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https://enw365-my.sharepoint.com/personal/charlotte_wheatcroft_enwl_co_uk/Documents/Desktop/"/>
    </mc:Choice>
  </mc:AlternateContent>
  <xr:revisionPtr revIDLastSave="0" documentId="14_{40C8F545-71AD-4F47-9645-6DC7022AA9BC}" xr6:coauthVersionLast="47" xr6:coauthVersionMax="47" xr10:uidLastSave="{00000000-0000-0000-0000-000000000000}"/>
  <bookViews>
    <workbookView xWindow="-110" yWindow="-110" windowWidth="19420" windowHeight="10420" tabRatio="900" firstSheet="3" activeTab="5" xr2:uid="{9E2CA57D-43F6-44FA-B752-44626192393A}"/>
  </bookViews>
  <sheets>
    <sheet name="Introduction" sheetId="27" r:id="rId1"/>
    <sheet name="User Guide" sheetId="30" r:id="rId2"/>
    <sheet name="1 - Local Authority Look Up" sheetId="28" r:id="rId3"/>
    <sheet name="2 - Demand headroom table" sheetId="24" r:id="rId4"/>
    <sheet name="3 - Generation headroom table" sheetId="21" r:id="rId5"/>
    <sheet name="4 - Transmission headroom" sheetId="31" r:id="rId6"/>
    <sheet name="Primary Headroom" sheetId="25" r:id="rId7"/>
    <sheet name="BSP Headroom" sheetId="26" r:id="rId8"/>
    <sheet name="Gen Primary Headroom" sheetId="22" r:id="rId9"/>
    <sheet name="Gen BSP Headroom" sheetId="2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2" hidden="1">'1 - Local Authority Look Up'!$B$3:$F$542</definedName>
    <definedName name="_xlnm._FilterDatabase" localSheetId="8" hidden="1">'Gen Primary Headroom'!$B$9:$D$380</definedName>
    <definedName name="_xlnm._FilterDatabase" localSheetId="6" hidden="1">'Primary Headroom'!$EY$8:$EZ$374</definedName>
    <definedName name="Adjusted_BSP_Dems">'[1]Transfer Adjustments'!$B$26:$FN$34</definedName>
    <definedName name="BI">'Gen Primary Headroom'!$G:$G</definedName>
    <definedName name="BSP">[2]FirmCapData_MD!$B$377:$AG$441</definedName>
    <definedName name="BSP_Capacities">'[1]Primary &amp; BSP Firm Caps'!$K$2:$O$68</definedName>
    <definedName name="BSP_DATA" localSheetId="2">#REF!</definedName>
    <definedName name="BSP_DATA" localSheetId="4">#REF!</definedName>
    <definedName name="BSP_DATA" localSheetId="7">#REF!</definedName>
    <definedName name="BSP_DATA" localSheetId="0">#REF!</definedName>
    <definedName name="BSP_DATA" localSheetId="1">#REF!</definedName>
    <definedName name="BSP_DATA">#REF!</definedName>
    <definedName name="BSP_Demand">[3]BSPs!$C$4:$AO$69</definedName>
    <definedName name="BSP_Demands" localSheetId="2">#REF!</definedName>
    <definedName name="BSP_Demands" localSheetId="4">#REF!</definedName>
    <definedName name="BSP_Demands" localSheetId="0">#REF!</definedName>
    <definedName name="BSP_Demands" localSheetId="1">#REF!</definedName>
    <definedName name="BSP_Demands">#REF!</definedName>
    <definedName name="BSP_Easting">'[4]5) BSP Headroom Data'!$E$7:$E$70</definedName>
    <definedName name="BSP_Headroom">'[4]5) BSP Headroom Data'!$G$7:$K$70</definedName>
    <definedName name="BSP_Northing">'[4]5) BSP Headroom Data'!$F$7:$F$70</definedName>
    <definedName name="BSP_Ratios">[3]Matching!$B$4:$G$68</definedName>
    <definedName name="BSPName_SingleChart" localSheetId="2">#REF!</definedName>
    <definedName name="BSPName_SingleChart" localSheetId="4">#REF!</definedName>
    <definedName name="BSPName_SingleChart" localSheetId="7">#REF!</definedName>
    <definedName name="BSPName_SingleChart" localSheetId="0">#REF!</definedName>
    <definedName name="BSPName_SingleChart" localSheetId="1">#REF!</definedName>
    <definedName name="BSPName_SingleChart">#REF!</definedName>
    <definedName name="Connection_Type">[5]Matching!$B$3:$B$8</definedName>
    <definedName name="EV_charging_scenario">[6]Inputs!$H$172</definedName>
    <definedName name="EV_charging_scenario_list" localSheetId="2">#REF!</definedName>
    <definedName name="EV_charging_scenario_list" localSheetId="4">#REF!</definedName>
    <definedName name="EV_charging_scenario_list" localSheetId="7">#REF!</definedName>
    <definedName name="EV_charging_scenario_list" localSheetId="0">#REF!</definedName>
    <definedName name="EV_charging_scenario_list" localSheetId="1">#REF!</definedName>
    <definedName name="EV_charging_scenario_list">#REF!</definedName>
    <definedName name="FL_BSP2">'[2]FL @ BSP'!$B$4:$O$236</definedName>
    <definedName name="FL_PRY">'[2]FL @ Primaries'!$B$4:$BT$381</definedName>
    <definedName name="Graph_network_number" localSheetId="2">#REF!</definedName>
    <definedName name="Graph_network_number" localSheetId="4">#REF!</definedName>
    <definedName name="Graph_network_number" localSheetId="7">#REF!</definedName>
    <definedName name="Graph_network_number" localSheetId="0">#REF!</definedName>
    <definedName name="Graph_network_number" localSheetId="1">#REF!</definedName>
    <definedName name="Graph_network_number">#REF!</definedName>
    <definedName name="Graph_voltage_level" localSheetId="2">#REF!</definedName>
    <definedName name="Graph_voltage_level" localSheetId="4">#REF!</definedName>
    <definedName name="Graph_voltage_level" localSheetId="7">#REF!</definedName>
    <definedName name="Graph_voltage_level" localSheetId="0">#REF!</definedName>
    <definedName name="Graph_voltage_level" localSheetId="1">#REF!</definedName>
    <definedName name="Graph_voltage_level">#REF!</definedName>
    <definedName name="Groups" localSheetId="1">'1 - Local Authority Look Up'!#REF!</definedName>
    <definedName name="Groups">'1 - Local Authority Look Up'!#REF!</definedName>
    <definedName name="HR_Primary_List">'[5]Net Cap Indicator'!$G$25:$G$396</definedName>
    <definedName name="LILogicDuration">'[7]LI Logic and Risk'!$G$12:$G$16</definedName>
    <definedName name="LILogicLoading">'[7]LI Logic and Risk'!$E$12:$E$16</definedName>
    <definedName name="LILogicRanking">'[7]LI Logic and Risk'!$D$12:$D$16</definedName>
    <definedName name="LimitingFactor">'[7]Cover Sheet'!$C$85:$C$95</definedName>
    <definedName name="LIRiskWeighting">'[7]LI Logic and Risk'!$D$22:$E$26</definedName>
    <definedName name="node">[8]!DATA_nodes[[#Headers],[Pd_Smin]]</definedName>
    <definedName name="P2_6">'[7]Cover Sheet'!$C$102:$C$106</definedName>
    <definedName name="Please_Select_Year" localSheetId="2">#REF!</definedName>
    <definedName name="Please_Select_Year" localSheetId="4">#REF!</definedName>
    <definedName name="Please_Select_Year" localSheetId="0">#REF!</definedName>
    <definedName name="Please_Select_Year" localSheetId="1">#REF!</definedName>
    <definedName name="Please_Select_Year">#REF!</definedName>
    <definedName name="Primary">[2]FirmCapData_MD!$B$2:$AG$373</definedName>
    <definedName name="Primary_Capacities">'[1]Primary &amp; BSP Firm Caps'!$B$2:$G$369</definedName>
    <definedName name="PRIMARY_DATA" localSheetId="2">#REF!</definedName>
    <definedName name="PRIMARY_DATA" localSheetId="4">#REF!</definedName>
    <definedName name="PRIMARY_DATA" localSheetId="7">#REF!</definedName>
    <definedName name="PRIMARY_DATA" localSheetId="0">#REF!</definedName>
    <definedName name="PRIMARY_DATA" localSheetId="1">#REF!</definedName>
    <definedName name="PRIMARY_DATA">#REF!</definedName>
    <definedName name="Primary_Demand">[3]Primaries!$C$4:$AP$368</definedName>
    <definedName name="Primary_Demands" localSheetId="2">#REF!</definedName>
    <definedName name="Primary_Demands" localSheetId="4">#REF!</definedName>
    <definedName name="Primary_Demands" localSheetId="0">#REF!</definedName>
    <definedName name="Primary_Demands" localSheetId="1">#REF!</definedName>
    <definedName name="Primary_Demands">#REF!</definedName>
    <definedName name="Primary_List">[9]Demand_Heat_Map!$B$7:$B$377</definedName>
    <definedName name="Primary_Max_Demand" localSheetId="2">#REF!</definedName>
    <definedName name="Primary_Max_Demand" localSheetId="4">#REF!</definedName>
    <definedName name="Primary_Max_Demand" localSheetId="7">#REF!</definedName>
    <definedName name="Primary_Max_Demand" localSheetId="0">#REF!</definedName>
    <definedName name="Primary_Max_Demand" localSheetId="1">#REF!</definedName>
    <definedName name="Primary_Max_Demand">#REF!</definedName>
    <definedName name="Primary_Name_Location">'[1]Substation Location'!$B$5:$B$375</definedName>
    <definedName name="Primary_Ratios">[3]Matching!$J$4:$O$373</definedName>
    <definedName name="Primary_Subs" localSheetId="2">#REF!</definedName>
    <definedName name="Primary_Subs" localSheetId="4">#REF!</definedName>
    <definedName name="Primary_Subs" localSheetId="0">#REF!</definedName>
    <definedName name="Primary_Subs" localSheetId="1">#REF!</definedName>
    <definedName name="Primary_Subs">#REF!</definedName>
    <definedName name="Primary_Substation">'[10]4) Primary Headroom Data'!$B$7:$B$376</definedName>
    <definedName name="PrimaryVoltages">'[7]Cover Sheet'!$C$77:$C$78</definedName>
    <definedName name="Profile_EV">[6]Inputs!$E$60</definedName>
    <definedName name="Profile_EV_list">OFFSET([6]Inputs!$AE$68,0,0,1,[6]Inputs!$AD$68)</definedName>
    <definedName name="PryName_SingleChart" localSheetId="2">#REF!</definedName>
    <definedName name="PryName_SingleChart" localSheetId="4">#REF!</definedName>
    <definedName name="PryName_SingleChart" localSheetId="7">#REF!</definedName>
    <definedName name="PryName_SingleChart" localSheetId="0">#REF!</definedName>
    <definedName name="PryName_SingleChart" localSheetId="1">#REF!</definedName>
    <definedName name="PryName_SingleChart">#REF!</definedName>
    <definedName name="PryName1_MultiChart" localSheetId="2">#REF!</definedName>
    <definedName name="PryName1_MultiChart" localSheetId="4">#REF!</definedName>
    <definedName name="PryName1_MultiChart" localSheetId="7">#REF!</definedName>
    <definedName name="PryName1_MultiChart" localSheetId="0">#REF!</definedName>
    <definedName name="PryName1_MultiChart" localSheetId="1">#REF!</definedName>
    <definedName name="PryName1_MultiChart">#REF!</definedName>
    <definedName name="PryName10_MultiChart" localSheetId="2">#REF!</definedName>
    <definedName name="PryName10_MultiChart" localSheetId="4">#REF!</definedName>
    <definedName name="PryName10_MultiChart" localSheetId="7">#REF!</definedName>
    <definedName name="PryName10_MultiChart" localSheetId="0">#REF!</definedName>
    <definedName name="PryName10_MultiChart" localSheetId="1">#REF!</definedName>
    <definedName name="PryName10_MultiChart">#REF!</definedName>
    <definedName name="PryName2_MultiChart" localSheetId="2">#REF!</definedName>
    <definedName name="PryName2_MultiChart" localSheetId="4">#REF!</definedName>
    <definedName name="PryName2_MultiChart" localSheetId="7">#REF!</definedName>
    <definedName name="PryName2_MultiChart" localSheetId="0">#REF!</definedName>
    <definedName name="PryName2_MultiChart" localSheetId="1">#REF!</definedName>
    <definedName name="PryName2_MultiChart">#REF!</definedName>
    <definedName name="PryName3_MultiChart" localSheetId="2">#REF!</definedName>
    <definedName name="PryName3_MultiChart" localSheetId="4">#REF!</definedName>
    <definedName name="PryName3_MultiChart" localSheetId="7">#REF!</definedName>
    <definedName name="PryName3_MultiChart" localSheetId="0">#REF!</definedName>
    <definedName name="PryName3_MultiChart" localSheetId="1">#REF!</definedName>
    <definedName name="PryName3_MultiChart">#REF!</definedName>
    <definedName name="PryName4_MultiChart" localSheetId="2">#REF!</definedName>
    <definedName name="PryName4_MultiChart" localSheetId="4">#REF!</definedName>
    <definedName name="PryName4_MultiChart" localSheetId="7">#REF!</definedName>
    <definedName name="PryName4_MultiChart" localSheetId="0">#REF!</definedName>
    <definedName name="PryName4_MultiChart" localSheetId="1">#REF!</definedName>
    <definedName name="PryName4_MultiChart">#REF!</definedName>
    <definedName name="PryName5_MultiChart" localSheetId="2">#REF!</definedName>
    <definedName name="PryName5_MultiChart" localSheetId="4">#REF!</definedName>
    <definedName name="PryName5_MultiChart" localSheetId="7">#REF!</definedName>
    <definedName name="PryName5_MultiChart" localSheetId="0">#REF!</definedName>
    <definedName name="PryName5_MultiChart" localSheetId="1">#REF!</definedName>
    <definedName name="PryName5_MultiChart">#REF!</definedName>
    <definedName name="PryName6_MultiChart" localSheetId="2">#REF!</definedName>
    <definedName name="PryName6_MultiChart" localSheetId="4">#REF!</definedName>
    <definedName name="PryName6_MultiChart" localSheetId="7">#REF!</definedName>
    <definedName name="PryName6_MultiChart" localSheetId="0">#REF!</definedName>
    <definedName name="PryName6_MultiChart" localSheetId="1">#REF!</definedName>
    <definedName name="PryName6_MultiChart">#REF!</definedName>
    <definedName name="PryName7_MultiChart" localSheetId="2">#REF!</definedName>
    <definedName name="PryName7_MultiChart" localSheetId="4">#REF!</definedName>
    <definedName name="PryName7_MultiChart" localSheetId="7">#REF!</definedName>
    <definedName name="PryName7_MultiChart" localSheetId="0">#REF!</definedName>
    <definedName name="PryName7_MultiChart" localSheetId="1">#REF!</definedName>
    <definedName name="PryName7_MultiChart">#REF!</definedName>
    <definedName name="PryName8_MultiChart" localSheetId="2">#REF!</definedName>
    <definedName name="PryName8_MultiChart" localSheetId="4">#REF!</definedName>
    <definedName name="PryName8_MultiChart" localSheetId="7">#REF!</definedName>
    <definedName name="PryName8_MultiChart" localSheetId="0">#REF!</definedName>
    <definedName name="PryName8_MultiChart" localSheetId="1">#REF!</definedName>
    <definedName name="PryName8_MultiChart">#REF!</definedName>
    <definedName name="PryName9_MultiChart" localSheetId="2">#REF!</definedName>
    <definedName name="PryName9_MultiChart" localSheetId="4">#REF!</definedName>
    <definedName name="PryName9_MultiChart" localSheetId="7">#REF!</definedName>
    <definedName name="PryName9_MultiChart" localSheetId="0">#REF!</definedName>
    <definedName name="PryName9_MultiChart" localSheetId="1">#REF!</definedName>
    <definedName name="PryName9_MultiChart">#REF!</definedName>
    <definedName name="ryName1_MultiChart" localSheetId="2">#REF!</definedName>
    <definedName name="ryName1_MultiChart" localSheetId="4">#REF!</definedName>
    <definedName name="ryName1_MultiChart" localSheetId="7">#REF!</definedName>
    <definedName name="ryName1_MultiChart" localSheetId="0">#REF!</definedName>
    <definedName name="ryName1_MultiChart" localSheetId="1">#REF!</definedName>
    <definedName name="ryName1_MultiChart">#REF!</definedName>
    <definedName name="ryName2_MultiChart" localSheetId="2">#REF!</definedName>
    <definedName name="ryName2_MultiChart" localSheetId="4">#REF!</definedName>
    <definedName name="ryName2_MultiChart" localSheetId="7">#REF!</definedName>
    <definedName name="ryName2_MultiChart" localSheetId="0">#REF!</definedName>
    <definedName name="ryName2_MultiChart" localSheetId="1">#REF!</definedName>
    <definedName name="ryName2_MultiChart">#REF!</definedName>
    <definedName name="Season">'[7]Cover Sheet'!$C$81:$C$82</definedName>
    <definedName name="Security_Type">[5]Matching!$D$3:$D$5</definedName>
    <definedName name="SelectedChart" localSheetId="2">CHOOSE(#REF!,Chart1,Chart2,Chart3)</definedName>
    <definedName name="SelectedChart" localSheetId="4">CHOOSE(#REF!,Chart1,Chart2,Chart3)</definedName>
    <definedName name="SelectedChart" localSheetId="7">CHOOSE(#REF!,Chart1,Chart2,Chart3)</definedName>
    <definedName name="SelectedChart" localSheetId="0">CHOOSE(#REF!,Chart1,Chart2,Chart3)</definedName>
    <definedName name="SelectedChart" localSheetId="1">CHOOSE(#REF!,Chart1,Chart2,Chart3)</definedName>
    <definedName name="SelectedChart">CHOOSE(#REF!,Chart1,Chart2,Chart3)</definedName>
    <definedName name="SUB_LIST_BSP" localSheetId="2">#REF!</definedName>
    <definedName name="SUB_LIST_BSP" localSheetId="4">#REF!</definedName>
    <definedName name="SUB_LIST_BSP" localSheetId="7">#REF!</definedName>
    <definedName name="SUB_LIST_BSP" localSheetId="0">#REF!</definedName>
    <definedName name="SUB_LIST_BSP" localSheetId="1">#REF!</definedName>
    <definedName name="SUB_LIST_BSP">#REF!</definedName>
    <definedName name="SUB_LIST_PRIMARY" localSheetId="2">[1]Multi_Pry_Chart_Data!#REF!</definedName>
    <definedName name="SUB_LIST_PRIMARY" localSheetId="4">[1]Multi_Pry_Chart_Data!#REF!</definedName>
    <definedName name="SUB_LIST_PRIMARY" localSheetId="7">[1]Multi_Pry_Chart_Data!#REF!</definedName>
    <definedName name="SUB_LIST_PRIMARY" localSheetId="0">[1]Multi_Pry_Chart_Data!#REF!</definedName>
    <definedName name="SUB_LIST_PRIMARY" localSheetId="1">[1]Multi_Pry_Chart_Data!#REF!</definedName>
    <definedName name="SUB_LIST_PRIMARY">[1]Multi_Pry_Chart_Data!#REF!</definedName>
    <definedName name="Voltages">'[7]Cover Sheet'!$C$75:$C$78</definedName>
    <definedName name="Year" localSheetId="2">#REF!</definedName>
    <definedName name="Year" localSheetId="4">#REF!</definedName>
    <definedName name="Year" localSheetId="0">#REF!</definedName>
    <definedName name="Year" localSheetId="1">#REF!</definedName>
    <definedName name="Year">#REF!</definedName>
    <definedName name="Years" localSheetId="2">#REF!</definedName>
    <definedName name="Years" localSheetId="4">#REF!</definedName>
    <definedName name="Years" localSheetId="0">#REF!</definedName>
    <definedName name="Years" localSheetId="1">#REF!</definedName>
    <definedName name="Yea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 i="24" l="1"/>
  <c r="D6" i="24" l="1"/>
  <c r="R18" i="24"/>
  <c r="R17" i="24"/>
  <c r="R16" i="24"/>
  <c r="R15" i="24"/>
  <c r="R14" i="24"/>
  <c r="R13" i="24"/>
  <c r="R12" i="24"/>
  <c r="Q18" i="24"/>
  <c r="Q17" i="24"/>
  <c r="Q16" i="24"/>
  <c r="Q15" i="24"/>
  <c r="Q14" i="24"/>
  <c r="Q13" i="24"/>
  <c r="Q12" i="24"/>
  <c r="R11" i="24"/>
  <c r="Q11" i="24"/>
  <c r="P18" i="24"/>
  <c r="P17" i="24"/>
  <c r="P16" i="24"/>
  <c r="P15" i="24"/>
  <c r="P14" i="24"/>
  <c r="P13" i="24"/>
  <c r="P12" i="24"/>
  <c r="P11" i="24"/>
  <c r="O18" i="24"/>
  <c r="O17" i="24"/>
  <c r="O16" i="24"/>
  <c r="O15" i="24"/>
  <c r="O14" i="24"/>
  <c r="O13" i="24"/>
  <c r="O12" i="24"/>
  <c r="O11" i="24"/>
  <c r="N18" i="24"/>
  <c r="N17" i="24"/>
  <c r="N16" i="24"/>
  <c r="N15" i="24"/>
  <c r="N14" i="24"/>
  <c r="N13" i="24"/>
  <c r="N12" i="24"/>
  <c r="N11" i="24"/>
  <c r="M18" i="24"/>
  <c r="M17" i="24"/>
  <c r="M16" i="24"/>
  <c r="M15" i="24"/>
  <c r="M14" i="24"/>
  <c r="M13" i="24"/>
  <c r="M12" i="24"/>
  <c r="M11" i="24"/>
  <c r="L18" i="24"/>
  <c r="L17" i="24"/>
  <c r="L16" i="24"/>
  <c r="L15" i="24"/>
  <c r="L14" i="24"/>
  <c r="L13" i="24"/>
  <c r="L12" i="24"/>
  <c r="L11" i="24"/>
  <c r="K18" i="24"/>
  <c r="K17" i="24"/>
  <c r="K16" i="24"/>
  <c r="K15" i="24"/>
  <c r="K14" i="24"/>
  <c r="K13" i="24"/>
  <c r="K12" i="24"/>
  <c r="K11" i="24"/>
  <c r="J18" i="24"/>
  <c r="J17" i="24"/>
  <c r="J16" i="24"/>
  <c r="J15" i="24"/>
  <c r="J14" i="24"/>
  <c r="J13" i="24"/>
  <c r="J12" i="24"/>
  <c r="J11" i="24"/>
  <c r="I18" i="24"/>
  <c r="I17" i="24"/>
  <c r="I16" i="24"/>
  <c r="I15" i="24"/>
  <c r="I14" i="24"/>
  <c r="I13" i="24"/>
  <c r="I12" i="24"/>
  <c r="I11" i="24"/>
  <c r="H18" i="24"/>
  <c r="H17" i="24"/>
  <c r="H16" i="24"/>
  <c r="H15" i="24"/>
  <c r="H14" i="24"/>
  <c r="H13" i="24"/>
  <c r="H12" i="24"/>
  <c r="H11" i="24"/>
  <c r="G18" i="24"/>
  <c r="G17" i="24"/>
  <c r="G16" i="24"/>
  <c r="G15" i="24"/>
  <c r="G14" i="24"/>
  <c r="G13" i="24"/>
  <c r="G12" i="24"/>
  <c r="G11" i="24"/>
  <c r="F18" i="24"/>
  <c r="F17" i="24"/>
  <c r="F16" i="24"/>
  <c r="F15" i="24"/>
  <c r="F14" i="24"/>
  <c r="F13" i="24"/>
  <c r="F12" i="24"/>
  <c r="F11" i="24"/>
  <c r="R10" i="24"/>
  <c r="Q10" i="24"/>
  <c r="P10" i="24"/>
  <c r="O10" i="24"/>
  <c r="N10" i="24"/>
  <c r="M10" i="24"/>
  <c r="L10" i="24"/>
  <c r="K10" i="24"/>
  <c r="J10" i="24"/>
  <c r="I10" i="24"/>
  <c r="H10" i="24"/>
  <c r="G10" i="24"/>
  <c r="F10" i="24"/>
  <c r="R9" i="24"/>
  <c r="Q9" i="24"/>
  <c r="P9" i="24"/>
  <c r="O9" i="24"/>
  <c r="N9" i="24"/>
  <c r="M9" i="24"/>
  <c r="L9" i="24"/>
  <c r="K9" i="24"/>
  <c r="J9" i="24"/>
  <c r="I9" i="24"/>
  <c r="H9" i="24"/>
  <c r="G9" i="24"/>
  <c r="F9" i="24"/>
  <c r="D5" i="24"/>
  <c r="E8" i="24"/>
  <c r="D8" i="24"/>
  <c r="F10" i="21" l="1"/>
  <c r="F11" i="21"/>
  <c r="F12" i="21"/>
  <c r="F13" i="21"/>
  <c r="F26" i="24"/>
  <c r="G26" i="24"/>
  <c r="H26" i="24"/>
  <c r="I26" i="24"/>
  <c r="J26" i="24"/>
  <c r="K26" i="24"/>
  <c r="L26" i="24"/>
  <c r="M26" i="24"/>
  <c r="N26" i="24"/>
  <c r="O26" i="24"/>
  <c r="P26" i="24"/>
  <c r="Q26" i="24"/>
  <c r="R26" i="24"/>
  <c r="F27" i="24"/>
  <c r="G27" i="24"/>
  <c r="H27" i="24"/>
  <c r="I27" i="24"/>
  <c r="J27" i="24"/>
  <c r="K27" i="24"/>
  <c r="L27" i="24"/>
  <c r="M27" i="24"/>
  <c r="N27" i="24"/>
  <c r="O27" i="24"/>
  <c r="P27" i="24"/>
  <c r="Q27" i="24"/>
  <c r="R27" i="24"/>
  <c r="F28" i="24"/>
  <c r="G28" i="24"/>
  <c r="H28" i="24"/>
  <c r="I28" i="24"/>
  <c r="J28" i="24"/>
  <c r="K28" i="24"/>
  <c r="L28" i="24"/>
  <c r="M28" i="24"/>
  <c r="N28" i="24"/>
  <c r="O28" i="24"/>
  <c r="P28" i="24"/>
  <c r="Q28" i="24"/>
  <c r="R28" i="24"/>
  <c r="F29" i="24"/>
  <c r="G29" i="24"/>
  <c r="H29" i="24"/>
  <c r="I29" i="24"/>
  <c r="J29" i="24"/>
  <c r="K29" i="24"/>
  <c r="L29" i="24"/>
  <c r="M29" i="24"/>
  <c r="N29" i="24"/>
  <c r="O29" i="24"/>
  <c r="P29" i="24"/>
  <c r="Q29" i="24"/>
  <c r="R29" i="24"/>
  <c r="F30" i="24"/>
  <c r="G30" i="24"/>
  <c r="H30" i="24"/>
  <c r="I30" i="24"/>
  <c r="J30" i="24"/>
  <c r="K30" i="24"/>
  <c r="L30" i="24"/>
  <c r="M30" i="24"/>
  <c r="N30" i="24"/>
  <c r="O30" i="24"/>
  <c r="P30" i="24"/>
  <c r="Q30" i="24"/>
  <c r="R30" i="24"/>
  <c r="F31" i="24"/>
  <c r="G31" i="24"/>
  <c r="H31" i="24"/>
  <c r="I31" i="24"/>
  <c r="J31" i="24"/>
  <c r="K31" i="24"/>
  <c r="L31" i="24"/>
  <c r="M31" i="24"/>
  <c r="N31" i="24"/>
  <c r="O31" i="24"/>
  <c r="P31" i="24"/>
  <c r="Q31" i="24"/>
  <c r="R31" i="24"/>
  <c r="F32" i="24"/>
  <c r="G32" i="24"/>
  <c r="H32" i="24"/>
  <c r="I32" i="24"/>
  <c r="J32" i="24"/>
  <c r="K32" i="24"/>
  <c r="L32" i="24"/>
  <c r="M32" i="24"/>
  <c r="N32" i="24"/>
  <c r="O32" i="24"/>
  <c r="P32" i="24"/>
  <c r="Q32" i="24"/>
  <c r="R32" i="24"/>
  <c r="F33" i="24"/>
  <c r="G33" i="24"/>
  <c r="H33" i="24"/>
  <c r="I33" i="24"/>
  <c r="J33" i="24"/>
  <c r="K33" i="24"/>
  <c r="L33" i="24"/>
  <c r="M33" i="24"/>
  <c r="N33" i="24"/>
  <c r="O33" i="24"/>
  <c r="P33" i="24"/>
  <c r="Q33" i="24"/>
  <c r="R33" i="24"/>
  <c r="F34" i="24"/>
  <c r="G34" i="24"/>
  <c r="H34" i="24"/>
  <c r="I34" i="24"/>
  <c r="J34" i="24"/>
  <c r="K34" i="24"/>
  <c r="L34" i="24"/>
  <c r="M34" i="24"/>
  <c r="N34" i="24"/>
  <c r="O34" i="24"/>
  <c r="P34" i="24"/>
  <c r="Q34" i="24"/>
  <c r="R34" i="24"/>
  <c r="F35" i="24"/>
  <c r="G35" i="24"/>
  <c r="H35" i="24"/>
  <c r="I35" i="24"/>
  <c r="J35" i="24"/>
  <c r="K35" i="24"/>
  <c r="L35" i="24"/>
  <c r="M35" i="24"/>
  <c r="N35" i="24"/>
  <c r="O35" i="24"/>
  <c r="P35" i="24"/>
  <c r="Q35" i="24"/>
  <c r="R35" i="24"/>
  <c r="E5" i="24"/>
  <c r="D6" i="21" l="1"/>
  <c r="E6" i="21"/>
  <c r="E9" i="21"/>
  <c r="D9" i="21"/>
  <c r="E7" i="21"/>
  <c r="D7" i="21"/>
  <c r="D25" i="21" l="1"/>
  <c r="E25" i="24" l="1"/>
  <c r="D25" i="24"/>
  <c r="E27" i="21" l="1"/>
  <c r="D27" i="21"/>
  <c r="F30" i="21" l="1"/>
  <c r="G30" i="21"/>
  <c r="H30" i="21"/>
  <c r="I30" i="21"/>
  <c r="J30" i="21"/>
  <c r="K30" i="21"/>
  <c r="L30" i="21"/>
  <c r="M30" i="21"/>
  <c r="N30" i="21"/>
  <c r="O30" i="21"/>
  <c r="P30" i="21"/>
  <c r="Q30" i="21"/>
  <c r="R30" i="21"/>
  <c r="F31" i="21"/>
  <c r="G31" i="21"/>
  <c r="H31" i="21"/>
  <c r="I31" i="21"/>
  <c r="J31" i="21"/>
  <c r="K31" i="21"/>
  <c r="L31" i="21"/>
  <c r="M31" i="21"/>
  <c r="N31" i="21"/>
  <c r="O31" i="21"/>
  <c r="P31" i="21"/>
  <c r="Q31" i="21"/>
  <c r="R31" i="21"/>
  <c r="F32" i="21"/>
  <c r="G32" i="21"/>
  <c r="H32" i="21"/>
  <c r="I32" i="21"/>
  <c r="J32" i="21"/>
  <c r="K32" i="21"/>
  <c r="L32" i="21"/>
  <c r="M32" i="21"/>
  <c r="N32" i="21"/>
  <c r="O32" i="21"/>
  <c r="P32" i="21"/>
  <c r="Q32" i="21"/>
  <c r="R32" i="21"/>
  <c r="G29" i="21"/>
  <c r="H29" i="21"/>
  <c r="I29" i="21"/>
  <c r="J29" i="21"/>
  <c r="K29" i="21"/>
  <c r="L29" i="21"/>
  <c r="M29" i="21"/>
  <c r="N29" i="21"/>
  <c r="O29" i="21"/>
  <c r="P29" i="21"/>
  <c r="Q29" i="21"/>
  <c r="R29" i="21"/>
  <c r="F29" i="21"/>
  <c r="R28" i="21"/>
  <c r="F28" i="21"/>
  <c r="G28" i="21"/>
  <c r="H28" i="21"/>
  <c r="I28" i="21"/>
  <c r="J28" i="21"/>
  <c r="K28" i="21"/>
  <c r="L28" i="21"/>
  <c r="M28" i="21"/>
  <c r="N28" i="21"/>
  <c r="O28" i="21"/>
  <c r="P28" i="21"/>
  <c r="Q28" i="21"/>
  <c r="G13" i="21"/>
  <c r="H13" i="21"/>
  <c r="I13" i="21"/>
  <c r="J13" i="21"/>
  <c r="K13" i="21"/>
  <c r="L13" i="21"/>
  <c r="M13" i="21"/>
  <c r="N13" i="21"/>
  <c r="O13" i="21"/>
  <c r="P13" i="21"/>
  <c r="Q13" i="21"/>
  <c r="R13" i="21"/>
  <c r="F14" i="21"/>
  <c r="G14" i="21"/>
  <c r="H14" i="21"/>
  <c r="I14" i="21"/>
  <c r="J14" i="21"/>
  <c r="K14" i="21"/>
  <c r="L14" i="21"/>
  <c r="M14" i="21"/>
  <c r="N14" i="21"/>
  <c r="O14" i="21"/>
  <c r="P14" i="21"/>
  <c r="Q14" i="21"/>
  <c r="R14" i="21"/>
  <c r="G12" i="21"/>
  <c r="H12" i="21"/>
  <c r="I12" i="21"/>
  <c r="J12" i="21"/>
  <c r="K12" i="21"/>
  <c r="L12" i="21"/>
  <c r="M12" i="21"/>
  <c r="N12" i="21"/>
  <c r="O12" i="21"/>
  <c r="P12" i="21"/>
  <c r="Q12" i="21"/>
  <c r="R12" i="21"/>
  <c r="G11" i="21"/>
  <c r="H11" i="21"/>
  <c r="I11" i="21"/>
  <c r="J11" i="21"/>
  <c r="K11" i="21"/>
  <c r="L11" i="21"/>
  <c r="M11" i="21"/>
  <c r="N11" i="21"/>
  <c r="O11" i="21"/>
  <c r="P11" i="21"/>
  <c r="Q11" i="21"/>
  <c r="R11" i="21"/>
  <c r="G10" i="21"/>
  <c r="H10" i="21"/>
  <c r="I10" i="21"/>
  <c r="J10" i="21"/>
  <c r="K10" i="21"/>
  <c r="L10" i="21"/>
  <c r="M10" i="21"/>
  <c r="N10" i="21"/>
  <c r="O10" i="21"/>
  <c r="P10" i="21"/>
  <c r="Q10" i="21"/>
  <c r="R10" i="21"/>
</calcChain>
</file>

<file path=xl/sharedStrings.xml><?xml version="1.0" encoding="utf-8"?>
<sst xmlns="http://schemas.openxmlformats.org/spreadsheetml/2006/main" count="6261" uniqueCount="1011">
  <si>
    <t>Easting</t>
  </si>
  <si>
    <t>Northing</t>
  </si>
  <si>
    <t>Firm</t>
  </si>
  <si>
    <t>Siddick</t>
  </si>
  <si>
    <t>BSP</t>
  </si>
  <si>
    <t>Non Firm</t>
  </si>
  <si>
    <t xml:space="preserve">Consumer Transformation </t>
  </si>
  <si>
    <t>Leading the Way</t>
  </si>
  <si>
    <t>Primary</t>
  </si>
  <si>
    <t>Albion St</t>
  </si>
  <si>
    <t>Alderley &amp; Chelford</t>
  </si>
  <si>
    <t>Alston</t>
  </si>
  <si>
    <t>Ambleside</t>
  </si>
  <si>
    <t>Ancoats North T11 &amp; T12</t>
  </si>
  <si>
    <t>Ancoats North T14</t>
  </si>
  <si>
    <t>Annie Pit</t>
  </si>
  <si>
    <t>Ansdell</t>
  </si>
  <si>
    <t>Ardwick</t>
  </si>
  <si>
    <t>Arnside</t>
  </si>
  <si>
    <t>Ashton (Golborne)</t>
  </si>
  <si>
    <t>Ashton (Ribble)</t>
  </si>
  <si>
    <t>Ashton On Mersey</t>
  </si>
  <si>
    <t>Ashton Under Lyne T11 &amp; T12</t>
  </si>
  <si>
    <t>Ashton Under Lyne T13</t>
  </si>
  <si>
    <t>Ashwood Dale</t>
  </si>
  <si>
    <t>Askam &amp; Dalton</t>
  </si>
  <si>
    <t>Askerton Castle</t>
  </si>
  <si>
    <t>Aspatria</t>
  </si>
  <si>
    <t>Atherton Town Centre</t>
  </si>
  <si>
    <t>Athletic St</t>
  </si>
  <si>
    <t>Avenham</t>
  </si>
  <si>
    <t>Baguley</t>
  </si>
  <si>
    <t>Bamber Bridge</t>
  </si>
  <si>
    <t>Barbara St</t>
  </si>
  <si>
    <t>Barrow</t>
  </si>
  <si>
    <t>Barton Dock Rd</t>
  </si>
  <si>
    <t>Bedford</t>
  </si>
  <si>
    <t>Belgrave</t>
  </si>
  <si>
    <t>Benchill</t>
  </si>
  <si>
    <t>Bentham</t>
  </si>
  <si>
    <t>Bispham</t>
  </si>
  <si>
    <t>Blackbull</t>
  </si>
  <si>
    <t>Blackburn</t>
  </si>
  <si>
    <t>Blackburn Rd Clayton</t>
  </si>
  <si>
    <t>Blackfriars</t>
  </si>
  <si>
    <t>Blackley</t>
  </si>
  <si>
    <t>Blackpool</t>
  </si>
  <si>
    <t>Bollington</t>
  </si>
  <si>
    <t>Bolton By Bowland</t>
  </si>
  <si>
    <t>Bolton Le Sands</t>
  </si>
  <si>
    <t>Botany Bay</t>
  </si>
  <si>
    <t>Bow Lane</t>
  </si>
  <si>
    <t>Bowaters</t>
  </si>
  <si>
    <t>Bowdon</t>
  </si>
  <si>
    <t>Bradford</t>
  </si>
  <si>
    <t>Bradshawgate</t>
  </si>
  <si>
    <t>Bramhall</t>
  </si>
  <si>
    <t>Bridgewater</t>
  </si>
  <si>
    <t>Brinksway</t>
  </si>
  <si>
    <t>Broadheath</t>
  </si>
  <si>
    <t>Broadway</t>
  </si>
  <si>
    <t>Buckshaw</t>
  </si>
  <si>
    <t>Burnley</t>
  </si>
  <si>
    <t>Burnley Centre</t>
  </si>
  <si>
    <t>Burnley North</t>
  </si>
  <si>
    <t>Burrow Beck</t>
  </si>
  <si>
    <t>Burscough Bridge</t>
  </si>
  <si>
    <t>Bury Town Centre</t>
  </si>
  <si>
    <t>Campbell St</t>
  </si>
  <si>
    <t>Cannon St</t>
  </si>
  <si>
    <t>Capontree</t>
  </si>
  <si>
    <t>Carleton</t>
  </si>
  <si>
    <t>Carlisle North</t>
  </si>
  <si>
    <t>Carr St</t>
  </si>
  <si>
    <t>Castleton</t>
  </si>
  <si>
    <t>Catterall Waterworks</t>
  </si>
  <si>
    <t>Cecil St</t>
  </si>
  <si>
    <t>Central Manchester</t>
  </si>
  <si>
    <t>Chadderton</t>
  </si>
  <si>
    <t>Chamberhall</t>
  </si>
  <si>
    <t>Chapel Wharf</t>
  </si>
  <si>
    <t>Chassen Rd</t>
  </si>
  <si>
    <t>Chatsworth St</t>
  </si>
  <si>
    <t>Cheadle Heath</t>
  </si>
  <si>
    <t>Cheadle Hulme</t>
  </si>
  <si>
    <t>Cheetham Hill</t>
  </si>
  <si>
    <t>Chester Rd T11 &amp; T12</t>
  </si>
  <si>
    <t>Chester Rd T13</t>
  </si>
  <si>
    <t>Chorley South</t>
  </si>
  <si>
    <t>Chorlton</t>
  </si>
  <si>
    <t>Church</t>
  </si>
  <si>
    <t>Circle Sq</t>
  </si>
  <si>
    <t>Clarendon Rd</t>
  </si>
  <si>
    <t>Claughton</t>
  </si>
  <si>
    <t>Cleveleys</t>
  </si>
  <si>
    <t>Clifton Junction</t>
  </si>
  <si>
    <t>Clover Hill</t>
  </si>
  <si>
    <t>Cog Lane</t>
  </si>
  <si>
    <t>Coniston</t>
  </si>
  <si>
    <t>Copse Rd</t>
  </si>
  <si>
    <t>Cox Green</t>
  </si>
  <si>
    <t>Craggs Row &amp; Bushell St</t>
  </si>
  <si>
    <t>Crown Lane</t>
  </si>
  <si>
    <t>Culcheth</t>
  </si>
  <si>
    <t>Cutacre</t>
  </si>
  <si>
    <t>Deansgate</t>
  </si>
  <si>
    <t>Denton East</t>
  </si>
  <si>
    <t>Denton West</t>
  </si>
  <si>
    <t>Dickinson St</t>
  </si>
  <si>
    <t>Didsbury</t>
  </si>
  <si>
    <t>Dodgson Rd</t>
  </si>
  <si>
    <t>Douglas St</t>
  </si>
  <si>
    <t>Droylsden East</t>
  </si>
  <si>
    <t>Dukinfield</t>
  </si>
  <si>
    <t>Dumers Lane</t>
  </si>
  <si>
    <t>Dumplington</t>
  </si>
  <si>
    <t>Eastlands</t>
  </si>
  <si>
    <t>Easton</t>
  </si>
  <si>
    <t>Egremont</t>
  </si>
  <si>
    <t>Embleton</t>
  </si>
  <si>
    <t>Exchange St</t>
  </si>
  <si>
    <t>Failsworth</t>
  </si>
  <si>
    <t>Fallowfield</t>
  </si>
  <si>
    <t>Farnworth</t>
  </si>
  <si>
    <t>Feniscowles</t>
  </si>
  <si>
    <t>Ferodo</t>
  </si>
  <si>
    <t>Flat Lane</t>
  </si>
  <si>
    <t>Frederick Rd</t>
  </si>
  <si>
    <t>Fusehill</t>
  </si>
  <si>
    <t>Gale</t>
  </si>
  <si>
    <t>Garstang</t>
  </si>
  <si>
    <t>Gatley</t>
  </si>
  <si>
    <t>Gidlow</t>
  </si>
  <si>
    <t>Gillsrow</t>
  </si>
  <si>
    <t>Glaxo</t>
  </si>
  <si>
    <t>Glossop</t>
  </si>
  <si>
    <t>Golborne</t>
  </si>
  <si>
    <t>Gowhole</t>
  </si>
  <si>
    <t>Grane Rd &amp; Prinny Hill</t>
  </si>
  <si>
    <t>Grange</t>
  </si>
  <si>
    <t>Great Harwood</t>
  </si>
  <si>
    <t>Green Lane (Altrincham)</t>
  </si>
  <si>
    <t>Green Lane (Hazel Grove)</t>
  </si>
  <si>
    <t>Green St T11</t>
  </si>
  <si>
    <t>Green St T12 &amp; T13</t>
  </si>
  <si>
    <t>Greenfield</t>
  </si>
  <si>
    <t>Greenhill</t>
  </si>
  <si>
    <t>Griffin</t>
  </si>
  <si>
    <t>Hadfield</t>
  </si>
  <si>
    <t>Hall Cross</t>
  </si>
  <si>
    <t>Handforth</t>
  </si>
  <si>
    <t>Hanging Bridge</t>
  </si>
  <si>
    <t>Hareholme</t>
  </si>
  <si>
    <t>Harpurhey</t>
  </si>
  <si>
    <t>Harwood</t>
  </si>
  <si>
    <t>Hattersley</t>
  </si>
  <si>
    <t>Haverthwaite</t>
  </si>
  <si>
    <t>Hawk Green</t>
  </si>
  <si>
    <t>Haydock</t>
  </si>
  <si>
    <t>HDA No1 &amp; HDA No2</t>
  </si>
  <si>
    <t>Heady Hill</t>
  </si>
  <si>
    <t>Heap Bridge</t>
  </si>
  <si>
    <t>Heasandford</t>
  </si>
  <si>
    <t>Heaton Moor</t>
  </si>
  <si>
    <t>Heaton Norris</t>
  </si>
  <si>
    <t>Helwith Bridge</t>
  </si>
  <si>
    <t>Hensingham</t>
  </si>
  <si>
    <t>Heyrod</t>
  </si>
  <si>
    <t>Heyside</t>
  </si>
  <si>
    <t>Heywood</t>
  </si>
  <si>
    <t>Higher Mill</t>
  </si>
  <si>
    <t>Higher Walton</t>
  </si>
  <si>
    <t>Hill Top T11 &amp; T12</t>
  </si>
  <si>
    <t>Hill Top T13</t>
  </si>
  <si>
    <t>Hindley Green</t>
  </si>
  <si>
    <t>Hollinwood</t>
  </si>
  <si>
    <t>Holme Rd</t>
  </si>
  <si>
    <t>Holt St</t>
  </si>
  <si>
    <t>Hurst</t>
  </si>
  <si>
    <t>Hutton End &amp; Skelton C</t>
  </si>
  <si>
    <t>Hyde</t>
  </si>
  <si>
    <t>Hyndburn Rd</t>
  </si>
  <si>
    <t>India St</t>
  </si>
  <si>
    <t>Ingleton</t>
  </si>
  <si>
    <t>Irlam</t>
  </si>
  <si>
    <t>James St</t>
  </si>
  <si>
    <t>Kay St</t>
  </si>
  <si>
    <t>Kendal</t>
  </si>
  <si>
    <t>Keswick</t>
  </si>
  <si>
    <t>Kingsway</t>
  </si>
  <si>
    <t>Kinkry Hill</t>
  </si>
  <si>
    <t>Kirkby Lonsdale</t>
  </si>
  <si>
    <t>Kirkby Moor</t>
  </si>
  <si>
    <t>Kirkby Stephen</t>
  </si>
  <si>
    <t>Kirkby Thore</t>
  </si>
  <si>
    <t>Kirkhall Lane</t>
  </si>
  <si>
    <t>Kitt Green</t>
  </si>
  <si>
    <t>Knott Mill</t>
  </si>
  <si>
    <t>Lamberhead</t>
  </si>
  <si>
    <t>Lancaster</t>
  </si>
  <si>
    <t>Langley</t>
  </si>
  <si>
    <t>Langroyd Rd</t>
  </si>
  <si>
    <t>Leigh</t>
  </si>
  <si>
    <t>Levenshulme</t>
  </si>
  <si>
    <t>Leyland National</t>
  </si>
  <si>
    <t>Little Hulton</t>
  </si>
  <si>
    <t>Little Salkeld</t>
  </si>
  <si>
    <t>Littleborough</t>
  </si>
  <si>
    <t>Longford Bridge</t>
  </si>
  <si>
    <t>Longridge</t>
  </si>
  <si>
    <t>Longsight</t>
  </si>
  <si>
    <t>Lostock</t>
  </si>
  <si>
    <t>Lower Darwen</t>
  </si>
  <si>
    <t>Lyons Rd</t>
  </si>
  <si>
    <t>Marple</t>
  </si>
  <si>
    <t>Marton</t>
  </si>
  <si>
    <t>Maryport</t>
  </si>
  <si>
    <t>Medipark</t>
  </si>
  <si>
    <t>Melling</t>
  </si>
  <si>
    <t>Mereside</t>
  </si>
  <si>
    <t>Middleton Junction</t>
  </si>
  <si>
    <t>Midway</t>
  </si>
  <si>
    <t>Milnrow</t>
  </si>
  <si>
    <t>Mintsfeet</t>
  </si>
  <si>
    <t>Monsall</t>
  </si>
  <si>
    <t>Monton</t>
  </si>
  <si>
    <t>Moorside</t>
  </si>
  <si>
    <t>Morton Park &amp; Pirelli</t>
  </si>
  <si>
    <t>Mosley Rd</t>
  </si>
  <si>
    <t>Moss Lane</t>
  </si>
  <si>
    <t>Moss Nook Primary</t>
  </si>
  <si>
    <t>Moss Side (Leyland) &amp; Seven Stars</t>
  </si>
  <si>
    <t>Moss Side (Longsight)</t>
  </si>
  <si>
    <t>Mossley</t>
  </si>
  <si>
    <t>Mount St</t>
  </si>
  <si>
    <t>Musgrave Rd</t>
  </si>
  <si>
    <t>Nelson</t>
  </si>
  <si>
    <t>New Moston</t>
  </si>
  <si>
    <t>Newbiggin on Lune</t>
  </si>
  <si>
    <t>Newby</t>
  </si>
  <si>
    <t>Newton</t>
  </si>
  <si>
    <t>Newton Heath</t>
  </si>
  <si>
    <t>Newton Le Willows</t>
  </si>
  <si>
    <t>Newtongate T11 &amp; T12</t>
  </si>
  <si>
    <t>Newtongate T13</t>
  </si>
  <si>
    <t>Norbreck</t>
  </si>
  <si>
    <t>Norbury</t>
  </si>
  <si>
    <t>Northenden</t>
  </si>
  <si>
    <t>NWGB Partington</t>
  </si>
  <si>
    <t>Offerton</t>
  </si>
  <si>
    <t>Openshaw</t>
  </si>
  <si>
    <t>Ormskirk</t>
  </si>
  <si>
    <t>Padiham</t>
  </si>
  <si>
    <t>Peel St &amp; Ribblesdale T13</t>
  </si>
  <si>
    <t>Pendleton</t>
  </si>
  <si>
    <t>Petteril Bank</t>
  </si>
  <si>
    <t>Phillips Lane</t>
  </si>
  <si>
    <t>Piccadilly</t>
  </si>
  <si>
    <t>Pimbo</t>
  </si>
  <si>
    <t>Portwood</t>
  </si>
  <si>
    <t>Poulton</t>
  </si>
  <si>
    <t>Poynton</t>
  </si>
  <si>
    <t>Preesall</t>
  </si>
  <si>
    <t>Preston East</t>
  </si>
  <si>
    <t>Preston Old Rd</t>
  </si>
  <si>
    <t>Prestwich</t>
  </si>
  <si>
    <t>Pringle St</t>
  </si>
  <si>
    <t>Queens Park</t>
  </si>
  <si>
    <t>Radcliffe</t>
  </si>
  <si>
    <t>Randal St</t>
  </si>
  <si>
    <t>Rawtenstall Rd</t>
  </si>
  <si>
    <t>Reddish Vale</t>
  </si>
  <si>
    <t>Ribblesdale T14</t>
  </si>
  <si>
    <t>Ribbleton</t>
  </si>
  <si>
    <t>Ringley</t>
  </si>
  <si>
    <t>Risley</t>
  </si>
  <si>
    <t>Robert Hall St</t>
  </si>
  <si>
    <t>Rochdale Central</t>
  </si>
  <si>
    <t>Roman Rd</t>
  </si>
  <si>
    <t>Romiley</t>
  </si>
  <si>
    <t>Rossall</t>
  </si>
  <si>
    <t>Royton</t>
  </si>
  <si>
    <t>S.E. Macclesfield</t>
  </si>
  <si>
    <t>S.W. Macclesfield</t>
  </si>
  <si>
    <t>Sale</t>
  </si>
  <si>
    <t>Sale Moor</t>
  </si>
  <si>
    <t>Salford Quays</t>
  </si>
  <si>
    <t>Sandgate</t>
  </si>
  <si>
    <t>Scarisbrick</t>
  </si>
  <si>
    <t>Sebergham</t>
  </si>
  <si>
    <t>Sedbergh</t>
  </si>
  <si>
    <t>Selsmire</t>
  </si>
  <si>
    <t>Settle</t>
  </si>
  <si>
    <t>Shannon St South</t>
  </si>
  <si>
    <t>Shap</t>
  </si>
  <si>
    <t>Shaw</t>
  </si>
  <si>
    <t>Silloth</t>
  </si>
  <si>
    <t>Skelmersdale</t>
  </si>
  <si>
    <t>Slipway</t>
  </si>
  <si>
    <t>Snipe</t>
  </si>
  <si>
    <t>South Park</t>
  </si>
  <si>
    <t>Spa Rd</t>
  </si>
  <si>
    <t>Spadeadam 11/33kV</t>
  </si>
  <si>
    <t>Spadeadam 132/11kV</t>
  </si>
  <si>
    <t>Spotland</t>
  </si>
  <si>
    <t>Spring Cottage</t>
  </si>
  <si>
    <t>Spring Garden St 11kV</t>
  </si>
  <si>
    <t>Spring Garden St 6.6kV</t>
  </si>
  <si>
    <t>Squires Gate</t>
  </si>
  <si>
    <t>St Annes</t>
  </si>
  <si>
    <t>St Marys</t>
  </si>
  <si>
    <t>St Marys St</t>
  </si>
  <si>
    <t>St Thomas Rd</t>
  </si>
  <si>
    <t>Stainburn</t>
  </si>
  <si>
    <t>Standish</t>
  </si>
  <si>
    <t>Strangeways</t>
  </si>
  <si>
    <t>Strawberry Bank</t>
  </si>
  <si>
    <t>Stuart St</t>
  </si>
  <si>
    <t>Stubbins</t>
  </si>
  <si>
    <t>Swinton</t>
  </si>
  <si>
    <t>Tame Valley</t>
  </si>
  <si>
    <t>Tardy Gate</t>
  </si>
  <si>
    <t>Tarleton</t>
  </si>
  <si>
    <t>The Height</t>
  </si>
  <si>
    <t>Thornton</t>
  </si>
  <si>
    <t>Townley St</t>
  </si>
  <si>
    <t>Trafford</t>
  </si>
  <si>
    <t>Trafford Park North</t>
  </si>
  <si>
    <t>Trimpell</t>
  </si>
  <si>
    <t>Trinity</t>
  </si>
  <si>
    <t>Tulketh</t>
  </si>
  <si>
    <t>Ulverston</t>
  </si>
  <si>
    <t>Union Rd</t>
  </si>
  <si>
    <t>Upholland</t>
  </si>
  <si>
    <t>Urmston</t>
  </si>
  <si>
    <t>Victoria Park</t>
  </si>
  <si>
    <t>Warbreck</t>
  </si>
  <si>
    <t>Wardleworth</t>
  </si>
  <si>
    <t>Warton</t>
  </si>
  <si>
    <t>Waterhead</t>
  </si>
  <si>
    <t>Waterswallows</t>
  </si>
  <si>
    <t>Weaste</t>
  </si>
  <si>
    <t>Werneth</t>
  </si>
  <si>
    <t>Wesley Place Bacup</t>
  </si>
  <si>
    <t>West Didsbury</t>
  </si>
  <si>
    <t>Westgate</t>
  </si>
  <si>
    <t>Westhoughton</t>
  </si>
  <si>
    <t>Westlinton</t>
  </si>
  <si>
    <t>Whalley</t>
  </si>
  <si>
    <t>Whalley Range</t>
  </si>
  <si>
    <t>Whasset</t>
  </si>
  <si>
    <t>Whinfell</t>
  </si>
  <si>
    <t>Whittle Le Woods</t>
  </si>
  <si>
    <t>Whitworth</t>
  </si>
  <si>
    <t>Wigton</t>
  </si>
  <si>
    <t>Willow Hey</t>
  </si>
  <si>
    <t>Willowbank</t>
  </si>
  <si>
    <t>Willowholme</t>
  </si>
  <si>
    <t>Wilmslow</t>
  </si>
  <si>
    <t>Windermere</t>
  </si>
  <si>
    <t>Winifred Rd</t>
  </si>
  <si>
    <t>Withington</t>
  </si>
  <si>
    <t>Withyfold Drive</t>
  </si>
  <si>
    <t>Woodbine St</t>
  </si>
  <si>
    <t>Woodfield Rd</t>
  </si>
  <si>
    <t>Woodhill Lane</t>
  </si>
  <si>
    <t>Woodhouse Park</t>
  </si>
  <si>
    <t>Woodley</t>
  </si>
  <si>
    <t>Woolfold</t>
  </si>
  <si>
    <t>Wordsworth St</t>
  </si>
  <si>
    <t>Worsley Mesnes</t>
  </si>
  <si>
    <t>Wrightington</t>
  </si>
  <si>
    <t>Yealand</t>
  </si>
  <si>
    <t>Adswood</t>
  </si>
  <si>
    <t>Agecroft</t>
  </si>
  <si>
    <t>Altrincham</t>
  </si>
  <si>
    <t>Atherton</t>
  </si>
  <si>
    <t>Barrow &amp; Sandgate</t>
  </si>
  <si>
    <t>Barton</t>
  </si>
  <si>
    <t>Belfield</t>
  </si>
  <si>
    <t>Bloom St</t>
  </si>
  <si>
    <t>Bolton</t>
  </si>
  <si>
    <t>Bury</t>
  </si>
  <si>
    <t>Buxton</t>
  </si>
  <si>
    <t>Carlisle</t>
  </si>
  <si>
    <t>Carrington BSP</t>
  </si>
  <si>
    <t>Droylsden</t>
  </si>
  <si>
    <t>Hartshead-Heyrod</t>
  </si>
  <si>
    <t>Hazel Grove</t>
  </si>
  <si>
    <t>Huncoat</t>
  </si>
  <si>
    <t>Kendal (Parkside Rd)</t>
  </si>
  <si>
    <t>Leyland</t>
  </si>
  <si>
    <t>Lytham</t>
  </si>
  <si>
    <t>Moss Nook</t>
  </si>
  <si>
    <t>New Mills</t>
  </si>
  <si>
    <t>Orrell</t>
  </si>
  <si>
    <t>Peel</t>
  </si>
  <si>
    <t>Penrith &amp; Shap</t>
  </si>
  <si>
    <t>Red Bank</t>
  </si>
  <si>
    <t>Ribble</t>
  </si>
  <si>
    <t>Rossendale</t>
  </si>
  <si>
    <t>Stainburn &amp; Siddick</t>
  </si>
  <si>
    <t>Stretford</t>
  </si>
  <si>
    <t>Vernon Park</t>
  </si>
  <si>
    <t>Wigan</t>
  </si>
  <si>
    <t>System Transformation</t>
  </si>
  <si>
    <t>2022</t>
  </si>
  <si>
    <t>2023</t>
  </si>
  <si>
    <t>2024</t>
  </si>
  <si>
    <t>2025</t>
  </si>
  <si>
    <t>2026</t>
  </si>
  <si>
    <t>2027</t>
  </si>
  <si>
    <t>2028</t>
  </si>
  <si>
    <t>2029</t>
  </si>
  <si>
    <t>2030</t>
  </si>
  <si>
    <t>Select Primary</t>
  </si>
  <si>
    <t>Select BSP</t>
  </si>
  <si>
    <t>Grid Coordinates</t>
  </si>
  <si>
    <t xml:space="preserve">Easting </t>
  </si>
  <si>
    <t>System Transformation Firm Headroom MVA</t>
  </si>
  <si>
    <t>System Transformation Non Firm Headroom MVA</t>
  </si>
  <si>
    <t>Consumer Transformation Firm Headroom MVA</t>
  </si>
  <si>
    <t>Consumer Transformation Non Firm Headroom MVA</t>
  </si>
  <si>
    <t>Leading the Way Firm Headroom MVA</t>
  </si>
  <si>
    <t>Leading the Way Non Firm Headroom MVA</t>
  </si>
  <si>
    <t>CONTENTS</t>
  </si>
  <si>
    <t>Section</t>
  </si>
  <si>
    <t>Tab</t>
  </si>
  <si>
    <t>Description</t>
  </si>
  <si>
    <t>All Primary data showing demand headroom by Scenario</t>
  </si>
  <si>
    <t>All BSP data showing demand headroom by Scenario</t>
  </si>
  <si>
    <t>Primary Headroom</t>
  </si>
  <si>
    <t>BSP Headroom</t>
  </si>
  <si>
    <t>Primary Substation Headroom</t>
  </si>
  <si>
    <t>Primary Substation</t>
  </si>
  <si>
    <t>Primary Substation Location</t>
  </si>
  <si>
    <t xml:space="preserve"> Generation Headroom - N-0 -(MW)</t>
  </si>
  <si>
    <t xml:space="preserve"> Battery Headroom (MW)</t>
  </si>
  <si>
    <t>Inverter Based</t>
  </si>
  <si>
    <t>Synchronous   - LV</t>
  </si>
  <si>
    <t>Synchronous   - HV</t>
  </si>
  <si>
    <t>ALBION ST</t>
  </si>
  <si>
    <t>LOWER DARWEN</t>
  </si>
  <si>
    <t>ALDERLEY &amp; CHELFORD</t>
  </si>
  <si>
    <t>MOSS NOOK</t>
  </si>
  <si>
    <t>ALSTON</t>
  </si>
  <si>
    <t>PENRITH &amp; SHAP</t>
  </si>
  <si>
    <t>AMBLESIDE</t>
  </si>
  <si>
    <t>KENDAL (PARKSIDE RD)</t>
  </si>
  <si>
    <t>ANCOATS NORTH T11 &amp; T12</t>
  </si>
  <si>
    <t>RED BANK</t>
  </si>
  <si>
    <t>ANCOATS NORTH T14</t>
  </si>
  <si>
    <t>ANNIE PIT</t>
  </si>
  <si>
    <t>STAINBURN &amp; SIDDICK</t>
  </si>
  <si>
    <t>ANSDELL</t>
  </si>
  <si>
    <t>LYTHAM</t>
  </si>
  <si>
    <t>ARDWICK</t>
  </si>
  <si>
    <t>STUART ST</t>
  </si>
  <si>
    <t>ARNSIDE</t>
  </si>
  <si>
    <t>ASHTON (GOLBORNE)</t>
  </si>
  <si>
    <t>ORRELL</t>
  </si>
  <si>
    <t>ASHTON (RIBBLE)</t>
  </si>
  <si>
    <t>RIBBLE</t>
  </si>
  <si>
    <t>ASHTON ON MERSEY</t>
  </si>
  <si>
    <t>SALE</t>
  </si>
  <si>
    <t>ASHTON UNDER LYNE T11 &amp; T12</t>
  </si>
  <si>
    <t>HARTSHEAD-HEYROD</t>
  </si>
  <si>
    <t>ASHTON UNDER LYNE T13</t>
  </si>
  <si>
    <t>ASHWOOD DALE</t>
  </si>
  <si>
    <t>BUXTON</t>
  </si>
  <si>
    <t>ASKAM &amp; DALTON</t>
  </si>
  <si>
    <t>ULVERSTON</t>
  </si>
  <si>
    <t>ASKERTON CASTLE</t>
  </si>
  <si>
    <t>ASPATRIA</t>
  </si>
  <si>
    <t>ATHERTON TOWN CENTRE</t>
  </si>
  <si>
    <t>ATHERTON</t>
  </si>
  <si>
    <t>ATHLETIC ST</t>
  </si>
  <si>
    <t>BURNLEY</t>
  </si>
  <si>
    <t>AVENHAM</t>
  </si>
  <si>
    <t>PRESTON EAST</t>
  </si>
  <si>
    <t>BAGULEY</t>
  </si>
  <si>
    <t>BAMBER BRIDGE</t>
  </si>
  <si>
    <t>BARBARA ST</t>
  </si>
  <si>
    <t>BOLTON</t>
  </si>
  <si>
    <t>BARROW</t>
  </si>
  <si>
    <t>BARROW &amp; SANDGATE</t>
  </si>
  <si>
    <t>BARTON DOCK RD</t>
  </si>
  <si>
    <t>BARTON</t>
  </si>
  <si>
    <t>BEDFORD</t>
  </si>
  <si>
    <t>BELGRAVE</t>
  </si>
  <si>
    <t>GREENHILL</t>
  </si>
  <si>
    <t>BENCHILL</t>
  </si>
  <si>
    <t>WEST DIDSBURY</t>
  </si>
  <si>
    <t>BENTHAM</t>
  </si>
  <si>
    <t>BISPHAM</t>
  </si>
  <si>
    <t>BLACKBULL</t>
  </si>
  <si>
    <t>BLACKBURN</t>
  </si>
  <si>
    <t>BLACKFRIARS</t>
  </si>
  <si>
    <t>FREDERICK RD</t>
  </si>
  <si>
    <t>BLACKLEY</t>
  </si>
  <si>
    <t>BLACKPOOL</t>
  </si>
  <si>
    <t>BOLLINGTON</t>
  </si>
  <si>
    <t>MACCLESFIELD</t>
  </si>
  <si>
    <t>BOLTON BY BOWLAND</t>
  </si>
  <si>
    <t>PADIHAM</t>
  </si>
  <si>
    <t>BOLTON LE SANDS</t>
  </si>
  <si>
    <t>LANCASTER</t>
  </si>
  <si>
    <t>BOTANY BAY</t>
  </si>
  <si>
    <t>LEYLAND</t>
  </si>
  <si>
    <t>BOW LANE</t>
  </si>
  <si>
    <t>BOWATERS</t>
  </si>
  <si>
    <t>BOWDON</t>
  </si>
  <si>
    <t>ALTRINCHAM</t>
  </si>
  <si>
    <t>BRADFORD</t>
  </si>
  <si>
    <t>BRADSHAWGATE</t>
  </si>
  <si>
    <t>BRAMHALL</t>
  </si>
  <si>
    <t>HAZEL GROVE</t>
  </si>
  <si>
    <t>BRIDGEWATER</t>
  </si>
  <si>
    <t>BLOOM ST</t>
  </si>
  <si>
    <t>BRINKSWAY</t>
  </si>
  <si>
    <t>ADSWOOD</t>
  </si>
  <si>
    <t>BROADHEATH</t>
  </si>
  <si>
    <t>BROADWAY</t>
  </si>
  <si>
    <t>BUCKSHAW</t>
  </si>
  <si>
    <t>BURNLEY CENTRE</t>
  </si>
  <si>
    <t>BURNLEY NORTH</t>
  </si>
  <si>
    <t>BURROW BECK</t>
  </si>
  <si>
    <t>BURSCOUGH BRIDGE</t>
  </si>
  <si>
    <t>WRIGHTINGTON</t>
  </si>
  <si>
    <t>BURY TOWN CENTRE</t>
  </si>
  <si>
    <t>BURY</t>
  </si>
  <si>
    <t>CRAGGS ROW &amp; BUSHELL ST</t>
  </si>
  <si>
    <t>CAMPBELL ST</t>
  </si>
  <si>
    <t>KEARSLEY LOCAL</t>
  </si>
  <si>
    <t>CANNON ST</t>
  </si>
  <si>
    <t>CAPONTREE</t>
  </si>
  <si>
    <t>CARLISLE</t>
  </si>
  <si>
    <t>CARLETON</t>
  </si>
  <si>
    <t>EGREMONT</t>
  </si>
  <si>
    <t>CARLISLE NORTH</t>
  </si>
  <si>
    <t>CARR ST</t>
  </si>
  <si>
    <t>CASTLETON</t>
  </si>
  <si>
    <t>CATTERALL WATERWORKS</t>
  </si>
  <si>
    <t>CECIL ST</t>
  </si>
  <si>
    <t>CENTRAL MANCHESTER</t>
  </si>
  <si>
    <t>CHADDERTON</t>
  </si>
  <si>
    <t>CHAMBERHALL</t>
  </si>
  <si>
    <t>CHAPEL WHARF</t>
  </si>
  <si>
    <t>CHASSEN RD</t>
  </si>
  <si>
    <t>CHATSWORTH ST</t>
  </si>
  <si>
    <t>CHEADLE HEATH</t>
  </si>
  <si>
    <t>CHEADLE HULME</t>
  </si>
  <si>
    <t>CHEETHAM HILL</t>
  </si>
  <si>
    <t>AGECROFT</t>
  </si>
  <si>
    <t>CHESTER RD T11 &amp; T12</t>
  </si>
  <si>
    <t>STRETFORD</t>
  </si>
  <si>
    <t>CHESTER RD T13</t>
  </si>
  <si>
    <t>CHORLEY SOUTH</t>
  </si>
  <si>
    <t>CHORLTON</t>
  </si>
  <si>
    <t>CHURCH</t>
  </si>
  <si>
    <t>HUNCOAT</t>
  </si>
  <si>
    <t>CLARENDON RD</t>
  </si>
  <si>
    <t>CLAUGHTON</t>
  </si>
  <si>
    <t>BLACKBURN RD CLAYTON</t>
  </si>
  <si>
    <t>CLEVELEYS</t>
  </si>
  <si>
    <t>CLIFTON JUNCTION</t>
  </si>
  <si>
    <t>CLOVER HILL</t>
  </si>
  <si>
    <t>NELSON</t>
  </si>
  <si>
    <t>COG LANE</t>
  </si>
  <si>
    <t>CONISTON</t>
  </si>
  <si>
    <t>COPSE RD</t>
  </si>
  <si>
    <t>THORNTON</t>
  </si>
  <si>
    <t>COX GREEN</t>
  </si>
  <si>
    <t>CROWN LANE</t>
  </si>
  <si>
    <t>WESTHOUGHTON</t>
  </si>
  <si>
    <t>CULCHETH</t>
  </si>
  <si>
    <t>GOLBORNE</t>
  </si>
  <si>
    <t>CUTACRE</t>
  </si>
  <si>
    <t>DEANSGATE</t>
  </si>
  <si>
    <t>DENTON EAST</t>
  </si>
  <si>
    <t>DROYLSDEN</t>
  </si>
  <si>
    <t>DENTON WEST</t>
  </si>
  <si>
    <t>DICKINSON ST</t>
  </si>
  <si>
    <t>DIDSBURY</t>
  </si>
  <si>
    <t>DODGSON RD</t>
  </si>
  <si>
    <t>DOUGLAS ST</t>
  </si>
  <si>
    <t>DROYLSDEN EAST</t>
  </si>
  <si>
    <t>DUKINFIELD</t>
  </si>
  <si>
    <t>HYDE</t>
  </si>
  <si>
    <t>DUMERS LANE</t>
  </si>
  <si>
    <t>DUMPLINGTON</t>
  </si>
  <si>
    <t>EASTLANDS</t>
  </si>
  <si>
    <t>EASTON</t>
  </si>
  <si>
    <t>EMBLETON</t>
  </si>
  <si>
    <t>EXCHANGE ST</t>
  </si>
  <si>
    <t>FAILSWORTH</t>
  </si>
  <si>
    <t>FALLOWFIELD</t>
  </si>
  <si>
    <t>FARNWORTH</t>
  </si>
  <si>
    <t>FENISCOWLES</t>
  </si>
  <si>
    <t>FERODO</t>
  </si>
  <si>
    <t>NEW MILLS</t>
  </si>
  <si>
    <t>FLAT LANE</t>
  </si>
  <si>
    <t>FUSEHILL</t>
  </si>
  <si>
    <t>GALE</t>
  </si>
  <si>
    <t>BELFIELD</t>
  </si>
  <si>
    <t>GARSTANG</t>
  </si>
  <si>
    <t>GATLEY</t>
  </si>
  <si>
    <t>GIDLOW</t>
  </si>
  <si>
    <t>WIGAN</t>
  </si>
  <si>
    <t>GILLSROW</t>
  </si>
  <si>
    <t>GLAXO</t>
  </si>
  <si>
    <t>GLOSSOP</t>
  </si>
  <si>
    <t>GOWHOLE</t>
  </si>
  <si>
    <t>GRANE RD &amp; PRINNY HILL</t>
  </si>
  <si>
    <t>ROSSENDALE</t>
  </si>
  <si>
    <t>GRANGE</t>
  </si>
  <si>
    <t>GREAT HARWOOD</t>
  </si>
  <si>
    <t>GREEN LANE (ALTRINCHAM)</t>
  </si>
  <si>
    <t>GREEN LANE (HAZEL GROVE)</t>
  </si>
  <si>
    <t>GREEN ST T11</t>
  </si>
  <si>
    <t>GREEN ST T12 &amp; T13</t>
  </si>
  <si>
    <t>GREENFIELD</t>
  </si>
  <si>
    <t>GRIFFIN</t>
  </si>
  <si>
    <t>HADFIELD</t>
  </si>
  <si>
    <t>HALL CROSS</t>
  </si>
  <si>
    <t>PEEL</t>
  </si>
  <si>
    <t>HANDFORTH</t>
  </si>
  <si>
    <t>HANGING BRIDGE</t>
  </si>
  <si>
    <t>HAREHOLME</t>
  </si>
  <si>
    <t>HARPURHEY</t>
  </si>
  <si>
    <t>HARWOOD</t>
  </si>
  <si>
    <t>HATTERSLEY</t>
  </si>
  <si>
    <t>HAVERTHWAITE</t>
  </si>
  <si>
    <t>HAWK GREEN</t>
  </si>
  <si>
    <t>HAYDOCK</t>
  </si>
  <si>
    <t>HDA NO1 &amp; HDA NO2</t>
  </si>
  <si>
    <t>HEADY HILL</t>
  </si>
  <si>
    <t>HEAP BRIDGE</t>
  </si>
  <si>
    <t>HEASANDFORD</t>
  </si>
  <si>
    <t>HEATON MOOR</t>
  </si>
  <si>
    <t>VERNON PARK</t>
  </si>
  <si>
    <t>HEATON NORRIS</t>
  </si>
  <si>
    <t>HELWITH BRIDGE</t>
  </si>
  <si>
    <t>HENSINGHAM</t>
  </si>
  <si>
    <t>HEYROD</t>
  </si>
  <si>
    <t>HEYSIDE</t>
  </si>
  <si>
    <t>ROYTON</t>
  </si>
  <si>
    <t>HEYWOOD</t>
  </si>
  <si>
    <t>HIGHER MILL</t>
  </si>
  <si>
    <t>HIGHER WALTON</t>
  </si>
  <si>
    <t>HILL TOP T11 &amp; T12</t>
  </si>
  <si>
    <t>HILL TOP T13</t>
  </si>
  <si>
    <t>HINDLEY GREEN</t>
  </si>
  <si>
    <t>HOLLINWOOD</t>
  </si>
  <si>
    <t>HOLME RD</t>
  </si>
  <si>
    <t>HOLT ST</t>
  </si>
  <si>
    <t>HURST</t>
  </si>
  <si>
    <t>HUTTON END &amp; SKELTON C</t>
  </si>
  <si>
    <t>HYNDBURN RD</t>
  </si>
  <si>
    <t>INDIA ST</t>
  </si>
  <si>
    <t>INGLETON</t>
  </si>
  <si>
    <t>IRLAM</t>
  </si>
  <si>
    <t>CARRINGTON BSP</t>
  </si>
  <si>
    <t>JAMES ST</t>
  </si>
  <si>
    <t>KAY ST</t>
  </si>
  <si>
    <t>KENDAL</t>
  </si>
  <si>
    <t>KESWICK</t>
  </si>
  <si>
    <t>KINGSWAY</t>
  </si>
  <si>
    <t>KINKRY HILL</t>
  </si>
  <si>
    <t>KIRKBY LONSDALE</t>
  </si>
  <si>
    <t>KIRKBY MOOR</t>
  </si>
  <si>
    <t>KIRKBY STEPHEN</t>
  </si>
  <si>
    <t>KIRKBY THORE</t>
  </si>
  <si>
    <t>KIRKHALL LANE</t>
  </si>
  <si>
    <t>KITT GREEN</t>
  </si>
  <si>
    <t>KNOTT MILL</t>
  </si>
  <si>
    <t>LAMBERHEAD</t>
  </si>
  <si>
    <t>LANGLEY</t>
  </si>
  <si>
    <t>LANGROYD RD</t>
  </si>
  <si>
    <t>LEIGH</t>
  </si>
  <si>
    <t>LEVENSHULME</t>
  </si>
  <si>
    <t>LONGSIGHT</t>
  </si>
  <si>
    <t>LEYLAND NATIONAL</t>
  </si>
  <si>
    <t>LITTLE HULTON</t>
  </si>
  <si>
    <t>LITTLE SALKELD</t>
  </si>
  <si>
    <t>LITTLEBOROUGH</t>
  </si>
  <si>
    <t>LONGFORD BRIDGE</t>
  </si>
  <si>
    <t>LONGRIDGE</t>
  </si>
  <si>
    <t>LOSTOCK</t>
  </si>
  <si>
    <t>LYONS RD</t>
  </si>
  <si>
    <t>MANCHESTER UNIVERSITY</t>
  </si>
  <si>
    <t>MARPLE</t>
  </si>
  <si>
    <t>MARTON</t>
  </si>
  <si>
    <t>MARYPORT</t>
  </si>
  <si>
    <t>MELLING</t>
  </si>
  <si>
    <t>MERESIDE</t>
  </si>
  <si>
    <t>MIDDLETON JUNCTION</t>
  </si>
  <si>
    <t>MIDWAY</t>
  </si>
  <si>
    <t>MILNROW</t>
  </si>
  <si>
    <t>MINTSFEET</t>
  </si>
  <si>
    <t>MONSALL</t>
  </si>
  <si>
    <t>MONTON</t>
  </si>
  <si>
    <t>MOORSIDE</t>
  </si>
  <si>
    <t>MORTON PARK &amp; PIRELLI</t>
  </si>
  <si>
    <t>MOSLEY RD</t>
  </si>
  <si>
    <t>MOSS LANE</t>
  </si>
  <si>
    <t>MOSS NOOK PRIMARY</t>
  </si>
  <si>
    <t>MOSS SIDE (Leyland) &amp; SEVEN STARS</t>
  </si>
  <si>
    <t>MOSS SIDE (Longsight)</t>
  </si>
  <si>
    <t>MOSSLEY</t>
  </si>
  <si>
    <t>MOUNT ST</t>
  </si>
  <si>
    <t>MUSGRAVE RD</t>
  </si>
  <si>
    <t>NEW MOSTON</t>
  </si>
  <si>
    <t>NEWBIGGIN ON LUNE</t>
  </si>
  <si>
    <t>NEWBY</t>
  </si>
  <si>
    <t>NEWTON</t>
  </si>
  <si>
    <t>NEWTON HEATH</t>
  </si>
  <si>
    <t>NEWTON LE WILLOWS</t>
  </si>
  <si>
    <t>NEWTONGATE T11 &amp; T12</t>
  </si>
  <si>
    <t>NEWTONGATE T13</t>
  </si>
  <si>
    <t>NORBRECK</t>
  </si>
  <si>
    <t>NORBURY</t>
  </si>
  <si>
    <t>NORTHENDEN</t>
  </si>
  <si>
    <t>NWGB PARTINGTON</t>
  </si>
  <si>
    <t>OFFERTON</t>
  </si>
  <si>
    <t>OPENSHAW</t>
  </si>
  <si>
    <t>ORMSKIRK</t>
  </si>
  <si>
    <t>SKELMERSDALE</t>
  </si>
  <si>
    <t>PENDLETON</t>
  </si>
  <si>
    <t>PETTERIL BANK</t>
  </si>
  <si>
    <t>PHILLIPS LANE</t>
  </si>
  <si>
    <t>PICCADILLY</t>
  </si>
  <si>
    <t>PIMBO</t>
  </si>
  <si>
    <t>PORTWOOD</t>
  </si>
  <si>
    <t>POULTON</t>
  </si>
  <si>
    <t>POYNTON</t>
  </si>
  <si>
    <t>PREESALL</t>
  </si>
  <si>
    <t>PRESTON OLD RD</t>
  </si>
  <si>
    <t>PRESTWICH</t>
  </si>
  <si>
    <t>PRINGLE ST</t>
  </si>
  <si>
    <t>QUEENS PARK</t>
  </si>
  <si>
    <t>RADCLIFFE</t>
  </si>
  <si>
    <t>RANDAL ST</t>
  </si>
  <si>
    <t>RAWTENSTALL RD</t>
  </si>
  <si>
    <t>REDDISH VALE</t>
  </si>
  <si>
    <t>RIBBLETON</t>
  </si>
  <si>
    <t>RINGLEY</t>
  </si>
  <si>
    <t>RISLEY</t>
  </si>
  <si>
    <t>ROBERT HALL ST</t>
  </si>
  <si>
    <t>ROCHDALE CENTRAL</t>
  </si>
  <si>
    <t>ROMAN RD</t>
  </si>
  <si>
    <t>ROMILEY</t>
  </si>
  <si>
    <t>ROSSALL</t>
  </si>
  <si>
    <t>SALE MOOR</t>
  </si>
  <si>
    <t>SALFORD QUAYS</t>
  </si>
  <si>
    <t>SANDGATE</t>
  </si>
  <si>
    <t>SCARISBRICK</t>
  </si>
  <si>
    <t>SEBERGHAM</t>
  </si>
  <si>
    <t>SEDBERGH</t>
  </si>
  <si>
    <t>SELSMIRE</t>
  </si>
  <si>
    <t>SETTLE</t>
  </si>
  <si>
    <t>SHANNON ST SOUTH</t>
  </si>
  <si>
    <t>SHAP</t>
  </si>
  <si>
    <t>SHAW</t>
  </si>
  <si>
    <t>SILLOTH</t>
  </si>
  <si>
    <t>SLIPWAY</t>
  </si>
  <si>
    <t>SNIPE</t>
  </si>
  <si>
    <t>S.E. MACCLESFIELD</t>
  </si>
  <si>
    <t>SOUTH PARK</t>
  </si>
  <si>
    <t>S.W. MACCLESFIELD</t>
  </si>
  <si>
    <t>SPA RD</t>
  </si>
  <si>
    <t>SPADEADAM 132/11KV</t>
  </si>
  <si>
    <t>SPOTLAND</t>
  </si>
  <si>
    <t>SPRING COTTAGE</t>
  </si>
  <si>
    <t>SPRING GARDEN ST 11kV</t>
  </si>
  <si>
    <t>SPRING GARDEN ST 6.6KV</t>
  </si>
  <si>
    <t>SQUIRES GATE</t>
  </si>
  <si>
    <t>ST ANNES</t>
  </si>
  <si>
    <t>ST MARYS</t>
  </si>
  <si>
    <t>ST MARYS ST</t>
  </si>
  <si>
    <t>ST THOMAS RD</t>
  </si>
  <si>
    <t>STAINBURN</t>
  </si>
  <si>
    <t>STANDISH</t>
  </si>
  <si>
    <t>STRANGEWAYS</t>
  </si>
  <si>
    <t>STRAWBERRY BANK</t>
  </si>
  <si>
    <t>STUBBINS</t>
  </si>
  <si>
    <t>SWINTON</t>
  </si>
  <si>
    <t>TAME VALLEY</t>
  </si>
  <si>
    <t>TARDY GATE</t>
  </si>
  <si>
    <t>TARLETON</t>
  </si>
  <si>
    <t>THE HEIGHT</t>
  </si>
  <si>
    <t>TOWNLEY ST</t>
  </si>
  <si>
    <t>TRAFFORD</t>
  </si>
  <si>
    <t>TRAFFORD PARK NORTH</t>
  </si>
  <si>
    <t>TRIMPELL</t>
  </si>
  <si>
    <t>TRINITY</t>
  </si>
  <si>
    <t>TULKETH</t>
  </si>
  <si>
    <t>UNION RD</t>
  </si>
  <si>
    <t>UPHOLLAND</t>
  </si>
  <si>
    <t>URMSTON</t>
  </si>
  <si>
    <t>VICTORIA PARK</t>
  </si>
  <si>
    <t>WARBRECK</t>
  </si>
  <si>
    <t>WARDLEWORTH</t>
  </si>
  <si>
    <t>WARTON</t>
  </si>
  <si>
    <t>WATERHEAD</t>
  </si>
  <si>
    <t>WATERSWALLOWS</t>
  </si>
  <si>
    <t>WEASTE</t>
  </si>
  <si>
    <t>WERNETH</t>
  </si>
  <si>
    <t>WESLEY PLACE BACUP</t>
  </si>
  <si>
    <t>WESTGATE</t>
  </si>
  <si>
    <t>WESTLINTON</t>
  </si>
  <si>
    <t>WHALLEY</t>
  </si>
  <si>
    <t>WHALLEY RANGE</t>
  </si>
  <si>
    <t>WHASSET</t>
  </si>
  <si>
    <t>WHITTLE LE WOODS</t>
  </si>
  <si>
    <t>WHITWORTH</t>
  </si>
  <si>
    <t>WIGTON</t>
  </si>
  <si>
    <t>WILLOW HEY</t>
  </si>
  <si>
    <t>WILLOWBANK</t>
  </si>
  <si>
    <t>WILLOWHOLME</t>
  </si>
  <si>
    <t>WILMSLOW</t>
  </si>
  <si>
    <t>WINDERMERE</t>
  </si>
  <si>
    <t>WINIFRED RD</t>
  </si>
  <si>
    <t>WITHINGTON</t>
  </si>
  <si>
    <t>WITHYFOLD DRIVE</t>
  </si>
  <si>
    <t>WOODBINE ST</t>
  </si>
  <si>
    <t>WOODFIELD RD</t>
  </si>
  <si>
    <t>WOODHILL LANE</t>
  </si>
  <si>
    <t>WOODHOUSE PARK</t>
  </si>
  <si>
    <t>WOODLEY</t>
  </si>
  <si>
    <t>WOOLFOLD</t>
  </si>
  <si>
    <t>WORDSWORTH ST</t>
  </si>
  <si>
    <t>WORSLEY MESNES</t>
  </si>
  <si>
    <t>YEALAND</t>
  </si>
  <si>
    <t>BSP Coordinates</t>
  </si>
  <si>
    <t xml:space="preserve"> Generation Headroom (MW)</t>
  </si>
  <si>
    <t>Inverter Based (PV, Wind etc.)</t>
  </si>
  <si>
    <t>Synchronous    (Gas, Diesel etc.)</t>
  </si>
  <si>
    <t>Select Technology</t>
  </si>
  <si>
    <t>Steady Transformation</t>
  </si>
  <si>
    <t>Leading The Way</t>
  </si>
  <si>
    <t>Consumer Transformation</t>
  </si>
  <si>
    <t>Gen Primary Headroom</t>
  </si>
  <si>
    <t>Gen BSP Headroom</t>
  </si>
  <si>
    <t>All Primary data showing generation headroom by Scenario</t>
  </si>
  <si>
    <t>All BSP data showing generation headroom by Scenario</t>
  </si>
  <si>
    <t>GSP</t>
  </si>
  <si>
    <t>GSP Group</t>
  </si>
  <si>
    <t>ROCHDALE</t>
  </si>
  <si>
    <t>SOUTH MANCHESTER</t>
  </si>
  <si>
    <t>HARKER / HUTTON</t>
  </si>
  <si>
    <t>WHITEGATE</t>
  </si>
  <si>
    <t>PENWORTHAM WEST / STANAH</t>
  </si>
  <si>
    <t>STALYBRIDGE</t>
  </si>
  <si>
    <t>WASHWAY FARM / KIRKBY</t>
  </si>
  <si>
    <t>PENWORTHAM EAST / ROCHDALE</t>
  </si>
  <si>
    <t>CARRINGTON</t>
  </si>
  <si>
    <t>KEARSLEY</t>
  </si>
  <si>
    <t>HEYSHAM</t>
  </si>
  <si>
    <t>BREDBURY</t>
  </si>
  <si>
    <t>BOLD</t>
  </si>
  <si>
    <t>BSP Group</t>
  </si>
  <si>
    <t>HUTTON</t>
  </si>
  <si>
    <t>HARKER</t>
  </si>
  <si>
    <t xml:space="preserve">PENWORTHAM </t>
  </si>
  <si>
    <t>-</t>
  </si>
  <si>
    <t>STANAH</t>
  </si>
  <si>
    <t>KIRKBY</t>
  </si>
  <si>
    <t>WASHWAY FARM</t>
  </si>
  <si>
    <t>INTERACTIVE DATA TOOLS</t>
  </si>
  <si>
    <t>Reason</t>
  </si>
  <si>
    <t>Royton BSP</t>
  </si>
  <si>
    <t>Capacity Limited BSPs</t>
  </si>
  <si>
    <t>Switchgear to be replaced in RIIO-ED2</t>
  </si>
  <si>
    <t>Demand Headroom Summary Table</t>
  </si>
  <si>
    <t>Generation Headroom Summary Table</t>
  </si>
  <si>
    <t xml:space="preserve">System Transformation </t>
  </si>
  <si>
    <t>Click the scenario name to move directly to the associated results</t>
  </si>
  <si>
    <t>Best View</t>
  </si>
  <si>
    <t>Best View Firm Headroom MVA</t>
  </si>
  <si>
    <t>Best View Non Firm Headroom MVA</t>
  </si>
  <si>
    <t>St Johns</t>
  </si>
  <si>
    <t>2031</t>
  </si>
  <si>
    <t>GROUP,BSP AND PRIMARY SUBSTATION DATASETS</t>
  </si>
  <si>
    <t>Local Authority</t>
  </si>
  <si>
    <t>Blackburn with Darwen</t>
  </si>
  <si>
    <t>Lancashire</t>
  </si>
  <si>
    <t>Penwortham East GSP / Rochdale SGT 1 GROUP</t>
  </si>
  <si>
    <t>Cheshire East</t>
  </si>
  <si>
    <t>Greater Manchester</t>
  </si>
  <si>
    <t>South Manchester GSP</t>
  </si>
  <si>
    <t>Eden</t>
  </si>
  <si>
    <t>Cumbria</t>
  </si>
  <si>
    <t>Harker ENWL SGTs 1 2 3A 4 / Hutton GSP GROUP</t>
  </si>
  <si>
    <t>South Lakeland</t>
  </si>
  <si>
    <t>Manchester</t>
  </si>
  <si>
    <t>Whitegate GSP</t>
  </si>
  <si>
    <t>Allerdale</t>
  </si>
  <si>
    <t>Fylde</t>
  </si>
  <si>
    <t>Penwortham West GSP / Stanah GSP GROUP</t>
  </si>
  <si>
    <t>Stalybridge GSP</t>
  </si>
  <si>
    <t>St. Helens</t>
  </si>
  <si>
    <t>Merseyside</t>
  </si>
  <si>
    <t>Bold</t>
  </si>
  <si>
    <t>Preston</t>
  </si>
  <si>
    <t>Carrington ENWL SGTs 1B 2B 4 7</t>
  </si>
  <si>
    <t>Oldham</t>
  </si>
  <si>
    <t>Tameside</t>
  </si>
  <si>
    <t>High Peak</t>
  </si>
  <si>
    <t>Derbyshire</t>
  </si>
  <si>
    <t>Barrow-in-Furness</t>
  </si>
  <si>
    <t>Copeland</t>
  </si>
  <si>
    <t>Kearsley 132 GSP</t>
  </si>
  <si>
    <t>Rochdale SGTs 2 3 4</t>
  </si>
  <si>
    <t>South Ribble</t>
  </si>
  <si>
    <t>Salford</t>
  </si>
  <si>
    <t>Warrington</t>
  </si>
  <si>
    <t>Craven</t>
  </si>
  <si>
    <t>Wyre</t>
  </si>
  <si>
    <t>Hyndburn</t>
  </si>
  <si>
    <t>Padiham GSP</t>
  </si>
  <si>
    <t>Ribble Valley</t>
  </si>
  <si>
    <t/>
  </si>
  <si>
    <t>Macclesfield 33 GSP</t>
  </si>
  <si>
    <t>Heysham GSP</t>
  </si>
  <si>
    <t>Chorley</t>
  </si>
  <si>
    <t>Stockport</t>
  </si>
  <si>
    <t>Bredbury GSP</t>
  </si>
  <si>
    <t>Pendle</t>
  </si>
  <si>
    <t>West Lancashire</t>
  </si>
  <si>
    <t>Kearsley Local 33 GSP</t>
  </si>
  <si>
    <t>Rochdale</t>
  </si>
  <si>
    <t>Washway Farm GSP / Kirkby GSP GROUP</t>
  </si>
  <si>
    <t>Richmondshire</t>
  </si>
  <si>
    <t>Manchester University</t>
  </si>
  <si>
    <t>Staffordshire Moorlands</t>
  </si>
  <si>
    <t>Staffordshire</t>
  </si>
  <si>
    <t>Sefton</t>
  </si>
  <si>
    <t>Spadeadam 132/11kV*</t>
  </si>
  <si>
    <t>Northumberland</t>
  </si>
  <si>
    <t>Derbyshire Dales</t>
  </si>
  <si>
    <t>Bulk Supply Point</t>
  </si>
  <si>
    <t xml:space="preserve">List of all Primaries, BSPs and GSPs with a link to the local authrity in which they are located. </t>
  </si>
  <si>
    <t>Local Authority Look Up</t>
  </si>
  <si>
    <t xml:space="preserve">Combined Local Authority </t>
  </si>
  <si>
    <t>This workbook should be used in conjunction with the following documents - Network Development Report, Network Headroom Report and Network Development Methodology</t>
  </si>
  <si>
    <t xml:space="preserve">To review demand headroom at any Primary or Bulk Supply Point on the ENWL network, the user can initially identify the location via "Tab 1 Local Authority Look Up" which highlights the local authority in which the specific site resides. Please note some sites cover more than one local authority. Next the user should move to "Tab 2 Demand Headroom Table", and using the drop down menu in cell D4 select the Primary Substation as required. This will then cause the look up to display results from all five scenarios out to 2051.The user should then progress to cell D22 and select the Bulk Supply Point indicated in cell D5 to get a picture and understanding of the BSP headroom availability. Alternatively should the user only be interested in BSP capacity then cell D22 can be used to simply select the required BSP location. 
</t>
  </si>
  <si>
    <t>Negative values shown in red cells in the report workbook tabs indicate where there are shortfalls in the capacity of our existing network and show us where future network interventions may be required; this allows users to understand the influence of the various scenarios on available network headroom up to 2051. Negative values also show where interventions may be required to accommodate demand or generation forecast requirements, and these should not be interpreted as a barrier to specific requirements. Review of the Network Development Plan Document will likely show an investment route planned to alleviate any highlighted shortfall.</t>
  </si>
  <si>
    <t>Grid Supply Point</t>
  </si>
  <si>
    <t>Capacity Limited Primary</t>
  </si>
  <si>
    <t xml:space="preserve">Capacity is quoted as either Firm or Non Firm. Firm capacity is defined at a two transformer site as the Long Term Emergency Rating of the remaining in service transformer for the loss of the other transfomer or the HV transfer capablity of a single transfomer site. Non firm is based on the 3 min Auto Switching rating of the transfomer or the HV transfer capablity of a single transformer site. </t>
  </si>
  <si>
    <t xml:space="preserve">A similar process can then be followed using "Tab 3 Generation headroom table". The drop down menu in cell D4 allows the Primary Substation to be selected with the results from all scenarios out to 2051 displayed. Use of Cell D4 allows the selection of the specific technology type to be made, allowing for example either Synchronous or Battery Technology to be selected. The user should then progress to cell D24 and select the Bulk Supply Point indicated in cell D5 to get a picture and understanding of the BSP headroom availability. It is recommended to also match the technology type via cell D25.  Alternatively should the user only be interested in BSP capacity then cell D24 can be used to simply select the appropriate BSP location along with the technology type selection in cell D25. </t>
  </si>
  <si>
    <t>Thermal capacity limits headroom - Review in RIIO-ED2</t>
  </si>
  <si>
    <t>Network Headroom Report 2023
Data Workbook</t>
  </si>
  <si>
    <t>This workbook is an accompaniment to our 2023 Network Headroom Report. It contains detailed datasets and interactive tools which allow our customers to understand headroom availability by Primary and Bulk Supply point, from a Demand and Generation point of view out to 2051.</t>
  </si>
  <si>
    <t>Falling Short</t>
  </si>
  <si>
    <t>Falling Short Firm Headroom MVA</t>
  </si>
  <si>
    <t>Peel St</t>
  </si>
  <si>
    <t>Ribblesdale T13 &amp; T14</t>
  </si>
  <si>
    <t>Falling Short Non Firm Headroom MVA</t>
  </si>
  <si>
    <t>PEEL ST</t>
  </si>
  <si>
    <t>RIBBLESDALE T13 &amp; RIBBLESDALE T14</t>
  </si>
  <si>
    <t>Network Headroom Report 2023
Data Workbook - User Guide</t>
  </si>
  <si>
    <t>PRINNY HILL &amp; GRANE RD</t>
  </si>
  <si>
    <t>Select specific Primary or BSP to return overview of Demand Headroom 2023-2051</t>
  </si>
  <si>
    <t>Select specific Primary or BSP and technology type to return overview of Generation Headroom 2023-2051</t>
  </si>
  <si>
    <t>Bredbury</t>
  </si>
  <si>
    <t xml:space="preserve">Under active review </t>
  </si>
  <si>
    <t>Being reviewed as part of the ongoing Transmission Works Review process</t>
  </si>
  <si>
    <t>Carrington</t>
  </si>
  <si>
    <t>Harker</t>
  </si>
  <si>
    <t>Hutton</t>
  </si>
  <si>
    <t>Heysham</t>
  </si>
  <si>
    <t>Kearsley</t>
  </si>
  <si>
    <t>Kearsley Local</t>
  </si>
  <si>
    <t>Macclesfield</t>
  </si>
  <si>
    <t>Penwortham</t>
  </si>
  <si>
    <t>South Manchester</t>
  </si>
  <si>
    <t>Stalybridge</t>
  </si>
  <si>
    <t>Stanah</t>
  </si>
  <si>
    <t>Washway Farm</t>
  </si>
  <si>
    <t>Whitegate</t>
  </si>
  <si>
    <t>Links to additional public-domain information related to the EISDs, provided by the Transmission Owner</t>
  </si>
  <si>
    <t>https://www.nationalgrid.com/electricity-transmission/connections/regional-customer-connections-update</t>
  </si>
  <si>
    <t>Transmission Headroom</t>
  </si>
  <si>
    <t>Transmission Headroom with earliest in service dates</t>
  </si>
  <si>
    <t>Currently Headroom in Appendix G</t>
  </si>
  <si>
    <t>Though headroom studied with Penwortham</t>
  </si>
  <si>
    <t>Though headroom studied with Kirkby</t>
  </si>
  <si>
    <t>Kirkby</t>
  </si>
  <si>
    <t>TRANSMISSION HEADROOM</t>
  </si>
  <si>
    <t>www</t>
  </si>
  <si>
    <t>Fault level ratings limit headroom - switchgear to be replaced in RIIO-ED2</t>
  </si>
  <si>
    <t xml:space="preserve">The Data contained in this workbook is based on our DFES 2022 data and existing network. Please note the value of headroom is calculated from two reference points, Firm Capacity at sites now, and the anticipated Firm Capacity at sites at the end of RIIO-ED2 (2028) based on changes to firm capacity driven by anticipated investment outcomes. Results should only be used as an indication and will be updated upon the next refresh of the data in one year time.
</t>
  </si>
  <si>
    <t>Insights on transmission headroom</t>
  </si>
  <si>
    <t>Part A: connections to electricity distribution network with no identified transmission constraints</t>
  </si>
  <si>
    <t>Grid Supply Point (GSP) groups</t>
  </si>
  <si>
    <t>Generation sites with export capacity above 1 MW</t>
  </si>
  <si>
    <t xml:space="preserve">Comments </t>
  </si>
  <si>
    <t>EISDs*</t>
  </si>
  <si>
    <t>* EISDs are expected to be accelerated in time before March 2024 based on the timeline of the ESO's 5-point plan timeline and Electricity North West actions to accelerate connections through active engagement with the transmission operator.</t>
  </si>
  <si>
    <t>Part B: connections to electricity distribution network with identified transmission constraints</t>
  </si>
  <si>
    <r>
      <t xml:space="preserve">- </t>
    </r>
    <r>
      <rPr>
        <b/>
        <sz val="10"/>
        <color rgb="FF00245D"/>
        <rFont val="Calibri"/>
        <family val="2"/>
        <scheme val="minor"/>
      </rPr>
      <t>generation sites with export capacity up to 1 MW</t>
    </r>
    <r>
      <rPr>
        <sz val="10"/>
        <color rgb="FF00245D"/>
        <rFont val="Calibri"/>
        <family val="2"/>
        <scheme val="minor"/>
      </rPr>
      <t xml:space="preserve">  (eg small/medium commercial photovoltaics and battery storage)</t>
    </r>
  </si>
  <si>
    <r>
      <t xml:space="preserve">- </t>
    </r>
    <r>
      <rPr>
        <b/>
        <sz val="10"/>
        <color rgb="FF00245D"/>
        <rFont val="Calibri"/>
        <family val="2"/>
        <scheme val="minor"/>
      </rPr>
      <t>any new/additional electricity demand connections</t>
    </r>
    <r>
      <rPr>
        <sz val="10"/>
        <color rgb="FF00245D"/>
        <rFont val="Calibri"/>
        <family val="2"/>
        <scheme val="minor"/>
      </rPr>
      <t xml:space="preserve">  (regardless of size incl. residential &amp; commercial developments, data centres, hydrogen electrolysers, industrial demand, EV chargers, heat pumps etc)</t>
    </r>
  </si>
  <si>
    <t>Under review at freeze date</t>
  </si>
  <si>
    <t>Electricity North West will also continue working closely with all customers and stakeholders to accelerate the connection times for all projects including larger generation projects.</t>
  </si>
  <si>
    <t xml:space="preserve">This tab provides insights/information on existing transmission constraints on connection applications for demand and generation. It must be highlighted that through their "5-point plan", National Grid ESO are currently revisiting their planning processes (deadline March 2024) to manage transmission system constraints, aiming to accelerate transmission access for large generation projects and further facilitate the timely UK transition to Net Zero. </t>
  </si>
  <si>
    <t>Generation – Inverter Based</t>
  </si>
  <si>
    <r>
      <t xml:space="preserve">- </t>
    </r>
    <r>
      <rPr>
        <b/>
        <sz val="10"/>
        <color rgb="FF00245D"/>
        <rFont val="Calibri"/>
        <family val="2"/>
        <scheme val="minor"/>
      </rPr>
      <t>behind the meter generation projects</t>
    </r>
    <r>
      <rPr>
        <sz val="10"/>
        <color rgb="FF00245D"/>
        <rFont val="Calibri"/>
        <family val="2"/>
        <scheme val="minor"/>
      </rPr>
      <t xml:space="preserve">, ie for generators above 1 MW of installed capacity used to meet on-site demand subject to fault level headroom of the transmission network at each GSP. </t>
    </r>
  </si>
  <si>
    <t>National Grid (ESO &amp; TO) have provided us with Earliest in Service Dates (EISDs) and connection offer dates for generation connections over 1MW  at GSPs across our distribution networks.  These dates are expected to be brought forward as part of National Grid ESO's work in their 5-point plan that is expected to be completed by March 2024 and Electricity North West's ongoing engagement with the transmission operator to accelerate all network connections.</t>
  </si>
  <si>
    <t>National Grid TO have informed us that at the moment there is no transmission capacity constraints across the whole of our network (all GSP groups) for: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</si>
</sst>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theme="0"/>
      <name val="Calibri"/>
      <family val="2"/>
      <scheme val="minor"/>
    </font>
    <font>
      <b/>
      <sz val="16"/>
      <color rgb="FF002060"/>
      <name val="Arial"/>
      <family val="2"/>
    </font>
    <font>
      <u/>
      <sz val="11"/>
      <color theme="10"/>
      <name val="Calibri"/>
      <family val="2"/>
    </font>
    <font>
      <sz val="10"/>
      <name val="Arial"/>
      <family val="2"/>
    </font>
    <font>
      <b/>
      <sz val="12"/>
      <color theme="1"/>
      <name val="Calibri"/>
      <family val="2"/>
      <scheme val="minor"/>
    </font>
    <font>
      <b/>
      <sz val="11"/>
      <color rgb="FFFF0000"/>
      <name val="Calibri Light"/>
      <family val="2"/>
      <scheme val="major"/>
    </font>
    <font>
      <b/>
      <sz val="12"/>
      <color theme="0"/>
      <name val="Calibri"/>
      <family val="2"/>
      <scheme val="minor"/>
    </font>
    <font>
      <b/>
      <sz val="16"/>
      <name val="Calibri"/>
      <family val="2"/>
      <scheme val="minor"/>
    </font>
    <font>
      <b/>
      <sz val="30"/>
      <color rgb="FF002060"/>
      <name val="Calibri"/>
      <family val="2"/>
      <scheme val="minor"/>
    </font>
    <font>
      <sz val="30"/>
      <color theme="1"/>
      <name val="Calibri"/>
      <family val="2"/>
      <scheme val="minor"/>
    </font>
    <font>
      <sz val="14"/>
      <color rgb="FF00245D"/>
      <name val="Calibri"/>
      <family val="2"/>
      <scheme val="minor"/>
    </font>
    <font>
      <b/>
      <sz val="24"/>
      <color theme="0"/>
      <name val="Calibri"/>
      <family val="2"/>
      <scheme val="minor"/>
    </font>
    <font>
      <b/>
      <sz val="11"/>
      <color theme="0"/>
      <name val="Arial"/>
      <family val="2"/>
    </font>
    <font>
      <b/>
      <sz val="11"/>
      <name val="Arial"/>
      <family val="2"/>
    </font>
    <font>
      <b/>
      <sz val="11"/>
      <color rgb="FFFF0000"/>
      <name val="Calibri"/>
      <family val="2"/>
      <scheme val="minor"/>
    </font>
    <font>
      <b/>
      <sz val="14"/>
      <color theme="1"/>
      <name val="Calibri"/>
      <family val="2"/>
      <scheme val="minor"/>
    </font>
    <font>
      <sz val="14"/>
      <color theme="1"/>
      <name val="Calibri"/>
      <family val="2"/>
      <scheme val="minor"/>
    </font>
    <font>
      <u/>
      <sz val="11"/>
      <color theme="0"/>
      <name val="Calibri"/>
      <family val="2"/>
    </font>
    <font>
      <b/>
      <sz val="16"/>
      <color theme="1"/>
      <name val="Calibri"/>
      <family val="2"/>
      <scheme val="minor"/>
    </font>
    <font>
      <sz val="16"/>
      <color rgb="FF00245D"/>
      <name val="Calibri"/>
      <family val="2"/>
      <scheme val="minor"/>
    </font>
    <font>
      <sz val="16"/>
      <color theme="1"/>
      <name val="Calibri"/>
      <family val="2"/>
      <scheme val="minor"/>
    </font>
    <font>
      <sz val="20"/>
      <color theme="1"/>
      <name val="Calibri"/>
      <family val="2"/>
      <scheme val="minor"/>
    </font>
    <font>
      <b/>
      <sz val="20"/>
      <name val="Calibri"/>
      <family val="2"/>
      <scheme val="minor"/>
    </font>
    <font>
      <b/>
      <sz val="20"/>
      <color theme="1"/>
      <name val="Calibri"/>
      <family val="2"/>
      <scheme val="minor"/>
    </font>
    <font>
      <u/>
      <sz val="11"/>
      <color theme="10"/>
      <name val="Calibri"/>
      <family val="2"/>
      <scheme val="minor"/>
    </font>
    <font>
      <b/>
      <sz val="14"/>
      <color rgb="FF002060"/>
      <name val="Calibri"/>
      <family val="2"/>
      <scheme val="minor"/>
    </font>
    <font>
      <sz val="10"/>
      <color rgb="FF00245D"/>
      <name val="Calibri"/>
      <family val="2"/>
      <scheme val="minor"/>
    </font>
    <font>
      <b/>
      <sz val="10"/>
      <color rgb="FF00245D"/>
      <name val="Calibri"/>
      <family val="2"/>
      <scheme val="minor"/>
    </font>
    <font>
      <i/>
      <sz val="11"/>
      <color theme="1"/>
      <name val="Calibri"/>
      <family val="2"/>
      <scheme val="minor"/>
    </font>
  </fonts>
  <fills count="30">
    <fill>
      <patternFill patternType="none"/>
    </fill>
    <fill>
      <patternFill patternType="gray125"/>
    </fill>
    <fill>
      <patternFill patternType="solid">
        <fgColor rgb="FF00245D"/>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0"/>
        <bgColor indexed="64"/>
      </patternFill>
    </fill>
    <fill>
      <patternFill patternType="solid">
        <fgColor rgb="FF1AA19C"/>
        <bgColor indexed="64"/>
      </patternFill>
    </fill>
    <fill>
      <patternFill patternType="solid">
        <fgColor rgb="FFF79444"/>
        <bgColor indexed="64"/>
      </patternFill>
    </fill>
    <fill>
      <patternFill patternType="solid">
        <fgColor rgb="FF6FA251"/>
        <bgColor indexed="64"/>
      </patternFill>
    </fill>
    <fill>
      <patternFill patternType="solid">
        <fgColor rgb="FFCEF6F5"/>
        <bgColor indexed="64"/>
      </patternFill>
    </fill>
    <fill>
      <patternFill patternType="solid">
        <fgColor rgb="FFFDE6D4"/>
        <bgColor indexed="64"/>
      </patternFill>
    </fill>
    <fill>
      <patternFill patternType="solid">
        <fgColor rgb="FFCAE6B4"/>
        <bgColor indexed="64"/>
      </patternFill>
    </fill>
    <fill>
      <patternFill patternType="solid">
        <fgColor rgb="FF858689"/>
        <bgColor indexed="64"/>
      </patternFill>
    </fill>
    <fill>
      <patternFill patternType="solid">
        <fgColor rgb="FF1E9AD6"/>
        <bgColor indexed="64"/>
      </patternFill>
    </fill>
    <fill>
      <patternFill patternType="solid">
        <fgColor rgb="FFE4E4E6"/>
        <bgColor indexed="64"/>
      </patternFill>
    </fill>
    <fill>
      <patternFill patternType="solid">
        <fgColor rgb="FFE2EFF9"/>
        <bgColor indexed="64"/>
      </patternFill>
    </fill>
    <fill>
      <patternFill patternType="solid">
        <fgColor theme="6"/>
        <bgColor indexed="64"/>
      </patternFill>
    </fill>
    <fill>
      <patternFill patternType="solid">
        <fgColor theme="9"/>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rgb="FF7AC143"/>
        <bgColor indexed="64"/>
      </patternFill>
    </fill>
    <fill>
      <patternFill patternType="solid">
        <fgColor rgb="FF5F6062"/>
        <bgColor indexed="64"/>
      </patternFill>
    </fill>
    <fill>
      <patternFill patternType="solid">
        <fgColor theme="7" tint="0.39997558519241921"/>
        <bgColor indexed="64"/>
      </patternFill>
    </fill>
    <fill>
      <patternFill patternType="solid">
        <fgColor rgb="FF002060"/>
        <bgColor indexed="64"/>
      </patternFill>
    </fill>
    <fill>
      <patternFill patternType="solid">
        <fgColor rgb="FF92D050"/>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9" tint="-0.499984740745262"/>
        <bgColor indexed="64"/>
      </patternFill>
    </fill>
    <fill>
      <patternFill patternType="solid">
        <fgColor theme="9" tint="0.79998168889431442"/>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245D"/>
      </left>
      <right style="thin">
        <color rgb="FF00245D"/>
      </right>
      <top style="thin">
        <color rgb="FF00245D"/>
      </top>
      <bottom style="thin">
        <color rgb="FF00245D"/>
      </bottom>
      <diagonal/>
    </border>
    <border>
      <left style="thin">
        <color indexed="64"/>
      </left>
      <right/>
      <top/>
      <bottom style="thin">
        <color indexed="64"/>
      </bottom>
      <diagonal/>
    </border>
    <border>
      <left style="medium">
        <color rgb="FF00245D"/>
      </left>
      <right/>
      <top style="medium">
        <color rgb="FF00245D"/>
      </top>
      <bottom style="medium">
        <color rgb="FF00245D"/>
      </bottom>
      <diagonal/>
    </border>
    <border>
      <left/>
      <right/>
      <top style="medium">
        <color rgb="FF00245D"/>
      </top>
      <bottom/>
      <diagonal/>
    </border>
    <border>
      <left style="medium">
        <color rgb="FF00245D"/>
      </left>
      <right style="medium">
        <color rgb="FF00245D"/>
      </right>
      <top style="medium">
        <color rgb="FF00245D"/>
      </top>
      <bottom/>
      <diagonal/>
    </border>
    <border>
      <left style="medium">
        <color rgb="FF00245D"/>
      </left>
      <right style="medium">
        <color rgb="FF00245D"/>
      </right>
      <top/>
      <bottom style="medium">
        <color rgb="FF00245D"/>
      </bottom>
      <diagonal/>
    </border>
    <border>
      <left style="medium">
        <color rgb="FF00245D"/>
      </left>
      <right/>
      <top/>
      <bottom style="medium">
        <color rgb="FF00245D"/>
      </bottom>
      <diagonal/>
    </border>
    <border>
      <left/>
      <right/>
      <top/>
      <bottom style="medium">
        <color rgb="FF00245D"/>
      </bottom>
      <diagonal/>
    </border>
    <border>
      <left style="medium">
        <color rgb="FF00245D"/>
      </left>
      <right style="medium">
        <color rgb="FF00245D"/>
      </right>
      <top/>
      <bottom/>
      <diagonal/>
    </border>
    <border>
      <left/>
      <right style="medium">
        <color rgb="FF00245D"/>
      </right>
      <top style="medium">
        <color rgb="FF00245D"/>
      </top>
      <bottom/>
      <diagonal/>
    </border>
    <border>
      <left style="medium">
        <color rgb="FF00245D"/>
      </left>
      <right/>
      <top style="medium">
        <color rgb="FF00245D"/>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00245D"/>
      </top>
      <bottom style="medium">
        <color rgb="FF00245D"/>
      </bottom>
      <diagonal/>
    </border>
    <border>
      <left/>
      <right style="medium">
        <color rgb="FF00245D"/>
      </right>
      <top style="medium">
        <color rgb="FF00245D"/>
      </top>
      <bottom style="medium">
        <color rgb="FF00245D"/>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rgb="FF00245D"/>
      </top>
      <bottom/>
      <diagonal/>
    </border>
    <border>
      <left style="medium">
        <color theme="4" tint="0.39991454817346722"/>
      </left>
      <right/>
      <top style="medium">
        <color theme="4" tint="0.39991454817346722"/>
      </top>
      <bottom style="medium">
        <color theme="4" tint="0.39991454817346722"/>
      </bottom>
      <diagonal/>
    </border>
    <border>
      <left/>
      <right/>
      <top style="medium">
        <color theme="4" tint="0.39991454817346722"/>
      </top>
      <bottom style="medium">
        <color theme="4" tint="0.39991454817346722"/>
      </bottom>
      <diagonal/>
    </border>
    <border>
      <left/>
      <right style="medium">
        <color theme="4" tint="0.39991454817346722"/>
      </right>
      <top style="medium">
        <color theme="4" tint="0.39991454817346722"/>
      </top>
      <bottom style="medium">
        <color theme="4" tint="0.39991454817346722"/>
      </bottom>
      <diagonal/>
    </border>
    <border>
      <left style="medium">
        <color theme="4" tint="0.39988402966399123"/>
      </left>
      <right/>
      <top style="medium">
        <color theme="4" tint="0.39988402966399123"/>
      </top>
      <bottom style="medium">
        <color theme="4" tint="0.39988402966399123"/>
      </bottom>
      <diagonal/>
    </border>
    <border>
      <left/>
      <right/>
      <top style="medium">
        <color theme="4" tint="0.39988402966399123"/>
      </top>
      <bottom style="medium">
        <color theme="4" tint="0.39988402966399123"/>
      </bottom>
      <diagonal/>
    </border>
    <border>
      <left/>
      <right style="medium">
        <color theme="4" tint="0.39988402966399123"/>
      </right>
      <top style="medium">
        <color theme="4" tint="0.39988402966399123"/>
      </top>
      <bottom style="medium">
        <color theme="4" tint="0.39988402966399123"/>
      </bottom>
      <diagonal/>
    </border>
    <border>
      <left style="thin">
        <color theme="4" tint="0.39991454817346722"/>
      </left>
      <right/>
      <top style="thin">
        <color theme="4" tint="0.39991454817346722"/>
      </top>
      <bottom style="thin">
        <color theme="4" tint="0.39991454817346722"/>
      </bottom>
      <diagonal/>
    </border>
    <border>
      <left/>
      <right/>
      <top style="thin">
        <color theme="4" tint="0.39991454817346722"/>
      </top>
      <bottom style="thin">
        <color theme="4" tint="0.39991454817346722"/>
      </bottom>
      <diagonal/>
    </border>
    <border>
      <left/>
      <right style="thin">
        <color theme="4" tint="0.39991454817346722"/>
      </right>
      <top style="thin">
        <color theme="4" tint="0.39991454817346722"/>
      </top>
      <bottom style="thin">
        <color theme="4" tint="0.39991454817346722"/>
      </bottom>
      <diagonal/>
    </border>
    <border>
      <left style="medium">
        <color indexed="64"/>
      </left>
      <right/>
      <top/>
      <bottom style="medium">
        <color rgb="FF00245D"/>
      </bottom>
      <diagonal/>
    </border>
    <border>
      <left style="medium">
        <color theme="4" tint="0.39994506668294322"/>
      </left>
      <right style="medium">
        <color theme="4" tint="0.39994506668294322"/>
      </right>
      <top/>
      <bottom style="medium">
        <color theme="4" tint="0.39994506668294322"/>
      </bottom>
      <diagonal/>
    </border>
    <border>
      <left style="medium">
        <color theme="4" tint="0.39994506668294322"/>
      </left>
      <right style="medium">
        <color theme="4" tint="0.39994506668294322"/>
      </right>
      <top style="medium">
        <color theme="4" tint="0.39994506668294322"/>
      </top>
      <bottom style="medium">
        <color theme="4" tint="0.39994506668294322"/>
      </bottom>
      <diagonal/>
    </border>
    <border>
      <left style="thin">
        <color theme="4" tint="0.39994506668294322"/>
      </left>
      <right style="thin">
        <color theme="4" tint="0.39994506668294322"/>
      </right>
      <top/>
      <bottom style="thin">
        <color theme="4" tint="0.39994506668294322"/>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medium">
        <color rgb="FF00245D"/>
      </left>
      <right style="medium">
        <color rgb="FF00245D"/>
      </right>
      <top style="medium">
        <color rgb="FF00245D"/>
      </top>
      <bottom style="medium">
        <color rgb="FF00245D"/>
      </bottom>
      <diagonal/>
    </border>
    <border>
      <left/>
      <right style="thin">
        <color rgb="FF00245D"/>
      </right>
      <top style="thin">
        <color rgb="FF00245D"/>
      </top>
      <bottom style="thin">
        <color rgb="FF00245D"/>
      </bottom>
      <diagonal/>
    </border>
    <border>
      <left style="medium">
        <color rgb="FF00245D"/>
      </left>
      <right/>
      <top/>
      <bottom/>
      <diagonal/>
    </border>
    <border>
      <left/>
      <right style="medium">
        <color rgb="FF00245D"/>
      </right>
      <top/>
      <bottom style="medium">
        <color rgb="FF00245D"/>
      </bottom>
      <diagonal/>
    </border>
    <border>
      <left/>
      <right style="thin">
        <color auto="1"/>
      </right>
      <top/>
      <bottom style="thin">
        <color auto="1"/>
      </bottom>
      <diagonal/>
    </border>
    <border>
      <left style="medium">
        <color rgb="FF00245D"/>
      </left>
      <right style="thin">
        <color rgb="FF00245D"/>
      </right>
      <top style="medium">
        <color rgb="FF00245D"/>
      </top>
      <bottom style="medium">
        <color rgb="FF00245D"/>
      </bottom>
      <diagonal/>
    </border>
    <border>
      <left style="thin">
        <color rgb="FF00245D"/>
      </left>
      <right style="thin">
        <color rgb="FF00245D"/>
      </right>
      <top style="medium">
        <color rgb="FF00245D"/>
      </top>
      <bottom style="medium">
        <color rgb="FF00245D"/>
      </bottom>
      <diagonal/>
    </border>
    <border>
      <left style="thin">
        <color rgb="FF00245D"/>
      </left>
      <right style="medium">
        <color rgb="FF00245D"/>
      </right>
      <top style="medium">
        <color rgb="FF00245D"/>
      </top>
      <bottom style="medium">
        <color rgb="FF00245D"/>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auto="1"/>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auto="1"/>
      </left>
      <right style="medium">
        <color auto="1"/>
      </right>
      <top style="medium">
        <color auto="1"/>
      </top>
      <bottom style="thin">
        <color auto="1"/>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
      <left style="medium">
        <color indexed="64"/>
      </left>
      <right style="thin">
        <color auto="1"/>
      </right>
      <top style="thin">
        <color auto="1"/>
      </top>
      <bottom style="thin">
        <color auto="1"/>
      </bottom>
      <diagonal/>
    </border>
    <border>
      <left style="medium">
        <color rgb="FF00245D"/>
      </left>
      <right/>
      <top style="medium">
        <color rgb="FF00245D"/>
      </top>
      <bottom style="medium">
        <color indexed="64"/>
      </bottom>
      <diagonal/>
    </border>
    <border>
      <left/>
      <right/>
      <top style="medium">
        <color rgb="FF00245D"/>
      </top>
      <bottom style="medium">
        <color indexed="64"/>
      </bottom>
      <diagonal/>
    </border>
    <border>
      <left style="medium">
        <color theme="4" tint="0.39991454817346722"/>
      </left>
      <right/>
      <top style="medium">
        <color theme="4" tint="0.39991454817346722"/>
      </top>
      <bottom style="medium">
        <color indexed="64"/>
      </bottom>
      <diagonal/>
    </border>
    <border>
      <left/>
      <right/>
      <top style="medium">
        <color theme="4" tint="0.39991454817346722"/>
      </top>
      <bottom style="medium">
        <color indexed="64"/>
      </bottom>
      <diagonal/>
    </border>
    <border>
      <left/>
      <right/>
      <top/>
      <bottom style="medium">
        <color indexed="64"/>
      </bottom>
      <diagonal/>
    </border>
    <border>
      <left style="medium">
        <color indexed="64"/>
      </left>
      <right/>
      <top/>
      <bottom/>
      <diagonal/>
    </border>
    <border>
      <left/>
      <right style="thin">
        <color auto="1"/>
      </right>
      <top style="thin">
        <color auto="1"/>
      </top>
      <bottom style="medium">
        <color indexed="64"/>
      </bottom>
      <diagonal/>
    </border>
    <border>
      <left style="medium">
        <color indexed="64"/>
      </left>
      <right/>
      <top/>
      <bottom style="thin">
        <color indexed="64"/>
      </bottom>
      <diagonal/>
    </border>
    <border>
      <left style="thin">
        <color theme="4" tint="0.39994506668294322"/>
      </left>
      <right/>
      <top style="thin">
        <color theme="4" tint="0.39994506668294322"/>
      </top>
      <bottom style="thin">
        <color theme="4" tint="0.39994506668294322"/>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style="thin">
        <color rgb="FF00245D"/>
      </left>
      <right/>
      <top style="thin">
        <color rgb="FF00245D"/>
      </top>
      <bottom style="thin">
        <color rgb="FF00245D"/>
      </bottom>
      <diagonal/>
    </border>
    <border>
      <left/>
      <right style="medium">
        <color auto="1"/>
      </right>
      <top/>
      <bottom style="thin">
        <color auto="1"/>
      </bottom>
      <diagonal/>
    </border>
    <border>
      <left style="medium">
        <color indexed="64"/>
      </left>
      <right style="medium">
        <color indexed="64"/>
      </right>
      <top style="medium">
        <color indexed="64"/>
      </top>
      <bottom style="thin">
        <color auto="1"/>
      </bottom>
      <diagonal/>
    </border>
    <border>
      <left/>
      <right/>
      <top style="thin">
        <color indexed="64"/>
      </top>
      <bottom style="thin">
        <color indexed="64"/>
      </bottom>
      <diagonal/>
    </border>
    <border>
      <left style="thin">
        <color theme="4" tint="0.39991454817346722"/>
      </left>
      <right/>
      <top style="medium">
        <color theme="4" tint="0.39991454817346722"/>
      </top>
      <bottom style="thin">
        <color theme="4" tint="0.39991454817346722"/>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medium">
        <color rgb="FF00245D"/>
      </bottom>
      <diagonal/>
    </border>
    <border>
      <left/>
      <right style="thin">
        <color theme="0"/>
      </right>
      <top style="thin">
        <color theme="0"/>
      </top>
      <bottom style="medium">
        <color rgb="FF00245D"/>
      </bottom>
      <diagonal/>
    </border>
    <border>
      <left/>
      <right style="thin">
        <color theme="0"/>
      </right>
      <top style="medium">
        <color rgb="FF00245D"/>
      </top>
      <bottom/>
      <diagonal/>
    </border>
    <border>
      <left/>
      <right/>
      <top style="thin">
        <color theme="0" tint="-4.9989318521683403E-2"/>
      </top>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style="medium">
        <color theme="0"/>
      </left>
      <right style="medium">
        <color theme="0"/>
      </right>
      <top style="medium">
        <color theme="0"/>
      </top>
      <bottom/>
      <diagonal/>
    </border>
    <border>
      <left style="medium">
        <color theme="0"/>
      </left>
      <right style="thin">
        <color theme="0"/>
      </right>
      <top style="medium">
        <color theme="0"/>
      </top>
      <bottom/>
      <diagonal/>
    </border>
    <border>
      <left style="medium">
        <color theme="0"/>
      </left>
      <right style="medium">
        <color theme="0"/>
      </right>
      <top/>
      <bottom/>
      <diagonal/>
    </border>
    <border>
      <left style="medium">
        <color theme="0"/>
      </left>
      <right style="thin">
        <color theme="0"/>
      </right>
      <top/>
      <bottom/>
      <diagonal/>
    </border>
    <border>
      <left style="medium">
        <color theme="0"/>
      </left>
      <right/>
      <top/>
      <bottom/>
      <diagonal/>
    </border>
    <border>
      <left style="medium">
        <color theme="0"/>
      </left>
      <right style="medium">
        <color theme="0"/>
      </right>
      <top/>
      <bottom style="thin">
        <color theme="0"/>
      </bottom>
      <diagonal/>
    </border>
    <border>
      <left style="medium">
        <color theme="0"/>
      </left>
      <right/>
      <top/>
      <bottom style="thin">
        <color theme="0"/>
      </bottom>
      <diagonal/>
    </border>
    <border>
      <left style="thin">
        <color theme="0"/>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theme="0"/>
      </left>
      <right style="thin">
        <color theme="0"/>
      </right>
      <top style="thin">
        <color theme="0" tint="-4.9989318521683403E-2"/>
      </top>
      <bottom/>
      <diagonal/>
    </border>
    <border>
      <left style="thin">
        <color theme="0"/>
      </left>
      <right style="thin">
        <color theme="0" tint="-4.9989318521683403E-2"/>
      </right>
      <top style="thin">
        <color theme="0" tint="-4.9989318521683403E-2"/>
      </top>
      <bottom/>
      <diagonal/>
    </border>
    <border>
      <left/>
      <right style="thin">
        <color theme="0"/>
      </right>
      <top style="thin">
        <color indexed="64"/>
      </top>
      <bottom style="thin">
        <color indexed="64"/>
      </bottom>
      <diagonal/>
    </border>
    <border>
      <left/>
      <right style="medium">
        <color rgb="FF00245D"/>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style="thin">
        <color theme="0"/>
      </top>
      <bottom/>
      <diagonal/>
    </border>
  </borders>
  <cellStyleXfs count="6">
    <xf numFmtId="0" fontId="0" fillId="0" borderId="0"/>
    <xf numFmtId="0" fontId="5" fillId="0" borderId="0"/>
    <xf numFmtId="0" fontId="9" fillId="0" borderId="0" applyNumberFormat="0" applyFill="0" applyBorder="0" applyAlignment="0" applyProtection="0">
      <alignment vertical="top"/>
      <protection locked="0"/>
    </xf>
    <xf numFmtId="0" fontId="10" fillId="0" borderId="0"/>
    <xf numFmtId="0" fontId="10" fillId="0" borderId="0"/>
    <xf numFmtId="0" fontId="31" fillId="0" borderId="0" applyNumberFormat="0" applyFill="0" applyBorder="0" applyAlignment="0" applyProtection="0"/>
  </cellStyleXfs>
  <cellXfs count="426">
    <xf numFmtId="0" fontId="0" fillId="0" borderId="0" xfId="0"/>
    <xf numFmtId="0" fontId="1" fillId="3" borderId="3" xfId="0" applyFont="1" applyFill="1" applyBorder="1" applyAlignment="1">
      <alignment horizontal="center" vertical="top"/>
    </xf>
    <xf numFmtId="0" fontId="0" fillId="5" borderId="0" xfId="0" applyFill="1"/>
    <xf numFmtId="0" fontId="0" fillId="0" borderId="0" xfId="0" applyFill="1"/>
    <xf numFmtId="1" fontId="6" fillId="0" borderId="0" xfId="0" applyNumberFormat="1" applyFont="1" applyFill="1" applyBorder="1" applyAlignment="1">
      <alignment horizontal="center" vertical="center"/>
    </xf>
    <xf numFmtId="0" fontId="0" fillId="5" borderId="0" xfId="0" applyFill="1" applyBorder="1"/>
    <xf numFmtId="2" fontId="0" fillId="0" borderId="1" xfId="0" applyNumberFormat="1" applyBorder="1" applyAlignment="1">
      <alignment horizontal="center"/>
    </xf>
    <xf numFmtId="0" fontId="3" fillId="0" borderId="1" xfId="0" applyFont="1" applyBorder="1"/>
    <xf numFmtId="0" fontId="3" fillId="0" borderId="1" xfId="0" applyFont="1" applyBorder="1" applyAlignment="1">
      <alignment horizontal="center"/>
    </xf>
    <xf numFmtId="1" fontId="0" fillId="0" borderId="1" xfId="0" applyNumberFormat="1" applyBorder="1" applyAlignment="1">
      <alignment horizontal="center"/>
    </xf>
    <xf numFmtId="0" fontId="8" fillId="5" borderId="0" xfId="0" applyFont="1" applyFill="1" applyBorder="1" applyAlignment="1">
      <alignment horizontal="left" vertical="center"/>
    </xf>
    <xf numFmtId="1" fontId="6" fillId="6" borderId="3" xfId="0" applyNumberFormat="1" applyFont="1" applyFill="1" applyBorder="1" applyAlignment="1">
      <alignment horizontal="center" vertical="center"/>
    </xf>
    <xf numFmtId="1" fontId="6" fillId="12" borderId="34" xfId="0" applyNumberFormat="1" applyFont="1" applyFill="1" applyBorder="1" applyAlignment="1">
      <alignment horizontal="center" vertical="center"/>
    </xf>
    <xf numFmtId="1" fontId="6" fillId="12" borderId="35" xfId="0" applyNumberFormat="1" applyFont="1" applyFill="1" applyBorder="1" applyAlignment="1">
      <alignment horizontal="center" vertical="center"/>
    </xf>
    <xf numFmtId="1" fontId="6" fillId="12" borderId="36" xfId="0" applyNumberFormat="1" applyFont="1" applyFill="1" applyBorder="1" applyAlignment="1">
      <alignment horizontal="center" vertical="center"/>
    </xf>
    <xf numFmtId="1" fontId="6" fillId="12" borderId="37" xfId="0" applyNumberFormat="1" applyFont="1" applyFill="1" applyBorder="1" applyAlignment="1">
      <alignment horizontal="center" vertical="center"/>
    </xf>
    <xf numFmtId="1" fontId="6" fillId="13" borderId="36" xfId="0" applyNumberFormat="1" applyFont="1" applyFill="1" applyBorder="1" applyAlignment="1">
      <alignment horizontal="center" vertical="center"/>
    </xf>
    <xf numFmtId="1" fontId="6" fillId="13" borderId="37" xfId="0" applyNumberFormat="1" applyFont="1" applyFill="1" applyBorder="1" applyAlignment="1">
      <alignment horizontal="center" vertical="center"/>
    </xf>
    <xf numFmtId="1" fontId="6" fillId="7" borderId="36" xfId="0" applyNumberFormat="1" applyFont="1" applyFill="1" applyBorder="1" applyAlignment="1">
      <alignment horizontal="center" vertical="center"/>
    </xf>
    <xf numFmtId="1" fontId="6" fillId="7" borderId="37" xfId="0" applyNumberFormat="1" applyFont="1" applyFill="1" applyBorder="1" applyAlignment="1">
      <alignment horizontal="center" vertical="center"/>
    </xf>
    <xf numFmtId="1" fontId="6" fillId="8" borderId="37" xfId="0" applyNumberFormat="1" applyFont="1" applyFill="1" applyBorder="1" applyAlignment="1">
      <alignment horizontal="center" vertical="center"/>
    </xf>
    <xf numFmtId="49" fontId="11" fillId="0" borderId="38" xfId="0" applyNumberFormat="1" applyFont="1" applyBorder="1"/>
    <xf numFmtId="2" fontId="4" fillId="9" borderId="39" xfId="0" applyNumberFormat="1" applyFont="1" applyFill="1" applyBorder="1" applyAlignment="1">
      <alignment horizontal="center" vertical="center"/>
    </xf>
    <xf numFmtId="2" fontId="4" fillId="9" borderId="3" xfId="0" applyNumberFormat="1" applyFont="1" applyFill="1" applyBorder="1" applyAlignment="1">
      <alignment horizontal="center" vertical="center"/>
    </xf>
    <xf numFmtId="2" fontId="4" fillId="0" borderId="0" xfId="0" applyNumberFormat="1" applyFont="1" applyFill="1" applyBorder="1" applyAlignment="1">
      <alignment horizontal="center" vertical="center"/>
    </xf>
    <xf numFmtId="2" fontId="0" fillId="14" borderId="35" xfId="0" applyNumberFormat="1" applyFont="1" applyFill="1" applyBorder="1" applyAlignment="1">
      <alignment horizontal="center" vertical="center"/>
    </xf>
    <xf numFmtId="2" fontId="0" fillId="14" borderId="37" xfId="0" applyNumberFormat="1" applyFont="1" applyFill="1" applyBorder="1" applyAlignment="1">
      <alignment horizontal="center" vertical="center"/>
    </xf>
    <xf numFmtId="2" fontId="0" fillId="15" borderId="37" xfId="0" applyNumberFormat="1" applyFont="1" applyFill="1" applyBorder="1" applyAlignment="1">
      <alignment horizontal="center" vertical="center"/>
    </xf>
    <xf numFmtId="2" fontId="0" fillId="10" borderId="37" xfId="0" applyNumberFormat="1" applyFont="1" applyFill="1" applyBorder="1" applyAlignment="1">
      <alignment horizontal="center" vertical="center"/>
    </xf>
    <xf numFmtId="2" fontId="0" fillId="11" borderId="37" xfId="0" applyNumberFormat="1" applyFont="1" applyFill="1" applyBorder="1" applyAlignment="1">
      <alignment horizontal="center" vertical="center"/>
    </xf>
    <xf numFmtId="0" fontId="17" fillId="5" borderId="0" xfId="0" applyFont="1" applyFill="1" applyBorder="1" applyAlignment="1">
      <alignment vertical="center" wrapText="1"/>
    </xf>
    <xf numFmtId="0" fontId="16" fillId="5" borderId="0" xfId="0" applyFont="1" applyFill="1" applyBorder="1" applyAlignment="1">
      <alignment wrapText="1"/>
    </xf>
    <xf numFmtId="49" fontId="8" fillId="5" borderId="0" xfId="0" applyNumberFormat="1" applyFont="1" applyFill="1" applyBorder="1" applyAlignment="1">
      <alignment horizontal="left" vertical="center"/>
    </xf>
    <xf numFmtId="1" fontId="6" fillId="22" borderId="37" xfId="0" applyNumberFormat="1" applyFont="1" applyFill="1" applyBorder="1" applyAlignment="1">
      <alignment horizontal="center" vertical="center"/>
    </xf>
    <xf numFmtId="0" fontId="13" fillId="6" borderId="1" xfId="0" applyFont="1" applyFill="1" applyBorder="1" applyAlignment="1">
      <alignment horizontal="center" vertical="center"/>
    </xf>
    <xf numFmtId="0" fontId="13" fillId="16" borderId="2" xfId="0" applyFont="1" applyFill="1" applyBorder="1" applyAlignment="1" applyProtection="1">
      <alignment horizontal="center" vertical="center"/>
    </xf>
    <xf numFmtId="0" fontId="13" fillId="17" borderId="2" xfId="0" applyFont="1" applyFill="1" applyBorder="1" applyAlignment="1" applyProtection="1">
      <alignment horizontal="center" vertical="center"/>
    </xf>
    <xf numFmtId="0" fontId="13" fillId="4" borderId="2" xfId="0" applyFont="1" applyFill="1" applyBorder="1" applyAlignment="1" applyProtection="1">
      <alignment horizontal="center" vertical="center"/>
    </xf>
    <xf numFmtId="0" fontId="13" fillId="7" borderId="2" xfId="0" applyFont="1" applyFill="1" applyBorder="1" applyAlignment="1">
      <alignment horizontal="center" vertical="center"/>
    </xf>
    <xf numFmtId="0" fontId="13" fillId="6" borderId="2" xfId="0" applyFont="1" applyFill="1" applyBorder="1" applyAlignment="1">
      <alignment horizontal="center" vertical="center"/>
    </xf>
    <xf numFmtId="0" fontId="4" fillId="24" borderId="57" xfId="0" applyFont="1" applyFill="1" applyBorder="1" applyAlignment="1">
      <alignment horizontal="center" vertical="center" wrapText="1"/>
    </xf>
    <xf numFmtId="0" fontId="4" fillId="24" borderId="58" xfId="0" applyFont="1" applyFill="1" applyBorder="1" applyAlignment="1">
      <alignment horizontal="center" vertical="center" wrapText="1"/>
    </xf>
    <xf numFmtId="0" fontId="0" fillId="5" borderId="0" xfId="0" applyFill="1" applyAlignment="1">
      <alignment horizontal="center"/>
    </xf>
    <xf numFmtId="0" fontId="0" fillId="5" borderId="62" xfId="0" applyFont="1" applyFill="1" applyBorder="1" applyAlignment="1">
      <alignment vertical="top"/>
    </xf>
    <xf numFmtId="0" fontId="0" fillId="5" borderId="66" xfId="0" applyFill="1" applyBorder="1" applyAlignment="1">
      <alignment horizontal="center"/>
    </xf>
    <xf numFmtId="0" fontId="0" fillId="5" borderId="14" xfId="0" applyFill="1" applyBorder="1" applyAlignment="1">
      <alignment horizontal="center"/>
    </xf>
    <xf numFmtId="0" fontId="0" fillId="5" borderId="57" xfId="0" applyFill="1" applyBorder="1" applyAlignment="1">
      <alignment horizontal="center"/>
    </xf>
    <xf numFmtId="0" fontId="0" fillId="5" borderId="65" xfId="0" applyFill="1" applyBorder="1" applyAlignment="1">
      <alignment horizontal="center"/>
    </xf>
    <xf numFmtId="0" fontId="0" fillId="0" borderId="0" xfId="0" applyAlignment="1">
      <alignment horizontal="center"/>
    </xf>
    <xf numFmtId="0" fontId="4" fillId="6" borderId="57" xfId="0" applyFont="1" applyFill="1" applyBorder="1" applyAlignment="1">
      <alignment horizontal="center" vertical="center" wrapText="1"/>
    </xf>
    <xf numFmtId="0" fontId="4" fillId="6" borderId="59" xfId="0" applyFont="1" applyFill="1" applyBorder="1" applyAlignment="1">
      <alignment horizontal="center" vertical="center" wrapText="1"/>
    </xf>
    <xf numFmtId="0" fontId="4" fillId="6" borderId="58" xfId="0" applyFont="1" applyFill="1" applyBorder="1" applyAlignment="1">
      <alignment horizontal="center" vertical="center" wrapText="1"/>
    </xf>
    <xf numFmtId="0" fontId="4" fillId="12" borderId="57" xfId="0" applyFont="1" applyFill="1" applyBorder="1" applyAlignment="1">
      <alignment horizontal="center" vertical="center" wrapText="1"/>
    </xf>
    <xf numFmtId="0" fontId="4" fillId="12" borderId="59" xfId="0" applyFont="1" applyFill="1" applyBorder="1" applyAlignment="1">
      <alignment horizontal="center" vertical="center" wrapText="1"/>
    </xf>
    <xf numFmtId="0" fontId="4" fillId="12" borderId="58" xfId="0" applyFont="1" applyFill="1" applyBorder="1" applyAlignment="1">
      <alignment horizontal="center" vertical="center" wrapText="1"/>
    </xf>
    <xf numFmtId="0" fontId="4" fillId="13" borderId="57" xfId="0" applyFont="1" applyFill="1" applyBorder="1" applyAlignment="1">
      <alignment horizontal="center" vertical="center" wrapText="1"/>
    </xf>
    <xf numFmtId="0" fontId="4" fillId="13" borderId="59" xfId="0" applyFont="1" applyFill="1" applyBorder="1" applyAlignment="1">
      <alignment horizontal="center" vertical="center" wrapText="1"/>
    </xf>
    <xf numFmtId="0" fontId="4" fillId="13" borderId="58" xfId="0" applyFont="1" applyFill="1" applyBorder="1" applyAlignment="1">
      <alignment horizontal="center" vertical="center" wrapText="1"/>
    </xf>
    <xf numFmtId="1" fontId="0" fillId="0" borderId="0" xfId="0" applyNumberFormat="1"/>
    <xf numFmtId="0" fontId="4" fillId="8" borderId="57" xfId="0" applyFont="1" applyFill="1" applyBorder="1" applyAlignment="1">
      <alignment horizontal="center" vertical="center" wrapText="1"/>
    </xf>
    <xf numFmtId="0" fontId="4" fillId="8" borderId="59" xfId="0" applyFont="1" applyFill="1" applyBorder="1" applyAlignment="1">
      <alignment horizontal="center" vertical="center" wrapText="1"/>
    </xf>
    <xf numFmtId="0" fontId="4" fillId="8" borderId="58" xfId="0" applyFont="1" applyFill="1" applyBorder="1" applyAlignment="1">
      <alignment horizontal="center" vertical="center" wrapText="1"/>
    </xf>
    <xf numFmtId="0" fontId="4" fillId="7" borderId="57" xfId="0" applyFont="1" applyFill="1" applyBorder="1" applyAlignment="1">
      <alignment horizontal="center" vertical="center" wrapText="1"/>
    </xf>
    <xf numFmtId="0" fontId="4" fillId="7" borderId="59" xfId="0" applyFont="1" applyFill="1" applyBorder="1" applyAlignment="1">
      <alignment horizontal="center" vertical="center" wrapText="1"/>
    </xf>
    <xf numFmtId="0" fontId="4" fillId="7" borderId="58" xfId="0" applyFont="1" applyFill="1" applyBorder="1" applyAlignment="1">
      <alignment horizontal="center" vertical="center" wrapText="1"/>
    </xf>
    <xf numFmtId="0" fontId="4" fillId="8" borderId="65" xfId="0" applyFont="1" applyFill="1" applyBorder="1" applyAlignment="1">
      <alignment horizontal="center" vertical="center" wrapText="1"/>
    </xf>
    <xf numFmtId="0" fontId="4" fillId="7" borderId="65" xfId="0" applyFont="1" applyFill="1" applyBorder="1" applyAlignment="1">
      <alignment horizontal="center" vertical="center" wrapText="1"/>
    </xf>
    <xf numFmtId="0" fontId="4" fillId="6" borderId="65" xfId="0" applyFont="1" applyFill="1" applyBorder="1" applyAlignment="1">
      <alignment horizontal="center" vertical="center" wrapText="1"/>
    </xf>
    <xf numFmtId="0" fontId="4" fillId="13" borderId="65" xfId="0" applyFont="1" applyFill="1" applyBorder="1" applyAlignment="1">
      <alignment horizontal="center" vertical="center" wrapText="1"/>
    </xf>
    <xf numFmtId="0" fontId="4" fillId="12" borderId="65" xfId="0" applyFont="1" applyFill="1" applyBorder="1" applyAlignment="1">
      <alignment horizontal="center" vertical="center" wrapText="1"/>
    </xf>
    <xf numFmtId="0" fontId="0" fillId="5" borderId="0" xfId="0" applyFill="1" applyAlignment="1">
      <alignment vertical="center"/>
    </xf>
    <xf numFmtId="0" fontId="0" fillId="0" borderId="0" xfId="0" applyAlignment="1">
      <alignment vertical="center"/>
    </xf>
    <xf numFmtId="0" fontId="3" fillId="0" borderId="18" xfId="0" applyFont="1" applyBorder="1" applyAlignment="1">
      <alignment horizontal="left"/>
    </xf>
    <xf numFmtId="0" fontId="3" fillId="0" borderId="2" xfId="0" applyFont="1" applyBorder="1"/>
    <xf numFmtId="0" fontId="0" fillId="5" borderId="61" xfId="0" applyFont="1" applyFill="1" applyBorder="1" applyAlignment="1">
      <alignment horizontal="left" vertical="top"/>
    </xf>
    <xf numFmtId="0" fontId="4" fillId="24" borderId="73" xfId="0" applyFont="1" applyFill="1" applyBorder="1" applyAlignment="1">
      <alignment horizontal="center" vertical="center" wrapText="1"/>
    </xf>
    <xf numFmtId="0" fontId="0" fillId="5" borderId="74" xfId="0" applyFont="1" applyFill="1" applyBorder="1" applyAlignment="1">
      <alignment vertical="top"/>
    </xf>
    <xf numFmtId="0" fontId="0" fillId="5" borderId="57" xfId="0" applyFill="1" applyBorder="1" applyAlignment="1">
      <alignment horizontal="left"/>
    </xf>
    <xf numFmtId="1" fontId="6" fillId="22" borderId="75" xfId="0" applyNumberFormat="1" applyFont="1" applyFill="1" applyBorder="1" applyAlignment="1">
      <alignment horizontal="center" vertical="center"/>
    </xf>
    <xf numFmtId="1" fontId="6" fillId="22" borderId="76" xfId="0" applyNumberFormat="1" applyFont="1" applyFill="1" applyBorder="1" applyAlignment="1">
      <alignment horizontal="center" vertical="center"/>
    </xf>
    <xf numFmtId="0" fontId="1" fillId="3" borderId="77" xfId="0" applyFont="1" applyFill="1" applyBorder="1" applyAlignment="1">
      <alignment horizontal="center" vertical="top"/>
    </xf>
    <xf numFmtId="0" fontId="0" fillId="3" borderId="77" xfId="0" applyFont="1" applyFill="1" applyBorder="1" applyAlignment="1">
      <alignment horizontal="center" vertical="top"/>
    </xf>
    <xf numFmtId="0" fontId="22" fillId="18" borderId="38" xfId="0" applyFont="1" applyFill="1" applyBorder="1" applyAlignment="1">
      <alignment horizontal="center" vertical="center"/>
    </xf>
    <xf numFmtId="0" fontId="22" fillId="18" borderId="7" xfId="0" applyFont="1" applyFill="1" applyBorder="1" applyAlignment="1">
      <alignment horizontal="center" vertical="center"/>
    </xf>
    <xf numFmtId="0" fontId="0" fillId="5" borderId="78" xfId="0" applyFont="1" applyFill="1" applyBorder="1" applyAlignment="1">
      <alignment horizontal="center" vertical="top"/>
    </xf>
    <xf numFmtId="0" fontId="0" fillId="5" borderId="60" xfId="0" applyFont="1" applyFill="1" applyBorder="1" applyAlignment="1">
      <alignment horizontal="center" vertical="top"/>
    </xf>
    <xf numFmtId="0" fontId="0" fillId="5" borderId="79" xfId="0" applyFont="1" applyFill="1" applyBorder="1" applyAlignment="1">
      <alignment horizontal="center" vertical="top"/>
    </xf>
    <xf numFmtId="0" fontId="0" fillId="5" borderId="62" xfId="0" applyFont="1" applyFill="1" applyBorder="1" applyAlignment="1">
      <alignment horizontal="center" vertical="top"/>
    </xf>
    <xf numFmtId="0" fontId="0" fillId="5" borderId="56" xfId="0" applyFont="1" applyFill="1" applyBorder="1" applyAlignment="1">
      <alignment horizontal="center" vertical="top"/>
    </xf>
    <xf numFmtId="0" fontId="12" fillId="0" borderId="14" xfId="0" applyFont="1" applyBorder="1" applyAlignment="1">
      <alignment horizontal="center"/>
    </xf>
    <xf numFmtId="0" fontId="3" fillId="0" borderId="14" xfId="0" applyFont="1" applyBorder="1" applyAlignment="1">
      <alignment horizontal="center"/>
    </xf>
    <xf numFmtId="1" fontId="24" fillId="6" borderId="13" xfId="2" applyNumberFormat="1" applyFont="1" applyFill="1" applyBorder="1" applyAlignment="1" applyProtection="1">
      <alignment horizontal="center" vertical="center"/>
    </xf>
    <xf numFmtId="1" fontId="24" fillId="12" borderId="24" xfId="2" applyNumberFormat="1" applyFont="1" applyFill="1" applyBorder="1" applyAlignment="1" applyProtection="1">
      <alignment horizontal="center" vertical="center"/>
    </xf>
    <xf numFmtId="1" fontId="24" fillId="13" borderId="81" xfId="2" applyNumberFormat="1" applyFont="1" applyFill="1" applyBorder="1" applyAlignment="1" applyProtection="1">
      <alignment horizontal="center" vertical="center"/>
    </xf>
    <xf numFmtId="1" fontId="24" fillId="7" borderId="30" xfId="2" applyNumberFormat="1" applyFont="1" applyFill="1" applyBorder="1" applyAlignment="1" applyProtection="1">
      <alignment horizontal="center" vertical="center"/>
    </xf>
    <xf numFmtId="1" fontId="24" fillId="8" borderId="0" xfId="2" applyNumberFormat="1" applyFont="1" applyFill="1" applyBorder="1" applyAlignment="1" applyProtection="1">
      <alignment horizontal="center" vertical="center"/>
    </xf>
    <xf numFmtId="1" fontId="24" fillId="6" borderId="13" xfId="2" applyNumberFormat="1" applyFont="1" applyFill="1" applyBorder="1" applyAlignment="1" applyProtection="1">
      <alignment horizontal="left" vertical="center"/>
    </xf>
    <xf numFmtId="1" fontId="24" fillId="12" borderId="24" xfId="2" applyNumberFormat="1" applyFont="1" applyFill="1" applyBorder="1" applyAlignment="1" applyProtection="1">
      <alignment horizontal="left" vertical="center"/>
    </xf>
    <xf numFmtId="1" fontId="24" fillId="13" borderId="81" xfId="2" applyNumberFormat="1" applyFont="1" applyFill="1" applyBorder="1" applyAlignment="1" applyProtection="1">
      <alignment horizontal="left" vertical="center"/>
    </xf>
    <xf numFmtId="1" fontId="24" fillId="7" borderId="30" xfId="2" applyNumberFormat="1" applyFont="1" applyFill="1" applyBorder="1" applyAlignment="1" applyProtection="1">
      <alignment horizontal="left" vertical="center"/>
    </xf>
    <xf numFmtId="1" fontId="24" fillId="8" borderId="0" xfId="2" applyNumberFormat="1" applyFont="1" applyFill="1" applyBorder="1" applyAlignment="1" applyProtection="1">
      <alignment horizontal="left" vertical="center"/>
    </xf>
    <xf numFmtId="1" fontId="0" fillId="0" borderId="14" xfId="0" applyNumberFormat="1" applyBorder="1" applyAlignment="1">
      <alignment horizontal="center"/>
    </xf>
    <xf numFmtId="2" fontId="0" fillId="0" borderId="18" xfId="0" applyNumberFormat="1" applyBorder="1" applyAlignment="1">
      <alignment horizontal="center"/>
    </xf>
    <xf numFmtId="0" fontId="7" fillId="2" borderId="90" xfId="0" applyFont="1" applyFill="1" applyBorder="1" applyAlignment="1">
      <alignment horizontal="center"/>
    </xf>
    <xf numFmtId="0" fontId="7" fillId="2" borderId="91" xfId="0" applyFont="1" applyFill="1" applyBorder="1" applyAlignment="1">
      <alignment horizontal="center"/>
    </xf>
    <xf numFmtId="0" fontId="7" fillId="2" borderId="92" xfId="0" applyFont="1" applyFill="1" applyBorder="1" applyAlignment="1">
      <alignment horizontal="center"/>
    </xf>
    <xf numFmtId="0" fontId="7" fillId="2" borderId="93" xfId="0" applyFont="1" applyFill="1" applyBorder="1" applyAlignment="1">
      <alignment horizontal="center"/>
    </xf>
    <xf numFmtId="0" fontId="7" fillId="2" borderId="101" xfId="0" applyFont="1" applyFill="1" applyBorder="1" applyAlignment="1">
      <alignment horizontal="center"/>
    </xf>
    <xf numFmtId="0" fontId="7" fillId="2" borderId="102" xfId="0" applyFont="1" applyFill="1" applyBorder="1" applyAlignment="1">
      <alignment horizontal="center"/>
    </xf>
    <xf numFmtId="49" fontId="11" fillId="0" borderId="11" xfId="0" applyNumberFormat="1" applyFont="1" applyFill="1" applyBorder="1"/>
    <xf numFmtId="0" fontId="0" fillId="0" borderId="1" xfId="0" applyBorder="1"/>
    <xf numFmtId="0" fontId="0" fillId="0" borderId="0" xfId="0" applyBorder="1"/>
    <xf numFmtId="0" fontId="0" fillId="5" borderId="21" xfId="0" applyFill="1" applyBorder="1"/>
    <xf numFmtId="0" fontId="0" fillId="5" borderId="22" xfId="0" applyFill="1" applyBorder="1"/>
    <xf numFmtId="0" fontId="27" fillId="5" borderId="21" xfId="0" applyFont="1" applyFill="1" applyBorder="1" applyAlignment="1">
      <alignment vertical="top"/>
    </xf>
    <xf numFmtId="0" fontId="27" fillId="5" borderId="22" xfId="0" applyFont="1" applyFill="1" applyBorder="1" applyAlignment="1">
      <alignment vertical="top"/>
    </xf>
    <xf numFmtId="0" fontId="26" fillId="5" borderId="21" xfId="0" applyFont="1" applyFill="1" applyBorder="1" applyAlignment="1">
      <alignment horizontal="left" vertical="top" wrapText="1"/>
    </xf>
    <xf numFmtId="0" fontId="26" fillId="5" borderId="22" xfId="0" applyFont="1" applyFill="1" applyBorder="1" applyAlignment="1">
      <alignment horizontal="left" vertical="top" wrapText="1"/>
    </xf>
    <xf numFmtId="0" fontId="13" fillId="2" borderId="83" xfId="0" applyFont="1" applyFill="1" applyBorder="1" applyAlignment="1">
      <alignment horizontal="center" wrapText="1"/>
    </xf>
    <xf numFmtId="0" fontId="13" fillId="2" borderId="83" xfId="0" applyFont="1" applyFill="1" applyBorder="1" applyAlignment="1">
      <alignment wrapText="1"/>
    </xf>
    <xf numFmtId="0" fontId="12" fillId="0" borderId="0" xfId="0" applyFont="1" applyBorder="1" applyAlignment="1">
      <alignment horizontal="center"/>
    </xf>
    <xf numFmtId="0" fontId="0" fillId="0" borderId="0" xfId="0" applyBorder="1" applyAlignment="1">
      <alignment horizontal="center"/>
    </xf>
    <xf numFmtId="0" fontId="28" fillId="5" borderId="0" xfId="0" applyFont="1" applyFill="1" applyAlignment="1">
      <alignment horizontal="left"/>
    </xf>
    <xf numFmtId="0" fontId="28" fillId="0" borderId="0" xfId="0" applyFont="1" applyAlignment="1">
      <alignment horizontal="left"/>
    </xf>
    <xf numFmtId="0" fontId="30" fillId="5" borderId="0" xfId="0" applyFont="1" applyFill="1" applyAlignment="1">
      <alignment horizontal="left"/>
    </xf>
    <xf numFmtId="0" fontId="30" fillId="0" borderId="0" xfId="0" applyFont="1" applyAlignment="1">
      <alignment horizontal="left"/>
    </xf>
    <xf numFmtId="0" fontId="4" fillId="0" borderId="0" xfId="0" applyFont="1"/>
    <xf numFmtId="0" fontId="24" fillId="25" borderId="0" xfId="2" applyFont="1" applyFill="1" applyAlignment="1" applyProtection="1">
      <alignment horizontal="center"/>
    </xf>
    <xf numFmtId="0" fontId="24" fillId="4" borderId="0" xfId="2" applyFont="1" applyFill="1" applyAlignment="1" applyProtection="1">
      <alignment horizontal="center"/>
    </xf>
    <xf numFmtId="0" fontId="24" fillId="7" borderId="0" xfId="2" applyFont="1" applyFill="1" applyAlignment="1" applyProtection="1">
      <alignment horizontal="center"/>
    </xf>
    <xf numFmtId="0" fontId="24" fillId="8" borderId="0" xfId="2" applyFont="1" applyFill="1" applyAlignment="1" applyProtection="1">
      <alignment horizontal="center"/>
    </xf>
    <xf numFmtId="0" fontId="3" fillId="0" borderId="0" xfId="0" applyFont="1"/>
    <xf numFmtId="0" fontId="0" fillId="0" borderId="0" xfId="0" applyAlignment="1">
      <alignment horizontal="left"/>
    </xf>
    <xf numFmtId="1" fontId="0" fillId="5" borderId="1" xfId="0" applyNumberFormat="1" applyFill="1" applyBorder="1" applyAlignment="1">
      <alignment horizontal="left"/>
    </xf>
    <xf numFmtId="1" fontId="0" fillId="5" borderId="1" xfId="0" applyNumberFormat="1" applyFill="1" applyBorder="1" applyAlignment="1">
      <alignment wrapText="1"/>
    </xf>
    <xf numFmtId="1" fontId="0" fillId="5" borderId="1" xfId="0" applyNumberFormat="1" applyFill="1" applyBorder="1"/>
    <xf numFmtId="0" fontId="2" fillId="27" borderId="1" xfId="0" applyFont="1" applyFill="1" applyBorder="1" applyAlignment="1">
      <alignment horizontal="center" vertical="center"/>
    </xf>
    <xf numFmtId="0" fontId="2" fillId="27" borderId="1" xfId="0" applyFont="1" applyFill="1" applyBorder="1" applyAlignment="1">
      <alignment horizontal="center" vertical="center" wrapText="1"/>
    </xf>
    <xf numFmtId="0" fontId="3" fillId="0" borderId="0" xfId="0" applyFont="1" applyFill="1"/>
    <xf numFmtId="0" fontId="2" fillId="27" borderId="15" xfId="0" applyFont="1" applyFill="1" applyBorder="1"/>
    <xf numFmtId="0" fontId="0" fillId="5" borderId="15" xfId="0" applyFill="1" applyBorder="1" applyAlignment="1">
      <alignment horizontal="left"/>
    </xf>
    <xf numFmtId="0" fontId="33" fillId="0" borderId="0" xfId="0" applyFont="1" applyFill="1" applyBorder="1" applyAlignment="1">
      <alignment vertical="top" wrapText="1"/>
    </xf>
    <xf numFmtId="49" fontId="7" fillId="21" borderId="7" xfId="0" applyNumberFormat="1" applyFont="1" applyFill="1" applyBorder="1" applyAlignment="1">
      <alignment horizontal="center" vertical="center" wrapText="1"/>
    </xf>
    <xf numFmtId="49" fontId="7" fillId="21" borderId="11" xfId="0" applyNumberFormat="1" applyFont="1" applyFill="1" applyBorder="1" applyAlignment="1">
      <alignment horizontal="center" vertical="center" wrapText="1"/>
    </xf>
    <xf numFmtId="49" fontId="7" fillId="21" borderId="8" xfId="0" applyNumberFormat="1" applyFont="1" applyFill="1" applyBorder="1" applyAlignment="1">
      <alignment horizontal="center" vertical="center" wrapText="1"/>
    </xf>
    <xf numFmtId="0" fontId="9" fillId="5" borderId="7" xfId="2" quotePrefix="1" applyFill="1" applyBorder="1" applyAlignment="1" applyProtection="1">
      <alignment horizontal="center" vertical="center"/>
    </xf>
    <xf numFmtId="0" fontId="9" fillId="5" borderId="11" xfId="2" applyFill="1" applyBorder="1" applyAlignment="1" applyProtection="1">
      <alignment horizontal="center" vertical="center"/>
    </xf>
    <xf numFmtId="0" fontId="9" fillId="5" borderId="8" xfId="2" applyFill="1" applyBorder="1" applyAlignment="1" applyProtection="1">
      <alignment horizontal="center" vertical="center"/>
    </xf>
    <xf numFmtId="0" fontId="23" fillId="5" borderId="13" xfId="0" applyFont="1" applyFill="1" applyBorder="1" applyAlignment="1">
      <alignment horizontal="center" vertical="center"/>
    </xf>
    <xf numFmtId="0" fontId="23" fillId="5" borderId="6" xfId="0" applyFont="1" applyFill="1" applyBorder="1" applyAlignment="1">
      <alignment horizontal="center" vertical="center"/>
    </xf>
    <xf numFmtId="0" fontId="23" fillId="5" borderId="12" xfId="0" applyFont="1" applyFill="1" applyBorder="1" applyAlignment="1">
      <alignment horizontal="center" vertical="center"/>
    </xf>
    <xf numFmtId="0" fontId="23" fillId="5" borderId="40"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104" xfId="0" applyFont="1" applyFill="1" applyBorder="1" applyAlignment="1">
      <alignment horizontal="center" vertical="center"/>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41" xfId="0" applyFont="1" applyFill="1" applyBorder="1" applyAlignment="1">
      <alignment horizontal="center" vertical="center"/>
    </xf>
    <xf numFmtId="49" fontId="7" fillId="21" borderId="13" xfId="0" applyNumberFormat="1" applyFont="1" applyFill="1" applyBorder="1" applyAlignment="1">
      <alignment horizontal="center" vertical="center" wrapText="1"/>
    </xf>
    <xf numFmtId="49" fontId="7" fillId="21" borderId="40" xfId="0" applyNumberFormat="1" applyFont="1" applyFill="1" applyBorder="1" applyAlignment="1">
      <alignment horizontal="center" vertical="center" wrapText="1"/>
    </xf>
    <xf numFmtId="49" fontId="7" fillId="21" borderId="9" xfId="0" applyNumberFormat="1" applyFont="1" applyFill="1" applyBorder="1" applyAlignment="1">
      <alignment horizontal="center" vertical="center" wrapText="1"/>
    </xf>
    <xf numFmtId="0" fontId="9" fillId="5" borderId="38" xfId="2" applyFill="1" applyBorder="1" applyAlignment="1" applyProtection="1">
      <alignment horizontal="center" vertical="center" wrapText="1"/>
    </xf>
    <xf numFmtId="0" fontId="23" fillId="5" borderId="5" xfId="0" applyFont="1" applyFill="1" applyBorder="1" applyAlignment="1">
      <alignment horizontal="center" vertical="center" wrapText="1" shrinkToFit="1"/>
    </xf>
    <xf numFmtId="0" fontId="23" fillId="5" borderId="16" xfId="0" applyFont="1" applyFill="1" applyBorder="1" applyAlignment="1">
      <alignment horizontal="center" vertical="center" wrapText="1" shrinkToFit="1"/>
    </xf>
    <xf numFmtId="0" fontId="23" fillId="5" borderId="17" xfId="0" applyFont="1" applyFill="1" applyBorder="1" applyAlignment="1">
      <alignment horizontal="center" vertical="center" wrapText="1" shrinkToFit="1"/>
    </xf>
    <xf numFmtId="0" fontId="15" fillId="19" borderId="19" xfId="0" applyFont="1" applyFill="1" applyBorder="1" applyAlignment="1">
      <alignment horizontal="center" vertical="center" wrapText="1"/>
    </xf>
    <xf numFmtId="0" fontId="15" fillId="19" borderId="20" xfId="0" applyFont="1" applyFill="1" applyBorder="1" applyAlignment="1">
      <alignment horizontal="center" vertical="center" wrapText="1"/>
    </xf>
    <xf numFmtId="0" fontId="15" fillId="19" borderId="21" xfId="0" applyFont="1" applyFill="1" applyBorder="1" applyAlignment="1">
      <alignment horizontal="center" vertical="center" wrapText="1"/>
    </xf>
    <xf numFmtId="0" fontId="15" fillId="19" borderId="22" xfId="0" applyFont="1" applyFill="1" applyBorder="1" applyAlignment="1">
      <alignment horizontal="center" vertical="center" wrapText="1"/>
    </xf>
    <xf numFmtId="0" fontId="15" fillId="19" borderId="4" xfId="0" applyFont="1" applyFill="1" applyBorder="1" applyAlignment="1">
      <alignment horizontal="center" vertical="center" wrapText="1"/>
    </xf>
    <xf numFmtId="0" fontId="15" fillId="19" borderId="42" xfId="0" applyFont="1" applyFill="1" applyBorder="1" applyAlignment="1">
      <alignment horizontal="center" vertical="center" wrapText="1"/>
    </xf>
    <xf numFmtId="0" fontId="17" fillId="5" borderId="0" xfId="0" applyFont="1" applyFill="1" applyBorder="1" applyAlignment="1">
      <alignment horizontal="center" vertical="center" wrapText="1"/>
    </xf>
    <xf numFmtId="0" fontId="18" fillId="2" borderId="13" xfId="0" applyFont="1" applyFill="1" applyBorder="1" applyAlignment="1">
      <alignment horizontal="center"/>
    </xf>
    <xf numFmtId="0" fontId="18" fillId="2" borderId="6" xfId="0" applyFont="1" applyFill="1" applyBorder="1" applyAlignment="1">
      <alignment horizontal="center"/>
    </xf>
    <xf numFmtId="0" fontId="18" fillId="2" borderId="12" xfId="0" applyFont="1" applyFill="1" applyBorder="1" applyAlignment="1">
      <alignment horizontal="center"/>
    </xf>
    <xf numFmtId="0" fontId="18" fillId="2" borderId="9" xfId="0" applyFont="1" applyFill="1" applyBorder="1" applyAlignment="1">
      <alignment horizontal="center"/>
    </xf>
    <xf numFmtId="0" fontId="18" fillId="2" borderId="10" xfId="0" applyFont="1" applyFill="1" applyBorder="1" applyAlignment="1">
      <alignment horizontal="center"/>
    </xf>
    <xf numFmtId="0" fontId="18" fillId="2" borderId="41" xfId="0" applyFont="1" applyFill="1" applyBorder="1" applyAlignment="1">
      <alignment horizontal="center"/>
    </xf>
    <xf numFmtId="0" fontId="22" fillId="18" borderId="43" xfId="0" applyFont="1" applyFill="1" applyBorder="1" applyAlignment="1">
      <alignment horizontal="center" vertical="center"/>
    </xf>
    <xf numFmtId="0" fontId="22" fillId="18" borderId="44" xfId="0" applyFont="1" applyFill="1" applyBorder="1" applyAlignment="1">
      <alignment horizontal="center" vertical="center"/>
    </xf>
    <xf numFmtId="0" fontId="22" fillId="18" borderId="45" xfId="0" applyFont="1" applyFill="1" applyBorder="1" applyAlignment="1">
      <alignment horizontal="center" vertical="center"/>
    </xf>
    <xf numFmtId="0" fontId="23" fillId="5" borderId="13" xfId="0" applyFont="1" applyFill="1" applyBorder="1" applyAlignment="1">
      <alignment horizontal="center" vertical="center" wrapText="1" shrinkToFit="1"/>
    </xf>
    <xf numFmtId="0" fontId="23" fillId="5" borderId="6" xfId="0" applyFont="1" applyFill="1" applyBorder="1" applyAlignment="1">
      <alignment horizontal="center" vertical="center" wrapText="1" shrinkToFit="1"/>
    </xf>
    <xf numFmtId="0" fontId="23" fillId="5" borderId="12" xfId="0" applyFont="1" applyFill="1" applyBorder="1" applyAlignment="1">
      <alignment horizontal="center" vertical="center" wrapText="1" shrinkToFit="1"/>
    </xf>
    <xf numFmtId="0" fontId="23" fillId="5" borderId="9" xfId="0" applyFont="1" applyFill="1" applyBorder="1" applyAlignment="1">
      <alignment horizontal="center" vertical="center" wrapText="1" shrinkToFit="1"/>
    </xf>
    <xf numFmtId="0" fontId="23" fillId="5" borderId="10" xfId="0" applyFont="1" applyFill="1" applyBorder="1" applyAlignment="1">
      <alignment horizontal="center" vertical="center" wrapText="1" shrinkToFit="1"/>
    </xf>
    <xf numFmtId="0" fontId="23" fillId="5" borderId="41" xfId="0" applyFont="1" applyFill="1" applyBorder="1" applyAlignment="1">
      <alignment horizontal="center" vertical="center" wrapText="1" shrinkToFit="1"/>
    </xf>
    <xf numFmtId="0" fontId="7" fillId="20" borderId="7" xfId="0" applyFont="1" applyFill="1" applyBorder="1" applyAlignment="1">
      <alignment horizontal="center" vertical="center" wrapText="1"/>
    </xf>
    <xf numFmtId="0" fontId="7" fillId="20" borderId="11" xfId="0" applyFont="1" applyFill="1" applyBorder="1" applyAlignment="1">
      <alignment horizontal="center" vertical="center" wrapText="1"/>
    </xf>
    <xf numFmtId="0" fontId="7" fillId="20" borderId="8" xfId="0" applyFont="1" applyFill="1" applyBorder="1" applyAlignment="1">
      <alignment horizontal="center" vertical="center" wrapText="1"/>
    </xf>
    <xf numFmtId="0" fontId="26" fillId="5" borderId="21" xfId="0" applyFont="1" applyFill="1" applyBorder="1" applyAlignment="1">
      <alignment horizontal="left" vertical="top" wrapText="1"/>
    </xf>
    <xf numFmtId="0" fontId="26" fillId="5" borderId="22" xfId="0" applyFont="1" applyFill="1" applyBorder="1" applyAlignment="1">
      <alignment horizontal="left" vertical="top" wrapText="1"/>
    </xf>
    <xf numFmtId="0" fontId="26" fillId="5" borderId="4" xfId="0" applyFont="1" applyFill="1" applyBorder="1" applyAlignment="1">
      <alignment horizontal="left" vertical="top" wrapText="1"/>
    </xf>
    <xf numFmtId="0" fontId="26" fillId="5" borderId="42" xfId="0" applyFont="1" applyFill="1" applyBorder="1" applyAlignment="1">
      <alignment horizontal="left" vertical="top" wrapText="1"/>
    </xf>
    <xf numFmtId="0" fontId="13" fillId="17" borderId="2" xfId="0" applyFont="1" applyFill="1" applyBorder="1" applyAlignment="1" applyProtection="1">
      <alignment horizontal="center" vertical="center"/>
    </xf>
    <xf numFmtId="0" fontId="13" fillId="17" borderId="18" xfId="0" applyFont="1" applyFill="1" applyBorder="1" applyAlignment="1" applyProtection="1">
      <alignment horizontal="center" vertical="center"/>
    </xf>
    <xf numFmtId="0" fontId="2" fillId="17" borderId="19" xfId="0" applyFont="1" applyFill="1" applyBorder="1" applyAlignment="1" applyProtection="1">
      <alignment horizontal="center" vertical="center"/>
    </xf>
    <xf numFmtId="0" fontId="2" fillId="17" borderId="20" xfId="0" applyFont="1" applyFill="1" applyBorder="1" applyAlignment="1" applyProtection="1">
      <alignment horizontal="center" vertical="center"/>
    </xf>
    <xf numFmtId="0" fontId="2" fillId="17" borderId="14" xfId="0" applyFont="1" applyFill="1" applyBorder="1" applyAlignment="1" applyProtection="1">
      <alignment horizontal="center" vertical="center"/>
    </xf>
    <xf numFmtId="0" fontId="2" fillId="17" borderId="15" xfId="0" applyFont="1" applyFill="1" applyBorder="1" applyAlignment="1" applyProtection="1">
      <alignment horizontal="center" vertical="center"/>
    </xf>
    <xf numFmtId="0" fontId="13" fillId="4" borderId="2" xfId="0" applyFont="1" applyFill="1" applyBorder="1" applyAlignment="1" applyProtection="1">
      <alignment horizontal="center" vertical="center"/>
    </xf>
    <xf numFmtId="0" fontId="13" fillId="4" borderId="18" xfId="0" applyFont="1" applyFill="1" applyBorder="1" applyAlignment="1" applyProtection="1">
      <alignment horizontal="center" vertical="center"/>
    </xf>
    <xf numFmtId="0" fontId="2" fillId="4" borderId="19" xfId="0" applyFont="1" applyFill="1" applyBorder="1" applyAlignment="1" applyProtection="1">
      <alignment horizontal="center" vertical="center"/>
    </xf>
    <xf numFmtId="0" fontId="2" fillId="4" borderId="20" xfId="0" applyFont="1" applyFill="1" applyBorder="1" applyAlignment="1" applyProtection="1">
      <alignment horizontal="center" vertical="center"/>
    </xf>
    <xf numFmtId="0" fontId="2" fillId="4" borderId="14" xfId="0" applyFont="1" applyFill="1" applyBorder="1" applyAlignment="1" applyProtection="1">
      <alignment horizontal="center" vertical="center"/>
    </xf>
    <xf numFmtId="0" fontId="2" fillId="4" borderId="15" xfId="0" applyFont="1" applyFill="1" applyBorder="1" applyAlignment="1" applyProtection="1">
      <alignment horizontal="center" vertical="center"/>
    </xf>
    <xf numFmtId="0" fontId="13" fillId="7" borderId="2" xfId="0" applyFont="1" applyFill="1" applyBorder="1" applyAlignment="1">
      <alignment horizontal="center" vertical="center"/>
    </xf>
    <xf numFmtId="0" fontId="13" fillId="7" borderId="18" xfId="0" applyFont="1" applyFill="1" applyBorder="1" applyAlignment="1">
      <alignment horizontal="center" vertical="center"/>
    </xf>
    <xf numFmtId="0" fontId="2" fillId="7" borderId="19" xfId="0" applyFont="1" applyFill="1" applyBorder="1" applyAlignment="1">
      <alignment horizontal="center" vertical="center"/>
    </xf>
    <xf numFmtId="0" fontId="2" fillId="7" borderId="20" xfId="0" applyFont="1" applyFill="1" applyBorder="1" applyAlignment="1">
      <alignment horizontal="center" vertical="center"/>
    </xf>
    <xf numFmtId="0" fontId="2" fillId="7" borderId="14" xfId="0" applyFont="1" applyFill="1" applyBorder="1" applyAlignment="1">
      <alignment horizontal="center" vertical="center"/>
    </xf>
    <xf numFmtId="0" fontId="2" fillId="7" borderId="15" xfId="0" applyFont="1" applyFill="1" applyBorder="1" applyAlignment="1">
      <alignment horizontal="center" vertical="center"/>
    </xf>
    <xf numFmtId="0" fontId="13" fillId="16" borderId="2" xfId="0" applyFont="1" applyFill="1" applyBorder="1" applyAlignment="1" applyProtection="1">
      <alignment horizontal="center" vertical="center"/>
    </xf>
    <xf numFmtId="0" fontId="13" fillId="16" borderId="18" xfId="0" applyFont="1" applyFill="1" applyBorder="1" applyAlignment="1" applyProtection="1">
      <alignment horizontal="center" vertical="center"/>
    </xf>
    <xf numFmtId="0" fontId="2" fillId="16" borderId="19" xfId="0" applyFont="1" applyFill="1" applyBorder="1" applyAlignment="1" applyProtection="1">
      <alignment horizontal="center" vertical="center"/>
    </xf>
    <xf numFmtId="0" fontId="2" fillId="16" borderId="2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16" borderId="15" xfId="0" applyFont="1" applyFill="1" applyBorder="1" applyAlignment="1" applyProtection="1">
      <alignment horizontal="center" vertical="center"/>
    </xf>
    <xf numFmtId="0" fontId="2" fillId="2" borderId="83" xfId="0" applyFont="1" applyFill="1" applyBorder="1" applyAlignment="1">
      <alignment horizontal="center"/>
    </xf>
    <xf numFmtId="1" fontId="21" fillId="0" borderId="14" xfId="0" applyNumberFormat="1" applyFont="1" applyBorder="1" applyAlignment="1">
      <alignment horizontal="center"/>
    </xf>
    <xf numFmtId="1" fontId="21" fillId="0" borderId="15" xfId="0" applyNumberFormat="1" applyFont="1" applyBorder="1" applyAlignment="1">
      <alignment horizontal="center"/>
    </xf>
    <xf numFmtId="0" fontId="13" fillId="6" borderId="1" xfId="0" applyFont="1" applyFill="1" applyBorder="1" applyAlignment="1">
      <alignment horizontal="center" vertical="center"/>
    </xf>
    <xf numFmtId="0" fontId="2" fillId="6" borderId="14" xfId="0" applyFont="1" applyFill="1" applyBorder="1" applyAlignment="1">
      <alignment horizontal="center" vertical="center"/>
    </xf>
    <xf numFmtId="0" fontId="2" fillId="6" borderId="15" xfId="0" applyFont="1" applyFill="1" applyBorder="1" applyAlignment="1">
      <alignment horizontal="center" vertical="center"/>
    </xf>
    <xf numFmtId="0" fontId="12" fillId="0" borderId="14" xfId="0" applyFont="1" applyBorder="1" applyAlignment="1" applyProtection="1">
      <alignment horizontal="center"/>
      <protection locked="0"/>
    </xf>
    <xf numFmtId="0" fontId="12" fillId="0" borderId="15" xfId="0" applyFont="1" applyBorder="1" applyAlignment="1" applyProtection="1">
      <alignment horizontal="center"/>
      <protection locked="0"/>
    </xf>
    <xf numFmtId="0" fontId="7" fillId="2" borderId="83" xfId="0" applyFont="1" applyFill="1" applyBorder="1" applyAlignment="1">
      <alignment horizontal="center"/>
    </xf>
    <xf numFmtId="0" fontId="3" fillId="0" borderId="2" xfId="0" applyFont="1" applyBorder="1" applyAlignment="1">
      <alignment horizontal="left"/>
    </xf>
    <xf numFmtId="0" fontId="3" fillId="0" borderId="18" xfId="0" applyFont="1" applyBorder="1" applyAlignment="1">
      <alignment horizontal="left"/>
    </xf>
    <xf numFmtId="0" fontId="2" fillId="2" borderId="82" xfId="0" applyFont="1" applyFill="1" applyBorder="1" applyAlignment="1">
      <alignment horizontal="center"/>
    </xf>
    <xf numFmtId="0" fontId="12" fillId="0" borderId="14" xfId="0" quotePrefix="1" applyFont="1" applyBorder="1" applyAlignment="1" applyProtection="1">
      <alignment horizontal="center"/>
      <protection locked="0"/>
    </xf>
    <xf numFmtId="0" fontId="12" fillId="0" borderId="80" xfId="0" applyFont="1" applyBorder="1" applyAlignment="1" applyProtection="1">
      <alignment horizontal="center"/>
      <protection locked="0"/>
    </xf>
    <xf numFmtId="1" fontId="21" fillId="0" borderId="80" xfId="0" applyNumberFormat="1" applyFont="1" applyBorder="1" applyAlignment="1">
      <alignment horizontal="center"/>
    </xf>
    <xf numFmtId="0" fontId="21" fillId="0" borderId="14" xfId="0" applyFont="1" applyBorder="1" applyAlignment="1">
      <alignment horizontal="center"/>
    </xf>
    <xf numFmtId="0" fontId="21" fillId="0" borderId="103" xfId="0" applyFont="1" applyBorder="1" applyAlignment="1">
      <alignment horizontal="center"/>
    </xf>
    <xf numFmtId="0" fontId="0" fillId="0" borderId="1" xfId="0" applyBorder="1" applyAlignment="1">
      <alignment horizontal="center"/>
    </xf>
    <xf numFmtId="0" fontId="3" fillId="0" borderId="1" xfId="0" applyFont="1" applyBorder="1" applyAlignment="1">
      <alignment horizontal="center"/>
    </xf>
    <xf numFmtId="0" fontId="7" fillId="2" borderId="84" xfId="0" applyFont="1" applyFill="1" applyBorder="1" applyAlignment="1">
      <alignment horizontal="center"/>
    </xf>
    <xf numFmtId="0" fontId="7" fillId="2" borderId="85" xfId="0" applyFont="1" applyFill="1" applyBorder="1" applyAlignment="1">
      <alignment horizontal="center"/>
    </xf>
    <xf numFmtId="1" fontId="2" fillId="2" borderId="92" xfId="0" applyNumberFormat="1" applyFont="1" applyFill="1" applyBorder="1" applyAlignment="1">
      <alignment horizontal="center"/>
    </xf>
    <xf numFmtId="1" fontId="2" fillId="2" borderId="95" xfId="0" applyNumberFormat="1" applyFont="1" applyFill="1" applyBorder="1" applyAlignment="1">
      <alignment horizontal="center"/>
    </xf>
    <xf numFmtId="0" fontId="7" fillId="2" borderId="6" xfId="0" applyFont="1" applyFill="1" applyBorder="1" applyAlignment="1">
      <alignment horizontal="center"/>
    </xf>
    <xf numFmtId="0" fontId="7" fillId="2" borderId="86" xfId="0" applyFont="1" applyFill="1" applyBorder="1" applyAlignment="1">
      <alignment horizontal="center"/>
    </xf>
    <xf numFmtId="0" fontId="3" fillId="0" borderId="14" xfId="0" applyFont="1" applyBorder="1" applyAlignment="1">
      <alignment horizontal="center"/>
    </xf>
    <xf numFmtId="0" fontId="3" fillId="0" borderId="80" xfId="0" applyFont="1" applyBorder="1" applyAlignment="1">
      <alignment horizontal="center"/>
    </xf>
    <xf numFmtId="0" fontId="13" fillId="4" borderId="14" xfId="0" applyFont="1" applyFill="1" applyBorder="1" applyAlignment="1" applyProtection="1">
      <alignment horizontal="center" vertical="center"/>
    </xf>
    <xf numFmtId="0" fontId="13" fillId="4" borderId="15" xfId="0" applyFont="1" applyFill="1" applyBorder="1" applyAlignment="1" applyProtection="1">
      <alignment horizontal="center" vertical="center"/>
    </xf>
    <xf numFmtId="0" fontId="13" fillId="7" borderId="14" xfId="0" applyFont="1" applyFill="1" applyBorder="1" applyAlignment="1">
      <alignment horizontal="center" vertical="center"/>
    </xf>
    <xf numFmtId="0" fontId="13" fillId="7" borderId="15" xfId="0" applyFont="1" applyFill="1" applyBorder="1" applyAlignment="1">
      <alignment horizontal="center" vertical="center"/>
    </xf>
    <xf numFmtId="1" fontId="2" fillId="2" borderId="94" xfId="0" applyNumberFormat="1" applyFont="1" applyFill="1" applyBorder="1" applyAlignment="1">
      <alignment horizontal="center"/>
    </xf>
    <xf numFmtId="1" fontId="2" fillId="2" borderId="96" xfId="0" applyNumberFormat="1" applyFont="1" applyFill="1" applyBorder="1" applyAlignment="1">
      <alignment horizontal="center"/>
    </xf>
    <xf numFmtId="0" fontId="13" fillId="6" borderId="14" xfId="0" applyFont="1" applyFill="1" applyBorder="1" applyAlignment="1">
      <alignment horizontal="center" vertical="center"/>
    </xf>
    <xf numFmtId="0" fontId="13" fillId="6" borderId="15" xfId="0" applyFont="1" applyFill="1" applyBorder="1" applyAlignment="1">
      <alignment horizontal="center" vertical="center"/>
    </xf>
    <xf numFmtId="0" fontId="13" fillId="16" borderId="14" xfId="0" applyFont="1" applyFill="1" applyBorder="1" applyAlignment="1" applyProtection="1">
      <alignment horizontal="center" vertical="center"/>
    </xf>
    <xf numFmtId="0" fontId="13" fillId="16" borderId="15" xfId="0" applyFont="1" applyFill="1" applyBorder="1" applyAlignment="1" applyProtection="1">
      <alignment horizontal="center" vertical="center"/>
    </xf>
    <xf numFmtId="0" fontId="13" fillId="17" borderId="19" xfId="0" applyFont="1" applyFill="1" applyBorder="1" applyAlignment="1" applyProtection="1">
      <alignment horizontal="center" vertical="center"/>
    </xf>
    <xf numFmtId="0" fontId="13" fillId="17" borderId="20" xfId="0" applyFont="1" applyFill="1" applyBorder="1" applyAlignment="1" applyProtection="1">
      <alignment horizontal="center" vertical="center"/>
    </xf>
    <xf numFmtId="0" fontId="7" fillId="2" borderId="87" xfId="0" applyFont="1" applyFill="1" applyBorder="1" applyAlignment="1">
      <alignment horizontal="center"/>
    </xf>
    <xf numFmtId="0" fontId="7" fillId="2" borderId="88" xfId="0" applyFont="1" applyFill="1" applyBorder="1" applyAlignment="1">
      <alignment horizontal="center"/>
    </xf>
    <xf numFmtId="0" fontId="2" fillId="2" borderId="97" xfId="0" applyFont="1" applyFill="1" applyBorder="1" applyAlignment="1">
      <alignment horizontal="center"/>
    </xf>
    <xf numFmtId="0" fontId="2" fillId="2" borderId="99" xfId="0" applyFont="1" applyFill="1" applyBorder="1" applyAlignment="1">
      <alignment horizontal="center"/>
    </xf>
    <xf numFmtId="0" fontId="7" fillId="2" borderId="0" xfId="0" applyFont="1" applyFill="1" applyBorder="1" applyAlignment="1">
      <alignment horizontal="center"/>
    </xf>
    <xf numFmtId="0" fontId="7" fillId="2" borderId="89" xfId="0" applyFont="1" applyFill="1" applyBorder="1" applyAlignment="1">
      <alignment horizontal="center"/>
    </xf>
    <xf numFmtId="0" fontId="2" fillId="2" borderId="98" xfId="0" applyFont="1" applyFill="1" applyBorder="1" applyAlignment="1">
      <alignment horizontal="center"/>
    </xf>
    <xf numFmtId="0" fontId="2" fillId="2" borderId="100" xfId="0" applyFont="1" applyFill="1" applyBorder="1" applyAlignment="1">
      <alignment horizontal="center"/>
    </xf>
    <xf numFmtId="0" fontId="0" fillId="0" borderId="1" xfId="0" applyBorder="1" applyAlignment="1">
      <alignment horizontal="left"/>
    </xf>
    <xf numFmtId="0" fontId="32" fillId="19" borderId="49" xfId="0" applyFont="1" applyFill="1" applyBorder="1" applyAlignment="1">
      <alignment horizontal="center" vertical="center" wrapText="1"/>
    </xf>
    <xf numFmtId="0" fontId="32" fillId="19" borderId="50" xfId="0" applyFont="1" applyFill="1" applyBorder="1" applyAlignment="1">
      <alignment horizontal="center" vertical="center" wrapText="1"/>
    </xf>
    <xf numFmtId="0" fontId="32" fillId="19" borderId="54" xfId="0" applyFont="1" applyFill="1" applyBorder="1" applyAlignment="1">
      <alignment horizontal="center" vertical="center" wrapText="1"/>
    </xf>
    <xf numFmtId="0" fontId="32" fillId="19" borderId="72" xfId="0" applyFont="1" applyFill="1" applyBorder="1" applyAlignment="1">
      <alignment horizontal="center" vertical="center" wrapText="1"/>
    </xf>
    <xf numFmtId="0" fontId="32" fillId="19" borderId="0" xfId="0" applyFont="1" applyFill="1" applyBorder="1" applyAlignment="1">
      <alignment horizontal="center" vertical="center" wrapText="1"/>
    </xf>
    <xf numFmtId="0" fontId="32" fillId="19" borderId="105" xfId="0" applyFont="1" applyFill="1" applyBorder="1" applyAlignment="1">
      <alignment horizontal="center" vertical="center" wrapText="1"/>
    </xf>
    <xf numFmtId="0" fontId="32" fillId="19" borderId="106" xfId="0" applyFont="1" applyFill="1" applyBorder="1" applyAlignment="1">
      <alignment horizontal="center" vertical="center" wrapText="1"/>
    </xf>
    <xf numFmtId="0" fontId="32" fillId="19" borderId="71" xfId="0" applyFont="1" applyFill="1" applyBorder="1" applyAlignment="1">
      <alignment horizontal="center" vertical="center" wrapText="1"/>
    </xf>
    <xf numFmtId="0" fontId="32" fillId="19" borderId="60" xfId="0" applyFont="1" applyFill="1" applyBorder="1" applyAlignment="1">
      <alignment horizontal="center" vertical="center" wrapText="1"/>
    </xf>
    <xf numFmtId="0" fontId="33" fillId="5" borderId="106" xfId="0" applyFont="1" applyFill="1" applyBorder="1" applyAlignment="1">
      <alignment horizontal="left" vertical="top" wrapText="1"/>
    </xf>
    <xf numFmtId="0" fontId="33" fillId="5" borderId="71" xfId="0" applyFont="1" applyFill="1" applyBorder="1" applyAlignment="1">
      <alignment horizontal="left" vertical="top" wrapText="1"/>
    </xf>
    <xf numFmtId="0" fontId="33" fillId="5" borderId="60" xfId="0" applyFont="1" applyFill="1" applyBorder="1" applyAlignment="1">
      <alignment horizontal="left" vertical="top" wrapText="1"/>
    </xf>
    <xf numFmtId="0" fontId="0" fillId="18" borderId="49" xfId="0" applyFill="1" applyBorder="1" applyAlignment="1">
      <alignment horizontal="center"/>
    </xf>
    <xf numFmtId="0" fontId="0" fillId="18" borderId="54" xfId="0" applyFill="1" applyBorder="1" applyAlignment="1">
      <alignment horizontal="center"/>
    </xf>
    <xf numFmtId="0" fontId="31" fillId="0" borderId="1" xfId="5" applyFill="1" applyBorder="1" applyAlignment="1">
      <alignment horizontal="left"/>
    </xf>
    <xf numFmtId="0" fontId="0" fillId="0" borderId="1" xfId="0" applyFill="1" applyBorder="1" applyAlignment="1">
      <alignment horizontal="left"/>
    </xf>
    <xf numFmtId="0" fontId="13" fillId="28" borderId="107" xfId="0" applyFont="1" applyFill="1" applyBorder="1" applyAlignment="1">
      <alignment horizontal="center" vertical="center" wrapText="1"/>
    </xf>
    <xf numFmtId="0" fontId="13" fillId="28" borderId="105" xfId="0" applyFont="1" applyFill="1" applyBorder="1" applyAlignment="1">
      <alignment horizontal="center" vertical="center" wrapText="1"/>
    </xf>
    <xf numFmtId="0" fontId="13" fillId="2" borderId="48" xfId="0" applyFont="1" applyFill="1" applyBorder="1" applyAlignment="1">
      <alignment horizontal="center" vertical="center" wrapText="1"/>
    </xf>
    <xf numFmtId="0" fontId="13" fillId="2" borderId="72" xfId="0" applyFont="1" applyFill="1" applyBorder="1" applyAlignment="1">
      <alignment horizontal="center" vertical="center" wrapText="1"/>
    </xf>
    <xf numFmtId="0" fontId="13" fillId="2" borderId="55" xfId="0" applyFont="1" applyFill="1" applyBorder="1" applyAlignment="1">
      <alignment horizontal="center" vertical="center" wrapText="1"/>
    </xf>
    <xf numFmtId="0" fontId="13" fillId="2" borderId="56" xfId="0" applyFont="1" applyFill="1" applyBorder="1" applyAlignment="1">
      <alignment horizontal="center" vertical="center" wrapText="1"/>
    </xf>
    <xf numFmtId="0" fontId="33" fillId="26" borderId="46" xfId="0" applyFont="1" applyFill="1" applyBorder="1" applyAlignment="1">
      <alignment horizontal="left" vertical="center" wrapText="1"/>
    </xf>
    <xf numFmtId="0" fontId="33" fillId="26" borderId="47" xfId="0" applyFont="1" applyFill="1" applyBorder="1" applyAlignment="1">
      <alignment horizontal="left" vertical="center" wrapText="1"/>
    </xf>
    <xf numFmtId="0" fontId="33" fillId="26" borderId="63" xfId="0" applyFont="1" applyFill="1" applyBorder="1" applyAlignment="1">
      <alignment horizontal="left" vertical="center" wrapText="1"/>
    </xf>
    <xf numFmtId="0" fontId="35" fillId="5" borderId="0" xfId="0" quotePrefix="1" applyFont="1" applyFill="1" applyBorder="1" applyAlignment="1">
      <alignment horizontal="left" vertical="center" wrapText="1"/>
    </xf>
    <xf numFmtId="0" fontId="33" fillId="5" borderId="49" xfId="0" applyFont="1" applyFill="1" applyBorder="1" applyAlignment="1">
      <alignment horizontal="left" vertical="top" wrapText="1"/>
    </xf>
    <xf numFmtId="0" fontId="33" fillId="5" borderId="50" xfId="0" applyFont="1" applyFill="1" applyBorder="1" applyAlignment="1">
      <alignment horizontal="left" vertical="top" wrapText="1"/>
    </xf>
    <xf numFmtId="0" fontId="33" fillId="5" borderId="54" xfId="0" applyFont="1" applyFill="1" applyBorder="1" applyAlignment="1">
      <alignment horizontal="left" vertical="top" wrapText="1"/>
    </xf>
    <xf numFmtId="0" fontId="33" fillId="5" borderId="72" xfId="0" applyFont="1" applyFill="1" applyBorder="1" applyAlignment="1">
      <alignment horizontal="left" vertical="top" wrapText="1"/>
    </xf>
    <xf numFmtId="0" fontId="33" fillId="5" borderId="0" xfId="0" applyFont="1" applyFill="1" applyBorder="1" applyAlignment="1">
      <alignment horizontal="left" vertical="top" wrapText="1"/>
    </xf>
    <xf numFmtId="0" fontId="33" fillId="5" borderId="105" xfId="0" applyFont="1" applyFill="1" applyBorder="1" applyAlignment="1">
      <alignment horizontal="left" vertical="top" wrapText="1"/>
    </xf>
    <xf numFmtId="0" fontId="33" fillId="29" borderId="49" xfId="0" applyFont="1" applyFill="1" applyBorder="1" applyAlignment="1">
      <alignment horizontal="left" wrapText="1"/>
    </xf>
    <xf numFmtId="0" fontId="33" fillId="29" borderId="50" xfId="0" applyFont="1" applyFill="1" applyBorder="1" applyAlignment="1">
      <alignment horizontal="left" wrapText="1"/>
    </xf>
    <xf numFmtId="0" fontId="33" fillId="29" borderId="54" xfId="0" applyFont="1" applyFill="1" applyBorder="1" applyAlignment="1">
      <alignment horizontal="left" wrapText="1"/>
    </xf>
    <xf numFmtId="0" fontId="33" fillId="29" borderId="72" xfId="0" quotePrefix="1" applyFont="1" applyFill="1" applyBorder="1" applyAlignment="1">
      <alignment horizontal="left" vertical="center" wrapText="1"/>
    </xf>
    <xf numFmtId="0" fontId="33" fillId="29" borderId="0" xfId="0" quotePrefix="1" applyFont="1" applyFill="1" applyBorder="1" applyAlignment="1">
      <alignment horizontal="left" vertical="center" wrapText="1"/>
    </xf>
    <xf numFmtId="0" fontId="33" fillId="29" borderId="105" xfId="0" quotePrefix="1" applyFont="1" applyFill="1" applyBorder="1" applyAlignment="1">
      <alignment horizontal="left" vertical="center" wrapText="1"/>
    </xf>
    <xf numFmtId="0" fontId="33" fillId="29" borderId="106" xfId="0" quotePrefix="1" applyFont="1" applyFill="1" applyBorder="1" applyAlignment="1">
      <alignment horizontal="left" vertical="center" wrapText="1"/>
    </xf>
    <xf numFmtId="0" fontId="33" fillId="29" borderId="71" xfId="0" quotePrefix="1" applyFont="1" applyFill="1" applyBorder="1" applyAlignment="1">
      <alignment horizontal="left" vertical="center" wrapText="1"/>
    </xf>
    <xf numFmtId="0" fontId="33" fillId="29" borderId="60" xfId="0" quotePrefix="1" applyFont="1" applyFill="1" applyBorder="1" applyAlignment="1">
      <alignment horizontal="left" vertical="center" wrapText="1"/>
    </xf>
    <xf numFmtId="1" fontId="14" fillId="13" borderId="30" xfId="0" applyNumberFormat="1" applyFont="1" applyFill="1" applyBorder="1" applyAlignment="1">
      <alignment horizontal="left" vertical="center"/>
    </xf>
    <xf numFmtId="1" fontId="14" fillId="13" borderId="31" xfId="0" applyNumberFormat="1" applyFont="1" applyFill="1" applyBorder="1" applyAlignment="1">
      <alignment horizontal="left" vertical="center"/>
    </xf>
    <xf numFmtId="1" fontId="14" fillId="13" borderId="32" xfId="0" applyNumberFormat="1" applyFont="1" applyFill="1" applyBorder="1" applyAlignment="1">
      <alignment horizontal="left" vertical="center"/>
    </xf>
    <xf numFmtId="1" fontId="14" fillId="7" borderId="30" xfId="0" applyNumberFormat="1" applyFont="1" applyFill="1" applyBorder="1" applyAlignment="1">
      <alignment horizontal="left" vertical="center"/>
    </xf>
    <xf numFmtId="1" fontId="14" fillId="7" borderId="31" xfId="0" applyNumberFormat="1" applyFont="1" applyFill="1" applyBorder="1" applyAlignment="1">
      <alignment horizontal="left" vertical="center"/>
    </xf>
    <xf numFmtId="1" fontId="14" fillId="7" borderId="32" xfId="0" applyNumberFormat="1" applyFont="1" applyFill="1" applyBorder="1" applyAlignment="1">
      <alignment horizontal="left" vertical="center"/>
    </xf>
    <xf numFmtId="1" fontId="14" fillId="8" borderId="0" xfId="0" applyNumberFormat="1" applyFont="1" applyFill="1" applyBorder="1" applyAlignment="1">
      <alignment horizontal="center" vertical="center"/>
    </xf>
    <xf numFmtId="1" fontId="14" fillId="8" borderId="0" xfId="0" applyNumberFormat="1" applyFont="1" applyFill="1" applyBorder="1" applyAlignment="1">
      <alignment horizontal="left" vertical="center"/>
    </xf>
    <xf numFmtId="0" fontId="0" fillId="0" borderId="0" xfId="0" applyAlignment="1">
      <alignment horizontal="center" vertical="top" wrapText="1"/>
    </xf>
    <xf numFmtId="0" fontId="25" fillId="5" borderId="23" xfId="0" applyFont="1" applyFill="1" applyBorder="1" applyAlignment="1">
      <alignment horizontal="center" vertical="center"/>
    </xf>
    <xf numFmtId="0" fontId="25" fillId="5" borderId="33" xfId="0" applyFont="1" applyFill="1" applyBorder="1" applyAlignment="1">
      <alignment horizontal="center" vertical="center"/>
    </xf>
    <xf numFmtId="1" fontId="14" fillId="6" borderId="13"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6" borderId="12" xfId="0" applyNumberFormat="1" applyFont="1" applyFill="1" applyBorder="1" applyAlignment="1">
      <alignment horizontal="center" vertical="center"/>
    </xf>
    <xf numFmtId="1" fontId="14" fillId="6" borderId="5" xfId="0" applyNumberFormat="1" applyFont="1" applyFill="1" applyBorder="1" applyAlignment="1">
      <alignment horizontal="center" vertical="center"/>
    </xf>
    <xf numFmtId="1" fontId="14" fillId="6" borderId="16" xfId="0" applyNumberFormat="1" applyFont="1" applyFill="1" applyBorder="1" applyAlignment="1">
      <alignment horizontal="center" vertical="center"/>
    </xf>
    <xf numFmtId="1" fontId="14" fillId="6" borderId="17" xfId="0" applyNumberFormat="1" applyFont="1" applyFill="1" applyBorder="1" applyAlignment="1">
      <alignment horizontal="center" vertical="center"/>
    </xf>
    <xf numFmtId="1" fontId="14" fillId="12" borderId="24" xfId="0" applyNumberFormat="1" applyFont="1" applyFill="1" applyBorder="1" applyAlignment="1">
      <alignment horizontal="left" vertical="center"/>
    </xf>
    <xf numFmtId="1" fontId="14" fillId="12" borderId="25" xfId="0" applyNumberFormat="1" applyFont="1" applyFill="1" applyBorder="1" applyAlignment="1">
      <alignment horizontal="left" vertical="center"/>
    </xf>
    <xf numFmtId="1" fontId="14" fillId="12" borderId="26" xfId="0" applyNumberFormat="1" applyFont="1" applyFill="1" applyBorder="1" applyAlignment="1">
      <alignment horizontal="left" vertical="center"/>
    </xf>
    <xf numFmtId="1" fontId="14" fillId="12" borderId="27" xfId="0" applyNumberFormat="1" applyFont="1" applyFill="1" applyBorder="1" applyAlignment="1">
      <alignment horizontal="left" vertical="center"/>
    </xf>
    <xf numFmtId="1" fontId="14" fillId="12" borderId="28" xfId="0" applyNumberFormat="1" applyFont="1" applyFill="1" applyBorder="1" applyAlignment="1">
      <alignment horizontal="left" vertical="center"/>
    </xf>
    <xf numFmtId="1" fontId="14" fillId="12" borderId="29" xfId="0" applyNumberFormat="1" applyFont="1" applyFill="1" applyBorder="1" applyAlignment="1">
      <alignment horizontal="left" vertical="center"/>
    </xf>
    <xf numFmtId="1" fontId="29" fillId="7" borderId="69" xfId="0" applyNumberFormat="1" applyFont="1" applyFill="1" applyBorder="1" applyAlignment="1">
      <alignment horizontal="left" vertical="center"/>
    </xf>
    <xf numFmtId="1" fontId="29" fillId="7" borderId="70" xfId="0" applyNumberFormat="1" applyFont="1" applyFill="1" applyBorder="1" applyAlignment="1">
      <alignment horizontal="left" vertical="center"/>
    </xf>
    <xf numFmtId="1" fontId="29" fillId="8" borderId="69" xfId="0" applyNumberFormat="1" applyFont="1" applyFill="1" applyBorder="1" applyAlignment="1">
      <alignment horizontal="left" vertical="center"/>
    </xf>
    <xf numFmtId="1" fontId="29" fillId="8" borderId="70" xfId="0" applyNumberFormat="1" applyFont="1" applyFill="1" applyBorder="1" applyAlignment="1">
      <alignment horizontal="left" vertical="center"/>
    </xf>
    <xf numFmtId="0" fontId="4" fillId="8" borderId="54" xfId="0" applyFont="1" applyFill="1" applyBorder="1" applyAlignment="1">
      <alignment horizontal="center" vertical="center" wrapText="1"/>
    </xf>
    <xf numFmtId="0" fontId="4" fillId="8" borderId="60"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8" borderId="52"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0" fillId="8" borderId="47" xfId="0" applyFill="1" applyBorder="1" applyAlignment="1">
      <alignment horizontal="center"/>
    </xf>
    <xf numFmtId="0" fontId="4" fillId="7" borderId="54" xfId="0" applyFont="1" applyFill="1" applyBorder="1" applyAlignment="1">
      <alignment horizontal="center" vertical="center" wrapText="1"/>
    </xf>
    <xf numFmtId="0" fontId="4" fillId="7" borderId="60" xfId="0" applyFont="1" applyFill="1" applyBorder="1" applyAlignment="1">
      <alignment horizontal="center" vertical="center" wrapText="1"/>
    </xf>
    <xf numFmtId="0" fontId="4" fillId="7" borderId="51" xfId="0" applyFont="1" applyFill="1" applyBorder="1" applyAlignment="1">
      <alignment horizontal="center" vertical="center" wrapText="1"/>
    </xf>
    <xf numFmtId="0" fontId="4" fillId="7" borderId="52" xfId="0" applyFont="1" applyFill="1" applyBorder="1" applyAlignment="1">
      <alignment horizontal="center" vertical="center" wrapText="1"/>
    </xf>
    <xf numFmtId="0" fontId="4" fillId="7" borderId="53" xfId="0" applyFont="1" applyFill="1" applyBorder="1" applyAlignment="1">
      <alignment horizontal="center" vertical="center" wrapText="1"/>
    </xf>
    <xf numFmtId="0" fontId="0" fillId="7" borderId="47" xfId="0" applyFill="1" applyBorder="1" applyAlignment="1">
      <alignment horizontal="center"/>
    </xf>
    <xf numFmtId="0" fontId="19" fillId="23" borderId="46" xfId="0" applyFont="1" applyFill="1" applyBorder="1" applyAlignment="1" applyProtection="1">
      <alignment horizontal="center" vertical="center"/>
    </xf>
    <xf numFmtId="0" fontId="19" fillId="23" borderId="50" xfId="0" applyFont="1" applyFill="1" applyBorder="1" applyAlignment="1" applyProtection="1">
      <alignment horizontal="center" vertical="center"/>
    </xf>
    <xf numFmtId="0" fontId="19" fillId="23" borderId="47" xfId="0" applyFont="1" applyFill="1" applyBorder="1" applyAlignment="1" applyProtection="1">
      <alignment horizontal="center" vertical="center"/>
    </xf>
    <xf numFmtId="0" fontId="0" fillId="6" borderId="47" xfId="0" applyFill="1" applyBorder="1" applyAlignment="1">
      <alignment horizontal="center"/>
    </xf>
    <xf numFmtId="0" fontId="4" fillId="6" borderId="54" xfId="0" applyFont="1" applyFill="1" applyBorder="1" applyAlignment="1">
      <alignment horizontal="center" vertical="center" wrapText="1"/>
    </xf>
    <xf numFmtId="0" fontId="4" fillId="6" borderId="60" xfId="0" applyFont="1" applyFill="1" applyBorder="1" applyAlignment="1">
      <alignment horizontal="center" vertical="center" wrapText="1"/>
    </xf>
    <xf numFmtId="0" fontId="4" fillId="6" borderId="51"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4" fillId="24" borderId="49" xfId="0" applyFont="1" applyFill="1" applyBorder="1" applyAlignment="1">
      <alignment horizontal="left" vertical="center" wrapText="1"/>
    </xf>
    <xf numFmtId="0" fontId="4" fillId="24" borderId="72" xfId="0" applyFont="1" applyFill="1" applyBorder="1" applyAlignment="1">
      <alignment horizontal="left" vertical="center" wrapText="1"/>
    </xf>
    <xf numFmtId="0" fontId="4" fillId="24" borderId="50" xfId="0" applyFont="1" applyFill="1" applyBorder="1" applyAlignment="1">
      <alignment horizontal="center" vertical="center" wrapText="1"/>
    </xf>
    <xf numFmtId="0" fontId="4" fillId="24" borderId="48" xfId="0" applyFont="1" applyFill="1" applyBorder="1" applyAlignment="1">
      <alignment horizontal="left" vertical="center" wrapText="1"/>
    </xf>
    <xf numFmtId="0" fontId="4" fillId="24" borderId="55" xfId="0" applyFont="1" applyFill="1" applyBorder="1" applyAlignment="1">
      <alignment horizontal="left" vertical="center" wrapText="1"/>
    </xf>
    <xf numFmtId="0" fontId="4" fillId="24" borderId="48" xfId="0" applyFont="1" applyFill="1" applyBorder="1" applyAlignment="1">
      <alignment horizontal="center" vertical="center" wrapText="1"/>
    </xf>
    <xf numFmtId="0" fontId="4" fillId="24" borderId="55" xfId="0" applyFont="1" applyFill="1" applyBorder="1" applyAlignment="1">
      <alignment horizontal="center" vertical="center" wrapText="1"/>
    </xf>
    <xf numFmtId="0" fontId="0" fillId="12" borderId="47" xfId="0" applyFill="1" applyBorder="1" applyAlignment="1">
      <alignment horizontal="center"/>
    </xf>
    <xf numFmtId="0" fontId="4" fillId="12" borderId="54" xfId="0" applyFont="1" applyFill="1" applyBorder="1" applyAlignment="1">
      <alignment horizontal="center" vertical="center" wrapText="1"/>
    </xf>
    <xf numFmtId="0" fontId="4" fillId="12" borderId="60" xfId="0" applyFont="1" applyFill="1" applyBorder="1" applyAlignment="1">
      <alignment horizontal="center" vertical="center" wrapText="1"/>
    </xf>
    <xf numFmtId="0" fontId="4" fillId="12" borderId="51" xfId="0" applyFont="1" applyFill="1" applyBorder="1" applyAlignment="1">
      <alignment horizontal="center" vertical="center" wrapText="1"/>
    </xf>
    <xf numFmtId="0" fontId="4" fillId="12" borderId="52" xfId="0" applyFont="1" applyFill="1" applyBorder="1" applyAlignment="1">
      <alignment horizontal="center" vertical="center" wrapText="1"/>
    </xf>
    <xf numFmtId="0" fontId="4" fillId="12" borderId="53" xfId="0" applyFont="1" applyFill="1" applyBorder="1" applyAlignment="1">
      <alignment horizontal="center" vertical="center" wrapText="1"/>
    </xf>
    <xf numFmtId="0" fontId="4" fillId="13" borderId="54" xfId="0" applyFont="1" applyFill="1" applyBorder="1" applyAlignment="1">
      <alignment horizontal="center" vertical="center" wrapText="1"/>
    </xf>
    <xf numFmtId="0" fontId="4" fillId="13" borderId="60" xfId="0" applyFont="1" applyFill="1" applyBorder="1" applyAlignment="1">
      <alignment horizontal="center" vertical="center" wrapText="1"/>
    </xf>
    <xf numFmtId="1" fontId="29" fillId="12" borderId="69" xfId="0" applyNumberFormat="1" applyFont="1" applyFill="1" applyBorder="1" applyAlignment="1">
      <alignment horizontal="left" vertical="center"/>
    </xf>
    <xf numFmtId="1" fontId="29" fillId="12" borderId="70" xfId="0" applyNumberFormat="1" applyFont="1" applyFill="1" applyBorder="1" applyAlignment="1">
      <alignment horizontal="left" vertical="center"/>
    </xf>
    <xf numFmtId="1" fontId="29" fillId="6" borderId="67" xfId="0" applyNumberFormat="1" applyFont="1" applyFill="1" applyBorder="1" applyAlignment="1">
      <alignment horizontal="left" vertical="center"/>
    </xf>
    <xf numFmtId="1" fontId="29" fillId="6" borderId="68" xfId="0" applyNumberFormat="1" applyFont="1" applyFill="1" applyBorder="1" applyAlignment="1">
      <alignment horizontal="left" vertical="center"/>
    </xf>
    <xf numFmtId="0" fontId="4" fillId="13" borderId="51" xfId="0" applyFont="1" applyFill="1" applyBorder="1" applyAlignment="1">
      <alignment horizontal="center" vertical="center" wrapText="1"/>
    </xf>
    <xf numFmtId="0" fontId="4" fillId="13" borderId="52" xfId="0" applyFont="1" applyFill="1" applyBorder="1" applyAlignment="1">
      <alignment horizontal="center" vertical="center" wrapText="1"/>
    </xf>
    <xf numFmtId="0" fontId="4" fillId="13" borderId="53" xfId="0" applyFont="1" applyFill="1" applyBorder="1" applyAlignment="1">
      <alignment horizontal="center" vertical="center" wrapText="1"/>
    </xf>
    <xf numFmtId="0" fontId="0" fillId="13" borderId="47" xfId="0" applyFill="1" applyBorder="1" applyAlignment="1">
      <alignment horizontal="center"/>
    </xf>
    <xf numFmtId="1" fontId="29" fillId="13" borderId="69" xfId="0" applyNumberFormat="1" applyFont="1" applyFill="1" applyBorder="1" applyAlignment="1">
      <alignment horizontal="left" vertical="center"/>
    </xf>
    <xf numFmtId="1" fontId="29" fillId="13" borderId="70" xfId="0" applyNumberFormat="1" applyFont="1" applyFill="1" applyBorder="1" applyAlignment="1">
      <alignment horizontal="left" vertical="center"/>
    </xf>
    <xf numFmtId="0" fontId="4" fillId="8" borderId="48" xfId="0" applyFont="1" applyFill="1" applyBorder="1" applyAlignment="1">
      <alignment horizontal="center" vertical="center" wrapText="1"/>
    </xf>
    <xf numFmtId="0" fontId="4" fillId="8" borderId="56" xfId="0" applyFont="1" applyFill="1" applyBorder="1" applyAlignment="1">
      <alignment horizontal="center" vertical="center" wrapText="1"/>
    </xf>
    <xf numFmtId="0" fontId="30" fillId="8" borderId="71" xfId="0" applyFont="1" applyFill="1" applyBorder="1" applyAlignment="1">
      <alignment horizontal="left"/>
    </xf>
    <xf numFmtId="0" fontId="4" fillId="8" borderId="49"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20" fillId="8" borderId="47" xfId="0" applyFont="1" applyFill="1" applyBorder="1" applyAlignment="1" applyProtection="1">
      <alignment horizontal="center" vertical="center"/>
    </xf>
    <xf numFmtId="0" fontId="20" fillId="8" borderId="63" xfId="0" applyFont="1" applyFill="1" applyBorder="1" applyAlignment="1" applyProtection="1">
      <alignment horizontal="center" vertical="center"/>
    </xf>
    <xf numFmtId="0" fontId="4" fillId="8" borderId="61" xfId="0" applyFont="1" applyFill="1" applyBorder="1" applyAlignment="1">
      <alignment horizontal="center" vertical="center" wrapText="1"/>
    </xf>
    <xf numFmtId="0" fontId="4" fillId="8" borderId="64" xfId="0" applyFont="1" applyFill="1" applyBorder="1" applyAlignment="1">
      <alignment horizontal="center" vertical="center" wrapText="1"/>
    </xf>
    <xf numFmtId="0" fontId="4" fillId="7" borderId="49" xfId="0" applyFont="1" applyFill="1" applyBorder="1" applyAlignment="1">
      <alignment horizontal="center" vertical="center" wrapText="1"/>
    </xf>
    <xf numFmtId="0" fontId="4" fillId="7" borderId="50" xfId="0" applyFont="1" applyFill="1" applyBorder="1" applyAlignment="1">
      <alignment horizontal="center" vertical="center" wrapText="1"/>
    </xf>
    <xf numFmtId="0" fontId="20" fillId="7" borderId="47" xfId="0" applyFont="1" applyFill="1" applyBorder="1" applyAlignment="1" applyProtection="1">
      <alignment horizontal="center" vertical="center"/>
    </xf>
    <xf numFmtId="0" fontId="20" fillId="7" borderId="63" xfId="0" applyFont="1" applyFill="1" applyBorder="1" applyAlignment="1" applyProtection="1">
      <alignment horizontal="center" vertical="center"/>
    </xf>
    <xf numFmtId="0" fontId="4" fillId="7" borderId="48" xfId="0" applyFont="1" applyFill="1" applyBorder="1" applyAlignment="1">
      <alignment horizontal="center" vertical="center" wrapText="1"/>
    </xf>
    <xf numFmtId="0" fontId="4" fillId="7" borderId="56" xfId="0" applyFont="1" applyFill="1" applyBorder="1" applyAlignment="1">
      <alignment horizontal="center" vertical="center" wrapText="1"/>
    </xf>
    <xf numFmtId="0" fontId="4" fillId="13" borderId="48" xfId="0" applyFont="1" applyFill="1" applyBorder="1" applyAlignment="1">
      <alignment horizontal="center" vertical="center" wrapText="1"/>
    </xf>
    <xf numFmtId="0" fontId="4" fillId="13" borderId="56" xfId="0" applyFont="1" applyFill="1" applyBorder="1" applyAlignment="1">
      <alignment horizontal="center" vertical="center" wrapText="1"/>
    </xf>
    <xf numFmtId="0" fontId="4" fillId="13" borderId="49" xfId="0" applyFont="1" applyFill="1" applyBorder="1" applyAlignment="1">
      <alignment horizontal="center" vertical="center" wrapText="1"/>
    </xf>
    <xf numFmtId="0" fontId="4" fillId="13" borderId="50" xfId="0" applyFont="1" applyFill="1" applyBorder="1" applyAlignment="1">
      <alignment horizontal="center" vertical="center" wrapText="1"/>
    </xf>
    <xf numFmtId="0" fontId="20" fillId="13" borderId="47" xfId="0" applyFont="1" applyFill="1" applyBorder="1" applyAlignment="1" applyProtection="1">
      <alignment horizontal="center" vertical="center"/>
    </xf>
    <xf numFmtId="0" fontId="20" fillId="13" borderId="63" xfId="0" applyFont="1" applyFill="1" applyBorder="1" applyAlignment="1" applyProtection="1">
      <alignment horizontal="center" vertical="center"/>
    </xf>
    <xf numFmtId="0" fontId="4" fillId="7" borderId="61" xfId="0" applyFont="1" applyFill="1" applyBorder="1" applyAlignment="1">
      <alignment horizontal="center" vertical="center" wrapText="1"/>
    </xf>
    <xf numFmtId="0" fontId="4" fillId="7" borderId="64" xfId="0" applyFont="1" applyFill="1" applyBorder="1" applyAlignment="1">
      <alignment horizontal="center" vertical="center" wrapText="1"/>
    </xf>
    <xf numFmtId="0" fontId="29" fillId="13" borderId="71" xfId="0" applyFont="1" applyFill="1" applyBorder="1" applyAlignment="1">
      <alignment horizontal="left"/>
    </xf>
    <xf numFmtId="0" fontId="30" fillId="7" borderId="71" xfId="0" applyFont="1" applyFill="1" applyBorder="1" applyAlignment="1">
      <alignment horizontal="left"/>
    </xf>
    <xf numFmtId="0" fontId="4" fillId="13" borderId="61" xfId="0" applyFont="1" applyFill="1" applyBorder="1" applyAlignment="1">
      <alignment horizontal="center" vertical="center" wrapText="1"/>
    </xf>
    <xf numFmtId="0" fontId="4" fillId="13" borderId="64" xfId="0" applyFont="1" applyFill="1" applyBorder="1" applyAlignment="1">
      <alignment horizontal="center" vertical="center" wrapText="1"/>
    </xf>
    <xf numFmtId="0" fontId="30" fillId="12" borderId="71" xfId="0" applyFont="1" applyFill="1" applyBorder="1" applyAlignment="1">
      <alignment horizontal="left"/>
    </xf>
    <xf numFmtId="0" fontId="4" fillId="12" borderId="49" xfId="0" applyFont="1" applyFill="1" applyBorder="1" applyAlignment="1">
      <alignment horizontal="center" vertical="center" wrapText="1"/>
    </xf>
    <xf numFmtId="0" fontId="4" fillId="12" borderId="50" xfId="0" applyFont="1" applyFill="1" applyBorder="1" applyAlignment="1">
      <alignment horizontal="center" vertical="center" wrapText="1"/>
    </xf>
    <xf numFmtId="0" fontId="4" fillId="12" borderId="48" xfId="0" applyFont="1" applyFill="1" applyBorder="1" applyAlignment="1">
      <alignment horizontal="center" vertical="center" wrapText="1"/>
    </xf>
    <xf numFmtId="0" fontId="4" fillId="12" borderId="56" xfId="0" applyFont="1" applyFill="1" applyBorder="1" applyAlignment="1">
      <alignment horizontal="center" vertical="center" wrapText="1"/>
    </xf>
    <xf numFmtId="0" fontId="20" fillId="12" borderId="47" xfId="0" applyFont="1" applyFill="1" applyBorder="1" applyAlignment="1" applyProtection="1">
      <alignment horizontal="center" vertical="center"/>
    </xf>
    <xf numFmtId="0" fontId="20" fillId="12" borderId="63" xfId="0" applyFont="1" applyFill="1" applyBorder="1" applyAlignment="1" applyProtection="1">
      <alignment horizontal="center" vertical="center"/>
    </xf>
    <xf numFmtId="0" fontId="4" fillId="6" borderId="49" xfId="0" applyFont="1" applyFill="1" applyBorder="1" applyAlignment="1">
      <alignment horizontal="center" vertical="center" wrapText="1"/>
    </xf>
    <xf numFmtId="0" fontId="4" fillId="6" borderId="50" xfId="0" applyFont="1" applyFill="1" applyBorder="1" applyAlignment="1">
      <alignment horizontal="center" vertical="center" wrapText="1"/>
    </xf>
    <xf numFmtId="0" fontId="4" fillId="6" borderId="48" xfId="0" applyFont="1" applyFill="1" applyBorder="1" applyAlignment="1">
      <alignment horizontal="center" vertical="center" wrapText="1"/>
    </xf>
    <xf numFmtId="0" fontId="4" fillId="6" borderId="56" xfId="0" applyFont="1" applyFill="1" applyBorder="1" applyAlignment="1">
      <alignment horizontal="center" vertical="center" wrapText="1"/>
    </xf>
    <xf numFmtId="0" fontId="4" fillId="12" borderId="61" xfId="0" applyFont="1" applyFill="1" applyBorder="1" applyAlignment="1">
      <alignment horizontal="center" vertical="center" wrapText="1"/>
    </xf>
    <xf numFmtId="0" fontId="4" fillId="12" borderId="64" xfId="0" applyFont="1" applyFill="1" applyBorder="1" applyAlignment="1">
      <alignment horizontal="center" vertical="center" wrapText="1"/>
    </xf>
    <xf numFmtId="0" fontId="4" fillId="24" borderId="56" xfId="0" applyFont="1" applyFill="1" applyBorder="1" applyAlignment="1">
      <alignment horizontal="left" vertical="center" wrapText="1"/>
    </xf>
    <xf numFmtId="0" fontId="4" fillId="24" borderId="49" xfId="0" applyFont="1" applyFill="1" applyBorder="1" applyAlignment="1">
      <alignment horizontal="center" vertical="center" wrapText="1"/>
    </xf>
    <xf numFmtId="0" fontId="4" fillId="6" borderId="61" xfId="0" applyFont="1" applyFill="1" applyBorder="1" applyAlignment="1">
      <alignment horizontal="center" vertical="center" wrapText="1"/>
    </xf>
    <xf numFmtId="0" fontId="4" fillId="6" borderId="64" xfId="0" applyFont="1" applyFill="1" applyBorder="1" applyAlignment="1">
      <alignment horizontal="center" vertical="center" wrapText="1"/>
    </xf>
    <xf numFmtId="0" fontId="20" fillId="6" borderId="47" xfId="0" applyFont="1" applyFill="1" applyBorder="1" applyAlignment="1" applyProtection="1">
      <alignment horizontal="center" vertical="center"/>
    </xf>
    <xf numFmtId="0" fontId="20" fillId="6" borderId="63" xfId="0" applyFont="1" applyFill="1" applyBorder="1" applyAlignment="1" applyProtection="1">
      <alignment horizontal="center" vertical="center"/>
    </xf>
    <xf numFmtId="0" fontId="29" fillId="6" borderId="71" xfId="0" applyFont="1" applyFill="1" applyBorder="1" applyAlignment="1">
      <alignment horizontal="left"/>
    </xf>
  </cellXfs>
  <cellStyles count="6">
    <cellStyle name="Hyperlink" xfId="2" builtinId="8"/>
    <cellStyle name="Hyperlink 2" xfId="5" xr:uid="{1F0BE61C-105C-4445-B8C5-8395F71DE43D}"/>
    <cellStyle name="Normal" xfId="0" builtinId="0"/>
    <cellStyle name="Normal 2" xfId="1" xr:uid="{006F83B9-170E-46E1-9A33-28F9EB549B53}"/>
    <cellStyle name="Normal 3" xfId="3" xr:uid="{B086F85E-D564-4CF8-848F-D652AD899D32}"/>
    <cellStyle name="Normal 4 2" xfId="4" xr:uid="{A56AA467-1E95-4A25-9180-C3ECA8D86949}"/>
  </cellStyles>
  <dxfs count="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FA251"/>
      <color rgb="FFF79444"/>
      <color rgb="FF1E9AD6"/>
      <color rgb="FF858689"/>
      <color rgb="FF1AA1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6350</xdr:colOff>
      <xdr:row>1</xdr:row>
      <xdr:rowOff>0</xdr:rowOff>
    </xdr:from>
    <xdr:to>
      <xdr:col>2</xdr:col>
      <xdr:colOff>1604036</xdr:colOff>
      <xdr:row>19</xdr:row>
      <xdr:rowOff>66977</xdr:rowOff>
    </xdr:to>
    <xdr:sp macro="" textlink="">
      <xdr:nvSpPr>
        <xdr:cNvPr id="2" name="Teardrop 1">
          <a:extLst>
            <a:ext uri="{FF2B5EF4-FFF2-40B4-BE49-F238E27FC236}">
              <a16:creationId xmlns:a16="http://schemas.microsoft.com/office/drawing/2014/main" id="{2368DF13-840A-473C-8535-6B3BFC031F5B}"/>
            </a:ext>
          </a:extLst>
        </xdr:cNvPr>
        <xdr:cNvSpPr/>
      </xdr:nvSpPr>
      <xdr:spPr>
        <a:xfrm rot="10800000">
          <a:off x="615950" y="184150"/>
          <a:ext cx="3515386" cy="3457877"/>
        </a:xfrm>
        <a:prstGeom prst="teardrop">
          <a:avLst/>
        </a:prstGeom>
        <a:solidFill>
          <a:srgbClr val="00245D"/>
        </a:solidFill>
        <a:ln w="12700" cap="flat" cmpd="sng" algn="ctr">
          <a:noFill/>
          <a:prstDash val="solid"/>
          <a:miter lim="800000"/>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FFFFFF"/>
            </a:solidFill>
            <a:effectLst/>
            <a:uLnTx/>
            <a:uFillTx/>
            <a:latin typeface="Calibri"/>
            <a:ea typeface="+mn-ea"/>
            <a:cs typeface="+mn-cs"/>
          </a:endParaRPr>
        </a:p>
      </xdr:txBody>
    </xdr:sp>
    <xdr:clientData/>
  </xdr:twoCellAnchor>
  <xdr:twoCellAnchor editAs="oneCell">
    <xdr:from>
      <xdr:col>1</xdr:col>
      <xdr:colOff>450850</xdr:colOff>
      <xdr:row>6</xdr:row>
      <xdr:rowOff>101600</xdr:rowOff>
    </xdr:from>
    <xdr:to>
      <xdr:col>2</xdr:col>
      <xdr:colOff>1212271</xdr:colOff>
      <xdr:row>12</xdr:row>
      <xdr:rowOff>44634</xdr:rowOff>
    </xdr:to>
    <xdr:pic>
      <xdr:nvPicPr>
        <xdr:cNvPr id="3" name="Picture 2" descr="ENW-logo_white.png">
          <a:extLst>
            <a:ext uri="{FF2B5EF4-FFF2-40B4-BE49-F238E27FC236}">
              <a16:creationId xmlns:a16="http://schemas.microsoft.com/office/drawing/2014/main" id="{8320D29B-001F-4FF8-BD9E-7D048BFAA7B9}"/>
            </a:ext>
          </a:extLst>
        </xdr:cNvPr>
        <xdr:cNvPicPr>
          <a:picLocks noChangeAspect="1"/>
        </xdr:cNvPicPr>
      </xdr:nvPicPr>
      <xdr:blipFill>
        <a:blip xmlns:r="http://schemas.openxmlformats.org/officeDocument/2006/relationships" r:embed="rId1" cstate="print"/>
        <a:stretch>
          <a:fillRect/>
        </a:stretch>
      </xdr:blipFill>
      <xdr:spPr>
        <a:xfrm>
          <a:off x="1060450" y="1206500"/>
          <a:ext cx="2679121" cy="1124134"/>
        </a:xfrm>
        <a:prstGeom prst="rect">
          <a:avLst/>
        </a:prstGeom>
      </xdr:spPr>
    </xdr:pic>
    <xdr:clientData/>
  </xdr:twoCellAnchor>
  <xdr:twoCellAnchor>
    <xdr:from>
      <xdr:col>1</xdr:col>
      <xdr:colOff>0</xdr:colOff>
      <xdr:row>22</xdr:row>
      <xdr:rowOff>42335</xdr:rowOff>
    </xdr:from>
    <xdr:to>
      <xdr:col>1</xdr:col>
      <xdr:colOff>1703916</xdr:colOff>
      <xdr:row>23</xdr:row>
      <xdr:rowOff>52919</xdr:rowOff>
    </xdr:to>
    <xdr:sp macro="" textlink="">
      <xdr:nvSpPr>
        <xdr:cNvPr id="4" name="TextBox 3">
          <a:extLst>
            <a:ext uri="{FF2B5EF4-FFF2-40B4-BE49-F238E27FC236}">
              <a16:creationId xmlns:a16="http://schemas.microsoft.com/office/drawing/2014/main" id="{C9F6FF66-D11C-489E-9925-6B1C1A5EDA07}"/>
            </a:ext>
          </a:extLst>
        </xdr:cNvPr>
        <xdr:cNvSpPr txBox="1"/>
      </xdr:nvSpPr>
      <xdr:spPr>
        <a:xfrm>
          <a:off x="609600" y="4169835"/>
          <a:ext cx="1703916" cy="277284"/>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a:solidFill>
                <a:schemeClr val="bg1"/>
              </a:solidFill>
            </a:rPr>
            <a:t>Version</a:t>
          </a:r>
        </a:p>
      </xdr:txBody>
    </xdr:sp>
    <xdr:clientData/>
  </xdr:twoCellAnchor>
  <xdr:twoCellAnchor>
    <xdr:from>
      <xdr:col>1</xdr:col>
      <xdr:colOff>1703926</xdr:colOff>
      <xdr:row>22</xdr:row>
      <xdr:rowOff>42335</xdr:rowOff>
    </xdr:from>
    <xdr:to>
      <xdr:col>2</xdr:col>
      <xdr:colOff>518583</xdr:colOff>
      <xdr:row>23</xdr:row>
      <xdr:rowOff>52919</xdr:rowOff>
    </xdr:to>
    <xdr:sp macro="" textlink="">
      <xdr:nvSpPr>
        <xdr:cNvPr id="5" name="TextBox 4">
          <a:extLst>
            <a:ext uri="{FF2B5EF4-FFF2-40B4-BE49-F238E27FC236}">
              <a16:creationId xmlns:a16="http://schemas.microsoft.com/office/drawing/2014/main" id="{6A025A50-7944-497C-86B8-0D7F3DD39B02}"/>
            </a:ext>
          </a:extLst>
        </xdr:cNvPr>
        <xdr:cNvSpPr txBox="1"/>
      </xdr:nvSpPr>
      <xdr:spPr>
        <a:xfrm>
          <a:off x="2313526" y="4169835"/>
          <a:ext cx="732357" cy="277284"/>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a:solidFill>
                <a:schemeClr val="bg1"/>
              </a:solidFill>
            </a:rPr>
            <a:t>1.2</a:t>
          </a:r>
        </a:p>
      </xdr:txBody>
    </xdr:sp>
    <xdr:clientData/>
  </xdr:twoCellAnchor>
  <xdr:twoCellAnchor>
    <xdr:from>
      <xdr:col>1</xdr:col>
      <xdr:colOff>0</xdr:colOff>
      <xdr:row>24</xdr:row>
      <xdr:rowOff>0</xdr:rowOff>
    </xdr:from>
    <xdr:to>
      <xdr:col>1</xdr:col>
      <xdr:colOff>1703916</xdr:colOff>
      <xdr:row>25</xdr:row>
      <xdr:rowOff>92227</xdr:rowOff>
    </xdr:to>
    <xdr:sp macro="" textlink="">
      <xdr:nvSpPr>
        <xdr:cNvPr id="6" name="TextBox 5">
          <a:extLst>
            <a:ext uri="{FF2B5EF4-FFF2-40B4-BE49-F238E27FC236}">
              <a16:creationId xmlns:a16="http://schemas.microsoft.com/office/drawing/2014/main" id="{15511A60-04B8-46FE-B908-0F63F8E3DB93}"/>
            </a:ext>
          </a:extLst>
        </xdr:cNvPr>
        <xdr:cNvSpPr txBox="1"/>
      </xdr:nvSpPr>
      <xdr:spPr>
        <a:xfrm>
          <a:off x="609600" y="4578350"/>
          <a:ext cx="1703916" cy="276377"/>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a:solidFill>
                <a:schemeClr val="bg1"/>
              </a:solidFill>
            </a:rPr>
            <a:t>Published</a:t>
          </a:r>
        </a:p>
      </xdr:txBody>
    </xdr:sp>
    <xdr:clientData/>
  </xdr:twoCellAnchor>
  <xdr:twoCellAnchor>
    <xdr:from>
      <xdr:col>1</xdr:col>
      <xdr:colOff>1705428</xdr:colOff>
      <xdr:row>24</xdr:row>
      <xdr:rowOff>0</xdr:rowOff>
    </xdr:from>
    <xdr:to>
      <xdr:col>2</xdr:col>
      <xdr:colOff>997857</xdr:colOff>
      <xdr:row>25</xdr:row>
      <xdr:rowOff>90714</xdr:rowOff>
    </xdr:to>
    <xdr:sp macro="" textlink="">
      <xdr:nvSpPr>
        <xdr:cNvPr id="7" name="TextBox 6">
          <a:extLst>
            <a:ext uri="{FF2B5EF4-FFF2-40B4-BE49-F238E27FC236}">
              <a16:creationId xmlns:a16="http://schemas.microsoft.com/office/drawing/2014/main" id="{FA6A986A-901E-4E16-B2AC-40245FA2916C}"/>
            </a:ext>
          </a:extLst>
        </xdr:cNvPr>
        <xdr:cNvSpPr txBox="1"/>
      </xdr:nvSpPr>
      <xdr:spPr>
        <a:xfrm>
          <a:off x="2315028" y="4578350"/>
          <a:ext cx="1210129" cy="274864"/>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baseline="0">
              <a:solidFill>
                <a:schemeClr val="bg1"/>
              </a:solidFill>
            </a:rPr>
            <a:t>Apr 2023</a:t>
          </a:r>
          <a:endParaRPr lang="en-GB" sz="16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6350</xdr:colOff>
      <xdr:row>1</xdr:row>
      <xdr:rowOff>0</xdr:rowOff>
    </xdr:from>
    <xdr:to>
      <xdr:col>2</xdr:col>
      <xdr:colOff>1604036</xdr:colOff>
      <xdr:row>19</xdr:row>
      <xdr:rowOff>66977</xdr:rowOff>
    </xdr:to>
    <xdr:sp macro="" textlink="">
      <xdr:nvSpPr>
        <xdr:cNvPr id="2" name="Teardrop 1">
          <a:extLst>
            <a:ext uri="{FF2B5EF4-FFF2-40B4-BE49-F238E27FC236}">
              <a16:creationId xmlns:a16="http://schemas.microsoft.com/office/drawing/2014/main" id="{1FE671BE-E2B0-4BAD-8CD5-938A5FBB8885}"/>
            </a:ext>
          </a:extLst>
        </xdr:cNvPr>
        <xdr:cNvSpPr/>
      </xdr:nvSpPr>
      <xdr:spPr>
        <a:xfrm rot="10800000">
          <a:off x="587375" y="190500"/>
          <a:ext cx="3426486" cy="3295952"/>
        </a:xfrm>
        <a:prstGeom prst="teardrop">
          <a:avLst/>
        </a:prstGeom>
        <a:solidFill>
          <a:srgbClr val="00245D"/>
        </a:solidFill>
        <a:ln w="12700" cap="flat" cmpd="sng" algn="ctr">
          <a:noFill/>
          <a:prstDash val="solid"/>
          <a:miter lim="800000"/>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FFFFFF"/>
            </a:solidFill>
            <a:effectLst/>
            <a:uLnTx/>
            <a:uFillTx/>
            <a:latin typeface="Calibri"/>
            <a:ea typeface="+mn-ea"/>
            <a:cs typeface="+mn-cs"/>
          </a:endParaRPr>
        </a:p>
      </xdr:txBody>
    </xdr:sp>
    <xdr:clientData/>
  </xdr:twoCellAnchor>
  <xdr:twoCellAnchor editAs="oneCell">
    <xdr:from>
      <xdr:col>1</xdr:col>
      <xdr:colOff>450850</xdr:colOff>
      <xdr:row>6</xdr:row>
      <xdr:rowOff>101600</xdr:rowOff>
    </xdr:from>
    <xdr:to>
      <xdr:col>2</xdr:col>
      <xdr:colOff>1212271</xdr:colOff>
      <xdr:row>12</xdr:row>
      <xdr:rowOff>44634</xdr:rowOff>
    </xdr:to>
    <xdr:pic>
      <xdr:nvPicPr>
        <xdr:cNvPr id="3" name="Picture 2" descr="ENW-logo_white.png">
          <a:extLst>
            <a:ext uri="{FF2B5EF4-FFF2-40B4-BE49-F238E27FC236}">
              <a16:creationId xmlns:a16="http://schemas.microsoft.com/office/drawing/2014/main" id="{7C1BADB7-4F97-44DA-B00C-C0D240B6F4EA}"/>
            </a:ext>
          </a:extLst>
        </xdr:cNvPr>
        <xdr:cNvPicPr>
          <a:picLocks noChangeAspect="1"/>
        </xdr:cNvPicPr>
      </xdr:nvPicPr>
      <xdr:blipFill>
        <a:blip xmlns:r="http://schemas.openxmlformats.org/officeDocument/2006/relationships" r:embed="rId1" cstate="print"/>
        <a:stretch>
          <a:fillRect/>
        </a:stretch>
      </xdr:blipFill>
      <xdr:spPr>
        <a:xfrm>
          <a:off x="1031875" y="1206500"/>
          <a:ext cx="2590221" cy="11241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991870</xdr:colOff>
      <xdr:row>3</xdr:row>
      <xdr:rowOff>176954</xdr:rowOff>
    </xdr:from>
    <xdr:to>
      <xdr:col>2</xdr:col>
      <xdr:colOff>1764453</xdr:colOff>
      <xdr:row>3</xdr:row>
      <xdr:rowOff>176954</xdr:rowOff>
    </xdr:to>
    <xdr:cxnSp macro="">
      <xdr:nvCxnSpPr>
        <xdr:cNvPr id="2" name="Straight Arrow Connector 1">
          <a:extLst>
            <a:ext uri="{FF2B5EF4-FFF2-40B4-BE49-F238E27FC236}">
              <a16:creationId xmlns:a16="http://schemas.microsoft.com/office/drawing/2014/main" id="{D4206CB3-E347-4B1F-8DA6-E99FA7DE7FF1}"/>
            </a:ext>
          </a:extLst>
        </xdr:cNvPr>
        <xdr:cNvCxnSpPr/>
      </xdr:nvCxnSpPr>
      <xdr:spPr>
        <a:xfrm>
          <a:off x="2211070" y="72559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937260</xdr:colOff>
      <xdr:row>21</xdr:row>
      <xdr:rowOff>166794</xdr:rowOff>
    </xdr:from>
    <xdr:to>
      <xdr:col>2</xdr:col>
      <xdr:colOff>1709843</xdr:colOff>
      <xdr:row>21</xdr:row>
      <xdr:rowOff>166794</xdr:rowOff>
    </xdr:to>
    <xdr:cxnSp macro="">
      <xdr:nvCxnSpPr>
        <xdr:cNvPr id="3" name="Straight Arrow Connector 2">
          <a:extLst>
            <a:ext uri="{FF2B5EF4-FFF2-40B4-BE49-F238E27FC236}">
              <a16:creationId xmlns:a16="http://schemas.microsoft.com/office/drawing/2014/main" id="{F28A29A8-8936-447E-BD2D-14D4121146B1}"/>
            </a:ext>
          </a:extLst>
        </xdr:cNvPr>
        <xdr:cNvCxnSpPr/>
      </xdr:nvCxnSpPr>
      <xdr:spPr>
        <a:xfrm>
          <a:off x="2156460" y="409109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1174750</xdr:colOff>
      <xdr:row>3</xdr:row>
      <xdr:rowOff>121709</xdr:rowOff>
    </xdr:from>
    <xdr:to>
      <xdr:col>2</xdr:col>
      <xdr:colOff>1947333</xdr:colOff>
      <xdr:row>3</xdr:row>
      <xdr:rowOff>121709</xdr:rowOff>
    </xdr:to>
    <xdr:cxnSp macro="">
      <xdr:nvCxnSpPr>
        <xdr:cNvPr id="2" name="Straight Arrow Connector 1">
          <a:extLst>
            <a:ext uri="{FF2B5EF4-FFF2-40B4-BE49-F238E27FC236}">
              <a16:creationId xmlns:a16="http://schemas.microsoft.com/office/drawing/2014/main" id="{AE672A03-DA35-48D0-9406-7E8FEAB087B6}"/>
            </a:ext>
          </a:extLst>
        </xdr:cNvPr>
        <xdr:cNvCxnSpPr/>
      </xdr:nvCxnSpPr>
      <xdr:spPr>
        <a:xfrm>
          <a:off x="2393950" y="70273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1190625</xdr:colOff>
      <xdr:row>22</xdr:row>
      <xdr:rowOff>143934</xdr:rowOff>
    </xdr:from>
    <xdr:to>
      <xdr:col>2</xdr:col>
      <xdr:colOff>1963208</xdr:colOff>
      <xdr:row>22</xdr:row>
      <xdr:rowOff>143934</xdr:rowOff>
    </xdr:to>
    <xdr:cxnSp macro="">
      <xdr:nvCxnSpPr>
        <xdr:cNvPr id="3" name="Straight Arrow Connector 2">
          <a:extLst>
            <a:ext uri="{FF2B5EF4-FFF2-40B4-BE49-F238E27FC236}">
              <a16:creationId xmlns:a16="http://schemas.microsoft.com/office/drawing/2014/main" id="{5F1287A4-1EFC-4E6B-B1B9-AD1222DCEA6B}"/>
            </a:ext>
          </a:extLst>
        </xdr:cNvPr>
        <xdr:cNvCxnSpPr/>
      </xdr:nvCxnSpPr>
      <xdr:spPr>
        <a:xfrm>
          <a:off x="2409825" y="319193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1193800</xdr:colOff>
      <xdr:row>4</xdr:row>
      <xdr:rowOff>131234</xdr:rowOff>
    </xdr:from>
    <xdr:to>
      <xdr:col>2</xdr:col>
      <xdr:colOff>1966383</xdr:colOff>
      <xdr:row>4</xdr:row>
      <xdr:rowOff>131234</xdr:rowOff>
    </xdr:to>
    <xdr:cxnSp macro="">
      <xdr:nvCxnSpPr>
        <xdr:cNvPr id="4" name="Straight Arrow Connector 3">
          <a:extLst>
            <a:ext uri="{FF2B5EF4-FFF2-40B4-BE49-F238E27FC236}">
              <a16:creationId xmlns:a16="http://schemas.microsoft.com/office/drawing/2014/main" id="{ED368E5B-88C3-4AAF-8FBF-055525664725}"/>
            </a:ext>
          </a:extLst>
        </xdr:cNvPr>
        <xdr:cNvCxnSpPr/>
      </xdr:nvCxnSpPr>
      <xdr:spPr>
        <a:xfrm>
          <a:off x="2413000" y="98848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1181100</xdr:colOff>
      <xdr:row>23</xdr:row>
      <xdr:rowOff>143934</xdr:rowOff>
    </xdr:from>
    <xdr:to>
      <xdr:col>2</xdr:col>
      <xdr:colOff>1953683</xdr:colOff>
      <xdr:row>23</xdr:row>
      <xdr:rowOff>143934</xdr:rowOff>
    </xdr:to>
    <xdr:cxnSp macro="">
      <xdr:nvCxnSpPr>
        <xdr:cNvPr id="8" name="Straight Arrow Connector 7">
          <a:extLst>
            <a:ext uri="{FF2B5EF4-FFF2-40B4-BE49-F238E27FC236}">
              <a16:creationId xmlns:a16="http://schemas.microsoft.com/office/drawing/2014/main" id="{1EF9F8FA-DE4D-4691-8600-DE7DA381291B}"/>
            </a:ext>
          </a:extLst>
        </xdr:cNvPr>
        <xdr:cNvCxnSpPr/>
      </xdr:nvCxnSpPr>
      <xdr:spPr>
        <a:xfrm>
          <a:off x="2400300" y="3468159"/>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etwork%20Strategy/04%20-%20System%20Planning/04%20-%20System%20Development/RIIO%20ED2/Revised%20Primary_BSP_Peak_Forecasts_Feb2021%20v2%20incl%20GSP%20filte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nsfer%20Directory/fs1gbn1fs002_transfer/Lucy%20Penketh/Heat%20maps/Heatmap%20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chuifen_ten_enwl_co_uk/Documents/Desktop/Network%20Capacity%20Report/MD_2022_org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398067/Desktop/Projects/Heat%20Map/Demand_Data_Refres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nsfer%20Directory/fs1gbn1fs002_transfer/Paul%20Oldfield/Heatmap%20Tool/20190610/Heatmap%20too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etwork%20Strategy/04%20-%20System%20Planning/04%20-%20System%20Development/Network%20Capacity%20Indicator/Network%20Capacity%20Indicator%20v3.2_Jan_new.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NWL/02%20-%20Forecasting%20Engineer/05%20-%20Work/12%20-%20Forecasting%20FY2020/03%20-%20EELG_Output_Data_June/INPUT/ENWL_EELG_model_FY19_20_V1.3_HPv8.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Q:\15%20-%20Capacity%20Strategy%20Team\04%20-%20Forecasting%20and%20Reporting\Load%20Index%20Reporting\2020%20Report\Submitted\reinforcement_load_index_li_reporting_pack_v6.0-Submitte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chuifen_ten_enwl_co_uk/Documents/Desktop/Network%20Capacity%20Report/Network%20Capacity%20Indicator%20v3.2_Report_try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N398067/AppData/Local/Microsoft/Windows/Temporary%20Internet%20Files/Content.Outlook/MYRBN6VB/Studies_v181017_PO_Heatmap_V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ximum Demand"/>
      <sheetName val="Primary &amp; BSP Firm Caps"/>
      <sheetName val="Transfer Adjustments"/>
      <sheetName val="Connectivity"/>
      <sheetName val="Quick GSP review"/>
      <sheetName val="Multi_BSP_Chart_Data"/>
      <sheetName val="Multi_Pry_Chart_Data"/>
      <sheetName val="Single_BSP_Chart_Data"/>
      <sheetName val="Single_Pry_Chart_Data"/>
      <sheetName val="Graph_Settings"/>
      <sheetName val="Substation Location"/>
    </sheetNames>
    <sheetDataSet>
      <sheetData sheetId="0"/>
      <sheetData sheetId="1">
        <row r="2">
          <cell r="B2" t="str">
            <v>Primary</v>
          </cell>
          <cell r="C2" t="str">
            <v>BSP</v>
          </cell>
          <cell r="D2" t="str">
            <v>GSP</v>
          </cell>
          <cell r="E2" t="str">
            <v>Substation firm capacity immediately available under single circuit outage conditions (MVA)</v>
          </cell>
          <cell r="F2" t="str">
            <v>Assessed contribution towards security supply from DG adjustment (MVA)</v>
          </cell>
          <cell r="G2" t="str">
            <v>LI firm capacity (MVA)</v>
          </cell>
          <cell r="K2" t="str">
            <v>BSP</v>
          </cell>
          <cell r="L2" t="str">
            <v>GSP</v>
          </cell>
          <cell r="M2" t="str">
            <v>Substation firm capacity immediately available under single circuit outage conditions (MVA)</v>
          </cell>
          <cell r="N2" t="str">
            <v>Assessed contribution towards security supply from DG adjustment (MVA)</v>
          </cell>
          <cell r="O2" t="str">
            <v>LI firm capacity (MVA)</v>
          </cell>
        </row>
        <row r="3">
          <cell r="B3" t="str">
            <v>Albion St</v>
          </cell>
          <cell r="C3" t="str">
            <v>Lower Darwen</v>
          </cell>
          <cell r="D3" t="str">
            <v>Penwortham East GSP / Rochdale SGT 1 GROUP</v>
          </cell>
          <cell r="E3">
            <v>22.863</v>
          </cell>
          <cell r="F3">
            <v>0</v>
          </cell>
          <cell r="G3">
            <v>22.863</v>
          </cell>
          <cell r="K3" t="str">
            <v>Adswood</v>
          </cell>
          <cell r="L3" t="str">
            <v>Bredbury GSP</v>
          </cell>
          <cell r="M3">
            <v>117</v>
          </cell>
          <cell r="N3">
            <v>0.93240000000000001</v>
          </cell>
          <cell r="O3">
            <v>117.9324</v>
          </cell>
        </row>
        <row r="4">
          <cell r="B4" t="str">
            <v>Alderley &amp; Chelford</v>
          </cell>
          <cell r="C4" t="str">
            <v>Moss Nook</v>
          </cell>
          <cell r="D4" t="str">
            <v>South Manchester GSP</v>
          </cell>
          <cell r="E4">
            <v>28.31</v>
          </cell>
          <cell r="F4">
            <v>2.1419999999999999</v>
          </cell>
          <cell r="G4">
            <v>30.451999999999998</v>
          </cell>
          <cell r="K4" t="str">
            <v>Agecroft</v>
          </cell>
          <cell r="L4" t="str">
            <v>Kearsley 132 GSP</v>
          </cell>
          <cell r="M4">
            <v>78</v>
          </cell>
          <cell r="N4">
            <v>0.47249999999999998</v>
          </cell>
          <cell r="O4">
            <v>78.472499999999997</v>
          </cell>
        </row>
        <row r="5">
          <cell r="B5" t="str">
            <v>Alston</v>
          </cell>
          <cell r="C5" t="str">
            <v>Penrith &amp; Shap</v>
          </cell>
          <cell r="D5" t="str">
            <v>Harker ENWL SGTs 1 2 3A 4 / Hutton GSP GROUP</v>
          </cell>
          <cell r="E5">
            <v>1.7</v>
          </cell>
          <cell r="F5">
            <v>0.14615999999999998</v>
          </cell>
          <cell r="G5">
            <v>1.84616</v>
          </cell>
          <cell r="K5" t="str">
            <v>Altrincham</v>
          </cell>
          <cell r="L5" t="str">
            <v>Carrington ENWL SGTs 1B 2B 4 7</v>
          </cell>
          <cell r="M5">
            <v>117</v>
          </cell>
          <cell r="N5">
            <v>0</v>
          </cell>
          <cell r="O5">
            <v>117</v>
          </cell>
        </row>
        <row r="6">
          <cell r="B6" t="str">
            <v>Ambleside</v>
          </cell>
          <cell r="C6" t="str">
            <v>Kendal (Parkside Rd)</v>
          </cell>
          <cell r="D6" t="str">
            <v>Harker ENWL SGTs 1 2 3A 4 / Hutton GSP GROUP</v>
          </cell>
          <cell r="E6">
            <v>17.8</v>
          </cell>
          <cell r="F6">
            <v>0.25559999999999999</v>
          </cell>
          <cell r="G6">
            <v>18.055600000000002</v>
          </cell>
          <cell r="K6" t="str">
            <v>Atherton</v>
          </cell>
          <cell r="L6" t="str">
            <v>Kearsley 132 GSP</v>
          </cell>
          <cell r="M6">
            <v>117</v>
          </cell>
          <cell r="N6">
            <v>2.95953</v>
          </cell>
          <cell r="O6">
            <v>119.95953</v>
          </cell>
        </row>
        <row r="7">
          <cell r="B7" t="str">
            <v>Ancoats North T11 &amp; T12</v>
          </cell>
          <cell r="C7" t="str">
            <v>Red Bank</v>
          </cell>
          <cell r="D7" t="str">
            <v>Whitegate GSP</v>
          </cell>
          <cell r="E7">
            <v>22.863</v>
          </cell>
          <cell r="F7">
            <v>0</v>
          </cell>
          <cell r="G7">
            <v>22.863</v>
          </cell>
          <cell r="K7" t="str">
            <v>Barrow &amp; Sandgate</v>
          </cell>
          <cell r="L7" t="str">
            <v>Harker ENWL SGTs 1 2 3A 4 / Hutton GSP GROUP</v>
          </cell>
          <cell r="M7">
            <v>126</v>
          </cell>
          <cell r="N7">
            <v>2.4485999999999999</v>
          </cell>
          <cell r="O7">
            <v>128.4486</v>
          </cell>
        </row>
        <row r="8">
          <cell r="B8" t="str">
            <v>Ancoats North T14</v>
          </cell>
          <cell r="C8" t="str">
            <v>Red Bank</v>
          </cell>
          <cell r="D8" t="str">
            <v>Whitegate GSP</v>
          </cell>
          <cell r="E8">
            <v>13.25</v>
          </cell>
          <cell r="F8">
            <v>0</v>
          </cell>
          <cell r="G8">
            <v>13.25</v>
          </cell>
          <cell r="K8" t="str">
            <v>Barton</v>
          </cell>
          <cell r="L8" t="str">
            <v>Carrington ENWL SGTs 1B 2B 4 7</v>
          </cell>
          <cell r="M8">
            <v>150</v>
          </cell>
          <cell r="N8">
            <v>16.687080000000002</v>
          </cell>
          <cell r="O8">
            <v>166.68708000000001</v>
          </cell>
        </row>
        <row r="9">
          <cell r="B9" t="str">
            <v>Annie Pit</v>
          </cell>
          <cell r="C9" t="str">
            <v>Stainburn &amp; Siddick</v>
          </cell>
          <cell r="D9" t="str">
            <v>Harker ENWL SGTs 1 2 3A 4 / Hutton GSP GROUP</v>
          </cell>
          <cell r="E9">
            <v>21.5</v>
          </cell>
          <cell r="F9">
            <v>0</v>
          </cell>
          <cell r="G9">
            <v>21.5</v>
          </cell>
          <cell r="K9" t="str">
            <v>Belfield</v>
          </cell>
          <cell r="L9" t="str">
            <v>Rochdale SGTs 2 3 4</v>
          </cell>
          <cell r="M9">
            <v>117</v>
          </cell>
          <cell r="N9">
            <v>8.9816399999999987</v>
          </cell>
          <cell r="O9">
            <v>125.98164</v>
          </cell>
        </row>
        <row r="10">
          <cell r="B10" t="str">
            <v>Ansdell</v>
          </cell>
          <cell r="C10" t="str">
            <v>Lytham</v>
          </cell>
          <cell r="D10" t="str">
            <v>Penwortham West GSP / Stanah GSP GROUP</v>
          </cell>
          <cell r="E10">
            <v>16</v>
          </cell>
          <cell r="F10">
            <v>0</v>
          </cell>
          <cell r="G10">
            <v>16</v>
          </cell>
          <cell r="K10" t="str">
            <v>Bispham</v>
          </cell>
          <cell r="L10" t="str">
            <v>Penwortham West GSP / Stanah GSP GROUP</v>
          </cell>
          <cell r="M10">
            <v>117</v>
          </cell>
          <cell r="N10">
            <v>0</v>
          </cell>
          <cell r="O10">
            <v>117</v>
          </cell>
        </row>
        <row r="11">
          <cell r="B11" t="str">
            <v>Ardwick</v>
          </cell>
          <cell r="C11" t="str">
            <v>Stuart St</v>
          </cell>
          <cell r="D11" t="str">
            <v>Stalybridge GSP</v>
          </cell>
          <cell r="E11">
            <v>16</v>
          </cell>
          <cell r="F11">
            <v>0</v>
          </cell>
          <cell r="G11">
            <v>16</v>
          </cell>
          <cell r="K11" t="str">
            <v>Blackburn</v>
          </cell>
          <cell r="L11" t="str">
            <v>Penwortham East GSP / Rochdale SGT 1 GROUP</v>
          </cell>
          <cell r="M11">
            <v>117</v>
          </cell>
          <cell r="N11">
            <v>6.0244799999999996</v>
          </cell>
          <cell r="O11">
            <v>123.02448</v>
          </cell>
        </row>
        <row r="12">
          <cell r="B12" t="str">
            <v>Arnside</v>
          </cell>
          <cell r="C12" t="str">
            <v>Kendal (Parkside Rd)</v>
          </cell>
          <cell r="D12" t="str">
            <v>Harker ENWL SGTs 1 2 3A 4 / Hutton GSP GROUP</v>
          </cell>
          <cell r="E12">
            <v>15</v>
          </cell>
          <cell r="F12">
            <v>0</v>
          </cell>
          <cell r="G12">
            <v>15</v>
          </cell>
          <cell r="K12" t="str">
            <v>Blackpool</v>
          </cell>
          <cell r="L12" t="str">
            <v>Penwortham West GSP / Stanah GSP GROUP</v>
          </cell>
          <cell r="M12">
            <v>117</v>
          </cell>
          <cell r="N12">
            <v>3.78</v>
          </cell>
          <cell r="O12">
            <v>120.78</v>
          </cell>
        </row>
        <row r="13">
          <cell r="B13" t="str">
            <v>Ashton (Golborne)</v>
          </cell>
          <cell r="C13" t="str">
            <v>Golborne</v>
          </cell>
          <cell r="D13" t="str">
            <v>Bold</v>
          </cell>
          <cell r="E13">
            <v>21.2</v>
          </cell>
          <cell r="F13">
            <v>0</v>
          </cell>
          <cell r="G13">
            <v>21.2</v>
          </cell>
          <cell r="K13" t="str">
            <v>Bloom St</v>
          </cell>
          <cell r="L13" t="str">
            <v>South Manchester GSP</v>
          </cell>
          <cell r="M13">
            <v>93.2</v>
          </cell>
          <cell r="N13">
            <v>0.2394</v>
          </cell>
          <cell r="O13">
            <v>93.439400000000006</v>
          </cell>
        </row>
        <row r="14">
          <cell r="B14" t="str">
            <v>Ashton (Ribble)</v>
          </cell>
          <cell r="C14" t="str">
            <v>Ribble</v>
          </cell>
          <cell r="D14" t="str">
            <v>Penwortham East GSP / Rochdale SGT 1 GROUP</v>
          </cell>
          <cell r="E14">
            <v>10.5</v>
          </cell>
          <cell r="F14">
            <v>0</v>
          </cell>
          <cell r="G14">
            <v>10.5</v>
          </cell>
          <cell r="K14" t="str">
            <v>Bolton</v>
          </cell>
          <cell r="L14" t="str">
            <v>Kearsley 132 GSP</v>
          </cell>
          <cell r="M14">
            <v>143</v>
          </cell>
          <cell r="N14">
            <v>7.3295999999999995E-3</v>
          </cell>
          <cell r="O14">
            <v>143.00732959999999</v>
          </cell>
        </row>
        <row r="15">
          <cell r="B15" t="str">
            <v>Ashton On Mersey</v>
          </cell>
          <cell r="C15" t="str">
            <v>Sale</v>
          </cell>
          <cell r="D15" t="str">
            <v>Carrington ENWL SGTs 1B 2B 4 7</v>
          </cell>
          <cell r="E15">
            <v>22.86</v>
          </cell>
          <cell r="F15">
            <v>0</v>
          </cell>
          <cell r="G15">
            <v>22.86</v>
          </cell>
          <cell r="K15" t="str">
            <v>Burnley</v>
          </cell>
          <cell r="L15" t="str">
            <v>Rochdale SGTs 2 3 4</v>
          </cell>
          <cell r="M15">
            <v>117</v>
          </cell>
          <cell r="N15">
            <v>2.2605299999999997</v>
          </cell>
          <cell r="O15">
            <v>119.26053</v>
          </cell>
        </row>
        <row r="16">
          <cell r="B16" t="str">
            <v>Ashton Under Lyne T11 &amp; T12</v>
          </cell>
          <cell r="C16" t="str">
            <v>Hartshead-Heyrod</v>
          </cell>
          <cell r="D16" t="str">
            <v>Stalybridge GSP</v>
          </cell>
          <cell r="E16">
            <v>22.863</v>
          </cell>
          <cell r="F16">
            <v>0</v>
          </cell>
          <cell r="G16">
            <v>22.863</v>
          </cell>
          <cell r="K16" t="str">
            <v>Bury</v>
          </cell>
          <cell r="L16" t="str">
            <v>Kearsley 132 GSP</v>
          </cell>
          <cell r="M16">
            <v>117</v>
          </cell>
          <cell r="N16">
            <v>5.6641799999999991</v>
          </cell>
          <cell r="O16">
            <v>122.66418</v>
          </cell>
        </row>
        <row r="17">
          <cell r="B17" t="str">
            <v>Ashton Under Lyne T13</v>
          </cell>
          <cell r="C17" t="str">
            <v>Hartshead-Heyrod</v>
          </cell>
          <cell r="D17" t="str">
            <v>Stalybridge GSP</v>
          </cell>
          <cell r="E17">
            <v>13.25</v>
          </cell>
          <cell r="F17">
            <v>0</v>
          </cell>
          <cell r="G17">
            <v>13.25</v>
          </cell>
          <cell r="K17" t="str">
            <v>Buxton</v>
          </cell>
          <cell r="L17" t="str">
            <v>Stalybridge GSP</v>
          </cell>
          <cell r="M17">
            <v>103.5</v>
          </cell>
          <cell r="N17">
            <v>0</v>
          </cell>
          <cell r="O17">
            <v>103.5</v>
          </cell>
        </row>
        <row r="18">
          <cell r="B18" t="str">
            <v>Ashwood Dale</v>
          </cell>
          <cell r="C18" t="str">
            <v>Buxton</v>
          </cell>
          <cell r="D18" t="str">
            <v>Stalybridge GSP</v>
          </cell>
          <cell r="E18">
            <v>19.719000000000001</v>
          </cell>
          <cell r="F18">
            <v>0</v>
          </cell>
          <cell r="G18">
            <v>19.719000000000001</v>
          </cell>
          <cell r="K18" t="str">
            <v>Carlisle</v>
          </cell>
          <cell r="L18" t="str">
            <v>Harker ENWL SGTs 1 2 3A 4 / Hutton GSP GROUP</v>
          </cell>
          <cell r="M18">
            <v>150</v>
          </cell>
          <cell r="N18">
            <v>18.066179999999999</v>
          </cell>
          <cell r="O18">
            <v>168.06618</v>
          </cell>
        </row>
        <row r="19">
          <cell r="B19" t="str">
            <v>Askam &amp; Dalton</v>
          </cell>
          <cell r="C19" t="str">
            <v>Ulverston</v>
          </cell>
          <cell r="D19" t="str">
            <v>Harker ENWL SGTs 1 2 3A 4 / Hutton GSP GROUP</v>
          </cell>
          <cell r="E19">
            <v>20.02</v>
          </cell>
          <cell r="F19">
            <v>3.3605999999999998</v>
          </cell>
          <cell r="G19">
            <v>23.380600000000001</v>
          </cell>
          <cell r="K19" t="str">
            <v>Carlisle North</v>
          </cell>
          <cell r="L19" t="str">
            <v>Harker ENWL SGTs 1 2 3A 4 / Hutton GSP GROUP</v>
          </cell>
          <cell r="M19">
            <v>24.5</v>
          </cell>
          <cell r="N19">
            <v>0.83789999999999998</v>
          </cell>
          <cell r="O19">
            <v>25.337900000000001</v>
          </cell>
        </row>
        <row r="20">
          <cell r="B20" t="str">
            <v>Askerton Castle</v>
          </cell>
          <cell r="C20" t="str">
            <v>Spadeadam 11/33kV</v>
          </cell>
          <cell r="D20" t="str">
            <v>Harker ENWL SGTs 1 2 3A 4 / Hutton GSP GROUP</v>
          </cell>
          <cell r="E20">
            <v>2.2999999999999998</v>
          </cell>
          <cell r="F20">
            <v>1.4399999999999999E-3</v>
          </cell>
          <cell r="G20">
            <v>2.3014399999999999</v>
          </cell>
          <cell r="K20" t="str">
            <v>Carrington BSP</v>
          </cell>
          <cell r="L20" t="str">
            <v>Carrington ENWL SGTs 1B 2B 4 7</v>
          </cell>
          <cell r="M20">
            <v>69</v>
          </cell>
          <cell r="N20">
            <v>0.64929999999999999</v>
          </cell>
          <cell r="O20">
            <v>69.649299999999997</v>
          </cell>
        </row>
        <row r="21">
          <cell r="B21" t="str">
            <v>Aspatria</v>
          </cell>
          <cell r="C21" t="str">
            <v>Stainburn &amp; Siddick</v>
          </cell>
          <cell r="D21" t="str">
            <v>Harker ENWL SGTs 1 2 3A 4 / Hutton GSP GROUP</v>
          </cell>
          <cell r="E21">
            <v>13</v>
          </cell>
          <cell r="F21">
            <v>0.65610000000000002</v>
          </cell>
          <cell r="G21">
            <v>13.6561</v>
          </cell>
          <cell r="K21" t="str">
            <v>Castleton</v>
          </cell>
          <cell r="L21" t="str">
            <v>Rochdale SGTs 2 3 4</v>
          </cell>
          <cell r="M21">
            <v>78</v>
          </cell>
          <cell r="N21">
            <v>0.11604</v>
          </cell>
          <cell r="O21">
            <v>117</v>
          </cell>
        </row>
        <row r="22">
          <cell r="B22" t="str">
            <v>Atherton Town Centre</v>
          </cell>
          <cell r="C22" t="str">
            <v>Atherton</v>
          </cell>
          <cell r="D22" t="str">
            <v>Kearsley 132 GSP</v>
          </cell>
          <cell r="E22">
            <v>33.24</v>
          </cell>
          <cell r="F22">
            <v>0</v>
          </cell>
          <cell r="G22">
            <v>33.24</v>
          </cell>
          <cell r="K22" t="str">
            <v>Chadderton</v>
          </cell>
          <cell r="L22" t="str">
            <v>Whitegate GSP</v>
          </cell>
          <cell r="M22">
            <v>117</v>
          </cell>
          <cell r="N22">
            <v>2.4626700000000001</v>
          </cell>
          <cell r="O22">
            <v>119.46267</v>
          </cell>
        </row>
        <row r="23">
          <cell r="B23" t="str">
            <v>Athletic St</v>
          </cell>
          <cell r="C23" t="str">
            <v>Burnley</v>
          </cell>
          <cell r="D23" t="str">
            <v>Rochdale SGTs 2 3 4</v>
          </cell>
          <cell r="E23">
            <v>17.5</v>
          </cell>
          <cell r="F23">
            <v>0.26748</v>
          </cell>
          <cell r="G23">
            <v>17.767479999999999</v>
          </cell>
          <cell r="K23" t="str">
            <v>Droylsden</v>
          </cell>
          <cell r="L23" t="str">
            <v>Stalybridge GSP</v>
          </cell>
          <cell r="M23">
            <v>117</v>
          </cell>
          <cell r="N23">
            <v>0.1953</v>
          </cell>
          <cell r="O23">
            <v>117.1953</v>
          </cell>
        </row>
        <row r="24">
          <cell r="B24" t="str">
            <v>Avenham</v>
          </cell>
          <cell r="C24" t="str">
            <v>Preston East</v>
          </cell>
          <cell r="D24" t="str">
            <v>Penwortham East GSP / Rochdale SGT 1 GROUP</v>
          </cell>
          <cell r="E24">
            <v>17.5</v>
          </cell>
          <cell r="F24">
            <v>0</v>
          </cell>
          <cell r="G24">
            <v>17.5</v>
          </cell>
          <cell r="K24" t="str">
            <v>Egremont</v>
          </cell>
          <cell r="L24" t="str">
            <v>Harker ENWL SGTs 1 2 3A 4 / Hutton GSP GROUP</v>
          </cell>
          <cell r="M24">
            <v>117</v>
          </cell>
          <cell r="N24">
            <v>0.61350000000000005</v>
          </cell>
          <cell r="O24">
            <v>117.6135</v>
          </cell>
        </row>
        <row r="25">
          <cell r="B25" t="str">
            <v>Baguley</v>
          </cell>
          <cell r="C25" t="str">
            <v>Sale</v>
          </cell>
          <cell r="D25" t="str">
            <v>Carrington ENWL SGTs 1B 2B 4 7</v>
          </cell>
          <cell r="E25">
            <v>22.863</v>
          </cell>
          <cell r="F25">
            <v>0</v>
          </cell>
          <cell r="G25">
            <v>22.863</v>
          </cell>
          <cell r="K25" t="str">
            <v>Frederick Rd</v>
          </cell>
          <cell r="L25" t="str">
            <v>Kearsley 132 GSP</v>
          </cell>
          <cell r="M25">
            <v>138</v>
          </cell>
          <cell r="N25">
            <v>1.26E-2</v>
          </cell>
          <cell r="O25">
            <v>138.01259999999999</v>
          </cell>
        </row>
        <row r="26">
          <cell r="B26" t="str">
            <v>Bamber Bridge</v>
          </cell>
          <cell r="C26" t="str">
            <v>Ribble</v>
          </cell>
          <cell r="D26" t="str">
            <v>Penwortham East GSP / Rochdale SGT 1 GROUP</v>
          </cell>
          <cell r="E26">
            <v>22.863</v>
          </cell>
          <cell r="F26">
            <v>0</v>
          </cell>
          <cell r="G26">
            <v>22.863</v>
          </cell>
          <cell r="K26" t="str">
            <v>Golborne</v>
          </cell>
          <cell r="L26" t="str">
            <v>Bold</v>
          </cell>
          <cell r="M26">
            <v>117</v>
          </cell>
          <cell r="N26">
            <v>3.9343499999999998</v>
          </cell>
          <cell r="O26">
            <v>120.93434999999999</v>
          </cell>
        </row>
        <row r="27">
          <cell r="B27" t="str">
            <v>Barbara St</v>
          </cell>
          <cell r="C27" t="str">
            <v>Bolton</v>
          </cell>
          <cell r="D27" t="str">
            <v>Kearsley 132 GSP</v>
          </cell>
          <cell r="E27">
            <v>15.6</v>
          </cell>
          <cell r="F27">
            <v>0</v>
          </cell>
          <cell r="G27">
            <v>15.6</v>
          </cell>
          <cell r="K27" t="str">
            <v>Greenhill</v>
          </cell>
          <cell r="L27" t="str">
            <v>Whitegate GSP</v>
          </cell>
          <cell r="M27">
            <v>117</v>
          </cell>
          <cell r="N27">
            <v>0</v>
          </cell>
          <cell r="O27">
            <v>117</v>
          </cell>
        </row>
        <row r="28">
          <cell r="B28" t="str">
            <v>Barrow</v>
          </cell>
          <cell r="C28" t="str">
            <v>Barrow &amp; Sandgate</v>
          </cell>
          <cell r="D28" t="str">
            <v>Harker ENWL SGTs 1 2 3A 4 / Hutton GSP GROUP</v>
          </cell>
          <cell r="E28">
            <v>23</v>
          </cell>
          <cell r="F28">
            <v>9.9599999999999994E-2</v>
          </cell>
          <cell r="G28">
            <v>23.099599999999999</v>
          </cell>
          <cell r="K28" t="str">
            <v>Hartshead-Heyrod</v>
          </cell>
          <cell r="L28" t="str">
            <v>Stalybridge GSP</v>
          </cell>
          <cell r="M28">
            <v>118</v>
          </cell>
          <cell r="N28">
            <v>3.0541800000000001</v>
          </cell>
          <cell r="O28">
            <v>121.05418</v>
          </cell>
        </row>
        <row r="29">
          <cell r="B29" t="str">
            <v>Barton Dock Rd</v>
          </cell>
          <cell r="C29" t="str">
            <v>Barton</v>
          </cell>
          <cell r="D29" t="str">
            <v>Carrington ENWL SGTs 1B 2B 4 7</v>
          </cell>
          <cell r="E29">
            <v>12.5</v>
          </cell>
          <cell r="F29">
            <v>0</v>
          </cell>
          <cell r="G29">
            <v>12.5</v>
          </cell>
          <cell r="K29" t="str">
            <v>Hazel Grove</v>
          </cell>
          <cell r="L29" t="str">
            <v>Bredbury GSP</v>
          </cell>
          <cell r="M29">
            <v>117</v>
          </cell>
          <cell r="N29">
            <v>1.5E-3</v>
          </cell>
          <cell r="O29">
            <v>117.00149999999999</v>
          </cell>
        </row>
        <row r="30">
          <cell r="B30" t="str">
            <v>Bedford</v>
          </cell>
          <cell r="C30" t="str">
            <v>Atherton</v>
          </cell>
          <cell r="D30" t="str">
            <v>Kearsley 132 GSP</v>
          </cell>
          <cell r="E30">
            <v>23</v>
          </cell>
          <cell r="F30">
            <v>1.0070399999999999</v>
          </cell>
          <cell r="G30">
            <v>24.00704</v>
          </cell>
          <cell r="K30" t="str">
            <v>Huncoat</v>
          </cell>
          <cell r="L30" t="str">
            <v>Padiham GSP</v>
          </cell>
          <cell r="M30">
            <v>117</v>
          </cell>
          <cell r="N30">
            <v>6.3100499999999995</v>
          </cell>
          <cell r="O30">
            <v>123.31005</v>
          </cell>
        </row>
        <row r="31">
          <cell r="B31" t="str">
            <v>Belgrave</v>
          </cell>
          <cell r="C31" t="str">
            <v>Greenhill</v>
          </cell>
          <cell r="D31" t="str">
            <v>Whitegate GSP</v>
          </cell>
          <cell r="E31">
            <v>17.5</v>
          </cell>
          <cell r="F31">
            <v>0</v>
          </cell>
          <cell r="G31">
            <v>17.5</v>
          </cell>
          <cell r="K31" t="str">
            <v>Hyde</v>
          </cell>
          <cell r="L31" t="str">
            <v>Stalybridge GSP</v>
          </cell>
          <cell r="M31">
            <v>117</v>
          </cell>
          <cell r="N31">
            <v>0.72719999999999996</v>
          </cell>
          <cell r="O31">
            <v>117.7272</v>
          </cell>
        </row>
        <row r="32">
          <cell r="B32" t="str">
            <v>Benchill</v>
          </cell>
          <cell r="C32" t="str">
            <v>West Didsbury</v>
          </cell>
          <cell r="D32" t="str">
            <v>South Manchester GSP</v>
          </cell>
          <cell r="E32">
            <v>12</v>
          </cell>
          <cell r="F32">
            <v>0</v>
          </cell>
          <cell r="G32">
            <v>12</v>
          </cell>
          <cell r="K32" t="str">
            <v>Kendal (Parkside Rd)</v>
          </cell>
          <cell r="L32" t="str">
            <v>Harker ENWL SGTs 1 2 3A 4 / Hutton GSP GROUP</v>
          </cell>
          <cell r="M32">
            <v>117</v>
          </cell>
          <cell r="N32">
            <v>11.635511999999999</v>
          </cell>
          <cell r="O32">
            <v>128.63551200000001</v>
          </cell>
        </row>
        <row r="33">
          <cell r="B33" t="str">
            <v>Bentham</v>
          </cell>
          <cell r="C33" t="str">
            <v>Kendal (Parkside Rd)</v>
          </cell>
          <cell r="D33" t="str">
            <v>Harker ENWL SGTs 1 2 3A 4 / Hutton GSP GROUP</v>
          </cell>
          <cell r="E33">
            <v>5.5</v>
          </cell>
          <cell r="F33">
            <v>1.044E-2</v>
          </cell>
          <cell r="G33">
            <v>5.51044</v>
          </cell>
          <cell r="K33" t="str">
            <v>Lancaster</v>
          </cell>
          <cell r="L33" t="str">
            <v>Heysham GSP</v>
          </cell>
          <cell r="M33">
            <v>135</v>
          </cell>
          <cell r="N33">
            <v>9.3345299999999991</v>
          </cell>
          <cell r="O33">
            <v>144.33453</v>
          </cell>
        </row>
        <row r="34">
          <cell r="B34" t="str">
            <v>Bispham</v>
          </cell>
          <cell r="C34" t="str">
            <v>Bispham</v>
          </cell>
          <cell r="D34" t="str">
            <v>Penwortham West GSP / Stanah GSP GROUP</v>
          </cell>
          <cell r="E34">
            <v>22.863</v>
          </cell>
          <cell r="F34">
            <v>0</v>
          </cell>
          <cell r="G34">
            <v>22.863</v>
          </cell>
          <cell r="K34" t="str">
            <v>Leyland</v>
          </cell>
          <cell r="L34" t="str">
            <v>Penwortham West GSP / Stanah GSP GROUP</v>
          </cell>
          <cell r="M34">
            <v>117</v>
          </cell>
          <cell r="N34">
            <v>5.6007499999999997</v>
          </cell>
          <cell r="O34">
            <v>122.60075000000001</v>
          </cell>
        </row>
        <row r="35">
          <cell r="B35" t="str">
            <v>Blackbull</v>
          </cell>
          <cell r="C35" t="str">
            <v>Ribble</v>
          </cell>
          <cell r="D35" t="str">
            <v>Penwortham East GSP / Rochdale SGT 1 GROUP</v>
          </cell>
          <cell r="E35">
            <v>22.863</v>
          </cell>
          <cell r="F35">
            <v>0</v>
          </cell>
          <cell r="G35">
            <v>22.863</v>
          </cell>
          <cell r="K35" t="str">
            <v>Longsight</v>
          </cell>
          <cell r="L35" t="str">
            <v>Bredbury GSP</v>
          </cell>
          <cell r="M35">
            <v>117</v>
          </cell>
          <cell r="N35"/>
          <cell r="O35">
            <v>117</v>
          </cell>
        </row>
        <row r="36">
          <cell r="B36" t="str">
            <v>Blackburn</v>
          </cell>
          <cell r="C36" t="str">
            <v>Blackburn</v>
          </cell>
          <cell r="D36" t="str">
            <v>Penwortham East GSP / Rochdale SGT 1 GROUP</v>
          </cell>
          <cell r="E36">
            <v>22.863</v>
          </cell>
          <cell r="F36">
            <v>0</v>
          </cell>
          <cell r="G36">
            <v>22.863</v>
          </cell>
          <cell r="K36" t="str">
            <v>Lower Darwen</v>
          </cell>
          <cell r="L36" t="str">
            <v>Penwortham East GSP / Rochdale SGT 1 GROUP</v>
          </cell>
          <cell r="M36">
            <v>85</v>
          </cell>
          <cell r="N36">
            <v>5.9999999999999995E-4</v>
          </cell>
          <cell r="O36">
            <v>85.000600000000006</v>
          </cell>
        </row>
        <row r="37">
          <cell r="B37" t="str">
            <v>Blackburn Rd Clayton</v>
          </cell>
          <cell r="C37" t="str">
            <v>Huncoat</v>
          </cell>
          <cell r="D37" t="str">
            <v>Padiham GSP</v>
          </cell>
          <cell r="E37">
            <v>19.32</v>
          </cell>
          <cell r="F37">
            <v>0</v>
          </cell>
          <cell r="G37">
            <v>19.32</v>
          </cell>
          <cell r="K37" t="str">
            <v>Lytham</v>
          </cell>
          <cell r="L37" t="str">
            <v>Penwortham West GSP / Stanah GSP GROUP</v>
          </cell>
          <cell r="M37">
            <v>58.5</v>
          </cell>
          <cell r="N37"/>
          <cell r="O37">
            <v>58.5</v>
          </cell>
        </row>
        <row r="38">
          <cell r="B38" t="str">
            <v>Blackfriars</v>
          </cell>
          <cell r="C38" t="str">
            <v>Frederick Rd</v>
          </cell>
          <cell r="D38" t="str">
            <v>Kearsley 132 GSP</v>
          </cell>
          <cell r="E38">
            <v>17.8</v>
          </cell>
          <cell r="F38">
            <v>0</v>
          </cell>
          <cell r="G38">
            <v>17.8</v>
          </cell>
          <cell r="K38" t="str">
            <v>Moss Nook</v>
          </cell>
          <cell r="L38" t="str">
            <v>South Manchester GSP</v>
          </cell>
          <cell r="M38">
            <v>146</v>
          </cell>
          <cell r="N38">
            <v>2.1618000000000004</v>
          </cell>
          <cell r="O38">
            <v>148.1618</v>
          </cell>
        </row>
        <row r="39">
          <cell r="B39" t="str">
            <v>Blackley</v>
          </cell>
          <cell r="C39" t="str">
            <v>Red Bank</v>
          </cell>
          <cell r="D39" t="str">
            <v>Whitegate GSP</v>
          </cell>
          <cell r="E39">
            <v>22.863</v>
          </cell>
          <cell r="F39">
            <v>1.0559999999999998E-2</v>
          </cell>
          <cell r="G39">
            <v>22.873560000000001</v>
          </cell>
          <cell r="K39" t="str">
            <v>Moss Nook Primary</v>
          </cell>
          <cell r="L39" t="str">
            <v>South Manchester GSP</v>
          </cell>
          <cell r="M39">
            <v>32</v>
          </cell>
          <cell r="N39">
            <v>6.7095000000000002</v>
          </cell>
          <cell r="O39">
            <v>38.709499999999998</v>
          </cell>
        </row>
        <row r="40">
          <cell r="B40" t="str">
            <v>Blackpool</v>
          </cell>
          <cell r="C40" t="str">
            <v>Blackpool</v>
          </cell>
          <cell r="D40" t="str">
            <v>Penwortham West GSP / Stanah GSP GROUP</v>
          </cell>
          <cell r="E40">
            <v>23.75</v>
          </cell>
          <cell r="F40">
            <v>0</v>
          </cell>
          <cell r="G40">
            <v>23.75</v>
          </cell>
          <cell r="K40" t="str">
            <v>Nelson</v>
          </cell>
          <cell r="L40" t="str">
            <v>Padiham GSP</v>
          </cell>
          <cell r="M40">
            <v>68.587199999999996</v>
          </cell>
          <cell r="N40">
            <v>0.13944000000000001</v>
          </cell>
          <cell r="O40">
            <v>68.726639999999989</v>
          </cell>
        </row>
        <row r="41">
          <cell r="B41" t="str">
            <v>Bollington</v>
          </cell>
          <cell r="C41" t="str">
            <v>NA</v>
          </cell>
          <cell r="D41" t="str">
            <v>Macclesfield 33 GSP</v>
          </cell>
          <cell r="E41">
            <v>13</v>
          </cell>
          <cell r="F41">
            <v>0</v>
          </cell>
          <cell r="G41">
            <v>13</v>
          </cell>
          <cell r="K41" t="str">
            <v>New Mills</v>
          </cell>
          <cell r="L41" t="str">
            <v>Stalybridge GSP</v>
          </cell>
          <cell r="M41">
            <v>58.5</v>
          </cell>
          <cell r="N41">
            <v>0.71729999999999994</v>
          </cell>
          <cell r="O41">
            <v>59.217300000000002</v>
          </cell>
        </row>
        <row r="42">
          <cell r="B42" t="str">
            <v>Bolton By Bowland</v>
          </cell>
          <cell r="C42" t="str">
            <v>Padiham</v>
          </cell>
          <cell r="D42" t="str">
            <v>Padiham GSP</v>
          </cell>
          <cell r="E42">
            <v>3</v>
          </cell>
          <cell r="F42">
            <v>0.3624</v>
          </cell>
          <cell r="G42">
            <v>3.3624000000000001</v>
          </cell>
          <cell r="K42" t="str">
            <v>Orrell</v>
          </cell>
          <cell r="L42" t="str">
            <v>Washway Farm GSP / Kirkby GSP GROUP</v>
          </cell>
          <cell r="M42">
            <v>78</v>
          </cell>
          <cell r="N42">
            <v>4.2089999999999996</v>
          </cell>
          <cell r="O42">
            <v>82.209000000000003</v>
          </cell>
        </row>
        <row r="43">
          <cell r="B43" t="str">
            <v>Bolton Le Sands</v>
          </cell>
          <cell r="C43" t="str">
            <v>Lancaster</v>
          </cell>
          <cell r="D43" t="str">
            <v>Heysham GSP</v>
          </cell>
          <cell r="E43">
            <v>17.5</v>
          </cell>
          <cell r="F43">
            <v>0.12</v>
          </cell>
          <cell r="G43">
            <v>17.62</v>
          </cell>
          <cell r="K43" t="str">
            <v>Padiham</v>
          </cell>
          <cell r="L43" t="str">
            <v>Padiham GSP</v>
          </cell>
          <cell r="M43">
            <v>103.49999999999999</v>
          </cell>
          <cell r="N43">
            <v>0.54120000000000001</v>
          </cell>
          <cell r="O43">
            <v>104.04119999999999</v>
          </cell>
        </row>
        <row r="44">
          <cell r="B44" t="str">
            <v>Botany Bay</v>
          </cell>
          <cell r="C44" t="str">
            <v>Leyland</v>
          </cell>
          <cell r="D44" t="str">
            <v>Penwortham West GSP / Stanah GSP GROUP</v>
          </cell>
          <cell r="E44">
            <v>10</v>
          </cell>
          <cell r="F44">
            <v>0</v>
          </cell>
          <cell r="G44">
            <v>12</v>
          </cell>
          <cell r="K44" t="str">
            <v>Peel</v>
          </cell>
          <cell r="L44" t="str">
            <v>Penwortham West GSP / Stanah GSP GROUP</v>
          </cell>
          <cell r="M44">
            <v>58.5</v>
          </cell>
          <cell r="N44">
            <v>5.2403399999999998</v>
          </cell>
          <cell r="O44">
            <v>63.740340000000003</v>
          </cell>
        </row>
        <row r="45">
          <cell r="B45" t="str">
            <v>Bow Lane</v>
          </cell>
          <cell r="C45" t="str">
            <v>Leyland</v>
          </cell>
          <cell r="D45" t="str">
            <v>Penwortham West GSP / Stanah GSP GROUP</v>
          </cell>
          <cell r="E45">
            <v>22.863</v>
          </cell>
          <cell r="F45">
            <v>0</v>
          </cell>
          <cell r="G45">
            <v>22.863</v>
          </cell>
          <cell r="K45" t="str">
            <v>Penrith &amp; Shap</v>
          </cell>
          <cell r="L45" t="str">
            <v>Harker ENWL SGTs 1 2 3A 4 / Hutton GSP GROUP</v>
          </cell>
          <cell r="M45">
            <v>118.2</v>
          </cell>
          <cell r="N45">
            <v>3.810384</v>
          </cell>
          <cell r="O45">
            <v>122.010384</v>
          </cell>
        </row>
        <row r="46">
          <cell r="B46" t="str">
            <v>Bowaters</v>
          </cell>
          <cell r="C46" t="str">
            <v>Barrow &amp; Sandgate</v>
          </cell>
          <cell r="D46" t="str">
            <v>Harker ENWL SGTs 1 2 3A 4 / Hutton GSP GROUP</v>
          </cell>
          <cell r="E46">
            <v>34.5</v>
          </cell>
          <cell r="F46">
            <v>0</v>
          </cell>
          <cell r="G46">
            <v>34.5</v>
          </cell>
          <cell r="K46" t="str">
            <v>Preston East</v>
          </cell>
          <cell r="L46" t="str">
            <v>Penwortham East GSP / Rochdale SGT 1 GROUP</v>
          </cell>
          <cell r="M46">
            <v>117</v>
          </cell>
          <cell r="N46">
            <v>4.7123999999999997</v>
          </cell>
          <cell r="O46">
            <v>121.7124</v>
          </cell>
        </row>
        <row r="47">
          <cell r="B47" t="str">
            <v>Bowdon</v>
          </cell>
          <cell r="C47" t="str">
            <v>Altrincham</v>
          </cell>
          <cell r="D47" t="str">
            <v>Carrington ENWL SGTs 1B 2B 4 7</v>
          </cell>
          <cell r="E47">
            <v>22.863</v>
          </cell>
          <cell r="F47">
            <v>0</v>
          </cell>
          <cell r="G47">
            <v>22.863</v>
          </cell>
          <cell r="K47" t="str">
            <v>Radcliffe</v>
          </cell>
          <cell r="L47" t="str">
            <v>Kearsley 132 GSP</v>
          </cell>
          <cell r="M47">
            <v>38</v>
          </cell>
          <cell r="N47">
            <v>3.9600000000000003E-2</v>
          </cell>
          <cell r="O47">
            <v>38.0396</v>
          </cell>
        </row>
        <row r="48">
          <cell r="B48" t="str">
            <v>Bradford</v>
          </cell>
          <cell r="C48" t="str">
            <v>Stuart St</v>
          </cell>
          <cell r="D48" t="str">
            <v>Stalybridge GSP</v>
          </cell>
          <cell r="E48">
            <v>22.863</v>
          </cell>
          <cell r="F48">
            <v>0.3906</v>
          </cell>
          <cell r="G48">
            <v>23.253599999999999</v>
          </cell>
          <cell r="K48" t="str">
            <v>Red Bank</v>
          </cell>
          <cell r="L48" t="str">
            <v>Whitegate GSP</v>
          </cell>
          <cell r="M48">
            <v>117</v>
          </cell>
          <cell r="N48">
            <v>1.0559999999999998E-2</v>
          </cell>
          <cell r="O48">
            <v>117.01056</v>
          </cell>
        </row>
        <row r="49">
          <cell r="B49" t="str">
            <v>Bradshawgate</v>
          </cell>
          <cell r="C49" t="str">
            <v>Bolton</v>
          </cell>
          <cell r="D49" t="str">
            <v>Kearsley 132 GSP</v>
          </cell>
          <cell r="E49">
            <v>20.86</v>
          </cell>
          <cell r="F49">
            <v>0</v>
          </cell>
          <cell r="G49">
            <v>20.86</v>
          </cell>
          <cell r="K49" t="str">
            <v>Ribble</v>
          </cell>
          <cell r="L49" t="str">
            <v>Penwortham East GSP / Rochdale SGT 1 GROUP</v>
          </cell>
          <cell r="M49">
            <v>234</v>
          </cell>
          <cell r="N49">
            <v>1.5099320000000001</v>
          </cell>
          <cell r="O49">
            <v>235.50993199999999</v>
          </cell>
        </row>
        <row r="50">
          <cell r="B50" t="str">
            <v>Bramhall</v>
          </cell>
          <cell r="C50" t="str">
            <v>Hazel Grove</v>
          </cell>
          <cell r="D50" t="str">
            <v>Bredbury GSP</v>
          </cell>
          <cell r="E50">
            <v>17.5</v>
          </cell>
          <cell r="F50">
            <v>0</v>
          </cell>
          <cell r="G50">
            <v>17.5</v>
          </cell>
          <cell r="K50" t="str">
            <v>Risley</v>
          </cell>
          <cell r="L50" t="str">
            <v>Risley</v>
          </cell>
          <cell r="M50">
            <v>19.3</v>
          </cell>
          <cell r="N50">
            <v>3.0208499999999998</v>
          </cell>
          <cell r="O50">
            <v>22.32085</v>
          </cell>
        </row>
        <row r="51">
          <cell r="B51" t="str">
            <v>Bridgewater</v>
          </cell>
          <cell r="C51" t="str">
            <v>Bloom Street</v>
          </cell>
          <cell r="D51" t="str">
            <v>South Manchester GSP</v>
          </cell>
          <cell r="E51">
            <v>20.5</v>
          </cell>
          <cell r="F51">
            <v>0.2394</v>
          </cell>
          <cell r="G51">
            <v>20.7394</v>
          </cell>
          <cell r="K51" t="str">
            <v>Rochdale Central</v>
          </cell>
          <cell r="L51" t="str">
            <v>Rochdale SGTs 2 3 4</v>
          </cell>
          <cell r="M51">
            <v>68.599999999999994</v>
          </cell>
          <cell r="N51">
            <v>0.23519999999999999</v>
          </cell>
          <cell r="O51">
            <v>68.8352</v>
          </cell>
        </row>
        <row r="52">
          <cell r="B52" t="str">
            <v>Brinksway</v>
          </cell>
          <cell r="C52" t="str">
            <v>Adswood</v>
          </cell>
          <cell r="D52" t="str">
            <v>Bredbury GSP</v>
          </cell>
          <cell r="E52">
            <v>22.863</v>
          </cell>
          <cell r="F52">
            <v>5.04E-2</v>
          </cell>
          <cell r="G52">
            <v>22.913399999999999</v>
          </cell>
          <cell r="K52" t="str">
            <v>Rossendale</v>
          </cell>
          <cell r="L52" t="str">
            <v>Padiham GSP</v>
          </cell>
          <cell r="M52">
            <v>117</v>
          </cell>
          <cell r="N52">
            <v>3.0371999999999999</v>
          </cell>
          <cell r="O52">
            <v>120.0372</v>
          </cell>
        </row>
        <row r="53">
          <cell r="B53" t="str">
            <v>Broadheath</v>
          </cell>
          <cell r="C53" t="str">
            <v>Altrincham</v>
          </cell>
          <cell r="D53" t="str">
            <v>Carrington ENWL SGTs 1B 2B 4 7</v>
          </cell>
          <cell r="E53">
            <v>40.1</v>
          </cell>
          <cell r="F53">
            <v>0</v>
          </cell>
          <cell r="G53">
            <v>40.1</v>
          </cell>
          <cell r="K53" t="str">
            <v>Royton</v>
          </cell>
          <cell r="L53" t="str">
            <v>Whitegate GSP</v>
          </cell>
          <cell r="M53">
            <v>68.587199999999996</v>
          </cell>
          <cell r="N53">
            <v>0</v>
          </cell>
          <cell r="O53">
            <v>68.587199999999996</v>
          </cell>
        </row>
        <row r="54">
          <cell r="B54" t="str">
            <v>Broadway</v>
          </cell>
          <cell r="C54" t="str">
            <v>Lancaster</v>
          </cell>
          <cell r="D54" t="str">
            <v>Heysham GSP</v>
          </cell>
          <cell r="E54">
            <v>22.863</v>
          </cell>
          <cell r="F54">
            <v>0</v>
          </cell>
          <cell r="G54">
            <v>22.863</v>
          </cell>
          <cell r="K54" t="str">
            <v>Sale</v>
          </cell>
          <cell r="L54" t="str">
            <v>Carrington ENWL SGTs 1B 2B 4 7</v>
          </cell>
          <cell r="M54">
            <v>78</v>
          </cell>
          <cell r="N54">
            <v>0.189</v>
          </cell>
          <cell r="O54">
            <v>78.188999999999993</v>
          </cell>
        </row>
        <row r="55">
          <cell r="B55" t="str">
            <v>Buckshaw</v>
          </cell>
          <cell r="C55" t="str">
            <v>Leyland</v>
          </cell>
          <cell r="D55" t="str">
            <v>Penwortham West GSP / Stanah GSP GROUP</v>
          </cell>
          <cell r="E55">
            <v>23</v>
          </cell>
          <cell r="F55">
            <v>0.89775000000000005</v>
          </cell>
          <cell r="G55">
            <v>23.897749999999998</v>
          </cell>
          <cell r="K55" t="str">
            <v>Skelmersdale</v>
          </cell>
          <cell r="L55" t="str">
            <v>Washway Farm GSP / Kirkby GSP GROUP</v>
          </cell>
          <cell r="M55">
            <v>117</v>
          </cell>
          <cell r="N55">
            <v>1.8120000000000001</v>
          </cell>
          <cell r="O55">
            <v>118.812</v>
          </cell>
        </row>
        <row r="56">
          <cell r="B56" t="str">
            <v>Burnley</v>
          </cell>
          <cell r="C56" t="str">
            <v>Burnley</v>
          </cell>
          <cell r="D56" t="str">
            <v>Rochdale SGTs 2 3 4</v>
          </cell>
          <cell r="E56">
            <v>22.863</v>
          </cell>
          <cell r="F56">
            <v>4.3199999999999995E-2</v>
          </cell>
          <cell r="G56">
            <v>22.906199999999998</v>
          </cell>
          <cell r="K56" t="str">
            <v>Spadeadam 11/33kV</v>
          </cell>
          <cell r="L56" t="str">
            <v>Harker ENWL SGTs 1 2 3A 4 / Hutton GSP GROUP</v>
          </cell>
          <cell r="M56">
            <v>9.5</v>
          </cell>
          <cell r="N56">
            <v>3.2939999999999997E-2</v>
          </cell>
          <cell r="O56">
            <v>9.53294</v>
          </cell>
        </row>
        <row r="57">
          <cell r="B57" t="str">
            <v>Burnley Centre</v>
          </cell>
          <cell r="C57" t="str">
            <v>Burnley</v>
          </cell>
          <cell r="D57" t="str">
            <v>Rochdale SGTs 2 3 4</v>
          </cell>
          <cell r="E57">
            <v>18.3</v>
          </cell>
          <cell r="F57">
            <v>0</v>
          </cell>
          <cell r="G57">
            <v>18.3</v>
          </cell>
          <cell r="K57" t="str">
            <v>Spadeadam 132/11kV</v>
          </cell>
          <cell r="L57" t="str">
            <v>Harker ENWL SGTs 1 2 3A 4 / Hutton GSP GROUP</v>
          </cell>
          <cell r="M57">
            <v>38</v>
          </cell>
          <cell r="N57"/>
          <cell r="O57">
            <v>38</v>
          </cell>
        </row>
        <row r="58">
          <cell r="B58" t="str">
            <v>Burnley North</v>
          </cell>
          <cell r="C58" t="str">
            <v>Burnley</v>
          </cell>
          <cell r="D58" t="str">
            <v>Rochdale SGTs 2 3 4</v>
          </cell>
          <cell r="E58">
            <v>9</v>
          </cell>
          <cell r="F58">
            <v>0</v>
          </cell>
          <cell r="G58">
            <v>12</v>
          </cell>
          <cell r="K58" t="str">
            <v>Stainburn &amp; Siddick</v>
          </cell>
          <cell r="L58" t="str">
            <v>Harker ENWL SGTs 1 2 3A 4 / Hutton GSP GROUP</v>
          </cell>
          <cell r="M58">
            <v>131.9</v>
          </cell>
          <cell r="N58">
            <v>52.781279999999995</v>
          </cell>
          <cell r="O58">
            <v>184.68128000000002</v>
          </cell>
        </row>
        <row r="59">
          <cell r="B59" t="str">
            <v>Burrow Beck</v>
          </cell>
          <cell r="C59" t="str">
            <v>Lancaster</v>
          </cell>
          <cell r="D59" t="str">
            <v>Heysham GSP</v>
          </cell>
          <cell r="E59">
            <v>23</v>
          </cell>
          <cell r="F59">
            <v>3.4068299999999998</v>
          </cell>
          <cell r="G59">
            <v>26.406829999999999</v>
          </cell>
          <cell r="K59" t="str">
            <v>Stretford</v>
          </cell>
          <cell r="L59" t="str">
            <v>South Manchester GSP</v>
          </cell>
          <cell r="M59">
            <v>103.5</v>
          </cell>
          <cell r="N59">
            <v>2.52</v>
          </cell>
          <cell r="O59">
            <v>106.02</v>
          </cell>
        </row>
        <row r="60">
          <cell r="B60" t="str">
            <v>Burscough Bridge</v>
          </cell>
          <cell r="C60" t="str">
            <v>Wrightington</v>
          </cell>
          <cell r="D60" t="str">
            <v>Penwortham West GSP / Stanah GSP GROUP</v>
          </cell>
          <cell r="E60">
            <v>17.5</v>
          </cell>
          <cell r="F60">
            <v>0</v>
          </cell>
          <cell r="G60">
            <v>17.5</v>
          </cell>
          <cell r="K60" t="str">
            <v>Stuart St</v>
          </cell>
          <cell r="L60" t="str">
            <v>Stalybridge GSP</v>
          </cell>
          <cell r="M60">
            <v>103.5</v>
          </cell>
          <cell r="N60">
            <v>0.3906</v>
          </cell>
          <cell r="O60">
            <v>207</v>
          </cell>
        </row>
        <row r="61">
          <cell r="B61" t="str">
            <v>Bury Town Centre</v>
          </cell>
          <cell r="C61" t="str">
            <v>Bury</v>
          </cell>
          <cell r="D61" t="str">
            <v>Kearsley 132 GSP</v>
          </cell>
          <cell r="E61">
            <v>22.863</v>
          </cell>
          <cell r="F61">
            <v>0</v>
          </cell>
          <cell r="G61">
            <v>22.863</v>
          </cell>
          <cell r="K61" t="str">
            <v>Thornton</v>
          </cell>
          <cell r="L61" t="str">
            <v>Penwortham West GSP / Stanah GSP GROUP</v>
          </cell>
          <cell r="M61">
            <v>75</v>
          </cell>
          <cell r="N61">
            <v>10.682879999999999</v>
          </cell>
          <cell r="O61">
            <v>85.682879999999997</v>
          </cell>
        </row>
        <row r="62">
          <cell r="B62" t="str">
            <v>Campbell St</v>
          </cell>
          <cell r="C62" t="str">
            <v>NA</v>
          </cell>
          <cell r="D62" t="str">
            <v>Kearsley Local 33 GSP</v>
          </cell>
          <cell r="E62">
            <v>17.5</v>
          </cell>
          <cell r="F62">
            <v>0.75600000000000001</v>
          </cell>
          <cell r="G62">
            <v>18.256</v>
          </cell>
          <cell r="K62" t="str">
            <v>Trimpell</v>
          </cell>
          <cell r="L62" t="str">
            <v>Heysham GSP</v>
          </cell>
          <cell r="M62">
            <v>23.815000000000001</v>
          </cell>
          <cell r="N62">
            <v>1.8</v>
          </cell>
          <cell r="O62">
            <v>25.615000000000002</v>
          </cell>
        </row>
        <row r="63">
          <cell r="B63" t="str">
            <v>Cannon St</v>
          </cell>
          <cell r="C63" t="str">
            <v>Red Bank</v>
          </cell>
          <cell r="D63" t="str">
            <v>Whitegate GSP</v>
          </cell>
          <cell r="E63">
            <v>36</v>
          </cell>
          <cell r="F63">
            <v>0</v>
          </cell>
          <cell r="G63">
            <v>36</v>
          </cell>
          <cell r="K63" t="str">
            <v>Ulverston</v>
          </cell>
          <cell r="L63" t="str">
            <v>Harker ENWL SGTs 1 2 3A 4 / Hutton GSP GROUP</v>
          </cell>
          <cell r="M63">
            <v>117</v>
          </cell>
          <cell r="N63">
            <v>6.9077999999999991</v>
          </cell>
          <cell r="O63">
            <v>123.90779999999999</v>
          </cell>
        </row>
        <row r="64">
          <cell r="B64" t="str">
            <v>Capontree</v>
          </cell>
          <cell r="C64" t="str">
            <v>Carlisle</v>
          </cell>
          <cell r="D64" t="str">
            <v>Harker ENWL SGTs 1 2 3A 4 / Hutton GSP GROUP</v>
          </cell>
          <cell r="E64">
            <v>22.863</v>
          </cell>
          <cell r="F64">
            <v>0</v>
          </cell>
          <cell r="G64">
            <v>22.863</v>
          </cell>
          <cell r="K64" t="str">
            <v>Vernon Park</v>
          </cell>
          <cell r="L64" t="str">
            <v>Bredbury GSP</v>
          </cell>
          <cell r="M64">
            <v>117</v>
          </cell>
          <cell r="N64">
            <v>4.1263199999999998</v>
          </cell>
          <cell r="O64">
            <v>121.12631999999999</v>
          </cell>
        </row>
        <row r="65">
          <cell r="B65" t="str">
            <v>Carleton</v>
          </cell>
          <cell r="C65" t="str">
            <v>Egremont</v>
          </cell>
          <cell r="D65" t="str">
            <v>Harker ENWL SGTs 1 2 3A 4 / Hutton GSP GROUP</v>
          </cell>
          <cell r="E65">
            <v>5</v>
          </cell>
          <cell r="F65">
            <v>3.5999999999999997E-2</v>
          </cell>
          <cell r="G65">
            <v>5.0359999999999996</v>
          </cell>
          <cell r="K65" t="str">
            <v>West Didsbury</v>
          </cell>
          <cell r="L65" t="str">
            <v>South Manchester GSP</v>
          </cell>
          <cell r="M65">
            <v>124</v>
          </cell>
          <cell r="N65">
            <v>2.2759200000000002</v>
          </cell>
          <cell r="O65">
            <v>126.27592</v>
          </cell>
        </row>
        <row r="66">
          <cell r="B66" t="str">
            <v>Carlisle North</v>
          </cell>
          <cell r="C66" t="str">
            <v>Carlisle North</v>
          </cell>
          <cell r="D66" t="str">
            <v>Harker ENWL SGTs 1 2 3A 4 / Hutton GSP GROUP</v>
          </cell>
          <cell r="E66">
            <v>24.5</v>
          </cell>
          <cell r="F66">
            <v>0.83789999999999998</v>
          </cell>
          <cell r="G66">
            <v>25.337900000000001</v>
          </cell>
          <cell r="K66" t="str">
            <v>Westhoughton</v>
          </cell>
          <cell r="L66" t="str">
            <v>Kearsley 132 GSP</v>
          </cell>
          <cell r="M66">
            <v>117</v>
          </cell>
          <cell r="N66">
            <v>0.39438000000000001</v>
          </cell>
          <cell r="O66">
            <v>117.39438</v>
          </cell>
        </row>
        <row r="67">
          <cell r="B67" t="str">
            <v>Carr St</v>
          </cell>
          <cell r="C67" t="str">
            <v>NA</v>
          </cell>
          <cell r="D67" t="str">
            <v>Kearsley Local 33 GSP</v>
          </cell>
          <cell r="E67">
            <v>22.863</v>
          </cell>
          <cell r="F67">
            <v>0</v>
          </cell>
          <cell r="G67">
            <v>22.863</v>
          </cell>
          <cell r="K67" t="str">
            <v>Wigan</v>
          </cell>
          <cell r="L67" t="str">
            <v>Washway Farm GSP / Kirkby GSP GROUP</v>
          </cell>
          <cell r="M67">
            <v>72</v>
          </cell>
          <cell r="N67">
            <v>0</v>
          </cell>
          <cell r="O67">
            <v>72</v>
          </cell>
        </row>
        <row r="68">
          <cell r="B68" t="str">
            <v>Castleton</v>
          </cell>
          <cell r="C68" t="str">
            <v>Castleton</v>
          </cell>
          <cell r="D68" t="str">
            <v>Rochdale SGTs 2 3 4</v>
          </cell>
          <cell r="E68">
            <v>22.863</v>
          </cell>
          <cell r="F68">
            <v>2.6399999999999996E-3</v>
          </cell>
          <cell r="G68">
            <v>22.865639999999999</v>
          </cell>
          <cell r="K68" t="str">
            <v>Wrightington</v>
          </cell>
          <cell r="L68" t="str">
            <v>Penwortham West GSP / Stanah GSP GROUP</v>
          </cell>
          <cell r="M68">
            <v>117</v>
          </cell>
          <cell r="N68">
            <v>3.06264</v>
          </cell>
          <cell r="O68">
            <v>120.06264</v>
          </cell>
        </row>
        <row r="69">
          <cell r="B69" t="str">
            <v>Catterall Waterworks</v>
          </cell>
          <cell r="C69" t="str">
            <v>Ribble</v>
          </cell>
          <cell r="D69" t="str">
            <v>Penwortham East GSP / Rochdale SGT 1 GROUP</v>
          </cell>
          <cell r="E69">
            <v>5</v>
          </cell>
          <cell r="F69">
            <v>0</v>
          </cell>
          <cell r="G69">
            <v>8</v>
          </cell>
        </row>
        <row r="70">
          <cell r="B70" t="str">
            <v>Cecil St</v>
          </cell>
          <cell r="C70" t="str">
            <v>Blackpool</v>
          </cell>
          <cell r="D70" t="str">
            <v>Penwortham West GSP / Stanah GSP GROUP</v>
          </cell>
          <cell r="E70">
            <v>22.31</v>
          </cell>
          <cell r="F70">
            <v>0</v>
          </cell>
          <cell r="G70">
            <v>22.31</v>
          </cell>
        </row>
        <row r="71">
          <cell r="B71" t="str">
            <v>Central Manchester</v>
          </cell>
          <cell r="C71" t="str">
            <v>Stuart St</v>
          </cell>
          <cell r="D71" t="str">
            <v>Stalybridge GSP</v>
          </cell>
          <cell r="E71">
            <v>29</v>
          </cell>
          <cell r="F71">
            <v>0</v>
          </cell>
          <cell r="G71">
            <v>29</v>
          </cell>
        </row>
        <row r="72">
          <cell r="B72" t="str">
            <v>Chadderton</v>
          </cell>
          <cell r="C72" t="str">
            <v>Chadderton</v>
          </cell>
          <cell r="D72" t="str">
            <v>Whitegate GSP</v>
          </cell>
          <cell r="E72">
            <v>38</v>
          </cell>
          <cell r="F72">
            <v>1.1396700000000002</v>
          </cell>
          <cell r="G72">
            <v>39.139670000000002</v>
          </cell>
        </row>
        <row r="73">
          <cell r="B73" t="str">
            <v>Chamberhall</v>
          </cell>
          <cell r="C73" t="str">
            <v>Bury</v>
          </cell>
          <cell r="D73" t="str">
            <v>Kearsley 132 GSP</v>
          </cell>
          <cell r="E73">
            <v>21.68</v>
          </cell>
          <cell r="F73">
            <v>0.18</v>
          </cell>
          <cell r="G73">
            <v>21.86</v>
          </cell>
        </row>
        <row r="74">
          <cell r="B74" t="str">
            <v>Chapel Wharf</v>
          </cell>
          <cell r="C74" t="str">
            <v>Frederick Rd</v>
          </cell>
          <cell r="D74" t="str">
            <v>Kearsley 132 GSP</v>
          </cell>
          <cell r="E74">
            <v>22.863</v>
          </cell>
          <cell r="F74">
            <v>1.26E-2</v>
          </cell>
          <cell r="G74">
            <v>22.875599999999999</v>
          </cell>
        </row>
        <row r="75">
          <cell r="B75" t="str">
            <v>Chassen Rd</v>
          </cell>
          <cell r="C75" t="str">
            <v>Barton</v>
          </cell>
          <cell r="D75" t="str">
            <v>Carrington ENWL SGTs 1B 2B 4 7</v>
          </cell>
          <cell r="E75">
            <v>16.600000000000001</v>
          </cell>
          <cell r="F75">
            <v>0.24407999999999999</v>
          </cell>
          <cell r="G75">
            <v>16.844080000000002</v>
          </cell>
        </row>
        <row r="76">
          <cell r="B76" t="str">
            <v>Chatsworth St</v>
          </cell>
          <cell r="C76" t="str">
            <v>Barrow &amp; Sandgate</v>
          </cell>
          <cell r="D76" t="str">
            <v>Harker ENWL SGTs 1 2 3A 4 / Hutton GSP GROUP</v>
          </cell>
          <cell r="E76">
            <v>20.100000000000001</v>
          </cell>
          <cell r="F76">
            <v>0.39600000000000002</v>
          </cell>
          <cell r="G76">
            <v>20.496000000000002</v>
          </cell>
        </row>
        <row r="77">
          <cell r="B77" t="str">
            <v>Cheadle Heath</v>
          </cell>
          <cell r="C77" t="str">
            <v>Adswood</v>
          </cell>
          <cell r="D77" t="str">
            <v>Bredbury GSP</v>
          </cell>
          <cell r="E77">
            <v>17.5</v>
          </cell>
          <cell r="F77">
            <v>0.88200000000000001</v>
          </cell>
          <cell r="G77">
            <v>18.382000000000001</v>
          </cell>
        </row>
        <row r="78">
          <cell r="B78" t="str">
            <v>Cheadle Hulme</v>
          </cell>
          <cell r="C78" t="str">
            <v>Adswood</v>
          </cell>
          <cell r="D78" t="str">
            <v>Bredbury GSP</v>
          </cell>
          <cell r="E78">
            <v>22.863</v>
          </cell>
          <cell r="F78">
            <v>0</v>
          </cell>
          <cell r="G78">
            <v>22.863</v>
          </cell>
        </row>
        <row r="79">
          <cell r="B79" t="str">
            <v>Cheetham Hill</v>
          </cell>
          <cell r="C79" t="str">
            <v>Agecroft</v>
          </cell>
          <cell r="D79" t="str">
            <v>Kearsley 132 GSP</v>
          </cell>
          <cell r="E79">
            <v>18.290456527927343</v>
          </cell>
          <cell r="F79">
            <v>0</v>
          </cell>
          <cell r="G79">
            <v>18.290456527927343</v>
          </cell>
        </row>
        <row r="80">
          <cell r="B80" t="str">
            <v>Chester Rd T11 &amp; T12</v>
          </cell>
          <cell r="C80" t="str">
            <v>Stretford</v>
          </cell>
          <cell r="D80" t="str">
            <v>South Manchester GSP</v>
          </cell>
          <cell r="E80">
            <v>16</v>
          </cell>
          <cell r="F80">
            <v>0</v>
          </cell>
          <cell r="G80">
            <v>16</v>
          </cell>
        </row>
        <row r="81">
          <cell r="B81" t="str">
            <v>Chester Rd T13</v>
          </cell>
          <cell r="C81" t="str">
            <v>Stretford</v>
          </cell>
          <cell r="D81" t="str">
            <v>South Manchester GSP</v>
          </cell>
          <cell r="E81">
            <v>13.25</v>
          </cell>
          <cell r="F81">
            <v>0</v>
          </cell>
          <cell r="G81">
            <v>13.25</v>
          </cell>
        </row>
        <row r="82">
          <cell r="B82" t="str">
            <v>Chorley South</v>
          </cell>
          <cell r="C82" t="str">
            <v>Wrightington</v>
          </cell>
          <cell r="D82" t="str">
            <v>Penwortham West GSP / Stanah GSP GROUP</v>
          </cell>
          <cell r="E82">
            <v>17.5</v>
          </cell>
          <cell r="F82">
            <v>0</v>
          </cell>
          <cell r="G82">
            <v>17.5</v>
          </cell>
        </row>
        <row r="83">
          <cell r="B83" t="str">
            <v>Chorlton</v>
          </cell>
          <cell r="C83" t="str">
            <v>West Didsbury</v>
          </cell>
          <cell r="D83" t="str">
            <v>South Manchester GSP</v>
          </cell>
          <cell r="E83">
            <v>12</v>
          </cell>
          <cell r="F83">
            <v>0</v>
          </cell>
          <cell r="G83">
            <v>12</v>
          </cell>
        </row>
        <row r="84">
          <cell r="B84" t="str">
            <v>Church</v>
          </cell>
          <cell r="C84" t="str">
            <v>Huncoat</v>
          </cell>
          <cell r="D84" t="str">
            <v>Padiham GSP</v>
          </cell>
          <cell r="E84">
            <v>7</v>
          </cell>
          <cell r="F84">
            <v>0</v>
          </cell>
          <cell r="G84">
            <v>12</v>
          </cell>
        </row>
        <row r="85">
          <cell r="B85" t="str">
            <v>Circle Sq</v>
          </cell>
          <cell r="C85" t="str">
            <v>Longsight</v>
          </cell>
          <cell r="D85" t="str">
            <v>Bredbury GSP</v>
          </cell>
          <cell r="E85">
            <v>22.86</v>
          </cell>
          <cell r="F85">
            <v>0</v>
          </cell>
          <cell r="G85">
            <v>22.86</v>
          </cell>
        </row>
        <row r="86">
          <cell r="B86" t="str">
            <v>Clarendon Rd</v>
          </cell>
          <cell r="C86" t="str">
            <v>Blackburn</v>
          </cell>
          <cell r="D86" t="str">
            <v>Penwortham East GSP / Rochdale SGT 1 GROUP</v>
          </cell>
          <cell r="E86">
            <v>22.863</v>
          </cell>
          <cell r="F86">
            <v>0</v>
          </cell>
          <cell r="G86">
            <v>22.863</v>
          </cell>
        </row>
        <row r="87">
          <cell r="B87" t="str">
            <v>Claughton</v>
          </cell>
          <cell r="C87" t="str">
            <v>Lancaster</v>
          </cell>
          <cell r="D87" t="str">
            <v>Heysham GSP</v>
          </cell>
          <cell r="E87">
            <v>4</v>
          </cell>
          <cell r="F87">
            <v>0</v>
          </cell>
          <cell r="G87">
            <v>4</v>
          </cell>
        </row>
        <row r="88">
          <cell r="B88" t="str">
            <v>Cleveleys</v>
          </cell>
          <cell r="C88" t="str">
            <v>Bispham</v>
          </cell>
          <cell r="D88" t="str">
            <v>Penwortham West GSP / Stanah GSP GROUP</v>
          </cell>
          <cell r="E88">
            <v>17.5</v>
          </cell>
          <cell r="F88">
            <v>0</v>
          </cell>
          <cell r="G88">
            <v>17.5</v>
          </cell>
        </row>
        <row r="89">
          <cell r="B89" t="str">
            <v>Clifton Junction</v>
          </cell>
          <cell r="C89" t="str">
            <v>NA</v>
          </cell>
          <cell r="D89" t="str">
            <v>Kearsley Local 33 GSP</v>
          </cell>
          <cell r="E89">
            <v>17.5</v>
          </cell>
          <cell r="F89">
            <v>0.91979999999999995</v>
          </cell>
          <cell r="G89">
            <v>18.419799999999999</v>
          </cell>
        </row>
        <row r="90">
          <cell r="B90" t="str">
            <v>Clover Hill</v>
          </cell>
          <cell r="C90" t="str">
            <v>Nelson</v>
          </cell>
          <cell r="D90" t="str">
            <v>Padiham GSP</v>
          </cell>
          <cell r="E90">
            <v>19.399999999999999</v>
          </cell>
          <cell r="F90">
            <v>9.4799999999999995E-2</v>
          </cell>
          <cell r="G90">
            <v>19.494799999999998</v>
          </cell>
        </row>
        <row r="91">
          <cell r="B91" t="str">
            <v>Cog Lane</v>
          </cell>
          <cell r="C91" t="str">
            <v>Huncoat</v>
          </cell>
          <cell r="D91" t="str">
            <v>Padiham GSP</v>
          </cell>
          <cell r="E91">
            <v>27.075101009858138</v>
          </cell>
          <cell r="F91">
            <v>5.9999999999999995E-4</v>
          </cell>
          <cell r="G91">
            <v>27.075701009858136</v>
          </cell>
        </row>
        <row r="92">
          <cell r="B92" t="str">
            <v>Coniston</v>
          </cell>
          <cell r="C92" t="str">
            <v>Ulverston</v>
          </cell>
          <cell r="D92" t="str">
            <v>Harker ENWL SGTs 1 2 3A 4 / Hutton GSP GROUP</v>
          </cell>
          <cell r="E92">
            <v>1.8</v>
          </cell>
          <cell r="F92">
            <v>0.11339999999999999</v>
          </cell>
          <cell r="G92">
            <v>1.9134</v>
          </cell>
        </row>
        <row r="93">
          <cell r="B93" t="str">
            <v>Copse Rd</v>
          </cell>
          <cell r="C93" t="str">
            <v>Thornton</v>
          </cell>
          <cell r="D93" t="str">
            <v>Penwortham West GSP / Stanah GSP GROUP</v>
          </cell>
          <cell r="E93">
            <v>22.863</v>
          </cell>
          <cell r="F93">
            <v>5.67</v>
          </cell>
          <cell r="G93">
            <v>28.533000000000001</v>
          </cell>
        </row>
        <row r="94">
          <cell r="B94" t="str">
            <v>Cox Green</v>
          </cell>
          <cell r="C94" t="str">
            <v>Bolton</v>
          </cell>
          <cell r="D94" t="str">
            <v>Kearsley 132 GSP</v>
          </cell>
          <cell r="E94">
            <v>16.7</v>
          </cell>
          <cell r="F94">
            <v>7.3295999999999995E-3</v>
          </cell>
          <cell r="G94">
            <v>16.707329599999998</v>
          </cell>
        </row>
        <row r="95">
          <cell r="B95" t="str">
            <v>Craggs Row &amp; Bushell St</v>
          </cell>
          <cell r="C95" t="str">
            <v>Preston East</v>
          </cell>
          <cell r="D95" t="str">
            <v>Penwortham East GSP / Rochdale SGT 1 GROUP</v>
          </cell>
          <cell r="E95">
            <v>22.86</v>
          </cell>
          <cell r="F95">
            <v>0</v>
          </cell>
          <cell r="G95">
            <v>22.86</v>
          </cell>
        </row>
        <row r="96">
          <cell r="B96" t="str">
            <v>Crown Lane</v>
          </cell>
          <cell r="C96" t="str">
            <v>Westhoughton</v>
          </cell>
          <cell r="D96" t="str">
            <v>Kearsley 132 GSP</v>
          </cell>
          <cell r="E96">
            <v>20.6</v>
          </cell>
          <cell r="F96">
            <v>0</v>
          </cell>
          <cell r="G96">
            <v>20.6</v>
          </cell>
        </row>
        <row r="97">
          <cell r="B97" t="str">
            <v>Culcheth</v>
          </cell>
          <cell r="C97" t="str">
            <v>Golborne</v>
          </cell>
          <cell r="D97" t="str">
            <v>Bold</v>
          </cell>
          <cell r="E97">
            <v>12</v>
          </cell>
          <cell r="F97">
            <v>0</v>
          </cell>
          <cell r="G97">
            <v>12</v>
          </cell>
        </row>
        <row r="98">
          <cell r="B98" t="str">
            <v>Cutacre</v>
          </cell>
          <cell r="C98" t="str">
            <v>NA</v>
          </cell>
          <cell r="D98" t="str">
            <v>Kearsley Local 33 GSP</v>
          </cell>
          <cell r="E98">
            <v>23</v>
          </cell>
          <cell r="F98">
            <v>0</v>
          </cell>
          <cell r="G98">
            <v>23</v>
          </cell>
        </row>
        <row r="99">
          <cell r="B99" t="str">
            <v>Deansgate</v>
          </cell>
          <cell r="C99" t="str">
            <v>Bloom Street</v>
          </cell>
          <cell r="D99" t="str">
            <v>South Manchester GSP</v>
          </cell>
          <cell r="E99">
            <v>20.170000000000002</v>
          </cell>
          <cell r="F99">
            <v>0</v>
          </cell>
          <cell r="G99">
            <v>20.170000000000002</v>
          </cell>
        </row>
        <row r="100">
          <cell r="B100" t="str">
            <v>Denton East</v>
          </cell>
          <cell r="C100" t="str">
            <v>Droylsden</v>
          </cell>
          <cell r="D100" t="str">
            <v>Stalybridge GSP</v>
          </cell>
          <cell r="E100">
            <v>22.863</v>
          </cell>
          <cell r="F100">
            <v>9.4500000000000001E-2</v>
          </cell>
          <cell r="G100">
            <v>22.9575</v>
          </cell>
        </row>
        <row r="101">
          <cell r="B101" t="str">
            <v>Denton West</v>
          </cell>
          <cell r="C101" t="str">
            <v>Droylsden</v>
          </cell>
          <cell r="D101" t="str">
            <v>Stalybridge GSP</v>
          </cell>
          <cell r="E101">
            <v>22.863</v>
          </cell>
          <cell r="F101">
            <v>0</v>
          </cell>
          <cell r="G101">
            <v>22.863</v>
          </cell>
        </row>
        <row r="102">
          <cell r="B102" t="str">
            <v>Dickinson St</v>
          </cell>
          <cell r="C102" t="str">
            <v>Bloom Street</v>
          </cell>
          <cell r="D102" t="str">
            <v>South Manchester GSP</v>
          </cell>
          <cell r="E102">
            <v>31.5</v>
          </cell>
          <cell r="F102">
            <v>0</v>
          </cell>
          <cell r="G102">
            <v>31.5</v>
          </cell>
        </row>
        <row r="103">
          <cell r="B103" t="str">
            <v>Didsbury</v>
          </cell>
          <cell r="C103" t="str">
            <v>West Didsbury</v>
          </cell>
          <cell r="D103" t="str">
            <v>South Manchester GSP</v>
          </cell>
          <cell r="E103">
            <v>22.863</v>
          </cell>
          <cell r="F103">
            <v>0</v>
          </cell>
          <cell r="G103">
            <v>22.863</v>
          </cell>
        </row>
        <row r="104">
          <cell r="B104" t="str">
            <v>Dodgson Rd</v>
          </cell>
          <cell r="C104" t="str">
            <v>Preston East</v>
          </cell>
          <cell r="D104" t="str">
            <v>Penwortham East GSP / Rochdale SGT 1 GROUP</v>
          </cell>
          <cell r="E104">
            <v>22.863</v>
          </cell>
          <cell r="F104">
            <v>0</v>
          </cell>
          <cell r="G104">
            <v>22.863</v>
          </cell>
        </row>
        <row r="105">
          <cell r="B105" t="str">
            <v>Douglas St</v>
          </cell>
          <cell r="C105" t="str">
            <v>Ribble</v>
          </cell>
          <cell r="D105" t="str">
            <v>Penwortham East GSP / Rochdale SGT 1 GROUP</v>
          </cell>
          <cell r="E105">
            <v>20.84</v>
          </cell>
          <cell r="F105">
            <v>1.4490000000000001</v>
          </cell>
          <cell r="G105">
            <v>22.289000000000001</v>
          </cell>
        </row>
        <row r="106">
          <cell r="B106" t="str">
            <v>Droylsden East</v>
          </cell>
          <cell r="C106" t="str">
            <v>Droylsden</v>
          </cell>
          <cell r="D106" t="str">
            <v>Stalybridge GSP</v>
          </cell>
          <cell r="E106">
            <v>19.62</v>
          </cell>
          <cell r="F106">
            <v>0</v>
          </cell>
          <cell r="G106">
            <v>19.62</v>
          </cell>
        </row>
        <row r="107">
          <cell r="B107" t="str">
            <v>Dukinfield</v>
          </cell>
          <cell r="C107" t="str">
            <v>Hyde</v>
          </cell>
          <cell r="D107" t="str">
            <v>Stalybridge GSP</v>
          </cell>
          <cell r="E107">
            <v>22.863</v>
          </cell>
          <cell r="F107">
            <v>0.39689999999999998</v>
          </cell>
          <cell r="G107">
            <v>23.259899999999998</v>
          </cell>
        </row>
        <row r="108">
          <cell r="B108" t="str">
            <v>Dumers Lane</v>
          </cell>
          <cell r="C108" t="str">
            <v>Bury</v>
          </cell>
          <cell r="D108" t="str">
            <v>Kearsley 132 GSP</v>
          </cell>
          <cell r="E108">
            <v>20.5</v>
          </cell>
          <cell r="F108">
            <v>0.67032000000000003</v>
          </cell>
          <cell r="G108">
            <v>21.17032</v>
          </cell>
        </row>
        <row r="109">
          <cell r="B109" t="str">
            <v>Dumplington</v>
          </cell>
          <cell r="C109" t="str">
            <v>Barton</v>
          </cell>
          <cell r="D109" t="str">
            <v>Carrington ENWL SGTs 1B 2B 4 7</v>
          </cell>
          <cell r="E109">
            <v>34</v>
          </cell>
          <cell r="F109">
            <v>0</v>
          </cell>
          <cell r="G109">
            <v>34</v>
          </cell>
        </row>
        <row r="110">
          <cell r="B110" t="str">
            <v>Eastlands</v>
          </cell>
          <cell r="C110" t="str">
            <v>Stuart St</v>
          </cell>
          <cell r="D110" t="str">
            <v>Stalybridge GSP</v>
          </cell>
          <cell r="E110">
            <v>22.863</v>
          </cell>
          <cell r="F110">
            <v>0</v>
          </cell>
          <cell r="G110">
            <v>22.863</v>
          </cell>
        </row>
        <row r="111">
          <cell r="B111" t="str">
            <v>Easton</v>
          </cell>
          <cell r="C111" t="str">
            <v>Spadeadam 11/33kV</v>
          </cell>
          <cell r="D111" t="str">
            <v>Harker ENWL SGTs 1 2 3A 4 / Hutton GSP GROUP</v>
          </cell>
          <cell r="E111">
            <v>1.7</v>
          </cell>
          <cell r="F111">
            <v>3.15E-2</v>
          </cell>
          <cell r="G111">
            <v>1.7315</v>
          </cell>
        </row>
        <row r="112">
          <cell r="B112" t="str">
            <v>Egremont</v>
          </cell>
          <cell r="C112" t="str">
            <v>Egremont</v>
          </cell>
          <cell r="D112" t="str">
            <v>Harker ENWL SGTs 1 2 3A 4 / Hutton GSP GROUP</v>
          </cell>
          <cell r="E112">
            <v>15</v>
          </cell>
          <cell r="F112">
            <v>0.14615999999999998</v>
          </cell>
          <cell r="G112">
            <v>15.14616</v>
          </cell>
        </row>
        <row r="113">
          <cell r="B113" t="str">
            <v>Embleton</v>
          </cell>
          <cell r="C113" t="str">
            <v>Stainburn &amp; Siddick</v>
          </cell>
          <cell r="D113" t="str">
            <v>Harker ENWL SGTs 1 2 3A 4 / Hutton GSP GROUP</v>
          </cell>
          <cell r="E113">
            <v>15.242000000000001</v>
          </cell>
          <cell r="F113">
            <v>0.12</v>
          </cell>
          <cell r="G113">
            <v>15.362</v>
          </cell>
        </row>
        <row r="114">
          <cell r="B114" t="str">
            <v>Exchange St</v>
          </cell>
          <cell r="C114" t="str">
            <v>Lower Darwen</v>
          </cell>
          <cell r="D114" t="str">
            <v>Penwortham East GSP / Rochdale SGT 1 GROUP</v>
          </cell>
          <cell r="E114">
            <v>17.5</v>
          </cell>
          <cell r="F114">
            <v>0</v>
          </cell>
          <cell r="G114">
            <v>17.5</v>
          </cell>
        </row>
        <row r="115">
          <cell r="B115" t="str">
            <v>Failsworth</v>
          </cell>
          <cell r="C115" t="str">
            <v>Chadderton</v>
          </cell>
          <cell r="D115" t="str">
            <v>Whitegate GSP</v>
          </cell>
          <cell r="E115">
            <v>22.863</v>
          </cell>
          <cell r="F115">
            <v>1.323</v>
          </cell>
          <cell r="G115">
            <v>24.186</v>
          </cell>
        </row>
        <row r="116">
          <cell r="B116" t="str">
            <v>Fallowfield</v>
          </cell>
          <cell r="C116" t="str">
            <v>West Didsbury</v>
          </cell>
          <cell r="D116" t="str">
            <v>South Manchester GSP</v>
          </cell>
          <cell r="E116">
            <v>22.863</v>
          </cell>
          <cell r="F116">
            <v>0</v>
          </cell>
          <cell r="G116">
            <v>22.863</v>
          </cell>
        </row>
        <row r="117">
          <cell r="B117" t="str">
            <v>Farnworth</v>
          </cell>
          <cell r="C117" t="str">
            <v>NA</v>
          </cell>
          <cell r="D117" t="str">
            <v>Kearsley Local 33 GSP</v>
          </cell>
          <cell r="E117">
            <v>23</v>
          </cell>
          <cell r="F117">
            <v>0</v>
          </cell>
          <cell r="G117">
            <v>23</v>
          </cell>
        </row>
        <row r="118">
          <cell r="B118" t="str">
            <v>Feniscowles</v>
          </cell>
          <cell r="C118" t="str">
            <v>Lower Darwen</v>
          </cell>
          <cell r="D118" t="str">
            <v>Penwortham East GSP / Rochdale SGT 1 GROUP</v>
          </cell>
          <cell r="E118">
            <v>12</v>
          </cell>
          <cell r="F118">
            <v>0</v>
          </cell>
          <cell r="G118">
            <v>12</v>
          </cell>
        </row>
        <row r="119">
          <cell r="B119" t="str">
            <v>Ferodo</v>
          </cell>
          <cell r="C119" t="str">
            <v>New Mills</v>
          </cell>
          <cell r="D119" t="str">
            <v>Stalybridge GSP</v>
          </cell>
          <cell r="E119">
            <v>16.54</v>
          </cell>
          <cell r="F119">
            <v>0</v>
          </cell>
          <cell r="G119">
            <v>16.54</v>
          </cell>
        </row>
        <row r="120">
          <cell r="B120" t="str">
            <v>Flat Lane</v>
          </cell>
          <cell r="C120" t="str">
            <v>Padiham</v>
          </cell>
          <cell r="D120" t="str">
            <v>Padiham GSP</v>
          </cell>
          <cell r="E120">
            <v>4.5</v>
          </cell>
          <cell r="F120">
            <v>0.1404</v>
          </cell>
          <cell r="G120">
            <v>4.6403999999999996</v>
          </cell>
        </row>
        <row r="121">
          <cell r="B121" t="str">
            <v>Frederick Rd</v>
          </cell>
          <cell r="C121" t="str">
            <v>Frederick Rd</v>
          </cell>
          <cell r="D121" t="str">
            <v>Kearsley 132 GSP</v>
          </cell>
          <cell r="E121">
            <v>20.5</v>
          </cell>
          <cell r="F121">
            <v>0</v>
          </cell>
          <cell r="G121">
            <v>20.5</v>
          </cell>
        </row>
        <row r="122">
          <cell r="B122" t="str">
            <v>Fusehill</v>
          </cell>
          <cell r="C122" t="str">
            <v>Carlisle</v>
          </cell>
          <cell r="D122" t="str">
            <v>Harker ENWL SGTs 1 2 3A 4 / Hutton GSP GROUP</v>
          </cell>
          <cell r="E122">
            <v>20.5</v>
          </cell>
          <cell r="F122">
            <v>2.4E-2</v>
          </cell>
          <cell r="G122">
            <v>20.524000000000001</v>
          </cell>
        </row>
        <row r="123">
          <cell r="B123" t="str">
            <v>Gale</v>
          </cell>
          <cell r="C123" t="str">
            <v>Belfield</v>
          </cell>
          <cell r="D123" t="str">
            <v>Rochdale SGTs 2 3 4</v>
          </cell>
          <cell r="E123">
            <v>22.863</v>
          </cell>
          <cell r="F123">
            <v>0</v>
          </cell>
          <cell r="G123">
            <v>22.863</v>
          </cell>
        </row>
        <row r="124">
          <cell r="B124" t="str">
            <v>Garstang</v>
          </cell>
          <cell r="C124" t="str">
            <v>Thornton</v>
          </cell>
          <cell r="D124" t="str">
            <v>Penwortham West GSP / Stanah GSP GROUP</v>
          </cell>
          <cell r="E124">
            <v>19.600000000000001</v>
          </cell>
          <cell r="F124">
            <v>0.54600000000000004</v>
          </cell>
          <cell r="G124">
            <v>20.146000000000001</v>
          </cell>
        </row>
        <row r="125">
          <cell r="B125" t="str">
            <v>Gatley</v>
          </cell>
          <cell r="C125" t="str">
            <v>Moss Nook</v>
          </cell>
          <cell r="D125" t="str">
            <v>South Manchester GSP</v>
          </cell>
          <cell r="E125">
            <v>10</v>
          </cell>
          <cell r="F125">
            <v>0</v>
          </cell>
          <cell r="G125">
            <v>10</v>
          </cell>
        </row>
        <row r="126">
          <cell r="B126" t="str">
            <v>Gidlow</v>
          </cell>
          <cell r="C126" t="str">
            <v>Wigan</v>
          </cell>
          <cell r="D126" t="str">
            <v>Washway Farm GSP / Kirkby GSP GROUP</v>
          </cell>
          <cell r="E126">
            <v>22.863</v>
          </cell>
          <cell r="F126">
            <v>0</v>
          </cell>
          <cell r="G126">
            <v>22.863</v>
          </cell>
        </row>
        <row r="127">
          <cell r="B127" t="str">
            <v>Gillsrow</v>
          </cell>
          <cell r="C127" t="str">
            <v>Penrith &amp; Shap</v>
          </cell>
          <cell r="D127" t="str">
            <v>Harker ENWL SGTs 1 2 3A 4 / Hutton GSP GROUP</v>
          </cell>
          <cell r="E127">
            <v>5.3</v>
          </cell>
          <cell r="F127">
            <v>0.27254400000000001</v>
          </cell>
          <cell r="G127">
            <v>5.5725439999999997</v>
          </cell>
        </row>
        <row r="128">
          <cell r="B128" t="str">
            <v>Glaxo</v>
          </cell>
          <cell r="C128" t="str">
            <v>Ulverston</v>
          </cell>
          <cell r="D128" t="str">
            <v>Harker ENWL SGTs 1 2 3A 4 / Hutton GSP GROUP</v>
          </cell>
          <cell r="E128">
            <v>12.05</v>
          </cell>
          <cell r="F128">
            <v>0</v>
          </cell>
          <cell r="G128">
            <v>12.05</v>
          </cell>
        </row>
        <row r="129">
          <cell r="B129" t="str">
            <v>Glossop</v>
          </cell>
          <cell r="C129" t="str">
            <v>Hyde</v>
          </cell>
          <cell r="D129" t="str">
            <v>Stalybridge GSP</v>
          </cell>
          <cell r="E129">
            <v>22.863</v>
          </cell>
          <cell r="F129">
            <v>0</v>
          </cell>
          <cell r="G129">
            <v>22.863</v>
          </cell>
        </row>
        <row r="130">
          <cell r="B130" t="str">
            <v>Golborne</v>
          </cell>
          <cell r="C130" t="str">
            <v>Golborne</v>
          </cell>
          <cell r="D130" t="str">
            <v>Bold</v>
          </cell>
          <cell r="E130">
            <v>32</v>
          </cell>
          <cell r="F130">
            <v>0</v>
          </cell>
          <cell r="G130">
            <v>32</v>
          </cell>
        </row>
        <row r="131">
          <cell r="B131" t="str">
            <v>Gowhole</v>
          </cell>
          <cell r="C131" t="str">
            <v>New Mills</v>
          </cell>
          <cell r="D131" t="str">
            <v>Stalybridge GSP</v>
          </cell>
          <cell r="E131">
            <v>22.863</v>
          </cell>
          <cell r="F131">
            <v>0.71729999999999994</v>
          </cell>
          <cell r="G131">
            <v>23.580300000000001</v>
          </cell>
        </row>
        <row r="132">
          <cell r="B132" t="str">
            <v>Grane Rd &amp; Prinny Hill</v>
          </cell>
          <cell r="C132" t="str">
            <v>Rossendale</v>
          </cell>
          <cell r="D132" t="str">
            <v>Padiham GSP</v>
          </cell>
          <cell r="E132">
            <v>17.5</v>
          </cell>
          <cell r="F132">
            <v>0</v>
          </cell>
          <cell r="G132">
            <v>17.5</v>
          </cell>
        </row>
        <row r="133">
          <cell r="B133" t="str">
            <v>Grange</v>
          </cell>
          <cell r="C133" t="str">
            <v>Ulverston</v>
          </cell>
          <cell r="D133" t="str">
            <v>Harker ENWL SGTs 1 2 3A 4 / Hutton GSP GROUP</v>
          </cell>
          <cell r="E133">
            <v>13</v>
          </cell>
          <cell r="F133">
            <v>2.1599999999999998E-2</v>
          </cell>
          <cell r="G133">
            <v>13.021599999999999</v>
          </cell>
        </row>
        <row r="134">
          <cell r="B134" t="str">
            <v>Great Harwood</v>
          </cell>
          <cell r="C134" t="str">
            <v>Huncoat</v>
          </cell>
          <cell r="D134" t="str">
            <v>Padiham GSP</v>
          </cell>
          <cell r="E134">
            <v>18.88</v>
          </cell>
          <cell r="F134">
            <v>2.1599999999999998E-2</v>
          </cell>
          <cell r="G134">
            <v>18.901599999999998</v>
          </cell>
        </row>
        <row r="135">
          <cell r="B135" t="str">
            <v>Green Lane (Altrincham)</v>
          </cell>
          <cell r="C135" t="str">
            <v>Altrincham</v>
          </cell>
          <cell r="D135" t="str">
            <v>Carrington ENWL SGTs 1B 2B 4 7</v>
          </cell>
          <cell r="E135">
            <v>22.863</v>
          </cell>
          <cell r="F135">
            <v>0</v>
          </cell>
          <cell r="G135">
            <v>22.863</v>
          </cell>
        </row>
        <row r="136">
          <cell r="B136" t="str">
            <v>Green Lane (Hazel Grove)</v>
          </cell>
          <cell r="C136" t="str">
            <v>Hazel Grove</v>
          </cell>
          <cell r="D136" t="str">
            <v>Bredbury GSP</v>
          </cell>
          <cell r="E136">
            <v>19.399999999999999</v>
          </cell>
          <cell r="F136">
            <v>0</v>
          </cell>
          <cell r="G136">
            <v>19.399999999999999</v>
          </cell>
        </row>
        <row r="137">
          <cell r="B137" t="str">
            <v>Green St T11</v>
          </cell>
          <cell r="C137" t="str">
            <v>Wigan</v>
          </cell>
          <cell r="D137" t="str">
            <v>Washway Farm GSP / Kirkby GSP GROUP</v>
          </cell>
          <cell r="E137">
            <v>13.25</v>
          </cell>
          <cell r="F137">
            <v>0</v>
          </cell>
          <cell r="G137">
            <v>13.25</v>
          </cell>
        </row>
        <row r="138">
          <cell r="B138" t="str">
            <v>Green St T12 &amp; T13</v>
          </cell>
          <cell r="C138" t="str">
            <v>Wigan</v>
          </cell>
          <cell r="D138" t="str">
            <v>Washway Farm GSP / Kirkby GSP GROUP</v>
          </cell>
          <cell r="E138">
            <v>21.46</v>
          </cell>
          <cell r="F138">
            <v>0</v>
          </cell>
          <cell r="G138">
            <v>21.46</v>
          </cell>
        </row>
        <row r="139">
          <cell r="B139" t="str">
            <v>Greenfield</v>
          </cell>
          <cell r="C139" t="str">
            <v>Hartshead-Heyrod</v>
          </cell>
          <cell r="D139" t="str">
            <v>Stalybridge GSP</v>
          </cell>
          <cell r="E139">
            <v>23</v>
          </cell>
          <cell r="F139">
            <v>3.9E-2</v>
          </cell>
          <cell r="G139">
            <v>23.039000000000001</v>
          </cell>
        </row>
        <row r="140">
          <cell r="B140" t="str">
            <v>Greenhill</v>
          </cell>
          <cell r="C140" t="str">
            <v>Greenhill</v>
          </cell>
          <cell r="D140" t="str">
            <v>Whitegate GSP</v>
          </cell>
          <cell r="E140">
            <v>42</v>
          </cell>
          <cell r="F140">
            <v>0</v>
          </cell>
          <cell r="G140">
            <v>42</v>
          </cell>
        </row>
        <row r="141">
          <cell r="B141" t="str">
            <v>Griffin</v>
          </cell>
          <cell r="C141" t="str">
            <v>Lower Darwen</v>
          </cell>
          <cell r="D141" t="str">
            <v>Penwortham East GSP / Rochdale SGT 1 GROUP</v>
          </cell>
          <cell r="E141">
            <v>22.86</v>
          </cell>
          <cell r="F141">
            <v>0</v>
          </cell>
          <cell r="G141">
            <v>22.86</v>
          </cell>
        </row>
        <row r="142">
          <cell r="B142" t="str">
            <v>Hadfield</v>
          </cell>
          <cell r="C142" t="str">
            <v>Hyde</v>
          </cell>
          <cell r="D142" t="str">
            <v>Stalybridge GSP</v>
          </cell>
          <cell r="E142">
            <v>22.863</v>
          </cell>
          <cell r="F142">
            <v>0.23579999999999998</v>
          </cell>
          <cell r="G142">
            <v>23.098800000000001</v>
          </cell>
        </row>
        <row r="143">
          <cell r="B143" t="str">
            <v>Hall Cross</v>
          </cell>
          <cell r="C143" t="str">
            <v>Peel</v>
          </cell>
          <cell r="D143" t="str">
            <v>Penwortham West GSP / Stanah GSP GROUP</v>
          </cell>
          <cell r="E143">
            <v>22.863</v>
          </cell>
          <cell r="F143">
            <v>0.75600000000000001</v>
          </cell>
          <cell r="G143">
            <v>23.619</v>
          </cell>
        </row>
        <row r="144">
          <cell r="B144" t="str">
            <v>Handforth</v>
          </cell>
          <cell r="C144" t="str">
            <v>Moss Nook</v>
          </cell>
          <cell r="D144" t="str">
            <v>South Manchester GSP</v>
          </cell>
          <cell r="E144">
            <v>22.863</v>
          </cell>
          <cell r="F144">
            <v>1.9800000000000002E-2</v>
          </cell>
          <cell r="G144">
            <v>22.8828</v>
          </cell>
        </row>
        <row r="145">
          <cell r="B145" t="str">
            <v>Hanging Bridge</v>
          </cell>
          <cell r="C145" t="str">
            <v>Wrightington</v>
          </cell>
          <cell r="D145" t="str">
            <v>Penwortham West GSP / Stanah GSP GROUP</v>
          </cell>
          <cell r="E145">
            <v>8</v>
          </cell>
          <cell r="F145">
            <v>0.54</v>
          </cell>
          <cell r="G145">
            <v>8.5399999999999991</v>
          </cell>
        </row>
        <row r="146">
          <cell r="B146" t="str">
            <v>Hareholme</v>
          </cell>
          <cell r="C146" t="str">
            <v>Rossendale</v>
          </cell>
          <cell r="D146" t="str">
            <v>Padiham GSP</v>
          </cell>
          <cell r="E146">
            <v>22.863</v>
          </cell>
          <cell r="F146">
            <v>0.34032000000000001</v>
          </cell>
          <cell r="G146">
            <v>23.203319999999998</v>
          </cell>
        </row>
        <row r="147">
          <cell r="B147" t="str">
            <v>Harpurhey</v>
          </cell>
          <cell r="C147" t="str">
            <v>Red Bank</v>
          </cell>
          <cell r="D147" t="str">
            <v>Whitegate GSP</v>
          </cell>
          <cell r="E147">
            <v>22.86</v>
          </cell>
          <cell r="F147">
            <v>0</v>
          </cell>
          <cell r="G147">
            <v>22.86</v>
          </cell>
        </row>
        <row r="148">
          <cell r="B148" t="str">
            <v>Harwood</v>
          </cell>
          <cell r="C148" t="str">
            <v>Bolton</v>
          </cell>
          <cell r="D148" t="str">
            <v>Kearsley 132 GSP</v>
          </cell>
          <cell r="E148">
            <v>16.7</v>
          </cell>
          <cell r="F148">
            <v>0</v>
          </cell>
          <cell r="G148">
            <v>16.7</v>
          </cell>
        </row>
        <row r="149">
          <cell r="B149" t="str">
            <v>Hattersley</v>
          </cell>
          <cell r="C149" t="str">
            <v>Hyde</v>
          </cell>
          <cell r="D149" t="str">
            <v>Stalybridge GSP</v>
          </cell>
          <cell r="E149">
            <v>17.5</v>
          </cell>
          <cell r="F149">
            <v>0</v>
          </cell>
          <cell r="G149">
            <v>17.5</v>
          </cell>
        </row>
        <row r="150">
          <cell r="B150" t="str">
            <v>Haverthwaite</v>
          </cell>
          <cell r="C150" t="str">
            <v>Ulverston</v>
          </cell>
          <cell r="D150" t="str">
            <v>Harker ENWL SGTs 1 2 3A 4 / Hutton GSP GROUP</v>
          </cell>
          <cell r="E150">
            <v>9.5</v>
          </cell>
          <cell r="F150">
            <v>0.15984000000000001</v>
          </cell>
          <cell r="G150">
            <v>9.6598400000000009</v>
          </cell>
        </row>
        <row r="151">
          <cell r="B151" t="str">
            <v>Hawk Green</v>
          </cell>
          <cell r="C151" t="str">
            <v>Hazel Grove</v>
          </cell>
          <cell r="D151" t="str">
            <v>Bredbury GSP</v>
          </cell>
          <cell r="E151">
            <v>23</v>
          </cell>
          <cell r="F151">
            <v>1E-3</v>
          </cell>
          <cell r="G151">
            <v>23.001000000000001</v>
          </cell>
        </row>
        <row r="152">
          <cell r="B152" t="str">
            <v>Haydock</v>
          </cell>
          <cell r="C152" t="str">
            <v>Golborne</v>
          </cell>
          <cell r="D152" t="str">
            <v>Bold</v>
          </cell>
          <cell r="E152">
            <v>32</v>
          </cell>
          <cell r="F152">
            <v>2.5514999999999999</v>
          </cell>
          <cell r="G152">
            <v>34.551499999999997</v>
          </cell>
        </row>
        <row r="153">
          <cell r="B153" t="str">
            <v>HDA No1 &amp; HDA No2</v>
          </cell>
          <cell r="C153" t="str">
            <v>Stainburn &amp; Siddick</v>
          </cell>
          <cell r="D153" t="str">
            <v>Harker ENWL SGTs 1 2 3A 4 / Hutton GSP GROUP</v>
          </cell>
          <cell r="E153">
            <v>20.78</v>
          </cell>
          <cell r="F153">
            <v>6.4345799999999995</v>
          </cell>
          <cell r="G153">
            <v>27.214580000000002</v>
          </cell>
        </row>
        <row r="154">
          <cell r="B154" t="str">
            <v>Heady Hill</v>
          </cell>
          <cell r="C154" t="str">
            <v>Castleton</v>
          </cell>
          <cell r="D154" t="str">
            <v>Rochdale SGTs 2 3 4</v>
          </cell>
          <cell r="E154">
            <v>17.5</v>
          </cell>
          <cell r="F154">
            <v>0</v>
          </cell>
          <cell r="G154">
            <v>17.5</v>
          </cell>
        </row>
        <row r="155">
          <cell r="B155" t="str">
            <v>Heap Bridge</v>
          </cell>
          <cell r="C155" t="str">
            <v>Bury</v>
          </cell>
          <cell r="D155" t="str">
            <v>Kearsley 132 GSP</v>
          </cell>
          <cell r="E155">
            <v>18.289920000000002</v>
          </cell>
          <cell r="F155">
            <v>4.7946599999999995</v>
          </cell>
          <cell r="G155">
            <v>23.084580000000003</v>
          </cell>
        </row>
        <row r="156">
          <cell r="B156" t="str">
            <v>Heasandford</v>
          </cell>
          <cell r="C156" t="str">
            <v>Burnley</v>
          </cell>
          <cell r="D156" t="str">
            <v>Rochdale SGTs 2 3 4</v>
          </cell>
          <cell r="E156">
            <v>18.29</v>
          </cell>
          <cell r="F156">
            <v>1.9498499999999999</v>
          </cell>
          <cell r="G156">
            <v>20.239850000000001</v>
          </cell>
        </row>
        <row r="157">
          <cell r="B157" t="str">
            <v>Heaton Moor</v>
          </cell>
          <cell r="C157" t="str">
            <v>Vernon Park</v>
          </cell>
          <cell r="D157" t="str">
            <v>Bredbury GSP</v>
          </cell>
          <cell r="E157">
            <v>17.5</v>
          </cell>
          <cell r="F157">
            <v>0</v>
          </cell>
          <cell r="G157">
            <v>17.5</v>
          </cell>
        </row>
        <row r="158">
          <cell r="B158" t="str">
            <v>Heaton Norris</v>
          </cell>
          <cell r="C158" t="str">
            <v>Vernon Park</v>
          </cell>
          <cell r="D158" t="str">
            <v>Bredbury GSP</v>
          </cell>
          <cell r="E158">
            <v>20.5</v>
          </cell>
          <cell r="F158">
            <v>0.72827999999999993</v>
          </cell>
          <cell r="G158">
            <v>21.228280000000002</v>
          </cell>
        </row>
        <row r="159">
          <cell r="B159" t="str">
            <v>Helwith Bridge</v>
          </cell>
          <cell r="C159" t="str">
            <v>Padiham</v>
          </cell>
          <cell r="D159" t="str">
            <v>Padiham GSP</v>
          </cell>
          <cell r="E159">
            <v>4</v>
          </cell>
          <cell r="F159">
            <v>0</v>
          </cell>
          <cell r="G159">
            <v>4</v>
          </cell>
        </row>
        <row r="160">
          <cell r="B160" t="str">
            <v>Hensingham</v>
          </cell>
          <cell r="C160" t="str">
            <v>Egremont</v>
          </cell>
          <cell r="D160" t="str">
            <v>Harker ENWL SGTs 1 2 3A 4 / Hutton GSP GROUP</v>
          </cell>
          <cell r="E160">
            <v>22.863</v>
          </cell>
          <cell r="F160">
            <v>0</v>
          </cell>
          <cell r="G160">
            <v>22.863</v>
          </cell>
        </row>
        <row r="161">
          <cell r="B161" t="str">
            <v>Heyrod</v>
          </cell>
          <cell r="C161" t="str">
            <v>Hartshead-Heyrod</v>
          </cell>
          <cell r="D161" t="str">
            <v>Stalybridge GSP</v>
          </cell>
          <cell r="E161">
            <v>22.863</v>
          </cell>
          <cell r="F161">
            <v>0</v>
          </cell>
          <cell r="G161">
            <v>22.863</v>
          </cell>
        </row>
        <row r="162">
          <cell r="B162" t="str">
            <v>Heyside</v>
          </cell>
          <cell r="C162" t="str">
            <v>Royton</v>
          </cell>
          <cell r="D162" t="str">
            <v>Whitegate GSP</v>
          </cell>
          <cell r="E162">
            <v>22.863</v>
          </cell>
          <cell r="F162">
            <v>0</v>
          </cell>
          <cell r="G162">
            <v>22.863</v>
          </cell>
        </row>
        <row r="163">
          <cell r="B163" t="str">
            <v>Heywood</v>
          </cell>
          <cell r="C163" t="str">
            <v>Castleton</v>
          </cell>
          <cell r="D163" t="str">
            <v>Rochdale SGTs 2 3 4</v>
          </cell>
          <cell r="E163">
            <v>20.291</v>
          </cell>
          <cell r="F163">
            <v>0</v>
          </cell>
          <cell r="G163">
            <v>20.291</v>
          </cell>
        </row>
        <row r="164">
          <cell r="B164" t="str">
            <v>Higher Mill</v>
          </cell>
          <cell r="C164" t="str">
            <v>Moss Nook</v>
          </cell>
          <cell r="D164" t="str">
            <v>South Manchester GSP</v>
          </cell>
          <cell r="E164">
            <v>20</v>
          </cell>
          <cell r="F164">
            <v>0</v>
          </cell>
          <cell r="G164">
            <v>20</v>
          </cell>
        </row>
        <row r="165">
          <cell r="B165" t="str">
            <v>Higher Walton</v>
          </cell>
          <cell r="C165" t="str">
            <v>Leyland</v>
          </cell>
          <cell r="D165" t="str">
            <v>Penwortham West GSP / Stanah GSP GROUP</v>
          </cell>
          <cell r="E165">
            <v>22.863</v>
          </cell>
          <cell r="F165">
            <v>4.0730000000000004</v>
          </cell>
          <cell r="G165">
            <v>26.936</v>
          </cell>
        </row>
        <row r="166">
          <cell r="B166" t="str">
            <v>Hill Top T11 &amp; T12</v>
          </cell>
          <cell r="C166" t="str">
            <v>NA</v>
          </cell>
          <cell r="D166" t="str">
            <v>Kearsley Local 33 GSP</v>
          </cell>
          <cell r="E166">
            <v>22.86</v>
          </cell>
          <cell r="F166">
            <v>2.1451500000000001</v>
          </cell>
          <cell r="G166">
            <v>25.00515</v>
          </cell>
        </row>
        <row r="167">
          <cell r="B167" t="str">
            <v>Hill Top T13</v>
          </cell>
          <cell r="C167" t="str">
            <v>NA</v>
          </cell>
          <cell r="D167" t="str">
            <v>Kearsley Local 33 GSP</v>
          </cell>
          <cell r="E167">
            <v>13.25</v>
          </cell>
          <cell r="F167">
            <v>1.26</v>
          </cell>
          <cell r="G167">
            <v>14.51</v>
          </cell>
        </row>
        <row r="168">
          <cell r="B168" t="str">
            <v>Hindley Green</v>
          </cell>
          <cell r="C168" t="str">
            <v>Atherton</v>
          </cell>
          <cell r="D168" t="str">
            <v>Kearsley 132 GSP</v>
          </cell>
          <cell r="E168">
            <v>35</v>
          </cell>
          <cell r="F168">
            <v>1.9335900000000001</v>
          </cell>
          <cell r="G168">
            <v>36.933590000000002</v>
          </cell>
        </row>
        <row r="169">
          <cell r="B169" t="str">
            <v>Hollinwood</v>
          </cell>
          <cell r="C169" t="str">
            <v>Chadderton</v>
          </cell>
          <cell r="D169" t="str">
            <v>Whitegate GSP</v>
          </cell>
          <cell r="E169">
            <v>22.863</v>
          </cell>
          <cell r="F169">
            <v>0</v>
          </cell>
          <cell r="G169">
            <v>22.863</v>
          </cell>
        </row>
        <row r="170">
          <cell r="B170" t="str">
            <v>Holme Rd</v>
          </cell>
          <cell r="C170" t="str">
            <v>Ribble</v>
          </cell>
          <cell r="D170" t="str">
            <v>Penwortham East GSP / Rochdale SGT 1 GROUP</v>
          </cell>
          <cell r="E170">
            <v>22.863</v>
          </cell>
          <cell r="F170">
            <v>0</v>
          </cell>
          <cell r="G170">
            <v>22.863</v>
          </cell>
        </row>
        <row r="171">
          <cell r="B171" t="str">
            <v>Holt St</v>
          </cell>
          <cell r="C171" t="str">
            <v>Bury</v>
          </cell>
          <cell r="D171" t="str">
            <v>Kearsley 132 GSP</v>
          </cell>
          <cell r="E171">
            <v>17.5</v>
          </cell>
          <cell r="F171">
            <v>1.9199999999999998E-2</v>
          </cell>
          <cell r="G171">
            <v>17.519200000000001</v>
          </cell>
        </row>
        <row r="172">
          <cell r="B172" t="str">
            <v>Hurst</v>
          </cell>
          <cell r="C172" t="str">
            <v>Hartshead-Heyrod</v>
          </cell>
          <cell r="D172" t="str">
            <v>Stalybridge GSP</v>
          </cell>
          <cell r="E172">
            <v>17.5</v>
          </cell>
          <cell r="F172">
            <v>0.1134</v>
          </cell>
          <cell r="G172">
            <v>17.613399999999999</v>
          </cell>
        </row>
        <row r="173">
          <cell r="B173" t="str">
            <v>Hutton End &amp; Skelton C</v>
          </cell>
          <cell r="C173" t="str">
            <v>Penrith &amp; Shap</v>
          </cell>
          <cell r="D173" t="str">
            <v>Harker ENWL SGTs 1 2 3A 4 / Hutton GSP GROUP</v>
          </cell>
          <cell r="E173">
            <v>17.36</v>
          </cell>
          <cell r="F173">
            <v>1.5318600000000002</v>
          </cell>
          <cell r="G173">
            <v>18.891860000000001</v>
          </cell>
        </row>
        <row r="174">
          <cell r="B174" t="str">
            <v>Hyde</v>
          </cell>
          <cell r="C174" t="str">
            <v>Hyde</v>
          </cell>
          <cell r="D174" t="str">
            <v>Stalybridge GSP</v>
          </cell>
          <cell r="E174">
            <v>22.863</v>
          </cell>
          <cell r="F174">
            <v>9.4500000000000001E-2</v>
          </cell>
          <cell r="G174">
            <v>22.9575</v>
          </cell>
        </row>
        <row r="175">
          <cell r="B175" t="str">
            <v>Hyndburn Rd</v>
          </cell>
          <cell r="C175" t="str">
            <v>Huncoat</v>
          </cell>
          <cell r="D175" t="str">
            <v>Padiham GSP</v>
          </cell>
          <cell r="E175">
            <v>14.7</v>
          </cell>
          <cell r="F175">
            <v>0</v>
          </cell>
          <cell r="G175">
            <v>14.7</v>
          </cell>
        </row>
        <row r="176">
          <cell r="B176" t="str">
            <v>India St</v>
          </cell>
          <cell r="C176" t="str">
            <v>Lower Darwen</v>
          </cell>
          <cell r="D176" t="str">
            <v>Penwortham East GSP / Rochdale SGT 1 GROUP</v>
          </cell>
          <cell r="E176">
            <v>22.863</v>
          </cell>
          <cell r="F176">
            <v>0</v>
          </cell>
          <cell r="G176">
            <v>22.863</v>
          </cell>
        </row>
        <row r="177">
          <cell r="B177" t="str">
            <v>Ingleton</v>
          </cell>
          <cell r="C177" t="str">
            <v>Kendal (Parkside Rd)</v>
          </cell>
          <cell r="D177" t="str">
            <v>Harker ENWL SGTs 1 2 3A 4 / Hutton GSP GROUP</v>
          </cell>
          <cell r="E177">
            <v>4</v>
          </cell>
          <cell r="F177">
            <v>4.7999999999999996E-3</v>
          </cell>
          <cell r="G177">
            <v>4.0048000000000004</v>
          </cell>
        </row>
        <row r="178">
          <cell r="B178" t="str">
            <v>Irlam</v>
          </cell>
          <cell r="C178" t="str">
            <v>Carrington BSP</v>
          </cell>
          <cell r="D178" t="str">
            <v>Carrington ENWL SGTs 1B 2B 4 7</v>
          </cell>
          <cell r="E178">
            <v>22.86</v>
          </cell>
          <cell r="F178">
            <v>0.64929999999999999</v>
          </cell>
          <cell r="G178">
            <v>23.5093</v>
          </cell>
        </row>
        <row r="179">
          <cell r="B179" t="str">
            <v>James St</v>
          </cell>
          <cell r="C179" t="str">
            <v>Carlisle</v>
          </cell>
          <cell r="D179" t="str">
            <v>Harker ENWL SGTs 1 2 3A 4 / Hutton GSP GROUP</v>
          </cell>
          <cell r="E179">
            <v>22.863</v>
          </cell>
          <cell r="F179">
            <v>0</v>
          </cell>
          <cell r="G179">
            <v>22.863</v>
          </cell>
        </row>
        <row r="180">
          <cell r="B180" t="str">
            <v>Kay St</v>
          </cell>
          <cell r="C180" t="str">
            <v>Huncoat</v>
          </cell>
          <cell r="D180" t="str">
            <v>Padiham GSP</v>
          </cell>
          <cell r="E180">
            <v>22.863</v>
          </cell>
          <cell r="F180">
            <v>2.1599999999999998E-2</v>
          </cell>
          <cell r="G180">
            <v>22.884599999999999</v>
          </cell>
        </row>
        <row r="181">
          <cell r="B181" t="str">
            <v>Kendal</v>
          </cell>
          <cell r="C181" t="str">
            <v>Kendal (Parkside Rd)</v>
          </cell>
          <cell r="D181" t="str">
            <v>Harker ENWL SGTs 1 2 3A 4 / Hutton GSP GROUP</v>
          </cell>
          <cell r="E181">
            <v>22.86</v>
          </cell>
          <cell r="F181">
            <v>0</v>
          </cell>
          <cell r="G181">
            <v>22.86</v>
          </cell>
        </row>
        <row r="182">
          <cell r="B182" t="str">
            <v>Keswick</v>
          </cell>
          <cell r="C182" t="str">
            <v>Stainburn &amp; Siddick</v>
          </cell>
          <cell r="D182" t="str">
            <v>Harker ENWL SGTs 1 2 3A 4 / Hutton GSP GROUP</v>
          </cell>
          <cell r="E182">
            <v>15</v>
          </cell>
          <cell r="F182">
            <v>0.25703999999999999</v>
          </cell>
          <cell r="G182">
            <v>15.25704</v>
          </cell>
        </row>
        <row r="183">
          <cell r="B183" t="str">
            <v>Kingsway</v>
          </cell>
          <cell r="C183" t="str">
            <v>Belfield</v>
          </cell>
          <cell r="D183" t="str">
            <v>Rochdale SGTs 2 3 4</v>
          </cell>
          <cell r="E183">
            <v>30</v>
          </cell>
          <cell r="F183">
            <v>0</v>
          </cell>
          <cell r="G183">
            <v>30</v>
          </cell>
        </row>
        <row r="184">
          <cell r="B184" t="str">
            <v>Kinkry Hill</v>
          </cell>
          <cell r="C184" t="str">
            <v>Spadeadam 11/33kV</v>
          </cell>
          <cell r="D184" t="str">
            <v>Harker ENWL SGTs 1 2 3A 4 / Hutton GSP GROUP</v>
          </cell>
          <cell r="E184">
            <v>1.5</v>
          </cell>
          <cell r="F184">
            <v>0</v>
          </cell>
          <cell r="G184">
            <v>1.5</v>
          </cell>
        </row>
        <row r="185">
          <cell r="B185" t="str">
            <v>Kirkby Lonsdale</v>
          </cell>
          <cell r="C185" t="str">
            <v>Kendal (Parkside Rd)</v>
          </cell>
          <cell r="D185" t="str">
            <v>Harker ENWL SGTs 1 2 3A 4 / Hutton GSP GROUP</v>
          </cell>
          <cell r="E185">
            <v>8</v>
          </cell>
          <cell r="F185">
            <v>1.392E-3</v>
          </cell>
          <cell r="G185">
            <v>8.0013919999999992</v>
          </cell>
        </row>
        <row r="186">
          <cell r="B186" t="str">
            <v>Kirkby Moor</v>
          </cell>
          <cell r="C186" t="str">
            <v>Ulverston</v>
          </cell>
          <cell r="D186" t="str">
            <v>Harker ENWL SGTs 1 2 3A 4 / Hutton GSP GROUP</v>
          </cell>
          <cell r="E186">
            <v>4</v>
          </cell>
          <cell r="F186">
            <v>1.3140000000000001</v>
          </cell>
          <cell r="G186">
            <v>5.3140000000000001</v>
          </cell>
        </row>
        <row r="187">
          <cell r="B187" t="str">
            <v>Kirkby Stephen</v>
          </cell>
          <cell r="C187" t="str">
            <v>Penrith &amp; Shap</v>
          </cell>
          <cell r="D187" t="str">
            <v>Harker ENWL SGTs 1 2 3A 4 / Hutton GSP GROUP</v>
          </cell>
          <cell r="E187">
            <v>15</v>
          </cell>
          <cell r="F187">
            <v>1.4399999999999999E-3</v>
          </cell>
          <cell r="G187">
            <v>15.001440000000001</v>
          </cell>
        </row>
        <row r="188">
          <cell r="B188" t="str">
            <v>Kirkby Thore</v>
          </cell>
          <cell r="C188" t="str">
            <v>Penrith &amp; Shap</v>
          </cell>
          <cell r="D188" t="str">
            <v>Harker ENWL SGTs 1 2 3A 4 / Hutton GSP GROUP</v>
          </cell>
          <cell r="E188">
            <v>15.75</v>
          </cell>
          <cell r="F188">
            <v>0</v>
          </cell>
          <cell r="G188">
            <v>15.75</v>
          </cell>
        </row>
        <row r="189">
          <cell r="B189" t="str">
            <v>Kirkhall Lane</v>
          </cell>
          <cell r="C189" t="str">
            <v>Atherton</v>
          </cell>
          <cell r="D189" t="str">
            <v>Kearsley 132 GSP</v>
          </cell>
          <cell r="E189">
            <v>16.649999999999999</v>
          </cell>
          <cell r="F189">
            <v>0</v>
          </cell>
          <cell r="G189">
            <v>16.649999999999999</v>
          </cell>
        </row>
        <row r="190">
          <cell r="B190" t="str">
            <v>Kitt Green</v>
          </cell>
          <cell r="C190" t="str">
            <v>Orrell</v>
          </cell>
          <cell r="D190" t="str">
            <v>Washway Farm GSP / Kirkby GSP GROUP</v>
          </cell>
          <cell r="E190">
            <v>20.5</v>
          </cell>
          <cell r="F190">
            <v>0</v>
          </cell>
          <cell r="G190">
            <v>20.5</v>
          </cell>
        </row>
        <row r="191">
          <cell r="B191" t="str">
            <v>Knott Mill</v>
          </cell>
          <cell r="C191" t="str">
            <v>Bloom Street</v>
          </cell>
          <cell r="D191" t="str">
            <v>South Manchester GSP</v>
          </cell>
          <cell r="E191">
            <v>22.863</v>
          </cell>
          <cell r="F191">
            <v>0</v>
          </cell>
          <cell r="G191">
            <v>22.863</v>
          </cell>
        </row>
        <row r="192">
          <cell r="B192" t="str">
            <v>Lamberhead</v>
          </cell>
          <cell r="C192" t="str">
            <v>Orrell</v>
          </cell>
          <cell r="D192" t="str">
            <v>Washway Farm GSP / Kirkby GSP GROUP</v>
          </cell>
          <cell r="E192">
            <v>22.86</v>
          </cell>
          <cell r="F192">
            <v>0</v>
          </cell>
          <cell r="G192">
            <v>22.86</v>
          </cell>
        </row>
        <row r="193">
          <cell r="B193" t="str">
            <v>Lancaster</v>
          </cell>
          <cell r="C193" t="str">
            <v>Lancaster</v>
          </cell>
          <cell r="D193" t="str">
            <v>Heysham GSP</v>
          </cell>
          <cell r="E193">
            <v>22.863</v>
          </cell>
          <cell r="F193">
            <v>1.4120999999999999</v>
          </cell>
          <cell r="G193">
            <v>24.275099999999998</v>
          </cell>
        </row>
        <row r="194">
          <cell r="B194" t="str">
            <v>Langley</v>
          </cell>
          <cell r="C194" t="str">
            <v>Chadderton</v>
          </cell>
          <cell r="D194" t="str">
            <v>Whitegate GSP</v>
          </cell>
          <cell r="E194">
            <v>22.863</v>
          </cell>
          <cell r="F194">
            <v>0</v>
          </cell>
          <cell r="G194">
            <v>22.863</v>
          </cell>
        </row>
        <row r="195">
          <cell r="B195" t="str">
            <v>Langroyd Rd</v>
          </cell>
          <cell r="C195" t="str">
            <v>Nelson</v>
          </cell>
          <cell r="D195" t="str">
            <v>Padiham GSP</v>
          </cell>
          <cell r="E195">
            <v>22.86</v>
          </cell>
          <cell r="F195">
            <v>4.4639999999999999E-2</v>
          </cell>
          <cell r="G195">
            <v>22.904640000000001</v>
          </cell>
        </row>
        <row r="196">
          <cell r="B196" t="str">
            <v>Leigh</v>
          </cell>
          <cell r="C196" t="str">
            <v>Atherton</v>
          </cell>
          <cell r="D196" t="str">
            <v>Kearsley 132 GSP</v>
          </cell>
          <cell r="E196">
            <v>10</v>
          </cell>
          <cell r="F196">
            <v>1.89E-2</v>
          </cell>
          <cell r="G196">
            <v>10.0189</v>
          </cell>
        </row>
        <row r="197">
          <cell r="B197" t="str">
            <v>Levenshulme</v>
          </cell>
          <cell r="C197" t="str">
            <v>Longsight</v>
          </cell>
          <cell r="D197" t="str">
            <v>Bredbury GSP</v>
          </cell>
          <cell r="E197">
            <v>17.5</v>
          </cell>
          <cell r="F197">
            <v>0</v>
          </cell>
          <cell r="G197">
            <v>17.5</v>
          </cell>
        </row>
        <row r="198">
          <cell r="B198" t="str">
            <v>Leyland National</v>
          </cell>
          <cell r="C198" t="str">
            <v>Stainburn &amp; Siddick</v>
          </cell>
          <cell r="D198" t="str">
            <v>Harker ENWL SGTs 1 2 3A 4 / Hutton GSP GROUP</v>
          </cell>
          <cell r="E198">
            <v>22.863</v>
          </cell>
          <cell r="F198">
            <v>2.6414400000000002</v>
          </cell>
          <cell r="G198">
            <v>25.504439999999999</v>
          </cell>
        </row>
        <row r="199">
          <cell r="B199" t="str">
            <v>Little Hulton</v>
          </cell>
          <cell r="C199" t="str">
            <v>NA</v>
          </cell>
          <cell r="D199" t="str">
            <v>Kearsley Local 33 GSP</v>
          </cell>
          <cell r="E199">
            <v>16.95</v>
          </cell>
          <cell r="F199">
            <v>0</v>
          </cell>
          <cell r="G199">
            <v>16.95</v>
          </cell>
        </row>
        <row r="200">
          <cell r="B200" t="str">
            <v>Little Salkeld</v>
          </cell>
          <cell r="C200" t="str">
            <v>Penrith &amp; Shap</v>
          </cell>
          <cell r="D200" t="str">
            <v>Harker ENWL SGTs 1 2 3A 4 / Hutton GSP GROUP</v>
          </cell>
          <cell r="E200">
            <v>13</v>
          </cell>
          <cell r="F200">
            <v>0.15912000000000001</v>
          </cell>
          <cell r="G200">
            <v>13.15912</v>
          </cell>
        </row>
        <row r="201">
          <cell r="B201" t="str">
            <v>Littleborough</v>
          </cell>
          <cell r="C201" t="str">
            <v>Belfield</v>
          </cell>
          <cell r="D201" t="str">
            <v>Rochdale SGTs 2 3 4</v>
          </cell>
          <cell r="E201">
            <v>17.5</v>
          </cell>
          <cell r="F201">
            <v>0</v>
          </cell>
          <cell r="G201">
            <v>17.5</v>
          </cell>
        </row>
        <row r="202">
          <cell r="B202" t="str">
            <v>Longford Bridge</v>
          </cell>
          <cell r="C202" t="str">
            <v>Stretford</v>
          </cell>
          <cell r="D202" t="str">
            <v>South Manchester GSP</v>
          </cell>
          <cell r="E202">
            <v>22.863</v>
          </cell>
          <cell r="F202">
            <v>0</v>
          </cell>
          <cell r="G202">
            <v>22.863</v>
          </cell>
        </row>
        <row r="203">
          <cell r="B203" t="str">
            <v>Longridge</v>
          </cell>
          <cell r="C203" t="str">
            <v>Preston East</v>
          </cell>
          <cell r="D203" t="str">
            <v>Penwortham East GSP / Rochdale SGT 1 GROUP</v>
          </cell>
          <cell r="E203">
            <v>22.863</v>
          </cell>
          <cell r="F203">
            <v>0</v>
          </cell>
          <cell r="G203">
            <v>22.863</v>
          </cell>
        </row>
        <row r="204">
          <cell r="B204" t="str">
            <v>Longsight</v>
          </cell>
          <cell r="C204" t="str">
            <v>Longsight</v>
          </cell>
          <cell r="D204" t="str">
            <v>Bredbury GSP</v>
          </cell>
          <cell r="E204">
            <v>22.863</v>
          </cell>
          <cell r="F204">
            <v>0</v>
          </cell>
          <cell r="G204">
            <v>22.863</v>
          </cell>
        </row>
        <row r="205">
          <cell r="B205" t="str">
            <v>Lostock</v>
          </cell>
          <cell r="C205" t="str">
            <v>Westhoughton</v>
          </cell>
          <cell r="D205" t="str">
            <v>Kearsley 132 GSP</v>
          </cell>
          <cell r="E205">
            <v>32</v>
          </cell>
          <cell r="F205">
            <v>0.39438000000000001</v>
          </cell>
          <cell r="G205">
            <v>32.394379999999998</v>
          </cell>
        </row>
        <row r="206">
          <cell r="B206" t="str">
            <v>Lower Darwen</v>
          </cell>
          <cell r="C206" t="str">
            <v>Lower Darwen</v>
          </cell>
          <cell r="D206" t="str">
            <v>Penwortham East GSP / Rochdale SGT 1 GROUP</v>
          </cell>
          <cell r="E206">
            <v>20.5</v>
          </cell>
          <cell r="F206">
            <v>5.9999999999999995E-4</v>
          </cell>
          <cell r="G206">
            <v>20.500599999999999</v>
          </cell>
        </row>
        <row r="207">
          <cell r="B207" t="str">
            <v>Lyons Rd</v>
          </cell>
          <cell r="C207" t="str">
            <v>Barton</v>
          </cell>
          <cell r="D207" t="str">
            <v>Carrington ENWL SGTs 1B 2B 4 7</v>
          </cell>
          <cell r="E207">
            <v>22.863</v>
          </cell>
          <cell r="F207">
            <v>0</v>
          </cell>
          <cell r="G207">
            <v>22.863</v>
          </cell>
        </row>
        <row r="208">
          <cell r="B208" t="str">
            <v>Manchester Airport</v>
          </cell>
          <cell r="C208" t="str">
            <v>Moss Nook</v>
          </cell>
          <cell r="D208" t="str">
            <v>South Manchester GSP</v>
          </cell>
          <cell r="E208">
            <v>30</v>
          </cell>
          <cell r="F208">
            <v>0</v>
          </cell>
          <cell r="G208">
            <v>30</v>
          </cell>
        </row>
        <row r="209">
          <cell r="B209" t="str">
            <v>Manchester University</v>
          </cell>
          <cell r="C209" t="str">
            <v>Longsight</v>
          </cell>
          <cell r="D209" t="str">
            <v>Bredbury GSP</v>
          </cell>
          <cell r="E209">
            <v>22.863</v>
          </cell>
          <cell r="F209">
            <v>0</v>
          </cell>
          <cell r="G209">
            <v>22.863</v>
          </cell>
        </row>
        <row r="210">
          <cell r="B210" t="str">
            <v>Marple</v>
          </cell>
          <cell r="C210" t="str">
            <v>Hazel Grove</v>
          </cell>
          <cell r="D210" t="str">
            <v>Bredbury GSP</v>
          </cell>
          <cell r="E210">
            <v>6</v>
          </cell>
          <cell r="F210">
            <v>0</v>
          </cell>
          <cell r="G210">
            <v>6</v>
          </cell>
        </row>
        <row r="211">
          <cell r="B211" t="str">
            <v>Marton</v>
          </cell>
          <cell r="C211" t="str">
            <v>Blackpool</v>
          </cell>
          <cell r="D211" t="str">
            <v>Penwortham West GSP / Stanah GSP GROUP</v>
          </cell>
          <cell r="E211">
            <v>22.9</v>
          </cell>
          <cell r="F211">
            <v>3.78</v>
          </cell>
          <cell r="G211">
            <v>26.68</v>
          </cell>
        </row>
        <row r="212">
          <cell r="B212" t="str">
            <v>Maryport</v>
          </cell>
          <cell r="C212" t="str">
            <v>Stainburn &amp; Siddick</v>
          </cell>
          <cell r="D212" t="str">
            <v>Harker ENWL SGTs 1 2 3A 4 / Hutton GSP GROUP</v>
          </cell>
          <cell r="E212">
            <v>15.2</v>
          </cell>
          <cell r="F212">
            <v>0.27012000000000003</v>
          </cell>
          <cell r="G212">
            <v>15.47012</v>
          </cell>
        </row>
        <row r="213">
          <cell r="B213" t="str">
            <v>Melling</v>
          </cell>
          <cell r="C213" t="str">
            <v>Kendal (Parkside Rd)</v>
          </cell>
          <cell r="D213" t="str">
            <v>Harker ENWL SGTs 1 2 3A 4 / Hutton GSP GROUP</v>
          </cell>
          <cell r="E213">
            <v>4</v>
          </cell>
          <cell r="F213">
            <v>0</v>
          </cell>
          <cell r="G213">
            <v>4</v>
          </cell>
        </row>
        <row r="214">
          <cell r="B214" t="str">
            <v>Mereside</v>
          </cell>
          <cell r="C214" t="str">
            <v>Peel</v>
          </cell>
          <cell r="D214" t="str">
            <v>Penwortham West GSP / Stanah GSP GROUP</v>
          </cell>
          <cell r="E214">
            <v>16.239999999999998</v>
          </cell>
          <cell r="F214">
            <v>0</v>
          </cell>
          <cell r="G214">
            <v>16.239999999999998</v>
          </cell>
        </row>
        <row r="215">
          <cell r="B215" t="str">
            <v>Middleton Junction</v>
          </cell>
          <cell r="C215" t="str">
            <v>Chadderton</v>
          </cell>
          <cell r="D215" t="str">
            <v>Whitegate GSP</v>
          </cell>
          <cell r="E215">
            <v>23</v>
          </cell>
          <cell r="F215">
            <v>0</v>
          </cell>
          <cell r="G215">
            <v>23</v>
          </cell>
        </row>
        <row r="216">
          <cell r="B216" t="str">
            <v>Midway</v>
          </cell>
          <cell r="C216" t="str">
            <v>Egremont</v>
          </cell>
          <cell r="D216" t="str">
            <v>Harker ENWL SGTs 1 2 3A 4 / Hutton GSP GROUP</v>
          </cell>
          <cell r="E216">
            <v>15</v>
          </cell>
          <cell r="F216">
            <v>0.43134</v>
          </cell>
          <cell r="G216">
            <v>15.431340000000001</v>
          </cell>
        </row>
        <row r="217">
          <cell r="B217" t="str">
            <v>Milnrow</v>
          </cell>
          <cell r="C217" t="str">
            <v>Castleton</v>
          </cell>
          <cell r="D217" t="str">
            <v>Rochdale SGTs 2 3 4</v>
          </cell>
          <cell r="E217">
            <v>22.86</v>
          </cell>
          <cell r="F217">
            <v>0.1134</v>
          </cell>
          <cell r="G217">
            <v>22.973399999999998</v>
          </cell>
        </row>
        <row r="218">
          <cell r="B218" t="str">
            <v>Mintsfeet</v>
          </cell>
          <cell r="C218" t="str">
            <v>Kendal (Parkside Rd)</v>
          </cell>
          <cell r="D218" t="str">
            <v>Harker ENWL SGTs 1 2 3A 4 / Hutton GSP GROUP</v>
          </cell>
          <cell r="E218">
            <v>21</v>
          </cell>
          <cell r="F218">
            <v>5.5702799999999995</v>
          </cell>
          <cell r="G218">
            <v>26.57028</v>
          </cell>
        </row>
        <row r="219">
          <cell r="B219" t="str">
            <v>Monsall</v>
          </cell>
          <cell r="C219" t="str">
            <v>Stuart St</v>
          </cell>
          <cell r="D219" t="str">
            <v>Stalybridge GSP</v>
          </cell>
          <cell r="E219">
            <v>18</v>
          </cell>
          <cell r="F219">
            <v>0</v>
          </cell>
          <cell r="G219">
            <v>18</v>
          </cell>
        </row>
        <row r="220">
          <cell r="B220" t="str">
            <v>Monton</v>
          </cell>
          <cell r="C220" t="str">
            <v>Barton</v>
          </cell>
          <cell r="D220" t="str">
            <v>Carrington ENWL SGTs 1B 2B 4 7</v>
          </cell>
          <cell r="E220">
            <v>17.5</v>
          </cell>
          <cell r="F220">
            <v>0</v>
          </cell>
          <cell r="G220">
            <v>17.5</v>
          </cell>
        </row>
        <row r="221">
          <cell r="B221" t="str">
            <v>Moorside</v>
          </cell>
          <cell r="C221" t="str">
            <v>Ribble</v>
          </cell>
          <cell r="D221" t="str">
            <v>Penwortham East GSP / Rochdale SGT 1 GROUP</v>
          </cell>
          <cell r="E221">
            <v>17.5</v>
          </cell>
          <cell r="F221">
            <v>6.0432E-2</v>
          </cell>
          <cell r="G221">
            <v>17.560431999999999</v>
          </cell>
        </row>
        <row r="222">
          <cell r="B222" t="str">
            <v>Morton Park &amp; Pirelli</v>
          </cell>
          <cell r="C222" t="str">
            <v>Carlisle</v>
          </cell>
          <cell r="D222" t="str">
            <v>Harker ENWL SGTs 1 2 3A 4 / Hutton GSP GROUP</v>
          </cell>
          <cell r="E222">
            <v>28.2</v>
          </cell>
          <cell r="F222">
            <v>1.9357199999999999</v>
          </cell>
          <cell r="G222">
            <v>30.135719999999999</v>
          </cell>
        </row>
        <row r="223">
          <cell r="B223" t="str">
            <v>Mosley Rd</v>
          </cell>
          <cell r="C223" t="str">
            <v>Stretford</v>
          </cell>
          <cell r="D223" t="str">
            <v>South Manchester GSP</v>
          </cell>
          <cell r="E223">
            <v>17.5</v>
          </cell>
          <cell r="F223">
            <v>0</v>
          </cell>
          <cell r="G223">
            <v>17.5</v>
          </cell>
        </row>
        <row r="224">
          <cell r="B224" t="str">
            <v>Moss Lane</v>
          </cell>
          <cell r="C224" t="str">
            <v>NA</v>
          </cell>
          <cell r="D224" t="str">
            <v>Kearsley Local 33 GSP</v>
          </cell>
          <cell r="E224">
            <v>22.863</v>
          </cell>
          <cell r="F224">
            <v>0</v>
          </cell>
          <cell r="G224">
            <v>22.863</v>
          </cell>
        </row>
        <row r="225">
          <cell r="B225" t="str">
            <v>Moss Nook Primary</v>
          </cell>
          <cell r="C225" t="str">
            <v>Moss Nook Primary</v>
          </cell>
          <cell r="D225" t="str">
            <v>South Manchester GSP</v>
          </cell>
          <cell r="E225">
            <v>32</v>
          </cell>
          <cell r="F225">
            <v>6.7095000000000002</v>
          </cell>
          <cell r="G225">
            <v>38.709499999999998</v>
          </cell>
        </row>
        <row r="226">
          <cell r="B226" t="str">
            <v>Moss Side (Leyland) &amp; Seven Stars</v>
          </cell>
          <cell r="C226" t="str">
            <v>Leyland</v>
          </cell>
          <cell r="D226" t="str">
            <v>Penwortham West GSP / Stanah GSP GROUP</v>
          </cell>
          <cell r="E226">
            <v>21.15</v>
          </cell>
          <cell r="F226">
            <v>0.63</v>
          </cell>
          <cell r="G226">
            <v>21.779999999999998</v>
          </cell>
        </row>
        <row r="227">
          <cell r="B227" t="str">
            <v>Moss Side (Longsight)</v>
          </cell>
          <cell r="C227" t="str">
            <v>Longsight</v>
          </cell>
          <cell r="D227" t="str">
            <v>Bredbury GSP</v>
          </cell>
          <cell r="E227">
            <v>20.5</v>
          </cell>
          <cell r="F227">
            <v>0</v>
          </cell>
          <cell r="G227">
            <v>20.5</v>
          </cell>
        </row>
        <row r="228">
          <cell r="B228" t="str">
            <v>Mossley</v>
          </cell>
          <cell r="C228" t="str">
            <v>Hartshead-Heyrod</v>
          </cell>
          <cell r="D228" t="str">
            <v>Stalybridge GSP</v>
          </cell>
          <cell r="E228">
            <v>22.863</v>
          </cell>
          <cell r="F228">
            <v>2.7757800000000001</v>
          </cell>
          <cell r="G228">
            <v>25.638780000000001</v>
          </cell>
        </row>
        <row r="229">
          <cell r="B229" t="str">
            <v>Mount St</v>
          </cell>
          <cell r="C229" t="str">
            <v>Barton</v>
          </cell>
          <cell r="D229" t="str">
            <v>Carrington ENWL SGTs 1B 2B 4 7</v>
          </cell>
          <cell r="E229">
            <v>20.5</v>
          </cell>
          <cell r="F229">
            <v>0</v>
          </cell>
          <cell r="G229">
            <v>20.5</v>
          </cell>
        </row>
        <row r="230">
          <cell r="B230" t="str">
            <v>Musgrave Rd</v>
          </cell>
          <cell r="C230" t="str">
            <v>Bolton</v>
          </cell>
          <cell r="D230" t="str">
            <v>Kearsley 132 GSP</v>
          </cell>
          <cell r="E230">
            <v>21.88</v>
          </cell>
          <cell r="F230">
            <v>0</v>
          </cell>
          <cell r="G230">
            <v>21.88</v>
          </cell>
        </row>
        <row r="231">
          <cell r="B231" t="str">
            <v>Nelson</v>
          </cell>
          <cell r="C231" t="str">
            <v>Nelson</v>
          </cell>
          <cell r="D231" t="str">
            <v>Padiham GSP</v>
          </cell>
          <cell r="E231">
            <v>22.86</v>
          </cell>
          <cell r="F231">
            <v>0</v>
          </cell>
          <cell r="G231">
            <v>22.86</v>
          </cell>
        </row>
        <row r="232">
          <cell r="B232" t="str">
            <v>New Moston</v>
          </cell>
          <cell r="C232" t="str">
            <v>Chadderton</v>
          </cell>
          <cell r="D232" t="str">
            <v>Whitegate GSP</v>
          </cell>
          <cell r="E232">
            <v>22.863</v>
          </cell>
          <cell r="F232">
            <v>0</v>
          </cell>
          <cell r="G232">
            <v>22.863</v>
          </cell>
        </row>
        <row r="233">
          <cell r="B233" t="str">
            <v>Newbiggin on Lune</v>
          </cell>
          <cell r="C233" t="str">
            <v>Penrith &amp; Shap</v>
          </cell>
          <cell r="D233" t="str">
            <v>Harker ENWL SGTs 1 2 3A 4 / Hutton GSP GROUP</v>
          </cell>
          <cell r="E233">
            <v>1.5</v>
          </cell>
          <cell r="F233">
            <v>0</v>
          </cell>
          <cell r="G233">
            <v>1.5</v>
          </cell>
        </row>
        <row r="234">
          <cell r="B234" t="str">
            <v>Newby</v>
          </cell>
          <cell r="C234" t="str">
            <v>Penrith &amp; Shap</v>
          </cell>
          <cell r="D234" t="str">
            <v>Harker ENWL SGTs 1 2 3A 4 / Hutton GSP GROUP</v>
          </cell>
          <cell r="E234">
            <v>7</v>
          </cell>
          <cell r="F234">
            <v>0</v>
          </cell>
          <cell r="G234">
            <v>7</v>
          </cell>
        </row>
        <row r="235">
          <cell r="B235" t="str">
            <v>Newton</v>
          </cell>
          <cell r="C235" t="str">
            <v>Hyde</v>
          </cell>
          <cell r="D235" t="str">
            <v>Stalybridge GSP</v>
          </cell>
          <cell r="E235">
            <v>15.242000000000001</v>
          </cell>
          <cell r="F235">
            <v>0</v>
          </cell>
          <cell r="G235">
            <v>15.242000000000001</v>
          </cell>
        </row>
        <row r="236">
          <cell r="B236" t="str">
            <v>Newton Heath</v>
          </cell>
          <cell r="C236" t="str">
            <v>Chadderton</v>
          </cell>
          <cell r="D236" t="str">
            <v>Whitegate GSP</v>
          </cell>
          <cell r="E236">
            <v>12</v>
          </cell>
          <cell r="F236">
            <v>0</v>
          </cell>
          <cell r="G236">
            <v>12</v>
          </cell>
        </row>
        <row r="237">
          <cell r="B237" t="str">
            <v>Newton Le Willows</v>
          </cell>
          <cell r="C237" t="str">
            <v>Golborne</v>
          </cell>
          <cell r="D237" t="str">
            <v>Bold</v>
          </cell>
          <cell r="E237">
            <v>22.863</v>
          </cell>
          <cell r="F237">
            <v>1.3828499999999999</v>
          </cell>
          <cell r="G237">
            <v>24.245850000000001</v>
          </cell>
        </row>
        <row r="238">
          <cell r="B238" t="str">
            <v>Newtongate T11 &amp; T12</v>
          </cell>
          <cell r="C238" t="str">
            <v>Penrith &amp; Shap</v>
          </cell>
          <cell r="D238" t="str">
            <v>Harker ENWL SGTs 1 2 3A 4 / Hutton GSP GROUP</v>
          </cell>
          <cell r="E238">
            <v>23</v>
          </cell>
          <cell r="F238">
            <v>1.69926</v>
          </cell>
          <cell r="G238">
            <v>24.699259999999999</v>
          </cell>
        </row>
        <row r="239">
          <cell r="B239" t="str">
            <v>Newtongate T13</v>
          </cell>
          <cell r="C239" t="str">
            <v>Penrith &amp; Shap</v>
          </cell>
          <cell r="D239" t="str">
            <v>Harker ENWL SGTs 1 2 3A 4 / Hutton GSP GROUP</v>
          </cell>
          <cell r="E239">
            <v>13.25</v>
          </cell>
          <cell r="F239">
            <v>0</v>
          </cell>
          <cell r="G239">
            <v>13.25</v>
          </cell>
        </row>
        <row r="240">
          <cell r="B240" t="str">
            <v>Norbreck</v>
          </cell>
          <cell r="C240" t="str">
            <v>Bispham</v>
          </cell>
          <cell r="D240" t="str">
            <v>Penwortham West GSP / Stanah GSP GROUP</v>
          </cell>
          <cell r="E240">
            <v>22.863</v>
          </cell>
          <cell r="F240">
            <v>0</v>
          </cell>
          <cell r="G240">
            <v>22.863</v>
          </cell>
        </row>
        <row r="241">
          <cell r="B241" t="str">
            <v>Norbury</v>
          </cell>
          <cell r="C241" t="str">
            <v>Hazel Grove</v>
          </cell>
          <cell r="D241" t="str">
            <v>Bredbury GSP</v>
          </cell>
          <cell r="E241">
            <v>22.863</v>
          </cell>
          <cell r="F241">
            <v>5.0000000000000001E-4</v>
          </cell>
          <cell r="G241">
            <v>22.863499999999998</v>
          </cell>
        </row>
        <row r="242">
          <cell r="B242" t="str">
            <v>Northenden</v>
          </cell>
          <cell r="C242" t="str">
            <v>West Didsbury</v>
          </cell>
          <cell r="D242" t="str">
            <v>South Manchester GSP</v>
          </cell>
          <cell r="E242">
            <v>17.5</v>
          </cell>
          <cell r="F242">
            <v>1.3797000000000001</v>
          </cell>
          <cell r="G242">
            <v>18.8797</v>
          </cell>
        </row>
        <row r="243">
          <cell r="B243" t="str">
            <v>NWGB Partington</v>
          </cell>
          <cell r="C243" t="str">
            <v>Carrington BSP</v>
          </cell>
          <cell r="D243" t="str">
            <v>Carrington ENWL SGTs 1B 2B 4 7</v>
          </cell>
          <cell r="E243">
            <v>16.059999999999999</v>
          </cell>
          <cell r="F243">
            <v>0</v>
          </cell>
          <cell r="G243">
            <v>16.059999999999999</v>
          </cell>
        </row>
        <row r="244">
          <cell r="B244" t="str">
            <v>Offerton</v>
          </cell>
          <cell r="C244" t="str">
            <v>Vernon Park</v>
          </cell>
          <cell r="D244" t="str">
            <v>Bredbury GSP</v>
          </cell>
          <cell r="E244">
            <v>17.5</v>
          </cell>
          <cell r="F244">
            <v>0</v>
          </cell>
          <cell r="G244">
            <v>17.5</v>
          </cell>
        </row>
        <row r="245">
          <cell r="B245" t="str">
            <v>Openshaw</v>
          </cell>
          <cell r="C245" t="str">
            <v>Droylsden</v>
          </cell>
          <cell r="D245" t="str">
            <v>Stalybridge GSP</v>
          </cell>
          <cell r="E245">
            <v>17.5</v>
          </cell>
          <cell r="F245">
            <v>0.1008</v>
          </cell>
          <cell r="G245">
            <v>17.6008</v>
          </cell>
        </row>
        <row r="246">
          <cell r="B246" t="str">
            <v>Ormskirk</v>
          </cell>
          <cell r="C246" t="str">
            <v>Skelmersdale</v>
          </cell>
          <cell r="D246" t="str">
            <v>Washway Farm GSP / Kirkby GSP GROUP</v>
          </cell>
          <cell r="E246">
            <v>22.863</v>
          </cell>
          <cell r="F246">
            <v>0</v>
          </cell>
          <cell r="G246">
            <v>22.863</v>
          </cell>
        </row>
        <row r="247">
          <cell r="B247" t="str">
            <v>Padiham</v>
          </cell>
          <cell r="C247" t="str">
            <v>Padiham</v>
          </cell>
          <cell r="D247" t="str">
            <v>Padiham GSP</v>
          </cell>
          <cell r="E247">
            <v>38</v>
          </cell>
          <cell r="F247">
            <v>0</v>
          </cell>
          <cell r="G247">
            <v>38</v>
          </cell>
        </row>
        <row r="248">
          <cell r="B248" t="str">
            <v>Peel St &amp; Ribblesdale T13</v>
          </cell>
          <cell r="C248" t="str">
            <v>Padiham</v>
          </cell>
          <cell r="D248" t="str">
            <v>Padiham GSP</v>
          </cell>
          <cell r="E248">
            <v>16</v>
          </cell>
          <cell r="F248">
            <v>0</v>
          </cell>
          <cell r="G248">
            <v>16</v>
          </cell>
        </row>
        <row r="249">
          <cell r="B249" t="str">
            <v>Pendleton</v>
          </cell>
          <cell r="C249" t="str">
            <v>Frederick Rd</v>
          </cell>
          <cell r="D249" t="str">
            <v>Kearsley 132 GSP</v>
          </cell>
          <cell r="E249">
            <v>22.863</v>
          </cell>
          <cell r="F249">
            <v>0</v>
          </cell>
          <cell r="G249">
            <v>22.863</v>
          </cell>
        </row>
        <row r="250">
          <cell r="B250" t="str">
            <v>Petteril Bank</v>
          </cell>
          <cell r="C250" t="str">
            <v>Carlisle</v>
          </cell>
          <cell r="D250" t="str">
            <v>Harker ENWL SGTs 1 2 3A 4 / Hutton GSP GROUP</v>
          </cell>
          <cell r="E250">
            <v>22.863</v>
          </cell>
          <cell r="F250">
            <v>0</v>
          </cell>
          <cell r="G250">
            <v>22.863</v>
          </cell>
        </row>
        <row r="251">
          <cell r="B251" t="str">
            <v>Phillips Lane</v>
          </cell>
          <cell r="C251" t="str">
            <v>Nelson</v>
          </cell>
          <cell r="D251" t="str">
            <v>Padiham GSP</v>
          </cell>
          <cell r="E251">
            <v>9</v>
          </cell>
          <cell r="F251">
            <v>0</v>
          </cell>
          <cell r="G251">
            <v>9</v>
          </cell>
        </row>
        <row r="252">
          <cell r="B252" t="str">
            <v>Piccadilly</v>
          </cell>
          <cell r="C252" t="str">
            <v>Bloom Street</v>
          </cell>
          <cell r="D252" t="str">
            <v>South Manchester GSP</v>
          </cell>
          <cell r="E252">
            <v>22.863</v>
          </cell>
          <cell r="F252">
            <v>0</v>
          </cell>
          <cell r="G252">
            <v>22.863</v>
          </cell>
        </row>
        <row r="253">
          <cell r="B253" t="str">
            <v>Pimbo</v>
          </cell>
          <cell r="C253" t="str">
            <v>Skelmersdale</v>
          </cell>
          <cell r="D253" t="str">
            <v>Washway Farm GSP / Kirkby GSP GROUP</v>
          </cell>
          <cell r="E253">
            <v>30</v>
          </cell>
          <cell r="F253">
            <v>0.55200000000000005</v>
          </cell>
          <cell r="G253">
            <v>30.552</v>
          </cell>
        </row>
        <row r="254">
          <cell r="B254" t="str">
            <v>Portwood</v>
          </cell>
          <cell r="C254" t="str">
            <v>Vernon Park</v>
          </cell>
          <cell r="D254" t="str">
            <v>Bredbury GSP</v>
          </cell>
          <cell r="E254">
            <v>22.863</v>
          </cell>
          <cell r="F254">
            <v>0.1827</v>
          </cell>
          <cell r="G254">
            <v>23.0457</v>
          </cell>
        </row>
        <row r="255">
          <cell r="B255" t="str">
            <v>Poulton</v>
          </cell>
          <cell r="C255" t="str">
            <v>Bispham</v>
          </cell>
          <cell r="D255" t="str">
            <v>Penwortham West GSP / Stanah GSP GROUP</v>
          </cell>
          <cell r="E255">
            <v>20.96</v>
          </cell>
          <cell r="F255">
            <v>0</v>
          </cell>
          <cell r="G255">
            <v>20.96</v>
          </cell>
        </row>
        <row r="256">
          <cell r="B256" t="str">
            <v>Poynton</v>
          </cell>
          <cell r="C256" t="str">
            <v>Hazel Grove</v>
          </cell>
          <cell r="D256" t="str">
            <v>Bredbury GSP</v>
          </cell>
          <cell r="E256">
            <v>17.5</v>
          </cell>
          <cell r="F256">
            <v>0</v>
          </cell>
          <cell r="G256">
            <v>17.5</v>
          </cell>
        </row>
        <row r="257">
          <cell r="B257" t="str">
            <v>Preesall</v>
          </cell>
          <cell r="C257" t="str">
            <v>Thornton</v>
          </cell>
          <cell r="D257" t="str">
            <v>Penwortham West GSP / Stanah GSP GROUP</v>
          </cell>
          <cell r="E257">
            <v>23</v>
          </cell>
          <cell r="F257">
            <v>4.0800000000000003E-3</v>
          </cell>
          <cell r="G257">
            <v>23.004079999999998</v>
          </cell>
        </row>
        <row r="258">
          <cell r="B258" t="str">
            <v>Preston East</v>
          </cell>
          <cell r="C258" t="str">
            <v>Preston East</v>
          </cell>
          <cell r="D258" t="str">
            <v>Penwortham East GSP / Rochdale SGT 1 GROUP</v>
          </cell>
          <cell r="E258">
            <v>32</v>
          </cell>
          <cell r="F258">
            <v>2.8274400000000002</v>
          </cell>
          <cell r="G258">
            <v>34.827440000000003</v>
          </cell>
        </row>
        <row r="259">
          <cell r="B259" t="str">
            <v>Preston Old Rd</v>
          </cell>
          <cell r="C259" t="str">
            <v>Blackpool</v>
          </cell>
          <cell r="D259" t="str">
            <v>Penwortham West GSP / Stanah GSP GROUP</v>
          </cell>
          <cell r="E259">
            <v>22.863</v>
          </cell>
          <cell r="F259">
            <v>0</v>
          </cell>
          <cell r="G259">
            <v>22.863</v>
          </cell>
        </row>
        <row r="260">
          <cell r="B260" t="str">
            <v>Prestwich</v>
          </cell>
          <cell r="C260" t="str">
            <v>Agecroft</v>
          </cell>
          <cell r="D260" t="str">
            <v>Kearsley 132 GSP</v>
          </cell>
          <cell r="E260">
            <v>22.863</v>
          </cell>
          <cell r="F260">
            <v>0</v>
          </cell>
          <cell r="G260">
            <v>22.863</v>
          </cell>
        </row>
        <row r="261">
          <cell r="B261" t="str">
            <v>Pringle St</v>
          </cell>
          <cell r="C261" t="str">
            <v>Blackburn</v>
          </cell>
          <cell r="D261" t="str">
            <v>Penwortham East GSP / Rochdale SGT 1 GROUP</v>
          </cell>
          <cell r="E261">
            <v>19.940000000000001</v>
          </cell>
          <cell r="F261">
            <v>0</v>
          </cell>
          <cell r="G261">
            <v>19.940000000000001</v>
          </cell>
        </row>
        <row r="262">
          <cell r="B262" t="str">
            <v>Queens Park</v>
          </cell>
          <cell r="C262" t="str">
            <v>Stuart St</v>
          </cell>
          <cell r="D262" t="str">
            <v>Stalybridge GSP</v>
          </cell>
          <cell r="E262">
            <v>19.2</v>
          </cell>
          <cell r="F262">
            <v>0</v>
          </cell>
          <cell r="G262">
            <v>19.2</v>
          </cell>
        </row>
        <row r="263">
          <cell r="B263" t="str">
            <v>Radcliffe</v>
          </cell>
          <cell r="C263" t="str">
            <v>Radcliffe</v>
          </cell>
          <cell r="D263" t="str">
            <v>Kearsley 132 GSP</v>
          </cell>
          <cell r="E263">
            <v>38</v>
          </cell>
          <cell r="F263">
            <v>3.9600000000000003E-2</v>
          </cell>
          <cell r="G263">
            <v>38.0396</v>
          </cell>
        </row>
        <row r="264">
          <cell r="B264" t="str">
            <v>Randal St</v>
          </cell>
          <cell r="C264" t="str">
            <v>Blackburn</v>
          </cell>
          <cell r="D264" t="str">
            <v>Penwortham East GSP / Rochdale SGT 1 GROUP</v>
          </cell>
          <cell r="E264">
            <v>18.8</v>
          </cell>
          <cell r="F264">
            <v>0</v>
          </cell>
          <cell r="G264">
            <v>18.8</v>
          </cell>
        </row>
        <row r="265">
          <cell r="B265" t="str">
            <v>Rawtenstall Rd</v>
          </cell>
          <cell r="C265" t="str">
            <v>Rossendale</v>
          </cell>
          <cell r="D265" t="str">
            <v>Padiham GSP</v>
          </cell>
          <cell r="E265">
            <v>22.863</v>
          </cell>
          <cell r="F265">
            <v>0</v>
          </cell>
          <cell r="G265">
            <v>22.863</v>
          </cell>
        </row>
        <row r="266">
          <cell r="B266" t="str">
            <v>Reddish Vale</v>
          </cell>
          <cell r="C266" t="str">
            <v>Vernon Park</v>
          </cell>
          <cell r="D266" t="str">
            <v>Bredbury GSP</v>
          </cell>
          <cell r="E266">
            <v>18.5</v>
          </cell>
          <cell r="F266">
            <v>0</v>
          </cell>
          <cell r="G266">
            <v>18.5</v>
          </cell>
        </row>
        <row r="267">
          <cell r="B267" t="str">
            <v>Ribblesdale T14</v>
          </cell>
          <cell r="C267" t="str">
            <v>Padiham</v>
          </cell>
          <cell r="D267" t="str">
            <v>Padiham GSP</v>
          </cell>
          <cell r="E267">
            <v>13.25</v>
          </cell>
          <cell r="F267">
            <v>0</v>
          </cell>
          <cell r="G267">
            <v>13.25</v>
          </cell>
        </row>
        <row r="268">
          <cell r="B268" t="str">
            <v>Ribbleton</v>
          </cell>
          <cell r="C268" t="str">
            <v>Preston East</v>
          </cell>
          <cell r="D268" t="str">
            <v>Penwortham East GSP / Rochdale SGT 1 GROUP</v>
          </cell>
          <cell r="E268">
            <v>22.863</v>
          </cell>
          <cell r="F268">
            <v>1.88496</v>
          </cell>
          <cell r="G268">
            <v>24.747959999999999</v>
          </cell>
        </row>
        <row r="269">
          <cell r="B269" t="str">
            <v>Ringley</v>
          </cell>
          <cell r="C269" t="str">
            <v>NA</v>
          </cell>
          <cell r="D269" t="str">
            <v>Kearsley Local 33 GSP</v>
          </cell>
          <cell r="E269">
            <v>23</v>
          </cell>
          <cell r="F269">
            <v>0.66779999999999995</v>
          </cell>
          <cell r="G269">
            <v>23.6678</v>
          </cell>
        </row>
        <row r="270">
          <cell r="B270" t="str">
            <v>Risley</v>
          </cell>
          <cell r="C270" t="str">
            <v>Risley</v>
          </cell>
          <cell r="D270" t="str">
            <v>Risley</v>
          </cell>
          <cell r="E270">
            <v>19.3</v>
          </cell>
          <cell r="F270">
            <v>3.0208499999999998</v>
          </cell>
          <cell r="G270">
            <v>22.32085</v>
          </cell>
        </row>
        <row r="271">
          <cell r="B271" t="str">
            <v>Robert Hall St</v>
          </cell>
          <cell r="C271" t="str">
            <v>Frederick Rd</v>
          </cell>
          <cell r="D271" t="str">
            <v>Kearsley 132 GSP</v>
          </cell>
          <cell r="E271">
            <v>20.5</v>
          </cell>
          <cell r="F271">
            <v>0</v>
          </cell>
          <cell r="G271">
            <v>20.5</v>
          </cell>
        </row>
        <row r="272">
          <cell r="B272" t="str">
            <v>Rochdale Central</v>
          </cell>
          <cell r="C272" t="str">
            <v>Rochdale Central</v>
          </cell>
          <cell r="D272" t="str">
            <v>Rochdale SGTs 2 3 4</v>
          </cell>
          <cell r="E272">
            <v>42</v>
          </cell>
          <cell r="F272">
            <v>0.1008</v>
          </cell>
          <cell r="G272">
            <v>42.1008</v>
          </cell>
        </row>
        <row r="273">
          <cell r="B273" t="str">
            <v>Roman Rd</v>
          </cell>
          <cell r="C273" t="str">
            <v>Lower Darwen</v>
          </cell>
          <cell r="D273" t="str">
            <v>Penwortham East GSP / Rochdale SGT 1 GROUP</v>
          </cell>
          <cell r="E273">
            <v>20.5</v>
          </cell>
          <cell r="F273">
            <v>0</v>
          </cell>
          <cell r="G273">
            <v>20.5</v>
          </cell>
        </row>
        <row r="274">
          <cell r="B274" t="str">
            <v>Romiley</v>
          </cell>
          <cell r="C274" t="str">
            <v>Vernon Park</v>
          </cell>
          <cell r="D274" t="str">
            <v>Bredbury GSP</v>
          </cell>
          <cell r="E274">
            <v>17.5</v>
          </cell>
          <cell r="F274">
            <v>1.12374</v>
          </cell>
          <cell r="G274">
            <v>18.623740000000002</v>
          </cell>
        </row>
        <row r="275">
          <cell r="B275" t="str">
            <v>Rossall</v>
          </cell>
          <cell r="C275" t="str">
            <v>Thornton</v>
          </cell>
          <cell r="D275" t="str">
            <v>Penwortham West GSP / Stanah GSP GROUP</v>
          </cell>
          <cell r="E275">
            <v>3.5</v>
          </cell>
          <cell r="F275">
            <v>3.5028000000000001</v>
          </cell>
          <cell r="G275">
            <v>7.0028000000000006</v>
          </cell>
        </row>
        <row r="276">
          <cell r="B276" t="str">
            <v>Royton</v>
          </cell>
          <cell r="C276" t="str">
            <v>Royton</v>
          </cell>
          <cell r="D276" t="str">
            <v>Whitegate GSP</v>
          </cell>
          <cell r="E276">
            <v>22.863</v>
          </cell>
          <cell r="F276">
            <v>0</v>
          </cell>
          <cell r="G276">
            <v>22.863</v>
          </cell>
        </row>
        <row r="277">
          <cell r="B277" t="str">
            <v>S.E. Macclesfield</v>
          </cell>
          <cell r="C277" t="str">
            <v>NA</v>
          </cell>
          <cell r="D277" t="str">
            <v>Macclesfield 33 GSP</v>
          </cell>
          <cell r="E277">
            <v>22.863</v>
          </cell>
          <cell r="F277">
            <v>1.2760000000000001E-2</v>
          </cell>
          <cell r="G277">
            <v>22.87576</v>
          </cell>
        </row>
        <row r="278">
          <cell r="B278" t="str">
            <v>S.W. Macclesfield</v>
          </cell>
          <cell r="C278" t="str">
            <v>NA</v>
          </cell>
          <cell r="D278" t="str">
            <v>Macclesfield 33 GSP</v>
          </cell>
          <cell r="E278">
            <v>22.863</v>
          </cell>
          <cell r="F278">
            <v>3.1934699999999996</v>
          </cell>
          <cell r="G278">
            <v>26.056469999999997</v>
          </cell>
        </row>
        <row r="279">
          <cell r="B279" t="str">
            <v>Sale</v>
          </cell>
          <cell r="C279" t="str">
            <v>Sale</v>
          </cell>
          <cell r="D279" t="str">
            <v>Carrington ENWL SGTs 1B 2B 4 7</v>
          </cell>
          <cell r="E279">
            <v>22.86</v>
          </cell>
          <cell r="F279">
            <v>0.189</v>
          </cell>
          <cell r="G279">
            <v>23.048999999999999</v>
          </cell>
        </row>
        <row r="280">
          <cell r="B280" t="str">
            <v>Sale Moor</v>
          </cell>
          <cell r="C280" t="str">
            <v>Sale</v>
          </cell>
          <cell r="D280" t="str">
            <v>Carrington ENWL SGTs 1B 2B 4 7</v>
          </cell>
          <cell r="E280">
            <v>10</v>
          </cell>
          <cell r="F280">
            <v>0</v>
          </cell>
          <cell r="G280">
            <v>10</v>
          </cell>
        </row>
        <row r="281">
          <cell r="B281" t="str">
            <v>Salford Quays</v>
          </cell>
          <cell r="C281" t="str">
            <v>Frederick Rd</v>
          </cell>
          <cell r="D281" t="str">
            <v>Kearsley 132 GSP</v>
          </cell>
          <cell r="E281">
            <v>20.5</v>
          </cell>
          <cell r="F281">
            <v>0</v>
          </cell>
          <cell r="G281">
            <v>20.5</v>
          </cell>
        </row>
        <row r="282">
          <cell r="B282" t="str">
            <v>Sandgate</v>
          </cell>
          <cell r="C282" t="str">
            <v>Barrow &amp; Sandgate</v>
          </cell>
          <cell r="D282" t="str">
            <v>Harker ENWL SGTs 1 2 3A 4 / Hutton GSP GROUP</v>
          </cell>
          <cell r="E282">
            <v>23</v>
          </cell>
          <cell r="F282">
            <v>0</v>
          </cell>
          <cell r="G282">
            <v>23</v>
          </cell>
        </row>
        <row r="283">
          <cell r="B283" t="str">
            <v>Scarisbrick</v>
          </cell>
          <cell r="C283" t="str">
            <v>Skelmersdale</v>
          </cell>
          <cell r="D283" t="str">
            <v>Washway Farm GSP / Kirkby GSP GROUP</v>
          </cell>
          <cell r="E283">
            <v>6</v>
          </cell>
          <cell r="F283">
            <v>1.26</v>
          </cell>
          <cell r="G283">
            <v>7.26</v>
          </cell>
        </row>
        <row r="284">
          <cell r="B284" t="str">
            <v>Sebergham</v>
          </cell>
          <cell r="C284" t="str">
            <v>Carlisle</v>
          </cell>
          <cell r="D284" t="str">
            <v>Harker ENWL SGTs 1 2 3A 4 / Hutton GSP GROUP</v>
          </cell>
          <cell r="E284">
            <v>4</v>
          </cell>
          <cell r="F284">
            <v>0</v>
          </cell>
          <cell r="G284">
            <v>4</v>
          </cell>
        </row>
        <row r="285">
          <cell r="B285" t="str">
            <v>Sedbergh</v>
          </cell>
          <cell r="C285" t="str">
            <v>Kendal (Parkside Rd)</v>
          </cell>
          <cell r="D285" t="str">
            <v>Harker ENWL SGTs 1 2 3A 4 / Hutton GSP GROUP</v>
          </cell>
          <cell r="E285">
            <v>7.6208000000000009</v>
          </cell>
          <cell r="F285">
            <v>1.7999999999999999E-2</v>
          </cell>
          <cell r="G285">
            <v>7.6388000000000007</v>
          </cell>
        </row>
        <row r="286">
          <cell r="B286" t="str">
            <v>Selsmire</v>
          </cell>
          <cell r="C286" t="str">
            <v>Penrith &amp; Shap</v>
          </cell>
          <cell r="D286" t="str">
            <v>Harker ENWL SGTs 1 2 3A 4 / Hutton GSP GROUP</v>
          </cell>
          <cell r="E286">
            <v>4</v>
          </cell>
          <cell r="F286">
            <v>0</v>
          </cell>
          <cell r="G286">
            <v>4</v>
          </cell>
        </row>
        <row r="287">
          <cell r="B287" t="str">
            <v>Settle</v>
          </cell>
          <cell r="C287" t="str">
            <v>Padiham</v>
          </cell>
          <cell r="D287" t="str">
            <v>Padiham GSP</v>
          </cell>
          <cell r="E287">
            <v>5</v>
          </cell>
          <cell r="F287">
            <v>0</v>
          </cell>
          <cell r="G287">
            <v>5</v>
          </cell>
        </row>
        <row r="288">
          <cell r="B288" t="str">
            <v>Shannon St South</v>
          </cell>
          <cell r="C288" t="str">
            <v>Blackpool</v>
          </cell>
          <cell r="D288" t="str">
            <v>Penwortham West GSP / Stanah GSP GROUP</v>
          </cell>
          <cell r="E288">
            <v>22</v>
          </cell>
          <cell r="F288">
            <v>0</v>
          </cell>
          <cell r="G288">
            <v>22</v>
          </cell>
        </row>
        <row r="289">
          <cell r="B289" t="str">
            <v>Shap</v>
          </cell>
          <cell r="C289" t="str">
            <v>Penrith &amp; Shap</v>
          </cell>
          <cell r="D289" t="str">
            <v>Harker ENWL SGTs 1 2 3A 4 / Hutton GSP GROUP</v>
          </cell>
          <cell r="E289">
            <v>8.5</v>
          </cell>
          <cell r="F289">
            <v>0</v>
          </cell>
          <cell r="G289">
            <v>8.5</v>
          </cell>
        </row>
        <row r="290">
          <cell r="B290" t="str">
            <v>Shaw</v>
          </cell>
          <cell r="C290" t="str">
            <v>Royton</v>
          </cell>
          <cell r="D290" t="str">
            <v>Whitegate GSP</v>
          </cell>
          <cell r="E290">
            <v>22.863</v>
          </cell>
          <cell r="F290">
            <v>0</v>
          </cell>
          <cell r="G290">
            <v>22.863</v>
          </cell>
        </row>
        <row r="291">
          <cell r="B291" t="str">
            <v>Siddick</v>
          </cell>
          <cell r="C291" t="str">
            <v>Stainburn &amp; Siddick</v>
          </cell>
          <cell r="D291" t="str">
            <v>Harker ENWL SGTs 1 2 3A 4 / Hutton GSP GROUP</v>
          </cell>
          <cell r="E291">
            <v>20.5</v>
          </cell>
          <cell r="F291">
            <v>3.8159999999999998</v>
          </cell>
          <cell r="G291">
            <v>24.315999999999999</v>
          </cell>
        </row>
        <row r="292">
          <cell r="B292" t="str">
            <v>Silloth</v>
          </cell>
          <cell r="C292" t="str">
            <v>Carlisle</v>
          </cell>
          <cell r="D292" t="str">
            <v>Harker ENWL SGTs 1 2 3A 4 / Hutton GSP GROUP</v>
          </cell>
          <cell r="E292">
            <v>30.69</v>
          </cell>
          <cell r="F292">
            <v>1.5209999999999999</v>
          </cell>
          <cell r="G292">
            <v>32.210999999999999</v>
          </cell>
        </row>
        <row r="293">
          <cell r="B293" t="str">
            <v>Skelmersdale</v>
          </cell>
          <cell r="C293" t="str">
            <v>Skelmersdale</v>
          </cell>
          <cell r="D293" t="str">
            <v>Washway Farm GSP / Kirkby GSP GROUP</v>
          </cell>
          <cell r="E293">
            <v>22.863</v>
          </cell>
          <cell r="F293">
            <v>0</v>
          </cell>
          <cell r="G293">
            <v>22.863</v>
          </cell>
        </row>
        <row r="294">
          <cell r="B294" t="str">
            <v>Slipway</v>
          </cell>
          <cell r="C294" t="str">
            <v>Egremont</v>
          </cell>
          <cell r="D294" t="str">
            <v>Harker ENWL SGTs 1 2 3A 4 / Hutton GSP GROUP</v>
          </cell>
          <cell r="E294">
            <v>13</v>
          </cell>
          <cell r="F294">
            <v>0</v>
          </cell>
          <cell r="G294">
            <v>13</v>
          </cell>
        </row>
        <row r="295">
          <cell r="B295" t="str">
            <v>Snipe</v>
          </cell>
          <cell r="C295" t="str">
            <v>Droylsden</v>
          </cell>
          <cell r="D295" t="str">
            <v>Stalybridge GSP</v>
          </cell>
          <cell r="E295">
            <v>19.5</v>
          </cell>
          <cell r="F295">
            <v>0</v>
          </cell>
          <cell r="G295">
            <v>19.5</v>
          </cell>
        </row>
        <row r="296">
          <cell r="B296" t="str">
            <v>South Park</v>
          </cell>
          <cell r="C296" t="str">
            <v>Lytham</v>
          </cell>
          <cell r="D296" t="str">
            <v>Penwortham West GSP / Stanah GSP GROUP</v>
          </cell>
          <cell r="E296">
            <v>23</v>
          </cell>
          <cell r="F296">
            <v>0</v>
          </cell>
          <cell r="G296">
            <v>23</v>
          </cell>
        </row>
        <row r="297">
          <cell r="B297" t="str">
            <v>Spa Rd</v>
          </cell>
          <cell r="C297" t="str">
            <v>Bolton</v>
          </cell>
          <cell r="D297" t="str">
            <v>Kearsley 132 GSP</v>
          </cell>
          <cell r="E297">
            <v>31.5</v>
          </cell>
          <cell r="F297">
            <v>0</v>
          </cell>
          <cell r="G297">
            <v>31.5</v>
          </cell>
        </row>
        <row r="298">
          <cell r="B298" t="str">
            <v>Spadeadam 132/11kV</v>
          </cell>
          <cell r="C298" t="str">
            <v>Spadeadam 132/11kV</v>
          </cell>
          <cell r="D298" t="str">
            <v>Harker ENWL SGTs 1 2 3A 4 / Hutton GSP GROUP</v>
          </cell>
          <cell r="E298">
            <v>38</v>
          </cell>
          <cell r="F298">
            <v>0</v>
          </cell>
          <cell r="G298">
            <v>38</v>
          </cell>
        </row>
        <row r="299">
          <cell r="B299" t="str">
            <v>Spadeadam 11/33kV</v>
          </cell>
          <cell r="C299" t="str">
            <v>Spadeadam 132/11kV</v>
          </cell>
          <cell r="D299" t="str">
            <v>Harker ENWL SGTs 1 2 3A 4 / Hut…</v>
          </cell>
          <cell r="E299">
            <v>9.5</v>
          </cell>
          <cell r="F299">
            <v>3.2939999999999997E-2</v>
          </cell>
          <cell r="G299">
            <v>9.53294</v>
          </cell>
        </row>
        <row r="300">
          <cell r="B300" t="str">
            <v>Spotland</v>
          </cell>
          <cell r="C300" t="str">
            <v>Rochdale Central</v>
          </cell>
          <cell r="D300" t="str">
            <v>Rochdale SGTs 2 3 4</v>
          </cell>
          <cell r="E300">
            <v>17.5</v>
          </cell>
          <cell r="F300">
            <v>0.13440000000000002</v>
          </cell>
          <cell r="G300">
            <v>17.634399999999999</v>
          </cell>
        </row>
        <row r="301">
          <cell r="B301" t="str">
            <v>Spring Cottage</v>
          </cell>
          <cell r="C301" t="str">
            <v>Nelson</v>
          </cell>
          <cell r="D301" t="str">
            <v>Padiham GSP</v>
          </cell>
          <cell r="E301">
            <v>13.752000000000001</v>
          </cell>
          <cell r="F301">
            <v>0</v>
          </cell>
          <cell r="G301">
            <v>13.752000000000001</v>
          </cell>
        </row>
        <row r="302">
          <cell r="B302" t="str">
            <v>Spring Garden St 11kV</v>
          </cell>
          <cell r="C302" t="str">
            <v>Lancaster</v>
          </cell>
          <cell r="D302" t="str">
            <v>Heysham GSP</v>
          </cell>
          <cell r="E302">
            <v>29</v>
          </cell>
          <cell r="F302">
            <v>0</v>
          </cell>
          <cell r="G302">
            <v>29</v>
          </cell>
        </row>
        <row r="303">
          <cell r="B303" t="str">
            <v>Spring Garden St 6.6kV</v>
          </cell>
          <cell r="C303" t="str">
            <v>Lancaster</v>
          </cell>
          <cell r="D303" t="str">
            <v>Heysham GSP</v>
          </cell>
          <cell r="E303">
            <v>22.863</v>
          </cell>
          <cell r="F303">
            <v>0</v>
          </cell>
          <cell r="G303">
            <v>22.863</v>
          </cell>
        </row>
        <row r="304">
          <cell r="B304" t="str">
            <v>Squires Gate</v>
          </cell>
          <cell r="C304" t="str">
            <v>Blackpool</v>
          </cell>
          <cell r="D304" t="str">
            <v>Penwortham West GSP / Stanah GSP GROUP</v>
          </cell>
          <cell r="E304">
            <v>22.9</v>
          </cell>
          <cell r="F304">
            <v>0</v>
          </cell>
          <cell r="G304">
            <v>22.9</v>
          </cell>
        </row>
        <row r="305">
          <cell r="B305" t="str">
            <v>St Annes</v>
          </cell>
          <cell r="C305" t="str">
            <v>Lytham</v>
          </cell>
          <cell r="D305" t="str">
            <v>Penwortham West GSP / Stanah GSP GROUP</v>
          </cell>
          <cell r="E305">
            <v>17.5</v>
          </cell>
          <cell r="F305">
            <v>0</v>
          </cell>
          <cell r="G305">
            <v>17.5</v>
          </cell>
        </row>
        <row r="306">
          <cell r="B306" t="str">
            <v>St Marys</v>
          </cell>
          <cell r="C306" t="str">
            <v>Greenhill</v>
          </cell>
          <cell r="D306" t="str">
            <v>Whitegate GSP</v>
          </cell>
          <cell r="E306">
            <v>22.863</v>
          </cell>
          <cell r="F306">
            <v>0</v>
          </cell>
          <cell r="G306">
            <v>22.863</v>
          </cell>
        </row>
        <row r="307">
          <cell r="B307" t="str">
            <v>St Marys St</v>
          </cell>
          <cell r="C307" t="str">
            <v>Ribble</v>
          </cell>
          <cell r="D307" t="str">
            <v>Penwortham East GSP / Rochdale SGT 1 GROUP</v>
          </cell>
          <cell r="E307">
            <v>17.5</v>
          </cell>
          <cell r="F307">
            <v>0</v>
          </cell>
          <cell r="G307">
            <v>17.5</v>
          </cell>
        </row>
        <row r="308">
          <cell r="B308" t="str">
            <v>St Thomas Rd</v>
          </cell>
          <cell r="C308" t="str">
            <v>Lytham</v>
          </cell>
          <cell r="D308" t="str">
            <v>Penwortham West GSP / Stanah GSP GROUP</v>
          </cell>
          <cell r="E308">
            <v>22.863</v>
          </cell>
          <cell r="F308">
            <v>0</v>
          </cell>
          <cell r="G308">
            <v>22.863</v>
          </cell>
        </row>
        <row r="309">
          <cell r="B309" t="str">
            <v>Stainburn</v>
          </cell>
          <cell r="C309" t="str">
            <v>Stainburn &amp; Siddick</v>
          </cell>
          <cell r="D309" t="str">
            <v>Harker ENWL SGTs 1 2 3A 4 / Hutton GSP GROUP</v>
          </cell>
          <cell r="E309">
            <v>15</v>
          </cell>
          <cell r="F309">
            <v>0</v>
          </cell>
          <cell r="G309">
            <v>15</v>
          </cell>
        </row>
        <row r="310">
          <cell r="B310" t="str">
            <v>Standish</v>
          </cell>
          <cell r="C310" t="str">
            <v>Wrightington</v>
          </cell>
          <cell r="D310" t="str">
            <v>Penwortham West GSP / Stanah GSP GROUP</v>
          </cell>
          <cell r="E310">
            <v>23</v>
          </cell>
          <cell r="F310">
            <v>2.52</v>
          </cell>
          <cell r="G310">
            <v>25.52</v>
          </cell>
        </row>
        <row r="311">
          <cell r="B311" t="str">
            <v>Strangeways</v>
          </cell>
          <cell r="C311" t="str">
            <v>Red Bank</v>
          </cell>
          <cell r="D311" t="str">
            <v>Whitegate GSP</v>
          </cell>
          <cell r="E311">
            <v>20.5</v>
          </cell>
          <cell r="F311">
            <v>0</v>
          </cell>
          <cell r="G311">
            <v>20.5</v>
          </cell>
        </row>
        <row r="312">
          <cell r="B312" t="str">
            <v>Strawberry Bank</v>
          </cell>
          <cell r="C312" t="str">
            <v>Huncoat</v>
          </cell>
          <cell r="D312" t="str">
            <v>Padiham GSP</v>
          </cell>
          <cell r="E312">
            <v>22.863</v>
          </cell>
          <cell r="F312">
            <v>3.38625</v>
          </cell>
          <cell r="G312">
            <v>26.24925</v>
          </cell>
        </row>
        <row r="313">
          <cell r="B313" t="str">
            <v>Stuart St</v>
          </cell>
          <cell r="C313" t="str">
            <v>Stuart St</v>
          </cell>
          <cell r="D313" t="str">
            <v>Stalybridge GSP</v>
          </cell>
          <cell r="E313">
            <v>20.5</v>
          </cell>
          <cell r="F313">
            <v>0</v>
          </cell>
          <cell r="G313">
            <v>20.5</v>
          </cell>
        </row>
        <row r="314">
          <cell r="B314" t="str">
            <v>Stubbins</v>
          </cell>
          <cell r="C314" t="str">
            <v>Rossendale</v>
          </cell>
          <cell r="D314" t="str">
            <v>Padiham GSP</v>
          </cell>
          <cell r="E314">
            <v>28</v>
          </cell>
          <cell r="F314">
            <v>0</v>
          </cell>
          <cell r="G314">
            <v>28</v>
          </cell>
        </row>
        <row r="315">
          <cell r="B315" t="str">
            <v>Swinton</v>
          </cell>
          <cell r="C315" t="str">
            <v>Agecroft</v>
          </cell>
          <cell r="D315" t="str">
            <v>Kearsley 132 GSP</v>
          </cell>
          <cell r="E315">
            <v>23</v>
          </cell>
          <cell r="F315">
            <v>0</v>
          </cell>
          <cell r="G315">
            <v>23</v>
          </cell>
        </row>
        <row r="316">
          <cell r="B316" t="str">
            <v>Tame Valley</v>
          </cell>
          <cell r="C316" t="str">
            <v>Hartshead-Heyrod</v>
          </cell>
          <cell r="D316" t="str">
            <v>Stalybridge GSP</v>
          </cell>
          <cell r="E316">
            <v>18.920000000000002</v>
          </cell>
          <cell r="F316">
            <v>1.26E-2</v>
          </cell>
          <cell r="G316">
            <v>18.932600000000001</v>
          </cell>
        </row>
        <row r="317">
          <cell r="B317" t="str">
            <v>Tardy Gate</v>
          </cell>
          <cell r="C317" t="str">
            <v>Ribble</v>
          </cell>
          <cell r="D317" t="str">
            <v>Penwortham East GSP / Rochdale SGT 1 GROUP</v>
          </cell>
          <cell r="E317">
            <v>22.863</v>
          </cell>
          <cell r="F317">
            <v>5.0000000000000001E-4</v>
          </cell>
          <cell r="G317">
            <v>22.863499999999998</v>
          </cell>
        </row>
        <row r="318">
          <cell r="B318" t="str">
            <v>Tarleton</v>
          </cell>
          <cell r="C318" t="str">
            <v>Wrightington</v>
          </cell>
          <cell r="D318" t="str">
            <v>Penwortham West GSP / Stanah GSP GROUP</v>
          </cell>
          <cell r="E318">
            <v>22.863</v>
          </cell>
          <cell r="F318">
            <v>2.6399999999999996E-3</v>
          </cell>
          <cell r="G318">
            <v>22.865639999999999</v>
          </cell>
        </row>
        <row r="319">
          <cell r="B319" t="str">
            <v>The Height</v>
          </cell>
          <cell r="C319" t="str">
            <v>Agecroft</v>
          </cell>
          <cell r="D319" t="str">
            <v>Kearsley 132 GSP</v>
          </cell>
          <cell r="E319">
            <v>16.8</v>
          </cell>
          <cell r="F319">
            <v>0.47249999999999998</v>
          </cell>
          <cell r="G319">
            <v>17.272500000000001</v>
          </cell>
        </row>
        <row r="320">
          <cell r="B320" t="str">
            <v>Thornton</v>
          </cell>
          <cell r="C320" t="str">
            <v>Bispham</v>
          </cell>
          <cell r="D320" t="str">
            <v>Penwortham West GSP / Stanah GSP GROUP</v>
          </cell>
          <cell r="E320">
            <v>22.863</v>
          </cell>
          <cell r="F320">
            <v>0</v>
          </cell>
          <cell r="G320">
            <v>22.863</v>
          </cell>
        </row>
        <row r="321">
          <cell r="B321" t="str">
            <v>Townley St</v>
          </cell>
          <cell r="C321" t="str">
            <v>Chadderton</v>
          </cell>
          <cell r="D321" t="str">
            <v>Whitegate GSP</v>
          </cell>
          <cell r="E321">
            <v>15.242000000000001</v>
          </cell>
          <cell r="F321">
            <v>0</v>
          </cell>
          <cell r="G321">
            <v>15.242000000000001</v>
          </cell>
        </row>
        <row r="322">
          <cell r="B322" t="str">
            <v>Trafford</v>
          </cell>
          <cell r="C322" t="str">
            <v>Stretford</v>
          </cell>
          <cell r="D322" t="str">
            <v>South Manchester GSP</v>
          </cell>
          <cell r="E322">
            <v>20.5</v>
          </cell>
          <cell r="F322">
            <v>0</v>
          </cell>
          <cell r="G322">
            <v>20.5</v>
          </cell>
        </row>
        <row r="323">
          <cell r="B323" t="str">
            <v>Trafford Park North</v>
          </cell>
          <cell r="C323" t="str">
            <v>Barton</v>
          </cell>
          <cell r="D323" t="str">
            <v>Carrington ENWL SGTs 1B 2B 4 7</v>
          </cell>
          <cell r="E323">
            <v>15.75</v>
          </cell>
          <cell r="F323">
            <v>8.82</v>
          </cell>
          <cell r="G323">
            <v>24.57</v>
          </cell>
        </row>
        <row r="324">
          <cell r="B324" t="str">
            <v>Trimpell</v>
          </cell>
          <cell r="C324" t="str">
            <v>Trimpell</v>
          </cell>
          <cell r="D324" t="str">
            <v>Heysham GSP</v>
          </cell>
          <cell r="E324">
            <v>23.815000000000001</v>
          </cell>
          <cell r="F324">
            <v>1.8</v>
          </cell>
          <cell r="G324">
            <v>25.615000000000002</v>
          </cell>
        </row>
        <row r="325">
          <cell r="B325" t="str">
            <v>Trinity</v>
          </cell>
          <cell r="C325" t="str">
            <v>Frederick Rd</v>
          </cell>
          <cell r="D325" t="str">
            <v>Kearsley 132 GSP</v>
          </cell>
          <cell r="E325">
            <v>22.9</v>
          </cell>
          <cell r="F325">
            <v>0</v>
          </cell>
          <cell r="G325">
            <v>22.9</v>
          </cell>
        </row>
        <row r="326">
          <cell r="B326" t="str">
            <v>Tulketh</v>
          </cell>
          <cell r="C326" t="str">
            <v>Ribble</v>
          </cell>
          <cell r="D326" t="str">
            <v>Penwortham East GSP / Rochdale SGT 1 GROUP</v>
          </cell>
          <cell r="E326">
            <v>22.863</v>
          </cell>
          <cell r="F326">
            <v>0</v>
          </cell>
          <cell r="G326">
            <v>22.863</v>
          </cell>
        </row>
        <row r="327">
          <cell r="B327" t="str">
            <v>Ulverston</v>
          </cell>
          <cell r="C327" t="str">
            <v>Ulverston</v>
          </cell>
          <cell r="D327" t="str">
            <v>Harker ENWL SGTs 1 2 3A 4 / Hutton GSP GROUP</v>
          </cell>
          <cell r="E327">
            <v>15</v>
          </cell>
          <cell r="F327">
            <v>1.12656</v>
          </cell>
          <cell r="G327">
            <v>16.126560000000001</v>
          </cell>
        </row>
        <row r="328">
          <cell r="B328" t="str">
            <v>Union Rd</v>
          </cell>
          <cell r="C328" t="str">
            <v>Bolton</v>
          </cell>
          <cell r="D328" t="str">
            <v>Kearsley 132 GSP</v>
          </cell>
          <cell r="E328">
            <v>22.863</v>
          </cell>
          <cell r="F328">
            <v>0</v>
          </cell>
          <cell r="G328">
            <v>22.863</v>
          </cell>
        </row>
        <row r="329">
          <cell r="B329" t="str">
            <v>Upholland</v>
          </cell>
          <cell r="C329" t="str">
            <v>Orrell</v>
          </cell>
          <cell r="D329" t="str">
            <v>Washway Farm GSP / Kirkby GSP GROUP</v>
          </cell>
          <cell r="E329">
            <v>17.5</v>
          </cell>
          <cell r="F329">
            <v>0.24</v>
          </cell>
          <cell r="G329">
            <v>17.739999999999998</v>
          </cell>
        </row>
        <row r="330">
          <cell r="B330" t="str">
            <v>Urmston</v>
          </cell>
          <cell r="C330" t="str">
            <v>Stretford</v>
          </cell>
          <cell r="D330" t="str">
            <v>South Manchester GSP</v>
          </cell>
          <cell r="E330">
            <v>22.863</v>
          </cell>
          <cell r="F330">
            <v>0</v>
          </cell>
          <cell r="G330">
            <v>22.863</v>
          </cell>
        </row>
        <row r="331">
          <cell r="B331" t="str">
            <v>Victoria Park</v>
          </cell>
          <cell r="C331" t="str">
            <v>Longsight</v>
          </cell>
          <cell r="D331" t="str">
            <v>Bredbury GSP</v>
          </cell>
          <cell r="E331">
            <v>20.5</v>
          </cell>
          <cell r="F331">
            <v>0</v>
          </cell>
          <cell r="G331">
            <v>20.5</v>
          </cell>
        </row>
        <row r="332">
          <cell r="B332" t="str">
            <v>Warbreck</v>
          </cell>
          <cell r="C332" t="str">
            <v>Bispham</v>
          </cell>
          <cell r="D332" t="str">
            <v>Penwortham West GSP / Stanah GSP GROUP</v>
          </cell>
          <cell r="E332">
            <v>17.5</v>
          </cell>
          <cell r="F332">
            <v>0</v>
          </cell>
          <cell r="G332">
            <v>17.5</v>
          </cell>
        </row>
        <row r="333">
          <cell r="B333" t="str">
            <v>Wardleworth</v>
          </cell>
          <cell r="C333" t="str">
            <v>Belfield</v>
          </cell>
          <cell r="D333" t="str">
            <v>Rochdale SGTs 2 3 4</v>
          </cell>
          <cell r="E333">
            <v>22.863</v>
          </cell>
          <cell r="F333">
            <v>0.26963999999999999</v>
          </cell>
          <cell r="G333">
            <v>23.132639999999999</v>
          </cell>
        </row>
        <row r="334">
          <cell r="B334" t="str">
            <v>Warton</v>
          </cell>
          <cell r="C334" t="str">
            <v>Peel</v>
          </cell>
          <cell r="D334" t="str">
            <v>Penwortham West GSP / Stanah GSP GROUP</v>
          </cell>
          <cell r="E334">
            <v>22.863</v>
          </cell>
          <cell r="F334">
            <v>0.63</v>
          </cell>
          <cell r="G334">
            <v>23.492999999999999</v>
          </cell>
        </row>
        <row r="335">
          <cell r="B335" t="str">
            <v>Waterhead</v>
          </cell>
          <cell r="C335" t="str">
            <v>Greenhill</v>
          </cell>
          <cell r="D335" t="str">
            <v>Whitegate GSP</v>
          </cell>
          <cell r="E335">
            <v>22.863</v>
          </cell>
          <cell r="F335">
            <v>0</v>
          </cell>
          <cell r="G335">
            <v>22.863</v>
          </cell>
        </row>
        <row r="336">
          <cell r="B336" t="str">
            <v>Waterswallows</v>
          </cell>
          <cell r="C336" t="str">
            <v>Buxton</v>
          </cell>
          <cell r="D336" t="str">
            <v>Stalybridge GSP</v>
          </cell>
          <cell r="E336">
            <v>22.863</v>
          </cell>
          <cell r="F336">
            <v>0</v>
          </cell>
          <cell r="G336">
            <v>22.863</v>
          </cell>
        </row>
        <row r="337">
          <cell r="B337" t="str">
            <v>Weaste</v>
          </cell>
          <cell r="C337" t="str">
            <v>Frederick Rd</v>
          </cell>
          <cell r="D337" t="str">
            <v>Kearsley 132 GSP</v>
          </cell>
          <cell r="E337">
            <v>20.5</v>
          </cell>
          <cell r="F337">
            <v>0</v>
          </cell>
          <cell r="G337">
            <v>20.5</v>
          </cell>
        </row>
        <row r="338">
          <cell r="B338" t="str">
            <v>Werneth</v>
          </cell>
          <cell r="C338" t="str">
            <v>Greenhill</v>
          </cell>
          <cell r="D338" t="str">
            <v>Whitegate GSP</v>
          </cell>
          <cell r="E338">
            <v>22.863</v>
          </cell>
          <cell r="F338">
            <v>0</v>
          </cell>
          <cell r="G338">
            <v>22.863</v>
          </cell>
        </row>
        <row r="339">
          <cell r="B339" t="str">
            <v>Wesley Place Bacup</v>
          </cell>
          <cell r="C339" t="str">
            <v>Rossendale</v>
          </cell>
          <cell r="D339" t="str">
            <v>Padiham GSP</v>
          </cell>
          <cell r="E339">
            <v>22.863</v>
          </cell>
          <cell r="F339">
            <v>0.12</v>
          </cell>
          <cell r="G339">
            <v>22.983000000000001</v>
          </cell>
        </row>
        <row r="340">
          <cell r="B340" t="str">
            <v>West Didsbury</v>
          </cell>
          <cell r="C340" t="str">
            <v>West Didsbury</v>
          </cell>
          <cell r="D340" t="str">
            <v>South Manchester GSP</v>
          </cell>
          <cell r="E340">
            <v>20.5</v>
          </cell>
          <cell r="F340">
            <v>2.0160000000000001E-2</v>
          </cell>
          <cell r="G340">
            <v>20.520160000000001</v>
          </cell>
        </row>
        <row r="341">
          <cell r="B341" t="str">
            <v>Westgate</v>
          </cell>
          <cell r="C341" t="str">
            <v>Lancaster</v>
          </cell>
          <cell r="D341" t="str">
            <v>Heysham GSP</v>
          </cell>
          <cell r="E341">
            <v>17.5</v>
          </cell>
          <cell r="F341">
            <v>0.55559999999999998</v>
          </cell>
          <cell r="G341">
            <v>18.055599999999998</v>
          </cell>
        </row>
        <row r="342">
          <cell r="B342" t="str">
            <v>Westhoughton</v>
          </cell>
          <cell r="C342" t="str">
            <v>Westhoughton</v>
          </cell>
          <cell r="D342" t="str">
            <v>Kearsley 132 GSP</v>
          </cell>
          <cell r="E342">
            <v>22.863</v>
          </cell>
          <cell r="F342">
            <v>0</v>
          </cell>
          <cell r="G342">
            <v>22.863</v>
          </cell>
        </row>
        <row r="343">
          <cell r="B343" t="str">
            <v>Westlinton</v>
          </cell>
          <cell r="C343" t="str">
            <v>Carlisle</v>
          </cell>
          <cell r="D343" t="str">
            <v>Harker ENWL SGTs 1 2 3A 4 / Hutton GSP GROUP</v>
          </cell>
          <cell r="E343">
            <v>15</v>
          </cell>
          <cell r="F343">
            <v>0.26112000000000002</v>
          </cell>
          <cell r="G343">
            <v>15.26112</v>
          </cell>
        </row>
        <row r="344">
          <cell r="B344" t="str">
            <v>Whalley</v>
          </cell>
          <cell r="C344" t="str">
            <v>Padiham</v>
          </cell>
          <cell r="D344" t="str">
            <v>Padiham GSP</v>
          </cell>
          <cell r="E344">
            <v>22.863</v>
          </cell>
          <cell r="F344">
            <v>3.8399999999999997E-2</v>
          </cell>
          <cell r="G344">
            <v>22.901399999999999</v>
          </cell>
        </row>
        <row r="345">
          <cell r="B345" t="str">
            <v>Whalley Range</v>
          </cell>
          <cell r="C345" t="str">
            <v>West Didsbury</v>
          </cell>
          <cell r="D345" t="str">
            <v>South Manchester GSP</v>
          </cell>
          <cell r="E345">
            <v>22.863</v>
          </cell>
          <cell r="F345">
            <v>3.5999999999999997E-4</v>
          </cell>
          <cell r="G345">
            <v>22.86336</v>
          </cell>
        </row>
        <row r="346">
          <cell r="B346" t="str">
            <v>Whasset</v>
          </cell>
          <cell r="C346" t="str">
            <v>Kendal (Parkside Rd)</v>
          </cell>
          <cell r="D346" t="str">
            <v>Harker ENWL SGTs 1 2 3A 4 / Hutton GSP GROUP</v>
          </cell>
          <cell r="E346">
            <v>16</v>
          </cell>
          <cell r="F346">
            <v>3.5999999999999997E-2</v>
          </cell>
          <cell r="G346">
            <v>16.036000000000001</v>
          </cell>
        </row>
        <row r="347">
          <cell r="B347" t="str">
            <v>Whinfell</v>
          </cell>
          <cell r="C347" t="str">
            <v>Penrith &amp; Shap</v>
          </cell>
          <cell r="D347" t="str">
            <v>Harker ENWL SGTs 1 2 3A 4 / Hutton GSP GROUP</v>
          </cell>
          <cell r="E347">
            <v>4</v>
          </cell>
          <cell r="F347">
            <v>0</v>
          </cell>
          <cell r="G347">
            <v>4</v>
          </cell>
        </row>
        <row r="348">
          <cell r="B348" t="str">
            <v>Whittle Le Woods</v>
          </cell>
          <cell r="C348" t="str">
            <v>Leyland</v>
          </cell>
          <cell r="D348" t="str">
            <v>Penwortham West GSP / Stanah GSP GROUP</v>
          </cell>
          <cell r="E348">
            <v>17.5</v>
          </cell>
          <cell r="F348">
            <v>0</v>
          </cell>
          <cell r="G348">
            <v>17.5</v>
          </cell>
        </row>
        <row r="349">
          <cell r="B349" t="str">
            <v>Whitworth</v>
          </cell>
          <cell r="C349" t="str">
            <v>Rochdale Central</v>
          </cell>
          <cell r="D349" t="str">
            <v>Rochdale SGTs 2 3 4</v>
          </cell>
          <cell r="E349">
            <v>8</v>
          </cell>
          <cell r="F349">
            <v>0</v>
          </cell>
          <cell r="G349">
            <v>8</v>
          </cell>
        </row>
        <row r="350">
          <cell r="B350" t="str">
            <v>Wigton</v>
          </cell>
          <cell r="C350" t="str">
            <v>Carlisle</v>
          </cell>
          <cell r="D350" t="str">
            <v>Harker ENWL SGTs 1 2 3A 4 / Hutton GSP GROUP</v>
          </cell>
          <cell r="E350">
            <v>22.863</v>
          </cell>
          <cell r="F350">
            <v>2.1566400000000003</v>
          </cell>
          <cell r="G350">
            <v>25.019639999999999</v>
          </cell>
        </row>
        <row r="351">
          <cell r="B351" t="str">
            <v>Willow Hey</v>
          </cell>
          <cell r="C351" t="str">
            <v>Skelmersdale</v>
          </cell>
          <cell r="D351" t="str">
            <v>Washway Farm GSP / Kirkby GSP GROUP</v>
          </cell>
          <cell r="E351">
            <v>22.863</v>
          </cell>
          <cell r="F351">
            <v>0</v>
          </cell>
          <cell r="G351">
            <v>22.863</v>
          </cell>
        </row>
        <row r="352">
          <cell r="B352" t="str">
            <v>Willowbank</v>
          </cell>
          <cell r="C352" t="str">
            <v>Greenhill</v>
          </cell>
          <cell r="D352" t="str">
            <v>Whitegate GSP</v>
          </cell>
          <cell r="E352">
            <v>17.5</v>
          </cell>
          <cell r="F352">
            <v>0</v>
          </cell>
          <cell r="G352">
            <v>17.5</v>
          </cell>
        </row>
        <row r="353">
          <cell r="B353" t="str">
            <v>Willowholme</v>
          </cell>
          <cell r="C353" t="str">
            <v>Carlisle</v>
          </cell>
          <cell r="D353" t="str">
            <v>Harker ENWL SGTs 1 2 3A 4 / Hutton GSP GROUP</v>
          </cell>
          <cell r="E353">
            <v>22.863</v>
          </cell>
          <cell r="F353">
            <v>0.62370000000000003</v>
          </cell>
          <cell r="G353">
            <v>23.486699999999999</v>
          </cell>
        </row>
        <row r="354">
          <cell r="B354" t="str">
            <v>Wilmslow</v>
          </cell>
          <cell r="C354" t="str">
            <v>Moss Nook</v>
          </cell>
          <cell r="D354" t="str">
            <v>South Manchester GSP</v>
          </cell>
          <cell r="E354">
            <v>17.5</v>
          </cell>
          <cell r="F354">
            <v>0</v>
          </cell>
          <cell r="G354">
            <v>17.5</v>
          </cell>
        </row>
        <row r="355">
          <cell r="B355" t="str">
            <v>Windermere</v>
          </cell>
          <cell r="C355" t="str">
            <v>Kendal (Parkside Rd)</v>
          </cell>
          <cell r="D355" t="str">
            <v>Harker ENWL SGTs 1 2 3A 4 / Hutton GSP GROUP</v>
          </cell>
          <cell r="E355">
            <v>23</v>
          </cell>
          <cell r="F355">
            <v>6.3E-2</v>
          </cell>
          <cell r="G355">
            <v>23.062999999999999</v>
          </cell>
        </row>
        <row r="356">
          <cell r="B356" t="str">
            <v>Winifred Rd</v>
          </cell>
          <cell r="C356" t="str">
            <v>Adswood</v>
          </cell>
          <cell r="D356" t="str">
            <v>Bredbury GSP</v>
          </cell>
          <cell r="E356">
            <v>17.5</v>
          </cell>
          <cell r="F356">
            <v>0</v>
          </cell>
          <cell r="G356">
            <v>17.5</v>
          </cell>
        </row>
        <row r="357">
          <cell r="B357" t="str">
            <v>Withington</v>
          </cell>
          <cell r="C357" t="str">
            <v>West Didsbury</v>
          </cell>
          <cell r="D357" t="str">
            <v>South Manchester GSP</v>
          </cell>
          <cell r="E357">
            <v>17.5</v>
          </cell>
          <cell r="F357">
            <v>0</v>
          </cell>
          <cell r="G357">
            <v>17.5</v>
          </cell>
        </row>
        <row r="358">
          <cell r="B358" t="str">
            <v>Withyfold Drive</v>
          </cell>
          <cell r="C358" t="str">
            <v>NA</v>
          </cell>
          <cell r="D358" t="str">
            <v>Macclesfield 33 GSP</v>
          </cell>
          <cell r="E358">
            <v>35</v>
          </cell>
          <cell r="F358">
            <v>0</v>
          </cell>
          <cell r="G358">
            <v>35</v>
          </cell>
        </row>
        <row r="359">
          <cell r="B359" t="str">
            <v>Woodbine St</v>
          </cell>
          <cell r="C359" t="str">
            <v>Castleton</v>
          </cell>
          <cell r="D359" t="str">
            <v>Rochdale SGTs 2 3 4</v>
          </cell>
          <cell r="E359">
            <v>17.5</v>
          </cell>
          <cell r="F359">
            <v>0</v>
          </cell>
          <cell r="G359">
            <v>17.5</v>
          </cell>
        </row>
        <row r="360">
          <cell r="B360" t="str">
            <v>Woodfield Rd</v>
          </cell>
          <cell r="C360" t="str">
            <v>Wrightington</v>
          </cell>
          <cell r="D360" t="str">
            <v>Penwortham West GSP / Stanah GSP GROUP</v>
          </cell>
          <cell r="E360">
            <v>22.863</v>
          </cell>
          <cell r="F360">
            <v>0</v>
          </cell>
          <cell r="G360">
            <v>22.863</v>
          </cell>
        </row>
        <row r="361">
          <cell r="B361" t="str">
            <v>Woodhill Lane</v>
          </cell>
          <cell r="C361" t="str">
            <v>Lancaster</v>
          </cell>
          <cell r="D361" t="str">
            <v>Heysham GSP</v>
          </cell>
          <cell r="E361">
            <v>9</v>
          </cell>
          <cell r="F361">
            <v>0</v>
          </cell>
          <cell r="G361">
            <v>12</v>
          </cell>
        </row>
        <row r="362">
          <cell r="B362" t="str">
            <v>Woodhouse Park</v>
          </cell>
          <cell r="C362" t="str">
            <v>Moss Nook</v>
          </cell>
          <cell r="D362" t="str">
            <v>South Manchester GSP</v>
          </cell>
          <cell r="E362">
            <v>17.5</v>
          </cell>
          <cell r="F362">
            <v>0</v>
          </cell>
          <cell r="G362">
            <v>17.5</v>
          </cell>
        </row>
        <row r="363">
          <cell r="B363" t="str">
            <v>Woodley</v>
          </cell>
          <cell r="C363" t="str">
            <v>Vernon Park</v>
          </cell>
          <cell r="D363" t="str">
            <v>Bredbury GSP</v>
          </cell>
          <cell r="E363">
            <v>22.863</v>
          </cell>
          <cell r="F363">
            <v>2.0916000000000001</v>
          </cell>
          <cell r="G363">
            <v>24.954599999999999</v>
          </cell>
        </row>
        <row r="364">
          <cell r="B364" t="str">
            <v>Woolfold</v>
          </cell>
          <cell r="C364" t="str">
            <v>Bury</v>
          </cell>
          <cell r="D364" t="str">
            <v>Kearsley 132 GSP</v>
          </cell>
          <cell r="E364">
            <v>23</v>
          </cell>
          <cell r="F364">
            <v>0</v>
          </cell>
          <cell r="G364">
            <v>23</v>
          </cell>
        </row>
        <row r="365">
          <cell r="B365" t="str">
            <v>Wordsworth St</v>
          </cell>
          <cell r="C365" t="str">
            <v>Bolton</v>
          </cell>
          <cell r="D365" t="str">
            <v>Kearsley 132 GSP</v>
          </cell>
          <cell r="E365">
            <v>22.863</v>
          </cell>
          <cell r="F365">
            <v>0</v>
          </cell>
          <cell r="G365">
            <v>22.863</v>
          </cell>
        </row>
        <row r="366">
          <cell r="B366" t="str">
            <v>Worsley Mesnes</v>
          </cell>
          <cell r="C366" t="str">
            <v>Wigan</v>
          </cell>
          <cell r="D366" t="str">
            <v>Washway Farm GSP / Kirkby GSP GROUP</v>
          </cell>
          <cell r="E366">
            <v>22.863</v>
          </cell>
          <cell r="F366">
            <v>0</v>
          </cell>
          <cell r="G366">
            <v>22.863</v>
          </cell>
        </row>
        <row r="367">
          <cell r="B367" t="str">
            <v>Wrightington</v>
          </cell>
          <cell r="C367" t="str">
            <v>Wrightington</v>
          </cell>
          <cell r="D367" t="str">
            <v>Penwortham West GSP / Stanah GSP GROUP</v>
          </cell>
          <cell r="E367">
            <v>22.863</v>
          </cell>
          <cell r="F367">
            <v>0</v>
          </cell>
          <cell r="G367">
            <v>22.863</v>
          </cell>
        </row>
        <row r="368">
          <cell r="B368" t="str">
            <v>Yealand</v>
          </cell>
          <cell r="C368" t="str">
            <v>Kendal (Parkside Rd)</v>
          </cell>
          <cell r="D368" t="str">
            <v>Harker ENWL SGTs 1 2 3A 4 / Hutton GSP GROUP</v>
          </cell>
          <cell r="E368">
            <v>4</v>
          </cell>
          <cell r="F368">
            <v>2.3519999999999999E-2</v>
          </cell>
          <cell r="G368">
            <v>4.0235200000000004</v>
          </cell>
        </row>
        <row r="369">
          <cell r="B369" t="str">
            <v>Medipark</v>
          </cell>
          <cell r="C369" t="str">
            <v>Altrincham</v>
          </cell>
          <cell r="D369" t="str">
            <v>Carrington ENWL SGTs 1B 2B 4 7</v>
          </cell>
          <cell r="E369">
            <v>32</v>
          </cell>
          <cell r="F369">
            <v>0</v>
          </cell>
          <cell r="G369">
            <v>32</v>
          </cell>
        </row>
      </sheetData>
      <sheetData sheetId="2">
        <row r="1">
          <cell r="G1">
            <v>6</v>
          </cell>
        </row>
        <row r="26">
          <cell r="B26"/>
          <cell r="C26"/>
          <cell r="D26"/>
          <cell r="E26"/>
          <cell r="F26"/>
          <cell r="G26">
            <v>2020</v>
          </cell>
          <cell r="H26">
            <v>2021</v>
          </cell>
          <cell r="I26">
            <v>2022</v>
          </cell>
          <cell r="J26">
            <v>2023</v>
          </cell>
          <cell r="K26">
            <v>2024</v>
          </cell>
          <cell r="L26">
            <v>2025</v>
          </cell>
          <cell r="M26">
            <v>2026</v>
          </cell>
          <cell r="N26">
            <v>2027</v>
          </cell>
          <cell r="O26">
            <v>2028</v>
          </cell>
          <cell r="P26">
            <v>2029</v>
          </cell>
          <cell r="Q26">
            <v>2030</v>
          </cell>
          <cell r="R26">
            <v>2031</v>
          </cell>
          <cell r="S26">
            <v>2032</v>
          </cell>
          <cell r="T26">
            <v>2033</v>
          </cell>
          <cell r="U26">
            <v>2034</v>
          </cell>
          <cell r="V26">
            <v>2035</v>
          </cell>
          <cell r="W26">
            <v>2036</v>
          </cell>
          <cell r="X26">
            <v>2037</v>
          </cell>
          <cell r="Y26">
            <v>2038</v>
          </cell>
          <cell r="Z26">
            <v>2039</v>
          </cell>
          <cell r="AA26">
            <v>2040</v>
          </cell>
          <cell r="AB26">
            <v>2041</v>
          </cell>
          <cell r="AC26">
            <v>2042</v>
          </cell>
          <cell r="AD26">
            <v>2043</v>
          </cell>
          <cell r="AE26">
            <v>2044</v>
          </cell>
          <cell r="AF26">
            <v>2045</v>
          </cell>
          <cell r="AG26">
            <v>2046</v>
          </cell>
          <cell r="AH26">
            <v>2047</v>
          </cell>
          <cell r="AI26">
            <v>2048</v>
          </cell>
          <cell r="AJ26">
            <v>2049</v>
          </cell>
          <cell r="AK26">
            <v>2050</v>
          </cell>
          <cell r="AL26">
            <v>2051</v>
          </cell>
          <cell r="AM26"/>
          <cell r="AN26">
            <v>2020</v>
          </cell>
          <cell r="AO26">
            <v>2021</v>
          </cell>
          <cell r="AP26">
            <v>2022</v>
          </cell>
          <cell r="AQ26">
            <v>2023</v>
          </cell>
          <cell r="AR26">
            <v>2024</v>
          </cell>
          <cell r="AS26">
            <v>2025</v>
          </cell>
          <cell r="AT26">
            <v>2026</v>
          </cell>
          <cell r="AU26">
            <v>2027</v>
          </cell>
          <cell r="AV26">
            <v>2028</v>
          </cell>
          <cell r="AW26">
            <v>2029</v>
          </cell>
          <cell r="AX26">
            <v>2030</v>
          </cell>
          <cell r="AY26">
            <v>2031</v>
          </cell>
          <cell r="AZ26">
            <v>2032</v>
          </cell>
          <cell r="BA26">
            <v>2033</v>
          </cell>
          <cell r="BB26">
            <v>2034</v>
          </cell>
          <cell r="BC26">
            <v>2035</v>
          </cell>
          <cell r="BD26">
            <v>2036</v>
          </cell>
          <cell r="BE26">
            <v>2037</v>
          </cell>
          <cell r="BF26">
            <v>2038</v>
          </cell>
          <cell r="BG26">
            <v>2039</v>
          </cell>
          <cell r="BH26">
            <v>2040</v>
          </cell>
          <cell r="BI26">
            <v>2041</v>
          </cell>
          <cell r="BJ26">
            <v>2042</v>
          </cell>
          <cell r="BK26">
            <v>2043</v>
          </cell>
          <cell r="BL26">
            <v>2044</v>
          </cell>
          <cell r="BM26">
            <v>2045</v>
          </cell>
          <cell r="BN26">
            <v>2046</v>
          </cell>
          <cell r="BO26">
            <v>2047</v>
          </cell>
          <cell r="BP26">
            <v>2048</v>
          </cell>
          <cell r="BQ26">
            <v>2049</v>
          </cell>
          <cell r="BR26">
            <v>2050</v>
          </cell>
          <cell r="BS26">
            <v>2051</v>
          </cell>
          <cell r="BT26"/>
          <cell r="BU26">
            <v>2020</v>
          </cell>
          <cell r="BV26">
            <v>2021</v>
          </cell>
          <cell r="BW26">
            <v>2022</v>
          </cell>
          <cell r="BX26">
            <v>2023</v>
          </cell>
          <cell r="BY26">
            <v>2024</v>
          </cell>
          <cell r="BZ26">
            <v>2025</v>
          </cell>
          <cell r="CA26">
            <v>2026</v>
          </cell>
          <cell r="CB26">
            <v>2027</v>
          </cell>
          <cell r="CC26">
            <v>2028</v>
          </cell>
          <cell r="CD26">
            <v>2029</v>
          </cell>
          <cell r="CE26">
            <v>2030</v>
          </cell>
          <cell r="CF26">
            <v>2031</v>
          </cell>
          <cell r="CG26">
            <v>2032</v>
          </cell>
          <cell r="CH26">
            <v>2033</v>
          </cell>
          <cell r="CI26">
            <v>2034</v>
          </cell>
          <cell r="CJ26">
            <v>2035</v>
          </cell>
          <cell r="CK26">
            <v>2036</v>
          </cell>
          <cell r="CL26">
            <v>2037</v>
          </cell>
          <cell r="CM26">
            <v>2038</v>
          </cell>
          <cell r="CN26">
            <v>2039</v>
          </cell>
          <cell r="CO26">
            <v>2040</v>
          </cell>
          <cell r="CP26">
            <v>2041</v>
          </cell>
          <cell r="CQ26">
            <v>2042</v>
          </cell>
          <cell r="CR26">
            <v>2043</v>
          </cell>
          <cell r="CS26">
            <v>2044</v>
          </cell>
          <cell r="CT26">
            <v>2045</v>
          </cell>
          <cell r="CU26">
            <v>2046</v>
          </cell>
          <cell r="CV26">
            <v>2047</v>
          </cell>
          <cell r="CW26">
            <v>2048</v>
          </cell>
          <cell r="CX26">
            <v>2049</v>
          </cell>
          <cell r="CY26">
            <v>2050</v>
          </cell>
          <cell r="CZ26">
            <v>2051</v>
          </cell>
          <cell r="DA26"/>
          <cell r="DB26">
            <v>2020</v>
          </cell>
          <cell r="DC26">
            <v>2021</v>
          </cell>
          <cell r="DD26">
            <v>2022</v>
          </cell>
          <cell r="DE26">
            <v>2023</v>
          </cell>
          <cell r="DF26">
            <v>2024</v>
          </cell>
          <cell r="DG26">
            <v>2025</v>
          </cell>
          <cell r="DH26">
            <v>2026</v>
          </cell>
          <cell r="DI26">
            <v>2027</v>
          </cell>
          <cell r="DJ26">
            <v>2028</v>
          </cell>
          <cell r="DK26">
            <v>2029</v>
          </cell>
          <cell r="DL26">
            <v>2030</v>
          </cell>
          <cell r="DM26">
            <v>2031</v>
          </cell>
          <cell r="DN26">
            <v>2032</v>
          </cell>
          <cell r="DO26">
            <v>2033</v>
          </cell>
          <cell r="DP26">
            <v>2034</v>
          </cell>
          <cell r="DQ26">
            <v>2035</v>
          </cell>
          <cell r="DR26">
            <v>2036</v>
          </cell>
          <cell r="DS26">
            <v>2037</v>
          </cell>
          <cell r="DT26">
            <v>2038</v>
          </cell>
          <cell r="DU26">
            <v>2039</v>
          </cell>
          <cell r="DV26">
            <v>2040</v>
          </cell>
          <cell r="DW26">
            <v>2041</v>
          </cell>
          <cell r="DX26">
            <v>2042</v>
          </cell>
          <cell r="DY26">
            <v>2043</v>
          </cell>
          <cell r="DZ26">
            <v>2044</v>
          </cell>
          <cell r="EA26">
            <v>2045</v>
          </cell>
          <cell r="EB26">
            <v>2046</v>
          </cell>
          <cell r="EC26">
            <v>2047</v>
          </cell>
          <cell r="ED26">
            <v>2048</v>
          </cell>
          <cell r="EE26">
            <v>2049</v>
          </cell>
          <cell r="EF26">
            <v>2050</v>
          </cell>
          <cell r="EG26">
            <v>2051</v>
          </cell>
          <cell r="EH26"/>
          <cell r="EI26">
            <v>2020</v>
          </cell>
          <cell r="EJ26">
            <v>2021</v>
          </cell>
          <cell r="EK26">
            <v>2022</v>
          </cell>
          <cell r="EL26">
            <v>2023</v>
          </cell>
          <cell r="EM26">
            <v>2024</v>
          </cell>
          <cell r="EN26">
            <v>2025</v>
          </cell>
          <cell r="EO26">
            <v>2026</v>
          </cell>
          <cell r="EP26">
            <v>2027</v>
          </cell>
          <cell r="EQ26">
            <v>2028</v>
          </cell>
          <cell r="ER26">
            <v>2029</v>
          </cell>
          <cell r="ES26">
            <v>2030</v>
          </cell>
          <cell r="ET26">
            <v>2031</v>
          </cell>
          <cell r="EU26">
            <v>2032</v>
          </cell>
          <cell r="EV26">
            <v>2033</v>
          </cell>
          <cell r="EW26">
            <v>2034</v>
          </cell>
          <cell r="EX26">
            <v>2035</v>
          </cell>
          <cell r="EY26">
            <v>2036</v>
          </cell>
          <cell r="EZ26">
            <v>2037</v>
          </cell>
          <cell r="FA26">
            <v>2038</v>
          </cell>
          <cell r="FB26">
            <v>2039</v>
          </cell>
          <cell r="FC26">
            <v>2040</v>
          </cell>
          <cell r="FD26">
            <v>2041</v>
          </cell>
          <cell r="FE26">
            <v>2042</v>
          </cell>
          <cell r="FF26">
            <v>2043</v>
          </cell>
          <cell r="FG26">
            <v>2044</v>
          </cell>
          <cell r="FH26">
            <v>2045</v>
          </cell>
          <cell r="FI26">
            <v>2046</v>
          </cell>
          <cell r="FJ26">
            <v>2047</v>
          </cell>
          <cell r="FK26">
            <v>2048</v>
          </cell>
          <cell r="FL26">
            <v>2049</v>
          </cell>
          <cell r="FM26">
            <v>2050</v>
          </cell>
          <cell r="FN26">
            <v>2051</v>
          </cell>
        </row>
        <row r="27">
          <cell r="B27" t="str">
            <v>Bloom St</v>
          </cell>
          <cell r="C27">
            <v>93.2</v>
          </cell>
          <cell r="D27">
            <v>0.2394</v>
          </cell>
          <cell r="E27">
            <v>93.439400000000006</v>
          </cell>
          <cell r="F27"/>
          <cell r="G27">
            <v>79.658570833517317</v>
          </cell>
          <cell r="H27">
            <v>77.377444913701495</v>
          </cell>
          <cell r="I27">
            <v>69.248556919122322</v>
          </cell>
          <cell r="J27">
            <v>72.285959356840095</v>
          </cell>
          <cell r="K27">
            <v>73.721896006850599</v>
          </cell>
          <cell r="L27">
            <v>74.998461296551852</v>
          </cell>
          <cell r="M27">
            <v>76.417788856723988</v>
          </cell>
          <cell r="N27">
            <v>77.784865261849106</v>
          </cell>
          <cell r="O27">
            <v>79.13947359796542</v>
          </cell>
          <cell r="P27">
            <v>80.463807119129456</v>
          </cell>
          <cell r="Q27">
            <v>81.755508582798257</v>
          </cell>
          <cell r="R27">
            <v>83.081999969283103</v>
          </cell>
          <cell r="S27">
            <v>84.566107494500073</v>
          </cell>
          <cell r="T27">
            <v>85.872155800529129</v>
          </cell>
          <cell r="U27">
            <v>87.07661533715104</v>
          </cell>
          <cell r="V27">
            <v>88.151555864622097</v>
          </cell>
          <cell r="W27">
            <v>89.953682164044864</v>
          </cell>
          <cell r="X27">
            <v>91.834353420560277</v>
          </cell>
          <cell r="Y27">
            <v>93.741171822720617</v>
          </cell>
          <cell r="Z27">
            <v>95.57441916590065</v>
          </cell>
          <cell r="AA27">
            <v>97.24484400563739</v>
          </cell>
          <cell r="AB27">
            <v>98.775338003039309</v>
          </cell>
          <cell r="AC27">
            <v>100.01554942359822</v>
          </cell>
          <cell r="AD27">
            <v>101.19062979489283</v>
          </cell>
          <cell r="AE27">
            <v>102.28734201596231</v>
          </cell>
          <cell r="AF27">
            <v>103.29861256388601</v>
          </cell>
          <cell r="AG27">
            <v>104.20960413044101</v>
          </cell>
          <cell r="AH27">
            <v>105.06959082566627</v>
          </cell>
          <cell r="AI27">
            <v>105.89011940354899</v>
          </cell>
          <cell r="AJ27">
            <v>106.67761047273571</v>
          </cell>
          <cell r="AK27">
            <v>107.4201875424794</v>
          </cell>
          <cell r="AL27">
            <v>107.49812088201226</v>
          </cell>
          <cell r="AM27"/>
          <cell r="AN27">
            <v>79.658570833517317</v>
          </cell>
          <cell r="AO27">
            <v>77.711943958411368</v>
          </cell>
          <cell r="AP27">
            <v>68.574464898893567</v>
          </cell>
          <cell r="AQ27">
            <v>70.198253297952917</v>
          </cell>
          <cell r="AR27">
            <v>70.942151426647072</v>
          </cell>
          <cell r="AS27">
            <v>71.634991115600357</v>
          </cell>
          <cell r="AT27">
            <v>72.487302678666623</v>
          </cell>
          <cell r="AU27">
            <v>73.397852069943525</v>
          </cell>
          <cell r="AV27">
            <v>74.330706973538184</v>
          </cell>
          <cell r="AW27">
            <v>75.303140906771318</v>
          </cell>
          <cell r="AX27">
            <v>76.36871264737988</v>
          </cell>
          <cell r="AY27">
            <v>77.658201876901401</v>
          </cell>
          <cell r="AZ27">
            <v>78.271090598478793</v>
          </cell>
          <cell r="BA27">
            <v>78.906489690134848</v>
          </cell>
          <cell r="BB27">
            <v>79.584352717598051</v>
          </cell>
          <cell r="BC27">
            <v>80.225658998551765</v>
          </cell>
          <cell r="BD27">
            <v>80.86821933755931</v>
          </cell>
          <cell r="BE27">
            <v>81.593741864312321</v>
          </cell>
          <cell r="BF27">
            <v>82.255110345577179</v>
          </cell>
          <cell r="BG27">
            <v>82.948979646256987</v>
          </cell>
          <cell r="BH27">
            <v>83.704253548109165</v>
          </cell>
          <cell r="BI27">
            <v>84.603878213792143</v>
          </cell>
          <cell r="BJ27">
            <v>85.321344164831757</v>
          </cell>
          <cell r="BK27">
            <v>85.978111916038159</v>
          </cell>
          <cell r="BL27">
            <v>86.584369385839381</v>
          </cell>
          <cell r="BM27">
            <v>87.055103292762197</v>
          </cell>
          <cell r="BN27">
            <v>87.467935075126903</v>
          </cell>
          <cell r="BO27">
            <v>87.825962771389555</v>
          </cell>
          <cell r="BP27">
            <v>88.132690062529022</v>
          </cell>
          <cell r="BQ27">
            <v>88.391089240310876</v>
          </cell>
          <cell r="BR27">
            <v>88.591292961440814</v>
          </cell>
          <cell r="BS27">
            <v>88.768663359625279</v>
          </cell>
          <cell r="BT27"/>
          <cell r="BU27">
            <v>79.658570833517317</v>
          </cell>
          <cell r="BV27">
            <v>77.370155559616464</v>
          </cell>
          <cell r="BW27">
            <v>69.115344338267292</v>
          </cell>
          <cell r="BX27">
            <v>71.999983726549047</v>
          </cell>
          <cell r="BY27">
            <v>73.298871789075463</v>
          </cell>
          <cell r="BZ27">
            <v>74.432700585165435</v>
          </cell>
          <cell r="CA27">
            <v>75.663471418820833</v>
          </cell>
          <cell r="CB27">
            <v>76.853146785317492</v>
          </cell>
          <cell r="CC27">
            <v>77.969674699860221</v>
          </cell>
          <cell r="CD27">
            <v>79.039783451373182</v>
          </cell>
          <cell r="CE27">
            <v>80.106978631019686</v>
          </cell>
          <cell r="CF27">
            <v>81.132575466910609</v>
          </cell>
          <cell r="CG27">
            <v>82.305345830728214</v>
          </cell>
          <cell r="CH27">
            <v>83.39069580676545</v>
          </cell>
          <cell r="CI27">
            <v>84.406224439770369</v>
          </cell>
          <cell r="CJ27">
            <v>85.350507878665667</v>
          </cell>
          <cell r="CK27">
            <v>86.391292990838508</v>
          </cell>
          <cell r="CL27">
            <v>87.41272325081124</v>
          </cell>
          <cell r="CM27">
            <v>88.290542467600062</v>
          </cell>
          <cell r="CN27">
            <v>89.111541049925165</v>
          </cell>
          <cell r="CO27">
            <v>89.848460917392003</v>
          </cell>
          <cell r="CP27">
            <v>90.507708546727827</v>
          </cell>
          <cell r="CQ27">
            <v>90.96990591521508</v>
          </cell>
          <cell r="CR27">
            <v>91.415362666653351</v>
          </cell>
          <cell r="CS27">
            <v>91.861922692794025</v>
          </cell>
          <cell r="CT27">
            <v>92.229721883449315</v>
          </cell>
          <cell r="CU27">
            <v>92.52232295484778</v>
          </cell>
          <cell r="CV27">
            <v>92.746475636396767</v>
          </cell>
          <cell r="CW27">
            <v>92.928536008756495</v>
          </cell>
          <cell r="CX27">
            <v>93.068500878128177</v>
          </cell>
          <cell r="CY27">
            <v>93.158218598524272</v>
          </cell>
          <cell r="CZ27">
            <v>93.224259889702083</v>
          </cell>
          <cell r="DA27"/>
          <cell r="DB27">
            <v>79.658570833517317</v>
          </cell>
          <cell r="DC27">
            <v>77.37460853958342</v>
          </cell>
          <cell r="DD27">
            <v>69.094281698025441</v>
          </cell>
          <cell r="DE27">
            <v>71.974127376045814</v>
          </cell>
          <cell r="DF27">
            <v>73.247603606171964</v>
          </cell>
          <cell r="DG27">
            <v>74.359230630615684</v>
          </cell>
          <cell r="DH27">
            <v>75.610025040274309</v>
          </cell>
          <cell r="DI27">
            <v>76.807849519899364</v>
          </cell>
          <cell r="DJ27">
            <v>78.041934785117363</v>
          </cell>
          <cell r="DK27">
            <v>79.208335453834167</v>
          </cell>
          <cell r="DL27">
            <v>80.309052189938242</v>
          </cell>
          <cell r="DM27">
            <v>81.380278778532926</v>
          </cell>
          <cell r="DN27">
            <v>82.641922776502213</v>
          </cell>
          <cell r="DO27">
            <v>83.722581290516729</v>
          </cell>
          <cell r="DP27">
            <v>84.699756044002612</v>
          </cell>
          <cell r="DQ27">
            <v>85.724249874545777</v>
          </cell>
          <cell r="DR27">
            <v>88.124961179819365</v>
          </cell>
          <cell r="DS27">
            <v>90.804344201416328</v>
          </cell>
          <cell r="DT27">
            <v>93.248643449099674</v>
          </cell>
          <cell r="DU27">
            <v>95.587892624360407</v>
          </cell>
          <cell r="DV27">
            <v>97.751704050628248</v>
          </cell>
          <cell r="DW27">
            <v>99.755386309004763</v>
          </cell>
          <cell r="DX27">
            <v>101.46111018864778</v>
          </cell>
          <cell r="DY27">
            <v>103.05975213298298</v>
          </cell>
          <cell r="DZ27">
            <v>104.50446750864619</v>
          </cell>
          <cell r="EA27">
            <v>105.89759135802213</v>
          </cell>
          <cell r="EB27">
            <v>107.2036190417692</v>
          </cell>
          <cell r="EC27">
            <v>108.44127798635374</v>
          </cell>
          <cell r="ED27">
            <v>109.62377869548925</v>
          </cell>
          <cell r="EE27">
            <v>110.75643805068322</v>
          </cell>
          <cell r="EF27">
            <v>111.18847879714318</v>
          </cell>
          <cell r="EG27">
            <v>110.92742967331635</v>
          </cell>
          <cell r="EH27"/>
          <cell r="EI27">
            <v>79.658570833517317</v>
          </cell>
          <cell r="EJ27">
            <v>77.264019159315524</v>
          </cell>
          <cell r="EK27">
            <v>68.904779387365096</v>
          </cell>
          <cell r="EL27">
            <v>71.687058372416715</v>
          </cell>
          <cell r="EM27">
            <v>72.876276419974644</v>
          </cell>
          <cell r="EN27">
            <v>73.952133184413924</v>
          </cell>
          <cell r="EO27">
            <v>75.239673505470591</v>
          </cell>
          <cell r="EP27">
            <v>76.539739465168353</v>
          </cell>
          <cell r="EQ27">
            <v>77.879842367247704</v>
          </cell>
          <cell r="ER27">
            <v>79.182932834193167</v>
          </cell>
          <cell r="ES27">
            <v>80.636431217461265</v>
          </cell>
          <cell r="ET27">
            <v>83.372035987170264</v>
          </cell>
          <cell r="EU27">
            <v>86.363054153735632</v>
          </cell>
          <cell r="EV27">
            <v>89.080567619431392</v>
          </cell>
          <cell r="EW27">
            <v>91.757325081143165</v>
          </cell>
          <cell r="EX27">
            <v>94.590501734631502</v>
          </cell>
          <cell r="EY27">
            <v>97.333756224270701</v>
          </cell>
          <cell r="EZ27">
            <v>100.01688959668205</v>
          </cell>
          <cell r="FA27">
            <v>102.5325199395842</v>
          </cell>
          <cell r="FB27">
            <v>104.94551570867317</v>
          </cell>
          <cell r="FC27">
            <v>107.17942237449009</v>
          </cell>
          <cell r="FD27">
            <v>109.23902605053406</v>
          </cell>
          <cell r="FE27">
            <v>111.064522033698</v>
          </cell>
          <cell r="FF27">
            <v>112.78678389472165</v>
          </cell>
          <cell r="FG27">
            <v>114.39660778422251</v>
          </cell>
          <cell r="FH27">
            <v>114.91856475627482</v>
          </cell>
          <cell r="FI27">
            <v>115.05180381367063</v>
          </cell>
          <cell r="FJ27">
            <v>115.13447216927746</v>
          </cell>
          <cell r="FK27">
            <v>115.28015520986693</v>
          </cell>
          <cell r="FL27">
            <v>115.255569091702</v>
          </cell>
          <cell r="FM27">
            <v>115.17363636879931</v>
          </cell>
          <cell r="FN27">
            <v>115.09669156901946</v>
          </cell>
        </row>
        <row r="28">
          <cell r="B28" t="str">
            <v>Frederick Rd</v>
          </cell>
          <cell r="C28">
            <v>138</v>
          </cell>
          <cell r="D28">
            <v>1.26E-2</v>
          </cell>
          <cell r="E28">
            <v>138.01259999999999</v>
          </cell>
          <cell r="F28"/>
          <cell r="G28">
            <v>98.923683312659136</v>
          </cell>
          <cell r="H28">
            <v>114.36818448066902</v>
          </cell>
          <cell r="I28">
            <v>123.6251428172812</v>
          </cell>
          <cell r="J28">
            <v>138.06726371854575</v>
          </cell>
          <cell r="K28">
            <v>142.85205852900313</v>
          </cell>
          <cell r="L28">
            <v>146.30965744815001</v>
          </cell>
          <cell r="M28">
            <v>148.41903000339795</v>
          </cell>
          <cell r="N28">
            <v>150.39606206409076</v>
          </cell>
          <cell r="O28">
            <v>152.41716125239469</v>
          </cell>
          <cell r="P28">
            <v>154.51148587604331</v>
          </cell>
          <cell r="Q28">
            <v>156.65378527780314</v>
          </cell>
          <cell r="R28">
            <v>159.10515663185473</v>
          </cell>
          <cell r="S28">
            <v>161.48865655597967</v>
          </cell>
          <cell r="T28">
            <v>163.65810236203481</v>
          </cell>
          <cell r="U28">
            <v>165.68397658949704</v>
          </cell>
          <cell r="V28">
            <v>167.57999033445981</v>
          </cell>
          <cell r="W28">
            <v>170.96947607378758</v>
          </cell>
          <cell r="X28">
            <v>174.30648361245031</v>
          </cell>
          <cell r="Y28">
            <v>177.59617424063583</v>
          </cell>
          <cell r="Z28">
            <v>180.81312118350249</v>
          </cell>
          <cell r="AA28">
            <v>183.82921652788912</v>
          </cell>
          <cell r="AB28">
            <v>186.52355995654179</v>
          </cell>
          <cell r="AC28">
            <v>188.90946528432877</v>
          </cell>
          <cell r="AD28">
            <v>191.20918902907204</v>
          </cell>
          <cell r="AE28">
            <v>193.46065970802425</v>
          </cell>
          <cell r="AF28">
            <v>195.60817116125202</v>
          </cell>
          <cell r="AG28">
            <v>197.63955058632669</v>
          </cell>
          <cell r="AH28">
            <v>199.60865227933658</v>
          </cell>
          <cell r="AI28">
            <v>201.52926275673084</v>
          </cell>
          <cell r="AJ28">
            <v>203.41692446762039</v>
          </cell>
          <cell r="AK28">
            <v>205.28002560391795</v>
          </cell>
          <cell r="AL28">
            <v>205.62819705107813</v>
          </cell>
          <cell r="AM28"/>
          <cell r="AN28">
            <v>98.923683312659136</v>
          </cell>
          <cell r="AO28">
            <v>112.08008315417759</v>
          </cell>
          <cell r="AP28">
            <v>116.29301998214638</v>
          </cell>
          <cell r="AQ28">
            <v>122.45046657392987</v>
          </cell>
          <cell r="AR28">
            <v>123.78603316763981</v>
          </cell>
          <cell r="AS28">
            <v>124.92093785045694</v>
          </cell>
          <cell r="AT28">
            <v>126.38892198737399</v>
          </cell>
          <cell r="AU28">
            <v>127.89730936645965</v>
          </cell>
          <cell r="AV28">
            <v>129.53251119196315</v>
          </cell>
          <cell r="AW28">
            <v>131.37591386776086</v>
          </cell>
          <cell r="AX28">
            <v>133.36429605647919</v>
          </cell>
          <cell r="AY28">
            <v>135.47481564812537</v>
          </cell>
          <cell r="AZ28">
            <v>136.91954919815629</v>
          </cell>
          <cell r="BA28">
            <v>138.38241266962604</v>
          </cell>
          <cell r="BB28">
            <v>139.79880693705832</v>
          </cell>
          <cell r="BC28">
            <v>141.25664840676563</v>
          </cell>
          <cell r="BD28">
            <v>142.9189450860257</v>
          </cell>
          <cell r="BE28">
            <v>144.7031957409244</v>
          </cell>
          <cell r="BF28">
            <v>146.47231039696879</v>
          </cell>
          <cell r="BG28">
            <v>148.26711549368497</v>
          </cell>
          <cell r="BH28">
            <v>150.03914080212635</v>
          </cell>
          <cell r="BI28">
            <v>151.88617451155363</v>
          </cell>
          <cell r="BJ28">
            <v>153.57847985466935</v>
          </cell>
          <cell r="BK28">
            <v>155.15699091221325</v>
          </cell>
          <cell r="BL28">
            <v>156.69015422411235</v>
          </cell>
          <cell r="BM28">
            <v>157.47998512021252</v>
          </cell>
          <cell r="BN28">
            <v>158.17544324898483</v>
          </cell>
          <cell r="BO28">
            <v>158.75878228715277</v>
          </cell>
          <cell r="BP28">
            <v>159.21964632802286</v>
          </cell>
          <cell r="BQ28">
            <v>159.54555091788185</v>
          </cell>
          <cell r="BR28">
            <v>159.77252860995731</v>
          </cell>
          <cell r="BS28">
            <v>160.19186058198758</v>
          </cell>
          <cell r="BT28"/>
          <cell r="BU28">
            <v>98.923683312659136</v>
          </cell>
          <cell r="BV28">
            <v>114.35901282060894</v>
          </cell>
          <cell r="BW28">
            <v>123.41028057734005</v>
          </cell>
          <cell r="BX28">
            <v>137.61087398707431</v>
          </cell>
          <cell r="BY28">
            <v>142.17311532806863</v>
          </cell>
          <cell r="BZ28">
            <v>145.39361130773673</v>
          </cell>
          <cell r="CA28">
            <v>147.18913016462972</v>
          </cell>
          <cell r="CB28">
            <v>148.87648477350493</v>
          </cell>
          <cell r="CC28">
            <v>150.56198438168605</v>
          </cell>
          <cell r="CD28">
            <v>152.33762965106894</v>
          </cell>
          <cell r="CE28">
            <v>154.17925044458232</v>
          </cell>
          <cell r="CF28">
            <v>156.21796868754603</v>
          </cell>
          <cell r="CG28">
            <v>158.18207908509959</v>
          </cell>
          <cell r="CH28">
            <v>160.05106013456714</v>
          </cell>
          <cell r="CI28">
            <v>161.8186553089848</v>
          </cell>
          <cell r="CJ28">
            <v>163.53188124277932</v>
          </cell>
          <cell r="CK28">
            <v>165.34287838095364</v>
          </cell>
          <cell r="CL28">
            <v>167.09434165421416</v>
          </cell>
          <cell r="CM28">
            <v>168.79413469155901</v>
          </cell>
          <cell r="CN28">
            <v>170.41039458704864</v>
          </cell>
          <cell r="CO28">
            <v>171.88025264304576</v>
          </cell>
          <cell r="CP28">
            <v>173.05101768155765</v>
          </cell>
          <cell r="CQ28">
            <v>173.96894594187646</v>
          </cell>
          <cell r="CR28">
            <v>174.70176599212812</v>
          </cell>
          <cell r="CS28">
            <v>175.35043159775734</v>
          </cell>
          <cell r="CT28">
            <v>175.93501318501833</v>
          </cell>
          <cell r="CU28">
            <v>176.45049519798795</v>
          </cell>
          <cell r="CV28">
            <v>176.9075153262927</v>
          </cell>
          <cell r="CW28">
            <v>177.31069990921688</v>
          </cell>
          <cell r="CX28">
            <v>177.68380403459679</v>
          </cell>
          <cell r="CY28">
            <v>178.01401835472745</v>
          </cell>
          <cell r="CZ28">
            <v>178.3066002986443</v>
          </cell>
          <cell r="DA28"/>
          <cell r="DB28">
            <v>98.923683312659136</v>
          </cell>
          <cell r="DC28">
            <v>114.37625849511522</v>
          </cell>
          <cell r="DD28">
            <v>123.44569560219173</v>
          </cell>
          <cell r="DE28">
            <v>137.68299680848162</v>
          </cell>
          <cell r="DF28">
            <v>142.25063218968819</v>
          </cell>
          <cell r="DG28">
            <v>145.48277348133271</v>
          </cell>
          <cell r="DH28">
            <v>147.33724130159283</v>
          </cell>
          <cell r="DI28">
            <v>149.09463457943662</v>
          </cell>
          <cell r="DJ28">
            <v>151.03997274193338</v>
          </cell>
          <cell r="DK28">
            <v>153.0335853608367</v>
          </cell>
          <cell r="DL28">
            <v>154.98459888441602</v>
          </cell>
          <cell r="DM28">
            <v>157.02478971080086</v>
          </cell>
          <cell r="DN28">
            <v>159.04122047291094</v>
          </cell>
          <cell r="DO28">
            <v>160.84421071834035</v>
          </cell>
          <cell r="DP28">
            <v>162.50084510162705</v>
          </cell>
          <cell r="DQ28">
            <v>164.56165203205956</v>
          </cell>
          <cell r="DR28">
            <v>169.63441325833858</v>
          </cell>
          <cell r="DS28">
            <v>175.10624226165805</v>
          </cell>
          <cell r="DT28">
            <v>181.12345436328604</v>
          </cell>
          <cell r="DU28">
            <v>186.92142558514323</v>
          </cell>
          <cell r="DV28">
            <v>192.4121474769978</v>
          </cell>
          <cell r="DW28">
            <v>197.53321634369541</v>
          </cell>
          <cell r="DX28">
            <v>202.16646207423338</v>
          </cell>
          <cell r="DY28">
            <v>206.49424710485448</v>
          </cell>
          <cell r="DZ28">
            <v>210.65395787176516</v>
          </cell>
          <cell r="EA28">
            <v>214.68148999958723</v>
          </cell>
          <cell r="EB28">
            <v>218.5955125670346</v>
          </cell>
          <cell r="EC28">
            <v>222.39025310396403</v>
          </cell>
          <cell r="ED28">
            <v>226.0874239642593</v>
          </cell>
          <cell r="EE28">
            <v>229.69987657752225</v>
          </cell>
          <cell r="EF28">
            <v>231.47976604699181</v>
          </cell>
          <cell r="EG28">
            <v>231.15804537053674</v>
          </cell>
          <cell r="EH28"/>
          <cell r="EI28">
            <v>98.923683312659136</v>
          </cell>
          <cell r="EJ28">
            <v>114.12648544024292</v>
          </cell>
          <cell r="EK28">
            <v>122.94996011952971</v>
          </cell>
          <cell r="EL28">
            <v>136.93743591114591</v>
          </cell>
          <cell r="EM28">
            <v>141.30015172200279</v>
          </cell>
          <cell r="EN28">
            <v>144.39851772728707</v>
          </cell>
          <cell r="EO28">
            <v>146.30791678696534</v>
          </cell>
          <cell r="EP28">
            <v>148.09351755305207</v>
          </cell>
          <cell r="EQ28">
            <v>149.97295541905729</v>
          </cell>
          <cell r="ER28">
            <v>151.95360093210164</v>
          </cell>
          <cell r="ES28">
            <v>154.47953661134875</v>
          </cell>
          <cell r="ET28">
            <v>160.25576568876883</v>
          </cell>
          <cell r="EU28">
            <v>166.13270629625262</v>
          </cell>
          <cell r="EV28">
            <v>171.6549739031413</v>
          </cell>
          <cell r="EW28">
            <v>177.18840023845272</v>
          </cell>
          <cell r="EX28">
            <v>183.61080616256959</v>
          </cell>
          <cell r="EY28">
            <v>189.79670024025111</v>
          </cell>
          <cell r="EZ28">
            <v>195.89996727640619</v>
          </cell>
          <cell r="FA28">
            <v>201.80206334945424</v>
          </cell>
          <cell r="FB28">
            <v>207.49643889432832</v>
          </cell>
          <cell r="FC28">
            <v>212.87828266925803</v>
          </cell>
          <cell r="FD28">
            <v>217.80601573241108</v>
          </cell>
          <cell r="FE28">
            <v>222.39680643429881</v>
          </cell>
          <cell r="FF28">
            <v>226.81603409400964</v>
          </cell>
          <cell r="FG28">
            <v>231.07498706029381</v>
          </cell>
          <cell r="FH28">
            <v>232.06893945976805</v>
          </cell>
          <cell r="FI28">
            <v>232.28956471252422</v>
          </cell>
          <cell r="FJ28">
            <v>232.43756718409364</v>
          </cell>
          <cell r="FK28">
            <v>232.7490533448821</v>
          </cell>
          <cell r="FL28">
            <v>232.73857799168169</v>
          </cell>
          <cell r="FM28">
            <v>232.68119580936599</v>
          </cell>
          <cell r="FN28">
            <v>232.59251010826972</v>
          </cell>
        </row>
        <row r="29">
          <cell r="B29" t="str">
            <v>Golborne</v>
          </cell>
          <cell r="C29">
            <v>117</v>
          </cell>
          <cell r="D29">
            <v>3.9343499999999998</v>
          </cell>
          <cell r="E29">
            <v>120.93434999999999</v>
          </cell>
          <cell r="F29"/>
          <cell r="G29">
            <v>79.965267352183005</v>
          </cell>
          <cell r="H29">
            <v>62.365320947788476</v>
          </cell>
          <cell r="I29">
            <v>63.120612527585713</v>
          </cell>
          <cell r="J29">
            <v>65.469137907726008</v>
          </cell>
          <cell r="K29">
            <v>66.575562833186041</v>
          </cell>
          <cell r="L29">
            <v>68.047286557509779</v>
          </cell>
          <cell r="M29">
            <v>69.984186847444562</v>
          </cell>
          <cell r="N29">
            <v>72.161899349190293</v>
          </cell>
          <cell r="O29">
            <v>74.642435370229691</v>
          </cell>
          <cell r="P29">
            <v>77.063577570504719</v>
          </cell>
          <cell r="Q29">
            <v>79.58989036430421</v>
          </cell>
          <cell r="R29">
            <v>82.452210541848999</v>
          </cell>
          <cell r="S29">
            <v>84.749360831621246</v>
          </cell>
          <cell r="T29">
            <v>86.770343093369974</v>
          </cell>
          <cell r="U29">
            <v>88.4525622404649</v>
          </cell>
          <cell r="V29">
            <v>89.959860400953787</v>
          </cell>
          <cell r="W29">
            <v>92.151007743133505</v>
          </cell>
          <cell r="X29">
            <v>94.173844958012779</v>
          </cell>
          <cell r="Y29">
            <v>95.851356351146009</v>
          </cell>
          <cell r="Z29">
            <v>97.469103098996541</v>
          </cell>
          <cell r="AA29">
            <v>98.856280487704737</v>
          </cell>
          <cell r="AB29">
            <v>100.00341789345451</v>
          </cell>
          <cell r="AC29">
            <v>100.81578629454029</v>
          </cell>
          <cell r="AD29">
            <v>101.59650359600597</v>
          </cell>
          <cell r="AE29">
            <v>102.20461495931198</v>
          </cell>
          <cell r="AF29">
            <v>102.70691479409348</v>
          </cell>
          <cell r="AG29">
            <v>103.03769914128014</v>
          </cell>
          <cell r="AH29">
            <v>103.39038418590953</v>
          </cell>
          <cell r="AI29">
            <v>103.70132183076346</v>
          </cell>
          <cell r="AJ29">
            <v>103.89448953830998</v>
          </cell>
          <cell r="AK29">
            <v>104.14500697584654</v>
          </cell>
          <cell r="AL29">
            <v>103.93535506586881</v>
          </cell>
          <cell r="AM29"/>
          <cell r="AN29">
            <v>79.965267352183005</v>
          </cell>
          <cell r="AO29">
            <v>62.616614214972117</v>
          </cell>
          <cell r="AP29">
            <v>62.813341167084644</v>
          </cell>
          <cell r="AQ29">
            <v>64.22397839518807</v>
          </cell>
          <cell r="AR29">
            <v>64.912819234007088</v>
          </cell>
          <cell r="AS29">
            <v>65.734755360193759</v>
          </cell>
          <cell r="AT29">
            <v>66.985557081784094</v>
          </cell>
          <cell r="AU29">
            <v>68.298938974105042</v>
          </cell>
          <cell r="AV29">
            <v>69.87772984812608</v>
          </cell>
          <cell r="AW29">
            <v>71.596361403168757</v>
          </cell>
          <cell r="AX29">
            <v>73.477366198355696</v>
          </cell>
          <cell r="AY29">
            <v>75.48816871375584</v>
          </cell>
          <cell r="AZ29">
            <v>76.991437240754081</v>
          </cell>
          <cell r="BA29">
            <v>78.48583235720821</v>
          </cell>
          <cell r="BB29">
            <v>79.843009014961069</v>
          </cell>
          <cell r="BC29">
            <v>81.191505554496899</v>
          </cell>
          <cell r="BD29">
            <v>82.558162511319381</v>
          </cell>
          <cell r="BE29">
            <v>83.987590356741279</v>
          </cell>
          <cell r="BF29">
            <v>85.424224911622645</v>
          </cell>
          <cell r="BG29">
            <v>86.925236799446907</v>
          </cell>
          <cell r="BH29">
            <v>88.382035359225753</v>
          </cell>
          <cell r="BI29">
            <v>89.996942893080302</v>
          </cell>
          <cell r="BJ29">
            <v>91.253324066081575</v>
          </cell>
          <cell r="BK29">
            <v>92.35916703169228</v>
          </cell>
          <cell r="BL29">
            <v>93.248528236961079</v>
          </cell>
          <cell r="BM29">
            <v>94.187320709621901</v>
          </cell>
          <cell r="BN29">
            <v>94.982463982327673</v>
          </cell>
          <cell r="BO29">
            <v>95.643671156039574</v>
          </cell>
          <cell r="BP29">
            <v>96.156298504756535</v>
          </cell>
          <cell r="BQ29">
            <v>96.390745434946524</v>
          </cell>
          <cell r="BR29">
            <v>96.523069665298692</v>
          </cell>
          <cell r="BS29">
            <v>96.854722392078727</v>
          </cell>
          <cell r="BT29"/>
          <cell r="BU29">
            <v>79.965267352183005</v>
          </cell>
          <cell r="BV29">
            <v>62.354329761553259</v>
          </cell>
          <cell r="BW29">
            <v>62.935857893330926</v>
          </cell>
          <cell r="BX29">
            <v>65.078733979887232</v>
          </cell>
          <cell r="BY29">
            <v>65.911933863558858</v>
          </cell>
          <cell r="BZ29">
            <v>67.105271199949087</v>
          </cell>
          <cell r="CA29">
            <v>68.719422480988385</v>
          </cell>
          <cell r="CB29">
            <v>70.553348411041071</v>
          </cell>
          <cell r="CC29">
            <v>72.585797005252033</v>
          </cell>
          <cell r="CD29">
            <v>74.564432936082483</v>
          </cell>
          <cell r="CE29">
            <v>76.65333768844468</v>
          </cell>
          <cell r="CF29">
            <v>78.846763380745742</v>
          </cell>
          <cell r="CG29">
            <v>80.575830091284161</v>
          </cell>
          <cell r="CH29">
            <v>82.227502776349553</v>
          </cell>
          <cell r="CI29">
            <v>83.625522653046744</v>
          </cell>
          <cell r="CJ29">
            <v>84.971201069693208</v>
          </cell>
          <cell r="CK29">
            <v>86.57750042534434</v>
          </cell>
          <cell r="CL29">
            <v>88.007133053941388</v>
          </cell>
          <cell r="CM29">
            <v>89.087632577185303</v>
          </cell>
          <cell r="CN29">
            <v>90.032210443759851</v>
          </cell>
          <cell r="CO29">
            <v>90.841615292152113</v>
          </cell>
          <cell r="CP29">
            <v>91.45670271423667</v>
          </cell>
          <cell r="CQ29">
            <v>91.849397624695143</v>
          </cell>
          <cell r="CR29">
            <v>92.239184405202096</v>
          </cell>
          <cell r="CS29">
            <v>92.478094161319177</v>
          </cell>
          <cell r="CT29">
            <v>92.626523790205866</v>
          </cell>
          <cell r="CU29">
            <v>92.600405307855965</v>
          </cell>
          <cell r="CV29">
            <v>92.563024727892611</v>
          </cell>
          <cell r="CW29">
            <v>92.452257373934572</v>
          </cell>
          <cell r="CX29">
            <v>92.231636521438958</v>
          </cell>
          <cell r="CY29">
            <v>92.037997342354458</v>
          </cell>
          <cell r="CZ29">
            <v>91.913607642842862</v>
          </cell>
          <cell r="DA29"/>
          <cell r="DB29">
            <v>79.965267352183005</v>
          </cell>
          <cell r="DC29">
            <v>62.387037339263813</v>
          </cell>
          <cell r="DD29">
            <v>63.075154029151051</v>
          </cell>
          <cell r="DE29">
            <v>65.292077677383105</v>
          </cell>
          <cell r="DF29">
            <v>66.155405913549458</v>
          </cell>
          <cell r="DG29">
            <v>67.312741642874428</v>
          </cell>
          <cell r="DH29">
            <v>68.776033368641507</v>
          </cell>
          <cell r="DI29">
            <v>70.384636005962847</v>
          </cell>
          <cell r="DJ29">
            <v>72.154842706467832</v>
          </cell>
          <cell r="DK29">
            <v>73.697900387299796</v>
          </cell>
          <cell r="DL29">
            <v>75.201243339616212</v>
          </cell>
          <cell r="DM29">
            <v>76.721470241708118</v>
          </cell>
          <cell r="DN29">
            <v>78.063493752033054</v>
          </cell>
          <cell r="DO29">
            <v>79.224240942559305</v>
          </cell>
          <cell r="DP29">
            <v>80.108655302394254</v>
          </cell>
          <cell r="DQ29">
            <v>81.854227842686356</v>
          </cell>
          <cell r="DR29">
            <v>87.147098752722769</v>
          </cell>
          <cell r="DS29">
            <v>92.301371823209124</v>
          </cell>
          <cell r="DT29">
            <v>97.779163909730713</v>
          </cell>
          <cell r="DU29">
            <v>104.14219341000015</v>
          </cell>
          <cell r="DV29">
            <v>110.11264557372999</v>
          </cell>
          <cell r="DW29">
            <v>115.68454759336278</v>
          </cell>
          <cell r="DX29">
            <v>121.00949034997001</v>
          </cell>
          <cell r="DY29">
            <v>125.8969852872474</v>
          </cell>
          <cell r="DZ29">
            <v>130.58269350946279</v>
          </cell>
          <cell r="EA29">
            <v>135.16580548756491</v>
          </cell>
          <cell r="EB29">
            <v>139.6037928003405</v>
          </cell>
          <cell r="EC29">
            <v>143.90552358118686</v>
          </cell>
          <cell r="ED29">
            <v>148.03407413361919</v>
          </cell>
          <cell r="EE29">
            <v>152.13661952070618</v>
          </cell>
          <cell r="EF29">
            <v>154.68077833308098</v>
          </cell>
          <cell r="EG29">
            <v>154.65675519192081</v>
          </cell>
          <cell r="EH29"/>
          <cell r="EI29">
            <v>79.965267352183005</v>
          </cell>
          <cell r="EJ29">
            <v>62.058735109725895</v>
          </cell>
          <cell r="EK29">
            <v>62.432393818483234</v>
          </cell>
          <cell r="EL29">
            <v>64.336999304235974</v>
          </cell>
          <cell r="EM29">
            <v>65.045273877944396</v>
          </cell>
          <cell r="EN29">
            <v>65.963290921090717</v>
          </cell>
          <cell r="EO29">
            <v>67.255573648007385</v>
          </cell>
          <cell r="EP29">
            <v>68.692819287890856</v>
          </cell>
          <cell r="EQ29">
            <v>70.311785440552384</v>
          </cell>
          <cell r="ER29">
            <v>71.747874212347767</v>
          </cell>
          <cell r="ES29">
            <v>74.163342530071958</v>
          </cell>
          <cell r="ET29">
            <v>80.170727876006339</v>
          </cell>
          <cell r="EU29">
            <v>86.025338825880226</v>
          </cell>
          <cell r="EV29">
            <v>91.486862552836612</v>
          </cell>
          <cell r="EW29">
            <v>96.811177226636161</v>
          </cell>
          <cell r="EX29">
            <v>101.92613084049201</v>
          </cell>
          <cell r="EY29">
            <v>106.90227510441397</v>
          </cell>
          <cell r="EZ29">
            <v>111.82908572447781</v>
          </cell>
          <cell r="FA29">
            <v>117.91380471273371</v>
          </cell>
          <cell r="FB29">
            <v>123.92634059543033</v>
          </cell>
          <cell r="FC29">
            <v>129.67293071079609</v>
          </cell>
          <cell r="FD29">
            <v>134.93949818742297</v>
          </cell>
          <cell r="FE29">
            <v>139.92544817362457</v>
          </cell>
          <cell r="FF29">
            <v>144.59121235227821</v>
          </cell>
          <cell r="FG29">
            <v>149.07260421495357</v>
          </cell>
          <cell r="FH29">
            <v>151.12195548751006</v>
          </cell>
          <cell r="FI29">
            <v>151.3825691272699</v>
          </cell>
          <cell r="FJ29">
            <v>151.60168272538124</v>
          </cell>
          <cell r="FK29">
            <v>151.94026068008986</v>
          </cell>
          <cell r="FL29">
            <v>152.01310546578964</v>
          </cell>
          <cell r="FM29">
            <v>152.12791775014375</v>
          </cell>
          <cell r="FN29">
            <v>152.16856843332982</v>
          </cell>
        </row>
        <row r="30">
          <cell r="B30" t="str">
            <v>Orrell</v>
          </cell>
          <cell r="C30">
            <v>78</v>
          </cell>
          <cell r="D30">
            <v>4.2089999999999996</v>
          </cell>
          <cell r="E30">
            <v>82.209000000000003</v>
          </cell>
          <cell r="F30"/>
          <cell r="G30">
            <v>48.949131625086551</v>
          </cell>
          <cell r="H30">
            <v>55.853294851660934</v>
          </cell>
          <cell r="I30">
            <v>56.05249759785255</v>
          </cell>
          <cell r="J30">
            <v>57.668763886560988</v>
          </cell>
          <cell r="K30">
            <v>58.56022140101571</v>
          </cell>
          <cell r="L30">
            <v>59.563249867365684</v>
          </cell>
          <cell r="M30">
            <v>60.658396878414955</v>
          </cell>
          <cell r="N30">
            <v>61.878350719866496</v>
          </cell>
          <cell r="O30">
            <v>63.246461012290993</v>
          </cell>
          <cell r="P30">
            <v>64.635139905930188</v>
          </cell>
          <cell r="Q30">
            <v>66.197615167038862</v>
          </cell>
          <cell r="R30">
            <v>68.130556531577795</v>
          </cell>
          <cell r="S30">
            <v>69.811872406755711</v>
          </cell>
          <cell r="T30">
            <v>71.156240468120302</v>
          </cell>
          <cell r="U30">
            <v>72.452595813518684</v>
          </cell>
          <cell r="V30">
            <v>73.547596753107257</v>
          </cell>
          <cell r="W30">
            <v>74.861436942786554</v>
          </cell>
          <cell r="X30">
            <v>76.10107740363577</v>
          </cell>
          <cell r="Y30">
            <v>77.179341065460136</v>
          </cell>
          <cell r="Z30">
            <v>78.22524840041909</v>
          </cell>
          <cell r="AA30">
            <v>79.12786025223717</v>
          </cell>
          <cell r="AB30">
            <v>79.817308658742249</v>
          </cell>
          <cell r="AC30">
            <v>80.305900497980758</v>
          </cell>
          <cell r="AD30">
            <v>80.659150444349763</v>
          </cell>
          <cell r="AE30">
            <v>80.96167067374742</v>
          </cell>
          <cell r="AF30">
            <v>81.188794322495937</v>
          </cell>
          <cell r="AG30">
            <v>81.31166153318128</v>
          </cell>
          <cell r="AH30">
            <v>81.36317409533298</v>
          </cell>
          <cell r="AI30">
            <v>81.394044747439608</v>
          </cell>
          <cell r="AJ30">
            <v>81.451212261424047</v>
          </cell>
          <cell r="AK30">
            <v>81.46212994618655</v>
          </cell>
          <cell r="AL30">
            <v>81.113874978186715</v>
          </cell>
          <cell r="AM30"/>
          <cell r="AN30">
            <v>48.949131625086551</v>
          </cell>
          <cell r="AO30">
            <v>56.051501553839358</v>
          </cell>
          <cell r="AP30">
            <v>55.933735924082569</v>
          </cell>
          <cell r="AQ30">
            <v>56.798783854039051</v>
          </cell>
          <cell r="AR30">
            <v>57.299916269642864</v>
          </cell>
          <cell r="AS30">
            <v>57.962884201955603</v>
          </cell>
          <cell r="AT30">
            <v>58.669775597284513</v>
          </cell>
          <cell r="AU30">
            <v>59.509427592921917</v>
          </cell>
          <cell r="AV30">
            <v>60.516690192722294</v>
          </cell>
          <cell r="AW30">
            <v>61.603157692902258</v>
          </cell>
          <cell r="AX30">
            <v>62.885947512015179</v>
          </cell>
          <cell r="AY30">
            <v>64.276327091693858</v>
          </cell>
          <cell r="AZ30">
            <v>65.296747510446522</v>
          </cell>
          <cell r="BA30">
            <v>66.209736174679207</v>
          </cell>
          <cell r="BB30">
            <v>67.184959144468536</v>
          </cell>
          <cell r="BC30">
            <v>68.114031920339997</v>
          </cell>
          <cell r="BD30">
            <v>69.048343351991036</v>
          </cell>
          <cell r="BE30">
            <v>70.072463252711316</v>
          </cell>
          <cell r="BF30">
            <v>71.150798756984756</v>
          </cell>
          <cell r="BG30">
            <v>72.221100849331606</v>
          </cell>
          <cell r="BH30">
            <v>73.293177996346202</v>
          </cell>
          <cell r="BI30">
            <v>74.531734779056819</v>
          </cell>
          <cell r="BJ30">
            <v>75.536245883580563</v>
          </cell>
          <cell r="BK30">
            <v>76.338277955858203</v>
          </cell>
          <cell r="BL30">
            <v>77.049329424424428</v>
          </cell>
          <cell r="BM30">
            <v>77.619908560867572</v>
          </cell>
          <cell r="BN30">
            <v>78.113239444269468</v>
          </cell>
          <cell r="BO30">
            <v>78.477066040395982</v>
          </cell>
          <cell r="BP30">
            <v>78.74936747379931</v>
          </cell>
          <cell r="BQ30">
            <v>78.945477180803223</v>
          </cell>
          <cell r="BR30">
            <v>78.98431166142548</v>
          </cell>
          <cell r="BS30">
            <v>79.05348682197409</v>
          </cell>
          <cell r="BT30"/>
          <cell r="BU30">
            <v>48.949131625086551</v>
          </cell>
          <cell r="BV30">
            <v>55.84537214440298</v>
          </cell>
          <cell r="BW30">
            <v>55.923635231491119</v>
          </cell>
          <cell r="BX30">
            <v>57.349618593072485</v>
          </cell>
          <cell r="BY30">
            <v>58.075313525978544</v>
          </cell>
          <cell r="BZ30">
            <v>58.915855068646337</v>
          </cell>
          <cell r="CA30">
            <v>59.754594479806912</v>
          </cell>
          <cell r="CB30">
            <v>60.695046866802755</v>
          </cell>
          <cell r="CC30">
            <v>61.722337600284234</v>
          </cell>
          <cell r="CD30">
            <v>62.779015987875638</v>
          </cell>
          <cell r="CE30">
            <v>64.014147757742094</v>
          </cell>
          <cell r="CF30">
            <v>65.43229915877879</v>
          </cell>
          <cell r="CG30">
            <v>66.666065345954053</v>
          </cell>
          <cell r="CH30">
            <v>67.726776108539724</v>
          </cell>
          <cell r="CI30">
            <v>68.794335888551402</v>
          </cell>
          <cell r="CJ30">
            <v>69.761300916013425</v>
          </cell>
          <cell r="CK30">
            <v>70.891061997082488</v>
          </cell>
          <cell r="CL30">
            <v>71.934301019032105</v>
          </cell>
          <cell r="CM30">
            <v>72.788448902110815</v>
          </cell>
          <cell r="CN30">
            <v>73.474568623454488</v>
          </cell>
          <cell r="CO30">
            <v>74.076053547785563</v>
          </cell>
          <cell r="CP30">
            <v>74.515157826778733</v>
          </cell>
          <cell r="CQ30">
            <v>74.786646199136939</v>
          </cell>
          <cell r="CR30">
            <v>74.939765099200088</v>
          </cell>
          <cell r="CS30">
            <v>75.039148667555608</v>
          </cell>
          <cell r="CT30">
            <v>75.098568884728877</v>
          </cell>
          <cell r="CU30">
            <v>75.044836628590673</v>
          </cell>
          <cell r="CV30">
            <v>74.908726003071109</v>
          </cell>
          <cell r="CW30">
            <v>74.746931454614938</v>
          </cell>
          <cell r="CX30">
            <v>74.608992075808317</v>
          </cell>
          <cell r="CY30">
            <v>74.408909433021151</v>
          </cell>
          <cell r="CZ30">
            <v>74.14009879623913</v>
          </cell>
          <cell r="DA30"/>
          <cell r="DB30">
            <v>48.949131625086551</v>
          </cell>
          <cell r="DC30">
            <v>55.86991486892623</v>
          </cell>
          <cell r="DD30">
            <v>55.99340198629907</v>
          </cell>
          <cell r="DE30">
            <v>57.445084764194412</v>
          </cell>
          <cell r="DF30">
            <v>58.12962802586221</v>
          </cell>
          <cell r="DG30">
            <v>58.858254804408496</v>
          </cell>
          <cell r="DH30">
            <v>59.532407699712124</v>
          </cell>
          <cell r="DI30">
            <v>60.269968269104112</v>
          </cell>
          <cell r="DJ30">
            <v>61.069804724255476</v>
          </cell>
          <cell r="DK30">
            <v>61.771495556894955</v>
          </cell>
          <cell r="DL30">
            <v>62.511043287020129</v>
          </cell>
          <cell r="DM30">
            <v>63.355224748552288</v>
          </cell>
          <cell r="DN30">
            <v>64.272712178835377</v>
          </cell>
          <cell r="DO30">
            <v>64.946010334027306</v>
          </cell>
          <cell r="DP30">
            <v>65.595131085933346</v>
          </cell>
          <cell r="DQ30">
            <v>66.81128697302924</v>
          </cell>
          <cell r="DR30">
            <v>70.662928193736107</v>
          </cell>
          <cell r="DS30">
            <v>74.473331117031236</v>
          </cell>
          <cell r="DT30">
            <v>78.288662203428572</v>
          </cell>
          <cell r="DU30">
            <v>82.990331718637734</v>
          </cell>
          <cell r="DV30">
            <v>87.521733631246391</v>
          </cell>
          <cell r="DW30">
            <v>91.745056086220998</v>
          </cell>
          <cell r="DX30">
            <v>95.60103573124384</v>
          </cell>
          <cell r="DY30">
            <v>99.253648951562923</v>
          </cell>
          <cell r="DZ30">
            <v>102.76498191986141</v>
          </cell>
          <cell r="EA30">
            <v>106.14515215768432</v>
          </cell>
          <cell r="EB30">
            <v>109.43005406029931</v>
          </cell>
          <cell r="EC30">
            <v>112.60103904851388</v>
          </cell>
          <cell r="ED30">
            <v>115.72687267682218</v>
          </cell>
          <cell r="EE30">
            <v>118.73605737986513</v>
          </cell>
          <cell r="EF30">
            <v>120.40045340001578</v>
          </cell>
          <cell r="EG30">
            <v>120.27417159576726</v>
          </cell>
          <cell r="EH30"/>
          <cell r="EI30">
            <v>48.949131625086551</v>
          </cell>
          <cell r="EJ30">
            <v>55.639189043861947</v>
          </cell>
          <cell r="EK30">
            <v>55.541084539017078</v>
          </cell>
          <cell r="EL30">
            <v>56.801094763952278</v>
          </cell>
          <cell r="EM30">
            <v>57.326756290110318</v>
          </cell>
          <cell r="EN30">
            <v>57.893369486837827</v>
          </cell>
          <cell r="EO30">
            <v>58.474577868549062</v>
          </cell>
          <cell r="EP30">
            <v>59.123260021715268</v>
          </cell>
          <cell r="EQ30">
            <v>59.83436653021073</v>
          </cell>
          <cell r="ER30">
            <v>60.476490069501516</v>
          </cell>
          <cell r="ES30">
            <v>61.766731410087289</v>
          </cell>
          <cell r="ET30">
            <v>66.073713174810962</v>
          </cell>
          <cell r="EU30">
            <v>70.416569984397938</v>
          </cell>
          <cell r="EV30">
            <v>74.379052462229168</v>
          </cell>
          <cell r="EW30">
            <v>78.383751017549926</v>
          </cell>
          <cell r="EX30">
            <v>82.14885780273957</v>
          </cell>
          <cell r="EY30">
            <v>85.748177913793057</v>
          </cell>
          <cell r="EZ30">
            <v>89.383098955352338</v>
          </cell>
          <cell r="FA30">
            <v>93.68077639255705</v>
          </cell>
          <cell r="FB30">
            <v>98.11929281480576</v>
          </cell>
          <cell r="FC30">
            <v>102.43939586774596</v>
          </cell>
          <cell r="FD30">
            <v>106.37998774143074</v>
          </cell>
          <cell r="FE30">
            <v>109.93767523380316</v>
          </cell>
          <cell r="FF30">
            <v>113.41774882218022</v>
          </cell>
          <cell r="FG30">
            <v>116.7700198496496</v>
          </cell>
          <cell r="FH30">
            <v>118.30904677036953</v>
          </cell>
          <cell r="FI30">
            <v>118.42662432142185</v>
          </cell>
          <cell r="FJ30">
            <v>118.49514281640596</v>
          </cell>
          <cell r="FK30">
            <v>118.68985112860122</v>
          </cell>
          <cell r="FL30">
            <v>118.65443264728154</v>
          </cell>
          <cell r="FM30">
            <v>118.55371648877332</v>
          </cell>
          <cell r="FN30">
            <v>118.46518013048933</v>
          </cell>
        </row>
        <row r="31">
          <cell r="B31" t="str">
            <v>Red Bank</v>
          </cell>
          <cell r="C31">
            <v>117</v>
          </cell>
          <cell r="D31">
            <v>1.0559999999999998E-2</v>
          </cell>
          <cell r="E31">
            <v>117.01056</v>
          </cell>
          <cell r="F31"/>
          <cell r="G31">
            <v>81.278641032265611</v>
          </cell>
          <cell r="H31">
            <v>65.416691605483862</v>
          </cell>
          <cell r="I31">
            <v>66.255189915363928</v>
          </cell>
          <cell r="J31">
            <v>70.083709821416676</v>
          </cell>
          <cell r="K31">
            <v>73.225725283014086</v>
          </cell>
          <cell r="L31">
            <v>75.794789785344634</v>
          </cell>
          <cell r="M31">
            <v>77.006312774973736</v>
          </cell>
          <cell r="N31">
            <v>78.271075141083273</v>
          </cell>
          <cell r="O31">
            <v>79.59399496556243</v>
          </cell>
          <cell r="P31">
            <v>80.843806816290012</v>
          </cell>
          <cell r="Q31">
            <v>82.189756751674309</v>
          </cell>
          <cell r="R31">
            <v>83.969820260924152</v>
          </cell>
          <cell r="S31">
            <v>85.574439907117451</v>
          </cell>
          <cell r="T31">
            <v>87.005918868225478</v>
          </cell>
          <cell r="U31">
            <v>88.308704512179929</v>
          </cell>
          <cell r="V31">
            <v>89.439558466106973</v>
          </cell>
          <cell r="W31">
            <v>91.417546619007723</v>
          </cell>
          <cell r="X31">
            <v>93.31566624175322</v>
          </cell>
          <cell r="Y31">
            <v>95.126606089139969</v>
          </cell>
          <cell r="Z31">
            <v>96.870539897887824</v>
          </cell>
          <cell r="AA31">
            <v>98.482601680439132</v>
          </cell>
          <cell r="AB31">
            <v>99.903414238720515</v>
          </cell>
          <cell r="AC31">
            <v>101.15048636179058</v>
          </cell>
          <cell r="AD31">
            <v>102.31305721390349</v>
          </cell>
          <cell r="AE31">
            <v>103.41838823686425</v>
          </cell>
          <cell r="AF31">
            <v>104.47385291157933</v>
          </cell>
          <cell r="AG31">
            <v>105.45945481969429</v>
          </cell>
          <cell r="AH31">
            <v>106.41639114451084</v>
          </cell>
          <cell r="AI31">
            <v>107.35145218646346</v>
          </cell>
          <cell r="AJ31">
            <v>108.26689375527349</v>
          </cell>
          <cell r="AK31">
            <v>109.16723887794771</v>
          </cell>
          <cell r="AL31">
            <v>109.31569325305544</v>
          </cell>
          <cell r="AM31"/>
          <cell r="AN31">
            <v>81.278641032265611</v>
          </cell>
          <cell r="AO31">
            <v>65.703020522706964</v>
          </cell>
          <cell r="AP31">
            <v>65.124770752610516</v>
          </cell>
          <cell r="AQ31">
            <v>66.180176021645678</v>
          </cell>
          <cell r="AR31">
            <v>66.8107580322541</v>
          </cell>
          <cell r="AS31">
            <v>67.640215037403379</v>
          </cell>
          <cell r="AT31">
            <v>68.632222827634266</v>
          </cell>
          <cell r="AU31">
            <v>69.820577325264168</v>
          </cell>
          <cell r="AV31">
            <v>71.149609979994665</v>
          </cell>
          <cell r="AW31">
            <v>72.537295702415591</v>
          </cell>
          <cell r="AX31">
            <v>74.313266288064682</v>
          </cell>
          <cell r="AY31">
            <v>76.452317308348455</v>
          </cell>
          <cell r="AZ31">
            <v>77.421872369952212</v>
          </cell>
          <cell r="BA31">
            <v>78.350600129377128</v>
          </cell>
          <cell r="BB31">
            <v>79.224822137522253</v>
          </cell>
          <cell r="BC31">
            <v>80.036959383341582</v>
          </cell>
          <cell r="BD31">
            <v>81.037573009020448</v>
          </cell>
          <cell r="BE31">
            <v>82.143434429740296</v>
          </cell>
          <cell r="BF31">
            <v>83.241342851934178</v>
          </cell>
          <cell r="BG31">
            <v>84.345663723538323</v>
          </cell>
          <cell r="BH31">
            <v>85.423393379516511</v>
          </cell>
          <cell r="BI31">
            <v>86.553683548833916</v>
          </cell>
          <cell r="BJ31">
            <v>87.538679338879632</v>
          </cell>
          <cell r="BK31">
            <v>88.443962549250983</v>
          </cell>
          <cell r="BL31">
            <v>89.290146939051454</v>
          </cell>
          <cell r="BM31">
            <v>89.92910141870901</v>
          </cell>
          <cell r="BN31">
            <v>90.496237104982526</v>
          </cell>
          <cell r="BO31">
            <v>90.974665837510543</v>
          </cell>
          <cell r="BP31">
            <v>91.368847152088662</v>
          </cell>
          <cell r="BQ31">
            <v>91.663777182308678</v>
          </cell>
          <cell r="BR31">
            <v>91.868040348583932</v>
          </cell>
          <cell r="BS31">
            <v>92.156961555039601</v>
          </cell>
          <cell r="BT31"/>
          <cell r="BU31">
            <v>81.278641032265611</v>
          </cell>
          <cell r="BV31">
            <v>65.413159344409536</v>
          </cell>
          <cell r="BW31">
            <v>66.161788784944264</v>
          </cell>
          <cell r="BX31">
            <v>69.883469359710347</v>
          </cell>
          <cell r="BY31">
            <v>72.923897252746997</v>
          </cell>
          <cell r="BZ31">
            <v>75.380497113869524</v>
          </cell>
          <cell r="CA31">
            <v>76.442066710798954</v>
          </cell>
          <cell r="CB31">
            <v>77.563178368846721</v>
          </cell>
          <cell r="CC31">
            <v>78.714404556597486</v>
          </cell>
          <cell r="CD31">
            <v>79.793913732334232</v>
          </cell>
          <cell r="CE31">
            <v>80.968888088466002</v>
          </cell>
          <cell r="CF31">
            <v>82.274283433075027</v>
          </cell>
          <cell r="CG31">
            <v>83.456347965969528</v>
          </cell>
          <cell r="CH31">
            <v>84.709196075951255</v>
          </cell>
          <cell r="CI31">
            <v>85.866542656115797</v>
          </cell>
          <cell r="CJ31">
            <v>86.907577932458238</v>
          </cell>
          <cell r="CK31">
            <v>88.109041780153959</v>
          </cell>
          <cell r="CL31">
            <v>89.224681727701707</v>
          </cell>
          <cell r="CM31">
            <v>90.249562502426159</v>
          </cell>
          <cell r="CN31">
            <v>91.199198566785526</v>
          </cell>
          <cell r="CO31">
            <v>92.050639618022998</v>
          </cell>
          <cell r="CP31">
            <v>92.723400588405312</v>
          </cell>
          <cell r="CQ31">
            <v>93.255488768861369</v>
          </cell>
          <cell r="CR31">
            <v>93.70943224816304</v>
          </cell>
          <cell r="CS31">
            <v>94.107796875362069</v>
          </cell>
          <cell r="CT31">
            <v>94.459492624304886</v>
          </cell>
          <cell r="CU31">
            <v>94.735817381541594</v>
          </cell>
          <cell r="CV31">
            <v>94.97407595240945</v>
          </cell>
          <cell r="CW31">
            <v>95.185618750018364</v>
          </cell>
          <cell r="CX31">
            <v>95.375345200900298</v>
          </cell>
          <cell r="CY31">
            <v>95.538808512445328</v>
          </cell>
          <cell r="CZ31">
            <v>95.696278120033242</v>
          </cell>
          <cell r="DA31"/>
          <cell r="DB31">
            <v>81.278641032265611</v>
          </cell>
          <cell r="DC31">
            <v>65.425941294346885</v>
          </cell>
          <cell r="DD31">
            <v>66.146481468449906</v>
          </cell>
          <cell r="DE31">
            <v>69.842493645797234</v>
          </cell>
          <cell r="DF31">
            <v>72.843628132152617</v>
          </cell>
          <cell r="DG31">
            <v>75.267553120637388</v>
          </cell>
          <cell r="DH31">
            <v>76.314266775712625</v>
          </cell>
          <cell r="DI31">
            <v>77.415174063508999</v>
          </cell>
          <cell r="DJ31">
            <v>78.612295838343826</v>
          </cell>
          <cell r="DK31">
            <v>79.721815546913547</v>
          </cell>
          <cell r="DL31">
            <v>80.881762658411645</v>
          </cell>
          <cell r="DM31">
            <v>82.141909851233379</v>
          </cell>
          <cell r="DN31">
            <v>83.217802669517638</v>
          </cell>
          <cell r="DO31">
            <v>84.168534017946968</v>
          </cell>
          <cell r="DP31">
            <v>85.012222373515712</v>
          </cell>
          <cell r="DQ31">
            <v>86.101793941465345</v>
          </cell>
          <cell r="DR31">
            <v>89.124585540525629</v>
          </cell>
          <cell r="DS31">
            <v>92.616656422454781</v>
          </cell>
          <cell r="DT31">
            <v>96.306464050020665</v>
          </cell>
          <cell r="DU31">
            <v>99.89056839298128</v>
          </cell>
          <cell r="DV31">
            <v>103.30629160227706</v>
          </cell>
          <cell r="DW31">
            <v>106.49722214699432</v>
          </cell>
          <cell r="DX31">
            <v>109.53833931968371</v>
          </cell>
          <cell r="DY31">
            <v>112.41765230145334</v>
          </cell>
          <cell r="DZ31">
            <v>115.21793172967391</v>
          </cell>
          <cell r="EA31">
            <v>117.95592962877699</v>
          </cell>
          <cell r="EB31">
            <v>120.63494672591759</v>
          </cell>
          <cell r="EC31">
            <v>123.2464164973721</v>
          </cell>
          <cell r="ED31">
            <v>125.7981086090137</v>
          </cell>
          <cell r="EE31">
            <v>128.29148876853677</v>
          </cell>
          <cell r="EF31">
            <v>129.09791898710631</v>
          </cell>
          <cell r="EG31">
            <v>128.7519621631493</v>
          </cell>
          <cell r="EH31"/>
          <cell r="EI31">
            <v>81.278641032265611</v>
          </cell>
          <cell r="EJ31">
            <v>65.270216682057551</v>
          </cell>
          <cell r="EK31">
            <v>65.836912465518154</v>
          </cell>
          <cell r="EL31">
            <v>69.374845776493444</v>
          </cell>
          <cell r="EM31">
            <v>72.244797445913306</v>
          </cell>
          <cell r="EN31">
            <v>74.573215517371409</v>
          </cell>
          <cell r="EO31">
            <v>75.614381366004167</v>
          </cell>
          <cell r="EP31">
            <v>76.715910032796245</v>
          </cell>
          <cell r="EQ31">
            <v>77.90367948536219</v>
          </cell>
          <cell r="ER31">
            <v>79.042844766148846</v>
          </cell>
          <cell r="ES31">
            <v>80.655018099467824</v>
          </cell>
          <cell r="ET31">
            <v>84.299941506263721</v>
          </cell>
          <cell r="EU31">
            <v>87.857643652461263</v>
          </cell>
          <cell r="EV31">
            <v>91.226306965539166</v>
          </cell>
          <cell r="EW31">
            <v>95.09288857337576</v>
          </cell>
          <cell r="EX31">
            <v>98.896221586232429</v>
          </cell>
          <cell r="EY31">
            <v>102.68234459473584</v>
          </cell>
          <cell r="EZ31">
            <v>106.40128632959588</v>
          </cell>
          <cell r="FA31">
            <v>110.00437274906788</v>
          </cell>
          <cell r="FB31">
            <v>113.51652765052242</v>
          </cell>
          <cell r="FC31">
            <v>116.88233833713652</v>
          </cell>
          <cell r="FD31">
            <v>119.95823570964028</v>
          </cell>
          <cell r="FE31">
            <v>122.90888115424693</v>
          </cell>
          <cell r="FF31">
            <v>125.79139752983563</v>
          </cell>
          <cell r="FG31">
            <v>128.59705157018738</v>
          </cell>
          <cell r="FH31">
            <v>128.39514263056594</v>
          </cell>
          <cell r="FI31">
            <v>128.30685540108743</v>
          </cell>
          <cell r="FJ31">
            <v>128.17321641200704</v>
          </cell>
          <cell r="FK31">
            <v>128.15557259757048</v>
          </cell>
          <cell r="FL31">
            <v>127.93482337851877</v>
          </cell>
          <cell r="FM31">
            <v>127.67888866479032</v>
          </cell>
          <cell r="FN31">
            <v>127.43878986904943</v>
          </cell>
        </row>
        <row r="32">
          <cell r="B32" t="str">
            <v>Stuart St</v>
          </cell>
          <cell r="C32">
            <v>103.5</v>
          </cell>
          <cell r="D32">
            <v>0.3906</v>
          </cell>
          <cell r="E32">
            <v>207</v>
          </cell>
          <cell r="F32"/>
          <cell r="G32">
            <v>80.293183476166362</v>
          </cell>
          <cell r="H32">
            <v>78.081147737428708</v>
          </cell>
          <cell r="I32">
            <v>89.820567666055652</v>
          </cell>
          <cell r="J32">
            <v>96.306920383949787</v>
          </cell>
          <cell r="K32">
            <v>105.90790259543196</v>
          </cell>
          <cell r="L32">
            <v>119.49939510484883</v>
          </cell>
          <cell r="M32">
            <v>137.12477636389548</v>
          </cell>
          <cell r="N32">
            <v>156.69591578063987</v>
          </cell>
          <cell r="O32">
            <v>176.42863632280014</v>
          </cell>
          <cell r="P32">
            <v>180.93742374402456</v>
          </cell>
          <cell r="Q32">
            <v>185.45653299204631</v>
          </cell>
          <cell r="R32">
            <v>188.17825596081246</v>
          </cell>
          <cell r="S32">
            <v>189.79223277897017</v>
          </cell>
          <cell r="T32">
            <v>191.26206284954841</v>
          </cell>
          <cell r="U32">
            <v>192.59218873470343</v>
          </cell>
          <cell r="V32">
            <v>193.80749569641958</v>
          </cell>
          <cell r="W32">
            <v>196.3727155636671</v>
          </cell>
          <cell r="X32">
            <v>198.79687786785479</v>
          </cell>
          <cell r="Y32">
            <v>201.217834889279</v>
          </cell>
          <cell r="Z32">
            <v>203.55925955937437</v>
          </cell>
          <cell r="AA32">
            <v>205.77714486689146</v>
          </cell>
          <cell r="AB32">
            <v>207.8216985277719</v>
          </cell>
          <cell r="AC32">
            <v>209.72518634130319</v>
          </cell>
          <cell r="AD32">
            <v>211.56713285102501</v>
          </cell>
          <cell r="AE32">
            <v>213.3248533805685</v>
          </cell>
          <cell r="AF32">
            <v>215.0434172806111</v>
          </cell>
          <cell r="AG32">
            <v>216.72606417236022</v>
          </cell>
          <cell r="AH32">
            <v>218.37366820814793</v>
          </cell>
          <cell r="AI32">
            <v>219.9638583846195</v>
          </cell>
          <cell r="AJ32">
            <v>221.52980753292607</v>
          </cell>
          <cell r="AK32">
            <v>223.09117642750178</v>
          </cell>
          <cell r="AL32">
            <v>223.28047413465308</v>
          </cell>
          <cell r="AM32"/>
          <cell r="AN32">
            <v>80.293183476166362</v>
          </cell>
          <cell r="AO32">
            <v>78.388195460626406</v>
          </cell>
          <cell r="AP32">
            <v>88.342820871866309</v>
          </cell>
          <cell r="AQ32">
            <v>91.680633097645895</v>
          </cell>
          <cell r="AR32">
            <v>100.47238859596794</v>
          </cell>
          <cell r="AS32">
            <v>113.43189662032171</v>
          </cell>
          <cell r="AT32">
            <v>130.48170561391669</v>
          </cell>
          <cell r="AU32">
            <v>149.63768586245325</v>
          </cell>
          <cell r="AV32">
            <v>169.03731374964622</v>
          </cell>
          <cell r="AW32">
            <v>173.35078231055687</v>
          </cell>
          <cell r="AX32">
            <v>177.77349000394798</v>
          </cell>
          <cell r="AY32">
            <v>180.37052506059717</v>
          </cell>
          <cell r="AZ32">
            <v>181.34242098645933</v>
          </cell>
          <cell r="BA32">
            <v>182.27073683200734</v>
          </cell>
          <cell r="BB32">
            <v>183.1224695691985</v>
          </cell>
          <cell r="BC32">
            <v>183.94620959452553</v>
          </cell>
          <cell r="BD32">
            <v>184.86499898109739</v>
          </cell>
          <cell r="BE32">
            <v>185.73415337538407</v>
          </cell>
          <cell r="BF32">
            <v>186.64989063412867</v>
          </cell>
          <cell r="BG32">
            <v>187.54757669035985</v>
          </cell>
          <cell r="BH32">
            <v>188.42137208358497</v>
          </cell>
          <cell r="BI32">
            <v>189.31397321961828</v>
          </cell>
          <cell r="BJ32">
            <v>190.12528992841797</v>
          </cell>
          <cell r="BK32">
            <v>190.88414155435362</v>
          </cell>
          <cell r="BL32">
            <v>191.57083140298201</v>
          </cell>
          <cell r="BM32">
            <v>192.12336441062664</v>
          </cell>
          <cell r="BN32">
            <v>192.62736391643051</v>
          </cell>
          <cell r="BO32">
            <v>193.05088374008025</v>
          </cell>
          <cell r="BP32">
            <v>193.38329099857538</v>
          </cell>
          <cell r="BQ32">
            <v>193.63992399901591</v>
          </cell>
          <cell r="BR32">
            <v>193.82858008801409</v>
          </cell>
          <cell r="BS32">
            <v>194.05891596687911</v>
          </cell>
          <cell r="BT32"/>
          <cell r="BU32">
            <v>80.293183476166362</v>
          </cell>
          <cell r="BV32">
            <v>78.076690208911927</v>
          </cell>
          <cell r="BW32">
            <v>89.675788383286232</v>
          </cell>
          <cell r="BX32">
            <v>96.002830656715517</v>
          </cell>
          <cell r="BY32">
            <v>105.45495254128959</v>
          </cell>
          <cell r="BZ32">
            <v>118.88460375515703</v>
          </cell>
          <cell r="CA32">
            <v>136.2980197862212</v>
          </cell>
          <cell r="CB32">
            <v>155.68001986393872</v>
          </cell>
          <cell r="CC32">
            <v>175.19464986657977</v>
          </cell>
          <cell r="CD32">
            <v>179.49216747206466</v>
          </cell>
          <cell r="CE32">
            <v>183.80666517778184</v>
          </cell>
          <cell r="CF32">
            <v>186.26070880174566</v>
          </cell>
          <cell r="CG32">
            <v>187.61771800318704</v>
          </cell>
          <cell r="CH32">
            <v>188.89927089539154</v>
          </cell>
          <cell r="CI32">
            <v>190.06575747835075</v>
          </cell>
          <cell r="CJ32">
            <v>191.16171509039589</v>
          </cell>
          <cell r="CK32">
            <v>192.36351834213562</v>
          </cell>
          <cell r="CL32">
            <v>193.422380959272</v>
          </cell>
          <cell r="CM32">
            <v>194.47434834562819</v>
          </cell>
          <cell r="CN32">
            <v>195.43924634373832</v>
          </cell>
          <cell r="CO32">
            <v>196.3099377087751</v>
          </cell>
          <cell r="CP32">
            <v>197.00549168297425</v>
          </cell>
          <cell r="CQ32">
            <v>197.60950989513785</v>
          </cell>
          <cell r="CR32">
            <v>198.15614324728622</v>
          </cell>
          <cell r="CS32">
            <v>198.62046659759912</v>
          </cell>
          <cell r="CT32">
            <v>199.0532998736617</v>
          </cell>
          <cell r="CU32">
            <v>199.41255588732832</v>
          </cell>
          <cell r="CV32">
            <v>199.72911719681071</v>
          </cell>
          <cell r="CW32">
            <v>199.98240840687737</v>
          </cell>
          <cell r="CX32">
            <v>200.21458059001614</v>
          </cell>
          <cell r="CY32">
            <v>200.41155366939842</v>
          </cell>
          <cell r="CZ32">
            <v>200.57760849240029</v>
          </cell>
          <cell r="DA32"/>
          <cell r="DB32">
            <v>80.293183476166362</v>
          </cell>
          <cell r="DC32">
            <v>78.094796361328264</v>
          </cell>
          <cell r="DD32">
            <v>89.659789854712841</v>
          </cell>
          <cell r="DE32">
            <v>95.955411361525464</v>
          </cell>
          <cell r="DF32">
            <v>105.3566968475005</v>
          </cell>
          <cell r="DG32">
            <v>118.74319504945259</v>
          </cell>
          <cell r="DH32">
            <v>136.14658436513912</v>
          </cell>
          <cell r="DI32">
            <v>155.50088879207763</v>
          </cell>
          <cell r="DJ32">
            <v>175.06681111704106</v>
          </cell>
          <cell r="DK32">
            <v>179.39230736492516</v>
          </cell>
          <cell r="DL32">
            <v>183.67693649825276</v>
          </cell>
          <cell r="DM32">
            <v>186.05095230843787</v>
          </cell>
          <cell r="DN32">
            <v>187.34869875098181</v>
          </cell>
          <cell r="DO32">
            <v>188.50196937187098</v>
          </cell>
          <cell r="DP32">
            <v>189.51123857865446</v>
          </cell>
          <cell r="DQ32">
            <v>190.81120840132149</v>
          </cell>
          <cell r="DR32">
            <v>194.60662023186072</v>
          </cell>
          <cell r="DS32">
            <v>198.27426902288772</v>
          </cell>
          <cell r="DT32">
            <v>201.87270872481645</v>
          </cell>
          <cell r="DU32">
            <v>205.34618924394152</v>
          </cell>
          <cell r="DV32">
            <v>208.6563408513602</v>
          </cell>
          <cell r="DW32">
            <v>211.76320983948216</v>
          </cell>
          <cell r="DX32">
            <v>214.70172915816846</v>
          </cell>
          <cell r="DY32">
            <v>217.52548225081506</v>
          </cell>
          <cell r="DZ32">
            <v>220.2960101225874</v>
          </cell>
          <cell r="EA32">
            <v>222.96406978681338</v>
          </cell>
          <cell r="EB32">
            <v>225.58012076660543</v>
          </cell>
          <cell r="EC32">
            <v>228.66180743483079</v>
          </cell>
          <cell r="ED32">
            <v>231.66481546000884</v>
          </cell>
          <cell r="EE32">
            <v>234.60430407470687</v>
          </cell>
          <cell r="EF32">
            <v>236.10055998485143</v>
          </cell>
          <cell r="EG32">
            <v>235.70071138158391</v>
          </cell>
          <cell r="EH32"/>
          <cell r="EI32">
            <v>80.293183476166362</v>
          </cell>
          <cell r="EJ32">
            <v>77.940225034178667</v>
          </cell>
          <cell r="EK32">
            <v>89.321223455434719</v>
          </cell>
          <cell r="EL32">
            <v>95.444635552468213</v>
          </cell>
          <cell r="EM32">
            <v>104.70217830570041</v>
          </cell>
          <cell r="EN32">
            <v>118.00727748049572</v>
          </cell>
          <cell r="EO32">
            <v>135.45252470593846</v>
          </cell>
          <cell r="EP32">
            <v>154.86139770510093</v>
          </cell>
          <cell r="EQ32">
            <v>174.47436163454898</v>
          </cell>
          <cell r="ER32">
            <v>178.89877658075397</v>
          </cell>
          <cell r="ES32">
            <v>183.7367638046901</v>
          </cell>
          <cell r="ET32">
            <v>189.22295016928709</v>
          </cell>
          <cell r="EU32">
            <v>193.74434785300522</v>
          </cell>
          <cell r="EV32">
            <v>198.05997373275579</v>
          </cell>
          <cell r="EW32">
            <v>202.23137361427968</v>
          </cell>
          <cell r="EX32">
            <v>206.2584017512923</v>
          </cell>
          <cell r="EY32">
            <v>210.21612553804363</v>
          </cell>
          <cell r="EZ32">
            <v>214.05825286460185</v>
          </cell>
          <cell r="FA32">
            <v>217.82306940040576</v>
          </cell>
          <cell r="FB32">
            <v>221.46355448889761</v>
          </cell>
          <cell r="FC32">
            <v>224.99436447421348</v>
          </cell>
          <cell r="FD32">
            <v>228.26694627193527</v>
          </cell>
          <cell r="FE32">
            <v>231.34134642386073</v>
          </cell>
          <cell r="FF32">
            <v>234.40227239610292</v>
          </cell>
          <cell r="FG32">
            <v>237.37041284435196</v>
          </cell>
          <cell r="FH32">
            <v>238.58173603217486</v>
          </cell>
          <cell r="FI32">
            <v>238.70361365370843</v>
          </cell>
          <cell r="FJ32">
            <v>238.76421904087286</v>
          </cell>
          <cell r="FK32">
            <v>238.81549735205755</v>
          </cell>
          <cell r="FL32">
            <v>238.75984992962594</v>
          </cell>
          <cell r="FM32">
            <v>238.68298185416458</v>
          </cell>
          <cell r="FN32">
            <v>238.55694376724637</v>
          </cell>
        </row>
        <row r="33">
          <cell r="B33" t="str">
            <v>Wigan</v>
          </cell>
          <cell r="C33">
            <v>72</v>
          </cell>
          <cell r="D33">
            <v>0</v>
          </cell>
          <cell r="E33">
            <v>72</v>
          </cell>
          <cell r="F33"/>
          <cell r="G33">
            <v>53.432419119958197</v>
          </cell>
          <cell r="H33">
            <v>60.303964021109024</v>
          </cell>
          <cell r="I33">
            <v>60.59100405730544</v>
          </cell>
          <cell r="J33">
            <v>62.432453429274993</v>
          </cell>
          <cell r="K33">
            <v>63.533331997519028</v>
          </cell>
          <cell r="L33">
            <v>65.45019875497286</v>
          </cell>
          <cell r="M33">
            <v>67.496405866991495</v>
          </cell>
          <cell r="N33">
            <v>70.700020802557276</v>
          </cell>
          <cell r="O33">
            <v>74.088577103373083</v>
          </cell>
          <cell r="P33">
            <v>76.907967709749698</v>
          </cell>
          <cell r="Q33">
            <v>80.092520137705478</v>
          </cell>
          <cell r="R33">
            <v>83.350161613713965</v>
          </cell>
          <cell r="S33">
            <v>85.443191442696317</v>
          </cell>
          <cell r="T33">
            <v>87.156223327478557</v>
          </cell>
          <cell r="U33">
            <v>88.78114714236257</v>
          </cell>
          <cell r="V33">
            <v>90.164629474712171</v>
          </cell>
          <cell r="W33">
            <v>92.301494954483758</v>
          </cell>
          <cell r="X33">
            <v>94.342499824369128</v>
          </cell>
          <cell r="Y33">
            <v>96.173175336273403</v>
          </cell>
          <cell r="Z33">
            <v>97.819442616692683</v>
          </cell>
          <cell r="AA33">
            <v>99.284573073521287</v>
          </cell>
          <cell r="AB33">
            <v>100.50220887383536</v>
          </cell>
          <cell r="AC33">
            <v>101.4581603916029</v>
          </cell>
          <cell r="AD33">
            <v>102.23682705340735</v>
          </cell>
          <cell r="AE33">
            <v>102.94287262869463</v>
          </cell>
          <cell r="AF33">
            <v>103.55640215348532</v>
          </cell>
          <cell r="AG33">
            <v>104.04930469342158</v>
          </cell>
          <cell r="AH33">
            <v>104.45605060127934</v>
          </cell>
          <cell r="AI33">
            <v>104.83693779861147</v>
          </cell>
          <cell r="AJ33">
            <v>105.23602490734051</v>
          </cell>
          <cell r="AK33">
            <v>105.58189985486014</v>
          </cell>
          <cell r="AL33">
            <v>105.19121957954069</v>
          </cell>
          <cell r="AM33"/>
          <cell r="AN33">
            <v>53.432419119958197</v>
          </cell>
          <cell r="AO33">
            <v>60.612432279937934</v>
          </cell>
          <cell r="AP33">
            <v>60.665000817501273</v>
          </cell>
          <cell r="AQ33">
            <v>61.783983304100673</v>
          </cell>
          <cell r="AR33">
            <v>62.546591295927058</v>
          </cell>
          <cell r="AS33">
            <v>63.67387093783352</v>
          </cell>
          <cell r="AT33">
            <v>64.885991373039673</v>
          </cell>
          <cell r="AU33">
            <v>66.54259345605341</v>
          </cell>
          <cell r="AV33">
            <v>68.422870150501993</v>
          </cell>
          <cell r="AW33">
            <v>70.266682305064421</v>
          </cell>
          <cell r="AX33">
            <v>72.375263855020435</v>
          </cell>
          <cell r="AY33">
            <v>74.571464962702152</v>
          </cell>
          <cell r="AZ33">
            <v>75.773804439408607</v>
          </cell>
          <cell r="BA33">
            <v>76.865471991070677</v>
          </cell>
          <cell r="BB33">
            <v>78.016206404241487</v>
          </cell>
          <cell r="BC33">
            <v>79.117916472782071</v>
          </cell>
          <cell r="BD33">
            <v>80.230389349957974</v>
          </cell>
          <cell r="BE33">
            <v>81.445864732405084</v>
          </cell>
          <cell r="BF33">
            <v>82.715813006139896</v>
          </cell>
          <cell r="BG33">
            <v>83.977851852501374</v>
          </cell>
          <cell r="BH33">
            <v>85.241692633544091</v>
          </cell>
          <cell r="BI33">
            <v>86.692492989279444</v>
          </cell>
          <cell r="BJ33">
            <v>87.874018231661111</v>
          </cell>
          <cell r="BK33">
            <v>88.830265522729704</v>
          </cell>
          <cell r="BL33">
            <v>89.684393490822742</v>
          </cell>
          <cell r="BM33">
            <v>90.369388560609352</v>
          </cell>
          <cell r="BN33">
            <v>90.965555509541389</v>
          </cell>
          <cell r="BO33">
            <v>91.396100377690402</v>
          </cell>
          <cell r="BP33">
            <v>91.703217109624134</v>
          </cell>
          <cell r="BQ33">
            <v>91.937136670204779</v>
          </cell>
          <cell r="BR33">
            <v>92.009380277161327</v>
          </cell>
          <cell r="BS33">
            <v>92.072216504026258</v>
          </cell>
          <cell r="BT33"/>
          <cell r="BU33">
            <v>53.432419119958197</v>
          </cell>
          <cell r="BV33">
            <v>60.293581267421033</v>
          </cell>
          <cell r="BW33">
            <v>60.421219495830414</v>
          </cell>
          <cell r="BX33">
            <v>62.028727729750194</v>
          </cell>
          <cell r="BY33">
            <v>62.915360255375873</v>
          </cell>
          <cell r="BZ33">
            <v>64.619817688554505</v>
          </cell>
          <cell r="CA33">
            <v>66.343425123335749</v>
          </cell>
          <cell r="CB33">
            <v>69.206928164744838</v>
          </cell>
          <cell r="CC33">
            <v>72.183072507232595</v>
          </cell>
          <cell r="CD33">
            <v>74.658737788649134</v>
          </cell>
          <cell r="CE33">
            <v>77.389959849894666</v>
          </cell>
          <cell r="CF33">
            <v>79.974785712698221</v>
          </cell>
          <cell r="CG33">
            <v>81.506715012266795</v>
          </cell>
          <cell r="CH33">
            <v>82.883539050613791</v>
          </cell>
          <cell r="CI33">
            <v>84.237958339084486</v>
          </cell>
          <cell r="CJ33">
            <v>85.467509226594416</v>
          </cell>
          <cell r="CK33">
            <v>86.882693521769312</v>
          </cell>
          <cell r="CL33">
            <v>88.194330265721518</v>
          </cell>
          <cell r="CM33">
            <v>89.291689537954397</v>
          </cell>
          <cell r="CN33">
            <v>90.19792296695347</v>
          </cell>
          <cell r="CO33">
            <v>90.998350661116746</v>
          </cell>
          <cell r="CP33">
            <v>91.583404184153267</v>
          </cell>
          <cell r="CQ33">
            <v>91.977757259649309</v>
          </cell>
          <cell r="CR33">
            <v>92.223509678242721</v>
          </cell>
          <cell r="CS33">
            <v>92.401456320260891</v>
          </cell>
          <cell r="CT33">
            <v>92.501215525136388</v>
          </cell>
          <cell r="CU33">
            <v>92.472826362637505</v>
          </cell>
          <cell r="CV33">
            <v>92.346823095039369</v>
          </cell>
          <cell r="CW33">
            <v>92.191348560752843</v>
          </cell>
          <cell r="CX33">
            <v>92.048736771199628</v>
          </cell>
          <cell r="CY33">
            <v>91.837548957728487</v>
          </cell>
          <cell r="CZ33">
            <v>91.554316288028971</v>
          </cell>
          <cell r="DA33"/>
          <cell r="DB33">
            <v>53.432419119958197</v>
          </cell>
          <cell r="DC33">
            <v>60.317709134469773</v>
          </cell>
          <cell r="DD33">
            <v>60.507207758007581</v>
          </cell>
          <cell r="DE33">
            <v>62.184066648365871</v>
          </cell>
          <cell r="DF33">
            <v>63.054225271934072</v>
          </cell>
          <cell r="DG33">
            <v>64.664281354220478</v>
          </cell>
          <cell r="DH33">
            <v>66.237972241687501</v>
          </cell>
          <cell r="DI33">
            <v>68.898566246582135</v>
          </cell>
          <cell r="DJ33">
            <v>71.817050452529728</v>
          </cell>
          <cell r="DK33">
            <v>74.001326295737599</v>
          </cell>
          <cell r="DL33">
            <v>76.275062706694897</v>
          </cell>
          <cell r="DM33">
            <v>78.29409092963003</v>
          </cell>
          <cell r="DN33">
            <v>79.472663159709668</v>
          </cell>
          <cell r="DO33">
            <v>80.384403690819255</v>
          </cell>
          <cell r="DP33">
            <v>81.241195271434123</v>
          </cell>
          <cell r="DQ33">
            <v>82.889156008746042</v>
          </cell>
          <cell r="DR33">
            <v>88.107543420188435</v>
          </cell>
          <cell r="DS33">
            <v>93.27810933329917</v>
          </cell>
          <cell r="DT33">
            <v>98.414714760698246</v>
          </cell>
          <cell r="DU33">
            <v>103.42238212055702</v>
          </cell>
          <cell r="DV33">
            <v>108.19501543943457</v>
          </cell>
          <cell r="DW33">
            <v>112.61262509794798</v>
          </cell>
          <cell r="DX33">
            <v>116.77004614240951</v>
          </cell>
          <cell r="DY33">
            <v>120.6774580234752</v>
          </cell>
          <cell r="DZ33">
            <v>124.45791957671875</v>
          </cell>
          <cell r="EA33">
            <v>128.11195977653793</v>
          </cell>
          <cell r="EB33">
            <v>131.67744258646297</v>
          </cell>
          <cell r="EC33">
            <v>135.12907681063396</v>
          </cell>
          <cell r="ED33">
            <v>138.52151318569634</v>
          </cell>
          <cell r="EE33">
            <v>141.78962794624707</v>
          </cell>
          <cell r="EF33">
            <v>143.68787297462328</v>
          </cell>
          <cell r="EG33">
            <v>143.47099559491213</v>
          </cell>
          <cell r="EH33"/>
          <cell r="EI33">
            <v>53.432419119958197</v>
          </cell>
          <cell r="EJ33">
            <v>60.039261522259224</v>
          </cell>
          <cell r="EK33">
            <v>59.955563831484326</v>
          </cell>
          <cell r="EL33">
            <v>61.355160892204189</v>
          </cell>
          <cell r="EM33">
            <v>62.006760622384633</v>
          </cell>
          <cell r="EN33">
            <v>63.39516500838868</v>
          </cell>
          <cell r="EO33">
            <v>64.824742629902033</v>
          </cell>
          <cell r="EP33">
            <v>67.335884254814232</v>
          </cell>
          <cell r="EQ33">
            <v>70.188982757332681</v>
          </cell>
          <cell r="ER33">
            <v>72.244293419385258</v>
          </cell>
          <cell r="ES33">
            <v>75.434412117097281</v>
          </cell>
          <cell r="ET33">
            <v>82.028569883477857</v>
          </cell>
          <cell r="EU33">
            <v>87.870936385436892</v>
          </cell>
          <cell r="EV33">
            <v>93.240477587722083</v>
          </cell>
          <cell r="EW33">
            <v>98.656302886645861</v>
          </cell>
          <cell r="EX33">
            <v>103.78230935258736</v>
          </cell>
          <cell r="EY33">
            <v>108.70391906216332</v>
          </cell>
          <cell r="EZ33">
            <v>113.65704228720109</v>
          </cell>
          <cell r="FA33">
            <v>118.61700239319336</v>
          </cell>
          <cell r="FB33">
            <v>123.36224262714681</v>
          </cell>
          <cell r="FC33">
            <v>127.96825955305687</v>
          </cell>
          <cell r="FD33">
            <v>132.12203400700372</v>
          </cell>
          <cell r="FE33">
            <v>135.98237915056157</v>
          </cell>
          <cell r="FF33">
            <v>139.74275468563013</v>
          </cell>
          <cell r="FG33">
            <v>143.38698851822267</v>
          </cell>
          <cell r="FH33">
            <v>144.14842595087737</v>
          </cell>
          <cell r="FI33">
            <v>143.51220556969957</v>
          </cell>
          <cell r="FJ33">
            <v>142.8079991654553</v>
          </cell>
          <cell r="FK33">
            <v>142.28689015361581</v>
          </cell>
          <cell r="FL33">
            <v>142.13081706604939</v>
          </cell>
          <cell r="FM33">
            <v>141.9303454442001</v>
          </cell>
          <cell r="FN33">
            <v>141.740618606786</v>
          </cell>
        </row>
        <row r="34">
          <cell r="B34" t="str">
            <v>Moss Nook</v>
          </cell>
          <cell r="C34">
            <v>146</v>
          </cell>
          <cell r="D34">
            <v>2.1618000000000004</v>
          </cell>
          <cell r="E34">
            <v>148.1618</v>
          </cell>
          <cell r="F34"/>
          <cell r="G34">
            <v>98.773287568991847</v>
          </cell>
          <cell r="H34">
            <v>102.2974586966775</v>
          </cell>
          <cell r="I34">
            <v>106.61912660025611</v>
          </cell>
          <cell r="J34">
            <v>112.92573289172603</v>
          </cell>
          <cell r="K34">
            <v>119.21564410555615</v>
          </cell>
          <cell r="L34">
            <v>125.69419008765151</v>
          </cell>
          <cell r="M34">
            <v>132.49805391577814</v>
          </cell>
          <cell r="N34">
            <v>134.33548472968158</v>
          </cell>
          <cell r="O34">
            <v>136.41079140633479</v>
          </cell>
          <cell r="P34">
            <v>138.59557501075068</v>
          </cell>
          <cell r="Q34">
            <v>141.02397181569074</v>
          </cell>
          <cell r="R34">
            <v>144.00575497087073</v>
          </cell>
          <cell r="S34">
            <v>146.74614816433842</v>
          </cell>
          <cell r="T34">
            <v>149.09944596779249</v>
          </cell>
          <cell r="U34">
            <v>151.29542000255469</v>
          </cell>
          <cell r="V34">
            <v>153.22865017182269</v>
          </cell>
          <cell r="W34">
            <v>155.47174566702375</v>
          </cell>
          <cell r="X34">
            <v>157.59500875801623</v>
          </cell>
          <cell r="Y34">
            <v>159.48210103507148</v>
          </cell>
          <cell r="Z34">
            <v>161.20391378660025</v>
          </cell>
          <cell r="AA34">
            <v>162.68070265144615</v>
          </cell>
          <cell r="AB34">
            <v>163.83215184472317</v>
          </cell>
          <cell r="AC34">
            <v>164.6186230537291</v>
          </cell>
          <cell r="AD34">
            <v>165.23286477570798</v>
          </cell>
          <cell r="AE34">
            <v>165.7272842908647</v>
          </cell>
          <cell r="AF34">
            <v>166.1158316450236</v>
          </cell>
          <cell r="AG34">
            <v>166.36767834717222</v>
          </cell>
          <cell r="AH34">
            <v>166.5635223423098</v>
          </cell>
          <cell r="AI34">
            <v>166.70964259979689</v>
          </cell>
          <cell r="AJ34">
            <v>166.82485823082311</v>
          </cell>
          <cell r="AK34">
            <v>166.91983902359232</v>
          </cell>
          <cell r="AL34">
            <v>166.79761854613736</v>
          </cell>
          <cell r="AM34"/>
          <cell r="AN34">
            <v>98.773287568991847</v>
          </cell>
          <cell r="AO34">
            <v>102.57946530249488</v>
          </cell>
          <cell r="AP34">
            <v>107.0343677815916</v>
          </cell>
          <cell r="AQ34">
            <v>112.89052307548398</v>
          </cell>
          <cell r="AR34">
            <v>118.72219952670403</v>
          </cell>
          <cell r="AS34">
            <v>124.7613324961804</v>
          </cell>
          <cell r="AT34">
            <v>131.09302403887443</v>
          </cell>
          <cell r="AU34">
            <v>132.50789897869524</v>
          </cell>
          <cell r="AV34">
            <v>134.15448375157422</v>
          </cell>
          <cell r="AW34">
            <v>135.97723425223467</v>
          </cell>
          <cell r="AX34">
            <v>138.07494390210729</v>
          </cell>
          <cell r="AY34">
            <v>140.33186667243555</v>
          </cell>
          <cell r="AZ34">
            <v>142.04644368279031</v>
          </cell>
          <cell r="BA34">
            <v>143.6544645730412</v>
          </cell>
          <cell r="BB34">
            <v>145.25866461834767</v>
          </cell>
          <cell r="BC34">
            <v>146.80686149895325</v>
          </cell>
          <cell r="BD34">
            <v>148.45698382859513</v>
          </cell>
          <cell r="BE34">
            <v>150.21311740914706</v>
          </cell>
          <cell r="BF34">
            <v>152.00376430329604</v>
          </cell>
          <cell r="BG34">
            <v>153.8139524879345</v>
          </cell>
          <cell r="BH34">
            <v>155.5935198760759</v>
          </cell>
          <cell r="BI34">
            <v>157.55103399598585</v>
          </cell>
          <cell r="BJ34">
            <v>159.17195413789881</v>
          </cell>
          <cell r="BK34">
            <v>160.56401083136836</v>
          </cell>
          <cell r="BL34">
            <v>161.79572240370857</v>
          </cell>
          <cell r="BM34">
            <v>162.72328993327568</v>
          </cell>
          <cell r="BN34">
            <v>163.50795690420549</v>
          </cell>
          <cell r="BO34">
            <v>164.10688348506599</v>
          </cell>
          <cell r="BP34">
            <v>164.53470487136434</v>
          </cell>
          <cell r="BQ34">
            <v>164.77135800384667</v>
          </cell>
          <cell r="BR34">
            <v>164.83250405335937</v>
          </cell>
          <cell r="BS34">
            <v>165.04332448474966</v>
          </cell>
          <cell r="BT34"/>
          <cell r="BU34">
            <v>98.773287568991847</v>
          </cell>
          <cell r="BV34">
            <v>102.28409604070113</v>
          </cell>
          <cell r="BW34">
            <v>106.42876490166977</v>
          </cell>
          <cell r="BX34">
            <v>112.49404720297376</v>
          </cell>
          <cell r="BY34">
            <v>118.56031260013702</v>
          </cell>
          <cell r="BZ34">
            <v>124.79851747671026</v>
          </cell>
          <cell r="CA34">
            <v>131.26857159091304</v>
          </cell>
          <cell r="CB34">
            <v>132.7407274954077</v>
          </cell>
          <cell r="CC34">
            <v>134.35781663226172</v>
          </cell>
          <cell r="CD34">
            <v>136.09723928238773</v>
          </cell>
          <cell r="CE34">
            <v>138.08933179220378</v>
          </cell>
          <cell r="CF34">
            <v>140.38405221181898</v>
          </cell>
          <cell r="CG34">
            <v>142.50045874090989</v>
          </cell>
          <cell r="CH34">
            <v>144.44387159644879</v>
          </cell>
          <cell r="CI34">
            <v>146.30612676688014</v>
          </cell>
          <cell r="CJ34">
            <v>148.03862925647152</v>
          </cell>
          <cell r="CK34">
            <v>150.04469268530681</v>
          </cell>
          <cell r="CL34">
            <v>151.9133373250618</v>
          </cell>
          <cell r="CM34">
            <v>153.53252828459802</v>
          </cell>
          <cell r="CN34">
            <v>154.96472787267109</v>
          </cell>
          <cell r="CO34">
            <v>156.23771887891652</v>
          </cell>
          <cell r="CP34">
            <v>157.21797859583316</v>
          </cell>
          <cell r="CQ34">
            <v>157.91656537730819</v>
          </cell>
          <cell r="CR34">
            <v>158.46716007426494</v>
          </cell>
          <cell r="CS34">
            <v>158.90178032982422</v>
          </cell>
          <cell r="CT34">
            <v>159.24185712178109</v>
          </cell>
          <cell r="CU34">
            <v>159.43170822108704</v>
          </cell>
          <cell r="CV34">
            <v>159.54119022486393</v>
          </cell>
          <cell r="CW34">
            <v>159.58959867804788</v>
          </cell>
          <cell r="CX34">
            <v>159.60089223123799</v>
          </cell>
          <cell r="CY34">
            <v>159.55969141456666</v>
          </cell>
          <cell r="CZ34">
            <v>159.49102367288799</v>
          </cell>
          <cell r="DA34"/>
          <cell r="DB34">
            <v>98.773287568991847</v>
          </cell>
          <cell r="DC34">
            <v>102.31131203650419</v>
          </cell>
          <cell r="DD34">
            <v>106.51577414793522</v>
          </cell>
          <cell r="DE34">
            <v>112.62349891962276</v>
          </cell>
          <cell r="DF34">
            <v>118.64234884435935</v>
          </cell>
          <cell r="DG34">
            <v>124.75714484361183</v>
          </cell>
          <cell r="DH34">
            <v>131.00399267924277</v>
          </cell>
          <cell r="DI34">
            <v>132.24168168405595</v>
          </cell>
          <cell r="DJ34">
            <v>133.68513479924178</v>
          </cell>
          <cell r="DK34">
            <v>135.09449812546509</v>
          </cell>
          <cell r="DL34">
            <v>136.58916709746291</v>
          </cell>
          <cell r="DM34">
            <v>138.28480686644988</v>
          </cell>
          <cell r="DN34">
            <v>140.13865669633634</v>
          </cell>
          <cell r="DO34">
            <v>141.7108610789798</v>
          </cell>
          <cell r="DP34">
            <v>143.17679925847034</v>
          </cell>
          <cell r="DQ34">
            <v>145.30801993879146</v>
          </cell>
          <cell r="DR34">
            <v>150.30839323552368</v>
          </cell>
          <cell r="DS34">
            <v>155.21463881570071</v>
          </cell>
          <cell r="DT34">
            <v>159.90424690687513</v>
          </cell>
          <cell r="DU34">
            <v>164.40586445497149</v>
          </cell>
          <cell r="DV34">
            <v>168.89630760506037</v>
          </cell>
          <cell r="DW34">
            <v>173.55954376350735</v>
          </cell>
          <cell r="DX34">
            <v>178.5752255105694</v>
          </cell>
          <cell r="DY34">
            <v>183.38061430009606</v>
          </cell>
          <cell r="DZ34">
            <v>187.99990359064481</v>
          </cell>
          <cell r="EA34">
            <v>192.48028500520996</v>
          </cell>
          <cell r="EB34">
            <v>196.83320571091951</v>
          </cell>
          <cell r="EC34">
            <v>201.05002048709127</v>
          </cell>
          <cell r="ED34">
            <v>205.17055324016587</v>
          </cell>
          <cell r="EE34">
            <v>209.19591292665865</v>
          </cell>
          <cell r="EF34">
            <v>211.77361022338573</v>
          </cell>
          <cell r="EG34">
            <v>211.74454752141264</v>
          </cell>
          <cell r="EH34"/>
          <cell r="EI34">
            <v>98.773287568991847</v>
          </cell>
          <cell r="EJ34">
            <v>102.00905051433641</v>
          </cell>
          <cell r="EK34">
            <v>105.92117525792146</v>
          </cell>
          <cell r="EL34">
            <v>111.73392888645172</v>
          </cell>
          <cell r="EM34">
            <v>117.52897323925123</v>
          </cell>
          <cell r="EN34">
            <v>123.42590685044546</v>
          </cell>
          <cell r="EO34">
            <v>129.58583257448009</v>
          </cell>
          <cell r="EP34">
            <v>130.71924117972819</v>
          </cell>
          <cell r="EQ34">
            <v>132.00459119987531</v>
          </cell>
          <cell r="ER34">
            <v>133.30076427112459</v>
          </cell>
          <cell r="ES34">
            <v>135.62767750378782</v>
          </cell>
          <cell r="ET34">
            <v>141.06108479157842</v>
          </cell>
          <cell r="EU34">
            <v>146.73654214644483</v>
          </cell>
          <cell r="EV34">
            <v>151.97484692764539</v>
          </cell>
          <cell r="EW34">
            <v>157.19091985580155</v>
          </cell>
          <cell r="EX34">
            <v>162.54717723172337</v>
          </cell>
          <cell r="EY34">
            <v>168.10203956181795</v>
          </cell>
          <cell r="EZ34">
            <v>173.56506584730141</v>
          </cell>
          <cell r="FA34">
            <v>178.86490679335901</v>
          </cell>
          <cell r="FB34">
            <v>183.9928452284006</v>
          </cell>
          <cell r="FC34">
            <v>188.88814853919934</v>
          </cell>
          <cell r="FD34">
            <v>193.48039161634063</v>
          </cell>
          <cell r="FE34">
            <v>198.35750408666604</v>
          </cell>
          <cell r="FF34">
            <v>203.04879838624606</v>
          </cell>
          <cell r="FG34">
            <v>207.56876250368248</v>
          </cell>
          <cell r="FH34">
            <v>209.98973916346563</v>
          </cell>
          <cell r="FI34">
            <v>210.31585253007529</v>
          </cell>
          <cell r="FJ34">
            <v>210.56861558450305</v>
          </cell>
          <cell r="FK34">
            <v>210.93757083258083</v>
          </cell>
          <cell r="FL34">
            <v>211.05901188191825</v>
          </cell>
          <cell r="FM34">
            <v>211.14737277757257</v>
          </cell>
          <cell r="FN34">
            <v>211.21200062878739</v>
          </cell>
        </row>
      </sheetData>
      <sheetData sheetId="3">
        <row r="1">
          <cell r="A1" t="str">
            <v>Primary</v>
          </cell>
        </row>
      </sheetData>
      <sheetData sheetId="4"/>
      <sheetData sheetId="5"/>
      <sheetData sheetId="6"/>
      <sheetData sheetId="7"/>
      <sheetData sheetId="8"/>
      <sheetData sheetId="9"/>
      <sheetData sheetId="10">
        <row r="5">
          <cell r="B5" t="str">
            <v>ALBION ST</v>
          </cell>
        </row>
        <row r="6">
          <cell r="B6" t="str">
            <v>ALDERLEY</v>
          </cell>
        </row>
        <row r="7">
          <cell r="B7" t="str">
            <v>ALSTON</v>
          </cell>
        </row>
        <row r="8">
          <cell r="B8" t="str">
            <v>AMBLESIDE</v>
          </cell>
        </row>
        <row r="9">
          <cell r="B9" t="str">
            <v>ANCOATS NORTH T11 &amp; T12</v>
          </cell>
        </row>
        <row r="10">
          <cell r="B10" t="str">
            <v>ANCOATS NORTH T14</v>
          </cell>
        </row>
        <row r="11">
          <cell r="B11" t="str">
            <v>ANNIE PIT</v>
          </cell>
        </row>
        <row r="12">
          <cell r="B12" t="str">
            <v>ANSDELL</v>
          </cell>
        </row>
        <row r="13">
          <cell r="B13" t="str">
            <v>ARDWICK</v>
          </cell>
        </row>
        <row r="14">
          <cell r="B14" t="str">
            <v>ARNSIDE</v>
          </cell>
        </row>
        <row r="15">
          <cell r="B15" t="str">
            <v>ASHTON (GOLBORNE)</v>
          </cell>
        </row>
        <row r="16">
          <cell r="B16" t="str">
            <v>ASHTON (RIBBLE)</v>
          </cell>
        </row>
        <row r="17">
          <cell r="B17" t="str">
            <v>ASHTON ON MERSEY</v>
          </cell>
        </row>
        <row r="18">
          <cell r="B18" t="str">
            <v>ASHTON UNDER LYNE T11 &amp; T12</v>
          </cell>
        </row>
        <row r="19">
          <cell r="B19" t="str">
            <v>ASHTON UNDER LYNE T13</v>
          </cell>
        </row>
        <row r="20">
          <cell r="B20" t="str">
            <v>ASHWOOD DALE</v>
          </cell>
        </row>
        <row r="21">
          <cell r="B21" t="str">
            <v>ASKAM</v>
          </cell>
        </row>
        <row r="22">
          <cell r="B22" t="str">
            <v>ASKERTON CASTLE</v>
          </cell>
        </row>
        <row r="23">
          <cell r="B23" t="str">
            <v>ASPATRIA</v>
          </cell>
        </row>
        <row r="24">
          <cell r="B24" t="str">
            <v>ATHERTON TOWN CENTRE</v>
          </cell>
        </row>
        <row r="25">
          <cell r="B25" t="str">
            <v>ATHLETIC ST</v>
          </cell>
        </row>
        <row r="26">
          <cell r="B26" t="str">
            <v>AVENHAM</v>
          </cell>
        </row>
        <row r="27">
          <cell r="B27" t="str">
            <v>BAGULEY</v>
          </cell>
        </row>
        <row r="28">
          <cell r="B28" t="str">
            <v>BAMBER BRIDGE</v>
          </cell>
        </row>
        <row r="29">
          <cell r="B29" t="str">
            <v>BARBARA ST</v>
          </cell>
        </row>
        <row r="30">
          <cell r="B30" t="str">
            <v>BARROW</v>
          </cell>
        </row>
        <row r="31">
          <cell r="B31" t="str">
            <v>BARTON DOCK RD</v>
          </cell>
        </row>
        <row r="32">
          <cell r="B32" t="str">
            <v>BEDFORD</v>
          </cell>
        </row>
        <row r="33">
          <cell r="B33" t="str">
            <v>BELGRAVE</v>
          </cell>
        </row>
        <row r="34">
          <cell r="B34" t="str">
            <v>BENCHILL</v>
          </cell>
        </row>
        <row r="35">
          <cell r="B35" t="str">
            <v>BENTHAM</v>
          </cell>
        </row>
        <row r="36">
          <cell r="B36" t="str">
            <v>BISPHAM</v>
          </cell>
        </row>
        <row r="37">
          <cell r="B37" t="str">
            <v>BLACKBULL</v>
          </cell>
        </row>
        <row r="38">
          <cell r="B38" t="str">
            <v>BLACKBURN</v>
          </cell>
        </row>
        <row r="39">
          <cell r="B39" t="str">
            <v>BLACKFRIARS</v>
          </cell>
        </row>
        <row r="40">
          <cell r="B40" t="str">
            <v>BLACKLEY</v>
          </cell>
        </row>
        <row r="41">
          <cell r="B41" t="str">
            <v>BLACKPOOL</v>
          </cell>
        </row>
        <row r="42">
          <cell r="B42" t="str">
            <v>BOLLINGTON</v>
          </cell>
        </row>
        <row r="43">
          <cell r="B43" t="str">
            <v>BOLTON BY BOWLAND</v>
          </cell>
        </row>
        <row r="44">
          <cell r="B44" t="str">
            <v>BOLTON LE SANDS</v>
          </cell>
        </row>
        <row r="45">
          <cell r="B45" t="str">
            <v>BOTANY BAY</v>
          </cell>
        </row>
        <row r="46">
          <cell r="B46" t="str">
            <v>BOW LANE</v>
          </cell>
        </row>
        <row r="47">
          <cell r="B47" t="str">
            <v>BOWATERS</v>
          </cell>
        </row>
        <row r="48">
          <cell r="B48" t="str">
            <v>BOWDON</v>
          </cell>
        </row>
        <row r="49">
          <cell r="B49" t="str">
            <v>BRADFORD</v>
          </cell>
        </row>
        <row r="50">
          <cell r="B50" t="str">
            <v>BRADSHAWGATE</v>
          </cell>
        </row>
        <row r="51">
          <cell r="B51" t="str">
            <v>BRAMHALL</v>
          </cell>
        </row>
        <row r="52">
          <cell r="B52" t="str">
            <v>BRIDGEWATER</v>
          </cell>
        </row>
        <row r="53">
          <cell r="B53" t="str">
            <v>BRINKSWAY</v>
          </cell>
        </row>
        <row r="54">
          <cell r="B54" t="str">
            <v>BROADHEATH</v>
          </cell>
        </row>
        <row r="55">
          <cell r="B55" t="str">
            <v>BROADWAY</v>
          </cell>
        </row>
        <row r="56">
          <cell r="B56" t="str">
            <v>BUCKSHAW</v>
          </cell>
        </row>
        <row r="57">
          <cell r="B57" t="str">
            <v>BURNLEY</v>
          </cell>
        </row>
        <row r="58">
          <cell r="B58" t="str">
            <v>BURNLEY CENTRE</v>
          </cell>
        </row>
        <row r="59">
          <cell r="B59" t="str">
            <v>BURNLEY NORTH</v>
          </cell>
        </row>
        <row r="60">
          <cell r="B60" t="str">
            <v>BURROW BECK</v>
          </cell>
        </row>
        <row r="61">
          <cell r="B61" t="str">
            <v>BURSCOUGH BRIDGE</v>
          </cell>
        </row>
        <row r="62">
          <cell r="B62" t="str">
            <v>BURY TOWN CENTRE</v>
          </cell>
        </row>
        <row r="63">
          <cell r="B63" t="str">
            <v>BUSHELL ST</v>
          </cell>
        </row>
        <row r="64">
          <cell r="B64" t="str">
            <v>CAMPBELL ST</v>
          </cell>
        </row>
        <row r="65">
          <cell r="B65" t="str">
            <v>CANNON ST</v>
          </cell>
        </row>
        <row r="66">
          <cell r="B66" t="str">
            <v>CAPONTREE</v>
          </cell>
        </row>
        <row r="67">
          <cell r="B67" t="str">
            <v>CARLETON</v>
          </cell>
        </row>
        <row r="68">
          <cell r="B68" t="str">
            <v>CARLISLE NORTH</v>
          </cell>
        </row>
        <row r="69">
          <cell r="B69" t="str">
            <v>CARR ST</v>
          </cell>
        </row>
        <row r="70">
          <cell r="B70" t="str">
            <v>CASTLETON</v>
          </cell>
        </row>
        <row r="71">
          <cell r="B71" t="str">
            <v>CATTERALL WATERWORKS</v>
          </cell>
        </row>
        <row r="72">
          <cell r="B72" t="str">
            <v>CECIL ST</v>
          </cell>
        </row>
        <row r="73">
          <cell r="B73" t="str">
            <v>CENTRAL MANCHESTER</v>
          </cell>
        </row>
        <row r="74">
          <cell r="B74" t="str">
            <v>CHADDERTON</v>
          </cell>
        </row>
        <row r="75">
          <cell r="B75" t="str">
            <v>CHAMBERHALL</v>
          </cell>
        </row>
        <row r="76">
          <cell r="B76" t="str">
            <v>CHAPEL WHARF</v>
          </cell>
        </row>
        <row r="77">
          <cell r="B77" t="str">
            <v>CHASSEN RD</v>
          </cell>
        </row>
        <row r="78">
          <cell r="B78" t="str">
            <v>CHATSWORTH ST</v>
          </cell>
        </row>
        <row r="79">
          <cell r="B79" t="str">
            <v>CHEADLE HEATH</v>
          </cell>
        </row>
        <row r="80">
          <cell r="B80" t="str">
            <v>CHEADLE HULME</v>
          </cell>
        </row>
        <row r="81">
          <cell r="B81" t="str">
            <v>CHEETHAM HILL</v>
          </cell>
        </row>
        <row r="82">
          <cell r="B82" t="str">
            <v>CHELFORD</v>
          </cell>
        </row>
        <row r="83">
          <cell r="B83" t="str">
            <v>CHESTER RD T11 &amp; T12</v>
          </cell>
        </row>
        <row r="84">
          <cell r="B84" t="str">
            <v>CHESTER RD T13</v>
          </cell>
        </row>
        <row r="85">
          <cell r="B85" t="str">
            <v>CHORLEY SOUTH</v>
          </cell>
        </row>
        <row r="86">
          <cell r="B86" t="str">
            <v>CHORLTON</v>
          </cell>
        </row>
        <row r="87">
          <cell r="B87" t="str">
            <v>CHURCH</v>
          </cell>
        </row>
        <row r="88">
          <cell r="B88" t="str">
            <v>CIRCLE SQUARE</v>
          </cell>
        </row>
        <row r="89">
          <cell r="B89" t="str">
            <v>CLARENDON RD</v>
          </cell>
        </row>
        <row r="90">
          <cell r="B90" t="str">
            <v>CLAUGHTON</v>
          </cell>
        </row>
        <row r="91">
          <cell r="B91" t="str">
            <v>BLACKBURN RD CLAYTON</v>
          </cell>
        </row>
        <row r="92">
          <cell r="B92" t="str">
            <v>CLEVELEYS</v>
          </cell>
        </row>
        <row r="93">
          <cell r="B93" t="str">
            <v>CLIFTON JUNCTION</v>
          </cell>
        </row>
        <row r="94">
          <cell r="B94" t="str">
            <v>CLOVER HILL</v>
          </cell>
        </row>
        <row r="95">
          <cell r="B95" t="str">
            <v>COG LANE</v>
          </cell>
        </row>
        <row r="96">
          <cell r="B96" t="str">
            <v>CONISTON</v>
          </cell>
        </row>
        <row r="97">
          <cell r="B97" t="str">
            <v>COPSE RD</v>
          </cell>
        </row>
        <row r="98">
          <cell r="B98" t="str">
            <v>COX GREEN</v>
          </cell>
        </row>
        <row r="99">
          <cell r="B99" t="str">
            <v>CRAGGS ROW</v>
          </cell>
        </row>
        <row r="100">
          <cell r="B100" t="str">
            <v>CROWN LANE</v>
          </cell>
        </row>
        <row r="101">
          <cell r="B101" t="str">
            <v>CULCHETH</v>
          </cell>
        </row>
        <row r="102">
          <cell r="B102" t="str">
            <v>CUTACRE</v>
          </cell>
        </row>
        <row r="103">
          <cell r="B103" t="str">
            <v>DALTON</v>
          </cell>
        </row>
        <row r="104">
          <cell r="B104" t="str">
            <v>DEANSGATE</v>
          </cell>
        </row>
        <row r="105">
          <cell r="B105" t="str">
            <v>DENTON EAST</v>
          </cell>
        </row>
        <row r="106">
          <cell r="B106" t="str">
            <v>DENTON WEST</v>
          </cell>
        </row>
        <row r="107">
          <cell r="B107" t="str">
            <v>DICKINSON ST</v>
          </cell>
        </row>
        <row r="108">
          <cell r="B108" t="str">
            <v>DIDSBURY</v>
          </cell>
        </row>
        <row r="109">
          <cell r="B109" t="str">
            <v>DODGSON RD</v>
          </cell>
        </row>
        <row r="110">
          <cell r="B110" t="str">
            <v>DOUGLAS ST</v>
          </cell>
        </row>
        <row r="111">
          <cell r="B111" t="str">
            <v>DROYLSDEN EAST</v>
          </cell>
        </row>
        <row r="112">
          <cell r="B112" t="str">
            <v>DUKINFIELD</v>
          </cell>
        </row>
        <row r="113">
          <cell r="B113" t="str">
            <v>DUMERS LANE</v>
          </cell>
        </row>
        <row r="114">
          <cell r="B114" t="str">
            <v>DUMPLINGTON</v>
          </cell>
        </row>
        <row r="115">
          <cell r="B115" t="str">
            <v>EASTLANDS</v>
          </cell>
        </row>
        <row r="116">
          <cell r="B116" t="str">
            <v>EASTON</v>
          </cell>
        </row>
        <row r="117">
          <cell r="B117" t="str">
            <v>EGREMONT</v>
          </cell>
        </row>
        <row r="118">
          <cell r="B118" t="str">
            <v>EMBLETON</v>
          </cell>
        </row>
        <row r="119">
          <cell r="B119" t="str">
            <v>EXCHANGE ST</v>
          </cell>
        </row>
        <row r="120">
          <cell r="B120" t="str">
            <v>FAILSWORTH</v>
          </cell>
        </row>
        <row r="121">
          <cell r="B121" t="str">
            <v>FALLOWFIELD</v>
          </cell>
        </row>
        <row r="122">
          <cell r="B122" t="str">
            <v>FARNWORTH</v>
          </cell>
        </row>
        <row r="123">
          <cell r="B123" t="str">
            <v>FENISCOWLES</v>
          </cell>
        </row>
        <row r="124">
          <cell r="B124" t="str">
            <v>FERODO</v>
          </cell>
        </row>
        <row r="125">
          <cell r="B125" t="str">
            <v>FLAT LANE</v>
          </cell>
        </row>
        <row r="126">
          <cell r="B126" t="str">
            <v>FREDERICK RD</v>
          </cell>
        </row>
        <row r="127">
          <cell r="B127" t="str">
            <v>FUSEHILL</v>
          </cell>
        </row>
        <row r="128">
          <cell r="B128" t="str">
            <v>GALE</v>
          </cell>
        </row>
        <row r="129">
          <cell r="B129" t="str">
            <v>GARSTANG</v>
          </cell>
        </row>
        <row r="130">
          <cell r="B130" t="str">
            <v>GATLEY</v>
          </cell>
        </row>
        <row r="131">
          <cell r="B131" t="str">
            <v>GIDLOW</v>
          </cell>
        </row>
        <row r="132">
          <cell r="B132" t="str">
            <v>GILLSROW</v>
          </cell>
        </row>
        <row r="133">
          <cell r="B133" t="str">
            <v>GLAXO</v>
          </cell>
        </row>
        <row r="134">
          <cell r="B134" t="str">
            <v>GLOSSOP</v>
          </cell>
        </row>
        <row r="135">
          <cell r="B135" t="str">
            <v>GOLBORNE</v>
          </cell>
        </row>
        <row r="136">
          <cell r="B136" t="str">
            <v>GOWHOLE</v>
          </cell>
        </row>
        <row r="137">
          <cell r="B137" t="str">
            <v>GRANE RD</v>
          </cell>
        </row>
        <row r="138">
          <cell r="B138" t="str">
            <v>GRANGE</v>
          </cell>
        </row>
        <row r="139">
          <cell r="B139" t="str">
            <v>GREAT HARWOOD</v>
          </cell>
        </row>
        <row r="140">
          <cell r="B140" t="str">
            <v>GREEN LANE (ALTRINCHAM)</v>
          </cell>
        </row>
        <row r="141">
          <cell r="B141" t="str">
            <v>GREEN LANE (HAZEL GROVE)</v>
          </cell>
        </row>
        <row r="142">
          <cell r="B142" t="str">
            <v>GREEN ST T11</v>
          </cell>
        </row>
        <row r="143">
          <cell r="B143" t="str">
            <v>GREEN ST T12 &amp; T13</v>
          </cell>
        </row>
        <row r="144">
          <cell r="B144" t="str">
            <v>GREENFIELD</v>
          </cell>
        </row>
        <row r="145">
          <cell r="B145" t="str">
            <v>GREENHILL</v>
          </cell>
        </row>
        <row r="146">
          <cell r="B146" t="str">
            <v>GRIFFIN</v>
          </cell>
        </row>
        <row r="147">
          <cell r="B147" t="str">
            <v>HADFIELD</v>
          </cell>
        </row>
        <row r="148">
          <cell r="B148" t="str">
            <v>HALL CROSS</v>
          </cell>
        </row>
        <row r="149">
          <cell r="B149" t="str">
            <v>HANDFORTH</v>
          </cell>
        </row>
        <row r="150">
          <cell r="B150" t="str">
            <v>HANGING BRIDGE</v>
          </cell>
        </row>
        <row r="151">
          <cell r="B151" t="str">
            <v>HAREHOLME</v>
          </cell>
        </row>
        <row r="152">
          <cell r="B152" t="str">
            <v>HARPURHEY</v>
          </cell>
        </row>
        <row r="153">
          <cell r="B153" t="str">
            <v>HARWOOD</v>
          </cell>
        </row>
        <row r="154">
          <cell r="B154" t="str">
            <v>HATTERSLEY</v>
          </cell>
        </row>
        <row r="155">
          <cell r="B155" t="str">
            <v>HAVERTHWAITE</v>
          </cell>
        </row>
        <row r="156">
          <cell r="B156" t="str">
            <v>HAWK GREEN</v>
          </cell>
        </row>
        <row r="157">
          <cell r="B157" t="str">
            <v>HAYDOCK</v>
          </cell>
        </row>
        <row r="158">
          <cell r="B158" t="str">
            <v>HDA NO1</v>
          </cell>
        </row>
        <row r="159">
          <cell r="B159" t="str">
            <v>HDA NO2</v>
          </cell>
        </row>
        <row r="160">
          <cell r="B160" t="str">
            <v>HEADY HILL</v>
          </cell>
        </row>
        <row r="161">
          <cell r="B161" t="str">
            <v>HEAP BRIDGE</v>
          </cell>
        </row>
        <row r="162">
          <cell r="B162" t="str">
            <v>HEASANDFORD</v>
          </cell>
        </row>
        <row r="163">
          <cell r="B163" t="str">
            <v>HEATON MOOR</v>
          </cell>
        </row>
        <row r="164">
          <cell r="B164" t="str">
            <v>HEATON NORRIS</v>
          </cell>
        </row>
        <row r="165">
          <cell r="B165" t="str">
            <v>HELWITH BRIDGE</v>
          </cell>
        </row>
        <row r="166">
          <cell r="B166" t="str">
            <v>HENSINGHAM</v>
          </cell>
        </row>
        <row r="167">
          <cell r="B167" t="str">
            <v>HEYROD</v>
          </cell>
        </row>
        <row r="168">
          <cell r="B168" t="str">
            <v>HEYSIDE</v>
          </cell>
        </row>
        <row r="169">
          <cell r="B169" t="str">
            <v>HEYWOOD</v>
          </cell>
        </row>
        <row r="170">
          <cell r="B170" t="str">
            <v>HIGHER MILL</v>
          </cell>
        </row>
        <row r="171">
          <cell r="B171" t="str">
            <v>HIGHER WALTON</v>
          </cell>
        </row>
        <row r="172">
          <cell r="B172" t="str">
            <v>HILL TOP T11 &amp; T12</v>
          </cell>
        </row>
        <row r="173">
          <cell r="B173" t="str">
            <v>HILL TOP T13</v>
          </cell>
        </row>
        <row r="174">
          <cell r="B174" t="str">
            <v>HINDLEY GREEN</v>
          </cell>
        </row>
        <row r="175">
          <cell r="B175" t="str">
            <v>HOLLINWOOD</v>
          </cell>
        </row>
        <row r="176">
          <cell r="B176" t="str">
            <v>HOLME RD</v>
          </cell>
        </row>
        <row r="177">
          <cell r="B177" t="str">
            <v>HOLT ST</v>
          </cell>
        </row>
        <row r="178">
          <cell r="B178" t="str">
            <v>HURST</v>
          </cell>
        </row>
        <row r="179">
          <cell r="B179" t="str">
            <v>HUTTON END</v>
          </cell>
        </row>
        <row r="180">
          <cell r="B180" t="str">
            <v>HYDE</v>
          </cell>
        </row>
        <row r="181">
          <cell r="B181" t="str">
            <v>HYNDBURN RD</v>
          </cell>
        </row>
        <row r="182">
          <cell r="B182" t="str">
            <v>INDIA ST</v>
          </cell>
        </row>
        <row r="183">
          <cell r="B183" t="str">
            <v>INGLETON</v>
          </cell>
        </row>
        <row r="184">
          <cell r="B184" t="str">
            <v>IRLAM</v>
          </cell>
        </row>
        <row r="185">
          <cell r="B185" t="str">
            <v>JAMES ST</v>
          </cell>
        </row>
        <row r="186">
          <cell r="B186" t="str">
            <v>KAY ST</v>
          </cell>
        </row>
        <row r="187">
          <cell r="B187" t="str">
            <v>KENDAL</v>
          </cell>
        </row>
        <row r="188">
          <cell r="B188" t="str">
            <v>KESWICK</v>
          </cell>
        </row>
        <row r="189">
          <cell r="B189" t="str">
            <v>KINGSWAY</v>
          </cell>
        </row>
        <row r="190">
          <cell r="B190" t="str">
            <v>KINKRY HILL</v>
          </cell>
        </row>
        <row r="191">
          <cell r="B191" t="str">
            <v>KIRKBY LONSDALE</v>
          </cell>
        </row>
        <row r="192">
          <cell r="B192" t="str">
            <v>KIRKBY MOOR</v>
          </cell>
        </row>
        <row r="193">
          <cell r="B193" t="str">
            <v>KIRKBY STEPHEN</v>
          </cell>
        </row>
        <row r="194">
          <cell r="B194" t="str">
            <v>KIRKBY THORE</v>
          </cell>
        </row>
        <row r="195">
          <cell r="B195" t="str">
            <v>KIRKHALL LANE</v>
          </cell>
        </row>
        <row r="196">
          <cell r="B196" t="str">
            <v>KITT GREEN</v>
          </cell>
        </row>
        <row r="197">
          <cell r="B197" t="str">
            <v>KNOTT MILL</v>
          </cell>
        </row>
        <row r="198">
          <cell r="B198" t="str">
            <v>LAMBERHEAD</v>
          </cell>
        </row>
        <row r="199">
          <cell r="B199" t="str">
            <v>LANCASTER</v>
          </cell>
        </row>
        <row r="200">
          <cell r="B200" t="str">
            <v>LANGLEY</v>
          </cell>
        </row>
        <row r="201">
          <cell r="B201" t="str">
            <v>LANGROYD RD</v>
          </cell>
        </row>
        <row r="202">
          <cell r="B202" t="str">
            <v>LEIGH</v>
          </cell>
        </row>
        <row r="203">
          <cell r="B203" t="str">
            <v>LEVENSHULME</v>
          </cell>
        </row>
        <row r="204">
          <cell r="B204" t="str">
            <v>LEYLAND NATIONAL</v>
          </cell>
        </row>
        <row r="205">
          <cell r="B205" t="str">
            <v>LITTLE HULTON</v>
          </cell>
        </row>
        <row r="206">
          <cell r="B206" t="str">
            <v>LITTLE SALKELD</v>
          </cell>
        </row>
        <row r="207">
          <cell r="B207" t="str">
            <v>LITTLEBOROUGH</v>
          </cell>
        </row>
        <row r="208">
          <cell r="B208" t="str">
            <v>LONGFORD BRIDGE</v>
          </cell>
        </row>
        <row r="209">
          <cell r="B209" t="str">
            <v>LONGRIDGE</v>
          </cell>
        </row>
        <row r="210">
          <cell r="B210" t="str">
            <v>LONGSIGHT</v>
          </cell>
        </row>
        <row r="211">
          <cell r="B211" t="str">
            <v>LOSTOCK</v>
          </cell>
        </row>
        <row r="212">
          <cell r="B212" t="str">
            <v>LOWER DARWEN</v>
          </cell>
        </row>
        <row r="213">
          <cell r="B213" t="str">
            <v>LYONS RD</v>
          </cell>
        </row>
        <row r="214">
          <cell r="B214" t="str">
            <v>MANCHESTER UNIVERSITY</v>
          </cell>
        </row>
        <row r="215">
          <cell r="B215" t="str">
            <v>MARPLE</v>
          </cell>
        </row>
        <row r="216">
          <cell r="B216" t="str">
            <v>MARTON</v>
          </cell>
        </row>
        <row r="217">
          <cell r="B217" t="str">
            <v>MARYPORT</v>
          </cell>
        </row>
        <row r="218">
          <cell r="B218" t="str">
            <v>MELLING</v>
          </cell>
        </row>
        <row r="219">
          <cell r="B219" t="str">
            <v>MERESIDE</v>
          </cell>
        </row>
        <row r="220">
          <cell r="B220" t="str">
            <v>MIDDLETON JUNCTION</v>
          </cell>
        </row>
        <row r="221">
          <cell r="B221" t="str">
            <v>MIDWAY</v>
          </cell>
        </row>
        <row r="222">
          <cell r="B222" t="str">
            <v>MILNROW</v>
          </cell>
        </row>
        <row r="223">
          <cell r="B223" t="str">
            <v>MINTSFEET</v>
          </cell>
        </row>
        <row r="224">
          <cell r="B224" t="str">
            <v>MONSALL</v>
          </cell>
        </row>
        <row r="225">
          <cell r="B225" t="str">
            <v>MONTON</v>
          </cell>
        </row>
        <row r="226">
          <cell r="B226" t="str">
            <v>MOORSIDE</v>
          </cell>
        </row>
        <row r="227">
          <cell r="B227" t="str">
            <v>MORTON PARK</v>
          </cell>
        </row>
        <row r="228">
          <cell r="B228" t="str">
            <v>MOSLEY RD</v>
          </cell>
        </row>
        <row r="229">
          <cell r="B229" t="str">
            <v>MOSS LANE</v>
          </cell>
        </row>
        <row r="230">
          <cell r="B230" t="str">
            <v>MOSS NOOK PRIMARY</v>
          </cell>
        </row>
        <row r="231">
          <cell r="B231" t="str">
            <v>MOSS SIDE (Leyland)</v>
          </cell>
        </row>
        <row r="232">
          <cell r="B232" t="str">
            <v>MOSS SIDE (Longsight)</v>
          </cell>
        </row>
        <row r="233">
          <cell r="B233" t="str">
            <v>MOSSLEY</v>
          </cell>
        </row>
        <row r="234">
          <cell r="B234" t="str">
            <v>MOUNT ST</v>
          </cell>
        </row>
        <row r="235">
          <cell r="B235" t="str">
            <v>MUSGRAVE RD</v>
          </cell>
        </row>
        <row r="236">
          <cell r="B236" t="str">
            <v>NELSON</v>
          </cell>
        </row>
        <row r="237">
          <cell r="B237" t="str">
            <v>NEW MOSTON</v>
          </cell>
        </row>
        <row r="238">
          <cell r="B238" t="str">
            <v>NEWBIGGIN ON LUNE</v>
          </cell>
        </row>
        <row r="239">
          <cell r="B239" t="str">
            <v>NEWBY</v>
          </cell>
        </row>
        <row r="240">
          <cell r="B240" t="str">
            <v>NEWTON</v>
          </cell>
        </row>
        <row r="241">
          <cell r="B241" t="str">
            <v>NEWTON HEATH</v>
          </cell>
        </row>
        <row r="242">
          <cell r="B242" t="str">
            <v>NEWTON LE WILLOWS</v>
          </cell>
        </row>
        <row r="243">
          <cell r="B243" t="str">
            <v>NEWTONGATE T11 &amp; T12</v>
          </cell>
        </row>
        <row r="244">
          <cell r="B244" t="str">
            <v>NEWTONGATE T13</v>
          </cell>
        </row>
        <row r="245">
          <cell r="B245" t="str">
            <v>NORBRECK</v>
          </cell>
        </row>
        <row r="246">
          <cell r="B246" t="str">
            <v>NORBURY</v>
          </cell>
        </row>
        <row r="247">
          <cell r="B247" t="str">
            <v>NORTHENDEN</v>
          </cell>
        </row>
        <row r="248">
          <cell r="B248" t="str">
            <v>NWGB PARTINGTON</v>
          </cell>
        </row>
        <row r="249">
          <cell r="B249" t="str">
            <v>OFFERTON</v>
          </cell>
        </row>
        <row r="250">
          <cell r="B250" t="str">
            <v>OPENSHAW</v>
          </cell>
        </row>
        <row r="251">
          <cell r="B251" t="str">
            <v>ORMSKIRK</v>
          </cell>
        </row>
        <row r="252">
          <cell r="B252" t="str">
            <v>PADIHAM</v>
          </cell>
        </row>
        <row r="253">
          <cell r="B253" t="str">
            <v>PEEL ST &amp; RIBBLESDALE T13</v>
          </cell>
        </row>
        <row r="254">
          <cell r="B254" t="str">
            <v>PENDLETON</v>
          </cell>
        </row>
        <row r="255">
          <cell r="B255" t="str">
            <v>PETTERIL BANK</v>
          </cell>
        </row>
        <row r="256">
          <cell r="B256" t="str">
            <v>PHILLIPS LANE</v>
          </cell>
        </row>
        <row r="257">
          <cell r="B257" t="str">
            <v>PICCADILLY</v>
          </cell>
        </row>
        <row r="258">
          <cell r="B258" t="str">
            <v>PIMBO</v>
          </cell>
        </row>
        <row r="259">
          <cell r="B259" t="str">
            <v>PIRELLI</v>
          </cell>
        </row>
        <row r="260">
          <cell r="B260" t="str">
            <v>PORTWOOD</v>
          </cell>
        </row>
        <row r="261">
          <cell r="B261" t="str">
            <v>POULTON</v>
          </cell>
        </row>
        <row r="262">
          <cell r="B262" t="str">
            <v>POYNTON</v>
          </cell>
        </row>
        <row r="263">
          <cell r="B263" t="str">
            <v>PREESALL</v>
          </cell>
        </row>
        <row r="264">
          <cell r="B264" t="str">
            <v>PRESTON EAST</v>
          </cell>
        </row>
        <row r="265">
          <cell r="B265" t="str">
            <v>PRESTON OLD RD</v>
          </cell>
        </row>
        <row r="266">
          <cell r="B266" t="str">
            <v>PRESTWICH</v>
          </cell>
        </row>
        <row r="267">
          <cell r="B267" t="str">
            <v>PRINGLE ST</v>
          </cell>
        </row>
        <row r="268">
          <cell r="B268" t="str">
            <v>PRINNY HILL</v>
          </cell>
        </row>
        <row r="269">
          <cell r="B269" t="str">
            <v>QUEENS PARK</v>
          </cell>
        </row>
        <row r="270">
          <cell r="B270" t="str">
            <v>RADCLIFFE</v>
          </cell>
        </row>
        <row r="271">
          <cell r="B271" t="str">
            <v>RANDAL ST</v>
          </cell>
        </row>
        <row r="272">
          <cell r="B272" t="str">
            <v>RAWTENSTALL RD</v>
          </cell>
        </row>
        <row r="273">
          <cell r="B273" t="str">
            <v>REDDISH VALE</v>
          </cell>
        </row>
        <row r="274">
          <cell r="B274" t="str">
            <v>RIBBLESDALE T14</v>
          </cell>
        </row>
        <row r="275">
          <cell r="B275" t="str">
            <v>RIBBLETON</v>
          </cell>
        </row>
        <row r="276">
          <cell r="B276" t="str">
            <v>RINGLEY</v>
          </cell>
        </row>
        <row r="277">
          <cell r="B277" t="str">
            <v>RISLEY</v>
          </cell>
        </row>
        <row r="278">
          <cell r="B278" t="str">
            <v>ROBERT HALL ST</v>
          </cell>
        </row>
        <row r="279">
          <cell r="B279" t="str">
            <v>ROCHDALE CENTRAL</v>
          </cell>
        </row>
        <row r="280">
          <cell r="B280" t="str">
            <v>ROMAN RD</v>
          </cell>
        </row>
        <row r="281">
          <cell r="B281" t="str">
            <v>ROMILEY</v>
          </cell>
        </row>
        <row r="282">
          <cell r="B282" t="str">
            <v>ROSSALL</v>
          </cell>
        </row>
        <row r="283">
          <cell r="B283" t="str">
            <v>ROYTON</v>
          </cell>
        </row>
        <row r="284">
          <cell r="B284" t="str">
            <v>SALE</v>
          </cell>
        </row>
        <row r="285">
          <cell r="B285" t="str">
            <v>SALE MOOR</v>
          </cell>
        </row>
        <row r="286">
          <cell r="B286" t="str">
            <v>SALFORD QUAYS</v>
          </cell>
        </row>
        <row r="287">
          <cell r="B287" t="str">
            <v>SANDGATE</v>
          </cell>
        </row>
        <row r="288">
          <cell r="B288" t="str">
            <v>SCARISBRICK</v>
          </cell>
        </row>
        <row r="289">
          <cell r="B289" t="str">
            <v>SEBERGHAM</v>
          </cell>
        </row>
        <row r="290">
          <cell r="B290" t="str">
            <v>SEDBERGH</v>
          </cell>
        </row>
        <row r="291">
          <cell r="B291" t="str">
            <v>SELSMIRE</v>
          </cell>
        </row>
        <row r="292">
          <cell r="B292" t="str">
            <v>SETTLE</v>
          </cell>
        </row>
        <row r="293">
          <cell r="B293" t="str">
            <v>SEVEN STARS</v>
          </cell>
        </row>
        <row r="294">
          <cell r="B294" t="str">
            <v>SHANNON ST SOUTH</v>
          </cell>
        </row>
        <row r="295">
          <cell r="B295" t="str">
            <v>SHAP</v>
          </cell>
        </row>
        <row r="296">
          <cell r="B296" t="str">
            <v>SHAW</v>
          </cell>
        </row>
        <row r="297">
          <cell r="B297" t="str">
            <v>Siddick</v>
          </cell>
        </row>
        <row r="298">
          <cell r="B298" t="str">
            <v>SILLOTH</v>
          </cell>
        </row>
        <row r="299">
          <cell r="B299" t="str">
            <v>SKELMERSDALE</v>
          </cell>
        </row>
        <row r="300">
          <cell r="B300" t="str">
            <v>SKELTON C</v>
          </cell>
        </row>
        <row r="301">
          <cell r="B301" t="str">
            <v>SLIPWAY</v>
          </cell>
        </row>
        <row r="302">
          <cell r="B302" t="str">
            <v>SNIPE</v>
          </cell>
        </row>
        <row r="303">
          <cell r="B303" t="str">
            <v>S.E. MACCLESFIELD</v>
          </cell>
        </row>
        <row r="304">
          <cell r="B304" t="str">
            <v>SOUTH PARK</v>
          </cell>
        </row>
        <row r="305">
          <cell r="B305" t="str">
            <v>S.W. MACCLESFIELD</v>
          </cell>
        </row>
        <row r="306">
          <cell r="B306" t="str">
            <v>SPA RD</v>
          </cell>
        </row>
        <row r="307">
          <cell r="B307" t="str">
            <v>Spadeadam 132/11kV</v>
          </cell>
        </row>
        <row r="308">
          <cell r="B308" t="str">
            <v>SPOTLAND</v>
          </cell>
        </row>
        <row r="309">
          <cell r="B309" t="str">
            <v>SPRING COTTAGE</v>
          </cell>
        </row>
        <row r="310">
          <cell r="B310" t="str">
            <v>SPRING GARDEN ST 11kV</v>
          </cell>
        </row>
        <row r="311">
          <cell r="B311" t="str">
            <v>SPRING GARDEN ST 6.6KV</v>
          </cell>
        </row>
        <row r="312">
          <cell r="B312" t="str">
            <v>SQUIRES GATE</v>
          </cell>
        </row>
        <row r="313">
          <cell r="B313" t="str">
            <v>ST ANNES</v>
          </cell>
        </row>
        <row r="314">
          <cell r="B314" t="str">
            <v>ST MARYS</v>
          </cell>
        </row>
        <row r="315">
          <cell r="B315" t="str">
            <v>ST MARYS ST</v>
          </cell>
        </row>
        <row r="316">
          <cell r="B316" t="str">
            <v>ST THOMAS RD</v>
          </cell>
        </row>
        <row r="317">
          <cell r="B317" t="str">
            <v>STAINBURN</v>
          </cell>
        </row>
        <row r="318">
          <cell r="B318" t="str">
            <v>STANDISH</v>
          </cell>
        </row>
        <row r="319">
          <cell r="B319" t="str">
            <v>STRANGEWAYS</v>
          </cell>
        </row>
        <row r="320">
          <cell r="B320" t="str">
            <v>STRAWBERRY BANK</v>
          </cell>
        </row>
        <row r="321">
          <cell r="B321" t="str">
            <v>STUART ST</v>
          </cell>
        </row>
        <row r="322">
          <cell r="B322" t="str">
            <v>STUBBINS</v>
          </cell>
        </row>
        <row r="323">
          <cell r="B323" t="str">
            <v>SWINTON</v>
          </cell>
        </row>
        <row r="324">
          <cell r="B324" t="str">
            <v>TAME VALLEY</v>
          </cell>
        </row>
        <row r="325">
          <cell r="B325" t="str">
            <v>TARDY GATE</v>
          </cell>
        </row>
        <row r="326">
          <cell r="B326" t="str">
            <v>TARLETON</v>
          </cell>
        </row>
        <row r="327">
          <cell r="B327" t="str">
            <v>THE HEIGHT</v>
          </cell>
        </row>
        <row r="328">
          <cell r="B328" t="str">
            <v>THORNTON</v>
          </cell>
        </row>
        <row r="329">
          <cell r="B329" t="str">
            <v>TOWNLEY ST</v>
          </cell>
        </row>
        <row r="330">
          <cell r="B330" t="str">
            <v>TRAFFORD</v>
          </cell>
        </row>
        <row r="331">
          <cell r="B331" t="str">
            <v>TRAFFORD PARK NORTH</v>
          </cell>
        </row>
        <row r="332">
          <cell r="B332" t="str">
            <v>TRIMPELL</v>
          </cell>
        </row>
        <row r="333">
          <cell r="B333" t="str">
            <v>TRINITY</v>
          </cell>
        </row>
        <row r="334">
          <cell r="B334" t="str">
            <v>TULKETH</v>
          </cell>
        </row>
        <row r="335">
          <cell r="B335" t="str">
            <v>ULVERSTON</v>
          </cell>
        </row>
        <row r="336">
          <cell r="B336" t="str">
            <v>UNION RD</v>
          </cell>
        </row>
        <row r="337">
          <cell r="B337" t="str">
            <v>UPHOLLAND</v>
          </cell>
        </row>
        <row r="338">
          <cell r="B338" t="str">
            <v>URMSTON</v>
          </cell>
        </row>
        <row r="339">
          <cell r="B339" t="str">
            <v>VICTORIA PARK</v>
          </cell>
        </row>
        <row r="340">
          <cell r="B340" t="str">
            <v>WARBRECK</v>
          </cell>
        </row>
        <row r="341">
          <cell r="B341" t="str">
            <v>WARDLEWORTH</v>
          </cell>
        </row>
        <row r="342">
          <cell r="B342" t="str">
            <v>WARTON</v>
          </cell>
        </row>
        <row r="343">
          <cell r="B343" t="str">
            <v>WATERHEAD</v>
          </cell>
        </row>
        <row r="344">
          <cell r="B344" t="str">
            <v>WATERSWALLOWS</v>
          </cell>
        </row>
        <row r="345">
          <cell r="B345" t="str">
            <v>WEASTE</v>
          </cell>
        </row>
        <row r="346">
          <cell r="B346" t="str">
            <v>WERNETH</v>
          </cell>
        </row>
        <row r="347">
          <cell r="B347" t="str">
            <v>WESLEY PLACE BACUP</v>
          </cell>
        </row>
        <row r="348">
          <cell r="B348" t="str">
            <v>WEST DIDSBURY</v>
          </cell>
        </row>
        <row r="349">
          <cell r="B349" t="str">
            <v>WESTGATE</v>
          </cell>
        </row>
        <row r="350">
          <cell r="B350" t="str">
            <v>WESTHOUGHTON</v>
          </cell>
        </row>
        <row r="351">
          <cell r="B351" t="str">
            <v>WESTLINTON</v>
          </cell>
        </row>
        <row r="352">
          <cell r="B352" t="str">
            <v>WHALLEY</v>
          </cell>
        </row>
        <row r="353">
          <cell r="B353" t="str">
            <v>WHALLEY RANGE</v>
          </cell>
        </row>
        <row r="354">
          <cell r="B354" t="str">
            <v>WHASSET</v>
          </cell>
        </row>
        <row r="355">
          <cell r="B355" t="str">
            <v>WHITTLE LE WOODS</v>
          </cell>
        </row>
        <row r="356">
          <cell r="B356" t="str">
            <v>WHITWORTH</v>
          </cell>
        </row>
        <row r="357">
          <cell r="B357" t="str">
            <v>WIGTON</v>
          </cell>
        </row>
        <row r="358">
          <cell r="B358" t="str">
            <v>WILLOW HEY</v>
          </cell>
        </row>
        <row r="359">
          <cell r="B359" t="str">
            <v>WILLOWBANK</v>
          </cell>
        </row>
        <row r="360">
          <cell r="B360" t="str">
            <v>WILLOWHOLME</v>
          </cell>
        </row>
        <row r="361">
          <cell r="B361" t="str">
            <v>WILMSLOW</v>
          </cell>
        </row>
        <row r="362">
          <cell r="B362" t="str">
            <v>WINDERMERE</v>
          </cell>
        </row>
        <row r="363">
          <cell r="B363" t="str">
            <v>WINIFRED RD</v>
          </cell>
        </row>
        <row r="364">
          <cell r="B364" t="str">
            <v>WITHINGTON</v>
          </cell>
        </row>
        <row r="365">
          <cell r="B365" t="str">
            <v>WITHYFOLD DRIVE</v>
          </cell>
        </row>
        <row r="366">
          <cell r="B366" t="str">
            <v>WOODBINE ST</v>
          </cell>
        </row>
        <row r="367">
          <cell r="B367" t="str">
            <v>WOODFIELD RD</v>
          </cell>
        </row>
        <row r="368">
          <cell r="B368" t="str">
            <v>WOODHILL LANE</v>
          </cell>
        </row>
        <row r="369">
          <cell r="B369" t="str">
            <v>WOODHOUSE PARK</v>
          </cell>
        </row>
        <row r="370">
          <cell r="B370" t="str">
            <v>WOODLEY</v>
          </cell>
        </row>
        <row r="371">
          <cell r="B371" t="str">
            <v>WOOLFOLD</v>
          </cell>
        </row>
        <row r="372">
          <cell r="B372" t="str">
            <v>WORDSWORTH ST</v>
          </cell>
        </row>
        <row r="373">
          <cell r="B373" t="str">
            <v>WORSLEY MESNES</v>
          </cell>
        </row>
        <row r="374">
          <cell r="B374" t="str">
            <v>WRIGHTINGTON</v>
          </cell>
        </row>
        <row r="375">
          <cell r="B375" t="str">
            <v>YEALAND</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User Guide and Network Maps"/>
      <sheetName val="2) 11 kV &amp; 6.6 kV Connections"/>
      <sheetName val="33 kV Connections"/>
      <sheetName val="4) Primary Headroom Data"/>
      <sheetName val="5) BSP Headroom Data"/>
      <sheetName val="6)Transmission Capacity - App G"/>
    </sheetNames>
    <sheetDataSet>
      <sheetData sheetId="0" refreshError="1"/>
      <sheetData sheetId="1" refreshError="1"/>
      <sheetData sheetId="2" refreshError="1"/>
      <sheetData sheetId="3">
        <row r="7">
          <cell r="B7" t="str">
            <v>ALBION ST</v>
          </cell>
        </row>
        <row r="8">
          <cell r="B8" t="str">
            <v>ALDERLEY</v>
          </cell>
        </row>
        <row r="9">
          <cell r="B9" t="str">
            <v>ALSTON</v>
          </cell>
        </row>
        <row r="10">
          <cell r="B10" t="str">
            <v>AMBLESIDE</v>
          </cell>
        </row>
        <row r="11">
          <cell r="B11" t="str">
            <v>ANCOATS NORTH T11 &amp; T12</v>
          </cell>
        </row>
        <row r="12">
          <cell r="B12" t="str">
            <v>ANCOATS NORTH T14</v>
          </cell>
        </row>
        <row r="13">
          <cell r="B13" t="str">
            <v>ANNIE PIT</v>
          </cell>
        </row>
        <row r="14">
          <cell r="B14" t="str">
            <v>ANSDELL</v>
          </cell>
        </row>
        <row r="15">
          <cell r="B15" t="str">
            <v>ARDWICK</v>
          </cell>
        </row>
        <row r="16">
          <cell r="B16" t="str">
            <v>ARNSIDE</v>
          </cell>
        </row>
        <row r="17">
          <cell r="B17" t="str">
            <v>ASHTON (GOLBORNE)</v>
          </cell>
        </row>
        <row r="18">
          <cell r="B18" t="str">
            <v>ASHTON (RIBBLE)</v>
          </cell>
        </row>
        <row r="19">
          <cell r="B19" t="str">
            <v>ASHTON ON MERSEY</v>
          </cell>
        </row>
        <row r="20">
          <cell r="B20" t="str">
            <v>ASHTON UNDER LYNE T11 &amp; T12</v>
          </cell>
        </row>
        <row r="21">
          <cell r="B21" t="str">
            <v>ASHTON UNDER LYNE T13</v>
          </cell>
        </row>
        <row r="22">
          <cell r="B22" t="str">
            <v>ASHWOOD DALE</v>
          </cell>
        </row>
        <row r="23">
          <cell r="B23" t="str">
            <v>ASKAM</v>
          </cell>
        </row>
        <row r="24">
          <cell r="B24" t="str">
            <v>ASKERTON CASTLE</v>
          </cell>
        </row>
        <row r="25">
          <cell r="B25" t="str">
            <v>ASPATRIA</v>
          </cell>
        </row>
        <row r="26">
          <cell r="B26" t="str">
            <v>ATHERTON TOWN CENTRE</v>
          </cell>
        </row>
        <row r="27">
          <cell r="B27" t="str">
            <v>ATHLETIC ST</v>
          </cell>
        </row>
        <row r="28">
          <cell r="B28" t="str">
            <v>AVENHAM</v>
          </cell>
        </row>
        <row r="29">
          <cell r="B29" t="str">
            <v>BAGULEY</v>
          </cell>
        </row>
        <row r="30">
          <cell r="B30" t="str">
            <v>BAMBER BRIDGE</v>
          </cell>
        </row>
        <row r="31">
          <cell r="B31" t="str">
            <v>BARBARA ST</v>
          </cell>
        </row>
        <row r="32">
          <cell r="B32" t="str">
            <v>BARROW</v>
          </cell>
        </row>
        <row r="33">
          <cell r="B33" t="str">
            <v>BARTON DOCK RD</v>
          </cell>
        </row>
        <row r="34">
          <cell r="B34" t="str">
            <v>BEDFORD</v>
          </cell>
        </row>
        <row r="35">
          <cell r="B35" t="str">
            <v>BELGRAVE</v>
          </cell>
        </row>
        <row r="36">
          <cell r="B36" t="str">
            <v>BENCHILL</v>
          </cell>
        </row>
        <row r="37">
          <cell r="B37" t="str">
            <v>BENTHAM</v>
          </cell>
        </row>
        <row r="38">
          <cell r="B38" t="str">
            <v>BISPHAM</v>
          </cell>
        </row>
        <row r="39">
          <cell r="B39" t="str">
            <v>BLACKBULL</v>
          </cell>
        </row>
        <row r="40">
          <cell r="B40" t="str">
            <v>BLACKBURN</v>
          </cell>
        </row>
        <row r="41">
          <cell r="B41" t="str">
            <v>BLACKFRIARS</v>
          </cell>
        </row>
        <row r="42">
          <cell r="B42" t="str">
            <v>BLACKLEY</v>
          </cell>
        </row>
        <row r="43">
          <cell r="B43" t="str">
            <v>BLACKPOOL</v>
          </cell>
        </row>
        <row r="44">
          <cell r="B44" t="str">
            <v>BOLLINGTON</v>
          </cell>
        </row>
        <row r="45">
          <cell r="B45" t="str">
            <v>BOLTON BY BOWLAND</v>
          </cell>
        </row>
        <row r="46">
          <cell r="B46" t="str">
            <v>BOLTON LE SANDS</v>
          </cell>
        </row>
        <row r="47">
          <cell r="B47" t="str">
            <v>BOTANY BAY</v>
          </cell>
        </row>
        <row r="48">
          <cell r="B48" t="str">
            <v>BOW LANE</v>
          </cell>
        </row>
        <row r="49">
          <cell r="B49" t="str">
            <v>BOWATERS</v>
          </cell>
        </row>
        <row r="50">
          <cell r="B50" t="str">
            <v>BOWDON</v>
          </cell>
        </row>
        <row r="51">
          <cell r="B51" t="str">
            <v>BRADFORD</v>
          </cell>
        </row>
        <row r="52">
          <cell r="B52" t="str">
            <v>BRADSHAWGATE</v>
          </cell>
        </row>
        <row r="53">
          <cell r="B53" t="str">
            <v>BRAMHALL</v>
          </cell>
        </row>
        <row r="54">
          <cell r="B54" t="str">
            <v>BRIDGEWATER</v>
          </cell>
        </row>
        <row r="55">
          <cell r="B55" t="str">
            <v>BRINKSWAY</v>
          </cell>
        </row>
        <row r="56">
          <cell r="B56" t="str">
            <v>BROADHEATH</v>
          </cell>
        </row>
        <row r="57">
          <cell r="B57" t="str">
            <v>BROADWAY</v>
          </cell>
        </row>
        <row r="58">
          <cell r="B58" t="str">
            <v>BUCKSHAW</v>
          </cell>
        </row>
        <row r="59">
          <cell r="B59" t="str">
            <v>BURNLEY</v>
          </cell>
        </row>
        <row r="60">
          <cell r="B60" t="str">
            <v>BURNLEY CENTRE</v>
          </cell>
        </row>
        <row r="61">
          <cell r="B61" t="str">
            <v>BURNLEY NORTH</v>
          </cell>
        </row>
        <row r="62">
          <cell r="B62" t="str">
            <v>BURROW BECK</v>
          </cell>
        </row>
        <row r="63">
          <cell r="B63" t="str">
            <v>BURSCOUGH BRIDGE</v>
          </cell>
        </row>
        <row r="64">
          <cell r="B64" t="str">
            <v>BURY TOWN CENTRE</v>
          </cell>
        </row>
        <row r="65">
          <cell r="B65" t="str">
            <v>BUSHELL ST</v>
          </cell>
        </row>
        <row r="66">
          <cell r="B66" t="str">
            <v>CAMPBELL ST</v>
          </cell>
        </row>
        <row r="67">
          <cell r="B67" t="str">
            <v>CANNON ST</v>
          </cell>
        </row>
        <row r="68">
          <cell r="B68" t="str">
            <v>CAPONTREE</v>
          </cell>
        </row>
        <row r="69">
          <cell r="B69" t="str">
            <v>CARLETON</v>
          </cell>
        </row>
        <row r="70">
          <cell r="B70" t="str">
            <v>CARLISLE NORTH</v>
          </cell>
        </row>
        <row r="71">
          <cell r="B71" t="str">
            <v>CARR ST</v>
          </cell>
        </row>
        <row r="72">
          <cell r="B72" t="str">
            <v>CASTLETON</v>
          </cell>
        </row>
        <row r="73">
          <cell r="B73" t="str">
            <v>CATTERALL WATERWORKS</v>
          </cell>
        </row>
        <row r="74">
          <cell r="B74" t="str">
            <v>CECIL ST</v>
          </cell>
        </row>
        <row r="75">
          <cell r="B75" t="str">
            <v>CENTRAL MANCHESTER</v>
          </cell>
        </row>
        <row r="76">
          <cell r="B76" t="str">
            <v>CHADDERTON</v>
          </cell>
        </row>
        <row r="77">
          <cell r="B77" t="str">
            <v>CHAMBERHALL</v>
          </cell>
        </row>
        <row r="78">
          <cell r="B78" t="str">
            <v>CHAPEL WHARF</v>
          </cell>
        </row>
        <row r="79">
          <cell r="B79" t="str">
            <v>CHASSEN RD</v>
          </cell>
        </row>
        <row r="80">
          <cell r="B80" t="str">
            <v>CHATSWORTH ST</v>
          </cell>
        </row>
        <row r="81">
          <cell r="B81" t="str">
            <v>CHEADLE HEATH</v>
          </cell>
        </row>
        <row r="82">
          <cell r="B82" t="str">
            <v>CHEADLE HULME</v>
          </cell>
        </row>
        <row r="83">
          <cell r="B83" t="str">
            <v>CHEETHAM HILL</v>
          </cell>
        </row>
        <row r="84">
          <cell r="B84" t="str">
            <v>CHELFORD</v>
          </cell>
        </row>
        <row r="85">
          <cell r="B85" t="str">
            <v>CHESTER RD T11 &amp; T12</v>
          </cell>
        </row>
        <row r="86">
          <cell r="B86" t="str">
            <v>CHESTER RD T13</v>
          </cell>
        </row>
        <row r="87">
          <cell r="B87" t="str">
            <v>CHORLEY SOUTH</v>
          </cell>
        </row>
        <row r="88">
          <cell r="B88" t="str">
            <v>CHORLTON</v>
          </cell>
        </row>
        <row r="89">
          <cell r="B89" t="str">
            <v>CHURCH</v>
          </cell>
        </row>
        <row r="90">
          <cell r="B90" t="str">
            <v>CLARENDON RD</v>
          </cell>
        </row>
        <row r="91">
          <cell r="B91" t="str">
            <v>CLAUGHTON</v>
          </cell>
        </row>
        <row r="92">
          <cell r="B92" t="str">
            <v>BLACKBURN RD CLAYTON</v>
          </cell>
        </row>
        <row r="93">
          <cell r="B93" t="str">
            <v>CLEVELEYS</v>
          </cell>
        </row>
        <row r="94">
          <cell r="B94" t="str">
            <v>CLIFTON JUNCTION</v>
          </cell>
        </row>
        <row r="95">
          <cell r="B95" t="str">
            <v>CLOVER HILL</v>
          </cell>
        </row>
        <row r="96">
          <cell r="B96" t="str">
            <v>COG LANE</v>
          </cell>
        </row>
        <row r="97">
          <cell r="B97" t="str">
            <v>CONISTON</v>
          </cell>
        </row>
        <row r="98">
          <cell r="B98" t="str">
            <v>COPSE RD</v>
          </cell>
        </row>
        <row r="99">
          <cell r="B99" t="str">
            <v>COX GREEN</v>
          </cell>
        </row>
        <row r="100">
          <cell r="B100" t="str">
            <v>CRAGGS ROW</v>
          </cell>
        </row>
        <row r="101">
          <cell r="B101" t="str">
            <v>CROWN LANE</v>
          </cell>
        </row>
        <row r="102">
          <cell r="B102" t="str">
            <v>CULCHETH</v>
          </cell>
        </row>
        <row r="103">
          <cell r="B103" t="str">
            <v>CUTACRE</v>
          </cell>
        </row>
        <row r="104">
          <cell r="B104" t="str">
            <v>DALTON</v>
          </cell>
        </row>
        <row r="105">
          <cell r="B105" t="str">
            <v>DEANSGATE</v>
          </cell>
        </row>
        <row r="106">
          <cell r="B106" t="str">
            <v>DENTON EAST</v>
          </cell>
        </row>
        <row r="107">
          <cell r="B107" t="str">
            <v>DENTON WEST</v>
          </cell>
        </row>
        <row r="108">
          <cell r="B108" t="str">
            <v>DICKINSON ST</v>
          </cell>
        </row>
        <row r="109">
          <cell r="B109" t="str">
            <v>DIDSBURY</v>
          </cell>
        </row>
        <row r="110">
          <cell r="B110" t="str">
            <v>DODGSON RD</v>
          </cell>
        </row>
        <row r="111">
          <cell r="B111" t="str">
            <v>DOUGLAS ST</v>
          </cell>
        </row>
        <row r="112">
          <cell r="B112" t="str">
            <v>DROYLSDEN EAST</v>
          </cell>
        </row>
        <row r="113">
          <cell r="B113" t="str">
            <v>DUKINFIELD</v>
          </cell>
        </row>
        <row r="114">
          <cell r="B114" t="str">
            <v>DUMERS LANE</v>
          </cell>
        </row>
        <row r="115">
          <cell r="B115" t="str">
            <v>DUMPLINGTON</v>
          </cell>
        </row>
        <row r="116">
          <cell r="B116" t="str">
            <v>EASTLANDS</v>
          </cell>
        </row>
        <row r="117">
          <cell r="B117" t="str">
            <v>EASTON</v>
          </cell>
        </row>
        <row r="118">
          <cell r="B118" t="str">
            <v>EGREMONT</v>
          </cell>
        </row>
        <row r="119">
          <cell r="B119" t="str">
            <v>EMBLETON</v>
          </cell>
        </row>
        <row r="120">
          <cell r="B120" t="str">
            <v>EXCHANGE ST</v>
          </cell>
        </row>
        <row r="121">
          <cell r="B121" t="str">
            <v>FAILSWORTH</v>
          </cell>
        </row>
        <row r="122">
          <cell r="B122" t="str">
            <v>FALLOWFIELD</v>
          </cell>
        </row>
        <row r="123">
          <cell r="B123" t="str">
            <v>FARNWORTH</v>
          </cell>
        </row>
        <row r="124">
          <cell r="B124" t="str">
            <v>FENISCOWLES</v>
          </cell>
        </row>
        <row r="125">
          <cell r="B125" t="str">
            <v>FERODO</v>
          </cell>
        </row>
        <row r="126">
          <cell r="B126" t="str">
            <v>FLAT LANE</v>
          </cell>
        </row>
        <row r="127">
          <cell r="B127" t="str">
            <v>FREDERICK RD</v>
          </cell>
        </row>
        <row r="128">
          <cell r="B128" t="str">
            <v>FUSEHILL</v>
          </cell>
        </row>
        <row r="129">
          <cell r="B129" t="str">
            <v>GALE</v>
          </cell>
        </row>
        <row r="130">
          <cell r="B130" t="str">
            <v>GARSTANG</v>
          </cell>
        </row>
        <row r="131">
          <cell r="B131" t="str">
            <v>GATLEY</v>
          </cell>
        </row>
        <row r="132">
          <cell r="B132" t="str">
            <v>GIDLOW</v>
          </cell>
        </row>
        <row r="133">
          <cell r="B133" t="str">
            <v>GILLSROW</v>
          </cell>
        </row>
        <row r="134">
          <cell r="B134" t="str">
            <v>GLAXO</v>
          </cell>
        </row>
        <row r="135">
          <cell r="B135" t="str">
            <v>GLOSSOP</v>
          </cell>
        </row>
        <row r="136">
          <cell r="B136" t="str">
            <v>GOLBORNE</v>
          </cell>
        </row>
        <row r="137">
          <cell r="B137" t="str">
            <v>GOWHOLE</v>
          </cell>
        </row>
        <row r="138">
          <cell r="B138" t="str">
            <v>GRANE RD</v>
          </cell>
        </row>
        <row r="139">
          <cell r="B139" t="str">
            <v>GRANGE</v>
          </cell>
        </row>
        <row r="140">
          <cell r="B140" t="str">
            <v>GREAT HARWOOD</v>
          </cell>
        </row>
        <row r="141">
          <cell r="B141" t="str">
            <v>GREEN LANE (ALTRINCHAM)</v>
          </cell>
        </row>
        <row r="142">
          <cell r="B142" t="str">
            <v>GREEN LANE (HAZEL GROVE)</v>
          </cell>
        </row>
        <row r="143">
          <cell r="B143" t="str">
            <v>GREEN ST T11</v>
          </cell>
        </row>
        <row r="144">
          <cell r="B144" t="str">
            <v>GREEN ST T12 &amp; T13</v>
          </cell>
        </row>
        <row r="145">
          <cell r="B145" t="str">
            <v>GREENFIELD</v>
          </cell>
        </row>
        <row r="146">
          <cell r="B146" t="str">
            <v>GREENHILL</v>
          </cell>
        </row>
        <row r="147">
          <cell r="B147" t="str">
            <v>GRIFFIN</v>
          </cell>
        </row>
        <row r="148">
          <cell r="B148" t="str">
            <v>HADFIELD</v>
          </cell>
        </row>
        <row r="149">
          <cell r="B149" t="str">
            <v>HALL CROSS</v>
          </cell>
        </row>
        <row r="150">
          <cell r="B150" t="str">
            <v>HANDFORTH</v>
          </cell>
        </row>
        <row r="151">
          <cell r="B151" t="str">
            <v>HANGING BRIDGE</v>
          </cell>
        </row>
        <row r="152">
          <cell r="B152" t="str">
            <v>HAREHOLME</v>
          </cell>
        </row>
        <row r="153">
          <cell r="B153" t="str">
            <v>HARPURHEY</v>
          </cell>
        </row>
        <row r="154">
          <cell r="B154" t="str">
            <v>HARWOOD</v>
          </cell>
        </row>
        <row r="155">
          <cell r="B155" t="str">
            <v>HATTERSLEY</v>
          </cell>
        </row>
        <row r="156">
          <cell r="B156" t="str">
            <v>HAVERTHWAITE</v>
          </cell>
        </row>
        <row r="157">
          <cell r="B157" t="str">
            <v>HAWK GREEN</v>
          </cell>
        </row>
        <row r="158">
          <cell r="B158" t="str">
            <v>HAYDOCK</v>
          </cell>
        </row>
        <row r="159">
          <cell r="B159" t="str">
            <v>HDA NO1</v>
          </cell>
        </row>
        <row r="160">
          <cell r="B160" t="str">
            <v>HDA NO2</v>
          </cell>
        </row>
        <row r="161">
          <cell r="B161" t="str">
            <v>HEADY HILL</v>
          </cell>
        </row>
        <row r="162">
          <cell r="B162" t="str">
            <v>HEAP BRIDGE</v>
          </cell>
        </row>
        <row r="163">
          <cell r="B163" t="str">
            <v>HEASANDFORD</v>
          </cell>
        </row>
        <row r="164">
          <cell r="B164" t="str">
            <v>HEATON MOOR</v>
          </cell>
        </row>
        <row r="165">
          <cell r="B165" t="str">
            <v>HEATON NORRIS</v>
          </cell>
        </row>
        <row r="166">
          <cell r="B166" t="str">
            <v>HELWITH BRIDGE</v>
          </cell>
        </row>
        <row r="167">
          <cell r="B167" t="str">
            <v>HENSINGHAM</v>
          </cell>
        </row>
        <row r="168">
          <cell r="B168" t="str">
            <v>HEYROD</v>
          </cell>
        </row>
        <row r="169">
          <cell r="B169" t="str">
            <v>HEYSIDE</v>
          </cell>
        </row>
        <row r="170">
          <cell r="B170" t="str">
            <v>HEYWOOD</v>
          </cell>
        </row>
        <row r="171">
          <cell r="B171" t="str">
            <v>HIGHER MILL</v>
          </cell>
        </row>
        <row r="172">
          <cell r="B172" t="str">
            <v>HIGHER WALTON</v>
          </cell>
        </row>
        <row r="173">
          <cell r="B173" t="str">
            <v>HILL TOP T11 &amp; T12</v>
          </cell>
        </row>
        <row r="174">
          <cell r="B174" t="str">
            <v>HILL TOP T13</v>
          </cell>
        </row>
        <row r="175">
          <cell r="B175" t="str">
            <v>HINDLEY GREEN</v>
          </cell>
        </row>
        <row r="176">
          <cell r="B176" t="str">
            <v>HOLLINWOOD</v>
          </cell>
        </row>
        <row r="177">
          <cell r="B177" t="str">
            <v>HOLME RD</v>
          </cell>
        </row>
        <row r="178">
          <cell r="B178" t="str">
            <v>HOLT ST</v>
          </cell>
        </row>
        <row r="179">
          <cell r="B179" t="str">
            <v>HURST</v>
          </cell>
        </row>
        <row r="180">
          <cell r="B180" t="str">
            <v>HUTTON END</v>
          </cell>
        </row>
        <row r="181">
          <cell r="B181" t="str">
            <v>HYDE</v>
          </cell>
        </row>
        <row r="182">
          <cell r="B182" t="str">
            <v>HYNDBURN RD</v>
          </cell>
        </row>
        <row r="183">
          <cell r="B183" t="str">
            <v>INDIA ST</v>
          </cell>
        </row>
        <row r="184">
          <cell r="B184" t="str">
            <v>INGLETON</v>
          </cell>
        </row>
        <row r="185">
          <cell r="B185" t="str">
            <v>IRLAM</v>
          </cell>
        </row>
        <row r="186">
          <cell r="B186" t="str">
            <v>JAMES ST</v>
          </cell>
        </row>
        <row r="187">
          <cell r="B187" t="str">
            <v>KAY ST</v>
          </cell>
        </row>
        <row r="188">
          <cell r="B188" t="str">
            <v>KENDAL</v>
          </cell>
        </row>
        <row r="189">
          <cell r="B189" t="str">
            <v>KESWICK</v>
          </cell>
        </row>
        <row r="190">
          <cell r="B190" t="str">
            <v>KINGSWAY</v>
          </cell>
        </row>
        <row r="191">
          <cell r="B191" t="str">
            <v>KINKRY HILL</v>
          </cell>
        </row>
        <row r="192">
          <cell r="B192" t="str">
            <v>KIRKBY LONSDALE</v>
          </cell>
        </row>
        <row r="193">
          <cell r="B193" t="str">
            <v>KIRKBY MOOR</v>
          </cell>
        </row>
        <row r="194">
          <cell r="B194" t="str">
            <v>KIRKBY STEPHEN</v>
          </cell>
        </row>
        <row r="195">
          <cell r="B195" t="str">
            <v>KIRKBY THORE</v>
          </cell>
        </row>
        <row r="196">
          <cell r="B196" t="str">
            <v>KIRKHALL LANE</v>
          </cell>
        </row>
        <row r="197">
          <cell r="B197" t="str">
            <v>KITT GREEN</v>
          </cell>
        </row>
        <row r="198">
          <cell r="B198" t="str">
            <v>KNOTT MILL</v>
          </cell>
        </row>
        <row r="199">
          <cell r="B199" t="str">
            <v>LAMBERHEAD</v>
          </cell>
        </row>
        <row r="200">
          <cell r="B200" t="str">
            <v>LANCASTER</v>
          </cell>
        </row>
        <row r="201">
          <cell r="B201" t="str">
            <v>LANGLEY</v>
          </cell>
        </row>
        <row r="202">
          <cell r="B202" t="str">
            <v>LANGROYD RD</v>
          </cell>
        </row>
        <row r="203">
          <cell r="B203" t="str">
            <v>LEIGH</v>
          </cell>
        </row>
        <row r="204">
          <cell r="B204" t="str">
            <v>LEVENSHULME</v>
          </cell>
        </row>
        <row r="205">
          <cell r="B205" t="str">
            <v>LEYLAND NATIONAL</v>
          </cell>
        </row>
        <row r="206">
          <cell r="B206" t="str">
            <v>LITTLE HULTON</v>
          </cell>
        </row>
        <row r="207">
          <cell r="B207" t="str">
            <v>LITTLE SALKELD</v>
          </cell>
        </row>
        <row r="208">
          <cell r="B208" t="str">
            <v>LITTLEBOROUGH</v>
          </cell>
        </row>
        <row r="209">
          <cell r="B209" t="str">
            <v>LONGFORD BRIDGE</v>
          </cell>
        </row>
        <row r="210">
          <cell r="B210" t="str">
            <v>LONGRIDGE</v>
          </cell>
        </row>
        <row r="211">
          <cell r="B211" t="str">
            <v>LONGSIGHT</v>
          </cell>
        </row>
        <row r="212">
          <cell r="B212" t="str">
            <v>LOSTOCK</v>
          </cell>
        </row>
        <row r="213">
          <cell r="B213" t="str">
            <v>LOWER DARWEN</v>
          </cell>
        </row>
        <row r="214">
          <cell r="B214" t="str">
            <v>LYONS RD</v>
          </cell>
        </row>
        <row r="215">
          <cell r="B215" t="str">
            <v>MANCHESTER UNIVERSITY</v>
          </cell>
        </row>
        <row r="216">
          <cell r="B216" t="str">
            <v>MARPLE</v>
          </cell>
        </row>
        <row r="217">
          <cell r="B217" t="str">
            <v>MARTON</v>
          </cell>
        </row>
        <row r="218">
          <cell r="B218" t="str">
            <v>MARYPORT</v>
          </cell>
        </row>
        <row r="219">
          <cell r="B219" t="str">
            <v>MELLING</v>
          </cell>
        </row>
        <row r="220">
          <cell r="B220" t="str">
            <v>MERESIDE</v>
          </cell>
        </row>
        <row r="221">
          <cell r="B221" t="str">
            <v>MIDDLETON JUNCTION</v>
          </cell>
        </row>
        <row r="222">
          <cell r="B222" t="str">
            <v>MIDWAY</v>
          </cell>
        </row>
        <row r="223">
          <cell r="B223" t="str">
            <v>MILNROW</v>
          </cell>
        </row>
        <row r="224">
          <cell r="B224" t="str">
            <v>MINTSFEET</v>
          </cell>
        </row>
        <row r="225">
          <cell r="B225" t="str">
            <v>MONSALL</v>
          </cell>
        </row>
        <row r="226">
          <cell r="B226" t="str">
            <v>MONTON</v>
          </cell>
        </row>
        <row r="227">
          <cell r="B227" t="str">
            <v>MOORSIDE</v>
          </cell>
        </row>
        <row r="228">
          <cell r="B228" t="str">
            <v>MORTON PARK</v>
          </cell>
        </row>
        <row r="229">
          <cell r="B229" t="str">
            <v>MOSLEY RD</v>
          </cell>
        </row>
        <row r="230">
          <cell r="B230" t="str">
            <v>MOSS LANE</v>
          </cell>
        </row>
        <row r="231">
          <cell r="B231" t="str">
            <v>MOSS NOOK PRIMARY</v>
          </cell>
        </row>
        <row r="232">
          <cell r="B232" t="str">
            <v>MOSS SIDE (Leyland)</v>
          </cell>
        </row>
        <row r="233">
          <cell r="B233" t="str">
            <v>MOSS SIDE (Longsight)</v>
          </cell>
        </row>
        <row r="234">
          <cell r="B234" t="str">
            <v>MOSSLEY</v>
          </cell>
        </row>
        <row r="235">
          <cell r="B235" t="str">
            <v>MOUNT ST</v>
          </cell>
        </row>
        <row r="236">
          <cell r="B236" t="str">
            <v>MUSGRAVE RD</v>
          </cell>
        </row>
        <row r="237">
          <cell r="B237" t="str">
            <v>NELSON</v>
          </cell>
        </row>
        <row r="238">
          <cell r="B238" t="str">
            <v>NEW MOSTON</v>
          </cell>
        </row>
        <row r="239">
          <cell r="B239" t="str">
            <v>NEWBIGGIN ON LUNE</v>
          </cell>
        </row>
        <row r="240">
          <cell r="B240" t="str">
            <v>NEWBY</v>
          </cell>
        </row>
        <row r="241">
          <cell r="B241" t="str">
            <v>NEWTON</v>
          </cell>
        </row>
        <row r="242">
          <cell r="B242" t="str">
            <v>NEWTON HEATH</v>
          </cell>
        </row>
        <row r="243">
          <cell r="B243" t="str">
            <v>NEWTON LE WILLOWS</v>
          </cell>
        </row>
        <row r="244">
          <cell r="B244" t="str">
            <v>NEWTONGATE T11 &amp; T12</v>
          </cell>
        </row>
        <row r="245">
          <cell r="B245" t="str">
            <v>NEWTONGATE T13</v>
          </cell>
        </row>
        <row r="246">
          <cell r="B246" t="str">
            <v>NORBRECK</v>
          </cell>
        </row>
        <row r="247">
          <cell r="B247" t="str">
            <v>NORBURY</v>
          </cell>
        </row>
        <row r="248">
          <cell r="B248" t="str">
            <v>NORTHENDEN</v>
          </cell>
        </row>
        <row r="249">
          <cell r="B249" t="str">
            <v>NWGB PARTINGTON</v>
          </cell>
        </row>
        <row r="250">
          <cell r="B250" t="str">
            <v>OFFERTON</v>
          </cell>
        </row>
        <row r="251">
          <cell r="B251" t="str">
            <v>OPENSHAW</v>
          </cell>
        </row>
        <row r="252">
          <cell r="B252" t="str">
            <v>ORMSKIRK</v>
          </cell>
        </row>
        <row r="253">
          <cell r="B253" t="str">
            <v>PADIHAM</v>
          </cell>
        </row>
        <row r="254">
          <cell r="B254" t="str">
            <v>PEEL ST &amp; RIBBLESDALE T13</v>
          </cell>
        </row>
        <row r="255">
          <cell r="B255" t="str">
            <v>PENDLETON</v>
          </cell>
        </row>
        <row r="256">
          <cell r="B256" t="str">
            <v>PETTERIL BANK</v>
          </cell>
        </row>
        <row r="257">
          <cell r="B257" t="str">
            <v>PHILLIPS LANE</v>
          </cell>
        </row>
        <row r="258">
          <cell r="B258" t="str">
            <v>PICCADILLY</v>
          </cell>
        </row>
        <row r="259">
          <cell r="B259" t="str">
            <v>PIMBO</v>
          </cell>
        </row>
        <row r="260">
          <cell r="B260" t="str">
            <v>PIRELLI</v>
          </cell>
        </row>
        <row r="261">
          <cell r="B261" t="str">
            <v>PORTWOOD</v>
          </cell>
        </row>
        <row r="262">
          <cell r="B262" t="str">
            <v>POULTON</v>
          </cell>
        </row>
        <row r="263">
          <cell r="B263" t="str">
            <v>POYNTON</v>
          </cell>
        </row>
        <row r="264">
          <cell r="B264" t="str">
            <v>PREESALL</v>
          </cell>
        </row>
        <row r="265">
          <cell r="B265" t="str">
            <v>PRESTON EAST</v>
          </cell>
        </row>
        <row r="266">
          <cell r="B266" t="str">
            <v>PRESTON OLD RD</v>
          </cell>
        </row>
        <row r="267">
          <cell r="B267" t="str">
            <v>PRESTWICH</v>
          </cell>
        </row>
        <row r="268">
          <cell r="B268" t="str">
            <v>PRINGLE ST</v>
          </cell>
        </row>
        <row r="269">
          <cell r="B269" t="str">
            <v>PRINNY HILL</v>
          </cell>
        </row>
        <row r="270">
          <cell r="B270" t="str">
            <v>QUEENS PARK</v>
          </cell>
        </row>
        <row r="271">
          <cell r="B271" t="str">
            <v>RADCLIFFE</v>
          </cell>
        </row>
        <row r="272">
          <cell r="B272" t="str">
            <v>RANDAL ST</v>
          </cell>
        </row>
        <row r="273">
          <cell r="B273" t="str">
            <v>RAWTENSTALL RD</v>
          </cell>
        </row>
        <row r="274">
          <cell r="B274" t="str">
            <v>REDDISH VALE</v>
          </cell>
        </row>
        <row r="275">
          <cell r="B275" t="str">
            <v>RIBBLESDALE T14</v>
          </cell>
        </row>
        <row r="276">
          <cell r="B276" t="str">
            <v>RIBBLETON</v>
          </cell>
        </row>
        <row r="277">
          <cell r="B277" t="str">
            <v>RINGLEY</v>
          </cell>
        </row>
        <row r="278">
          <cell r="B278" t="str">
            <v>RISLEY</v>
          </cell>
        </row>
        <row r="279">
          <cell r="B279" t="str">
            <v>ROBERT HALL ST</v>
          </cell>
        </row>
        <row r="280">
          <cell r="B280" t="str">
            <v>ROCHDALE CENTRAL</v>
          </cell>
        </row>
        <row r="281">
          <cell r="B281" t="str">
            <v>ROMAN RD</v>
          </cell>
        </row>
        <row r="282">
          <cell r="B282" t="str">
            <v>ROMILEY</v>
          </cell>
        </row>
        <row r="283">
          <cell r="B283" t="str">
            <v>ROSSALL</v>
          </cell>
        </row>
        <row r="284">
          <cell r="B284" t="str">
            <v>ROYTON</v>
          </cell>
        </row>
        <row r="285">
          <cell r="B285" t="str">
            <v>SALE</v>
          </cell>
        </row>
        <row r="286">
          <cell r="B286" t="str">
            <v>SALE MOOR</v>
          </cell>
        </row>
        <row r="287">
          <cell r="B287" t="str">
            <v>SALFORD QUAYS</v>
          </cell>
        </row>
        <row r="288">
          <cell r="B288" t="str">
            <v>SANDGATE</v>
          </cell>
        </row>
        <row r="289">
          <cell r="B289" t="str">
            <v>SCARISBRICK</v>
          </cell>
        </row>
        <row r="290">
          <cell r="B290" t="str">
            <v>SEBERGHAM</v>
          </cell>
        </row>
        <row r="291">
          <cell r="B291" t="str">
            <v>SEDBERGH</v>
          </cell>
        </row>
        <row r="292">
          <cell r="B292" t="str">
            <v>SELSMIRE</v>
          </cell>
        </row>
        <row r="293">
          <cell r="B293" t="str">
            <v>SETTLE</v>
          </cell>
        </row>
        <row r="294">
          <cell r="B294" t="str">
            <v>SEVEN STARS</v>
          </cell>
        </row>
        <row r="295">
          <cell r="B295" t="str">
            <v>SHANNON ST SOUTH</v>
          </cell>
        </row>
        <row r="296">
          <cell r="B296" t="str">
            <v>SHAP</v>
          </cell>
        </row>
        <row r="297">
          <cell r="B297" t="str">
            <v>SHAW</v>
          </cell>
        </row>
        <row r="298">
          <cell r="B298" t="str">
            <v>Siddick</v>
          </cell>
        </row>
        <row r="299">
          <cell r="B299" t="str">
            <v>SILLOTH</v>
          </cell>
        </row>
        <row r="300">
          <cell r="B300" t="str">
            <v>SKELMERSDALE</v>
          </cell>
        </row>
        <row r="301">
          <cell r="B301" t="str">
            <v>SKELTON C</v>
          </cell>
        </row>
        <row r="302">
          <cell r="B302" t="str">
            <v>SLIPWAY</v>
          </cell>
        </row>
        <row r="303">
          <cell r="B303" t="str">
            <v>SNIPE</v>
          </cell>
        </row>
        <row r="304">
          <cell r="B304" t="str">
            <v>S.E. MACCLESFIELD</v>
          </cell>
        </row>
        <row r="305">
          <cell r="B305" t="str">
            <v>SOUTH PARK</v>
          </cell>
        </row>
        <row r="306">
          <cell r="B306" t="str">
            <v>S.W. MACCLESFIELD</v>
          </cell>
        </row>
        <row r="307">
          <cell r="B307" t="str">
            <v>SPA RD</v>
          </cell>
        </row>
        <row r="308">
          <cell r="B308" t="str">
            <v>SPADEADAM 132/11KV</v>
          </cell>
        </row>
        <row r="309">
          <cell r="B309" t="str">
            <v>SPOTLAND</v>
          </cell>
        </row>
        <row r="310">
          <cell r="B310" t="str">
            <v>SPRING COTTAGE</v>
          </cell>
        </row>
        <row r="311">
          <cell r="B311" t="str">
            <v>SPRING GARDEN ST 11kV</v>
          </cell>
        </row>
        <row r="312">
          <cell r="B312" t="str">
            <v>SPRING GARDEN ST 6.6KV</v>
          </cell>
        </row>
        <row r="313">
          <cell r="B313" t="str">
            <v>SQUIRES GATE</v>
          </cell>
        </row>
        <row r="314">
          <cell r="B314" t="str">
            <v>ST ANNES</v>
          </cell>
        </row>
        <row r="315">
          <cell r="B315" t="str">
            <v>ST MARYS</v>
          </cell>
        </row>
        <row r="316">
          <cell r="B316" t="str">
            <v>ST MARYS ST</v>
          </cell>
        </row>
        <row r="317">
          <cell r="B317" t="str">
            <v>ST THOMAS RD</v>
          </cell>
        </row>
        <row r="318">
          <cell r="B318" t="str">
            <v>STAINBURN</v>
          </cell>
        </row>
        <row r="319">
          <cell r="B319" t="str">
            <v>STANDISH</v>
          </cell>
        </row>
        <row r="320">
          <cell r="B320" t="str">
            <v>STRANGEWAYS</v>
          </cell>
        </row>
        <row r="321">
          <cell r="B321" t="str">
            <v>STRAWBERRY BANK</v>
          </cell>
        </row>
        <row r="322">
          <cell r="B322" t="str">
            <v>STUART ST</v>
          </cell>
        </row>
        <row r="323">
          <cell r="B323" t="str">
            <v>STUBBINS</v>
          </cell>
        </row>
        <row r="324">
          <cell r="B324" t="str">
            <v>SWINTON</v>
          </cell>
        </row>
        <row r="325">
          <cell r="B325" t="str">
            <v>TAME VALLEY</v>
          </cell>
        </row>
        <row r="326">
          <cell r="B326" t="str">
            <v>TARDY GATE</v>
          </cell>
        </row>
        <row r="327">
          <cell r="B327" t="str">
            <v>TARLETON</v>
          </cell>
        </row>
        <row r="328">
          <cell r="B328" t="str">
            <v>THE HEIGHT</v>
          </cell>
        </row>
        <row r="329">
          <cell r="B329" t="str">
            <v>THORNTON</v>
          </cell>
        </row>
        <row r="330">
          <cell r="B330" t="str">
            <v>TOWNLEY ST</v>
          </cell>
        </row>
        <row r="331">
          <cell r="B331" t="str">
            <v>TRAFFORD</v>
          </cell>
        </row>
        <row r="332">
          <cell r="B332" t="str">
            <v>TRAFFORD PARK NORTH</v>
          </cell>
        </row>
        <row r="333">
          <cell r="B333" t="str">
            <v>TRIMPELL</v>
          </cell>
        </row>
        <row r="334">
          <cell r="B334" t="str">
            <v>TRINITY</v>
          </cell>
        </row>
        <row r="335">
          <cell r="B335" t="str">
            <v>TULKETH</v>
          </cell>
        </row>
        <row r="336">
          <cell r="B336" t="str">
            <v>ULVERSTON</v>
          </cell>
        </row>
        <row r="337">
          <cell r="B337" t="str">
            <v>UNION RD</v>
          </cell>
        </row>
        <row r="338">
          <cell r="B338" t="str">
            <v>UPHOLLAND</v>
          </cell>
        </row>
        <row r="339">
          <cell r="B339" t="str">
            <v>URMSTON</v>
          </cell>
        </row>
        <row r="340">
          <cell r="B340" t="str">
            <v>VICTORIA PARK</v>
          </cell>
        </row>
        <row r="341">
          <cell r="B341" t="str">
            <v>WARBRECK</v>
          </cell>
        </row>
        <row r="342">
          <cell r="B342" t="str">
            <v>WARDLEWORTH</v>
          </cell>
        </row>
        <row r="343">
          <cell r="B343" t="str">
            <v>WARTON</v>
          </cell>
        </row>
        <row r="344">
          <cell r="B344" t="str">
            <v>WATERHEAD</v>
          </cell>
        </row>
        <row r="345">
          <cell r="B345" t="str">
            <v>WATERSWALLOWS</v>
          </cell>
        </row>
        <row r="346">
          <cell r="B346" t="str">
            <v>WEASTE</v>
          </cell>
        </row>
        <row r="347">
          <cell r="B347" t="str">
            <v>WERNETH</v>
          </cell>
        </row>
        <row r="348">
          <cell r="B348" t="str">
            <v>WESLEY PLACE BACUP</v>
          </cell>
        </row>
        <row r="349">
          <cell r="B349" t="str">
            <v>WEST DIDSBURY</v>
          </cell>
        </row>
        <row r="350">
          <cell r="B350" t="str">
            <v>WESTGATE</v>
          </cell>
        </row>
        <row r="351">
          <cell r="B351" t="str">
            <v>WESTHOUGHTON</v>
          </cell>
        </row>
        <row r="352">
          <cell r="B352" t="str">
            <v>WESTLINTON</v>
          </cell>
        </row>
        <row r="353">
          <cell r="B353" t="str">
            <v>WHALLEY</v>
          </cell>
        </row>
        <row r="354">
          <cell r="B354" t="str">
            <v>WHALLEY RANGE</v>
          </cell>
        </row>
        <row r="355">
          <cell r="B355" t="str">
            <v>WHASSET</v>
          </cell>
        </row>
        <row r="356">
          <cell r="B356" t="str">
            <v>WHITTLE LE WOODS</v>
          </cell>
        </row>
        <row r="357">
          <cell r="B357" t="str">
            <v>WHITWORTH</v>
          </cell>
        </row>
        <row r="358">
          <cell r="B358" t="str">
            <v>WIGTON</v>
          </cell>
        </row>
        <row r="359">
          <cell r="B359" t="str">
            <v>WILLOW HEY</v>
          </cell>
        </row>
        <row r="360">
          <cell r="B360" t="str">
            <v>WILLOWBANK</v>
          </cell>
        </row>
        <row r="361">
          <cell r="B361" t="str">
            <v>WILLOWHOLME</v>
          </cell>
        </row>
        <row r="362">
          <cell r="B362" t="str">
            <v>WILMSLOW</v>
          </cell>
        </row>
        <row r="363">
          <cell r="B363" t="str">
            <v>WINDERMERE</v>
          </cell>
        </row>
        <row r="364">
          <cell r="B364" t="str">
            <v>WINIFRED RD</v>
          </cell>
        </row>
        <row r="365">
          <cell r="B365" t="str">
            <v>WITHINGTON</v>
          </cell>
        </row>
        <row r="366">
          <cell r="B366" t="str">
            <v>WITHYFOLD DRIVE</v>
          </cell>
        </row>
        <row r="367">
          <cell r="B367" t="str">
            <v>WOODBINE ST</v>
          </cell>
        </row>
        <row r="368">
          <cell r="B368" t="str">
            <v>WOODFIELD RD</v>
          </cell>
        </row>
        <row r="369">
          <cell r="B369" t="str">
            <v>WOODHILL LANE</v>
          </cell>
        </row>
        <row r="370">
          <cell r="B370" t="str">
            <v>WOODHOUSE PARK</v>
          </cell>
        </row>
        <row r="371">
          <cell r="B371" t="str">
            <v>WOODLEY</v>
          </cell>
        </row>
        <row r="372">
          <cell r="B372" t="str">
            <v>WOOLFOLD</v>
          </cell>
        </row>
        <row r="373">
          <cell r="B373" t="str">
            <v>WORDSWORTH ST</v>
          </cell>
        </row>
        <row r="374">
          <cell r="B374" t="str">
            <v>WORSLEY MESNES</v>
          </cell>
        </row>
        <row r="375">
          <cell r="B375" t="str">
            <v>WRIGHTINGTON</v>
          </cell>
        </row>
        <row r="376">
          <cell r="B376" t="str">
            <v>YEALAND</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L @ Primaries"/>
      <sheetName val="FL @ BSP"/>
      <sheetName val="FirmCapData_MD"/>
      <sheetName val="Maximum Demand"/>
      <sheetName val="Min Demand"/>
    </sheetNames>
    <sheetDataSet>
      <sheetData sheetId="0"/>
      <sheetData sheetId="1">
        <row r="4">
          <cell r="B4" t="str">
            <v>Albion St</v>
          </cell>
          <cell r="C4" t="str">
            <v>ALBION ST</v>
          </cell>
          <cell r="D4">
            <v>6.6</v>
          </cell>
          <cell r="E4">
            <v>54.75</v>
          </cell>
          <cell r="F4">
            <v>21.9</v>
          </cell>
          <cell r="G4">
            <v>0.66960485415170756</v>
          </cell>
          <cell r="H4">
            <v>0.58979397600903893</v>
          </cell>
          <cell r="I4">
            <v>12.913</v>
          </cell>
          <cell r="J4">
            <v>36.651000000000003</v>
          </cell>
          <cell r="K4">
            <v>3.4075980000000117E-2</v>
          </cell>
          <cell r="L4">
            <v>5.7980679999971585E-3</v>
          </cell>
          <cell r="M4">
            <v>12.916488074597952</v>
          </cell>
          <cell r="N4">
            <v>36.66086576480599</v>
          </cell>
          <cell r="O4">
            <v>8.2967662000000164E-2</v>
          </cell>
          <cell r="P4">
            <v>1.0977759999999392E-2</v>
          </cell>
          <cell r="Q4">
            <v>12.92121809313346</v>
          </cell>
          <cell r="R4">
            <v>36.674244277532374</v>
          </cell>
          <cell r="S4">
            <v>0.14913665200000015</v>
          </cell>
          <cell r="T4">
            <v>1.5909896000003698E-2</v>
          </cell>
          <cell r="U4">
            <v>12.927437828623731</v>
          </cell>
          <cell r="V4">
            <v>36.691836346101802</v>
          </cell>
          <cell r="W4">
            <v>0.2383711770000001</v>
          </cell>
          <cell r="X4">
            <v>6.1891704000002434E-2</v>
          </cell>
          <cell r="Y4">
            <v>12.939266190177728</v>
          </cell>
          <cell r="Z4">
            <v>36.72529200476243</v>
          </cell>
          <cell r="AA4">
            <v>0.36278942600000019</v>
          </cell>
          <cell r="AB4">
            <v>0.10773296800000054</v>
          </cell>
          <cell r="AC4">
            <v>12.954160034975098</v>
          </cell>
          <cell r="AD4">
            <v>36.767418159379076</v>
          </cell>
          <cell r="AE4">
            <v>0.52211517800000018</v>
          </cell>
          <cell r="AF4">
            <v>0.15400037600000438</v>
          </cell>
          <cell r="AG4">
            <v>12.972144772288667</v>
          </cell>
          <cell r="AH4">
            <v>36.818286678228205</v>
          </cell>
          <cell r="AI4">
            <v>0.7249552560000001</v>
          </cell>
          <cell r="AJ4">
            <v>0.19948871999999795</v>
          </cell>
          <cell r="AK4">
            <v>12.993867875514292</v>
          </cell>
          <cell r="AL4">
            <v>36.879728892625224</v>
          </cell>
          <cell r="AM4">
            <v>0.96925817700000017</v>
          </cell>
          <cell r="AN4">
            <v>0.24537073600000525</v>
          </cell>
          <cell r="AO4">
            <v>13.01925247422516</v>
          </cell>
          <cell r="AP4">
            <v>36.951527380169843</v>
          </cell>
          <cell r="AQ4">
            <v>1.2443330510000001</v>
          </cell>
          <cell r="AR4">
            <v>0.29091600799999817</v>
          </cell>
          <cell r="AS4">
            <v>13.047299463255571</v>
          </cell>
          <cell r="AT4">
            <v>37.030856244710918</v>
          </cell>
          <cell r="AU4">
            <v>12.923</v>
          </cell>
          <cell r="AV4">
            <v>37.052999999999997</v>
          </cell>
          <cell r="AW4">
            <v>1.5627145010000001</v>
          </cell>
          <cell r="AX4">
            <v>0.33603302799999746</v>
          </cell>
          <cell r="AY4">
            <v>13.089097332877467</v>
          </cell>
          <cell r="AZ4">
            <v>37.522794201658627</v>
          </cell>
          <cell r="BA4">
            <v>3.6405598980000002</v>
          </cell>
          <cell r="BB4">
            <v>0.44336352000000545</v>
          </cell>
          <cell r="BC4">
            <v>13.280250649201836</v>
          </cell>
          <cell r="BD4">
            <v>38.063457426535656</v>
          </cell>
          <cell r="BE4">
            <v>12.936</v>
          </cell>
          <cell r="BF4">
            <v>37.445</v>
          </cell>
          <cell r="BG4">
            <v>5.9983402555800005</v>
          </cell>
          <cell r="BH4">
            <v>-0.37195316000001455</v>
          </cell>
          <cell r="BI4">
            <v>13.428181227908809</v>
          </cell>
          <cell r="BJ4">
            <v>38.83709873530816</v>
          </cell>
          <cell r="BK4">
            <v>8.0801910307782006</v>
          </cell>
          <cell r="BL4">
            <v>-4.9935448999999998</v>
          </cell>
          <cell r="BM4">
            <v>13.206011511287562</v>
          </cell>
          <cell r="BN4">
            <v>38.208707882519455</v>
          </cell>
          <cell r="BO4">
            <v>12.845000000000001</v>
          </cell>
          <cell r="BP4">
            <v>37.54</v>
          </cell>
          <cell r="BQ4">
            <v>9.6629629931779988</v>
          </cell>
          <cell r="BR4">
            <v>-12.837063064000006</v>
          </cell>
          <cell r="BS4">
            <v>12.567338252981228</v>
          </cell>
          <cell r="BT4">
            <v>36.754653983227691</v>
          </cell>
        </row>
        <row r="5">
          <cell r="B5" t="str">
            <v>Alderley &amp; Chelford</v>
          </cell>
          <cell r="C5" t="str">
            <v>ALDERLEY</v>
          </cell>
          <cell r="D5">
            <v>11</v>
          </cell>
          <cell r="E5">
            <v>33.405000000000001</v>
          </cell>
          <cell r="F5">
            <v>13.1</v>
          </cell>
          <cell r="G5">
            <v>0.85522787457476401</v>
          </cell>
          <cell r="H5">
            <v>0.76297868410166059</v>
          </cell>
          <cell r="I5">
            <v>9.9939999999999998</v>
          </cell>
          <cell r="J5">
            <v>28.565999999999999</v>
          </cell>
          <cell r="K5">
            <v>1.7558890999999965E-2</v>
          </cell>
          <cell r="L5">
            <v>1.8892319999999074E-3</v>
          </cell>
          <cell r="M5">
            <v>9.9950207617317535</v>
          </cell>
          <cell r="N5">
            <v>28.568887150169992</v>
          </cell>
          <cell r="O5">
            <v>4.214646199999994E-2</v>
          </cell>
          <cell r="P5">
            <v>3.6399279999983492E-3</v>
          </cell>
          <cell r="Q5">
            <v>9.9964031622356107</v>
          </cell>
          <cell r="R5">
            <v>28.572797169252368</v>
          </cell>
          <cell r="S5">
            <v>1.7558890999999965E-2</v>
          </cell>
          <cell r="T5">
            <v>5.3563319999945236E-3</v>
          </cell>
          <cell r="U5">
            <v>9.995202737287963</v>
          </cell>
          <cell r="V5">
            <v>28.569401854769215</v>
          </cell>
          <cell r="W5">
            <v>0.12111490799999991</v>
          </cell>
          <cell r="X5">
            <v>7.4685300000002286E-2</v>
          </cell>
          <cell r="Y5">
            <v>10.004276845708745</v>
          </cell>
          <cell r="Z5">
            <v>28.595067309159443</v>
          </cell>
          <cell r="AA5">
            <v>0.18387467899999987</v>
          </cell>
          <cell r="AB5">
            <v>0.14400062400000024</v>
          </cell>
          <cell r="AC5">
            <v>10.011208990404334</v>
          </cell>
          <cell r="AD5">
            <v>28.614674375249116</v>
          </cell>
          <cell r="AE5">
            <v>0.26255053299999986</v>
          </cell>
          <cell r="AF5">
            <v>0.21351067199999818</v>
          </cell>
          <cell r="AG5">
            <v>10.018986733168862</v>
          </cell>
          <cell r="AH5">
            <v>28.636673153853604</v>
          </cell>
          <cell r="AI5">
            <v>0.35971562299999993</v>
          </cell>
          <cell r="AJ5">
            <v>0.28275274399999972</v>
          </cell>
          <cell r="AK5">
            <v>10.027720844057569</v>
          </cell>
          <cell r="AL5">
            <v>28.661376950001767</v>
          </cell>
          <cell r="AM5">
            <v>0.47417685099999984</v>
          </cell>
          <cell r="AN5">
            <v>0.35217399200000088</v>
          </cell>
          <cell r="AO5">
            <v>10.037372171059193</v>
          </cell>
          <cell r="AP5">
            <v>28.688675025082954</v>
          </cell>
          <cell r="AQ5">
            <v>0.60139550099999994</v>
          </cell>
          <cell r="AR5">
            <v>0.42148955200000415</v>
          </cell>
          <cell r="AS5">
            <v>10.047687541881782</v>
          </cell>
          <cell r="AT5">
            <v>28.717851299719378</v>
          </cell>
          <cell r="AU5">
            <v>9.9949999999999992</v>
          </cell>
          <cell r="AV5">
            <v>28.584</v>
          </cell>
          <cell r="AW5">
            <v>0.73863894399999996</v>
          </cell>
          <cell r="AX5">
            <v>0.49065503199999938</v>
          </cell>
          <cell r="AY5">
            <v>10.059521200723344</v>
          </cell>
          <cell r="AZ5">
            <v>28.766493514247099</v>
          </cell>
          <cell r="BA5">
            <v>1.6069664719999999</v>
          </cell>
          <cell r="BB5">
            <v>0.65953156799999846</v>
          </cell>
          <cell r="BC5">
            <v>10.113960295773795</v>
          </cell>
          <cell r="BD5">
            <v>28.920470527334434</v>
          </cell>
          <cell r="BE5">
            <v>9.9979999999999993</v>
          </cell>
          <cell r="BF5">
            <v>28.628</v>
          </cell>
          <cell r="BG5">
            <v>2.6613511683</v>
          </cell>
          <cell r="BH5">
            <v>-0.69749993600000693</v>
          </cell>
          <cell r="BI5">
            <v>10.101075457965161</v>
          </cell>
          <cell r="BJ5">
            <v>28.9195414212043</v>
          </cell>
          <cell r="BK5">
            <v>3.6654139977739999</v>
          </cell>
          <cell r="BL5">
            <v>-7.5071447919999983</v>
          </cell>
          <cell r="BM5">
            <v>9.7963614265272305</v>
          </cell>
          <cell r="BN5">
            <v>28.057679989394494</v>
          </cell>
          <cell r="BO5">
            <v>9.9990000000000006</v>
          </cell>
          <cell r="BP5">
            <v>28.646000000000001</v>
          </cell>
          <cell r="BQ5">
            <v>4.4785111011299996</v>
          </cell>
          <cell r="BR5">
            <v>-18.159118604000003</v>
          </cell>
          <cell r="BS5">
            <v>9.2809543250491267</v>
          </cell>
          <cell r="BT5">
            <v>26.615060136162263</v>
          </cell>
        </row>
        <row r="6">
          <cell r="B6" t="str">
            <v>Alston</v>
          </cell>
          <cell r="C6" t="str">
            <v>ALSTON</v>
          </cell>
          <cell r="D6">
            <v>11</v>
          </cell>
          <cell r="E6">
            <v>33.405000000000001</v>
          </cell>
          <cell r="F6">
            <v>13.1</v>
          </cell>
          <cell r="G6">
            <v>0.10527590626066016</v>
          </cell>
          <cell r="H6">
            <v>0.10592486761686705</v>
          </cell>
          <cell r="I6">
            <v>1.387</v>
          </cell>
          <cell r="J6">
            <v>3.5150000000000001</v>
          </cell>
          <cell r="K6">
            <v>1.1590324999999957E-2</v>
          </cell>
          <cell r="L6">
            <v>1.4158880000003649E-4</v>
          </cell>
          <cell r="M6">
            <v>1.3876157657809582</v>
          </cell>
          <cell r="N6">
            <v>3.5167416486373528</v>
          </cell>
          <cell r="O6">
            <v>2.7471371000000022E-2</v>
          </cell>
          <cell r="P6">
            <v>2.9011639999998451E-4</v>
          </cell>
          <cell r="Q6">
            <v>1.388457100202136</v>
          </cell>
          <cell r="R6">
            <v>3.5191213017351943</v>
          </cell>
          <cell r="S6">
            <v>1.1590324999999957E-2</v>
          </cell>
          <cell r="T6">
            <v>4.5025920000041353E-4</v>
          </cell>
          <cell r="U6">
            <v>1.38763196677537</v>
          </cell>
          <cell r="V6">
            <v>3.516787471969395</v>
          </cell>
          <cell r="W6">
            <v>7.6565299999999947E-2</v>
          </cell>
          <cell r="X6">
            <v>1.9585327199999281E-2</v>
          </cell>
          <cell r="Y6">
            <v>1.3920465991360611</v>
          </cell>
          <cell r="Z6">
            <v>3.5292739378841556</v>
          </cell>
          <cell r="AA6">
            <v>0.11444877099999995</v>
          </cell>
          <cell r="AB6">
            <v>3.8731075199999854E-2</v>
          </cell>
          <cell r="AC6">
            <v>1.3950398568579996</v>
          </cell>
          <cell r="AD6">
            <v>3.5377401492162428</v>
          </cell>
          <cell r="AE6">
            <v>0.16134324099999997</v>
          </cell>
          <cell r="AF6">
            <v>5.7908759199999604E-2</v>
          </cell>
          <cell r="AG6">
            <v>1.3985077455759849</v>
          </cell>
          <cell r="AH6">
            <v>3.5475488197317939</v>
          </cell>
          <cell r="AI6">
            <v>0.21865359299999998</v>
          </cell>
          <cell r="AJ6">
            <v>7.7068367200000321E-2</v>
          </cell>
          <cell r="AK6">
            <v>1.4025213775751595</v>
          </cell>
          <cell r="AL6">
            <v>3.5589010853470082</v>
          </cell>
          <cell r="AM6">
            <v>0.28563017099999999</v>
          </cell>
          <cell r="AN6">
            <v>9.6256591199999963E-2</v>
          </cell>
          <cell r="AO6">
            <v>1.4070438568141932</v>
          </cell>
          <cell r="AP6">
            <v>3.5716925882977928</v>
          </cell>
          <cell r="AQ6">
            <v>0.35967270699999998</v>
          </cell>
          <cell r="AR6">
            <v>0.11544004320000001</v>
          </cell>
          <cell r="AS6">
            <v>1.4119369522021268</v>
          </cell>
          <cell r="AT6">
            <v>3.5855323520169944</v>
          </cell>
          <cell r="AU6">
            <v>1.387</v>
          </cell>
          <cell r="AV6">
            <v>3.5150000000000001</v>
          </cell>
          <cell r="AW6">
            <v>0.43942201600000008</v>
          </cell>
          <cell r="AX6">
            <v>0.13461132720000046</v>
          </cell>
          <cell r="AY6">
            <v>1.4171289368382129</v>
          </cell>
          <cell r="AZ6">
            <v>3.6002175021929661</v>
          </cell>
          <cell r="BA6">
            <v>0.93827661800000006</v>
          </cell>
          <cell r="BB6">
            <v>0.22961165920000104</v>
          </cell>
          <cell r="BC6">
            <v>1.4482982373840754</v>
          </cell>
          <cell r="BD6">
            <v>3.6883775973162498</v>
          </cell>
          <cell r="BE6">
            <v>1.391</v>
          </cell>
          <cell r="BF6">
            <v>3.7040000000000002</v>
          </cell>
          <cell r="BG6">
            <v>1.5352205695999999</v>
          </cell>
          <cell r="BH6">
            <v>0.24857117519999994</v>
          </cell>
          <cell r="BI6">
            <v>1.484624785821683</v>
          </cell>
          <cell r="BJ6">
            <v>3.9688108837666007</v>
          </cell>
          <cell r="BK6">
            <v>2.0986105709789999</v>
          </cell>
          <cell r="BL6">
            <v>0.24857117519999905</v>
          </cell>
          <cell r="BM6">
            <v>1.5141950920903111</v>
          </cell>
          <cell r="BN6">
            <v>4.0524483401038403</v>
          </cell>
          <cell r="BO6">
            <v>1.393</v>
          </cell>
          <cell r="BP6">
            <v>3.8079999999999998</v>
          </cell>
          <cell r="BQ6">
            <v>2.5531395628190001</v>
          </cell>
          <cell r="BR6">
            <v>0.24857117520000083</v>
          </cell>
          <cell r="BS6">
            <v>1.5400516771624304</v>
          </cell>
          <cell r="BT6">
            <v>4.2239249524256381</v>
          </cell>
        </row>
        <row r="7">
          <cell r="B7" t="str">
            <v>Ambleside</v>
          </cell>
          <cell r="C7" t="str">
            <v>AMBLESIDE</v>
          </cell>
          <cell r="D7">
            <v>11</v>
          </cell>
          <cell r="E7">
            <v>33.405000000000001</v>
          </cell>
          <cell r="F7">
            <v>13.1</v>
          </cell>
          <cell r="G7">
            <v>0.42659278163894793</v>
          </cell>
          <cell r="H7">
            <v>0.42655148402858006</v>
          </cell>
          <cell r="I7">
            <v>5.5869999999999997</v>
          </cell>
          <cell r="J7">
            <v>14.247999999999999</v>
          </cell>
          <cell r="K7">
            <v>1.5182129999999905E-2</v>
          </cell>
          <cell r="L7">
            <v>5.2557640000028272E-4</v>
          </cell>
          <cell r="M7">
            <v>5.5878244407743987</v>
          </cell>
          <cell r="N7">
            <v>14.250331870649056</v>
          </cell>
          <cell r="O7">
            <v>3.6470560999999901E-2</v>
          </cell>
          <cell r="P7">
            <v>1.0929043999992061E-3</v>
          </cell>
          <cell r="Q7">
            <v>5.5889715706236709</v>
          </cell>
          <cell r="R7">
            <v>14.253576443830344</v>
          </cell>
          <cell r="S7">
            <v>1.5182129999999905E-2</v>
          </cell>
          <cell r="T7">
            <v>1.7148683999996805E-3</v>
          </cell>
          <cell r="U7">
            <v>5.5878868624158846</v>
          </cell>
          <cell r="V7">
            <v>14.250508425713006</v>
          </cell>
          <cell r="W7">
            <v>0.10357366099999998</v>
          </cell>
          <cell r="X7">
            <v>7.7789140400000623E-2</v>
          </cell>
          <cell r="Y7">
            <v>5.596519078382661</v>
          </cell>
          <cell r="Z7">
            <v>14.274924019500103</v>
          </cell>
          <cell r="AA7">
            <v>0.15648270999999991</v>
          </cell>
          <cell r="AB7">
            <v>0.15391060840000037</v>
          </cell>
          <cell r="AC7">
            <v>5.6032914241757181</v>
          </cell>
          <cell r="AD7">
            <v>14.294079106039346</v>
          </cell>
          <cell r="AE7">
            <v>0.22308940700000002</v>
          </cell>
          <cell r="AF7">
            <v>0.23016537239999924</v>
          </cell>
          <cell r="AG7">
            <v>5.6107897062634606</v>
          </cell>
          <cell r="AH7">
            <v>14.315287450485318</v>
          </cell>
          <cell r="AI7">
            <v>0.30600728399999988</v>
          </cell>
          <cell r="AJ7">
            <v>0.30634732839999979</v>
          </cell>
          <cell r="AK7">
            <v>5.6191402818462404</v>
          </cell>
          <cell r="AL7">
            <v>14.338906444970894</v>
          </cell>
          <cell r="AM7">
            <v>0.40418040099999997</v>
          </cell>
          <cell r="AN7">
            <v>0.38264914839999964</v>
          </cell>
          <cell r="AO7">
            <v>5.6282978411047671</v>
          </cell>
          <cell r="AP7">
            <v>14.364807933974182</v>
          </cell>
          <cell r="AQ7">
            <v>0.51362651800000003</v>
          </cell>
          <cell r="AR7">
            <v>0.45893322040000006</v>
          </cell>
          <cell r="AS7">
            <v>5.6380461478880211</v>
          </cell>
          <cell r="AT7">
            <v>14.392380309300284</v>
          </cell>
          <cell r="AU7">
            <v>5.593</v>
          </cell>
          <cell r="AV7">
            <v>14.46</v>
          </cell>
          <cell r="AW7">
            <v>0.63592001899999995</v>
          </cell>
          <cell r="AX7">
            <v>0.53516836439999915</v>
          </cell>
          <cell r="AY7">
            <v>5.6544661994000753</v>
          </cell>
          <cell r="AZ7">
            <v>14.633852665638234</v>
          </cell>
          <cell r="BA7">
            <v>1.4186905219999999</v>
          </cell>
          <cell r="BB7">
            <v>0.91004689639999947</v>
          </cell>
          <cell r="BC7">
            <v>5.7152270159441088</v>
          </cell>
          <cell r="BD7">
            <v>14.805710207273103</v>
          </cell>
          <cell r="BE7">
            <v>5.5330000000000004</v>
          </cell>
          <cell r="BF7">
            <v>14.537000000000001</v>
          </cell>
          <cell r="BG7">
            <v>2.3468237303999997</v>
          </cell>
          <cell r="BH7">
            <v>0.97510658839999875</v>
          </cell>
          <cell r="BI7">
            <v>5.7073561239807606</v>
          </cell>
          <cell r="BJ7">
            <v>15.030153590432791</v>
          </cell>
          <cell r="BK7">
            <v>3.2190928918979997</v>
          </cell>
          <cell r="BL7">
            <v>0.85570178839999889</v>
          </cell>
          <cell r="BM7">
            <v>5.7468712550511372</v>
          </cell>
          <cell r="BN7">
            <v>15.141919258990146</v>
          </cell>
          <cell r="BO7">
            <v>5.5380000000000003</v>
          </cell>
          <cell r="BP7">
            <v>14.753</v>
          </cell>
          <cell r="BQ7">
            <v>3.9264466421729995</v>
          </cell>
          <cell r="BR7">
            <v>0.84429698839999778</v>
          </cell>
          <cell r="BS7">
            <v>5.7883991017587286</v>
          </cell>
          <cell r="BT7">
            <v>15.461235611426469</v>
          </cell>
        </row>
        <row r="8">
          <cell r="B8" t="str">
            <v>Ancoats North T11 &amp; T12</v>
          </cell>
          <cell r="C8" t="str">
            <v>ANCOATS NORTH T11 &amp; T12</v>
          </cell>
          <cell r="D8">
            <v>6.6</v>
          </cell>
          <cell r="E8">
            <v>50</v>
          </cell>
          <cell r="F8">
            <v>20</v>
          </cell>
          <cell r="G8">
            <v>0.83288927159231474</v>
          </cell>
          <cell r="H8">
            <v>0.69892890568536647</v>
          </cell>
          <cell r="I8">
            <v>13.977</v>
          </cell>
          <cell r="J8">
            <v>41.64</v>
          </cell>
          <cell r="K8">
            <v>1.7786285000000124E-2</v>
          </cell>
          <cell r="L8">
            <v>2.5397760000034353E-4</v>
          </cell>
          <cell r="M8">
            <v>13.978578113707329</v>
          </cell>
          <cell r="N8">
            <v>41.644463579615739</v>
          </cell>
          <cell r="O8">
            <v>4.2813454999999889E-2</v>
          </cell>
          <cell r="P8">
            <v>5.2778799999986248E-4</v>
          </cell>
          <cell r="Q8">
            <v>13.98079137550198</v>
          </cell>
          <cell r="R8">
            <v>41.650723629309894</v>
          </cell>
          <cell r="S8">
            <v>1.7786285000000124E-2</v>
          </cell>
          <cell r="T8">
            <v>8.256200000000824E-4</v>
          </cell>
          <cell r="U8">
            <v>13.97862811944877</v>
          </cell>
          <cell r="V8">
            <v>41.644605017211227</v>
          </cell>
          <cell r="W8">
            <v>0.12022003319999985</v>
          </cell>
          <cell r="X8">
            <v>8.4067507999999957E-2</v>
          </cell>
          <cell r="Y8">
            <v>13.994870525288471</v>
          </cell>
          <cell r="Z8">
            <v>41.690545478459377</v>
          </cell>
          <cell r="AA8">
            <v>0.18082053589999991</v>
          </cell>
          <cell r="AB8">
            <v>0.16732769199999931</v>
          </cell>
          <cell r="AC8">
            <v>14.007455071681205</v>
          </cell>
          <cell r="AD8">
            <v>41.726139950829214</v>
          </cell>
          <cell r="AE8">
            <v>0.25759871799999989</v>
          </cell>
          <cell r="AF8">
            <v>0.25064856800000035</v>
          </cell>
          <cell r="AG8">
            <v>14.021460107179848</v>
          </cell>
          <cell r="AH8">
            <v>41.765752173116603</v>
          </cell>
          <cell r="AI8">
            <v>0.35438830999999982</v>
          </cell>
          <cell r="AJ8">
            <v>0.33392694000000001</v>
          </cell>
          <cell r="AK8">
            <v>14.037211968920428</v>
          </cell>
          <cell r="AL8">
            <v>41.810305166128913</v>
          </cell>
          <cell r="AM8">
            <v>0.47009169399999995</v>
          </cell>
          <cell r="AN8">
            <v>0.41726060800000075</v>
          </cell>
          <cell r="AO8">
            <v>14.054623195519051</v>
          </cell>
          <cell r="AP8">
            <v>41.859551551715562</v>
          </cell>
          <cell r="AQ8">
            <v>0.59976805699999991</v>
          </cell>
          <cell r="AR8">
            <v>0.50058308400000007</v>
          </cell>
          <cell r="AS8">
            <v>14.073255761736283</v>
          </cell>
          <cell r="AT8">
            <v>41.912252407408005</v>
          </cell>
          <cell r="AU8">
            <v>13.988</v>
          </cell>
          <cell r="AV8">
            <v>42.021000000000001</v>
          </cell>
          <cell r="AW8">
            <v>0.75020279099999998</v>
          </cell>
          <cell r="AX8">
            <v>0.58388040000000041</v>
          </cell>
          <cell r="AY8">
            <v>14.104702013552304</v>
          </cell>
          <cell r="AZ8">
            <v>42.351083140643837</v>
          </cell>
          <cell r="BA8">
            <v>1.7316157516000001</v>
          </cell>
          <cell r="BB8">
            <v>0.99883079199999925</v>
          </cell>
          <cell r="BC8">
            <v>14.226852128326566</v>
          </cell>
          <cell r="BD8">
            <v>42.696575838562218</v>
          </cell>
          <cell r="BE8">
            <v>13.917</v>
          </cell>
          <cell r="BF8">
            <v>42.481999999999999</v>
          </cell>
          <cell r="BG8">
            <v>2.8519975939630005</v>
          </cell>
          <cell r="BH8">
            <v>1.0817446639999999</v>
          </cell>
          <cell r="BI8">
            <v>14.261113204781447</v>
          </cell>
          <cell r="BJ8">
            <v>43.455299122387181</v>
          </cell>
          <cell r="BK8">
            <v>3.87469135555</v>
          </cell>
          <cell r="BL8">
            <v>1.0817446640000035</v>
          </cell>
          <cell r="BM8">
            <v>14.350575707592174</v>
          </cell>
          <cell r="BN8">
            <v>43.708337291984726</v>
          </cell>
          <cell r="BO8">
            <v>13.928000000000001</v>
          </cell>
          <cell r="BP8">
            <v>42.847999999999999</v>
          </cell>
          <cell r="BQ8">
            <v>4.695051027490301</v>
          </cell>
          <cell r="BR8">
            <v>1.0817446640000017</v>
          </cell>
          <cell r="BS8">
            <v>14.433338567808395</v>
          </cell>
          <cell r="BT8">
            <v>44.27731331236965</v>
          </cell>
        </row>
        <row r="9">
          <cell r="B9" t="str">
            <v>Ancoats North T14</v>
          </cell>
          <cell r="C9" t="str">
            <v>ANCOATS NORTH T14</v>
          </cell>
          <cell r="D9">
            <v>6.6</v>
          </cell>
          <cell r="E9">
            <v>50</v>
          </cell>
          <cell r="F9">
            <v>20</v>
          </cell>
          <cell r="G9">
            <v>0.45517443987368467</v>
          </cell>
          <cell r="H9">
            <v>0.38308044083528203</v>
          </cell>
          <cell r="I9">
            <v>7.6609999999999996</v>
          </cell>
          <cell r="J9">
            <v>22.757000000000001</v>
          </cell>
          <cell r="K9">
            <v>6.9164789999999754E-3</v>
          </cell>
          <cell r="L9">
            <v>4.3230680000005961E-5</v>
          </cell>
          <cell r="M9">
            <v>7.6616088167056402</v>
          </cell>
          <cell r="N9">
            <v>22.758721993684233</v>
          </cell>
          <cell r="O9">
            <v>1.6229566099999981E-2</v>
          </cell>
          <cell r="P9">
            <v>0.54008719668000005</v>
          </cell>
          <cell r="Q9">
            <v>7.709665095870565</v>
          </cell>
          <cell r="R9">
            <v>22.894645677188684</v>
          </cell>
          <cell r="S9">
            <v>6.9164789999999754E-3</v>
          </cell>
          <cell r="T9">
            <v>0.54013324988</v>
          </cell>
          <cell r="U9">
            <v>7.7088544406407538</v>
          </cell>
          <cell r="V9">
            <v>22.892352797947868</v>
          </cell>
          <cell r="W9">
            <v>4.3358997479999994E-2</v>
          </cell>
          <cell r="X9">
            <v>0.61103131787999998</v>
          </cell>
          <cell r="Y9">
            <v>7.718244306776997</v>
          </cell>
          <cell r="Z9">
            <v>22.918911350025351</v>
          </cell>
          <cell r="AA9">
            <v>6.3442986699999981E-2</v>
          </cell>
          <cell r="AB9">
            <v>0.68193105028000001</v>
          </cell>
          <cell r="AC9">
            <v>7.7262033183177818</v>
          </cell>
          <cell r="AD9">
            <v>22.941422834153474</v>
          </cell>
          <cell r="AE9">
            <v>8.8103606899999964E-2</v>
          </cell>
          <cell r="AF9">
            <v>0.75283841468000001</v>
          </cell>
          <cell r="AG9">
            <v>7.7345633488684964</v>
          </cell>
          <cell r="AH9">
            <v>22.965068571326825</v>
          </cell>
          <cell r="AI9">
            <v>0.1182262811</v>
          </cell>
          <cell r="AJ9">
            <v>0.82373921867999988</v>
          </cell>
          <cell r="AK9">
            <v>7.7434006113432305</v>
          </cell>
          <cell r="AL9">
            <v>22.990064124218865</v>
          </cell>
          <cell r="AM9">
            <v>0.15336645350000006</v>
          </cell>
          <cell r="AN9">
            <v>0.89464698347999971</v>
          </cell>
          <cell r="AO9">
            <v>7.7526773999931429</v>
          </cell>
          <cell r="AP9">
            <v>23.016302844866814</v>
          </cell>
          <cell r="AQ9">
            <v>0.19214850010000006</v>
          </cell>
          <cell r="AR9">
            <v>0.96555277547999996</v>
          </cell>
          <cell r="AS9">
            <v>7.7622725974389821</v>
          </cell>
          <cell r="AT9">
            <v>23.043442161589923</v>
          </cell>
          <cell r="AU9">
            <v>7.67</v>
          </cell>
          <cell r="AV9">
            <v>23.085999999999999</v>
          </cell>
          <cell r="AW9">
            <v>0.23678604220000005</v>
          </cell>
          <cell r="AX9">
            <v>1.0364548674799998</v>
          </cell>
          <cell r="AY9">
            <v>7.7813796942343929</v>
          </cell>
          <cell r="AZ9">
            <v>23.401029348318492</v>
          </cell>
          <cell r="BA9">
            <v>0.5255091756200001</v>
          </cell>
          <cell r="BB9">
            <v>1.3907508954800005</v>
          </cell>
          <cell r="BC9">
            <v>7.8376292830131691</v>
          </cell>
          <cell r="BD9">
            <v>23.560127210976201</v>
          </cell>
          <cell r="BE9">
            <v>7.68</v>
          </cell>
          <cell r="BF9">
            <v>23.436</v>
          </cell>
          <cell r="BG9">
            <v>0.86279133199400015</v>
          </cell>
          <cell r="BH9">
            <v>1.4602643994799998</v>
          </cell>
          <cell r="BI9">
            <v>7.8832146745316694</v>
          </cell>
          <cell r="BJ9">
            <v>24.010777897591844</v>
          </cell>
          <cell r="BK9">
            <v>1.1992396273487003</v>
          </cell>
          <cell r="BL9">
            <v>1.3163712474799993</v>
          </cell>
          <cell r="BM9">
            <v>7.9000588811755605</v>
          </cell>
          <cell r="BN9">
            <v>24.058420508558253</v>
          </cell>
          <cell r="BO9">
            <v>7.6539999999999999</v>
          </cell>
          <cell r="BP9">
            <v>23.527000000000001</v>
          </cell>
          <cell r="BQ9">
            <v>1.5029861849185002</v>
          </cell>
          <cell r="BR9">
            <v>0.9313121674799989</v>
          </cell>
          <cell r="BS9">
            <v>7.8669458801583536</v>
          </cell>
          <cell r="BT9">
            <v>24.129301903542842</v>
          </cell>
        </row>
        <row r="10">
          <cell r="B10" t="str">
            <v>Annie Pit</v>
          </cell>
          <cell r="C10" t="str">
            <v>ANNIE PIT</v>
          </cell>
          <cell r="D10">
            <v>11</v>
          </cell>
          <cell r="E10">
            <v>33.405000000000001</v>
          </cell>
          <cell r="F10">
            <v>13.1</v>
          </cell>
          <cell r="G10">
            <v>0.77497670801694041</v>
          </cell>
          <cell r="H10">
            <v>0.63090554942874821</v>
          </cell>
          <cell r="I10">
            <v>8.2620000000000005</v>
          </cell>
          <cell r="J10">
            <v>25.88</v>
          </cell>
          <cell r="K10">
            <v>4.8870632999999719E-2</v>
          </cell>
          <cell r="L10">
            <v>5.6710799999990513E-3</v>
          </cell>
          <cell r="M10">
            <v>8.2648626975166017</v>
          </cell>
          <cell r="N10">
            <v>25.888096931305896</v>
          </cell>
          <cell r="O10">
            <v>0.11701919499999969</v>
          </cell>
          <cell r="P10">
            <v>1.0773092000000872E-2</v>
          </cell>
          <cell r="Q10">
            <v>8.26870735557271</v>
          </cell>
          <cell r="R10">
            <v>25.898971266437169</v>
          </cell>
          <cell r="S10">
            <v>4.8870632999999719E-2</v>
          </cell>
          <cell r="T10">
            <v>1.5660291999999743E-2</v>
          </cell>
          <cell r="U10">
            <v>8.2653869951745289</v>
          </cell>
          <cell r="V10">
            <v>25.889579869023017</v>
          </cell>
          <cell r="W10">
            <v>0.3296633089999994</v>
          </cell>
          <cell r="X10">
            <v>0.11314970000000102</v>
          </cell>
          <cell r="Y10">
            <v>8.2852416554497115</v>
          </cell>
          <cell r="Z10">
            <v>25.945737328697966</v>
          </cell>
          <cell r="AA10">
            <v>0.49605194299999988</v>
          </cell>
          <cell r="AB10">
            <v>0.21052170799999459</v>
          </cell>
          <cell r="AC10">
            <v>8.299085498873378</v>
          </cell>
          <cell r="AD10">
            <v>25.984893630948203</v>
          </cell>
          <cell r="AE10">
            <v>0.70493360599999999</v>
          </cell>
          <cell r="AF10">
            <v>0.30834649599999864</v>
          </cell>
          <cell r="AG10">
            <v>8.3151834126958359</v>
          </cell>
          <cell r="AH10">
            <v>26.030425407055471</v>
          </cell>
          <cell r="AI10">
            <v>0.96479963900000021</v>
          </cell>
          <cell r="AJ10">
            <v>0.4054017440000024</v>
          </cell>
          <cell r="AK10">
            <v>8.3339169215744597</v>
          </cell>
          <cell r="AL10">
            <v>26.083411771709443</v>
          </cell>
          <cell r="AM10">
            <v>1.2726318320000001</v>
          </cell>
          <cell r="AN10">
            <v>0.50287489200000124</v>
          </cell>
          <cell r="AO10">
            <v>8.3551899350044909</v>
          </cell>
          <cell r="AP10">
            <v>26.143580939920032</v>
          </cell>
          <cell r="AQ10">
            <v>1.615766689</v>
          </cell>
          <cell r="AR10">
            <v>0.60002041600001021</v>
          </cell>
          <cell r="AS10">
            <v>8.3782986619580608</v>
          </cell>
          <cell r="AT10">
            <v>26.208942290053862</v>
          </cell>
          <cell r="AU10">
            <v>8.2720000000000002</v>
          </cell>
          <cell r="AV10">
            <v>26.236000000000001</v>
          </cell>
          <cell r="AW10">
            <v>1.9985581149999998</v>
          </cell>
          <cell r="AX10">
            <v>0.69673997599999637</v>
          </cell>
          <cell r="AY10">
            <v>8.4134664616713764</v>
          </cell>
          <cell r="AZ10">
            <v>26.636127577433186</v>
          </cell>
          <cell r="BA10">
            <v>4.4483570009999998</v>
          </cell>
          <cell r="BB10">
            <v>0.59489858400000273</v>
          </cell>
          <cell r="BC10">
            <v>8.5367022699628947</v>
          </cell>
          <cell r="BD10">
            <v>26.984691080344938</v>
          </cell>
          <cell r="BE10">
            <v>8.3230000000000004</v>
          </cell>
          <cell r="BF10">
            <v>26.486999999999998</v>
          </cell>
          <cell r="BG10">
            <v>7.3043335044999997</v>
          </cell>
          <cell r="BH10">
            <v>-3.9516809959999861</v>
          </cell>
          <cell r="BI10">
            <v>8.4989686207528869</v>
          </cell>
          <cell r="BJ10">
            <v>26.984714420041641</v>
          </cell>
          <cell r="BK10">
            <v>9.9289231364680006</v>
          </cell>
          <cell r="BL10">
            <v>-14.576480996000001</v>
          </cell>
          <cell r="BM10">
            <v>8.0790664744295313</v>
          </cell>
          <cell r="BN10">
            <v>25.797051799641515</v>
          </cell>
          <cell r="BO10">
            <v>8.3160000000000007</v>
          </cell>
          <cell r="BP10">
            <v>26.613</v>
          </cell>
          <cell r="BQ10">
            <v>12.00821142137</v>
          </cell>
          <cell r="BR10">
            <v>-17.758880995999988</v>
          </cell>
          <cell r="BS10">
            <v>8.0141681248242538</v>
          </cell>
          <cell r="BT10">
            <v>25.759290537139911</v>
          </cell>
        </row>
        <row r="11">
          <cell r="B11" t="str">
            <v>Ansdell</v>
          </cell>
          <cell r="C11" t="str">
            <v>ANSDELL</v>
          </cell>
          <cell r="D11">
            <v>6.6</v>
          </cell>
          <cell r="E11">
            <v>50</v>
          </cell>
          <cell r="F11">
            <v>20</v>
          </cell>
          <cell r="G11">
            <v>0.75068910541497191</v>
          </cell>
          <cell r="H11">
            <v>0.65382875880395874</v>
          </cell>
          <cell r="I11">
            <v>13.074999999999999</v>
          </cell>
          <cell r="J11">
            <v>37.53</v>
          </cell>
          <cell r="K11">
            <v>1.632623699999991E-2</v>
          </cell>
          <cell r="L11">
            <v>1.680443999999337E-3</v>
          </cell>
          <cell r="M11">
            <v>13.076575176079174</v>
          </cell>
          <cell r="N11">
            <v>37.534455270748595</v>
          </cell>
          <cell r="O11">
            <v>3.9664138999999876E-2</v>
          </cell>
          <cell r="P11">
            <v>3.2309799999996613E-3</v>
          </cell>
          <cell r="Q11">
            <v>13.078752349772964</v>
          </cell>
          <cell r="R11">
            <v>37.540613247879392</v>
          </cell>
          <cell r="S11">
            <v>1.632623699999991E-2</v>
          </cell>
          <cell r="T11">
            <v>4.7452480000003128E-3</v>
          </cell>
          <cell r="U11">
            <v>13.076843276899542</v>
          </cell>
          <cell r="V11">
            <v>37.535213574381082</v>
          </cell>
          <cell r="W11">
            <v>0.11399556700000002</v>
          </cell>
          <cell r="X11">
            <v>3.3222908000000384E-2</v>
          </cell>
          <cell r="Y11">
            <v>13.087878276692566</v>
          </cell>
          <cell r="Z11">
            <v>37.566425267117239</v>
          </cell>
          <cell r="AA11">
            <v>0.17345219399999978</v>
          </cell>
          <cell r="AB11">
            <v>6.1683232000000476E-2</v>
          </cell>
          <cell r="AC11">
            <v>13.09556901537835</v>
          </cell>
          <cell r="AD11">
            <v>37.588177961025451</v>
          </cell>
          <cell r="AE11">
            <v>0.24934440099999999</v>
          </cell>
          <cell r="AF11">
            <v>9.0307136000001176E-2</v>
          </cell>
          <cell r="AG11">
            <v>13.104711803987518</v>
          </cell>
          <cell r="AH11">
            <v>37.614037672323441</v>
          </cell>
          <cell r="AI11">
            <v>0.34555779899999994</v>
          </cell>
          <cell r="AJ11">
            <v>0.11869330399999889</v>
          </cell>
          <cell r="AK11">
            <v>13.115611439286155</v>
          </cell>
          <cell r="AL11">
            <v>37.644866496451947</v>
          </cell>
          <cell r="AM11">
            <v>0.46112418700000002</v>
          </cell>
          <cell r="AN11">
            <v>0.14723031200000003</v>
          </cell>
          <cell r="AO11">
            <v>13.128217217236418</v>
          </cell>
          <cell r="AP11">
            <v>37.680521020735</v>
          </cell>
          <cell r="AQ11">
            <v>0.59103405499999995</v>
          </cell>
          <cell r="AR11">
            <v>0.17567311200000058</v>
          </cell>
          <cell r="AS11">
            <v>13.142069483220768</v>
          </cell>
          <cell r="AT11">
            <v>37.719701145584331</v>
          </cell>
          <cell r="AU11">
            <v>13.084</v>
          </cell>
          <cell r="AV11">
            <v>37.921999999999997</v>
          </cell>
          <cell r="AW11">
            <v>0.73984620999999962</v>
          </cell>
          <cell r="AX11">
            <v>0.20398462799999928</v>
          </cell>
          <cell r="AY11">
            <v>13.166563786119511</v>
          </cell>
          <cell r="AZ11">
            <v>38.155525652182163</v>
          </cell>
          <cell r="BA11">
            <v>1.7084732980000001</v>
          </cell>
          <cell r="BB11">
            <v>0.33140554399999766</v>
          </cell>
          <cell r="BC11">
            <v>13.262443120991351</v>
          </cell>
          <cell r="BD11">
            <v>38.426713363636303</v>
          </cell>
          <cell r="BE11">
            <v>13.093999999999999</v>
          </cell>
          <cell r="BF11">
            <v>38.347000000000001</v>
          </cell>
          <cell r="BG11">
            <v>2.8157402299199994</v>
          </cell>
          <cell r="BH11">
            <v>0.3258504840000005</v>
          </cell>
          <cell r="BI11">
            <v>13.368817915812929</v>
          </cell>
          <cell r="BJ11">
            <v>39.124302447451505</v>
          </cell>
          <cell r="BK11">
            <v>3.8024715794392998</v>
          </cell>
          <cell r="BL11">
            <v>-0.19650869599999998</v>
          </cell>
          <cell r="BM11">
            <v>13.409439945672951</v>
          </cell>
          <cell r="BN11">
            <v>39.239198898569839</v>
          </cell>
          <cell r="BO11">
            <v>13.095000000000001</v>
          </cell>
          <cell r="BP11">
            <v>38.384999999999998</v>
          </cell>
          <cell r="BQ11">
            <v>4.5589667543239996</v>
          </cell>
          <cell r="BR11">
            <v>-0.66997567599999597</v>
          </cell>
          <cell r="BS11">
            <v>13.435198491810064</v>
          </cell>
          <cell r="BT11">
            <v>39.347226642033327</v>
          </cell>
        </row>
        <row r="12">
          <cell r="B12" t="str">
            <v>Ardwick</v>
          </cell>
          <cell r="C12" t="str">
            <v>ARDWICK</v>
          </cell>
          <cell r="D12">
            <v>6.6</v>
          </cell>
          <cell r="E12">
            <v>62.5</v>
          </cell>
          <cell r="F12">
            <v>25</v>
          </cell>
          <cell r="G12">
            <v>0.62934090617024141</v>
          </cell>
          <cell r="H12">
            <v>0.54919969182186845</v>
          </cell>
          <cell r="I12">
            <v>13.728999999999999</v>
          </cell>
          <cell r="J12">
            <v>39.331000000000003</v>
          </cell>
          <cell r="K12">
            <v>1.0825317999999973E-2</v>
          </cell>
          <cell r="L12">
            <v>5.1814359999990955E-4</v>
          </cell>
          <cell r="M12">
            <v>13.729992295546712</v>
          </cell>
          <cell r="N12">
            <v>39.333806635640087</v>
          </cell>
          <cell r="O12">
            <v>2.6036292999999988E-2</v>
          </cell>
          <cell r="P12">
            <v>1.0256556000001193E-3</v>
          </cell>
          <cell r="Q12">
            <v>13.731367306561969</v>
          </cell>
          <cell r="R12">
            <v>39.337695754092472</v>
          </cell>
          <cell r="S12">
            <v>1.0825317999999973E-2</v>
          </cell>
          <cell r="T12">
            <v>1.5453876000000033E-3</v>
          </cell>
          <cell r="U12">
            <v>13.730082156092154</v>
          </cell>
          <cell r="V12">
            <v>39.334060799644263</v>
          </cell>
          <cell r="W12">
            <v>7.2996902299999944E-2</v>
          </cell>
          <cell r="X12">
            <v>5.452567960000021E-2</v>
          </cell>
          <cell r="Y12">
            <v>13.740155332876927</v>
          </cell>
          <cell r="Z12">
            <v>39.362552046094677</v>
          </cell>
          <cell r="AA12">
            <v>0.10970275849999983</v>
          </cell>
          <cell r="AB12">
            <v>0.10751881959999987</v>
          </cell>
          <cell r="AC12">
            <v>13.748001960089367</v>
          </cell>
          <cell r="AD12">
            <v>39.384745659340119</v>
          </cell>
          <cell r="AE12">
            <v>0.15616742919999999</v>
          </cell>
          <cell r="AF12">
            <v>0.1605936235999994</v>
          </cell>
          <cell r="AG12">
            <v>13.756709405924676</v>
          </cell>
          <cell r="AH12">
            <v>39.409374035327964</v>
          </cell>
          <cell r="AI12">
            <v>0.21469336900000008</v>
          </cell>
          <cell r="AJ12">
            <v>0.21359254759999957</v>
          </cell>
          <cell r="AK12">
            <v>13.766465301399869</v>
          </cell>
          <cell r="AL12">
            <v>39.436967874716181</v>
          </cell>
          <cell r="AM12">
            <v>0.28461162599999995</v>
          </cell>
          <cell r="AN12">
            <v>0.26666613560000019</v>
          </cell>
          <cell r="AO12">
            <v>13.777224297584548</v>
          </cell>
          <cell r="AP12">
            <v>39.467398911359972</v>
          </cell>
          <cell r="AQ12">
            <v>0.36294289399999996</v>
          </cell>
          <cell r="AR12">
            <v>0.31971303159999986</v>
          </cell>
          <cell r="AS12">
            <v>13.788716906425613</v>
          </cell>
          <cell r="AT12">
            <v>39.499904917940142</v>
          </cell>
          <cell r="AU12">
            <v>13.798</v>
          </cell>
          <cell r="AV12">
            <v>41.652999999999999</v>
          </cell>
          <cell r="AW12">
            <v>0.45380393599999996</v>
          </cell>
          <cell r="AX12">
            <v>0.37271504759999963</v>
          </cell>
          <cell r="AY12">
            <v>13.870301660253302</v>
          </cell>
          <cell r="AZ12">
            <v>41.857499977024624</v>
          </cell>
          <cell r="BA12">
            <v>1.046535539</v>
          </cell>
          <cell r="BB12">
            <v>0.63543730759999995</v>
          </cell>
          <cell r="BC12">
            <v>13.945134466023356</v>
          </cell>
          <cell r="BD12">
            <v>42.069159114685505</v>
          </cell>
          <cell r="BE12">
            <v>13.752000000000001</v>
          </cell>
          <cell r="BF12">
            <v>42.442</v>
          </cell>
          <cell r="BG12">
            <v>1.7237056020510002</v>
          </cell>
          <cell r="BH12">
            <v>0.6878708075999993</v>
          </cell>
          <cell r="BI12">
            <v>13.962958225648993</v>
          </cell>
          <cell r="BJ12">
            <v>43.038679967613938</v>
          </cell>
          <cell r="BK12">
            <v>2.3436979416954595</v>
          </cell>
          <cell r="BL12">
            <v>0.68787080759999841</v>
          </cell>
          <cell r="BM12">
            <v>14.017193489920089</v>
          </cell>
          <cell r="BN12">
            <v>43.192080460196088</v>
          </cell>
          <cell r="BO12">
            <v>13.763</v>
          </cell>
          <cell r="BP12">
            <v>42.795999999999999</v>
          </cell>
          <cell r="BQ12">
            <v>2.8433048461519794</v>
          </cell>
          <cell r="BR12">
            <v>0.68787080760000019</v>
          </cell>
          <cell r="BS12">
            <v>14.071897759734782</v>
          </cell>
          <cell r="BT12">
            <v>43.669694802407186</v>
          </cell>
        </row>
        <row r="13">
          <cell r="B13" t="str">
            <v>Arnside</v>
          </cell>
          <cell r="C13" t="str">
            <v>ARNSIDE</v>
          </cell>
          <cell r="D13">
            <v>11</v>
          </cell>
          <cell r="E13">
            <v>33.405000000000001</v>
          </cell>
          <cell r="F13">
            <v>13.1</v>
          </cell>
          <cell r="G13">
            <v>0.37456646115692332</v>
          </cell>
          <cell r="H13">
            <v>0.38003758555781525</v>
          </cell>
          <cell r="I13">
            <v>4.9779999999999998</v>
          </cell>
          <cell r="J13">
            <v>12.510999999999999</v>
          </cell>
          <cell r="K13">
            <v>9.0717269999999739E-3</v>
          </cell>
          <cell r="L13">
            <v>3.0919680000018879E-4</v>
          </cell>
          <cell r="M13">
            <v>4.9784923708073796</v>
          </cell>
          <cell r="N13">
            <v>12.512392634947025</v>
          </cell>
          <cell r="O13">
            <v>2.1972732999999967E-2</v>
          </cell>
          <cell r="P13">
            <v>6.5366480000017546E-4</v>
          </cell>
          <cell r="Q13">
            <v>4.9791875778964201</v>
          </cell>
          <cell r="R13">
            <v>12.514358977534982</v>
          </cell>
          <cell r="S13">
            <v>9.0717269999999739E-3</v>
          </cell>
          <cell r="T13">
            <v>1.0377408000001864E-3</v>
          </cell>
          <cell r="U13">
            <v>4.9785306094505177</v>
          </cell>
          <cell r="V13">
            <v>12.512500790162489</v>
          </cell>
          <cell r="W13">
            <v>6.3362937000000008E-2</v>
          </cell>
          <cell r="X13">
            <v>2.0428432799999952E-2</v>
          </cell>
          <cell r="Y13">
            <v>4.9823979063554358</v>
          </cell>
          <cell r="Z13">
            <v>12.523439157627809</v>
          </cell>
          <cell r="AA13">
            <v>9.6493807999999959E-2</v>
          </cell>
          <cell r="AB13">
            <v>3.9851564800000183E-2</v>
          </cell>
          <cell r="AC13">
            <v>4.9851562761535311</v>
          </cell>
          <cell r="AD13">
            <v>12.531241005584821</v>
          </cell>
          <cell r="AE13">
            <v>0.13855855999999994</v>
          </cell>
          <cell r="AF13">
            <v>5.9363308800000292E-2</v>
          </cell>
          <cell r="AG13">
            <v>4.9883882040209269</v>
          </cell>
          <cell r="AH13">
            <v>12.540382278030187</v>
          </cell>
          <cell r="AI13">
            <v>0.19148314399999999</v>
          </cell>
          <cell r="AJ13">
            <v>7.8826636799999239E-2</v>
          </cell>
          <cell r="AK13">
            <v>4.9921875840644967</v>
          </cell>
          <cell r="AL13">
            <v>12.551128547602639</v>
          </cell>
          <cell r="AM13">
            <v>0.25474085600000007</v>
          </cell>
          <cell r="AN13">
            <v>9.8370032800000118E-2</v>
          </cell>
          <cell r="AO13">
            <v>4.9965335151547698</v>
          </cell>
          <cell r="AP13">
            <v>12.563420696980645</v>
          </cell>
          <cell r="AQ13">
            <v>0.32564026899999998</v>
          </cell>
          <cell r="AR13">
            <v>0.11790228080000009</v>
          </cell>
          <cell r="AS13">
            <v>5.0012799464112803</v>
          </cell>
          <cell r="AT13">
            <v>12.576845631892303</v>
          </cell>
          <cell r="AU13">
            <v>4.9829999999999997</v>
          </cell>
          <cell r="AV13">
            <v>12.7</v>
          </cell>
          <cell r="AW13">
            <v>0.40511068300000008</v>
          </cell>
          <cell r="AX13">
            <v>0.13740219280000021</v>
          </cell>
          <cell r="AY13">
            <v>5.0114745413529063</v>
          </cell>
          <cell r="AZ13">
            <v>12.780538165127266</v>
          </cell>
          <cell r="BA13">
            <v>0.91939450700000003</v>
          </cell>
          <cell r="BB13">
            <v>0.23272599280000117</v>
          </cell>
          <cell r="BC13">
            <v>5.0434706436998553</v>
          </cell>
          <cell r="BD13">
            <v>12.871036808891535</v>
          </cell>
          <cell r="BE13">
            <v>4.9939999999999998</v>
          </cell>
          <cell r="BF13">
            <v>12.955</v>
          </cell>
          <cell r="BG13">
            <v>1.5168559981999998</v>
          </cell>
          <cell r="BH13">
            <v>0.25168550880000007</v>
          </cell>
          <cell r="BI13">
            <v>5.0868243559217703</v>
          </cell>
          <cell r="BJ13">
            <v>13.21754692612623</v>
          </cell>
          <cell r="BK13">
            <v>2.0585150416450002</v>
          </cell>
          <cell r="BL13">
            <v>0.25168550879999918</v>
          </cell>
          <cell r="BM13">
            <v>5.1152540826983124</v>
          </cell>
          <cell r="BN13">
            <v>13.297958336490126</v>
          </cell>
          <cell r="BO13">
            <v>4.9950000000000001</v>
          </cell>
          <cell r="BP13">
            <v>12.993</v>
          </cell>
          <cell r="BQ13">
            <v>2.4792334409589998</v>
          </cell>
          <cell r="BR13">
            <v>0.25168550880000007</v>
          </cell>
          <cell r="BS13">
            <v>5.1383360718889461</v>
          </cell>
          <cell r="BT13">
            <v>13.398415633685266</v>
          </cell>
        </row>
        <row r="14">
          <cell r="B14" t="str">
            <v>Ashton (Golborne)</v>
          </cell>
          <cell r="C14" t="str">
            <v>ASHTON (Golborne)</v>
          </cell>
          <cell r="D14">
            <v>6.6</v>
          </cell>
          <cell r="E14">
            <v>62.5</v>
          </cell>
          <cell r="F14">
            <v>25</v>
          </cell>
          <cell r="G14">
            <v>0.70616936645080453</v>
          </cell>
          <cell r="H14">
            <v>0.57670727380046549</v>
          </cell>
          <cell r="I14">
            <v>14.414999999999999</v>
          </cell>
          <cell r="J14">
            <v>44.128</v>
          </cell>
          <cell r="K14">
            <v>2.6506614000000317E-2</v>
          </cell>
          <cell r="L14">
            <v>4.1509919999977996E-3</v>
          </cell>
          <cell r="M14">
            <v>14.417681845011638</v>
          </cell>
          <cell r="N14">
            <v>44.135585403175284</v>
          </cell>
          <cell r="O14">
            <v>6.4377732000000076E-2</v>
          </cell>
          <cell r="P14">
            <v>28.007956672000006</v>
          </cell>
          <cell r="Q14">
            <v>16.870692397716756</v>
          </cell>
          <cell r="R14">
            <v>51.073746987735085</v>
          </cell>
          <cell r="S14">
            <v>2.6506614000000317E-2</v>
          </cell>
          <cell r="T14">
            <v>28.011653587999994</v>
          </cell>
          <cell r="U14">
            <v>16.867702930334325</v>
          </cell>
          <cell r="V14">
            <v>51.065291497102073</v>
          </cell>
          <cell r="W14">
            <v>0.18425628700000019</v>
          </cell>
          <cell r="X14">
            <v>28.062375695999997</v>
          </cell>
          <cell r="Y14">
            <v>16.885939481679596</v>
          </cell>
          <cell r="Z14">
            <v>51.116872253588866</v>
          </cell>
          <cell r="AA14">
            <v>0.27985774100000005</v>
          </cell>
          <cell r="AB14">
            <v>28.113040607999999</v>
          </cell>
          <cell r="AC14">
            <v>16.898734470434672</v>
          </cell>
          <cell r="AD14">
            <v>51.153061946844538</v>
          </cell>
          <cell r="AE14">
            <v>0.40197389800000005</v>
          </cell>
          <cell r="AF14">
            <v>28.164095840000005</v>
          </cell>
          <cell r="AG14">
            <v>16.913883038321806</v>
          </cell>
          <cell r="AH14">
            <v>51.195908567157574</v>
          </cell>
          <cell r="AI14">
            <v>0.55702432600000007</v>
          </cell>
          <cell r="AJ14">
            <v>28.214554104000001</v>
          </cell>
          <cell r="AK14">
            <v>16.931860386601656</v>
          </cell>
          <cell r="AL14">
            <v>51.246756186663312</v>
          </cell>
          <cell r="AM14">
            <v>0.74339868100000017</v>
          </cell>
          <cell r="AN14">
            <v>28.265373279999995</v>
          </cell>
          <cell r="AO14">
            <v>16.952609439476333</v>
          </cell>
          <cell r="AP14">
            <v>51.305443370626847</v>
          </cell>
          <cell r="AQ14">
            <v>0.95299942999999998</v>
          </cell>
          <cell r="AR14">
            <v>28.315950808000004</v>
          </cell>
          <cell r="AS14">
            <v>16.975369136182888</v>
          </cell>
          <cell r="AT14">
            <v>51.369817514142653</v>
          </cell>
          <cell r="AU14">
            <v>14.425000000000001</v>
          </cell>
          <cell r="AV14">
            <v>44.476999999999997</v>
          </cell>
          <cell r="AW14">
            <v>1.19513688</v>
          </cell>
          <cell r="AX14">
            <v>28.366197331999999</v>
          </cell>
          <cell r="AY14">
            <v>17.010946100742835</v>
          </cell>
          <cell r="AZ14">
            <v>51.791160094472673</v>
          </cell>
          <cell r="BA14">
            <v>2.77407892</v>
          </cell>
          <cell r="BB14">
            <v>27.861580915999994</v>
          </cell>
          <cell r="BC14">
            <v>17.104925220169154</v>
          </cell>
          <cell r="BD14">
            <v>52.056973185017831</v>
          </cell>
          <cell r="BE14">
            <v>14.443</v>
          </cell>
          <cell r="BF14">
            <v>45.101999999999997</v>
          </cell>
          <cell r="BG14">
            <v>4.5718552838200006</v>
          </cell>
          <cell r="BH14">
            <v>21.851322692000004</v>
          </cell>
          <cell r="BI14">
            <v>16.754428623815919</v>
          </cell>
          <cell r="BJ14">
            <v>51.639707416515705</v>
          </cell>
          <cell r="BK14">
            <v>6.1733841126483995</v>
          </cell>
          <cell r="BL14">
            <v>7.9788754919999922</v>
          </cell>
          <cell r="BM14">
            <v>15.681001650361397</v>
          </cell>
          <cell r="BN14">
            <v>48.60359744836272</v>
          </cell>
          <cell r="BO14">
            <v>14.452</v>
          </cell>
          <cell r="BP14">
            <v>45.424999999999997</v>
          </cell>
          <cell r="BQ14">
            <v>7.4065213511729997</v>
          </cell>
          <cell r="BR14">
            <v>3.8237218919999973</v>
          </cell>
          <cell r="BS14">
            <v>15.434391509016804</v>
          </cell>
          <cell r="BT14">
            <v>48.203622791223466</v>
          </cell>
        </row>
        <row r="15">
          <cell r="B15" t="str">
            <v>Ashton (Ribble)</v>
          </cell>
          <cell r="C15" t="str">
            <v>ASHTON (Ribble)</v>
          </cell>
          <cell r="D15">
            <v>6.6</v>
          </cell>
          <cell r="E15">
            <v>62.5</v>
          </cell>
          <cell r="F15">
            <v>25</v>
          </cell>
          <cell r="G15">
            <v>0.35780086922112425</v>
          </cell>
          <cell r="H15">
            <v>0.31175612362924848</v>
          </cell>
          <cell r="I15">
            <v>7.7930000000000001</v>
          </cell>
          <cell r="J15">
            <v>22.36</v>
          </cell>
          <cell r="K15">
            <v>9.9298660000000094E-3</v>
          </cell>
          <cell r="L15">
            <v>3.9384760000005237E-4</v>
          </cell>
          <cell r="M15">
            <v>7.7939030907312121</v>
          </cell>
          <cell r="N15">
            <v>22.362554326320264</v>
          </cell>
          <cell r="O15">
            <v>2.4125633999999951E-2</v>
          </cell>
          <cell r="P15">
            <v>8.0008760000005452E-4</v>
          </cell>
          <cell r="Q15">
            <v>7.7951804351629557</v>
          </cell>
          <cell r="R15">
            <v>22.366167201958653</v>
          </cell>
          <cell r="S15">
            <v>9.9298660000000094E-3</v>
          </cell>
          <cell r="T15">
            <v>1.2285035999999305E-3</v>
          </cell>
          <cell r="U15">
            <v>7.7939761041957993</v>
          </cell>
          <cell r="V15">
            <v>22.362760839583977</v>
          </cell>
          <cell r="W15">
            <v>6.9170604000000024E-2</v>
          </cell>
          <cell r="X15">
            <v>1.8927199599999778E-2</v>
          </cell>
          <cell r="Y15">
            <v>7.8007065591853753</v>
          </cell>
          <cell r="Z15">
            <v>22.381797441038376</v>
          </cell>
          <cell r="AA15">
            <v>0.10514307700000003</v>
          </cell>
          <cell r="AB15">
            <v>3.6642115599999858E-2</v>
          </cell>
          <cell r="AC15">
            <v>7.805402987744654</v>
          </cell>
          <cell r="AD15">
            <v>22.395080946964871</v>
          </cell>
          <cell r="AE15">
            <v>0.15109397999999996</v>
          </cell>
          <cell r="AF15">
            <v>5.4434111600000668E-2</v>
          </cell>
          <cell r="AG15">
            <v>7.810979045304741</v>
          </cell>
          <cell r="AH15">
            <v>22.410852419416969</v>
          </cell>
          <cell r="AI15">
            <v>0.20942864300000008</v>
          </cell>
          <cell r="AJ15">
            <v>7.2155583599999629E-2</v>
          </cell>
          <cell r="AK15">
            <v>7.8176322316707676</v>
          </cell>
          <cell r="AL15">
            <v>22.42967047220063</v>
          </cell>
          <cell r="AM15">
            <v>0.27955193700000003</v>
          </cell>
          <cell r="AN15">
            <v>8.9948007600000546E-2</v>
          </cell>
          <cell r="AO15">
            <v>7.8253228624970248</v>
          </cell>
          <cell r="AP15">
            <v>22.451422861036026</v>
          </cell>
          <cell r="AQ15">
            <v>0.35841526000000001</v>
          </cell>
          <cell r="AR15">
            <v>0.10771885560000016</v>
          </cell>
          <cell r="AS15">
            <v>7.8337761601697169</v>
          </cell>
          <cell r="AT15">
            <v>22.475332397467021</v>
          </cell>
          <cell r="AU15">
            <v>7.798</v>
          </cell>
          <cell r="AV15">
            <v>22.494</v>
          </cell>
          <cell r="AW15">
            <v>0.44930775100000009</v>
          </cell>
          <cell r="AX15">
            <v>0.1254490356000002</v>
          </cell>
          <cell r="AY15">
            <v>7.8482781796154661</v>
          </cell>
          <cell r="AZ15">
            <v>22.636208167007243</v>
          </cell>
          <cell r="BA15">
            <v>1.042044626</v>
          </cell>
          <cell r="BB15">
            <v>0.2121141996</v>
          </cell>
          <cell r="BC15">
            <v>7.9077104447828344</v>
          </cell>
          <cell r="BD15">
            <v>22.804307997891737</v>
          </cell>
          <cell r="BE15">
            <v>7.8259999999999996</v>
          </cell>
          <cell r="BF15">
            <v>22.891999999999999</v>
          </cell>
          <cell r="BG15">
            <v>1.7175702790899998</v>
          </cell>
          <cell r="BH15">
            <v>0.22935012760000073</v>
          </cell>
          <cell r="BI15">
            <v>7.9963113668020069</v>
          </cell>
          <cell r="BJ15">
            <v>23.373713289515393</v>
          </cell>
          <cell r="BK15">
            <v>2.3194105102808997</v>
          </cell>
          <cell r="BL15">
            <v>0.22935012759999718</v>
          </cell>
          <cell r="BM15">
            <v>8.0489587333909789</v>
          </cell>
          <cell r="BN15">
            <v>23.522622529222097</v>
          </cell>
          <cell r="BO15">
            <v>7.8259999999999996</v>
          </cell>
          <cell r="BP15">
            <v>22.896999999999998</v>
          </cell>
          <cell r="BQ15">
            <v>2.7823341408543998</v>
          </cell>
          <cell r="BR15">
            <v>0.22935012759999895</v>
          </cell>
          <cell r="BS15">
            <v>8.0894540489555009</v>
          </cell>
          <cell r="BT15">
            <v>23.642160578189948</v>
          </cell>
        </row>
        <row r="16">
          <cell r="B16" t="str">
            <v>Ashton On Mersey</v>
          </cell>
          <cell r="C16" t="str">
            <v>ASHTON ON MERSEY</v>
          </cell>
          <cell r="D16">
            <v>6.6</v>
          </cell>
          <cell r="E16">
            <v>50</v>
          </cell>
          <cell r="F16">
            <v>20</v>
          </cell>
          <cell r="G16">
            <v>0.76313231298505058</v>
          </cell>
          <cell r="H16">
            <v>0.66516391625262139</v>
          </cell>
          <cell r="I16">
            <v>13.302</v>
          </cell>
          <cell r="J16">
            <v>38.152999999999999</v>
          </cell>
          <cell r="K16">
            <v>1.12422459999999E-2</v>
          </cell>
          <cell r="L16">
            <v>3.3709720000008048E-3</v>
          </cell>
          <cell r="M16">
            <v>13.303278325052428</v>
          </cell>
          <cell r="N16">
            <v>38.156615649252529</v>
          </cell>
          <cell r="O16">
            <v>2.7092603000000048E-2</v>
          </cell>
          <cell r="P16">
            <v>6.4556760000007429E-3</v>
          </cell>
          <cell r="Q16">
            <v>13.304934713319923</v>
          </cell>
          <cell r="R16">
            <v>38.161300622757423</v>
          </cell>
          <cell r="S16">
            <v>1.12422459999999E-2</v>
          </cell>
          <cell r="T16">
            <v>9.4487160000005233E-3</v>
          </cell>
          <cell r="U16">
            <v>13.303809989769771</v>
          </cell>
          <cell r="V16">
            <v>38.158119424160333</v>
          </cell>
          <cell r="W16">
            <v>7.6377217000000108E-2</v>
          </cell>
          <cell r="X16">
            <v>5.2017932000000933E-2</v>
          </cell>
          <cell r="Y16">
            <v>13.313231662702696</v>
          </cell>
          <cell r="Z16">
            <v>38.184767939444306</v>
          </cell>
          <cell r="AA16">
            <v>0.11509838999999999</v>
          </cell>
          <cell r="AB16">
            <v>9.4539376000001063E-2</v>
          </cell>
          <cell r="AC16">
            <v>13.320338548580668</v>
          </cell>
          <cell r="AD16">
            <v>38.20486924823404</v>
          </cell>
          <cell r="AE16">
            <v>0.16419147999999995</v>
          </cell>
          <cell r="AF16">
            <v>0.13736919600000075</v>
          </cell>
          <cell r="AG16">
            <v>13.328379717797819</v>
          </cell>
          <cell r="AH16">
            <v>38.227613109362501</v>
          </cell>
          <cell r="AI16">
            <v>0.22609457599999994</v>
          </cell>
          <cell r="AJ16">
            <v>0.17972448000000174</v>
          </cell>
          <cell r="AK16">
            <v>13.337499960791497</v>
          </cell>
          <cell r="AL16">
            <v>38.253409052030094</v>
          </cell>
          <cell r="AM16">
            <v>0.30012105700000014</v>
          </cell>
          <cell r="AN16">
            <v>0.22236437600000158</v>
          </cell>
          <cell r="AO16">
            <v>13.347705622028819</v>
          </cell>
          <cell r="AP16">
            <v>38.282275021099707</v>
          </cell>
          <cell r="AQ16">
            <v>0.38310648199999986</v>
          </cell>
          <cell r="AR16">
            <v>0.26481171600000142</v>
          </cell>
          <cell r="AS16">
            <v>13.358678143337599</v>
          </cell>
          <cell r="AT16">
            <v>38.313309997996321</v>
          </cell>
          <cell r="AU16">
            <v>13.32</v>
          </cell>
          <cell r="AV16">
            <v>38.82</v>
          </cell>
          <cell r="AW16">
            <v>0.47894491699999997</v>
          </cell>
          <cell r="AX16">
            <v>0.30699692800000111</v>
          </cell>
          <cell r="AY16">
            <v>13.388752081178506</v>
          </cell>
          <cell r="AZ16">
            <v>39.014460251288043</v>
          </cell>
          <cell r="BA16">
            <v>1.1033017809999996</v>
          </cell>
          <cell r="BB16">
            <v>0.50725749600000025</v>
          </cell>
          <cell r="BC16">
            <v>13.460887398806333</v>
          </cell>
          <cell r="BD16">
            <v>39.218489740318766</v>
          </cell>
          <cell r="BE16">
            <v>13.339</v>
          </cell>
          <cell r="BF16">
            <v>39.573999999999998</v>
          </cell>
          <cell r="BG16">
            <v>1.8167481868099997</v>
          </cell>
          <cell r="BH16">
            <v>0.54680940800000055</v>
          </cell>
          <cell r="BI16">
            <v>13.545757668728598</v>
          </cell>
          <cell r="BJ16">
            <v>40.158798998481245</v>
          </cell>
          <cell r="BK16">
            <v>2.4651184159590001</v>
          </cell>
          <cell r="BL16">
            <v>0.54680940800000055</v>
          </cell>
          <cell r="BM16">
            <v>13.602475354536736</v>
          </cell>
          <cell r="BN16">
            <v>40.319220839473822</v>
          </cell>
          <cell r="BO16">
            <v>13.343999999999999</v>
          </cell>
          <cell r="BP16">
            <v>39.649000000000001</v>
          </cell>
          <cell r="BQ16">
            <v>2.9805799081132998</v>
          </cell>
          <cell r="BR16">
            <v>0.54680940800000055</v>
          </cell>
          <cell r="BS16">
            <v>13.652566541090094</v>
          </cell>
          <cell r="BT16">
            <v>40.521757974608335</v>
          </cell>
        </row>
        <row r="17">
          <cell r="B17" t="str">
            <v>Ashton Under Lyne T11 &amp; T12</v>
          </cell>
          <cell r="C17" t="str">
            <v>ASHTON UNDER LYNE T11 &amp; T12</v>
          </cell>
          <cell r="D17">
            <v>6.6</v>
          </cell>
          <cell r="E17">
            <v>50</v>
          </cell>
          <cell r="F17">
            <v>20</v>
          </cell>
          <cell r="G17">
            <v>0.84427062790211094</v>
          </cell>
          <cell r="H17">
            <v>0.73086849285283262</v>
          </cell>
          <cell r="I17">
            <v>14.614000000000001</v>
          </cell>
          <cell r="J17">
            <v>42.204000000000001</v>
          </cell>
          <cell r="K17">
            <v>3.3847556000000001E-2</v>
          </cell>
          <cell r="L17">
            <v>4.6750840000004956E-3</v>
          </cell>
          <cell r="M17">
            <v>14.617369857056651</v>
          </cell>
          <cell r="N17">
            <v>42.213531395105548</v>
          </cell>
          <cell r="O17">
            <v>8.1834179000000118E-2</v>
          </cell>
          <cell r="P17">
            <v>8.9012800000007886E-3</v>
          </cell>
          <cell r="Q17">
            <v>14.621937294193742</v>
          </cell>
          <cell r="R17">
            <v>42.226450058194672</v>
          </cell>
          <cell r="S17">
            <v>3.3847556000000001E-2</v>
          </cell>
          <cell r="T17">
            <v>1.2965208000000672E-2</v>
          </cell>
          <cell r="U17">
            <v>14.618095054832866</v>
          </cell>
          <cell r="V17">
            <v>42.215582564166603</v>
          </cell>
          <cell r="W17">
            <v>0.23181592300000031</v>
          </cell>
          <cell r="X17">
            <v>0.13169201200000025</v>
          </cell>
          <cell r="Y17">
            <v>14.645798697594669</v>
          </cell>
          <cell r="Z17">
            <v>42.293940298808366</v>
          </cell>
          <cell r="AA17">
            <v>0.35027280700000007</v>
          </cell>
          <cell r="AB17">
            <v>0.25033206400000108</v>
          </cell>
          <cell r="AC17">
            <v>14.666539300598251</v>
          </cell>
          <cell r="AD17">
            <v>42.352603582927287</v>
          </cell>
          <cell r="AE17">
            <v>0.50100153800000014</v>
          </cell>
          <cell r="AF17">
            <v>0.36936401599999957</v>
          </cell>
          <cell r="AG17">
            <v>14.690137240438679</v>
          </cell>
          <cell r="AH17">
            <v>42.419348636060079</v>
          </cell>
          <cell r="AI17">
            <v>0.69176084500000012</v>
          </cell>
          <cell r="AJ17">
            <v>0.4877554640000028</v>
          </cell>
          <cell r="AK17">
            <v>14.717180917956775</v>
          </cell>
          <cell r="AL17">
            <v>42.495839707105148</v>
          </cell>
          <cell r="AM17">
            <v>0.9204575049999999</v>
          </cell>
          <cell r="AN17">
            <v>0.60650856400000031</v>
          </cell>
          <cell r="AO17">
            <v>14.747574889542513</v>
          </cell>
          <cell r="AP17">
            <v>42.581806840767015</v>
          </cell>
          <cell r="AQ17">
            <v>1.1772403589999998</v>
          </cell>
          <cell r="AR17">
            <v>0.72499189600000058</v>
          </cell>
          <cell r="AS17">
            <v>14.78040216734628</v>
          </cell>
          <cell r="AT17">
            <v>42.674656403738773</v>
          </cell>
          <cell r="AU17">
            <v>14.622999999999999</v>
          </cell>
          <cell r="AV17">
            <v>42.555999999999997</v>
          </cell>
          <cell r="AW17">
            <v>1.475221559</v>
          </cell>
          <cell r="AX17">
            <v>0.84311980400000053</v>
          </cell>
          <cell r="AY17">
            <v>14.825802274242649</v>
          </cell>
          <cell r="AZ17">
            <v>43.129611453428126</v>
          </cell>
          <cell r="BA17">
            <v>3.4214137930000001</v>
          </cell>
          <cell r="BB17">
            <v>1.4197112160000014</v>
          </cell>
          <cell r="BC17">
            <v>15.046488610170723</v>
          </cell>
          <cell r="BD17">
            <v>43.753806672027942</v>
          </cell>
          <cell r="BE17">
            <v>14.65</v>
          </cell>
          <cell r="BF17">
            <v>43.573999999999998</v>
          </cell>
          <cell r="BG17">
            <v>5.6419176088000009</v>
          </cell>
          <cell r="BH17">
            <v>1.5339798600000005</v>
          </cell>
          <cell r="BI17">
            <v>15.277728232619522</v>
          </cell>
          <cell r="BJ17">
            <v>45.349483560110038</v>
          </cell>
          <cell r="BK17">
            <v>7.6528201644200999</v>
          </cell>
          <cell r="BL17">
            <v>1.4913448519999957</v>
          </cell>
          <cell r="BM17">
            <v>15.449906989961288</v>
          </cell>
          <cell r="BN17">
            <v>45.836478627680584</v>
          </cell>
          <cell r="BO17">
            <v>14.579000000000001</v>
          </cell>
          <cell r="BP17">
            <v>43.69</v>
          </cell>
          <cell r="BQ17">
            <v>9.2450207764089996</v>
          </cell>
          <cell r="BR17">
            <v>1.3772532720000061</v>
          </cell>
          <cell r="BS17">
            <v>15.508207997159836</v>
          </cell>
          <cell r="BT17">
            <v>46.318197103697955</v>
          </cell>
        </row>
        <row r="18">
          <cell r="B18" t="str">
            <v>Ashton Under Lyne T13</v>
          </cell>
          <cell r="C18" t="str">
            <v>ASHTON UNDER LYNE T13</v>
          </cell>
          <cell r="D18">
            <v>6.6</v>
          </cell>
          <cell r="E18">
            <v>50</v>
          </cell>
          <cell r="F18">
            <v>20</v>
          </cell>
          <cell r="G18">
            <v>0.45939809716101865</v>
          </cell>
          <cell r="H18">
            <v>0.399401351120655</v>
          </cell>
          <cell r="I18">
            <v>7.9870000000000001</v>
          </cell>
          <cell r="J18">
            <v>22.966999999999999</v>
          </cell>
          <cell r="K18">
            <v>9.9985789999999519E-3</v>
          </cell>
          <cell r="L18">
            <v>1.7418640000002039E-3</v>
          </cell>
          <cell r="M18">
            <v>7.9880270224130996</v>
          </cell>
          <cell r="N18">
            <v>22.969904858050931</v>
          </cell>
          <cell r="O18">
            <v>2.427848999999993E-2</v>
          </cell>
          <cell r="P18">
            <v>3.3034439999999332E-3</v>
          </cell>
          <cell r="Q18">
            <v>7.989412793487829</v>
          </cell>
          <cell r="R18">
            <v>22.973824410547383</v>
          </cell>
          <cell r="S18">
            <v>9.9985789999999519E-3</v>
          </cell>
          <cell r="T18">
            <v>4.7957640000000357E-3</v>
          </cell>
          <cell r="U18">
            <v>7.9882941693808389</v>
          </cell>
          <cell r="V18">
            <v>22.970660463780778</v>
          </cell>
          <cell r="W18">
            <v>6.9320710799999907E-2</v>
          </cell>
          <cell r="X18">
            <v>3.2132660000000035E-2</v>
          </cell>
          <cell r="Y18">
            <v>7.9958748683244814</v>
          </cell>
          <cell r="Z18">
            <v>22.992101918297511</v>
          </cell>
          <cell r="AA18">
            <v>0.10517717599999998</v>
          </cell>
          <cell r="AB18">
            <v>5.9432083999999996E-2</v>
          </cell>
          <cell r="AC18">
            <v>8.0013995758442586</v>
          </cell>
          <cell r="AD18">
            <v>23.007728150902739</v>
          </cell>
          <cell r="AE18">
            <v>0.15099437699999996</v>
          </cell>
          <cell r="AF18">
            <v>8.6866728000000615E-2</v>
          </cell>
          <cell r="AG18">
            <v>8.0078074504547718</v>
          </cell>
          <cell r="AH18">
            <v>23.025852357263087</v>
          </cell>
          <cell r="AI18">
            <v>0.20921855199999995</v>
          </cell>
          <cell r="AJ18">
            <v>0.11406923600000041</v>
          </cell>
          <cell r="AK18">
            <v>8.0152803471859873</v>
          </cell>
          <cell r="AL18">
            <v>23.046988901078088</v>
          </cell>
          <cell r="AM18">
            <v>0.27923756899999996</v>
          </cell>
          <cell r="AN18">
            <v>0.14139637600000055</v>
          </cell>
          <cell r="AO18">
            <v>8.0237959274812187</v>
          </cell>
          <cell r="AP18">
            <v>23.071074599368071</v>
          </cell>
          <cell r="AQ18">
            <v>0.3580035949999999</v>
          </cell>
          <cell r="AR18">
            <v>0.16862346000000028</v>
          </cell>
          <cell r="AS18">
            <v>8.0330679199949682</v>
          </cell>
          <cell r="AT18">
            <v>23.097299754494404</v>
          </cell>
          <cell r="AU18">
            <v>7.9880000000000004</v>
          </cell>
          <cell r="AV18">
            <v>22.992999999999999</v>
          </cell>
          <cell r="AW18">
            <v>0.44949345299999988</v>
          </cell>
          <cell r="AX18">
            <v>0.19572180800000027</v>
          </cell>
          <cell r="AY18">
            <v>8.0444416976702442</v>
          </cell>
          <cell r="AZ18">
            <v>23.152641228657238</v>
          </cell>
          <cell r="BA18">
            <v>1.0476096413</v>
          </cell>
          <cell r="BB18">
            <v>0.32616118399999894</v>
          </cell>
          <cell r="BC18">
            <v>8.108173781180577</v>
          </cell>
          <cell r="BD18">
            <v>23.332902782374457</v>
          </cell>
          <cell r="BE18">
            <v>7.9969999999999999</v>
          </cell>
          <cell r="BF18">
            <v>23.34</v>
          </cell>
          <cell r="BG18">
            <v>1.7278140087839999</v>
          </cell>
          <cell r="BH18">
            <v>0.35201507199999926</v>
          </cell>
          <cell r="BI18">
            <v>8.1789378605544023</v>
          </cell>
          <cell r="BJ18">
            <v>23.854597979810361</v>
          </cell>
          <cell r="BK18">
            <v>2.3362718592349001</v>
          </cell>
          <cell r="BL18">
            <v>0.35201507199999749</v>
          </cell>
          <cell r="BM18">
            <v>8.2321641186980941</v>
          </cell>
          <cell r="BN18">
            <v>24.005144572092721</v>
          </cell>
          <cell r="BO18">
            <v>8.0009999999999994</v>
          </cell>
          <cell r="BP18">
            <v>23.507999999999999</v>
          </cell>
          <cell r="BQ18">
            <v>2.8091921701041995</v>
          </cell>
          <cell r="BR18">
            <v>0.35201507199999926</v>
          </cell>
          <cell r="BS18">
            <v>8.2775339169989479</v>
          </cell>
          <cell r="BT18">
            <v>24.290156031752133</v>
          </cell>
        </row>
        <row r="19">
          <cell r="B19" t="str">
            <v>Ashwood Dale</v>
          </cell>
          <cell r="C19" t="str">
            <v>ASHWOOD DALE</v>
          </cell>
          <cell r="D19">
            <v>6.6</v>
          </cell>
          <cell r="E19">
            <v>50</v>
          </cell>
          <cell r="F19">
            <v>20</v>
          </cell>
          <cell r="G19">
            <v>0.78494428501672242</v>
          </cell>
          <cell r="H19">
            <v>0.68394217580312577</v>
          </cell>
          <cell r="I19">
            <v>13.677</v>
          </cell>
          <cell r="J19">
            <v>39.241999999999997</v>
          </cell>
          <cell r="K19">
            <v>1.7432891000000006E-2</v>
          </cell>
          <cell r="L19">
            <v>3.6413279999991666E-3</v>
          </cell>
          <cell r="M19">
            <v>13.678843516062516</v>
          </cell>
          <cell r="N19">
            <v>39.247214250836123</v>
          </cell>
          <cell r="O19">
            <v>4.2304907999999974E-2</v>
          </cell>
          <cell r="P19">
            <v>6.9339519999993549E-3</v>
          </cell>
          <cell r="Q19">
            <v>13.68130728319327</v>
          </cell>
          <cell r="R19">
            <v>39.254182836617808</v>
          </cell>
          <cell r="S19">
            <v>1.7432891000000006E-2</v>
          </cell>
          <cell r="T19">
            <v>1.0100039999998867E-2</v>
          </cell>
          <cell r="U19">
            <v>13.679408506837035</v>
          </cell>
          <cell r="V19">
            <v>39.248812286068002</v>
          </cell>
          <cell r="W19">
            <v>0.12383741199999998</v>
          </cell>
          <cell r="X19">
            <v>9.4002151999999839E-2</v>
          </cell>
          <cell r="Y19">
            <v>13.696056019835689</v>
          </cell>
          <cell r="Z19">
            <v>39.29589856339296</v>
          </cell>
          <cell r="AA19">
            <v>0.18981728000000009</v>
          </cell>
          <cell r="AB19">
            <v>0.1778355279999988</v>
          </cell>
          <cell r="AC19">
            <v>13.709161279949564</v>
          </cell>
          <cell r="AD19">
            <v>39.332965836575902</v>
          </cell>
          <cell r="AE19">
            <v>0.27346596999999995</v>
          </cell>
          <cell r="AF19">
            <v>0.26196960399999991</v>
          </cell>
          <cell r="AG19">
            <v>13.72383846557312</v>
          </cell>
          <cell r="AH19">
            <v>39.374479186508502</v>
          </cell>
          <cell r="AI19">
            <v>0.37803703599999994</v>
          </cell>
          <cell r="AJ19">
            <v>0.34560598400000009</v>
          </cell>
          <cell r="AK19">
            <v>13.740302347332452</v>
          </cell>
          <cell r="AL19">
            <v>39.421046076255216</v>
          </cell>
          <cell r="AM19">
            <v>0.50236191499999994</v>
          </cell>
          <cell r="AN19">
            <v>0.42951983200000088</v>
          </cell>
          <cell r="AO19">
            <v>13.758518511739901</v>
          </cell>
          <cell r="AP19">
            <v>39.472569169774076</v>
          </cell>
          <cell r="AQ19">
            <v>0.64133321099999996</v>
          </cell>
          <cell r="AR19">
            <v>0.51322517199999984</v>
          </cell>
          <cell r="AS19">
            <v>13.777997665639422</v>
          </cell>
          <cell r="AT19">
            <v>39.527664537030589</v>
          </cell>
          <cell r="AU19">
            <v>13.685</v>
          </cell>
          <cell r="AV19">
            <v>39.587000000000003</v>
          </cell>
          <cell r="AW19">
            <v>0.79374185799999986</v>
          </cell>
          <cell r="AX19">
            <v>0.59665610399999958</v>
          </cell>
          <cell r="AY19">
            <v>13.806628278430516</v>
          </cell>
          <cell r="AZ19">
            <v>39.931016721849055</v>
          </cell>
          <cell r="BA19">
            <v>1.7716696249999999</v>
          </cell>
          <cell r="BB19">
            <v>1.0028832559999992</v>
          </cell>
          <cell r="BC19">
            <v>13.927710432231244</v>
          </cell>
          <cell r="BD19">
            <v>40.273488769981725</v>
          </cell>
          <cell r="BE19">
            <v>13.702</v>
          </cell>
          <cell r="BF19">
            <v>40.262999999999998</v>
          </cell>
          <cell r="BG19">
            <v>2.9481159476999999</v>
          </cell>
          <cell r="BH19">
            <v>1.082729816000001</v>
          </cell>
          <cell r="BI19">
            <v>14.05460755859607</v>
          </cell>
          <cell r="BJ19">
            <v>41.26032478312365</v>
          </cell>
          <cell r="BK19">
            <v>4.0550203017359996</v>
          </cell>
          <cell r="BL19">
            <v>0.9868010479999989</v>
          </cell>
          <cell r="BM19">
            <v>14.143044986890315</v>
          </cell>
          <cell r="BN19">
            <v>41.510463604153891</v>
          </cell>
          <cell r="BO19">
            <v>13.709</v>
          </cell>
          <cell r="BP19">
            <v>40.585999999999999</v>
          </cell>
          <cell r="BQ19">
            <v>4.9423199210499993</v>
          </cell>
          <cell r="BR19">
            <v>0.7300949960000005</v>
          </cell>
          <cell r="BS19">
            <v>14.205207618077889</v>
          </cell>
          <cell r="BT19">
            <v>41.989487086477197</v>
          </cell>
        </row>
        <row r="20">
          <cell r="B20" t="str">
            <v>Askam &amp; Dalton</v>
          </cell>
          <cell r="C20" t="str">
            <v>ASKAM</v>
          </cell>
          <cell r="D20">
            <v>11</v>
          </cell>
          <cell r="E20">
            <v>62.5</v>
          </cell>
          <cell r="F20">
            <v>25</v>
          </cell>
          <cell r="G20">
            <v>0.40889807433083286</v>
          </cell>
          <cell r="H20">
            <v>0.32889840200924281</v>
          </cell>
          <cell r="I20">
            <v>8.2210000000000001</v>
          </cell>
          <cell r="J20">
            <v>25.552</v>
          </cell>
          <cell r="K20">
            <v>2.5866809000000046E-2</v>
          </cell>
          <cell r="L20">
            <v>1.9508839999957672E-3</v>
          </cell>
          <cell r="M20">
            <v>8.2224600502310707</v>
          </cell>
          <cell r="N20">
            <v>25.556129645677053</v>
          </cell>
          <cell r="O20">
            <v>6.2491011999998847E-2</v>
          </cell>
          <cell r="P20">
            <v>4.0248680000019021E-3</v>
          </cell>
          <cell r="Q20">
            <v>8.2244911782930359</v>
          </cell>
          <cell r="R20">
            <v>25.561874543381347</v>
          </cell>
          <cell r="S20">
            <v>2.5866809000000046E-2</v>
          </cell>
          <cell r="T20">
            <v>6.2778359999953182E-3</v>
          </cell>
          <cell r="U20">
            <v>8.2226871563130679</v>
          </cell>
          <cell r="V20">
            <v>25.556771998679569</v>
          </cell>
          <cell r="W20">
            <v>0.17900670800000107</v>
          </cell>
          <cell r="X20">
            <v>8.0154135999983112E-2</v>
          </cell>
          <cell r="Y20">
            <v>8.2346024166406178</v>
          </cell>
          <cell r="Z20">
            <v>25.590473444188422</v>
          </cell>
          <cell r="AA20">
            <v>0.27171986300000128</v>
          </cell>
          <cell r="AB20">
            <v>0.15418900399999558</v>
          </cell>
          <cell r="AC20">
            <v>8.2433544180920642</v>
          </cell>
          <cell r="AD20">
            <v>25.61522784248951</v>
          </cell>
          <cell r="AE20">
            <v>0.38919246700000087</v>
          </cell>
          <cell r="AF20">
            <v>0.22868958799999461</v>
          </cell>
          <cell r="AG20">
            <v>8.2534303973437897</v>
          </cell>
          <cell r="AH20">
            <v>25.64372701551347</v>
          </cell>
          <cell r="AI20">
            <v>0.53668531699999988</v>
          </cell>
          <cell r="AJ20">
            <v>0.30292601199999325</v>
          </cell>
          <cell r="AK20">
            <v>8.2650681660738918</v>
          </cell>
          <cell r="AL20">
            <v>25.676643596261215</v>
          </cell>
          <cell r="AM20">
            <v>0.71260380400000045</v>
          </cell>
          <cell r="AN20">
            <v>0.37758074399999941</v>
          </cell>
          <cell r="AO20">
            <v>8.2782198492958337</v>
          </cell>
          <cell r="AP20">
            <v>25.713842173822226</v>
          </cell>
          <cell r="AQ20">
            <v>0.90954182300000141</v>
          </cell>
          <cell r="AR20">
            <v>0.45216747199999219</v>
          </cell>
          <cell r="AS20">
            <v>8.2924712025478424</v>
          </cell>
          <cell r="AT20">
            <v>25.754151087924544</v>
          </cell>
          <cell r="AU20">
            <v>8.2219999999999995</v>
          </cell>
          <cell r="AV20">
            <v>25.562999999999999</v>
          </cell>
          <cell r="AW20">
            <v>1.1311376899999992</v>
          </cell>
          <cell r="AX20">
            <v>0.52657722799998652</v>
          </cell>
          <cell r="AY20">
            <v>8.3090074685588124</v>
          </cell>
          <cell r="AZ20">
            <v>25.809094284127248</v>
          </cell>
          <cell r="BA20">
            <v>2.5629815449999995</v>
          </cell>
          <cell r="BB20">
            <v>0.86439446800000042</v>
          </cell>
          <cell r="BC20">
            <v>8.4018905876108736</v>
          </cell>
          <cell r="BD20">
            <v>26.071807417485125</v>
          </cell>
          <cell r="BE20">
            <v>8.2710000000000008</v>
          </cell>
          <cell r="BF20">
            <v>25.701000000000001</v>
          </cell>
          <cell r="BG20">
            <v>4.2309060586000022</v>
          </cell>
          <cell r="BH20">
            <v>0.85584935999999345</v>
          </cell>
          <cell r="BI20">
            <v>8.5379854191118643</v>
          </cell>
          <cell r="BJ20">
            <v>26.456148801327725</v>
          </cell>
          <cell r="BK20">
            <v>5.7577489846770007</v>
          </cell>
          <cell r="BL20">
            <v>-0.11619799999999714</v>
          </cell>
          <cell r="BM20">
            <v>8.5671046345136617</v>
          </cell>
          <cell r="BN20">
            <v>26.538510380021496</v>
          </cell>
          <cell r="BO20">
            <v>8.2720000000000002</v>
          </cell>
          <cell r="BP20">
            <v>25.710999999999999</v>
          </cell>
          <cell r="BQ20">
            <v>6.9616186504570017</v>
          </cell>
          <cell r="BR20">
            <v>-0.34656607599998779</v>
          </cell>
          <cell r="BS20">
            <v>8.6192002167787525</v>
          </cell>
          <cell r="BT20">
            <v>26.693030510854783</v>
          </cell>
        </row>
        <row r="21">
          <cell r="B21" t="str">
            <v>Askerton Castle</v>
          </cell>
          <cell r="C21" t="str">
            <v>ASKERTON CASTLE</v>
          </cell>
          <cell r="D21">
            <v>11</v>
          </cell>
          <cell r="E21">
            <v>50</v>
          </cell>
          <cell r="F21">
            <v>20</v>
          </cell>
          <cell r="G21">
            <v>8.3165139274132438E-2</v>
          </cell>
          <cell r="H21">
            <v>7.4604542519486769E-2</v>
          </cell>
          <cell r="I21">
            <v>1.492</v>
          </cell>
          <cell r="J21">
            <v>4.1580000000000004</v>
          </cell>
          <cell r="K21">
            <v>1.6709079999999987E-3</v>
          </cell>
          <cell r="L21">
            <v>6.0024400000024958E-5</v>
          </cell>
          <cell r="M21">
            <v>1.4920908503897354</v>
          </cell>
          <cell r="N21">
            <v>4.1582569637066218</v>
          </cell>
          <cell r="O21">
            <v>3.9412550000000046E-3</v>
          </cell>
          <cell r="P21">
            <v>1.2255640000002899E-4</v>
          </cell>
          <cell r="Q21">
            <v>1.4922132947823388</v>
          </cell>
          <cell r="R21">
            <v>4.1586032887479343</v>
          </cell>
          <cell r="S21">
            <v>1.6709079999999987E-3</v>
          </cell>
          <cell r="T21">
            <v>1.8971200000000854E-4</v>
          </cell>
          <cell r="U21">
            <v>1.4920976572234417</v>
          </cell>
          <cell r="V21">
            <v>4.1582762163397105</v>
          </cell>
          <cell r="W21">
            <v>1.0818043999999999E-2</v>
          </cell>
          <cell r="X21">
            <v>7.3389064000001225E-3</v>
          </cell>
          <cell r="Y21">
            <v>1.4929529927455547</v>
          </cell>
          <cell r="Z21">
            <v>4.1606954705312136</v>
          </cell>
          <cell r="AA21">
            <v>1.6045284999999992E-2</v>
          </cell>
          <cell r="AB21">
            <v>1.4492441599999961E-2</v>
          </cell>
          <cell r="AC21">
            <v>1.493602814970268</v>
          </cell>
          <cell r="AD21">
            <v>4.1625334453378562</v>
          </cell>
          <cell r="AE21">
            <v>2.2483007999999999E-2</v>
          </cell>
          <cell r="AF21">
            <v>2.1659100000000042E-2</v>
          </cell>
          <cell r="AG21">
            <v>1.4943168598123997</v>
          </cell>
          <cell r="AH21">
            <v>4.164553069137626</v>
          </cell>
          <cell r="AI21">
            <v>3.0301153999999997E-2</v>
          </cell>
          <cell r="AJ21">
            <v>2.8818336000000055E-2</v>
          </cell>
          <cell r="AK21">
            <v>1.4951029684968957</v>
          </cell>
          <cell r="AL21">
            <v>4.1667765202638529</v>
          </cell>
          <cell r="AM21">
            <v>3.9370420000000017E-2</v>
          </cell>
          <cell r="AN21">
            <v>3.5989315999999993E-2</v>
          </cell>
          <cell r="AO21">
            <v>1.4959553603514235</v>
          </cell>
          <cell r="AP21">
            <v>4.1691874485061122</v>
          </cell>
          <cell r="AQ21">
            <v>4.9355252000000016E-2</v>
          </cell>
          <cell r="AR21">
            <v>4.3158296000000096E-2</v>
          </cell>
          <cell r="AS21">
            <v>1.4968557019855897</v>
          </cell>
          <cell r="AT21">
            <v>4.1717339992057267</v>
          </cell>
          <cell r="AU21">
            <v>1.492</v>
          </cell>
          <cell r="AV21">
            <v>4.1619999999999999</v>
          </cell>
          <cell r="AW21">
            <v>6.0263455900000013E-2</v>
          </cell>
          <cell r="AX21">
            <v>5.0322259999999952E-2</v>
          </cell>
          <cell r="AY21">
            <v>1.4978042448039448</v>
          </cell>
          <cell r="AZ21">
            <v>4.1784168834421447</v>
          </cell>
          <cell r="BA21">
            <v>0.12792740499999999</v>
          </cell>
          <cell r="BB21">
            <v>8.5785480000000081E-2</v>
          </cell>
          <cell r="BC21">
            <v>1.5032170174258219</v>
          </cell>
          <cell r="BD21">
            <v>4.1937265163459454</v>
          </cell>
          <cell r="BE21">
            <v>1.4930000000000001</v>
          </cell>
          <cell r="BF21">
            <v>4.1840000000000002</v>
          </cell>
          <cell r="BG21">
            <v>0.21007028424000002</v>
          </cell>
          <cell r="BH21">
            <v>9.2861283999999933E-2</v>
          </cell>
          <cell r="BI21">
            <v>1.5088997838608547</v>
          </cell>
          <cell r="BJ21">
            <v>4.2289713799496429</v>
          </cell>
          <cell r="BK21">
            <v>0.2902489009036</v>
          </cell>
          <cell r="BL21">
            <v>9.2861283999999933E-2</v>
          </cell>
          <cell r="BM21">
            <v>1.5131080698530348</v>
          </cell>
          <cell r="BN21">
            <v>4.2408742101986148</v>
          </cell>
          <cell r="BO21">
            <v>1.502</v>
          </cell>
          <cell r="BP21">
            <v>4.21</v>
          </cell>
          <cell r="BQ21">
            <v>0.35784588463099998</v>
          </cell>
          <cell r="BR21">
            <v>9.2861283999999933E-2</v>
          </cell>
          <cell r="BS21">
            <v>1.5256559913758911</v>
          </cell>
          <cell r="BT21">
            <v>4.2769092476703321</v>
          </cell>
        </row>
        <row r="22">
          <cell r="B22" t="str">
            <v>Aspatria</v>
          </cell>
          <cell r="C22" t="str">
            <v>ASPATRIA</v>
          </cell>
          <cell r="D22">
            <v>11</v>
          </cell>
          <cell r="E22">
            <v>33.405000000000001</v>
          </cell>
          <cell r="F22">
            <v>13.1</v>
          </cell>
          <cell r="G22">
            <v>0.58191679040431421</v>
          </cell>
          <cell r="H22">
            <v>0.52855237000050759</v>
          </cell>
          <cell r="I22">
            <v>6.923</v>
          </cell>
          <cell r="J22">
            <v>19.436</v>
          </cell>
          <cell r="K22">
            <v>1.9342422999999886E-2</v>
          </cell>
          <cell r="L22">
            <v>3.9692360000564975E-4</v>
          </cell>
          <cell r="M22">
            <v>6.9240360470066493</v>
          </cell>
          <cell r="N22">
            <v>19.438930383456118</v>
          </cell>
          <cell r="O22">
            <v>4.6121383000000016E-2</v>
          </cell>
          <cell r="P22">
            <v>8.2255559999921957E-4</v>
          </cell>
          <cell r="Q22">
            <v>6.9254639177806849</v>
          </cell>
          <cell r="R22">
            <v>19.442969011884031</v>
          </cell>
          <cell r="S22">
            <v>1.9342422999999886E-2</v>
          </cell>
          <cell r="T22">
            <v>1.2873316000057144E-3</v>
          </cell>
          <cell r="U22">
            <v>6.9240827813065122</v>
          </cell>
          <cell r="V22">
            <v>19.439062568017505</v>
          </cell>
          <cell r="W22">
            <v>0.12877073100000036</v>
          </cell>
          <cell r="X22">
            <v>4.4256283600006441E-2</v>
          </cell>
          <cell r="Y22">
            <v>6.93208156304149</v>
          </cell>
          <cell r="Z22">
            <v>19.461686539241644</v>
          </cell>
          <cell r="AA22">
            <v>0.19285530000000017</v>
          </cell>
          <cell r="AB22">
            <v>8.7259399600004173E-2</v>
          </cell>
          <cell r="AC22">
            <v>6.9377022088380027</v>
          </cell>
          <cell r="AD22">
            <v>19.47758412627109</v>
          </cell>
          <cell r="AE22">
            <v>0.27294562700000036</v>
          </cell>
          <cell r="AF22">
            <v>0.13036069960000418</v>
          </cell>
          <cell r="AG22">
            <v>6.9441680923843991</v>
          </cell>
          <cell r="AH22">
            <v>19.495872406679169</v>
          </cell>
          <cell r="AI22">
            <v>0.37212669300000023</v>
          </cell>
          <cell r="AJ22">
            <v>0.17340736759999942</v>
          </cell>
          <cell r="AK22">
            <v>6.9516331124308657</v>
          </cell>
          <cell r="AL22">
            <v>19.516986671865368</v>
          </cell>
          <cell r="AM22">
            <v>0.48916444199999987</v>
          </cell>
          <cell r="AN22">
            <v>0.21654229960000571</v>
          </cell>
          <cell r="AO22">
            <v>6.9600399979301546</v>
          </cell>
          <cell r="AP22">
            <v>19.540764934846191</v>
          </cell>
          <cell r="AQ22">
            <v>0.61931954000000022</v>
          </cell>
          <cell r="AR22">
            <v>0.25966354760000243</v>
          </cell>
          <cell r="AS22">
            <v>6.9691346474762721</v>
          </cell>
          <cell r="AT22">
            <v>19.566488488312491</v>
          </cell>
          <cell r="AU22">
            <v>6.9290000000000003</v>
          </cell>
          <cell r="AV22">
            <v>19.640999999999998</v>
          </cell>
          <cell r="AW22">
            <v>0.76440725600000015</v>
          </cell>
          <cell r="AX22">
            <v>0.30274809159999982</v>
          </cell>
          <cell r="AY22">
            <v>6.9850111297458195</v>
          </cell>
          <cell r="AZ22">
            <v>19.79942339866075</v>
          </cell>
          <cell r="BA22">
            <v>1.6889892609999997</v>
          </cell>
          <cell r="BB22">
            <v>0.48100302760000346</v>
          </cell>
          <cell r="BC22">
            <v>7.0428950574511475</v>
          </cell>
          <cell r="BD22">
            <v>19.963143869869349</v>
          </cell>
          <cell r="BE22">
            <v>6.9320000000000004</v>
          </cell>
          <cell r="BF22">
            <v>19.853000000000002</v>
          </cell>
          <cell r="BG22">
            <v>2.7697271333</v>
          </cell>
          <cell r="BH22">
            <v>0.38603999959999769</v>
          </cell>
          <cell r="BI22">
            <v>7.097634818516326</v>
          </cell>
          <cell r="BJ22">
            <v>20.321486013493992</v>
          </cell>
          <cell r="BK22">
            <v>3.7716562967330001</v>
          </cell>
          <cell r="BL22">
            <v>-2.4210882443999999</v>
          </cell>
          <cell r="BM22">
            <v>7.0028864389612151</v>
          </cell>
          <cell r="BN22">
            <v>20.053497126734566</v>
          </cell>
          <cell r="BO22">
            <v>6.9939999999999998</v>
          </cell>
          <cell r="BP22">
            <v>20.213999999999999</v>
          </cell>
          <cell r="BQ22">
            <v>4.5752610666529998</v>
          </cell>
          <cell r="BR22">
            <v>-6.209826772399996</v>
          </cell>
          <cell r="BS22">
            <v>6.9082075499798945</v>
          </cell>
          <cell r="BT22">
            <v>19.971342307264702</v>
          </cell>
        </row>
        <row r="23">
          <cell r="B23" t="str">
            <v>Atherton Town Centre</v>
          </cell>
          <cell r="C23" t="str">
            <v>ATHERTON TOWN CENTRE</v>
          </cell>
          <cell r="D23">
            <v>11</v>
          </cell>
          <cell r="E23">
            <v>50</v>
          </cell>
          <cell r="F23">
            <v>20</v>
          </cell>
          <cell r="G23">
            <v>0.57573877010573338</v>
          </cell>
          <cell r="H23">
            <v>0.48634033427301721</v>
          </cell>
          <cell r="I23">
            <v>9.7240000000000002</v>
          </cell>
          <cell r="J23">
            <v>28.779</v>
          </cell>
          <cell r="K23">
            <v>4.6409996000000175E-2</v>
          </cell>
          <cell r="L23">
            <v>7.0645439999994508E-3</v>
          </cell>
          <cell r="M23">
            <v>9.7268066854603443</v>
          </cell>
          <cell r="N23">
            <v>28.78693850528667</v>
          </cell>
          <cell r="O23">
            <v>0.11261104999999993</v>
          </cell>
          <cell r="P23">
            <v>1.3503559999998416E-2</v>
          </cell>
          <cell r="Q23">
            <v>9.730619300366568</v>
          </cell>
          <cell r="R23">
            <v>28.797722208703643</v>
          </cell>
          <cell r="S23">
            <v>4.6409996000000175E-2</v>
          </cell>
          <cell r="T23">
            <v>1.9732835999997533E-2</v>
          </cell>
          <cell r="U23">
            <v>9.7274715983509239</v>
          </cell>
          <cell r="V23">
            <v>28.788819162941977</v>
          </cell>
          <cell r="W23">
            <v>0.3213252230000001</v>
          </cell>
          <cell r="X23">
            <v>0.1172551759999978</v>
          </cell>
          <cell r="Y23">
            <v>9.7470195010385403</v>
          </cell>
          <cell r="Z23">
            <v>28.84410898113553</v>
          </cell>
          <cell r="AA23">
            <v>0.48733745500000003</v>
          </cell>
          <cell r="AB23">
            <v>0.21466699599999739</v>
          </cell>
          <cell r="AC23">
            <v>9.7608456780688329</v>
          </cell>
          <cell r="AD23">
            <v>28.883215315279553</v>
          </cell>
          <cell r="AE23">
            <v>0.69928139900000019</v>
          </cell>
          <cell r="AF23">
            <v>0.31271216799999824</v>
          </cell>
          <cell r="AG23">
            <v>9.7771158871205106</v>
          </cell>
          <cell r="AH23">
            <v>28.929234415886608</v>
          </cell>
          <cell r="AI23">
            <v>0.96835353300000016</v>
          </cell>
          <cell r="AJ23">
            <v>0.40976600800000096</v>
          </cell>
          <cell r="AK23">
            <v>9.7963325170883486</v>
          </cell>
          <cell r="AL23">
            <v>28.983587253333852</v>
          </cell>
          <cell r="AM23">
            <v>1.2917266199999999</v>
          </cell>
          <cell r="AN23">
            <v>0.50740455600000001</v>
          </cell>
          <cell r="AO23">
            <v>9.8184298971610051</v>
          </cell>
          <cell r="AP23">
            <v>29.046088082517176</v>
          </cell>
          <cell r="AQ23">
            <v>1.6553521530000004</v>
          </cell>
          <cell r="AR23">
            <v>0.60463527199999856</v>
          </cell>
          <cell r="AS23">
            <v>9.8426185771080839</v>
          </cell>
          <cell r="AT23">
            <v>29.1145040009913</v>
          </cell>
          <cell r="AU23">
            <v>9.7520000000000007</v>
          </cell>
          <cell r="AV23">
            <v>29.719000000000001</v>
          </cell>
          <cell r="AW23">
            <v>2.0765370610000002</v>
          </cell>
          <cell r="AX23">
            <v>0.70131647199999936</v>
          </cell>
          <cell r="AY23">
            <v>9.8977994986406284</v>
          </cell>
          <cell r="AZ23">
            <v>30.131383256729546</v>
          </cell>
          <cell r="BA23">
            <v>4.8242875410000003</v>
          </cell>
          <cell r="BB23">
            <v>1.1627526879999985</v>
          </cell>
          <cell r="BC23">
            <v>10.066238117078388</v>
          </cell>
          <cell r="BD23">
            <v>30.607799613973683</v>
          </cell>
          <cell r="BE23">
            <v>9.7789999999999999</v>
          </cell>
          <cell r="BF23">
            <v>30.524000000000001</v>
          </cell>
          <cell r="BG23">
            <v>7.9476415353600007</v>
          </cell>
          <cell r="BH23">
            <v>1.2540123759999888</v>
          </cell>
          <cell r="BI23">
            <v>10.261961578428497</v>
          </cell>
          <cell r="BJ23">
            <v>31.890021628637395</v>
          </cell>
          <cell r="BK23">
            <v>10.731207586062601</v>
          </cell>
          <cell r="BL23">
            <v>1.2540123759999959</v>
          </cell>
          <cell r="BM23">
            <v>10.408060906490338</v>
          </cell>
          <cell r="BN23">
            <v>32.303252931034699</v>
          </cell>
          <cell r="BO23">
            <v>9.7110000000000003</v>
          </cell>
          <cell r="BP23">
            <v>30.358000000000001</v>
          </cell>
          <cell r="BQ23">
            <v>12.880290404775002</v>
          </cell>
          <cell r="BR23">
            <v>1.2540123759999888</v>
          </cell>
          <cell r="BS23">
            <v>10.45285850138983</v>
          </cell>
          <cell r="BT23">
            <v>32.456292708054555</v>
          </cell>
        </row>
        <row r="24">
          <cell r="B24" t="str">
            <v>Athletic St</v>
          </cell>
          <cell r="C24" t="str">
            <v>ATHLETIC ST</v>
          </cell>
          <cell r="D24">
            <v>6.6</v>
          </cell>
          <cell r="E24">
            <v>54.75</v>
          </cell>
          <cell r="F24">
            <v>21.9</v>
          </cell>
          <cell r="G24">
            <v>0.71506422540336811</v>
          </cell>
          <cell r="H24">
            <v>0.61105199586088232</v>
          </cell>
          <cell r="I24">
            <v>13.38</v>
          </cell>
          <cell r="J24">
            <v>39.143999999999998</v>
          </cell>
          <cell r="K24">
            <v>1.9585189999999919E-2</v>
          </cell>
          <cell r="L24">
            <v>3.7203880000005185E-3</v>
          </cell>
          <cell r="M24">
            <v>13.382038709353322</v>
          </cell>
          <cell r="N24">
            <v>39.149766340834404</v>
          </cell>
          <cell r="O24">
            <v>4.7293663000000041E-2</v>
          </cell>
          <cell r="P24">
            <v>7.1108960000012544E-3</v>
          </cell>
          <cell r="Q24">
            <v>13.384759164664212</v>
          </cell>
          <cell r="R24">
            <v>39.157460950427385</v>
          </cell>
          <cell r="S24">
            <v>1.9585189999999919E-2</v>
          </cell>
          <cell r="T24">
            <v>1.0394116000000508E-2</v>
          </cell>
          <cell r="U24">
            <v>13.382622509149883</v>
          </cell>
          <cell r="V24">
            <v>39.151417576014417</v>
          </cell>
          <cell r="W24">
            <v>0.13407288199999989</v>
          </cell>
          <cell r="X24">
            <v>4.9892348000001085E-2</v>
          </cell>
          <cell r="Y24">
            <v>13.396092784100309</v>
          </cell>
          <cell r="Z24">
            <v>39.189517267061994</v>
          </cell>
          <cell r="AA24">
            <v>0.20260345399999991</v>
          </cell>
          <cell r="AB24">
            <v>8.9338940000001088E-2</v>
          </cell>
          <cell r="AC24">
            <v>13.405538336327844</v>
          </cell>
          <cell r="AD24">
            <v>39.216233323190558</v>
          </cell>
          <cell r="AE24">
            <v>0.28962552399999986</v>
          </cell>
          <cell r="AF24">
            <v>0.12912150799999988</v>
          </cell>
          <cell r="AG24">
            <v>13.416630865401146</v>
          </cell>
          <cell r="AH24">
            <v>39.247607733303525</v>
          </cell>
          <cell r="AI24">
            <v>0.3994616820000001</v>
          </cell>
          <cell r="AJ24">
            <v>0.16839808400000233</v>
          </cell>
          <cell r="AK24">
            <v>13.429674846782131</v>
          </cell>
          <cell r="AL24">
            <v>39.284501684056188</v>
          </cell>
          <cell r="AM24">
            <v>0.53092285799999983</v>
          </cell>
          <cell r="AN24">
            <v>0.20798340800000137</v>
          </cell>
          <cell r="AO24">
            <v>13.444637535088031</v>
          </cell>
          <cell r="AP24">
            <v>39.326822557519719</v>
          </cell>
          <cell r="AQ24">
            <v>0.67837667199999996</v>
          </cell>
          <cell r="AR24">
            <v>0.24735983600000111</v>
          </cell>
          <cell r="AS24">
            <v>13.460980942741283</v>
          </cell>
          <cell r="AT24">
            <v>39.373048695036957</v>
          </cell>
          <cell r="AU24">
            <v>13.388999999999999</v>
          </cell>
          <cell r="AV24">
            <v>39.453000000000003</v>
          </cell>
          <cell r="AW24">
            <v>0.8477769399999997</v>
          </cell>
          <cell r="AX24">
            <v>0.28645330000000069</v>
          </cell>
          <cell r="AY24">
            <v>13.488219414301062</v>
          </cell>
          <cell r="AZ24">
            <v>39.733634882710561</v>
          </cell>
          <cell r="BA24">
            <v>1.9478752959999999</v>
          </cell>
          <cell r="BB24">
            <v>0.47016924400000004</v>
          </cell>
          <cell r="BC24">
            <v>13.60052404031538</v>
          </cell>
          <cell r="BD24">
            <v>40.05128033316393</v>
          </cell>
          <cell r="BE24">
            <v>13.329000000000001</v>
          </cell>
          <cell r="BF24">
            <v>39.770000000000003</v>
          </cell>
          <cell r="BG24">
            <v>3.2038894419899999</v>
          </cell>
          <cell r="BH24">
            <v>0.50636469200000089</v>
          </cell>
          <cell r="BI24">
            <v>13.653563064094099</v>
          </cell>
          <cell r="BJ24">
            <v>40.688002974174488</v>
          </cell>
          <cell r="BK24">
            <v>4.3316680371688996</v>
          </cell>
          <cell r="BL24">
            <v>0.50636469200000089</v>
          </cell>
          <cell r="BM24">
            <v>13.752218105838468</v>
          </cell>
          <cell r="BN24">
            <v>40.967041570237228</v>
          </cell>
          <cell r="BO24">
            <v>13.33</v>
          </cell>
          <cell r="BP24">
            <v>39.78</v>
          </cell>
          <cell r="BQ24">
            <v>5.2094052773407</v>
          </cell>
          <cell r="BR24">
            <v>0.50636469200000089</v>
          </cell>
          <cell r="BS24">
            <v>13.830000201579519</v>
          </cell>
          <cell r="BT24">
            <v>41.194214132526078</v>
          </cell>
        </row>
        <row r="25">
          <cell r="B25" t="str">
            <v>Avenham</v>
          </cell>
          <cell r="C25" t="str">
            <v>AVENHAM</v>
          </cell>
          <cell r="D25">
            <v>6.6</v>
          </cell>
          <cell r="E25">
            <v>54.75</v>
          </cell>
          <cell r="F25">
            <v>21.9</v>
          </cell>
          <cell r="G25">
            <v>0.68276642046447611</v>
          </cell>
          <cell r="H25">
            <v>0.60279560878012128</v>
          </cell>
          <cell r="I25">
            <v>13.2</v>
          </cell>
          <cell r="J25">
            <v>37.378</v>
          </cell>
          <cell r="K25">
            <v>1.3066502000000035E-2</v>
          </cell>
          <cell r="L25">
            <v>9.2377999999992966E-4</v>
          </cell>
          <cell r="M25">
            <v>13.201223832284656</v>
          </cell>
          <cell r="N25">
            <v>37.381461520430065</v>
          </cell>
          <cell r="O25">
            <v>3.059689600000004E-2</v>
          </cell>
          <cell r="P25">
            <v>1.7588320000001545E-3</v>
          </cell>
          <cell r="Q25">
            <v>13.202830392162216</v>
          </cell>
          <cell r="R25">
            <v>37.386005557965284</v>
          </cell>
          <cell r="S25">
            <v>1.3066502000000035E-2</v>
          </cell>
          <cell r="T25">
            <v>2.5620320000006025E-3</v>
          </cell>
          <cell r="U25">
            <v>13.201367142168476</v>
          </cell>
          <cell r="V25">
            <v>37.381866861992698</v>
          </cell>
          <cell r="W25">
            <v>8.1525922000000084E-2</v>
          </cell>
          <cell r="X25">
            <v>9.9069727999999468E-2</v>
          </cell>
          <cell r="Y25">
            <v>13.215798022294239</v>
          </cell>
          <cell r="Z25">
            <v>37.422683554774373</v>
          </cell>
          <cell r="AA25">
            <v>0.11908717700000004</v>
          </cell>
          <cell r="AB25">
            <v>0.1955606599999995</v>
          </cell>
          <cell r="AC25">
            <v>13.227524547483618</v>
          </cell>
          <cell r="AD25">
            <v>37.455851176699035</v>
          </cell>
          <cell r="AE25">
            <v>0.16504742999999999</v>
          </cell>
          <cell r="AF25">
            <v>0.29212771200000054</v>
          </cell>
          <cell r="AG25">
            <v>13.239992453227348</v>
          </cell>
          <cell r="AH25">
            <v>37.491115739493381</v>
          </cell>
          <cell r="AI25">
            <v>0.22091359600000005</v>
          </cell>
          <cell r="AJ25">
            <v>0.38857092800000048</v>
          </cell>
          <cell r="AK25">
            <v>13.253316068787623</v>
          </cell>
          <cell r="AL25">
            <v>37.528800615143744</v>
          </cell>
          <cell r="AM25">
            <v>0.28580808599999996</v>
          </cell>
          <cell r="AN25">
            <v>0.48508423999999994</v>
          </cell>
          <cell r="AO25">
            <v>13.267435589686714</v>
          </cell>
          <cell r="AP25">
            <v>37.56873665104316</v>
          </cell>
          <cell r="AQ25">
            <v>0.35724686400000005</v>
          </cell>
          <cell r="AR25">
            <v>0.58154554400000036</v>
          </cell>
          <cell r="AS25">
            <v>13.282123037798783</v>
          </cell>
          <cell r="AT25">
            <v>37.61027902767664</v>
          </cell>
          <cell r="AU25">
            <v>13.209</v>
          </cell>
          <cell r="AV25">
            <v>37.682000000000002</v>
          </cell>
          <cell r="AW25">
            <v>0.43864312700000008</v>
          </cell>
          <cell r="AX25">
            <v>0.67793847200000057</v>
          </cell>
          <cell r="AY25">
            <v>13.306675558599217</v>
          </cell>
          <cell r="AZ25">
            <v>37.958268199366763</v>
          </cell>
          <cell r="BA25">
            <v>0.95802942600000018</v>
          </cell>
          <cell r="BB25">
            <v>1.1571121479999995</v>
          </cell>
          <cell r="BC25">
            <v>13.394026902594405</v>
          </cell>
          <cell r="BD25">
            <v>38.205335110105786</v>
          </cell>
          <cell r="BE25">
            <v>13.226000000000001</v>
          </cell>
          <cell r="BF25">
            <v>38.289000000000001</v>
          </cell>
          <cell r="BG25">
            <v>1.5664782346600001</v>
          </cell>
          <cell r="BH25">
            <v>1.2525696279999989</v>
          </cell>
          <cell r="BI25">
            <v>13.472602733691696</v>
          </cell>
          <cell r="BJ25">
            <v>38.986497861010157</v>
          </cell>
          <cell r="BK25">
            <v>2.1689435240249999</v>
          </cell>
          <cell r="BL25">
            <v>1.2259227479999995</v>
          </cell>
          <cell r="BM25">
            <v>13.52297378121461</v>
          </cell>
          <cell r="BN25">
            <v>39.128968698125838</v>
          </cell>
          <cell r="BO25">
            <v>13.236000000000001</v>
          </cell>
          <cell r="BP25">
            <v>38.567999999999998</v>
          </cell>
          <cell r="BQ25">
            <v>2.7051530969659998</v>
          </cell>
          <cell r="BR25">
            <v>1.1546155119999986</v>
          </cell>
          <cell r="BS25">
            <v>13.573642188696393</v>
          </cell>
          <cell r="BT25">
            <v>39.522996324967544</v>
          </cell>
        </row>
        <row r="26">
          <cell r="B26" t="str">
            <v>Baguley</v>
          </cell>
          <cell r="C26" t="str">
            <v>BAGULEY</v>
          </cell>
          <cell r="D26">
            <v>11</v>
          </cell>
          <cell r="E26">
            <v>46</v>
          </cell>
          <cell r="F26">
            <v>18.399999999999999</v>
          </cell>
          <cell r="G26">
            <v>0.55056347640833503</v>
          </cell>
          <cell r="H26">
            <v>0.44866227712839735</v>
          </cell>
          <cell r="I26">
            <v>8.2539999999999996</v>
          </cell>
          <cell r="J26">
            <v>25.321999999999999</v>
          </cell>
          <cell r="K26">
            <v>2.5583772999999921E-2</v>
          </cell>
          <cell r="L26">
            <v>8.2115239999769329E-4</v>
          </cell>
          <cell r="M26">
            <v>8.2553858991625102</v>
          </cell>
          <cell r="N26">
            <v>25.325919914783409</v>
          </cell>
          <cell r="O26">
            <v>6.2437111000000045E-2</v>
          </cell>
          <cell r="P26">
            <v>8.1057020923999978</v>
          </cell>
          <cell r="Q26">
            <v>8.6827161243510282</v>
          </cell>
          <cell r="R26">
            <v>26.53459231493051</v>
          </cell>
          <cell r="S26">
            <v>2.5583772999999921E-2</v>
          </cell>
          <cell r="T26">
            <v>8.1066549724000012</v>
          </cell>
          <cell r="U26">
            <v>8.6808318389791808</v>
          </cell>
          <cell r="V26">
            <v>26.529262751074015</v>
          </cell>
          <cell r="W26">
            <v>0.17984353370000006</v>
          </cell>
          <cell r="X26">
            <v>8.1481615403999967</v>
          </cell>
          <cell r="Y26">
            <v>8.6911069064858353</v>
          </cell>
          <cell r="Z26">
            <v>26.558325030718436</v>
          </cell>
          <cell r="AA26">
            <v>0.27411722599999988</v>
          </cell>
          <cell r="AB26">
            <v>8.1897201364000018</v>
          </cell>
          <cell r="AC26">
            <v>8.6982362526871686</v>
          </cell>
          <cell r="AD26">
            <v>26.578489866895989</v>
          </cell>
          <cell r="AE26">
            <v>0.39515626700000006</v>
          </cell>
          <cell r="AF26">
            <v>8.2314662803999994</v>
          </cell>
          <cell r="AG26">
            <v>8.7067802590853347</v>
          </cell>
          <cell r="AH26">
            <v>26.602655966346568</v>
          </cell>
          <cell r="AI26">
            <v>0.54970739099999999</v>
          </cell>
          <cell r="AJ26">
            <v>8.2730649923999984</v>
          </cell>
          <cell r="AK26">
            <v>8.7170754555049808</v>
          </cell>
          <cell r="AL26">
            <v>26.631775179154484</v>
          </cell>
          <cell r="AM26">
            <v>0.73622855799999998</v>
          </cell>
          <cell r="AN26">
            <v>8.3148357403999995</v>
          </cell>
          <cell r="AO26">
            <v>8.7290576735576231</v>
          </cell>
          <cell r="AP26">
            <v>26.665666009709202</v>
          </cell>
          <cell r="AQ26">
            <v>0.94650038599999997</v>
          </cell>
          <cell r="AR26">
            <v>8.356566824399998</v>
          </cell>
          <cell r="AS26">
            <v>8.7422843962012386</v>
          </cell>
          <cell r="AT26">
            <v>26.703076830805898</v>
          </cell>
          <cell r="AU26">
            <v>8.2650000000000006</v>
          </cell>
          <cell r="AV26">
            <v>25.707999999999998</v>
          </cell>
          <cell r="AW26">
            <v>1.1911425420000001</v>
          </cell>
          <cell r="AX26">
            <v>8.3982127404000018</v>
          </cell>
          <cell r="AY26">
            <v>8.768310623058964</v>
          </cell>
          <cell r="AZ26">
            <v>27.131577418432876</v>
          </cell>
          <cell r="BA26">
            <v>2.7924057141</v>
          </cell>
          <cell r="BB26">
            <v>8.5062238844000042</v>
          </cell>
          <cell r="BC26">
            <v>8.8580242581970783</v>
          </cell>
          <cell r="BD26">
            <v>27.385325897517099</v>
          </cell>
          <cell r="BE26">
            <v>8.2810000000000006</v>
          </cell>
          <cell r="BF26">
            <v>26.302</v>
          </cell>
          <cell r="BG26">
            <v>4.6052134576700006</v>
          </cell>
          <cell r="BH26">
            <v>7.7456883644000003</v>
          </cell>
          <cell r="BI26">
            <v>8.9292542265187969</v>
          </cell>
          <cell r="BJ26">
            <v>28.135539838017124</v>
          </cell>
          <cell r="BK26">
            <v>6.2027946308394899</v>
          </cell>
          <cell r="BL26">
            <v>3.5504172004000027</v>
          </cell>
          <cell r="BM26">
            <v>8.7929108614754163</v>
          </cell>
          <cell r="BN26">
            <v>27.749902566049254</v>
          </cell>
          <cell r="BO26">
            <v>8.2279999999999998</v>
          </cell>
          <cell r="BP26">
            <v>26.501999999999999</v>
          </cell>
          <cell r="BQ26">
            <v>7.4168531820703301</v>
          </cell>
          <cell r="BR26">
            <v>-3.4384266796000018</v>
          </cell>
          <cell r="BS26">
            <v>8.4368132374683977</v>
          </cell>
          <cell r="BT26">
            <v>27.092613024861684</v>
          </cell>
        </row>
        <row r="27">
          <cell r="B27" t="str">
            <v>Bamber Bridge</v>
          </cell>
          <cell r="C27" t="str">
            <v>BAMBER BRIDGE</v>
          </cell>
          <cell r="D27">
            <v>11</v>
          </cell>
          <cell r="E27">
            <v>50</v>
          </cell>
          <cell r="F27">
            <v>20</v>
          </cell>
          <cell r="G27">
            <v>0.4606114793327602</v>
          </cell>
          <cell r="H27">
            <v>0.40743085707066645</v>
          </cell>
          <cell r="I27">
            <v>8.1470000000000002</v>
          </cell>
          <cell r="J27">
            <v>23.026</v>
          </cell>
          <cell r="K27">
            <v>2.8575722000000026E-2</v>
          </cell>
          <cell r="L27">
            <v>2.2349600000000081E-3</v>
          </cell>
          <cell r="M27">
            <v>8.1486171414133288</v>
          </cell>
          <cell r="N27">
            <v>23.030573966638009</v>
          </cell>
          <cell r="O27">
            <v>6.8575469E-2</v>
          </cell>
          <cell r="P27">
            <v>4.3040600000008311E-3</v>
          </cell>
          <cell r="Q27">
            <v>8.1508251832442333</v>
          </cell>
          <cell r="R27">
            <v>23.036819252045113</v>
          </cell>
          <cell r="S27">
            <v>2.8575722000000026E-2</v>
          </cell>
          <cell r="T27">
            <v>6.3296759999991181E-3</v>
          </cell>
          <cell r="U27">
            <v>8.1488320582664979</v>
          </cell>
          <cell r="V27">
            <v>23.031181843295077</v>
          </cell>
          <cell r="W27">
            <v>0.1917855690000001</v>
          </cell>
          <cell r="X27">
            <v>6.5266668000000472E-2</v>
          </cell>
          <cell r="Y27">
            <v>8.1604917434752497</v>
          </cell>
          <cell r="Z27">
            <v>23.064160413205514</v>
          </cell>
          <cell r="AA27">
            <v>0.28779148599999993</v>
          </cell>
          <cell r="AB27">
            <v>0.1241837359999991</v>
          </cell>
          <cell r="AC27">
            <v>8.168623091392833</v>
          </cell>
          <cell r="AD27">
            <v>23.087159338216352</v>
          </cell>
          <cell r="AE27">
            <v>0.40897526899999992</v>
          </cell>
          <cell r="AF27">
            <v>0.1833294239999983</v>
          </cell>
          <cell r="AG27">
            <v>8.1780879339950747</v>
          </cell>
          <cell r="AH27">
            <v>23.113929955763989</v>
          </cell>
          <cell r="AI27">
            <v>0.56109608700000013</v>
          </cell>
          <cell r="AJ27">
            <v>0.24215050000000016</v>
          </cell>
          <cell r="AK27">
            <v>8.1891595121118268</v>
          </cell>
          <cell r="AL27">
            <v>23.145245107623158</v>
          </cell>
          <cell r="AM27">
            <v>0.74237448699999997</v>
          </cell>
          <cell r="AN27">
            <v>0.30118255200000021</v>
          </cell>
          <cell r="AO27">
            <v>8.2017725397619436</v>
          </cell>
          <cell r="AP27">
            <v>23.180920137153919</v>
          </cell>
          <cell r="AQ27">
            <v>0.94516040999999995</v>
          </cell>
          <cell r="AR27">
            <v>0.36008619200000069</v>
          </cell>
          <cell r="AS27">
            <v>8.2155076797294129</v>
          </cell>
          <cell r="AT27">
            <v>23.219768979600097</v>
          </cell>
          <cell r="AU27">
            <v>8.1519999999999992</v>
          </cell>
          <cell r="AV27">
            <v>23.305</v>
          </cell>
          <cell r="AW27">
            <v>1.1783786339999998</v>
          </cell>
          <cell r="AX27">
            <v>0.41880873999999935</v>
          </cell>
          <cell r="AY27">
            <v>8.2358305963931961</v>
          </cell>
          <cell r="AZ27">
            <v>23.54210873272217</v>
          </cell>
          <cell r="BA27">
            <v>2.6870255419999998</v>
          </cell>
          <cell r="BB27">
            <v>0.70495929199999985</v>
          </cell>
          <cell r="BC27">
            <v>8.3300330324542742</v>
          </cell>
          <cell r="BD27">
            <v>23.80855345809449</v>
          </cell>
          <cell r="BE27">
            <v>8.15</v>
          </cell>
          <cell r="BF27">
            <v>23.673999999999999</v>
          </cell>
          <cell r="BG27">
            <v>4.4088326382299998</v>
          </cell>
          <cell r="BH27">
            <v>0.76183784400000398</v>
          </cell>
          <cell r="BI27">
            <v>8.4213898177096684</v>
          </cell>
          <cell r="BJ27">
            <v>24.441606321789948</v>
          </cell>
          <cell r="BK27">
            <v>5.9670951132059988</v>
          </cell>
          <cell r="BL27">
            <v>0.76183784400000398</v>
          </cell>
          <cell r="BM27">
            <v>8.5031773867456213</v>
          </cell>
          <cell r="BN27">
            <v>24.67293650051829</v>
          </cell>
          <cell r="BO27">
            <v>8.1560000000000006</v>
          </cell>
          <cell r="BP27">
            <v>23.879000000000001</v>
          </cell>
          <cell r="BQ27">
            <v>7.1974230150389991</v>
          </cell>
          <cell r="BR27">
            <v>0.76183784400000043</v>
          </cell>
          <cell r="BS27">
            <v>8.573752854501512</v>
          </cell>
          <cell r="BT27">
            <v>25.060583505112223</v>
          </cell>
        </row>
        <row r="28">
          <cell r="B28" t="str">
            <v>Barbara St</v>
          </cell>
          <cell r="C28" t="str">
            <v>BARBARA ST</v>
          </cell>
          <cell r="D28">
            <v>6.6</v>
          </cell>
          <cell r="E28">
            <v>50</v>
          </cell>
          <cell r="F28">
            <v>20</v>
          </cell>
          <cell r="G28">
            <v>0.77407339501051997</v>
          </cell>
          <cell r="H28">
            <v>0.69045022797611433</v>
          </cell>
          <cell r="I28">
            <v>13.807</v>
          </cell>
          <cell r="J28">
            <v>38.698</v>
          </cell>
          <cell r="K28">
            <v>1.8402385000000021E-2</v>
          </cell>
          <cell r="L28">
            <v>4.5128079999998683E-3</v>
          </cell>
          <cell r="M28">
            <v>13.809004559522286</v>
          </cell>
          <cell r="N28">
            <v>38.703669750525997</v>
          </cell>
          <cell r="O28">
            <v>4.4238260000000085E-2</v>
          </cell>
          <cell r="P28">
            <v>8.6061520000000336E-3</v>
          </cell>
          <cell r="Q28">
            <v>13.811622687195966</v>
          </cell>
          <cell r="R28">
            <v>38.711074933854285</v>
          </cell>
          <cell r="S28">
            <v>1.8402385000000021E-2</v>
          </cell>
          <cell r="T28">
            <v>1.2554364000000096E-2</v>
          </cell>
          <cell r="U28">
            <v>13.809708013237634</v>
          </cell>
          <cell r="V28">
            <v>38.7056594180955</v>
          </cell>
          <cell r="W28">
            <v>0.12407684699999999</v>
          </cell>
          <cell r="X28">
            <v>6.5134480000000217E-2</v>
          </cell>
          <cell r="Y28">
            <v>13.823551698572301</v>
          </cell>
          <cell r="Z28">
            <v>38.744815273202512</v>
          </cell>
          <cell r="AA28">
            <v>0.186481746</v>
          </cell>
          <cell r="AB28">
            <v>0.11764038400000043</v>
          </cell>
          <cell r="AC28">
            <v>13.833603786912429</v>
          </cell>
          <cell r="AD28">
            <v>38.773246872524076</v>
          </cell>
          <cell r="AE28">
            <v>0.265408227</v>
          </cell>
          <cell r="AF28">
            <v>0.17054233200000013</v>
          </cell>
          <cell r="AG28">
            <v>13.845135783726064</v>
          </cell>
          <cell r="AH28">
            <v>38.805864285114254</v>
          </cell>
          <cell r="AI28">
            <v>0.36469791600000001</v>
          </cell>
          <cell r="AJ28">
            <v>0.2228242800000011</v>
          </cell>
          <cell r="AK28">
            <v>13.858394863335679</v>
          </cell>
          <cell r="AL28">
            <v>38.84336662553126</v>
          </cell>
          <cell r="AM28">
            <v>0.48321590099999978</v>
          </cell>
          <cell r="AN28">
            <v>0.27547134800000084</v>
          </cell>
          <cell r="AO28">
            <v>13.873367922339529</v>
          </cell>
          <cell r="AP28">
            <v>38.885716831758174</v>
          </cell>
          <cell r="AQ28">
            <v>0.61592825700000009</v>
          </cell>
          <cell r="AR28">
            <v>0.32785830799999971</v>
          </cell>
          <cell r="AS28">
            <v>13.889559913236409</v>
          </cell>
          <cell r="AT28">
            <v>38.931514698014553</v>
          </cell>
          <cell r="AU28">
            <v>13.817</v>
          </cell>
          <cell r="AV28">
            <v>39.026000000000003</v>
          </cell>
          <cell r="AW28">
            <v>0.76896327800000008</v>
          </cell>
          <cell r="AX28">
            <v>0.37989882000000108</v>
          </cell>
          <cell r="AY28">
            <v>13.917499369930615</v>
          </cell>
          <cell r="AZ28">
            <v>39.310255143931656</v>
          </cell>
          <cell r="BA28">
            <v>1.7620634219999998</v>
          </cell>
          <cell r="BB28">
            <v>0.62624885600000013</v>
          </cell>
          <cell r="BC28">
            <v>14.025923141910939</v>
          </cell>
          <cell r="BD28">
            <v>39.616923881568098</v>
          </cell>
          <cell r="BE28">
            <v>13.756</v>
          </cell>
          <cell r="BF28">
            <v>39.197000000000003</v>
          </cell>
          <cell r="BG28">
            <v>2.8948134272399995</v>
          </cell>
          <cell r="BH28">
            <v>0.67487230800000297</v>
          </cell>
          <cell r="BI28">
            <v>14.068266518206544</v>
          </cell>
          <cell r="BJ28">
            <v>40.08022309024544</v>
          </cell>
          <cell r="BK28">
            <v>3.9203197954180005</v>
          </cell>
          <cell r="BL28">
            <v>0.6748723080000012</v>
          </cell>
          <cell r="BM28">
            <v>14.157975060285823</v>
          </cell>
          <cell r="BN28">
            <v>40.333957163983911</v>
          </cell>
          <cell r="BO28">
            <v>13.815</v>
          </cell>
          <cell r="BP28">
            <v>39.741</v>
          </cell>
          <cell r="BQ28">
            <v>4.731282550540401</v>
          </cell>
          <cell r="BR28">
            <v>0.67487230800000475</v>
          </cell>
          <cell r="BS28">
            <v>14.287915903463501</v>
          </cell>
          <cell r="BT28">
            <v>41.07860816908002</v>
          </cell>
        </row>
        <row r="29">
          <cell r="B29" t="str">
            <v>Barrow</v>
          </cell>
          <cell r="C29" t="str">
            <v>BARROW (DEVONSHIRE RD)</v>
          </cell>
          <cell r="D29">
            <v>11</v>
          </cell>
          <cell r="E29">
            <v>50</v>
          </cell>
          <cell r="F29">
            <v>20</v>
          </cell>
          <cell r="G29">
            <v>0.47570232192216388</v>
          </cell>
          <cell r="H29">
            <v>0.40565508531722327</v>
          </cell>
          <cell r="I29">
            <v>8.1120000000000001</v>
          </cell>
          <cell r="J29">
            <v>23.782</v>
          </cell>
          <cell r="K29">
            <v>1.4327400999999629E-2</v>
          </cell>
          <cell r="L29">
            <v>6.6629240000013468E-3</v>
          </cell>
          <cell r="M29">
            <v>8.1131017063444659</v>
          </cell>
          <cell r="N29">
            <v>23.785116096108194</v>
          </cell>
          <cell r="O29">
            <v>3.44729539999995E-2</v>
          </cell>
          <cell r="P29">
            <v>1.2651552000001232E-2</v>
          </cell>
          <cell r="Q29">
            <v>8.1144733951113217</v>
          </cell>
          <cell r="R29">
            <v>23.788995817823075</v>
          </cell>
          <cell r="S29">
            <v>1.4327400999999629E-2</v>
          </cell>
          <cell r="T29">
            <v>1.8385464000001406E-2</v>
          </cell>
          <cell r="U29">
            <v>8.1137169801285189</v>
          </cell>
          <cell r="V29">
            <v>23.786856353168154</v>
          </cell>
          <cell r="W29">
            <v>9.7229533999999784E-2</v>
          </cell>
          <cell r="X29">
            <v>6.3648596000001056E-2</v>
          </cell>
          <cell r="Y29">
            <v>8.1204439119692928</v>
          </cell>
          <cell r="Z29">
            <v>23.805882989652918</v>
          </cell>
          <cell r="AA29">
            <v>0.14650925199999998</v>
          </cell>
          <cell r="AB29">
            <v>0.10877472800000021</v>
          </cell>
          <cell r="AC29">
            <v>8.1253989340520736</v>
          </cell>
          <cell r="AD29">
            <v>23.819897908515568</v>
          </cell>
          <cell r="AE29">
            <v>0.20882812199999989</v>
          </cell>
          <cell r="AF29">
            <v>0.15442031200000184</v>
          </cell>
          <cell r="AG29">
            <v>8.1310655982866002</v>
          </cell>
          <cell r="AH29">
            <v>23.835925655343338</v>
          </cell>
          <cell r="AI29">
            <v>0.28712933599999957</v>
          </cell>
          <cell r="AJ29">
            <v>0.19918143600000082</v>
          </cell>
          <cell r="AK29">
            <v>8.1375246959203658</v>
          </cell>
          <cell r="AL29">
            <v>23.854194742292059</v>
          </cell>
          <cell r="AM29">
            <v>0.38054041399999972</v>
          </cell>
          <cell r="AN29">
            <v>0.24442025200000206</v>
          </cell>
          <cell r="AO29">
            <v>8.1448019280680022</v>
          </cell>
          <cell r="AP29">
            <v>23.874777863091513</v>
          </cell>
          <cell r="AQ29">
            <v>0.48510542299999981</v>
          </cell>
          <cell r="AR29">
            <v>0.28928252400000165</v>
          </cell>
          <cell r="AS29">
            <v>8.152644826332514</v>
          </cell>
          <cell r="AT29">
            <v>23.89696092927948</v>
          </cell>
          <cell r="AU29">
            <v>8.1170000000000009</v>
          </cell>
          <cell r="AV29">
            <v>24.024000000000001</v>
          </cell>
          <cell r="AW29">
            <v>0.60469251999999951</v>
          </cell>
          <cell r="AX29">
            <v>0.33365579200000273</v>
          </cell>
          <cell r="AY29">
            <v>8.1662505136842576</v>
          </cell>
          <cell r="AZ29">
            <v>24.163301488812237</v>
          </cell>
          <cell r="BA29">
            <v>1.3803448999999999</v>
          </cell>
          <cell r="BB29">
            <v>0.5359355720000023</v>
          </cell>
          <cell r="BC29">
            <v>8.2175786405774573</v>
          </cell>
          <cell r="BD29">
            <v>24.308479355179376</v>
          </cell>
          <cell r="BE29">
            <v>8.1300000000000008</v>
          </cell>
          <cell r="BF29">
            <v>24.452000000000002</v>
          </cell>
          <cell r="BG29">
            <v>2.2713233761899998</v>
          </cell>
          <cell r="BH29">
            <v>0.57548748400000083</v>
          </cell>
          <cell r="BI29">
            <v>8.2794188196784226</v>
          </cell>
          <cell r="BJ29">
            <v>24.87462024252601</v>
          </cell>
          <cell r="BK29">
            <v>3.0832087451290997</v>
          </cell>
          <cell r="BL29">
            <v>0.57548748399999905</v>
          </cell>
          <cell r="BM29">
            <v>8.3220317502518881</v>
          </cell>
          <cell r="BN29">
            <v>24.995147811224925</v>
          </cell>
          <cell r="BO29">
            <v>8.0869999999999997</v>
          </cell>
          <cell r="BP29">
            <v>24.343</v>
          </cell>
          <cell r="BQ29">
            <v>3.7276892955357992</v>
          </cell>
          <cell r="BR29">
            <v>0.57548748400000438</v>
          </cell>
          <cell r="BS29">
            <v>8.312858206548686</v>
          </cell>
          <cell r="BT29">
            <v>24.981823477748829</v>
          </cell>
        </row>
        <row r="30">
          <cell r="B30" t="str">
            <v>Barton Dock Rd</v>
          </cell>
          <cell r="C30" t="str">
            <v>BARTON DOCK RD</v>
          </cell>
          <cell r="D30">
            <v>6.6</v>
          </cell>
          <cell r="E30">
            <v>62.5</v>
          </cell>
          <cell r="F30">
            <v>25</v>
          </cell>
          <cell r="G30">
            <v>0.63601731009013907</v>
          </cell>
          <cell r="H30">
            <v>0.56173530010265038</v>
          </cell>
          <cell r="I30">
            <v>14.042999999999999</v>
          </cell>
          <cell r="J30">
            <v>39.75</v>
          </cell>
          <cell r="K30">
            <v>3.8252780000000153E-3</v>
          </cell>
          <cell r="L30">
            <v>5.4731359999993234E-4</v>
          </cell>
          <cell r="M30">
            <v>14.04338250256626</v>
          </cell>
          <cell r="N30">
            <v>39.751081880633691</v>
          </cell>
          <cell r="O30">
            <v>0.365025355</v>
          </cell>
          <cell r="P30">
            <v>1.0610376000000921E-3</v>
          </cell>
          <cell r="Q30">
            <v>14.075024254138524</v>
          </cell>
          <cell r="R30">
            <v>39.840578269055172</v>
          </cell>
          <cell r="S30">
            <v>3.8252780000000153E-3</v>
          </cell>
          <cell r="T30">
            <v>1.569001600000175E-3</v>
          </cell>
          <cell r="U30">
            <v>14.043471877087748</v>
          </cell>
          <cell r="V30">
            <v>39.751334669954538</v>
          </cell>
          <cell r="W30">
            <v>0.38040849459999992</v>
          </cell>
          <cell r="X30">
            <v>2.9757901600000136E-2</v>
          </cell>
          <cell r="Y30">
            <v>14.078880254433122</v>
          </cell>
          <cell r="Z30">
            <v>39.851484684881441</v>
          </cell>
          <cell r="AA30">
            <v>0.3919595776</v>
          </cell>
          <cell r="AB30">
            <v>5.7944921599999977E-2</v>
          </cell>
          <cell r="AC30">
            <v>14.082356436927688</v>
          </cell>
          <cell r="AD30">
            <v>39.861316813739634</v>
          </cell>
          <cell r="AE30">
            <v>0.4062472399999999</v>
          </cell>
          <cell r="AF30">
            <v>8.6193833599999992E-2</v>
          </cell>
          <cell r="AG30">
            <v>14.086077422182271</v>
          </cell>
          <cell r="AH30">
            <v>39.87184134936448</v>
          </cell>
          <cell r="AI30">
            <v>0.42382321500000009</v>
          </cell>
          <cell r="AJ30">
            <v>0.11436030959999954</v>
          </cell>
          <cell r="AK30">
            <v>14.090078848909277</v>
          </cell>
          <cell r="AL30">
            <v>39.883159093256829</v>
          </cell>
          <cell r="AM30">
            <v>0.44444256800000004</v>
          </cell>
          <cell r="AN30">
            <v>0.14258395759999953</v>
          </cell>
          <cell r="AO30">
            <v>14.094351503420699</v>
          </cell>
          <cell r="AP30">
            <v>39.895243985171604</v>
          </cell>
          <cell r="AQ30">
            <v>0.46728206100000003</v>
          </cell>
          <cell r="AR30">
            <v>0.17077608959999957</v>
          </cell>
          <cell r="AS30">
            <v>14.09881561287993</v>
          </cell>
          <cell r="AT30">
            <v>39.907870393453926</v>
          </cell>
          <cell r="AU30">
            <v>14.053000000000001</v>
          </cell>
          <cell r="AV30">
            <v>40.180999999999997</v>
          </cell>
          <cell r="AW30">
            <v>0.49354574000000007</v>
          </cell>
          <cell r="AX30">
            <v>0.19892216560000009</v>
          </cell>
          <cell r="AY30">
            <v>14.113575232076263</v>
          </cell>
          <cell r="AZ30">
            <v>40.352332629492295</v>
          </cell>
          <cell r="BA30">
            <v>0.6636612409</v>
          </cell>
          <cell r="BB30">
            <v>0.33772197359999956</v>
          </cell>
          <cell r="BC30">
            <v>14.140598313402053</v>
          </cell>
          <cell r="BD30">
            <v>40.428765445708379</v>
          </cell>
          <cell r="BE30">
            <v>14.063000000000001</v>
          </cell>
          <cell r="BF30">
            <v>40.549999999999997</v>
          </cell>
          <cell r="BG30">
            <v>0.86183056556599991</v>
          </cell>
          <cell r="BH30">
            <v>0.3653901695999987</v>
          </cell>
          <cell r="BI30">
            <v>14.170353973000482</v>
          </cell>
          <cell r="BJ30">
            <v>40.853642889183831</v>
          </cell>
          <cell r="BK30">
            <v>1.0560148910299998</v>
          </cell>
          <cell r="BL30">
            <v>0.36539016959999915</v>
          </cell>
          <cell r="BM30">
            <v>14.18734069611852</v>
          </cell>
          <cell r="BN30">
            <v>40.901688597611439</v>
          </cell>
          <cell r="BO30">
            <v>14.007999999999999</v>
          </cell>
          <cell r="BP30">
            <v>40.683</v>
          </cell>
          <cell r="BQ30">
            <v>1.2272597951035999</v>
          </cell>
          <cell r="BR30">
            <v>0.36539016960000092</v>
          </cell>
          <cell r="BS30">
            <v>14.147320740279767</v>
          </cell>
          <cell r="BT30">
            <v>41.077058560847014</v>
          </cell>
        </row>
        <row r="31">
          <cell r="B31" t="str">
            <v>Bedford</v>
          </cell>
          <cell r="C31" t="str">
            <v>BEDFORD</v>
          </cell>
          <cell r="D31">
            <v>11</v>
          </cell>
          <cell r="E31">
            <v>62.5</v>
          </cell>
          <cell r="F31">
            <v>25</v>
          </cell>
          <cell r="G31">
            <v>0.40410480349828892</v>
          </cell>
          <cell r="H31">
            <v>0.33827849194479143</v>
          </cell>
          <cell r="I31">
            <v>8.4550000000000001</v>
          </cell>
          <cell r="J31">
            <v>25.251000000000001</v>
          </cell>
          <cell r="K31">
            <v>3.2051585999999688E-2</v>
          </cell>
          <cell r="L31">
            <v>5.3352239999995277E-3</v>
          </cell>
          <cell r="M31">
            <v>8.4569622986197857</v>
          </cell>
          <cell r="N31">
            <v>25.256550218643056</v>
          </cell>
          <cell r="O31">
            <v>7.7350036000000344E-2</v>
          </cell>
          <cell r="P31">
            <v>1.0170679999999876E-2</v>
          </cell>
          <cell r="Q31">
            <v>8.4595936462674786</v>
          </cell>
          <cell r="R31">
            <v>25.263992793704428</v>
          </cell>
          <cell r="S31">
            <v>3.2051585999999688E-2</v>
          </cell>
          <cell r="T31">
            <v>1.4829495999997278E-2</v>
          </cell>
          <cell r="U31">
            <v>8.4574606186647809</v>
          </cell>
          <cell r="V31">
            <v>25.257959680575127</v>
          </cell>
          <cell r="W31">
            <v>0.21861936400000026</v>
          </cell>
          <cell r="X31">
            <v>0.11084652399999584</v>
          </cell>
          <cell r="Y31">
            <v>8.4722924744659629</v>
          </cell>
          <cell r="Z31">
            <v>25.299910503833512</v>
          </cell>
          <cell r="AA31">
            <v>0.32990294200000037</v>
          </cell>
          <cell r="AB31">
            <v>0.2067698879999984</v>
          </cell>
          <cell r="AC31">
            <v>8.4831680184424787</v>
          </cell>
          <cell r="AD31">
            <v>25.330671187413056</v>
          </cell>
          <cell r="AE31">
            <v>0.47119870999999991</v>
          </cell>
          <cell r="AF31">
            <v>0.30314931199999684</v>
          </cell>
          <cell r="AG31">
            <v>8.4956427308134685</v>
          </cell>
          <cell r="AH31">
            <v>25.365955002256573</v>
          </cell>
          <cell r="AI31">
            <v>0.64958614200000042</v>
          </cell>
          <cell r="AJ31">
            <v>0.39879389199999338</v>
          </cell>
          <cell r="AK31">
            <v>8.5100256813493562</v>
          </cell>
          <cell r="AL31">
            <v>25.406636129686163</v>
          </cell>
          <cell r="AM31">
            <v>0.86308243700000009</v>
          </cell>
          <cell r="AN31">
            <v>0.49485908399999623</v>
          </cell>
          <cell r="AO31">
            <v>8.5262734456993741</v>
          </cell>
          <cell r="AP31">
            <v>25.452591747090235</v>
          </cell>
          <cell r="AQ31">
            <v>1.1025471059999994</v>
          </cell>
          <cell r="AR31">
            <v>0.59061747999999525</v>
          </cell>
          <cell r="AS31">
            <v>8.543868093591767</v>
          </cell>
          <cell r="AT31">
            <v>25.50235692643944</v>
          </cell>
          <cell r="AU31">
            <v>8.407</v>
          </cell>
          <cell r="AV31">
            <v>25.338000000000001</v>
          </cell>
          <cell r="AW31">
            <v>1.3792188120000004</v>
          </cell>
          <cell r="AX31">
            <v>0.68596802399999746</v>
          </cell>
          <cell r="AY31">
            <v>8.5153941977901333</v>
          </cell>
          <cell r="AZ31">
            <v>25.64458508919472</v>
          </cell>
          <cell r="BA31">
            <v>3.1805408700000006</v>
          </cell>
          <cell r="BB31">
            <v>1.146495036000001</v>
          </cell>
          <cell r="BC31">
            <v>8.6341104859202069</v>
          </cell>
          <cell r="BD31">
            <v>25.980365458691001</v>
          </cell>
          <cell r="BE31">
            <v>8.423</v>
          </cell>
          <cell r="BF31">
            <v>25.843</v>
          </cell>
          <cell r="BG31">
            <v>5.2380566259400005</v>
          </cell>
          <cell r="BH31">
            <v>1.2237139040000073</v>
          </cell>
          <cell r="BI31">
            <v>8.7621549959002234</v>
          </cell>
          <cell r="BJ31">
            <v>26.802275189897372</v>
          </cell>
          <cell r="BK31">
            <v>7.1005279772240009</v>
          </cell>
          <cell r="BL31">
            <v>-0.29920857200000484</v>
          </cell>
          <cell r="BM31">
            <v>8.7799766899500629</v>
          </cell>
          <cell r="BN31">
            <v>26.852682552756871</v>
          </cell>
          <cell r="BO31">
            <v>8.4290000000000003</v>
          </cell>
          <cell r="BP31">
            <v>26.106000000000002</v>
          </cell>
          <cell r="BQ31">
            <v>8.5715662376930002</v>
          </cell>
          <cell r="BR31">
            <v>-4.3745597720000049</v>
          </cell>
          <cell r="BS31">
            <v>8.6492857102507692</v>
          </cell>
          <cell r="BT31">
            <v>26.729062078067255</v>
          </cell>
        </row>
        <row r="32">
          <cell r="B32" t="str">
            <v>Belgrave</v>
          </cell>
          <cell r="C32" t="str">
            <v>BELGRAVE</v>
          </cell>
          <cell r="D32">
            <v>6.6</v>
          </cell>
          <cell r="E32">
            <v>62.5</v>
          </cell>
          <cell r="F32">
            <v>25</v>
          </cell>
          <cell r="G32">
            <v>0.75568878572370501</v>
          </cell>
          <cell r="H32">
            <v>0.60214433409850665</v>
          </cell>
          <cell r="I32">
            <v>15.052</v>
          </cell>
          <cell r="J32">
            <v>47.225999999999999</v>
          </cell>
          <cell r="K32">
            <v>1.5343429999999936E-2</v>
          </cell>
          <cell r="L32">
            <v>3.0425080000000548E-3</v>
          </cell>
          <cell r="M32">
            <v>15.053608352462668</v>
          </cell>
          <cell r="N32">
            <v>47.230549107731562</v>
          </cell>
          <cell r="O32">
            <v>3.6960528000000048E-2</v>
          </cell>
          <cell r="P32">
            <v>29.205809843999997</v>
          </cell>
          <cell r="Q32">
            <v>17.610078991837064</v>
          </cell>
          <cell r="R32">
            <v>54.461340007755339</v>
          </cell>
          <cell r="S32">
            <v>1.5343429999999936E-2</v>
          </cell>
          <cell r="T32">
            <v>29.208482711999995</v>
          </cell>
          <cell r="U32">
            <v>17.608421801490078</v>
          </cell>
          <cell r="V32">
            <v>54.456652765627062</v>
          </cell>
          <cell r="W32">
            <v>0.10412377800000006</v>
          </cell>
          <cell r="X32">
            <v>29.241374223999998</v>
          </cell>
          <cell r="Y32">
            <v>17.619065328933079</v>
          </cell>
          <cell r="Z32">
            <v>54.486757207349825</v>
          </cell>
          <cell r="AA32">
            <v>0.15685262699999991</v>
          </cell>
          <cell r="AB32">
            <v>29.274215408</v>
          </cell>
          <cell r="AC32">
            <v>17.626550765537189</v>
          </cell>
          <cell r="AD32">
            <v>54.507929219281451</v>
          </cell>
          <cell r="AE32">
            <v>0.22367475900000011</v>
          </cell>
          <cell r="AF32">
            <v>29.307324368</v>
          </cell>
          <cell r="AG32">
            <v>17.635292469001826</v>
          </cell>
          <cell r="AH32">
            <v>54.532654490477327</v>
          </cell>
          <cell r="AI32">
            <v>0.30789031999999994</v>
          </cell>
          <cell r="AJ32">
            <v>29.340008092000005</v>
          </cell>
          <cell r="AK32">
            <v>17.645518504405285</v>
          </cell>
          <cell r="AL32">
            <v>54.56157808639108</v>
          </cell>
          <cell r="AM32">
            <v>0.4085593609999999</v>
          </cell>
          <cell r="AN32">
            <v>29.372939047999999</v>
          </cell>
          <cell r="AO32">
            <v>17.657205473228267</v>
          </cell>
          <cell r="AP32">
            <v>54.594633826016064</v>
          </cell>
          <cell r="AQ32">
            <v>0.52138524600000002</v>
          </cell>
          <cell r="AR32">
            <v>29.405694120000003</v>
          </cell>
          <cell r="AS32">
            <v>17.669940504245364</v>
          </cell>
          <cell r="AT32">
            <v>54.630653933179303</v>
          </cell>
          <cell r="AU32">
            <v>15.061</v>
          </cell>
          <cell r="AV32">
            <v>47.646999999999998</v>
          </cell>
          <cell r="AW32">
            <v>0.65132122799999992</v>
          </cell>
          <cell r="AX32">
            <v>29.438213596000001</v>
          </cell>
          <cell r="AY32">
            <v>17.693151671276823</v>
          </cell>
          <cell r="AZ32">
            <v>55.09184918348538</v>
          </cell>
          <cell r="BA32">
            <v>1.4940947329999998</v>
          </cell>
          <cell r="BB32">
            <v>28.899402788000003</v>
          </cell>
          <cell r="BC32">
            <v>17.719741511418725</v>
          </cell>
          <cell r="BD32">
            <v>55.167056608585398</v>
          </cell>
          <cell r="BE32">
            <v>15.074</v>
          </cell>
          <cell r="BF32">
            <v>48.029000000000003</v>
          </cell>
          <cell r="BG32">
            <v>2.4539190213499995</v>
          </cell>
          <cell r="BH32">
            <v>23.285251016000004</v>
          </cell>
          <cell r="BI32">
            <v>17.325593446936601</v>
          </cell>
          <cell r="BJ32">
            <v>54.397467979216259</v>
          </cell>
          <cell r="BK32">
            <v>3.3155829426216998</v>
          </cell>
          <cell r="BL32">
            <v>10.358411016</v>
          </cell>
          <cell r="BM32">
            <v>16.270164256501143</v>
          </cell>
          <cell r="BN32">
            <v>51.412263428739699</v>
          </cell>
          <cell r="BO32">
            <v>15.081</v>
          </cell>
          <cell r="BP32">
            <v>48.085999999999999</v>
          </cell>
          <cell r="BQ32">
            <v>3.9877116810920996</v>
          </cell>
          <cell r="BR32">
            <v>6.4864910159999987</v>
          </cell>
          <cell r="BS32">
            <v>15.997255113138307</v>
          </cell>
          <cell r="BT32">
            <v>50.677560815187775</v>
          </cell>
        </row>
        <row r="33">
          <cell r="B33" t="str">
            <v>Benchill</v>
          </cell>
          <cell r="C33" t="str">
            <v>BENCHILL</v>
          </cell>
          <cell r="D33">
            <v>11</v>
          </cell>
          <cell r="E33">
            <v>33.405000000000001</v>
          </cell>
          <cell r="F33">
            <v>13.1</v>
          </cell>
          <cell r="G33">
            <v>0.37470522994035443</v>
          </cell>
          <cell r="H33">
            <v>0.34476057448650593</v>
          </cell>
          <cell r="I33">
            <v>4.516</v>
          </cell>
          <cell r="J33">
            <v>12.516</v>
          </cell>
          <cell r="K33">
            <v>6.7688289999999762E-3</v>
          </cell>
          <cell r="L33">
            <v>1.5726719999986649E-4</v>
          </cell>
          <cell r="M33">
            <v>4.5163635257732277</v>
          </cell>
          <cell r="N33">
            <v>12.517028206157541</v>
          </cell>
          <cell r="O33">
            <v>1.6545240000000017E-2</v>
          </cell>
          <cell r="P33">
            <v>3.3059519999967257E-4</v>
          </cell>
          <cell r="Q33">
            <v>4.5168857516359564</v>
          </cell>
          <cell r="R33">
            <v>12.518505283952928</v>
          </cell>
          <cell r="S33">
            <v>6.7688289999999762E-3</v>
          </cell>
          <cell r="T33">
            <v>5.2085199999973852E-4</v>
          </cell>
          <cell r="U33">
            <v>4.5163826090261505</v>
          </cell>
          <cell r="V33">
            <v>12.517082181747737</v>
          </cell>
          <cell r="W33">
            <v>4.7789662900000029E-2</v>
          </cell>
          <cell r="X33">
            <v>9.0780959999996469E-3</v>
          </cell>
          <cell r="Y33">
            <v>4.5189847832644663</v>
          </cell>
          <cell r="Z33">
            <v>12.524442241946703</v>
          </cell>
          <cell r="AA33">
            <v>7.2944958899999968E-2</v>
          </cell>
          <cell r="AB33">
            <v>1.764723200000029E-2</v>
          </cell>
          <cell r="AC33">
            <v>4.5207548568911449</v>
          </cell>
          <cell r="AD33">
            <v>12.529448766205201</v>
          </cell>
          <cell r="AE33">
            <v>0.10528746920000004</v>
          </cell>
          <cell r="AF33">
            <v>2.6256255999999922E-2</v>
          </cell>
          <cell r="AG33">
            <v>4.5229042550140388</v>
          </cell>
          <cell r="AH33">
            <v>12.535528182157872</v>
          </cell>
          <cell r="AI33">
            <v>0.14664010290000001</v>
          </cell>
          <cell r="AJ33">
            <v>3.4835123999999995E-2</v>
          </cell>
          <cell r="AK33">
            <v>4.5255249791910872</v>
          </cell>
          <cell r="AL33">
            <v>12.542940709506714</v>
          </cell>
          <cell r="AM33">
            <v>0.1965958042</v>
          </cell>
          <cell r="AN33">
            <v>4.3450580000000016E-2</v>
          </cell>
          <cell r="AO33">
            <v>4.528599167685079</v>
          </cell>
          <cell r="AP33">
            <v>12.551635827629703</v>
          </cell>
          <cell r="AQ33">
            <v>0.25294622999999994</v>
          </cell>
          <cell r="AR33">
            <v>5.205839599999984E-2</v>
          </cell>
          <cell r="AS33">
            <v>4.5320085911750168</v>
          </cell>
          <cell r="AT33">
            <v>12.561279133508389</v>
          </cell>
          <cell r="AU33">
            <v>4.5190000000000001</v>
          </cell>
          <cell r="AV33">
            <v>12.593</v>
          </cell>
          <cell r="AW33">
            <v>0.31852775700000002</v>
          </cell>
          <cell r="AX33">
            <v>6.0648803999999723E-2</v>
          </cell>
          <cell r="AY33">
            <v>4.5389016081421589</v>
          </cell>
          <cell r="AZ33">
            <v>12.649290248295351</v>
          </cell>
          <cell r="BA33">
            <v>0.74785792179999988</v>
          </cell>
          <cell r="BB33">
            <v>0.10262170400000037</v>
          </cell>
          <cell r="BC33">
            <v>4.5636386037178109</v>
          </cell>
          <cell r="BD33">
            <v>12.719257037566253</v>
          </cell>
          <cell r="BE33">
            <v>4.524</v>
          </cell>
          <cell r="BF33">
            <v>12.782999999999999</v>
          </cell>
          <cell r="BG33">
            <v>1.2333912060149999</v>
          </cell>
          <cell r="BH33">
            <v>0.11096751999999932</v>
          </cell>
          <cell r="BI33">
            <v>4.5945605338501982</v>
          </cell>
          <cell r="BJ33">
            <v>12.982575327878472</v>
          </cell>
          <cell r="BK33">
            <v>1.6594286421881601</v>
          </cell>
          <cell r="BL33">
            <v>0.11096752000000021</v>
          </cell>
          <cell r="BM33">
            <v>4.6169217000737834</v>
          </cell>
          <cell r="BN33">
            <v>13.045822256966218</v>
          </cell>
          <cell r="BO33">
            <v>4.5250000000000004</v>
          </cell>
          <cell r="BP33">
            <v>12.805</v>
          </cell>
          <cell r="BQ33">
            <v>1.98091443164535</v>
          </cell>
          <cell r="BR33">
            <v>0.11096752000000021</v>
          </cell>
          <cell r="BS33">
            <v>4.6347953279904877</v>
          </cell>
          <cell r="BT33">
            <v>13.1155480838587</v>
          </cell>
        </row>
        <row r="34">
          <cell r="B34" t="str">
            <v>Bentham</v>
          </cell>
          <cell r="C34" t="str">
            <v>BENTHAM</v>
          </cell>
          <cell r="D34">
            <v>11</v>
          </cell>
          <cell r="E34">
            <v>19.75</v>
          </cell>
          <cell r="F34">
            <v>7.88</v>
          </cell>
          <cell r="G34">
            <v>0.33172519675110801</v>
          </cell>
          <cell r="H34">
            <v>0.33776091506743838</v>
          </cell>
          <cell r="I34">
            <v>2.661</v>
          </cell>
          <cell r="J34">
            <v>6.55</v>
          </cell>
          <cell r="K34">
            <v>1.0294582000000219E-2</v>
          </cell>
          <cell r="L34">
            <v>2.9884519999967551E-4</v>
          </cell>
          <cell r="M34">
            <v>2.6615560107314145</v>
          </cell>
          <cell r="N34">
            <v>6.5515726358343827</v>
          </cell>
          <cell r="O34">
            <v>2.4709134000000077E-2</v>
          </cell>
          <cell r="P34">
            <v>6.1943719999746349E-4</v>
          </cell>
          <cell r="Q34">
            <v>2.662329405218228</v>
          </cell>
          <cell r="R34">
            <v>6.5537601257790152</v>
          </cell>
          <cell r="S34">
            <v>1.0294582000000219E-2</v>
          </cell>
          <cell r="T34">
            <v>9.6952519999859987E-4</v>
          </cell>
          <cell r="U34">
            <v>2.661591212302191</v>
          </cell>
          <cell r="V34">
            <v>6.5516722009119999</v>
          </cell>
          <cell r="W34">
            <v>6.9836119999999724E-2</v>
          </cell>
          <cell r="X34">
            <v>2.9569337199998103E-2</v>
          </cell>
          <cell r="Y34">
            <v>2.6662174334066671</v>
          </cell>
          <cell r="Z34">
            <v>6.5647571301689736</v>
          </cell>
          <cell r="AA34">
            <v>0.10527806999999978</v>
          </cell>
          <cell r="AB34">
            <v>5.8194817200000415E-2</v>
          </cell>
          <cell r="AC34">
            <v>2.6695801014027385</v>
          </cell>
          <cell r="AD34">
            <v>6.574268191540579</v>
          </cell>
          <cell r="AE34">
            <v>0.14990014900000048</v>
          </cell>
          <cell r="AF34">
            <v>8.6894365199999157E-2</v>
          </cell>
          <cell r="AG34">
            <v>2.6734284887741815</v>
          </cell>
          <cell r="AH34">
            <v>6.5851530747684981</v>
          </cell>
          <cell r="AI34">
            <v>0.20558057600000001</v>
          </cell>
          <cell r="AJ34">
            <v>0.11555238520000088</v>
          </cell>
          <cell r="AK34">
            <v>2.6778551092358622</v>
          </cell>
          <cell r="AL34">
            <v>6.5976734481532722</v>
          </cell>
          <cell r="AM34">
            <v>0.27166897200000051</v>
          </cell>
          <cell r="AN34">
            <v>0.14427700119999898</v>
          </cell>
          <cell r="AO34">
            <v>2.6828315017813966</v>
          </cell>
          <cell r="AP34">
            <v>6.6117488118124461</v>
          </cell>
          <cell r="AQ34">
            <v>0.34543201400000001</v>
          </cell>
          <cell r="AR34">
            <v>0.17299120519999889</v>
          </cell>
          <cell r="AS34">
            <v>2.6882101622872066</v>
          </cell>
          <cell r="AT34">
            <v>6.6269619610818804</v>
          </cell>
          <cell r="AU34">
            <v>2.661</v>
          </cell>
          <cell r="AV34">
            <v>6.556</v>
          </cell>
          <cell r="AW34">
            <v>0.42827781599999959</v>
          </cell>
          <cell r="AX34">
            <v>0.20167758919999557</v>
          </cell>
          <cell r="AY34">
            <v>2.6940640838881524</v>
          </cell>
          <cell r="AZ34">
            <v>6.649519351724134</v>
          </cell>
          <cell r="BA34">
            <v>0.96075050900000036</v>
          </cell>
          <cell r="BB34">
            <v>0.34319676120000153</v>
          </cell>
          <cell r="BC34">
            <v>2.7294394824962773</v>
          </cell>
          <cell r="BD34">
            <v>6.7495760886960623</v>
          </cell>
          <cell r="BE34">
            <v>2.637</v>
          </cell>
          <cell r="BF34">
            <v>6.6959999999999997</v>
          </cell>
          <cell r="BG34">
            <v>1.5818853923599994</v>
          </cell>
          <cell r="BH34">
            <v>0.37140924519999885</v>
          </cell>
          <cell r="BI34">
            <v>2.7395213804365381</v>
          </cell>
          <cell r="BJ34">
            <v>6.9859742532931275</v>
          </cell>
          <cell r="BK34">
            <v>2.1551034115139993</v>
          </cell>
          <cell r="BL34">
            <v>0.3714092451999953</v>
          </cell>
          <cell r="BM34">
            <v>2.7696075238604383</v>
          </cell>
          <cell r="BN34">
            <v>7.0710707174322911</v>
          </cell>
          <cell r="BO34">
            <v>2.6389999999999998</v>
          </cell>
          <cell r="BP34">
            <v>6.718</v>
          </cell>
          <cell r="BQ34">
            <v>2.6126514315880005</v>
          </cell>
          <cell r="BR34">
            <v>0.3714092451999953</v>
          </cell>
          <cell r="BS34">
            <v>2.7956225668201569</v>
          </cell>
          <cell r="BT34">
            <v>7.1609955163415044</v>
          </cell>
        </row>
        <row r="35">
          <cell r="B35" t="str">
            <v>Bispham</v>
          </cell>
          <cell r="C35" t="str">
            <v>BISPHAM</v>
          </cell>
          <cell r="D35">
            <v>6.6</v>
          </cell>
          <cell r="E35">
            <v>62.5</v>
          </cell>
          <cell r="F35">
            <v>25</v>
          </cell>
          <cell r="G35">
            <v>0.6696927074960306</v>
          </cell>
          <cell r="H35">
            <v>0.57044194262388759</v>
          </cell>
          <cell r="I35">
            <v>14.259</v>
          </cell>
          <cell r="J35">
            <v>41.85</v>
          </cell>
          <cell r="K35">
            <v>2.0185230000000165E-2</v>
          </cell>
          <cell r="L35">
            <v>3.2330200000014742E-3</v>
          </cell>
          <cell r="M35">
            <v>14.261048565597189</v>
          </cell>
          <cell r="N35">
            <v>41.855794218501913</v>
          </cell>
          <cell r="O35">
            <v>4.8533173000000041E-2</v>
          </cell>
          <cell r="P35">
            <v>6.2842920000001357E-3</v>
          </cell>
          <cell r="Q35">
            <v>14.263795284571826</v>
          </cell>
          <cell r="R35">
            <v>41.863563112953827</v>
          </cell>
          <cell r="S35">
            <v>2.0185230000000165E-2</v>
          </cell>
          <cell r="T35">
            <v>9.3132800000019778E-3</v>
          </cell>
          <cell r="U35">
            <v>14.261580450407454</v>
          </cell>
          <cell r="V35">
            <v>41.857298615926503</v>
          </cell>
          <cell r="W35">
            <v>0.1361941510000001</v>
          </cell>
          <cell r="X35">
            <v>0.10994792000000064</v>
          </cell>
          <cell r="Y35">
            <v>14.28053184711375</v>
          </cell>
          <cell r="Z35">
            <v>41.910901260422413</v>
          </cell>
          <cell r="AA35">
            <v>0.2047470910000001</v>
          </cell>
          <cell r="AB35">
            <v>0.21057879200000107</v>
          </cell>
          <cell r="AC35">
            <v>14.295331592477496</v>
          </cell>
          <cell r="AD35">
            <v>41.952761261648575</v>
          </cell>
          <cell r="AE35">
            <v>0.29146309800000025</v>
          </cell>
          <cell r="AF35">
            <v>0.31158581200000102</v>
          </cell>
          <cell r="AG35">
            <v>14.311753098564093</v>
          </cell>
          <cell r="AH35">
            <v>41.999208294893087</v>
          </cell>
          <cell r="AI35">
            <v>0.40057221600000015</v>
          </cell>
          <cell r="AJ35">
            <v>0.41210329600000106</v>
          </cell>
          <cell r="AK35">
            <v>14.330090670548033</v>
          </cell>
          <cell r="AL35">
            <v>42.051074780894453</v>
          </cell>
          <cell r="AM35">
            <v>0.53083851300000029</v>
          </cell>
          <cell r="AN35">
            <v>0.51296806400000117</v>
          </cell>
          <cell r="AO35">
            <v>14.350309395183766</v>
          </cell>
          <cell r="AP35">
            <v>42.108261970081934</v>
          </cell>
          <cell r="AQ35">
            <v>0.67672243100000007</v>
          </cell>
          <cell r="AR35">
            <v>0.61364880400000077</v>
          </cell>
          <cell r="AS35">
            <v>14.371878209073</v>
          </cell>
          <cell r="AT35">
            <v>42.169267788334849</v>
          </cell>
          <cell r="AU35">
            <v>14.276</v>
          </cell>
          <cell r="AV35">
            <v>42.53</v>
          </cell>
          <cell r="AW35">
            <v>0.84547617800000008</v>
          </cell>
          <cell r="AX35">
            <v>0.71405658400000105</v>
          </cell>
          <cell r="AY35">
            <v>14.412423736356173</v>
          </cell>
          <cell r="AZ35">
            <v>42.915864596369026</v>
          </cell>
          <cell r="BA35">
            <v>1.9472744170000005</v>
          </cell>
          <cell r="BB35">
            <v>1.2044318120000033</v>
          </cell>
          <cell r="BC35">
            <v>14.551702793896935</v>
          </cell>
          <cell r="BD35">
            <v>43.309805260626405</v>
          </cell>
          <cell r="BE35">
            <v>14.303000000000001</v>
          </cell>
          <cell r="BF35">
            <v>43.540999999999997</v>
          </cell>
          <cell r="BG35">
            <v>3.2105374857700002</v>
          </cell>
          <cell r="BH35">
            <v>1.2975397040000023</v>
          </cell>
          <cell r="BI35">
            <v>14.697354481672928</v>
          </cell>
          <cell r="BJ35">
            <v>44.656402912728929</v>
          </cell>
          <cell r="BK35">
            <v>4.3746826347976997</v>
          </cell>
          <cell r="BL35">
            <v>0.82215936799999811</v>
          </cell>
          <cell r="BM35">
            <v>14.757605777159274</v>
          </cell>
          <cell r="BN35">
            <v>44.826819311183606</v>
          </cell>
          <cell r="BO35">
            <v>14.304</v>
          </cell>
          <cell r="BP35">
            <v>43.561999999999998</v>
          </cell>
          <cell r="BQ35">
            <v>5.3195131807272</v>
          </cell>
          <cell r="BR35">
            <v>-0.44996173599999478</v>
          </cell>
          <cell r="BS35">
            <v>14.729975278400907</v>
          </cell>
          <cell r="BT35">
            <v>44.766840031900429</v>
          </cell>
        </row>
        <row r="36">
          <cell r="B36" t="str">
            <v>Blackbull</v>
          </cell>
          <cell r="C36" t="str">
            <v>BLACKBULL</v>
          </cell>
          <cell r="D36">
            <v>6.6</v>
          </cell>
          <cell r="E36">
            <v>62.5</v>
          </cell>
          <cell r="F36">
            <v>25</v>
          </cell>
          <cell r="G36">
            <v>0.61686640006328608</v>
          </cell>
          <cell r="H36">
            <v>0.52133868991877597</v>
          </cell>
          <cell r="I36">
            <v>13.032</v>
          </cell>
          <cell r="J36">
            <v>38.549999999999997</v>
          </cell>
          <cell r="K36">
            <v>1.5815521000000055E-2</v>
          </cell>
          <cell r="L36">
            <v>9.5737600000056489E-4</v>
          </cell>
          <cell r="M36">
            <v>13.0334672479694</v>
          </cell>
          <cell r="N36">
            <v>38.554150003955378</v>
          </cell>
          <cell r="O36">
            <v>3.8315054000000015E-2</v>
          </cell>
          <cell r="P36">
            <v>1.9399120000000991E-3</v>
          </cell>
          <cell r="Q36">
            <v>13.035521396281261</v>
          </cell>
          <cell r="R36">
            <v>38.559960012758893</v>
          </cell>
          <cell r="S36">
            <v>1.5815521000000055E-2</v>
          </cell>
          <cell r="T36">
            <v>2.9735399999997192E-3</v>
          </cell>
          <cell r="U36">
            <v>13.033643616579722</v>
          </cell>
          <cell r="V36">
            <v>38.55464884971677</v>
          </cell>
          <cell r="W36">
            <v>0.10922378499999996</v>
          </cell>
          <cell r="X36">
            <v>3.9104099999999864E-2</v>
          </cell>
          <cell r="Y36">
            <v>13.044975324898951</v>
          </cell>
          <cell r="Z36">
            <v>38.586699760896586</v>
          </cell>
          <cell r="AA36">
            <v>0.16553999200000002</v>
          </cell>
          <cell r="AB36">
            <v>7.5273059999998448E-2</v>
          </cell>
          <cell r="AC36">
            <v>13.053065678847966</v>
          </cell>
          <cell r="AD36">
            <v>38.609582737454772</v>
          </cell>
          <cell r="AE36">
            <v>0.23729042599999994</v>
          </cell>
          <cell r="AF36">
            <v>0.11162717199999994</v>
          </cell>
          <cell r="AG36">
            <v>13.062522374110651</v>
          </cell>
          <cell r="AH36">
            <v>38.636330310846212</v>
          </cell>
          <cell r="AI36">
            <v>0.32815804100000001</v>
          </cell>
          <cell r="AJ36">
            <v>0.14781177600000017</v>
          </cell>
          <cell r="AK36">
            <v>13.07363656090471</v>
          </cell>
          <cell r="AL36">
            <v>38.667765978244027</v>
          </cell>
          <cell r="AM36">
            <v>0.43718761099999992</v>
          </cell>
          <cell r="AN36">
            <v>0.18416683999999917</v>
          </cell>
          <cell r="AO36">
            <v>13.086354418113185</v>
          </cell>
          <cell r="AP36">
            <v>38.703737510541124</v>
          </cell>
          <cell r="AQ36">
            <v>0.55966786300000004</v>
          </cell>
          <cell r="AR36">
            <v>0.22046912000000063</v>
          </cell>
          <cell r="AS36">
            <v>13.100244287445429</v>
          </cell>
          <cell r="AT36">
            <v>38.743023993719625</v>
          </cell>
          <cell r="AU36">
            <v>13.041</v>
          </cell>
          <cell r="AV36">
            <v>38.756</v>
          </cell>
          <cell r="AW36">
            <v>0.70083831399999985</v>
          </cell>
          <cell r="AX36">
            <v>0.25667262799999957</v>
          </cell>
          <cell r="AY36">
            <v>13.124760484866018</v>
          </cell>
          <cell r="AZ36">
            <v>38.992910427376934</v>
          </cell>
          <cell r="BA36">
            <v>1.620611163</v>
          </cell>
          <cell r="BB36">
            <v>0.43291788400000009</v>
          </cell>
          <cell r="BC36">
            <v>13.220637204253661</v>
          </cell>
          <cell r="BD36">
            <v>39.264090741124626</v>
          </cell>
          <cell r="BE36">
            <v>13.114000000000001</v>
          </cell>
          <cell r="BF36">
            <v>39.524999999999999</v>
          </cell>
          <cell r="BG36">
            <v>2.66975307983</v>
          </cell>
          <cell r="BH36">
            <v>0.46203929600000038</v>
          </cell>
          <cell r="BI36">
            <v>13.387960783519921</v>
          </cell>
          <cell r="BJ36">
            <v>40.299878111224459</v>
          </cell>
          <cell r="BK36">
            <v>3.6097337748406</v>
          </cell>
          <cell r="BL36">
            <v>-0.17322232000000071</v>
          </cell>
          <cell r="BM36">
            <v>13.4146167899281</v>
          </cell>
          <cell r="BN36">
            <v>40.375272682786758</v>
          </cell>
          <cell r="BO36">
            <v>13.115</v>
          </cell>
          <cell r="BP36">
            <v>39.548999999999999</v>
          </cell>
          <cell r="BQ36">
            <v>4.3395617703595999</v>
          </cell>
          <cell r="BR36">
            <v>-1.8731868479999996</v>
          </cell>
          <cell r="BS36">
            <v>13.330751852325282</v>
          </cell>
          <cell r="BT36">
            <v>40.159238391331058</v>
          </cell>
        </row>
        <row r="37">
          <cell r="B37" t="str">
            <v>Blackburn</v>
          </cell>
          <cell r="C37" t="str">
            <v>BLACKBURN</v>
          </cell>
          <cell r="D37">
            <v>6.6</v>
          </cell>
          <cell r="E37">
            <v>54.75</v>
          </cell>
          <cell r="F37">
            <v>21.9</v>
          </cell>
          <cell r="G37">
            <v>0.79704115969033817</v>
          </cell>
          <cell r="H37">
            <v>0.68234773737628474</v>
          </cell>
          <cell r="I37">
            <v>14.942</v>
          </cell>
          <cell r="J37">
            <v>43.634</v>
          </cell>
          <cell r="K37">
            <v>1.4999530000000094E-2</v>
          </cell>
          <cell r="L37">
            <v>1.1812199999998718E-3</v>
          </cell>
          <cell r="M37">
            <v>14.943415448540636</v>
          </cell>
          <cell r="N37">
            <v>43.638003493046014</v>
          </cell>
          <cell r="O37">
            <v>3.5852488000000071E-2</v>
          </cell>
          <cell r="P37">
            <v>2.3343359999996594E-3</v>
          </cell>
          <cell r="Q37">
            <v>14.945340480775137</v>
          </cell>
          <cell r="R37">
            <v>43.643448306434088</v>
          </cell>
          <cell r="S37">
            <v>1.4999530000000094E-2</v>
          </cell>
          <cell r="T37">
            <v>3.5140199999998956E-3</v>
          </cell>
          <cell r="U37">
            <v>14.9436195156176</v>
          </cell>
          <cell r="V37">
            <v>43.638580681901772</v>
          </cell>
          <cell r="W37">
            <v>9.9513105000000102E-2</v>
          </cell>
          <cell r="X37">
            <v>5.1384196000000326E-2</v>
          </cell>
          <cell r="Y37">
            <v>14.95520009050793</v>
          </cell>
          <cell r="Z37">
            <v>43.671335494041735</v>
          </cell>
          <cell r="AA37">
            <v>0.148720187</v>
          </cell>
          <cell r="AB37">
            <v>9.9285507999999911E-2</v>
          </cell>
          <cell r="AC37">
            <v>14.963694871934669</v>
          </cell>
          <cell r="AD37">
            <v>43.695362364247913</v>
          </cell>
          <cell r="AE37">
            <v>0.21055769499999999</v>
          </cell>
          <cell r="AF37">
            <v>0.14736945199999996</v>
          </cell>
          <cell r="AG37">
            <v>14.97331050525314</v>
          </cell>
          <cell r="AH37">
            <v>43.722559482347492</v>
          </cell>
          <cell r="AI37">
            <v>0.2878359760000001</v>
          </cell>
          <cell r="AJ37">
            <v>0.19529054800000045</v>
          </cell>
          <cell r="AK37">
            <v>14.984262610406674</v>
          </cell>
          <cell r="AL37">
            <v>43.753536713636819</v>
          </cell>
          <cell r="AM37">
            <v>0.37960993099999996</v>
          </cell>
          <cell r="AN37">
            <v>0.2433772159999994</v>
          </cell>
          <cell r="AO37">
            <v>14.996497241973049</v>
          </cell>
          <cell r="AP37">
            <v>43.788141477420432</v>
          </cell>
          <cell r="AQ37">
            <v>0.48205435699999988</v>
          </cell>
          <cell r="AR37">
            <v>0.29140708000000171</v>
          </cell>
          <cell r="AS37">
            <v>15.009660328615114</v>
          </cell>
          <cell r="AT37">
            <v>43.825372308724226</v>
          </cell>
          <cell r="AU37">
            <v>14.944000000000001</v>
          </cell>
          <cell r="AV37">
            <v>43.707999999999998</v>
          </cell>
          <cell r="AW37">
            <v>0.5997828340000001</v>
          </cell>
          <cell r="AX37">
            <v>0.33933827199999822</v>
          </cell>
          <cell r="AY37">
            <v>15.026151791416783</v>
          </cell>
          <cell r="AZ37">
            <v>43.940360355189718</v>
          </cell>
          <cell r="BA37">
            <v>1.3607797669999999</v>
          </cell>
          <cell r="BB37">
            <v>0.57372377199999924</v>
          </cell>
          <cell r="BC37">
            <v>15.113225172574234</v>
          </cell>
          <cell r="BD37">
            <v>44.186641068298812</v>
          </cell>
          <cell r="BE37">
            <v>14.954000000000001</v>
          </cell>
          <cell r="BF37">
            <v>44.078000000000003</v>
          </cell>
          <cell r="BG37">
            <v>2.2331036432200002</v>
          </cell>
          <cell r="BH37">
            <v>0.62035148799999984</v>
          </cell>
          <cell r="BI37">
            <v>15.203612589110666</v>
          </cell>
          <cell r="BJ37">
            <v>44.784011017718733</v>
          </cell>
          <cell r="BK37">
            <v>3.0350248878638002</v>
          </cell>
          <cell r="BL37">
            <v>0.62035148799999806</v>
          </cell>
          <cell r="BM37">
            <v>15.273762505241571</v>
          </cell>
          <cell r="BN37">
            <v>44.982424943302057</v>
          </cell>
          <cell r="BO37">
            <v>14.968</v>
          </cell>
          <cell r="BP37">
            <v>44.469000000000001</v>
          </cell>
          <cell r="BQ37">
            <v>3.6828007635533</v>
          </cell>
          <cell r="BR37">
            <v>0.62035148799999984</v>
          </cell>
          <cell r="BS37">
            <v>15.344428198605794</v>
          </cell>
          <cell r="BT37">
            <v>45.533699727455975</v>
          </cell>
        </row>
        <row r="38">
          <cell r="B38" t="str">
            <v>Blackburn Rd Clayton</v>
          </cell>
          <cell r="C38" t="str">
            <v>BLACKBURN RD CLAYTON</v>
          </cell>
          <cell r="D38">
            <v>6.6</v>
          </cell>
          <cell r="E38">
            <v>54.75</v>
          </cell>
          <cell r="F38">
            <v>21.9</v>
          </cell>
          <cell r="G38">
            <v>0.74630372584541249</v>
          </cell>
          <cell r="H38">
            <v>0.63437503980902588</v>
          </cell>
          <cell r="I38">
            <v>13.891</v>
          </cell>
          <cell r="J38">
            <v>40.854999999999997</v>
          </cell>
          <cell r="K38">
            <v>1.5848160000000222E-2</v>
          </cell>
          <cell r="L38">
            <v>4.8814639999985587E-3</v>
          </cell>
          <cell r="M38">
            <v>13.892813371817667</v>
          </cell>
          <cell r="N38">
            <v>40.860128990036337</v>
          </cell>
          <cell r="O38">
            <v>3.7930722000000028E-2</v>
          </cell>
          <cell r="P38">
            <v>9.2345199999996908E-3</v>
          </cell>
          <cell r="Q38">
            <v>13.895125888661378</v>
          </cell>
          <cell r="R38">
            <v>40.866669775403523</v>
          </cell>
          <cell r="S38">
            <v>1.5848160000000222E-2</v>
          </cell>
          <cell r="T38">
            <v>1.3374100000000055E-2</v>
          </cell>
          <cell r="U38">
            <v>13.893556284799596</v>
          </cell>
          <cell r="V38">
            <v>40.862230265265751</v>
          </cell>
          <cell r="W38">
            <v>0.10565105200000025</v>
          </cell>
          <cell r="X38">
            <v>5.5208748000000085E-2</v>
          </cell>
          <cell r="Y38">
            <v>13.905071583156332</v>
          </cell>
          <cell r="Z38">
            <v>40.894800447487491</v>
          </cell>
          <cell r="AA38">
            <v>0.15817703100000036</v>
          </cell>
          <cell r="AB38">
            <v>9.6922348000000547E-2</v>
          </cell>
          <cell r="AC38">
            <v>13.913315408353903</v>
          </cell>
          <cell r="AD38">
            <v>40.918117506287963</v>
          </cell>
          <cell r="AE38">
            <v>0.22426681000000026</v>
          </cell>
          <cell r="AF38">
            <v>0.13898892000000007</v>
          </cell>
          <cell r="AG38">
            <v>13.922776635378815</v>
          </cell>
          <cell r="AH38">
            <v>40.944877897438602</v>
          </cell>
          <cell r="AI38">
            <v>0.30695014500000029</v>
          </cell>
          <cell r="AJ38">
            <v>0.18040353599999914</v>
          </cell>
          <cell r="AK38">
            <v>13.933632390744833</v>
          </cell>
          <cell r="AL38">
            <v>40.975582610375461</v>
          </cell>
          <cell r="AM38">
            <v>0.40524581500000045</v>
          </cell>
          <cell r="AN38">
            <v>0.22214416799999981</v>
          </cell>
          <cell r="AO38">
            <v>13.94588239023817</v>
          </cell>
          <cell r="AP38">
            <v>41.01023084122054</v>
          </cell>
          <cell r="AQ38">
            <v>0.5150382480000002</v>
          </cell>
          <cell r="AR38">
            <v>0.26360142799999942</v>
          </cell>
          <cell r="AS38">
            <v>13.959113307051565</v>
          </cell>
          <cell r="AT38">
            <v>41.047653525220809</v>
          </cell>
          <cell r="AU38">
            <v>13.9</v>
          </cell>
          <cell r="AV38">
            <v>41.308999999999997</v>
          </cell>
          <cell r="AW38">
            <v>0.64089440000000009</v>
          </cell>
          <cell r="AX38">
            <v>0.30470008000000082</v>
          </cell>
          <cell r="AY38">
            <v>13.98271806478367</v>
          </cell>
          <cell r="AZ38">
            <v>41.542962018140642</v>
          </cell>
          <cell r="BA38">
            <v>1.4542931840000004</v>
          </cell>
          <cell r="BB38">
            <v>0.49653495999999908</v>
          </cell>
          <cell r="BC38">
            <v>14.070653205163802</v>
          </cell>
          <cell r="BD38">
            <v>41.791680154410173</v>
          </cell>
          <cell r="BE38">
            <v>13.916</v>
          </cell>
          <cell r="BF38">
            <v>41.756</v>
          </cell>
          <cell r="BG38">
            <v>2.3857477627400003</v>
          </cell>
          <cell r="BH38">
            <v>0.53427256799999956</v>
          </cell>
          <cell r="BI38">
            <v>14.171435533938171</v>
          </cell>
          <cell r="BJ38">
            <v>42.478480792814743</v>
          </cell>
          <cell r="BK38">
            <v>3.2368251153776</v>
          </cell>
          <cell r="BL38">
            <v>0.53427256799999956</v>
          </cell>
          <cell r="BM38">
            <v>14.245885494339158</v>
          </cell>
          <cell r="BN38">
            <v>42.689057080249178</v>
          </cell>
          <cell r="BO38">
            <v>13.827</v>
          </cell>
          <cell r="BP38">
            <v>41.53</v>
          </cell>
          <cell r="BQ38">
            <v>3.9176442470133002</v>
          </cell>
          <cell r="BR38">
            <v>0.53427256799999956</v>
          </cell>
          <cell r="BS38">
            <v>14.216441722963296</v>
          </cell>
          <cell r="BT38">
            <v>42.631507532737281</v>
          </cell>
        </row>
        <row r="39">
          <cell r="B39" t="str">
            <v>Blackfriars</v>
          </cell>
          <cell r="C39" t="str">
            <v>BLACKFRIARS</v>
          </cell>
          <cell r="D39">
            <v>6.6</v>
          </cell>
          <cell r="E39">
            <v>54.75</v>
          </cell>
          <cell r="F39">
            <v>21.9</v>
          </cell>
          <cell r="G39">
            <v>0.73381481772394608</v>
          </cell>
          <cell r="H39">
            <v>0.60617298577815926</v>
          </cell>
          <cell r="I39">
            <v>13.273999999999999</v>
          </cell>
          <cell r="J39">
            <v>40.173000000000002</v>
          </cell>
          <cell r="K39">
            <v>1.3343160000000021E-2</v>
          </cell>
          <cell r="L39">
            <v>2.419456000000153E-4</v>
          </cell>
          <cell r="M39">
            <v>13.275188388541686</v>
          </cell>
          <cell r="N39">
            <v>40.176361270386046</v>
          </cell>
          <cell r="O39">
            <v>3.1937297000000031E-2</v>
          </cell>
          <cell r="P39">
            <v>4.9588040000081435E-4</v>
          </cell>
          <cell r="Q39">
            <v>13.27683716722766</v>
          </cell>
          <cell r="R39">
            <v>40.181024720744162</v>
          </cell>
          <cell r="S39">
            <v>1.3343160000000021E-2</v>
          </cell>
          <cell r="T39">
            <v>7.6793240000139207E-4</v>
          </cell>
          <cell r="U39">
            <v>13.275234400453893</v>
          </cell>
          <cell r="V39">
            <v>40.176491411726595</v>
          </cell>
          <cell r="W39">
            <v>8.8762918100000032E-2</v>
          </cell>
          <cell r="X39">
            <v>7.0280048399999906E-2</v>
          </cell>
          <cell r="Y39">
            <v>13.28791265144265</v>
          </cell>
          <cell r="Z39">
            <v>40.212350920717533</v>
          </cell>
          <cell r="AA39">
            <v>0.13276645199999992</v>
          </cell>
          <cell r="AB39">
            <v>0.13980659640000059</v>
          </cell>
          <cell r="AC39">
            <v>13.297843958010239</v>
          </cell>
          <cell r="AD39">
            <v>40.240440897597473</v>
          </cell>
          <cell r="AE39">
            <v>0.18817047099999995</v>
          </cell>
          <cell r="AF39">
            <v>0.20938465239999982</v>
          </cell>
          <cell r="AG39">
            <v>13.308777054168591</v>
          </cell>
          <cell r="AH39">
            <v>40.271364363329212</v>
          </cell>
          <cell r="AI39">
            <v>0.25757412700000004</v>
          </cell>
          <cell r="AJ39">
            <v>0.27892512439999972</v>
          </cell>
          <cell r="AK39">
            <v>13.320931513214518</v>
          </cell>
          <cell r="AL39">
            <v>40.305742364981327</v>
          </cell>
          <cell r="AM39">
            <v>0.34014218699999998</v>
          </cell>
          <cell r="AN39">
            <v>0.3485125523999999</v>
          </cell>
          <cell r="AO39">
            <v>13.334241666541105</v>
          </cell>
          <cell r="AP39">
            <v>40.343389163684783</v>
          </cell>
          <cell r="AQ39">
            <v>0.43240832399999996</v>
          </cell>
          <cell r="AR39">
            <v>0.4180895443999999</v>
          </cell>
          <cell r="AS39">
            <v>13.348399268676657</v>
          </cell>
          <cell r="AT39">
            <v>40.38343290958634</v>
          </cell>
          <cell r="AU39">
            <v>13.284000000000001</v>
          </cell>
          <cell r="AV39">
            <v>40.448</v>
          </cell>
          <cell r="AW39">
            <v>0.5390807740000001</v>
          </cell>
          <cell r="AX39">
            <v>0.48764440840000045</v>
          </cell>
          <cell r="AY39">
            <v>13.373815160673093</v>
          </cell>
          <cell r="AZ39">
            <v>40.702035636661215</v>
          </cell>
          <cell r="BA39">
            <v>1.2324844346999999</v>
          </cell>
          <cell r="BB39">
            <v>0.75167347240000293</v>
          </cell>
          <cell r="BC39">
            <v>13.457568803299836</v>
          </cell>
          <cell r="BD39">
            <v>40.938926711262987</v>
          </cell>
          <cell r="BE39">
            <v>13.304</v>
          </cell>
          <cell r="BF39">
            <v>41.01</v>
          </cell>
          <cell r="BG39">
            <v>2.0272366031460001</v>
          </cell>
          <cell r="BH39">
            <v>0.52405132039999902</v>
          </cell>
          <cell r="BI39">
            <v>13.527179813551443</v>
          </cell>
          <cell r="BJ39">
            <v>41.641247838344697</v>
          </cell>
          <cell r="BK39">
            <v>2.7625579248268997</v>
          </cell>
          <cell r="BL39">
            <v>-2.9088366795999994</v>
          </cell>
          <cell r="BM39">
            <v>13.291203927508338</v>
          </cell>
          <cell r="BN39">
            <v>40.973807241474361</v>
          </cell>
          <cell r="BO39">
            <v>13.314</v>
          </cell>
          <cell r="BP39">
            <v>41.311999999999998</v>
          </cell>
          <cell r="BQ39">
            <v>3.3637442613552997</v>
          </cell>
          <cell r="BR39">
            <v>-3.2367246795999991</v>
          </cell>
          <cell r="BS39">
            <v>13.325111331775572</v>
          </cell>
          <cell r="BT39">
            <v>41.343427592186082</v>
          </cell>
        </row>
        <row r="40">
          <cell r="B40" t="str">
            <v>Blackley</v>
          </cell>
          <cell r="C40" t="str">
            <v>BLACKLEY</v>
          </cell>
          <cell r="D40">
            <v>6.6</v>
          </cell>
          <cell r="E40">
            <v>54.75</v>
          </cell>
          <cell r="F40">
            <v>21.9</v>
          </cell>
          <cell r="G40">
            <v>0.68484213949988604</v>
          </cell>
          <cell r="H40">
            <v>0.60428336282289208</v>
          </cell>
          <cell r="I40">
            <v>13.231999999999999</v>
          </cell>
          <cell r="J40">
            <v>37.49</v>
          </cell>
          <cell r="K40">
            <v>1.9338059999999713E-2</v>
          </cell>
          <cell r="L40">
            <v>1.3032440000007028E-3</v>
          </cell>
          <cell r="M40">
            <v>13.233805645821336</v>
          </cell>
          <cell r="N40">
            <v>37.49510713761876</v>
          </cell>
          <cell r="O40">
            <v>4.7125389999999934E-2</v>
          </cell>
          <cell r="P40">
            <v>2.582396000001097E-3</v>
          </cell>
          <cell r="Q40">
            <v>13.236348303579987</v>
          </cell>
          <cell r="R40">
            <v>37.502298859792269</v>
          </cell>
          <cell r="S40">
            <v>1.9338059999999713E-2</v>
          </cell>
          <cell r="T40">
            <v>3.890504000001016E-3</v>
          </cell>
          <cell r="U40">
            <v>13.234031972375497</v>
          </cell>
          <cell r="V40">
            <v>37.495747285783594</v>
          </cell>
          <cell r="W40">
            <v>0.13540894259999958</v>
          </cell>
          <cell r="X40">
            <v>3.9013879999999723E-2</v>
          </cell>
          <cell r="Y40">
            <v>13.247258039936503</v>
          </cell>
          <cell r="Z40">
            <v>37.533156254026871</v>
          </cell>
          <cell r="AA40">
            <v>0.20612754499999997</v>
          </cell>
          <cell r="AB40">
            <v>7.4163900000000282E-2</v>
          </cell>
          <cell r="AC40">
            <v>13.256519142609438</v>
          </cell>
          <cell r="AD40">
            <v>37.559350608032062</v>
          </cell>
          <cell r="AE40">
            <v>0.29679865599999977</v>
          </cell>
          <cell r="AF40">
            <v>0.10951215999999953</v>
          </cell>
          <cell r="AG40">
            <v>13.267542978635189</v>
          </cell>
          <cell r="AH40">
            <v>37.590530724866049</v>
          </cell>
          <cell r="AI40">
            <v>0.41241523599999996</v>
          </cell>
          <cell r="AJ40">
            <v>0.14465853200000023</v>
          </cell>
          <cell r="AK40">
            <v>13.280731316653526</v>
          </cell>
          <cell r="AL40">
            <v>37.627832977847433</v>
          </cell>
          <cell r="AM40">
            <v>0.55180964099999952</v>
          </cell>
          <cell r="AN40">
            <v>0.17998699600000112</v>
          </cell>
          <cell r="AO40">
            <v>13.296015603843031</v>
          </cell>
          <cell r="AP40">
            <v>37.671063470316639</v>
          </cell>
          <cell r="AQ40">
            <v>0.70885916999999998</v>
          </cell>
          <cell r="AR40">
            <v>0.21524625600000125</v>
          </cell>
          <cell r="AS40">
            <v>13.312838260069801</v>
          </cell>
          <cell r="AT40">
            <v>37.718645127498718</v>
          </cell>
          <cell r="AU40">
            <v>13.243</v>
          </cell>
          <cell r="AV40">
            <v>37.828000000000003</v>
          </cell>
          <cell r="AW40">
            <v>0.8913776989999993</v>
          </cell>
          <cell r="AX40">
            <v>0.25038996400000091</v>
          </cell>
          <cell r="AY40">
            <v>13.342878767815918</v>
          </cell>
          <cell r="AZ40">
            <v>38.110499816076775</v>
          </cell>
          <cell r="BA40">
            <v>2.0848533455</v>
          </cell>
          <cell r="BB40">
            <v>0.42048340799999995</v>
          </cell>
          <cell r="BC40">
            <v>13.462160128643013</v>
          </cell>
          <cell r="BD40">
            <v>38.447878452516768</v>
          </cell>
          <cell r="BE40">
            <v>13.164999999999999</v>
          </cell>
          <cell r="BF40">
            <v>38.286999999999999</v>
          </cell>
          <cell r="BG40">
            <v>3.4367690702570002</v>
          </cell>
          <cell r="BH40">
            <v>0.45422953600000415</v>
          </cell>
          <cell r="BI40">
            <v>13.505374104960445</v>
          </cell>
          <cell r="BJ40">
            <v>39.249723351031328</v>
          </cell>
          <cell r="BK40">
            <v>4.6301570951000297</v>
          </cell>
          <cell r="BL40">
            <v>0.45422953600000415</v>
          </cell>
          <cell r="BM40">
            <v>13.60976848335299</v>
          </cell>
          <cell r="BN40">
            <v>39.54499524254782</v>
          </cell>
          <cell r="BO40">
            <v>13.176</v>
          </cell>
          <cell r="BP40">
            <v>38.621000000000002</v>
          </cell>
          <cell r="BQ40">
            <v>5.5391333817606005</v>
          </cell>
          <cell r="BR40">
            <v>0.4542295360000006</v>
          </cell>
          <cell r="BS40">
            <v>13.700283286957607</v>
          </cell>
          <cell r="BT40">
            <v>40.103897069881988</v>
          </cell>
        </row>
        <row r="41">
          <cell r="B41" t="str">
            <v>Blackpool</v>
          </cell>
          <cell r="C41" t="str">
            <v>BLACKPOOL</v>
          </cell>
          <cell r="D41">
            <v>6.6</v>
          </cell>
          <cell r="E41">
            <v>62.5</v>
          </cell>
          <cell r="F41">
            <v>25</v>
          </cell>
          <cell r="G41">
            <v>0.69329424386440031</v>
          </cell>
          <cell r="H41">
            <v>0.59620087418763212</v>
          </cell>
          <cell r="I41">
            <v>14.904</v>
          </cell>
          <cell r="J41">
            <v>43.328000000000003</v>
          </cell>
          <cell r="K41">
            <v>1.0465412000000007E-2</v>
          </cell>
          <cell r="L41">
            <v>1.215956000000018E-3</v>
          </cell>
          <cell r="M41">
            <v>14.905021854690803</v>
          </cell>
          <cell r="N41">
            <v>43.330890241525019</v>
          </cell>
          <cell r="O41">
            <v>2.4212999100000077E-2</v>
          </cell>
          <cell r="P41">
            <v>2.2893080000001564E-3</v>
          </cell>
          <cell r="Q41">
            <v>14.90631835062702</v>
          </cell>
          <cell r="R41">
            <v>43.334557285798141</v>
          </cell>
          <cell r="S41">
            <v>1.0465412000000007E-2</v>
          </cell>
          <cell r="T41">
            <v>3.3014759999998589E-3</v>
          </cell>
          <cell r="U41">
            <v>14.905204290377682</v>
          </cell>
          <cell r="V41">
            <v>43.331406247570314</v>
          </cell>
          <cell r="W41">
            <v>6.2828331600000009E-2</v>
          </cell>
          <cell r="X41">
            <v>0.14653716800000005</v>
          </cell>
          <cell r="Y41">
            <v>14.922314731447436</v>
          </cell>
          <cell r="Z41">
            <v>43.379801883208373</v>
          </cell>
          <cell r="AA41">
            <v>9.0365046900000023E-2</v>
          </cell>
          <cell r="AB41">
            <v>0.2897372359999999</v>
          </cell>
          <cell r="AC41">
            <v>14.937250326568471</v>
          </cell>
          <cell r="AD41">
            <v>43.422046125572933</v>
          </cell>
          <cell r="AE41">
            <v>0.12341991159999999</v>
          </cell>
          <cell r="AF41">
            <v>0.43301365199999986</v>
          </cell>
          <cell r="AG41">
            <v>14.952675313292515</v>
          </cell>
          <cell r="AH41">
            <v>43.465674576422074</v>
          </cell>
          <cell r="AI41">
            <v>0.16283669119999988</v>
          </cell>
          <cell r="AJ41">
            <v>0.57613271599999938</v>
          </cell>
          <cell r="AK41">
            <v>14.968643058510578</v>
          </cell>
          <cell r="AL41">
            <v>43.510838180117879</v>
          </cell>
          <cell r="AM41">
            <v>0.2079304796</v>
          </cell>
          <cell r="AN41">
            <v>0.7193222720000001</v>
          </cell>
          <cell r="AO41">
            <v>14.985113579658043</v>
          </cell>
          <cell r="AP41">
            <v>43.557423848890075</v>
          </cell>
          <cell r="AQ41">
            <v>0.25706620820000003</v>
          </cell>
          <cell r="AR41">
            <v>0.86244189600000021</v>
          </cell>
          <cell r="AS41">
            <v>15.001931561412096</v>
          </cell>
          <cell r="AT41">
            <v>43.604992284666722</v>
          </cell>
          <cell r="AU41">
            <v>14.914999999999999</v>
          </cell>
          <cell r="AV41">
            <v>43.777000000000001</v>
          </cell>
          <cell r="AW41">
            <v>0.31333078599999997</v>
          </cell>
          <cell r="AX41">
            <v>1.0054759359999996</v>
          </cell>
          <cell r="AY41">
            <v>15.03036566908421</v>
          </cell>
          <cell r="AZ41">
            <v>44.103303387702276</v>
          </cell>
          <cell r="BA41">
            <v>0.67576267220000008</v>
          </cell>
          <cell r="BB41">
            <v>1.7174216199999999</v>
          </cell>
          <cell r="BC41">
            <v>15.124349332624552</v>
          </cell>
          <cell r="BD41">
            <v>44.369129330942798</v>
          </cell>
          <cell r="BE41">
            <v>14.926</v>
          </cell>
          <cell r="BF41">
            <v>44.171999999999997</v>
          </cell>
          <cell r="BG41">
            <v>1.1084808576580001</v>
          </cell>
          <cell r="BH41">
            <v>1.8596633639999995</v>
          </cell>
          <cell r="BI41">
            <v>15.185645282631498</v>
          </cell>
          <cell r="BJ41">
            <v>44.906387760207316</v>
          </cell>
          <cell r="BK41">
            <v>1.5723827017228</v>
          </cell>
          <cell r="BL41">
            <v>1.8596633639999995</v>
          </cell>
          <cell r="BM41">
            <v>15.226226169684281</v>
          </cell>
          <cell r="BN41">
            <v>45.021167841893671</v>
          </cell>
          <cell r="BO41">
            <v>14.89</v>
          </cell>
          <cell r="BP41">
            <v>44.674999999999997</v>
          </cell>
          <cell r="BQ41">
            <v>2.0252684571964998</v>
          </cell>
          <cell r="BR41">
            <v>1.8596633639999987</v>
          </cell>
          <cell r="BS41">
            <v>15.229843398901689</v>
          </cell>
          <cell r="BT41">
            <v>45.636222287619475</v>
          </cell>
        </row>
        <row r="42">
          <cell r="B42" t="str">
            <v>Bollington</v>
          </cell>
          <cell r="C42" t="str">
            <v>BOLLINGTON</v>
          </cell>
          <cell r="D42">
            <v>11</v>
          </cell>
          <cell r="E42">
            <v>62.5</v>
          </cell>
          <cell r="F42">
            <v>25</v>
          </cell>
          <cell r="G42">
            <v>0.34566333523856574</v>
          </cell>
          <cell r="H42">
            <v>0.31430769669959996</v>
          </cell>
          <cell r="I42">
            <v>7.8570000000000002</v>
          </cell>
          <cell r="J42">
            <v>21.602</v>
          </cell>
          <cell r="K42">
            <v>1.2328321000000031E-2</v>
          </cell>
          <cell r="L42">
            <v>8.6400400000030686E-4</v>
          </cell>
          <cell r="M42">
            <v>7.8576924174899991</v>
          </cell>
          <cell r="N42">
            <v>21.60395845241036</v>
          </cell>
          <cell r="O42">
            <v>2.9708062000000091E-2</v>
          </cell>
          <cell r="P42">
            <v>1.7857440000002001E-3</v>
          </cell>
          <cell r="Q42">
            <v>7.8586529961247189</v>
          </cell>
          <cell r="R42">
            <v>21.606675379076254</v>
          </cell>
          <cell r="S42">
            <v>1.2328321000000031E-2</v>
          </cell>
          <cell r="T42">
            <v>2.7876439999987568E-3</v>
          </cell>
          <cell r="U42">
            <v>7.8577933824056192</v>
          </cell>
          <cell r="V42">
            <v>21.604244024316351</v>
          </cell>
          <cell r="W42">
            <v>8.6155902000000006E-2</v>
          </cell>
          <cell r="X42">
            <v>4.3535288000000172E-2</v>
          </cell>
          <cell r="Y42">
            <v>7.8638070221325478</v>
          </cell>
          <cell r="Z42">
            <v>21.621253166038446</v>
          </cell>
          <cell r="AA42">
            <v>0.13139274300000015</v>
          </cell>
          <cell r="AB42">
            <v>8.4351824000000519E-2</v>
          </cell>
          <cell r="AC42">
            <v>7.8683236530757865</v>
          </cell>
          <cell r="AD42">
            <v>21.634028127510771</v>
          </cell>
          <cell r="AE42">
            <v>0.18830923200000038</v>
          </cell>
          <cell r="AF42">
            <v>0.12537704000000005</v>
          </cell>
          <cell r="AG42">
            <v>7.8734642594163899</v>
          </cell>
          <cell r="AH42">
            <v>21.648567957922175</v>
          </cell>
          <cell r="AI42">
            <v>0.25889582600000027</v>
          </cell>
          <cell r="AJ42">
            <v>0.166276388</v>
          </cell>
          <cell r="AK42">
            <v>7.8793157538368046</v>
          </cell>
          <cell r="AL42">
            <v>21.665118483461178</v>
          </cell>
          <cell r="AM42">
            <v>0.34237713100000033</v>
          </cell>
          <cell r="AN42">
            <v>0.20736406799999951</v>
          </cell>
          <cell r="AO42">
            <v>7.8858539299297528</v>
          </cell>
          <cell r="AP42">
            <v>21.683611238068838</v>
          </cell>
          <cell r="AQ42">
            <v>0.43537414000000019</v>
          </cell>
          <cell r="AR42">
            <v>0.24841868000000034</v>
          </cell>
          <cell r="AS42">
            <v>7.8928898153360851</v>
          </cell>
          <cell r="AT42">
            <v>21.703511727198716</v>
          </cell>
          <cell r="AU42">
            <v>7.8620000000000001</v>
          </cell>
          <cell r="AV42">
            <v>21.803000000000001</v>
          </cell>
          <cell r="AW42">
            <v>0.53561988700000018</v>
          </cell>
          <cell r="AX42">
            <v>0.28939078399999829</v>
          </cell>
          <cell r="AY42">
            <v>7.905301830271469</v>
          </cell>
          <cell r="AZ42">
            <v>21.92547607129098</v>
          </cell>
          <cell r="BA42">
            <v>1.1737398300000002</v>
          </cell>
          <cell r="BB42">
            <v>0.48888881199999901</v>
          </cell>
          <cell r="BC42">
            <v>7.949265372183735</v>
          </cell>
          <cell r="BD42">
            <v>22.049823745735548</v>
          </cell>
          <cell r="BE42">
            <v>7.8730000000000002</v>
          </cell>
          <cell r="BF42">
            <v>22.181999999999999</v>
          </cell>
          <cell r="BG42">
            <v>1.9443088833000006</v>
          </cell>
          <cell r="BH42">
            <v>0.52597969199999994</v>
          </cell>
          <cell r="BI42">
            <v>8.0026565249023189</v>
          </cell>
          <cell r="BJ42">
            <v>22.54872403193405</v>
          </cell>
          <cell r="BK42">
            <v>2.6707551969859997</v>
          </cell>
          <cell r="BL42">
            <v>0.25098389199999893</v>
          </cell>
          <cell r="BM42">
            <v>8.0263515317752656</v>
          </cell>
          <cell r="BN42">
            <v>22.615743632094535</v>
          </cell>
          <cell r="BO42">
            <v>7.8730000000000002</v>
          </cell>
          <cell r="BP42">
            <v>22.195</v>
          </cell>
          <cell r="BQ42">
            <v>3.2519084230240001</v>
          </cell>
          <cell r="BR42">
            <v>-0.48490679200000208</v>
          </cell>
          <cell r="BS42">
            <v>8.0182299215018045</v>
          </cell>
          <cell r="BT42">
            <v>22.605772249300461</v>
          </cell>
        </row>
        <row r="43">
          <cell r="B43" t="str">
            <v>Bolton By Bowland</v>
          </cell>
          <cell r="C43" t="str">
            <v>BOLTON BY BOWLAND</v>
          </cell>
          <cell r="D43">
            <v>11</v>
          </cell>
          <cell r="E43">
            <v>33.405000000000001</v>
          </cell>
          <cell r="F43">
            <v>13.1</v>
          </cell>
          <cell r="G43">
            <v>0.29121088991910321</v>
          </cell>
          <cell r="H43">
            <v>0.26284871141018779</v>
          </cell>
          <cell r="I43">
            <v>3.4430000000000001</v>
          </cell>
          <cell r="J43">
            <v>9.7270000000000003</v>
          </cell>
          <cell r="K43">
            <v>5.9310639999999859E-3</v>
          </cell>
          <cell r="L43">
            <v>1.2992599999961385E-4</v>
          </cell>
          <cell r="M43">
            <v>3.4433181194734597</v>
          </cell>
          <cell r="N43">
            <v>9.727899777747643</v>
          </cell>
          <cell r="O43">
            <v>1.3934396999999987E-2</v>
          </cell>
          <cell r="P43">
            <v>2.6373840000015747E-4</v>
          </cell>
          <cell r="Q43">
            <v>3.4437452088450167</v>
          </cell>
          <cell r="R43">
            <v>9.7291077689108452</v>
          </cell>
          <cell r="S43">
            <v>5.9310639999999859E-3</v>
          </cell>
          <cell r="T43">
            <v>4.0647520000014481E-4</v>
          </cell>
          <cell r="U43">
            <v>3.4433326345421018</v>
          </cell>
          <cell r="V43">
            <v>9.727940832561508</v>
          </cell>
          <cell r="W43">
            <v>3.7535431000000008E-2</v>
          </cell>
          <cell r="X43">
            <v>2.4147691200000487E-2</v>
          </cell>
          <cell r="Y43">
            <v>3.4462375242915115</v>
          </cell>
          <cell r="Z43">
            <v>9.736157101523137</v>
          </cell>
          <cell r="AA43">
            <v>5.5149117999999997E-2</v>
          </cell>
          <cell r="AB43">
            <v>4.7897615200000132E-2</v>
          </cell>
          <cell r="AC43">
            <v>3.4484085508320121</v>
          </cell>
          <cell r="AD43">
            <v>9.7422976918788322</v>
          </cell>
          <cell r="AE43">
            <v>7.6781876999999943E-2</v>
          </cell>
          <cell r="AF43">
            <v>7.1674491199999579E-2</v>
          </cell>
          <cell r="AG43">
            <v>3.4507919385584711</v>
          </cell>
          <cell r="AH43">
            <v>9.7490389303731355</v>
          </cell>
          <cell r="AI43">
            <v>0.10311402999999997</v>
          </cell>
          <cell r="AJ43">
            <v>9.5436051200000094E-2</v>
          </cell>
          <cell r="AK43">
            <v>3.4534211766207674</v>
          </cell>
          <cell r="AL43">
            <v>9.7564755386259492</v>
          </cell>
          <cell r="AM43">
            <v>0.133724383</v>
          </cell>
          <cell r="AN43">
            <v>0.1192216672000006</v>
          </cell>
          <cell r="AO43">
            <v>3.4562762245612202</v>
          </cell>
          <cell r="AP43">
            <v>9.7645508336631774</v>
          </cell>
          <cell r="AQ43">
            <v>0.16744986900000003</v>
          </cell>
          <cell r="AR43">
            <v>0.14300304320000023</v>
          </cell>
          <cell r="AS43">
            <v>3.4592945520390339</v>
          </cell>
          <cell r="AT43">
            <v>9.7730879529727925</v>
          </cell>
          <cell r="AU43">
            <v>3.4460000000000002</v>
          </cell>
          <cell r="AV43">
            <v>9.8309999999999995</v>
          </cell>
          <cell r="AW43">
            <v>0.20529527399999992</v>
          </cell>
          <cell r="AX43">
            <v>0.16677405520000033</v>
          </cell>
          <cell r="AY43">
            <v>3.4655285752155294</v>
          </cell>
          <cell r="AZ43">
            <v>9.8862351518472487</v>
          </cell>
          <cell r="BA43">
            <v>0.44310217799999985</v>
          </cell>
          <cell r="BB43">
            <v>0.24985610319999907</v>
          </cell>
          <cell r="BC43">
            <v>3.4823708772898185</v>
          </cell>
          <cell r="BD43">
            <v>9.9338723758773355</v>
          </cell>
          <cell r="BE43">
            <v>3.4489999999999998</v>
          </cell>
          <cell r="BF43">
            <v>9.952</v>
          </cell>
          <cell r="BG43">
            <v>0.72280162552999994</v>
          </cell>
          <cell r="BH43">
            <v>0.14725010319999843</v>
          </cell>
          <cell r="BI43">
            <v>3.4946658727082873</v>
          </cell>
          <cell r="BJ43">
            <v>10.081162593043327</v>
          </cell>
          <cell r="BK43">
            <v>0.99220193608200014</v>
          </cell>
          <cell r="BL43">
            <v>-1.3121418967999983</v>
          </cell>
          <cell r="BM43">
            <v>3.4322075070504496</v>
          </cell>
          <cell r="BN43">
            <v>9.9045036574493821</v>
          </cell>
          <cell r="BO43">
            <v>3.45</v>
          </cell>
          <cell r="BP43">
            <v>9.9619999999999997</v>
          </cell>
          <cell r="BQ43">
            <v>1.220962388946</v>
          </cell>
          <cell r="BR43">
            <v>-1.4515338967999991</v>
          </cell>
          <cell r="BS43">
            <v>3.4378981343520945</v>
          </cell>
          <cell r="BT43">
            <v>9.9277707549414291</v>
          </cell>
        </row>
        <row r="44">
          <cell r="B44" t="str">
            <v>Bolton Le Sands</v>
          </cell>
          <cell r="C44" t="str">
            <v>BOLTON LE SANDS</v>
          </cell>
          <cell r="D44">
            <v>11</v>
          </cell>
          <cell r="E44">
            <v>33.405000000000001</v>
          </cell>
          <cell r="F44">
            <v>13.1</v>
          </cell>
          <cell r="G44">
            <v>0.69457973198193479</v>
          </cell>
          <cell r="H44">
            <v>0.60818433516496373</v>
          </cell>
          <cell r="I44">
            <v>7.9660000000000002</v>
          </cell>
          <cell r="J44">
            <v>23.199000000000002</v>
          </cell>
          <cell r="K44">
            <v>2.2304665000000057E-2</v>
          </cell>
          <cell r="L44">
            <v>8.4020560000030997E-4</v>
          </cell>
          <cell r="M44">
            <v>7.9672147906610249</v>
          </cell>
          <cell r="N44">
            <v>23.202435946856532</v>
          </cell>
          <cell r="O44">
            <v>5.3169191999999921E-2</v>
          </cell>
          <cell r="P44">
            <v>1.8109096000014091E-3</v>
          </cell>
          <cell r="Q44">
            <v>7.968885706950803</v>
          </cell>
          <cell r="R44">
            <v>23.207162011813722</v>
          </cell>
          <cell r="S44">
            <v>2.2304665000000057E-2</v>
          </cell>
          <cell r="T44">
            <v>2.9132455999993923E-3</v>
          </cell>
          <cell r="U44">
            <v>7.9673235970430287</v>
          </cell>
          <cell r="V44">
            <v>23.202743697778736</v>
          </cell>
          <cell r="W44">
            <v>0.14735437799999995</v>
          </cell>
          <cell r="X44">
            <v>5.8596173600000689E-2</v>
          </cell>
          <cell r="Y44">
            <v>7.9768096005823645</v>
          </cell>
          <cell r="Z44">
            <v>23.229574167494835</v>
          </cell>
          <cell r="AA44">
            <v>0.21995557499999974</v>
          </cell>
          <cell r="AB44">
            <v>0.11438197759999902</v>
          </cell>
          <cell r="AC44">
            <v>7.9835481705448919</v>
          </cell>
          <cell r="AD44">
            <v>23.248633721558846</v>
          </cell>
          <cell r="AE44">
            <v>0.31082112200000012</v>
          </cell>
          <cell r="AF44">
            <v>0.1704418696000003</v>
          </cell>
          <cell r="AG44">
            <v>7.9912597561592058</v>
          </cell>
          <cell r="AH44">
            <v>23.270445379485174</v>
          </cell>
          <cell r="AI44">
            <v>0.42379830200000002</v>
          </cell>
          <cell r="AJ44">
            <v>0.22635056560000155</v>
          </cell>
          <cell r="AK44">
            <v>8.0001239657929268</v>
          </cell>
          <cell r="AL44">
            <v>23.295517150452625</v>
          </cell>
          <cell r="AM44">
            <v>0.55749744500000009</v>
          </cell>
          <cell r="AN44">
            <v>0.28250806159999886</v>
          </cell>
          <cell r="AO44">
            <v>8.0100888550323894</v>
          </cell>
          <cell r="AP44">
            <v>23.323702113472613</v>
          </cell>
          <cell r="AQ44">
            <v>0.70641680200000012</v>
          </cell>
          <cell r="AR44">
            <v>0.338632329600002</v>
          </cell>
          <cell r="AS44">
            <v>8.02085085431324</v>
          </cell>
          <cell r="AT44">
            <v>23.354141644155074</v>
          </cell>
          <cell r="AU44">
            <v>7.9720000000000004</v>
          </cell>
          <cell r="AV44">
            <v>23.451000000000001</v>
          </cell>
          <cell r="AW44">
            <v>0.87542515499999984</v>
          </cell>
          <cell r="AX44">
            <v>0.39465630160000043</v>
          </cell>
          <cell r="AY44">
            <v>8.0386619882600705</v>
          </cell>
          <cell r="AZ44">
            <v>23.639548575784293</v>
          </cell>
          <cell r="BA44">
            <v>1.9608391080000001</v>
          </cell>
          <cell r="BB44">
            <v>0.65817904160000129</v>
          </cell>
          <cell r="BC44">
            <v>8.1094628030621898</v>
          </cell>
          <cell r="BD44">
            <v>23.839803520824738</v>
          </cell>
          <cell r="BE44">
            <v>7.9420000000000002</v>
          </cell>
          <cell r="BF44">
            <v>23.995999999999999</v>
          </cell>
          <cell r="BG44">
            <v>3.2113074183699997</v>
          </cell>
          <cell r="BH44">
            <v>0.67589787760000331</v>
          </cell>
          <cell r="BI44">
            <v>8.1460253658203285</v>
          </cell>
          <cell r="BJ44">
            <v>24.573070878822481</v>
          </cell>
          <cell r="BK44">
            <v>4.3626630816920002</v>
          </cell>
          <cell r="BL44">
            <v>0.2513474776000022</v>
          </cell>
          <cell r="BM44">
            <v>8.1841727489500915</v>
          </cell>
          <cell r="BN44">
            <v>24.68096797200479</v>
          </cell>
          <cell r="BO44">
            <v>7.9489999999999998</v>
          </cell>
          <cell r="BP44">
            <v>24.212</v>
          </cell>
          <cell r="BQ44">
            <v>5.2894501972469996</v>
          </cell>
          <cell r="BR44">
            <v>0.21079707760000144</v>
          </cell>
          <cell r="BS44">
            <v>8.2376881131584021</v>
          </cell>
          <cell r="BT44">
            <v>25.028533289849022</v>
          </cell>
        </row>
        <row r="45">
          <cell r="B45" t="str">
            <v>Botany Bay</v>
          </cell>
          <cell r="C45" t="str">
            <v>BOTANY BAY</v>
          </cell>
          <cell r="D45">
            <v>11</v>
          </cell>
          <cell r="E45">
            <v>50</v>
          </cell>
          <cell r="F45">
            <v>20</v>
          </cell>
          <cell r="G45">
            <v>0.25629431989047413</v>
          </cell>
          <cell r="H45">
            <v>0.22084801245363445</v>
          </cell>
          <cell r="I45">
            <v>4.4160000000000004</v>
          </cell>
          <cell r="J45">
            <v>12.811999999999999</v>
          </cell>
          <cell r="K45">
            <v>1.654497399999999E-2</v>
          </cell>
          <cell r="L45">
            <v>1.7502280000001313E-3</v>
          </cell>
          <cell r="M45">
            <v>4.4169602490726891</v>
          </cell>
          <cell r="N45">
            <v>12.814715994523706</v>
          </cell>
          <cell r="O45">
            <v>4.0003153000000125E-2</v>
          </cell>
          <cell r="P45">
            <v>3.3845720000003077E-3</v>
          </cell>
          <cell r="Q45">
            <v>4.4182772649734803</v>
          </cell>
          <cell r="R45">
            <v>12.818441078021223</v>
          </cell>
          <cell r="S45">
            <v>1.654497399999999E-2</v>
          </cell>
          <cell r="T45">
            <v>4.9993679999995599E-3</v>
          </cell>
          <cell r="U45">
            <v>4.4171307846957468</v>
          </cell>
          <cell r="V45">
            <v>12.815198342105697</v>
          </cell>
          <cell r="W45">
            <v>0.11375320300000002</v>
          </cell>
          <cell r="X45">
            <v>3.9128288000000566E-2</v>
          </cell>
          <cell r="Y45">
            <v>4.4240241972711791</v>
          </cell>
          <cell r="Z45">
            <v>12.834695857216115</v>
          </cell>
          <cell r="AA45">
            <v>0.17216185099999992</v>
          </cell>
          <cell r="AB45">
            <v>7.3256951999999931E-2</v>
          </cell>
          <cell r="AC45">
            <v>4.4288811465432953</v>
          </cell>
          <cell r="AD45">
            <v>12.848433384280886</v>
          </cell>
          <cell r="AE45">
            <v>0.24640863899999998</v>
          </cell>
          <cell r="AF45">
            <v>0.10758476000000039</v>
          </cell>
          <cell r="AG45">
            <v>4.4345798349276366</v>
          </cell>
          <cell r="AH45">
            <v>12.864551709082633</v>
          </cell>
          <cell r="AI45">
            <v>0.34017613800000002</v>
          </cell>
          <cell r="AJ45">
            <v>0.14167000400000074</v>
          </cell>
          <cell r="AK45">
            <v>4.4412903636174264</v>
          </cell>
          <cell r="AL45">
            <v>12.883531950450221</v>
          </cell>
          <cell r="AM45">
            <v>0.45244342900000012</v>
          </cell>
          <cell r="AN45">
            <v>0.17593744800000044</v>
          </cell>
          <cell r="AO45">
            <v>4.448981442589961</v>
          </cell>
          <cell r="AP45">
            <v>12.905285606834703</v>
          </cell>
          <cell r="AQ45">
            <v>0.5784033959999999</v>
          </cell>
          <cell r="AR45">
            <v>0.21010986400000009</v>
          </cell>
          <cell r="AS45">
            <v>4.4573862129927813</v>
          </cell>
          <cell r="AT45">
            <v>12.929057887419305</v>
          </cell>
          <cell r="AU45">
            <v>4.4210000000000003</v>
          </cell>
          <cell r="AV45">
            <v>13.022</v>
          </cell>
          <cell r="AW45">
            <v>0.72301644700000001</v>
          </cell>
          <cell r="AX45">
            <v>0.2441423239999998</v>
          </cell>
          <cell r="AY45">
            <v>4.4717626706169051</v>
          </cell>
          <cell r="AZ45">
            <v>13.165578514497412</v>
          </cell>
          <cell r="BA45">
            <v>1.6620258940000001</v>
          </cell>
          <cell r="BB45">
            <v>0.40800235599999857</v>
          </cell>
          <cell r="BC45">
            <v>4.5296483061243302</v>
          </cell>
          <cell r="BD45">
            <v>13.329303816099783</v>
          </cell>
          <cell r="BE45">
            <v>4.43</v>
          </cell>
          <cell r="BF45">
            <v>13.305999999999999</v>
          </cell>
          <cell r="BG45">
            <v>2.7367210320300002</v>
          </cell>
          <cell r="BH45">
            <v>0.44047846799999979</v>
          </cell>
          <cell r="BI45">
            <v>4.5967597260555877</v>
          </cell>
          <cell r="BJ45">
            <v>13.777667732490867</v>
          </cell>
          <cell r="BK45">
            <v>3.7032077548930005</v>
          </cell>
          <cell r="BL45">
            <v>0.44047846799999979</v>
          </cell>
          <cell r="BM45">
            <v>4.6474871232931472</v>
          </cell>
          <cell r="BN45">
            <v>13.921146478805355</v>
          </cell>
          <cell r="BO45">
            <v>4.41</v>
          </cell>
          <cell r="BP45">
            <v>13.324</v>
          </cell>
          <cell r="BQ45">
            <v>4.455775591788</v>
          </cell>
          <cell r="BR45">
            <v>0.44047846800000157</v>
          </cell>
          <cell r="BS45">
            <v>4.6669866908581277</v>
          </cell>
          <cell r="BT45">
            <v>14.050868127121891</v>
          </cell>
        </row>
        <row r="46">
          <cell r="B46" t="str">
            <v>Bow Lane</v>
          </cell>
          <cell r="C46" t="str">
            <v>BOW LANE</v>
          </cell>
          <cell r="D46">
            <v>11</v>
          </cell>
          <cell r="E46">
            <v>33.405000000000001</v>
          </cell>
          <cell r="F46">
            <v>13.1</v>
          </cell>
          <cell r="G46">
            <v>0.96313352095110905</v>
          </cell>
          <cell r="H46">
            <v>0.79480916667313983</v>
          </cell>
          <cell r="I46">
            <v>9.15</v>
          </cell>
          <cell r="J46">
            <v>28.603999999999999</v>
          </cell>
          <cell r="K46">
            <v>4.0668472000000122E-2</v>
          </cell>
          <cell r="L46">
            <v>24.003662428000005</v>
          </cell>
          <cell r="M46">
            <v>10.412000083418132</v>
          </cell>
          <cell r="N46">
            <v>32.173475267371799</v>
          </cell>
          <cell r="O46">
            <v>9.766869300000014E-2</v>
          </cell>
          <cell r="P46">
            <v>24.007024052000002</v>
          </cell>
          <cell r="Q46">
            <v>10.415168258641724</v>
          </cell>
          <cell r="R46">
            <v>32.182436220110155</v>
          </cell>
          <cell r="S46">
            <v>4.0668472000000122E-2</v>
          </cell>
          <cell r="T46">
            <v>24.010292056000004</v>
          </cell>
          <cell r="U46">
            <v>10.412348048646352</v>
          </cell>
          <cell r="V46">
            <v>32.174459461661762</v>
          </cell>
          <cell r="W46">
            <v>0.27359799200000046</v>
          </cell>
          <cell r="X46">
            <v>24.092243367999998</v>
          </cell>
          <cell r="Y46">
            <v>10.428875006202521</v>
          </cell>
          <cell r="Z46">
            <v>32.221204756703159</v>
          </cell>
          <cell r="AA46">
            <v>0.41090918100000007</v>
          </cell>
          <cell r="AB46">
            <v>24.174145228000008</v>
          </cell>
          <cell r="AC46">
            <v>10.440380707370705</v>
          </cell>
          <cell r="AD46">
            <v>32.253747793976473</v>
          </cell>
          <cell r="AE46">
            <v>0.58436102400000034</v>
          </cell>
          <cell r="AF46">
            <v>24.256392263999999</v>
          </cell>
          <cell r="AG46">
            <v>10.453801417972716</v>
          </cell>
          <cell r="AH46">
            <v>32.291707295876577</v>
          </cell>
          <cell r="AI46">
            <v>0.80224566500000027</v>
          </cell>
          <cell r="AJ46">
            <v>24.338112091999996</v>
          </cell>
          <cell r="AK46">
            <v>10.469526574411587</v>
          </cell>
          <cell r="AL46">
            <v>32.336184754889153</v>
          </cell>
          <cell r="AM46">
            <v>1.0620391870000001</v>
          </cell>
          <cell r="AN46">
            <v>24.420151083999997</v>
          </cell>
          <cell r="AO46">
            <v>10.487468128409374</v>
          </cell>
          <cell r="AP46">
            <v>32.38693113287659</v>
          </cell>
          <cell r="AQ46">
            <v>1.3527561210000003</v>
          </cell>
          <cell r="AR46">
            <v>24.501977800000002</v>
          </cell>
          <cell r="AS46">
            <v>10.5070215990105</v>
          </cell>
          <cell r="AT46">
            <v>32.442236699507745</v>
          </cell>
          <cell r="AU46">
            <v>9.1609999999999996</v>
          </cell>
          <cell r="AV46">
            <v>29.042000000000002</v>
          </cell>
          <cell r="AW46">
            <v>1.6869742480000001</v>
          </cell>
          <cell r="AX46">
            <v>24.583512991999999</v>
          </cell>
          <cell r="AY46">
            <v>10.539842989068784</v>
          </cell>
          <cell r="AZ46">
            <v>32.941956911048266</v>
          </cell>
          <cell r="BA46">
            <v>3.8491137650000002</v>
          </cell>
          <cell r="BB46">
            <v>24.41070651199999</v>
          </cell>
          <cell r="BC46">
            <v>10.644255894925125</v>
          </cell>
          <cell r="BD46">
            <v>33.237281206145916</v>
          </cell>
          <cell r="BE46">
            <v>9.1750000000000007</v>
          </cell>
          <cell r="BF46">
            <v>29.481999999999999</v>
          </cell>
          <cell r="BG46">
            <v>6.3156791233299998</v>
          </cell>
          <cell r="BH46">
            <v>19.848119320000006</v>
          </cell>
          <cell r="BI46">
            <v>10.548243279479973</v>
          </cell>
          <cell r="BJ46">
            <v>33.366118540556563</v>
          </cell>
          <cell r="BK46">
            <v>8.5420211170279998</v>
          </cell>
          <cell r="BL46">
            <v>9.0037490280000085</v>
          </cell>
          <cell r="BM46">
            <v>10.095914101488294</v>
          </cell>
          <cell r="BN46">
            <v>32.086738424210751</v>
          </cell>
          <cell r="BO46">
            <v>9.1820000000000004</v>
          </cell>
          <cell r="BP46">
            <v>29.701000000000001</v>
          </cell>
          <cell r="BQ46">
            <v>10.292189506970999</v>
          </cell>
          <cell r="BR46">
            <v>5.2337773960000078</v>
          </cell>
          <cell r="BS46">
            <v>9.9969019246235948</v>
          </cell>
          <cell r="BT46">
            <v>32.005890707613247</v>
          </cell>
        </row>
        <row r="47">
          <cell r="B47" t="str">
            <v>Bowaters</v>
          </cell>
          <cell r="C47" t="str">
            <v>BOWATERS</v>
          </cell>
          <cell r="D47">
            <v>11</v>
          </cell>
          <cell r="E47">
            <v>33.405000000000001</v>
          </cell>
          <cell r="F47">
            <v>13.1</v>
          </cell>
          <cell r="G47">
            <v>1.0332626557208906</v>
          </cell>
          <cell r="H47">
            <v>0.91771367549595673</v>
          </cell>
          <cell r="I47">
            <v>12.022</v>
          </cell>
          <cell r="J47">
            <v>34.515999999999998</v>
          </cell>
          <cell r="K47">
            <v>9.2377899999895874E-4</v>
          </cell>
          <cell r="L47">
            <v>1.2635160000940004E-5</v>
          </cell>
          <cell r="M47">
            <v>12.022049148997032</v>
          </cell>
          <cell r="N47">
            <v>34.516139014356355</v>
          </cell>
          <cell r="O47">
            <v>2.141206199999246E-3</v>
          </cell>
          <cell r="P47">
            <v>2.6806240001064907E-5</v>
          </cell>
          <cell r="Q47">
            <v>12.022113791142349</v>
          </cell>
          <cell r="R47">
            <v>34.516321849953577</v>
          </cell>
          <cell r="S47">
            <v>9.2377899999895874E-4</v>
          </cell>
          <cell r="T47">
            <v>4.2561880000846486E-5</v>
          </cell>
          <cell r="U47">
            <v>12.022050719742472</v>
          </cell>
          <cell r="V47">
            <v>34.516143457095367</v>
          </cell>
          <cell r="W47">
            <v>5.5881132999990868E-3</v>
          </cell>
          <cell r="X47">
            <v>6.954568680004769E-3</v>
          </cell>
          <cell r="Y47">
            <v>12.022658320074321</v>
          </cell>
          <cell r="Z47">
            <v>34.517862010354968</v>
          </cell>
          <cell r="AA47">
            <v>8.0635262999990687E-3</v>
          </cell>
          <cell r="AB47">
            <v>1.3867730679997692E-2</v>
          </cell>
          <cell r="AC47">
            <v>12.023151092465552</v>
          </cell>
          <cell r="AD47">
            <v>34.519255781152658</v>
          </cell>
          <cell r="AE47">
            <v>1.1043106599998964E-2</v>
          </cell>
          <cell r="AF47">
            <v>2.078434947999952E-2</v>
          </cell>
          <cell r="AG47">
            <v>12.023670508212311</v>
          </cell>
          <cell r="AH47">
            <v>34.520724910739808</v>
          </cell>
          <cell r="AI47">
            <v>1.4599585500000067E-2</v>
          </cell>
          <cell r="AJ47">
            <v>2.7698685879997242E-2</v>
          </cell>
          <cell r="AK47">
            <v>12.024220083487954</v>
          </cell>
          <cell r="AL47">
            <v>34.522279344356527</v>
          </cell>
          <cell r="AM47">
            <v>1.8668539899999281E-2</v>
          </cell>
          <cell r="AN47">
            <v>3.461617428000352E-2</v>
          </cell>
          <cell r="AO47">
            <v>12.024796722188684</v>
          </cell>
          <cell r="AP47">
            <v>34.52391032489885</v>
          </cell>
          <cell r="AQ47">
            <v>2.3104132099999397E-2</v>
          </cell>
          <cell r="AR47">
            <v>4.1533125079997291E-2</v>
          </cell>
          <cell r="AS47">
            <v>12.025392576166595</v>
          </cell>
          <cell r="AT47">
            <v>34.525595654452367</v>
          </cell>
          <cell r="AU47">
            <v>12.023</v>
          </cell>
          <cell r="AV47">
            <v>34.537999999999997</v>
          </cell>
          <cell r="AW47">
            <v>2.8117504999999987E-2</v>
          </cell>
          <cell r="AX47">
            <v>4.8448727479996734E-2</v>
          </cell>
          <cell r="AY47">
            <v>12.027018684993923</v>
          </cell>
          <cell r="AZ47">
            <v>34.549366557642621</v>
          </cell>
          <cell r="BA47">
            <v>5.9744848899999425E-2</v>
          </cell>
          <cell r="BB47">
            <v>8.2941807080000984E-2</v>
          </cell>
          <cell r="BC47">
            <v>12.03048910720362</v>
          </cell>
          <cell r="BD47">
            <v>34.559182393954849</v>
          </cell>
          <cell r="BE47">
            <v>11.929</v>
          </cell>
          <cell r="BF47">
            <v>34.322000000000003</v>
          </cell>
          <cell r="BG47">
            <v>9.741345711699978E-2</v>
          </cell>
          <cell r="BH47">
            <v>8.7610819079998237E-2</v>
          </cell>
          <cell r="BI47">
            <v>11.938711255969904</v>
          </cell>
          <cell r="BJ47">
            <v>34.349467579800631</v>
          </cell>
          <cell r="BK47">
            <v>0.13656267834919955</v>
          </cell>
          <cell r="BL47">
            <v>-0.15221110091999535</v>
          </cell>
          <cell r="BM47">
            <v>11.928178670819669</v>
          </cell>
          <cell r="BN47">
            <v>34.31967693026801</v>
          </cell>
          <cell r="BO47">
            <v>11.925000000000001</v>
          </cell>
          <cell r="BP47">
            <v>34.072000000000003</v>
          </cell>
          <cell r="BQ47">
            <v>0.17332836154789888</v>
          </cell>
          <cell r="BR47">
            <v>-0.79397623291999864</v>
          </cell>
          <cell r="BS47">
            <v>11.892424434944669</v>
          </cell>
          <cell r="BT47">
            <v>33.979862388193567</v>
          </cell>
        </row>
        <row r="48">
          <cell r="B48" t="str">
            <v>Bowdon</v>
          </cell>
          <cell r="C48" t="str">
            <v>BOWDON</v>
          </cell>
          <cell r="D48">
            <v>11</v>
          </cell>
          <cell r="E48">
            <v>33.405000000000001</v>
          </cell>
          <cell r="F48">
            <v>13.1</v>
          </cell>
          <cell r="G48">
            <v>0.69204117757672856</v>
          </cell>
          <cell r="H48">
            <v>0.61045280939121582</v>
          </cell>
          <cell r="I48">
            <v>7.9960000000000004</v>
          </cell>
          <cell r="J48">
            <v>23.114999999999998</v>
          </cell>
          <cell r="K48">
            <v>1.2379379999999995E-2</v>
          </cell>
          <cell r="L48">
            <v>5.3738520000004009E-3</v>
          </cell>
          <cell r="M48">
            <v>7.9969318030249266</v>
          </cell>
          <cell r="N48">
            <v>23.117635536950619</v>
          </cell>
          <cell r="O48">
            <v>2.9431121999999921E-2</v>
          </cell>
          <cell r="P48">
            <v>1.014994800000002E-2</v>
          </cell>
          <cell r="Q48">
            <v>7.9980774674017558</v>
          </cell>
          <cell r="R48">
            <v>23.120875965149899</v>
          </cell>
          <cell r="S48">
            <v>1.2379379999999995E-2</v>
          </cell>
          <cell r="T48">
            <v>1.467935599999981E-2</v>
          </cell>
          <cell r="U48">
            <v>7.9974202153194121</v>
          </cell>
          <cell r="V48">
            <v>23.119016975532404</v>
          </cell>
          <cell r="W48">
            <v>8.0816417000000029E-2</v>
          </cell>
          <cell r="X48">
            <v>9.2267751999999703E-2</v>
          </cell>
          <cell r="Y48">
            <v>8.0050845628695111</v>
          </cell>
          <cell r="Z48">
            <v>23.140695024036582</v>
          </cell>
          <cell r="AA48">
            <v>0.12007516800000001</v>
          </cell>
          <cell r="AB48">
            <v>0.16971495200000009</v>
          </cell>
          <cell r="AC48">
            <v>8.0112100367082277</v>
          </cell>
          <cell r="AD48">
            <v>23.158020480393933</v>
          </cell>
          <cell r="AE48">
            <v>0.1691060410000001</v>
          </cell>
          <cell r="AF48">
            <v>0.24753149600000013</v>
          </cell>
          <cell r="AG48">
            <v>8.017867799467405</v>
          </cell>
          <cell r="AH48">
            <v>23.176851477172118</v>
          </cell>
          <cell r="AI48">
            <v>0.23001567399999995</v>
          </cell>
          <cell r="AJ48">
            <v>0.32464029600000011</v>
          </cell>
          <cell r="AK48">
            <v>8.0251118885079222</v>
          </cell>
          <cell r="AL48">
            <v>23.19734085510839</v>
          </cell>
          <cell r="AM48">
            <v>0.30202447299999996</v>
          </cell>
          <cell r="AN48">
            <v>0.40209000399999972</v>
          </cell>
          <cell r="AO48">
            <v>8.0329564257123884</v>
          </cell>
          <cell r="AP48">
            <v>23.219528556918583</v>
          </cell>
          <cell r="AQ48">
            <v>0.38217530100000002</v>
          </cell>
          <cell r="AR48">
            <v>0.47923028400000156</v>
          </cell>
          <cell r="AS48">
            <v>8.041212067852836</v>
          </cell>
          <cell r="AT48">
            <v>23.242879039080826</v>
          </cell>
          <cell r="AU48">
            <v>8.0020000000000007</v>
          </cell>
          <cell r="AV48">
            <v>23.35</v>
          </cell>
          <cell r="AW48">
            <v>0.47428678699999999</v>
          </cell>
          <cell r="AX48">
            <v>0.55598325600000065</v>
          </cell>
          <cell r="AY48">
            <v>8.0560751533330972</v>
          </cell>
          <cell r="AZ48">
            <v>23.502947630462138</v>
          </cell>
          <cell r="BA48">
            <v>1.0699919879999999</v>
          </cell>
          <cell r="BB48">
            <v>0.92496203199999938</v>
          </cell>
          <cell r="BC48">
            <v>8.1067079309516306</v>
          </cell>
          <cell r="BD48">
            <v>23.646158752079643</v>
          </cell>
          <cell r="BE48">
            <v>8.0129999999999999</v>
          </cell>
          <cell r="BF48">
            <v>23.773</v>
          </cell>
          <cell r="BG48">
            <v>1.7560782530999999</v>
          </cell>
          <cell r="BH48">
            <v>0.99600163599999947</v>
          </cell>
          <cell r="BI48">
            <v>8.1574467331639315</v>
          </cell>
          <cell r="BJ48">
            <v>24.181557058161836</v>
          </cell>
          <cell r="BK48">
            <v>2.4005952710911003</v>
          </cell>
          <cell r="BL48">
            <v>0.77216784799999916</v>
          </cell>
          <cell r="BM48">
            <v>8.1795268764438323</v>
          </cell>
          <cell r="BN48">
            <v>24.244009134332995</v>
          </cell>
          <cell r="BO48">
            <v>7.9610000000000003</v>
          </cell>
          <cell r="BP48">
            <v>23.817</v>
          </cell>
          <cell r="BQ48">
            <v>2.9380527889540002</v>
          </cell>
          <cell r="BR48">
            <v>0.17318705600000017</v>
          </cell>
          <cell r="BS48">
            <v>8.1242977419997899</v>
          </cell>
          <cell r="BT48">
            <v>24.278875762882009</v>
          </cell>
        </row>
        <row r="49">
          <cell r="B49" t="str">
            <v>Bradford</v>
          </cell>
          <cell r="C49" t="str">
            <v>BRADFORD</v>
          </cell>
          <cell r="D49">
            <v>6.6</v>
          </cell>
          <cell r="E49">
            <v>54.75</v>
          </cell>
          <cell r="F49">
            <v>21.9</v>
          </cell>
          <cell r="G49">
            <v>0.88923723685789857</v>
          </cell>
          <cell r="H49">
            <v>0.72999855173626282</v>
          </cell>
          <cell r="I49">
            <v>15.986000000000001</v>
          </cell>
          <cell r="J49">
            <v>48.683</v>
          </cell>
          <cell r="K49">
            <v>1.0470019999999969E-2</v>
          </cell>
          <cell r="L49">
            <v>5.9894160000029117E-4</v>
          </cell>
          <cell r="M49">
            <v>15.986968283024154</v>
          </cell>
          <cell r="N49">
            <v>48.685738717969947</v>
          </cell>
          <cell r="O49">
            <v>2.5328527999999961E-2</v>
          </cell>
          <cell r="P49">
            <v>16.0011796856</v>
          </cell>
          <cell r="Q49">
            <v>17.387955883529049</v>
          </cell>
          <cell r="R49">
            <v>52.64833004867107</v>
          </cell>
          <cell r="S49">
            <v>1.0470019999999969E-2</v>
          </cell>
          <cell r="T49">
            <v>16.001769281599998</v>
          </cell>
          <cell r="U49">
            <v>17.386707677440526</v>
          </cell>
          <cell r="V49">
            <v>52.64479958871302</v>
          </cell>
          <cell r="W49">
            <v>7.1788359400000001E-2</v>
          </cell>
          <cell r="X49">
            <v>16.039579181600001</v>
          </cell>
          <cell r="Y49">
            <v>17.395379149516568</v>
          </cell>
          <cell r="Z49">
            <v>52.66932621554438</v>
          </cell>
          <cell r="AA49">
            <v>0.10850864819999995</v>
          </cell>
          <cell r="AB49">
            <v>16.077399285600002</v>
          </cell>
          <cell r="AC49">
            <v>17.401899742826959</v>
          </cell>
          <cell r="AD49">
            <v>52.68776923853293</v>
          </cell>
          <cell r="AE49">
            <v>0.15526778349999992</v>
          </cell>
          <cell r="AF49">
            <v>16.115309145599998</v>
          </cell>
          <cell r="AG49">
            <v>17.409306359073696</v>
          </cell>
          <cell r="AH49">
            <v>52.708718312827784</v>
          </cell>
          <cell r="AI49">
            <v>0.21450464299999994</v>
          </cell>
          <cell r="AJ49">
            <v>16.153127121599997</v>
          </cell>
          <cell r="AK49">
            <v>17.417796455346739</v>
          </cell>
          <cell r="AL49">
            <v>52.732731931418165</v>
          </cell>
          <cell r="AM49">
            <v>0.2855784400000001</v>
          </cell>
          <cell r="AN49">
            <v>16.191027593600005</v>
          </cell>
          <cell r="AO49">
            <v>17.427329231640968</v>
          </cell>
          <cell r="AP49">
            <v>52.759694694462894</v>
          </cell>
          <cell r="AQ49">
            <v>0.365416564</v>
          </cell>
          <cell r="AR49">
            <v>16.228894673600003</v>
          </cell>
          <cell r="AS49">
            <v>17.437625766673456</v>
          </cell>
          <cell r="AT49">
            <v>52.788817693439682</v>
          </cell>
          <cell r="AU49">
            <v>16.018999999999998</v>
          </cell>
          <cell r="AV49">
            <v>49.822000000000003</v>
          </cell>
          <cell r="AW49">
            <v>0.45819490100000004</v>
          </cell>
          <cell r="AX49">
            <v>16.2667079416</v>
          </cell>
          <cell r="AY49">
            <v>17.482049569446279</v>
          </cell>
          <cell r="AZ49">
            <v>53.960129087070094</v>
          </cell>
          <cell r="BA49">
            <v>1.0647939329</v>
          </cell>
          <cell r="BB49">
            <v>16.074077085600006</v>
          </cell>
          <cell r="BC49">
            <v>17.518262393354128</v>
          </cell>
          <cell r="BD49">
            <v>54.062554420474711</v>
          </cell>
          <cell r="BE49">
            <v>16.042999999999999</v>
          </cell>
          <cell r="BF49">
            <v>50.607999999999997</v>
          </cell>
          <cell r="BG49">
            <v>1.7556285132959999</v>
          </cell>
          <cell r="BH49">
            <v>13.012132569600002</v>
          </cell>
          <cell r="BI49">
            <v>17.334844066142132</v>
          </cell>
          <cell r="BJ49">
            <v>54.261886797618821</v>
          </cell>
          <cell r="BK49">
            <v>2.3798203881532594</v>
          </cell>
          <cell r="BL49">
            <v>5.2459197456000037</v>
          </cell>
          <cell r="BM49">
            <v>16.710079260453419</v>
          </cell>
          <cell r="BN49">
            <v>52.494785074622079</v>
          </cell>
          <cell r="BO49">
            <v>16.062000000000001</v>
          </cell>
          <cell r="BP49">
            <v>51.326000000000001</v>
          </cell>
          <cell r="BQ49">
            <v>2.8730687889195998</v>
          </cell>
          <cell r="BR49">
            <v>1.2965726496000016</v>
          </cell>
          <cell r="BS49">
            <v>16.426749031356593</v>
          </cell>
          <cell r="BT49">
            <v>52.357666054013883</v>
          </cell>
        </row>
        <row r="50">
          <cell r="B50" t="str">
            <v>Bradshawgate</v>
          </cell>
          <cell r="C50" t="str">
            <v>BRADSHAWGATE</v>
          </cell>
          <cell r="D50">
            <v>6.6</v>
          </cell>
          <cell r="E50">
            <v>54.75</v>
          </cell>
          <cell r="F50">
            <v>21.9</v>
          </cell>
          <cell r="G50">
            <v>0.72928268097449822</v>
          </cell>
          <cell r="H50">
            <v>0.63493793790846764</v>
          </cell>
          <cell r="I50">
            <v>13.904</v>
          </cell>
          <cell r="J50">
            <v>39.924999999999997</v>
          </cell>
          <cell r="K50">
            <v>1.2057567000000047E-2</v>
          </cell>
          <cell r="L50">
            <v>9.839879999999912E-4</v>
          </cell>
          <cell r="M50">
            <v>13.90514084019544</v>
          </cell>
          <cell r="N50">
            <v>39.928226783353779</v>
          </cell>
          <cell r="O50">
            <v>2.7972518999999973E-2</v>
          </cell>
          <cell r="P50">
            <v>1.8702280000000293E-3</v>
          </cell>
          <cell r="Q50">
            <v>13.906610563335425</v>
          </cell>
          <cell r="R50">
            <v>39.932383788148783</v>
          </cell>
          <cell r="S50">
            <v>1.2057567000000047E-2</v>
          </cell>
          <cell r="T50">
            <v>2.7197039999999895E-3</v>
          </cell>
          <cell r="U50">
            <v>13.905292675968141</v>
          </cell>
          <cell r="V50">
            <v>39.928656239771797</v>
          </cell>
          <cell r="W50">
            <v>7.3032673200000064E-2</v>
          </cell>
          <cell r="X50">
            <v>8.5210435999999667E-2</v>
          </cell>
          <cell r="Y50">
            <v>13.917842682074852</v>
          </cell>
          <cell r="Z50">
            <v>39.964153017459743</v>
          </cell>
          <cell r="AA50">
            <v>0.10542611699999993</v>
          </cell>
          <cell r="AB50">
            <v>0.16768086400000026</v>
          </cell>
          <cell r="AC50">
            <v>13.927890664999683</v>
          </cell>
          <cell r="AD50">
            <v>39.992573004913332</v>
          </cell>
          <cell r="AE50">
            <v>0.144490326</v>
          </cell>
          <cell r="AF50">
            <v>0.25022984799999959</v>
          </cell>
          <cell r="AG50">
            <v>13.938529060411133</v>
          </cell>
          <cell r="AH50">
            <v>40.022662931058846</v>
          </cell>
          <cell r="AI50">
            <v>0.19128043699999997</v>
          </cell>
          <cell r="AJ50">
            <v>0.33264479599999941</v>
          </cell>
          <cell r="AK50">
            <v>13.949831571864816</v>
          </cell>
          <cell r="AL50">
            <v>40.054631261032199</v>
          </cell>
          <cell r="AM50">
            <v>0.24499447100000005</v>
          </cell>
          <cell r="AN50">
            <v>0.4151322679999998</v>
          </cell>
          <cell r="AO50">
            <v>13.9617461137062</v>
          </cell>
          <cell r="AP50">
            <v>40.088330674355291</v>
          </cell>
          <cell r="AQ50">
            <v>0.30366361799999997</v>
          </cell>
          <cell r="AR50">
            <v>0.49756296400000055</v>
          </cell>
          <cell r="AS50">
            <v>13.974089148909028</v>
          </cell>
          <cell r="AT50">
            <v>40.12324204992467</v>
          </cell>
          <cell r="AU50">
            <v>13.914</v>
          </cell>
          <cell r="AV50">
            <v>40.253999999999998</v>
          </cell>
          <cell r="AW50">
            <v>0.37004236200000007</v>
          </cell>
          <cell r="AX50">
            <v>0.57991974800000046</v>
          </cell>
          <cell r="AY50">
            <v>13.997100133322492</v>
          </cell>
          <cell r="AZ50">
            <v>40.489042671159361</v>
          </cell>
          <cell r="BA50">
            <v>0.78860159199999991</v>
          </cell>
          <cell r="BB50">
            <v>0.98881056000000012</v>
          </cell>
          <cell r="BC50">
            <v>14.06948324006335</v>
          </cell>
          <cell r="BD50">
            <v>40.693773013638598</v>
          </cell>
          <cell r="BE50">
            <v>13.930999999999999</v>
          </cell>
          <cell r="BF50">
            <v>40.686999999999998</v>
          </cell>
          <cell r="BG50">
            <v>1.2790159188689998</v>
          </cell>
          <cell r="BH50">
            <v>1.0704544200000008</v>
          </cell>
          <cell r="BI50">
            <v>14.1365253534241</v>
          </cell>
          <cell r="BJ50">
            <v>41.268313484447766</v>
          </cell>
          <cell r="BK50">
            <v>1.7739567283273998</v>
          </cell>
          <cell r="BL50">
            <v>1.0704544200000017</v>
          </cell>
          <cell r="BM50">
            <v>14.179821445783757</v>
          </cell>
          <cell r="BN50">
            <v>41.390773326473344</v>
          </cell>
          <cell r="BO50">
            <v>13.912000000000001</v>
          </cell>
          <cell r="BP50">
            <v>40.953000000000003</v>
          </cell>
          <cell r="BQ50">
            <v>2.2257893493585001</v>
          </cell>
          <cell r="BR50">
            <v>1.0704544199999999</v>
          </cell>
          <cell r="BS50">
            <v>14.200346549629359</v>
          </cell>
          <cell r="BT50">
            <v>41.768567202298648</v>
          </cell>
        </row>
        <row r="51">
          <cell r="B51" t="str">
            <v>Bramhall</v>
          </cell>
          <cell r="C51" t="str">
            <v>BRAMHALL</v>
          </cell>
          <cell r="D51">
            <v>11</v>
          </cell>
          <cell r="E51">
            <v>62.5</v>
          </cell>
          <cell r="F51">
            <v>25</v>
          </cell>
          <cell r="G51">
            <v>0.36927416200034824</v>
          </cell>
          <cell r="H51">
            <v>0.31813140843106702</v>
          </cell>
          <cell r="I51">
            <v>7.952</v>
          </cell>
          <cell r="J51">
            <v>23.076000000000001</v>
          </cell>
          <cell r="K51">
            <v>2.2554194000000027E-2</v>
          </cell>
          <cell r="L51">
            <v>1.9323600000000773E-3</v>
          </cell>
          <cell r="M51">
            <v>7.9532852107766754</v>
          </cell>
          <cell r="N51">
            <v>23.079635125021763</v>
          </cell>
          <cell r="O51">
            <v>5.4569466000000011E-2</v>
          </cell>
          <cell r="P51">
            <v>3.7674719999998274E-3</v>
          </cell>
          <cell r="Q51">
            <v>7.9550618951689085</v>
          </cell>
          <cell r="R51">
            <v>23.084660347348873</v>
          </cell>
          <cell r="S51">
            <v>2.2554194000000027E-2</v>
          </cell>
          <cell r="T51">
            <v>5.5969479999995464E-3</v>
          </cell>
          <cell r="U51">
            <v>7.9534775517646992</v>
          </cell>
          <cell r="V51">
            <v>23.080179147489492</v>
          </cell>
          <cell r="W51">
            <v>0.15477701399999999</v>
          </cell>
          <cell r="X51">
            <v>4.1141351999999909E-2</v>
          </cell>
          <cell r="Y51">
            <v>7.9622830473953901</v>
          </cell>
          <cell r="Z51">
            <v>23.105084850178173</v>
          </cell>
          <cell r="AA51">
            <v>0.23402426999999992</v>
          </cell>
          <cell r="AB51">
            <v>7.6688008000001417E-2</v>
          </cell>
          <cell r="AC51">
            <v>7.9683081652130747</v>
          </cell>
          <cell r="AD51">
            <v>23.122126456843503</v>
          </cell>
          <cell r="AE51">
            <v>0.33493735700000005</v>
          </cell>
          <cell r="AF51">
            <v>0.1124698120000005</v>
          </cell>
          <cell r="AG51">
            <v>7.9754827863145019</v>
          </cell>
          <cell r="AH51">
            <v>23.142419349776556</v>
          </cell>
          <cell r="AI51">
            <v>0.4627648339999999</v>
          </cell>
          <cell r="AJ51">
            <v>0.14795223999999951</v>
          </cell>
          <cell r="AK51">
            <v>7.9840543333702367</v>
          </cell>
          <cell r="AL51">
            <v>23.166663345970033</v>
          </cell>
          <cell r="AM51">
            <v>0.61612974799999987</v>
          </cell>
          <cell r="AN51">
            <v>0.18365197199999805</v>
          </cell>
          <cell r="AO51">
            <v>7.9939776537577218</v>
          </cell>
          <cell r="AP51">
            <v>23.194730734521546</v>
          </cell>
          <cell r="AQ51">
            <v>0.78840300199999991</v>
          </cell>
          <cell r="AR51">
            <v>0.2192407799999998</v>
          </cell>
          <cell r="AS51">
            <v>8.0048875826168135</v>
          </cell>
          <cell r="AT51">
            <v>23.225588673235652</v>
          </cell>
          <cell r="AU51">
            <v>7.9589999999999996</v>
          </cell>
          <cell r="AV51">
            <v>23.292999999999999</v>
          </cell>
          <cell r="AW51">
            <v>0.98772553399999996</v>
          </cell>
          <cell r="AX51">
            <v>0.25466235200000131</v>
          </cell>
          <cell r="AY51">
            <v>8.0242084527654569</v>
          </cell>
          <cell r="AZ51">
            <v>23.47743735656455</v>
          </cell>
          <cell r="BA51">
            <v>2.2836015089999999</v>
          </cell>
          <cell r="BB51">
            <v>0.42464268400000016</v>
          </cell>
          <cell r="BC51">
            <v>8.1011459558054355</v>
          </cell>
          <cell r="BD51">
            <v>23.695049477073066</v>
          </cell>
          <cell r="BE51">
            <v>7.9729999999999999</v>
          </cell>
          <cell r="BF51">
            <v>23.712</v>
          </cell>
          <cell r="BG51">
            <v>3.7525336560100002</v>
          </cell>
          <cell r="BH51">
            <v>0.45792226000000014</v>
          </cell>
          <cell r="BI51">
            <v>8.1939916233199472</v>
          </cell>
          <cell r="BJ51">
            <v>24.337058701739831</v>
          </cell>
          <cell r="BK51">
            <v>5.0551491159144</v>
          </cell>
          <cell r="BL51">
            <v>0.41741900400000276</v>
          </cell>
          <cell r="BM51">
            <v>8.2602353342901047</v>
          </cell>
          <cell r="BN51">
            <v>24.52442421069167</v>
          </cell>
          <cell r="BO51">
            <v>7.9809999999999999</v>
          </cell>
          <cell r="BP51">
            <v>23.747</v>
          </cell>
          <cell r="BQ51">
            <v>6.0542982001814991</v>
          </cell>
          <cell r="BR51">
            <v>0.3090320039999952</v>
          </cell>
          <cell r="BS51">
            <v>8.3149882187569695</v>
          </cell>
          <cell r="BT51">
            <v>24.691661337277875</v>
          </cell>
        </row>
        <row r="52">
          <cell r="B52" t="str">
            <v>Bridgewater</v>
          </cell>
          <cell r="C52" t="str">
            <v>BRIDGEWATER</v>
          </cell>
          <cell r="D52">
            <v>6.6</v>
          </cell>
          <cell r="E52">
            <v>62.5</v>
          </cell>
          <cell r="F52">
            <v>25</v>
          </cell>
          <cell r="G52">
            <v>0.60629412997147392</v>
          </cell>
          <cell r="H52">
            <v>0.51821956031612082</v>
          </cell>
          <cell r="I52">
            <v>12.955</v>
          </cell>
          <cell r="J52">
            <v>37.892000000000003</v>
          </cell>
          <cell r="K52">
            <v>5.5548870000000083E-3</v>
          </cell>
          <cell r="L52">
            <v>3.5224119999455183E-5</v>
          </cell>
          <cell r="M52">
            <v>12.95548900790302</v>
          </cell>
          <cell r="N52">
            <v>37.89338312321712</v>
          </cell>
          <cell r="O52">
            <v>1.3283989100000004E-2</v>
          </cell>
          <cell r="P52">
            <v>0.28007493611999923</v>
          </cell>
          <cell r="Q52">
            <v>12.980662250673477</v>
          </cell>
          <cell r="R52">
            <v>37.964583805886903</v>
          </cell>
          <cell r="S52">
            <v>5.5548870000000083E-3</v>
          </cell>
          <cell r="T52">
            <v>0.28011907411999903</v>
          </cell>
          <cell r="U52">
            <v>12.979989990659561</v>
          </cell>
          <cell r="V52">
            <v>37.962682367428656</v>
          </cell>
          <cell r="W52">
            <v>3.6840834039999992E-2</v>
          </cell>
          <cell r="X52">
            <v>0.3140960577199996</v>
          </cell>
          <cell r="Y52">
            <v>12.98569901650397</v>
          </cell>
          <cell r="Z52">
            <v>37.978829930982862</v>
          </cell>
          <cell r="AA52">
            <v>5.5042787600000004E-2</v>
          </cell>
          <cell r="AB52">
            <v>0.34807614611999949</v>
          </cell>
          <cell r="AC52">
            <v>12.990263761348285</v>
          </cell>
          <cell r="AD52">
            <v>37.99174097911807</v>
          </cell>
          <cell r="AE52">
            <v>7.7940556199999983E-2</v>
          </cell>
          <cell r="AF52">
            <v>0.38206586571999956</v>
          </cell>
          <cell r="AG52">
            <v>12.995240125988555</v>
          </cell>
          <cell r="AH52">
            <v>38.00581626384924</v>
          </cell>
          <cell r="AI52">
            <v>0.10660550220000001</v>
          </cell>
          <cell r="AJ52">
            <v>0.41604885851999995</v>
          </cell>
          <cell r="AK52">
            <v>13.000720399371943</v>
          </cell>
          <cell r="AL52">
            <v>38.021316817737834</v>
          </cell>
          <cell r="AM52">
            <v>0.14069114119999995</v>
          </cell>
          <cell r="AN52">
            <v>0.45004063291999952</v>
          </cell>
          <cell r="AO52">
            <v>13.006675628607129</v>
          </cell>
          <cell r="AP52">
            <v>38.038160749640717</v>
          </cell>
          <cell r="AQ52">
            <v>0.1787679268</v>
          </cell>
          <cell r="AR52">
            <v>0.48403084091999915</v>
          </cell>
          <cell r="AS52">
            <v>13.012979855600257</v>
          </cell>
          <cell r="AT52">
            <v>38.055991796268636</v>
          </cell>
          <cell r="AU52">
            <v>12.965999999999999</v>
          </cell>
          <cell r="AV52">
            <v>38.276000000000003</v>
          </cell>
          <cell r="AW52">
            <v>0.22287260029999997</v>
          </cell>
          <cell r="AX52">
            <v>0.51801720491999959</v>
          </cell>
          <cell r="AY52">
            <v>13.030811049770245</v>
          </cell>
          <cell r="AZ52">
            <v>38.459313331153439</v>
          </cell>
          <cell r="BA52">
            <v>0.51015169806999994</v>
          </cell>
          <cell r="BB52">
            <v>0.68771363691999987</v>
          </cell>
          <cell r="BC52">
            <v>13.070786041455969</v>
          </cell>
          <cell r="BD52">
            <v>38.572379681948846</v>
          </cell>
          <cell r="BE52">
            <v>12.978</v>
          </cell>
          <cell r="BF52">
            <v>38.667999999999999</v>
          </cell>
          <cell r="BG52">
            <v>0.83977550044399996</v>
          </cell>
          <cell r="BH52">
            <v>0.71036604092000033</v>
          </cell>
          <cell r="BI52">
            <v>13.113602217604322</v>
          </cell>
          <cell r="BJ52">
            <v>39.051540990447798</v>
          </cell>
          <cell r="BK52">
            <v>1.14676851715327</v>
          </cell>
          <cell r="BL52">
            <v>-0.50473167907999983</v>
          </cell>
          <cell r="BM52">
            <v>13.034163657771403</v>
          </cell>
          <cell r="BN52">
            <v>38.826854813065594</v>
          </cell>
          <cell r="BO52">
            <v>12.988</v>
          </cell>
          <cell r="BP52">
            <v>39.027000000000001</v>
          </cell>
          <cell r="BQ52">
            <v>1.40023561196407</v>
          </cell>
          <cell r="BR52">
            <v>-3.7563416830800014</v>
          </cell>
          <cell r="BS52">
            <v>12.781894170545742</v>
          </cell>
          <cell r="BT52">
            <v>38.44404468140327</v>
          </cell>
        </row>
        <row r="53">
          <cell r="B53" t="str">
            <v>Brinksway</v>
          </cell>
          <cell r="C53" t="str">
            <v>BRINKSWAY</v>
          </cell>
          <cell r="D53">
            <v>6.6</v>
          </cell>
          <cell r="E53">
            <v>54.75</v>
          </cell>
          <cell r="F53">
            <v>21.9</v>
          </cell>
          <cell r="G53">
            <v>0.70108939040469576</v>
          </cell>
          <cell r="H53">
            <v>0.61255687211915288</v>
          </cell>
          <cell r="I53">
            <v>13.413</v>
          </cell>
          <cell r="J53">
            <v>38.378999999999998</v>
          </cell>
          <cell r="K53">
            <v>1.952118199999997E-2</v>
          </cell>
          <cell r="L53">
            <v>3.2904399999997835E-3</v>
          </cell>
          <cell r="M53">
            <v>13.414995499409448</v>
          </cell>
          <cell r="N53">
            <v>38.384644124657093</v>
          </cell>
          <cell r="O53">
            <v>4.648764900000002E-2</v>
          </cell>
          <cell r="P53">
            <v>6.2286399999997855E-3</v>
          </cell>
          <cell r="Q53">
            <v>13.417611479340126</v>
          </cell>
          <cell r="R53">
            <v>38.392043233250817</v>
          </cell>
          <cell r="S53">
            <v>1.952118199999997E-2</v>
          </cell>
          <cell r="T53">
            <v>9.0261120000003636E-3</v>
          </cell>
          <cell r="U53">
            <v>13.415497240587202</v>
          </cell>
          <cell r="V53">
            <v>38.38606326301386</v>
          </cell>
          <cell r="W53">
            <v>0.12793249979999999</v>
          </cell>
          <cell r="X53">
            <v>6.9946219999999837E-2</v>
          </cell>
          <cell r="Y53">
            <v>13.430309898809611</v>
          </cell>
          <cell r="Z53">
            <v>38.427959787319715</v>
          </cell>
          <cell r="AA53">
            <v>0.19032827199999991</v>
          </cell>
          <cell r="AB53">
            <v>0.1307871360000008</v>
          </cell>
          <cell r="AC53">
            <v>13.441090313219657</v>
          </cell>
          <cell r="AD53">
            <v>38.45845140385309</v>
          </cell>
          <cell r="AE53">
            <v>0.26843281699999988</v>
          </cell>
          <cell r="AF53">
            <v>0.19186772799999918</v>
          </cell>
          <cell r="AG53">
            <v>13.453265855085437</v>
          </cell>
          <cell r="AH53">
            <v>38.492889036724748</v>
          </cell>
          <cell r="AI53">
            <v>0.36571543099999992</v>
          </cell>
          <cell r="AJ53">
            <v>0.25251110399999988</v>
          </cell>
          <cell r="AK53">
            <v>13.467080796424609</v>
          </cell>
          <cell r="AL53">
            <v>38.531963591535238</v>
          </cell>
          <cell r="AM53">
            <v>0.48094932099999999</v>
          </cell>
          <cell r="AN53">
            <v>0.31337565200000039</v>
          </cell>
          <cell r="AO53">
            <v>13.482485414694787</v>
          </cell>
          <cell r="AP53">
            <v>38.575534431696973</v>
          </cell>
          <cell r="AQ53">
            <v>0.60936724000000009</v>
          </cell>
          <cell r="AR53">
            <v>0.37405093200000028</v>
          </cell>
          <cell r="AS53">
            <v>13.499026779746996</v>
          </cell>
          <cell r="AT53">
            <v>38.622320477290963</v>
          </cell>
          <cell r="AU53">
            <v>13.423</v>
          </cell>
          <cell r="AV53">
            <v>38.761000000000003</v>
          </cell>
          <cell r="AW53">
            <v>0.75700642400000007</v>
          </cell>
          <cell r="AX53">
            <v>0.43448598800000049</v>
          </cell>
          <cell r="AY53">
            <v>13.527228555273576</v>
          </cell>
          <cell r="AZ53">
            <v>39.055802872908892</v>
          </cell>
          <cell r="BA53">
            <v>1.7085604428000001</v>
          </cell>
          <cell r="BB53">
            <v>0.727372248</v>
          </cell>
          <cell r="BC53">
            <v>13.63608884769109</v>
          </cell>
          <cell r="BD53">
            <v>39.363706276790388</v>
          </cell>
          <cell r="BE53">
            <v>13.443</v>
          </cell>
          <cell r="BF53">
            <v>39.462000000000003</v>
          </cell>
          <cell r="BG53">
            <v>2.7957280706769998</v>
          </cell>
          <cell r="BH53">
            <v>0.78514497600000155</v>
          </cell>
          <cell r="BI53">
            <v>13.75624515415649</v>
          </cell>
          <cell r="BJ53">
            <v>40.347991090711524</v>
          </cell>
          <cell r="BK53">
            <v>3.7946315723362996</v>
          </cell>
          <cell r="BL53">
            <v>0.74464171999999706</v>
          </cell>
          <cell r="BM53">
            <v>13.84008343291752</v>
          </cell>
          <cell r="BN53">
            <v>40.585121552451255</v>
          </cell>
          <cell r="BO53">
            <v>13.465999999999999</v>
          </cell>
          <cell r="BP53">
            <v>39.838000000000001</v>
          </cell>
          <cell r="BQ53">
            <v>4.6031659357542001</v>
          </cell>
          <cell r="BR53">
            <v>0.63625471999999483</v>
          </cell>
          <cell r="BS53">
            <v>13.924330443332934</v>
          </cell>
          <cell r="BT53">
            <v>41.134354258019819</v>
          </cell>
        </row>
        <row r="54">
          <cell r="B54" t="str">
            <v>Broadheath</v>
          </cell>
          <cell r="C54" t="str">
            <v>BROADHEATH</v>
          </cell>
          <cell r="D54">
            <v>11</v>
          </cell>
          <cell r="E54">
            <v>46</v>
          </cell>
          <cell r="F54">
            <v>18.399999999999999</v>
          </cell>
          <cell r="G54">
            <v>0.72177701848510145</v>
          </cell>
          <cell r="H54">
            <v>0.61181104877278447</v>
          </cell>
          <cell r="I54">
            <v>11.256</v>
          </cell>
          <cell r="J54">
            <v>33.198</v>
          </cell>
          <cell r="K54">
            <v>2.1383994000000239E-2</v>
          </cell>
          <cell r="L54">
            <v>3.8282079999998331E-3</v>
          </cell>
          <cell r="M54">
            <v>11.257323297419234</v>
          </cell>
          <cell r="N54">
            <v>33.201742850314666</v>
          </cell>
          <cell r="O54">
            <v>5.0736961000000136E-2</v>
          </cell>
          <cell r="P54">
            <v>7.3546079999999847E-3</v>
          </cell>
          <cell r="Q54">
            <v>11.259049016636345</v>
          </cell>
          <cell r="R54">
            <v>33.206623921358045</v>
          </cell>
          <cell r="S54">
            <v>2.1383994000000239E-2</v>
          </cell>
          <cell r="T54">
            <v>1.0793752000001433E-2</v>
          </cell>
          <cell r="U54">
            <v>11.257688893665001</v>
          </cell>
          <cell r="V54">
            <v>33.202776912652901</v>
          </cell>
          <cell r="W54">
            <v>0.13876714600000017</v>
          </cell>
          <cell r="X54">
            <v>0.14808163199999846</v>
          </cell>
          <cell r="Y54">
            <v>11.271055656290455</v>
          </cell>
          <cell r="Z54">
            <v>33.240583826632779</v>
          </cell>
          <cell r="AA54">
            <v>0.20572452999999991</v>
          </cell>
          <cell r="AB54">
            <v>0.28532658800000021</v>
          </cell>
          <cell r="AC54">
            <v>11.281773499560288</v>
          </cell>
          <cell r="AD54">
            <v>33.270898465255954</v>
          </cell>
          <cell r="AE54">
            <v>0.28914361</v>
          </cell>
          <cell r="AF54">
            <v>0.42294233599999842</v>
          </cell>
          <cell r="AG54">
            <v>11.293374819328113</v>
          </cell>
          <cell r="AH54">
            <v>33.303711952770122</v>
          </cell>
          <cell r="AI54">
            <v>0.39251663099999989</v>
          </cell>
          <cell r="AJ54">
            <v>0.56001283999999885</v>
          </cell>
          <cell r="AK54">
            <v>11.305994831499355</v>
          </cell>
          <cell r="AL54">
            <v>33.33940673750989</v>
          </cell>
          <cell r="AM54">
            <v>0.5144909649999998</v>
          </cell>
          <cell r="AN54">
            <v>0.69742537199999965</v>
          </cell>
          <cell r="AO54">
            <v>11.319609111218387</v>
          </cell>
          <cell r="AP54">
            <v>33.377913735551083</v>
          </cell>
          <cell r="AQ54">
            <v>0.65009236100000001</v>
          </cell>
          <cell r="AR54">
            <v>0.83462026000000122</v>
          </cell>
          <cell r="AS54">
            <v>11.333927202854872</v>
          </cell>
          <cell r="AT54">
            <v>33.41841141431032</v>
          </cell>
          <cell r="AU54">
            <v>11.269</v>
          </cell>
          <cell r="AV54">
            <v>33.621000000000002</v>
          </cell>
          <cell r="AW54">
            <v>0.80595220899999997</v>
          </cell>
          <cell r="AX54">
            <v>0.97151323599999628</v>
          </cell>
          <cell r="AY54">
            <v>11.362292741195091</v>
          </cell>
          <cell r="AZ54">
            <v>33.884871719738122</v>
          </cell>
          <cell r="BA54">
            <v>1.8143175830000002</v>
          </cell>
          <cell r="BB54">
            <v>1.6434802319999982</v>
          </cell>
          <cell r="BC54">
            <v>11.450487318117595</v>
          </cell>
          <cell r="BD54">
            <v>34.13432365336125</v>
          </cell>
          <cell r="BE54">
            <v>11.286</v>
          </cell>
          <cell r="BF54">
            <v>34.268000000000001</v>
          </cell>
          <cell r="BG54">
            <v>2.9789969622899997</v>
          </cell>
          <cell r="BH54">
            <v>1.775208435999998</v>
          </cell>
          <cell r="BI54">
            <v>11.5355310696805</v>
          </cell>
          <cell r="BJ54">
            <v>34.973780445951256</v>
          </cell>
          <cell r="BK54">
            <v>4.0848660327431006</v>
          </cell>
          <cell r="BL54">
            <v>1.5513746479999977</v>
          </cell>
          <cell r="BM54">
            <v>11.581825915840414</v>
          </cell>
          <cell r="BN54">
            <v>35.104722044565911</v>
          </cell>
          <cell r="BO54">
            <v>11.298</v>
          </cell>
          <cell r="BP54">
            <v>34.671999999999997</v>
          </cell>
          <cell r="BQ54">
            <v>5.0206574295093009</v>
          </cell>
          <cell r="BR54">
            <v>0.95239385599999871</v>
          </cell>
          <cell r="BS54">
            <v>11.611503887961112</v>
          </cell>
          <cell r="BT54">
            <v>35.558722900422595</v>
          </cell>
        </row>
        <row r="55">
          <cell r="B55" t="str">
            <v>Broadway</v>
          </cell>
          <cell r="C55" t="str">
            <v>BROADWAY</v>
          </cell>
          <cell r="D55">
            <v>6.6</v>
          </cell>
          <cell r="E55">
            <v>62.5</v>
          </cell>
          <cell r="F55">
            <v>25</v>
          </cell>
          <cell r="G55">
            <v>0.71171095195309009</v>
          </cell>
          <cell r="H55">
            <v>0.58432392646239617</v>
          </cell>
          <cell r="I55">
            <v>14.606</v>
          </cell>
          <cell r="J55">
            <v>44.475999999999999</v>
          </cell>
          <cell r="K55">
            <v>2.1898607999999986E-2</v>
          </cell>
          <cell r="L55">
            <v>2.0865999999983842E-3</v>
          </cell>
          <cell r="M55">
            <v>14.608098161559905</v>
          </cell>
          <cell r="N55">
            <v>44.481934497068131</v>
          </cell>
          <cell r="O55">
            <v>5.2528563999999944E-2</v>
          </cell>
          <cell r="P55">
            <v>4.0493799999978819E-3</v>
          </cell>
          <cell r="Q55">
            <v>14.610949286545241</v>
          </cell>
          <cell r="R55">
            <v>44.489998696312703</v>
          </cell>
          <cell r="S55">
            <v>2.1898607999999986E-2</v>
          </cell>
          <cell r="T55">
            <v>5.9926840000024129E-3</v>
          </cell>
          <cell r="U55">
            <v>14.608439855294582</v>
          </cell>
          <cell r="V55">
            <v>44.482900952895655</v>
          </cell>
          <cell r="W55">
            <v>0.14742619299999993</v>
          </cell>
          <cell r="X55">
            <v>5.0623540000000133E-2</v>
          </cell>
          <cell r="Y55">
            <v>14.623324858584922</v>
          </cell>
          <cell r="Z55">
            <v>44.525002099953987</v>
          </cell>
          <cell r="AA55">
            <v>0.22154773200000011</v>
          </cell>
          <cell r="AB55">
            <v>9.5248183999999014E-2</v>
          </cell>
          <cell r="AC55">
            <v>14.633712455663753</v>
          </cell>
          <cell r="AD55">
            <v>44.554382661292685</v>
          </cell>
          <cell r="AE55">
            <v>0.31495558899999998</v>
          </cell>
          <cell r="AF55">
            <v>0.14011063199999541</v>
          </cell>
          <cell r="AG55">
            <v>14.645807970483856</v>
          </cell>
          <cell r="AH55">
            <v>44.588593943497635</v>
          </cell>
          <cell r="AI55">
            <v>0.43189240499999992</v>
          </cell>
          <cell r="AJ55">
            <v>0.18465647200000035</v>
          </cell>
          <cell r="AK55">
            <v>14.659934039409775</v>
          </cell>
          <cell r="AL55">
            <v>44.628548500013736</v>
          </cell>
          <cell r="AM55">
            <v>0.57102706600000008</v>
          </cell>
          <cell r="AN55">
            <v>0.22942215599999827</v>
          </cell>
          <cell r="AO55">
            <v>14.676021147544594</v>
          </cell>
          <cell r="AP55">
            <v>44.674049713020985</v>
          </cell>
          <cell r="AQ55">
            <v>0.72651942499999977</v>
          </cell>
          <cell r="AR55">
            <v>0.27406781599999874</v>
          </cell>
          <cell r="AS55">
            <v>14.693528683778645</v>
          </cell>
          <cell r="AT55">
            <v>44.723568503392848</v>
          </cell>
          <cell r="AU55">
            <v>14.617000000000001</v>
          </cell>
          <cell r="AV55">
            <v>44.933</v>
          </cell>
          <cell r="AW55">
            <v>0.90335736599999983</v>
          </cell>
          <cell r="AX55">
            <v>0.31853714800000077</v>
          </cell>
          <cell r="AY55">
            <v>14.723888049481703</v>
          </cell>
          <cell r="AZ55">
            <v>45.235325058465257</v>
          </cell>
          <cell r="BA55">
            <v>2.0443833230000004</v>
          </cell>
          <cell r="BB55">
            <v>0.31059952799999913</v>
          </cell>
          <cell r="BC55">
            <v>14.823007573176032</v>
          </cell>
          <cell r="BD55">
            <v>45.515677407874222</v>
          </cell>
          <cell r="BE55">
            <v>14.638</v>
          </cell>
          <cell r="BF55">
            <v>45.738999999999997</v>
          </cell>
          <cell r="BG55">
            <v>3.3548114863000005</v>
          </cell>
          <cell r="BH55">
            <v>-0.44980423200000175</v>
          </cell>
          <cell r="BI55">
            <v>14.892122230343624</v>
          </cell>
          <cell r="BJ55">
            <v>46.457766209304907</v>
          </cell>
          <cell r="BK55">
            <v>4.5453381938540005</v>
          </cell>
          <cell r="BL55">
            <v>-9.7368442320000028</v>
          </cell>
          <cell r="BM55">
            <v>14.18386099869346</v>
          </cell>
          <cell r="BN55">
            <v>44.454500930299432</v>
          </cell>
          <cell r="BO55">
            <v>14.641999999999999</v>
          </cell>
          <cell r="BP55">
            <v>45.826000000000001</v>
          </cell>
          <cell r="BQ55">
            <v>5.4849066014760002</v>
          </cell>
          <cell r="BR55">
            <v>-10.623884232000002</v>
          </cell>
          <cell r="BS55">
            <v>14.192456042675378</v>
          </cell>
          <cell r="BT55">
            <v>44.554497677337302</v>
          </cell>
        </row>
        <row r="56">
          <cell r="B56" t="str">
            <v>Buckshaw</v>
          </cell>
          <cell r="C56" t="str">
            <v>BUCKSHAW</v>
          </cell>
          <cell r="D56">
            <v>11</v>
          </cell>
          <cell r="E56">
            <v>62.5</v>
          </cell>
          <cell r="F56">
            <v>25</v>
          </cell>
          <cell r="G56">
            <v>0.36015860292984869</v>
          </cell>
          <cell r="H56">
            <v>0.29778704942402529</v>
          </cell>
          <cell r="I56">
            <v>7.444</v>
          </cell>
          <cell r="J56">
            <v>22.507999999999999</v>
          </cell>
          <cell r="K56">
            <v>1.2519903000000276E-2</v>
          </cell>
          <cell r="L56">
            <v>3.6411559999827148E-4</v>
          </cell>
          <cell r="M56">
            <v>7.4446762356006317</v>
          </cell>
          <cell r="N56">
            <v>22.509912683115544</v>
          </cell>
          <cell r="O56">
            <v>3.0170670000000177E-2</v>
          </cell>
          <cell r="P56">
            <v>7.2029559999897685E-4</v>
          </cell>
          <cell r="Q56">
            <v>7.445621355209517</v>
          </cell>
          <cell r="R56">
            <v>22.512585885053447</v>
          </cell>
          <cell r="S56">
            <v>1.2519903000000276E-2</v>
          </cell>
          <cell r="T56">
            <v>1.0828275999958947E-3</v>
          </cell>
          <cell r="U56">
            <v>7.4447139581976023</v>
          </cell>
          <cell r="V56">
            <v>22.510019378732032</v>
          </cell>
          <cell r="W56">
            <v>8.5185048000000041E-2</v>
          </cell>
          <cell r="X56">
            <v>2.568459559999603E-2</v>
          </cell>
          <cell r="Y56">
            <v>7.4498191471434012</v>
          </cell>
          <cell r="Z56">
            <v>22.524459033623284</v>
          </cell>
          <cell r="AA56">
            <v>0.128455349</v>
          </cell>
          <cell r="AB56">
            <v>5.0291667599998036E-2</v>
          </cell>
          <cell r="AC56">
            <v>7.4533817852864406</v>
          </cell>
          <cell r="AD56">
            <v>22.534535695982715</v>
          </cell>
          <cell r="AE56">
            <v>0.18328940100000035</v>
          </cell>
          <cell r="AF56">
            <v>7.495234360000147E-2</v>
          </cell>
          <cell r="AG56">
            <v>7.4575541764328008</v>
          </cell>
          <cell r="AH56">
            <v>22.546337000276129</v>
          </cell>
          <cell r="AI56">
            <v>0.25235546300000022</v>
          </cell>
          <cell r="AJ56">
            <v>9.9553403599999868E-2</v>
          </cell>
          <cell r="AK56">
            <v>7.4624704253510661</v>
          </cell>
          <cell r="AL56">
            <v>22.560242252068555</v>
          </cell>
          <cell r="AM56">
            <v>0.33488093500000016</v>
          </cell>
          <cell r="AN56">
            <v>0.12420394759999986</v>
          </cell>
          <cell r="AO56">
            <v>7.4680957073227274</v>
          </cell>
          <cell r="AP56">
            <v>22.576152952181545</v>
          </cell>
          <cell r="AQ56">
            <v>0.4273532750000002</v>
          </cell>
          <cell r="AR56">
            <v>0.14883394359999613</v>
          </cell>
          <cell r="AS56">
            <v>7.4742419859783933</v>
          </cell>
          <cell r="AT56">
            <v>22.593537253447483</v>
          </cell>
          <cell r="AU56">
            <v>7.45</v>
          </cell>
          <cell r="AV56">
            <v>22.754999999999999</v>
          </cell>
          <cell r="AW56">
            <v>0.53349206400000027</v>
          </cell>
          <cell r="AX56">
            <v>0.17343044359999915</v>
          </cell>
          <cell r="AY56">
            <v>7.4871038090962792</v>
          </cell>
          <cell r="AZ56">
            <v>22.859945420079317</v>
          </cell>
          <cell r="BA56">
            <v>1.2210497150000004</v>
          </cell>
          <cell r="BB56">
            <v>0.23440471159999632</v>
          </cell>
          <cell r="BC56">
            <v>7.5263915459082495</v>
          </cell>
          <cell r="BD56">
            <v>22.971067920548183</v>
          </cell>
          <cell r="BE56">
            <v>7.4530000000000003</v>
          </cell>
          <cell r="BF56">
            <v>22.896000000000001</v>
          </cell>
          <cell r="BG56">
            <v>2.0065072439500002</v>
          </cell>
          <cell r="BH56">
            <v>3.8382911599997627E-2</v>
          </cell>
          <cell r="BI56">
            <v>7.5603288983427284</v>
          </cell>
          <cell r="BJ56">
            <v>23.199571967341697</v>
          </cell>
          <cell r="BK56">
            <v>2.7128398983849005</v>
          </cell>
          <cell r="BL56">
            <v>-2.727536384400004</v>
          </cell>
          <cell r="BM56">
            <v>7.4522286345311857</v>
          </cell>
          <cell r="BN56">
            <v>22.893818248984914</v>
          </cell>
          <cell r="BO56">
            <v>7.4589999999999996</v>
          </cell>
          <cell r="BP56">
            <v>23.106999999999999</v>
          </cell>
          <cell r="BQ56">
            <v>3.2636905430190004</v>
          </cell>
          <cell r="BR56">
            <v>-3.6243309644000004</v>
          </cell>
          <cell r="BS56">
            <v>7.4400712868759102</v>
          </cell>
          <cell r="BT56">
            <v>23.053461514363285</v>
          </cell>
        </row>
        <row r="57">
          <cell r="B57" t="str">
            <v>Burnley</v>
          </cell>
          <cell r="C57" t="str">
            <v>BURNLEY</v>
          </cell>
          <cell r="D57">
            <v>6.6</v>
          </cell>
          <cell r="E57">
            <v>54.75</v>
          </cell>
          <cell r="F57">
            <v>21.9</v>
          </cell>
          <cell r="G57">
            <v>0.98519945258735164</v>
          </cell>
          <cell r="H57">
            <v>0.79979016855599361</v>
          </cell>
          <cell r="I57">
            <v>15.414</v>
          </cell>
          <cell r="J57">
            <v>47.996000000000002</v>
          </cell>
          <cell r="K57">
            <v>1.6996652000000001E-2</v>
          </cell>
          <cell r="L57">
            <v>24.005285320000002</v>
          </cell>
          <cell r="M57">
            <v>17.515404691376258</v>
          </cell>
          <cell r="N57">
            <v>53.939670029157504</v>
          </cell>
          <cell r="O57">
            <v>4.1132861999999992E-2</v>
          </cell>
          <cell r="P57">
            <v>24.009989896000004</v>
          </cell>
          <cell r="Q57">
            <v>17.517927605855157</v>
          </cell>
          <cell r="R57">
            <v>53.946805908903045</v>
          </cell>
          <cell r="S57">
            <v>1.6996652000000001E-2</v>
          </cell>
          <cell r="T57">
            <v>24.014455420000001</v>
          </cell>
          <cell r="U57">
            <v>17.516206867088908</v>
          </cell>
          <cell r="V57">
            <v>53.941938924701979</v>
          </cell>
          <cell r="W57">
            <v>0.11714512499999996</v>
          </cell>
          <cell r="X57">
            <v>24.047353239999996</v>
          </cell>
          <cell r="Y57">
            <v>17.52784539937349</v>
          </cell>
          <cell r="Z57">
            <v>53.974857665107919</v>
          </cell>
          <cell r="AA57">
            <v>0.17744017800000011</v>
          </cell>
          <cell r="AB57">
            <v>24.080112616000005</v>
          </cell>
          <cell r="AC57">
            <v>17.535985550832947</v>
          </cell>
          <cell r="AD57">
            <v>53.997881490295399</v>
          </cell>
          <cell r="AE57">
            <v>0.25415954200000002</v>
          </cell>
          <cell r="AF57">
            <v>24.113240100000006</v>
          </cell>
          <cell r="AG57">
            <v>17.545594657993924</v>
          </cell>
          <cell r="AH57">
            <v>54.025060149634093</v>
          </cell>
          <cell r="AI57">
            <v>0.35117317400000014</v>
          </cell>
          <cell r="AJ57">
            <v>24.145661820000004</v>
          </cell>
          <cell r="AK57">
            <v>17.556917314860566</v>
          </cell>
          <cell r="AL57">
            <v>54.057085459439904</v>
          </cell>
          <cell r="AM57">
            <v>0.46745878999999979</v>
          </cell>
          <cell r="AN57">
            <v>24.178423883999997</v>
          </cell>
          <cell r="AO57">
            <v>17.5699556054924</v>
          </cell>
          <cell r="AP57">
            <v>54.093963314323304</v>
          </cell>
          <cell r="AQ57">
            <v>0.59800861699999985</v>
          </cell>
          <cell r="AR57">
            <v>24.210879152</v>
          </cell>
          <cell r="AS57">
            <v>17.584214853292025</v>
          </cell>
          <cell r="AT57">
            <v>54.134294557578244</v>
          </cell>
          <cell r="AU57">
            <v>15.423</v>
          </cell>
          <cell r="AV57">
            <v>48.345999999999997</v>
          </cell>
          <cell r="AW57">
            <v>0.7479693999999999</v>
          </cell>
          <cell r="AX57">
            <v>24.242948704000003</v>
          </cell>
          <cell r="AY57">
            <v>17.609138377975803</v>
          </cell>
          <cell r="AZ57">
            <v>54.529333086715397</v>
          </cell>
          <cell r="BA57">
            <v>1.7231076189999996</v>
          </cell>
          <cell r="BB57">
            <v>23.819923488000015</v>
          </cell>
          <cell r="BC57">
            <v>17.65743574023416</v>
          </cell>
          <cell r="BD57">
            <v>54.665938656180622</v>
          </cell>
          <cell r="BE57">
            <v>15.433</v>
          </cell>
          <cell r="BF57">
            <v>48.731999999999999</v>
          </cell>
          <cell r="BG57">
            <v>2.8363233071799998</v>
          </cell>
          <cell r="BH57">
            <v>19.209208124000003</v>
          </cell>
          <cell r="BI57">
            <v>17.361483864578808</v>
          </cell>
          <cell r="BJ57">
            <v>54.186576072210059</v>
          </cell>
          <cell r="BK57">
            <v>3.8331190687703991</v>
          </cell>
          <cell r="BL57">
            <v>8.5844081240000012</v>
          </cell>
          <cell r="BM57">
            <v>16.519251919305376</v>
          </cell>
          <cell r="BN57">
            <v>51.804384392870936</v>
          </cell>
          <cell r="BO57">
            <v>15.433999999999999</v>
          </cell>
          <cell r="BP57">
            <v>48.747999999999998</v>
          </cell>
          <cell r="BQ57">
            <v>4.6051933694024996</v>
          </cell>
          <cell r="BR57">
            <v>5.4020081240000035</v>
          </cell>
          <cell r="BS57">
            <v>16.309403102431933</v>
          </cell>
          <cell r="BT57">
            <v>51.224013880005444</v>
          </cell>
        </row>
        <row r="58">
          <cell r="B58" t="str">
            <v>Burnley Centre</v>
          </cell>
          <cell r="C58" t="str">
            <v>BURNLEY CENTRE</v>
          </cell>
          <cell r="D58">
            <v>6.6</v>
          </cell>
          <cell r="E58">
            <v>62.5</v>
          </cell>
          <cell r="F58">
            <v>25</v>
          </cell>
          <cell r="G58">
            <v>0.6549241991340734</v>
          </cell>
          <cell r="H58">
            <v>0.55701563542677734</v>
          </cell>
          <cell r="I58">
            <v>13.923</v>
          </cell>
          <cell r="J58">
            <v>40.926000000000002</v>
          </cell>
          <cell r="K58">
            <v>2.1852181999999942E-2</v>
          </cell>
          <cell r="L58">
            <v>5.4793119999998474E-3</v>
          </cell>
          <cell r="M58">
            <v>13.925390885669433</v>
          </cell>
          <cell r="N58">
            <v>40.93276244587959</v>
          </cell>
          <cell r="O58">
            <v>5.1417017000000009E-2</v>
          </cell>
          <cell r="P58">
            <v>1.032112000000085E-2</v>
          </cell>
          <cell r="Q58">
            <v>13.928400686366093</v>
          </cell>
          <cell r="R58">
            <v>40.941275447810106</v>
          </cell>
          <cell r="S58">
            <v>2.1852181999999942E-2</v>
          </cell>
          <cell r="T58">
            <v>1.4891728000000271E-2</v>
          </cell>
          <cell r="U58">
            <v>13.926214258534785</v>
          </cell>
          <cell r="V58">
            <v>40.935091296025732</v>
          </cell>
          <cell r="W58">
            <v>0.138430308</v>
          </cell>
          <cell r="X58">
            <v>0.11790118799999894</v>
          </cell>
          <cell r="Y58">
            <v>13.945423190638996</v>
          </cell>
          <cell r="Z58">
            <v>40.989422360626698</v>
          </cell>
          <cell r="AA58">
            <v>0.20340214199999995</v>
          </cell>
          <cell r="AB58">
            <v>0.22075423199999911</v>
          </cell>
          <cell r="AC58">
            <v>13.960104060107181</v>
          </cell>
          <cell r="AD58">
            <v>41.030946130045365</v>
          </cell>
          <cell r="AE58">
            <v>0.2834446169999999</v>
          </cell>
          <cell r="AF58">
            <v>0.32396440800000015</v>
          </cell>
          <cell r="AG58">
            <v>13.976134509710903</v>
          </cell>
          <cell r="AH58">
            <v>41.076287088526406</v>
          </cell>
          <cell r="AI58">
            <v>0.38142779100000002</v>
          </cell>
          <cell r="AJ58">
            <v>0.42645835200000093</v>
          </cell>
          <cell r="AK58">
            <v>13.993671709414487</v>
          </cell>
          <cell r="AL58">
            <v>41.125889779860117</v>
          </cell>
          <cell r="AM58">
            <v>0.49590920499999991</v>
          </cell>
          <cell r="AN58">
            <v>0.52928230000000021</v>
          </cell>
          <cell r="AO58">
            <v>14.012680998694343</v>
          </cell>
          <cell r="AP58">
            <v>41.179656169281408</v>
          </cell>
          <cell r="AQ58">
            <v>0.62240336799999996</v>
          </cell>
          <cell r="AR58">
            <v>0.63178764400000187</v>
          </cell>
          <cell r="AS58">
            <v>14.032713260362637</v>
          </cell>
          <cell r="AT58">
            <v>41.236315961554027</v>
          </cell>
          <cell r="AU58">
            <v>13.932</v>
          </cell>
          <cell r="AV58">
            <v>41.250999999999998</v>
          </cell>
          <cell r="AW58">
            <v>0.76616310599999993</v>
          </cell>
          <cell r="AX58">
            <v>0.7339004400000011</v>
          </cell>
          <cell r="AY58">
            <v>14.063221529103734</v>
          </cell>
          <cell r="AZ58">
            <v>41.622150532267668</v>
          </cell>
          <cell r="BA58">
            <v>1.6813543350000004</v>
          </cell>
          <cell r="BB58">
            <v>1.2298325679999991</v>
          </cell>
          <cell r="BC58">
            <v>14.186662809410358</v>
          </cell>
          <cell r="BD58">
            <v>41.971295197800323</v>
          </cell>
          <cell r="BE58">
            <v>13.942</v>
          </cell>
          <cell r="BF58">
            <v>41.582999999999998</v>
          </cell>
          <cell r="BG58">
            <v>2.74269365905</v>
          </cell>
          <cell r="BH58">
            <v>1.3233547880000014</v>
          </cell>
          <cell r="BI58">
            <v>14.297686994763996</v>
          </cell>
          <cell r="BJ58">
            <v>42.589034743909941</v>
          </cell>
          <cell r="BK58">
            <v>3.7568659648309999</v>
          </cell>
          <cell r="BL58">
            <v>0.78508781599999899</v>
          </cell>
          <cell r="BM58">
            <v>14.339317914849943</v>
          </cell>
          <cell r="BN58">
            <v>42.70678476750917</v>
          </cell>
          <cell r="BO58">
            <v>13.951000000000001</v>
          </cell>
          <cell r="BP58">
            <v>41.892000000000003</v>
          </cell>
          <cell r="BQ58">
            <v>4.6190077264729998</v>
          </cell>
          <cell r="BR58">
            <v>-0.6553183679999961</v>
          </cell>
          <cell r="BS58">
            <v>14.297732896681582</v>
          </cell>
          <cell r="BT58">
            <v>42.872708730016008</v>
          </cell>
        </row>
        <row r="59">
          <cell r="B59" t="str">
            <v>Burnley North</v>
          </cell>
          <cell r="C59" t="str">
            <v>BURNLEY NORTH</v>
          </cell>
          <cell r="D59">
            <v>6.6</v>
          </cell>
          <cell r="E59">
            <v>62.5</v>
          </cell>
          <cell r="F59">
            <v>25</v>
          </cell>
          <cell r="G59">
            <v>0.40870809627010807</v>
          </cell>
          <cell r="H59">
            <v>0.32842018916795868</v>
          </cell>
          <cell r="I59">
            <v>8.2089999999999996</v>
          </cell>
          <cell r="J59">
            <v>25.54</v>
          </cell>
          <cell r="K59">
            <v>1.1911837000000092E-2</v>
          </cell>
          <cell r="L59">
            <v>5.2895280000022638E-3</v>
          </cell>
          <cell r="M59">
            <v>8.2105047291989663</v>
          </cell>
          <cell r="N59">
            <v>25.544256016881754</v>
          </cell>
          <cell r="O59">
            <v>2.8533121000000106E-2</v>
          </cell>
          <cell r="P59">
            <v>9.9454240000014238E-3</v>
          </cell>
          <cell r="Q59">
            <v>8.2123659997445113</v>
          </cell>
          <cell r="R59">
            <v>25.549520484979265</v>
          </cell>
          <cell r="S59">
            <v>1.1911837000000092E-2</v>
          </cell>
          <cell r="T59">
            <v>1.4325452000001349E-2</v>
          </cell>
          <cell r="U59">
            <v>8.2112951675555994</v>
          </cell>
          <cell r="V59">
            <v>25.546491714170095</v>
          </cell>
          <cell r="W59">
            <v>7.963442500000012E-2</v>
          </cell>
          <cell r="X59">
            <v>5.0730676000002362E-2</v>
          </cell>
          <cell r="Y59">
            <v>8.2204039888114071</v>
          </cell>
          <cell r="Z59">
            <v>25.572255351284483</v>
          </cell>
          <cell r="AA59">
            <v>0.11934928500000003</v>
          </cell>
          <cell r="AB59">
            <v>8.6974343999997927E-2</v>
          </cell>
          <cell r="AC59">
            <v>8.2270486367792923</v>
          </cell>
          <cell r="AD59">
            <v>25.59104925383124</v>
          </cell>
          <cell r="AE59">
            <v>0.16935912999999997</v>
          </cell>
          <cell r="AF59">
            <v>0.12354156000000138</v>
          </cell>
          <cell r="AG59">
            <v>8.2346221654874743</v>
          </cell>
          <cell r="AH59">
            <v>25.612470427859506</v>
          </cell>
          <cell r="AI59">
            <v>0.2319583360000001</v>
          </cell>
          <cell r="AJ59">
            <v>0.15942334800000069</v>
          </cell>
          <cell r="AK59">
            <v>8.2432370182747405</v>
          </cell>
          <cell r="AL59">
            <v>25.636836911158706</v>
          </cell>
          <cell r="AM59">
            <v>0.30640360900000002</v>
          </cell>
          <cell r="AN59">
            <v>0.19560419600000145</v>
          </cell>
          <cell r="AO59">
            <v>8.252914294144249</v>
          </cell>
          <cell r="AP59">
            <v>25.664208380721675</v>
          </cell>
          <cell r="AQ59">
            <v>0.38957738300000005</v>
          </cell>
          <cell r="AR59">
            <v>0.23147803600000216</v>
          </cell>
          <cell r="AS59">
            <v>8.26332825959717</v>
          </cell>
          <cell r="AT59">
            <v>25.69366352308489</v>
          </cell>
          <cell r="AU59">
            <v>8.2140000000000004</v>
          </cell>
          <cell r="AV59">
            <v>25.696999999999999</v>
          </cell>
          <cell r="AW59">
            <v>0.48485689000000004</v>
          </cell>
          <cell r="AX59">
            <v>0.26697852000000033</v>
          </cell>
          <cell r="AY59">
            <v>8.2797685418711815</v>
          </cell>
          <cell r="AZ59">
            <v>25.883021527783452</v>
          </cell>
          <cell r="BA59">
            <v>1.1003946099999999</v>
          </cell>
          <cell r="BB59">
            <v>0.31606475599999939</v>
          </cell>
          <cell r="BC59">
            <v>8.3379080600388278</v>
          </cell>
          <cell r="BD59">
            <v>26.047464917988499</v>
          </cell>
          <cell r="BE59">
            <v>8.218</v>
          </cell>
          <cell r="BF59">
            <v>25.863</v>
          </cell>
          <cell r="BG59">
            <v>1.8059627921099999</v>
          </cell>
          <cell r="BH59">
            <v>-6.6792092000000025E-2</v>
          </cell>
          <cell r="BI59">
            <v>8.3701379805871543</v>
          </cell>
          <cell r="BJ59">
            <v>26.293311190996818</v>
          </cell>
          <cell r="BK59">
            <v>2.4498422442357004</v>
          </cell>
          <cell r="BL59">
            <v>-5.0561591279999991</v>
          </cell>
          <cell r="BM59">
            <v>7.9900064008432148</v>
          </cell>
          <cell r="BN59">
            <v>25.218136719876437</v>
          </cell>
          <cell r="BO59">
            <v>8.2189999999999994</v>
          </cell>
          <cell r="BP59">
            <v>25.85</v>
          </cell>
          <cell r="BQ59">
            <v>2.9632855011725998</v>
          </cell>
          <cell r="BR59">
            <v>-6.0828090239999977</v>
          </cell>
          <cell r="BS59">
            <v>7.9461124627806408</v>
          </cell>
          <cell r="BT59">
            <v>25.07815748772358</v>
          </cell>
        </row>
        <row r="60">
          <cell r="B60" t="str">
            <v>Burrow Beck</v>
          </cell>
          <cell r="C60" t="str">
            <v>BURROW BECK</v>
          </cell>
          <cell r="D60">
            <v>11</v>
          </cell>
          <cell r="E60">
            <v>62.5</v>
          </cell>
          <cell r="F60">
            <v>25</v>
          </cell>
          <cell r="G60">
            <v>0.49907742195682114</v>
          </cell>
          <cell r="H60">
            <v>0.40120721878491561</v>
          </cell>
          <cell r="I60">
            <v>10.029</v>
          </cell>
          <cell r="J60">
            <v>31.189</v>
          </cell>
          <cell r="K60">
            <v>2.083818700000073E-2</v>
          </cell>
          <cell r="L60">
            <v>1.6527800000147863E-3</v>
          </cell>
          <cell r="M60">
            <v>10.03018046962289</v>
          </cell>
          <cell r="N60">
            <v>31.19233887230132</v>
          </cell>
          <cell r="O60">
            <v>4.9762244999998373E-2</v>
          </cell>
          <cell r="P60">
            <v>3.2123960000092211E-3</v>
          </cell>
          <cell r="Q60">
            <v>10.031780447567415</v>
          </cell>
          <cell r="R60">
            <v>31.196864293318615</v>
          </cell>
          <cell r="S60">
            <v>2.083818700000073E-2</v>
          </cell>
          <cell r="T60">
            <v>4.762480000017888E-3</v>
          </cell>
          <cell r="U60">
            <v>10.03034368654399</v>
          </cell>
          <cell r="V60">
            <v>31.192800519468179</v>
          </cell>
          <cell r="W60">
            <v>0.13841323099999947</v>
          </cell>
          <cell r="X60">
            <v>5.461854800000765E-2</v>
          </cell>
          <cell r="Y60">
            <v>10.0391315408698</v>
          </cell>
          <cell r="Z60">
            <v>31.217656325011617</v>
          </cell>
          <cell r="AA60">
            <v>0.20701187000000054</v>
          </cell>
          <cell r="AB60">
            <v>0.10447665200000955</v>
          </cell>
          <cell r="AC60">
            <v>10.045348907456926</v>
          </cell>
          <cell r="AD60">
            <v>31.235241693311135</v>
          </cell>
          <cell r="AE60">
            <v>0.29304133599999815</v>
          </cell>
          <cell r="AF60">
            <v>0.15453103600000873</v>
          </cell>
          <cell r="AG60">
            <v>10.052491457223276</v>
          </cell>
          <cell r="AH60">
            <v>31.25544387481013</v>
          </cell>
          <cell r="AI60">
            <v>0.40022082499999811</v>
          </cell>
          <cell r="AJ60">
            <v>0.20434243600001878</v>
          </cell>
          <cell r="AK60">
            <v>10.060731341952774</v>
          </cell>
          <cell r="AL60">
            <v>31.278749788283825</v>
          </cell>
          <cell r="AM60">
            <v>0.52725974900000061</v>
          </cell>
          <cell r="AN60">
            <v>0.25433428400000935</v>
          </cell>
          <cell r="AO60">
            <v>10.070023047759051</v>
          </cell>
          <cell r="AP60">
            <v>31.305030701021458</v>
          </cell>
          <cell r="AQ60">
            <v>0.66890014500000028</v>
          </cell>
          <cell r="AR60">
            <v>0.30423429200001806</v>
          </cell>
          <cell r="AS60">
            <v>10.080076311741786</v>
          </cell>
          <cell r="AT60">
            <v>31.333465625562461</v>
          </cell>
          <cell r="AU60">
            <v>10.039999999999999</v>
          </cell>
          <cell r="AV60">
            <v>31.669</v>
          </cell>
          <cell r="AW60">
            <v>0.8297239319999985</v>
          </cell>
          <cell r="AX60">
            <v>0.35399679200000378</v>
          </cell>
          <cell r="AY60">
            <v>10.10212922533152</v>
          </cell>
          <cell r="AZ60">
            <v>31.844727986167143</v>
          </cell>
          <cell r="BA60">
            <v>1.8636883529999988</v>
          </cell>
          <cell r="BB60">
            <v>0.5967394720000172</v>
          </cell>
          <cell r="BC60">
            <v>10.169138969735036</v>
          </cell>
          <cell r="BD60">
            <v>32.034260164860356</v>
          </cell>
          <cell r="BE60">
            <v>10.053000000000001</v>
          </cell>
          <cell r="BF60">
            <v>32.149000000000001</v>
          </cell>
          <cell r="BG60">
            <v>3.0535575583099988</v>
          </cell>
          <cell r="BH60">
            <v>0.62001668000001331</v>
          </cell>
          <cell r="BI60">
            <v>10.245812643216034</v>
          </cell>
          <cell r="BJ60">
            <v>32.694356510066235</v>
          </cell>
          <cell r="BK60">
            <v>4.1437775120440001</v>
          </cell>
          <cell r="BL60">
            <v>-2.0723840559999971</v>
          </cell>
          <cell r="BM60">
            <v>10.161719960858603</v>
          </cell>
          <cell r="BN60">
            <v>32.456506486293819</v>
          </cell>
          <cell r="BO60">
            <v>10.055</v>
          </cell>
          <cell r="BP60">
            <v>32.192</v>
          </cell>
          <cell r="BQ60">
            <v>5.0149578563089996</v>
          </cell>
          <cell r="BR60">
            <v>-9.2772672719999747</v>
          </cell>
          <cell r="BS60">
            <v>9.8312867737710299</v>
          </cell>
          <cell r="BT60">
            <v>31.559243442769503</v>
          </cell>
        </row>
        <row r="61">
          <cell r="B61" t="str">
            <v>Burscough Bridge</v>
          </cell>
          <cell r="C61" t="str">
            <v>BURSCOUGH BRIDGE</v>
          </cell>
          <cell r="D61">
            <v>11</v>
          </cell>
          <cell r="E61">
            <v>62.5</v>
          </cell>
          <cell r="F61">
            <v>25</v>
          </cell>
          <cell r="G61">
            <v>0.53407877580004992</v>
          </cell>
          <cell r="H61">
            <v>0.43819191638659766</v>
          </cell>
          <cell r="I61">
            <v>8.6440000000000001</v>
          </cell>
          <cell r="J61">
            <v>26.844000000000001</v>
          </cell>
          <cell r="K61">
            <v>3.0130021999999812E-2</v>
          </cell>
          <cell r="L61">
            <v>43.996483219199995</v>
          </cell>
          <cell r="M61">
            <v>10.954797909664942</v>
          </cell>
          <cell r="N61">
            <v>33.37992348750312</v>
          </cell>
          <cell r="O61">
            <v>7.1296595999999823E-2</v>
          </cell>
          <cell r="P61">
            <v>43.997049475200001</v>
          </cell>
          <cell r="Q61">
            <v>10.956988315177174</v>
          </cell>
          <cell r="R61">
            <v>33.386118889868108</v>
          </cell>
          <cell r="S61">
            <v>3.0130021999999812E-2</v>
          </cell>
          <cell r="T61">
            <v>43.997697003200003</v>
          </cell>
          <cell r="U61">
            <v>10.954861616803045</v>
          </cell>
          <cell r="V61">
            <v>33.380103678500575</v>
          </cell>
          <cell r="W61">
            <v>0.19474910999999961</v>
          </cell>
          <cell r="X61">
            <v>44.049237479200002</v>
          </cell>
          <cell r="Y61">
            <v>10.966207051572438</v>
          </cell>
          <cell r="Z61">
            <v>33.412193413944358</v>
          </cell>
          <cell r="AA61">
            <v>0.28839747199999977</v>
          </cell>
          <cell r="AB61">
            <v>44.100840583199997</v>
          </cell>
          <cell r="AC61">
            <v>10.973830776390191</v>
          </cell>
          <cell r="AD61">
            <v>33.433756564010494</v>
          </cell>
          <cell r="AE61">
            <v>0.40455542199999961</v>
          </cell>
          <cell r="AF61">
            <v>44.15260879920001</v>
          </cell>
          <cell r="AG61">
            <v>10.982644614312381</v>
          </cell>
          <cell r="AH61">
            <v>33.458685862262733</v>
          </cell>
          <cell r="AI61">
            <v>0.54762800499999997</v>
          </cell>
          <cell r="AJ61">
            <v>44.204286199199991</v>
          </cell>
          <cell r="AK61">
            <v>10.992866337504173</v>
          </cell>
          <cell r="AL61">
            <v>33.48759726140004</v>
          </cell>
          <cell r="AM61">
            <v>0.71567637099999981</v>
          </cell>
          <cell r="AN61">
            <v>44.256113655199997</v>
          </cell>
          <cell r="AO61">
            <v>11.004406825233264</v>
          </cell>
          <cell r="AP61">
            <v>33.520238689925804</v>
          </cell>
          <cell r="AQ61">
            <v>0.90198410500000037</v>
          </cell>
          <cell r="AR61">
            <v>44.3079215992</v>
          </cell>
          <cell r="AS61">
            <v>11.016904657123407</v>
          </cell>
          <cell r="AT61">
            <v>33.555587896644397</v>
          </cell>
          <cell r="AU61">
            <v>8.6560000000000006</v>
          </cell>
          <cell r="AV61">
            <v>27.239000000000001</v>
          </cell>
          <cell r="AW61">
            <v>1.1119306840000007</v>
          </cell>
          <cell r="AX61">
            <v>44.359669491199995</v>
          </cell>
          <cell r="AY61">
            <v>11.042640054694068</v>
          </cell>
          <cell r="AZ61">
            <v>33.989437467702437</v>
          </cell>
          <cell r="BA61">
            <v>2.4448637389999996</v>
          </cell>
          <cell r="BB61">
            <v>44.608443167200022</v>
          </cell>
          <cell r="BC61">
            <v>11.125658128050606</v>
          </cell>
          <cell r="BD61">
            <v>34.224248038228232</v>
          </cell>
          <cell r="BE61">
            <v>8.7149999999999999</v>
          </cell>
          <cell r="BF61">
            <v>27.637</v>
          </cell>
          <cell r="BG61">
            <v>3.9837488620999997</v>
          </cell>
          <cell r="BH61">
            <v>44.5002002672</v>
          </cell>
          <cell r="BI61">
            <v>11.259747371016134</v>
          </cell>
          <cell r="BJ61">
            <v>34.834632489808591</v>
          </cell>
          <cell r="BK61">
            <v>5.4091946320939996</v>
          </cell>
          <cell r="BL61">
            <v>32.661537011200004</v>
          </cell>
          <cell r="BM61">
            <v>10.713195196591073</v>
          </cell>
          <cell r="BN61">
            <v>33.28874949457574</v>
          </cell>
          <cell r="BO61">
            <v>8.7200000000000006</v>
          </cell>
          <cell r="BP61">
            <v>27.824999999999999</v>
          </cell>
          <cell r="BQ61">
            <v>6.5646432040970009</v>
          </cell>
          <cell r="BR61">
            <v>1.2547290791999988</v>
          </cell>
          <cell r="BS61">
            <v>9.1304106084232206</v>
          </cell>
          <cell r="BT61">
            <v>28.985816497147823</v>
          </cell>
        </row>
        <row r="62">
          <cell r="B62" t="str">
            <v>Bury Town Centre</v>
          </cell>
          <cell r="C62" t="str">
            <v>BURY TOWN CENTRE</v>
          </cell>
          <cell r="D62">
            <v>6.6</v>
          </cell>
          <cell r="E62">
            <v>50</v>
          </cell>
          <cell r="F62">
            <v>20</v>
          </cell>
          <cell r="G62">
            <v>0.82485615526418399</v>
          </cell>
          <cell r="H62">
            <v>0.71383499004918916</v>
          </cell>
          <cell r="I62">
            <v>14.275</v>
          </cell>
          <cell r="J62">
            <v>41.238</v>
          </cell>
          <cell r="K62">
            <v>1.6257095000000166E-2</v>
          </cell>
          <cell r="L62">
            <v>3.1742399999998838E-3</v>
          </cell>
          <cell r="M62">
            <v>14.276699800983783</v>
          </cell>
          <cell r="N62">
            <v>41.2428077632092</v>
          </cell>
          <cell r="O62">
            <v>3.8627706999999956E-2</v>
          </cell>
          <cell r="P62">
            <v>6.0478799999992283E-3</v>
          </cell>
          <cell r="Q62">
            <v>14.278908100330403</v>
          </cell>
          <cell r="R62">
            <v>41.249053776980737</v>
          </cell>
          <cell r="S62">
            <v>1.6257095000000166E-2</v>
          </cell>
          <cell r="T62">
            <v>8.8138079999997565E-3</v>
          </cell>
          <cell r="U62">
            <v>14.2771931352418</v>
          </cell>
          <cell r="V62">
            <v>41.244203123206141</v>
          </cell>
          <cell r="W62">
            <v>0.10593888699999998</v>
          </cell>
          <cell r="X62">
            <v>8.9233871999999881E-2</v>
          </cell>
          <cell r="Y62">
            <v>14.292073188628354</v>
          </cell>
          <cell r="Z62">
            <v>41.286290269822345</v>
          </cell>
          <cell r="AA62">
            <v>0.15729599500000013</v>
          </cell>
          <cell r="AB62">
            <v>0.16959601199999996</v>
          </cell>
          <cell r="AC62">
            <v>14.303595634581423</v>
          </cell>
          <cell r="AD62">
            <v>41.318880668499425</v>
          </cell>
          <cell r="AE62">
            <v>0.22139229800000004</v>
          </cell>
          <cell r="AF62">
            <v>0.25022626800000003</v>
          </cell>
          <cell r="AG62">
            <v>14.316255925156808</v>
          </cell>
          <cell r="AH62">
            <v>41.354689377770008</v>
          </cell>
          <cell r="AI62">
            <v>0.30095485000000011</v>
          </cell>
          <cell r="AJ62">
            <v>0.33041931999999985</v>
          </cell>
          <cell r="AK62">
            <v>14.330230916213466</v>
          </cell>
          <cell r="AL62">
            <v>41.394216621542753</v>
          </cell>
          <cell r="AM62">
            <v>0.39494979900000016</v>
          </cell>
          <cell r="AN62">
            <v>0.41085984000000098</v>
          </cell>
          <cell r="AO62">
            <v>14.345490062423067</v>
          </cell>
          <cell r="AP62">
            <v>41.437376004582454</v>
          </cell>
          <cell r="AQ62">
            <v>0.49952985600000011</v>
          </cell>
          <cell r="AR62">
            <v>0.49111722400000035</v>
          </cell>
          <cell r="AS62">
            <v>14.361659145198473</v>
          </cell>
          <cell r="AT62">
            <v>41.483109076886677</v>
          </cell>
          <cell r="AU62">
            <v>14.292</v>
          </cell>
          <cell r="AV62">
            <v>41.655000000000001</v>
          </cell>
          <cell r="AW62">
            <v>0.61962709400000016</v>
          </cell>
          <cell r="AX62">
            <v>0.57113248799999949</v>
          </cell>
          <cell r="AY62">
            <v>14.396164449273913</v>
          </cell>
          <cell r="AZ62">
            <v>41.949621553760586</v>
          </cell>
          <cell r="BA62">
            <v>1.3947049030000001</v>
          </cell>
          <cell r="BB62">
            <v>0.96162649999999905</v>
          </cell>
          <cell r="BC62">
            <v>14.498125540882123</v>
          </cell>
          <cell r="BD62">
            <v>42.238011070933979</v>
          </cell>
          <cell r="BE62">
            <v>14.289</v>
          </cell>
          <cell r="BF62">
            <v>42.292000000000002</v>
          </cell>
          <cell r="BG62">
            <v>2.2870639837400004</v>
          </cell>
          <cell r="BH62">
            <v>1.0392788799999972</v>
          </cell>
          <cell r="BI62">
            <v>14.579979537545041</v>
          </cell>
          <cell r="BJ62">
            <v>43.115014416738504</v>
          </cell>
          <cell r="BK62">
            <v>3.1237462161413001</v>
          </cell>
          <cell r="BL62">
            <v>1.0392788800000008</v>
          </cell>
          <cell r="BM62">
            <v>14.653170251500052</v>
          </cell>
          <cell r="BN62">
            <v>43.322029017368394</v>
          </cell>
          <cell r="BO62">
            <v>14.298</v>
          </cell>
          <cell r="BP62">
            <v>42.637</v>
          </cell>
          <cell r="BQ62">
            <v>3.8192474082484997</v>
          </cell>
          <cell r="BR62">
            <v>1.039278879999999</v>
          </cell>
          <cell r="BS62">
            <v>14.723010827331082</v>
          </cell>
          <cell r="BT62">
            <v>43.839112152334053</v>
          </cell>
        </row>
        <row r="63">
          <cell r="B63" t="str">
            <v>Craggs Row &amp; Bushell St</v>
          </cell>
          <cell r="C63" t="str">
            <v>BUSHELL ST</v>
          </cell>
          <cell r="D63">
            <v>6.6</v>
          </cell>
          <cell r="E63">
            <v>54.75</v>
          </cell>
          <cell r="F63">
            <v>21.9</v>
          </cell>
          <cell r="G63">
            <v>0.71002474649478731</v>
          </cell>
          <cell r="H63">
            <v>0.60580228353189225</v>
          </cell>
          <cell r="I63">
            <v>13.265000000000001</v>
          </cell>
          <cell r="J63">
            <v>38.868000000000002</v>
          </cell>
          <cell r="K63">
            <v>1.995867699999998E-2</v>
          </cell>
          <cell r="L63">
            <v>3.7047080000003341E-3</v>
          </cell>
          <cell r="M63">
            <v>13.267070009348439</v>
          </cell>
          <cell r="N63">
            <v>38.873854870589604</v>
          </cell>
          <cell r="O63">
            <v>4.7797560000000017E-2</v>
          </cell>
          <cell r="P63">
            <v>7.0291719999997504E-3</v>
          </cell>
          <cell r="Q63">
            <v>13.269796095224089</v>
          </cell>
          <cell r="R63">
            <v>38.881565405824681</v>
          </cell>
          <cell r="S63">
            <v>1.995867699999998E-2</v>
          </cell>
          <cell r="T63">
            <v>1.0207636000000075E-2</v>
          </cell>
          <cell r="U63">
            <v>13.26763886801985</v>
          </cell>
          <cell r="V63">
            <v>38.875463845885967</v>
          </cell>
          <cell r="W63">
            <v>0.13326939000000015</v>
          </cell>
          <cell r="X63">
            <v>9.256277199999996E-2</v>
          </cell>
          <cell r="Y63">
            <v>13.284755190836725</v>
          </cell>
          <cell r="Z63">
            <v>38.923876117617127</v>
          </cell>
          <cell r="AA63">
            <v>0.19963830000000005</v>
          </cell>
          <cell r="AB63">
            <v>0.17483787599999978</v>
          </cell>
          <cell r="AC63">
            <v>13.297758169851319</v>
          </cell>
          <cell r="AD63">
            <v>38.960654096164511</v>
          </cell>
          <cell r="AE63">
            <v>0.28320301700000006</v>
          </cell>
          <cell r="AF63">
            <v>0.2574012519999993</v>
          </cell>
          <cell r="AG63">
            <v>13.312290609126093</v>
          </cell>
          <cell r="AH63">
            <v>39.001758041598009</v>
          </cell>
          <cell r="AI63">
            <v>0.38780615600000001</v>
          </cell>
          <cell r="AJ63">
            <v>0.33946680400000062</v>
          </cell>
          <cell r="AK63">
            <v>13.32861988473187</v>
          </cell>
          <cell r="AL63">
            <v>39.047944207648847</v>
          </cell>
          <cell r="AM63">
            <v>0.51219591800000008</v>
          </cell>
          <cell r="AN63">
            <v>0.42179839199999947</v>
          </cell>
          <cell r="AO63">
            <v>13.34670331307577</v>
          </cell>
          <cell r="AP63">
            <v>39.099091866885139</v>
          </cell>
          <cell r="AQ63">
            <v>0.65116510900000002</v>
          </cell>
          <cell r="AR63">
            <v>0.50391651599999943</v>
          </cell>
          <cell r="AS63">
            <v>13.366043437443901</v>
          </cell>
          <cell r="AT63">
            <v>39.153793999243923</v>
          </cell>
          <cell r="AU63">
            <v>13.266999999999999</v>
          </cell>
          <cell r="AV63">
            <v>38.957999999999998</v>
          </cell>
          <cell r="AW63">
            <v>0.81089020299999992</v>
          </cell>
          <cell r="AX63">
            <v>0.58575938400000016</v>
          </cell>
          <cell r="AY63">
            <v>13.38917515379061</v>
          </cell>
          <cell r="AZ63">
            <v>39.3035635189514</v>
          </cell>
          <cell r="BA63">
            <v>1.8462936799999996</v>
          </cell>
          <cell r="BB63">
            <v>0.98280036799999948</v>
          </cell>
          <cell r="BC63">
            <v>13.514481546996297</v>
          </cell>
          <cell r="BD63">
            <v>39.657983520398474</v>
          </cell>
          <cell r="BE63">
            <v>13.319000000000001</v>
          </cell>
          <cell r="BF63">
            <v>39.863</v>
          </cell>
          <cell r="BG63">
            <v>3.0362368800400001</v>
          </cell>
          <cell r="BH63">
            <v>1.0501001920000004</v>
          </cell>
          <cell r="BI63">
            <v>13.676461789173008</v>
          </cell>
          <cell r="BJ63">
            <v>40.874054620557231</v>
          </cell>
          <cell r="BK63">
            <v>4.1341548483510007</v>
          </cell>
          <cell r="BL63">
            <v>0.99156193600000009</v>
          </cell>
          <cell r="BM63">
            <v>13.767383934126491</v>
          </cell>
          <cell r="BN63">
            <v>41.13122128158377</v>
          </cell>
          <cell r="BO63">
            <v>13.308999999999999</v>
          </cell>
          <cell r="BP63">
            <v>40.155999999999999</v>
          </cell>
          <cell r="BQ63">
            <v>5.0246351462330008</v>
          </cell>
          <cell r="BR63">
            <v>0.89803725199999995</v>
          </cell>
          <cell r="BS63">
            <v>13.827099470218453</v>
          </cell>
          <cell r="BT63">
            <v>41.621406594882501</v>
          </cell>
        </row>
        <row r="64">
          <cell r="B64" t="str">
            <v>Campbell St</v>
          </cell>
          <cell r="C64" t="str">
            <v>CAMPBELL ST</v>
          </cell>
          <cell r="D64">
            <v>11</v>
          </cell>
          <cell r="E64">
            <v>62.5</v>
          </cell>
          <cell r="F64">
            <v>25</v>
          </cell>
          <cell r="G64">
            <v>0.40786684469550899</v>
          </cell>
          <cell r="H64">
            <v>0.34511786971841529</v>
          </cell>
          <cell r="I64">
            <v>8.6270000000000007</v>
          </cell>
          <cell r="J64">
            <v>25.489000000000001</v>
          </cell>
          <cell r="K64">
            <v>1.4638947999999985E-2</v>
          </cell>
          <cell r="L64">
            <v>3.398928000001078E-3</v>
          </cell>
          <cell r="M64">
            <v>8.6279467429603827</v>
          </cell>
          <cell r="N64">
            <v>25.491677793469311</v>
          </cell>
          <cell r="O64">
            <v>3.5184499999999952E-2</v>
          </cell>
          <cell r="P64">
            <v>6.4940399999997567E-3</v>
          </cell>
          <cell r="Q64">
            <v>8.6291875560262223</v>
          </cell>
          <cell r="R64">
            <v>25.495187342801465</v>
          </cell>
          <cell r="S64">
            <v>1.4638947999999985E-2</v>
          </cell>
          <cell r="T64">
            <v>9.4871320000002868E-3</v>
          </cell>
          <cell r="U64">
            <v>8.6282662907984093</v>
          </cell>
          <cell r="V64">
            <v>25.492581611242034</v>
          </cell>
          <cell r="W64">
            <v>9.8647664999999995E-2</v>
          </cell>
          <cell r="X64">
            <v>5.1502208000000493E-2</v>
          </cell>
          <cell r="Y64">
            <v>8.6348808245086683</v>
          </cell>
          <cell r="Z64">
            <v>25.511290337805679</v>
          </cell>
          <cell r="AA64">
            <v>0.14823427899999997</v>
          </cell>
          <cell r="AB64">
            <v>9.3464571999998469E-2</v>
          </cell>
          <cell r="AC64">
            <v>8.6396858996988808</v>
          </cell>
          <cell r="AD64">
            <v>25.52488114281012</v>
          </cell>
          <cell r="AE64">
            <v>0.21093629999999997</v>
          </cell>
          <cell r="AF64">
            <v>0.13573487999999934</v>
          </cell>
          <cell r="AG64">
            <v>8.6451955180993902</v>
          </cell>
          <cell r="AH64">
            <v>25.540464696941125</v>
          </cell>
          <cell r="AI64">
            <v>0.28980007699999999</v>
          </cell>
          <cell r="AJ64">
            <v>0.1775276880000014</v>
          </cell>
          <cell r="AK64">
            <v>8.6515283464475043</v>
          </cell>
          <cell r="AL64">
            <v>25.55837664041729</v>
          </cell>
          <cell r="AM64">
            <v>0.38392241500000002</v>
          </cell>
          <cell r="AN64">
            <v>0.21960488800000011</v>
          </cell>
          <cell r="AO64">
            <v>8.6586769682591225</v>
          </cell>
          <cell r="AP64">
            <v>25.578595996253824</v>
          </cell>
          <cell r="AQ64">
            <v>0.48930762800000016</v>
          </cell>
          <cell r="AR64">
            <v>0.26148415199999953</v>
          </cell>
          <cell r="AS64">
            <v>8.6664063487534886</v>
          </cell>
          <cell r="AT64">
            <v>25.600457985701571</v>
          </cell>
          <cell r="AU64">
            <v>8.6280000000000001</v>
          </cell>
          <cell r="AV64">
            <v>25.536999999999999</v>
          </cell>
          <cell r="AW64">
            <v>0.61084671200000007</v>
          </cell>
          <cell r="AX64">
            <v>0.30309689599999956</v>
          </cell>
          <cell r="AY64">
            <v>8.6759695989184493</v>
          </cell>
          <cell r="AZ64">
            <v>25.672678514744135</v>
          </cell>
          <cell r="BA64">
            <v>1.3997311320000001</v>
          </cell>
          <cell r="BB64">
            <v>0.50060342800000157</v>
          </cell>
          <cell r="BC64">
            <v>8.7277416972514867</v>
          </cell>
          <cell r="BD64">
            <v>25.819112121974324</v>
          </cell>
          <cell r="BE64">
            <v>8.6359999999999992</v>
          </cell>
          <cell r="BF64">
            <v>25.786000000000001</v>
          </cell>
          <cell r="BG64">
            <v>2.2998761022399998</v>
          </cell>
          <cell r="BH64">
            <v>0.52057185200000511</v>
          </cell>
          <cell r="BI64">
            <v>8.7840351259650724</v>
          </cell>
          <cell r="BJ64">
            <v>26.204706565694831</v>
          </cell>
          <cell r="BK64">
            <v>3.1160824370954998</v>
          </cell>
          <cell r="BL64">
            <v>-1.5312378919999983</v>
          </cell>
          <cell r="BM64">
            <v>8.7191827658849625</v>
          </cell>
          <cell r="BN64">
            <v>26.021276391340443</v>
          </cell>
          <cell r="BO64">
            <v>8.6430000000000007</v>
          </cell>
          <cell r="BP64">
            <v>25.984999999999999</v>
          </cell>
          <cell r="BQ64">
            <v>3.7630511253355001</v>
          </cell>
          <cell r="BR64">
            <v>-7.0218951319999992</v>
          </cell>
          <cell r="BS64">
            <v>8.4719550486822968</v>
          </cell>
          <cell r="BT64">
            <v>25.501211820142114</v>
          </cell>
        </row>
        <row r="65">
          <cell r="B65" t="str">
            <v>Cannon St</v>
          </cell>
          <cell r="C65" t="str">
            <v>CANNON ST</v>
          </cell>
          <cell r="D65">
            <v>6.6</v>
          </cell>
          <cell r="E65">
            <v>54.75</v>
          </cell>
          <cell r="F65">
            <v>21.9</v>
          </cell>
          <cell r="G65">
            <v>0.99787460925667448</v>
          </cell>
          <cell r="H65">
            <v>0.82281178124044796</v>
          </cell>
          <cell r="I65">
            <v>18.018999999999998</v>
          </cell>
          <cell r="J65">
            <v>54.631999999999998</v>
          </cell>
          <cell r="K65">
            <v>6.5813619999999795E-3</v>
          </cell>
          <cell r="L65">
            <v>2.6170200000397159E-5</v>
          </cell>
          <cell r="M65">
            <v>18.019578009165809</v>
          </cell>
          <cell r="N65">
            <v>54.633634856802928</v>
          </cell>
          <cell r="O65">
            <v>1.521390210000001E-2</v>
          </cell>
          <cell r="P65">
            <v>5.1107960000074115E-5</v>
          </cell>
          <cell r="Q65">
            <v>18.020335342070805</v>
          </cell>
          <cell r="R65">
            <v>54.635776917733885</v>
          </cell>
          <cell r="S65">
            <v>6.5813619999999795E-3</v>
          </cell>
          <cell r="T65">
            <v>7.6028360000091055E-5</v>
          </cell>
          <cell r="U65">
            <v>18.019582370623702</v>
          </cell>
          <cell r="V65">
            <v>54.633647192868736</v>
          </cell>
          <cell r="W65">
            <v>3.9403187630000003E-2</v>
          </cell>
          <cell r="X65">
            <v>8.8640013160000253E-2</v>
          </cell>
          <cell r="Y65">
            <v>18.030200875218789</v>
          </cell>
          <cell r="Z65">
            <v>54.66368085928972</v>
          </cell>
          <cell r="AA65">
            <v>5.6609290990000005E-2</v>
          </cell>
          <cell r="AB65">
            <v>0.17720407595999998</v>
          </cell>
          <cell r="AC65">
            <v>18.039453365204349</v>
          </cell>
          <cell r="AD65">
            <v>54.689850852936324</v>
          </cell>
          <cell r="AE65">
            <v>7.7232343800000047E-2</v>
          </cell>
          <cell r="AF65">
            <v>0.26577138476000028</v>
          </cell>
          <cell r="AG65">
            <v>18.04900504469957</v>
          </cell>
          <cell r="AH65">
            <v>54.716867082307481</v>
          </cell>
          <cell r="AI65">
            <v>0.1017836553</v>
          </cell>
          <cell r="AJ65">
            <v>0.35433473516000036</v>
          </cell>
          <cell r="AK65">
            <v>18.058900011441576</v>
          </cell>
          <cell r="AL65">
            <v>54.744854274639046</v>
          </cell>
          <cell r="AM65">
            <v>0.12983050480000002</v>
          </cell>
          <cell r="AN65">
            <v>0.44290107235999976</v>
          </cell>
          <cell r="AO65">
            <v>18.069101019734351</v>
          </cell>
          <cell r="AP65">
            <v>54.773707083194083</v>
          </cell>
          <cell r="AQ65">
            <v>0.16036248309999995</v>
          </cell>
          <cell r="AR65">
            <v>0.53146597476000013</v>
          </cell>
          <cell r="AS65">
            <v>18.079519294905833</v>
          </cell>
          <cell r="AT65">
            <v>54.803174415282179</v>
          </cell>
          <cell r="AU65">
            <v>18.035</v>
          </cell>
          <cell r="AV65">
            <v>55.261000000000003</v>
          </cell>
          <cell r="AW65">
            <v>0.19531022550000005</v>
          </cell>
          <cell r="AX65">
            <v>0.62002869276000006</v>
          </cell>
          <cell r="AY65">
            <v>18.106323658172453</v>
          </cell>
          <cell r="AZ65">
            <v>55.462733769411095</v>
          </cell>
          <cell r="BA65">
            <v>0.42018394833999995</v>
          </cell>
          <cell r="BB65">
            <v>1.0627434119600003</v>
          </cell>
          <cell r="BC65">
            <v>18.164722501614829</v>
          </cell>
          <cell r="BD65">
            <v>55.627910642257312</v>
          </cell>
          <cell r="BE65">
            <v>18.058</v>
          </cell>
          <cell r="BF65">
            <v>55.767000000000003</v>
          </cell>
          <cell r="BG65">
            <v>0.6890367969583</v>
          </cell>
          <cell r="BH65">
            <v>1.1498475239599999</v>
          </cell>
          <cell r="BI65">
            <v>18.218860660256176</v>
          </cell>
          <cell r="BJ65">
            <v>56.22198265477315</v>
          </cell>
          <cell r="BK65">
            <v>0.97875778244142997</v>
          </cell>
          <cell r="BL65">
            <v>0.99529561996000182</v>
          </cell>
          <cell r="BM65">
            <v>18.230684888374419</v>
          </cell>
          <cell r="BN65">
            <v>56.25542662231198</v>
          </cell>
          <cell r="BO65">
            <v>18.074999999999999</v>
          </cell>
          <cell r="BP65">
            <v>56.218000000000004</v>
          </cell>
          <cell r="BQ65">
            <v>1.2633093227433001</v>
          </cell>
          <cell r="BR65">
            <v>0.58171364396000036</v>
          </cell>
          <cell r="BS65">
            <v>18.236397652498059</v>
          </cell>
          <cell r="BT65">
            <v>56.674501498195873</v>
          </cell>
        </row>
        <row r="66">
          <cell r="B66" t="str">
            <v>Capontree</v>
          </cell>
          <cell r="C66" t="str">
            <v>CAPONTREE</v>
          </cell>
          <cell r="D66">
            <v>11</v>
          </cell>
          <cell r="E66">
            <v>33.405000000000001</v>
          </cell>
          <cell r="F66">
            <v>13.1</v>
          </cell>
          <cell r="G66">
            <v>0.50198203172552902</v>
          </cell>
          <cell r="H66">
            <v>0.44350824796163679</v>
          </cell>
          <cell r="I66">
            <v>5.8090000000000002</v>
          </cell>
          <cell r="J66">
            <v>16.765999999999998</v>
          </cell>
          <cell r="K66">
            <v>1.7745243999999993E-2</v>
          </cell>
          <cell r="L66">
            <v>5.0802760000223657E-4</v>
          </cell>
          <cell r="M66">
            <v>5.8099580482974416</v>
          </cell>
          <cell r="N66">
            <v>16.768709769791297</v>
          </cell>
          <cell r="O66">
            <v>4.2410705999999965E-2</v>
          </cell>
          <cell r="P66">
            <v>1.0690636000028064E-3</v>
          </cell>
          <cell r="Q66">
            <v>5.8112820960620786</v>
          </cell>
          <cell r="R66">
            <v>16.772454742403259</v>
          </cell>
          <cell r="S66">
            <v>1.7745243999999993E-2</v>
          </cell>
          <cell r="T66">
            <v>1.6915435999997896E-3</v>
          </cell>
          <cell r="U66">
            <v>5.8100201667775497</v>
          </cell>
          <cell r="V66">
            <v>16.768885467385385</v>
          </cell>
          <cell r="W66">
            <v>0.120058844</v>
          </cell>
          <cell r="X66">
            <v>5.3823695600001997E-2</v>
          </cell>
          <cell r="Y66">
            <v>5.8181264664586765</v>
          </cell>
          <cell r="Z66">
            <v>16.791813545284803</v>
          </cell>
          <cell r="AA66">
            <v>0.18096977199999986</v>
          </cell>
          <cell r="AB66">
            <v>0.10600666760000266</v>
          </cell>
          <cell r="AC66">
            <v>5.8240623567867402</v>
          </cell>
          <cell r="AD66">
            <v>16.808602778498219</v>
          </cell>
          <cell r="AE66">
            <v>0.25710834599999999</v>
          </cell>
          <cell r="AF66">
            <v>0.15833067560000202</v>
          </cell>
          <cell r="AG66">
            <v>5.8308048937229673</v>
          </cell>
          <cell r="AH66">
            <v>16.827673552858247</v>
          </cell>
          <cell r="AI66">
            <v>0.35109086400000011</v>
          </cell>
          <cell r="AJ66">
            <v>0.21057658760000209</v>
          </cell>
          <cell r="AK66">
            <v>5.8384798958523918</v>
          </cell>
          <cell r="AL66">
            <v>16.849381737063595</v>
          </cell>
          <cell r="AM66">
            <v>0.46174583499999988</v>
          </cell>
          <cell r="AN66">
            <v>0.26294983560000418</v>
          </cell>
          <cell r="AO66">
            <v>5.847036658227406</v>
          </cell>
          <cell r="AP66">
            <v>16.873583915865094</v>
          </cell>
          <cell r="AQ66">
            <v>0.5846658950000001</v>
          </cell>
          <cell r="AR66">
            <v>0.31530467160000342</v>
          </cell>
          <cell r="AS66">
            <v>5.8562362044444773</v>
          </cell>
          <cell r="AT66">
            <v>16.899604161920816</v>
          </cell>
          <cell r="AU66">
            <v>5.8140000000000001</v>
          </cell>
          <cell r="AV66">
            <v>16.956</v>
          </cell>
          <cell r="AW66">
            <v>0.71883944600000005</v>
          </cell>
          <cell r="AX66">
            <v>0.36760742759999943</v>
          </cell>
          <cell r="AY66">
            <v>5.8710236722666531</v>
          </cell>
          <cell r="AZ66">
            <v>17.117287301391638</v>
          </cell>
          <cell r="BA66">
            <v>1.5687926739999996</v>
          </cell>
          <cell r="BB66">
            <v>0.11817789160000558</v>
          </cell>
          <cell r="BC66">
            <v>5.9025429918331032</v>
          </cell>
          <cell r="BD66">
            <v>17.20643739980693</v>
          </cell>
          <cell r="BE66">
            <v>5.7510000000000003</v>
          </cell>
          <cell r="BF66">
            <v>16.984999999999999</v>
          </cell>
          <cell r="BG66">
            <v>2.5849599611999996</v>
          </cell>
          <cell r="BH66">
            <v>-1.6587364804000018</v>
          </cell>
          <cell r="BI66">
            <v>5.7996141250881488</v>
          </cell>
          <cell r="BJ66">
            <v>17.122501510045122</v>
          </cell>
          <cell r="BK66">
            <v>3.5428943141849998</v>
          </cell>
          <cell r="BL66">
            <v>-22.803336480399999</v>
          </cell>
          <cell r="BM66">
            <v>4.7400889573295046</v>
          </cell>
          <cell r="BN66">
            <v>14.125711786205317</v>
          </cell>
          <cell r="BO66">
            <v>5.7560000000000002</v>
          </cell>
          <cell r="BP66">
            <v>17.173999999999999</v>
          </cell>
          <cell r="BQ66">
            <v>4.3162545298950015</v>
          </cell>
          <cell r="BR66">
            <v>-24.822936480399999</v>
          </cell>
          <cell r="BS66">
            <v>4.6796783323354454</v>
          </cell>
          <cell r="BT66">
            <v>14.129702600225519</v>
          </cell>
        </row>
        <row r="67">
          <cell r="B67" t="str">
            <v>Carleton</v>
          </cell>
          <cell r="C67" t="str">
            <v>CARLETON</v>
          </cell>
          <cell r="D67">
            <v>11</v>
          </cell>
          <cell r="E67">
            <v>33.405000000000001</v>
          </cell>
          <cell r="F67">
            <v>13.1</v>
          </cell>
          <cell r="G67">
            <v>0.19546730714932919</v>
          </cell>
          <cell r="H67">
            <v>0.19810740217567982</v>
          </cell>
          <cell r="I67">
            <v>2.5950000000000002</v>
          </cell>
          <cell r="J67">
            <v>6.5289999999999999</v>
          </cell>
          <cell r="K67">
            <v>3.900146000000021E-3</v>
          </cell>
          <cell r="L67">
            <v>4.31335599998528E-5</v>
          </cell>
          <cell r="M67">
            <v>2.5952069685014054</v>
          </cell>
          <cell r="N67">
            <v>6.529585395323342</v>
          </cell>
          <cell r="O67">
            <v>9.2773699999999792E-3</v>
          </cell>
          <cell r="P67">
            <v>9.0936759999826755E-5</v>
          </cell>
          <cell r="Q67">
            <v>2.5954917085845217</v>
          </cell>
          <cell r="R67">
            <v>6.5303907618979311</v>
          </cell>
          <cell r="S67">
            <v>3.900146000000021E-3</v>
          </cell>
          <cell r="T67">
            <v>1.4416635999980887E-4</v>
          </cell>
          <cell r="U67">
            <v>2.5952122713481578</v>
          </cell>
          <cell r="V67">
            <v>6.5296003940389351</v>
          </cell>
          <cell r="W67">
            <v>2.5779613000000007E-2</v>
          </cell>
          <cell r="X67">
            <v>2.2519766359999971E-2</v>
          </cell>
          <cell r="Y67">
            <v>2.5975350599704718</v>
          </cell>
          <cell r="Z67">
            <v>6.5361702323833404</v>
          </cell>
          <cell r="AA67">
            <v>3.8510610000000001E-2</v>
          </cell>
          <cell r="AB67">
            <v>4.4899911160000139E-2</v>
          </cell>
          <cell r="AC67">
            <v>2.5993779169859068</v>
          </cell>
          <cell r="AD67">
            <v>6.5413826191528255</v>
          </cell>
          <cell r="AE67">
            <v>5.4371337999999991E-2</v>
          </cell>
          <cell r="AF67">
            <v>6.7292083560000049E-2</v>
          </cell>
          <cell r="AG67">
            <v>2.6013856735625636</v>
          </cell>
          <cell r="AH67">
            <v>6.5470614123141289</v>
          </cell>
          <cell r="AI67">
            <v>7.3884921999999992E-2</v>
          </cell>
          <cell r="AJ67">
            <v>8.9678167959999944E-2</v>
          </cell>
          <cell r="AK67">
            <v>2.6035848358198086</v>
          </cell>
          <cell r="AL67">
            <v>6.5532815824942388</v>
          </cell>
          <cell r="AM67">
            <v>9.6740607000000006E-2</v>
          </cell>
          <cell r="AN67">
            <v>0.11207508395999988</v>
          </cell>
          <cell r="AO67">
            <v>2.6059599813987977</v>
          </cell>
          <cell r="AP67">
            <v>6.5599995086750731</v>
          </cell>
          <cell r="AQ67">
            <v>0.12206054499999994</v>
          </cell>
          <cell r="AR67">
            <v>0.13447065996000018</v>
          </cell>
          <cell r="AS67">
            <v>2.6084643963853815</v>
          </cell>
          <cell r="AT67">
            <v>6.5670830639547475</v>
          </cell>
          <cell r="AU67">
            <v>2.597</v>
          </cell>
          <cell r="AV67">
            <v>6.6239999999999997</v>
          </cell>
          <cell r="AW67">
            <v>0.15035789099999999</v>
          </cell>
          <cell r="AX67">
            <v>0.15686210395999989</v>
          </cell>
          <cell r="AY67">
            <v>2.6131248678900536</v>
          </cell>
          <cell r="AZ67">
            <v>6.6696080137231766</v>
          </cell>
          <cell r="BA67">
            <v>0.32865284299999997</v>
          </cell>
          <cell r="BB67">
            <v>0.26851546795999981</v>
          </cell>
          <cell r="BC67">
            <v>2.6283432077349338</v>
          </cell>
          <cell r="BD67">
            <v>6.7126519789340406</v>
          </cell>
          <cell r="BE67">
            <v>2.5760000000000001</v>
          </cell>
          <cell r="BF67">
            <v>6.6429999999999998</v>
          </cell>
          <cell r="BG67">
            <v>0.54287532338</v>
          </cell>
          <cell r="BH67">
            <v>0.2908314559600006</v>
          </cell>
          <cell r="BI67">
            <v>2.6197582575888334</v>
          </cell>
          <cell r="BJ67">
            <v>6.7667670426958866</v>
          </cell>
          <cell r="BK67">
            <v>0.74946677247499993</v>
          </cell>
          <cell r="BL67">
            <v>0.2908314559600006</v>
          </cell>
          <cell r="BM67">
            <v>2.6306014965658582</v>
          </cell>
          <cell r="BN67">
            <v>6.7974363539386085</v>
          </cell>
          <cell r="BO67">
            <v>2.5779999999999998</v>
          </cell>
          <cell r="BP67">
            <v>6.726</v>
          </cell>
          <cell r="BQ67">
            <v>0.92222755235000009</v>
          </cell>
          <cell r="BR67">
            <v>0.29083145595999971</v>
          </cell>
          <cell r="BS67">
            <v>2.6416690859082435</v>
          </cell>
          <cell r="BT67">
            <v>6.9060833695906716</v>
          </cell>
        </row>
        <row r="68">
          <cell r="B68" t="str">
            <v>Carlisle North</v>
          </cell>
          <cell r="C68" t="str">
            <v>CARLISLE NORTH</v>
          </cell>
          <cell r="D68">
            <v>11</v>
          </cell>
          <cell r="E68">
            <v>62.5</v>
          </cell>
          <cell r="F68">
            <v>25</v>
          </cell>
          <cell r="G68">
            <v>0.66052621989259741</v>
          </cell>
          <cell r="H68">
            <v>0.539586710863728</v>
          </cell>
          <cell r="I68">
            <v>13.489000000000001</v>
          </cell>
          <cell r="J68">
            <v>41.280999999999999</v>
          </cell>
          <cell r="K68">
            <v>1.2020197999999926E-2</v>
          </cell>
          <cell r="L68">
            <v>7.0255960000764617E-4</v>
          </cell>
          <cell r="M68">
            <v>13.489667771593201</v>
          </cell>
          <cell r="N68">
            <v>41.282888743287337</v>
          </cell>
          <cell r="O68">
            <v>2.8465256999999911E-2</v>
          </cell>
          <cell r="P68">
            <v>1.3491795999982514E-3</v>
          </cell>
          <cell r="Q68">
            <v>13.490564852090614</v>
          </cell>
          <cell r="R68">
            <v>41.285426070099305</v>
          </cell>
          <cell r="S68">
            <v>1.2020197999999926E-2</v>
          </cell>
          <cell r="T68">
            <v>1.9797996000114892E-3</v>
          </cell>
          <cell r="U68">
            <v>13.489734809307548</v>
          </cell>
          <cell r="V68">
            <v>41.283078354576979</v>
          </cell>
          <cell r="W68">
            <v>7.8873662999999927E-2</v>
          </cell>
          <cell r="X68">
            <v>4.8701695600005479E-2</v>
          </cell>
          <cell r="Y68">
            <v>13.495695969784517</v>
          </cell>
          <cell r="Z68">
            <v>41.299939062565002</v>
          </cell>
          <cell r="AA68">
            <v>0.11757426899999995</v>
          </cell>
          <cell r="AB68">
            <v>9.5416291600006531E-2</v>
          </cell>
          <cell r="AC68">
            <v>13.500179105227025</v>
          </cell>
          <cell r="AD68">
            <v>41.312619284454506</v>
          </cell>
          <cell r="AE68">
            <v>0.16546496500000002</v>
          </cell>
          <cell r="AF68">
            <v>0.14220026360000659</v>
          </cell>
          <cell r="AG68">
            <v>13.505148236595682</v>
          </cell>
          <cell r="AH68">
            <v>41.326674110404042</v>
          </cell>
          <cell r="AI68">
            <v>0.22393317100000004</v>
          </cell>
          <cell r="AJ68">
            <v>0.18888469160001264</v>
          </cell>
          <cell r="AK68">
            <v>13.5106673185544</v>
          </cell>
          <cell r="AL68">
            <v>41.342284431519779</v>
          </cell>
          <cell r="AM68">
            <v>0.29208971499999997</v>
          </cell>
          <cell r="AN68">
            <v>0.23563305560000813</v>
          </cell>
          <cell r="AO68">
            <v>13.51669826215122</v>
          </cell>
          <cell r="AP68">
            <v>41.359342515976834</v>
          </cell>
          <cell r="AQ68">
            <v>0.36734920199999993</v>
          </cell>
          <cell r="AR68">
            <v>0.28234131160001041</v>
          </cell>
          <cell r="AS68">
            <v>13.523099908446993</v>
          </cell>
          <cell r="AT68">
            <v>41.377449106002835</v>
          </cell>
          <cell r="AU68">
            <v>13.49</v>
          </cell>
          <cell r="AV68">
            <v>41.311999999999998</v>
          </cell>
          <cell r="AW68">
            <v>0.44961787999999997</v>
          </cell>
          <cell r="AX68">
            <v>0.32899377960000109</v>
          </cell>
          <cell r="AY68">
            <v>13.530866513751295</v>
          </cell>
          <cell r="AZ68">
            <v>41.427587955987974</v>
          </cell>
          <cell r="BA68">
            <v>0.96432995900000007</v>
          </cell>
          <cell r="BB68">
            <v>-0.15104828840000195</v>
          </cell>
          <cell r="BC68">
            <v>13.532686217404354</v>
          </cell>
          <cell r="BD68">
            <v>41.432734855159289</v>
          </cell>
          <cell r="BE68">
            <v>13.494999999999999</v>
          </cell>
          <cell r="BF68">
            <v>41.552</v>
          </cell>
          <cell r="BG68">
            <v>1.5867886177999999</v>
          </cell>
          <cell r="BH68">
            <v>-5.9047066563999948</v>
          </cell>
          <cell r="BI68">
            <v>13.268368078006867</v>
          </cell>
          <cell r="BJ68">
            <v>40.910988124501266</v>
          </cell>
          <cell r="BK68">
            <v>2.1904271327560001</v>
          </cell>
          <cell r="BL68">
            <v>-19.26564729639999</v>
          </cell>
          <cell r="BM68">
            <v>12.59878336745891</v>
          </cell>
          <cell r="BN68">
            <v>39.01711656687209</v>
          </cell>
          <cell r="BO68">
            <v>13.500999999999999</v>
          </cell>
          <cell r="BP68">
            <v>41.761000000000003</v>
          </cell>
          <cell r="BQ68">
            <v>2.696127684121</v>
          </cell>
          <cell r="BR68">
            <v>-23.457569004399993</v>
          </cell>
          <cell r="BS68">
            <v>12.411306933179301</v>
          </cell>
          <cell r="BT68">
            <v>38.678882572156475</v>
          </cell>
        </row>
        <row r="69">
          <cell r="B69" t="str">
            <v>Carr St</v>
          </cell>
          <cell r="C69" t="str">
            <v>CARR ST</v>
          </cell>
          <cell r="D69">
            <v>11</v>
          </cell>
          <cell r="E69">
            <v>33.405000000000001</v>
          </cell>
          <cell r="F69">
            <v>13.1</v>
          </cell>
          <cell r="G69">
            <v>0.68856997018087407</v>
          </cell>
          <cell r="H69">
            <v>0.60719855151301072</v>
          </cell>
          <cell r="I69">
            <v>7.9530000000000003</v>
          </cell>
          <cell r="J69">
            <v>22.998000000000001</v>
          </cell>
          <cell r="K69">
            <v>2.1090363999999862E-2</v>
          </cell>
          <cell r="L69">
            <v>3.6974879999993604E-3</v>
          </cell>
          <cell r="M69">
            <v>7.95430102482044</v>
          </cell>
          <cell r="N69">
            <v>23.001679853892099</v>
          </cell>
          <cell r="O69">
            <v>5.1347511000000012E-2</v>
          </cell>
          <cell r="P69">
            <v>7.0831280000005492E-3</v>
          </cell>
          <cell r="Q69">
            <v>7.9560668131959611</v>
          </cell>
          <cell r="R69">
            <v>23.006674257629989</v>
          </cell>
          <cell r="S69">
            <v>2.1090363999999862E-2</v>
          </cell>
          <cell r="T69">
            <v>1.0369728000000134E-2</v>
          </cell>
          <cell r="U69">
            <v>7.9546512265986307</v>
          </cell>
          <cell r="V69">
            <v>23.002670374100667</v>
          </cell>
          <cell r="W69">
            <v>0.14733958000000003</v>
          </cell>
          <cell r="X69">
            <v>5.1966384000000421E-2</v>
          </cell>
          <cell r="Y69">
            <v>7.9634608501787731</v>
          </cell>
          <cell r="Z69">
            <v>23.027587752393547</v>
          </cell>
          <cell r="AA69">
            <v>0.224124247</v>
          </cell>
          <cell r="AB69">
            <v>9.3511668000001436E-2</v>
          </cell>
          <cell r="AC69">
            <v>7.9696715619117766</v>
          </cell>
          <cell r="AD69">
            <v>23.045154297923155</v>
          </cell>
          <cell r="AE69">
            <v>0.32247916499999985</v>
          </cell>
          <cell r="AF69">
            <v>0.1354005199999988</v>
          </cell>
          <cell r="AG69">
            <v>7.9770324508537467</v>
          </cell>
          <cell r="AH69">
            <v>23.065974035868866</v>
          </cell>
          <cell r="AI69">
            <v>0.44776742800000013</v>
          </cell>
          <cell r="AJ69">
            <v>0.17676420000000048</v>
          </cell>
          <cell r="AK69">
            <v>7.9857794094130217</v>
          </cell>
          <cell r="AL69">
            <v>23.09071417071695</v>
          </cell>
          <cell r="AM69">
            <v>0.59871420400000019</v>
          </cell>
          <cell r="AN69">
            <v>0.21844539200000002</v>
          </cell>
          <cell r="AO69">
            <v>7.9958897557019535</v>
          </cell>
          <cell r="AP69">
            <v>23.119310548401142</v>
          </cell>
          <cell r="AQ69">
            <v>0.76870557800000006</v>
          </cell>
          <cell r="AR69">
            <v>0.25991343599999928</v>
          </cell>
          <cell r="AS69">
            <v>8.0069884967842242</v>
          </cell>
          <cell r="AT69">
            <v>23.150702528728772</v>
          </cell>
          <cell r="AU69">
            <v>7.9589999999999996</v>
          </cell>
          <cell r="AV69">
            <v>23.234000000000002</v>
          </cell>
          <cell r="AW69">
            <v>0.96612917399999998</v>
          </cell>
          <cell r="AX69">
            <v>0.30109040400000042</v>
          </cell>
          <cell r="AY69">
            <v>8.0255117785891503</v>
          </cell>
          <cell r="AZ69">
            <v>23.422123718676669</v>
          </cell>
          <cell r="BA69">
            <v>2.2570847950000008</v>
          </cell>
          <cell r="BB69">
            <v>0.49524974800000132</v>
          </cell>
          <cell r="BC69">
            <v>8.1034600990273589</v>
          </cell>
          <cell r="BD69">
            <v>23.642594862532508</v>
          </cell>
          <cell r="BE69">
            <v>7.976</v>
          </cell>
          <cell r="BF69">
            <v>23.827000000000002</v>
          </cell>
          <cell r="BG69">
            <v>3.7215270069100006</v>
          </cell>
          <cell r="BH69">
            <v>0.53353164799999897</v>
          </cell>
          <cell r="BI69">
            <v>8.19933265998454</v>
          </cell>
          <cell r="BJ69">
            <v>24.458680153341991</v>
          </cell>
          <cell r="BK69">
            <v>5.0195492465575997</v>
          </cell>
          <cell r="BL69">
            <v>0.5335316480000043</v>
          </cell>
          <cell r="BM69">
            <v>8.2674611590276914</v>
          </cell>
          <cell r="BN69">
            <v>24.651376648003886</v>
          </cell>
          <cell r="BO69">
            <v>7.9779999999999998</v>
          </cell>
          <cell r="BP69">
            <v>23.873000000000001</v>
          </cell>
          <cell r="BQ69">
            <v>6.0141380840864</v>
          </cell>
          <cell r="BR69">
            <v>0.53353164800000785</v>
          </cell>
          <cell r="BS69">
            <v>8.3216635347622585</v>
          </cell>
          <cell r="BT69">
            <v>24.845027263507731</v>
          </cell>
        </row>
        <row r="70">
          <cell r="B70" t="str">
            <v>Castleton</v>
          </cell>
          <cell r="C70" t="str">
            <v>CASTLETON</v>
          </cell>
          <cell r="D70">
            <v>6.6</v>
          </cell>
          <cell r="E70">
            <v>50</v>
          </cell>
          <cell r="F70">
            <v>20</v>
          </cell>
          <cell r="G70">
            <v>0.79351957609289869</v>
          </cell>
          <cell r="H70">
            <v>0.68588801366316587</v>
          </cell>
          <cell r="I70">
            <v>13.715999999999999</v>
          </cell>
          <cell r="J70">
            <v>39.670999999999999</v>
          </cell>
          <cell r="K70">
            <v>1.6689070000000084E-2</v>
          </cell>
          <cell r="L70">
            <v>3.4335559999996157E-3</v>
          </cell>
          <cell r="M70">
            <v>13.717760273263318</v>
          </cell>
          <cell r="N70">
            <v>39.675978804644934</v>
          </cell>
          <cell r="O70">
            <v>4.0381974000000098E-2</v>
          </cell>
          <cell r="P70">
            <v>6.532387999999667E-3</v>
          </cell>
          <cell r="Q70">
            <v>13.720103942352964</v>
          </cell>
          <cell r="R70">
            <v>39.682607701869514</v>
          </cell>
          <cell r="S70">
            <v>1.6689070000000084E-2</v>
          </cell>
          <cell r="T70">
            <v>9.5078880000003529E-3</v>
          </cell>
          <cell r="U70">
            <v>13.718291639508067</v>
          </cell>
          <cell r="V70">
            <v>39.677481735344756</v>
          </cell>
          <cell r="W70">
            <v>0.11471201800000008</v>
          </cell>
          <cell r="X70">
            <v>4.6950639999999932E-2</v>
          </cell>
          <cell r="Y70">
            <v>13.730141815017303</v>
          </cell>
          <cell r="Z70">
            <v>39.710999093188086</v>
          </cell>
          <cell r="AA70">
            <v>0.17356088700000005</v>
          </cell>
          <cell r="AB70">
            <v>8.4326295999999967E-2</v>
          </cell>
          <cell r="AC70">
            <v>13.738559277958425</v>
          </cell>
          <cell r="AD70">
            <v>39.734807273692297</v>
          </cell>
          <cell r="AE70">
            <v>0.24847480100000008</v>
          </cell>
          <cell r="AF70">
            <v>0.12198411199999937</v>
          </cell>
          <cell r="AG70">
            <v>13.7484067504764</v>
          </cell>
          <cell r="AH70">
            <v>39.762660132072334</v>
          </cell>
          <cell r="AI70">
            <v>0.34329819000000006</v>
          </cell>
          <cell r="AJ70">
            <v>0.15917166799999904</v>
          </cell>
          <cell r="AK70">
            <v>13.75995471329939</v>
          </cell>
          <cell r="AL70">
            <v>39.795322703356433</v>
          </cell>
          <cell r="AM70">
            <v>0.45701188999999998</v>
          </cell>
          <cell r="AN70">
            <v>0.19661972800000038</v>
          </cell>
          <cell r="AO70">
            <v>13.773177937970173</v>
          </cell>
          <cell r="AP70">
            <v>39.832723630691895</v>
          </cell>
          <cell r="AQ70">
            <v>0.58471167600000018</v>
          </cell>
          <cell r="AR70">
            <v>0.23386921999999943</v>
          </cell>
          <cell r="AS70">
            <v>13.787607257675619</v>
          </cell>
          <cell r="AT70">
            <v>39.873535909938411</v>
          </cell>
          <cell r="AU70">
            <v>13.726000000000001</v>
          </cell>
          <cell r="AV70">
            <v>40.061999999999998</v>
          </cell>
          <cell r="AW70">
            <v>0.73219410399999996</v>
          </cell>
          <cell r="AX70">
            <v>0.27085842799999993</v>
          </cell>
          <cell r="AY70">
            <v>13.813744340812354</v>
          </cell>
          <cell r="AZ70">
            <v>40.310178473596636</v>
          </cell>
          <cell r="BA70">
            <v>1.6922723719999999</v>
          </cell>
          <cell r="BB70">
            <v>0.44559170799999981</v>
          </cell>
          <cell r="BC70">
            <v>13.913014606375581</v>
          </cell>
          <cell r="BD70">
            <v>40.59095718539642</v>
          </cell>
          <cell r="BE70">
            <v>13.737</v>
          </cell>
          <cell r="BF70">
            <v>40.479999999999997</v>
          </cell>
          <cell r="BG70">
            <v>2.7854693033800002</v>
          </cell>
          <cell r="BH70">
            <v>0.47985783600000032</v>
          </cell>
          <cell r="BI70">
            <v>14.022642045895944</v>
          </cell>
          <cell r="BJ70">
            <v>41.287917710580082</v>
          </cell>
          <cell r="BK70">
            <v>3.7638440482638993</v>
          </cell>
          <cell r="BL70">
            <v>0.45768763199999851</v>
          </cell>
          <cell r="BM70">
            <v>14.106288250301954</v>
          </cell>
          <cell r="BN70">
            <v>41.524504904004104</v>
          </cell>
          <cell r="BO70">
            <v>13.746</v>
          </cell>
          <cell r="BP70">
            <v>40.835999999999999</v>
          </cell>
          <cell r="BQ70">
            <v>4.5233632765955001</v>
          </cell>
          <cell r="BR70">
            <v>0.39836001200000259</v>
          </cell>
          <cell r="BS70">
            <v>14.176539131143556</v>
          </cell>
          <cell r="BT70">
            <v>42.053748556791085</v>
          </cell>
        </row>
        <row r="71">
          <cell r="B71" t="str">
            <v>Catterall Waterworks</v>
          </cell>
          <cell r="C71" t="str">
            <v>CATTERALL WATERWORKS</v>
          </cell>
          <cell r="D71">
            <v>6.6</v>
          </cell>
          <cell r="E71">
            <v>54.75</v>
          </cell>
          <cell r="F71">
            <v>21.9</v>
          </cell>
          <cell r="G71">
            <v>0.43879742598476379</v>
          </cell>
          <cell r="H71">
            <v>0.34353469379319379</v>
          </cell>
          <cell r="I71">
            <v>7.5229999999999997</v>
          </cell>
          <cell r="J71">
            <v>24.023</v>
          </cell>
          <cell r="K71">
            <v>4.566543000000145E-3</v>
          </cell>
          <cell r="L71">
            <v>1.1803239999963466E-4</v>
          </cell>
          <cell r="M71">
            <v>7.5234097940709432</v>
          </cell>
          <cell r="N71">
            <v>24.024159072665817</v>
          </cell>
          <cell r="O71">
            <v>1.0984619000000251E-2</v>
          </cell>
          <cell r="P71">
            <v>2.5706479999954013E-4</v>
          </cell>
          <cell r="Q71">
            <v>7.5239833922981925</v>
          </cell>
          <cell r="R71">
            <v>24.025781453450474</v>
          </cell>
          <cell r="S71">
            <v>4.566543000000145E-3</v>
          </cell>
          <cell r="T71">
            <v>4.1642079999704151E-4</v>
          </cell>
          <cell r="U71">
            <v>7.5234358962865588</v>
          </cell>
          <cell r="V71">
            <v>24.024232900880481</v>
          </cell>
          <cell r="W71">
            <v>3.0971945999999306E-2</v>
          </cell>
          <cell r="X71">
            <v>1.3389640799999825E-2</v>
          </cell>
          <cell r="Y71">
            <v>7.5268806324364634</v>
          </cell>
          <cell r="Z71">
            <v>24.033976086044461</v>
          </cell>
          <cell r="AA71">
            <v>4.6661163999999644E-2</v>
          </cell>
          <cell r="AB71">
            <v>2.637842079999686E-2</v>
          </cell>
          <cell r="AC71">
            <v>7.5293893066584507</v>
          </cell>
          <cell r="AD71">
            <v>24.041071688261084</v>
          </cell>
          <cell r="AE71">
            <v>6.6495094999999615E-2</v>
          </cell>
          <cell r="AF71">
            <v>3.9408184799999191E-2</v>
          </cell>
          <cell r="AG71">
            <v>7.5322641344091803</v>
          </cell>
          <cell r="AH71">
            <v>24.049202929050221</v>
          </cell>
          <cell r="AI71">
            <v>9.140392499999983E-2</v>
          </cell>
          <cell r="AJ71">
            <v>5.2415384799999742E-2</v>
          </cell>
          <cell r="AK71">
            <v>7.5355809268526812</v>
          </cell>
          <cell r="AL71">
            <v>24.05858423476457</v>
          </cell>
          <cell r="AM71">
            <v>0.12110741100000055</v>
          </cell>
          <cell r="AN71">
            <v>6.545982479999779E-2</v>
          </cell>
          <cell r="AO71">
            <v>7.5393204005774379</v>
          </cell>
          <cell r="AP71">
            <v>24.06916106367995</v>
          </cell>
          <cell r="AQ71">
            <v>0.15435021199999976</v>
          </cell>
          <cell r="AR71">
            <v>7.849946079999981E-2</v>
          </cell>
          <cell r="AS71">
            <v>7.5433690638290596</v>
          </cell>
          <cell r="AT71">
            <v>24.080612412639798</v>
          </cell>
          <cell r="AU71">
            <v>7.5279999999999996</v>
          </cell>
          <cell r="AV71">
            <v>24.184999999999999</v>
          </cell>
          <cell r="AW71">
            <v>0.19234632499999993</v>
          </cell>
          <cell r="AX71">
            <v>9.1524220800003775E-2</v>
          </cell>
          <cell r="AY71">
            <v>7.552832232732217</v>
          </cell>
          <cell r="AZ71">
            <v>24.255236160627813</v>
          </cell>
          <cell r="BA71">
            <v>0.43860969499999936</v>
          </cell>
          <cell r="BB71">
            <v>-6.7170971199999485E-2</v>
          </cell>
          <cell r="BC71">
            <v>7.5604924616929363</v>
          </cell>
          <cell r="BD71">
            <v>24.276902560002078</v>
          </cell>
          <cell r="BE71">
            <v>7.5730000000000004</v>
          </cell>
          <cell r="BF71">
            <v>24.512</v>
          </cell>
          <cell r="BG71">
            <v>0.72173648708999938</v>
          </cell>
          <cell r="BH71">
            <v>-0.85742009919999163</v>
          </cell>
          <cell r="BI71">
            <v>7.5611307621248001</v>
          </cell>
          <cell r="BJ71">
            <v>24.478428725643717</v>
          </cell>
          <cell r="BK71">
            <v>0.97998768635379996</v>
          </cell>
          <cell r="BL71">
            <v>-10.144460099199996</v>
          </cell>
          <cell r="BM71">
            <v>6.7713165735549019</v>
          </cell>
          <cell r="BN71">
            <v>22.244496851183214</v>
          </cell>
          <cell r="BO71">
            <v>7.5730000000000004</v>
          </cell>
          <cell r="BP71">
            <v>24.539000000000001</v>
          </cell>
          <cell r="BQ71">
            <v>1.1851714632448003</v>
          </cell>
          <cell r="BR71">
            <v>-11.031500099199999</v>
          </cell>
          <cell r="BS71">
            <v>6.7116696229548101</v>
          </cell>
          <cell r="BT71">
            <v>22.10278979819752</v>
          </cell>
        </row>
        <row r="72">
          <cell r="B72" t="str">
            <v>Cecil St</v>
          </cell>
          <cell r="C72" t="str">
            <v>CECIL ST</v>
          </cell>
          <cell r="D72">
            <v>6.6</v>
          </cell>
          <cell r="E72">
            <v>62.5</v>
          </cell>
          <cell r="F72">
            <v>25</v>
          </cell>
          <cell r="G72">
            <v>0.54008777366778038</v>
          </cell>
          <cell r="H72">
            <v>0.46898343955899785</v>
          </cell>
          <cell r="I72">
            <v>11.723000000000001</v>
          </cell>
          <cell r="J72">
            <v>33.750999999999998</v>
          </cell>
          <cell r="K72">
            <v>1.259959300000002E-2</v>
          </cell>
          <cell r="L72">
            <v>5.5306960000001126E-3</v>
          </cell>
          <cell r="M72">
            <v>11.724585988974946</v>
          </cell>
          <cell r="N72">
            <v>33.755485854236277</v>
          </cell>
          <cell r="O72">
            <v>2.9993887000000052E-2</v>
          </cell>
          <cell r="P72">
            <v>1.0448403999999467E-2</v>
          </cell>
          <cell r="Q72">
            <v>11.726537782969015</v>
          </cell>
          <cell r="R72">
            <v>33.761006361311026</v>
          </cell>
          <cell r="S72">
            <v>1.259959300000002E-2</v>
          </cell>
          <cell r="T72">
            <v>1.5114003999999515E-2</v>
          </cell>
          <cell r="U72">
            <v>11.725424311013359</v>
          </cell>
          <cell r="V72">
            <v>33.757856987029001</v>
          </cell>
          <cell r="W72">
            <v>8.2472379599999979E-2</v>
          </cell>
          <cell r="X72">
            <v>0.11143481199999972</v>
          </cell>
          <cell r="Y72">
            <v>11.739962480192132</v>
          </cell>
          <cell r="Z72">
            <v>33.798977139078389</v>
          </cell>
          <cell r="AA72">
            <v>0.12264098279999991</v>
          </cell>
          <cell r="AB72">
            <v>0.20761158000000046</v>
          </cell>
          <cell r="AC72">
            <v>11.75188960697472</v>
          </cell>
          <cell r="AD72">
            <v>33.832712147990549</v>
          </cell>
          <cell r="AE72">
            <v>0.17290329999999998</v>
          </cell>
          <cell r="AF72">
            <v>0.30417141999999986</v>
          </cell>
          <cell r="AG72">
            <v>11.764733214850844</v>
          </cell>
          <cell r="AH72">
            <v>33.869039356886987</v>
          </cell>
          <cell r="AI72">
            <v>0.23548995100000003</v>
          </cell>
          <cell r="AJ72">
            <v>0.40000166799999981</v>
          </cell>
          <cell r="AK72">
            <v>11.778591099590516</v>
          </cell>
          <cell r="AL72">
            <v>33.908235373976275</v>
          </cell>
          <cell r="AM72">
            <v>0.30961182399999998</v>
          </cell>
          <cell r="AN72">
            <v>0.49618556799999958</v>
          </cell>
          <cell r="AO72">
            <v>11.79348899108841</v>
          </cell>
          <cell r="AP72">
            <v>33.950372974390447</v>
          </cell>
          <cell r="AQ72">
            <v>0.39220305700000002</v>
          </cell>
          <cell r="AR72">
            <v>0.59205052800000013</v>
          </cell>
          <cell r="AS72">
            <v>11.80909985943191</v>
          </cell>
          <cell r="AT72">
            <v>33.994527177854046</v>
          </cell>
          <cell r="AU72">
            <v>11.731999999999999</v>
          </cell>
          <cell r="AV72">
            <v>34.082999999999998</v>
          </cell>
          <cell r="AW72">
            <v>0.48773926099999998</v>
          </cell>
          <cell r="AX72">
            <v>0.6875158559999992</v>
          </cell>
          <cell r="AY72">
            <v>11.834808160328247</v>
          </cell>
          <cell r="AZ72">
            <v>34.373785389317668</v>
          </cell>
          <cell r="BA72">
            <v>1.1096521152999999</v>
          </cell>
          <cell r="BB72">
            <v>1.1495897039999998</v>
          </cell>
          <cell r="BC72">
            <v>11.929632404929896</v>
          </cell>
          <cell r="BD72">
            <v>34.64198885483254</v>
          </cell>
          <cell r="BE72">
            <v>11.742000000000001</v>
          </cell>
          <cell r="BF72">
            <v>34.421999999999997</v>
          </cell>
          <cell r="BG72">
            <v>1.8265163595980001</v>
          </cell>
          <cell r="BH72">
            <v>1.2413029720000019</v>
          </cell>
          <cell r="BI72">
            <v>12.01036459347322</v>
          </cell>
          <cell r="BJ72">
            <v>35.18104969550113</v>
          </cell>
          <cell r="BK72">
            <v>2.5053334355874002</v>
          </cell>
          <cell r="BL72">
            <v>1.2413029719999993</v>
          </cell>
          <cell r="BM72">
            <v>12.069745687647917</v>
          </cell>
          <cell r="BN72">
            <v>35.349004792961949</v>
          </cell>
          <cell r="BO72">
            <v>11.744999999999999</v>
          </cell>
          <cell r="BP72">
            <v>34.451000000000001</v>
          </cell>
          <cell r="BQ72">
            <v>3.0784428804502997</v>
          </cell>
          <cell r="BR72">
            <v>1.2413029719999975</v>
          </cell>
          <cell r="BS72">
            <v>12.122879762233779</v>
          </cell>
          <cell r="BT72">
            <v>35.519805369394668</v>
          </cell>
        </row>
        <row r="73">
          <cell r="B73" t="str">
            <v>Central Manchester</v>
          </cell>
          <cell r="C73" t="str">
            <v>CENTRAL MANCHESTER</v>
          </cell>
          <cell r="D73">
            <v>6.6</v>
          </cell>
          <cell r="E73">
            <v>62.5</v>
          </cell>
          <cell r="F73">
            <v>25</v>
          </cell>
          <cell r="G73">
            <v>0.73241515520473155</v>
          </cell>
          <cell r="H73">
            <v>0.62790753757066864</v>
          </cell>
          <cell r="I73">
            <v>15.696999999999999</v>
          </cell>
          <cell r="J73">
            <v>45.774000000000001</v>
          </cell>
          <cell r="K73">
            <v>7.801901E-3</v>
          </cell>
          <cell r="L73">
            <v>6.8016800000014754E-5</v>
          </cell>
          <cell r="M73">
            <v>15.697688439266717</v>
          </cell>
          <cell r="N73">
            <v>45.775947200295725</v>
          </cell>
          <cell r="O73">
            <v>1.8426361099999955E-2</v>
          </cell>
          <cell r="P73">
            <v>0.92013329679999978</v>
          </cell>
          <cell r="Q73">
            <v>15.779102677445316</v>
          </cell>
          <cell r="R73">
            <v>46.006221439900621</v>
          </cell>
          <cell r="S73">
            <v>7.801901E-3</v>
          </cell>
          <cell r="T73">
            <v>0.92019887039999948</v>
          </cell>
          <cell r="U73">
            <v>15.778179014420601</v>
          </cell>
          <cell r="V73">
            <v>46.00360892634739</v>
          </cell>
          <cell r="W73">
            <v>4.9873482140000036E-2</v>
          </cell>
          <cell r="X73">
            <v>0.98921062839999974</v>
          </cell>
          <cell r="Y73">
            <v>15.787896286504687</v>
          </cell>
          <cell r="Z73">
            <v>46.031093522288558</v>
          </cell>
          <cell r="AA73">
            <v>7.3518246500000051E-2</v>
          </cell>
          <cell r="AB73">
            <v>1.0582228179999993</v>
          </cell>
          <cell r="AC73">
            <v>15.796001667915458</v>
          </cell>
          <cell r="AD73">
            <v>46.054019002927198</v>
          </cell>
          <cell r="AE73">
            <v>0.10281286279999996</v>
          </cell>
          <cell r="AF73">
            <v>1.1272438283999995</v>
          </cell>
          <cell r="AG73">
            <v>15.804602054815579</v>
          </cell>
          <cell r="AH73">
            <v>46.078344570518809</v>
          </cell>
          <cell r="AI73">
            <v>0.13892819760000003</v>
          </cell>
          <cell r="AJ73">
            <v>1.1962544483999997</v>
          </cell>
          <cell r="AK73">
            <v>15.813798190922032</v>
          </cell>
          <cell r="AL73">
            <v>46.10435517132516</v>
          </cell>
          <cell r="AM73">
            <v>0.18136782459999995</v>
          </cell>
          <cell r="AN73">
            <v>1.2652731763999994</v>
          </cell>
          <cell r="AO73">
            <v>15.823548268386075</v>
          </cell>
          <cell r="AP73">
            <v>46.131932554892835</v>
          </cell>
          <cell r="AQ73">
            <v>0.22842489369999991</v>
          </cell>
          <cell r="AR73">
            <v>1.3342881644</v>
          </cell>
          <cell r="AS73">
            <v>15.833701940115178</v>
          </cell>
          <cell r="AT73">
            <v>46.160651475427201</v>
          </cell>
          <cell r="AU73">
            <v>15.734</v>
          </cell>
          <cell r="AV73">
            <v>50.652000000000001</v>
          </cell>
          <cell r="AW73">
            <v>0.28267847540000007</v>
          </cell>
          <cell r="AX73">
            <v>1.4032973923999987</v>
          </cell>
          <cell r="AY73">
            <v>15.881484639563871</v>
          </cell>
          <cell r="AZ73">
            <v>51.069149555025867</v>
          </cell>
          <cell r="BA73">
            <v>0.63410952171000012</v>
          </cell>
          <cell r="BB73">
            <v>1.7480791324000007</v>
          </cell>
          <cell r="BC73">
            <v>15.942387463744073</v>
          </cell>
          <cell r="BD73">
            <v>51.2414087549108</v>
          </cell>
          <cell r="BE73">
            <v>15.65</v>
          </cell>
          <cell r="BF73">
            <v>51.09</v>
          </cell>
          <cell r="BG73">
            <v>1.0413347530120003</v>
          </cell>
          <cell r="BH73">
            <v>1.8111874404000006</v>
          </cell>
          <cell r="BI73">
            <v>15.899530978217546</v>
          </cell>
          <cell r="BJ73">
            <v>51.795780187254962</v>
          </cell>
          <cell r="BK73">
            <v>1.4357941396936</v>
          </cell>
          <cell r="BL73">
            <v>1.1823210764000012</v>
          </cell>
          <cell r="BM73">
            <v>15.879025685572893</v>
          </cell>
          <cell r="BN73">
            <v>51.737782461337964</v>
          </cell>
          <cell r="BO73">
            <v>15.661</v>
          </cell>
          <cell r="BP73">
            <v>51.472000000000001</v>
          </cell>
          <cell r="BQ73">
            <v>1.7791968726051</v>
          </cell>
          <cell r="BR73">
            <v>-0.50052971159999937</v>
          </cell>
          <cell r="BS73">
            <v>15.772854368122761</v>
          </cell>
          <cell r="BT73">
            <v>51.788371928819764</v>
          </cell>
        </row>
        <row r="74">
          <cell r="B74" t="str">
            <v>Chadderton</v>
          </cell>
          <cell r="C74" t="str">
            <v>CHADDERTON</v>
          </cell>
          <cell r="D74">
            <v>6.6</v>
          </cell>
          <cell r="E74">
            <v>54.75</v>
          </cell>
          <cell r="F74">
            <v>21.9</v>
          </cell>
          <cell r="G74">
            <v>0.91060624489595976</v>
          </cell>
          <cell r="H74">
            <v>0.76193174824704013</v>
          </cell>
          <cell r="I74">
            <v>16.684999999999999</v>
          </cell>
          <cell r="J74">
            <v>49.851999999999997</v>
          </cell>
          <cell r="K74">
            <v>1.270661400000006E-2</v>
          </cell>
          <cell r="L74">
            <v>2.2148160000003969E-3</v>
          </cell>
          <cell r="M74">
            <v>16.686305286610178</v>
          </cell>
          <cell r="N74">
            <v>49.855691908053799</v>
          </cell>
          <cell r="O74">
            <v>3.0495602000000066E-2</v>
          </cell>
          <cell r="P74">
            <v>4.2508120000004368E-3</v>
          </cell>
          <cell r="Q74">
            <v>16.688039522950948</v>
          </cell>
          <cell r="R74">
            <v>49.860597069160754</v>
          </cell>
          <cell r="S74">
            <v>1.270661400000006E-2</v>
          </cell>
          <cell r="T74">
            <v>6.2333240000000956E-3</v>
          </cell>
          <cell r="U74">
            <v>16.686656814894352</v>
          </cell>
          <cell r="V74">
            <v>49.856686180187872</v>
          </cell>
          <cell r="W74">
            <v>8.5295194000000019E-2</v>
          </cell>
          <cell r="X74">
            <v>4.3889344000000108E-2</v>
          </cell>
          <cell r="Y74">
            <v>16.696300716331731</v>
          </cell>
          <cell r="Z74">
            <v>49.883963252601731</v>
          </cell>
          <cell r="AA74">
            <v>0.12800026800000003</v>
          </cell>
          <cell r="AB74">
            <v>8.15186360000002E-2</v>
          </cell>
          <cell r="AC74">
            <v>16.703328150852229</v>
          </cell>
          <cell r="AD74">
            <v>49.903839839016882</v>
          </cell>
          <cell r="AE74">
            <v>0.18191121400000004</v>
          </cell>
          <cell r="AF74">
            <v>0.1193624679999985</v>
          </cell>
          <cell r="AG74">
            <v>16.711354612333704</v>
          </cell>
          <cell r="AH74">
            <v>49.926542100386818</v>
          </cell>
          <cell r="AI74">
            <v>0.24960131600000007</v>
          </cell>
          <cell r="AJ74">
            <v>0.15688794399999928</v>
          </cell>
          <cell r="AK74">
            <v>16.720558588436923</v>
          </cell>
          <cell r="AL74">
            <v>49.952574876052672</v>
          </cell>
          <cell r="AM74">
            <v>0.33028598000000003</v>
          </cell>
          <cell r="AN74">
            <v>0.19461160799999888</v>
          </cell>
          <cell r="AO74">
            <v>16.730916630867995</v>
          </cell>
          <cell r="AP74">
            <v>49.981871844224003</v>
          </cell>
          <cell r="AQ74">
            <v>0.42055481600000005</v>
          </cell>
          <cell r="AR74">
            <v>0.23220691999999943</v>
          </cell>
          <cell r="AS74">
            <v>16.74210184302974</v>
          </cell>
          <cell r="AT74">
            <v>50.013508401698317</v>
          </cell>
          <cell r="AU74">
            <v>16.701000000000001</v>
          </cell>
          <cell r="AV74">
            <v>50.435000000000002</v>
          </cell>
          <cell r="AW74">
            <v>0.5245419870000001</v>
          </cell>
          <cell r="AX74">
            <v>0.26962493599999959</v>
          </cell>
          <cell r="AY74">
            <v>16.770471588905387</v>
          </cell>
          <cell r="AZ74">
            <v>50.631495326459209</v>
          </cell>
          <cell r="BA74">
            <v>1.1992395300000003</v>
          </cell>
          <cell r="BB74">
            <v>0.44956211599999918</v>
          </cell>
          <cell r="BC74">
            <v>16.845232738508848</v>
          </cell>
          <cell r="BD74">
            <v>50.842951789874853</v>
          </cell>
          <cell r="BE74">
            <v>16.611999999999998</v>
          </cell>
          <cell r="BF74">
            <v>50.488999999999997</v>
          </cell>
          <cell r="BG74">
            <v>1.9704845275</v>
          </cell>
          <cell r="BH74">
            <v>0.48521326799999898</v>
          </cell>
          <cell r="BI74">
            <v>16.82681784595156</v>
          </cell>
          <cell r="BJ74">
            <v>51.096596622368935</v>
          </cell>
          <cell r="BK74">
            <v>2.6736728812696002</v>
          </cell>
          <cell r="BL74">
            <v>0.48521326800000075</v>
          </cell>
          <cell r="BM74">
            <v>16.888330874033361</v>
          </cell>
          <cell r="BN74">
            <v>51.270581739520779</v>
          </cell>
          <cell r="BO74">
            <v>16.696000000000002</v>
          </cell>
          <cell r="BP74">
            <v>51.029000000000003</v>
          </cell>
          <cell r="BQ74">
            <v>3.2354305742623999</v>
          </cell>
          <cell r="BR74">
            <v>0.48521326799999898</v>
          </cell>
          <cell r="BS74">
            <v>17.02147192786196</v>
          </cell>
          <cell r="BT74">
            <v>51.949573629108201</v>
          </cell>
        </row>
        <row r="75">
          <cell r="B75" t="str">
            <v>Chamberhall</v>
          </cell>
          <cell r="C75" t="str">
            <v>CHAMBERHALL</v>
          </cell>
          <cell r="D75">
            <v>6.6</v>
          </cell>
          <cell r="E75">
            <v>54.75</v>
          </cell>
          <cell r="F75">
            <v>21.9</v>
          </cell>
          <cell r="G75">
            <v>0.790642579831771</v>
          </cell>
          <cell r="H75">
            <v>0.66398914050695212</v>
          </cell>
          <cell r="I75">
            <v>14.539</v>
          </cell>
          <cell r="J75">
            <v>43.280999999999999</v>
          </cell>
          <cell r="K75">
            <v>2.1894410999999891E-2</v>
          </cell>
          <cell r="L75">
            <v>5.1088999999997498E-3</v>
          </cell>
          <cell r="M75">
            <v>14.541362177102251</v>
          </cell>
          <cell r="N75">
            <v>43.287681245789464</v>
          </cell>
          <cell r="O75">
            <v>5.2399894999999752E-2</v>
          </cell>
          <cell r="P75">
            <v>9.7314879999990112E-3</v>
          </cell>
          <cell r="Q75">
            <v>14.544435086469722</v>
          </cell>
          <cell r="R75">
            <v>43.296372745996308</v>
          </cell>
          <cell r="S75">
            <v>2.1894410999999891E-2</v>
          </cell>
          <cell r="T75">
            <v>1.4178604000000483E-2</v>
          </cell>
          <cell r="U75">
            <v>14.542155570442535</v>
          </cell>
          <cell r="V75">
            <v>43.289925301033712</v>
          </cell>
          <cell r="W75">
            <v>0.14576270899999999</v>
          </cell>
          <cell r="X75">
            <v>0.10126857999999839</v>
          </cell>
          <cell r="Y75">
            <v>14.560609633515517</v>
          </cell>
          <cell r="Z75">
            <v>43.342121273591111</v>
          </cell>
          <cell r="AA75">
            <v>0.2181040649999999</v>
          </cell>
          <cell r="AB75">
            <v>0.18826356399999966</v>
          </cell>
          <cell r="AC75">
            <v>14.574547948483803</v>
          </cell>
          <cell r="AD75">
            <v>43.38154478172067</v>
          </cell>
          <cell r="AE75">
            <v>0.30915173099999982</v>
          </cell>
          <cell r="AF75">
            <v>0.2756879800000025</v>
          </cell>
          <cell r="AG75">
            <v>14.590160206754339</v>
          </cell>
          <cell r="AH75">
            <v>43.425702916491595</v>
          </cell>
          <cell r="AI75">
            <v>0.42312299300000022</v>
          </cell>
          <cell r="AJ75">
            <v>0.36240751999999965</v>
          </cell>
          <cell r="AK75">
            <v>14.607716098960184</v>
          </cell>
          <cell r="AL75">
            <v>43.475358478205727</v>
          </cell>
          <cell r="AM75">
            <v>0.55864892499999952</v>
          </cell>
          <cell r="AN75">
            <v>0.44952359600000058</v>
          </cell>
          <cell r="AO75">
            <v>14.627192223695292</v>
          </cell>
          <cell r="AP75">
            <v>43.530445277691449</v>
          </cell>
          <cell r="AQ75">
            <v>0.71005151399999988</v>
          </cell>
          <cell r="AR75">
            <v>0.5363440999999991</v>
          </cell>
          <cell r="AS75">
            <v>14.648031339887828</v>
          </cell>
          <cell r="AT75">
            <v>43.589387199186156</v>
          </cell>
          <cell r="AU75">
            <v>14.564</v>
          </cell>
          <cell r="AV75">
            <v>43.962000000000003</v>
          </cell>
          <cell r="AW75">
            <v>0.8843890679999995</v>
          </cell>
          <cell r="AX75">
            <v>0.62277434800000186</v>
          </cell>
          <cell r="AY75">
            <v>14.69584260665763</v>
          </cell>
          <cell r="AZ75">
            <v>44.334907204867683</v>
          </cell>
          <cell r="BA75">
            <v>2.0142109009999998</v>
          </cell>
          <cell r="BB75">
            <v>1.0395601080000016</v>
          </cell>
          <cell r="BC75">
            <v>14.831135683952974</v>
          </cell>
          <cell r="BD75">
            <v>44.717573814480218</v>
          </cell>
          <cell r="BE75">
            <v>14.56</v>
          </cell>
          <cell r="BF75">
            <v>44.606000000000002</v>
          </cell>
          <cell r="BG75">
            <v>3.3088535539300001</v>
          </cell>
          <cell r="BH75">
            <v>1.1207182639999989</v>
          </cell>
          <cell r="BI75">
            <v>14.94748704264798</v>
          </cell>
          <cell r="BJ75">
            <v>45.701978861913233</v>
          </cell>
          <cell r="BK75">
            <v>4.4994866101267998</v>
          </cell>
          <cell r="BL75">
            <v>0.9608369839999984</v>
          </cell>
          <cell r="BM75">
            <v>15.037654438929026</v>
          </cell>
          <cell r="BN75">
            <v>45.957010771322281</v>
          </cell>
          <cell r="BO75">
            <v>14.57</v>
          </cell>
          <cell r="BP75">
            <v>44.95</v>
          </cell>
          <cell r="BQ75">
            <v>5.4624922820971005</v>
          </cell>
          <cell r="BR75">
            <v>0.53299356000000309</v>
          </cell>
          <cell r="BS75">
            <v>15.094468994675356</v>
          </cell>
          <cell r="BT75">
            <v>46.433422330628147</v>
          </cell>
        </row>
        <row r="76">
          <cell r="B76" t="str">
            <v>Chapel Wharf</v>
          </cell>
          <cell r="C76" t="str">
            <v>CHAPEL WHARF</v>
          </cell>
          <cell r="D76">
            <v>6.6</v>
          </cell>
          <cell r="E76">
            <v>50</v>
          </cell>
          <cell r="F76">
            <v>20</v>
          </cell>
          <cell r="G76">
            <v>0.7449683279797199</v>
          </cell>
          <cell r="H76">
            <v>0.64397503863319649</v>
          </cell>
          <cell r="I76">
            <v>12.879</v>
          </cell>
          <cell r="J76">
            <v>37.247</v>
          </cell>
          <cell r="K76">
            <v>5.5598779999999903E-3</v>
          </cell>
          <cell r="L76">
            <v>1.6472239999998362E-4</v>
          </cell>
          <cell r="M76">
            <v>12.879500772663929</v>
          </cell>
          <cell r="N76">
            <v>37.248416398985995</v>
          </cell>
          <cell r="O76">
            <v>1.3374798999999993E-2</v>
          </cell>
          <cell r="P76">
            <v>3.2402319999980111E-4</v>
          </cell>
          <cell r="Q76">
            <v>12.880198336164355</v>
          </cell>
          <cell r="R76">
            <v>37.250389406511829</v>
          </cell>
          <cell r="S76">
            <v>5.5598779999999903E-3</v>
          </cell>
          <cell r="T76">
            <v>4.8533120000004981E-4</v>
          </cell>
          <cell r="U76">
            <v>12.879528818660443</v>
          </cell>
          <cell r="V76">
            <v>37.24849572504327</v>
          </cell>
          <cell r="W76">
            <v>3.7528591899999991E-2</v>
          </cell>
          <cell r="X76">
            <v>2.3876855199999825E-2</v>
          </cell>
          <cell r="Y76">
            <v>12.884371583547408</v>
          </cell>
          <cell r="Z76">
            <v>37.262193132608331</v>
          </cell>
          <cell r="AA76">
            <v>5.6421259899999993E-2</v>
          </cell>
          <cell r="AB76">
            <v>4.7270759200000123E-2</v>
          </cell>
          <cell r="AC76">
            <v>12.888070699263666</v>
          </cell>
          <cell r="AD76">
            <v>37.272655811837772</v>
          </cell>
          <cell r="AE76">
            <v>8.0338621999999998E-2</v>
          </cell>
          <cell r="AF76">
            <v>7.0688023199999783E-2</v>
          </cell>
          <cell r="AG76">
            <v>12.892211405191064</v>
          </cell>
          <cell r="AH76">
            <v>37.284367496798417</v>
          </cell>
          <cell r="AI76">
            <v>0.11046097699999999</v>
          </cell>
          <cell r="AJ76">
            <v>9.4080719199999496E-2</v>
          </cell>
          <cell r="AK76">
            <v>12.896892758085086</v>
          </cell>
          <cell r="AL76">
            <v>37.297608362304381</v>
          </cell>
          <cell r="AM76">
            <v>0.14644357199999999</v>
          </cell>
          <cell r="AN76">
            <v>0.11749483119999971</v>
          </cell>
          <cell r="AO76">
            <v>12.902088622445</v>
          </cell>
          <cell r="AP76">
            <v>37.312304485996464</v>
          </cell>
          <cell r="AQ76">
            <v>0.18675440899999998</v>
          </cell>
          <cell r="AR76">
            <v>0.14090015119999988</v>
          </cell>
          <cell r="AS76">
            <v>12.90766234068677</v>
          </cell>
          <cell r="AT76">
            <v>37.328069341857173</v>
          </cell>
          <cell r="AU76">
            <v>12.888999999999999</v>
          </cell>
          <cell r="AV76">
            <v>37.685000000000002</v>
          </cell>
          <cell r="AW76">
            <v>0.23343276399999999</v>
          </cell>
          <cell r="AX76">
            <v>0.16429143919999967</v>
          </cell>
          <cell r="AY76">
            <v>12.923791844815264</v>
          </cell>
          <cell r="AZ76">
            <v>37.783406197595461</v>
          </cell>
          <cell r="BA76">
            <v>0.5374368128</v>
          </cell>
          <cell r="BB76">
            <v>0.28057027919999999</v>
          </cell>
          <cell r="BC76">
            <v>12.960557062843215</v>
          </cell>
          <cell r="BD76">
            <v>37.887393937512918</v>
          </cell>
          <cell r="BE76">
            <v>12.843</v>
          </cell>
          <cell r="BF76">
            <v>37.947000000000003</v>
          </cell>
          <cell r="BG76">
            <v>0.88467434595600003</v>
          </cell>
          <cell r="BH76">
            <v>0.30290327919999971</v>
          </cell>
          <cell r="BI76">
            <v>12.946886100237483</v>
          </cell>
          <cell r="BJ76">
            <v>38.240834263795804</v>
          </cell>
          <cell r="BK76">
            <v>1.2014961584907</v>
          </cell>
          <cell r="BL76">
            <v>0.2069745111999981</v>
          </cell>
          <cell r="BM76">
            <v>12.966209230347214</v>
          </cell>
          <cell r="BN76">
            <v>38.295488329133164</v>
          </cell>
          <cell r="BO76">
            <v>12.845000000000001</v>
          </cell>
          <cell r="BP76">
            <v>38.070999999999998</v>
          </cell>
          <cell r="BQ76">
            <v>1.4553230436626001</v>
          </cell>
          <cell r="BR76">
            <v>-4.9731540799999419E-2</v>
          </cell>
          <cell r="BS76">
            <v>12.967957368567935</v>
          </cell>
          <cell r="BT76">
            <v>38.418775956444961</v>
          </cell>
        </row>
        <row r="77">
          <cell r="B77" t="str">
            <v>Chassen Rd</v>
          </cell>
          <cell r="C77" t="str">
            <v>CHASSEN RD</v>
          </cell>
          <cell r="D77">
            <v>6.6</v>
          </cell>
          <cell r="E77">
            <v>54.75</v>
          </cell>
          <cell r="F77">
            <v>21.9</v>
          </cell>
          <cell r="G77">
            <v>0.72484179348282773</v>
          </cell>
          <cell r="H77">
            <v>0.63006599975168465</v>
          </cell>
          <cell r="I77">
            <v>13.797000000000001</v>
          </cell>
          <cell r="J77">
            <v>39.680999999999997</v>
          </cell>
          <cell r="K77">
            <v>1.3008658999999922E-2</v>
          </cell>
          <cell r="L77">
            <v>3.5144200000001291E-3</v>
          </cell>
          <cell r="M77">
            <v>13.798445394561893</v>
          </cell>
          <cell r="N77">
            <v>39.685088193184818</v>
          </cell>
          <cell r="O77">
            <v>3.1314335000000026E-2</v>
          </cell>
          <cell r="P77">
            <v>6.7709680000000994E-3</v>
          </cell>
          <cell r="Q77">
            <v>13.800331599990791</v>
          </cell>
          <cell r="R77">
            <v>39.690423187782756</v>
          </cell>
          <cell r="S77">
            <v>1.3008658999999922E-2</v>
          </cell>
          <cell r="T77">
            <v>9.960228000000626E-3</v>
          </cell>
          <cell r="U77">
            <v>13.799009256529157</v>
          </cell>
          <cell r="V77">
            <v>39.686683035667642</v>
          </cell>
          <cell r="W77">
            <v>8.8090503999999958E-2</v>
          </cell>
          <cell r="X77">
            <v>6.1553752000000461E-2</v>
          </cell>
          <cell r="Y77">
            <v>13.810090477497619</v>
          </cell>
          <cell r="Z77">
            <v>39.718025461630141</v>
          </cell>
          <cell r="AA77">
            <v>0.13260022199999999</v>
          </cell>
          <cell r="AB77">
            <v>0.11311515199999977</v>
          </cell>
          <cell r="AC77">
            <v>13.818494520806505</v>
          </cell>
          <cell r="AD77">
            <v>39.741795685682533</v>
          </cell>
          <cell r="AE77">
            <v>0.18896735999999992</v>
          </cell>
          <cell r="AF77">
            <v>0.16503591200000001</v>
          </cell>
          <cell r="AG77">
            <v>13.827967255209577</v>
          </cell>
          <cell r="AH77">
            <v>39.768588624613706</v>
          </cell>
          <cell r="AI77">
            <v>0.25996253500000011</v>
          </cell>
          <cell r="AJ77">
            <v>0.2164415399999986</v>
          </cell>
          <cell r="AK77">
            <v>13.838674548627923</v>
          </cell>
          <cell r="AL77">
            <v>39.798873423750763</v>
          </cell>
          <cell r="AM77">
            <v>0.34478919299999999</v>
          </cell>
          <cell r="AN77">
            <v>0.26817929600000001</v>
          </cell>
          <cell r="AO77">
            <v>13.850620836686199</v>
          </cell>
          <cell r="AP77">
            <v>39.832662628934827</v>
          </cell>
          <cell r="AQ77">
            <v>0.439831796</v>
          </cell>
          <cell r="AR77">
            <v>0.31971408800000178</v>
          </cell>
          <cell r="AS77">
            <v>13.863443033422618</v>
          </cell>
          <cell r="AT77">
            <v>39.868929277982943</v>
          </cell>
          <cell r="AU77">
            <v>13.743</v>
          </cell>
          <cell r="AV77">
            <v>40.073999999999998</v>
          </cell>
          <cell r="AW77">
            <v>0.54959429700000006</v>
          </cell>
          <cell r="AX77">
            <v>0.37096253600000084</v>
          </cell>
          <cell r="AY77">
            <v>13.82352783868741</v>
          </cell>
          <cell r="AZ77">
            <v>40.301767123240651</v>
          </cell>
          <cell r="BA77">
            <v>1.2646901899999996</v>
          </cell>
          <cell r="BB77">
            <v>0.61548604000000084</v>
          </cell>
          <cell r="BC77">
            <v>13.907472765532491</v>
          </cell>
          <cell r="BD77">
            <v>40.539199231314115</v>
          </cell>
          <cell r="BE77">
            <v>13.76</v>
          </cell>
          <cell r="BF77">
            <v>40.701999999999998</v>
          </cell>
          <cell r="BG77">
            <v>2.0826995910999999</v>
          </cell>
          <cell r="BH77">
            <v>0.66346150400000203</v>
          </cell>
          <cell r="BI77">
            <v>14.000226795074857</v>
          </cell>
          <cell r="BJ77">
            <v>41.381463983280568</v>
          </cell>
          <cell r="BK77">
            <v>2.8291933619951002</v>
          </cell>
          <cell r="BL77">
            <v>0.6229582480000011</v>
          </cell>
          <cell r="BM77">
            <v>14.06198494868395</v>
          </cell>
          <cell r="BN77">
            <v>41.556142420122768</v>
          </cell>
          <cell r="BO77">
            <v>13.763</v>
          </cell>
          <cell r="BP77">
            <v>40.722999999999999</v>
          </cell>
          <cell r="BQ77">
            <v>3.4262173081617999</v>
          </cell>
          <cell r="BR77">
            <v>0.51457124799999709</v>
          </cell>
          <cell r="BS77">
            <v>14.107729596018093</v>
          </cell>
          <cell r="BT77">
            <v>41.698042540080365</v>
          </cell>
        </row>
        <row r="78">
          <cell r="B78" t="str">
            <v>Chatsworth St</v>
          </cell>
          <cell r="C78" t="str">
            <v>CHATSWORTH ST</v>
          </cell>
          <cell r="D78">
            <v>11</v>
          </cell>
          <cell r="E78">
            <v>62.5</v>
          </cell>
          <cell r="F78">
            <v>25</v>
          </cell>
          <cell r="G78">
            <v>0.40640906293063056</v>
          </cell>
          <cell r="H78">
            <v>0.34381043698150404</v>
          </cell>
          <cell r="I78">
            <v>8.5939999999999994</v>
          </cell>
          <cell r="J78">
            <v>25.396999999999998</v>
          </cell>
          <cell r="K78">
            <v>1.7804943000000018E-2</v>
          </cell>
          <cell r="L78">
            <v>6.218895999998697E-3</v>
          </cell>
          <cell r="M78">
            <v>8.5952609245376017</v>
          </cell>
          <cell r="N78">
            <v>25.400566433164411</v>
          </cell>
          <cell r="O78">
            <v>4.2217827999999957E-2</v>
          </cell>
          <cell r="P78">
            <v>1.1768911999999077E-2</v>
          </cell>
          <cell r="Q78">
            <v>8.5968335689883322</v>
          </cell>
          <cell r="R78">
            <v>25.405014543386439</v>
          </cell>
          <cell r="S78">
            <v>1.7804943000000018E-2</v>
          </cell>
          <cell r="T78">
            <v>1.7049643999999642E-2</v>
          </cell>
          <cell r="U78">
            <v>8.5958293913806312</v>
          </cell>
          <cell r="V78">
            <v>25.402174300202752</v>
          </cell>
          <cell r="W78">
            <v>0.11562568799999995</v>
          </cell>
          <cell r="X78">
            <v>0.10455785999999989</v>
          </cell>
          <cell r="Y78">
            <v>8.6055566391553562</v>
          </cell>
          <cell r="Z78">
            <v>25.429687111657913</v>
          </cell>
          <cell r="AA78">
            <v>0.17150185500000004</v>
          </cell>
          <cell r="AB78">
            <v>0.19191305599999886</v>
          </cell>
          <cell r="AC78">
            <v>8.6130743360630326</v>
          </cell>
          <cell r="AD78">
            <v>25.450950369507208</v>
          </cell>
          <cell r="AE78">
            <v>0.2410110780000001</v>
          </cell>
          <cell r="AF78">
            <v>0.2797192079999995</v>
          </cell>
          <cell r="AG78">
            <v>8.6213312518906626</v>
          </cell>
          <cell r="AH78">
            <v>25.474304454200819</v>
          </cell>
          <cell r="AI78">
            <v>0.32691787999999988</v>
          </cell>
          <cell r="AJ78">
            <v>0.36669362000000039</v>
          </cell>
          <cell r="AK78">
            <v>8.6304051623852747</v>
          </cell>
          <cell r="AL78">
            <v>25.499969348771298</v>
          </cell>
          <cell r="AM78">
            <v>0.42807579899999992</v>
          </cell>
          <cell r="AN78">
            <v>0.45408460799999872</v>
          </cell>
          <cell r="AO78">
            <v>8.6403014134954432</v>
          </cell>
          <cell r="AP78">
            <v>25.527960173844601</v>
          </cell>
          <cell r="AQ78">
            <v>0.54040278999999991</v>
          </cell>
          <cell r="AR78">
            <v>0.54111525199999733</v>
          </cell>
          <cell r="AS78">
            <v>8.650764975698376</v>
          </cell>
          <cell r="AT78">
            <v>25.557555597000842</v>
          </cell>
          <cell r="AU78">
            <v>8.5990000000000002</v>
          </cell>
          <cell r="AV78">
            <v>25.655999999999999</v>
          </cell>
          <cell r="AW78">
            <v>0.6683011430000001</v>
          </cell>
          <cell r="AX78">
            <v>0.62768904799999881</v>
          </cell>
          <cell r="AY78">
            <v>8.6670218441491791</v>
          </cell>
          <cell r="AZ78">
            <v>25.848394829066795</v>
          </cell>
          <cell r="BA78">
            <v>1.4898209829999998</v>
          </cell>
          <cell r="BB78">
            <v>1.0431069199999987</v>
          </cell>
          <cell r="BC78">
            <v>8.7319442369668145</v>
          </cell>
          <cell r="BD78">
            <v>26.032023085915622</v>
          </cell>
          <cell r="BE78">
            <v>8.6080000000000005</v>
          </cell>
          <cell r="BF78">
            <v>25.852</v>
          </cell>
          <cell r="BG78">
            <v>2.4423721006100001</v>
          </cell>
          <cell r="BH78">
            <v>1.1253857880000009</v>
          </cell>
          <cell r="BI78">
            <v>8.7952587252174919</v>
          </cell>
          <cell r="BJ78">
            <v>26.381647657750545</v>
          </cell>
          <cell r="BK78">
            <v>3.3427427691769998</v>
          </cell>
          <cell r="BL78">
            <v>1.1253857880000009</v>
          </cell>
          <cell r="BM78">
            <v>8.8425159295690907</v>
          </cell>
          <cell r="BN78">
            <v>26.515311216378283</v>
          </cell>
          <cell r="BO78">
            <v>8.5619999999999994</v>
          </cell>
          <cell r="BP78">
            <v>25.927</v>
          </cell>
          <cell r="BQ78">
            <v>4.0956480179289994</v>
          </cell>
          <cell r="BR78">
            <v>1.1253857880000009</v>
          </cell>
          <cell r="BS78">
            <v>8.8360332066637497</v>
          </cell>
          <cell r="BT78">
            <v>26.702082954808926</v>
          </cell>
        </row>
        <row r="79">
          <cell r="B79" t="str">
            <v>Cheadle Heath</v>
          </cell>
          <cell r="C79" t="str">
            <v>CHEADLE HEATH</v>
          </cell>
          <cell r="D79">
            <v>6.6</v>
          </cell>
          <cell r="E79">
            <v>62.5</v>
          </cell>
          <cell r="F79">
            <v>25</v>
          </cell>
          <cell r="G79">
            <v>0.64964775307014389</v>
          </cell>
          <cell r="H79">
            <v>0.55471049242089887</v>
          </cell>
          <cell r="I79">
            <v>13.866</v>
          </cell>
          <cell r="J79">
            <v>40.597999999999999</v>
          </cell>
          <cell r="K79">
            <v>1.718849099999975E-2</v>
          </cell>
          <cell r="L79">
            <v>2.9574240000016516E-3</v>
          </cell>
          <cell r="M79">
            <v>13.867762310522473</v>
          </cell>
          <cell r="N79">
            <v>40.60298456688399</v>
          </cell>
          <cell r="O79">
            <v>4.1535501999999447E-2</v>
          </cell>
          <cell r="P79">
            <v>5.6374640000012022E-3</v>
          </cell>
          <cell r="Q79">
            <v>13.870126564336147</v>
          </cell>
          <cell r="R79">
            <v>40.60967168650037</v>
          </cell>
          <cell r="S79">
            <v>1.718849099999975E-2</v>
          </cell>
          <cell r="T79">
            <v>8.2183920000016286E-3</v>
          </cell>
          <cell r="U79">
            <v>13.868222525869594</v>
          </cell>
          <cell r="V79">
            <v>40.604286252455012</v>
          </cell>
          <cell r="W79">
            <v>0.11753546119999969</v>
          </cell>
          <cell r="X79">
            <v>3.847092799999885E-2</v>
          </cell>
          <cell r="Y79">
            <v>13.879647019818169</v>
          </cell>
          <cell r="Z79">
            <v>40.636599601025658</v>
          </cell>
          <cell r="AA79">
            <v>0.17749848499999965</v>
          </cell>
          <cell r="AB79">
            <v>6.8669440000000748E-2</v>
          </cell>
          <cell r="AC79">
            <v>13.887534108752211</v>
          </cell>
          <cell r="AD79">
            <v>40.658907657301988</v>
          </cell>
          <cell r="AE79">
            <v>0.25376117799999953</v>
          </cell>
          <cell r="AF79">
            <v>9.9118048000002901E-2</v>
          </cell>
          <cell r="AG79">
            <v>13.896868926685231</v>
          </cell>
          <cell r="AH79">
            <v>40.685310509548309</v>
          </cell>
          <cell r="AI79">
            <v>0.3502487439999995</v>
          </cell>
          <cell r="AJ79">
            <v>0.12915653599999999</v>
          </cell>
          <cell r="AK79">
            <v>13.907937085978626</v>
          </cell>
          <cell r="AL79">
            <v>40.716615991514757</v>
          </cell>
          <cell r="AM79">
            <v>0.46590937999999937</v>
          </cell>
          <cell r="AN79">
            <v>0.15942603200000249</v>
          </cell>
          <cell r="AO79">
            <v>13.920702661886667</v>
          </cell>
          <cell r="AP79">
            <v>40.752722492676071</v>
          </cell>
          <cell r="AQ79">
            <v>0.59575859699999967</v>
          </cell>
          <cell r="AR79">
            <v>0.18952460400000248</v>
          </cell>
          <cell r="AS79">
            <v>13.934694464770825</v>
          </cell>
          <cell r="AT79">
            <v>40.792297287477723</v>
          </cell>
          <cell r="AU79">
            <v>13.875999999999999</v>
          </cell>
          <cell r="AV79">
            <v>40.975999999999999</v>
          </cell>
          <cell r="AW79">
            <v>0.74600394399999992</v>
          </cell>
          <cell r="AX79">
            <v>0.21939664000000292</v>
          </cell>
          <cell r="AY79">
            <v>13.96045064955276</v>
          </cell>
          <cell r="AZ79">
            <v>41.214862507897465</v>
          </cell>
          <cell r="BA79">
            <v>1.7230150256999992</v>
          </cell>
          <cell r="BB79">
            <v>0.35982033600000207</v>
          </cell>
          <cell r="BC79">
            <v>14.058200841932601</v>
          </cell>
          <cell r="BD79">
            <v>41.491341803473759</v>
          </cell>
          <cell r="BE79">
            <v>13.888</v>
          </cell>
          <cell r="BF79">
            <v>41.411000000000001</v>
          </cell>
          <cell r="BG79">
            <v>2.8319296959469997</v>
          </cell>
          <cell r="BH79">
            <v>0.38748853200000255</v>
          </cell>
          <cell r="BI79">
            <v>14.169626057657453</v>
          </cell>
          <cell r="BJ79">
            <v>42.207558780513679</v>
          </cell>
          <cell r="BK79">
            <v>3.8205390186378998</v>
          </cell>
          <cell r="BL79">
            <v>0.38748853200000255</v>
          </cell>
          <cell r="BM79">
            <v>14.256106945320932</v>
          </cell>
          <cell r="BN79">
            <v>42.45216366895319</v>
          </cell>
          <cell r="BO79">
            <v>13.912000000000001</v>
          </cell>
          <cell r="BP79">
            <v>41.781999999999996</v>
          </cell>
          <cell r="BQ79">
            <v>4.5852384346557997</v>
          </cell>
          <cell r="BR79">
            <v>0.38748853200000255</v>
          </cell>
          <cell r="BS79">
            <v>14.347000795879582</v>
          </cell>
          <cell r="BT79">
            <v>43.012368050351988</v>
          </cell>
        </row>
        <row r="80">
          <cell r="B80" t="str">
            <v>Cheadle Hulme</v>
          </cell>
          <cell r="C80" t="str">
            <v>CHEADLE HULME</v>
          </cell>
          <cell r="D80">
            <v>11</v>
          </cell>
          <cell r="E80">
            <v>62.5</v>
          </cell>
          <cell r="F80">
            <v>25</v>
          </cell>
          <cell r="G80">
            <v>0.37617053754651325</v>
          </cell>
          <cell r="H80">
            <v>0.31790588250574059</v>
          </cell>
          <cell r="I80">
            <v>7.9459999999999997</v>
          </cell>
          <cell r="J80">
            <v>23.506</v>
          </cell>
          <cell r="K80">
            <v>2.8983593999999835E-2</v>
          </cell>
          <cell r="L80">
            <v>2.3971640000004513E-3</v>
          </cell>
          <cell r="M80">
            <v>7.9476470626435152</v>
          </cell>
          <cell r="N80">
            <v>23.510658596657077</v>
          </cell>
          <cell r="O80">
            <v>6.9999213000000005E-2</v>
          </cell>
          <cell r="P80">
            <v>4.6741480000003222E-3</v>
          </cell>
          <cell r="Q80">
            <v>7.9499193350067854</v>
          </cell>
          <cell r="R80">
            <v>23.517085553444161</v>
          </cell>
          <cell r="S80">
            <v>2.8983593999999835E-2</v>
          </cell>
          <cell r="T80">
            <v>6.9445760000004242E-3</v>
          </cell>
          <cell r="U80">
            <v>7.9478857398746356</v>
          </cell>
          <cell r="V80">
            <v>23.511333677811635</v>
          </cell>
          <cell r="W80">
            <v>0.19787588399999989</v>
          </cell>
          <cell r="X80">
            <v>5.7459036000000019E-2</v>
          </cell>
          <cell r="Y80">
            <v>7.9594016077086822</v>
          </cell>
          <cell r="Z80">
            <v>23.543905470758446</v>
          </cell>
          <cell r="AA80">
            <v>0.29866335499999996</v>
          </cell>
          <cell r="AB80">
            <v>0.10797673600000035</v>
          </cell>
          <cell r="AC80">
            <v>7.9673430696365584</v>
          </cell>
          <cell r="AD80">
            <v>23.56636731708539</v>
          </cell>
          <cell r="AE80">
            <v>0.42677675700000006</v>
          </cell>
          <cell r="AF80">
            <v>0.15878692400000016</v>
          </cell>
          <cell r="AG80">
            <v>7.9767341226230011</v>
          </cell>
          <cell r="AH80">
            <v>23.592929226082173</v>
          </cell>
          <cell r="AI80">
            <v>0.58877880699999996</v>
          </cell>
          <cell r="AJ80">
            <v>0.20922583999999933</v>
          </cell>
          <cell r="AK80">
            <v>7.9878843816145473</v>
          </cell>
          <cell r="AL80">
            <v>23.624466921061806</v>
          </cell>
          <cell r="AM80">
            <v>0.78289409700000001</v>
          </cell>
          <cell r="AN80">
            <v>0.25993501200000058</v>
          </cell>
          <cell r="AO80">
            <v>8.0007343333454486</v>
          </cell>
          <cell r="AP80">
            <v>23.660812073089165</v>
          </cell>
          <cell r="AQ80">
            <v>1.0007683529999998</v>
          </cell>
          <cell r="AR80">
            <v>0.31050661599999874</v>
          </cell>
          <cell r="AS80">
            <v>8.0148240869394325</v>
          </cell>
          <cell r="AT80">
            <v>23.700663914335383</v>
          </cell>
          <cell r="AU80">
            <v>7.9569999999999999</v>
          </cell>
          <cell r="AV80">
            <v>23.878</v>
          </cell>
          <cell r="AW80">
            <v>1.2527183320000002</v>
          </cell>
          <cell r="AX80">
            <v>0.36087067999999967</v>
          </cell>
          <cell r="AY80">
            <v>8.0416914591308739</v>
          </cell>
          <cell r="AZ80">
            <v>24.117543620240099</v>
          </cell>
          <cell r="BA80">
            <v>2.8896100710000003</v>
          </cell>
          <cell r="BB80">
            <v>0.60383628399999978</v>
          </cell>
          <cell r="BC80">
            <v>8.1403583812235247</v>
          </cell>
          <cell r="BD80">
            <v>24.396615819002168</v>
          </cell>
          <cell r="BE80">
            <v>7.9690000000000003</v>
          </cell>
          <cell r="BF80">
            <v>24.193000000000001</v>
          </cell>
          <cell r="BG80">
            <v>4.7468051225100005</v>
          </cell>
          <cell r="BH80">
            <v>0.65200616000000267</v>
          </cell>
          <cell r="BI80">
            <v>8.2523641042964684</v>
          </cell>
          <cell r="BJ80">
            <v>24.994474718771539</v>
          </cell>
          <cell r="BK80">
            <v>6.400538423707399</v>
          </cell>
          <cell r="BL80">
            <v>0.65200616000000267</v>
          </cell>
          <cell r="BM80">
            <v>8.3391625921704833</v>
          </cell>
          <cell r="BN80">
            <v>25.239977916261356</v>
          </cell>
          <cell r="BO80">
            <v>7.9779999999999998</v>
          </cell>
          <cell r="BP80">
            <v>24.234999999999999</v>
          </cell>
          <cell r="BQ80">
            <v>7.6772090848871013</v>
          </cell>
          <cell r="BR80">
            <v>0.65200616000000622</v>
          </cell>
          <cell r="BS80">
            <v>8.4151704239794451</v>
          </cell>
          <cell r="BT80">
            <v>25.471504685320255</v>
          </cell>
        </row>
        <row r="81">
          <cell r="B81" t="str">
            <v>Cheetham Hill</v>
          </cell>
          <cell r="C81" t="str">
            <v>CHEETHAM HILL</v>
          </cell>
          <cell r="D81">
            <v>6.6</v>
          </cell>
          <cell r="E81">
            <v>54.75</v>
          </cell>
          <cell r="F81">
            <v>21.9</v>
          </cell>
          <cell r="G81">
            <v>0.63283880551364091</v>
          </cell>
          <cell r="H81">
            <v>0.55160249603103673</v>
          </cell>
          <cell r="I81">
            <v>12.077999999999999</v>
          </cell>
          <cell r="J81">
            <v>34.642000000000003</v>
          </cell>
          <cell r="K81">
            <v>2.0583214999999822E-2</v>
          </cell>
          <cell r="L81">
            <v>3.3620000000000871E-3</v>
          </cell>
          <cell r="M81">
            <v>12.080094663079704</v>
          </cell>
          <cell r="N81">
            <v>34.647924601871843</v>
          </cell>
          <cell r="O81">
            <v>4.9945367999999823E-2</v>
          </cell>
          <cell r="P81">
            <v>6.426832000000271E-3</v>
          </cell>
          <cell r="Q81">
            <v>12.082931288612849</v>
          </cell>
          <cell r="R81">
            <v>34.655947790472538</v>
          </cell>
          <cell r="S81">
            <v>2.0583214999999822E-2</v>
          </cell>
          <cell r="T81">
            <v>9.3936679999999662E-3</v>
          </cell>
          <cell r="U81">
            <v>12.080622297192351</v>
          </cell>
          <cell r="V81">
            <v>34.649416976507993</v>
          </cell>
          <cell r="W81">
            <v>0.14240793679999975</v>
          </cell>
          <cell r="X81">
            <v>6.5173507999999547E-2</v>
          </cell>
          <cell r="Y81">
            <v>12.096158667126371</v>
          </cell>
          <cell r="Z81">
            <v>34.693360466649466</v>
          </cell>
          <cell r="AA81">
            <v>0.2159158699999999</v>
          </cell>
          <cell r="AB81">
            <v>0.12090355200000014</v>
          </cell>
          <cell r="AC81">
            <v>12.107464058175756</v>
          </cell>
          <cell r="AD81">
            <v>34.725336941349411</v>
          </cell>
          <cell r="AE81">
            <v>0.30978598699999971</v>
          </cell>
          <cell r="AF81">
            <v>0.1769365400000007</v>
          </cell>
          <cell r="AG81">
            <v>12.1205771790885</v>
          </cell>
          <cell r="AH81">
            <v>34.762426448229093</v>
          </cell>
          <cell r="AI81">
            <v>0.42901829899999977</v>
          </cell>
          <cell r="AJ81">
            <v>0.23250366400000022</v>
          </cell>
          <cell r="AK81">
            <v>12.13586816415347</v>
          </cell>
          <cell r="AL81">
            <v>34.80567588515094</v>
          </cell>
          <cell r="AM81">
            <v>0.57236005700000003</v>
          </cell>
          <cell r="AN81">
            <v>0.28835031200000127</v>
          </cell>
          <cell r="AO81">
            <v>12.153292630793402</v>
          </cell>
          <cell r="AP81">
            <v>34.854959719229562</v>
          </cell>
          <cell r="AQ81">
            <v>0.73357453299999986</v>
          </cell>
          <cell r="AR81">
            <v>0.34400517200000014</v>
          </cell>
          <cell r="AS81">
            <v>12.172263777690155</v>
          </cell>
          <cell r="AT81">
            <v>34.908618225699882</v>
          </cell>
          <cell r="AU81">
            <v>12.087999999999999</v>
          </cell>
          <cell r="AV81">
            <v>35.046999999999997</v>
          </cell>
          <cell r="AW81">
            <v>0.92068707099999991</v>
          </cell>
          <cell r="AX81">
            <v>0.39940123600000099</v>
          </cell>
          <cell r="AY81">
            <v>12.203477778697049</v>
          </cell>
          <cell r="AZ81">
            <v>35.373620481572168</v>
          </cell>
          <cell r="BA81">
            <v>2.1425271148999996</v>
          </cell>
          <cell r="BB81">
            <v>0.66584884799999955</v>
          </cell>
          <cell r="BC81">
            <v>12.333669184570603</v>
          </cell>
          <cell r="BD81">
            <v>35.741857385353775</v>
          </cell>
          <cell r="BE81">
            <v>12.11</v>
          </cell>
          <cell r="BF81">
            <v>35.774999999999999</v>
          </cell>
          <cell r="BG81">
            <v>3.52992400148</v>
          </cell>
          <cell r="BH81">
            <v>0.71864520799999987</v>
          </cell>
          <cell r="BI81">
            <v>12.481653420721823</v>
          </cell>
          <cell r="BJ81">
            <v>36.826194616174313</v>
          </cell>
          <cell r="BK81">
            <v>4.7664792728369001</v>
          </cell>
          <cell r="BL81">
            <v>0.71864520799999987</v>
          </cell>
          <cell r="BM81">
            <v>12.58982395387118</v>
          </cell>
          <cell r="BN81">
            <v>37.132147086232209</v>
          </cell>
          <cell r="BO81">
            <v>12.112</v>
          </cell>
          <cell r="BP81">
            <v>35.783000000000001</v>
          </cell>
          <cell r="BQ81">
            <v>5.7226019596106994</v>
          </cell>
          <cell r="BR81">
            <v>0.71864520800000342</v>
          </cell>
          <cell r="BS81">
            <v>12.675462997899539</v>
          </cell>
          <cell r="BT81">
            <v>37.376714027049864</v>
          </cell>
        </row>
        <row r="82">
          <cell r="B82" t="str">
            <v>Alderley &amp; Chelford</v>
          </cell>
          <cell r="C82" t="str">
            <v>CHELFORD</v>
          </cell>
          <cell r="D82">
            <v>11</v>
          </cell>
          <cell r="E82">
            <v>33.405000000000001</v>
          </cell>
          <cell r="F82">
            <v>13.1</v>
          </cell>
          <cell r="G82">
            <v>0.32683392157371627</v>
          </cell>
          <cell r="H82">
            <v>0.39771150852914144</v>
          </cell>
          <cell r="I82">
            <v>5.2089999999999996</v>
          </cell>
          <cell r="J82">
            <v>10.914999999999999</v>
          </cell>
          <cell r="K82">
            <v>1.7558890999999965E-2</v>
          </cell>
          <cell r="L82">
            <v>1.8892319999999074E-3</v>
          </cell>
          <cell r="M82">
            <v>5.2100207617317524</v>
          </cell>
          <cell r="N82">
            <v>10.917887150169992</v>
          </cell>
          <cell r="O82">
            <v>4.214646199999994E-2</v>
          </cell>
          <cell r="P82">
            <v>3.6399279999983492E-3</v>
          </cell>
          <cell r="Q82">
            <v>5.2114031622356105</v>
          </cell>
          <cell r="R82">
            <v>10.921797169252367</v>
          </cell>
          <cell r="S82">
            <v>1.7558890999999965E-2</v>
          </cell>
          <cell r="T82">
            <v>5.3563319999945236E-3</v>
          </cell>
          <cell r="U82">
            <v>5.210202737287962</v>
          </cell>
          <cell r="V82">
            <v>10.918401854769217</v>
          </cell>
          <cell r="W82">
            <v>0.12111490799999991</v>
          </cell>
          <cell r="X82">
            <v>7.4685300000002286E-2</v>
          </cell>
          <cell r="Y82">
            <v>5.2192768457087437</v>
          </cell>
          <cell r="Z82">
            <v>10.944067309159443</v>
          </cell>
          <cell r="AA82">
            <v>0.18387467899999987</v>
          </cell>
          <cell r="AB82">
            <v>0.14400062400000024</v>
          </cell>
          <cell r="AC82">
            <v>5.2262089904043343</v>
          </cell>
          <cell r="AD82">
            <v>10.963674375249116</v>
          </cell>
          <cell r="AE82">
            <v>0.26255053299999986</v>
          </cell>
          <cell r="AF82">
            <v>0.21351067199999818</v>
          </cell>
          <cell r="AG82">
            <v>5.2339867331688623</v>
          </cell>
          <cell r="AH82">
            <v>10.985673153853606</v>
          </cell>
          <cell r="AI82">
            <v>0.35971562299999993</v>
          </cell>
          <cell r="AJ82">
            <v>0.28275274399999972</v>
          </cell>
          <cell r="AK82">
            <v>5.2427208440575699</v>
          </cell>
          <cell r="AL82">
            <v>11.010376950001767</v>
          </cell>
          <cell r="AM82">
            <v>0.47417685099999984</v>
          </cell>
          <cell r="AN82">
            <v>0.35217399200000088</v>
          </cell>
          <cell r="AO82">
            <v>5.2523721710591929</v>
          </cell>
          <cell r="AP82">
            <v>11.037675025082953</v>
          </cell>
          <cell r="AQ82">
            <v>0.60139550099999994</v>
          </cell>
          <cell r="AR82">
            <v>0.42148955200000415</v>
          </cell>
          <cell r="AS82">
            <v>5.2626875418817809</v>
          </cell>
          <cell r="AT82">
            <v>11.066851299719378</v>
          </cell>
          <cell r="AU82">
            <v>5.2089999999999996</v>
          </cell>
          <cell r="AV82">
            <v>10.917</v>
          </cell>
          <cell r="AW82">
            <v>0.73863894399999996</v>
          </cell>
          <cell r="AX82">
            <v>0.49065503199999938</v>
          </cell>
          <cell r="AY82">
            <v>5.2735212007233434</v>
          </cell>
          <cell r="AZ82">
            <v>11.099493514247099</v>
          </cell>
          <cell r="BA82">
            <v>1.6069664719999999</v>
          </cell>
          <cell r="BB82">
            <v>0.65953156799999846</v>
          </cell>
          <cell r="BC82">
            <v>5.3279602957737957</v>
          </cell>
          <cell r="BD82">
            <v>11.253470527334434</v>
          </cell>
          <cell r="BE82">
            <v>5.21</v>
          </cell>
          <cell r="BF82">
            <v>10.93</v>
          </cell>
          <cell r="BG82">
            <v>2.6613511683</v>
          </cell>
          <cell r="BH82">
            <v>-0.69749993600000693</v>
          </cell>
          <cell r="BI82">
            <v>5.3130754579651613</v>
          </cell>
          <cell r="BJ82">
            <v>11.221541421204298</v>
          </cell>
          <cell r="BK82">
            <v>3.6654139977739999</v>
          </cell>
          <cell r="BL82">
            <v>-7.5071447919999983</v>
          </cell>
          <cell r="BM82">
            <v>5.0083614265272312</v>
          </cell>
          <cell r="BN82">
            <v>10.359679989394493</v>
          </cell>
          <cell r="BO82">
            <v>5.21</v>
          </cell>
          <cell r="BP82">
            <v>10.922000000000001</v>
          </cell>
          <cell r="BQ82">
            <v>4.4785111011299996</v>
          </cell>
          <cell r="BR82">
            <v>-18.159118604000003</v>
          </cell>
          <cell r="BS82">
            <v>4.4919543250491261</v>
          </cell>
          <cell r="BT82">
            <v>8.8910601361622632</v>
          </cell>
        </row>
        <row r="83">
          <cell r="B83" t="str">
            <v>Chester Rd T11 &amp; T12</v>
          </cell>
          <cell r="C83" t="str">
            <v>CHESTER RD T11 &amp; T12</v>
          </cell>
          <cell r="D83">
            <v>6.6</v>
          </cell>
          <cell r="E83">
            <v>50</v>
          </cell>
          <cell r="F83">
            <v>20</v>
          </cell>
          <cell r="G83">
            <v>0.78760585848135722</v>
          </cell>
          <cell r="H83">
            <v>0.67732285588439856</v>
          </cell>
          <cell r="I83">
            <v>13.545999999999999</v>
          </cell>
          <cell r="J83">
            <v>39.378999999999998</v>
          </cell>
          <cell r="K83">
            <v>3.6949689999999924E-3</v>
          </cell>
          <cell r="L83">
            <v>1.5305880000000549E-3</v>
          </cell>
          <cell r="M83">
            <v>13.546457117687972</v>
          </cell>
          <cell r="N83">
            <v>39.380292924067859</v>
          </cell>
          <cell r="O83">
            <v>8.7507129999999655E-3</v>
          </cell>
          <cell r="P83">
            <v>2.8957720000000187E-3</v>
          </cell>
          <cell r="Q83">
            <v>13.547018803219675</v>
          </cell>
          <cell r="R83">
            <v>39.38188161066131</v>
          </cell>
          <cell r="S83">
            <v>3.6949689999999924E-3</v>
          </cell>
          <cell r="T83">
            <v>4.1947039999999935E-3</v>
          </cell>
          <cell r="U83">
            <v>13.546690167398539</v>
          </cell>
          <cell r="V83">
            <v>39.380952088190647</v>
          </cell>
          <cell r="W83">
            <v>2.3845337800000005E-2</v>
          </cell>
          <cell r="X83">
            <v>2.9792315999999985E-2</v>
          </cell>
          <cell r="Y83">
            <v>13.550692077857596</v>
          </cell>
          <cell r="Z83">
            <v>39.392271200283844</v>
          </cell>
          <cell r="AA83">
            <v>3.5278831400000016E-2</v>
          </cell>
          <cell r="AB83">
            <v>5.5352996000000099E-2</v>
          </cell>
          <cell r="AC83">
            <v>13.553928228779778</v>
          </cell>
          <cell r="AD83">
            <v>39.401424417331917</v>
          </cell>
          <cell r="AE83">
            <v>4.9490318999999977E-2</v>
          </cell>
          <cell r="AF83">
            <v>8.1025967999999948E-2</v>
          </cell>
          <cell r="AG83">
            <v>13.557417214156526</v>
          </cell>
          <cell r="AH83">
            <v>39.411292758209356</v>
          </cell>
          <cell r="AI83">
            <v>6.705993399999996E-2</v>
          </cell>
          <cell r="AJ83">
            <v>0.10649550400000007</v>
          </cell>
          <cell r="AK83">
            <v>13.561182163461911</v>
          </cell>
          <cell r="AL83">
            <v>39.421941642947999</v>
          </cell>
          <cell r="AM83">
            <v>8.7753008999999993E-2</v>
          </cell>
          <cell r="AN83">
            <v>0.13206868400000027</v>
          </cell>
          <cell r="AO83">
            <v>13.565229411155647</v>
          </cell>
          <cell r="AP83">
            <v>39.433388988105527</v>
          </cell>
          <cell r="AQ83">
            <v>0.11073128799999998</v>
          </cell>
          <cell r="AR83">
            <v>0.15755319600000006</v>
          </cell>
          <cell r="AS83">
            <v>13.569468805917696</v>
          </cell>
          <cell r="AT83">
            <v>39.445379807243015</v>
          </cell>
          <cell r="AU83">
            <v>13.557</v>
          </cell>
          <cell r="AV83">
            <v>39.779000000000003</v>
          </cell>
          <cell r="AW83">
            <v>0.13713638699999997</v>
          </cell>
          <cell r="AX83">
            <v>0.18292532000000006</v>
          </cell>
          <cell r="AY83">
            <v>13.584998138286931</v>
          </cell>
          <cell r="AZ83">
            <v>39.858190693773153</v>
          </cell>
          <cell r="BA83">
            <v>0.30792581129999996</v>
          </cell>
          <cell r="BB83">
            <v>0.30547744399999988</v>
          </cell>
          <cell r="BC83">
            <v>13.610658868874129</v>
          </cell>
          <cell r="BD83">
            <v>39.930770200206787</v>
          </cell>
          <cell r="BE83">
            <v>13.561999999999999</v>
          </cell>
          <cell r="BF83">
            <v>39.918999999999997</v>
          </cell>
          <cell r="BG83">
            <v>0.50561394907399992</v>
          </cell>
          <cell r="BH83">
            <v>0.3297891679999998</v>
          </cell>
          <cell r="BI83">
            <v>13.635078820382503</v>
          </cell>
          <cell r="BJ83">
            <v>40.125698117814323</v>
          </cell>
          <cell r="BK83">
            <v>0.69477855410470002</v>
          </cell>
          <cell r="BL83">
            <v>0.3297891679999998</v>
          </cell>
          <cell r="BM83">
            <v>13.651626431842447</v>
          </cell>
          <cell r="BN83">
            <v>40.17250183091739</v>
          </cell>
          <cell r="BO83">
            <v>13.489000000000001</v>
          </cell>
          <cell r="BP83">
            <v>40.063000000000002</v>
          </cell>
          <cell r="BQ83">
            <v>0.85646978611540003</v>
          </cell>
          <cell r="BR83">
            <v>0.32978916800000024</v>
          </cell>
          <cell r="BS83">
            <v>13.592770746437445</v>
          </cell>
          <cell r="BT83">
            <v>40.35650799397883</v>
          </cell>
        </row>
        <row r="84">
          <cell r="B84" t="str">
            <v>Chester Rd T13</v>
          </cell>
          <cell r="C84" t="str">
            <v>CHESTER RD T13</v>
          </cell>
          <cell r="D84">
            <v>6.6</v>
          </cell>
          <cell r="E84">
            <v>50</v>
          </cell>
          <cell r="F84">
            <v>20</v>
          </cell>
          <cell r="G84">
            <v>0.41059389302186128</v>
          </cell>
          <cell r="H84">
            <v>0.34641227981246159</v>
          </cell>
          <cell r="I84">
            <v>6.9279999999999999</v>
          </cell>
          <cell r="J84">
            <v>20.529</v>
          </cell>
          <cell r="K84">
            <v>2.5199350000000009E-3</v>
          </cell>
          <cell r="L84">
            <v>2.8760719999998408E-4</v>
          </cell>
          <cell r="M84">
            <v>6.9282455962492318</v>
          </cell>
          <cell r="N84">
            <v>20.529694651093063</v>
          </cell>
          <cell r="O84">
            <v>5.899808999999992E-3</v>
          </cell>
          <cell r="P84">
            <v>5.5217519999994913E-4</v>
          </cell>
          <cell r="Q84">
            <v>6.928564402244648</v>
          </cell>
          <cell r="R84">
            <v>20.530596370618031</v>
          </cell>
          <cell r="S84">
            <v>2.5199350000000009E-3</v>
          </cell>
          <cell r="T84">
            <v>8.1038719999992903E-4</v>
          </cell>
          <cell r="U84">
            <v>6.9282913276391902</v>
          </cell>
          <cell r="V84">
            <v>20.529823998996875</v>
          </cell>
          <cell r="W84">
            <v>1.570542229999998E-2</v>
          </cell>
          <cell r="X84">
            <v>2.2661971199999686E-2</v>
          </cell>
          <cell r="Y84">
            <v>6.9313562765098986</v>
          </cell>
          <cell r="Z84">
            <v>20.538492983518744</v>
          </cell>
          <cell r="AA84">
            <v>2.2930359399999989E-2</v>
          </cell>
          <cell r="AB84">
            <v>4.4511003199999899E-2</v>
          </cell>
          <cell r="AC84">
            <v>6.9338995892199433</v>
          </cell>
          <cell r="AD84">
            <v>20.545686558174548</v>
          </cell>
          <cell r="AE84">
            <v>3.1770442400000001E-2</v>
          </cell>
          <cell r="AF84">
            <v>6.6388203199999829E-2</v>
          </cell>
          <cell r="AG84">
            <v>6.9365866546152191</v>
          </cell>
          <cell r="AH84">
            <v>20.553286726824513</v>
          </cell>
          <cell r="AI84">
            <v>4.252336050000001E-2</v>
          </cell>
          <cell r="AJ84">
            <v>8.8226375199999874E-2</v>
          </cell>
          <cell r="AK84">
            <v>6.9394376356216467</v>
          </cell>
          <cell r="AL84">
            <v>20.56135051883523</v>
          </cell>
          <cell r="AM84">
            <v>5.5025086999999986E-2</v>
          </cell>
          <cell r="AN84">
            <v>0.11009039119999997</v>
          </cell>
          <cell r="AO84">
            <v>6.9424438584524459</v>
          </cell>
          <cell r="AP84">
            <v>20.569853401032894</v>
          </cell>
          <cell r="AQ84">
            <v>6.8793307699999987E-2</v>
          </cell>
          <cell r="AR84">
            <v>0.13193861519999994</v>
          </cell>
          <cell r="AS84">
            <v>6.945559489351707</v>
          </cell>
          <cell r="AT84">
            <v>20.578665735979058</v>
          </cell>
          <cell r="AU84">
            <v>6.9290000000000003</v>
          </cell>
          <cell r="AV84">
            <v>20.56</v>
          </cell>
          <cell r="AW84">
            <v>8.4547327399999997E-2</v>
          </cell>
          <cell r="AX84">
            <v>0.1537649472</v>
          </cell>
          <cell r="AY84">
            <v>6.9498469175593192</v>
          </cell>
          <cell r="AZ84">
            <v>20.618963987092123</v>
          </cell>
          <cell r="BA84">
            <v>0.18581545299999996</v>
          </cell>
          <cell r="BB84">
            <v>0.26194137920000016</v>
          </cell>
          <cell r="BC84">
            <v>6.9681685647882068</v>
          </cell>
          <cell r="BD84">
            <v>20.67078543108434</v>
          </cell>
          <cell r="BE84">
            <v>6.9340000000000002</v>
          </cell>
          <cell r="BF84">
            <v>20.742000000000001</v>
          </cell>
          <cell r="BG84">
            <v>0.30440031665999995</v>
          </cell>
          <cell r="BH84">
            <v>0.28148431119999995</v>
          </cell>
          <cell r="BI84">
            <v>6.9852516132740963</v>
          </cell>
          <cell r="BJ84">
            <v>20.886961453171455</v>
          </cell>
          <cell r="BK84">
            <v>0.42295539008120003</v>
          </cell>
          <cell r="BL84">
            <v>6.0848147199999869E-2</v>
          </cell>
          <cell r="BM84">
            <v>6.9763218337097266</v>
          </cell>
          <cell r="BN84">
            <v>20.861704222433588</v>
          </cell>
          <cell r="BO84">
            <v>6.9390000000000001</v>
          </cell>
          <cell r="BP84">
            <v>20.908000000000001</v>
          </cell>
          <cell r="BQ84">
            <v>0.53004128249110005</v>
          </cell>
          <cell r="BR84">
            <v>-0.52957577680000012</v>
          </cell>
          <cell r="BS84">
            <v>6.9390407211872827</v>
          </cell>
          <cell r="BT84">
            <v>20.908115176910663</v>
          </cell>
        </row>
        <row r="85">
          <cell r="B85" t="str">
            <v>Chorley South</v>
          </cell>
          <cell r="C85" t="str">
            <v>CHORLEY SOUTH</v>
          </cell>
          <cell r="D85">
            <v>11</v>
          </cell>
          <cell r="E85">
            <v>62.5</v>
          </cell>
          <cell r="F85">
            <v>25</v>
          </cell>
          <cell r="G85">
            <v>0.369069101339144</v>
          </cell>
          <cell r="H85">
            <v>0.31716229073530788</v>
          </cell>
          <cell r="I85">
            <v>7.9269999999999996</v>
          </cell>
          <cell r="J85">
            <v>23.061</v>
          </cell>
          <cell r="K85">
            <v>3.6139434999999942E-2</v>
          </cell>
          <cell r="L85">
            <v>3.0567919999997528E-3</v>
          </cell>
          <cell r="M85">
            <v>7.9290572683826968</v>
          </cell>
          <cell r="N85">
            <v>23.066818833696502</v>
          </cell>
          <cell r="O85">
            <v>8.7565563999999929E-2</v>
          </cell>
          <cell r="P85">
            <v>5.9376359999996353E-3</v>
          </cell>
          <cell r="Q85">
            <v>7.9319076452445536</v>
          </cell>
          <cell r="R85">
            <v>23.074880916928329</v>
          </cell>
          <cell r="S85">
            <v>3.6139434999999942E-2</v>
          </cell>
          <cell r="T85">
            <v>8.8018359999999518E-3</v>
          </cell>
          <cell r="U85">
            <v>7.9293588049917787</v>
          </cell>
          <cell r="V85">
            <v>23.067671708020736</v>
          </cell>
          <cell r="W85">
            <v>0.25001584500000007</v>
          </cell>
          <cell r="X85">
            <v>7.352697200000069E-2</v>
          </cell>
          <cell r="Y85">
            <v>7.9439815938626648</v>
          </cell>
          <cell r="Z85">
            <v>23.109031200702585</v>
          </cell>
          <cell r="AA85">
            <v>0.37918801999999996</v>
          </cell>
          <cell r="AB85">
            <v>0.13826130800000147</v>
          </cell>
          <cell r="AC85">
            <v>7.9541590462557084</v>
          </cell>
          <cell r="AD85">
            <v>23.137817383111884</v>
          </cell>
          <cell r="AE85">
            <v>0.54372313999999999</v>
          </cell>
          <cell r="AF85">
            <v>0.20336415600000013</v>
          </cell>
          <cell r="AG85">
            <v>7.9662119137685226</v>
          </cell>
          <cell r="AH85">
            <v>23.171908040516097</v>
          </cell>
          <cell r="AI85">
            <v>0.75194137499999991</v>
          </cell>
          <cell r="AJ85">
            <v>0.26802950000000081</v>
          </cell>
          <cell r="AK85">
            <v>7.9805345872042563</v>
          </cell>
          <cell r="AL85">
            <v>23.21241867856061</v>
          </cell>
          <cell r="AM85">
            <v>1.001636585</v>
          </cell>
          <cell r="AN85">
            <v>0.33303260400000134</v>
          </cell>
          <cell r="AO85">
            <v>7.9970519650498408</v>
          </cell>
          <cell r="AP85">
            <v>23.259136878088743</v>
          </cell>
          <cell r="AQ85">
            <v>1.2820545609999998</v>
          </cell>
          <cell r="AR85">
            <v>0.39786879200000058</v>
          </cell>
          <cell r="AS85">
            <v>8.015173109097498</v>
          </cell>
          <cell r="AT85">
            <v>23.310391213444571</v>
          </cell>
          <cell r="AU85">
            <v>7.9139999999999997</v>
          </cell>
          <cell r="AV85">
            <v>23.414999999999999</v>
          </cell>
          <cell r="AW85">
            <v>1.6041109630000001</v>
          </cell>
          <cell r="AX85">
            <v>0.46245344000000088</v>
          </cell>
          <cell r="AY85">
            <v>8.0224665013063401</v>
          </cell>
          <cell r="AZ85">
            <v>23.721789594421171</v>
          </cell>
          <cell r="BA85">
            <v>3.6972483019999998</v>
          </cell>
          <cell r="BB85">
            <v>0.7740204160000026</v>
          </cell>
          <cell r="BC85">
            <v>8.1486807452687682</v>
          </cell>
          <cell r="BD85">
            <v>24.078777385573837</v>
          </cell>
          <cell r="BE85">
            <v>7.9409999999999998</v>
          </cell>
          <cell r="BF85">
            <v>24.212</v>
          </cell>
          <cell r="BG85">
            <v>6.0890580302000004</v>
          </cell>
          <cell r="BH85">
            <v>0.83579760000000292</v>
          </cell>
          <cell r="BI85">
            <v>8.3044606601995703</v>
          </cell>
          <cell r="BJ85">
            <v>25.240021990086621</v>
          </cell>
          <cell r="BK85">
            <v>8.2279666352229999</v>
          </cell>
          <cell r="BL85">
            <v>0.83579760000000292</v>
          </cell>
          <cell r="BM85">
            <v>8.4167242473706629</v>
          </cell>
          <cell r="BN85">
            <v>25.557551365162652</v>
          </cell>
          <cell r="BO85">
            <v>7.9459999999999997</v>
          </cell>
          <cell r="BP85">
            <v>24.382000000000001</v>
          </cell>
          <cell r="BQ85">
            <v>9.8793791942600002</v>
          </cell>
          <cell r="BR85">
            <v>0.83579759999999581</v>
          </cell>
          <cell r="BS85">
            <v>8.508400927870948</v>
          </cell>
          <cell r="BT85">
            <v>25.972710039372618</v>
          </cell>
        </row>
        <row r="86">
          <cell r="B86" t="str">
            <v>Chorlton</v>
          </cell>
          <cell r="C86" t="str">
            <v>CHORLTON</v>
          </cell>
          <cell r="D86">
            <v>6.6</v>
          </cell>
          <cell r="E86">
            <v>54.75</v>
          </cell>
          <cell r="F86">
            <v>21.9</v>
          </cell>
          <cell r="G86">
            <v>0.42859025799407363</v>
          </cell>
          <cell r="H86">
            <v>0.37143955056925704</v>
          </cell>
          <cell r="I86">
            <v>8.1329999999999991</v>
          </cell>
          <cell r="J86">
            <v>23.460999999999999</v>
          </cell>
          <cell r="K86">
            <v>1.4139443000000029E-2</v>
          </cell>
          <cell r="L86">
            <v>3.30687999999979E-3</v>
          </cell>
          <cell r="M86">
            <v>8.1345261574667287</v>
          </cell>
          <cell r="N86">
            <v>23.465316625175532</v>
          </cell>
          <cell r="O86">
            <v>3.4389022000000047E-2</v>
          </cell>
          <cell r="P86">
            <v>6.2611839999999752E-3</v>
          </cell>
          <cell r="Q86">
            <v>8.1365559708146531</v>
          </cell>
          <cell r="R86">
            <v>23.47105780430697</v>
          </cell>
          <cell r="S86">
            <v>1.4139443000000029E-2</v>
          </cell>
          <cell r="T86">
            <v>9.075655999999821E-3</v>
          </cell>
          <cell r="U86">
            <v>8.1350307944934706</v>
          </cell>
          <cell r="V86">
            <v>23.466743954230118</v>
          </cell>
          <cell r="W86">
            <v>9.8433326300000012E-2</v>
          </cell>
          <cell r="X86">
            <v>4.5157711999999961E-2</v>
          </cell>
          <cell r="Y86">
            <v>8.1455609582751087</v>
          </cell>
          <cell r="Z86">
            <v>23.496527755098125</v>
          </cell>
          <cell r="AA86">
            <v>0.14954815879999994</v>
          </cell>
          <cell r="AB86">
            <v>8.1161927999999328E-2</v>
          </cell>
          <cell r="AC86">
            <v>8.153181898593747</v>
          </cell>
          <cell r="AD86">
            <v>23.518083029411436</v>
          </cell>
          <cell r="AE86">
            <v>0.21497117200000004</v>
          </cell>
          <cell r="AF86">
            <v>0.11740982400000011</v>
          </cell>
          <cell r="AG86">
            <v>8.1620757965930473</v>
          </cell>
          <cell r="AH86">
            <v>23.543238771757377</v>
          </cell>
          <cell r="AI86">
            <v>0.29826118899999987</v>
          </cell>
          <cell r="AJ86">
            <v>0.15321948799999952</v>
          </cell>
          <cell r="AK86">
            <v>8.172494316727251</v>
          </cell>
          <cell r="AL86">
            <v>23.572706796704676</v>
          </cell>
          <cell r="AM86">
            <v>0.39856061599999992</v>
          </cell>
          <cell r="AN86">
            <v>0.18925397599999982</v>
          </cell>
          <cell r="AO86">
            <v>8.1844204413522395</v>
          </cell>
          <cell r="AP86">
            <v>23.606438971087098</v>
          </cell>
          <cell r="AQ86">
            <v>0.51148092199999995</v>
          </cell>
          <cell r="AR86">
            <v>0.22509875200000051</v>
          </cell>
          <cell r="AS86">
            <v>8.1974340110702268</v>
          </cell>
          <cell r="AT86">
            <v>23.64324690466723</v>
          </cell>
          <cell r="AU86">
            <v>8.1419999999999995</v>
          </cell>
          <cell r="AV86">
            <v>23.817</v>
          </cell>
          <cell r="AW86">
            <v>0.64277437699999995</v>
          </cell>
          <cell r="AX86">
            <v>0.26070230800000038</v>
          </cell>
          <cell r="AY86">
            <v>8.221033713225955</v>
          </cell>
          <cell r="AZ86">
            <v>24.040541098257702</v>
          </cell>
          <cell r="BA86">
            <v>1.5014171653999999</v>
          </cell>
          <cell r="BB86">
            <v>0.42933258799999985</v>
          </cell>
          <cell r="BC86">
            <v>8.3108968014944384</v>
          </cell>
          <cell r="BD86">
            <v>24.294712294629743</v>
          </cell>
          <cell r="BE86">
            <v>8.1300000000000008</v>
          </cell>
          <cell r="BF86">
            <v>24.215</v>
          </cell>
          <cell r="BG86">
            <v>2.4752336056669999</v>
          </cell>
          <cell r="BH86">
            <v>0.4626251360000011</v>
          </cell>
          <cell r="BI86">
            <v>8.386995990203415</v>
          </cell>
          <cell r="BJ86">
            <v>24.941894429642346</v>
          </cell>
          <cell r="BK86">
            <v>3.34000972227948</v>
          </cell>
          <cell r="BL86">
            <v>0.46262513599999933</v>
          </cell>
          <cell r="BM86">
            <v>8.4626442816753809</v>
          </cell>
          <cell r="BN86">
            <v>25.15586010918236</v>
          </cell>
          <cell r="BO86">
            <v>8.1310000000000002</v>
          </cell>
          <cell r="BP86">
            <v>24.219000000000001</v>
          </cell>
          <cell r="BQ86">
            <v>4.0051814762087696</v>
          </cell>
          <cell r="BR86">
            <v>0.4626251360000011</v>
          </cell>
          <cell r="BS86">
            <v>8.5218317197342319</v>
          </cell>
          <cell r="BT86">
            <v>25.324439037307499</v>
          </cell>
        </row>
        <row r="87">
          <cell r="B87" t="str">
            <v>Church</v>
          </cell>
          <cell r="C87" t="str">
            <v>CHURCH</v>
          </cell>
          <cell r="D87">
            <v>6.6</v>
          </cell>
          <cell r="E87">
            <v>62.5</v>
          </cell>
          <cell r="F87">
            <v>25</v>
          </cell>
          <cell r="G87">
            <v>0.36040455232877877</v>
          </cell>
          <cell r="H87">
            <v>0.31224645013505831</v>
          </cell>
          <cell r="I87">
            <v>7.8049999999999997</v>
          </cell>
          <cell r="J87">
            <v>22.521999999999998</v>
          </cell>
          <cell r="K87">
            <v>9.3307649999999631E-3</v>
          </cell>
          <cell r="L87">
            <v>3.9441440000003158E-3</v>
          </cell>
          <cell r="M87">
            <v>7.8061612533764571</v>
          </cell>
          <cell r="N87">
            <v>22.525284520548674</v>
          </cell>
          <cell r="O87">
            <v>2.2356519999999935E-2</v>
          </cell>
          <cell r="P87">
            <v>7.4493640000001804E-3</v>
          </cell>
          <cell r="Q87">
            <v>7.8076073386592171</v>
          </cell>
          <cell r="R87">
            <v>22.529374667387128</v>
          </cell>
          <cell r="S87">
            <v>9.3307649999999631E-3</v>
          </cell>
          <cell r="T87">
            <v>1.0774572000000315E-2</v>
          </cell>
          <cell r="U87">
            <v>7.8067587608680453</v>
          </cell>
          <cell r="V87">
            <v>22.526974526945121</v>
          </cell>
          <cell r="W87">
            <v>6.239989099999993E-2</v>
          </cell>
          <cell r="X87">
            <v>3.5375868000000255E-2</v>
          </cell>
          <cell r="Y87">
            <v>7.8135531607240711</v>
          </cell>
          <cell r="Z87">
            <v>22.546191991794274</v>
          </cell>
          <cell r="AA87">
            <v>9.3527037999999951E-2</v>
          </cell>
          <cell r="AB87">
            <v>5.9875728000000183E-2</v>
          </cell>
          <cell r="AC87">
            <v>7.8184192618552322</v>
          </cell>
          <cell r="AD87">
            <v>22.559955404225409</v>
          </cell>
          <cell r="AE87">
            <v>0.13273992899999992</v>
          </cell>
          <cell r="AF87">
            <v>8.4652792000000199E-2</v>
          </cell>
          <cell r="AG87">
            <v>7.8240169312104868</v>
          </cell>
          <cell r="AH87">
            <v>22.575788004065174</v>
          </cell>
          <cell r="AI87">
            <v>0.18185929299999992</v>
          </cell>
          <cell r="AJ87">
            <v>0.10890987600000046</v>
          </cell>
          <cell r="AK87">
            <v>7.8304357057566953</v>
          </cell>
          <cell r="AL87">
            <v>22.593943040099301</v>
          </cell>
          <cell r="AM87">
            <v>0.24030974400000005</v>
          </cell>
          <cell r="AN87">
            <v>0.13342277200000008</v>
          </cell>
          <cell r="AO87">
            <v>7.8376931164723507</v>
          </cell>
          <cell r="AP87">
            <v>22.614470097422881</v>
          </cell>
          <cell r="AQ87">
            <v>0.30563534499999989</v>
          </cell>
          <cell r="AR87">
            <v>0.15770713600000019</v>
          </cell>
          <cell r="AS87">
            <v>7.8455319554745966</v>
          </cell>
          <cell r="AT87">
            <v>22.636641682283354</v>
          </cell>
          <cell r="AU87">
            <v>7.8090000000000002</v>
          </cell>
          <cell r="AV87">
            <v>22.707999999999998</v>
          </cell>
          <cell r="AW87">
            <v>0.3805429079999999</v>
          </cell>
          <cell r="AX87">
            <v>0.18170476400000024</v>
          </cell>
          <cell r="AY87">
            <v>7.8581839158758244</v>
          </cell>
          <cell r="AZ87">
            <v>22.847113121764416</v>
          </cell>
          <cell r="BA87">
            <v>0.86484218899999998</v>
          </cell>
          <cell r="BB87">
            <v>0.2907979199999986</v>
          </cell>
          <cell r="BC87">
            <v>7.9100922921238608</v>
          </cell>
          <cell r="BD87">
            <v>22.99393218114589</v>
          </cell>
          <cell r="BE87">
            <v>7.8159999999999998</v>
          </cell>
          <cell r="BF87">
            <v>22.898</v>
          </cell>
          <cell r="BG87">
            <v>1.4187859116399999</v>
          </cell>
          <cell r="BH87">
            <v>0.31211603599999926</v>
          </cell>
          <cell r="BI87">
            <v>7.9674146523349698</v>
          </cell>
          <cell r="BJ87">
            <v>23.326265309748244</v>
          </cell>
          <cell r="BK87">
            <v>1.9228443195589</v>
          </cell>
          <cell r="BL87">
            <v>0.31211603599999838</v>
          </cell>
          <cell r="BM87">
            <v>8.0115083277136474</v>
          </cell>
          <cell r="BN87">
            <v>23.450981057219046</v>
          </cell>
          <cell r="BO87">
            <v>7.819</v>
          </cell>
          <cell r="BP87">
            <v>22.914999999999999</v>
          </cell>
          <cell r="BQ87">
            <v>2.3236443466110002</v>
          </cell>
          <cell r="BR87">
            <v>0.31211603599999926</v>
          </cell>
          <cell r="BS87">
            <v>8.0495692373363354</v>
          </cell>
          <cell r="BT87">
            <v>23.567148285014131</v>
          </cell>
        </row>
        <row r="88">
          <cell r="B88" t="str">
            <v>Circle Sq</v>
          </cell>
          <cell r="C88" t="str">
            <v>CIRCLE SQUARE</v>
          </cell>
          <cell r="D88">
            <v>6.6</v>
          </cell>
          <cell r="E88">
            <v>62.5</v>
          </cell>
          <cell r="F88">
            <v>25</v>
          </cell>
          <cell r="G88" t="e">
            <v>#N/A</v>
          </cell>
          <cell r="H88" t="e">
            <v>#N/A</v>
          </cell>
          <cell r="I88" t="e">
            <v>#N/A</v>
          </cell>
          <cell r="J88" t="e">
            <v>#N/A</v>
          </cell>
          <cell r="K88">
            <v>0</v>
          </cell>
          <cell r="L88">
            <v>0</v>
          </cell>
          <cell r="M88" t="e">
            <v>#N/A</v>
          </cell>
          <cell r="N88" t="e">
            <v>#N/A</v>
          </cell>
          <cell r="O88">
            <v>0</v>
          </cell>
          <cell r="P88">
            <v>0</v>
          </cell>
          <cell r="Q88" t="e">
            <v>#N/A</v>
          </cell>
          <cell r="R88" t="e">
            <v>#N/A</v>
          </cell>
          <cell r="S88">
            <v>0</v>
          </cell>
          <cell r="T88">
            <v>0</v>
          </cell>
          <cell r="U88" t="e">
            <v>#N/A</v>
          </cell>
          <cell r="V88" t="e">
            <v>#N/A</v>
          </cell>
          <cell r="W88">
            <v>0</v>
          </cell>
          <cell r="X88">
            <v>0</v>
          </cell>
          <cell r="Y88" t="e">
            <v>#N/A</v>
          </cell>
          <cell r="Z88" t="e">
            <v>#N/A</v>
          </cell>
          <cell r="AA88">
            <v>0</v>
          </cell>
          <cell r="AB88">
            <v>0</v>
          </cell>
          <cell r="AC88" t="e">
            <v>#N/A</v>
          </cell>
          <cell r="AD88" t="e">
            <v>#N/A</v>
          </cell>
          <cell r="AE88">
            <v>0</v>
          </cell>
          <cell r="AF88">
            <v>0</v>
          </cell>
          <cell r="AG88" t="e">
            <v>#N/A</v>
          </cell>
          <cell r="AH88" t="e">
            <v>#N/A</v>
          </cell>
          <cell r="AI88">
            <v>0</v>
          </cell>
          <cell r="AJ88">
            <v>0</v>
          </cell>
          <cell r="AK88" t="e">
            <v>#N/A</v>
          </cell>
          <cell r="AL88" t="e">
            <v>#N/A</v>
          </cell>
          <cell r="AM88">
            <v>0</v>
          </cell>
          <cell r="AN88">
            <v>0</v>
          </cell>
          <cell r="AO88" t="e">
            <v>#N/A</v>
          </cell>
          <cell r="AP88" t="e">
            <v>#N/A</v>
          </cell>
          <cell r="AQ88">
            <v>0</v>
          </cell>
          <cell r="AR88">
            <v>0</v>
          </cell>
          <cell r="AS88" t="e">
            <v>#N/A</v>
          </cell>
          <cell r="AT88" t="e">
            <v>#N/A</v>
          </cell>
          <cell r="AU88" t="e">
            <v>#N/A</v>
          </cell>
          <cell r="AV88" t="e">
            <v>#N/A</v>
          </cell>
          <cell r="AW88">
            <v>0</v>
          </cell>
          <cell r="AX88">
            <v>0</v>
          </cell>
          <cell r="AY88" t="e">
            <v>#N/A</v>
          </cell>
          <cell r="AZ88" t="e">
            <v>#N/A</v>
          </cell>
          <cell r="BA88">
            <v>0</v>
          </cell>
          <cell r="BB88">
            <v>0</v>
          </cell>
          <cell r="BC88" t="e">
            <v>#N/A</v>
          </cell>
          <cell r="BD88" t="e">
            <v>#N/A</v>
          </cell>
          <cell r="BE88" t="e">
            <v>#N/A</v>
          </cell>
          <cell r="BF88" t="e">
            <v>#N/A</v>
          </cell>
          <cell r="BG88">
            <v>0</v>
          </cell>
          <cell r="BH88">
            <v>0</v>
          </cell>
          <cell r="BI88" t="e">
            <v>#N/A</v>
          </cell>
          <cell r="BJ88" t="e">
            <v>#N/A</v>
          </cell>
          <cell r="BK88">
            <v>0</v>
          </cell>
          <cell r="BL88">
            <v>0</v>
          </cell>
          <cell r="BM88" t="e">
            <v>#N/A</v>
          </cell>
          <cell r="BN88" t="e">
            <v>#N/A</v>
          </cell>
          <cell r="BO88" t="e">
            <v>#N/A</v>
          </cell>
          <cell r="BP88" t="e">
            <v>#N/A</v>
          </cell>
          <cell r="BQ88">
            <v>0</v>
          </cell>
          <cell r="BR88">
            <v>0</v>
          </cell>
          <cell r="BS88" t="e">
            <v>#N/A</v>
          </cell>
          <cell r="BT88" t="e">
            <v>#N/A</v>
          </cell>
        </row>
        <row r="89">
          <cell r="B89" t="str">
            <v>Clarendon Rd</v>
          </cell>
          <cell r="C89" t="str">
            <v>CLARENDON RD</v>
          </cell>
          <cell r="D89">
            <v>6.6</v>
          </cell>
          <cell r="E89">
            <v>54.75</v>
          </cell>
          <cell r="F89">
            <v>21.9</v>
          </cell>
          <cell r="G89">
            <v>0.89913047956290049</v>
          </cell>
          <cell r="H89">
            <v>0.70127706122912958</v>
          </cell>
          <cell r="I89">
            <v>15.355</v>
          </cell>
          <cell r="J89">
            <v>49.219000000000001</v>
          </cell>
          <cell r="K89">
            <v>3.0004864000000131E-2</v>
          </cell>
          <cell r="L89">
            <v>3.9198279999990149E-3</v>
          </cell>
          <cell r="M89">
            <v>15.357967640917936</v>
          </cell>
          <cell r="N89">
            <v>49.2273937560688</v>
          </cell>
          <cell r="O89">
            <v>7.2799201000000036E-2</v>
          </cell>
          <cell r="P89">
            <v>7.4640559999989975E-3</v>
          </cell>
          <cell r="Q89">
            <v>15.36202121409621</v>
          </cell>
          <cell r="R89">
            <v>49.23885899239837</v>
          </cell>
          <cell r="S89">
            <v>3.0004864000000131E-2</v>
          </cell>
          <cell r="T89">
            <v>1.0871547999999009E-2</v>
          </cell>
          <cell r="U89">
            <v>15.358575758707834</v>
          </cell>
          <cell r="V89">
            <v>49.229113772920783</v>
          </cell>
          <cell r="W89">
            <v>0.20820448100000011</v>
          </cell>
          <cell r="X89">
            <v>6.1087479999999417E-2</v>
          </cell>
          <cell r="Y89">
            <v>15.378556937299084</v>
          </cell>
          <cell r="Z89">
            <v>49.285629080432678</v>
          </cell>
          <cell r="AA89">
            <v>0.31607424800000006</v>
          </cell>
          <cell r="AB89">
            <v>0.11122876399999893</v>
          </cell>
          <cell r="AC89">
            <v>15.392379319546022</v>
          </cell>
          <cell r="AD89">
            <v>49.324724681308524</v>
          </cell>
          <cell r="AE89">
            <v>0.45368476000000002</v>
          </cell>
          <cell r="AF89">
            <v>0.1616962279999985</v>
          </cell>
          <cell r="AG89">
            <v>15.408831875617572</v>
          </cell>
          <cell r="AH89">
            <v>49.371259537172705</v>
          </cell>
          <cell r="AI89">
            <v>0.62815687999999992</v>
          </cell>
          <cell r="AJ89">
            <v>0.21162299599999912</v>
          </cell>
          <cell r="AK89">
            <v>15.428461687495247</v>
          </cell>
          <cell r="AL89">
            <v>49.426781029541189</v>
          </cell>
          <cell r="AM89">
            <v>0.83768834000000014</v>
          </cell>
          <cell r="AN89">
            <v>0.26185099599999972</v>
          </cell>
          <cell r="AO89">
            <v>15.451184747215786</v>
          </cell>
          <cell r="AP89">
            <v>49.491051548011981</v>
          </cell>
          <cell r="AQ89">
            <v>1.0731983600000001</v>
          </cell>
          <cell r="AR89">
            <v>0.3118521559999996</v>
          </cell>
          <cell r="AS89">
            <v>15.476160498220278</v>
          </cell>
          <cell r="AT89">
            <v>49.561693639613999</v>
          </cell>
          <cell r="AU89">
            <v>15.372</v>
          </cell>
          <cell r="AV89">
            <v>49.869</v>
          </cell>
          <cell r="AW89">
            <v>1.3442826010000002</v>
          </cell>
          <cell r="AX89">
            <v>0.36155430800000143</v>
          </cell>
          <cell r="AY89">
            <v>15.521222030091629</v>
          </cell>
          <cell r="AZ89">
            <v>50.291063637520857</v>
          </cell>
          <cell r="BA89">
            <v>3.109115734</v>
          </cell>
          <cell r="BB89">
            <v>0.59832933599999816</v>
          </cell>
          <cell r="BC89">
            <v>15.696317334722766</v>
          </cell>
          <cell r="BD89">
            <v>50.786307946555262</v>
          </cell>
          <cell r="BE89">
            <v>15.381</v>
          </cell>
          <cell r="BF89">
            <v>50.109000000000002</v>
          </cell>
          <cell r="BG89">
            <v>5.1198050898199998</v>
          </cell>
          <cell r="BH89">
            <v>0.64513847599999696</v>
          </cell>
          <cell r="BI89">
            <v>15.88530177569533</v>
          </cell>
          <cell r="BJ89">
            <v>51.535380821434345</v>
          </cell>
          <cell r="BK89">
            <v>6.9092934271665989</v>
          </cell>
          <cell r="BL89">
            <v>0.64513847600000052</v>
          </cell>
          <cell r="BM89">
            <v>16.041841408010292</v>
          </cell>
          <cell r="BN89">
            <v>51.978141763571777</v>
          </cell>
          <cell r="BO89">
            <v>15.297000000000001</v>
          </cell>
          <cell r="BP89">
            <v>50.075000000000003</v>
          </cell>
          <cell r="BQ89">
            <v>8.2832192100459991</v>
          </cell>
          <cell r="BR89">
            <v>0.64513847599999696</v>
          </cell>
          <cell r="BS89">
            <v>16.078028744463627</v>
          </cell>
          <cell r="BT89">
            <v>52.284082886047379</v>
          </cell>
        </row>
        <row r="90">
          <cell r="B90" t="str">
            <v>Claughton</v>
          </cell>
          <cell r="C90" t="str">
            <v>CLAUGHTON</v>
          </cell>
          <cell r="D90">
            <v>11</v>
          </cell>
          <cell r="E90">
            <v>50</v>
          </cell>
          <cell r="F90">
            <v>20</v>
          </cell>
          <cell r="G90">
            <v>0.15681704383347417</v>
          </cell>
          <cell r="H90">
            <v>0.15251506476278376</v>
          </cell>
          <cell r="I90">
            <v>3.05</v>
          </cell>
          <cell r="J90">
            <v>7.84</v>
          </cell>
          <cell r="K90">
            <v>5.5608639999999709E-3</v>
          </cell>
          <cell r="L90">
            <v>1.7958159999997836E-4</v>
          </cell>
          <cell r="M90">
            <v>3.0503012952556752</v>
          </cell>
          <cell r="N90">
            <v>7.8408521916737088</v>
          </cell>
          <cell r="O90">
            <v>1.3196964999999977E-2</v>
          </cell>
          <cell r="P90">
            <v>3.836743999999781E-4</v>
          </cell>
          <cell r="Q90">
            <v>3.0507127987103049</v>
          </cell>
          <cell r="R90">
            <v>7.8420160992067114</v>
          </cell>
          <cell r="S90">
            <v>5.5608639999999709E-3</v>
          </cell>
          <cell r="T90">
            <v>6.1359039999997478E-4</v>
          </cell>
          <cell r="U90">
            <v>3.0503240748099945</v>
          </cell>
          <cell r="V90">
            <v>7.8409166219830349</v>
          </cell>
          <cell r="W90">
            <v>3.6242220999999963E-2</v>
          </cell>
          <cell r="X90">
            <v>1.6385910400000259E-2</v>
          </cell>
          <cell r="Y90">
            <v>3.0527622605300668</v>
          </cell>
          <cell r="Z90">
            <v>7.8478128526088575</v>
          </cell>
          <cell r="AA90">
            <v>5.3831674999999968E-2</v>
          </cell>
          <cell r="AB90">
            <v>3.2178826399999694E-2</v>
          </cell>
          <cell r="AC90">
            <v>3.0545143805578565</v>
          </cell>
          <cell r="AD90">
            <v>7.852768596421269</v>
          </cell>
          <cell r="AE90">
            <v>7.5731130000000035E-2</v>
          </cell>
          <cell r="AF90">
            <v>4.8027054399999991E-2</v>
          </cell>
          <cell r="AG90">
            <v>3.0564956200979778</v>
          </cell>
          <cell r="AH90">
            <v>7.8583723880771679</v>
          </cell>
          <cell r="AI90">
            <v>0.10281608799999997</v>
          </cell>
          <cell r="AJ90">
            <v>6.38450344E-2</v>
          </cell>
          <cell r="AK90">
            <v>3.0587474403528256</v>
          </cell>
          <cell r="AL90">
            <v>7.8647414975660324</v>
          </cell>
          <cell r="AM90">
            <v>0.13473410499999999</v>
          </cell>
          <cell r="AN90">
            <v>7.9713122400000169E-2</v>
          </cell>
          <cell r="AO90">
            <v>3.0612555604060323</v>
          </cell>
          <cell r="AP90">
            <v>7.8718355323566422</v>
          </cell>
          <cell r="AQ90">
            <v>0.17019237100000001</v>
          </cell>
          <cell r="AR90">
            <v>9.5574438399999795E-2</v>
          </cell>
          <cell r="AS90">
            <v>3.0639491399044325</v>
          </cell>
          <cell r="AT90">
            <v>7.8794541256725763</v>
          </cell>
          <cell r="AU90">
            <v>3.0529999999999999</v>
          </cell>
          <cell r="AV90">
            <v>7.931</v>
          </cell>
          <cell r="AW90">
            <v>0.21035051899999996</v>
          </cell>
          <cell r="AX90">
            <v>0.11141561040000003</v>
          </cell>
          <cell r="AY90">
            <v>3.069888341947745</v>
          </cell>
          <cell r="AZ90">
            <v>7.9787674444569907</v>
          </cell>
          <cell r="BA90">
            <v>0.46711558800000003</v>
          </cell>
          <cell r="BB90">
            <v>0.1892989343999999</v>
          </cell>
          <cell r="BC90">
            <v>3.0874528273825108</v>
          </cell>
          <cell r="BD90">
            <v>8.0284473114928918</v>
          </cell>
          <cell r="BE90">
            <v>3.0550000000000002</v>
          </cell>
          <cell r="BF90">
            <v>8.0250000000000004</v>
          </cell>
          <cell r="BG90">
            <v>0.76347012514000001</v>
          </cell>
          <cell r="BH90">
            <v>0.20481126640000047</v>
          </cell>
          <cell r="BI90">
            <v>3.1058215929142658</v>
          </cell>
          <cell r="BJ90">
            <v>8.1687451719215183</v>
          </cell>
          <cell r="BK90">
            <v>1.0385240014593</v>
          </cell>
          <cell r="BL90">
            <v>0.20481126640000002</v>
          </cell>
          <cell r="BM90">
            <v>3.1202581774174112</v>
          </cell>
          <cell r="BN90">
            <v>8.2095779991189044</v>
          </cell>
          <cell r="BO90">
            <v>3.056</v>
          </cell>
          <cell r="BP90">
            <v>8.0229999999999997</v>
          </cell>
          <cell r="BQ90">
            <v>1.2624308431597999</v>
          </cell>
          <cell r="BR90">
            <v>0.20481126640000002</v>
          </cell>
          <cell r="BS90">
            <v>3.1330102388109733</v>
          </cell>
          <cell r="BT90">
            <v>8.2408178483361372</v>
          </cell>
        </row>
        <row r="91">
          <cell r="B91" t="str">
            <v>Cleveleys</v>
          </cell>
          <cell r="C91" t="str">
            <v>CLEVELEYS</v>
          </cell>
          <cell r="D91">
            <v>6.6</v>
          </cell>
          <cell r="E91">
            <v>62.5</v>
          </cell>
          <cell r="F91">
            <v>25</v>
          </cell>
          <cell r="G91">
            <v>0.61618194824180672</v>
          </cell>
          <cell r="H91">
            <v>0.53346425250201324</v>
          </cell>
          <cell r="I91">
            <v>13.334</v>
          </cell>
          <cell r="J91">
            <v>38.503999999999998</v>
          </cell>
          <cell r="K91">
            <v>2.8074109999999708E-2</v>
          </cell>
          <cell r="L91">
            <v>1.7200440000006978E-3</v>
          </cell>
          <cell r="M91">
            <v>13.33660631255033</v>
          </cell>
          <cell r="N91">
            <v>38.511371765112919</v>
          </cell>
          <cell r="O91">
            <v>6.7655527999999743E-2</v>
          </cell>
          <cell r="P91">
            <v>3.3923120000025619E-3</v>
          </cell>
          <cell r="Q91">
            <v>13.340215074174143</v>
          </cell>
          <cell r="R91">
            <v>38.521578884376453</v>
          </cell>
          <cell r="S91">
            <v>2.8074109999999708E-2</v>
          </cell>
          <cell r="T91">
            <v>5.0871760000008592E-3</v>
          </cell>
          <cell r="U91">
            <v>13.336900860211935</v>
          </cell>
          <cell r="V91">
            <v>38.512204871708533</v>
          </cell>
          <cell r="W91">
            <v>0.19152003899999981</v>
          </cell>
          <cell r="X91">
            <v>6.5372924000000054E-2</v>
          </cell>
          <cell r="Y91">
            <v>13.356472306263782</v>
          </cell>
          <cell r="Z91">
            <v>38.567561280592088</v>
          </cell>
          <cell r="AA91">
            <v>0.28912843399999999</v>
          </cell>
          <cell r="AB91">
            <v>0.12567862400000074</v>
          </cell>
          <cell r="AC91">
            <v>13.370286207060312</v>
          </cell>
          <cell r="AD91">
            <v>38.606632892303537</v>
          </cell>
          <cell r="AE91">
            <v>0.41273932999999974</v>
          </cell>
          <cell r="AF91">
            <v>0.18622737200000028</v>
          </cell>
          <cell r="AG91">
            <v>13.386395997975049</v>
          </cell>
          <cell r="AH91">
            <v>38.652198261900772</v>
          </cell>
          <cell r="AI91">
            <v>0.56820948799999993</v>
          </cell>
          <cell r="AJ91">
            <v>0.24649641200000083</v>
          </cell>
          <cell r="AK91">
            <v>13.405268283435662</v>
          </cell>
          <cell r="AL91">
            <v>38.705577146003527</v>
          </cell>
          <cell r="AM91">
            <v>0.75380926799999992</v>
          </cell>
          <cell r="AN91">
            <v>0.30699005200000062</v>
          </cell>
          <cell r="AO91">
            <v>13.426795874690631</v>
          </cell>
          <cell r="AP91">
            <v>38.766466369039527</v>
          </cell>
          <cell r="AQ91">
            <v>0.96167172599999962</v>
          </cell>
          <cell r="AR91">
            <v>0.36738572399999914</v>
          </cell>
          <cell r="AS91">
            <v>13.450262375231208</v>
          </cell>
          <cell r="AT91">
            <v>38.832839655691366</v>
          </cell>
          <cell r="AU91">
            <v>13.343</v>
          </cell>
          <cell r="AV91">
            <v>38.905999999999999</v>
          </cell>
          <cell r="AW91">
            <v>1.1989409779999995</v>
          </cell>
          <cell r="AX91">
            <v>0.42762420400000245</v>
          </cell>
          <cell r="AY91">
            <v>13.485287552376088</v>
          </cell>
          <cell r="AZ91">
            <v>39.308449972654266</v>
          </cell>
          <cell r="BA91">
            <v>2.7346275029999996</v>
          </cell>
          <cell r="BB91">
            <v>0.72185968800000033</v>
          </cell>
          <cell r="BC91">
            <v>13.645364213662779</v>
          </cell>
          <cell r="BD91">
            <v>39.761215143476356</v>
          </cell>
          <cell r="BE91">
            <v>13.362</v>
          </cell>
          <cell r="BF91">
            <v>39.630000000000003</v>
          </cell>
          <cell r="BG91">
            <v>4.4982605755999989</v>
          </cell>
          <cell r="BH91">
            <v>0.78037112000000164</v>
          </cell>
          <cell r="BI91">
            <v>13.82376051975872</v>
          </cell>
          <cell r="BJ91">
            <v>40.936055979222466</v>
          </cell>
          <cell r="BK91">
            <v>6.0934711700979998</v>
          </cell>
          <cell r="BL91">
            <v>0.78037112000000164</v>
          </cell>
          <cell r="BM91">
            <v>13.963305257053806</v>
          </cell>
          <cell r="BN91">
            <v>41.330748099303463</v>
          </cell>
          <cell r="BO91">
            <v>13.37</v>
          </cell>
          <cell r="BP91">
            <v>39.968000000000004</v>
          </cell>
          <cell r="BQ91">
            <v>7.3432153930679993</v>
          </cell>
          <cell r="BR91">
            <v>0.78037112000000164</v>
          </cell>
          <cell r="BS91">
            <v>14.080629524258336</v>
          </cell>
          <cell r="BT91">
            <v>41.977963822057767</v>
          </cell>
        </row>
        <row r="92">
          <cell r="B92" t="str">
            <v>Clifton Junction</v>
          </cell>
          <cell r="C92" t="str">
            <v>CLIFTON JUNCTION</v>
          </cell>
          <cell r="D92">
            <v>11</v>
          </cell>
          <cell r="E92">
            <v>62.5</v>
          </cell>
          <cell r="F92">
            <v>25</v>
          </cell>
          <cell r="G92">
            <v>0.40310954294507145</v>
          </cell>
          <cell r="H92">
            <v>0.35249904145318339</v>
          </cell>
          <cell r="I92">
            <v>8.8119999999999994</v>
          </cell>
          <cell r="J92">
            <v>25.193000000000001</v>
          </cell>
          <cell r="K92">
            <v>8.3691190000000359E-3</v>
          </cell>
          <cell r="L92">
            <v>7.0059119999932307E-4</v>
          </cell>
          <cell r="M92">
            <v>8.8124760363295849</v>
          </cell>
          <cell r="N92">
            <v>25.194346434066965</v>
          </cell>
          <cell r="O92">
            <v>2.0386722999999995E-2</v>
          </cell>
          <cell r="P92">
            <v>1.3728031999988843E-3</v>
          </cell>
          <cell r="Q92">
            <v>8.8131420789371813</v>
          </cell>
          <cell r="R92">
            <v>25.196230287044528</v>
          </cell>
          <cell r="S92">
            <v>8.3691190000000359E-3</v>
          </cell>
          <cell r="T92">
            <v>2.0484231999997604E-3</v>
          </cell>
          <cell r="U92">
            <v>8.812546779163041</v>
          </cell>
          <cell r="V92">
            <v>25.194546525015998</v>
          </cell>
          <cell r="W92">
            <v>5.855607890000003E-2</v>
          </cell>
          <cell r="X92">
            <v>1.7083427200000223E-2</v>
          </cell>
          <cell r="Y92">
            <v>8.8159700444734721</v>
          </cell>
          <cell r="Z92">
            <v>25.204228981475222</v>
          </cell>
          <cell r="AA92">
            <v>8.9116836000000033E-2</v>
          </cell>
          <cell r="AB92">
            <v>3.2123459200000148E-2</v>
          </cell>
          <cell r="AC92">
            <v>8.818363465188213</v>
          </cell>
          <cell r="AD92">
            <v>25.210998597545721</v>
          </cell>
          <cell r="AE92">
            <v>0.12828179900000009</v>
          </cell>
          <cell r="AF92">
            <v>4.7255755200000138E-2</v>
          </cell>
          <cell r="AG92">
            <v>8.8212133321972956</v>
          </cell>
          <cell r="AH92">
            <v>25.219059238696133</v>
          </cell>
          <cell r="AI92">
            <v>0.17819498500000003</v>
          </cell>
          <cell r="AJ92">
            <v>6.2279375200000153E-2</v>
          </cell>
          <cell r="AK92">
            <v>8.8246216305995144</v>
          </cell>
          <cell r="AL92">
            <v>25.228699362346198</v>
          </cell>
          <cell r="AM92">
            <v>0.23835110600000009</v>
          </cell>
          <cell r="AN92">
            <v>7.7388107200000888E-2</v>
          </cell>
          <cell r="AO92">
            <v>8.8285720108849759</v>
          </cell>
          <cell r="AP92">
            <v>25.239872725098657</v>
          </cell>
          <cell r="AQ92">
            <v>0.30611131700000005</v>
          </cell>
          <cell r="AR92">
            <v>9.245748719999991E-2</v>
          </cell>
          <cell r="AS92">
            <v>8.8329194369450406</v>
          </cell>
          <cell r="AT92">
            <v>25.252169102889773</v>
          </cell>
          <cell r="AU92">
            <v>8.8179999999999996</v>
          </cell>
          <cell r="AV92">
            <v>25.448</v>
          </cell>
          <cell r="AW92">
            <v>0.3848325560000001</v>
          </cell>
          <cell r="AX92">
            <v>0.1074656751999985</v>
          </cell>
          <cell r="AY92">
            <v>8.8438389560277173</v>
          </cell>
          <cell r="AZ92">
            <v>25.521083604103922</v>
          </cell>
          <cell r="BA92">
            <v>0.89985248210000013</v>
          </cell>
          <cell r="BB92">
            <v>0.17978428320000006</v>
          </cell>
          <cell r="BC92">
            <v>8.8746662342793599</v>
          </cell>
          <cell r="BD92">
            <v>25.608276314092969</v>
          </cell>
          <cell r="BE92">
            <v>8.8249999999999993</v>
          </cell>
          <cell r="BF92">
            <v>25.757000000000001</v>
          </cell>
          <cell r="BG92">
            <v>1.4841156725740001</v>
          </cell>
          <cell r="BH92">
            <v>0.19411731119999942</v>
          </cell>
          <cell r="BI92">
            <v>8.9130843877222556</v>
          </cell>
          <cell r="BJ92">
            <v>26.006140271500293</v>
          </cell>
          <cell r="BK92">
            <v>2.0020394869569902</v>
          </cell>
          <cell r="BL92">
            <v>0.19411731119999587</v>
          </cell>
          <cell r="BM92">
            <v>8.9402683380544143</v>
          </cell>
          <cell r="BN92">
            <v>26.083028093977521</v>
          </cell>
          <cell r="BO92">
            <v>8.8309999999999995</v>
          </cell>
          <cell r="BP92">
            <v>26.01</v>
          </cell>
          <cell r="BQ92">
            <v>2.3989905842510506</v>
          </cell>
          <cell r="BR92">
            <v>0.1941173112000012</v>
          </cell>
          <cell r="BS92">
            <v>8.9671028674069451</v>
          </cell>
          <cell r="BT92">
            <v>26.394957041929544</v>
          </cell>
        </row>
        <row r="93">
          <cell r="B93" t="str">
            <v>Clover Hill</v>
          </cell>
          <cell r="C93" t="str">
            <v>CLOVER HILL</v>
          </cell>
          <cell r="D93">
            <v>6.6</v>
          </cell>
          <cell r="E93">
            <v>62.5</v>
          </cell>
          <cell r="F93">
            <v>25</v>
          </cell>
          <cell r="G93">
            <v>0.63663870760159114</v>
          </cell>
          <cell r="H93">
            <v>0.55093785261976747</v>
          </cell>
          <cell r="I93">
            <v>13.771000000000001</v>
          </cell>
          <cell r="J93">
            <v>39.783000000000001</v>
          </cell>
          <cell r="K93">
            <v>1.9598054000000253E-2</v>
          </cell>
          <cell r="L93">
            <v>8.367087999999967E-3</v>
          </cell>
          <cell r="M93">
            <v>13.773446315494187</v>
          </cell>
          <cell r="N93">
            <v>39.789919225099446</v>
          </cell>
          <cell r="O93">
            <v>4.7663716000000189E-2</v>
          </cell>
          <cell r="P93">
            <v>1.5771348000000351E-2</v>
          </cell>
          <cell r="Q93">
            <v>13.776549128981284</v>
          </cell>
          <cell r="R93">
            <v>39.798695306929375</v>
          </cell>
          <cell r="S93">
            <v>1.9598054000000253E-2</v>
          </cell>
          <cell r="T93">
            <v>2.2767716000000604E-2</v>
          </cell>
          <cell r="U93">
            <v>13.774706043744535</v>
          </cell>
          <cell r="V93">
            <v>39.79348227465254</v>
          </cell>
          <cell r="W93">
            <v>0.13733350100000008</v>
          </cell>
          <cell r="X93">
            <v>6.6663720000000204E-2</v>
          </cell>
          <cell r="Y93">
            <v>13.788845128857316</v>
          </cell>
          <cell r="Z93">
            <v>39.833473646504622</v>
          </cell>
          <cell r="AA93">
            <v>0.20922211300000004</v>
          </cell>
          <cell r="AB93">
            <v>0.11032322400000183</v>
          </cell>
          <cell r="AC93">
            <v>13.798952967626553</v>
          </cell>
          <cell r="AD93">
            <v>39.862062931852094</v>
          </cell>
          <cell r="AE93">
            <v>0.30105813100000023</v>
          </cell>
          <cell r="AF93">
            <v>0.15453239599999957</v>
          </cell>
          <cell r="AG93">
            <v>13.810853835364197</v>
          </cell>
          <cell r="AH93">
            <v>39.895723668969261</v>
          </cell>
          <cell r="AI93">
            <v>0.41755245299999988</v>
          </cell>
          <cell r="AJ93">
            <v>0.19764208400000083</v>
          </cell>
          <cell r="AK93">
            <v>13.824815565384991</v>
          </cell>
          <cell r="AL93">
            <v>39.935213404868463</v>
          </cell>
          <cell r="AM93">
            <v>0.55754097100000011</v>
          </cell>
          <cell r="AN93">
            <v>0.24125982000000157</v>
          </cell>
          <cell r="AO93">
            <v>13.840876947229203</v>
          </cell>
          <cell r="AP93">
            <v>39.980641852937538</v>
          </cell>
          <cell r="AQ93">
            <v>0.71494975900000002</v>
          </cell>
          <cell r="AR93">
            <v>0.28439128800000102</v>
          </cell>
          <cell r="AS93">
            <v>13.858419670075408</v>
          </cell>
          <cell r="AT93">
            <v>40.030260166077646</v>
          </cell>
          <cell r="AU93">
            <v>13.78</v>
          </cell>
          <cell r="AV93">
            <v>40.136000000000003</v>
          </cell>
          <cell r="AW93">
            <v>0.895242804</v>
          </cell>
          <cell r="AX93">
            <v>0.32692153600000129</v>
          </cell>
          <cell r="AY93">
            <v>13.886911653135297</v>
          </cell>
          <cell r="AZ93">
            <v>40.438391819679332</v>
          </cell>
          <cell r="BA93">
            <v>2.0701530689999998</v>
          </cell>
          <cell r="BB93">
            <v>0.51712219600000076</v>
          </cell>
          <cell r="BC93">
            <v>14.006327889502334</v>
          </cell>
          <cell r="BD93">
            <v>40.776151941754968</v>
          </cell>
          <cell r="BE93">
            <v>13.794</v>
          </cell>
          <cell r="BF93">
            <v>40.542999999999999</v>
          </cell>
          <cell r="BG93">
            <v>3.4157629746999998</v>
          </cell>
          <cell r="BH93">
            <v>0.55413407600000042</v>
          </cell>
          <cell r="BI93">
            <v>14.14127592892072</v>
          </cell>
          <cell r="BJ93">
            <v>41.525244657130791</v>
          </cell>
          <cell r="BK93">
            <v>4.6187614887150001</v>
          </cell>
          <cell r="BL93">
            <v>0.5541340760000022</v>
          </cell>
          <cell r="BM93">
            <v>14.24651100708758</v>
          </cell>
          <cell r="BN93">
            <v>41.822894406692726</v>
          </cell>
          <cell r="BO93">
            <v>13.795</v>
          </cell>
          <cell r="BP93">
            <v>40.564999999999998</v>
          </cell>
          <cell r="BQ93">
            <v>5.5448847793510003</v>
          </cell>
          <cell r="BR93">
            <v>0.55413407600000575</v>
          </cell>
          <cell r="BS93">
            <v>14.328525784534774</v>
          </cell>
          <cell r="BT93">
            <v>42.074038800729646</v>
          </cell>
        </row>
        <row r="94">
          <cell r="B94" t="str">
            <v>Cog Lane</v>
          </cell>
          <cell r="C94" t="str">
            <v>COG LANE</v>
          </cell>
          <cell r="D94">
            <v>6.6</v>
          </cell>
          <cell r="E94">
            <v>62.5</v>
          </cell>
          <cell r="F94">
            <v>25</v>
          </cell>
          <cell r="G94">
            <v>0.91459117143887725</v>
          </cell>
          <cell r="H94">
            <v>0.73542254820284225</v>
          </cell>
          <cell r="I94">
            <v>16.283000000000001</v>
          </cell>
          <cell r="J94">
            <v>51.215000000000003</v>
          </cell>
          <cell r="K94">
            <v>2.891106199999971E-2</v>
          </cell>
          <cell r="L94">
            <v>24.006620216000002</v>
          </cell>
          <cell r="M94">
            <v>18.385563705071057</v>
          </cell>
          <cell r="N94">
            <v>57.161948214929829</v>
          </cell>
          <cell r="O94">
            <v>6.9705930999999888E-2</v>
          </cell>
          <cell r="P94">
            <v>24.01256832</v>
          </cell>
          <cell r="Q94">
            <v>18.389652654774736</v>
          </cell>
          <cell r="R94">
            <v>57.173513511183437</v>
          </cell>
          <cell r="S94">
            <v>2.891106199999971E-2</v>
          </cell>
          <cell r="T94">
            <v>24.018258023999998</v>
          </cell>
          <cell r="U94">
            <v>18.386581749250084</v>
          </cell>
          <cell r="V94">
            <v>57.164827678699979</v>
          </cell>
          <cell r="W94">
            <v>0.19702584000000001</v>
          </cell>
          <cell r="X94">
            <v>24.081978188000001</v>
          </cell>
          <cell r="Y94">
            <v>18.406862047154821</v>
          </cell>
          <cell r="Z94">
            <v>57.222189023391671</v>
          </cell>
          <cell r="AA94">
            <v>0.29727388899999974</v>
          </cell>
          <cell r="AB94">
            <v>24.145553707999994</v>
          </cell>
          <cell r="AC94">
            <v>18.421192892861146</v>
          </cell>
          <cell r="AD94">
            <v>57.262722776107992</v>
          </cell>
          <cell r="AE94">
            <v>0.42437584899999981</v>
          </cell>
          <cell r="AF94">
            <v>24.209646027999995</v>
          </cell>
          <cell r="AG94">
            <v>18.437918054834711</v>
          </cell>
          <cell r="AH94">
            <v>57.310028677899794</v>
          </cell>
          <cell r="AI94">
            <v>0.58455714899999989</v>
          </cell>
          <cell r="AJ94">
            <v>24.272836331999997</v>
          </cell>
          <cell r="AK94">
            <v>18.457458002667849</v>
          </cell>
          <cell r="AL94">
            <v>57.365295996367166</v>
          </cell>
          <cell r="AM94">
            <v>0.77605330899999969</v>
          </cell>
          <cell r="AN94">
            <v>24.336504148000003</v>
          </cell>
          <cell r="AO94">
            <v>18.479779061793774</v>
          </cell>
          <cell r="AP94">
            <v>57.428429485452</v>
          </cell>
          <cell r="AQ94">
            <v>0.99069316600000001</v>
          </cell>
          <cell r="AR94">
            <v>24.399787643999993</v>
          </cell>
          <cell r="AS94">
            <v>18.504091050076898</v>
          </cell>
          <cell r="AT94">
            <v>57.497194172568499</v>
          </cell>
          <cell r="AU94">
            <v>16.292999999999999</v>
          </cell>
          <cell r="AV94">
            <v>51.634</v>
          </cell>
          <cell r="AW94">
            <v>1.2372262769999998</v>
          </cell>
          <cell r="AX94">
            <v>24.462574012000005</v>
          </cell>
          <cell r="AY94">
            <v>18.541149487117238</v>
          </cell>
          <cell r="AZ94">
            <v>57.992726989846638</v>
          </cell>
          <cell r="BA94">
            <v>2.8375333699999992</v>
          </cell>
          <cell r="BB94">
            <v>24.188509816</v>
          </cell>
          <cell r="BC94">
            <v>18.657165652813266</v>
          </cell>
          <cell r="BD94">
            <v>58.320870259810327</v>
          </cell>
          <cell r="BE94">
            <v>16.315000000000001</v>
          </cell>
          <cell r="BF94">
            <v>52.414000000000001</v>
          </cell>
          <cell r="BG94">
            <v>4.6667943694799998</v>
          </cell>
          <cell r="BH94">
            <v>19.607367668000002</v>
          </cell>
          <cell r="BI94">
            <v>18.438438482832073</v>
          </cell>
          <cell r="BJ94">
            <v>58.419991002572132</v>
          </cell>
          <cell r="BK94">
            <v>6.3172525007300004</v>
          </cell>
          <cell r="BL94">
            <v>8.9825676680000068</v>
          </cell>
          <cell r="BM94">
            <v>17.653387165601387</v>
          </cell>
          <cell r="BN94">
            <v>56.199530562599129</v>
          </cell>
          <cell r="BO94">
            <v>16.196999999999999</v>
          </cell>
          <cell r="BP94">
            <v>52.301000000000002</v>
          </cell>
          <cell r="BQ94">
            <v>7.6115697775150002</v>
          </cell>
          <cell r="BR94">
            <v>5.8001676680000056</v>
          </cell>
          <cell r="BS94">
            <v>17.370222761283131</v>
          </cell>
          <cell r="BT94">
            <v>55.619375081382842</v>
          </cell>
        </row>
        <row r="95">
          <cell r="B95" t="str">
            <v>Coniston</v>
          </cell>
          <cell r="C95" t="str">
            <v>CONISTON</v>
          </cell>
          <cell r="D95">
            <v>11</v>
          </cell>
          <cell r="E95">
            <v>33.405000000000001</v>
          </cell>
          <cell r="F95">
            <v>13.1</v>
          </cell>
          <cell r="G95">
            <v>0.16311187407316435</v>
          </cell>
          <cell r="H95">
            <v>0.17979129209082331</v>
          </cell>
          <cell r="I95">
            <v>2.355</v>
          </cell>
          <cell r="J95">
            <v>5.4480000000000004</v>
          </cell>
          <cell r="K95">
            <v>4.931199000000025E-3</v>
          </cell>
          <cell r="L95">
            <v>1.3537919999984105E-4</v>
          </cell>
          <cell r="M95">
            <v>2.3552659263897855</v>
          </cell>
          <cell r="N95">
            <v>5.4487521534140555</v>
          </cell>
          <cell r="O95">
            <v>1.1826386000000022E-2</v>
          </cell>
          <cell r="P95">
            <v>2.7921119999985144E-4</v>
          </cell>
          <cell r="Q95">
            <v>2.3556353790729201</v>
          </cell>
          <cell r="R95">
            <v>5.4497971234043439</v>
          </cell>
          <cell r="S95">
            <v>4.931199000000025E-3</v>
          </cell>
          <cell r="T95">
            <v>4.3553239999960525E-4</v>
          </cell>
          <cell r="U95">
            <v>2.3552816803471326</v>
          </cell>
          <cell r="V95">
            <v>5.4487967123343379</v>
          </cell>
          <cell r="W95">
            <v>3.3469051E-2</v>
          </cell>
          <cell r="X95">
            <v>2.6824524399999161E-2</v>
          </cell>
          <cell r="Y95">
            <v>2.3581645919988721</v>
          </cell>
          <cell r="Z95">
            <v>5.456950817848365</v>
          </cell>
          <cell r="AA95">
            <v>5.0475494999999981E-2</v>
          </cell>
          <cell r="AB95">
            <v>5.3224704399999601E-2</v>
          </cell>
          <cell r="AC95">
            <v>2.3604428489126006</v>
          </cell>
          <cell r="AD95">
            <v>5.4633947015002953</v>
          </cell>
          <cell r="AE95">
            <v>7.1849181000000012E-2</v>
          </cell>
          <cell r="AF95">
            <v>7.9657012399999783E-2</v>
          </cell>
          <cell r="AG95">
            <v>2.3629520128675803</v>
          </cell>
          <cell r="AH95">
            <v>5.4704916888909958</v>
          </cell>
          <cell r="AI95">
            <v>9.8407737000000023E-2</v>
          </cell>
          <cell r="AJ95">
            <v>0.10607190439999892</v>
          </cell>
          <cell r="AK95">
            <v>2.3657323978187352</v>
          </cell>
          <cell r="AL95">
            <v>5.4783558051040782</v>
          </cell>
          <cell r="AM95">
            <v>0.12980064799999999</v>
          </cell>
          <cell r="AN95">
            <v>0.1325155884</v>
          </cell>
          <cell r="AO95">
            <v>2.3687680317907591</v>
          </cell>
          <cell r="AP95">
            <v>5.4869418745713512</v>
          </cell>
          <cell r="AQ95">
            <v>0.16476459800000001</v>
          </cell>
          <cell r="AR95">
            <v>0.15895488839999983</v>
          </cell>
          <cell r="AS95">
            <v>2.3719908666013607</v>
          </cell>
          <cell r="AT95">
            <v>5.4960574279682328</v>
          </cell>
          <cell r="AU95">
            <v>2.355</v>
          </cell>
          <cell r="AV95">
            <v>5.4530000000000003</v>
          </cell>
          <cell r="AW95">
            <v>0.20386663000000002</v>
          </cell>
          <cell r="AX95">
            <v>0.18538241639999931</v>
          </cell>
          <cell r="AY95">
            <v>2.3754302765200768</v>
          </cell>
          <cell r="AZ95">
            <v>5.5107855482754511</v>
          </cell>
          <cell r="BA95">
            <v>0.45401892799999999</v>
          </cell>
          <cell r="BB95">
            <v>0.31030084039999983</v>
          </cell>
          <cell r="BC95">
            <v>2.3951163840029719</v>
          </cell>
          <cell r="BD95">
            <v>5.5664662686607409</v>
          </cell>
          <cell r="BE95">
            <v>2.3839999999999999</v>
          </cell>
          <cell r="BF95">
            <v>5.641</v>
          </cell>
          <cell r="BG95">
            <v>0.75165639773000004</v>
          </cell>
          <cell r="BH95">
            <v>0.31357358839999949</v>
          </cell>
          <cell r="BI95">
            <v>2.4399100744764559</v>
          </cell>
          <cell r="BJ95">
            <v>5.7991375711957875</v>
          </cell>
          <cell r="BK95">
            <v>1.033988279478</v>
          </cell>
          <cell r="BL95">
            <v>4.8229588399998802E-2</v>
          </cell>
          <cell r="BM95">
            <v>2.4408017070310168</v>
          </cell>
          <cell r="BN95">
            <v>5.8016594888984141</v>
          </cell>
          <cell r="BO95">
            <v>2.3580000000000001</v>
          </cell>
          <cell r="BP95">
            <v>5.6210000000000004</v>
          </cell>
          <cell r="BQ95">
            <v>1.2658338719260001</v>
          </cell>
          <cell r="BR95">
            <v>2.2885588400000101E-2</v>
          </cell>
          <cell r="BS95">
            <v>2.4256402297571933</v>
          </cell>
          <cell r="BT95">
            <v>5.8123154605693106</v>
          </cell>
        </row>
        <row r="96">
          <cell r="B96" t="str">
            <v>Copse Rd</v>
          </cell>
          <cell r="C96" t="str">
            <v>COPSE RD</v>
          </cell>
          <cell r="D96">
            <v>6.6</v>
          </cell>
          <cell r="E96">
            <v>62.5</v>
          </cell>
          <cell r="F96">
            <v>25</v>
          </cell>
          <cell r="G96">
            <v>0.79589458082485143</v>
          </cell>
          <cell r="H96">
            <v>0.6223872380385852</v>
          </cell>
          <cell r="I96">
            <v>15.555999999999999</v>
          </cell>
          <cell r="J96">
            <v>49.732999999999997</v>
          </cell>
          <cell r="K96">
            <v>3.7359461000000094E-2</v>
          </cell>
          <cell r="L96">
            <v>4.7194600000040055E-3</v>
          </cell>
          <cell r="M96">
            <v>15.55968095096463</v>
          </cell>
          <cell r="N96">
            <v>49.743411301553216</v>
          </cell>
          <cell r="O96">
            <v>9.0006790000000114E-2</v>
          </cell>
          <cell r="P96">
            <v>9.0037679999923625E-3</v>
          </cell>
          <cell r="Q96">
            <v>15.56466117762332</v>
          </cell>
          <cell r="R96">
            <v>49.757497509722036</v>
          </cell>
          <cell r="S96">
            <v>3.7359461000000094E-2</v>
          </cell>
          <cell r="T96">
            <v>1.3135211999994567E-2</v>
          </cell>
          <cell r="U96">
            <v>15.560417138340785</v>
          </cell>
          <cell r="V96">
            <v>49.745493553896836</v>
          </cell>
          <cell r="W96">
            <v>0.25478567200000013</v>
          </cell>
          <cell r="X96">
            <v>9.40223919999994E-2</v>
          </cell>
          <cell r="Y96">
            <v>15.586512792370591</v>
          </cell>
          <cell r="Z96">
            <v>49.819303209592732</v>
          </cell>
          <cell r="AA96">
            <v>0.38461318200000028</v>
          </cell>
          <cell r="AB96">
            <v>0.17482674000000742</v>
          </cell>
          <cell r="AC96">
            <v>15.604938301448806</v>
          </cell>
          <cell r="AD96">
            <v>49.871418419256813</v>
          </cell>
          <cell r="AE96">
            <v>0.5489564870000001</v>
          </cell>
          <cell r="AF96">
            <v>0.25603571999999986</v>
          </cell>
          <cell r="AG96">
            <v>15.626418555667726</v>
          </cell>
          <cell r="AH96">
            <v>49.932173752936045</v>
          </cell>
          <cell r="AI96">
            <v>0.75554419500000014</v>
          </cell>
          <cell r="AJ96">
            <v>0.33658873599999595</v>
          </cell>
          <cell r="AK96">
            <v>15.65153685480359</v>
          </cell>
          <cell r="AL96">
            <v>50.003219031539416</v>
          </cell>
          <cell r="AM96">
            <v>1.0020789130000001</v>
          </cell>
          <cell r="AN96">
            <v>0.41751555999999823</v>
          </cell>
          <cell r="AO96">
            <v>15.680182310776765</v>
          </cell>
          <cell r="AP96">
            <v>50.084240616214664</v>
          </cell>
          <cell r="AQ96">
            <v>1.2781242690000001</v>
          </cell>
          <cell r="AR96">
            <v>0.49817048399999919</v>
          </cell>
          <cell r="AS96">
            <v>15.711385493000707</v>
          </cell>
          <cell r="AT96">
            <v>50.172496543195258</v>
          </cell>
          <cell r="AU96">
            <v>15.564</v>
          </cell>
          <cell r="AV96">
            <v>50.094000000000001</v>
          </cell>
          <cell r="AW96">
            <v>1.5927400440000001</v>
          </cell>
          <cell r="AX96">
            <v>0.57846331600001122</v>
          </cell>
          <cell r="AY96">
            <v>15.753931037024458</v>
          </cell>
          <cell r="AZ96">
            <v>50.631206096951153</v>
          </cell>
          <cell r="BA96">
            <v>3.6276006999999995</v>
          </cell>
          <cell r="BB96">
            <v>0.96554512000000159</v>
          </cell>
          <cell r="BC96">
            <v>15.965796056909728</v>
          </cell>
          <cell r="BD96">
            <v>51.230450865979542</v>
          </cell>
          <cell r="BE96">
            <v>15.59</v>
          </cell>
          <cell r="BF96">
            <v>51.017000000000003</v>
          </cell>
          <cell r="BG96">
            <v>5.9659920381999996</v>
          </cell>
          <cell r="BH96">
            <v>0.95290007599999171</v>
          </cell>
          <cell r="BI96">
            <v>16.195246094640506</v>
          </cell>
          <cell r="BJ96">
            <v>52.72889447122791</v>
          </cell>
          <cell r="BK96">
            <v>8.0814949912999996</v>
          </cell>
          <cell r="BL96">
            <v>-8.680479916000003</v>
          </cell>
          <cell r="BM96">
            <v>15.537602407952109</v>
          </cell>
          <cell r="BN96">
            <v>50.868797229380363</v>
          </cell>
          <cell r="BO96">
            <v>15.598000000000001</v>
          </cell>
          <cell r="BP96">
            <v>51.348999999999997</v>
          </cell>
          <cell r="BQ96">
            <v>9.7383339555060004</v>
          </cell>
          <cell r="BR96">
            <v>-34.459472187999999</v>
          </cell>
          <cell r="BS96">
            <v>13.435461240423582</v>
          </cell>
          <cell r="BT96">
            <v>45.232416714099074</v>
          </cell>
        </row>
        <row r="97">
          <cell r="B97" t="str">
            <v>Cox Green</v>
          </cell>
          <cell r="C97" t="str">
            <v>COX GREEN</v>
          </cell>
          <cell r="D97">
            <v>11</v>
          </cell>
          <cell r="E97">
            <v>62.5</v>
          </cell>
          <cell r="F97">
            <v>25</v>
          </cell>
          <cell r="G97">
            <v>0.36265577563890578</v>
          </cell>
          <cell r="H97">
            <v>0.32308222809780723</v>
          </cell>
          <cell r="I97">
            <v>8.0760000000000005</v>
          </cell>
          <cell r="J97">
            <v>22.663</v>
          </cell>
          <cell r="K97">
            <v>1.6804865000000113E-2</v>
          </cell>
          <cell r="L97">
            <v>3.3089679999993571E-3</v>
          </cell>
          <cell r="M97">
            <v>8.0770557024451808</v>
          </cell>
          <cell r="N97">
            <v>22.66598597743161</v>
          </cell>
          <cell r="O97">
            <v>4.0726007000000175E-2</v>
          </cell>
          <cell r="P97">
            <v>6.3210680000000963E-3</v>
          </cell>
          <cell r="Q97">
            <v>8.0784693310378035</v>
          </cell>
          <cell r="R97">
            <v>22.669984322887299</v>
          </cell>
          <cell r="S97">
            <v>1.6804865000000113E-2</v>
          </cell>
          <cell r="T97">
            <v>9.2328799999994438E-3</v>
          </cell>
          <cell r="U97">
            <v>8.0773666271895319</v>
          </cell>
          <cell r="V97">
            <v>22.666865405412285</v>
          </cell>
          <cell r="W97">
            <v>0.11598985400000006</v>
          </cell>
          <cell r="X97">
            <v>4.1096775999999835E-2</v>
          </cell>
          <cell r="Y97">
            <v>8.0842449098287812</v>
          </cell>
          <cell r="Z97">
            <v>22.686320126600812</v>
          </cell>
          <cell r="AA97">
            <v>0.17573745400000007</v>
          </cell>
          <cell r="AB97">
            <v>7.2908519999999477E-2</v>
          </cell>
          <cell r="AC97">
            <v>8.0890505290928925</v>
          </cell>
          <cell r="AD97">
            <v>22.699912470478626</v>
          </cell>
          <cell r="AE97">
            <v>0.25191840300000001</v>
          </cell>
          <cell r="AF97">
            <v>0.10501280000000035</v>
          </cell>
          <cell r="AG97">
            <v>8.094734029648567</v>
          </cell>
          <cell r="AH97">
            <v>22.715987837613802</v>
          </cell>
          <cell r="AI97">
            <v>0.3485078450000002</v>
          </cell>
          <cell r="AJ97">
            <v>0.13665836799999953</v>
          </cell>
          <cell r="AK97">
            <v>8.1014646221524789</v>
          </cell>
          <cell r="AL97">
            <v>22.735024828017483</v>
          </cell>
          <cell r="AM97">
            <v>0.464484432</v>
          </cell>
          <cell r="AN97">
            <v>0.16857360399999921</v>
          </cell>
          <cell r="AO97">
            <v>8.1092269297724791</v>
          </cell>
          <cell r="AP97">
            <v>22.756979949440513</v>
          </cell>
          <cell r="AQ97">
            <v>0.59482401899999993</v>
          </cell>
          <cell r="AR97">
            <v>0.20029963999999856</v>
          </cell>
          <cell r="AS97">
            <v>8.1177331689602443</v>
          </cell>
          <cell r="AT97">
            <v>22.781039227088772</v>
          </cell>
          <cell r="AU97">
            <v>8.0820000000000007</v>
          </cell>
          <cell r="AV97">
            <v>22.827999999999999</v>
          </cell>
          <cell r="AW97">
            <v>0.74550332400000008</v>
          </cell>
          <cell r="AX97">
            <v>0.23177113600000032</v>
          </cell>
          <cell r="AY97">
            <v>8.1332936065957409</v>
          </cell>
          <cell r="AZ97">
            <v>22.973080228221452</v>
          </cell>
          <cell r="BA97">
            <v>1.7269263880000003</v>
          </cell>
          <cell r="BB97">
            <v>0.35338582399999963</v>
          </cell>
          <cell r="BC97">
            <v>8.1911880741451526</v>
          </cell>
          <cell r="BD97">
            <v>23.136830510610945</v>
          </cell>
          <cell r="BE97">
            <v>8.0960000000000001</v>
          </cell>
          <cell r="BF97">
            <v>23.251000000000001</v>
          </cell>
          <cell r="BG97">
            <v>2.8424015838600005</v>
          </cell>
          <cell r="BH97">
            <v>0.2905480360000019</v>
          </cell>
          <cell r="BI97">
            <v>8.2604372096712471</v>
          </cell>
          <cell r="BJ97">
            <v>23.71609866415173</v>
          </cell>
          <cell r="BK97">
            <v>3.8355633912508007</v>
          </cell>
          <cell r="BL97">
            <v>-0.77082796400000086</v>
          </cell>
          <cell r="BM97">
            <v>8.2568568930834765</v>
          </cell>
          <cell r="BN97">
            <v>23.705971999599701</v>
          </cell>
          <cell r="BO97">
            <v>8.1259999999999994</v>
          </cell>
          <cell r="BP97">
            <v>23.338000000000001</v>
          </cell>
          <cell r="BQ97">
            <v>4.6008313569462</v>
          </cell>
          <cell r="BR97">
            <v>-0.87220396399999922</v>
          </cell>
          <cell r="BS97">
            <v>8.3217021844568446</v>
          </cell>
          <cell r="BT97">
            <v>23.891529366889824</v>
          </cell>
        </row>
        <row r="98">
          <cell r="B98" t="str">
            <v>Craggs Row &amp; Bushell St</v>
          </cell>
          <cell r="C98" t="str">
            <v>CRAGGS ROW</v>
          </cell>
          <cell r="D98">
            <v>6.6</v>
          </cell>
          <cell r="E98">
            <v>54.75</v>
          </cell>
          <cell r="F98">
            <v>21.9</v>
          </cell>
          <cell r="G98">
            <v>0.71002474649478731</v>
          </cell>
          <cell r="H98">
            <v>0.60580228353189225</v>
          </cell>
          <cell r="I98">
            <v>13.265000000000001</v>
          </cell>
          <cell r="J98">
            <v>38.868000000000002</v>
          </cell>
          <cell r="K98">
            <v>1.995867699999998E-2</v>
          </cell>
          <cell r="L98">
            <v>3.7047080000003341E-3</v>
          </cell>
          <cell r="M98">
            <v>13.267070009348439</v>
          </cell>
          <cell r="N98">
            <v>38.873854870589604</v>
          </cell>
          <cell r="O98">
            <v>4.7797560000000017E-2</v>
          </cell>
          <cell r="P98">
            <v>7.0291719999997504E-3</v>
          </cell>
          <cell r="Q98">
            <v>13.269796095224089</v>
          </cell>
          <cell r="R98">
            <v>38.881565405824681</v>
          </cell>
          <cell r="S98">
            <v>1.995867699999998E-2</v>
          </cell>
          <cell r="T98">
            <v>1.0207636000000075E-2</v>
          </cell>
          <cell r="U98">
            <v>13.26763886801985</v>
          </cell>
          <cell r="V98">
            <v>38.875463845885967</v>
          </cell>
          <cell r="W98">
            <v>0.13326939000000015</v>
          </cell>
          <cell r="X98">
            <v>9.256277199999996E-2</v>
          </cell>
          <cell r="Y98">
            <v>13.284755190836725</v>
          </cell>
          <cell r="Z98">
            <v>38.923876117617127</v>
          </cell>
          <cell r="AA98">
            <v>0.19963830000000005</v>
          </cell>
          <cell r="AB98">
            <v>0.17483787599999978</v>
          </cell>
          <cell r="AC98">
            <v>13.297758169851319</v>
          </cell>
          <cell r="AD98">
            <v>38.960654096164511</v>
          </cell>
          <cell r="AE98">
            <v>0.28320301700000006</v>
          </cell>
          <cell r="AF98">
            <v>0.2574012519999993</v>
          </cell>
          <cell r="AG98">
            <v>13.312290609126093</v>
          </cell>
          <cell r="AH98">
            <v>39.001758041598009</v>
          </cell>
          <cell r="AI98">
            <v>0.38780615600000001</v>
          </cell>
          <cell r="AJ98">
            <v>0.33946680400000062</v>
          </cell>
          <cell r="AK98">
            <v>13.32861988473187</v>
          </cell>
          <cell r="AL98">
            <v>39.047944207648847</v>
          </cell>
          <cell r="AM98">
            <v>0.51219591800000008</v>
          </cell>
          <cell r="AN98">
            <v>0.42179839199999947</v>
          </cell>
          <cell r="AO98">
            <v>13.34670331307577</v>
          </cell>
          <cell r="AP98">
            <v>39.099091866885139</v>
          </cell>
          <cell r="AQ98">
            <v>0.65116510900000002</v>
          </cell>
          <cell r="AR98">
            <v>0.50391651599999943</v>
          </cell>
          <cell r="AS98">
            <v>13.366043437443901</v>
          </cell>
          <cell r="AT98">
            <v>39.153793999243923</v>
          </cell>
          <cell r="AU98">
            <v>13.266999999999999</v>
          </cell>
          <cell r="AV98">
            <v>38.957000000000001</v>
          </cell>
          <cell r="AW98">
            <v>0.81089020299999992</v>
          </cell>
          <cell r="AX98">
            <v>0.58575938400000016</v>
          </cell>
          <cell r="AY98">
            <v>13.38917515379061</v>
          </cell>
          <cell r="AZ98">
            <v>39.302563518951402</v>
          </cell>
          <cell r="BA98">
            <v>1.8462936799999996</v>
          </cell>
          <cell r="BB98">
            <v>0.98280036799999948</v>
          </cell>
          <cell r="BC98">
            <v>13.514481546996297</v>
          </cell>
          <cell r="BD98">
            <v>39.656983520398477</v>
          </cell>
          <cell r="BE98">
            <v>13.319000000000001</v>
          </cell>
          <cell r="BF98">
            <v>39.862000000000002</v>
          </cell>
          <cell r="BG98">
            <v>3.0362368800400001</v>
          </cell>
          <cell r="BH98">
            <v>1.0501001920000004</v>
          </cell>
          <cell r="BI98">
            <v>13.676461789173008</v>
          </cell>
          <cell r="BJ98">
            <v>40.873054620557234</v>
          </cell>
          <cell r="BK98">
            <v>4.1341548483510007</v>
          </cell>
          <cell r="BL98">
            <v>0.99156193600000009</v>
          </cell>
          <cell r="BM98">
            <v>13.767383934126491</v>
          </cell>
          <cell r="BN98">
            <v>41.130221281583772</v>
          </cell>
          <cell r="BO98">
            <v>13.308999999999999</v>
          </cell>
          <cell r="BP98">
            <v>40.155000000000001</v>
          </cell>
          <cell r="BQ98">
            <v>5.0246351462330008</v>
          </cell>
          <cell r="BR98">
            <v>0.89803725199999995</v>
          </cell>
          <cell r="BS98">
            <v>13.827099470218453</v>
          </cell>
          <cell r="BT98">
            <v>41.620406594882503</v>
          </cell>
        </row>
        <row r="99">
          <cell r="B99" t="str">
            <v>Crown Lane</v>
          </cell>
          <cell r="C99" t="str">
            <v>CROWN LANE</v>
          </cell>
          <cell r="D99">
            <v>11</v>
          </cell>
          <cell r="E99">
            <v>33.405000000000001</v>
          </cell>
          <cell r="F99">
            <v>13.1</v>
          </cell>
          <cell r="G99">
            <v>0.82114043102188894</v>
          </cell>
          <cell r="H99">
            <v>0.65876619069976672</v>
          </cell>
          <cell r="I99">
            <v>8.6280000000000001</v>
          </cell>
          <cell r="J99">
            <v>27.425000000000001</v>
          </cell>
          <cell r="K99">
            <v>3.0620933000000239E-2</v>
          </cell>
          <cell r="L99">
            <v>4.3804880000060109E-3</v>
          </cell>
          <cell r="M99">
            <v>8.6298370981669432</v>
          </cell>
          <cell r="N99">
            <v>27.430196098286203</v>
          </cell>
          <cell r="O99">
            <v>7.3559959000000008E-2</v>
          </cell>
          <cell r="P99">
            <v>8.5103599999989399E-3</v>
          </cell>
          <cell r="Q99">
            <v>8.6323075746151936</v>
          </cell>
          <cell r="R99">
            <v>27.43718366088348</v>
          </cell>
          <cell r="S99">
            <v>3.0620933000000239E-2</v>
          </cell>
          <cell r="T99">
            <v>1.2618492000004977E-2</v>
          </cell>
          <cell r="U99">
            <v>8.6302694812421237</v>
          </cell>
          <cell r="V99">
            <v>27.431419062304325</v>
          </cell>
          <cell r="W99">
            <v>0.20613825299999955</v>
          </cell>
          <cell r="X99">
            <v>0.10184872000001022</v>
          </cell>
          <cell r="Y99">
            <v>8.6441651237971318</v>
          </cell>
          <cell r="Z99">
            <v>27.47072187462269</v>
          </cell>
          <cell r="AA99">
            <v>0.30965959399999998</v>
          </cell>
          <cell r="AB99">
            <v>0.19109485600000298</v>
          </cell>
          <cell r="AC99">
            <v>8.6542827924095818</v>
          </cell>
          <cell r="AD99">
            <v>27.499338962965336</v>
          </cell>
          <cell r="AE99">
            <v>0.44047453699999983</v>
          </cell>
          <cell r="AF99">
            <v>0.28087251599999874</v>
          </cell>
          <cell r="AG99">
            <v>8.665860901384427</v>
          </cell>
          <cell r="AH99">
            <v>27.532086800443054</v>
          </cell>
          <cell r="AI99">
            <v>0.60486312499999983</v>
          </cell>
          <cell r="AJ99">
            <v>0.37002562400000372</v>
          </cell>
          <cell r="AK99">
            <v>8.6791683892422817</v>
          </cell>
          <cell r="AL99">
            <v>27.56972606006244</v>
          </cell>
          <cell r="AM99">
            <v>0.80092218700000006</v>
          </cell>
          <cell r="AN99">
            <v>0.45966535199999825</v>
          </cell>
          <cell r="AO99">
            <v>8.6941636868162497</v>
          </cell>
          <cell r="AP99">
            <v>27.612139166464292</v>
          </cell>
          <cell r="AQ99">
            <v>1.0203545240000003</v>
          </cell>
          <cell r="AR99">
            <v>0.54906649999999146</v>
          </cell>
          <cell r="AS99">
            <v>8.7103732409707497</v>
          </cell>
          <cell r="AT99">
            <v>27.657986709114926</v>
          </cell>
          <cell r="AU99">
            <v>8.6329999999999991</v>
          </cell>
          <cell r="AV99">
            <v>27.637</v>
          </cell>
          <cell r="AW99">
            <v>1.2732055790000001</v>
          </cell>
          <cell r="AX99">
            <v>0.63810716800000478</v>
          </cell>
          <cell r="AY99">
            <v>8.7333179026350916</v>
          </cell>
          <cell r="AZ99">
            <v>27.920741876910743</v>
          </cell>
          <cell r="BA99">
            <v>2.9140079209999996</v>
          </cell>
          <cell r="BB99">
            <v>0.49816602399999965</v>
          </cell>
          <cell r="BC99">
            <v>8.8120926859697786</v>
          </cell>
          <cell r="BD99">
            <v>28.143550610840578</v>
          </cell>
          <cell r="BE99">
            <v>8.6489999999999991</v>
          </cell>
          <cell r="BF99">
            <v>28.22</v>
          </cell>
          <cell r="BG99">
            <v>4.7903116270899995</v>
          </cell>
          <cell r="BH99">
            <v>-4.0560336519999929</v>
          </cell>
          <cell r="BI99">
            <v>8.6875395987798374</v>
          </cell>
          <cell r="BJ99">
            <v>28.329006446565732</v>
          </cell>
          <cell r="BK99">
            <v>6.4990712444099987</v>
          </cell>
          <cell r="BL99">
            <v>-14.68083365199999</v>
          </cell>
          <cell r="BM99">
            <v>8.2195688428665772</v>
          </cell>
          <cell r="BN99">
            <v>27.005385266952686</v>
          </cell>
          <cell r="BO99">
            <v>8.6539999999999999</v>
          </cell>
          <cell r="BP99">
            <v>28.413</v>
          </cell>
          <cell r="BQ99">
            <v>7.8609701562570002</v>
          </cell>
          <cell r="BR99">
            <v>-17.863233651999995</v>
          </cell>
          <cell r="BS99">
            <v>8.1290173162024733</v>
          </cell>
          <cell r="BT99">
            <v>26.928124737125025</v>
          </cell>
        </row>
        <row r="100">
          <cell r="B100" t="str">
            <v>Culcheth</v>
          </cell>
          <cell r="C100" t="str">
            <v>CULCHETH</v>
          </cell>
          <cell r="D100">
            <v>11</v>
          </cell>
          <cell r="E100">
            <v>33.405000000000001</v>
          </cell>
          <cell r="F100">
            <v>13.1</v>
          </cell>
          <cell r="G100">
            <v>0.32298831522311539</v>
          </cell>
          <cell r="H100">
            <v>0.29220284353507858</v>
          </cell>
          <cell r="I100">
            <v>3.827</v>
          </cell>
          <cell r="J100">
            <v>10.787000000000001</v>
          </cell>
          <cell r="K100">
            <v>1.6029921999999974E-2</v>
          </cell>
          <cell r="L100">
            <v>3.028899999995005E-4</v>
          </cell>
          <cell r="M100">
            <v>3.8278572503095294</v>
          </cell>
          <cell r="N100">
            <v>10.78942467002817</v>
          </cell>
          <cell r="O100">
            <v>3.8808052000000259E-2</v>
          </cell>
          <cell r="P100">
            <v>6.8040599999896756E-4</v>
          </cell>
          <cell r="Q100">
            <v>3.8290726065323804</v>
          </cell>
          <cell r="R100">
            <v>10.792862216535111</v>
          </cell>
          <cell r="S100">
            <v>1.6029921999999974E-2</v>
          </cell>
          <cell r="T100">
            <v>1.1249339999999108E-3</v>
          </cell>
          <cell r="U100">
            <v>3.8279003964299552</v>
          </cell>
          <cell r="V100">
            <v>10.789546705685511</v>
          </cell>
          <cell r="W100">
            <v>0.11159232300000022</v>
          </cell>
          <cell r="X100">
            <v>2.7586989999999645E-2</v>
          </cell>
          <cell r="Y100">
            <v>3.8343050194387431</v>
          </cell>
          <cell r="Z100">
            <v>10.80766171512734</v>
          </cell>
          <cell r="AA100">
            <v>0.16972522699999981</v>
          </cell>
          <cell r="AB100">
            <v>5.409865800000091E-2</v>
          </cell>
          <cell r="AC100">
            <v>3.8387477072959832</v>
          </cell>
          <cell r="AD100">
            <v>10.82022753396954</v>
          </cell>
          <cell r="AE100">
            <v>0.24353807500000002</v>
          </cell>
          <cell r="AF100">
            <v>8.0734858000001353E-2</v>
          </cell>
          <cell r="AG100">
            <v>3.8440199150144054</v>
          </cell>
          <cell r="AH100">
            <v>10.835139589287619</v>
          </cell>
          <cell r="AI100">
            <v>0.33643496699999997</v>
          </cell>
          <cell r="AJ100">
            <v>0.10730471399999963</v>
          </cell>
          <cell r="AK100">
            <v>3.8502902931159517</v>
          </cell>
          <cell r="AL100">
            <v>10.852874896792448</v>
          </cell>
          <cell r="AM100">
            <v>0.44745417399999998</v>
          </cell>
          <cell r="AN100">
            <v>0.13398818599999895</v>
          </cell>
          <cell r="AO100">
            <v>3.8575178093694773</v>
          </cell>
          <cell r="AP100">
            <v>10.873317399808464</v>
          </cell>
          <cell r="AQ100">
            <v>0.5718812080000002</v>
          </cell>
          <cell r="AR100">
            <v>0.16065885400000024</v>
          </cell>
          <cell r="AS100">
            <v>3.8654483819988985</v>
          </cell>
          <cell r="AT100">
            <v>10.895748446548289</v>
          </cell>
          <cell r="AU100">
            <v>3.827</v>
          </cell>
          <cell r="AV100">
            <v>10.858000000000001</v>
          </cell>
          <cell r="AW100">
            <v>0.71186187700000003</v>
          </cell>
          <cell r="AX100">
            <v>0.18728575400000036</v>
          </cell>
          <cell r="AY100">
            <v>3.8741930115271876</v>
          </cell>
          <cell r="AZ100">
            <v>10.991481993901958</v>
          </cell>
          <cell r="BA100">
            <v>1.616235895</v>
          </cell>
          <cell r="BB100">
            <v>0.31768810599999853</v>
          </cell>
          <cell r="BC100">
            <v>3.9285046856881478</v>
          </cell>
          <cell r="BD100">
            <v>11.145098606289194</v>
          </cell>
          <cell r="BE100">
            <v>3.8370000000000002</v>
          </cell>
          <cell r="BF100">
            <v>11.164999999999999</v>
          </cell>
          <cell r="BG100">
            <v>2.6642943975</v>
          </cell>
          <cell r="BH100">
            <v>0.34363270999999784</v>
          </cell>
          <cell r="BI100">
            <v>3.9948752295652636</v>
          </cell>
          <cell r="BJ100">
            <v>11.611538581627922</v>
          </cell>
          <cell r="BK100">
            <v>3.6107808785089999</v>
          </cell>
          <cell r="BL100">
            <v>0.34363270999999429</v>
          </cell>
          <cell r="BM100">
            <v>4.0445528863466169</v>
          </cell>
          <cell r="BN100">
            <v>11.752048213562132</v>
          </cell>
          <cell r="BO100">
            <v>3.8370000000000002</v>
          </cell>
          <cell r="BP100">
            <v>11.166</v>
          </cell>
          <cell r="BQ100">
            <v>4.3427971649009995</v>
          </cell>
          <cell r="BR100">
            <v>0.34363270999999784</v>
          </cell>
          <cell r="BS100">
            <v>4.0829737772556722</v>
          </cell>
          <cell r="BT100">
            <v>11.861718903566221</v>
          </cell>
        </row>
        <row r="101">
          <cell r="B101" t="str">
            <v>Cutacre</v>
          </cell>
          <cell r="C101" t="str">
            <v>CUTACRE</v>
          </cell>
          <cell r="D101">
            <v>11</v>
          </cell>
          <cell r="E101">
            <v>62.5</v>
          </cell>
          <cell r="F101">
            <v>25</v>
          </cell>
          <cell r="G101">
            <v>0.34856039684291995</v>
          </cell>
          <cell r="H101">
            <v>0.29872035076289971</v>
          </cell>
          <cell r="I101">
            <v>7.468</v>
          </cell>
          <cell r="J101">
            <v>21.785</v>
          </cell>
          <cell r="K101">
            <v>1.5599991000003754E-4</v>
          </cell>
          <cell r="L101">
            <v>1.1073360000501964E-5</v>
          </cell>
          <cell r="M101">
            <v>7.4680087690724921</v>
          </cell>
          <cell r="N101">
            <v>21.785024802682496</v>
          </cell>
          <cell r="O101">
            <v>10.300359400530001</v>
          </cell>
          <cell r="P101">
            <v>2.1018759998270298E-5</v>
          </cell>
          <cell r="Q101">
            <v>8.0086297643484201</v>
          </cell>
          <cell r="R101">
            <v>23.314131889928216</v>
          </cell>
          <cell r="S101">
            <v>1.5599991000003754E-4</v>
          </cell>
          <cell r="T101">
            <v>3.0525559999716734E-5</v>
          </cell>
          <cell r="U101">
            <v>7.4680097900482103</v>
          </cell>
          <cell r="V101">
            <v>21.785027690437911</v>
          </cell>
          <cell r="W101">
            <v>10.300924467146</v>
          </cell>
          <cell r="X101">
            <v>1.2192831600046361E-3</v>
          </cell>
          <cell r="Y101">
            <v>8.0087223152244906</v>
          </cell>
          <cell r="Z101">
            <v>23.31439366333651</v>
          </cell>
          <cell r="AA101">
            <v>10.301322578997002</v>
          </cell>
          <cell r="AB101">
            <v>2.4077899599959096E-3</v>
          </cell>
          <cell r="AC101">
            <v>8.0088055911067855</v>
          </cell>
          <cell r="AD101">
            <v>23.314629203100829</v>
          </cell>
          <cell r="AE101">
            <v>10.301796731390001</v>
          </cell>
          <cell r="AF101">
            <v>3.5971431599968184E-3</v>
          </cell>
          <cell r="AG101">
            <v>8.0088929025069593</v>
          </cell>
          <cell r="AH101">
            <v>23.314876157033382</v>
          </cell>
          <cell r="AI101">
            <v>10.30235696439</v>
          </cell>
          <cell r="AJ101">
            <v>4.7849839600004884E-3</v>
          </cell>
          <cell r="AK101">
            <v>8.008984652586868</v>
          </cell>
          <cell r="AL101">
            <v>23.315135665448093</v>
          </cell>
          <cell r="AM101">
            <v>10.302992757390001</v>
          </cell>
          <cell r="AN101">
            <v>5.9736075599978733E-3</v>
          </cell>
          <cell r="AO101">
            <v>8.0090804096246071</v>
          </cell>
          <cell r="AP101">
            <v>23.315406507251019</v>
          </cell>
          <cell r="AQ101">
            <v>10.30368192189</v>
          </cell>
          <cell r="AR101">
            <v>7.1615891599989823E-3</v>
          </cell>
          <cell r="AS101">
            <v>8.0091789342433479</v>
          </cell>
          <cell r="AT101">
            <v>23.315685176955121</v>
          </cell>
          <cell r="AU101">
            <v>7.4729999999999999</v>
          </cell>
          <cell r="AV101">
            <v>21.959</v>
          </cell>
          <cell r="AW101">
            <v>10.3044594594</v>
          </cell>
          <cell r="AX101">
            <v>8.3487427599990838E-3</v>
          </cell>
          <cell r="AY101">
            <v>8.0142820537834591</v>
          </cell>
          <cell r="AZ101">
            <v>23.489976843059463</v>
          </cell>
          <cell r="BA101">
            <v>10.309343567897001</v>
          </cell>
          <cell r="BB101">
            <v>1.4252625159997478E-2</v>
          </cell>
          <cell r="BC101">
            <v>8.0148482764605866</v>
          </cell>
          <cell r="BD101">
            <v>23.491578362638094</v>
          </cell>
          <cell r="BE101">
            <v>7.476</v>
          </cell>
          <cell r="BF101">
            <v>21.954000000000001</v>
          </cell>
          <cell r="BG101">
            <v>10.31514194549348</v>
          </cell>
          <cell r="BH101">
            <v>1.54319291600018E-2</v>
          </cell>
          <cell r="BI101">
            <v>8.0182145097649542</v>
          </cell>
          <cell r="BJ101">
            <v>23.487614226850155</v>
          </cell>
          <cell r="BK101">
            <v>10.321267320691604</v>
          </cell>
          <cell r="BL101">
            <v>1.5431929159998248E-2</v>
          </cell>
          <cell r="BM101">
            <v>8.0185360085849116</v>
          </cell>
          <cell r="BN101">
            <v>23.488523562833095</v>
          </cell>
          <cell r="BO101">
            <v>7.4770000000000003</v>
          </cell>
          <cell r="BP101">
            <v>21.992999999999999</v>
          </cell>
          <cell r="BQ101">
            <v>10.327149226239399</v>
          </cell>
          <cell r="BR101">
            <v>1.5431929159998248E-2</v>
          </cell>
          <cell r="BS101">
            <v>8.0198447285623082</v>
          </cell>
          <cell r="BT101">
            <v>23.528396754791114</v>
          </cell>
        </row>
        <row r="102">
          <cell r="B102" t="str">
            <v>Askam &amp; Dalton</v>
          </cell>
          <cell r="C102" t="str">
            <v>DALTON</v>
          </cell>
          <cell r="D102">
            <v>11</v>
          </cell>
          <cell r="E102">
            <v>46</v>
          </cell>
          <cell r="F102">
            <v>18.399999999999999</v>
          </cell>
          <cell r="G102">
            <v>0.44506803577558818</v>
          </cell>
          <cell r="H102">
            <v>0.4298076114256017</v>
          </cell>
          <cell r="I102">
            <v>7.907</v>
          </cell>
          <cell r="J102">
            <v>20.469000000000001</v>
          </cell>
          <cell r="K102">
            <v>2.5866809000000046E-2</v>
          </cell>
          <cell r="L102">
            <v>1.9508839999957672E-3</v>
          </cell>
          <cell r="M102">
            <v>7.9084600502310707</v>
          </cell>
          <cell r="N102">
            <v>20.473129645677055</v>
          </cell>
          <cell r="O102">
            <v>6.2491011999998847E-2</v>
          </cell>
          <cell r="P102">
            <v>4.0248680000019021E-3</v>
          </cell>
          <cell r="Q102">
            <v>7.9104911782930349</v>
          </cell>
          <cell r="R102">
            <v>20.478874543381348</v>
          </cell>
          <cell r="S102">
            <v>2.5866809000000046E-2</v>
          </cell>
          <cell r="T102">
            <v>6.2778359999953182E-3</v>
          </cell>
          <cell r="U102">
            <v>7.9086871563130687</v>
          </cell>
          <cell r="V102">
            <v>20.47377199867957</v>
          </cell>
          <cell r="W102">
            <v>0.17900670800000107</v>
          </cell>
          <cell r="X102">
            <v>8.0154135999983112E-2</v>
          </cell>
          <cell r="Y102">
            <v>7.9206024166406186</v>
          </cell>
          <cell r="Z102">
            <v>20.507473444188424</v>
          </cell>
          <cell r="AA102">
            <v>0.27171986300000128</v>
          </cell>
          <cell r="AB102">
            <v>0.15418900399999558</v>
          </cell>
          <cell r="AC102">
            <v>7.9293544180920632</v>
          </cell>
          <cell r="AD102">
            <v>20.532227842489512</v>
          </cell>
          <cell r="AE102">
            <v>0.38919246700000087</v>
          </cell>
          <cell r="AF102">
            <v>0.22868958799999461</v>
          </cell>
          <cell r="AG102">
            <v>7.9394303973437896</v>
          </cell>
          <cell r="AH102">
            <v>20.560727015513471</v>
          </cell>
          <cell r="AI102">
            <v>0.53668531699999988</v>
          </cell>
          <cell r="AJ102">
            <v>0.30292601199999325</v>
          </cell>
          <cell r="AK102">
            <v>7.9510681660738918</v>
          </cell>
          <cell r="AL102">
            <v>20.593643596261217</v>
          </cell>
          <cell r="AM102">
            <v>0.71260380400000045</v>
          </cell>
          <cell r="AN102">
            <v>0.37758074399999941</v>
          </cell>
          <cell r="AO102">
            <v>7.9642198492958336</v>
          </cell>
          <cell r="AP102">
            <v>20.630842173822227</v>
          </cell>
          <cell r="AQ102">
            <v>0.90954182300000141</v>
          </cell>
          <cell r="AR102">
            <v>0.45216747199999219</v>
          </cell>
          <cell r="AS102">
            <v>7.9784712025478424</v>
          </cell>
          <cell r="AT102">
            <v>20.671151087924546</v>
          </cell>
          <cell r="AU102">
            <v>7.9080000000000004</v>
          </cell>
          <cell r="AV102">
            <v>20.477</v>
          </cell>
          <cell r="AW102">
            <v>1.1311376899999992</v>
          </cell>
          <cell r="AX102">
            <v>0.52657722799998652</v>
          </cell>
          <cell r="AY102">
            <v>7.9950074685588142</v>
          </cell>
          <cell r="AZ102">
            <v>20.723094284127249</v>
          </cell>
          <cell r="BA102">
            <v>2.5629815449999995</v>
          </cell>
          <cell r="BB102">
            <v>0.86439446800000042</v>
          </cell>
          <cell r="BC102">
            <v>8.0878905876108753</v>
          </cell>
          <cell r="BD102">
            <v>20.985807417485127</v>
          </cell>
          <cell r="BE102">
            <v>7.9550000000000001</v>
          </cell>
          <cell r="BF102">
            <v>20.597999999999999</v>
          </cell>
          <cell r="BG102">
            <v>4.2309060586000022</v>
          </cell>
          <cell r="BH102">
            <v>0.85584935999999345</v>
          </cell>
          <cell r="BI102">
            <v>8.2219854191118635</v>
          </cell>
          <cell r="BJ102">
            <v>21.353148801327723</v>
          </cell>
          <cell r="BK102">
            <v>5.7577489846770007</v>
          </cell>
          <cell r="BL102">
            <v>-0.11619799999999714</v>
          </cell>
          <cell r="BM102">
            <v>8.2511046345136609</v>
          </cell>
          <cell r="BN102">
            <v>21.435510380021494</v>
          </cell>
          <cell r="BO102">
            <v>7.9560000000000004</v>
          </cell>
          <cell r="BP102">
            <v>20.603999999999999</v>
          </cell>
          <cell r="BQ102">
            <v>6.9616186504570017</v>
          </cell>
          <cell r="BR102">
            <v>-0.34656607599998779</v>
          </cell>
          <cell r="BS102">
            <v>8.3032002167787535</v>
          </cell>
          <cell r="BT102">
            <v>21.586030510854783</v>
          </cell>
        </row>
        <row r="103">
          <cell r="B103" t="str">
            <v>Deansgate</v>
          </cell>
          <cell r="C103" t="str">
            <v>DEANSGATE</v>
          </cell>
          <cell r="D103">
            <v>6.6</v>
          </cell>
          <cell r="E103">
            <v>54.75</v>
          </cell>
          <cell r="F103">
            <v>21.9</v>
          </cell>
          <cell r="G103">
            <v>0.72029746633707359</v>
          </cell>
          <cell r="H103">
            <v>0.61116231823499412</v>
          </cell>
          <cell r="I103">
            <v>13.384</v>
          </cell>
          <cell r="J103">
            <v>39.435000000000002</v>
          </cell>
          <cell r="K103">
            <v>5.1872082099999883E-3</v>
          </cell>
          <cell r="L103">
            <v>1.150363999991022E-5</v>
          </cell>
          <cell r="M103">
            <v>13.38445476934637</v>
          </cell>
          <cell r="N103">
            <v>39.436286281954779</v>
          </cell>
          <cell r="O103">
            <v>1.1894818219999992E-2</v>
          </cell>
          <cell r="P103">
            <v>2.2365999999940378E-5</v>
          </cell>
          <cell r="Q103">
            <v>13.385042483260213</v>
          </cell>
          <cell r="R103">
            <v>39.437948587930279</v>
          </cell>
          <cell r="S103">
            <v>5.1872082099999883E-3</v>
          </cell>
          <cell r="T103">
            <v>3.3152599999919374E-5</v>
          </cell>
          <cell r="U103">
            <v>13.384456663139231</v>
          </cell>
          <cell r="V103">
            <v>39.436291638409877</v>
          </cell>
          <cell r="W103">
            <v>3.0277521880000019E-2</v>
          </cell>
          <cell r="X103">
            <v>7.8694489120000211E-2</v>
          </cell>
          <cell r="Y103">
            <v>13.393532578770452</v>
          </cell>
          <cell r="Z103">
            <v>39.461962204363132</v>
          </cell>
          <cell r="AA103">
            <v>4.3039144729999979E-2</v>
          </cell>
          <cell r="AB103">
            <v>0.15735581751999972</v>
          </cell>
          <cell r="AC103">
            <v>13.401530012939286</v>
          </cell>
          <cell r="AD103">
            <v>39.484582364094628</v>
          </cell>
          <cell r="AE103">
            <v>5.810013540000003E-2</v>
          </cell>
          <cell r="AF103">
            <v>0.23601848952000004</v>
          </cell>
          <cell r="AG103">
            <v>13.40972870716231</v>
          </cell>
          <cell r="AH103">
            <v>39.50777177322253</v>
          </cell>
          <cell r="AI103">
            <v>7.5724442009999948E-2</v>
          </cell>
          <cell r="AJ103">
            <v>0.31467946391999979</v>
          </cell>
          <cell r="AK103">
            <v>13.418151484875965</v>
          </cell>
          <cell r="AL103">
            <v>39.531594986173538</v>
          </cell>
          <cell r="AM103">
            <v>9.5566935310000045E-2</v>
          </cell>
          <cell r="AN103">
            <v>0.39334166911999968</v>
          </cell>
          <cell r="AO103">
            <v>13.42676841126921</v>
          </cell>
          <cell r="AP103">
            <v>39.555967334516133</v>
          </cell>
          <cell r="AQ103">
            <v>0.11695658419000005</v>
          </cell>
          <cell r="AR103">
            <v>0.47200324151999984</v>
          </cell>
          <cell r="AS103">
            <v>13.435520623320537</v>
          </cell>
          <cell r="AT103">
            <v>39.580722328483638</v>
          </cell>
          <cell r="AU103">
            <v>13.395</v>
          </cell>
          <cell r="AV103">
            <v>39.759</v>
          </cell>
          <cell r="AW103">
            <v>0.14130186082000001</v>
          </cell>
          <cell r="AX103">
            <v>0.55066388431999991</v>
          </cell>
          <cell r="AY103">
            <v>13.45553130442827</v>
          </cell>
          <cell r="AZ103">
            <v>39.930208383341188</v>
          </cell>
          <cell r="BA103">
            <v>0.29692355184999997</v>
          </cell>
          <cell r="BB103">
            <v>0.94392510951999975</v>
          </cell>
          <cell r="BC103">
            <v>13.503546107373568</v>
          </cell>
          <cell r="BD103">
            <v>40.066014754381015</v>
          </cell>
          <cell r="BE103">
            <v>13.407</v>
          </cell>
          <cell r="BF103">
            <v>40.14</v>
          </cell>
          <cell r="BG103">
            <v>0.48569698087340007</v>
          </cell>
          <cell r="BH103">
            <v>1.0225753575199996</v>
          </cell>
          <cell r="BI103">
            <v>13.5389396122095</v>
          </cell>
          <cell r="BJ103">
            <v>40.513181578001841</v>
          </cell>
          <cell r="BK103">
            <v>0.69909232413477007</v>
          </cell>
          <cell r="BL103">
            <v>1.0225753575200001</v>
          </cell>
          <cell r="BM103">
            <v>13.557606863554312</v>
          </cell>
          <cell r="BN103">
            <v>40.565980538049963</v>
          </cell>
          <cell r="BO103">
            <v>13.417</v>
          </cell>
          <cell r="BP103">
            <v>40.493000000000002</v>
          </cell>
          <cell r="BQ103">
            <v>0.9187391514567399</v>
          </cell>
          <cell r="BR103">
            <v>1.0225753575200001</v>
          </cell>
          <cell r="BS103">
            <v>13.58682097793022</v>
          </cell>
          <cell r="BT103">
            <v>40.973326260328761</v>
          </cell>
        </row>
        <row r="104">
          <cell r="B104" t="str">
            <v>Denton East</v>
          </cell>
          <cell r="C104" t="str">
            <v>DENTON EAST</v>
          </cell>
          <cell r="D104">
            <v>6.6</v>
          </cell>
          <cell r="E104">
            <v>62.5</v>
          </cell>
          <cell r="F104">
            <v>25</v>
          </cell>
          <cell r="G104">
            <v>0.57518238101789598</v>
          </cell>
          <cell r="H104">
            <v>0.49241999036470685</v>
          </cell>
          <cell r="I104">
            <v>12.307</v>
          </cell>
          <cell r="J104">
            <v>35.939</v>
          </cell>
          <cell r="K104">
            <v>3.6375380000000179E-2</v>
          </cell>
          <cell r="L104">
            <v>3.6322400000008415E-3</v>
          </cell>
          <cell r="M104">
            <v>12.310499759117672</v>
          </cell>
          <cell r="N104">
            <v>35.948898813618499</v>
          </cell>
          <cell r="O104">
            <v>8.8742642000000371E-2</v>
          </cell>
          <cell r="P104">
            <v>6.9843039999994971E-3</v>
          </cell>
          <cell r="Q104">
            <v>12.315373936066941</v>
          </cell>
          <cell r="R104">
            <v>35.962685067912624</v>
          </cell>
          <cell r="S104">
            <v>3.6375380000000179E-2</v>
          </cell>
          <cell r="T104">
            <v>1.0257759999999116E-2</v>
          </cell>
          <cell r="U104">
            <v>12.311079341807902</v>
          </cell>
          <cell r="V104">
            <v>35.950538121020585</v>
          </cell>
          <cell r="W104">
            <v>0.25556795900000018</v>
          </cell>
          <cell r="X104">
            <v>7.1180935999999306E-2</v>
          </cell>
          <cell r="Y104">
            <v>12.335583115528131</v>
          </cell>
          <cell r="Z104">
            <v>36.019845259269516</v>
          </cell>
          <cell r="AA104">
            <v>0.38948291300000037</v>
          </cell>
          <cell r="AB104">
            <v>0.13206589199999996</v>
          </cell>
          <cell r="AC104">
            <v>12.352623688327618</v>
          </cell>
          <cell r="AD104">
            <v>36.0680432775968</v>
          </cell>
          <cell r="AE104">
            <v>0.5613398500000002</v>
          </cell>
          <cell r="AF104">
            <v>0.19331209599999966</v>
          </cell>
          <cell r="AG104">
            <v>12.373014924873875</v>
          </cell>
          <cell r="AH104">
            <v>36.12571840415135</v>
          </cell>
          <cell r="AI104">
            <v>0.78064820200000007</v>
          </cell>
          <cell r="AJ104">
            <v>0.25403289200000057</v>
          </cell>
          <cell r="AK104">
            <v>12.397511122446412</v>
          </cell>
          <cell r="AL104">
            <v>36.195004113818655</v>
          </cell>
          <cell r="AM104">
            <v>1.045208723</v>
          </cell>
          <cell r="AN104">
            <v>0.31508733200000005</v>
          </cell>
          <cell r="AO104">
            <v>12.42599504447452</v>
          </cell>
          <cell r="AP104">
            <v>36.275568811502112</v>
          </cell>
          <cell r="AQ104">
            <v>1.343383572</v>
          </cell>
          <cell r="AR104">
            <v>0.37593229600000289</v>
          </cell>
          <cell r="AS104">
            <v>12.457401133213908</v>
          </cell>
          <cell r="AT104">
            <v>36.364398644774788</v>
          </cell>
          <cell r="AU104">
            <v>12.317</v>
          </cell>
          <cell r="AV104">
            <v>36.154000000000003</v>
          </cell>
          <cell r="AW104">
            <v>1.6899809500000003</v>
          </cell>
          <cell r="AX104">
            <v>0.43648498000000036</v>
          </cell>
          <cell r="AY104">
            <v>12.503017526834556</v>
          </cell>
          <cell r="AZ104">
            <v>36.680137018577064</v>
          </cell>
          <cell r="BA104">
            <v>3.9580579560000002</v>
          </cell>
          <cell r="BB104">
            <v>0.72731738799999857</v>
          </cell>
          <cell r="BC104">
            <v>12.726864047895884</v>
          </cell>
          <cell r="BD104">
            <v>37.313270590526997</v>
          </cell>
          <cell r="BE104">
            <v>12.336</v>
          </cell>
          <cell r="BF104">
            <v>36.871000000000002</v>
          </cell>
          <cell r="BG104">
            <v>6.5291288641299996</v>
          </cell>
          <cell r="BH104">
            <v>0.78306225600000001</v>
          </cell>
          <cell r="BI104">
            <v>12.975650835086826</v>
          </cell>
          <cell r="BJ104">
            <v>38.680205772326133</v>
          </cell>
          <cell r="BK104">
            <v>8.8002188238781009</v>
          </cell>
          <cell r="BL104">
            <v>0.58267771999999507</v>
          </cell>
          <cell r="BM104">
            <v>13.156790582634308</v>
          </cell>
          <cell r="BN104">
            <v>39.192546347659103</v>
          </cell>
          <cell r="BO104">
            <v>12.336</v>
          </cell>
          <cell r="BP104">
            <v>36.902000000000001</v>
          </cell>
          <cell r="BQ104">
            <v>10.530918522219302</v>
          </cell>
          <cell r="BR104">
            <v>4.6447295999999305E-2</v>
          </cell>
          <cell r="BS104">
            <v>13.261279545828192</v>
          </cell>
          <cell r="BT104">
            <v>39.519085765393292</v>
          </cell>
        </row>
        <row r="105">
          <cell r="B105" t="str">
            <v>Denton West</v>
          </cell>
          <cell r="C105" t="str">
            <v>DENTON WEST</v>
          </cell>
          <cell r="D105">
            <v>6.6</v>
          </cell>
          <cell r="E105">
            <v>54.75</v>
          </cell>
          <cell r="F105">
            <v>21.9</v>
          </cell>
          <cell r="G105">
            <v>0.73404647057768246</v>
          </cell>
          <cell r="H105">
            <v>0.64308175906240772</v>
          </cell>
          <cell r="I105">
            <v>14.081</v>
          </cell>
          <cell r="J105">
            <v>40.182000000000002</v>
          </cell>
          <cell r="K105">
            <v>2.3125427000000198E-2</v>
          </cell>
          <cell r="L105">
            <v>5.3450800000005572E-3</v>
          </cell>
          <cell r="M105">
            <v>14.083490523466729</v>
          </cell>
          <cell r="N105">
            <v>40.189044264128114</v>
          </cell>
          <cell r="O105">
            <v>5.6385519000000106E-2</v>
          </cell>
          <cell r="P105">
            <v>1.0155764000000289E-2</v>
          </cell>
          <cell r="Q105">
            <v>14.086820852674586</v>
          </cell>
          <cell r="R105">
            <v>40.198463857593957</v>
          </cell>
          <cell r="S105">
            <v>2.3125427000000198E-2</v>
          </cell>
          <cell r="T105">
            <v>1.4765368000000834E-2</v>
          </cell>
          <cell r="U105">
            <v>14.084314584953493</v>
          </cell>
          <cell r="V105">
            <v>40.191375061989739</v>
          </cell>
          <cell r="W105">
            <v>0.1621763503000001</v>
          </cell>
          <cell r="X105">
            <v>5.9818028000000467E-2</v>
          </cell>
          <cell r="Y105">
            <v>14.100419471828801</v>
          </cell>
          <cell r="Z105">
            <v>40.236926560868831</v>
          </cell>
          <cell r="AA105">
            <v>0.24699936800000011</v>
          </cell>
          <cell r="AB105">
            <v>0.10476082000000009</v>
          </cell>
          <cell r="AC105">
            <v>14.111771036247271</v>
          </cell>
          <cell r="AD105">
            <v>40.269033633578331</v>
          </cell>
          <cell r="AE105">
            <v>0.35580746600000024</v>
          </cell>
          <cell r="AF105">
            <v>0.15013466000000086</v>
          </cell>
          <cell r="AG105">
            <v>14.125258457975828</v>
          </cell>
          <cell r="AH105">
            <v>40.307181823038277</v>
          </cell>
          <cell r="AI105">
            <v>0.49461209300000009</v>
          </cell>
          <cell r="AJ105">
            <v>0.19477879999999992</v>
          </cell>
          <cell r="AK105">
            <v>14.141306063280368</v>
          </cell>
          <cell r="AL105">
            <v>40.352571305168851</v>
          </cell>
          <cell r="AM105">
            <v>0.66201496500000012</v>
          </cell>
          <cell r="AN105">
            <v>0.23982115999999998</v>
          </cell>
          <cell r="AO105">
            <v>14.159890201444496</v>
          </cell>
          <cell r="AP105">
            <v>40.405135185642308</v>
          </cell>
          <cell r="AQ105">
            <v>0.85065700200000005</v>
          </cell>
          <cell r="AR105">
            <v>0.28455273200000075</v>
          </cell>
          <cell r="AS105">
            <v>14.180305097804785</v>
          </cell>
          <cell r="AT105">
            <v>40.462877232256631</v>
          </cell>
          <cell r="AU105">
            <v>14.090999999999999</v>
          </cell>
          <cell r="AV105">
            <v>40.593000000000004</v>
          </cell>
          <cell r="AW105">
            <v>1.0700106700000003</v>
          </cell>
          <cell r="AX105">
            <v>0.32887960000000049</v>
          </cell>
          <cell r="AY105">
            <v>14.213371162719886</v>
          </cell>
          <cell r="AZ105">
            <v>40.93911791592366</v>
          </cell>
          <cell r="BA105">
            <v>2.5053665925000002</v>
          </cell>
          <cell r="BB105">
            <v>0.53481735200000102</v>
          </cell>
          <cell r="BC105">
            <v>14.356947124051977</v>
          </cell>
          <cell r="BD105">
            <v>41.345212059416859</v>
          </cell>
          <cell r="BE105">
            <v>14.111000000000001</v>
          </cell>
          <cell r="BF105">
            <v>41.323999999999998</v>
          </cell>
          <cell r="BG105">
            <v>4.1320815492899996</v>
          </cell>
          <cell r="BH105">
            <v>0.57448517599999604</v>
          </cell>
          <cell r="BI105">
            <v>14.522717813000776</v>
          </cell>
          <cell r="BJ105">
            <v>42.488513830032566</v>
          </cell>
          <cell r="BK105">
            <v>5.5698470223029002</v>
          </cell>
          <cell r="BL105">
            <v>0.48921515999999698</v>
          </cell>
          <cell r="BM105">
            <v>14.641030482119586</v>
          </cell>
          <cell r="BN105">
            <v>42.823152592569329</v>
          </cell>
          <cell r="BO105">
            <v>14.112</v>
          </cell>
          <cell r="BP105">
            <v>41.350999999999999</v>
          </cell>
          <cell r="BQ105">
            <v>6.6670226252002003</v>
          </cell>
          <cell r="BR105">
            <v>0.26103200399999693</v>
          </cell>
          <cell r="BS105">
            <v>14.718047606837754</v>
          </cell>
          <cell r="BT105">
            <v>43.06516149006741</v>
          </cell>
        </row>
        <row r="106">
          <cell r="B106" t="str">
            <v>Dickinson St</v>
          </cell>
          <cell r="C106" t="str">
            <v>DICKINSON ST</v>
          </cell>
          <cell r="D106">
            <v>6.6</v>
          </cell>
          <cell r="E106">
            <v>54.75</v>
          </cell>
          <cell r="F106">
            <v>21.9</v>
          </cell>
          <cell r="G106">
            <v>0.71318716153138684</v>
          </cell>
          <cell r="H106">
            <v>0.59893635065295336</v>
          </cell>
          <cell r="I106">
            <v>13.116</v>
          </cell>
          <cell r="J106">
            <v>39.045000000000002</v>
          </cell>
          <cell r="K106">
            <v>8.0320111000000138E-3</v>
          </cell>
          <cell r="L106">
            <v>3.9559359999996602E-5</v>
          </cell>
          <cell r="M106">
            <v>13.116706079299677</v>
          </cell>
          <cell r="N106">
            <v>39.04699709384343</v>
          </cell>
          <cell r="O106">
            <v>1.9011605200000004E-2</v>
          </cell>
          <cell r="P106">
            <v>8.5798559999794577E-5</v>
          </cell>
          <cell r="Q106">
            <v>13.117670589576008</v>
          </cell>
          <cell r="R106">
            <v>39.049725140871104</v>
          </cell>
          <cell r="S106">
            <v>8.0320111000000138E-3</v>
          </cell>
          <cell r="T106">
            <v>1.385933599997724E-4</v>
          </cell>
          <cell r="U106">
            <v>13.116714742527943</v>
          </cell>
          <cell r="V106">
            <v>39.047021597153247</v>
          </cell>
          <cell r="W106">
            <v>5.1682376500000016E-2</v>
          </cell>
          <cell r="X106">
            <v>6.7327965760000108E-2</v>
          </cell>
          <cell r="Y106">
            <v>13.126410705021236</v>
          </cell>
          <cell r="Z106">
            <v>39.074445920469799</v>
          </cell>
          <cell r="AA106">
            <v>7.6371511700000005E-2</v>
          </cell>
          <cell r="AB106">
            <v>0.13452229056000009</v>
          </cell>
          <cell r="AC106">
            <v>13.134448423258368</v>
          </cell>
          <cell r="AD106">
            <v>39.097180020752774</v>
          </cell>
          <cell r="AE106">
            <v>0.10704799469999998</v>
          </cell>
          <cell r="AF106">
            <v>0.20172853175999994</v>
          </cell>
          <cell r="AG106">
            <v>13.143010941010775</v>
          </cell>
          <cell r="AH106">
            <v>39.121398478219795</v>
          </cell>
          <cell r="AI106">
            <v>0.1449775646</v>
          </cell>
          <cell r="AJ106">
            <v>0.26892906416000018</v>
          </cell>
          <cell r="AK106">
            <v>13.152207439929388</v>
          </cell>
          <cell r="AL106">
            <v>39.147410105213901</v>
          </cell>
          <cell r="AM106">
            <v>0.18965091780000004</v>
          </cell>
          <cell r="AN106">
            <v>0.33614030416000018</v>
          </cell>
          <cell r="AO106">
            <v>13.161994803566083</v>
          </cell>
          <cell r="AP106">
            <v>39.175092950003688</v>
          </cell>
          <cell r="AQ106">
            <v>0.23925647629999997</v>
          </cell>
          <cell r="AR106">
            <v>0.40335077616000015</v>
          </cell>
          <cell r="AS106">
            <v>13.172213556089543</v>
          </cell>
          <cell r="AT106">
            <v>39.203995946822111</v>
          </cell>
          <cell r="AU106">
            <v>13.134</v>
          </cell>
          <cell r="AV106">
            <v>39.552999999999997</v>
          </cell>
          <cell r="AW106">
            <v>0.29649238519999993</v>
          </cell>
          <cell r="AX106">
            <v>0.47055784415999979</v>
          </cell>
          <cell r="AY106">
            <v>13.201099493394388</v>
          </cell>
          <cell r="AZ106">
            <v>39.742786027173409</v>
          </cell>
          <cell r="BA106">
            <v>0.66756658690000004</v>
          </cell>
          <cell r="BB106">
            <v>0.80628282416000041</v>
          </cell>
          <cell r="BC106">
            <v>13.2629283870031</v>
          </cell>
          <cell r="BD106">
            <v>39.917664546949339</v>
          </cell>
          <cell r="BE106">
            <v>13.146000000000001</v>
          </cell>
          <cell r="BF106">
            <v>39.889000000000003</v>
          </cell>
          <cell r="BG106">
            <v>1.09667263978</v>
          </cell>
          <cell r="BH106">
            <v>0.87341222015999942</v>
          </cell>
          <cell r="BI106">
            <v>13.318337730941328</v>
          </cell>
          <cell r="BJ106">
            <v>40.376444712811669</v>
          </cell>
          <cell r="BK106">
            <v>1.50906982813122</v>
          </cell>
          <cell r="BL106">
            <v>0.87341222016000031</v>
          </cell>
          <cell r="BM106">
            <v>13.354413129078848</v>
          </cell>
          <cell r="BN106">
            <v>40.478481347439839</v>
          </cell>
          <cell r="BO106">
            <v>13.156000000000001</v>
          </cell>
          <cell r="BP106">
            <v>40.229999999999997</v>
          </cell>
          <cell r="BQ106">
            <v>1.8645511796198999</v>
          </cell>
          <cell r="BR106">
            <v>0.87341222015999942</v>
          </cell>
          <cell r="BS106">
            <v>13.395509682711253</v>
          </cell>
          <cell r="BT106">
            <v>40.907435683219859</v>
          </cell>
        </row>
        <row r="107">
          <cell r="B107" t="str">
            <v>Didsbury</v>
          </cell>
          <cell r="C107" t="str">
            <v>DIDSBURY</v>
          </cell>
          <cell r="D107">
            <v>6.6</v>
          </cell>
          <cell r="E107">
            <v>62.5</v>
          </cell>
          <cell r="F107">
            <v>25</v>
          </cell>
          <cell r="G107">
            <v>0.6056484897454204</v>
          </cell>
          <cell r="H107">
            <v>0.51689942782725096</v>
          </cell>
          <cell r="I107">
            <v>12.92</v>
          </cell>
          <cell r="J107">
            <v>37.845999999999997</v>
          </cell>
          <cell r="K107">
            <v>2.5049761999999975E-2</v>
          </cell>
          <cell r="L107">
            <v>3.3655559999998808E-3</v>
          </cell>
          <cell r="M107">
            <v>12.922485695681274</v>
          </cell>
          <cell r="N107">
            <v>37.853030609088776</v>
          </cell>
          <cell r="O107">
            <v>1.1508629490000004</v>
          </cell>
          <cell r="P107">
            <v>0.26643347199999745</v>
          </cell>
          <cell r="Q107">
            <v>13.043981283361491</v>
          </cell>
          <cell r="R107">
            <v>38.196672024820479</v>
          </cell>
          <cell r="S107">
            <v>2.5049761999999975E-2</v>
          </cell>
          <cell r="T107">
            <v>0.26940233599999708</v>
          </cell>
          <cell r="U107">
            <v>12.945757878491477</v>
          </cell>
          <cell r="V107">
            <v>37.91885428220121</v>
          </cell>
          <cell r="W107">
            <v>1.2638898430000003</v>
          </cell>
          <cell r="X107">
            <v>0.33706755199999705</v>
          </cell>
          <cell r="Y107">
            <v>13.060047451964298</v>
          </cell>
          <cell r="Z107">
            <v>38.242114011887409</v>
          </cell>
          <cell r="AA107">
            <v>1.3539358310000003</v>
          </cell>
          <cell r="AB107">
            <v>0.40468124399999894</v>
          </cell>
          <cell r="AC107">
            <v>13.073839097220109</v>
          </cell>
          <cell r="AD107">
            <v>38.281122675423823</v>
          </cell>
          <cell r="AE107">
            <v>1.4690792830000001</v>
          </cell>
          <cell r="AF107">
            <v>0.47259325200000113</v>
          </cell>
          <cell r="AG107">
            <v>13.089852297084903</v>
          </cell>
          <cell r="AH107">
            <v>38.326414844275384</v>
          </cell>
          <cell r="AI107">
            <v>1.6155364050000003</v>
          </cell>
          <cell r="AJ107">
            <v>0.54003996000000143</v>
          </cell>
          <cell r="AK107">
            <v>13.108564029483567</v>
          </cell>
          <cell r="AL107">
            <v>38.379339615742758</v>
          </cell>
          <cell r="AM107">
            <v>1.791785274</v>
          </cell>
          <cell r="AN107">
            <v>0.60776181999999856</v>
          </cell>
          <cell r="AO107">
            <v>13.129905933432436</v>
          </cell>
          <cell r="AP107">
            <v>38.439703635765468</v>
          </cell>
          <cell r="AQ107">
            <v>1.9901310270000003</v>
          </cell>
          <cell r="AR107">
            <v>0.67529294000000206</v>
          </cell>
          <cell r="AS107">
            <v>13.153164128007868</v>
          </cell>
          <cell r="AT107">
            <v>38.505487744175241</v>
          </cell>
          <cell r="AU107">
            <v>12.938000000000001</v>
          </cell>
          <cell r="AV107">
            <v>38.469000000000001</v>
          </cell>
          <cell r="AW107">
            <v>2.2207091980000007</v>
          </cell>
          <cell r="AX107">
            <v>0.7425672040000002</v>
          </cell>
          <cell r="AY107">
            <v>13.197219458845147</v>
          </cell>
          <cell r="AZ107">
            <v>39.202183348659645</v>
          </cell>
          <cell r="BA107">
            <v>3.7283983197000006</v>
          </cell>
          <cell r="BB107">
            <v>1.068427456000002</v>
          </cell>
          <cell r="BC107">
            <v>13.357613432250929</v>
          </cell>
          <cell r="BD107">
            <v>39.655846013686379</v>
          </cell>
          <cell r="BE107">
            <v>12.957000000000001</v>
          </cell>
          <cell r="BF107">
            <v>39.106000000000002</v>
          </cell>
          <cell r="BG107">
            <v>5.4393846104709995</v>
          </cell>
          <cell r="BH107">
            <v>1.1324646479999991</v>
          </cell>
          <cell r="BI107">
            <v>13.531887717947255</v>
          </cell>
          <cell r="BJ107">
            <v>40.732028015125451</v>
          </cell>
          <cell r="BK107">
            <v>6.9628028379054792</v>
          </cell>
          <cell r="BL107">
            <v>1.0631827640000004</v>
          </cell>
          <cell r="BM107">
            <v>13.659091658753363</v>
          </cell>
          <cell r="BN107">
            <v>41.091815091676054</v>
          </cell>
          <cell r="BO107">
            <v>12.967000000000001</v>
          </cell>
          <cell r="BP107">
            <v>39.457000000000001</v>
          </cell>
          <cell r="BQ107">
            <v>8.1394054806445997</v>
          </cell>
          <cell r="BR107">
            <v>0.87778394799999759</v>
          </cell>
          <cell r="BS107">
            <v>13.75579950666088</v>
          </cell>
          <cell r="BT107">
            <v>41.688061920626048</v>
          </cell>
        </row>
        <row r="108">
          <cell r="B108"/>
          <cell r="C108" t="str">
            <v>DISLEY</v>
          </cell>
          <cell r="D108">
            <v>11</v>
          </cell>
          <cell r="E108">
            <v>62.5</v>
          </cell>
          <cell r="F108">
            <v>25</v>
          </cell>
          <cell r="G108" t="e">
            <v>#N/A</v>
          </cell>
          <cell r="H108" t="e">
            <v>#N/A</v>
          </cell>
          <cell r="I108">
            <v>4.16</v>
          </cell>
          <cell r="J108">
            <v>11.679</v>
          </cell>
          <cell r="K108" t="e">
            <v>#N/A</v>
          </cell>
          <cell r="L108" t="e">
            <v>#N/A</v>
          </cell>
          <cell r="M108" t="e">
            <v>#N/A</v>
          </cell>
          <cell r="N108" t="e">
            <v>#N/A</v>
          </cell>
          <cell r="O108" t="e">
            <v>#N/A</v>
          </cell>
          <cell r="P108" t="e">
            <v>#N/A</v>
          </cell>
          <cell r="Q108" t="e">
            <v>#N/A</v>
          </cell>
          <cell r="R108" t="e">
            <v>#N/A</v>
          </cell>
          <cell r="S108" t="e">
            <v>#N/A</v>
          </cell>
          <cell r="T108" t="e">
            <v>#N/A</v>
          </cell>
          <cell r="U108" t="e">
            <v>#N/A</v>
          </cell>
          <cell r="V108" t="e">
            <v>#N/A</v>
          </cell>
          <cell r="W108" t="e">
            <v>#N/A</v>
          </cell>
          <cell r="X108" t="e">
            <v>#N/A</v>
          </cell>
          <cell r="Y108" t="e">
            <v>#N/A</v>
          </cell>
          <cell r="Z108" t="e">
            <v>#N/A</v>
          </cell>
          <cell r="AA108" t="e">
            <v>#N/A</v>
          </cell>
          <cell r="AB108" t="e">
            <v>#N/A</v>
          </cell>
          <cell r="AC108" t="e">
            <v>#N/A</v>
          </cell>
          <cell r="AD108" t="e">
            <v>#N/A</v>
          </cell>
          <cell r="AE108" t="e">
            <v>#N/A</v>
          </cell>
          <cell r="AF108" t="e">
            <v>#N/A</v>
          </cell>
          <cell r="AG108" t="e">
            <v>#N/A</v>
          </cell>
          <cell r="AH108" t="e">
            <v>#N/A</v>
          </cell>
          <cell r="AI108" t="e">
            <v>#N/A</v>
          </cell>
          <cell r="AJ108" t="e">
            <v>#N/A</v>
          </cell>
          <cell r="AK108" t="e">
            <v>#N/A</v>
          </cell>
          <cell r="AL108" t="e">
            <v>#N/A</v>
          </cell>
          <cell r="AM108" t="e">
            <v>#N/A</v>
          </cell>
          <cell r="AN108" t="e">
            <v>#N/A</v>
          </cell>
          <cell r="AO108" t="e">
            <v>#N/A</v>
          </cell>
          <cell r="AP108" t="e">
            <v>#N/A</v>
          </cell>
          <cell r="AQ108" t="e">
            <v>#N/A</v>
          </cell>
          <cell r="AR108" t="e">
            <v>#N/A</v>
          </cell>
          <cell r="AS108" t="e">
            <v>#N/A</v>
          </cell>
          <cell r="AT108" t="e">
            <v>#N/A</v>
          </cell>
          <cell r="AU108">
            <v>4.16</v>
          </cell>
          <cell r="AV108">
            <v>11.679</v>
          </cell>
          <cell r="AW108" t="e">
            <v>#N/A</v>
          </cell>
          <cell r="AX108" t="e">
            <v>#N/A</v>
          </cell>
          <cell r="AY108" t="e">
            <v>#N/A</v>
          </cell>
          <cell r="AZ108" t="e">
            <v>#N/A</v>
          </cell>
          <cell r="BA108" t="e">
            <v>#N/A</v>
          </cell>
          <cell r="BB108" t="e">
            <v>#N/A</v>
          </cell>
          <cell r="BC108" t="e">
            <v>#N/A</v>
          </cell>
          <cell r="BD108" t="e">
            <v>#N/A</v>
          </cell>
          <cell r="BE108">
            <v>4.1340000000000003</v>
          </cell>
          <cell r="BF108">
            <v>11.648999999999999</v>
          </cell>
          <cell r="BG108" t="e">
            <v>#N/A</v>
          </cell>
          <cell r="BH108" t="e">
            <v>#N/A</v>
          </cell>
          <cell r="BI108" t="e">
            <v>#N/A</v>
          </cell>
          <cell r="BJ108" t="e">
            <v>#N/A</v>
          </cell>
          <cell r="BK108" t="e">
            <v>#N/A</v>
          </cell>
          <cell r="BL108" t="e">
            <v>#N/A</v>
          </cell>
          <cell r="BM108" t="e">
            <v>#N/A</v>
          </cell>
          <cell r="BN108" t="e">
            <v>#N/A</v>
          </cell>
          <cell r="BO108">
            <v>4.1639999999999997</v>
          </cell>
          <cell r="BP108">
            <v>11.717000000000001</v>
          </cell>
          <cell r="BQ108" t="e">
            <v>#N/A</v>
          </cell>
          <cell r="BR108" t="e">
            <v>#N/A</v>
          </cell>
          <cell r="BS108" t="e">
            <v>#N/A</v>
          </cell>
          <cell r="BT108" t="e">
            <v>#N/A</v>
          </cell>
        </row>
        <row r="109">
          <cell r="B109" t="str">
            <v>Dodgson Rd</v>
          </cell>
          <cell r="C109" t="str">
            <v>DODGSON RD</v>
          </cell>
          <cell r="D109">
            <v>6.6</v>
          </cell>
          <cell r="E109">
            <v>54.75</v>
          </cell>
          <cell r="F109">
            <v>21.9</v>
          </cell>
          <cell r="G109">
            <v>0.74227053142117194</v>
          </cell>
          <cell r="H109">
            <v>0.6474668666274167</v>
          </cell>
          <cell r="I109">
            <v>14.178000000000001</v>
          </cell>
          <cell r="J109">
            <v>40.634999999999998</v>
          </cell>
          <cell r="K109">
            <v>1.3976637999999819E-2</v>
          </cell>
          <cell r="L109">
            <v>3.449355999999959E-3</v>
          </cell>
          <cell r="M109">
            <v>14.179524379140425</v>
          </cell>
          <cell r="N109">
            <v>40.639311595309167</v>
          </cell>
          <cell r="O109">
            <v>3.370789899999993E-2</v>
          </cell>
          <cell r="P109">
            <v>6.5503919999998494E-3</v>
          </cell>
          <cell r="Q109">
            <v>14.181521687143329</v>
          </cell>
          <cell r="R109">
            <v>40.644960835441054</v>
          </cell>
          <cell r="S109">
            <v>1.3976637999999819E-2</v>
          </cell>
          <cell r="T109">
            <v>9.5194799999998025E-3</v>
          </cell>
          <cell r="U109">
            <v>14.180055377280638</v>
          </cell>
          <cell r="V109">
            <v>40.640813484852139</v>
          </cell>
          <cell r="W109">
            <v>9.5270978999999922E-2</v>
          </cell>
          <cell r="X109">
            <v>5.3025643999999872E-2</v>
          </cell>
          <cell r="Y109">
            <v>14.190972590183177</v>
          </cell>
          <cell r="Z109">
            <v>40.671692025952311</v>
          </cell>
          <cell r="AA109">
            <v>0.14374954399999984</v>
          </cell>
          <cell r="AB109">
            <v>9.6459855999999178E-2</v>
          </cell>
          <cell r="AC109">
            <v>14.199012872992709</v>
          </cell>
          <cell r="AD109">
            <v>40.694433379941422</v>
          </cell>
          <cell r="AE109">
            <v>0.20524172099999982</v>
          </cell>
          <cell r="AF109">
            <v>0.14016941599999999</v>
          </cell>
          <cell r="AG109">
            <v>14.208215638322432</v>
          </cell>
          <cell r="AH109">
            <v>40.720462731022685</v>
          </cell>
          <cell r="AI109">
            <v>0.28278131699999998</v>
          </cell>
          <cell r="AJ109">
            <v>0.18341089599999938</v>
          </cell>
          <cell r="AK109">
            <v>14.218781242374192</v>
          </cell>
          <cell r="AL109">
            <v>40.75034677211201</v>
          </cell>
          <cell r="AM109">
            <v>0.37551145799999996</v>
          </cell>
          <cell r="AN109">
            <v>0.22690661599999951</v>
          </cell>
          <cell r="AO109">
            <v>14.230697914725546</v>
          </cell>
          <cell r="AP109">
            <v>40.784052211427287</v>
          </cell>
          <cell r="AQ109">
            <v>0.47947123199999986</v>
          </cell>
          <cell r="AR109">
            <v>0.2702022959999999</v>
          </cell>
          <cell r="AS109">
            <v>14.243579426241688</v>
          </cell>
          <cell r="AT109">
            <v>40.820486628007281</v>
          </cell>
          <cell r="AU109">
            <v>14.186999999999999</v>
          </cell>
          <cell r="AV109">
            <v>41.017000000000003</v>
          </cell>
          <cell r="AW109">
            <v>0.59915221400000007</v>
          </cell>
          <cell r="AX109">
            <v>0.31323839599999914</v>
          </cell>
          <cell r="AY109">
            <v>14.266813479437815</v>
          </cell>
          <cell r="AZ109">
            <v>41.242746610162293</v>
          </cell>
          <cell r="BA109">
            <v>1.3772670659999999</v>
          </cell>
          <cell r="BB109">
            <v>0.51832740399999988</v>
          </cell>
          <cell r="BC109">
            <v>14.352821511746797</v>
          </cell>
          <cell r="BD109">
            <v>41.486014061691066</v>
          </cell>
          <cell r="BE109">
            <v>14.188000000000001</v>
          </cell>
          <cell r="BF109">
            <v>41.180999999999997</v>
          </cell>
          <cell r="BG109">
            <v>2.2670563690399996</v>
          </cell>
          <cell r="BH109">
            <v>0.55793759200000093</v>
          </cell>
          <cell r="BI109">
            <v>14.435122882403865</v>
          </cell>
          <cell r="BJ109">
            <v>41.879969063736553</v>
          </cell>
          <cell r="BK109">
            <v>3.0722295673866005</v>
          </cell>
          <cell r="BL109">
            <v>0.45667944800000004</v>
          </cell>
          <cell r="BM109">
            <v>14.496699480299872</v>
          </cell>
          <cell r="BN109">
            <v>42.054133983475204</v>
          </cell>
          <cell r="BO109">
            <v>14.198</v>
          </cell>
          <cell r="BP109">
            <v>41.500999999999998</v>
          </cell>
          <cell r="BQ109">
            <v>3.7068901397009002</v>
          </cell>
          <cell r="BR109">
            <v>0.18571194800000068</v>
          </cell>
          <cell r="BS109">
            <v>14.538514373209427</v>
          </cell>
          <cell r="BT109">
            <v>42.464120089551486</v>
          </cell>
        </row>
        <row r="110">
          <cell r="B110" t="str">
            <v>Douglas St</v>
          </cell>
          <cell r="C110" t="str">
            <v>DOUGLAS ST</v>
          </cell>
          <cell r="D110">
            <v>6.6</v>
          </cell>
          <cell r="E110">
            <v>54.75</v>
          </cell>
          <cell r="F110">
            <v>21.9</v>
          </cell>
          <cell r="G110">
            <v>0.82789271908875639</v>
          </cell>
          <cell r="H110">
            <v>0.6980413396690609</v>
          </cell>
          <cell r="I110">
            <v>15.286</v>
          </cell>
          <cell r="J110">
            <v>45.323999999999998</v>
          </cell>
          <cell r="K110">
            <v>1.1268402999999982E-2</v>
          </cell>
          <cell r="L110">
            <v>1.3673160000013951E-3</v>
          </cell>
          <cell r="M110">
            <v>15.287105338752433</v>
          </cell>
          <cell r="N110">
            <v>45.327126370109411</v>
          </cell>
          <cell r="O110">
            <v>2.6926748E-2</v>
          </cell>
          <cell r="P110">
            <v>2.6123279999978877E-3</v>
          </cell>
          <cell r="Q110">
            <v>15.288583999012152</v>
          </cell>
          <cell r="R110">
            <v>45.33130865289629</v>
          </cell>
          <cell r="S110">
            <v>1.1268402999999982E-2</v>
          </cell>
          <cell r="T110">
            <v>3.8159600000007288E-3</v>
          </cell>
          <cell r="U110">
            <v>15.287319539551303</v>
          </cell>
          <cell r="V110">
            <v>45.32773222145908</v>
          </cell>
          <cell r="W110">
            <v>7.475543699999998E-2</v>
          </cell>
          <cell r="X110">
            <v>5.3467255999999352E-2</v>
          </cell>
          <cell r="Y110">
            <v>15.297216576715115</v>
          </cell>
          <cell r="Z110">
            <v>45.355725269827829</v>
          </cell>
          <cell r="AA110">
            <v>0.11172560799999998</v>
          </cell>
          <cell r="AB110">
            <v>0.10309673599999947</v>
          </cell>
          <cell r="AC110">
            <v>15.30479208153581</v>
          </cell>
          <cell r="AD110">
            <v>45.377152033146324</v>
          </cell>
          <cell r="AE110">
            <v>0.15816118499999998</v>
          </cell>
          <cell r="AF110">
            <v>0.15284714000000221</v>
          </cell>
          <cell r="AG110">
            <v>15.313206172751357</v>
          </cell>
          <cell r="AH110">
            <v>45.400950676970474</v>
          </cell>
          <cell r="AI110">
            <v>0.21614586599999996</v>
          </cell>
          <cell r="AJ110">
            <v>0.20240713999999649</v>
          </cell>
          <cell r="AK110">
            <v>15.322613892527912</v>
          </cell>
          <cell r="AL110">
            <v>45.427559726768486</v>
          </cell>
          <cell r="AM110">
            <v>0.28496796499999999</v>
          </cell>
          <cell r="AN110">
            <v>0.25207875599999952</v>
          </cell>
          <cell r="AO110">
            <v>15.332979404384357</v>
          </cell>
          <cell r="AP110">
            <v>45.456877821665131</v>
          </cell>
          <cell r="AQ110">
            <v>0.36176623600000002</v>
          </cell>
          <cell r="AR110">
            <v>0.30167194000000386</v>
          </cell>
          <cell r="AS110">
            <v>15.344035789318829</v>
          </cell>
          <cell r="AT110">
            <v>45.488150000715429</v>
          </cell>
          <cell r="AU110">
            <v>15.295999999999999</v>
          </cell>
          <cell r="AV110">
            <v>45.703000000000003</v>
          </cell>
          <cell r="AW110">
            <v>0.45003898999999992</v>
          </cell>
          <cell r="AX110">
            <v>0.35115978399999648</v>
          </cell>
          <cell r="AY110">
            <v>15.366086716339893</v>
          </cell>
          <cell r="AZ110">
            <v>45.901235169580147</v>
          </cell>
          <cell r="BA110">
            <v>1.0222453359999999</v>
          </cell>
          <cell r="BB110">
            <v>0.51286481199999656</v>
          </cell>
          <cell r="BC110">
            <v>15.430287311694473</v>
          </cell>
          <cell r="BD110">
            <v>46.082821874905896</v>
          </cell>
          <cell r="BE110">
            <v>15.365</v>
          </cell>
          <cell r="BF110">
            <v>46.295999999999999</v>
          </cell>
          <cell r="BG110">
            <v>1.68154195896</v>
          </cell>
          <cell r="BH110">
            <v>0.23591886399999851</v>
          </cell>
          <cell r="BI110">
            <v>15.532734321560078</v>
          </cell>
          <cell r="BJ110">
            <v>46.770424304851424</v>
          </cell>
          <cell r="BK110">
            <v>2.2957801005517999</v>
          </cell>
          <cell r="BL110">
            <v>-5.6083133359999984</v>
          </cell>
          <cell r="BM110">
            <v>15.075228491638546</v>
          </cell>
          <cell r="BN110">
            <v>45.476402405771843</v>
          </cell>
          <cell r="BO110">
            <v>15.372999999999999</v>
          </cell>
          <cell r="BP110">
            <v>46.633000000000003</v>
          </cell>
          <cell r="BQ110">
            <v>2.800886779432</v>
          </cell>
          <cell r="BR110">
            <v>-12.604374128</v>
          </cell>
          <cell r="BS110">
            <v>14.515417263682904</v>
          </cell>
          <cell r="BT110">
            <v>44.207389726886674</v>
          </cell>
        </row>
        <row r="111">
          <cell r="B111" t="str">
            <v>Droylsden East</v>
          </cell>
          <cell r="C111" t="str">
            <v>DROYLSDEN EAST</v>
          </cell>
          <cell r="D111">
            <v>6.6</v>
          </cell>
          <cell r="E111">
            <v>50</v>
          </cell>
          <cell r="F111">
            <v>20</v>
          </cell>
          <cell r="G111">
            <v>0.8457640318906412</v>
          </cell>
          <cell r="H111">
            <v>0.72974801808634293</v>
          </cell>
          <cell r="I111">
            <v>14.590999999999999</v>
          </cell>
          <cell r="J111">
            <v>42.277000000000001</v>
          </cell>
          <cell r="K111">
            <v>4.1629391000000293E-2</v>
          </cell>
          <cell r="L111">
            <v>3.6436240000004005E-3</v>
          </cell>
          <cell r="M111">
            <v>14.594960361726859</v>
          </cell>
          <cell r="N111">
            <v>42.288201594532062</v>
          </cell>
          <cell r="O111">
            <v>0.10171747600000014</v>
          </cell>
          <cell r="P111">
            <v>7.0542119999998931E-3</v>
          </cell>
          <cell r="Q111">
            <v>14.600515055052577</v>
          </cell>
          <cell r="R111">
            <v>42.303912639804167</v>
          </cell>
          <cell r="S111">
            <v>4.1629391000000293E-2</v>
          </cell>
          <cell r="T111">
            <v>1.0420400000000107E-2</v>
          </cell>
          <cell r="U111">
            <v>14.595553175885623</v>
          </cell>
          <cell r="V111">
            <v>42.289878326178638</v>
          </cell>
          <cell r="W111">
            <v>0.29375030800000013</v>
          </cell>
          <cell r="X111">
            <v>6.6298687999999828E-2</v>
          </cell>
          <cell r="Y111">
            <v>14.62249611890334</v>
          </cell>
          <cell r="Z111">
            <v>42.366084477030441</v>
          </cell>
          <cell r="AA111">
            <v>0.44831008999999988</v>
          </cell>
          <cell r="AB111">
            <v>0.12216138400000176</v>
          </cell>
          <cell r="AC111">
            <v>14.640903311981651</v>
          </cell>
          <cell r="AD111">
            <v>42.418147881223575</v>
          </cell>
          <cell r="AE111">
            <v>0.64693441700000021</v>
          </cell>
          <cell r="AF111">
            <v>0.17843081599999966</v>
          </cell>
          <cell r="AG111">
            <v>14.663200733250349</v>
          </cell>
          <cell r="AH111">
            <v>42.481214512351855</v>
          </cell>
          <cell r="AI111">
            <v>0.90073857600000062</v>
          </cell>
          <cell r="AJ111">
            <v>0.23415503200000121</v>
          </cell>
          <cell r="AK111">
            <v>14.690277443951572</v>
          </cell>
          <cell r="AL111">
            <v>42.557799015348103</v>
          </cell>
          <cell r="AM111">
            <v>1.2072170280000005</v>
          </cell>
          <cell r="AN111">
            <v>0.29025495600000095</v>
          </cell>
          <cell r="AO111">
            <v>14.72199482622217</v>
          </cell>
          <cell r="AP111">
            <v>42.647509319688204</v>
          </cell>
          <cell r="AQ111">
            <v>1.552842794</v>
          </cell>
          <cell r="AR111">
            <v>0.34614452000000195</v>
          </cell>
          <cell r="AS111">
            <v>14.757118308625088</v>
          </cell>
          <cell r="AT111">
            <v>42.746853530032162</v>
          </cell>
          <cell r="AU111">
            <v>14.609</v>
          </cell>
          <cell r="AV111">
            <v>43.012</v>
          </cell>
          <cell r="AW111">
            <v>1.9546578910000001</v>
          </cell>
          <cell r="AX111">
            <v>0.40172862799999987</v>
          </cell>
          <cell r="AY111">
            <v>14.815130362281735</v>
          </cell>
          <cell r="AZ111">
            <v>43.595024707911421</v>
          </cell>
          <cell r="BA111">
            <v>4.5844587480000003</v>
          </cell>
          <cell r="BB111">
            <v>0.66691780399999612</v>
          </cell>
          <cell r="BC111">
            <v>15.068376313017165</v>
          </cell>
          <cell r="BD111">
            <v>44.311312424203649</v>
          </cell>
          <cell r="BE111">
            <v>14.629</v>
          </cell>
          <cell r="BF111">
            <v>43.774000000000001</v>
          </cell>
          <cell r="BG111">
            <v>7.5619498751800007</v>
          </cell>
          <cell r="BH111">
            <v>0.71935130400000258</v>
          </cell>
          <cell r="BI111">
            <v>15.353425979551506</v>
          </cell>
          <cell r="BJ111">
            <v>45.822986090434313</v>
          </cell>
          <cell r="BK111">
            <v>10.179805773736</v>
          </cell>
          <cell r="BL111">
            <v>0.71935130399998837</v>
          </cell>
          <cell r="BM111">
            <v>15.582428980722861</v>
          </cell>
          <cell r="BN111">
            <v>46.470704390595657</v>
          </cell>
          <cell r="BO111">
            <v>14.629</v>
          </cell>
          <cell r="BP111">
            <v>43.808999999999997</v>
          </cell>
          <cell r="BQ111">
            <v>12.160025701884202</v>
          </cell>
          <cell r="BR111">
            <v>0.71935130399999547</v>
          </cell>
          <cell r="BS111">
            <v>15.755653300203321</v>
          </cell>
          <cell r="BT111">
            <v>46.995656754479882</v>
          </cell>
        </row>
        <row r="112">
          <cell r="B112" t="str">
            <v>Dukinfield</v>
          </cell>
          <cell r="C112" t="str">
            <v>DUKINFIELD</v>
          </cell>
          <cell r="D112">
            <v>6.6</v>
          </cell>
          <cell r="E112">
            <v>54.75</v>
          </cell>
          <cell r="F112">
            <v>21.9</v>
          </cell>
          <cell r="G112">
            <v>0.90263954745013208</v>
          </cell>
          <cell r="H112">
            <v>0.73535355337776842</v>
          </cell>
          <cell r="I112">
            <v>16.103000000000002</v>
          </cell>
          <cell r="J112">
            <v>49.415999999999997</v>
          </cell>
          <cell r="K112">
            <v>1.3058905000000065E-2</v>
          </cell>
          <cell r="L112">
            <v>1.1484240000001478E-3</v>
          </cell>
          <cell r="M112">
            <v>16.104242818973127</v>
          </cell>
          <cell r="N112">
            <v>49.419515222894731</v>
          </cell>
          <cell r="O112">
            <v>3.1897240999999965E-2</v>
          </cell>
          <cell r="P112">
            <v>2.2086679999979708E-3</v>
          </cell>
          <cell r="Q112">
            <v>16.105983493294261</v>
          </cell>
          <cell r="R112">
            <v>49.424438593359973</v>
          </cell>
          <cell r="S112">
            <v>1.3058905000000065E-2</v>
          </cell>
          <cell r="T112">
            <v>3.2449320000011994E-3</v>
          </cell>
          <cell r="U112">
            <v>16.104426215860723</v>
          </cell>
          <cell r="V112">
            <v>49.420033947626209</v>
          </cell>
          <cell r="W112">
            <v>9.2060420699999923E-2</v>
          </cell>
          <cell r="X112">
            <v>2.1622568000001507E-2</v>
          </cell>
          <cell r="Y112">
            <v>16.112944682443672</v>
          </cell>
          <cell r="Z112">
            <v>49.444127809570659</v>
          </cell>
          <cell r="AA112">
            <v>0.14045537400000002</v>
          </cell>
          <cell r="AB112">
            <v>3.9989448000003591E-2</v>
          </cell>
          <cell r="AC112">
            <v>16.118784828265998</v>
          </cell>
          <cell r="AD112">
            <v>49.460646236427003</v>
          </cell>
          <cell r="AE112">
            <v>0.20262843200000008</v>
          </cell>
          <cell r="AF112">
            <v>5.84731000000005E-2</v>
          </cell>
          <cell r="AG112">
            <v>16.125840460573642</v>
          </cell>
          <cell r="AH112">
            <v>49.480602578228179</v>
          </cell>
          <cell r="AI112">
            <v>0.28204962799999994</v>
          </cell>
          <cell r="AJ112">
            <v>7.6791568000000865E-2</v>
          </cell>
          <cell r="AK112">
            <v>16.134390463804081</v>
          </cell>
          <cell r="AL112">
            <v>49.50478563928182</v>
          </cell>
          <cell r="AM112">
            <v>0.37793196600000006</v>
          </cell>
          <cell r="AN112">
            <v>9.5217752000003486E-2</v>
          </cell>
          <cell r="AO112">
            <v>16.144389866220351</v>
          </cell>
          <cell r="AP112">
            <v>49.533068220307243</v>
          </cell>
          <cell r="AQ112">
            <v>0.486046857</v>
          </cell>
          <cell r="AR112">
            <v>0.1135777200000021</v>
          </cell>
          <cell r="AS112">
            <v>16.155453547112678</v>
          </cell>
          <cell r="AT112">
            <v>49.564361035442644</v>
          </cell>
          <cell r="AU112">
            <v>16.105</v>
          </cell>
          <cell r="AV112">
            <v>49.536000000000001</v>
          </cell>
          <cell r="AW112">
            <v>0.61176955899999985</v>
          </cell>
          <cell r="AX112">
            <v>0.13184506399999663</v>
          </cell>
          <cell r="AY112">
            <v>16.170049409509453</v>
          </cell>
          <cell r="AZ112">
            <v>49.719987514305259</v>
          </cell>
          <cell r="BA112">
            <v>1.4349690472999999</v>
          </cell>
          <cell r="BB112">
            <v>-0.34942456799999988</v>
          </cell>
          <cell r="BC112">
            <v>16.199960514748661</v>
          </cell>
          <cell r="BD112">
            <v>49.804588895694977</v>
          </cell>
          <cell r="BE112">
            <v>16.116</v>
          </cell>
          <cell r="BF112">
            <v>49.95</v>
          </cell>
          <cell r="BG112">
            <v>2.367737931637</v>
          </cell>
          <cell r="BH112">
            <v>-4.9716737680000023</v>
          </cell>
          <cell r="BI112">
            <v>15.888214688473228</v>
          </cell>
          <cell r="BJ112">
            <v>49.305725846258923</v>
          </cell>
          <cell r="BK112">
            <v>3.1902684917165001</v>
          </cell>
          <cell r="BL112">
            <v>-15.636977023999997</v>
          </cell>
          <cell r="BM112">
            <v>15.027195375509288</v>
          </cell>
          <cell r="BN112">
            <v>46.870395466541389</v>
          </cell>
          <cell r="BO112">
            <v>16.117000000000001</v>
          </cell>
          <cell r="BP112">
            <v>49.991</v>
          </cell>
          <cell r="BQ112">
            <v>3.8154468213542008</v>
          </cell>
          <cell r="BR112">
            <v>-18.927764024000005</v>
          </cell>
          <cell r="BS112">
            <v>14.795015090147491</v>
          </cell>
          <cell r="BT112">
            <v>46.251862022468011</v>
          </cell>
        </row>
        <row r="113">
          <cell r="B113" t="str">
            <v>Dumers Lane</v>
          </cell>
          <cell r="C113" t="str">
            <v>DUMERS LANE</v>
          </cell>
          <cell r="D113">
            <v>11</v>
          </cell>
          <cell r="E113">
            <v>46</v>
          </cell>
          <cell r="F113">
            <v>18.399999999999999</v>
          </cell>
          <cell r="G113">
            <v>0.54022497692938853</v>
          </cell>
          <cell r="H113">
            <v>0.46540635444942552</v>
          </cell>
          <cell r="I113">
            <v>8.5630000000000006</v>
          </cell>
          <cell r="J113">
            <v>24.849</v>
          </cell>
          <cell r="K113">
            <v>7.4741740000000001E-3</v>
          </cell>
          <cell r="L113">
            <v>1.6124079999997321E-3</v>
          </cell>
          <cell r="M113">
            <v>8.5634769218694284</v>
          </cell>
          <cell r="N113">
            <v>24.850348938751875</v>
          </cell>
          <cell r="O113">
            <v>2.2819118629999999</v>
          </cell>
          <cell r="P113">
            <v>4.8030749680000016</v>
          </cell>
          <cell r="Q113">
            <v>8.9348653685529822</v>
          </cell>
          <cell r="R113">
            <v>25.900794095168994</v>
          </cell>
          <cell r="S113">
            <v>7.4741740000000001E-3</v>
          </cell>
          <cell r="T113">
            <v>4.8044845320000027</v>
          </cell>
          <cell r="U113">
            <v>8.8155623322034966</v>
          </cell>
          <cell r="V113">
            <v>25.563354151093527</v>
          </cell>
          <cell r="W113">
            <v>2.313954227</v>
          </cell>
          <cell r="X113">
            <v>4.8326579240000003</v>
          </cell>
          <cell r="Y113">
            <v>8.9380998590157912</v>
          </cell>
          <cell r="Z113">
            <v>25.909942615728735</v>
          </cell>
          <cell r="AA113">
            <v>2.3388497159999999</v>
          </cell>
          <cell r="AB113">
            <v>4.8608026320000013</v>
          </cell>
          <cell r="AC113">
            <v>8.940883747380866</v>
          </cell>
          <cell r="AD113">
            <v>25.917816641092777</v>
          </cell>
          <cell r="AE113">
            <v>2.3702291089999998</v>
          </cell>
          <cell r="AF113">
            <v>4.8890855559999986</v>
          </cell>
          <cell r="AG113">
            <v>8.944015206906359</v>
          </cell>
          <cell r="AH113">
            <v>25.926673746154727</v>
          </cell>
          <cell r="AI113">
            <v>2.4095671909999998</v>
          </cell>
          <cell r="AJ113">
            <v>4.9171441959999997</v>
          </cell>
          <cell r="AK113">
            <v>8.9475526174144679</v>
          </cell>
          <cell r="AL113">
            <v>25.936679053987227</v>
          </cell>
          <cell r="AM113">
            <v>2.4563984510000001</v>
          </cell>
          <cell r="AN113">
            <v>4.945330495999996</v>
          </cell>
          <cell r="AO113">
            <v>8.9514900181835539</v>
          </cell>
          <cell r="AP113">
            <v>25.947815705123503</v>
          </cell>
          <cell r="AQ113">
            <v>2.5087528190000001</v>
          </cell>
          <cell r="AR113">
            <v>4.9734234360000018</v>
          </cell>
          <cell r="AS113">
            <v>8.9557124068134986</v>
          </cell>
          <cell r="AT113">
            <v>25.959758423655657</v>
          </cell>
          <cell r="AU113">
            <v>8.516</v>
          </cell>
          <cell r="AV113">
            <v>24.917000000000002</v>
          </cell>
          <cell r="AW113">
            <v>2.5691061890000002</v>
          </cell>
          <cell r="AX113">
            <v>5.0013923000000036</v>
          </cell>
          <cell r="AY113">
            <v>8.9133481218658002</v>
          </cell>
          <cell r="AZ113">
            <v>26.040870205852187</v>
          </cell>
          <cell r="BA113">
            <v>2.9609367219</v>
          </cell>
          <cell r="BB113">
            <v>5.1363393839999985</v>
          </cell>
          <cell r="BC113">
            <v>8.9409967763130993</v>
          </cell>
          <cell r="BD113">
            <v>26.119072410053661</v>
          </cell>
          <cell r="BE113">
            <v>8.5619999999999994</v>
          </cell>
          <cell r="BF113">
            <v>25.071999999999999</v>
          </cell>
          <cell r="BG113">
            <v>3.4099610619379996</v>
          </cell>
          <cell r="BH113">
            <v>5.1512318319999961</v>
          </cell>
          <cell r="BI113">
            <v>9.0113460928999451</v>
          </cell>
          <cell r="BJ113">
            <v>26.34294267755693</v>
          </cell>
          <cell r="BK113">
            <v>3.8228879645787002</v>
          </cell>
          <cell r="BL113">
            <v>3.8721816000000002</v>
          </cell>
          <cell r="BM113">
            <v>8.965886407685673</v>
          </cell>
          <cell r="BN113">
            <v>26.214363270814456</v>
          </cell>
          <cell r="BO113">
            <v>8.5670000000000002</v>
          </cell>
          <cell r="BP113">
            <v>25.289000000000001</v>
          </cell>
          <cell r="BQ113">
            <v>4.1568649910715996</v>
          </cell>
          <cell r="BR113">
            <v>0.44943423200000066</v>
          </cell>
          <cell r="BS113">
            <v>8.808768008764396</v>
          </cell>
          <cell r="BT113">
            <v>25.972823193885091</v>
          </cell>
        </row>
        <row r="114">
          <cell r="B114" t="str">
            <v>Dumplington</v>
          </cell>
          <cell r="C114" t="str">
            <v>DUMPLINGTON</v>
          </cell>
          <cell r="D114">
            <v>11</v>
          </cell>
          <cell r="E114">
            <v>62.5</v>
          </cell>
          <cell r="F114">
            <v>25</v>
          </cell>
          <cell r="G114">
            <v>0.70922057223494328</v>
          </cell>
          <cell r="H114">
            <v>0.55344404132291691</v>
          </cell>
          <cell r="I114">
            <v>13.836</v>
          </cell>
          <cell r="J114">
            <v>44.326000000000001</v>
          </cell>
          <cell r="K114">
            <v>1.9245966930000052E-3</v>
          </cell>
          <cell r="L114">
            <v>3.4187799968776744E-7</v>
          </cell>
          <cell r="M114">
            <v>13.836101033072921</v>
          </cell>
          <cell r="N114">
            <v>44.326285764683952</v>
          </cell>
          <cell r="O114">
            <v>4.3749840650000038E-3</v>
          </cell>
          <cell r="P114">
            <v>64.000000689414009</v>
          </cell>
          <cell r="Q114">
            <v>17.195358502217914</v>
          </cell>
          <cell r="R114">
            <v>53.827700709419879</v>
          </cell>
          <cell r="S114">
            <v>1.9245966930000052E-3</v>
          </cell>
          <cell r="T114">
            <v>64.000001051970003</v>
          </cell>
          <cell r="U114">
            <v>17.195229909264548</v>
          </cell>
          <cell r="V114">
            <v>53.827336993622524</v>
          </cell>
          <cell r="W114">
            <v>1.0923831687000007E-2</v>
          </cell>
          <cell r="X114">
            <v>64.026127476641989</v>
          </cell>
          <cell r="Y114">
            <v>17.19707352827033</v>
          </cell>
          <cell r="Z114">
            <v>53.83255153562618</v>
          </cell>
          <cell r="AA114">
            <v>1.5340469116700006E-2</v>
          </cell>
          <cell r="AB114">
            <v>64.052253907814006</v>
          </cell>
          <cell r="AC114">
            <v>17.198676623622973</v>
          </cell>
          <cell r="AD114">
            <v>53.837085774005146</v>
          </cell>
          <cell r="AE114">
            <v>2.0453205875000005E-2</v>
          </cell>
          <cell r="AF114">
            <v>64.078380405025982</v>
          </cell>
          <cell r="AG114">
            <v>17.200316258181338</v>
          </cell>
          <cell r="AH114">
            <v>53.841723360864705</v>
          </cell>
          <cell r="AI114">
            <v>2.6300985888999998E-2</v>
          </cell>
          <cell r="AJ114">
            <v>64.104506835250007</v>
          </cell>
          <cell r="AK114">
            <v>17.201994468989341</v>
          </cell>
          <cell r="AL114">
            <v>53.846470057835106</v>
          </cell>
          <cell r="AM114">
            <v>3.2750860645000004E-2</v>
          </cell>
          <cell r="AN114">
            <v>64.130633330937982</v>
          </cell>
          <cell r="AO114">
            <v>17.203704285011618</v>
          </cell>
          <cell r="AP114">
            <v>53.851306147850835</v>
          </cell>
          <cell r="AQ114">
            <v>3.9606371353000006E-2</v>
          </cell>
          <cell r="AR114">
            <v>64.156759798481986</v>
          </cell>
          <cell r="AS114">
            <v>17.20543538992273</v>
          </cell>
          <cell r="AT114">
            <v>53.8562024519372</v>
          </cell>
          <cell r="AU114">
            <v>13.848000000000001</v>
          </cell>
          <cell r="AV114">
            <v>44.762</v>
          </cell>
          <cell r="AW114">
            <v>4.7290494337000014E-2</v>
          </cell>
          <cell r="AX114">
            <v>64.182886234153983</v>
          </cell>
          <cell r="AY114">
            <v>17.219209984026502</v>
          </cell>
          <cell r="AZ114">
            <v>54.297221762035726</v>
          </cell>
          <cell r="BA114">
            <v>9.516974022590001E-2</v>
          </cell>
          <cell r="BB114">
            <v>62.796716795074005</v>
          </cell>
          <cell r="BC114">
            <v>17.148967965545346</v>
          </cell>
          <cell r="BD114">
            <v>54.098547331666701</v>
          </cell>
          <cell r="BE114">
            <v>13.855</v>
          </cell>
          <cell r="BF114">
            <v>45.029000000000003</v>
          </cell>
          <cell r="BG114">
            <v>0.15414153323358698</v>
          </cell>
          <cell r="BH114">
            <v>50.449091083074009</v>
          </cell>
          <cell r="BI114">
            <v>16.510980906626404</v>
          </cell>
          <cell r="BJ114">
            <v>52.541248439110099</v>
          </cell>
          <cell r="BK114">
            <v>0.22380223230763618</v>
          </cell>
          <cell r="BL114">
            <v>21.841295283073997</v>
          </cell>
          <cell r="BM114">
            <v>15.013117271836448</v>
          </cell>
          <cell r="BN114">
            <v>48.304650305299269</v>
          </cell>
          <cell r="BO114">
            <v>13.867000000000001</v>
          </cell>
          <cell r="BP114">
            <v>45.441000000000003</v>
          </cell>
          <cell r="BQ114">
            <v>0.29833022930691599</v>
          </cell>
          <cell r="BR114">
            <v>12.619004599073998</v>
          </cell>
          <cell r="BS114">
            <v>14.544984249125296</v>
          </cell>
          <cell r="BT114">
            <v>47.35862904037667</v>
          </cell>
        </row>
        <row r="115">
          <cell r="B115" t="str">
            <v>Eastlands</v>
          </cell>
          <cell r="C115" t="str">
            <v>EASTLANDS</v>
          </cell>
          <cell r="D115">
            <v>6.6</v>
          </cell>
          <cell r="E115">
            <v>50</v>
          </cell>
          <cell r="F115">
            <v>20</v>
          </cell>
          <cell r="G115">
            <v>1.0772029027603911</v>
          </cell>
          <cell r="H115">
            <v>0.94528792104100534</v>
          </cell>
          <cell r="I115">
            <v>18.905000000000001</v>
          </cell>
          <cell r="J115">
            <v>53.857999999999997</v>
          </cell>
          <cell r="K115">
            <v>8.5466240000000582E-3</v>
          </cell>
          <cell r="L115">
            <v>1.232903999999202E-4</v>
          </cell>
          <cell r="M115">
            <v>18.905758420820106</v>
          </cell>
          <cell r="N115">
            <v>53.860145138019554</v>
          </cell>
          <cell r="O115">
            <v>2.0586598000000011E-2</v>
          </cell>
          <cell r="P115">
            <v>2.573359999999969E-4</v>
          </cell>
          <cell r="Q115">
            <v>18.906823371349375</v>
          </cell>
          <cell r="R115">
            <v>53.863157272983052</v>
          </cell>
          <cell r="S115">
            <v>8.5466240000000582E-3</v>
          </cell>
          <cell r="T115">
            <v>4.0381960000024364E-4</v>
          </cell>
          <cell r="U115">
            <v>18.905782960760884</v>
          </cell>
          <cell r="V115">
            <v>53.860214547453687</v>
          </cell>
          <cell r="W115">
            <v>5.7880920600000052E-2</v>
          </cell>
          <cell r="X115">
            <v>3.9119787600000011E-2</v>
          </cell>
          <cell r="Y115">
            <v>18.913485361362252</v>
          </cell>
          <cell r="Z115">
            <v>53.882000226240258</v>
          </cell>
          <cell r="AA115">
            <v>8.7116640200000039E-2</v>
          </cell>
          <cell r="AB115">
            <v>7.7845115599999959E-2</v>
          </cell>
          <cell r="AC115">
            <v>18.919430411229868</v>
          </cell>
          <cell r="AD115">
            <v>53.898815366543793</v>
          </cell>
          <cell r="AE115">
            <v>0.12418319350000001</v>
          </cell>
          <cell r="AF115">
            <v>0.11660106360000011</v>
          </cell>
          <cell r="AG115">
            <v>18.926063159947471</v>
          </cell>
          <cell r="AH115">
            <v>53.917575612928289</v>
          </cell>
          <cell r="AI115">
            <v>0.17094294339999999</v>
          </cell>
          <cell r="AJ115">
            <v>0.15533566760000017</v>
          </cell>
          <cell r="AK115">
            <v>18.933541976347222</v>
          </cell>
          <cell r="AL115">
            <v>53.938728900094347</v>
          </cell>
          <cell r="AM115">
            <v>0.22686906140000002</v>
          </cell>
          <cell r="AN115">
            <v>0.19409827959999992</v>
          </cell>
          <cell r="AO115">
            <v>18.941825092067635</v>
          </cell>
          <cell r="AP115">
            <v>53.962157089275372</v>
          </cell>
          <cell r="AQ115">
            <v>0.28956919580000001</v>
          </cell>
          <cell r="AR115">
            <v>0.23285539559999968</v>
          </cell>
          <cell r="AS115">
            <v>18.950700299769103</v>
          </cell>
          <cell r="AT115">
            <v>53.987259967475957</v>
          </cell>
          <cell r="AU115">
            <v>18.878</v>
          </cell>
          <cell r="AV115">
            <v>57.366999999999997</v>
          </cell>
          <cell r="AW115">
            <v>0.36230949660000006</v>
          </cell>
          <cell r="AX115">
            <v>0.27159992359999974</v>
          </cell>
          <cell r="AY115">
            <v>18.933452693090047</v>
          </cell>
          <cell r="AZ115">
            <v>57.523843901276109</v>
          </cell>
          <cell r="BA115">
            <v>0.83684936669999987</v>
          </cell>
          <cell r="BB115">
            <v>0.46455980760000015</v>
          </cell>
          <cell r="BC115">
            <v>18.99184377834969</v>
          </cell>
          <cell r="BD115">
            <v>57.688998830667856</v>
          </cell>
          <cell r="BE115">
            <v>18.890999999999998</v>
          </cell>
          <cell r="BF115">
            <v>57.639000000000003</v>
          </cell>
          <cell r="BG115">
            <v>1.378238673749</v>
          </cell>
          <cell r="BH115">
            <v>0.50190721160000029</v>
          </cell>
          <cell r="BI115">
            <v>19.05547011106394</v>
          </cell>
          <cell r="BJ115">
            <v>58.10419172334327</v>
          </cell>
          <cell r="BK115">
            <v>1.8711283586445397</v>
          </cell>
          <cell r="BL115">
            <v>0.37187043959999988</v>
          </cell>
          <cell r="BM115">
            <v>19.087211509084618</v>
          </cell>
          <cell r="BN115">
            <v>58.193969954482327</v>
          </cell>
          <cell r="BO115">
            <v>18.904</v>
          </cell>
          <cell r="BP115">
            <v>58.058999999999997</v>
          </cell>
          <cell r="BQ115">
            <v>2.2649621892229201</v>
          </cell>
          <cell r="BR115">
            <v>2.3891123599999009E-2</v>
          </cell>
          <cell r="BS115">
            <v>19.104222738832405</v>
          </cell>
          <cell r="BT115">
            <v>58.625315425504546</v>
          </cell>
        </row>
        <row r="116">
          <cell r="B116" t="str">
            <v>Easton</v>
          </cell>
          <cell r="C116" t="str">
            <v>EASTON</v>
          </cell>
          <cell r="D116">
            <v>11</v>
          </cell>
          <cell r="E116">
            <v>62.5</v>
          </cell>
          <cell r="F116">
            <v>25</v>
          </cell>
          <cell r="G116">
            <v>5.4327836023832905E-2</v>
          </cell>
          <cell r="H116">
            <v>5.2446926131987232E-2</v>
          </cell>
          <cell r="I116">
            <v>1.3109999999999999</v>
          </cell>
          <cell r="J116">
            <v>3.395</v>
          </cell>
          <cell r="K116">
            <v>3.2970029999999928E-3</v>
          </cell>
          <cell r="L116">
            <v>2.0104379999663635E-6</v>
          </cell>
          <cell r="M116">
            <v>1.3111731532996809</v>
          </cell>
          <cell r="N116">
            <v>3.3954897514895568</v>
          </cell>
          <cell r="O116">
            <v>7.7787349999999811E-3</v>
          </cell>
          <cell r="P116">
            <v>5.2649620000400077E-6</v>
          </cell>
          <cell r="Q116">
            <v>1.3114085540430394</v>
          </cell>
          <cell r="R116">
            <v>3.3961555653372573</v>
          </cell>
          <cell r="S116">
            <v>3.2970029999999928E-3</v>
          </cell>
          <cell r="T116">
            <v>9.540041999933635E-6</v>
          </cell>
          <cell r="U116">
            <v>1.3111735485013987</v>
          </cell>
          <cell r="V116">
            <v>3.3954908692888153</v>
          </cell>
          <cell r="W116">
            <v>2.1363928999999976E-2</v>
          </cell>
          <cell r="X116">
            <v>1.3894243842000109E-2</v>
          </cell>
          <cell r="Y116">
            <v>1.3128505741437693</v>
          </cell>
          <cell r="Z116">
            <v>3.4002342141045911</v>
          </cell>
          <cell r="AA116">
            <v>3.1696973999999989E-2</v>
          </cell>
          <cell r="AB116">
            <v>2.7779694642000141E-2</v>
          </cell>
          <cell r="AC116">
            <v>1.3141217155137237</v>
          </cell>
          <cell r="AD116">
            <v>3.4038295448347573</v>
          </cell>
          <cell r="AE116">
            <v>4.4426765999999979E-2</v>
          </cell>
          <cell r="AF116">
            <v>4.166661592200005E-2</v>
          </cell>
          <cell r="AG116">
            <v>1.315518730657101</v>
          </cell>
          <cell r="AH116">
            <v>3.4077809003599668</v>
          </cell>
          <cell r="AI116">
            <v>5.9891444999999988E-2</v>
          </cell>
          <cell r="AJ116">
            <v>5.5553089721999904E-2</v>
          </cell>
          <cell r="AK116">
            <v>1.3170592666543834</v>
          </cell>
          <cell r="AL116">
            <v>3.412138194161328</v>
          </cell>
          <cell r="AM116">
            <v>7.7836574999999991E-2</v>
          </cell>
          <cell r="AN116">
            <v>6.9440904802000047E-2</v>
          </cell>
          <cell r="AO116">
            <v>1.3187300629644776</v>
          </cell>
          <cell r="AP116">
            <v>3.4168639197647246</v>
          </cell>
          <cell r="AQ116">
            <v>9.7597112000000014E-2</v>
          </cell>
          <cell r="AR116">
            <v>8.3328731201999906E-2</v>
          </cell>
          <cell r="AS116">
            <v>1.320496144025094</v>
          </cell>
          <cell r="AT116">
            <v>3.4218591513410725</v>
          </cell>
          <cell r="AU116">
            <v>1.3109999999999999</v>
          </cell>
          <cell r="AV116">
            <v>3.395</v>
          </cell>
          <cell r="AW116">
            <v>0.11919285300000002</v>
          </cell>
          <cell r="AX116">
            <v>9.7216232802000091E-2</v>
          </cell>
          <cell r="AY116">
            <v>1.3223585312675332</v>
          </cell>
          <cell r="AZ116">
            <v>3.4271267779343688</v>
          </cell>
          <cell r="BA116">
            <v>0.25330492299999996</v>
          </cell>
          <cell r="BB116">
            <v>0.16662176080199986</v>
          </cell>
          <cell r="BC116">
            <v>1.3330404349029992</v>
          </cell>
          <cell r="BD116">
            <v>3.4573397639208459</v>
          </cell>
          <cell r="BE116">
            <v>1.3129999999999999</v>
          </cell>
          <cell r="BF116">
            <v>3.5030000000000001</v>
          </cell>
          <cell r="BG116">
            <v>0.41615301539000005</v>
          </cell>
          <cell r="BH116">
            <v>0.18000669280200043</v>
          </cell>
          <cell r="BI116">
            <v>1.3442902698186054</v>
          </cell>
          <cell r="BJ116">
            <v>3.5915022478955709</v>
          </cell>
          <cell r="BK116">
            <v>0.57536156407299999</v>
          </cell>
          <cell r="BL116">
            <v>0.12671293280199991</v>
          </cell>
          <cell r="BM116">
            <v>1.3498493545238137</v>
          </cell>
          <cell r="BN116">
            <v>3.607225713864544</v>
          </cell>
          <cell r="BO116">
            <v>1.335</v>
          </cell>
          <cell r="BP116">
            <v>3.657</v>
          </cell>
          <cell r="BQ116">
            <v>0.70996073617599997</v>
          </cell>
          <cell r="BR116">
            <v>-1.5901543197999968E-2</v>
          </cell>
          <cell r="BS116">
            <v>1.3714286601726711</v>
          </cell>
          <cell r="BT116">
            <v>3.7600358105505443</v>
          </cell>
        </row>
        <row r="117">
          <cell r="B117" t="str">
            <v>Egremont</v>
          </cell>
          <cell r="C117" t="str">
            <v>EGREMONT</v>
          </cell>
          <cell r="D117">
            <v>11</v>
          </cell>
          <cell r="E117">
            <v>33.4</v>
          </cell>
          <cell r="F117">
            <v>13.1</v>
          </cell>
          <cell r="G117">
            <v>0.58843064804774448</v>
          </cell>
          <cell r="H117">
            <v>0.51325347810369681</v>
          </cell>
          <cell r="I117">
            <v>6.7220000000000004</v>
          </cell>
          <cell r="J117">
            <v>19.649000000000001</v>
          </cell>
          <cell r="K117">
            <v>2.9369275000000084E-2</v>
          </cell>
          <cell r="L117">
            <v>1.5065999999990254E-3</v>
          </cell>
          <cell r="M117">
            <v>6.7236205631584287</v>
          </cell>
          <cell r="N117">
            <v>19.653583644794665</v>
          </cell>
          <cell r="O117">
            <v>7.1323438999999933E-2</v>
          </cell>
          <cell r="P117">
            <v>3.1620640000014077E-3</v>
          </cell>
          <cell r="Q117">
            <v>6.7259094750188888</v>
          </cell>
          <cell r="R117">
            <v>19.660057665186944</v>
          </cell>
          <cell r="S117">
            <v>2.9369275000000084E-2</v>
          </cell>
          <cell r="T117">
            <v>4.9931080000007455E-3</v>
          </cell>
          <cell r="U117">
            <v>6.7238035573704593</v>
          </cell>
          <cell r="V117">
            <v>19.654101230587642</v>
          </cell>
          <cell r="W117">
            <v>0.20706684800000019</v>
          </cell>
          <cell r="X117">
            <v>6.9177868000000586E-2</v>
          </cell>
          <cell r="Y117">
            <v>6.7364990873768011</v>
          </cell>
          <cell r="Z117">
            <v>19.69000961202061</v>
          </cell>
          <cell r="AA117">
            <v>0.31636382999999979</v>
          </cell>
          <cell r="AB117">
            <v>0.13350807200000148</v>
          </cell>
          <cell r="AC117">
            <v>6.7456121512473235</v>
          </cell>
          <cell r="AD117">
            <v>19.71578524906154</v>
          </cell>
          <cell r="AE117">
            <v>0.4554001379999999</v>
          </cell>
          <cell r="AF117">
            <v>0.19824874000000214</v>
          </cell>
          <cell r="AG117">
            <v>6.7563076686971639</v>
          </cell>
          <cell r="AH117">
            <v>19.746036740729863</v>
          </cell>
          <cell r="AI117">
            <v>0.63049873499999975</v>
          </cell>
          <cell r="AJ117">
            <v>0.26275684000000332</v>
          </cell>
          <cell r="AK117">
            <v>6.768883758789217</v>
          </cell>
          <cell r="AL117">
            <v>19.781607295069481</v>
          </cell>
          <cell r="AM117">
            <v>0.83989823799999996</v>
          </cell>
          <cell r="AN117">
            <v>0.32763564400000078</v>
          </cell>
          <cell r="AO117">
            <v>6.7832796364600645</v>
          </cell>
          <cell r="AP117">
            <v>19.822324985958232</v>
          </cell>
          <cell r="AQ117">
            <v>1.0747041790000003</v>
          </cell>
          <cell r="AR117">
            <v>0.39245819599999976</v>
          </cell>
          <cell r="AS117">
            <v>6.7990060538319224</v>
          </cell>
          <cell r="AT117">
            <v>19.866806011427872</v>
          </cell>
          <cell r="AU117">
            <v>6.7270000000000003</v>
          </cell>
          <cell r="AV117">
            <v>19.863</v>
          </cell>
          <cell r="AW117">
            <v>1.337253391</v>
          </cell>
          <cell r="AX117">
            <v>0.4571263080000012</v>
          </cell>
          <cell r="AY117">
            <v>6.8211805092950959</v>
          </cell>
          <cell r="AZ117">
            <v>20.129382707112658</v>
          </cell>
          <cell r="BA117">
            <v>3.0344683139999997</v>
          </cell>
          <cell r="BB117">
            <v>0.68208464799999469</v>
          </cell>
          <cell r="BC117">
            <v>6.922068441188018</v>
          </cell>
          <cell r="BD117">
            <v>20.414736870238148</v>
          </cell>
          <cell r="BE117">
            <v>6.7039999999999997</v>
          </cell>
          <cell r="BF117">
            <v>20.161999999999999</v>
          </cell>
          <cell r="BG117">
            <v>5.0155879701000003</v>
          </cell>
          <cell r="BH117">
            <v>0.42645029200000018</v>
          </cell>
          <cell r="BI117">
            <v>6.9896329323239703</v>
          </cell>
          <cell r="BJ117">
            <v>20.96989193350591</v>
          </cell>
          <cell r="BK117">
            <v>6.814036958467999</v>
          </cell>
          <cell r="BL117">
            <v>-3.2485641080000018</v>
          </cell>
          <cell r="BM117">
            <v>6.8911387918187268</v>
          </cell>
          <cell r="BN117">
            <v>20.691308434872319</v>
          </cell>
          <cell r="BO117">
            <v>6.7089999999999996</v>
          </cell>
          <cell r="BP117">
            <v>20.364000000000001</v>
          </cell>
          <cell r="BQ117">
            <v>8.2077320264600004</v>
          </cell>
          <cell r="BR117">
            <v>-3.5995785079999987</v>
          </cell>
          <cell r="BS117">
            <v>6.9508653340318185</v>
          </cell>
          <cell r="BT117">
            <v>21.048098471311395</v>
          </cell>
        </row>
        <row r="118">
          <cell r="B118" t="str">
            <v>Embleton</v>
          </cell>
          <cell r="C118" t="str">
            <v>EMBLETON</v>
          </cell>
          <cell r="D118">
            <v>11</v>
          </cell>
          <cell r="E118">
            <v>33.405000000000001</v>
          </cell>
          <cell r="F118">
            <v>13.1</v>
          </cell>
          <cell r="G118">
            <v>0.56505513370908289</v>
          </cell>
          <cell r="H118">
            <v>0.53798854521364148</v>
          </cell>
          <cell r="I118">
            <v>7.0460000000000003</v>
          </cell>
          <cell r="J118">
            <v>18.870999999999999</v>
          </cell>
          <cell r="K118">
            <v>3.0738930000000053E-2</v>
          </cell>
          <cell r="L118">
            <v>6.9669280000095313E-4</v>
          </cell>
          <cell r="M118">
            <v>7.0476499422987029</v>
          </cell>
          <cell r="N118">
            <v>18.875666741551914</v>
          </cell>
          <cell r="O118">
            <v>7.3207419000000051E-2</v>
          </cell>
          <cell r="P118">
            <v>1.4747088000044428E-3</v>
          </cell>
          <cell r="Q118">
            <v>7.0499197951444534</v>
          </cell>
          <cell r="R118">
            <v>18.882086854910018</v>
          </cell>
          <cell r="S118">
            <v>3.0738930000000053E-2</v>
          </cell>
          <cell r="T118">
            <v>2.3430328000015876E-3</v>
          </cell>
          <cell r="U118">
            <v>7.0477363527389008</v>
          </cell>
          <cell r="V118">
            <v>18.87591114718483</v>
          </cell>
          <cell r="W118">
            <v>0.20386097900000033</v>
          </cell>
          <cell r="X118">
            <v>7.344170080000012E-2</v>
          </cell>
          <cell r="Y118">
            <v>7.0605546160754127</v>
          </cell>
          <cell r="Z118">
            <v>18.91216667089796</v>
          </cell>
          <cell r="AA118">
            <v>0.30489359400000016</v>
          </cell>
          <cell r="AB118">
            <v>0.14461383280000106</v>
          </cell>
          <cell r="AC118">
            <v>7.0695930212605198</v>
          </cell>
          <cell r="AD118">
            <v>18.937731141287966</v>
          </cell>
          <cell r="AE118">
            <v>0.43099053799999965</v>
          </cell>
          <cell r="AF118">
            <v>0.21598757680000435</v>
          </cell>
          <cell r="AG118">
            <v>7.0799575444308713</v>
          </cell>
          <cell r="AH118">
            <v>18.967046439758047</v>
          </cell>
          <cell r="AI118">
            <v>0.58692818499999966</v>
          </cell>
          <cell r="AJ118">
            <v>0.28724984880000104</v>
          </cell>
          <cell r="AK118">
            <v>7.0918824475576443</v>
          </cell>
          <cell r="AL118">
            <v>19.000775159221785</v>
          </cell>
          <cell r="AM118">
            <v>0.77072729499999992</v>
          </cell>
          <cell r="AN118">
            <v>0.35869442479999858</v>
          </cell>
          <cell r="AO118">
            <v>7.105279266723195</v>
          </cell>
          <cell r="AP118">
            <v>19.038667085934946</v>
          </cell>
          <cell r="AQ118">
            <v>0.97498100100000018</v>
          </cell>
          <cell r="AR118">
            <v>0.43011322480000214</v>
          </cell>
          <cell r="AS118">
            <v>7.1197483208638568</v>
          </cell>
          <cell r="AT118">
            <v>19.079591751135816</v>
          </cell>
          <cell r="AU118">
            <v>7.0510000000000002</v>
          </cell>
          <cell r="AV118">
            <v>19.065999999999999</v>
          </cell>
          <cell r="AW118">
            <v>1.2025204189999998</v>
          </cell>
          <cell r="AX118">
            <v>0.50145785280000421</v>
          </cell>
          <cell r="AY118">
            <v>7.1404356649015464</v>
          </cell>
          <cell r="AZ118">
            <v>19.318962260527243</v>
          </cell>
          <cell r="BA118">
            <v>2.6496206899999999</v>
          </cell>
          <cell r="BB118">
            <v>0.7736628728000019</v>
          </cell>
          <cell r="BC118">
            <v>7.2306757896813636</v>
          </cell>
          <cell r="BD118">
            <v>19.57419987719496</v>
          </cell>
          <cell r="BE118">
            <v>7.0510000000000002</v>
          </cell>
          <cell r="BF118">
            <v>19.277000000000001</v>
          </cell>
          <cell r="BG118">
            <v>4.3415405808000003</v>
          </cell>
          <cell r="BH118">
            <v>0.55698587680000156</v>
          </cell>
          <cell r="BI118">
            <v>7.3081059608116243</v>
          </cell>
          <cell r="BJ118">
            <v>20.004205473493531</v>
          </cell>
          <cell r="BK118">
            <v>5.9109868520119999</v>
          </cell>
          <cell r="BL118">
            <v>-2.7598141231999955</v>
          </cell>
          <cell r="BM118">
            <v>7.216393674840238</v>
          </cell>
          <cell r="BN118">
            <v>19.744803956179581</v>
          </cell>
          <cell r="BO118">
            <v>7.0490000000000004</v>
          </cell>
          <cell r="BP118">
            <v>19.456</v>
          </cell>
          <cell r="BQ118">
            <v>7.1707056023409992</v>
          </cell>
          <cell r="BR118">
            <v>-3.0766141231999926</v>
          </cell>
          <cell r="BS118">
            <v>7.2638840743244559</v>
          </cell>
          <cell r="BT118">
            <v>20.063783944495267</v>
          </cell>
        </row>
        <row r="119">
          <cell r="B119" t="str">
            <v>Exchange St</v>
          </cell>
          <cell r="C119" t="str">
            <v>EXCHANGE ST</v>
          </cell>
          <cell r="D119">
            <v>6.6</v>
          </cell>
          <cell r="E119">
            <v>62.75</v>
          </cell>
          <cell r="F119">
            <v>25.1</v>
          </cell>
          <cell r="G119">
            <v>0.57311427331451514</v>
          </cell>
          <cell r="H119">
            <v>0.50720320210497882</v>
          </cell>
          <cell r="I119">
            <v>12.728</v>
          </cell>
          <cell r="J119">
            <v>35.954999999999998</v>
          </cell>
          <cell r="K119">
            <v>2.6250101000000137E-2</v>
          </cell>
          <cell r="L119">
            <v>5.7624600000005799E-3</v>
          </cell>
          <cell r="M119">
            <v>12.730800372834969</v>
          </cell>
          <cell r="N119">
            <v>35.962920650485827</v>
          </cell>
          <cell r="O119">
            <v>6.3518293000000114E-2</v>
          </cell>
          <cell r="P119">
            <v>1.0877859999999906E-2</v>
          </cell>
          <cell r="Q119">
            <v>12.734507975600184</v>
          </cell>
          <cell r="R119">
            <v>35.97340733471475</v>
          </cell>
          <cell r="S119">
            <v>2.6250101000000137E-2</v>
          </cell>
          <cell r="T119">
            <v>1.5725011999998983E-2</v>
          </cell>
          <cell r="U119">
            <v>12.731671870119669</v>
          </cell>
          <cell r="V119">
            <v>35.965385617045015</v>
          </cell>
          <cell r="W119">
            <v>0.18040138800000005</v>
          </cell>
          <cell r="X119">
            <v>7.293981199999866E-2</v>
          </cell>
          <cell r="Y119">
            <v>12.750161607578306</v>
          </cell>
          <cell r="Z119">
            <v>36.017682492002464</v>
          </cell>
          <cell r="AA119">
            <v>0.27292981800000005</v>
          </cell>
          <cell r="AB119">
            <v>0.13000153599999997</v>
          </cell>
          <cell r="AC119">
            <v>12.763247352378309</v>
          </cell>
          <cell r="AD119">
            <v>36.054694567542292</v>
          </cell>
          <cell r="AE119">
            <v>0.39072798600000003</v>
          </cell>
          <cell r="AF119">
            <v>0.18745834000000094</v>
          </cell>
          <cell r="AG119">
            <v>12.778578186508767</v>
          </cell>
          <cell r="AH119">
            <v>36.098056714641864</v>
          </cell>
          <cell r="AI119">
            <v>0.53984880699999993</v>
          </cell>
          <cell r="AJ119">
            <v>0.2441565360000002</v>
          </cell>
          <cell r="AK119">
            <v>12.796582681185932</v>
          </cell>
          <cell r="AL119">
            <v>36.148981115754111</v>
          </cell>
          <cell r="AM119">
            <v>0.71868189999999987</v>
          </cell>
          <cell r="AN119">
            <v>0.30121950799999997</v>
          </cell>
          <cell r="AO119">
            <v>12.817218235220556</v>
          </cell>
          <cell r="AP119">
            <v>36.207347276519812</v>
          </cell>
          <cell r="AQ119">
            <v>0.91951575699999999</v>
          </cell>
          <cell r="AR119">
            <v>0.35794904000000027</v>
          </cell>
          <cell r="AS119">
            <v>12.83974918854973</v>
          </cell>
          <cell r="AT119">
            <v>36.271074436062435</v>
          </cell>
          <cell r="AU119">
            <v>12.738</v>
          </cell>
          <cell r="AV119">
            <v>36.356999999999999</v>
          </cell>
          <cell r="AW119">
            <v>1.1516023660000001</v>
          </cell>
          <cell r="AX119">
            <v>0.41426215200000183</v>
          </cell>
          <cell r="AY119">
            <v>12.874977621360877</v>
          </cell>
          <cell r="AZ119">
            <v>36.744431219740314</v>
          </cell>
          <cell r="BA119">
            <v>2.6624481159999998</v>
          </cell>
          <cell r="BB119">
            <v>0.68005095600000054</v>
          </cell>
          <cell r="BC119">
            <v>13.030392839240193</v>
          </cell>
          <cell r="BD119">
            <v>37.184011837588514</v>
          </cell>
          <cell r="BE119">
            <v>12.664</v>
          </cell>
          <cell r="BF119">
            <v>36.463000000000001</v>
          </cell>
          <cell r="BG119">
            <v>4.3826608029900003</v>
          </cell>
          <cell r="BH119">
            <v>0.73184157199999511</v>
          </cell>
          <cell r="BI119">
            <v>13.111402927722947</v>
          </cell>
          <cell r="BJ119">
            <v>37.728446576462446</v>
          </cell>
          <cell r="BK119">
            <v>5.9224352952210007</v>
          </cell>
          <cell r="BL119">
            <v>0.66255968799999998</v>
          </cell>
          <cell r="BM119">
            <v>13.240037670632573</v>
          </cell>
          <cell r="BN119">
            <v>38.092280572492783</v>
          </cell>
          <cell r="BO119">
            <v>12.676</v>
          </cell>
          <cell r="BP119">
            <v>36.835000000000001</v>
          </cell>
          <cell r="BQ119">
            <v>7.118330778832</v>
          </cell>
          <cell r="BR119">
            <v>0.47716087199999357</v>
          </cell>
          <cell r="BS119">
            <v>13.340433204429607</v>
          </cell>
          <cell r="BT119">
            <v>38.714300897990732</v>
          </cell>
        </row>
        <row r="120">
          <cell r="B120" t="str">
            <v>Failsworth</v>
          </cell>
          <cell r="C120" t="str">
            <v>FAILSWORTH</v>
          </cell>
          <cell r="D120">
            <v>6.6</v>
          </cell>
          <cell r="E120">
            <v>54.75</v>
          </cell>
          <cell r="F120">
            <v>21.9</v>
          </cell>
          <cell r="G120">
            <v>0.90823210141709099</v>
          </cell>
          <cell r="H120">
            <v>0.71840264495747386</v>
          </cell>
          <cell r="I120">
            <v>15.731</v>
          </cell>
          <cell r="J120">
            <v>49.72</v>
          </cell>
          <cell r="K120">
            <v>1.9014480000000056E-2</v>
          </cell>
          <cell r="L120">
            <v>4.0534959999991571E-3</v>
          </cell>
          <cell r="M120">
            <v>15.733017924568676</v>
          </cell>
          <cell r="N120">
            <v>49.725707552585732</v>
          </cell>
          <cell r="O120">
            <v>4.5580404999999935E-2</v>
          </cell>
          <cell r="P120">
            <v>7.7317879999974082E-3</v>
          </cell>
          <cell r="Q120">
            <v>15.735663607421158</v>
          </cell>
          <cell r="R120">
            <v>49.733190673729169</v>
          </cell>
          <cell r="S120">
            <v>1.9014480000000056E-2</v>
          </cell>
          <cell r="T120">
            <v>1.1277547999998916E-2</v>
          </cell>
          <cell r="U120">
            <v>15.733649865230317</v>
          </cell>
          <cell r="V120">
            <v>49.72749495069435</v>
          </cell>
          <cell r="W120">
            <v>0.12718042100000004</v>
          </cell>
          <cell r="X120">
            <v>6.2275459999998617E-2</v>
          </cell>
          <cell r="Y120">
            <v>15.747573091499229</v>
          </cell>
          <cell r="Z120">
            <v>49.766875781537316</v>
          </cell>
          <cell r="AA120">
            <v>0.19061299999999992</v>
          </cell>
          <cell r="AB120">
            <v>0.1132012559999982</v>
          </cell>
          <cell r="AC120">
            <v>15.757576854922007</v>
          </cell>
          <cell r="AD120">
            <v>49.79517069735185</v>
          </cell>
          <cell r="AE120">
            <v>0.27059055400000009</v>
          </cell>
          <cell r="AF120">
            <v>0.16447523199999736</v>
          </cell>
          <cell r="AG120">
            <v>15.769058386160953</v>
          </cell>
          <cell r="AH120">
            <v>49.827645371741703</v>
          </cell>
          <cell r="AI120">
            <v>0.37088675400000004</v>
          </cell>
          <cell r="AJ120">
            <v>0.21518309600000052</v>
          </cell>
          <cell r="AK120">
            <v>15.782267816009307</v>
          </cell>
          <cell r="AL120">
            <v>49.865007281427218</v>
          </cell>
          <cell r="AM120">
            <v>0.49032087400000002</v>
          </cell>
          <cell r="AN120">
            <v>0.26621274399999706</v>
          </cell>
          <cell r="AO120">
            <v>15.797179528485348</v>
          </cell>
          <cell r="AP120">
            <v>49.907183973470872</v>
          </cell>
          <cell r="AQ120">
            <v>0.62386262700000006</v>
          </cell>
          <cell r="AR120">
            <v>0.31700715999999929</v>
          </cell>
          <cell r="AS120">
            <v>15.813304761332853</v>
          </cell>
          <cell r="AT120">
            <v>49.952793019449601</v>
          </cell>
          <cell r="AU120">
            <v>15.653</v>
          </cell>
          <cell r="AV120">
            <v>49.865000000000002</v>
          </cell>
          <cell r="AW120">
            <v>0.7775603499999999</v>
          </cell>
          <cell r="AX120">
            <v>0.36748850400000066</v>
          </cell>
          <cell r="AY120">
            <v>15.753165797589723</v>
          </cell>
          <cell r="AZ120">
            <v>50.148311658874611</v>
          </cell>
          <cell r="BA120">
            <v>1.7727703759999995</v>
          </cell>
          <cell r="BB120">
            <v>0.6075812239999987</v>
          </cell>
          <cell r="BC120">
            <v>15.861226763185751</v>
          </cell>
          <cell r="BD120">
            <v>50.45395422509268</v>
          </cell>
          <cell r="BE120">
            <v>15.68</v>
          </cell>
          <cell r="BF120">
            <v>50.62</v>
          </cell>
          <cell r="BG120">
            <v>2.9096445171499998</v>
          </cell>
          <cell r="BH120">
            <v>0.65502537599999933</v>
          </cell>
          <cell r="BI120">
            <v>15.991827745815501</v>
          </cell>
          <cell r="BJ120">
            <v>51.501982054513022</v>
          </cell>
          <cell r="BK120">
            <v>3.9444330593034</v>
          </cell>
          <cell r="BL120">
            <v>0.65502537599999755</v>
          </cell>
          <cell r="BM120">
            <v>16.082348267537714</v>
          </cell>
          <cell r="BN120">
            <v>51.758012753498306</v>
          </cell>
          <cell r="BO120">
            <v>15.753</v>
          </cell>
          <cell r="BP120">
            <v>51.128</v>
          </cell>
          <cell r="BQ120">
            <v>4.7689514824499994</v>
          </cell>
          <cell r="BR120">
            <v>0.6550253760000011</v>
          </cell>
          <cell r="BS120">
            <v>16.227474924137031</v>
          </cell>
          <cell r="BT120">
            <v>52.470017745441069</v>
          </cell>
        </row>
        <row r="121">
          <cell r="B121" t="str">
            <v>Fallowfield</v>
          </cell>
          <cell r="C121" t="str">
            <v>FALLOWFIELD</v>
          </cell>
          <cell r="D121">
            <v>6.6</v>
          </cell>
          <cell r="E121">
            <v>54.75</v>
          </cell>
          <cell r="F121">
            <v>21.9</v>
          </cell>
          <cell r="G121">
            <v>0.71658640242964666</v>
          </cell>
          <cell r="H121">
            <v>0.61551898350150236</v>
          </cell>
          <cell r="I121">
            <v>13.477</v>
          </cell>
          <cell r="J121">
            <v>39.225000000000001</v>
          </cell>
          <cell r="K121">
            <v>2.8074833000000021E-2</v>
          </cell>
          <cell r="L121">
            <v>4.6849599999996272E-3</v>
          </cell>
          <cell r="M121">
            <v>13.479865738682902</v>
          </cell>
          <cell r="N121">
            <v>39.233105533023156</v>
          </cell>
          <cell r="O121">
            <v>6.8145064000000088E-2</v>
          </cell>
          <cell r="P121">
            <v>8.9309440000002738E-3</v>
          </cell>
          <cell r="Q121">
            <v>13.483742402116192</v>
          </cell>
          <cell r="R121">
            <v>39.244070393031386</v>
          </cell>
          <cell r="S121">
            <v>2.8074833000000021E-2</v>
          </cell>
          <cell r="T121">
            <v>1.3023987999999598E-2</v>
          </cell>
          <cell r="U121">
            <v>13.480595214449655</v>
          </cell>
          <cell r="V121">
            <v>39.235168802068685</v>
          </cell>
          <cell r="W121">
            <v>0.19434034900000019</v>
          </cell>
          <cell r="X121">
            <v>9.5864403999999404E-2</v>
          </cell>
          <cell r="Y121">
            <v>13.502386332161311</v>
          </cell>
          <cell r="Z121">
            <v>39.296803390482872</v>
          </cell>
          <cell r="AA121">
            <v>0.29469691299999989</v>
          </cell>
          <cell r="AB121">
            <v>0.1786265199999999</v>
          </cell>
          <cell r="AC121">
            <v>13.518405062341865</v>
          </cell>
          <cell r="AD121">
            <v>39.342111201429539</v>
          </cell>
          <cell r="AE121">
            <v>0.42290424499999979</v>
          </cell>
          <cell r="AF121">
            <v>0.26179532000000094</v>
          </cell>
          <cell r="AG121">
            <v>13.536895678510117</v>
          </cell>
          <cell r="AH121">
            <v>39.394410561753091</v>
          </cell>
          <cell r="AI121">
            <v>0.58583123299999995</v>
          </cell>
          <cell r="AJ121">
            <v>0.34432452400000013</v>
          </cell>
          <cell r="AK121">
            <v>13.55836752677155</v>
          </cell>
          <cell r="AL121">
            <v>39.455142119794168</v>
          </cell>
          <cell r="AM121">
            <v>0.78176929000000017</v>
          </cell>
          <cell r="AN121">
            <v>0.42722869999999968</v>
          </cell>
          <cell r="AO121">
            <v>13.582759896208518</v>
          </cell>
          <cell r="AP121">
            <v>39.524134159146513</v>
          </cell>
          <cell r="AQ121">
            <v>1.0021826480000002</v>
          </cell>
          <cell r="AR121">
            <v>0.50986433999999914</v>
          </cell>
          <cell r="AS121">
            <v>13.60926980841654</v>
          </cell>
          <cell r="AT121">
            <v>39.599115513910327</v>
          </cell>
          <cell r="AU121">
            <v>13.494999999999999</v>
          </cell>
          <cell r="AV121">
            <v>39.893000000000001</v>
          </cell>
          <cell r="AW121">
            <v>1.2583396910000002</v>
          </cell>
          <cell r="AX121">
            <v>0.59214325999999939</v>
          </cell>
          <cell r="AY121">
            <v>13.656875277256161</v>
          </cell>
          <cell r="AZ121">
            <v>40.350852425017138</v>
          </cell>
          <cell r="BA121">
            <v>2.9326717186</v>
          </cell>
          <cell r="BB121">
            <v>0.98919424399999922</v>
          </cell>
          <cell r="BC121">
            <v>13.838074298368596</v>
          </cell>
          <cell r="BD121">
            <v>40.863360651309009</v>
          </cell>
          <cell r="BE121">
            <v>13.515000000000001</v>
          </cell>
          <cell r="BF121">
            <v>40.613999999999997</v>
          </cell>
          <cell r="BG121">
            <v>4.8336334614949994</v>
          </cell>
          <cell r="BH121">
            <v>1.067935212000001</v>
          </cell>
          <cell r="BI121">
            <v>14.031253373073243</v>
          </cell>
          <cell r="BJ121">
            <v>42.074185043642075</v>
          </cell>
          <cell r="BK121">
            <v>6.5295319190169998</v>
          </cell>
          <cell r="BL121">
            <v>1.0679352119999974</v>
          </cell>
          <cell r="BM121">
            <v>14.17960601412909</v>
          </cell>
          <cell r="BN121">
            <v>42.493789677632165</v>
          </cell>
          <cell r="BO121">
            <v>13.532999999999999</v>
          </cell>
          <cell r="BP121">
            <v>41.265999999999998</v>
          </cell>
          <cell r="BQ121">
            <v>7.8433233928304009</v>
          </cell>
          <cell r="BR121">
            <v>1.0679352120000045</v>
          </cell>
          <cell r="BS121">
            <v>14.312532962775334</v>
          </cell>
          <cell r="BT121">
            <v>43.470852176547517</v>
          </cell>
        </row>
        <row r="122">
          <cell r="B122" t="str">
            <v>Farnworth</v>
          </cell>
          <cell r="C122" t="str">
            <v>FARNWORTH</v>
          </cell>
          <cell r="D122">
            <v>11</v>
          </cell>
          <cell r="E122">
            <v>62.5</v>
          </cell>
          <cell r="F122">
            <v>25</v>
          </cell>
          <cell r="G122">
            <v>0.37610082414593393</v>
          </cell>
          <cell r="H122">
            <v>0.32620669038975031</v>
          </cell>
          <cell r="I122">
            <v>8.1539999999999999</v>
          </cell>
          <cell r="J122">
            <v>23.503</v>
          </cell>
          <cell r="K122">
            <v>1.9229624999999917E-2</v>
          </cell>
          <cell r="L122">
            <v>3.0096600000004692E-3</v>
          </cell>
          <cell r="M122">
            <v>8.1551672597437577</v>
          </cell>
          <cell r="N122">
            <v>23.50630150912087</v>
          </cell>
          <cell r="O122">
            <v>4.6105226999999971E-2</v>
          </cell>
          <cell r="P122">
            <v>5.7897120000003355E-3</v>
          </cell>
          <cell r="Q122">
            <v>8.1567237779092032</v>
          </cell>
          <cell r="R122">
            <v>23.510704007320175</v>
          </cell>
          <cell r="S122">
            <v>1.9229624999999917E-2</v>
          </cell>
          <cell r="T122">
            <v>8.5081600000003199E-3</v>
          </cell>
          <cell r="U122">
            <v>8.1554558561487696</v>
          </cell>
          <cell r="V122">
            <v>23.507117783020909</v>
          </cell>
          <cell r="W122">
            <v>0.12866196699999999</v>
          </cell>
          <cell r="X122">
            <v>6.8054159999999531E-2</v>
          </cell>
          <cell r="Y122">
            <v>8.1643249189888536</v>
          </cell>
          <cell r="Z122">
            <v>23.532203280928879</v>
          </cell>
          <cell r="AA122">
            <v>0.19285195099999997</v>
          </cell>
          <cell r="AB122">
            <v>0.12757298000000139</v>
          </cell>
          <cell r="AC122">
            <v>8.1708179472879916</v>
          </cell>
          <cell r="AD122">
            <v>23.55056833829191</v>
          </cell>
          <cell r="AE122">
            <v>0.27380730600000003</v>
          </cell>
          <cell r="AF122">
            <v>0.18739983200000054</v>
          </cell>
          <cell r="AG122">
            <v>8.178207096843316</v>
          </cell>
          <cell r="AH122">
            <v>23.571468009322992</v>
          </cell>
          <cell r="AI122">
            <v>0.37536678200000007</v>
          </cell>
          <cell r="AJ122">
            <v>0.24679319200000016</v>
          </cell>
          <cell r="AK122">
            <v>8.186654929860719</v>
          </cell>
          <cell r="AL122">
            <v>23.595362089374742</v>
          </cell>
          <cell r="AM122">
            <v>0.49633744200000007</v>
          </cell>
          <cell r="AN122">
            <v>0.30647072000000009</v>
          </cell>
          <cell r="AO122">
            <v>8.1961365007671212</v>
          </cell>
          <cell r="AP122">
            <v>23.622180021711614</v>
          </cell>
          <cell r="AQ122">
            <v>0.63161873099999999</v>
          </cell>
          <cell r="AR122">
            <v>0.36597454400000107</v>
          </cell>
          <cell r="AS122">
            <v>8.2063600678057274</v>
          </cell>
          <cell r="AT122">
            <v>23.651096636035273</v>
          </cell>
          <cell r="AU122">
            <v>8.16</v>
          </cell>
          <cell r="AV122">
            <v>23.745999999999999</v>
          </cell>
          <cell r="AW122">
            <v>0.78752981400000011</v>
          </cell>
          <cell r="AX122">
            <v>0.42523496000000183</v>
          </cell>
          <cell r="AY122">
            <v>8.2236536426120548</v>
          </cell>
          <cell r="AZ122">
            <v>23.926039689352834</v>
          </cell>
          <cell r="BA122">
            <v>1.7985405840000004</v>
          </cell>
          <cell r="BB122">
            <v>0.71153320800000142</v>
          </cell>
          <cell r="BC122">
            <v>8.2917447072270019</v>
          </cell>
          <cell r="BD122">
            <v>24.118630303462599</v>
          </cell>
          <cell r="BE122">
            <v>8.1329999999999991</v>
          </cell>
          <cell r="BF122">
            <v>24.050999999999998</v>
          </cell>
          <cell r="BG122">
            <v>2.9540266219500002</v>
          </cell>
          <cell r="BH122">
            <v>0.76640229200000132</v>
          </cell>
          <cell r="BI122">
            <v>8.3282718759063545</v>
          </cell>
          <cell r="BJ122">
            <v>24.603312270513605</v>
          </cell>
          <cell r="BK122">
            <v>4.0087976738154003</v>
          </cell>
          <cell r="BL122">
            <v>0.55962250399999913</v>
          </cell>
          <cell r="BM122">
            <v>8.3727798744939115</v>
          </cell>
          <cell r="BN122">
            <v>24.729199900986817</v>
          </cell>
          <cell r="BO122">
            <v>8.14</v>
          </cell>
          <cell r="BP122">
            <v>24.263999999999999</v>
          </cell>
          <cell r="BQ122">
            <v>4.8532468968352003</v>
          </cell>
          <cell r="BR122">
            <v>6.2783480000048186E-3</v>
          </cell>
          <cell r="BS122">
            <v>8.3950589280217631</v>
          </cell>
          <cell r="BT122">
            <v>24.98541559042544</v>
          </cell>
        </row>
        <row r="123">
          <cell r="B123" t="str">
            <v>Feniscowles</v>
          </cell>
          <cell r="C123" t="str">
            <v>FENISCOWLES</v>
          </cell>
          <cell r="D123">
            <v>6.6</v>
          </cell>
          <cell r="E123">
            <v>62.5</v>
          </cell>
          <cell r="F123">
            <v>25</v>
          </cell>
          <cell r="G123">
            <v>0.27702756858232719</v>
          </cell>
          <cell r="H123">
            <v>0.26239143848220092</v>
          </cell>
          <cell r="I123">
            <v>6.5590000000000002</v>
          </cell>
          <cell r="J123">
            <v>17.312000000000001</v>
          </cell>
          <cell r="K123">
            <v>8.1067249999999258E-3</v>
          </cell>
          <cell r="L123">
            <v>8.7802799999980863E-4</v>
          </cell>
          <cell r="M123">
            <v>6.559785962055023</v>
          </cell>
          <cell r="N123">
            <v>17.31422303639545</v>
          </cell>
          <cell r="O123">
            <v>1.9761877000000039E-2</v>
          </cell>
          <cell r="P123">
            <v>1.6808080000001446E-3</v>
          </cell>
          <cell r="Q123">
            <v>6.5608757484783178</v>
          </cell>
          <cell r="R123">
            <v>17.317305417875279</v>
          </cell>
          <cell r="S123">
            <v>8.1067249999999258E-3</v>
          </cell>
          <cell r="T123">
            <v>2.4588279999999685E-3</v>
          </cell>
          <cell r="U123">
            <v>6.5599242461922254</v>
          </cell>
          <cell r="V123">
            <v>17.314614163000034</v>
          </cell>
          <cell r="W123">
            <v>5.6902766999999965E-2</v>
          </cell>
          <cell r="X123">
            <v>1.1769868000000017E-2</v>
          </cell>
          <cell r="Y123">
            <v>6.5650072976216984</v>
          </cell>
          <cell r="Z123">
            <v>17.328991203539637</v>
          </cell>
          <cell r="AA123">
            <v>8.6701399000000012E-2</v>
          </cell>
          <cell r="AB123">
            <v>2.1067439999999937E-2</v>
          </cell>
          <cell r="AC123">
            <v>6.568427328516198</v>
          </cell>
          <cell r="AD123">
            <v>17.338664511689107</v>
          </cell>
          <cell r="AE123">
            <v>0.12490202699999997</v>
          </cell>
          <cell r="AF123">
            <v>3.0444772000000286E-2</v>
          </cell>
          <cell r="AG123">
            <v>6.5725893206394543</v>
          </cell>
          <cell r="AH123">
            <v>17.350436403103505</v>
          </cell>
          <cell r="AI123">
            <v>0.17358692799999997</v>
          </cell>
          <cell r="AJ123">
            <v>3.9696516000000237E-2</v>
          </cell>
          <cell r="AK123">
            <v>6.5776574626980446</v>
          </cell>
          <cell r="AL123">
            <v>17.364771273574089</v>
          </cell>
          <cell r="AM123">
            <v>0.232269858</v>
          </cell>
          <cell r="AN123">
            <v>4.9022031999999882E-2</v>
          </cell>
          <cell r="AO123">
            <v>6.5836066588503579</v>
          </cell>
          <cell r="AP123">
            <v>17.381598141341726</v>
          </cell>
          <cell r="AQ123">
            <v>0.29837593000000007</v>
          </cell>
          <cell r="AR123">
            <v>5.8296524000000183E-2</v>
          </cell>
          <cell r="AS123">
            <v>6.5902007480802158</v>
          </cell>
          <cell r="AT123">
            <v>17.400249042182455</v>
          </cell>
          <cell r="AU123">
            <v>6.5629999999999997</v>
          </cell>
          <cell r="AV123">
            <v>17.518999999999998</v>
          </cell>
          <cell r="AW123">
            <v>0.37491308400000001</v>
          </cell>
          <cell r="AX123">
            <v>6.7501727999999872E-2</v>
          </cell>
          <cell r="AY123">
            <v>6.6017012592123754</v>
          </cell>
          <cell r="AZ123">
            <v>17.628463691318114</v>
          </cell>
          <cell r="BA123">
            <v>0.87466248600000018</v>
          </cell>
          <cell r="BB123">
            <v>0.11078125999999955</v>
          </cell>
          <cell r="BC123">
            <v>6.6492039715188378</v>
          </cell>
          <cell r="BD123">
            <v>17.76282165130473</v>
          </cell>
          <cell r="BE123">
            <v>6.569</v>
          </cell>
          <cell r="BF123">
            <v>17.806999999999999</v>
          </cell>
          <cell r="BG123">
            <v>1.4414076326200003</v>
          </cell>
          <cell r="BH123">
            <v>0.11930850799999959</v>
          </cell>
          <cell r="BI123">
            <v>6.7055272551387199</v>
          </cell>
          <cell r="BJ123">
            <v>18.193157391701497</v>
          </cell>
          <cell r="BK123">
            <v>1.9406124572893999</v>
          </cell>
          <cell r="BL123">
            <v>0.11930850799999959</v>
          </cell>
          <cell r="BM123">
            <v>6.7491963520938167</v>
          </cell>
          <cell r="BN123">
            <v>18.316672250042465</v>
          </cell>
          <cell r="BO123">
            <v>6.57</v>
          </cell>
          <cell r="BP123">
            <v>17.867000000000001</v>
          </cell>
          <cell r="BQ123">
            <v>2.3186620568592997</v>
          </cell>
          <cell r="BR123">
            <v>0.11930850800000048</v>
          </cell>
          <cell r="BS123">
            <v>6.7832671154390765</v>
          </cell>
          <cell r="BT123">
            <v>18.47021049412426</v>
          </cell>
        </row>
        <row r="124">
          <cell r="B124" t="str">
            <v>Ferodo</v>
          </cell>
          <cell r="C124" t="str">
            <v>FERODO</v>
          </cell>
          <cell r="D124">
            <v>11</v>
          </cell>
          <cell r="E124">
            <v>62.5</v>
          </cell>
          <cell r="F124">
            <v>25</v>
          </cell>
          <cell r="G124">
            <v>0.33011682269698872</v>
          </cell>
          <cell r="H124">
            <v>0.30985840483780414</v>
          </cell>
          <cell r="I124">
            <v>7.7460000000000004</v>
          </cell>
          <cell r="J124">
            <v>20.631</v>
          </cell>
          <cell r="K124">
            <v>8.2008590000000603E-3</v>
          </cell>
          <cell r="L124">
            <v>5.6562240000013198E-4</v>
          </cell>
          <cell r="M124">
            <v>7.7464601209451036</v>
          </cell>
          <cell r="N124">
            <v>20.632301418561795</v>
          </cell>
          <cell r="O124">
            <v>1.9924125000000015E-2</v>
          </cell>
          <cell r="P124">
            <v>1.1972784000000569E-3</v>
          </cell>
          <cell r="Q124">
            <v>7.7471085861762417</v>
          </cell>
          <cell r="R124">
            <v>20.634135555211</v>
          </cell>
          <cell r="S124">
            <v>8.2008590000000603E-3</v>
          </cell>
          <cell r="T124">
            <v>1.9021703999999584E-3</v>
          </cell>
          <cell r="U124">
            <v>7.7465302715221567</v>
          </cell>
          <cell r="V124">
            <v>20.632499834356747</v>
          </cell>
          <cell r="W124">
            <v>5.8468754000000123E-2</v>
          </cell>
          <cell r="X124">
            <v>3.7256802400000177E-2</v>
          </cell>
          <cell r="Y124">
            <v>7.7510242887050795</v>
          </cell>
          <cell r="Z124">
            <v>20.645210834456002</v>
          </cell>
          <cell r="AA124">
            <v>8.972917000000008E-2</v>
          </cell>
          <cell r="AB124">
            <v>7.2670922400000171E-2</v>
          </cell>
          <cell r="AC124">
            <v>7.7545237942785059</v>
          </cell>
          <cell r="AD124">
            <v>20.655108930943083</v>
          </cell>
          <cell r="AE124">
            <v>0.12940015300000007</v>
          </cell>
          <cell r="AF124">
            <v>0.1082488424000001</v>
          </cell>
          <cell r="AG124">
            <v>7.7584733374060759</v>
          </cell>
          <cell r="AH124">
            <v>20.666279925855456</v>
          </cell>
          <cell r="AI124">
            <v>0.17905734400000006</v>
          </cell>
          <cell r="AJ124">
            <v>0.14373555439999963</v>
          </cell>
          <cell r="AK124">
            <v>7.7629422333439768</v>
          </cell>
          <cell r="AL124">
            <v>20.678919872343883</v>
          </cell>
          <cell r="AM124">
            <v>0.23816962499999994</v>
          </cell>
          <cell r="AN124">
            <v>0.17937039040000036</v>
          </cell>
          <cell r="AO124">
            <v>7.767915167298967</v>
          </cell>
          <cell r="AP124">
            <v>20.692985453631749</v>
          </cell>
          <cell r="AQ124">
            <v>0.30429129900000007</v>
          </cell>
          <cell r="AR124">
            <v>0.21498399040000038</v>
          </cell>
          <cell r="AS124">
            <v>7.7732548843744196</v>
          </cell>
          <cell r="AT124">
            <v>20.708088454246429</v>
          </cell>
          <cell r="AU124">
            <v>7.7510000000000003</v>
          </cell>
          <cell r="AV124">
            <v>20.786000000000001</v>
          </cell>
          <cell r="AW124">
            <v>0.37680669600000016</v>
          </cell>
          <cell r="AX124">
            <v>0.25053692640000014</v>
          </cell>
          <cell r="AY124">
            <v>7.7839270008424579</v>
          </cell>
          <cell r="AZ124">
            <v>20.879131622319349</v>
          </cell>
          <cell r="BA124">
            <v>0.84322099400000017</v>
          </cell>
          <cell r="BB124">
            <v>0.42431453439999922</v>
          </cell>
          <cell r="BC124">
            <v>7.8175283616844693</v>
          </cell>
          <cell r="BD124">
            <v>20.974170622753277</v>
          </cell>
          <cell r="BE124">
            <v>7.7560000000000002</v>
          </cell>
          <cell r="BF124">
            <v>20.934999999999999</v>
          </cell>
          <cell r="BG124">
            <v>1.4030187603000002</v>
          </cell>
          <cell r="BH124">
            <v>0.45887710240000024</v>
          </cell>
          <cell r="BI124">
            <v>7.8537241888666269</v>
          </cell>
          <cell r="BJ124">
            <v>21.211405746534187</v>
          </cell>
          <cell r="BK124">
            <v>1.928275771784</v>
          </cell>
          <cell r="BL124">
            <v>0.45887710239999935</v>
          </cell>
          <cell r="BM124">
            <v>7.8812930322279025</v>
          </cell>
          <cell r="BN124">
            <v>21.289382210895095</v>
          </cell>
          <cell r="BO124">
            <v>7.7510000000000003</v>
          </cell>
          <cell r="BP124">
            <v>20.907</v>
          </cell>
          <cell r="BQ124">
            <v>2.3481910362570004</v>
          </cell>
          <cell r="BR124">
            <v>0.45887710240000024</v>
          </cell>
          <cell r="BS124">
            <v>7.8983328677715674</v>
          </cell>
          <cell r="BT124">
            <v>21.323720279571745</v>
          </cell>
        </row>
        <row r="125">
          <cell r="B125" t="str">
            <v>Flat Lane</v>
          </cell>
          <cell r="C125" t="str">
            <v>FLAT LANE</v>
          </cell>
          <cell r="D125">
            <v>11</v>
          </cell>
          <cell r="E125">
            <v>40</v>
          </cell>
          <cell r="F125">
            <v>16</v>
          </cell>
          <cell r="G125">
            <v>0.22969357727761869</v>
          </cell>
          <cell r="H125">
            <v>0.22797601723563729</v>
          </cell>
          <cell r="I125">
            <v>3.6469999999999998</v>
          </cell>
          <cell r="J125">
            <v>9.1859999999999999</v>
          </cell>
          <cell r="K125">
            <v>1.1498449999999938E-2</v>
          </cell>
          <cell r="L125">
            <v>2.431804000000426E-4</v>
          </cell>
          <cell r="M125">
            <v>3.6476162757701966</v>
          </cell>
          <cell r="N125">
            <v>9.187743091104748</v>
          </cell>
          <cell r="O125">
            <v>2.7775945999999996E-2</v>
          </cell>
          <cell r="P125">
            <v>5.0129000000076473E-4</v>
          </cell>
          <cell r="Q125">
            <v>3.6484841699833215</v>
          </cell>
          <cell r="R125">
            <v>9.1901978666385613</v>
          </cell>
          <cell r="S125">
            <v>1.1498449999999938E-2</v>
          </cell>
          <cell r="T125">
            <v>7.814139999995362E-4</v>
          </cell>
          <cell r="U125">
            <v>3.6476445257078192</v>
          </cell>
          <cell r="V125">
            <v>9.1878229939945921</v>
          </cell>
          <cell r="W125">
            <v>7.9704039999999976E-2</v>
          </cell>
          <cell r="X125">
            <v>3.1116761999999021E-2</v>
          </cell>
          <cell r="Y125">
            <v>3.6528165836242281</v>
          </cell>
          <cell r="Z125">
            <v>9.2024517828961212</v>
          </cell>
          <cell r="AA125">
            <v>0.12107177599999996</v>
          </cell>
          <cell r="AB125">
            <v>6.1471701999999517E-2</v>
          </cell>
          <cell r="AC125">
            <v>3.656581047832919</v>
          </cell>
          <cell r="AD125">
            <v>9.2130992955741196</v>
          </cell>
          <cell r="AE125">
            <v>0.17345279999999996</v>
          </cell>
          <cell r="AF125">
            <v>9.1884313999999634E-2</v>
          </cell>
          <cell r="AG125">
            <v>3.6609265867448997</v>
          </cell>
          <cell r="AH125">
            <v>9.2253903357044056</v>
          </cell>
          <cell r="AI125">
            <v>0.23912387400000013</v>
          </cell>
          <cell r="AJ125">
            <v>0.12226426999999873</v>
          </cell>
          <cell r="AK125">
            <v>3.6659679583836668</v>
          </cell>
          <cell r="AL125">
            <v>9.2396494879934217</v>
          </cell>
          <cell r="AM125">
            <v>0.31736186399999999</v>
          </cell>
          <cell r="AN125">
            <v>0.15269599399999922</v>
          </cell>
          <cell r="AO125">
            <v>3.6716716391682724</v>
          </cell>
          <cell r="AP125">
            <v>9.2557819334354932</v>
          </cell>
          <cell r="AQ125">
            <v>0.40489417900000002</v>
          </cell>
          <cell r="AR125">
            <v>0.18311929400000082</v>
          </cell>
          <cell r="AS125">
            <v>3.6778627033566975</v>
          </cell>
          <cell r="AT125">
            <v>9.2732929073170798</v>
          </cell>
          <cell r="AU125">
            <v>3.65</v>
          </cell>
          <cell r="AV125">
            <v>9.3219999999999992</v>
          </cell>
          <cell r="AW125">
            <v>0.502887627</v>
          </cell>
          <cell r="AX125">
            <v>0.21352072199999927</v>
          </cell>
          <cell r="AY125">
            <v>3.6876016866495314</v>
          </cell>
          <cell r="AZ125">
            <v>9.4283536304557405</v>
          </cell>
          <cell r="BA125">
            <v>1.1340232139999999</v>
          </cell>
          <cell r="BB125">
            <v>0.3640145859999997</v>
          </cell>
          <cell r="BC125">
            <v>3.7286265933714757</v>
          </cell>
          <cell r="BD125">
            <v>9.5443895894182713</v>
          </cell>
          <cell r="BE125">
            <v>3.6560000000000001</v>
          </cell>
          <cell r="BF125">
            <v>9.5749999999999993</v>
          </cell>
          <cell r="BG125">
            <v>1.8723831079000002</v>
          </cell>
          <cell r="BH125">
            <v>0.39404138199999927</v>
          </cell>
          <cell r="BI125">
            <v>3.7749564353947025</v>
          </cell>
          <cell r="BJ125">
            <v>9.9114596085334927</v>
          </cell>
          <cell r="BK125">
            <v>2.5491190667240002</v>
          </cell>
          <cell r="BL125">
            <v>0.3940413819999975</v>
          </cell>
          <cell r="BM125">
            <v>3.8104758615762782</v>
          </cell>
          <cell r="BN125">
            <v>10.011923717000883</v>
          </cell>
          <cell r="BO125">
            <v>3.66</v>
          </cell>
          <cell r="BP125">
            <v>9.6890000000000001</v>
          </cell>
          <cell r="BQ125">
            <v>3.0813310553650002</v>
          </cell>
          <cell r="BR125">
            <v>0.39404138199999927</v>
          </cell>
          <cell r="BS125">
            <v>3.842409746567899</v>
          </cell>
          <cell r="BT125">
            <v>10.204932675010724</v>
          </cell>
        </row>
        <row r="126">
          <cell r="B126" t="str">
            <v>Frederick Rd</v>
          </cell>
          <cell r="C126" t="str">
            <v>FREDERICK RD</v>
          </cell>
          <cell r="D126">
            <v>6.6</v>
          </cell>
          <cell r="E126">
            <v>54.75</v>
          </cell>
          <cell r="F126">
            <v>21.9</v>
          </cell>
          <cell r="G126">
            <v>0.79185086736843302</v>
          </cell>
          <cell r="H126">
            <v>0.67921047609817231</v>
          </cell>
          <cell r="I126">
            <v>14.872999999999999</v>
          </cell>
          <cell r="J126">
            <v>43.348999999999997</v>
          </cell>
          <cell r="K126">
            <v>1.7961985999999874E-2</v>
          </cell>
          <cell r="L126">
            <v>1.579383999999795E-3</v>
          </cell>
          <cell r="M126">
            <v>14.874709426549973</v>
          </cell>
          <cell r="N126">
            <v>43.35383498842171</v>
          </cell>
          <cell r="O126">
            <v>4.3482437999999957E-2</v>
          </cell>
          <cell r="P126">
            <v>3.0662759999997569E-3</v>
          </cell>
          <cell r="Q126">
            <v>14.877071956448232</v>
          </cell>
          <cell r="R126">
            <v>43.360517232068958</v>
          </cell>
          <cell r="S126">
            <v>1.7961985999999874E-2</v>
          </cell>
          <cell r="T126">
            <v>4.5431559999999926E-3</v>
          </cell>
          <cell r="U126">
            <v>14.874968689362401</v>
          </cell>
          <cell r="V126">
            <v>43.354568294392813</v>
          </cell>
          <cell r="W126">
            <v>0.1234670229999999</v>
          </cell>
          <cell r="X126">
            <v>5.8221999999999774E-2</v>
          </cell>
          <cell r="Y126">
            <v>14.888893667626947</v>
          </cell>
          <cell r="Z126">
            <v>43.393954080627751</v>
          </cell>
          <cell r="AA126">
            <v>0.18678971199999983</v>
          </cell>
          <cell r="AB126">
            <v>0.11190392800000026</v>
          </cell>
          <cell r="AC126">
            <v>14.899128917190792</v>
          </cell>
          <cell r="AD126">
            <v>43.422903738122677</v>
          </cell>
          <cell r="AE126">
            <v>0.26746521199999995</v>
          </cell>
          <cell r="AF126">
            <v>0.16577456000000002</v>
          </cell>
          <cell r="AG126">
            <v>14.910898651361794</v>
          </cell>
          <cell r="AH126">
            <v>43.456193573503</v>
          </cell>
          <cell r="AI126">
            <v>0.36970042299999972</v>
          </cell>
          <cell r="AJ126">
            <v>0.21941848000000075</v>
          </cell>
          <cell r="AK126">
            <v>14.924534538974507</v>
          </cell>
          <cell r="AL126">
            <v>43.494761687896784</v>
          </cell>
          <cell r="AM126">
            <v>0.49239607100000005</v>
          </cell>
          <cell r="AN126">
            <v>0.27323581600000058</v>
          </cell>
          <cell r="AO126">
            <v>14.939975420615092</v>
          </cell>
          <cell r="AP126">
            <v>43.538435096359009</v>
          </cell>
          <cell r="AQ126">
            <v>0.63024517799999991</v>
          </cell>
          <cell r="AR126">
            <v>0.32696616800000111</v>
          </cell>
          <cell r="AS126">
            <v>14.956734277012798</v>
          </cell>
          <cell r="AT126">
            <v>43.585836300374005</v>
          </cell>
          <cell r="AU126">
            <v>14.891999999999999</v>
          </cell>
          <cell r="AV126">
            <v>44.027000000000001</v>
          </cell>
          <cell r="AW126">
            <v>0.79010577299999996</v>
          </cell>
          <cell r="AX126">
            <v>0.38056728800000172</v>
          </cell>
          <cell r="AY126">
            <v>14.994407334378998</v>
          </cell>
          <cell r="AZ126">
            <v>44.316651682330516</v>
          </cell>
          <cell r="BA126">
            <v>1.8334049446999998</v>
          </cell>
          <cell r="BB126">
            <v>0.64275899599999953</v>
          </cell>
          <cell r="BC126">
            <v>15.108608169351633</v>
          </cell>
          <cell r="BD126">
            <v>44.639660421635782</v>
          </cell>
          <cell r="BE126">
            <v>14.913</v>
          </cell>
          <cell r="BF126">
            <v>44.765999999999998</v>
          </cell>
          <cell r="BG126">
            <v>3.0205174844699996</v>
          </cell>
          <cell r="BH126">
            <v>0.69381261200000033</v>
          </cell>
          <cell r="BI126">
            <v>15.237919618341831</v>
          </cell>
          <cell r="BJ126">
            <v>45.685011461880215</v>
          </cell>
          <cell r="BK126">
            <v>4.0862528277191004</v>
          </cell>
          <cell r="BL126">
            <v>0.57443459199999758</v>
          </cell>
          <cell r="BM126">
            <v>15.320704414603565</v>
          </cell>
          <cell r="BN126">
            <v>45.919162225143488</v>
          </cell>
          <cell r="BO126">
            <v>14.923999999999999</v>
          </cell>
          <cell r="BP126">
            <v>45.158000000000001</v>
          </cell>
          <cell r="BQ126">
            <v>4.9193272633808007</v>
          </cell>
          <cell r="BR126">
            <v>0.25497817200000306</v>
          </cell>
          <cell r="BS126">
            <v>15.376634338785825</v>
          </cell>
          <cell r="BT126">
            <v>46.438243241413389</v>
          </cell>
        </row>
        <row r="127">
          <cell r="B127" t="str">
            <v>Fusehill</v>
          </cell>
          <cell r="C127" t="str">
            <v>FUSE HILL</v>
          </cell>
          <cell r="D127">
            <v>11</v>
          </cell>
          <cell r="E127">
            <v>33.405000000000001</v>
          </cell>
          <cell r="F127">
            <v>13.1</v>
          </cell>
          <cell r="G127">
            <v>0.77572996662153337</v>
          </cell>
          <cell r="H127">
            <v>0.6825577078655638</v>
          </cell>
          <cell r="I127">
            <v>8.94</v>
          </cell>
          <cell r="J127">
            <v>25.908999999999999</v>
          </cell>
          <cell r="K127">
            <v>2.5631151999999879E-2</v>
          </cell>
          <cell r="L127">
            <v>3.0614879999992795E-3</v>
          </cell>
          <cell r="M127">
            <v>8.9415059730388862</v>
          </cell>
          <cell r="N127">
            <v>25.913259534992324</v>
          </cell>
          <cell r="O127">
            <v>6.12577809999999E-2</v>
          </cell>
          <cell r="P127">
            <v>5.8267199999990638E-3</v>
          </cell>
          <cell r="Q127">
            <v>8.943521023155526</v>
          </cell>
          <cell r="R127">
            <v>25.918958957399951</v>
          </cell>
          <cell r="S127">
            <v>2.5631151999999879E-2</v>
          </cell>
          <cell r="T127">
            <v>8.4849599999996528E-3</v>
          </cell>
          <cell r="U127">
            <v>8.9417906314951718</v>
          </cell>
          <cell r="V127">
            <v>25.914064670691371</v>
          </cell>
          <cell r="W127">
            <v>0.17341192999999988</v>
          </cell>
          <cell r="X127">
            <v>8.5437683999999514E-2</v>
          </cell>
          <cell r="Y127">
            <v>8.9535860813020474</v>
          </cell>
          <cell r="Z127">
            <v>25.947427240873719</v>
          </cell>
          <cell r="AA127">
            <v>0.26139084599999984</v>
          </cell>
          <cell r="AB127">
            <v>0.16233445599999907</v>
          </cell>
          <cell r="AC127">
            <v>8.9622398106520134</v>
          </cell>
          <cell r="AD127">
            <v>25.971903683697374</v>
          </cell>
          <cell r="AE127">
            <v>0.37136425300000009</v>
          </cell>
          <cell r="AF127">
            <v>0.23948567599999926</v>
          </cell>
          <cell r="AG127">
            <v>8.9720613064493282</v>
          </cell>
          <cell r="AH127">
            <v>25.999683068816079</v>
          </cell>
          <cell r="AI127">
            <v>0.50711104300000009</v>
          </cell>
          <cell r="AJ127">
            <v>0.31622391999999877</v>
          </cell>
          <cell r="AK127">
            <v>8.9832138784110249</v>
          </cell>
          <cell r="AL127">
            <v>26.031227305863226</v>
          </cell>
          <cell r="AM127">
            <v>0.66693909299999987</v>
          </cell>
          <cell r="AN127">
            <v>0.393196412</v>
          </cell>
          <cell r="AO127">
            <v>8.9956426835626573</v>
          </cell>
          <cell r="AP127">
            <v>26.066381275482289</v>
          </cell>
          <cell r="AQ127">
            <v>0.84448251799999974</v>
          </cell>
          <cell r="AR127">
            <v>0.46999474399999919</v>
          </cell>
          <cell r="AS127">
            <v>9.0089921637326675</v>
          </cell>
          <cell r="AT127">
            <v>26.104139307296407</v>
          </cell>
          <cell r="AU127">
            <v>8.9459999999999997</v>
          </cell>
          <cell r="AV127">
            <v>26.163</v>
          </cell>
          <cell r="AW127">
            <v>1.0382484270000001</v>
          </cell>
          <cell r="AX127">
            <v>0.54656352800000096</v>
          </cell>
          <cell r="AY127">
            <v>9.0291810553485625</v>
          </cell>
          <cell r="AZ127">
            <v>26.39827155321289</v>
          </cell>
          <cell r="BA127">
            <v>2.2653671160000002</v>
          </cell>
          <cell r="BB127">
            <v>0.9201820600000028</v>
          </cell>
          <cell r="BC127">
            <v>9.1131979703891268</v>
          </cell>
          <cell r="BD127">
            <v>26.635907274651117</v>
          </cell>
          <cell r="BE127">
            <v>8.9580000000000002</v>
          </cell>
          <cell r="BF127">
            <v>26.631</v>
          </cell>
          <cell r="BG127">
            <v>3.7321866176</v>
          </cell>
          <cell r="BH127">
            <v>0.9944779679999991</v>
          </cell>
          <cell r="BI127">
            <v>9.2060855518968392</v>
          </cell>
          <cell r="BJ127">
            <v>27.332691904242647</v>
          </cell>
          <cell r="BK127">
            <v>5.113904988531</v>
          </cell>
          <cell r="BL127">
            <v>0.99447796799999555</v>
          </cell>
          <cell r="BM127">
            <v>9.2786069585696822</v>
          </cell>
          <cell r="BN127">
            <v>27.537813418000866</v>
          </cell>
          <cell r="BO127">
            <v>8.9629999999999992</v>
          </cell>
          <cell r="BP127">
            <v>26.869</v>
          </cell>
          <cell r="BQ127">
            <v>6.2282537468600001</v>
          </cell>
          <cell r="BR127">
            <v>0.9944779679999991</v>
          </cell>
          <cell r="BS127">
            <v>9.3420950999871692</v>
          </cell>
          <cell r="BT127">
            <v>27.94124286366208</v>
          </cell>
        </row>
        <row r="128">
          <cell r="B128" t="str">
            <v>Gale</v>
          </cell>
          <cell r="C128" t="str">
            <v>GALE</v>
          </cell>
          <cell r="D128">
            <v>6.6</v>
          </cell>
          <cell r="E128">
            <v>54.75</v>
          </cell>
          <cell r="F128">
            <v>21.9</v>
          </cell>
          <cell r="G128">
            <v>0.70921625097783259</v>
          </cell>
          <cell r="H128">
            <v>0.61735051469844471</v>
          </cell>
          <cell r="I128">
            <v>13.518000000000001</v>
          </cell>
          <cell r="J128">
            <v>38.823999999999998</v>
          </cell>
          <cell r="K128">
            <v>1.8897738000000164E-2</v>
          </cell>
          <cell r="L128">
            <v>3.694084000000597E-3</v>
          </cell>
          <cell r="M128">
            <v>13.519976271895938</v>
          </cell>
          <cell r="N128">
            <v>38.829589741036337</v>
          </cell>
          <cell r="O128">
            <v>4.5938426000000088E-2</v>
          </cell>
          <cell r="P128">
            <v>7.0434439999993437E-3</v>
          </cell>
          <cell r="Q128">
            <v>13.522634711652527</v>
          </cell>
          <cell r="R128">
            <v>38.837108944153378</v>
          </cell>
          <cell r="S128">
            <v>1.8897738000000164E-2</v>
          </cell>
          <cell r="T128">
            <v>1.0271579999998615E-2</v>
          </cell>
          <cell r="U128">
            <v>13.520551653575664</v>
          </cell>
          <cell r="V128">
            <v>38.831217166186363</v>
          </cell>
          <cell r="W128">
            <v>0.13173241800000013</v>
          </cell>
          <cell r="X128">
            <v>4.362321599999941E-2</v>
          </cell>
          <cell r="Y128">
            <v>13.533339639771791</v>
          </cell>
          <cell r="Z128">
            <v>38.867387053214365</v>
          </cell>
          <cell r="AA128">
            <v>0.20027374400000009</v>
          </cell>
          <cell r="AB128">
            <v>7.6910767999999852E-2</v>
          </cell>
          <cell r="AC128">
            <v>13.542247356457333</v>
          </cell>
          <cell r="AD128">
            <v>38.892581880707304</v>
          </cell>
          <cell r="AE128">
            <v>0.28789087300000016</v>
          </cell>
          <cell r="AF128">
            <v>0.1105152559999989</v>
          </cell>
          <cell r="AG128">
            <v>13.552851497852265</v>
          </cell>
          <cell r="AH128">
            <v>38.922574921863379</v>
          </cell>
          <cell r="AI128">
            <v>0.39921868100000013</v>
          </cell>
          <cell r="AJ128">
            <v>0.14361120000000094</v>
          </cell>
          <cell r="AK128">
            <v>13.565485299684777</v>
          </cell>
          <cell r="AL128">
            <v>38.958308709655121</v>
          </cell>
          <cell r="AM128">
            <v>0.53311966200000016</v>
          </cell>
          <cell r="AN128">
            <v>0.17699949199999976</v>
          </cell>
          <cell r="AO128">
            <v>13.580119315866456</v>
          </cell>
          <cell r="AP128">
            <v>38.999699957967358</v>
          </cell>
          <cell r="AQ128">
            <v>0.68376181000000014</v>
          </cell>
          <cell r="AR128">
            <v>0.21017551200000062</v>
          </cell>
          <cell r="AS128">
            <v>13.596199235378085</v>
          </cell>
          <cell r="AT128">
            <v>39.045180838477783</v>
          </cell>
          <cell r="AU128">
            <v>13.526999999999999</v>
          </cell>
          <cell r="AV128">
            <v>39.206000000000003</v>
          </cell>
          <cell r="AW128">
            <v>0.85771480200000016</v>
          </cell>
          <cell r="AX128">
            <v>0.24306933200000058</v>
          </cell>
          <cell r="AY128">
            <v>13.623293638800691</v>
          </cell>
          <cell r="AZ128">
            <v>39.478359539924391</v>
          </cell>
          <cell r="BA128">
            <v>1.9925236360000005</v>
          </cell>
          <cell r="BB128">
            <v>0.35836004399999988</v>
          </cell>
          <cell r="BC128">
            <v>13.732648988709316</v>
          </cell>
          <cell r="BD128">
            <v>39.787663177842063</v>
          </cell>
          <cell r="BE128">
            <v>13.537000000000001</v>
          </cell>
          <cell r="BF128">
            <v>39.606000000000002</v>
          </cell>
          <cell r="BG128">
            <v>3.2840033322000002</v>
          </cell>
          <cell r="BH128">
            <v>7.9197555999999114E-2</v>
          </cell>
          <cell r="BI128">
            <v>13.831203778506222</v>
          </cell>
          <cell r="BJ128">
            <v>40.438133947329817</v>
          </cell>
          <cell r="BK128">
            <v>4.4320801354020993</v>
          </cell>
          <cell r="BL128">
            <v>-0.62912244400000139</v>
          </cell>
          <cell r="BM128">
            <v>13.869672522249662</v>
          </cell>
          <cell r="BN128">
            <v>40.546939985588672</v>
          </cell>
          <cell r="BO128">
            <v>13.545</v>
          </cell>
          <cell r="BP128">
            <v>39.956000000000003</v>
          </cell>
          <cell r="BQ128">
            <v>5.3130606653969998</v>
          </cell>
          <cell r="BR128">
            <v>-0.84128244399999863</v>
          </cell>
          <cell r="BS128">
            <v>13.936179145436343</v>
          </cell>
          <cell r="BT128">
            <v>41.062421705587191</v>
          </cell>
        </row>
        <row r="129">
          <cell r="B129" t="str">
            <v>Garstang</v>
          </cell>
          <cell r="C129" t="str">
            <v>GARSTANG</v>
          </cell>
          <cell r="D129">
            <v>6.6</v>
          </cell>
          <cell r="E129">
            <v>62.5</v>
          </cell>
          <cell r="F129">
            <v>25</v>
          </cell>
          <cell r="G129">
            <v>0.25612719706120701</v>
          </cell>
          <cell r="H129">
            <v>0.22232414310941062</v>
          </cell>
          <cell r="I129">
            <v>5.556</v>
          </cell>
          <cell r="J129">
            <v>16.001999999999999</v>
          </cell>
          <cell r="K129">
            <v>2.3633767999999389E-2</v>
          </cell>
          <cell r="L129">
            <v>4.1335520000096437E-4</v>
          </cell>
          <cell r="M129">
            <v>5.5581035777352659</v>
          </cell>
          <cell r="N129">
            <v>16.007949816325439</v>
          </cell>
          <cell r="O129">
            <v>5.6259617999999456E-2</v>
          </cell>
          <cell r="P129">
            <v>8.9748320000282433E-4</v>
          </cell>
          <cell r="Q129">
            <v>5.5609999496612001</v>
          </cell>
          <cell r="R129">
            <v>16.016141993244101</v>
          </cell>
          <cell r="S129">
            <v>2.3633767999999389E-2</v>
          </cell>
          <cell r="T129">
            <v>1.4509192000033977E-3</v>
          </cell>
          <cell r="U129">
            <v>5.5581943410465851</v>
          </cell>
          <cell r="V129">
            <v>16.008206533737102</v>
          </cell>
          <cell r="W129">
            <v>0.15546328400000009</v>
          </cell>
          <cell r="X129">
            <v>7.9191107200001554E-2</v>
          </cell>
          <cell r="Y129">
            <v>5.5765269357463412</v>
          </cell>
          <cell r="Z129">
            <v>16.060058941852873</v>
          </cell>
          <cell r="AA129">
            <v>0.23169553399999954</v>
          </cell>
          <cell r="AB129">
            <v>0.1569847152000019</v>
          </cell>
          <cell r="AC129">
            <v>5.5900007040158046</v>
          </cell>
          <cell r="AD129">
            <v>16.098168513498766</v>
          </cell>
          <cell r="AE129">
            <v>0.32695079799999993</v>
          </cell>
          <cell r="AF129">
            <v>0.23491914320000262</v>
          </cell>
          <cell r="AG129">
            <v>5.6051508730002091</v>
          </cell>
          <cell r="AH129">
            <v>16.141019662398747</v>
          </cell>
          <cell r="AI129">
            <v>0.44513293999999926</v>
          </cell>
          <cell r="AJ129">
            <v>0.31277637520000212</v>
          </cell>
          <cell r="AK129">
            <v>5.6222998707806129</v>
          </cell>
          <cell r="AL129">
            <v>16.189524352883051</v>
          </cell>
          <cell r="AM129">
            <v>0.5847016419999993</v>
          </cell>
          <cell r="AN129">
            <v>0.39076151520000479</v>
          </cell>
          <cell r="AO129">
            <v>5.6413308964233311</v>
          </cell>
          <cell r="AP129">
            <v>16.243352222022654</v>
          </cell>
          <cell r="AQ129">
            <v>0.73997901299999969</v>
          </cell>
          <cell r="AR129">
            <v>0.46873014320000372</v>
          </cell>
          <cell r="AS129">
            <v>5.6617346298036422</v>
          </cell>
          <cell r="AT129">
            <v>16.301062694961615</v>
          </cell>
          <cell r="AU129">
            <v>5.5640000000000001</v>
          </cell>
          <cell r="AV129">
            <v>16.312000000000001</v>
          </cell>
          <cell r="AW129">
            <v>0.91639493199999977</v>
          </cell>
          <cell r="AX129">
            <v>0.54664781520000361</v>
          </cell>
          <cell r="AY129">
            <v>5.6919830490805836</v>
          </cell>
          <cell r="AZ129">
            <v>16.673990727527247</v>
          </cell>
          <cell r="BA129">
            <v>2.0477296239999991</v>
          </cell>
          <cell r="BB129">
            <v>0.92843470320000421</v>
          </cell>
          <cell r="BC129">
            <v>5.8243468599184069</v>
          </cell>
          <cell r="BD129">
            <v>17.048372120435719</v>
          </cell>
          <cell r="BE129">
            <v>5.5880000000000001</v>
          </cell>
          <cell r="BF129">
            <v>17.263000000000002</v>
          </cell>
          <cell r="BG129">
            <v>3.3583418099100002</v>
          </cell>
          <cell r="BH129">
            <v>0.9684291871999946</v>
          </cell>
          <cell r="BI129">
            <v>5.9664943030156552</v>
          </cell>
          <cell r="BJ129">
            <v>18.333543553211385</v>
          </cell>
          <cell r="BK129">
            <v>4.579296303153999</v>
          </cell>
          <cell r="BL129">
            <v>0.88343078719999824</v>
          </cell>
          <cell r="BM129">
            <v>6.0658646903220212</v>
          </cell>
          <cell r="BN129">
            <v>18.614605452065245</v>
          </cell>
          <cell r="BO129">
            <v>5.5880000000000001</v>
          </cell>
          <cell r="BP129">
            <v>17.262</v>
          </cell>
          <cell r="BQ129">
            <v>5.5766750528249993</v>
          </cell>
          <cell r="BR129">
            <v>0.857971587199998</v>
          </cell>
          <cell r="BS129">
            <v>6.1508856014785689</v>
          </cell>
          <cell r="BT129">
            <v>18.854080903351058</v>
          </cell>
        </row>
        <row r="130">
          <cell r="B130" t="str">
            <v>Gatley</v>
          </cell>
          <cell r="C130" t="str">
            <v>GATLEY</v>
          </cell>
          <cell r="D130">
            <v>6.6</v>
          </cell>
          <cell r="E130">
            <v>54.75</v>
          </cell>
          <cell r="F130">
            <v>21.9</v>
          </cell>
          <cell r="G130">
            <v>0.41929087462891668</v>
          </cell>
          <cell r="H130">
            <v>0.36685491636817907</v>
          </cell>
          <cell r="I130">
            <v>8.0329999999999995</v>
          </cell>
          <cell r="J130">
            <v>22.952999999999999</v>
          </cell>
          <cell r="K130">
            <v>1.2137995000000013E-2</v>
          </cell>
          <cell r="L130">
            <v>6.9582919999988668E-4</v>
          </cell>
          <cell r="M130">
            <v>8.0341226684631213</v>
          </cell>
          <cell r="N130">
            <v>22.956175385933189</v>
          </cell>
          <cell r="O130">
            <v>2.9411626000000024E-2</v>
          </cell>
          <cell r="P130">
            <v>1.3813252000001164E-3</v>
          </cell>
          <cell r="Q130">
            <v>8.0356936846461302</v>
          </cell>
          <cell r="R130">
            <v>22.960618890718628</v>
          </cell>
          <cell r="S130">
            <v>1.2137995000000013E-2</v>
          </cell>
          <cell r="T130">
            <v>2.0827571999999517E-3</v>
          </cell>
          <cell r="U130">
            <v>8.0342439931985972</v>
          </cell>
          <cell r="V130">
            <v>22.956518544105915</v>
          </cell>
          <cell r="W130">
            <v>8.3631764200000069E-2</v>
          </cell>
          <cell r="X130">
            <v>2.3505613199999997E-2</v>
          </cell>
          <cell r="Y130">
            <v>8.0423720899518418</v>
          </cell>
          <cell r="Z130">
            <v>22.979508273435354</v>
          </cell>
          <cell r="AA130">
            <v>0.12662205810000005</v>
          </cell>
          <cell r="AB130">
            <v>4.4941429199999883E-2</v>
          </cell>
          <cell r="AC130">
            <v>8.0480079129660247</v>
          </cell>
          <cell r="AD130">
            <v>22.995448788118935</v>
          </cell>
          <cell r="AE130">
            <v>0.18144932500000011</v>
          </cell>
          <cell r="AF130">
            <v>6.6483437199999829E-2</v>
          </cell>
          <cell r="AG130">
            <v>8.054688491969257</v>
          </cell>
          <cell r="AH130">
            <v>23.014344318980687</v>
          </cell>
          <cell r="AI130">
            <v>0.25100581599999994</v>
          </cell>
          <cell r="AJ130">
            <v>8.7911613199999517E-2</v>
          </cell>
          <cell r="AK130">
            <v>8.0626475862093443</v>
          </cell>
          <cell r="AL130">
            <v>23.03685603701776</v>
          </cell>
          <cell r="AM130">
            <v>0.33455112799999998</v>
          </cell>
          <cell r="AN130">
            <v>0.10943769719999996</v>
          </cell>
          <cell r="AO130">
            <v>8.0718389496585452</v>
          </cell>
          <cell r="AP130">
            <v>23.062853138710885</v>
          </cell>
          <cell r="AQ130">
            <v>0.42846082500000005</v>
          </cell>
          <cell r="AR130">
            <v>0.13092520919999973</v>
          </cell>
          <cell r="AS130">
            <v>8.0819335874888303</v>
          </cell>
          <cell r="AT130">
            <v>23.091405086164549</v>
          </cell>
          <cell r="AU130">
            <v>8.0370000000000008</v>
          </cell>
          <cell r="AV130">
            <v>23.141999999999999</v>
          </cell>
          <cell r="AW130">
            <v>0.53732593699999998</v>
          </cell>
          <cell r="AX130">
            <v>0.15234846120000012</v>
          </cell>
          <cell r="AY130">
            <v>8.0973308635536316</v>
          </cell>
          <cell r="AZ130">
            <v>23.31264145093445</v>
          </cell>
          <cell r="BA130">
            <v>1.2466229529000001</v>
          </cell>
          <cell r="BB130">
            <v>0.25648616919999934</v>
          </cell>
          <cell r="BC130">
            <v>8.1684879479190649</v>
          </cell>
          <cell r="BD130">
            <v>23.513904078471491</v>
          </cell>
          <cell r="BE130">
            <v>8.0180000000000007</v>
          </cell>
          <cell r="BF130">
            <v>23.315000000000001</v>
          </cell>
          <cell r="BG130">
            <v>2.050938772706</v>
          </cell>
          <cell r="BH130">
            <v>0.27716928520000095</v>
          </cell>
          <cell r="BI130">
            <v>8.2216566384749346</v>
          </cell>
          <cell r="BJ130">
            <v>23.891027960397135</v>
          </cell>
          <cell r="BK130">
            <v>2.7653532671883001</v>
          </cell>
          <cell r="BL130">
            <v>0.27716928520000095</v>
          </cell>
          <cell r="BM130">
            <v>8.284151699187408</v>
          </cell>
          <cell r="BN130">
            <v>24.067790685278954</v>
          </cell>
          <cell r="BO130">
            <v>8.0180000000000007</v>
          </cell>
          <cell r="BP130">
            <v>23.335000000000001</v>
          </cell>
          <cell r="BQ130">
            <v>3.3149021874150004</v>
          </cell>
          <cell r="BR130">
            <v>0.27716928520000272</v>
          </cell>
          <cell r="BS130">
            <v>8.33222476237313</v>
          </cell>
          <cell r="BT130">
            <v>24.223761841163082</v>
          </cell>
        </row>
        <row r="131">
          <cell r="B131" t="str">
            <v>Gidlow</v>
          </cell>
          <cell r="C131" t="str">
            <v>GIDLOW</v>
          </cell>
          <cell r="D131">
            <v>6.6</v>
          </cell>
          <cell r="E131">
            <v>54.75</v>
          </cell>
          <cell r="F131">
            <v>21.9</v>
          </cell>
          <cell r="G131">
            <v>0.72848208329496511</v>
          </cell>
          <cell r="H131">
            <v>0.62972455472671385</v>
          </cell>
          <cell r="I131">
            <v>13.788</v>
          </cell>
          <cell r="J131">
            <v>39.875999999999998</v>
          </cell>
          <cell r="K131">
            <v>2.9030066000000243E-2</v>
          </cell>
          <cell r="L131">
            <v>4.8958560000000872E-3</v>
          </cell>
          <cell r="M131">
            <v>13.790967748515031</v>
          </cell>
          <cell r="N131">
            <v>39.884394060399337</v>
          </cell>
          <cell r="O131">
            <v>7.0306752000000028E-2</v>
          </cell>
          <cell r="P131">
            <v>3.9653254519999992</v>
          </cell>
          <cell r="Q131">
            <v>14.141026263534807</v>
          </cell>
          <cell r="R131">
            <v>40.874509059529643</v>
          </cell>
          <cell r="S131">
            <v>2.9030066000000243E-2</v>
          </cell>
          <cell r="T131">
            <v>3.9695852680000003</v>
          </cell>
          <cell r="U131">
            <v>14.137788127192525</v>
          </cell>
          <cell r="V131">
            <v>40.865350226865509</v>
          </cell>
          <cell r="W131">
            <v>0.19990049900000018</v>
          </cell>
          <cell r="X131">
            <v>4.0416101679999974</v>
          </cell>
          <cell r="Y131">
            <v>14.159035958388351</v>
          </cell>
          <cell r="Z131">
            <v>40.925448168961807</v>
          </cell>
          <cell r="AA131">
            <v>0.3026191250000001</v>
          </cell>
          <cell r="AB131">
            <v>4.113541220000001</v>
          </cell>
          <cell r="AC131">
            <v>14.174313843025804</v>
          </cell>
          <cell r="AD131">
            <v>40.968660552279118</v>
          </cell>
          <cell r="AE131">
            <v>0.43352206199999999</v>
          </cell>
          <cell r="AF131">
            <v>4.1858793039999993</v>
          </cell>
          <cell r="AG131">
            <v>14.19209282153864</v>
          </cell>
          <cell r="AH131">
            <v>41.01894709735511</v>
          </cell>
          <cell r="AI131">
            <v>0.59941869600000008</v>
          </cell>
          <cell r="AJ131">
            <v>4.2575386039999987</v>
          </cell>
          <cell r="AK131">
            <v>14.21287357645417</v>
          </cell>
          <cell r="AL131">
            <v>41.077723948230897</v>
          </cell>
          <cell r="AM131">
            <v>0.79852879300000024</v>
          </cell>
          <cell r="AN131">
            <v>4.3295740720000007</v>
          </cell>
          <cell r="AO131">
            <v>14.236592662051491</v>
          </cell>
          <cell r="AP131">
            <v>41.144811653308537</v>
          </cell>
          <cell r="AQ131">
            <v>1.022242318</v>
          </cell>
          <cell r="AR131">
            <v>4.4013258160000017</v>
          </cell>
          <cell r="AS131">
            <v>14.262439170020178</v>
          </cell>
          <cell r="AT131">
            <v>41.217916617527138</v>
          </cell>
          <cell r="AU131">
            <v>13.71</v>
          </cell>
          <cell r="AV131">
            <v>40.326999999999998</v>
          </cell>
          <cell r="AW131">
            <v>1.2812979159999998</v>
          </cell>
          <cell r="AX131">
            <v>4.4727032800000002</v>
          </cell>
          <cell r="AY131">
            <v>14.213344566580005</v>
          </cell>
          <cell r="AZ131">
            <v>41.750673425208497</v>
          </cell>
          <cell r="BA131">
            <v>2.970310236</v>
          </cell>
          <cell r="BB131">
            <v>4.8021373080000034</v>
          </cell>
          <cell r="BC131">
            <v>14.389912830574342</v>
          </cell>
          <cell r="BD131">
            <v>42.250083892459422</v>
          </cell>
          <cell r="BE131">
            <v>13.728</v>
          </cell>
          <cell r="BF131">
            <v>41.02</v>
          </cell>
          <cell r="BG131">
            <v>4.8925545542300011</v>
          </cell>
          <cell r="BH131">
            <v>4.757073232000006</v>
          </cell>
          <cell r="BI131">
            <v>14.572123515145393</v>
          </cell>
          <cell r="BJ131">
            <v>43.407541846873329</v>
          </cell>
          <cell r="BK131">
            <v>6.6138515274131997</v>
          </cell>
          <cell r="BL131">
            <v>3.6077578160000021</v>
          </cell>
          <cell r="BM131">
            <v>14.622158925147092</v>
          </cell>
          <cell r="BN131">
            <v>43.549063357719938</v>
          </cell>
          <cell r="BO131">
            <v>13.737</v>
          </cell>
          <cell r="BP131">
            <v>41.356000000000002</v>
          </cell>
          <cell r="BQ131">
            <v>7.9525591389540011</v>
          </cell>
          <cell r="BR131">
            <v>1.1002986040000016</v>
          </cell>
          <cell r="BS131">
            <v>14.528919674974224</v>
          </cell>
          <cell r="BT131">
            <v>43.595887089317287</v>
          </cell>
        </row>
        <row r="132">
          <cell r="B132" t="str">
            <v>Gillsrow</v>
          </cell>
          <cell r="C132" t="str">
            <v>GILLSROW</v>
          </cell>
          <cell r="D132">
            <v>11</v>
          </cell>
          <cell r="E132">
            <v>33.405000000000001</v>
          </cell>
          <cell r="F132">
            <v>13.1</v>
          </cell>
          <cell r="G132">
            <v>0.24563964683556158</v>
          </cell>
          <cell r="H132">
            <v>0.2346501185273652</v>
          </cell>
          <cell r="I132">
            <v>3.073</v>
          </cell>
          <cell r="J132">
            <v>8.2029999999999994</v>
          </cell>
          <cell r="K132">
            <v>1.7452904000000213E-2</v>
          </cell>
          <cell r="L132">
            <v>9.7704479999904947E-6</v>
          </cell>
          <cell r="M132">
            <v>3.073916552708484</v>
          </cell>
          <cell r="N132">
            <v>8.2055924025419351</v>
          </cell>
          <cell r="O132">
            <v>4.1139228000000028E-2</v>
          </cell>
          <cell r="P132">
            <v>2.5428128000548611E-5</v>
          </cell>
          <cell r="Q132">
            <v>3.0751605841178726</v>
          </cell>
          <cell r="R132">
            <v>8.2091110547242856</v>
          </cell>
          <cell r="S132">
            <v>1.7452904000000213E-2</v>
          </cell>
          <cell r="T132">
            <v>4.5927327999795153E-5</v>
          </cell>
          <cell r="U132">
            <v>3.0739184504525205</v>
          </cell>
          <cell r="V132">
            <v>8.205597770172643</v>
          </cell>
          <cell r="W132">
            <v>0.113104027</v>
          </cell>
          <cell r="X132">
            <v>3.3182168927999633E-2</v>
          </cell>
          <cell r="Y132">
            <v>3.0806780340543414</v>
          </cell>
          <cell r="Z132">
            <v>8.2247167597840232</v>
          </cell>
          <cell r="AA132">
            <v>0.16785683300000009</v>
          </cell>
          <cell r="AB132">
            <v>6.6321958527999936E-2</v>
          </cell>
          <cell r="AC132">
            <v>3.0852911989388354</v>
          </cell>
          <cell r="AD132">
            <v>8.2377647604742545</v>
          </cell>
          <cell r="AE132">
            <v>0.2351967290000001</v>
          </cell>
          <cell r="AF132">
            <v>9.9468753727999903E-2</v>
          </cell>
          <cell r="AG132">
            <v>3.0905653824128625</v>
          </cell>
          <cell r="AH132">
            <v>8.2526824040730791</v>
          </cell>
          <cell r="AI132">
            <v>0.31693816400000008</v>
          </cell>
          <cell r="AJ132">
            <v>0.13261342012800004</v>
          </cell>
          <cell r="AK132">
            <v>3.0965953389191747</v>
          </cell>
          <cell r="AL132">
            <v>8.2697376966165734</v>
          </cell>
          <cell r="AM132">
            <v>0.41188251200000014</v>
          </cell>
          <cell r="AN132">
            <v>0.1657644381279999</v>
          </cell>
          <cell r="AO132">
            <v>3.1033186020139061</v>
          </cell>
          <cell r="AP132">
            <v>8.2887539563205159</v>
          </cell>
          <cell r="AQ132">
            <v>0.51644845600000011</v>
          </cell>
          <cell r="AR132">
            <v>0.19891552172799898</v>
          </cell>
          <cell r="AS132">
            <v>3.1105468713736202</v>
          </cell>
          <cell r="AT132">
            <v>8.3091985894425022</v>
          </cell>
          <cell r="AU132">
            <v>3.0750000000000002</v>
          </cell>
          <cell r="AV132">
            <v>8.3119999999999994</v>
          </cell>
          <cell r="AW132">
            <v>0.62917353400000009</v>
          </cell>
          <cell r="AX132">
            <v>0.23206506132799909</v>
          </cell>
          <cell r="AY132">
            <v>3.1202033031681018</v>
          </cell>
          <cell r="AZ132">
            <v>8.439854248808782</v>
          </cell>
          <cell r="BA132">
            <v>1.3281354429999999</v>
          </cell>
          <cell r="BB132">
            <v>0.39766000372800114</v>
          </cell>
          <cell r="BC132">
            <v>3.1655807696122404</v>
          </cell>
          <cell r="BD132">
            <v>8.5682011057516441</v>
          </cell>
          <cell r="BE132">
            <v>3.1059999999999999</v>
          </cell>
          <cell r="BF132">
            <v>8.6150000000000002</v>
          </cell>
          <cell r="BG132">
            <v>2.1676136266000001</v>
          </cell>
          <cell r="BH132">
            <v>0.43077112772800241</v>
          </cell>
          <cell r="BI132">
            <v>3.2423798306699538</v>
          </cell>
          <cell r="BJ132">
            <v>9.0007404123351904</v>
          </cell>
          <cell r="BK132">
            <v>2.9696017047219998</v>
          </cell>
          <cell r="BL132">
            <v>0.43077112772800064</v>
          </cell>
          <cell r="BM132">
            <v>3.2844732881963723</v>
          </cell>
          <cell r="BN132">
            <v>9.119798689377264</v>
          </cell>
          <cell r="BO132">
            <v>3.109</v>
          </cell>
          <cell r="BP132">
            <v>8.7460000000000004</v>
          </cell>
          <cell r="BQ132">
            <v>3.6276087528209993</v>
          </cell>
          <cell r="BR132">
            <v>0.43077112772799886</v>
          </cell>
          <cell r="BS132">
            <v>3.322009701500793</v>
          </cell>
          <cell r="BT132">
            <v>9.3484824175589338</v>
          </cell>
        </row>
        <row r="133">
          <cell r="B133" t="str">
            <v>Glaxo</v>
          </cell>
          <cell r="C133" t="str">
            <v>GLAXO</v>
          </cell>
          <cell r="D133">
            <v>11</v>
          </cell>
          <cell r="E133">
            <v>33.405000000000001</v>
          </cell>
          <cell r="F133">
            <v>13.1</v>
          </cell>
          <cell r="G133">
            <v>0.93594173709877149</v>
          </cell>
          <cell r="H133">
            <v>0.72924025037493234</v>
          </cell>
          <cell r="I133">
            <v>9.5530000000000008</v>
          </cell>
          <cell r="J133">
            <v>31.265000000000001</v>
          </cell>
          <cell r="K133">
            <v>8.2552010000000453E-4</v>
          </cell>
          <cell r="L133">
            <v>7.5283200001052819E-5</v>
          </cell>
          <cell r="M133">
            <v>9.5530472799116133</v>
          </cell>
          <cell r="N133">
            <v>31.265133727784463</v>
          </cell>
          <cell r="O133">
            <v>1.9568881000000052E-3</v>
          </cell>
          <cell r="P133">
            <v>1.4337680000053865E-4</v>
          </cell>
          <cell r="Q133">
            <v>9.5531102353186714</v>
          </cell>
          <cell r="R133">
            <v>31.265311792565434</v>
          </cell>
          <cell r="S133">
            <v>8.2552010000000453E-4</v>
          </cell>
          <cell r="T133">
            <v>2.0888759999948547E-4</v>
          </cell>
          <cell r="U133">
            <v>9.5530542923240045</v>
          </cell>
          <cell r="V133">
            <v>31.265153561881881</v>
          </cell>
          <cell r="W133">
            <v>5.399188800000003E-3</v>
          </cell>
          <cell r="X133">
            <v>6.7152003999950693E-3</v>
          </cell>
          <cell r="Y133">
            <v>9.5536358405332447</v>
          </cell>
          <cell r="Z133">
            <v>31.266798428611242</v>
          </cell>
          <cell r="AA133">
            <v>8.0346011000000037E-3</v>
          </cell>
          <cell r="AB133">
            <v>1.3220133199997264E-2</v>
          </cell>
          <cell r="AC133">
            <v>9.5541155842336067</v>
          </cell>
          <cell r="AD133">
            <v>31.268155348706269</v>
          </cell>
          <cell r="AE133">
            <v>1.1304200100000009E-2</v>
          </cell>
          <cell r="AF133">
            <v>1.9731518399996872E-2</v>
          </cell>
          <cell r="AG133">
            <v>9.5546289527664072</v>
          </cell>
          <cell r="AH133">
            <v>31.269607374189434</v>
          </cell>
          <cell r="AI133">
            <v>1.5307830100000003E-2</v>
          </cell>
          <cell r="AJ133">
            <v>2.6232478399993653E-2</v>
          </cell>
          <cell r="AK133">
            <v>9.5551803007540634</v>
          </cell>
          <cell r="AL133">
            <v>31.271166821792896</v>
          </cell>
          <cell r="AM133">
            <v>1.9977872100000002E-2</v>
          </cell>
          <cell r="AN133">
            <v>3.2739386399995851E-2</v>
          </cell>
          <cell r="AO133">
            <v>9.5557669384896293</v>
          </cell>
          <cell r="AP133">
            <v>31.27282608387657</v>
          </cell>
          <cell r="AQ133">
            <v>2.5138536100000004E-2</v>
          </cell>
          <cell r="AR133">
            <v>3.9241906400000914E-2</v>
          </cell>
          <cell r="AS133">
            <v>9.5563790968916305</v>
          </cell>
          <cell r="AT133">
            <v>31.274557529305429</v>
          </cell>
          <cell r="AU133">
            <v>9.5530000000000008</v>
          </cell>
          <cell r="AV133">
            <v>31.314</v>
          </cell>
          <cell r="AW133">
            <v>3.09342529E-2</v>
          </cell>
          <cell r="AX133">
            <v>4.5738606399996939E-2</v>
          </cell>
          <cell r="AY133">
            <v>9.5570242814505821</v>
          </cell>
          <cell r="AZ133">
            <v>31.325382386812436</v>
          </cell>
          <cell r="BA133">
            <v>6.7679151400000012E-2</v>
          </cell>
          <cell r="BB133">
            <v>7.799536639999971E-2</v>
          </cell>
          <cell r="BC133">
            <v>9.5606459292787189</v>
          </cell>
          <cell r="BD133">
            <v>31.335625953765817</v>
          </cell>
          <cell r="BE133">
            <v>9.5969999999999995</v>
          </cell>
          <cell r="BF133">
            <v>31.494</v>
          </cell>
          <cell r="BG133">
            <v>0.11247618957</v>
          </cell>
          <cell r="BH133">
            <v>3.8297010399997333E-2</v>
          </cell>
          <cell r="BI133">
            <v>9.6049135406899318</v>
          </cell>
          <cell r="BJ133">
            <v>31.516382873140188</v>
          </cell>
          <cell r="BK133">
            <v>0.1575310376563</v>
          </cell>
          <cell r="BL133">
            <v>-4.9340107656000036</v>
          </cell>
          <cell r="BM133">
            <v>9.3462998312084462</v>
          </cell>
          <cell r="BN133">
            <v>30.784912842411522</v>
          </cell>
          <cell r="BO133">
            <v>9.5980000000000008</v>
          </cell>
          <cell r="BP133">
            <v>31.515999999999998</v>
          </cell>
          <cell r="BQ133">
            <v>0.1973146740633</v>
          </cell>
          <cell r="BR133">
            <v>-18.239941165600001</v>
          </cell>
          <cell r="BS133">
            <v>8.6510077034748569</v>
          </cell>
          <cell r="BT133">
            <v>28.837501301582591</v>
          </cell>
        </row>
        <row r="134">
          <cell r="B134" t="str">
            <v>Glossop</v>
          </cell>
          <cell r="C134" t="str">
            <v>GLOSSOP</v>
          </cell>
          <cell r="D134">
            <v>11</v>
          </cell>
          <cell r="E134">
            <v>50</v>
          </cell>
          <cell r="F134">
            <v>20</v>
          </cell>
          <cell r="G134">
            <v>0.43272196986665262</v>
          </cell>
          <cell r="H134">
            <v>0.37755477414117411</v>
          </cell>
          <cell r="I134">
            <v>7.55</v>
          </cell>
          <cell r="J134">
            <v>21.632999999999999</v>
          </cell>
          <cell r="K134">
            <v>1.5873454999999814E-2</v>
          </cell>
          <cell r="L134">
            <v>4.9982959999996801E-3</v>
          </cell>
          <cell r="M134">
            <v>7.5510954828234826</v>
          </cell>
          <cell r="N134">
            <v>21.636098493332632</v>
          </cell>
          <cell r="O134">
            <v>3.864159399999989E-2</v>
          </cell>
          <cell r="P134">
            <v>9.4732399999997163E-3</v>
          </cell>
          <cell r="Q134">
            <v>7.5525253738510827</v>
          </cell>
          <cell r="R134">
            <v>21.640142835900527</v>
          </cell>
          <cell r="S134">
            <v>1.5873454999999814E-2</v>
          </cell>
          <cell r="T134">
            <v>1.3742327999999748E-2</v>
          </cell>
          <cell r="U134">
            <v>7.5515544254806644</v>
          </cell>
          <cell r="V134">
            <v>21.637396579192906</v>
          </cell>
          <cell r="W134">
            <v>0.11388489999999984</v>
          </cell>
          <cell r="X134">
            <v>7.3407527999999722E-2</v>
          </cell>
          <cell r="Y134">
            <v>7.5598303030657252</v>
          </cell>
          <cell r="Z134">
            <v>21.660804295835572</v>
          </cell>
          <cell r="AA134">
            <v>0.17513682199999991</v>
          </cell>
          <cell r="AB134">
            <v>0.13295731199999983</v>
          </cell>
          <cell r="AC134">
            <v>7.5661707482909675</v>
          </cell>
          <cell r="AD134">
            <v>21.678737783093617</v>
          </cell>
          <cell r="AE134">
            <v>0.25299945199999996</v>
          </cell>
          <cell r="AF134">
            <v>0.19288192799999981</v>
          </cell>
          <cell r="AG134">
            <v>7.5734027031608759</v>
          </cell>
          <cell r="AH134">
            <v>21.699192840412607</v>
          </cell>
          <cell r="AI134">
            <v>0.35067393799999991</v>
          </cell>
          <cell r="AJ134">
            <v>0.25213613600000029</v>
          </cell>
          <cell r="AK134">
            <v>7.5816393234994655</v>
          </cell>
          <cell r="AL134">
            <v>21.722489520794507</v>
          </cell>
          <cell r="AM134">
            <v>0.46719467100000001</v>
          </cell>
          <cell r="AN134">
            <v>0.31173624799999899</v>
          </cell>
          <cell r="AO134">
            <v>7.5908832705240696</v>
          </cell>
          <cell r="AP134">
            <v>21.748635351298617</v>
          </cell>
          <cell r="AQ134">
            <v>0.59768330399999969</v>
          </cell>
          <cell r="AR134">
            <v>0.3710483120000001</v>
          </cell>
          <cell r="AS134">
            <v>7.6008452235700092</v>
          </cell>
          <cell r="AT134">
            <v>21.776812009509197</v>
          </cell>
          <cell r="AU134">
            <v>7.56</v>
          </cell>
          <cell r="AV134">
            <v>22.004000000000001</v>
          </cell>
          <cell r="AW134">
            <v>0.74061026400000018</v>
          </cell>
          <cell r="AX134">
            <v>0.42999148399999942</v>
          </cell>
          <cell r="AY134">
            <v>7.6214406576656035</v>
          </cell>
          <cell r="AZ134">
            <v>22.177780422703641</v>
          </cell>
          <cell r="BA134">
            <v>1.6616910060000003</v>
          </cell>
          <cell r="BB134">
            <v>0.71042353599999952</v>
          </cell>
          <cell r="BC134">
            <v>7.6845037244883931</v>
          </cell>
          <cell r="BD134">
            <v>22.356149711474899</v>
          </cell>
          <cell r="BE134">
            <v>7.5659999999999998</v>
          </cell>
          <cell r="BF134">
            <v>22.216000000000001</v>
          </cell>
          <cell r="BG134">
            <v>2.7610519559000002</v>
          </cell>
          <cell r="BH134">
            <v>0.76585064399999858</v>
          </cell>
          <cell r="BI134">
            <v>7.751114378677987</v>
          </cell>
          <cell r="BJ134">
            <v>22.739582529833356</v>
          </cell>
          <cell r="BK134">
            <v>3.7811011828819994</v>
          </cell>
          <cell r="BL134">
            <v>0.76585064400000036</v>
          </cell>
          <cell r="BM134">
            <v>7.8046530782947805</v>
          </cell>
          <cell r="BN134">
            <v>22.891012840053133</v>
          </cell>
          <cell r="BO134">
            <v>7.5709999999999997</v>
          </cell>
          <cell r="BP134">
            <v>22.411000000000001</v>
          </cell>
          <cell r="BQ134">
            <v>4.5846791794249997</v>
          </cell>
          <cell r="BR134">
            <v>0.76585064400000213</v>
          </cell>
          <cell r="BS134">
            <v>7.8518299848965043</v>
          </cell>
          <cell r="BT134">
            <v>23.205307146723335</v>
          </cell>
        </row>
        <row r="135">
          <cell r="B135" t="str">
            <v>Golborne</v>
          </cell>
          <cell r="C135" t="str">
            <v>GOLBORNE</v>
          </cell>
          <cell r="D135">
            <v>11</v>
          </cell>
          <cell r="E135">
            <v>62.5</v>
          </cell>
          <cell r="F135">
            <v>25</v>
          </cell>
          <cell r="G135">
            <v>0.5563655109318334</v>
          </cell>
          <cell r="H135">
            <v>0.43744265276751793</v>
          </cell>
          <cell r="I135">
            <v>10.933999999999999</v>
          </cell>
          <cell r="J135">
            <v>34.767000000000003</v>
          </cell>
          <cell r="K135">
            <v>3.5002416000000203E-2</v>
          </cell>
          <cell r="L135">
            <v>4.3662519999996263E-3</v>
          </cell>
          <cell r="M135">
            <v>10.936066319187947</v>
          </cell>
          <cell r="N135">
            <v>34.772844433239584</v>
          </cell>
          <cell r="O135">
            <v>8.5041201000000122E-2</v>
          </cell>
          <cell r="P135">
            <v>24.008389544000003</v>
          </cell>
          <cell r="Q135">
            <v>12.19857715693885</v>
          </cell>
          <cell r="R135">
            <v>38.343764332020271</v>
          </cell>
          <cell r="S135">
            <v>3.5002416000000203E-2</v>
          </cell>
          <cell r="T135">
            <v>24.012313075999998</v>
          </cell>
          <cell r="U135">
            <v>12.196156733872186</v>
          </cell>
          <cell r="V135">
            <v>38.336918341765156</v>
          </cell>
          <cell r="W135">
            <v>0.24330841199999997</v>
          </cell>
          <cell r="X135">
            <v>24.079243295999994</v>
          </cell>
          <cell r="Y135">
            <v>12.21060288872658</v>
          </cell>
          <cell r="Z135">
            <v>38.377778238003607</v>
          </cell>
          <cell r="AA135">
            <v>0.36951537700000014</v>
          </cell>
          <cell r="AB135">
            <v>24.146123195999998</v>
          </cell>
          <cell r="AC135">
            <v>12.220737320861556</v>
          </cell>
          <cell r="AD135">
            <v>38.406442740748069</v>
          </cell>
          <cell r="AE135">
            <v>0.53082353400000004</v>
          </cell>
          <cell r="AF135">
            <v>24.213431987999996</v>
          </cell>
          <cell r="AG135">
            <v>12.232736598774871</v>
          </cell>
          <cell r="AH135">
            <v>38.440381823875455</v>
          </cell>
          <cell r="AI135">
            <v>0.73581432300000027</v>
          </cell>
          <cell r="AJ135">
            <v>24.280106907999993</v>
          </cell>
          <cell r="AK135">
            <v>12.246995350613119</v>
          </cell>
          <cell r="AL135">
            <v>38.480711664339786</v>
          </cell>
          <cell r="AM135">
            <v>0.98235896400000011</v>
          </cell>
          <cell r="AN135">
            <v>24.347178199999995</v>
          </cell>
          <cell r="AO135">
            <v>12.263455918189456</v>
          </cell>
          <cell r="AP135">
            <v>38.527269180161412</v>
          </cell>
          <cell r="AQ135">
            <v>1.2597220290000004</v>
          </cell>
          <cell r="AR135">
            <v>24.413995927999991</v>
          </cell>
          <cell r="AS135">
            <v>12.281520724870225</v>
          </cell>
          <cell r="AT135">
            <v>38.578364169380592</v>
          </cell>
          <cell r="AU135">
            <v>10.954000000000001</v>
          </cell>
          <cell r="AV135">
            <v>35.540999999999997</v>
          </cell>
          <cell r="AW135">
            <v>1.5808998520000002</v>
          </cell>
          <cell r="AX135">
            <v>24.480461492000003</v>
          </cell>
          <cell r="AY135">
            <v>12.321866726127865</v>
          </cell>
          <cell r="AZ135">
            <v>39.409911351217815</v>
          </cell>
          <cell r="BA135">
            <v>3.6767760990000005</v>
          </cell>
          <cell r="BB135">
            <v>24.229785988000003</v>
          </cell>
          <cell r="BC135">
            <v>12.418714648462405</v>
          </cell>
          <cell r="BD135">
            <v>39.683838641724144</v>
          </cell>
          <cell r="BE135">
            <v>10.97</v>
          </cell>
          <cell r="BF135">
            <v>36.146999999999998</v>
          </cell>
          <cell r="BG135">
            <v>6.059036892</v>
          </cell>
          <cell r="BH135">
            <v>19.653542472000005</v>
          </cell>
          <cell r="BI135">
            <v>12.319560419760457</v>
          </cell>
          <cell r="BJ135">
            <v>39.964133297734328</v>
          </cell>
          <cell r="BK135">
            <v>8.1775846599311013</v>
          </cell>
          <cell r="BL135">
            <v>9.0287424719999994</v>
          </cell>
          <cell r="BM135">
            <v>11.873097963762291</v>
          </cell>
          <cell r="BN135">
            <v>38.701346777008311</v>
          </cell>
          <cell r="BO135">
            <v>10.975</v>
          </cell>
          <cell r="BP135">
            <v>36.343000000000004</v>
          </cell>
          <cell r="BQ135">
            <v>9.807033931266</v>
          </cell>
          <cell r="BR135">
            <v>5.8463424720000052</v>
          </cell>
          <cell r="BS135">
            <v>11.796589189104742</v>
          </cell>
          <cell r="BT135">
            <v>38.666805147862085</v>
          </cell>
        </row>
        <row r="136">
          <cell r="B136" t="str">
            <v>Gowhole</v>
          </cell>
          <cell r="C136" t="str">
            <v>GOWHOLE</v>
          </cell>
          <cell r="D136">
            <v>11</v>
          </cell>
          <cell r="E136">
            <v>33.405000000000001</v>
          </cell>
          <cell r="F136">
            <v>13.1</v>
          </cell>
          <cell r="G136">
            <v>0.74822051967556713</v>
          </cell>
          <cell r="H136">
            <v>0.66100526794349823</v>
          </cell>
          <cell r="I136">
            <v>8.6579999999999995</v>
          </cell>
          <cell r="J136">
            <v>24.991</v>
          </cell>
          <cell r="K136">
            <v>2.0302028999999999E-2</v>
          </cell>
          <cell r="L136">
            <v>1.9706040000011527E-3</v>
          </cell>
          <cell r="M136">
            <v>8.6591690100598271</v>
          </cell>
          <cell r="N136">
            <v>24.994306459762321</v>
          </cell>
          <cell r="O136">
            <v>4.9328606000000108E-2</v>
          </cell>
          <cell r="P136">
            <v>4.0771880000010086E-3</v>
          </cell>
          <cell r="Q136">
            <v>8.6608030772311082</v>
          </cell>
          <cell r="R136">
            <v>24.998928299673224</v>
          </cell>
          <cell r="S136">
            <v>2.0302028999999999E-2</v>
          </cell>
          <cell r="T136">
            <v>6.3719280000000822E-3</v>
          </cell>
          <cell r="U136">
            <v>8.6594000196594809</v>
          </cell>
          <cell r="V136">
            <v>24.994959853580056</v>
          </cell>
          <cell r="W136">
            <v>0.14478814100000004</v>
          </cell>
          <cell r="X136">
            <v>8.5923840000000418E-2</v>
          </cell>
          <cell r="Y136">
            <v>8.6701092385759644</v>
          </cell>
          <cell r="Z136">
            <v>25.025250098848282</v>
          </cell>
          <cell r="AA136">
            <v>0.2222213930000001</v>
          </cell>
          <cell r="AB136">
            <v>0.16563943200000075</v>
          </cell>
          <cell r="AC136">
            <v>8.6783574137928952</v>
          </cell>
          <cell r="AD136">
            <v>25.048579461361509</v>
          </cell>
          <cell r="AE136">
            <v>0.32049857300000006</v>
          </cell>
          <cell r="AF136">
            <v>0.24583618400000251</v>
          </cell>
          <cell r="AG136">
            <v>8.687724865855035</v>
          </cell>
          <cell r="AH136">
            <v>25.075074616863823</v>
          </cell>
          <cell r="AI136">
            <v>0.44356929800000011</v>
          </cell>
          <cell r="AJ136">
            <v>0.32575593600000019</v>
          </cell>
          <cell r="AK136">
            <v>8.6983791028131154</v>
          </cell>
          <cell r="AL136">
            <v>25.105209349669533</v>
          </cell>
          <cell r="AM136">
            <v>0.59015886900000014</v>
          </cell>
          <cell r="AN136">
            <v>0.40610876400000073</v>
          </cell>
          <cell r="AO136">
            <v>8.7102904896452227</v>
          </cell>
          <cell r="AP136">
            <v>25.13889983927881</v>
          </cell>
          <cell r="AQ136">
            <v>0.75417517600000017</v>
          </cell>
          <cell r="AR136">
            <v>0.48639055599999992</v>
          </cell>
          <cell r="AS136">
            <v>8.7231128144834198</v>
          </cell>
          <cell r="AT136">
            <v>25.175166850653472</v>
          </cell>
          <cell r="AU136">
            <v>8.6679999999999993</v>
          </cell>
          <cell r="AV136">
            <v>25.379000000000001</v>
          </cell>
          <cell r="AW136">
            <v>0.93394970700000002</v>
          </cell>
          <cell r="AX136">
            <v>0.56648798800000133</v>
          </cell>
          <cell r="AY136">
            <v>8.7467525551918648</v>
          </cell>
          <cell r="AZ136">
            <v>25.601745863247743</v>
          </cell>
          <cell r="BA136">
            <v>2.0911408500000004</v>
          </cell>
          <cell r="BB136">
            <v>0.95454518400000143</v>
          </cell>
          <cell r="BC136">
            <v>8.8278570592360897</v>
          </cell>
          <cell r="BD136">
            <v>25.831144042425514</v>
          </cell>
          <cell r="BE136">
            <v>8.6829999999999998</v>
          </cell>
          <cell r="BF136">
            <v>25.966000000000001</v>
          </cell>
          <cell r="BG136">
            <v>3.4761521192</v>
          </cell>
          <cell r="BH136">
            <v>1.0315625599999967</v>
          </cell>
          <cell r="BI136">
            <v>8.9195936621332859</v>
          </cell>
          <cell r="BJ136">
            <v>26.635187931520822</v>
          </cell>
          <cell r="BK136">
            <v>4.7702350450380004</v>
          </cell>
          <cell r="BL136">
            <v>1.0315625599999985</v>
          </cell>
          <cell r="BM136">
            <v>8.9875154008229465</v>
          </cell>
          <cell r="BN136">
            <v>26.827299619590583</v>
          </cell>
          <cell r="BO136">
            <v>8.6690000000000005</v>
          </cell>
          <cell r="BP136">
            <v>25.919</v>
          </cell>
          <cell r="BQ136">
            <v>5.7997148102300002</v>
          </cell>
          <cell r="BR136">
            <v>1.0315625599999949</v>
          </cell>
          <cell r="BS136">
            <v>9.0275490753282988</v>
          </cell>
          <cell r="BT136">
            <v>26.933129930211226</v>
          </cell>
        </row>
        <row r="137">
          <cell r="B137" t="str">
            <v>Grane Rd &amp; Prinny Hill</v>
          </cell>
          <cell r="C137" t="str">
            <v>GRANE RD</v>
          </cell>
          <cell r="D137">
            <v>11</v>
          </cell>
          <cell r="E137">
            <v>50</v>
          </cell>
          <cell r="F137">
            <v>20</v>
          </cell>
          <cell r="G137">
            <v>0.79167549897624112</v>
          </cell>
          <cell r="H137">
            <v>0.69278137695853159</v>
          </cell>
          <cell r="I137">
            <v>13.855</v>
          </cell>
          <cell r="J137">
            <v>39.582000000000001</v>
          </cell>
          <cell r="K137">
            <v>9.5278030000000014E-3</v>
          </cell>
          <cell r="L137">
            <v>2.4284240000000956E-3</v>
          </cell>
          <cell r="M137">
            <v>13.855627539170632</v>
          </cell>
          <cell r="N137">
            <v>39.583774948812056</v>
          </cell>
          <cell r="O137">
            <v>2.3024150999999993E-2</v>
          </cell>
          <cell r="P137">
            <v>4.595680000000435E-3</v>
          </cell>
          <cell r="Q137">
            <v>13.856449665169349</v>
          </cell>
          <cell r="R137">
            <v>39.586100272286785</v>
          </cell>
          <cell r="S137">
            <v>9.5278030000000014E-3</v>
          </cell>
          <cell r="T137">
            <v>6.6573320000000713E-3</v>
          </cell>
          <cell r="U137">
            <v>13.855849499277193</v>
          </cell>
          <cell r="V137">
            <v>39.584402746798062</v>
          </cell>
          <cell r="W137">
            <v>6.539489599999998E-2</v>
          </cell>
          <cell r="X137">
            <v>3.8907079999999539E-2</v>
          </cell>
          <cell r="Y137">
            <v>13.860474433992783</v>
          </cell>
          <cell r="Z137">
            <v>39.597484037597823</v>
          </cell>
          <cell r="AA137">
            <v>9.8913963999999965E-2</v>
          </cell>
          <cell r="AB137">
            <v>7.1096199999999943E-2</v>
          </cell>
          <cell r="AC137">
            <v>13.863923219450035</v>
          </cell>
          <cell r="AD137">
            <v>39.607238675932543</v>
          </cell>
          <cell r="AE137">
            <v>0.14149992399999994</v>
          </cell>
          <cell r="AF137">
            <v>0.10346003200000053</v>
          </cell>
          <cell r="AG137">
            <v>13.867857063321571</v>
          </cell>
          <cell r="AH137">
            <v>39.618365266643309</v>
          </cell>
          <cell r="AI137">
            <v>0.1952458299999999</v>
          </cell>
          <cell r="AJ137">
            <v>0.13549798800000046</v>
          </cell>
          <cell r="AK137">
            <v>13.872359548395918</v>
          </cell>
          <cell r="AL137">
            <v>39.631100217556359</v>
          </cell>
          <cell r="AM137">
            <v>0.25955207399999997</v>
          </cell>
          <cell r="AN137">
            <v>0.16769743999999864</v>
          </cell>
          <cell r="AO137">
            <v>13.877424783810822</v>
          </cell>
          <cell r="AP137">
            <v>39.645426866797095</v>
          </cell>
          <cell r="AQ137">
            <v>0.33167534800000004</v>
          </cell>
          <cell r="AR137">
            <v>0.19975603199999981</v>
          </cell>
          <cell r="AS137">
            <v>13.882892913663529</v>
          </cell>
          <cell r="AT137">
            <v>39.660893073594131</v>
          </cell>
          <cell r="AU137">
            <v>13.856999999999999</v>
          </cell>
          <cell r="AV137">
            <v>39.627000000000002</v>
          </cell>
          <cell r="AW137">
            <v>0.41465546699999994</v>
          </cell>
          <cell r="AX137">
            <v>0.23163613600000099</v>
          </cell>
          <cell r="AY137">
            <v>13.890921511906095</v>
          </cell>
          <cell r="AZ137">
            <v>39.7229445243876</v>
          </cell>
          <cell r="BA137">
            <v>0.95459279699999988</v>
          </cell>
          <cell r="BB137">
            <v>0.34348799599999946</v>
          </cell>
          <cell r="BC137">
            <v>13.925131572297129</v>
          </cell>
          <cell r="BD137">
            <v>39.819705187136812</v>
          </cell>
          <cell r="BE137">
            <v>13.86</v>
          </cell>
          <cell r="BF137">
            <v>39.709000000000003</v>
          </cell>
          <cell r="BG137">
            <v>1.5751554274799999</v>
          </cell>
          <cell r="BH137">
            <v>0.22685462399999956</v>
          </cell>
          <cell r="BI137">
            <v>13.954580998936763</v>
          </cell>
          <cell r="BJ137">
            <v>39.976515462878332</v>
          </cell>
          <cell r="BK137">
            <v>2.1402862985639</v>
          </cell>
          <cell r="BL137">
            <v>-1.4713469759999986</v>
          </cell>
          <cell r="BM137">
            <v>13.895110208904891</v>
          </cell>
          <cell r="BN137">
            <v>39.808306667222098</v>
          </cell>
          <cell r="BO137">
            <v>13.868</v>
          </cell>
          <cell r="BP137">
            <v>39.75</v>
          </cell>
          <cell r="BQ137">
            <v>2.588553952581</v>
          </cell>
          <cell r="BR137">
            <v>-1.6335485759999999</v>
          </cell>
          <cell r="BS137">
            <v>13.918124782840598</v>
          </cell>
          <cell r="BT137">
            <v>39.891774295408361</v>
          </cell>
        </row>
        <row r="138">
          <cell r="B138" t="str">
            <v>Grange</v>
          </cell>
          <cell r="C138" t="str">
            <v>GRANGE</v>
          </cell>
          <cell r="D138">
            <v>11</v>
          </cell>
          <cell r="E138">
            <v>33.405000000000001</v>
          </cell>
          <cell r="F138">
            <v>13.1</v>
          </cell>
          <cell r="G138">
            <v>0.37254434287160104</v>
          </cell>
          <cell r="H138">
            <v>0.41503858212270939</v>
          </cell>
          <cell r="I138">
            <v>5.4359999999999999</v>
          </cell>
          <cell r="J138">
            <v>12.442</v>
          </cell>
          <cell r="K138">
            <v>1.8488496000000132E-2</v>
          </cell>
          <cell r="L138">
            <v>6.6743840000071941E-4</v>
          </cell>
          <cell r="M138">
            <v>5.4370054258074925</v>
          </cell>
          <cell r="N138">
            <v>12.444843773625832</v>
          </cell>
          <cell r="O138">
            <v>4.4863392000000224E-2</v>
          </cell>
          <cell r="P138">
            <v>1.4015344000006813E-3</v>
          </cell>
          <cell r="Q138">
            <v>5.4384282788828253</v>
          </cell>
          <cell r="R138">
            <v>12.448868209858631</v>
          </cell>
          <cell r="S138">
            <v>1.8488496000000132E-2</v>
          </cell>
          <cell r="T138">
            <v>2.2143984000004835E-3</v>
          </cell>
          <cell r="U138">
            <v>5.4370866201504402</v>
          </cell>
          <cell r="V138">
            <v>12.445073425907802</v>
          </cell>
          <cell r="W138">
            <v>0.13012992600000006</v>
          </cell>
          <cell r="X138">
            <v>5.4648870400000771E-2</v>
          </cell>
          <cell r="Y138">
            <v>5.4456983716220071</v>
          </cell>
          <cell r="Z138">
            <v>12.469431137361553</v>
          </cell>
          <cell r="AA138">
            <v>0.19871481900000021</v>
          </cell>
          <cell r="AB138">
            <v>0.10714901040000147</v>
          </cell>
          <cell r="AC138">
            <v>5.4520536876581325</v>
          </cell>
          <cell r="AD138">
            <v>12.487406685624466</v>
          </cell>
          <cell r="AE138">
            <v>0.2858828360000002</v>
          </cell>
          <cell r="AF138">
            <v>0.15983147040000034</v>
          </cell>
          <cell r="AG138">
            <v>5.4593939340710644</v>
          </cell>
          <cell r="AH138">
            <v>12.508168037681122</v>
          </cell>
          <cell r="AI138">
            <v>0.39554361500000013</v>
          </cell>
          <cell r="AJ138">
            <v>0.21241367440000047</v>
          </cell>
          <cell r="AK138">
            <v>5.4679094822446261</v>
          </cell>
          <cell r="AL138">
            <v>12.532253645117308</v>
          </cell>
          <cell r="AM138">
            <v>0.52658675900000007</v>
          </cell>
          <cell r="AN138">
            <v>0.26516033440000175</v>
          </cell>
          <cell r="AO138">
            <v>5.4775559452276905</v>
          </cell>
          <cell r="AP138">
            <v>12.559537962676467</v>
          </cell>
          <cell r="AQ138">
            <v>0.67346199400000006</v>
          </cell>
          <cell r="AR138">
            <v>0.31788329040000196</v>
          </cell>
          <cell r="AS138">
            <v>5.4880321333462003</v>
          </cell>
          <cell r="AT138">
            <v>12.589169097314805</v>
          </cell>
          <cell r="AU138">
            <v>5.4409999999999998</v>
          </cell>
          <cell r="AV138">
            <v>12.654</v>
          </cell>
          <cell r="AW138">
            <v>0.83754665900000014</v>
          </cell>
          <cell r="AX138">
            <v>0.37053924240000136</v>
          </cell>
          <cell r="AY138">
            <v>5.5044080654888621</v>
          </cell>
          <cell r="AZ138">
            <v>12.83334509235638</v>
          </cell>
          <cell r="BA138">
            <v>1.8989521910000002</v>
          </cell>
          <cell r="BB138">
            <v>0.61852135039999556</v>
          </cell>
          <cell r="BC138">
            <v>5.5731330933459136</v>
          </cell>
          <cell r="BD138">
            <v>13.027728825296203</v>
          </cell>
          <cell r="BE138">
            <v>5.4989999999999997</v>
          </cell>
          <cell r="BF138">
            <v>13.02</v>
          </cell>
          <cell r="BG138">
            <v>3.1413577602</v>
          </cell>
          <cell r="BH138">
            <v>0.6309538544000004</v>
          </cell>
          <cell r="BI138">
            <v>5.6969950114687693</v>
          </cell>
          <cell r="BJ138">
            <v>13.580014461002699</v>
          </cell>
          <cell r="BK138">
            <v>4.2769588847679998</v>
          </cell>
          <cell r="BL138">
            <v>0.14268259839999597</v>
          </cell>
          <cell r="BM138">
            <v>5.7309710181844249</v>
          </cell>
          <cell r="BN138">
            <v>13.67611311998782</v>
          </cell>
          <cell r="BO138">
            <v>5.5049999999999999</v>
          </cell>
          <cell r="BP138">
            <v>13.202999999999999</v>
          </cell>
          <cell r="BQ138">
            <v>5.1654063137230004</v>
          </cell>
          <cell r="BR138">
            <v>-8.4724016000032876E-3</v>
          </cell>
          <cell r="BS138">
            <v>5.775668834759756</v>
          </cell>
          <cell r="BT138">
            <v>13.968567074057939</v>
          </cell>
        </row>
        <row r="139">
          <cell r="B139" t="str">
            <v>Great Harwood</v>
          </cell>
          <cell r="C139" t="str">
            <v>GREAT HARWOOD</v>
          </cell>
          <cell r="D139">
            <v>6.6</v>
          </cell>
          <cell r="E139">
            <v>62.5</v>
          </cell>
          <cell r="F139">
            <v>25</v>
          </cell>
          <cell r="G139">
            <v>1.0082534967606309</v>
          </cell>
          <cell r="H139">
            <v>0.79219392864176152</v>
          </cell>
          <cell r="I139">
            <v>15.954000000000001</v>
          </cell>
          <cell r="J139">
            <v>52.124000000000002</v>
          </cell>
          <cell r="K139">
            <v>1.6223407999999995E-2</v>
          </cell>
          <cell r="L139">
            <v>44.004884024000006</v>
          </cell>
          <cell r="M139">
            <v>19.804848216044039</v>
          </cell>
          <cell r="N139">
            <v>63.015843547539433</v>
          </cell>
          <cell r="O139">
            <v>3.8649703000000035E-2</v>
          </cell>
          <cell r="P139">
            <v>44.009245440000008</v>
          </cell>
          <cell r="Q139">
            <v>19.807191533037496</v>
          </cell>
          <cell r="R139">
            <v>63.022471448885611</v>
          </cell>
          <cell r="S139">
            <v>1.6223407999999995E-2</v>
          </cell>
          <cell r="T139">
            <v>44.013400096000005</v>
          </cell>
          <cell r="U139">
            <v>19.805593179144285</v>
          </cell>
          <cell r="V139">
            <v>63.017950621379114</v>
          </cell>
          <cell r="W139">
            <v>0.10667254700000006</v>
          </cell>
          <cell r="X139">
            <v>44.062785459999994</v>
          </cell>
          <cell r="Y139">
            <v>19.817825525803233</v>
          </cell>
          <cell r="Z139">
            <v>63.052548922468574</v>
          </cell>
          <cell r="AA139">
            <v>0.15891841800000006</v>
          </cell>
          <cell r="AB139">
            <v>44.112057471999996</v>
          </cell>
          <cell r="AC139">
            <v>19.826706037481657</v>
          </cell>
          <cell r="AD139">
            <v>63.077666802581454</v>
          </cell>
          <cell r="AE139">
            <v>0.224312132</v>
          </cell>
          <cell r="AF139">
            <v>44.161687692000001</v>
          </cell>
          <cell r="AG139">
            <v>19.83676802221774</v>
          </cell>
          <cell r="AH139">
            <v>63.106126393137778</v>
          </cell>
          <cell r="AI139">
            <v>0.30570018700000001</v>
          </cell>
          <cell r="AJ139">
            <v>44.21067772</v>
          </cell>
          <cell r="AK139">
            <v>19.848173146659633</v>
          </cell>
          <cell r="AL139">
            <v>63.138384956470325</v>
          </cell>
          <cell r="AM139">
            <v>0.40206634900000005</v>
          </cell>
          <cell r="AN139">
            <v>44.259997235999997</v>
          </cell>
          <cell r="AO139">
            <v>19.860917338388475</v>
          </cell>
          <cell r="AP139">
            <v>63.174430974039154</v>
          </cell>
          <cell r="AQ139">
            <v>0.50943327800000016</v>
          </cell>
          <cell r="AR139">
            <v>44.309039179999999</v>
          </cell>
          <cell r="AS139">
            <v>19.874599566408204</v>
          </cell>
          <cell r="AT139">
            <v>63.213130158897116</v>
          </cell>
          <cell r="AU139">
            <v>15.955</v>
          </cell>
          <cell r="AV139">
            <v>52.146999999999998</v>
          </cell>
          <cell r="AW139">
            <v>0.63228595600000004</v>
          </cell>
          <cell r="AX139">
            <v>44.357727540000006</v>
          </cell>
          <cell r="AY139">
            <v>19.890605515569774</v>
          </cell>
          <cell r="AZ139">
            <v>63.278573392538263</v>
          </cell>
          <cell r="BA139">
            <v>1.42378472</v>
          </cell>
          <cell r="BB139">
            <v>43.544459672000002</v>
          </cell>
          <cell r="BC139">
            <v>19.888701212834256</v>
          </cell>
          <cell r="BD139">
            <v>63.273187211027391</v>
          </cell>
          <cell r="BE139">
            <v>15.864000000000001</v>
          </cell>
          <cell r="BF139">
            <v>52.274000000000001</v>
          </cell>
          <cell r="BG139">
            <v>2.3321891087799997</v>
          </cell>
          <cell r="BH139">
            <v>35.083537608000007</v>
          </cell>
          <cell r="BI139">
            <v>19.137027256342186</v>
          </cell>
          <cell r="BJ139">
            <v>61.531519071871834</v>
          </cell>
          <cell r="BK139">
            <v>3.1706561950169996</v>
          </cell>
          <cell r="BL139">
            <v>15.498150087999996</v>
          </cell>
          <cell r="BM139">
            <v>17.497097020143766</v>
          </cell>
          <cell r="BN139">
            <v>56.893095909116795</v>
          </cell>
          <cell r="BO139">
            <v>15.88</v>
          </cell>
          <cell r="BP139">
            <v>52.628</v>
          </cell>
          <cell r="BQ139">
            <v>3.8513486027512003</v>
          </cell>
          <cell r="BR139">
            <v>9.3785211399999948</v>
          </cell>
          <cell r="BS139">
            <v>17.037313463230468</v>
          </cell>
          <cell r="BT139">
            <v>55.901376791235009</v>
          </cell>
        </row>
        <row r="140">
          <cell r="B140" t="str">
            <v>Green Lane (Altrincham)</v>
          </cell>
          <cell r="C140" t="str">
            <v>GREEN LANE-Altrincham</v>
          </cell>
          <cell r="D140">
            <v>11</v>
          </cell>
          <cell r="E140">
            <v>33.405000000000001</v>
          </cell>
          <cell r="F140">
            <v>13.1</v>
          </cell>
          <cell r="G140">
            <v>0.6310036912595739</v>
          </cell>
          <cell r="H140">
            <v>0.54938526140101829</v>
          </cell>
          <cell r="I140">
            <v>7.1959999999999997</v>
          </cell>
          <cell r="J140">
            <v>21.076000000000001</v>
          </cell>
          <cell r="K140">
            <v>1.4584511999999994E-2</v>
          </cell>
          <cell r="L140">
            <v>3.456819999999805E-3</v>
          </cell>
          <cell r="M140">
            <v>7.1969469243533393</v>
          </cell>
          <cell r="N140">
            <v>21.078678306526069</v>
          </cell>
          <cell r="O140">
            <v>3.5140470999999951E-2</v>
          </cell>
          <cell r="P140">
            <v>6.6918879999997571E-3</v>
          </cell>
          <cell r="Q140">
            <v>7.1981956294299527</v>
          </cell>
          <cell r="R140">
            <v>21.08221017783557</v>
          </cell>
          <cell r="S140">
            <v>1.4584511999999994E-2</v>
          </cell>
          <cell r="T140">
            <v>9.883652000000076E-3</v>
          </cell>
          <cell r="U140">
            <v>7.1972842455519972</v>
          </cell>
          <cell r="V140">
            <v>21.079632394954107</v>
          </cell>
          <cell r="W140">
            <v>9.9029557000000046E-2</v>
          </cell>
          <cell r="X140">
            <v>6.4947807999999885E-2</v>
          </cell>
          <cell r="Y140">
            <v>7.2046065796203411</v>
          </cell>
          <cell r="Z140">
            <v>21.100343083249463</v>
          </cell>
          <cell r="AA140">
            <v>0.14920657299999995</v>
          </cell>
          <cell r="AB140">
            <v>0.11999541999999952</v>
          </cell>
          <cell r="AC140">
            <v>7.210129440284085</v>
          </cell>
          <cell r="AD140">
            <v>21.115964092156986</v>
          </cell>
          <cell r="AE140">
            <v>0.2128118160000001</v>
          </cell>
          <cell r="AF140">
            <v>0.17542276799999934</v>
          </cell>
          <cell r="AG140">
            <v>7.2163770310528292</v>
          </cell>
          <cell r="AH140">
            <v>21.133634947351617</v>
          </cell>
          <cell r="AI140">
            <v>0.29299865700000005</v>
          </cell>
          <cell r="AJ140">
            <v>0.23033514000000022</v>
          </cell>
          <cell r="AK140">
            <v>7.2234679007794522</v>
          </cell>
          <cell r="AL140">
            <v>21.153690955624441</v>
          </cell>
          <cell r="AM140">
            <v>0.38887596300000005</v>
          </cell>
          <cell r="AN140">
            <v>0.28559820800000013</v>
          </cell>
          <cell r="AO140">
            <v>7.2314007131080267</v>
          </cell>
          <cell r="AP140">
            <v>21.176128337190104</v>
          </cell>
          <cell r="AQ140">
            <v>0.49634722199999992</v>
          </cell>
          <cell r="AR140">
            <v>0.34066347600000046</v>
          </cell>
          <cell r="AS140">
            <v>7.2399316683458999</v>
          </cell>
          <cell r="AT140">
            <v>21.200257522384899</v>
          </cell>
          <cell r="AU140">
            <v>7.16</v>
          </cell>
          <cell r="AV140">
            <v>21.321000000000002</v>
          </cell>
          <cell r="AW140">
            <v>0.62043851299999997</v>
          </cell>
          <cell r="AX140">
            <v>0.39544200400000129</v>
          </cell>
          <cell r="AY140">
            <v>7.213319899086768</v>
          </cell>
          <cell r="AZ140">
            <v>21.471811448865747</v>
          </cell>
          <cell r="BA140">
            <v>1.4285861770000001</v>
          </cell>
          <cell r="BB140">
            <v>0.65729265200000064</v>
          </cell>
          <cell r="BC140">
            <v>7.2694802457654628</v>
          </cell>
          <cell r="BD140">
            <v>21.630656896746917</v>
          </cell>
          <cell r="BE140">
            <v>7.1749999999999998</v>
          </cell>
          <cell r="BF140">
            <v>21.92</v>
          </cell>
          <cell r="BG140">
            <v>2.3519111241300004</v>
          </cell>
          <cell r="BH140">
            <v>0.70560969200000034</v>
          </cell>
          <cell r="BI140">
            <v>7.3354782242041399</v>
          </cell>
          <cell r="BJ140">
            <v>22.373900962270092</v>
          </cell>
          <cell r="BK140">
            <v>3.1906488123717001</v>
          </cell>
          <cell r="BL140">
            <v>0.33042162399999864</v>
          </cell>
          <cell r="BM140">
            <v>7.3598082694795304</v>
          </cell>
          <cell r="BN140">
            <v>22.44271672227331</v>
          </cell>
          <cell r="BO140">
            <v>7.181</v>
          </cell>
          <cell r="BP140">
            <v>22.137</v>
          </cell>
          <cell r="BQ140">
            <v>3.8569691392443</v>
          </cell>
          <cell r="BR140">
            <v>-0.67358427200000026</v>
          </cell>
          <cell r="BS140">
            <v>7.3480843736397885</v>
          </cell>
          <cell r="BT140">
            <v>22.609585974524006</v>
          </cell>
        </row>
        <row r="141">
          <cell r="B141" t="str">
            <v>Green Lane (Hazel Grove)</v>
          </cell>
          <cell r="C141" t="str">
            <v>GREEN LANE-Hazel Grove</v>
          </cell>
          <cell r="D141">
            <v>11</v>
          </cell>
          <cell r="E141">
            <v>33.405000000000001</v>
          </cell>
          <cell r="F141">
            <v>13.1</v>
          </cell>
          <cell r="G141">
            <v>0.7787260850596236</v>
          </cell>
          <cell r="H141">
            <v>0.65047658403070696</v>
          </cell>
          <cell r="I141">
            <v>8.5190000000000001</v>
          </cell>
          <cell r="J141">
            <v>26.007000000000001</v>
          </cell>
          <cell r="K141">
            <v>3.7862040000000041E-2</v>
          </cell>
          <cell r="L141">
            <v>4.8776279999991345E-3</v>
          </cell>
          <cell r="M141">
            <v>8.5212432508022609</v>
          </cell>
          <cell r="N141">
            <v>26.013344871416727</v>
          </cell>
          <cell r="O141">
            <v>9.1355047999999828E-2</v>
          </cell>
          <cell r="P141">
            <v>9.3392080000000988E-3</v>
          </cell>
          <cell r="Q141">
            <v>8.5242850778006769</v>
          </cell>
          <cell r="R141">
            <v>26.021948457407831</v>
          </cell>
          <cell r="S141">
            <v>3.7862040000000041E-2</v>
          </cell>
          <cell r="T141">
            <v>1.3665628000001817E-2</v>
          </cell>
          <cell r="U141">
            <v>8.521704501180956</v>
          </cell>
          <cell r="V141">
            <v>26.014649484499124</v>
          </cell>
          <cell r="W141">
            <v>0.25778658400000021</v>
          </cell>
          <cell r="X141">
            <v>8.4338600000002373E-2</v>
          </cell>
          <cell r="Y141">
            <v>8.5369569151889966</v>
          </cell>
          <cell r="Z141">
            <v>26.057789825997322</v>
          </cell>
          <cell r="AA141">
            <v>0.38872485100000009</v>
          </cell>
          <cell r="AB141">
            <v>0.15493939599999962</v>
          </cell>
          <cell r="AC141">
            <v>8.5475349726685668</v>
          </cell>
          <cell r="AD141">
            <v>26.087709090699665</v>
          </cell>
          <cell r="AE141">
            <v>0.55500443899999996</v>
          </cell>
          <cell r="AF141">
            <v>0.22598477600000066</v>
          </cell>
          <cell r="AG141">
            <v>8.5599913030467683</v>
          </cell>
          <cell r="AH141">
            <v>26.122940913416169</v>
          </cell>
          <cell r="AI141">
            <v>0.76507310299999975</v>
          </cell>
          <cell r="AJ141">
            <v>0.29633744399999884</v>
          </cell>
          <cell r="AK141">
            <v>8.5747096059119237</v>
          </cell>
          <cell r="AL141">
            <v>26.164570560470207</v>
          </cell>
          <cell r="AM141">
            <v>1.0166074919999999</v>
          </cell>
          <cell r="AN141">
            <v>0.36710089199999985</v>
          </cell>
          <cell r="AO141">
            <v>8.591625855271122</v>
          </cell>
          <cell r="AP141">
            <v>26.212416939006733</v>
          </cell>
          <cell r="AQ141">
            <v>1.2988074629999997</v>
          </cell>
          <cell r="AR141">
            <v>0.43758310800000011</v>
          </cell>
          <cell r="AS141">
            <v>8.6101368694168343</v>
          </cell>
          <cell r="AT141">
            <v>26.264773993523026</v>
          </cell>
          <cell r="AU141">
            <v>8.5299999999999994</v>
          </cell>
          <cell r="AV141">
            <v>26.445</v>
          </cell>
          <cell r="AW141">
            <v>1.62515667</v>
          </cell>
          <cell r="AX141">
            <v>0.50768297599999812</v>
          </cell>
          <cell r="AY141">
            <v>8.6419450494323993</v>
          </cell>
          <cell r="AZ141">
            <v>26.761628414295654</v>
          </cell>
          <cell r="BA141">
            <v>3.7457604610000002</v>
          </cell>
          <cell r="BB141">
            <v>0.84284274800000247</v>
          </cell>
          <cell r="BC141">
            <v>8.7708392089018652</v>
          </cell>
          <cell r="BD141">
            <v>27.126196151160453</v>
          </cell>
          <cell r="BE141">
            <v>8.4909999999999997</v>
          </cell>
          <cell r="BF141">
            <v>26.962</v>
          </cell>
          <cell r="BG141">
            <v>6.1542265812700006</v>
          </cell>
          <cell r="BH141">
            <v>0.88467673600000651</v>
          </cell>
          <cell r="BI141">
            <v>8.8604466113659619</v>
          </cell>
          <cell r="BJ141">
            <v>28.006952816733051</v>
          </cell>
          <cell r="BK141">
            <v>8.3076635109362993</v>
          </cell>
          <cell r="BL141">
            <v>-1.7533643679999997</v>
          </cell>
          <cell r="BM141">
            <v>8.8350114885930555</v>
          </cell>
          <cell r="BN141">
            <v>27.935011425560912</v>
          </cell>
          <cell r="BO141">
            <v>8.4990000000000006</v>
          </cell>
          <cell r="BP141">
            <v>26.978999999999999</v>
          </cell>
          <cell r="BQ141">
            <v>9.9808059164317999</v>
          </cell>
          <cell r="BR141">
            <v>-8.8127808160000001</v>
          </cell>
          <cell r="BS141">
            <v>8.5603054187413221</v>
          </cell>
          <cell r="BT141">
            <v>27.152397909261879</v>
          </cell>
        </row>
        <row r="142">
          <cell r="B142" t="str">
            <v>Green St T11</v>
          </cell>
          <cell r="C142" t="str">
            <v>GREEN ST T11</v>
          </cell>
          <cell r="D142">
            <v>6.6</v>
          </cell>
          <cell r="E142">
            <v>62.5</v>
          </cell>
          <cell r="F142">
            <v>25</v>
          </cell>
          <cell r="G142">
            <v>0.76582994151309247</v>
          </cell>
          <cell r="H142">
            <v>0.53120767801211899</v>
          </cell>
          <cell r="I142">
            <v>13.279</v>
          </cell>
          <cell r="J142">
            <v>47.860999999999997</v>
          </cell>
          <cell r="K142">
            <v>1.2181822000000064E-2</v>
          </cell>
          <cell r="L142">
            <v>1.4439999999993347E-3</v>
          </cell>
          <cell r="M142">
            <v>13.280191950302974</v>
          </cell>
          <cell r="N142">
            <v>47.864371344568276</v>
          </cell>
          <cell r="O142">
            <v>2.9192918000000012E-2</v>
          </cell>
          <cell r="P142">
            <v>2.7533080000026189E-3</v>
          </cell>
          <cell r="Q142">
            <v>13.281794570027378</v>
          </cell>
          <cell r="R142">
            <v>47.868904237667437</v>
          </cell>
          <cell r="S142">
            <v>1.2181822000000064E-2</v>
          </cell>
          <cell r="T142">
            <v>4.0153480000011399E-3</v>
          </cell>
          <cell r="U142">
            <v>13.280416884918123</v>
          </cell>
          <cell r="V142">
            <v>47.865007555735062</v>
          </cell>
          <cell r="W142">
            <v>8.1362541199999971E-2</v>
          </cell>
          <cell r="X142">
            <v>5.3903088000001986E-2</v>
          </cell>
          <cell r="Y142">
            <v>13.29083267385314</v>
          </cell>
          <cell r="Z142">
            <v>47.894467855684496</v>
          </cell>
          <cell r="AA142">
            <v>0.12187518799999997</v>
          </cell>
          <cell r="AB142">
            <v>0.10376594800000127</v>
          </cell>
          <cell r="AC142">
            <v>13.298738480395432</v>
          </cell>
          <cell r="AD142">
            <v>47.91682885335171</v>
          </cell>
          <cell r="AE142">
            <v>0.17294501900000003</v>
          </cell>
          <cell r="AF142">
            <v>0.15375328399999866</v>
          </cell>
          <cell r="AG142">
            <v>13.307578689875886</v>
          </cell>
          <cell r="AH142">
            <v>47.941832741634663</v>
          </cell>
          <cell r="AI142">
            <v>0.23697690500000002</v>
          </cell>
          <cell r="AJ142">
            <v>0.20354186000000141</v>
          </cell>
          <cell r="AK142">
            <v>13.31753539811452</v>
          </cell>
          <cell r="AL142">
            <v>47.969994565290001</v>
          </cell>
          <cell r="AM142">
            <v>0.31320227199999995</v>
          </cell>
          <cell r="AN142">
            <v>0.25344526800000367</v>
          </cell>
          <cell r="AO142">
            <v>13.328568804508279</v>
          </cell>
          <cell r="AP142">
            <v>48.001201751212456</v>
          </cell>
          <cell r="AQ142">
            <v>0.39841768099999997</v>
          </cell>
          <cell r="AR142">
            <v>0.30326560399999813</v>
          </cell>
          <cell r="AS142">
            <v>13.340381368709183</v>
          </cell>
          <cell r="AT142">
            <v>48.034612728211101</v>
          </cell>
          <cell r="AU142">
            <v>13.284000000000001</v>
          </cell>
          <cell r="AV142">
            <v>48.033999999999999</v>
          </cell>
          <cell r="AW142">
            <v>0.49686708199999996</v>
          </cell>
          <cell r="AX142">
            <v>0.35297557200000007</v>
          </cell>
          <cell r="AY142">
            <v>13.358341952281171</v>
          </cell>
          <cell r="AZ142">
            <v>48.244270794338647</v>
          </cell>
          <cell r="BA142">
            <v>1.1365653721000002</v>
          </cell>
          <cell r="BB142">
            <v>0.29376022800000001</v>
          </cell>
          <cell r="BC142">
            <v>13.409121040946447</v>
          </cell>
          <cell r="BD142">
            <v>48.387895746089406</v>
          </cell>
          <cell r="BE142">
            <v>13.292999999999999</v>
          </cell>
          <cell r="BF142">
            <v>48.369</v>
          </cell>
          <cell r="BG142">
            <v>1.87028374958</v>
          </cell>
          <cell r="BH142">
            <v>-2.1318563199999971</v>
          </cell>
          <cell r="BI142">
            <v>13.270118334250816</v>
          </cell>
          <cell r="BJ142">
            <v>48.304280875935632</v>
          </cell>
          <cell r="BK142">
            <v>2.5475174718527995</v>
          </cell>
          <cell r="BL142">
            <v>-7.7984163199999976</v>
          </cell>
          <cell r="BM142">
            <v>12.833665475232532</v>
          </cell>
          <cell r="BN142">
            <v>47.069805770815293</v>
          </cell>
          <cell r="BO142">
            <v>13.297000000000001</v>
          </cell>
          <cell r="BP142">
            <v>48.530999999999999</v>
          </cell>
          <cell r="BQ142">
            <v>3.0984033171961998</v>
          </cell>
          <cell r="BR142">
            <v>-9.4956963200000004</v>
          </cell>
          <cell r="BS142">
            <v>12.737381994355502</v>
          </cell>
          <cell r="BT142">
            <v>46.948161253338732</v>
          </cell>
        </row>
        <row r="143">
          <cell r="B143" t="str">
            <v>Green St T12 &amp; T13</v>
          </cell>
          <cell r="C143" t="str">
            <v>GREEN ST T12+T13</v>
          </cell>
          <cell r="D143">
            <v>6.6</v>
          </cell>
          <cell r="E143">
            <v>62.5</v>
          </cell>
          <cell r="F143">
            <v>25</v>
          </cell>
          <cell r="G143">
            <v>0.72825233930169042</v>
          </cell>
          <cell r="H143">
            <v>0.58932404358986534</v>
          </cell>
          <cell r="I143">
            <v>14.73</v>
          </cell>
          <cell r="J143">
            <v>45.506999999999998</v>
          </cell>
          <cell r="K143">
            <v>3.1153525000000126E-2</v>
          </cell>
          <cell r="L143">
            <v>4.2966920000022668E-3</v>
          </cell>
          <cell r="M143">
            <v>14.733101089746635</v>
          </cell>
          <cell r="N143">
            <v>45.515771206355652</v>
          </cell>
          <cell r="O143">
            <v>7.5111027000000163E-2</v>
          </cell>
          <cell r="P143">
            <v>32.008210208000001</v>
          </cell>
          <cell r="Q143">
            <v>17.536562750230985</v>
          </cell>
          <cell r="R143">
            <v>53.445158210055581</v>
          </cell>
          <cell r="S143">
            <v>3.1153525000000126E-2</v>
          </cell>
          <cell r="T143">
            <v>32.011996212</v>
          </cell>
          <cell r="U143">
            <v>17.533048655506128</v>
          </cell>
          <cell r="V143">
            <v>53.435218849216866</v>
          </cell>
          <cell r="W143">
            <v>0.21176770400000011</v>
          </cell>
          <cell r="X143">
            <v>32.110598715999998</v>
          </cell>
          <cell r="Y143">
            <v>17.557473780823141</v>
          </cell>
          <cell r="Z143">
            <v>53.504303536188829</v>
          </cell>
          <cell r="AA143">
            <v>0.31916883500000015</v>
          </cell>
          <cell r="AB143">
            <v>32.209136379999997</v>
          </cell>
          <cell r="AC143">
            <v>17.575488753357963</v>
          </cell>
          <cell r="AD143">
            <v>53.555257573157888</v>
          </cell>
          <cell r="AE143">
            <v>0.45542848000000014</v>
          </cell>
          <cell r="AF143">
            <v>32.308060823999995</v>
          </cell>
          <cell r="AG143">
            <v>17.596062025644823</v>
          </cell>
          <cell r="AH143">
            <v>53.613447574538824</v>
          </cell>
          <cell r="AI143">
            <v>0.62735962200000017</v>
          </cell>
          <cell r="AJ143">
            <v>32.406389532000006</v>
          </cell>
          <cell r="AK143">
            <v>17.619703631273406</v>
          </cell>
          <cell r="AL143">
            <v>53.68031613317126</v>
          </cell>
          <cell r="AM143">
            <v>0.83302825899999999</v>
          </cell>
          <cell r="AN143">
            <v>32.505074840000006</v>
          </cell>
          <cell r="AO143">
            <v>17.646327696739267</v>
          </cell>
          <cell r="AP143">
            <v>53.755620362105915</v>
          </cell>
          <cell r="AQ143">
            <v>1.063642091</v>
          </cell>
          <cell r="AR143">
            <v>32.603513687999992</v>
          </cell>
          <cell r="AS143">
            <v>17.675112341190108</v>
          </cell>
          <cell r="AT143">
            <v>53.837035631246856</v>
          </cell>
          <cell r="AU143">
            <v>14.750999999999999</v>
          </cell>
          <cell r="AV143">
            <v>46.249000000000002</v>
          </cell>
          <cell r="AW143">
            <v>1.3304750000000005</v>
          </cell>
          <cell r="AX143">
            <v>32.701620731999995</v>
          </cell>
          <cell r="AY143">
            <v>17.728036307872319</v>
          </cell>
          <cell r="AZ143">
            <v>54.669330244540326</v>
          </cell>
          <cell r="BA143">
            <v>3.0681972539999993</v>
          </cell>
          <cell r="BB143">
            <v>32.066041732000002</v>
          </cell>
          <cell r="BC143">
            <v>17.824448838839356</v>
          </cell>
          <cell r="BD143">
            <v>54.942026062292918</v>
          </cell>
          <cell r="BE143">
            <v>14.760999999999999</v>
          </cell>
          <cell r="BF143">
            <v>46.642000000000003</v>
          </cell>
          <cell r="BG143">
            <v>5.0525014259800001</v>
          </cell>
          <cell r="BH143">
            <v>23.317447319999999</v>
          </cell>
          <cell r="BI143">
            <v>17.24272690081628</v>
          </cell>
          <cell r="BJ143">
            <v>53.661383682481066</v>
          </cell>
          <cell r="BK143">
            <v>6.8528674465680002</v>
          </cell>
          <cell r="BL143">
            <v>1.3617353199999975</v>
          </cell>
          <cell r="BM143">
            <v>15.479591381600587</v>
          </cell>
          <cell r="BN143">
            <v>48.674483355327943</v>
          </cell>
          <cell r="BO143">
            <v>14.769</v>
          </cell>
          <cell r="BP143">
            <v>46.975000000000001</v>
          </cell>
          <cell r="BQ143">
            <v>8.2812104014970007</v>
          </cell>
          <cell r="BR143">
            <v>-4.7814966799999965</v>
          </cell>
          <cell r="BS143">
            <v>15.07514555442317</v>
          </cell>
          <cell r="BT143">
            <v>47.840910390250954</v>
          </cell>
        </row>
        <row r="144">
          <cell r="B144" t="str">
            <v>Greenfield</v>
          </cell>
          <cell r="C144" t="str">
            <v>GREENFIELD</v>
          </cell>
          <cell r="D144">
            <v>11</v>
          </cell>
          <cell r="E144">
            <v>62.5</v>
          </cell>
          <cell r="F144">
            <v>25</v>
          </cell>
          <cell r="G144">
            <v>0.38946318494287191</v>
          </cell>
          <cell r="H144">
            <v>0.33975463492353142</v>
          </cell>
          <cell r="I144">
            <v>8.4930000000000003</v>
          </cell>
          <cell r="J144">
            <v>24.338999999999999</v>
          </cell>
          <cell r="K144">
            <v>1.5189577999999981E-2</v>
          </cell>
          <cell r="L144">
            <v>1.3075200000001175E-3</v>
          </cell>
          <cell r="M144">
            <v>8.4938658730882857</v>
          </cell>
          <cell r="N144">
            <v>24.341449058929495</v>
          </cell>
          <cell r="O144">
            <v>3.6290418999999963E-2</v>
          </cell>
          <cell r="P144">
            <v>2.6466320000002597E-3</v>
          </cell>
          <cell r="Q144">
            <v>8.4950436651705736</v>
          </cell>
          <cell r="R144">
            <v>24.344780358002346</v>
          </cell>
          <cell r="S144">
            <v>1.5189577999999981E-2</v>
          </cell>
          <cell r="T144">
            <v>4.0635200000003202E-3</v>
          </cell>
          <cell r="U144">
            <v>8.4940105255739127</v>
          </cell>
          <cell r="V144">
            <v>24.341858197943502</v>
          </cell>
          <cell r="W144">
            <v>0.10063023500000001</v>
          </cell>
          <cell r="X144">
            <v>4.7233940000000363E-2</v>
          </cell>
          <cell r="Y144">
            <v>8.5007608564763419</v>
          </cell>
          <cell r="Z144">
            <v>24.360951016968944</v>
          </cell>
          <cell r="AA144">
            <v>0.15031170100000002</v>
          </cell>
          <cell r="AB144">
            <v>9.0475275999999827E-2</v>
          </cell>
          <cell r="AC144">
            <v>8.5056380387262092</v>
          </cell>
          <cell r="AD144">
            <v>24.374745771536801</v>
          </cell>
          <cell r="AE144">
            <v>0.212716087</v>
          </cell>
          <cell r="AF144">
            <v>0.13397780400000014</v>
          </cell>
          <cell r="AG144">
            <v>8.5111967101177495</v>
          </cell>
          <cell r="AH144">
            <v>24.390468068478185</v>
          </cell>
          <cell r="AI144">
            <v>0.29067850899999992</v>
          </cell>
          <cell r="AJ144">
            <v>0.17729466000000027</v>
          </cell>
          <cell r="AK144">
            <v>8.5175622213723337</v>
          </cell>
          <cell r="AL144">
            <v>24.408472453173527</v>
          </cell>
          <cell r="AM144">
            <v>0.38324984000000006</v>
          </cell>
          <cell r="AN144">
            <v>0.2208475360000004</v>
          </cell>
          <cell r="AO144">
            <v>8.5247068893318492</v>
          </cell>
          <cell r="AP144">
            <v>24.428680625827528</v>
          </cell>
          <cell r="AQ144">
            <v>0.48657043299999991</v>
          </cell>
          <cell r="AR144">
            <v>0.26434448399999999</v>
          </cell>
          <cell r="AS144">
            <v>8.5324128117698592</v>
          </cell>
          <cell r="AT144">
            <v>24.450476265872386</v>
          </cell>
          <cell r="AU144">
            <v>8.4979999999999993</v>
          </cell>
          <cell r="AV144">
            <v>24.552</v>
          </cell>
          <cell r="AW144">
            <v>0.60519093700000004</v>
          </cell>
          <cell r="AX144">
            <v>0.30772433200000071</v>
          </cell>
          <cell r="AY144">
            <v>8.545915625118587</v>
          </cell>
          <cell r="AZ144">
            <v>24.687525853784585</v>
          </cell>
          <cell r="BA144">
            <v>1.3709206979999999</v>
          </cell>
          <cell r="BB144">
            <v>0.51759237199999975</v>
          </cell>
          <cell r="BC144">
            <v>8.5971212299393294</v>
          </cell>
          <cell r="BD144">
            <v>24.832357175398602</v>
          </cell>
          <cell r="BE144">
            <v>8.5050000000000008</v>
          </cell>
          <cell r="BF144">
            <v>24.745000000000001</v>
          </cell>
          <cell r="BG144">
            <v>2.2467331281899998</v>
          </cell>
          <cell r="BH144">
            <v>0.55923073999999984</v>
          </cell>
          <cell r="BI144">
            <v>8.6522749086032604</v>
          </cell>
          <cell r="BJ144">
            <v>25.161556346287977</v>
          </cell>
          <cell r="BK144">
            <v>3.0476482637131994</v>
          </cell>
          <cell r="BL144">
            <v>0.55923073999999984</v>
          </cell>
          <cell r="BM144">
            <v>8.694312051248021</v>
          </cell>
          <cell r="BN144">
            <v>25.280455340791242</v>
          </cell>
          <cell r="BO144">
            <v>8.51</v>
          </cell>
          <cell r="BP144">
            <v>24.927</v>
          </cell>
          <cell r="BQ144">
            <v>3.6900023581610997</v>
          </cell>
          <cell r="BR144">
            <v>0.55923073999999806</v>
          </cell>
          <cell r="BS144">
            <v>8.7330268975520706</v>
          </cell>
          <cell r="BT144">
            <v>25.557815326584265</v>
          </cell>
        </row>
        <row r="145">
          <cell r="B145" t="str">
            <v>Greenhill</v>
          </cell>
          <cell r="C145" t="str">
            <v>GREENHILL</v>
          </cell>
          <cell r="D145">
            <v>6.6</v>
          </cell>
          <cell r="E145">
            <v>54.75</v>
          </cell>
          <cell r="F145">
            <v>21.9</v>
          </cell>
          <cell r="G145">
            <v>0.88129379289099852</v>
          </cell>
          <cell r="H145">
            <v>0.69189393855897563</v>
          </cell>
          <cell r="I145">
            <v>15.148999999999999</v>
          </cell>
          <cell r="J145">
            <v>48.241</v>
          </cell>
          <cell r="K145">
            <v>3.2234281000000253E-2</v>
          </cell>
          <cell r="L145">
            <v>7.5160760000008153E-3</v>
          </cell>
          <cell r="M145">
            <v>15.152477254441566</v>
          </cell>
          <cell r="N145">
            <v>48.250835160782167</v>
          </cell>
          <cell r="O145">
            <v>6.0762328180000003</v>
          </cell>
          <cell r="P145">
            <v>1.4247448000000773E-2</v>
          </cell>
          <cell r="Q145">
            <v>15.681778851677151</v>
          </cell>
          <cell r="R145">
            <v>49.747926155574781</v>
          </cell>
          <cell r="S145">
            <v>3.2234281000000253E-2</v>
          </cell>
          <cell r="T145">
            <v>2.0672984000001726E-2</v>
          </cell>
          <cell r="U145">
            <v>15.15362818540755</v>
          </cell>
          <cell r="V145">
            <v>48.25409048514507</v>
          </cell>
          <cell r="W145">
            <v>6.2071656659999999</v>
          </cell>
          <cell r="X145">
            <v>0.14661627599999871</v>
          </cell>
          <cell r="Y145">
            <v>15.704811774937253</v>
          </cell>
          <cell r="Z145">
            <v>49.813073100485859</v>
          </cell>
          <cell r="AA145">
            <v>6.3060305360000006</v>
          </cell>
          <cell r="AB145">
            <v>0.27239085600000035</v>
          </cell>
          <cell r="AC145">
            <v>15.724462630532422</v>
          </cell>
          <cell r="AD145">
            <v>49.868654113475699</v>
          </cell>
          <cell r="AE145">
            <v>6.4286928359999997</v>
          </cell>
          <cell r="AF145">
            <v>0.39874224800000135</v>
          </cell>
          <cell r="AG145">
            <v>15.746245679336681</v>
          </cell>
          <cell r="AH145">
            <v>49.930265879573334</v>
          </cell>
          <cell r="AI145">
            <v>6.5800444089999992</v>
          </cell>
          <cell r="AJ145">
            <v>0.52408321600000018</v>
          </cell>
          <cell r="AK145">
            <v>15.770449999492607</v>
          </cell>
          <cell r="AL145">
            <v>49.998726035238398</v>
          </cell>
          <cell r="AM145">
            <v>6.7580221729999987</v>
          </cell>
          <cell r="AN145">
            <v>0.64995664800000075</v>
          </cell>
          <cell r="AO145">
            <v>15.797030085826574</v>
          </cell>
          <cell r="AP145">
            <v>50.073905872403486</v>
          </cell>
          <cell r="AQ145">
            <v>6.9554618299999991</v>
          </cell>
          <cell r="AR145">
            <v>0.77539408800000142</v>
          </cell>
          <cell r="AS145">
            <v>15.825274506867197</v>
          </cell>
          <cell r="AT145">
            <v>50.153793158997537</v>
          </cell>
          <cell r="AU145">
            <v>15.162000000000001</v>
          </cell>
          <cell r="AV145">
            <v>48.780999999999999</v>
          </cell>
          <cell r="AW145">
            <v>7.1811312239999996</v>
          </cell>
          <cell r="AX145">
            <v>0.90027198400000241</v>
          </cell>
          <cell r="AY145">
            <v>15.868939442055865</v>
          </cell>
          <cell r="AZ145">
            <v>50.780526693463742</v>
          </cell>
          <cell r="BA145">
            <v>8.6277751499999997</v>
          </cell>
          <cell r="BB145">
            <v>1.5030771720000002</v>
          </cell>
          <cell r="BC145">
            <v>16.048219744731373</v>
          </cell>
          <cell r="BD145">
            <v>51.287607964483854</v>
          </cell>
          <cell r="BE145">
            <v>15.179</v>
          </cell>
          <cell r="BF145">
            <v>49.415999999999997</v>
          </cell>
          <cell r="BG145">
            <v>10.29309749986</v>
          </cell>
          <cell r="BH145">
            <v>1.6219675159999971</v>
          </cell>
          <cell r="BI145">
            <v>16.221297877927071</v>
          </cell>
          <cell r="BJ145">
            <v>52.364063589994316</v>
          </cell>
          <cell r="BK145">
            <v>11.857964022856001</v>
          </cell>
          <cell r="BL145">
            <v>1.5494879999999993</v>
          </cell>
          <cell r="BM145">
            <v>16.351847884021652</v>
          </cell>
          <cell r="BN145">
            <v>52.733314768368011</v>
          </cell>
          <cell r="BO145">
            <v>15.113</v>
          </cell>
          <cell r="BP145">
            <v>49.646000000000001</v>
          </cell>
          <cell r="BQ145">
            <v>13.162329386604002</v>
          </cell>
          <cell r="BR145">
            <v>1.355532315999997</v>
          </cell>
          <cell r="BS145">
            <v>16.382983539705481</v>
          </cell>
          <cell r="BT145">
            <v>53.238055891684162</v>
          </cell>
        </row>
        <row r="146">
          <cell r="B146" t="str">
            <v>Griffin</v>
          </cell>
          <cell r="C146" t="str">
            <v>GRIFFIN</v>
          </cell>
          <cell r="D146">
            <v>6.6</v>
          </cell>
          <cell r="E146">
            <v>62.5</v>
          </cell>
          <cell r="F146">
            <v>25</v>
          </cell>
          <cell r="G146">
            <v>0.70485617533573408</v>
          </cell>
          <cell r="H146">
            <v>0.58695186160412871</v>
          </cell>
          <cell r="I146">
            <v>13.095000000000001</v>
          </cell>
          <cell r="J146">
            <v>39.588000000000001</v>
          </cell>
          <cell r="K146">
            <v>4.2046635000000165E-2</v>
          </cell>
          <cell r="L146">
            <v>18.006021791999999</v>
          </cell>
          <cell r="M146">
            <v>14.673796540103218</v>
          </cell>
          <cell r="N146">
            <v>44.053510958483379</v>
          </cell>
          <cell r="O146">
            <v>0.10174911900000017</v>
          </cell>
          <cell r="P146">
            <v>18.01143854</v>
          </cell>
          <cell r="Q146">
            <v>14.679492995576647</v>
          </cell>
          <cell r="R146">
            <v>44.069622967659328</v>
          </cell>
          <cell r="S146">
            <v>4.2046635000000165E-2</v>
          </cell>
          <cell r="T146">
            <v>18.016628660000002</v>
          </cell>
          <cell r="U146">
            <v>14.674724400420651</v>
          </cell>
          <cell r="V146">
            <v>44.056135343773185</v>
          </cell>
          <cell r="W146">
            <v>0.2892959610000001</v>
          </cell>
          <cell r="X146">
            <v>18.102173751999999</v>
          </cell>
          <cell r="Y146">
            <v>14.703836362059606</v>
          </cell>
          <cell r="Z146">
            <v>44.138476405727374</v>
          </cell>
          <cell r="AA146">
            <v>0.43788387000000029</v>
          </cell>
          <cell r="AB146">
            <v>18.187597603999997</v>
          </cell>
          <cell r="AC146">
            <v>14.724307082242468</v>
          </cell>
          <cell r="AD146">
            <v>44.19637634595567</v>
          </cell>
          <cell r="AE146">
            <v>0.62701514599999975</v>
          </cell>
          <cell r="AF146">
            <v>18.273500603999999</v>
          </cell>
          <cell r="AG146">
            <v>14.748366341831101</v>
          </cell>
          <cell r="AH146">
            <v>44.264426208377465</v>
          </cell>
          <cell r="AI146">
            <v>0.86633289699999994</v>
          </cell>
          <cell r="AJ146">
            <v>18.358598628000003</v>
          </cell>
          <cell r="AK146">
            <v>14.776745362289528</v>
          </cell>
          <cell r="AL146">
            <v>44.344694199615809</v>
          </cell>
          <cell r="AM146">
            <v>1.1532684010000001</v>
          </cell>
          <cell r="AN146">
            <v>18.444137859999998</v>
          </cell>
          <cell r="AO146">
            <v>14.809328451546486</v>
          </cell>
          <cell r="AP146">
            <v>44.43685309307822</v>
          </cell>
          <cell r="AQ146">
            <v>1.4754596799999997</v>
          </cell>
          <cell r="AR146">
            <v>18.529333903999998</v>
          </cell>
          <cell r="AS146">
            <v>14.844965600122016</v>
          </cell>
          <cell r="AT146">
            <v>44.537650170757857</v>
          </cell>
          <cell r="AU146">
            <v>13.113</v>
          </cell>
          <cell r="AV146">
            <v>40.287999999999997</v>
          </cell>
          <cell r="AW146">
            <v>1.8468747210000003</v>
          </cell>
          <cell r="AX146">
            <v>18.614083743999998</v>
          </cell>
          <cell r="AY146">
            <v>14.902869678431136</v>
          </cell>
          <cell r="AZ146">
            <v>45.350515948235369</v>
          </cell>
          <cell r="BA146">
            <v>4.2625696039999994</v>
          </cell>
          <cell r="BB146">
            <v>18.593468076000001</v>
          </cell>
          <cell r="BC146">
            <v>15.11238477381155</v>
          </cell>
          <cell r="BD146">
            <v>45.943114127053114</v>
          </cell>
          <cell r="BE146">
            <v>13.048</v>
          </cell>
          <cell r="BF146">
            <v>40.732999999999997</v>
          </cell>
          <cell r="BG146">
            <v>7.0155083310200013</v>
          </cell>
          <cell r="BH146">
            <v>15.194441920000001</v>
          </cell>
          <cell r="BI146">
            <v>14.990866781229485</v>
          </cell>
          <cell r="BJ146">
            <v>46.228257103797795</v>
          </cell>
          <cell r="BK146">
            <v>9.4773478028079996</v>
          </cell>
          <cell r="BL146">
            <v>7.2258419200000095</v>
          </cell>
          <cell r="BM146">
            <v>14.509150164058878</v>
          </cell>
          <cell r="BN146">
            <v>44.865756757351477</v>
          </cell>
          <cell r="BO146">
            <v>13.058999999999999</v>
          </cell>
          <cell r="BP146">
            <v>41.112000000000002</v>
          </cell>
          <cell r="BQ146">
            <v>11.383751846247002</v>
          </cell>
          <cell r="BR146">
            <v>4.8390419200000085</v>
          </cell>
          <cell r="BS146">
            <v>14.478126416356135</v>
          </cell>
          <cell r="BT146">
            <v>45.125895649465548</v>
          </cell>
        </row>
        <row r="147">
          <cell r="B147" t="str">
            <v>Hadfield</v>
          </cell>
          <cell r="C147" t="str">
            <v>HADFIELD</v>
          </cell>
          <cell r="D147">
            <v>11</v>
          </cell>
          <cell r="E147">
            <v>33.405000000000001</v>
          </cell>
          <cell r="F147">
            <v>13.1</v>
          </cell>
          <cell r="G147">
            <v>0.95132199308253551</v>
          </cell>
          <cell r="H147">
            <v>0.76336101199836137</v>
          </cell>
          <cell r="I147">
            <v>9.9990000000000006</v>
          </cell>
          <cell r="J147">
            <v>31.776</v>
          </cell>
          <cell r="K147">
            <v>1.609098699999989E-2</v>
          </cell>
          <cell r="L147">
            <v>3.5189960000110432E-3</v>
          </cell>
          <cell r="M147">
            <v>10.000029257178534</v>
          </cell>
          <cell r="N147">
            <v>31.778911178922101</v>
          </cell>
          <cell r="O147">
            <v>3.9253851999999867E-2</v>
          </cell>
          <cell r="P147">
            <v>6.733888000006516E-3</v>
          </cell>
          <cell r="Q147">
            <v>10.001413730369858</v>
          </cell>
          <cell r="R147">
            <v>31.782827060449925</v>
          </cell>
          <cell r="S147">
            <v>1.609098699999989E-2</v>
          </cell>
          <cell r="T147">
            <v>9.853688000006855E-3</v>
          </cell>
          <cell r="U147">
            <v>10.00036174228139</v>
          </cell>
          <cell r="V147">
            <v>31.779851588805599</v>
          </cell>
          <cell r="W147">
            <v>0.11534731399999987</v>
          </cell>
          <cell r="X147">
            <v>5.2913012000018966E-2</v>
          </cell>
          <cell r="Y147">
            <v>10.007831376773641</v>
          </cell>
          <cell r="Z147">
            <v>31.80097890561542</v>
          </cell>
          <cell r="AA147">
            <v>0.17723911099999989</v>
          </cell>
          <cell r="AB147">
            <v>9.5928820000004578E-2</v>
          </cell>
          <cell r="AC147">
            <v>10.013337598045167</v>
          </cell>
          <cell r="AD147">
            <v>31.816552851214656</v>
          </cell>
          <cell r="AE147">
            <v>0.2562105939999999</v>
          </cell>
          <cell r="AF147">
            <v>0.13927173600001197</v>
          </cell>
          <cell r="AG147">
            <v>10.019757439062296</v>
          </cell>
          <cell r="AH147">
            <v>31.834710903684062</v>
          </cell>
          <cell r="AI147">
            <v>0.35587457399999989</v>
          </cell>
          <cell r="AJ147">
            <v>0.18213542400000904</v>
          </cell>
          <cell r="AK147">
            <v>10.027238201561094</v>
          </cell>
          <cell r="AL147">
            <v>31.855869695249442</v>
          </cell>
          <cell r="AM147">
            <v>0.47529177700000003</v>
          </cell>
          <cell r="AN147">
            <v>0.22529937200000205</v>
          </cell>
          <cell r="AO147">
            <v>10.035771498951547</v>
          </cell>
          <cell r="AP147">
            <v>31.880005505052132</v>
          </cell>
          <cell r="AQ147">
            <v>0.60935798500000016</v>
          </cell>
          <cell r="AR147">
            <v>0.26826638800000779</v>
          </cell>
          <cell r="AS147">
            <v>10.045063333454449</v>
          </cell>
          <cell r="AT147">
            <v>31.906286781798791</v>
          </cell>
          <cell r="AU147">
            <v>10.005000000000001</v>
          </cell>
          <cell r="AV147">
            <v>31.940999999999999</v>
          </cell>
          <cell r="AW147">
            <v>0.75857720399999984</v>
          </cell>
          <cell r="AX147">
            <v>0.31096403200001532</v>
          </cell>
          <cell r="AY147">
            <v>10.061136356410366</v>
          </cell>
          <cell r="AZ147">
            <v>32.099777593155494</v>
          </cell>
          <cell r="BA147">
            <v>1.7262904510000001</v>
          </cell>
          <cell r="BB147">
            <v>-0.63581003599999519</v>
          </cell>
          <cell r="BC147">
            <v>10.062235378286026</v>
          </cell>
          <cell r="BD147">
            <v>32.102886096439299</v>
          </cell>
          <cell r="BE147">
            <v>10.010999999999999</v>
          </cell>
          <cell r="BF147">
            <v>32.183999999999997</v>
          </cell>
          <cell r="BG147">
            <v>2.8620388768999998</v>
          </cell>
          <cell r="BH147">
            <v>-9.9670792639999917</v>
          </cell>
          <cell r="BI147">
            <v>9.6380820927186051</v>
          </cell>
          <cell r="BJ147">
            <v>31.129228875741717</v>
          </cell>
          <cell r="BK147">
            <v>3.8974887421999993</v>
          </cell>
          <cell r="BL147">
            <v>-31.429175263999991</v>
          </cell>
          <cell r="BM147">
            <v>8.5659612159449434</v>
          </cell>
          <cell r="BN147">
            <v>28.096813106868424</v>
          </cell>
          <cell r="BO147">
            <v>10.016999999999999</v>
          </cell>
          <cell r="BP147">
            <v>32.390999999999998</v>
          </cell>
          <cell r="BQ147">
            <v>4.7017456151729995</v>
          </cell>
          <cell r="BR147">
            <v>-37.857623263999983</v>
          </cell>
          <cell r="BS147">
            <v>8.2767677376574031</v>
          </cell>
          <cell r="BT147">
            <v>27.46887986583177</v>
          </cell>
        </row>
        <row r="148">
          <cell r="B148" t="str">
            <v>Hall Cross</v>
          </cell>
          <cell r="C148" t="str">
            <v>HALL CROSS</v>
          </cell>
          <cell r="D148">
            <v>6.6</v>
          </cell>
          <cell r="E148">
            <v>50</v>
          </cell>
          <cell r="F148">
            <v>20</v>
          </cell>
          <cell r="G148">
            <v>0.75045242722911965</v>
          </cell>
          <cell r="H148">
            <v>0.63721705023965547</v>
          </cell>
          <cell r="I148">
            <v>12.742000000000001</v>
          </cell>
          <cell r="J148">
            <v>37.515999999999998</v>
          </cell>
          <cell r="K148">
            <v>2.44441989999995E-2</v>
          </cell>
          <cell r="L148">
            <v>2.3170800000009706E-3</v>
          </cell>
          <cell r="M148">
            <v>12.744341004793108</v>
          </cell>
          <cell r="N148">
            <v>37.522621361455982</v>
          </cell>
          <cell r="O148">
            <v>5.8845744999999283E-2</v>
          </cell>
          <cell r="P148">
            <v>4.4935879999989936E-3</v>
          </cell>
          <cell r="Q148">
            <v>12.747540754690583</v>
          </cell>
          <cell r="R148">
            <v>37.531671620858404</v>
          </cell>
          <cell r="S148">
            <v>2.44441989999995E-2</v>
          </cell>
          <cell r="T148">
            <v>6.6498559999992324E-3</v>
          </cell>
          <cell r="U148">
            <v>12.744720024397644</v>
          </cell>
          <cell r="V148">
            <v>37.523693390786264</v>
          </cell>
          <cell r="W148">
            <v>0.16615753699999924</v>
          </cell>
          <cell r="X148">
            <v>8.0800407999994661E-2</v>
          </cell>
          <cell r="Y148">
            <v>12.763603217579435</v>
          </cell>
          <cell r="Z148">
            <v>37.577103126583459</v>
          </cell>
          <cell r="AA148">
            <v>0.25051739199999989</v>
          </cell>
          <cell r="AB148">
            <v>0.15494971999999763</v>
          </cell>
          <cell r="AC148">
            <v>12.77746917367587</v>
          </cell>
          <cell r="AD148">
            <v>37.616321972917163</v>
          </cell>
          <cell r="AE148">
            <v>0.35724996799999875</v>
          </cell>
          <cell r="AF148">
            <v>0.22936919600000039</v>
          </cell>
          <cell r="AG148">
            <v>12.793315868522303</v>
          </cell>
          <cell r="AH148">
            <v>37.661143194458383</v>
          </cell>
          <cell r="AI148">
            <v>0.49137831499999862</v>
          </cell>
          <cell r="AJ148">
            <v>0.3034486520000037</v>
          </cell>
          <cell r="AK148">
            <v>12.811529327781308</v>
          </cell>
          <cell r="AL148">
            <v>37.712658636662013</v>
          </cell>
          <cell r="AM148">
            <v>0.65138198599999964</v>
          </cell>
          <cell r="AN148">
            <v>0.377776635999993</v>
          </cell>
          <cell r="AO148">
            <v>12.832028031431898</v>
          </cell>
          <cell r="AP148">
            <v>37.770637726089475</v>
          </cell>
          <cell r="AQ148">
            <v>0.83049865499999953</v>
          </cell>
          <cell r="AR148">
            <v>0.45197403200000252</v>
          </cell>
          <cell r="AS148">
            <v>12.854187265313303</v>
          </cell>
          <cell r="AT148">
            <v>37.833313504263238</v>
          </cell>
          <cell r="AU148">
            <v>12.75</v>
          </cell>
          <cell r="AV148">
            <v>37.856000000000002</v>
          </cell>
          <cell r="AW148">
            <v>1.0353703300000001</v>
          </cell>
          <cell r="AX148">
            <v>0.52597813999999943</v>
          </cell>
          <cell r="AY148">
            <v>12.886582569614138</v>
          </cell>
          <cell r="AZ148">
            <v>38.242313844664167</v>
          </cell>
          <cell r="BA148">
            <v>2.3631579450000002</v>
          </cell>
          <cell r="BB148">
            <v>0.88764157999999682</v>
          </cell>
          <cell r="BC148">
            <v>13.03437120921822</v>
          </cell>
          <cell r="BD148">
            <v>38.660323241649692</v>
          </cell>
          <cell r="BE148">
            <v>12.664999999999999</v>
          </cell>
          <cell r="BF148">
            <v>38.415999999999997</v>
          </cell>
          <cell r="BG148">
            <v>3.8908527321000008</v>
          </cell>
          <cell r="BH148">
            <v>0.95943053599999217</v>
          </cell>
          <cell r="BI148">
            <v>13.089289750073252</v>
          </cell>
          <cell r="BJ148">
            <v>39.61607263785897</v>
          </cell>
          <cell r="BK148">
            <v>5.2841726191179994</v>
          </cell>
          <cell r="BL148">
            <v>0.94344240799999568</v>
          </cell>
          <cell r="BM148">
            <v>13.20977503216908</v>
          </cell>
          <cell r="BN148">
            <v>39.956856477871504</v>
          </cell>
          <cell r="BO148">
            <v>12.673</v>
          </cell>
          <cell r="BP148">
            <v>38.722000000000001</v>
          </cell>
          <cell r="BQ148">
            <v>6.3902339017669991</v>
          </cell>
          <cell r="BR148">
            <v>0.90065806399999104</v>
          </cell>
          <cell r="BS148">
            <v>13.310787642283039</v>
          </cell>
          <cell r="BT148">
            <v>40.525935867261268</v>
          </cell>
        </row>
        <row r="149">
          <cell r="B149" t="str">
            <v>Handforth</v>
          </cell>
          <cell r="C149" t="str">
            <v>HANDFORTH</v>
          </cell>
          <cell r="D149">
            <v>11</v>
          </cell>
          <cell r="E149">
            <v>33.405000000000001</v>
          </cell>
          <cell r="F149">
            <v>13.1</v>
          </cell>
          <cell r="G149">
            <v>0.76074197943858635</v>
          </cell>
          <cell r="H149">
            <v>0.67243620049929287</v>
          </cell>
          <cell r="I149">
            <v>8.8079999999999998</v>
          </cell>
          <cell r="J149">
            <v>25.41</v>
          </cell>
          <cell r="K149">
            <v>1.6393490999999982E-2</v>
          </cell>
          <cell r="L149">
            <v>1.0248639999996811E-3</v>
          </cell>
          <cell r="M149">
            <v>8.8089142265407361</v>
          </cell>
          <cell r="N149">
            <v>25.412585823145978</v>
          </cell>
          <cell r="O149">
            <v>3.9684731000000029E-2</v>
          </cell>
          <cell r="P149">
            <v>2.0272560000003104E-3</v>
          </cell>
          <cell r="Q149">
            <v>8.8101893115384442</v>
          </cell>
          <cell r="R149">
            <v>25.416192308139856</v>
          </cell>
          <cell r="S149">
            <v>1.6393490999999982E-2</v>
          </cell>
          <cell r="T149">
            <v>3.0486880000002436E-3</v>
          </cell>
          <cell r="U149">
            <v>8.8090204497526621</v>
          </cell>
          <cell r="V149">
            <v>25.41288626775987</v>
          </cell>
          <cell r="W149">
            <v>0.11628429399999995</v>
          </cell>
          <cell r="X149">
            <v>4.3945960000000284E-2</v>
          </cell>
          <cell r="Y149">
            <v>8.8164099072981106</v>
          </cell>
          <cell r="Z149">
            <v>25.43378680991858</v>
          </cell>
          <cell r="AA149">
            <v>0.17823604900000012</v>
          </cell>
          <cell r="AB149">
            <v>8.4860355999999637E-2</v>
          </cell>
          <cell r="AC149">
            <v>8.8218089800226878</v>
          </cell>
          <cell r="AD149">
            <v>25.449057693661249</v>
          </cell>
          <cell r="AE149">
            <v>0.25650009100000004</v>
          </cell>
          <cell r="AF149">
            <v>0.12592526400000015</v>
          </cell>
          <cell r="AG149">
            <v>8.8280721256049262</v>
          </cell>
          <cell r="AH149">
            <v>25.466772544512285</v>
          </cell>
          <cell r="AI149">
            <v>0.35402285600000005</v>
          </cell>
          <cell r="AJ149">
            <v>0.16682875600000102</v>
          </cell>
          <cell r="AK149">
            <v>8.8353376198541866</v>
          </cell>
          <cell r="AL149">
            <v>25.487322465521583</v>
          </cell>
          <cell r="AM149">
            <v>0.4698787860000001</v>
          </cell>
          <cell r="AN149">
            <v>0.20787076800000026</v>
          </cell>
          <cell r="AO149">
            <v>8.8435726261313672</v>
          </cell>
          <cell r="AP149">
            <v>25.510614580648415</v>
          </cell>
          <cell r="AQ149">
            <v>0.59926879300000013</v>
          </cell>
          <cell r="AR149">
            <v>0.2488573280000006</v>
          </cell>
          <cell r="AS149">
            <v>8.8525150767514642</v>
          </cell>
          <cell r="AT149">
            <v>25.535907650544001</v>
          </cell>
          <cell r="AU149">
            <v>8.8179999999999996</v>
          </cell>
          <cell r="AV149">
            <v>25.817</v>
          </cell>
          <cell r="AW149">
            <v>0.73853946199999998</v>
          </cell>
          <cell r="AX149">
            <v>0.28975262400000013</v>
          </cell>
          <cell r="AY149">
            <v>8.8719713375143332</v>
          </cell>
          <cell r="AZ149">
            <v>25.96965399498437</v>
          </cell>
          <cell r="BA149">
            <v>1.6299008220000002</v>
          </cell>
          <cell r="BB149">
            <v>0.4899149119999997</v>
          </cell>
          <cell r="BC149">
            <v>8.9292614713324809</v>
          </cell>
          <cell r="BD149">
            <v>26.131694963455963</v>
          </cell>
          <cell r="BE149">
            <v>8.83</v>
          </cell>
          <cell r="BF149">
            <v>26.254999999999999</v>
          </cell>
          <cell r="BG149">
            <v>2.6975942365999996</v>
          </cell>
          <cell r="BH149">
            <v>0.5297389680000002</v>
          </cell>
          <cell r="BI149">
            <v>8.9993910631309486</v>
          </cell>
          <cell r="BJ149">
            <v>26.734110277649165</v>
          </cell>
          <cell r="BK149">
            <v>3.6875060467540002</v>
          </cell>
          <cell r="BL149">
            <v>0.5297389680000002</v>
          </cell>
          <cell r="BM149">
            <v>9.0513479585915295</v>
          </cell>
          <cell r="BN149">
            <v>26.88106657008748</v>
          </cell>
          <cell r="BO149">
            <v>8.7850000000000001</v>
          </cell>
          <cell r="BP149">
            <v>26.280999999999999</v>
          </cell>
          <cell r="BQ149">
            <v>4.4622586123790011</v>
          </cell>
          <cell r="BR149">
            <v>0.5297389680000002</v>
          </cell>
          <cell r="BS149">
            <v>9.047011922438708</v>
          </cell>
          <cell r="BT149">
            <v>27.022081628432531</v>
          </cell>
        </row>
        <row r="150">
          <cell r="B150" t="str">
            <v>Hanging Bridge</v>
          </cell>
          <cell r="C150" t="str">
            <v>HANGING BRIDGE</v>
          </cell>
          <cell r="D150">
            <v>11</v>
          </cell>
          <cell r="E150">
            <v>62.5</v>
          </cell>
          <cell r="F150">
            <v>25</v>
          </cell>
          <cell r="G150">
            <v>0.18278567581707703</v>
          </cell>
          <cell r="H150">
            <v>0.14581562336264769</v>
          </cell>
          <cell r="I150">
            <v>3.645</v>
          </cell>
          <cell r="J150">
            <v>11.423</v>
          </cell>
          <cell r="K150">
            <v>7.3775330000001027E-3</v>
          </cell>
          <cell r="L150">
            <v>6.40929199970941E-5</v>
          </cell>
          <cell r="M150">
            <v>3.6453905840661927</v>
          </cell>
          <cell r="N150">
            <v>11.424104738567314</v>
          </cell>
          <cell r="O150">
            <v>1.7250864000000199E-2</v>
          </cell>
          <cell r="P150">
            <v>1.3834811999835495E-4</v>
          </cell>
          <cell r="Q150">
            <v>3.6459126969362252</v>
          </cell>
          <cell r="R150">
            <v>11.425581496771091</v>
          </cell>
          <cell r="S150">
            <v>7.3775330000001027E-3</v>
          </cell>
          <cell r="T150">
            <v>2.2278731999669787E-4</v>
          </cell>
          <cell r="U150">
            <v>3.6453989133620617</v>
          </cell>
          <cell r="V150">
            <v>11.424128297373679</v>
          </cell>
          <cell r="W150">
            <v>4.5930153000000473E-2</v>
          </cell>
          <cell r="X150">
            <v>1.7645520519995017E-2</v>
          </cell>
          <cell r="Y150">
            <v>3.6483368574746073</v>
          </cell>
          <cell r="Z150">
            <v>11.432438058192592</v>
          </cell>
          <cell r="AA150">
            <v>6.7047162999999799E-2</v>
          </cell>
          <cell r="AB150">
            <v>3.5076192920000082E-2</v>
          </cell>
          <cell r="AC150">
            <v>3.6503600860937238</v>
          </cell>
          <cell r="AD150">
            <v>11.438160612898463</v>
          </cell>
          <cell r="AE150">
            <v>9.281841600000007E-2</v>
          </cell>
          <cell r="AF150">
            <v>5.2527920919995807E-2</v>
          </cell>
          <cell r="AG150">
            <v>3.6526287042496803</v>
          </cell>
          <cell r="AH150">
            <v>11.444577234026463</v>
          </cell>
          <cell r="AI150">
            <v>0.12402927500000027</v>
          </cell>
          <cell r="AJ150">
            <v>6.9968120919996935E-2</v>
          </cell>
          <cell r="AK150">
            <v>3.655182222614227</v>
          </cell>
          <cell r="AL150">
            <v>11.451799674632284</v>
          </cell>
          <cell r="AM150">
            <v>0.16018024099999995</v>
          </cell>
          <cell r="AN150">
            <v>8.7427424919997776E-2</v>
          </cell>
          <cell r="AO150">
            <v>3.6579960320520297</v>
          </cell>
          <cell r="AP150">
            <v>11.459758329570031</v>
          </cell>
          <cell r="AQ150">
            <v>0.19990603599999979</v>
          </cell>
          <cell r="AR150">
            <v>0.10488422891999782</v>
          </cell>
          <cell r="AS150">
            <v>3.6609973401361762</v>
          </cell>
          <cell r="AT150">
            <v>11.468247310764951</v>
          </cell>
          <cell r="AU150">
            <v>3.6469999999999998</v>
          </cell>
          <cell r="AV150">
            <v>11.510999999999999</v>
          </cell>
          <cell r="AW150">
            <v>0.24440129600000038</v>
          </cell>
          <cell r="AX150">
            <v>0.12233339691999667</v>
          </cell>
          <cell r="AY150">
            <v>3.666248579425321</v>
          </cell>
          <cell r="AZ150">
            <v>11.56544320415941</v>
          </cell>
          <cell r="BA150">
            <v>0.52250374700000002</v>
          </cell>
          <cell r="BB150">
            <v>0.20453653691999918</v>
          </cell>
          <cell r="BC150">
            <v>3.6851597185120828</v>
          </cell>
          <cell r="BD150">
            <v>11.618931982912255</v>
          </cell>
          <cell r="BE150">
            <v>3.66</v>
          </cell>
          <cell r="BF150">
            <v>11.675000000000001</v>
          </cell>
          <cell r="BG150">
            <v>0.84579108746000031</v>
          </cell>
          <cell r="BH150">
            <v>0.18474957691999627</v>
          </cell>
          <cell r="BI150">
            <v>3.7140893572718769</v>
          </cell>
          <cell r="BJ150">
            <v>11.827987805267865</v>
          </cell>
          <cell r="BK150">
            <v>1.1541377317852999</v>
          </cell>
          <cell r="BL150">
            <v>9.9751176919996354E-2</v>
          </cell>
          <cell r="BM150">
            <v>3.7258120999068081</v>
          </cell>
          <cell r="BN150">
            <v>11.861144728512922</v>
          </cell>
          <cell r="BO150">
            <v>3.66</v>
          </cell>
          <cell r="BP150">
            <v>11.686</v>
          </cell>
          <cell r="BQ150">
            <v>1.4143760883220002</v>
          </cell>
          <cell r="BR150">
            <v>7.4291976919996117E-2</v>
          </cell>
          <cell r="BS150">
            <v>3.738134809836497</v>
          </cell>
          <cell r="BT150">
            <v>11.906998615528433</v>
          </cell>
        </row>
        <row r="151">
          <cell r="B151" t="str">
            <v>Hareholme</v>
          </cell>
          <cell r="C151" t="str">
            <v>HAREHOLME</v>
          </cell>
          <cell r="D151">
            <v>6.6</v>
          </cell>
          <cell r="E151">
            <v>62.5</v>
          </cell>
          <cell r="F151">
            <v>25</v>
          </cell>
          <cell r="G151">
            <v>0.60872511224767867</v>
          </cell>
          <cell r="H151">
            <v>0.52005179785186439</v>
          </cell>
          <cell r="I151">
            <v>12.997999999999999</v>
          </cell>
          <cell r="J151">
            <v>38.036000000000001</v>
          </cell>
          <cell r="K151">
            <v>3.1515006999999873E-2</v>
          </cell>
          <cell r="L151">
            <v>6.1512880000025305E-3</v>
          </cell>
          <cell r="M151">
            <v>13.001294946296609</v>
          </cell>
          <cell r="N151">
            <v>38.045319515479918</v>
          </cell>
          <cell r="O151">
            <v>7.6474703999999782E-2</v>
          </cell>
          <cell r="P151">
            <v>1.1686516000001923E-2</v>
          </cell>
          <cell r="Q151">
            <v>13.005712106681679</v>
          </cell>
          <cell r="R151">
            <v>38.0578131317274</v>
          </cell>
          <cell r="S151">
            <v>3.1515006999999873E-2</v>
          </cell>
          <cell r="T151">
            <v>1.6990920000002241E-2</v>
          </cell>
          <cell r="U151">
            <v>13.002243168183446</v>
          </cell>
          <cell r="V151">
            <v>38.04800149198492</v>
          </cell>
          <cell r="W151">
            <v>0.21905487999999984</v>
          </cell>
          <cell r="X151">
            <v>0.10510091200000105</v>
          </cell>
          <cell r="Y151">
            <v>13.026356277844027</v>
          </cell>
          <cell r="Z151">
            <v>38.116203665410886</v>
          </cell>
          <cell r="AA151">
            <v>0.33277093199999963</v>
          </cell>
          <cell r="AB151">
            <v>0.19308679999999967</v>
          </cell>
          <cell r="AC151">
            <v>13.044000621685703</v>
          </cell>
          <cell r="AD151">
            <v>38.166109406131035</v>
          </cell>
          <cell r="AE151">
            <v>0.47780373599999981</v>
          </cell>
          <cell r="AF151">
            <v>0.28156345600000154</v>
          </cell>
          <cell r="AG151">
            <v>13.06442740192651</v>
          </cell>
          <cell r="AH151">
            <v>38.223885065435361</v>
          </cell>
          <cell r="AI151">
            <v>0.66152020199999972</v>
          </cell>
          <cell r="AJ151">
            <v>0.36921390000000276</v>
          </cell>
          <cell r="AK151">
            <v>13.088165850189792</v>
          </cell>
          <cell r="AL151">
            <v>38.291027536402609</v>
          </cell>
          <cell r="AM151">
            <v>0.88197969000000009</v>
          </cell>
          <cell r="AN151">
            <v>0.4573163919999983</v>
          </cell>
          <cell r="AO151">
            <v>13.115158023252622</v>
          </cell>
          <cell r="AP151">
            <v>38.367372930849363</v>
          </cell>
          <cell r="AQ151">
            <v>1.1296760169999995</v>
          </cell>
          <cell r="AR151">
            <v>0.54506733600000157</v>
          </cell>
          <cell r="AS151">
            <v>13.144502049345164</v>
          </cell>
          <cell r="AT151">
            <v>38.450370370198769</v>
          </cell>
          <cell r="AU151">
            <v>13.007</v>
          </cell>
          <cell r="AV151">
            <v>38.43</v>
          </cell>
          <cell r="AW151">
            <v>1.4145140949999999</v>
          </cell>
          <cell r="AX151">
            <v>0.63236034800000329</v>
          </cell>
          <cell r="AY151">
            <v>13.186055077373245</v>
          </cell>
          <cell r="AZ151">
            <v>38.936444237666016</v>
          </cell>
          <cell r="BA151">
            <v>3.2707229600000001</v>
          </cell>
          <cell r="BB151">
            <v>1.0506756719999997</v>
          </cell>
          <cell r="BC151">
            <v>13.385024342948618</v>
          </cell>
          <cell r="BD151">
            <v>39.499214305410227</v>
          </cell>
          <cell r="BE151">
            <v>13.025</v>
          </cell>
          <cell r="BF151">
            <v>39.186</v>
          </cell>
          <cell r="BG151">
            <v>5.3992327314999997</v>
          </cell>
          <cell r="BH151">
            <v>1.1334988280000031</v>
          </cell>
          <cell r="BI151">
            <v>13.596465806730439</v>
          </cell>
          <cell r="BJ151">
            <v>40.802349388621337</v>
          </cell>
          <cell r="BK151">
            <v>7.3177726623419996</v>
          </cell>
          <cell r="BL151">
            <v>1.1334988279999996</v>
          </cell>
          <cell r="BM151">
            <v>13.764294525749024</v>
          </cell>
          <cell r="BN151">
            <v>41.277040689804913</v>
          </cell>
          <cell r="BO151">
            <v>12.939</v>
          </cell>
          <cell r="BP151">
            <v>39.533999999999999</v>
          </cell>
          <cell r="BQ151">
            <v>8.8155619771699989</v>
          </cell>
          <cell r="BR151">
            <v>1.1334988279999996</v>
          </cell>
          <cell r="BS151">
            <v>13.809317111219524</v>
          </cell>
          <cell r="BT151">
            <v>41.995628524504049</v>
          </cell>
        </row>
        <row r="152">
          <cell r="B152" t="str">
            <v>Harpurhey</v>
          </cell>
          <cell r="C152" t="str">
            <v>HARPURHEY</v>
          </cell>
          <cell r="D152">
            <v>6.6</v>
          </cell>
          <cell r="E152">
            <v>54.75</v>
          </cell>
          <cell r="F152">
            <v>21.9</v>
          </cell>
          <cell r="G152">
            <v>0.70109523463990919</v>
          </cell>
          <cell r="H152">
            <v>0.60837726849051965</v>
          </cell>
          <cell r="I152">
            <v>13.321</v>
          </cell>
          <cell r="J152">
            <v>38.378</v>
          </cell>
          <cell r="K152">
            <v>2.4699197000000117E-2</v>
          </cell>
          <cell r="L152">
            <v>3.4472999999994869E-3</v>
          </cell>
          <cell r="M152">
            <v>13.323462179942378</v>
          </cell>
          <cell r="N152">
            <v>38.384964096535029</v>
          </cell>
          <cell r="O152">
            <v>6.0251512000000007E-2</v>
          </cell>
          <cell r="P152">
            <v>6.61375999999958E-3</v>
          </cell>
          <cell r="Q152">
            <v>13.326849194361914</v>
          </cell>
          <cell r="R152">
            <v>38.394544019991152</v>
          </cell>
          <cell r="S152">
            <v>2.4699197000000117E-2</v>
          </cell>
          <cell r="T152">
            <v>9.6972319999979462E-3</v>
          </cell>
          <cell r="U152">
            <v>13.32400890720338</v>
          </cell>
          <cell r="V152">
            <v>38.386510474749883</v>
          </cell>
          <cell r="W152">
            <v>0.17340036459999997</v>
          </cell>
          <cell r="X152">
            <v>5.4452411999998951E-2</v>
          </cell>
          <cell r="Y152">
            <v>13.340931948773578</v>
          </cell>
          <cell r="Z152">
            <v>38.43437606456024</v>
          </cell>
          <cell r="AA152">
            <v>0.26418243199999991</v>
          </cell>
          <cell r="AB152">
            <v>9.91686559999998E-2</v>
          </cell>
          <cell r="AC152">
            <v>13.352784977040477</v>
          </cell>
          <cell r="AD152">
            <v>38.467901491220715</v>
          </cell>
          <cell r="AE152">
            <v>0.38069370400000024</v>
          </cell>
          <cell r="AF152">
            <v>0.1442194119999991</v>
          </cell>
          <cell r="AG152">
            <v>13.366917989215722</v>
          </cell>
          <cell r="AH152">
            <v>38.507875686211548</v>
          </cell>
          <cell r="AI152">
            <v>0.52941051199999989</v>
          </cell>
          <cell r="AJ152">
            <v>0.18878460799999974</v>
          </cell>
          <cell r="AK152">
            <v>13.383825779676163</v>
          </cell>
          <cell r="AL152">
            <v>38.55569813936939</v>
          </cell>
          <cell r="AM152">
            <v>0.70884240300000045</v>
          </cell>
          <cell r="AN152">
            <v>0.23365815999999828</v>
          </cell>
          <cell r="AO152">
            <v>13.403447417236276</v>
          </cell>
          <cell r="AP152">
            <v>38.611196511276347</v>
          </cell>
          <cell r="AQ152">
            <v>0.91108930500000018</v>
          </cell>
          <cell r="AR152">
            <v>0.2783349279999987</v>
          </cell>
          <cell r="AS152">
            <v>13.42504763653079</v>
          </cell>
          <cell r="AT152">
            <v>38.67229115742942</v>
          </cell>
          <cell r="AU152">
            <v>13.339</v>
          </cell>
          <cell r="AV152">
            <v>39.027999999999999</v>
          </cell>
          <cell r="AW152">
            <v>1.146361532</v>
          </cell>
          <cell r="AX152">
            <v>0.32274030799999931</v>
          </cell>
          <cell r="AY152">
            <v>13.467513082241057</v>
          </cell>
          <cell r="AZ152">
            <v>39.391489887695343</v>
          </cell>
          <cell r="BA152">
            <v>2.6857642470999998</v>
          </cell>
          <cell r="BB152">
            <v>0.53356564400000028</v>
          </cell>
          <cell r="BC152">
            <v>13.620618330187394</v>
          </cell>
          <cell r="BD152">
            <v>39.824536923927752</v>
          </cell>
          <cell r="BE152">
            <v>13.266</v>
          </cell>
          <cell r="BF152">
            <v>39.398000000000003</v>
          </cell>
          <cell r="BG152">
            <v>4.4283990922169991</v>
          </cell>
          <cell r="BH152">
            <v>0.57174234000000634</v>
          </cell>
          <cell r="BI152">
            <v>13.703398939678287</v>
          </cell>
          <cell r="BJ152">
            <v>40.635151025321292</v>
          </cell>
          <cell r="BK152">
            <v>5.9639488513864496</v>
          </cell>
          <cell r="BL152">
            <v>0.19868602399999613</v>
          </cell>
          <cell r="BM152">
            <v>13.8050907430639</v>
          </cell>
          <cell r="BN152">
            <v>40.922778880381514</v>
          </cell>
          <cell r="BO152">
            <v>13.276999999999999</v>
          </cell>
          <cell r="BP152">
            <v>39.744999999999997</v>
          </cell>
          <cell r="BQ152">
            <v>7.1304857488960609</v>
          </cell>
          <cell r="BR152">
            <v>-0.79961529599999981</v>
          </cell>
          <cell r="BS152">
            <v>13.830807539421846</v>
          </cell>
          <cell r="BT152">
            <v>41.311404266389694</v>
          </cell>
        </row>
        <row r="153">
          <cell r="B153" t="str">
            <v>Harwood</v>
          </cell>
          <cell r="C153" t="str">
            <v>HARWOOD</v>
          </cell>
          <cell r="D153">
            <v>11</v>
          </cell>
          <cell r="E153">
            <v>33.405000000000001</v>
          </cell>
          <cell r="F153">
            <v>13.1</v>
          </cell>
          <cell r="G153">
            <v>0.7243400642678387</v>
          </cell>
          <cell r="H153">
            <v>0.63261569977081566</v>
          </cell>
          <cell r="I153">
            <v>8.2859999999999996</v>
          </cell>
          <cell r="J153">
            <v>24.193000000000001</v>
          </cell>
          <cell r="K153">
            <v>2.1278407000000055E-2</v>
          </cell>
          <cell r="L153">
            <v>2.8357880000000613E-3</v>
          </cell>
          <cell r="M153">
            <v>8.2872656669976852</v>
          </cell>
          <cell r="N153">
            <v>24.196579846867152</v>
          </cell>
          <cell r="O153">
            <v>5.1515631000000006E-2</v>
          </cell>
          <cell r="P153">
            <v>5.5274360000003853E-3</v>
          </cell>
          <cell r="Q153">
            <v>8.2889939845534411</v>
          </cell>
          <cell r="R153">
            <v>24.201468267122024</v>
          </cell>
          <cell r="S153">
            <v>2.1278407000000055E-2</v>
          </cell>
          <cell r="T153">
            <v>8.2118480000001881E-3</v>
          </cell>
          <cell r="U153">
            <v>8.2875478369693383</v>
          </cell>
          <cell r="V153">
            <v>24.197377944068762</v>
          </cell>
          <cell r="W153">
            <v>0.14643648899999995</v>
          </cell>
          <cell r="X153">
            <v>5.0172496000000066E-2</v>
          </cell>
          <cell r="Y153">
            <v>8.2963192954922587</v>
          </cell>
          <cell r="Z153">
            <v>24.222187375278576</v>
          </cell>
          <cell r="AA153">
            <v>0.22164576999999996</v>
          </cell>
          <cell r="AB153">
            <v>9.2139903999999717E-2</v>
          </cell>
          <cell r="AC153">
            <v>8.3024694766683407</v>
          </cell>
          <cell r="AD153">
            <v>24.239582714539111</v>
          </cell>
          <cell r="AE153">
            <v>0.31744981799999994</v>
          </cell>
          <cell r="AF153">
            <v>0.13445625999999944</v>
          </cell>
          <cell r="AG153">
            <v>8.3097189177983388</v>
          </cell>
          <cell r="AH153">
            <v>24.260087230470447</v>
          </cell>
          <cell r="AI153">
            <v>0.43881389999999987</v>
          </cell>
          <cell r="AJ153">
            <v>0.17634069600000046</v>
          </cell>
          <cell r="AK153">
            <v>8.3182872428721666</v>
          </cell>
          <cell r="AL153">
            <v>24.284322113522908</v>
          </cell>
          <cell r="AM153">
            <v>0.58444604800000011</v>
          </cell>
          <cell r="AN153">
            <v>0.21854679199999971</v>
          </cell>
          <cell r="AO153">
            <v>8.328146193848303</v>
          </cell>
          <cell r="AP153">
            <v>24.312207437885355</v>
          </cell>
          <cell r="AQ153">
            <v>0.74804908999999997</v>
          </cell>
          <cell r="AR153">
            <v>0.26059189600000021</v>
          </cell>
          <cell r="AS153">
            <v>8.3389399222529796</v>
          </cell>
          <cell r="AT153">
            <v>24.342736712082289</v>
          </cell>
          <cell r="AU153">
            <v>8.2970000000000006</v>
          </cell>
          <cell r="AV153">
            <v>24.707999999999998</v>
          </cell>
          <cell r="AW153">
            <v>0.93719068400000005</v>
          </cell>
          <cell r="AX153">
            <v>0.3023936479999989</v>
          </cell>
          <cell r="AY153">
            <v>8.3620613043421308</v>
          </cell>
          <cell r="AZ153">
            <v>24.89202115797265</v>
          </cell>
          <cell r="BA153">
            <v>2.1693033860000002</v>
          </cell>
          <cell r="BB153">
            <v>0.50085444400000156</v>
          </cell>
          <cell r="BC153">
            <v>8.4371469401753902</v>
          </cell>
          <cell r="BD153">
            <v>25.104395407042254</v>
          </cell>
          <cell r="BE153">
            <v>8.27</v>
          </cell>
          <cell r="BF153">
            <v>24.942</v>
          </cell>
          <cell r="BG153">
            <v>3.57046593378</v>
          </cell>
          <cell r="BH153">
            <v>0.5400434960000009</v>
          </cell>
          <cell r="BI153">
            <v>8.4857457932536349</v>
          </cell>
          <cell r="BJ153">
            <v>25.552221253688462</v>
          </cell>
          <cell r="BK153">
            <v>4.8218989830028001</v>
          </cell>
          <cell r="BL153">
            <v>0.54004349599999912</v>
          </cell>
          <cell r="BM153">
            <v>8.5514289939665051</v>
          </cell>
          <cell r="BN153">
            <v>25.738001400224896</v>
          </cell>
          <cell r="BO153">
            <v>8.3010000000000002</v>
          </cell>
          <cell r="BP153">
            <v>25.131</v>
          </cell>
          <cell r="BQ153">
            <v>5.7911142232593003</v>
          </cell>
          <cell r="BR153">
            <v>0.54004349600000268</v>
          </cell>
          <cell r="BS153">
            <v>8.6332996012269394</v>
          </cell>
          <cell r="BT153">
            <v>26.070885205652619</v>
          </cell>
        </row>
        <row r="154">
          <cell r="B154" t="str">
            <v>Hattersley</v>
          </cell>
          <cell r="C154" t="str">
            <v>HATTERSLEY</v>
          </cell>
          <cell r="D154">
            <v>11</v>
          </cell>
          <cell r="E154">
            <v>62.5</v>
          </cell>
          <cell r="F154">
            <v>25</v>
          </cell>
          <cell r="G154">
            <v>0.46352153306782667</v>
          </cell>
          <cell r="H154">
            <v>0.3869379235958153</v>
          </cell>
          <cell r="I154">
            <v>9.6720000000000006</v>
          </cell>
          <cell r="J154">
            <v>28.966000000000001</v>
          </cell>
          <cell r="K154">
            <v>2.5081626000000412E-2</v>
          </cell>
          <cell r="L154">
            <v>2.5081920000005198E-3</v>
          </cell>
          <cell r="M154">
            <v>9.6734480898953823</v>
          </cell>
          <cell r="N154">
            <v>28.970095816739168</v>
          </cell>
          <cell r="O154">
            <v>6.1396801000000334E-2</v>
          </cell>
          <cell r="P154">
            <v>4.8309520000060502E-3</v>
          </cell>
          <cell r="Q154">
            <v>9.6754760555474899</v>
          </cell>
          <cell r="R154">
            <v>28.975831769797644</v>
          </cell>
          <cell r="S154">
            <v>2.5081626000000412E-2</v>
          </cell>
          <cell r="T154">
            <v>7.1073479999981259E-3</v>
          </cell>
          <cell r="U154">
            <v>9.6736894829821676</v>
          </cell>
          <cell r="V154">
            <v>28.970778579493558</v>
          </cell>
          <cell r="W154">
            <v>0.17804383000000046</v>
          </cell>
          <cell r="X154">
            <v>3.2191843999992642E-2</v>
          </cell>
          <cell r="Y154">
            <v>9.6830345111797431</v>
          </cell>
          <cell r="Z154">
            <v>28.997210310729098</v>
          </cell>
          <cell r="AA154">
            <v>0.27227363299999974</v>
          </cell>
          <cell r="AB154">
            <v>5.7258091999997873E-2</v>
          </cell>
          <cell r="AC154">
            <v>9.6892959300122978</v>
          </cell>
          <cell r="AD154">
            <v>29.014920277594495</v>
          </cell>
          <cell r="AE154">
            <v>0.39353125599999972</v>
          </cell>
          <cell r="AF154">
            <v>8.2582167999994738E-2</v>
          </cell>
          <cell r="AG154">
            <v>9.6969894739555631</v>
          </cell>
          <cell r="AH154">
            <v>29.036680905969053</v>
          </cell>
          <cell r="AI154">
            <v>0.54863618900000022</v>
          </cell>
          <cell r="AJ154">
            <v>0.10755197599998922</v>
          </cell>
          <cell r="AK154">
            <v>9.7064409467001642</v>
          </cell>
          <cell r="AL154">
            <v>29.063413707848678</v>
          </cell>
          <cell r="AM154">
            <v>0.73608516600000096</v>
          </cell>
          <cell r="AN154">
            <v>0.13275873199998856</v>
          </cell>
          <cell r="AO154">
            <v>9.7176024780358237</v>
          </cell>
          <cell r="AP154">
            <v>29.094983285832168</v>
          </cell>
          <cell r="AQ154">
            <v>0.94758530800000029</v>
          </cell>
          <cell r="AR154">
            <v>0.15782533599999482</v>
          </cell>
          <cell r="AS154">
            <v>9.7300190120798611</v>
          </cell>
          <cell r="AT154">
            <v>29.130102547517659</v>
          </cell>
          <cell r="AU154">
            <v>9.6920000000000002</v>
          </cell>
          <cell r="AV154">
            <v>29.721</v>
          </cell>
          <cell r="AW154">
            <v>1.1930902929999996</v>
          </cell>
          <cell r="AX154">
            <v>0.18269315999999947</v>
          </cell>
          <cell r="AY154">
            <v>9.7642099042669255</v>
          </cell>
          <cell r="AZ154">
            <v>29.9252404519039</v>
          </cell>
          <cell r="BA154">
            <v>2.799526551</v>
          </cell>
          <cell r="BB154">
            <v>-0.31543285200001492</v>
          </cell>
          <cell r="BC154">
            <v>9.8223811059827177</v>
          </cell>
          <cell r="BD154">
            <v>30.089773456715928</v>
          </cell>
          <cell r="BE154">
            <v>9.6989999999999998</v>
          </cell>
          <cell r="BF154">
            <v>29.937999999999999</v>
          </cell>
          <cell r="BG154">
            <v>4.6187755766399992</v>
          </cell>
          <cell r="BH154">
            <v>-5.1205080880000082</v>
          </cell>
          <cell r="BI154">
            <v>9.6726658726822823</v>
          </cell>
          <cell r="BJ154">
            <v>29.863515839988047</v>
          </cell>
          <cell r="BK154">
            <v>6.2125003042977003</v>
          </cell>
          <cell r="BL154">
            <v>-17.496688888000001</v>
          </cell>
          <cell r="BM154">
            <v>9.1067336985102703</v>
          </cell>
          <cell r="BN154">
            <v>28.262817927793343</v>
          </cell>
          <cell r="BO154">
            <v>9.6999999999999993</v>
          </cell>
          <cell r="BP154">
            <v>29.954000000000001</v>
          </cell>
          <cell r="BQ154">
            <v>7.4093400701503001</v>
          </cell>
          <cell r="BR154">
            <v>-20.868045688000009</v>
          </cell>
          <cell r="BS154">
            <v>8.9936011535082301</v>
          </cell>
          <cell r="BT154">
            <v>27.95600234169326</v>
          </cell>
        </row>
        <row r="155">
          <cell r="B155" t="str">
            <v>Haverthwaite</v>
          </cell>
          <cell r="C155" t="str">
            <v>HAVERTHWAITE</v>
          </cell>
          <cell r="D155">
            <v>11</v>
          </cell>
          <cell r="E155">
            <v>50</v>
          </cell>
          <cell r="F155">
            <v>20</v>
          </cell>
          <cell r="G155">
            <v>0.22750645689833235</v>
          </cell>
          <cell r="H155">
            <v>0.23962338481527495</v>
          </cell>
          <cell r="I155">
            <v>4.7919999999999998</v>
          </cell>
          <cell r="J155">
            <v>11.374000000000001</v>
          </cell>
          <cell r="K155">
            <v>8.6168309999999915E-3</v>
          </cell>
          <cell r="L155">
            <v>2.9398040000039316E-4</v>
          </cell>
          <cell r="M155">
            <v>4.7924676963054988</v>
          </cell>
          <cell r="N155">
            <v>11.375322844916617</v>
          </cell>
          <cell r="O155">
            <v>2.0815650999999991E-2</v>
          </cell>
          <cell r="P155">
            <v>6.0687639999978948E-4</v>
          </cell>
          <cell r="Q155">
            <v>4.7931243910873738</v>
          </cell>
          <cell r="R155">
            <v>11.377180258250352</v>
          </cell>
          <cell r="S155">
            <v>8.6168309999999915E-3</v>
          </cell>
          <cell r="T155">
            <v>9.4717239999986269E-4</v>
          </cell>
          <cell r="U155">
            <v>4.79250197999432</v>
          </cell>
          <cell r="V155">
            <v>11.375419813832016</v>
          </cell>
          <cell r="W155">
            <v>5.9817591000000003E-2</v>
          </cell>
          <cell r="X155">
            <v>3.3707840399999522E-2</v>
          </cell>
          <cell r="Y155">
            <v>4.7969088120904422</v>
          </cell>
          <cell r="Z155">
            <v>11.38788421726689</v>
          </cell>
          <cell r="AA155">
            <v>9.0919358999999977E-2</v>
          </cell>
          <cell r="AB155">
            <v>6.6492884400000563E-2</v>
          </cell>
          <cell r="AC155">
            <v>4.8002620001000667</v>
          </cell>
          <cell r="AD155">
            <v>11.397368465187684</v>
          </cell>
          <cell r="AE155">
            <v>0.13028666900000002</v>
          </cell>
          <cell r="AF155">
            <v>9.9348332399999517E-2</v>
          </cell>
          <cell r="AG155">
            <v>4.8040527118066949</v>
          </cell>
          <cell r="AH155">
            <v>11.408090217000806</v>
          </cell>
          <cell r="AI155">
            <v>0.179590582</v>
          </cell>
          <cell r="AJ155">
            <v>0.13216491639999939</v>
          </cell>
          <cell r="AK155">
            <v>4.8083629200838711</v>
          </cell>
          <cell r="AL155">
            <v>11.420281327005277</v>
          </cell>
          <cell r="AM155">
            <v>0.23827710000000002</v>
          </cell>
          <cell r="AN155">
            <v>0.1650446844000002</v>
          </cell>
          <cell r="AO155">
            <v>4.8131689037084886</v>
          </cell>
          <cell r="AP155">
            <v>11.433874701450231</v>
          </cell>
          <cell r="AQ155">
            <v>0.30390509099999996</v>
          </cell>
          <cell r="AR155">
            <v>0.19791462440000007</v>
          </cell>
          <cell r="AS155">
            <v>4.8183387043428043</v>
          </cell>
          <cell r="AT155">
            <v>11.448497105793859</v>
          </cell>
          <cell r="AU155">
            <v>4.7969999999999997</v>
          </cell>
          <cell r="AV155">
            <v>11.586</v>
          </cell>
          <cell r="AW155">
            <v>0.37725015499999992</v>
          </cell>
          <cell r="AX155">
            <v>0.23075834839999931</v>
          </cell>
          <cell r="AY155">
            <v>4.8289121702825062</v>
          </cell>
          <cell r="AZ155">
            <v>11.67626124803656</v>
          </cell>
          <cell r="BA155">
            <v>0.84982162700000019</v>
          </cell>
          <cell r="BB155">
            <v>0.39312618440000024</v>
          </cell>
          <cell r="BC155">
            <v>4.8622378412273131</v>
          </cell>
          <cell r="BD155">
            <v>11.770520479687219</v>
          </cell>
          <cell r="BE155">
            <v>4.8449999999999998</v>
          </cell>
          <cell r="BF155">
            <v>11.914999999999999</v>
          </cell>
          <cell r="BG155">
            <v>1.4062195447999999</v>
          </cell>
          <cell r="BH155">
            <v>0.42551158439999925</v>
          </cell>
          <cell r="BI155">
            <v>4.9411409509569664</v>
          </cell>
          <cell r="BJ155">
            <v>12.186927673485577</v>
          </cell>
          <cell r="BK155">
            <v>1.9216942582850001</v>
          </cell>
          <cell r="BL155">
            <v>0.42551158440000014</v>
          </cell>
          <cell r="BM155">
            <v>4.9681963568288765</v>
          </cell>
          <cell r="BN155">
            <v>12.263451917324705</v>
          </cell>
          <cell r="BO155">
            <v>4.8470000000000004</v>
          </cell>
          <cell r="BP155">
            <v>11.948</v>
          </cell>
          <cell r="BQ155">
            <v>2.3323640076640002</v>
          </cell>
          <cell r="BR155">
            <v>0.42551158440000014</v>
          </cell>
          <cell r="BS155">
            <v>4.9917509286790596</v>
          </cell>
          <cell r="BT155">
            <v>12.357417453008052</v>
          </cell>
        </row>
        <row r="156">
          <cell r="B156" t="str">
            <v>Hawk Green</v>
          </cell>
          <cell r="C156" t="str">
            <v>HAWK GREEN</v>
          </cell>
          <cell r="D156">
            <v>11</v>
          </cell>
          <cell r="E156">
            <v>62.5</v>
          </cell>
          <cell r="F156">
            <v>25</v>
          </cell>
          <cell r="G156">
            <v>0.32293911498190381</v>
          </cell>
          <cell r="H156">
            <v>0.27745225075571733</v>
          </cell>
          <cell r="I156">
            <v>6.9349999999999996</v>
          </cell>
          <cell r="J156">
            <v>20.18</v>
          </cell>
          <cell r="K156">
            <v>2.200702099999996E-2</v>
          </cell>
          <cell r="L156">
            <v>2.8807440000000462E-3</v>
          </cell>
          <cell r="M156">
            <v>6.9363062688929338</v>
          </cell>
          <cell r="N156">
            <v>20.183694686368987</v>
          </cell>
          <cell r="O156">
            <v>5.3113619000000001E-2</v>
          </cell>
          <cell r="P156">
            <v>5.5782199999998561E-3</v>
          </cell>
          <cell r="Q156">
            <v>6.9380805226405347</v>
          </cell>
          <cell r="R156">
            <v>20.188713033794883</v>
          </cell>
          <cell r="S156">
            <v>2.200702099999996E-2</v>
          </cell>
          <cell r="T156">
            <v>8.2461039999999208E-3</v>
          </cell>
          <cell r="U156">
            <v>6.9365878772602336</v>
          </cell>
          <cell r="V156">
            <v>20.184491195113615</v>
          </cell>
          <cell r="W156">
            <v>0.15103771700000002</v>
          </cell>
          <cell r="X156">
            <v>5.6519552000000584E-2</v>
          </cell>
          <cell r="Y156">
            <v>6.9458939313754007</v>
          </cell>
          <cell r="Z156">
            <v>20.210812690997308</v>
          </cell>
          <cell r="AA156">
            <v>0.228517678</v>
          </cell>
          <cell r="AB156">
            <v>0.10479069599999979</v>
          </cell>
          <cell r="AC156">
            <v>6.9524941526774588</v>
          </cell>
          <cell r="AD156">
            <v>20.229480935957376</v>
          </cell>
          <cell r="AE156">
            <v>0.32673877700000009</v>
          </cell>
          <cell r="AF156">
            <v>0.15338990400000041</v>
          </cell>
          <cell r="AG156">
            <v>6.960200220292819</v>
          </cell>
          <cell r="AH156">
            <v>20.25127698662579</v>
          </cell>
          <cell r="AI156">
            <v>0.4503287090000001</v>
          </cell>
          <cell r="AJ156">
            <v>0.20157840800000004</v>
          </cell>
          <cell r="AK156">
            <v>6.969216249953325</v>
          </cell>
          <cell r="AL156">
            <v>20.276778169475083</v>
          </cell>
          <cell r="AM156">
            <v>0.597930356</v>
          </cell>
          <cell r="AN156">
            <v>0.2500678199999995</v>
          </cell>
          <cell r="AO156">
            <v>6.9795083613805371</v>
          </cell>
          <cell r="AP156">
            <v>20.305888656606719</v>
          </cell>
          <cell r="AQ156">
            <v>0.76328542099999996</v>
          </cell>
          <cell r="AR156">
            <v>0.29839843599999982</v>
          </cell>
          <cell r="AS156">
            <v>6.9907239509666566</v>
          </cell>
          <cell r="AT156">
            <v>20.337611134412121</v>
          </cell>
          <cell r="AU156">
            <v>6.9409999999999998</v>
          </cell>
          <cell r="AV156">
            <v>20.398</v>
          </cell>
          <cell r="AW156">
            <v>0.95141066699999999</v>
          </cell>
          <cell r="AX156">
            <v>0.34649479200000011</v>
          </cell>
          <cell r="AY156">
            <v>7.0091223696487575</v>
          </cell>
          <cell r="AZ156">
            <v>20.590679158116533</v>
          </cell>
          <cell r="BA156">
            <v>2.1684704869999996</v>
          </cell>
          <cell r="BB156">
            <v>0.57662818800000037</v>
          </cell>
          <cell r="BC156">
            <v>7.0850803144512122</v>
          </cell>
          <cell r="BD156">
            <v>20.80552066953577</v>
          </cell>
          <cell r="BE156">
            <v>6.9039999999999999</v>
          </cell>
          <cell r="BF156">
            <v>20.675000000000001</v>
          </cell>
          <cell r="BG156">
            <v>3.5700628115999997</v>
          </cell>
          <cell r="BH156">
            <v>0.62216731600000008</v>
          </cell>
          <cell r="BI156">
            <v>7.1240350175158831</v>
          </cell>
          <cell r="BJ156">
            <v>21.297353011935929</v>
          </cell>
          <cell r="BK156">
            <v>4.837784918364</v>
          </cell>
          <cell r="BL156">
            <v>0.62216731600000008</v>
          </cell>
          <cell r="BM156">
            <v>7.1905731720247772</v>
          </cell>
          <cell r="BN156">
            <v>21.485551332979437</v>
          </cell>
          <cell r="BO156">
            <v>6.96</v>
          </cell>
          <cell r="BP156">
            <v>20.846</v>
          </cell>
          <cell r="BQ156">
            <v>5.8280640882409989</v>
          </cell>
          <cell r="BR156">
            <v>0.62216731600000363</v>
          </cell>
          <cell r="BS156">
            <v>7.2985493488703561</v>
          </cell>
          <cell r="BT156">
            <v>21.803562161410078</v>
          </cell>
        </row>
        <row r="157">
          <cell r="B157" t="str">
            <v>Haydock</v>
          </cell>
          <cell r="C157" t="str">
            <v>HAYDOCK</v>
          </cell>
          <cell r="D157">
            <v>11</v>
          </cell>
          <cell r="E157">
            <v>62.5</v>
          </cell>
          <cell r="F157">
            <v>25</v>
          </cell>
          <cell r="G157">
            <v>0.69729456015092595</v>
          </cell>
          <cell r="H157">
            <v>0.50189529588368975</v>
          </cell>
          <cell r="I157">
            <v>12.545999999999999</v>
          </cell>
          <cell r="J157">
            <v>43.576999999999998</v>
          </cell>
          <cell r="K157">
            <v>2.3439049999999462E-2</v>
          </cell>
          <cell r="L157">
            <v>2.8991520000118953E-3</v>
          </cell>
          <cell r="M157">
            <v>12.547382397092242</v>
          </cell>
          <cell r="N157">
            <v>43.58091000943287</v>
          </cell>
          <cell r="O157">
            <v>5.6416172999999681E-2</v>
          </cell>
          <cell r="P157">
            <v>5.5872840000148472E-3</v>
          </cell>
          <cell r="Q157">
            <v>12.549254337508149</v>
          </cell>
          <cell r="R157">
            <v>43.586204656481129</v>
          </cell>
          <cell r="S157">
            <v>2.3439049999999462E-2</v>
          </cell>
          <cell r="T157">
            <v>8.2209000000119659E-3</v>
          </cell>
          <cell r="U157">
            <v>12.547661716423185</v>
          </cell>
          <cell r="V157">
            <v>43.581700043804972</v>
          </cell>
          <cell r="W157">
            <v>0.15949793999999962</v>
          </cell>
          <cell r="X157">
            <v>7.3220700000021566E-2</v>
          </cell>
          <cell r="Y157">
            <v>12.558214560859041</v>
          </cell>
          <cell r="Z157">
            <v>43.611547995250575</v>
          </cell>
          <cell r="AA157">
            <v>0.24059879599999956</v>
          </cell>
          <cell r="AB157">
            <v>0.13819452799999965</v>
          </cell>
          <cell r="AC157">
            <v>12.565881493416239</v>
          </cell>
          <cell r="AD157">
            <v>43.633233355258952</v>
          </cell>
          <cell r="AE157">
            <v>0.34314385199999986</v>
          </cell>
          <cell r="AF157">
            <v>0.20346874800000592</v>
          </cell>
          <cell r="AG157">
            <v>12.574689721068403</v>
          </cell>
          <cell r="AH157">
            <v>43.658146785271278</v>
          </cell>
          <cell r="AI157">
            <v>0.4718508309999998</v>
          </cell>
          <cell r="AJ157">
            <v>0.26831429200001367</v>
          </cell>
          <cell r="AK157">
            <v>12.584848593909893</v>
          </cell>
          <cell r="AL157">
            <v>43.686880416772993</v>
          </cell>
          <cell r="AM157">
            <v>0.62524688099999981</v>
          </cell>
          <cell r="AN157">
            <v>0.33343757200000823</v>
          </cell>
          <cell r="AO157">
            <v>12.596317884273406</v>
          </cell>
          <cell r="AP157">
            <v>43.719320468738736</v>
          </cell>
          <cell r="AQ157">
            <v>0.79687953899999941</v>
          </cell>
          <cell r="AR157">
            <v>0.3983918160000286</v>
          </cell>
          <cell r="AS157">
            <v>12.608735476233083</v>
          </cell>
          <cell r="AT157">
            <v>43.754442722661523</v>
          </cell>
          <cell r="AU157">
            <v>12.557</v>
          </cell>
          <cell r="AV157">
            <v>44.006</v>
          </cell>
          <cell r="AW157">
            <v>0.99240511599999959</v>
          </cell>
          <cell r="AX157">
            <v>0.46310720000001027</v>
          </cell>
          <cell r="AY157">
            <v>12.633394584313766</v>
          </cell>
          <cell r="AZ157">
            <v>44.222076514456766</v>
          </cell>
          <cell r="BA157">
            <v>2.2570513419999996</v>
          </cell>
          <cell r="BB157">
            <v>-0.45899929199998724</v>
          </cell>
          <cell r="BC157">
            <v>12.651373257734951</v>
          </cell>
          <cell r="BD157">
            <v>44.272927882028199</v>
          </cell>
          <cell r="BE157">
            <v>12.564</v>
          </cell>
          <cell r="BF157">
            <v>44.267000000000003</v>
          </cell>
          <cell r="BG157">
            <v>3.7170731047999999</v>
          </cell>
          <cell r="BH157">
            <v>-8.3040174119999932</v>
          </cell>
          <cell r="BI157">
            <v>12.323247860861843</v>
          </cell>
          <cell r="BJ157">
            <v>43.586050119320966</v>
          </cell>
          <cell r="BK157">
            <v>5.051572947084999</v>
          </cell>
          <cell r="BL157">
            <v>-42.472475555999992</v>
          </cell>
          <cell r="BM157">
            <v>10.599911982311287</v>
          </cell>
          <cell r="BN157">
            <v>38.711720175380272</v>
          </cell>
          <cell r="BO157">
            <v>12.569000000000001</v>
          </cell>
          <cell r="BP157">
            <v>44.465000000000003</v>
          </cell>
          <cell r="BQ157">
            <v>6.1110294279800002</v>
          </cell>
          <cell r="BR157">
            <v>-48.887443055999988</v>
          </cell>
          <cell r="BS157">
            <v>10.323820552445081</v>
          </cell>
          <cell r="BT157">
            <v>38.114673550613006</v>
          </cell>
        </row>
        <row r="158">
          <cell r="B158" t="str">
            <v>HDA No1 &amp; HDA No2</v>
          </cell>
          <cell r="C158" t="str">
            <v>HDA NO1</v>
          </cell>
          <cell r="D158">
            <v>11</v>
          </cell>
          <cell r="E158">
            <v>33.405000000000001</v>
          </cell>
          <cell r="F158">
            <v>13.1</v>
          </cell>
          <cell r="G158">
            <v>0.9500777448297083</v>
          </cell>
          <cell r="H158">
            <v>0.74769693230191747</v>
          </cell>
          <cell r="I158">
            <v>9.7940000000000005</v>
          </cell>
          <cell r="J158">
            <v>31.734999999999999</v>
          </cell>
          <cell r="K158">
            <v>1.4593695999998602E-2</v>
          </cell>
          <cell r="L158">
            <v>1.2163679999872556E-3</v>
          </cell>
          <cell r="M158">
            <v>9.7948298131551184</v>
          </cell>
          <cell r="N158">
            <v>31.737347066036406</v>
          </cell>
          <cell r="O158">
            <v>3.5362890999998342E-2</v>
          </cell>
          <cell r="P158">
            <v>2.380104000025085E-3</v>
          </cell>
          <cell r="Q158">
            <v>9.7959809934839353</v>
          </cell>
          <cell r="R158">
            <v>31.740603095703907</v>
          </cell>
          <cell r="S158">
            <v>1.4593695999998602E-2</v>
          </cell>
          <cell r="T158">
            <v>3.5514400000096202E-3</v>
          </cell>
          <cell r="U158">
            <v>9.7949523726503713</v>
          </cell>
          <cell r="V158">
            <v>31.737693716637178</v>
          </cell>
          <cell r="W158">
            <v>0.10217972999999958</v>
          </cell>
          <cell r="X158">
            <v>2.9081139999973971E-2</v>
          </cell>
          <cell r="Y158">
            <v>9.8008894089662331</v>
          </cell>
          <cell r="Z158">
            <v>31.754486191193561</v>
          </cell>
          <cell r="AA158">
            <v>0.15574762600000014</v>
          </cell>
          <cell r="AB158">
            <v>5.4626227999975185E-2</v>
          </cell>
          <cell r="AC158">
            <v>9.8050417637488501</v>
          </cell>
          <cell r="AD158">
            <v>31.766230824092286</v>
          </cell>
          <cell r="AE158">
            <v>0.22376572800000005</v>
          </cell>
          <cell r="AF158">
            <v>8.0334296000003746E-2</v>
          </cell>
          <cell r="AG158">
            <v>9.8099611118833625</v>
          </cell>
          <cell r="AH158">
            <v>31.780144841792008</v>
          </cell>
          <cell r="AI158">
            <v>0.30931335600000054</v>
          </cell>
          <cell r="AJ158">
            <v>0.10587131200000499</v>
          </cell>
          <cell r="AK158">
            <v>9.8157915436212004</v>
          </cell>
          <cell r="AL158">
            <v>31.796635793068294</v>
          </cell>
          <cell r="AM158">
            <v>0.4115370609999971</v>
          </cell>
          <cell r="AN158">
            <v>0.13155683200000112</v>
          </cell>
          <cell r="AO158">
            <v>9.8225050368471631</v>
          </cell>
          <cell r="AP158">
            <v>31.815624419410405</v>
          </cell>
          <cell r="AQ158">
            <v>0.52609621899999937</v>
          </cell>
          <cell r="AR158">
            <v>0.15717961199999309</v>
          </cell>
          <cell r="AS158">
            <v>9.829862680450784</v>
          </cell>
          <cell r="AT158">
            <v>31.836434978153097</v>
          </cell>
          <cell r="AU158">
            <v>9.7949999999999999</v>
          </cell>
          <cell r="AV158">
            <v>31.751000000000001</v>
          </cell>
          <cell r="AW158">
            <v>0.65411791000000008</v>
          </cell>
          <cell r="AX158">
            <v>0.18270209200001375</v>
          </cell>
          <cell r="AY158">
            <v>9.8389216594016329</v>
          </cell>
          <cell r="AZ158">
            <v>31.875229212815444</v>
          </cell>
          <cell r="BA158">
            <v>1.4810890229999991</v>
          </cell>
          <cell r="BB158">
            <v>0.30541693199999997</v>
          </cell>
          <cell r="BC158">
            <v>9.8887672449116479</v>
          </cell>
          <cell r="BD158">
            <v>32.016213818920825</v>
          </cell>
          <cell r="BE158">
            <v>9.7919999999999998</v>
          </cell>
          <cell r="BF158">
            <v>31.754000000000001</v>
          </cell>
          <cell r="BG158">
            <v>2.4434018882000004</v>
          </cell>
          <cell r="BH158">
            <v>0.32972865600000034</v>
          </cell>
          <cell r="BI158">
            <v>9.9375516060174398</v>
          </cell>
          <cell r="BJ158">
            <v>32.165682110510097</v>
          </cell>
          <cell r="BK158">
            <v>3.3145377901109967</v>
          </cell>
          <cell r="BL158">
            <v>0.32972865600000034</v>
          </cell>
          <cell r="BM158">
            <v>9.9832743830600812</v>
          </cell>
          <cell r="BN158">
            <v>32.295005653316231</v>
          </cell>
          <cell r="BO158">
            <v>9.827</v>
          </cell>
          <cell r="BP158">
            <v>31.895</v>
          </cell>
          <cell r="BQ158">
            <v>3.9880630014380003</v>
          </cell>
          <cell r="BR158">
            <v>0.32972865600000034</v>
          </cell>
          <cell r="BS158">
            <v>10.053625288702413</v>
          </cell>
          <cell r="BT158">
            <v>32.535993113719343</v>
          </cell>
        </row>
        <row r="159">
          <cell r="B159" t="str">
            <v>HDA No1 &amp; HDA No2</v>
          </cell>
          <cell r="C159" t="str">
            <v>HDA NO2</v>
          </cell>
          <cell r="D159">
            <v>11</v>
          </cell>
          <cell r="E159">
            <v>31.25</v>
          </cell>
          <cell r="F159">
            <v>12.5</v>
          </cell>
          <cell r="G159">
            <v>0.91783510611316499</v>
          </cell>
          <cell r="H159">
            <v>0.77342638505240946</v>
          </cell>
          <cell r="I159">
            <v>9.6669999999999998</v>
          </cell>
          <cell r="J159">
            <v>28.68</v>
          </cell>
          <cell r="K159">
            <v>1.4593695999998602E-2</v>
          </cell>
          <cell r="L159">
            <v>1.2163679999872556E-3</v>
          </cell>
          <cell r="M159">
            <v>9.6678298131551177</v>
          </cell>
          <cell r="N159">
            <v>28.682347066036407</v>
          </cell>
          <cell r="O159">
            <v>3.5362890999998342E-2</v>
          </cell>
          <cell r="P159">
            <v>2.380104000025085E-3</v>
          </cell>
          <cell r="Q159">
            <v>9.6689809934839346</v>
          </cell>
          <cell r="R159">
            <v>28.685603095703907</v>
          </cell>
          <cell r="S159">
            <v>1.4593695999998602E-2</v>
          </cell>
          <cell r="T159">
            <v>3.5514400000096202E-3</v>
          </cell>
          <cell r="U159">
            <v>9.6679523726503707</v>
          </cell>
          <cell r="V159">
            <v>28.682693716637178</v>
          </cell>
          <cell r="W159">
            <v>0.10217972999999958</v>
          </cell>
          <cell r="X159">
            <v>2.9081139999973971E-2</v>
          </cell>
          <cell r="Y159">
            <v>9.6738894089662324</v>
          </cell>
          <cell r="Z159">
            <v>28.699486191193561</v>
          </cell>
          <cell r="AA159">
            <v>0.15574762600000014</v>
          </cell>
          <cell r="AB159">
            <v>5.4626227999975185E-2</v>
          </cell>
          <cell r="AC159">
            <v>9.6780417637488494</v>
          </cell>
          <cell r="AD159">
            <v>28.711230824092286</v>
          </cell>
          <cell r="AE159">
            <v>0.22376572800000005</v>
          </cell>
          <cell r="AF159">
            <v>8.0334296000003746E-2</v>
          </cell>
          <cell r="AG159">
            <v>9.6829611118833618</v>
          </cell>
          <cell r="AH159">
            <v>28.725144841792009</v>
          </cell>
          <cell r="AI159">
            <v>0.30931335600000054</v>
          </cell>
          <cell r="AJ159">
            <v>0.10587131200000499</v>
          </cell>
          <cell r="AK159">
            <v>9.6887915436211998</v>
          </cell>
          <cell r="AL159">
            <v>28.741635793068294</v>
          </cell>
          <cell r="AM159">
            <v>0.4115370609999971</v>
          </cell>
          <cell r="AN159">
            <v>0.13155683200000112</v>
          </cell>
          <cell r="AO159">
            <v>9.6955050368471625</v>
          </cell>
          <cell r="AP159">
            <v>28.760624419410405</v>
          </cell>
          <cell r="AQ159">
            <v>0.52609621899999937</v>
          </cell>
          <cell r="AR159">
            <v>0.15717961199999309</v>
          </cell>
          <cell r="AS159">
            <v>9.7028626804507834</v>
          </cell>
          <cell r="AT159">
            <v>28.781434978153097</v>
          </cell>
          <cell r="AU159">
            <v>9.6669999999999998</v>
          </cell>
          <cell r="AV159">
            <v>28.687999999999999</v>
          </cell>
          <cell r="AW159">
            <v>0.65411791000000008</v>
          </cell>
          <cell r="AX159">
            <v>0.18270209200001375</v>
          </cell>
          <cell r="AY159">
            <v>9.7109216594016328</v>
          </cell>
          <cell r="AZ159">
            <v>28.812229212815442</v>
          </cell>
          <cell r="BA159">
            <v>1.4810890229999991</v>
          </cell>
          <cell r="BB159">
            <v>0.30541693199999997</v>
          </cell>
          <cell r="BC159">
            <v>9.7607672449116478</v>
          </cell>
          <cell r="BD159">
            <v>28.953213818920823</v>
          </cell>
          <cell r="BE159">
            <v>9.6639999999999997</v>
          </cell>
          <cell r="BF159">
            <v>28.675000000000001</v>
          </cell>
          <cell r="BG159">
            <v>2.4434018882000004</v>
          </cell>
          <cell r="BH159">
            <v>0.32972865600000034</v>
          </cell>
          <cell r="BI159">
            <v>9.8095516060174397</v>
          </cell>
          <cell r="BJ159">
            <v>29.0866821105101</v>
          </cell>
          <cell r="BK159">
            <v>3.3145377901109967</v>
          </cell>
          <cell r="BL159">
            <v>0.32972865600000034</v>
          </cell>
          <cell r="BM159">
            <v>9.8552743830600811</v>
          </cell>
          <cell r="BN159">
            <v>29.21600565331623</v>
          </cell>
          <cell r="BO159">
            <v>9.6989999999999998</v>
          </cell>
          <cell r="BP159">
            <v>28.79</v>
          </cell>
          <cell r="BQ159">
            <v>3.9880630014380003</v>
          </cell>
          <cell r="BR159">
            <v>0.32972865600000034</v>
          </cell>
          <cell r="BS159">
            <v>9.9256252887024132</v>
          </cell>
          <cell r="BT159">
            <v>29.430993113719342</v>
          </cell>
        </row>
        <row r="160">
          <cell r="B160" t="str">
            <v>Heady Hill</v>
          </cell>
          <cell r="C160" t="str">
            <v>HEADY HILL</v>
          </cell>
          <cell r="D160">
            <v>6.6</v>
          </cell>
          <cell r="E160">
            <v>50</v>
          </cell>
          <cell r="F160">
            <v>20</v>
          </cell>
          <cell r="G160">
            <v>0.74626778309628472</v>
          </cell>
          <cell r="H160">
            <v>0.65162759002832071</v>
          </cell>
          <cell r="I160">
            <v>13.031000000000001</v>
          </cell>
          <cell r="J160">
            <v>37.308999999999997</v>
          </cell>
          <cell r="K160">
            <v>1.5717391000000025E-2</v>
          </cell>
          <cell r="L160">
            <v>2.0220719999999304E-3</v>
          </cell>
          <cell r="M160">
            <v>13.032551800566415</v>
          </cell>
          <cell r="N160">
            <v>37.313389154814239</v>
          </cell>
          <cell r="O160">
            <v>3.8005563999999992E-2</v>
          </cell>
          <cell r="P160">
            <v>20.003892088000001</v>
          </cell>
          <cell r="Q160">
            <v>14.784211364311082</v>
          </cell>
          <cell r="R160">
            <v>42.267830578230729</v>
          </cell>
          <cell r="S160">
            <v>1.5717391000000025E-2</v>
          </cell>
          <cell r="T160">
            <v>20.005721772000001</v>
          </cell>
          <cell r="U160">
            <v>14.782421710654814</v>
          </cell>
          <cell r="V160">
            <v>42.262768673285443</v>
          </cell>
          <cell r="W160">
            <v>0.10782656900000009</v>
          </cell>
          <cell r="X160">
            <v>20.041416412</v>
          </cell>
          <cell r="Y160">
            <v>14.793601645310233</v>
          </cell>
          <cell r="Z160">
            <v>42.294390303717719</v>
          </cell>
          <cell r="AA160">
            <v>0.16303664800000006</v>
          </cell>
          <cell r="AB160">
            <v>20.077092836000002</v>
          </cell>
          <cell r="AC160">
            <v>14.801552152427316</v>
          </cell>
          <cell r="AD160">
            <v>42.316877733703166</v>
          </cell>
          <cell r="AE160">
            <v>0.23327269600000011</v>
          </cell>
          <cell r="AF160">
            <v>20.112976992</v>
          </cell>
          <cell r="AG160">
            <v>14.810835262782749</v>
          </cell>
          <cell r="AH160">
            <v>42.343134334834488</v>
          </cell>
          <cell r="AI160">
            <v>0.32211855</v>
          </cell>
          <cell r="AJ160">
            <v>20.148567488000001</v>
          </cell>
          <cell r="AK160">
            <v>14.821720620384184</v>
          </cell>
          <cell r="AL160">
            <v>42.373922775536947</v>
          </cell>
          <cell r="AM160">
            <v>0.42861253999999993</v>
          </cell>
          <cell r="AN160">
            <v>20.184349792000003</v>
          </cell>
          <cell r="AO160">
            <v>14.834166568359974</v>
          </cell>
          <cell r="AP160">
            <v>42.409125232384852</v>
          </cell>
          <cell r="AQ160">
            <v>0.54816943500000004</v>
          </cell>
          <cell r="AR160">
            <v>20.220015048</v>
          </cell>
          <cell r="AS160">
            <v>14.847744985127253</v>
          </cell>
          <cell r="AT160">
            <v>42.447530794680532</v>
          </cell>
          <cell r="AU160">
            <v>13.04</v>
          </cell>
          <cell r="AV160">
            <v>37.656999999999996</v>
          </cell>
          <cell r="AW160">
            <v>0.68626007200000017</v>
          </cell>
          <cell r="AX160">
            <v>20.255515824</v>
          </cell>
          <cell r="AY160">
            <v>14.871930295585518</v>
          </cell>
          <cell r="AZ160">
            <v>42.838481338678378</v>
          </cell>
          <cell r="BA160">
            <v>1.585342298</v>
          </cell>
          <cell r="BB160">
            <v>19.952288068000001</v>
          </cell>
          <cell r="BC160">
            <v>14.924054043866175</v>
          </cell>
          <cell r="BD160">
            <v>42.985909562158838</v>
          </cell>
          <cell r="BE160">
            <v>12.948</v>
          </cell>
          <cell r="BF160">
            <v>37.344000000000001</v>
          </cell>
          <cell r="BG160">
            <v>2.6098989699599997</v>
          </cell>
          <cell r="BH160">
            <v>16.120124911999998</v>
          </cell>
          <cell r="BI160">
            <v>14.586452171239049</v>
          </cell>
          <cell r="BJ160">
            <v>41.978242563731818</v>
          </cell>
          <cell r="BK160">
            <v>3.5297290446109999</v>
          </cell>
          <cell r="BL160">
            <v>7.2661249119999951</v>
          </cell>
          <cell r="BM160">
            <v>13.892392301209281</v>
          </cell>
          <cell r="BN160">
            <v>40.015144801141801</v>
          </cell>
          <cell r="BO160">
            <v>12.957000000000001</v>
          </cell>
          <cell r="BP160">
            <v>37.658000000000001</v>
          </cell>
          <cell r="BQ160">
            <v>4.2473339993822998</v>
          </cell>
          <cell r="BR160">
            <v>4.6141249119999959</v>
          </cell>
          <cell r="BS160">
            <v>13.732176619378695</v>
          </cell>
          <cell r="BT160">
            <v>39.850530576719748</v>
          </cell>
        </row>
        <row r="161">
          <cell r="B161" t="str">
            <v>Heap Bridge</v>
          </cell>
          <cell r="C161" t="str">
            <v>HEAP BRIDGE</v>
          </cell>
          <cell r="D161">
            <v>6.6</v>
          </cell>
          <cell r="E161">
            <v>54.75</v>
          </cell>
          <cell r="F161">
            <v>21.9</v>
          </cell>
          <cell r="G161">
            <v>0.76806747233164818</v>
          </cell>
          <cell r="H161">
            <v>0.597104975268964</v>
          </cell>
          <cell r="I161">
            <v>13.076000000000001</v>
          </cell>
          <cell r="J161">
            <v>42.05</v>
          </cell>
          <cell r="K161">
            <v>5.6184820000000357E-3</v>
          </cell>
          <cell r="L161">
            <v>1.2285319999989497E-3</v>
          </cell>
          <cell r="M161">
            <v>13.07659895839031</v>
          </cell>
          <cell r="N161">
            <v>42.05169411015774</v>
          </cell>
          <cell r="O161">
            <v>1.3458662999999982E-2</v>
          </cell>
          <cell r="P161">
            <v>2.3392639999926246E-3</v>
          </cell>
          <cell r="Q161">
            <v>13.077381960213044</v>
          </cell>
          <cell r="R161">
            <v>42.053908773751886</v>
          </cell>
          <cell r="S161">
            <v>5.6184820000000357E-3</v>
          </cell>
          <cell r="T161">
            <v>3.4074279999956048E-3</v>
          </cell>
          <cell r="U161">
            <v>13.076789562358815</v>
          </cell>
          <cell r="V161">
            <v>42.052233219592345</v>
          </cell>
          <cell r="W161">
            <v>3.7503028700000107E-2</v>
          </cell>
          <cell r="X161">
            <v>2.4523412000000633E-2</v>
          </cell>
          <cell r="Y161">
            <v>13.081425906399247</v>
          </cell>
          <cell r="Z161">
            <v>42.065346780835959</v>
          </cell>
          <cell r="AA161">
            <v>5.6167649000000042E-2</v>
          </cell>
          <cell r="AB161">
            <v>4.5616620000004104E-2</v>
          </cell>
          <cell r="AC161">
            <v>13.084903814410064</v>
          </cell>
          <cell r="AD161">
            <v>42.075183790191126</v>
          </cell>
          <cell r="AE161">
            <v>7.9681632000000002E-2</v>
          </cell>
          <cell r="AF161">
            <v>6.6813435999996784E-2</v>
          </cell>
          <cell r="AG161">
            <v>13.08881499499163</v>
          </cell>
          <cell r="AH161">
            <v>42.086246279437809</v>
          </cell>
          <cell r="AI161">
            <v>0.10914380000000001</v>
          </cell>
          <cell r="AJ161">
            <v>8.7841267999998252E-2</v>
          </cell>
          <cell r="AK161">
            <v>13.093231724550931</v>
          </cell>
          <cell r="AL161">
            <v>42.098738677126001</v>
          </cell>
          <cell r="AM161">
            <v>0.14420306000000005</v>
          </cell>
          <cell r="AN161">
            <v>0.10896472400000334</v>
          </cell>
          <cell r="AO161">
            <v>13.098146437612508</v>
          </cell>
          <cell r="AP161">
            <v>42.112639584859707</v>
          </cell>
          <cell r="AQ161">
            <v>0.18338705900000007</v>
          </cell>
          <cell r="AR161">
            <v>0.13001696800000673</v>
          </cell>
          <cell r="AS161">
            <v>13.103415742326298</v>
          </cell>
          <cell r="AT161">
            <v>42.127543429240752</v>
          </cell>
          <cell r="AU161">
            <v>13.048999999999999</v>
          </cell>
          <cell r="AV161">
            <v>41.99</v>
          </cell>
          <cell r="AW161">
            <v>0.228526754</v>
          </cell>
          <cell r="AX161">
            <v>0.15097533200000157</v>
          </cell>
          <cell r="AY161">
            <v>13.082197822956079</v>
          </cell>
          <cell r="AZ161">
            <v>42.083897622931502</v>
          </cell>
          <cell r="BA161">
            <v>0.52123893500000007</v>
          </cell>
          <cell r="BB161">
            <v>-0.174524856000005</v>
          </cell>
          <cell r="BC161">
            <v>13.079329616188254</v>
          </cell>
          <cell r="BD161">
            <v>42.075785109110001</v>
          </cell>
          <cell r="BE161">
            <v>13.081</v>
          </cell>
          <cell r="BF161">
            <v>42.399000000000001</v>
          </cell>
          <cell r="BG161">
            <v>0.85657912283100013</v>
          </cell>
          <cell r="BH161">
            <v>-3.6338767480000058</v>
          </cell>
          <cell r="BI161">
            <v>12.83804946492257</v>
          </cell>
          <cell r="BJ161">
            <v>41.711832116615398</v>
          </cell>
          <cell r="BK161">
            <v>1.1645895221565001</v>
          </cell>
          <cell r="BL161">
            <v>-11.602476748000001</v>
          </cell>
          <cell r="BM161">
            <v>12.167921666725499</v>
          </cell>
          <cell r="BN161">
            <v>39.816424475148359</v>
          </cell>
          <cell r="BO161">
            <v>13.089</v>
          </cell>
          <cell r="BP161">
            <v>42.728000000000002</v>
          </cell>
          <cell r="BQ161">
            <v>1.4132558613244997</v>
          </cell>
          <cell r="BR161">
            <v>-13.989276748000002</v>
          </cell>
          <cell r="BS161">
            <v>11.988883478142961</v>
          </cell>
          <cell r="BT161">
            <v>39.616400589198115</v>
          </cell>
        </row>
        <row r="162">
          <cell r="B162" t="str">
            <v>Heasandford</v>
          </cell>
          <cell r="C162" t="str">
            <v>HEASANDFORD</v>
          </cell>
          <cell r="D162">
            <v>6.6</v>
          </cell>
          <cell r="E162">
            <v>33.405000000000001</v>
          </cell>
          <cell r="F162">
            <v>13.1</v>
          </cell>
          <cell r="G162">
            <v>1.3217477908891564</v>
          </cell>
          <cell r="H162">
            <v>1.1135650219425559</v>
          </cell>
          <cell r="I162">
            <v>14.587</v>
          </cell>
          <cell r="J162">
            <v>44.151000000000003</v>
          </cell>
          <cell r="K162">
            <v>5.4783559999999898E-3</v>
          </cell>
          <cell r="L162">
            <v>2.5441519999969131E-3</v>
          </cell>
          <cell r="M162">
            <v>14.587701787447481</v>
          </cell>
          <cell r="N162">
            <v>44.152984954652268</v>
          </cell>
          <cell r="O162">
            <v>1.3154342999999985E-2</v>
          </cell>
          <cell r="P162">
            <v>4.7841679999933717E-3</v>
          </cell>
          <cell r="Q162">
            <v>14.588569212750713</v>
          </cell>
          <cell r="R162">
            <v>44.155438403908619</v>
          </cell>
          <cell r="S162">
            <v>5.4783559999999898E-3</v>
          </cell>
          <cell r="T162">
            <v>6.8921479999914936E-3</v>
          </cell>
          <cell r="U162">
            <v>14.588082138456729</v>
          </cell>
          <cell r="V162">
            <v>44.154060749763744</v>
          </cell>
          <cell r="W162">
            <v>3.6886329999999995E-2</v>
          </cell>
          <cell r="X162">
            <v>2.229340400000801E-2</v>
          </cell>
          <cell r="Y162">
            <v>14.592176884144768</v>
          </cell>
          <cell r="Z162">
            <v>44.16564243953674</v>
          </cell>
          <cell r="AA162">
            <v>5.5421002999999996E-2</v>
          </cell>
          <cell r="AB162">
            <v>3.761764400000267E-2</v>
          </cell>
          <cell r="AC162">
            <v>14.595138770892499</v>
          </cell>
          <cell r="AD162">
            <v>44.174019920354439</v>
          </cell>
          <cell r="AE162">
            <v>7.882095899999994E-2</v>
          </cell>
          <cell r="AF162">
            <v>5.3099027999992998E-2</v>
          </cell>
          <cell r="AG162">
            <v>14.598540006061505</v>
          </cell>
          <cell r="AH162">
            <v>44.183640066164102</v>
          </cell>
          <cell r="AI162">
            <v>0.10818745499999996</v>
          </cell>
          <cell r="AJ162">
            <v>6.8250579999993732E-2</v>
          </cell>
          <cell r="AK162">
            <v>14.602434325303415</v>
          </cell>
          <cell r="AL162">
            <v>44.194654864340336</v>
          </cell>
          <cell r="AM162">
            <v>0.14318149099999997</v>
          </cell>
          <cell r="AN162">
            <v>8.3547368000004951E-2</v>
          </cell>
          <cell r="AO162">
            <v>14.606833631481319</v>
          </cell>
          <cell r="AP162">
            <v>44.207097981263985</v>
          </cell>
          <cell r="AQ162">
            <v>0.18232692999999997</v>
          </cell>
          <cell r="AR162">
            <v>9.8696343999971958E-2</v>
          </cell>
          <cell r="AS162">
            <v>14.611583161044308</v>
          </cell>
          <cell r="AT162">
            <v>44.220531679509726</v>
          </cell>
          <cell r="AU162">
            <v>14.589</v>
          </cell>
          <cell r="AV162">
            <v>44.197000000000003</v>
          </cell>
          <cell r="AW162">
            <v>0.227227176</v>
          </cell>
          <cell r="AX162">
            <v>0.11366531199999486</v>
          </cell>
          <cell r="AY162">
            <v>14.6188203590472</v>
          </cell>
          <cell r="AZ162">
            <v>44.28134471239877</v>
          </cell>
          <cell r="BA162">
            <v>0.51795413700000004</v>
          </cell>
          <cell r="BB162">
            <v>-1.4939607320000086</v>
          </cell>
          <cell r="BC162">
            <v>14.503621565097863</v>
          </cell>
          <cell r="BD162">
            <v>43.955513318854422</v>
          </cell>
          <cell r="BE162">
            <v>14.590999999999999</v>
          </cell>
          <cell r="BF162">
            <v>44.268999999999998</v>
          </cell>
          <cell r="BG162">
            <v>0.85095778472999994</v>
          </cell>
          <cell r="BH162">
            <v>-7.5186259720000077</v>
          </cell>
          <cell r="BI162">
            <v>14.007730299577659</v>
          </cell>
          <cell r="BJ162">
            <v>42.619264158282867</v>
          </cell>
          <cell r="BK162">
            <v>1.1539053048551</v>
          </cell>
          <cell r="BL162">
            <v>-77.347216372000005</v>
          </cell>
          <cell r="BM162">
            <v>7.9258138401416645</v>
          </cell>
          <cell r="BN162">
            <v>25.417006673973788</v>
          </cell>
          <cell r="BO162">
            <v>14.592000000000001</v>
          </cell>
          <cell r="BP162">
            <v>44.280999999999999</v>
          </cell>
          <cell r="BQ162">
            <v>1.3943906006868001</v>
          </cell>
          <cell r="BR162">
            <v>-84.01680677200001</v>
          </cell>
          <cell r="BS162">
            <v>7.3644129973325798</v>
          </cell>
          <cell r="BT162">
            <v>23.838296875192452</v>
          </cell>
        </row>
        <row r="163">
          <cell r="B163" t="str">
            <v>Heaton Moor</v>
          </cell>
          <cell r="C163" t="str">
            <v>HEATON MOOR</v>
          </cell>
          <cell r="D163">
            <v>6.6</v>
          </cell>
          <cell r="E163">
            <v>62.5</v>
          </cell>
          <cell r="F163">
            <v>25</v>
          </cell>
          <cell r="G163">
            <v>0.68116544290450043</v>
          </cell>
          <cell r="H163">
            <v>0.59611087691053</v>
          </cell>
          <cell r="I163">
            <v>14.9</v>
          </cell>
          <cell r="J163">
            <v>42.564999999999998</v>
          </cell>
          <cell r="K163">
            <v>2.8185308999999936E-2</v>
          </cell>
          <cell r="L163">
            <v>3.5020239999985492E-3</v>
          </cell>
          <cell r="M163">
            <v>14.90277192276325</v>
          </cell>
          <cell r="N163">
            <v>42.572840181531276</v>
          </cell>
          <cell r="O163">
            <v>6.8041548999999923E-2</v>
          </cell>
          <cell r="P163">
            <v>6.6916079999987943E-3</v>
          </cell>
          <cell r="Q163">
            <v>14.906537455804749</v>
          </cell>
          <cell r="R163">
            <v>42.583490717324977</v>
          </cell>
          <cell r="S163">
            <v>2.8185308999999936E-2</v>
          </cell>
          <cell r="T163">
            <v>9.7753439999985758E-3</v>
          </cell>
          <cell r="U163">
            <v>14.903320695943661</v>
          </cell>
          <cell r="V163">
            <v>42.574392346480082</v>
          </cell>
          <cell r="W163">
            <v>0.19217603999999988</v>
          </cell>
          <cell r="X163">
            <v>6.3856079999998983E-2</v>
          </cell>
          <cell r="Y163">
            <v>14.922397002030786</v>
          </cell>
          <cell r="Z163">
            <v>42.62834828805687</v>
          </cell>
          <cell r="AA163">
            <v>0.28992980599999996</v>
          </cell>
          <cell r="AB163">
            <v>0.11788033999999925</v>
          </cell>
          <cell r="AC163">
            <v>14.935674135995662</v>
          </cell>
          <cell r="AD163">
            <v>42.665901693902008</v>
          </cell>
          <cell r="AE163">
            <v>0.41413408900000004</v>
          </cell>
          <cell r="AF163">
            <v>0.1722108399999982</v>
          </cell>
          <cell r="AG163">
            <v>14.95129187918123</v>
          </cell>
          <cell r="AH163">
            <v>42.710075342355395</v>
          </cell>
          <cell r="AI163">
            <v>0.57112980199999996</v>
          </cell>
          <cell r="AJ163">
            <v>0.22605500399999823</v>
          </cell>
          <cell r="AK163">
            <v>14.969735585202724</v>
          </cell>
          <cell r="AL163">
            <v>42.762242020747429</v>
          </cell>
          <cell r="AM163">
            <v>0.75918849899999996</v>
          </cell>
          <cell r="AN163">
            <v>0.28018173199999818</v>
          </cell>
          <cell r="AO163">
            <v>14.990921315553869</v>
          </cell>
          <cell r="AP163">
            <v>42.822164315130166</v>
          </cell>
          <cell r="AQ163">
            <v>0.97022492700000007</v>
          </cell>
          <cell r="AR163">
            <v>0.33410890799999748</v>
          </cell>
          <cell r="AS163">
            <v>15.014099619810665</v>
          </cell>
          <cell r="AT163">
            <v>42.887722459595707</v>
          </cell>
          <cell r="AU163">
            <v>14.912000000000001</v>
          </cell>
          <cell r="AV163">
            <v>42.912999999999997</v>
          </cell>
          <cell r="AW163">
            <v>1.2143099749999997</v>
          </cell>
          <cell r="AX163">
            <v>0.3877681519999987</v>
          </cell>
          <cell r="AY163">
            <v>15.052145490588828</v>
          </cell>
          <cell r="AZ163">
            <v>43.309391306992296</v>
          </cell>
          <cell r="BA163">
            <v>2.8003733659999996</v>
          </cell>
          <cell r="BB163">
            <v>0.64521533999999914</v>
          </cell>
          <cell r="BC163">
            <v>15.213410843473612</v>
          </cell>
          <cell r="BD163">
            <v>43.765518605373387</v>
          </cell>
          <cell r="BE163">
            <v>14.930999999999999</v>
          </cell>
          <cell r="BF163">
            <v>43.518000000000001</v>
          </cell>
          <cell r="BG163">
            <v>4.6007756209199995</v>
          </cell>
          <cell r="BH163">
            <v>0.69619739599999608</v>
          </cell>
          <cell r="BI163">
            <v>15.394364969274081</v>
          </cell>
          <cell r="BJ163">
            <v>44.828594047751999</v>
          </cell>
          <cell r="BK163">
            <v>6.2072106958150997</v>
          </cell>
          <cell r="BL163">
            <v>0.69619739599999608</v>
          </cell>
          <cell r="BM163">
            <v>15.534891593959891</v>
          </cell>
          <cell r="BN163">
            <v>45.226063364762375</v>
          </cell>
          <cell r="BO163">
            <v>14.956</v>
          </cell>
          <cell r="BP163">
            <v>43.923999999999999</v>
          </cell>
          <cell r="BQ163">
            <v>7.4513718102731001</v>
          </cell>
          <cell r="BR163">
            <v>0.69619739599999964</v>
          </cell>
          <cell r="BS163">
            <v>15.66872746583074</v>
          </cell>
          <cell r="BT163">
            <v>45.939897696907281</v>
          </cell>
        </row>
        <row r="164">
          <cell r="B164" t="str">
            <v>Heaton Norris</v>
          </cell>
          <cell r="C164" t="str">
            <v>HEATON NORRIS</v>
          </cell>
          <cell r="D164">
            <v>6.6</v>
          </cell>
          <cell r="E164">
            <v>54.75</v>
          </cell>
          <cell r="F164">
            <v>21.9</v>
          </cell>
          <cell r="G164">
            <v>0.85459834116701772</v>
          </cell>
          <cell r="H164">
            <v>0.68614458937493039</v>
          </cell>
          <cell r="I164">
            <v>15.023999999999999</v>
          </cell>
          <cell r="J164">
            <v>46.781999999999996</v>
          </cell>
          <cell r="K164">
            <v>2.5520143000000051E-2</v>
          </cell>
          <cell r="L164">
            <v>3.8189759999989192E-3</v>
          </cell>
          <cell r="M164">
            <v>15.026566507310974</v>
          </cell>
          <cell r="N164">
            <v>46.78925917889422</v>
          </cell>
          <cell r="O164">
            <v>6.1509298999999906E-2</v>
          </cell>
          <cell r="P164">
            <v>18.007279003999997</v>
          </cell>
          <cell r="Q164">
            <v>16.604609059192033</v>
          </cell>
          <cell r="R164">
            <v>51.252637536638296</v>
          </cell>
          <cell r="S164">
            <v>2.5520143000000051E-2</v>
          </cell>
          <cell r="T164">
            <v>18.010612023999997</v>
          </cell>
          <cell r="U164">
            <v>16.601752388145016</v>
          </cell>
          <cell r="V164">
            <v>51.244557650762445</v>
          </cell>
          <cell r="W164">
            <v>0.17321463199999987</v>
          </cell>
          <cell r="X164">
            <v>18.061302652000002</v>
          </cell>
          <cell r="Y164">
            <v>16.619106585221253</v>
          </cell>
          <cell r="Z164">
            <v>51.29364273250107</v>
          </cell>
          <cell r="AA164">
            <v>0.26091500599999984</v>
          </cell>
          <cell r="AB164">
            <v>18.111925943999999</v>
          </cell>
          <cell r="AC164">
            <v>16.631206767918286</v>
          </cell>
          <cell r="AD164">
            <v>51.327867217455733</v>
          </cell>
          <cell r="AE164">
            <v>0.37216334900000003</v>
          </cell>
          <cell r="AF164">
            <v>18.162872791999995</v>
          </cell>
          <cell r="AG164">
            <v>16.645395167491785</v>
          </cell>
          <cell r="AH164">
            <v>51.367998071666158</v>
          </cell>
          <cell r="AI164">
            <v>0.51255737099999998</v>
          </cell>
          <cell r="AJ164">
            <v>18.213297292</v>
          </cell>
          <cell r="AK164">
            <v>16.662087459164979</v>
          </cell>
          <cell r="AL164">
            <v>51.415211002208792</v>
          </cell>
          <cell r="AM164">
            <v>0.68052792200000001</v>
          </cell>
          <cell r="AN164">
            <v>18.264020156000001</v>
          </cell>
          <cell r="AO164">
            <v>16.681218171592288</v>
          </cell>
          <cell r="AP164">
            <v>51.469320828153911</v>
          </cell>
          <cell r="AQ164">
            <v>0.86888246999999996</v>
          </cell>
          <cell r="AR164">
            <v>18.314524704</v>
          </cell>
          <cell r="AS164">
            <v>16.70211292361865</v>
          </cell>
          <cell r="AT164">
            <v>51.528420111550119</v>
          </cell>
          <cell r="AU164">
            <v>15.038</v>
          </cell>
          <cell r="AV164">
            <v>47.216999999999999</v>
          </cell>
          <cell r="AW164">
            <v>1.086598819</v>
          </cell>
          <cell r="AX164">
            <v>18.364740028</v>
          </cell>
          <cell r="AY164">
            <v>16.73955086657789</v>
          </cell>
          <cell r="AZ164">
            <v>52.029712625164294</v>
          </cell>
          <cell r="BA164">
            <v>2.5003436270000003</v>
          </cell>
          <cell r="BB164">
            <v>18.177612779999997</v>
          </cell>
          <cell r="BC164">
            <v>16.846852075435272</v>
          </cell>
          <cell r="BD164">
            <v>52.333206274814565</v>
          </cell>
          <cell r="BE164">
            <v>15.048999999999999</v>
          </cell>
          <cell r="BF164">
            <v>47.636000000000003</v>
          </cell>
          <cell r="BG164">
            <v>4.1065689236800003</v>
          </cell>
          <cell r="BH164">
            <v>14.734132808</v>
          </cell>
          <cell r="BI164">
            <v>16.697133972198014</v>
          </cell>
          <cell r="BJ164">
            <v>52.297626832180555</v>
          </cell>
          <cell r="BK164">
            <v>5.5452851536877006</v>
          </cell>
          <cell r="BL164">
            <v>5.5333810839999966</v>
          </cell>
          <cell r="BM164">
            <v>16.018131959786515</v>
          </cell>
          <cell r="BN164">
            <v>50.377119122518621</v>
          </cell>
          <cell r="BO164">
            <v>15.071</v>
          </cell>
          <cell r="BP164">
            <v>48.017000000000003</v>
          </cell>
          <cell r="BQ164">
            <v>6.6662586881554997</v>
          </cell>
          <cell r="BR164">
            <v>-0.15066554799999388</v>
          </cell>
          <cell r="BS164">
            <v>15.640966583848313</v>
          </cell>
          <cell r="BT164">
            <v>49.629108945955494</v>
          </cell>
        </row>
        <row r="165">
          <cell r="B165" t="str">
            <v>Helwith Bridge</v>
          </cell>
          <cell r="C165" t="str">
            <v>HELWITH BRIDGE</v>
          </cell>
          <cell r="D165">
            <v>11</v>
          </cell>
          <cell r="E165">
            <v>50</v>
          </cell>
          <cell r="F165">
            <v>20</v>
          </cell>
          <cell r="G165">
            <v>0.10521335940304452</v>
          </cell>
          <cell r="H165">
            <v>0.11226180815560674</v>
          </cell>
          <cell r="I165">
            <v>2.2450000000000001</v>
          </cell>
          <cell r="J165">
            <v>5.26</v>
          </cell>
          <cell r="K165">
            <v>4.4029579999999846E-3</v>
          </cell>
          <cell r="L165">
            <v>9.6553599999937845E-5</v>
          </cell>
          <cell r="M165">
            <v>2.2452361631121347</v>
          </cell>
          <cell r="N165">
            <v>5.2606679701522259</v>
          </cell>
          <cell r="O165">
            <v>1.0642787999999986E-2</v>
          </cell>
          <cell r="P165">
            <v>1.9861040000002106E-4</v>
          </cell>
          <cell r="Q165">
            <v>2.2455690258440577</v>
          </cell>
          <cell r="R165">
            <v>5.2616094481320133</v>
          </cell>
          <cell r="S165">
            <v>4.4029579999999846E-3</v>
          </cell>
          <cell r="T165">
            <v>3.0912040000008467E-4</v>
          </cell>
          <cell r="U165">
            <v>2.2452473199756984</v>
          </cell>
          <cell r="V165">
            <v>5.2606995265277572</v>
          </cell>
          <cell r="W165">
            <v>3.0587844999999975E-2</v>
          </cell>
          <cell r="X165">
            <v>1.2223647200000021E-2</v>
          </cell>
          <cell r="Y165">
            <v>2.2472470205950983</v>
          </cell>
          <cell r="Z165">
            <v>5.2663555340010388</v>
          </cell>
          <cell r="AA165">
            <v>4.6499409999999991E-2</v>
          </cell>
          <cell r="AB165">
            <v>2.4145779199999939E-2</v>
          </cell>
          <cell r="AC165">
            <v>2.2487079108183248</v>
          </cell>
          <cell r="AD165">
            <v>5.2704875555346895</v>
          </cell>
          <cell r="AE165">
            <v>6.6657779E-2</v>
          </cell>
          <cell r="AF165">
            <v>3.6090415200000003E-2</v>
          </cell>
          <cell r="AG165">
            <v>2.2503928815981928</v>
          </cell>
          <cell r="AH165">
            <v>5.2752533725928723</v>
          </cell>
          <cell r="AI165">
            <v>9.193978199999997E-2</v>
          </cell>
          <cell r="AJ165">
            <v>4.8022311200000112E-2</v>
          </cell>
          <cell r="AK165">
            <v>2.2523461047441242</v>
          </cell>
          <cell r="AL165">
            <v>5.2807779219195066</v>
          </cell>
          <cell r="AM165">
            <v>0.12206731100000001</v>
          </cell>
          <cell r="AN165">
            <v>5.9974403199999915E-2</v>
          </cell>
          <cell r="AO165">
            <v>2.2545547120633738</v>
          </cell>
          <cell r="AP165">
            <v>5.2870248067691854</v>
          </cell>
          <cell r="AQ165">
            <v>0.15577980899999999</v>
          </cell>
          <cell r="AR165">
            <v>7.1923183200000129E-2</v>
          </cell>
          <cell r="AS165">
            <v>2.2569513076219958</v>
          </cell>
          <cell r="AT165">
            <v>5.2938034026542384</v>
          </cell>
          <cell r="AU165">
            <v>2.2480000000000002</v>
          </cell>
          <cell r="AV165">
            <v>5.391</v>
          </cell>
          <cell r="AW165">
            <v>0.19350210200000001</v>
          </cell>
          <cell r="AX165">
            <v>8.3863419199999956E-2</v>
          </cell>
          <cell r="AY165">
            <v>2.2625579143935219</v>
          </cell>
          <cell r="AZ165">
            <v>5.4321759999503705</v>
          </cell>
          <cell r="BA165">
            <v>0.43639959599999995</v>
          </cell>
          <cell r="BB165">
            <v>0.1429696912000008</v>
          </cell>
          <cell r="BC165">
            <v>2.2784090012659206</v>
          </cell>
          <cell r="BD165">
            <v>5.4770096440169702</v>
          </cell>
          <cell r="BE165">
            <v>2.2509999999999999</v>
          </cell>
          <cell r="BF165">
            <v>5.54</v>
          </cell>
          <cell r="BG165">
            <v>0.72073512203000001</v>
          </cell>
          <cell r="BH165">
            <v>0.1547626912000003</v>
          </cell>
          <cell r="BI165">
            <v>2.2969517180130246</v>
          </cell>
          <cell r="BJ165">
            <v>5.6699710856567265</v>
          </cell>
          <cell r="BK165">
            <v>0.98114953488299994</v>
          </cell>
          <cell r="BL165">
            <v>0.15476269120000075</v>
          </cell>
          <cell r="BM165">
            <v>2.3106199299549823</v>
          </cell>
          <cell r="BN165">
            <v>5.7086306270601401</v>
          </cell>
          <cell r="BO165">
            <v>2.2189999999999999</v>
          </cell>
          <cell r="BP165">
            <v>5.48</v>
          </cell>
          <cell r="BQ165">
            <v>1.1855726795479999</v>
          </cell>
          <cell r="BR165">
            <v>0.15476269119999986</v>
          </cell>
          <cell r="BS165">
            <v>2.2893493624641574</v>
          </cell>
          <cell r="BT165">
            <v>5.6789780450022258</v>
          </cell>
        </row>
        <row r="166">
          <cell r="B166" t="str">
            <v>Hensingham</v>
          </cell>
          <cell r="C166" t="str">
            <v>HENSINGHAM</v>
          </cell>
          <cell r="D166">
            <v>11</v>
          </cell>
          <cell r="E166">
            <v>33.405000000000001</v>
          </cell>
          <cell r="F166">
            <v>13.1</v>
          </cell>
          <cell r="G166">
            <v>0.69429912837599783</v>
          </cell>
          <cell r="H166">
            <v>0.62176203939194197</v>
          </cell>
          <cell r="I166">
            <v>8.1440000000000001</v>
          </cell>
          <cell r="J166">
            <v>23.19</v>
          </cell>
          <cell r="K166">
            <v>1.9221390999999977E-2</v>
          </cell>
          <cell r="L166">
            <v>1.4071199999996509E-3</v>
          </cell>
          <cell r="M166">
            <v>8.1450827160344392</v>
          </cell>
          <cell r="N166">
            <v>23.193062383400207</v>
          </cell>
          <cell r="O166">
            <v>4.6787342999999981E-2</v>
          </cell>
          <cell r="P166">
            <v>2.7429880000013895E-3</v>
          </cell>
          <cell r="Q166">
            <v>8.1465996681759911</v>
          </cell>
          <cell r="R166">
            <v>23.197352971984316</v>
          </cell>
          <cell r="S166">
            <v>1.9221390999999977E-2</v>
          </cell>
          <cell r="T166">
            <v>4.0746279999979151E-3</v>
          </cell>
          <cell r="U166">
            <v>8.1452227238946087</v>
          </cell>
          <cell r="V166">
            <v>23.193458385429587</v>
          </cell>
          <cell r="W166">
            <v>0.13647620499999991</v>
          </cell>
          <cell r="X166">
            <v>3.8288292000000723E-2</v>
          </cell>
          <cell r="Y166">
            <v>8.1531727572170674</v>
          </cell>
          <cell r="Z166">
            <v>23.215944475321464</v>
          </cell>
          <cell r="AA166">
            <v>0.20900093700000011</v>
          </cell>
          <cell r="AB166">
            <v>7.250387200000219E-2</v>
          </cell>
          <cell r="AC166">
            <v>8.1587751706594851</v>
          </cell>
          <cell r="AD166">
            <v>23.23179049346604</v>
          </cell>
          <cell r="AE166">
            <v>0.30144552600000007</v>
          </cell>
          <cell r="AF166">
            <v>0.10689232800000426</v>
          </cell>
          <cell r="AG166">
            <v>8.1654321790842932</v>
          </cell>
          <cell r="AH166">
            <v>23.250619356664433</v>
          </cell>
          <cell r="AI166">
            <v>0.41812441400000011</v>
          </cell>
          <cell r="AJ166">
            <v>0.14106244399999923</v>
          </cell>
          <cell r="AK166">
            <v>8.1733496984539631</v>
          </cell>
          <cell r="AL166">
            <v>23.273013483210313</v>
          </cell>
          <cell r="AM166">
            <v>0.55792760899999994</v>
          </cell>
          <cell r="AN166">
            <v>0.17539224000000075</v>
          </cell>
          <cell r="AO166">
            <v>8.1824893102020226</v>
          </cell>
          <cell r="AP166">
            <v>23.298864208988171</v>
          </cell>
          <cell r="AQ166">
            <v>0.71486506300000008</v>
          </cell>
          <cell r="AR166">
            <v>0.20964072399999978</v>
          </cell>
          <cell r="AS166">
            <v>8.1925239695447107</v>
          </cell>
          <cell r="AT166">
            <v>23.327246511660618</v>
          </cell>
          <cell r="AU166">
            <v>8.1489999999999991</v>
          </cell>
          <cell r="AV166">
            <v>23.398</v>
          </cell>
          <cell r="AW166">
            <v>0.89033018100000005</v>
          </cell>
          <cell r="AX166">
            <v>0.24376669600000156</v>
          </cell>
          <cell r="AY166">
            <v>8.2085246488384591</v>
          </cell>
          <cell r="AZ166">
            <v>23.566361131365692</v>
          </cell>
          <cell r="BA166">
            <v>2.0269297509999999</v>
          </cell>
          <cell r="BB166">
            <v>0.12264167199999321</v>
          </cell>
          <cell r="BC166">
            <v>8.2618232399737597</v>
          </cell>
          <cell r="BD166">
            <v>23.717112312243536</v>
          </cell>
          <cell r="BE166">
            <v>8.0980000000000008</v>
          </cell>
          <cell r="BF166">
            <v>23.632999999999999</v>
          </cell>
          <cell r="BG166">
            <v>3.3499950822000004</v>
          </cell>
          <cell r="BH166">
            <v>-0.87737519600000091</v>
          </cell>
          <cell r="BI166">
            <v>8.2277788869910182</v>
          </cell>
          <cell r="BJ166">
            <v>24.000070124184763</v>
          </cell>
          <cell r="BK166">
            <v>4.5433965847769997</v>
          </cell>
          <cell r="BL166">
            <v>-12.858358452000001</v>
          </cell>
          <cell r="BM166">
            <v>7.6615776843324852</v>
          </cell>
          <cell r="BN166">
            <v>22.398611284521454</v>
          </cell>
          <cell r="BO166">
            <v>8.0990000000000002</v>
          </cell>
          <cell r="BP166">
            <v>23.649000000000001</v>
          </cell>
          <cell r="BQ166">
            <v>5.4599903876609996</v>
          </cell>
          <cell r="BR166">
            <v>-14.107225452000002</v>
          </cell>
          <cell r="BS166">
            <v>7.6451378643507191</v>
          </cell>
          <cell r="BT166">
            <v>22.365284024634338</v>
          </cell>
        </row>
        <row r="167">
          <cell r="B167" t="str">
            <v>Heyrod</v>
          </cell>
          <cell r="C167" t="str">
            <v>HEYROD</v>
          </cell>
          <cell r="D167">
            <v>6.6</v>
          </cell>
          <cell r="E167">
            <v>54.75</v>
          </cell>
          <cell r="F167">
            <v>21.9</v>
          </cell>
          <cell r="G167">
            <v>0.85100758580096603</v>
          </cell>
          <cell r="H167">
            <v>0.72382237903179203</v>
          </cell>
          <cell r="I167">
            <v>15.849</v>
          </cell>
          <cell r="J167">
            <v>46.585000000000001</v>
          </cell>
          <cell r="K167">
            <v>2.8721501000000149E-2</v>
          </cell>
          <cell r="L167">
            <v>2.2591119999990639E-3</v>
          </cell>
          <cell r="M167">
            <v>15.851710100796245</v>
          </cell>
          <cell r="N167">
            <v>46.59266532260289</v>
          </cell>
          <cell r="O167">
            <v>7.0024802000000275E-2</v>
          </cell>
          <cell r="P167">
            <v>4.3578240000003987E-3</v>
          </cell>
          <cell r="Q167">
            <v>15.855506792294566</v>
          </cell>
          <cell r="R167">
            <v>46.603403987821039</v>
          </cell>
          <cell r="S167">
            <v>2.8721501000000149E-2</v>
          </cell>
          <cell r="T167">
            <v>6.4186880000001167E-3</v>
          </cell>
          <cell r="U167">
            <v>15.85207396933008</v>
          </cell>
          <cell r="V167">
            <v>46.593694498233837</v>
          </cell>
          <cell r="W167">
            <v>0.20142660999999995</v>
          </cell>
          <cell r="X167">
            <v>5.7957364000000844E-2</v>
          </cell>
          <cell r="Y167">
            <v>15.871690213213997</v>
          </cell>
          <cell r="Z167">
            <v>46.649177614520745</v>
          </cell>
          <cell r="AA167">
            <v>0.30678771900000013</v>
          </cell>
          <cell r="AB167">
            <v>0.109480883999999</v>
          </cell>
          <cell r="AC167">
            <v>15.885414059090492</v>
          </cell>
          <cell r="AD167">
            <v>46.687994512453656</v>
          </cell>
          <cell r="AE167">
            <v>0.441922331</v>
          </cell>
          <cell r="AF167">
            <v>0.1612433599999985</v>
          </cell>
          <cell r="AG167">
            <v>15.901763314252243</v>
          </cell>
          <cell r="AH167">
            <v>46.734237189222547</v>
          </cell>
          <cell r="AI167">
            <v>0.61427276799999997</v>
          </cell>
          <cell r="AJ167">
            <v>0.21267868399999923</v>
          </cell>
          <cell r="AK167">
            <v>15.921339491427114</v>
          </cell>
          <cell r="AL167">
            <v>46.789606979742793</v>
          </cell>
          <cell r="AM167">
            <v>0.82209952900000016</v>
          </cell>
          <cell r="AN167">
            <v>0.26433429599999858</v>
          </cell>
          <cell r="AO167">
            <v>15.944038312321283</v>
          </cell>
          <cell r="AP167">
            <v>46.853808940459615</v>
          </cell>
          <cell r="AQ167">
            <v>1.0562731890000001</v>
          </cell>
          <cell r="AR167">
            <v>0.31586114399999854</v>
          </cell>
          <cell r="AS167">
            <v>15.969030625230587</v>
          </cell>
          <cell r="AT167">
            <v>46.924497876202437</v>
          </cell>
          <cell r="AU167">
            <v>15.85</v>
          </cell>
          <cell r="AV167">
            <v>46.606999999999999</v>
          </cell>
          <cell r="AW167">
            <v>1.3284217839999997</v>
          </cell>
          <cell r="AX167">
            <v>0.36720478000000156</v>
          </cell>
          <cell r="AY167">
            <v>15.998328856540981</v>
          </cell>
          <cell r="AZ167">
            <v>47.026537361223099</v>
          </cell>
          <cell r="BA167">
            <v>3.1088030779999998</v>
          </cell>
          <cell r="BB167">
            <v>0.61622513200000206</v>
          </cell>
          <cell r="BC167">
            <v>16.1758554605731</v>
          </cell>
          <cell r="BD167">
            <v>47.528658423431615</v>
          </cell>
          <cell r="BE167">
            <v>15.87</v>
          </cell>
          <cell r="BF167">
            <v>47.311999999999998</v>
          </cell>
          <cell r="BG167">
            <v>5.1276011690699992</v>
          </cell>
          <cell r="BH167">
            <v>0.66566502799999583</v>
          </cell>
          <cell r="BI167">
            <v>16.376779363388714</v>
          </cell>
          <cell r="BJ167">
            <v>48.745388497670248</v>
          </cell>
          <cell r="BK167">
            <v>6.9128834707261007</v>
          </cell>
          <cell r="BL167">
            <v>0.66566502799999938</v>
          </cell>
          <cell r="BM167">
            <v>16.53295106300093</v>
          </cell>
          <cell r="BN167">
            <v>49.18710876897115</v>
          </cell>
          <cell r="BO167">
            <v>15.879</v>
          </cell>
          <cell r="BP167">
            <v>47.658000000000001</v>
          </cell>
          <cell r="BQ167">
            <v>8.2758800846966984</v>
          </cell>
          <cell r="BR167">
            <v>0.66566502800000293</v>
          </cell>
          <cell r="BS167">
            <v>16.661182345119187</v>
          </cell>
          <cell r="BT167">
            <v>49.870345761432688</v>
          </cell>
        </row>
        <row r="168">
          <cell r="B168" t="str">
            <v>Heyside</v>
          </cell>
          <cell r="C168" t="str">
            <v>HEYSIDE</v>
          </cell>
          <cell r="D168">
            <v>6.6</v>
          </cell>
          <cell r="E168">
            <v>54.75</v>
          </cell>
          <cell r="F168">
            <v>21.9</v>
          </cell>
          <cell r="G168">
            <v>0.75398091186524629</v>
          </cell>
          <cell r="H168">
            <v>0.65676810503718885</v>
          </cell>
          <cell r="I168">
            <v>14.382</v>
          </cell>
          <cell r="J168">
            <v>41.277000000000001</v>
          </cell>
          <cell r="K168">
            <v>1.2015480000000078E-2</v>
          </cell>
          <cell r="L168">
            <v>1.9481440000008732E-3</v>
          </cell>
          <cell r="M168">
            <v>14.383221500314434</v>
          </cell>
          <cell r="N168">
            <v>41.280454924622234</v>
          </cell>
          <cell r="O168">
            <v>6.0288591459999994</v>
          </cell>
          <cell r="P168">
            <v>3.7427399999998556E-3</v>
          </cell>
          <cell r="Q168">
            <v>14.909715806484234</v>
          </cell>
          <cell r="R168">
            <v>42.769605701217323</v>
          </cell>
          <cell r="S168">
            <v>1.2015480000000078E-2</v>
          </cell>
          <cell r="T168">
            <v>5.4936200000001989E-3</v>
          </cell>
          <cell r="U168">
            <v>14.38353164903004</v>
          </cell>
          <cell r="V168">
            <v>41.281332157662156</v>
          </cell>
          <cell r="W168">
            <v>6.0808473209999994</v>
          </cell>
          <cell r="X168">
            <v>3.4118664000000187E-2</v>
          </cell>
          <cell r="Y168">
            <v>14.91692079659472</v>
          </cell>
          <cell r="Z168">
            <v>42.789984490679345</v>
          </cell>
          <cell r="AA168">
            <v>6.1214276869999997</v>
          </cell>
          <cell r="AB168">
            <v>6.272318800000054E-2</v>
          </cell>
          <cell r="AC168">
            <v>14.922972904907652</v>
          </cell>
          <cell r="AD168">
            <v>42.807102437993549</v>
          </cell>
          <cell r="AE168">
            <v>6.1726969140000003</v>
          </cell>
          <cell r="AF168">
            <v>9.1520956000000098E-2</v>
          </cell>
          <cell r="AG168">
            <v>14.929976950531358</v>
          </cell>
          <cell r="AH168">
            <v>42.8269128706186</v>
          </cell>
          <cell r="AI168">
            <v>6.2371170309999995</v>
          </cell>
          <cell r="AJ168">
            <v>0.1200398319999989</v>
          </cell>
          <cell r="AK168">
            <v>14.938107003959654</v>
          </cell>
          <cell r="AL168">
            <v>42.849908134260829</v>
          </cell>
          <cell r="AM168">
            <v>6.3139467900000001</v>
          </cell>
          <cell r="AN168">
            <v>0.14873698400000013</v>
          </cell>
          <cell r="AO168">
            <v>14.947338214637321</v>
          </cell>
          <cell r="AP168">
            <v>42.876017940935789</v>
          </cell>
          <cell r="AQ168">
            <v>6.3999328810000007</v>
          </cell>
          <cell r="AR168">
            <v>0.17732201199999942</v>
          </cell>
          <cell r="AS168">
            <v>14.957360588333687</v>
          </cell>
          <cell r="AT168">
            <v>42.904365494552927</v>
          </cell>
          <cell r="AU168">
            <v>14.391</v>
          </cell>
          <cell r="AV168">
            <v>41.616999999999997</v>
          </cell>
          <cell r="AW168">
            <v>6.4989110800000001</v>
          </cell>
          <cell r="AX168">
            <v>0.20575109600000108</v>
          </cell>
          <cell r="AY168">
            <v>14.977505835172591</v>
          </cell>
          <cell r="AZ168">
            <v>43.27588901302407</v>
          </cell>
          <cell r="BA168">
            <v>7.1404874109999996</v>
          </cell>
          <cell r="BB168">
            <v>0.34151201199999992</v>
          </cell>
          <cell r="BC168">
            <v>15.045505209234193</v>
          </cell>
          <cell r="BD168">
            <v>43.468220287085671</v>
          </cell>
          <cell r="BE168">
            <v>14.401999999999999</v>
          </cell>
          <cell r="BF168">
            <v>42.01</v>
          </cell>
          <cell r="BG168">
            <v>7.8729101520000002</v>
          </cell>
          <cell r="BH168">
            <v>0.3683637680000027</v>
          </cell>
          <cell r="BI168">
            <v>15.122924502451127</v>
          </cell>
          <cell r="BJ168">
            <v>44.04908241762692</v>
          </cell>
          <cell r="BK168">
            <v>8.5368667925352995</v>
          </cell>
          <cell r="BL168">
            <v>0.36836376800000092</v>
          </cell>
          <cell r="BM168">
            <v>15.181005645654658</v>
          </cell>
          <cell r="BN168">
            <v>44.213360698500054</v>
          </cell>
          <cell r="BO168">
            <v>14.412000000000001</v>
          </cell>
          <cell r="BP168">
            <v>42.377000000000002</v>
          </cell>
          <cell r="BQ168">
            <v>9.0625607124965022</v>
          </cell>
          <cell r="BR168">
            <v>0.36836376800000092</v>
          </cell>
          <cell r="BS168">
            <v>15.236991937503287</v>
          </cell>
          <cell r="BT168">
            <v>44.710429573731211</v>
          </cell>
        </row>
        <row r="169">
          <cell r="B169" t="str">
            <v>Heywood</v>
          </cell>
          <cell r="C169" t="str">
            <v>HEYWOOD</v>
          </cell>
          <cell r="D169">
            <v>6.6</v>
          </cell>
          <cell r="E169">
            <v>50</v>
          </cell>
          <cell r="F169">
            <v>20</v>
          </cell>
          <cell r="G169">
            <v>0.93263239032384826</v>
          </cell>
          <cell r="H169">
            <v>0.76759933995016616</v>
          </cell>
          <cell r="I169">
            <v>15.35</v>
          </cell>
          <cell r="J169">
            <v>46.625999999999998</v>
          </cell>
          <cell r="K169">
            <v>1.9033931000000059E-2</v>
          </cell>
          <cell r="L169">
            <v>3.678231999999948E-3</v>
          </cell>
          <cell r="M169">
            <v>15.351986799003322</v>
          </cell>
          <cell r="N169">
            <v>46.631619516192416</v>
          </cell>
          <cell r="O169">
            <v>4.576409799999992E-2</v>
          </cell>
          <cell r="P169">
            <v>16.006982992000005</v>
          </cell>
          <cell r="Q169">
            <v>16.754251189946135</v>
          </cell>
          <cell r="R169">
            <v>50.59782215560076</v>
          </cell>
          <cell r="S169">
            <v>1.9033931000000059E-2</v>
          </cell>
          <cell r="T169">
            <v>16.010144671999999</v>
          </cell>
          <cell r="U169">
            <v>16.752189482019794</v>
          </cell>
          <cell r="V169">
            <v>50.59199076497859</v>
          </cell>
          <cell r="W169">
            <v>0.12844475199999994</v>
          </cell>
          <cell r="X169">
            <v>16.068446132000002</v>
          </cell>
          <cell r="Y169">
            <v>16.76686050180491</v>
          </cell>
          <cell r="Z169">
            <v>50.633486675286498</v>
          </cell>
          <cell r="AA169">
            <v>0.19311016800000014</v>
          </cell>
          <cell r="AB169">
            <v>16.126668155999997</v>
          </cell>
          <cell r="AC169">
            <v>16.777610364920669</v>
          </cell>
          <cell r="AD169">
            <v>50.663891879710427</v>
          </cell>
          <cell r="AE169">
            <v>0.27490078100000004</v>
          </cell>
          <cell r="AF169">
            <v>16.185178348000004</v>
          </cell>
          <cell r="AG169">
            <v>16.789883502425862</v>
          </cell>
          <cell r="AH169">
            <v>50.698605554735856</v>
          </cell>
          <cell r="AI169">
            <v>0.37777691199999996</v>
          </cell>
          <cell r="AJ169">
            <v>16.243189143999999</v>
          </cell>
          <cell r="AK169">
            <v>16.803957458579276</v>
          </cell>
          <cell r="AL169">
            <v>50.738412714072666</v>
          </cell>
          <cell r="AM169">
            <v>0.50055496699999991</v>
          </cell>
          <cell r="AN169">
            <v>16.301466088000002</v>
          </cell>
          <cell r="AO169">
            <v>16.819795663490002</v>
          </cell>
          <cell r="AP169">
            <v>50.783209922449444</v>
          </cell>
          <cell r="AQ169">
            <v>0.63802776000000005</v>
          </cell>
          <cell r="AR169">
            <v>16.359529987999998</v>
          </cell>
          <cell r="AS169">
            <v>16.83690068808697</v>
          </cell>
          <cell r="AT169">
            <v>50.831590237988962</v>
          </cell>
          <cell r="AU169">
            <v>15.36</v>
          </cell>
          <cell r="AV169">
            <v>46.984000000000002</v>
          </cell>
          <cell r="AW169">
            <v>0.7965742429999999</v>
          </cell>
          <cell r="AX169">
            <v>16.417318283999997</v>
          </cell>
          <cell r="AY169">
            <v>16.865825073373443</v>
          </cell>
          <cell r="AZ169">
            <v>51.243116482652376</v>
          </cell>
          <cell r="BA169">
            <v>1.8263871790000001</v>
          </cell>
          <cell r="BB169">
            <v>16.316370003999996</v>
          </cell>
          <cell r="BC169">
            <v>16.947079658098041</v>
          </cell>
          <cell r="BD169">
            <v>51.472939154097411</v>
          </cell>
          <cell r="BE169">
            <v>15.379</v>
          </cell>
          <cell r="BF169">
            <v>47.688000000000002</v>
          </cell>
          <cell r="BG169">
            <v>3.00411358704</v>
          </cell>
          <cell r="BH169">
            <v>13.271851072000006</v>
          </cell>
          <cell r="BI169">
            <v>16.802777663214783</v>
          </cell>
          <cell r="BJ169">
            <v>51.715051362244452</v>
          </cell>
          <cell r="BK169">
            <v>4.0766919898275003</v>
          </cell>
          <cell r="BL169">
            <v>5.4478678120000001</v>
          </cell>
          <cell r="BM169">
            <v>16.212182903863301</v>
          </cell>
          <cell r="BN169">
            <v>50.044597125161765</v>
          </cell>
          <cell r="BO169">
            <v>15.388</v>
          </cell>
          <cell r="BP169">
            <v>48.040999999999997</v>
          </cell>
          <cell r="BQ169">
            <v>4.9317005211560998</v>
          </cell>
          <cell r="BR169">
            <v>1.3439266280000033</v>
          </cell>
          <cell r="BS169">
            <v>15.936975003621061</v>
          </cell>
          <cell r="BT169">
            <v>49.59373579104944</v>
          </cell>
        </row>
        <row r="170">
          <cell r="B170" t="str">
            <v>Higher Mill</v>
          </cell>
          <cell r="C170" t="str">
            <v>HIGHER MILL</v>
          </cell>
          <cell r="D170">
            <v>6.6</v>
          </cell>
          <cell r="E170">
            <v>54.75</v>
          </cell>
          <cell r="F170">
            <v>21.9</v>
          </cell>
          <cell r="G170">
            <v>0.68785461406425807</v>
          </cell>
          <cell r="H170">
            <v>0.60346313295402676</v>
          </cell>
          <cell r="I170">
            <v>13.212999999999999</v>
          </cell>
          <cell r="J170">
            <v>37.652000000000001</v>
          </cell>
          <cell r="K170">
            <v>3.0122927999999938E-2</v>
          </cell>
          <cell r="L170">
            <v>2.3724880000006721E-3</v>
          </cell>
          <cell r="M170">
            <v>13.215842611693185</v>
          </cell>
          <cell r="N170">
            <v>37.660040120018131</v>
          </cell>
          <cell r="O170">
            <v>7.2631198000000063E-2</v>
          </cell>
          <cell r="P170">
            <v>4.5920320000014669E-3</v>
          </cell>
          <cell r="Q170">
            <v>13.219755280701241</v>
          </cell>
          <cell r="R170">
            <v>37.671106819170667</v>
          </cell>
          <cell r="S170">
            <v>3.0122927999999938E-2</v>
          </cell>
          <cell r="T170">
            <v>6.7815160000010977E-3</v>
          </cell>
          <cell r="U170">
            <v>13.216228301617832</v>
          </cell>
          <cell r="V170">
            <v>37.661131015862743</v>
          </cell>
          <cell r="W170">
            <v>0.20466067199999993</v>
          </cell>
          <cell r="X170">
            <v>6.7623308000000826E-2</v>
          </cell>
          <cell r="Y170">
            <v>13.236818671083185</v>
          </cell>
          <cell r="Z170">
            <v>37.719369375367087</v>
          </cell>
          <cell r="AA170">
            <v>0.30838645100000006</v>
          </cell>
          <cell r="AB170">
            <v>0.12845376799999908</v>
          </cell>
          <cell r="AC170">
            <v>13.251213608792803</v>
          </cell>
          <cell r="AD170">
            <v>37.760084407644008</v>
          </cell>
          <cell r="AE170">
            <v>0.44001935900000011</v>
          </cell>
          <cell r="AF170">
            <v>0.18954339600000125</v>
          </cell>
          <cell r="AG170">
            <v>13.268072458495608</v>
          </cell>
          <cell r="AH170">
            <v>37.807768435435435</v>
          </cell>
          <cell r="AI170">
            <v>0.60621180600000013</v>
          </cell>
          <cell r="AJ170">
            <v>0.25028221200000011</v>
          </cell>
          <cell r="AK170">
            <v>13.287923795735091</v>
          </cell>
          <cell r="AL170">
            <v>37.863916496146075</v>
          </cell>
          <cell r="AM170">
            <v>0.80511135</v>
          </cell>
          <cell r="AN170">
            <v>0.31126016800000222</v>
          </cell>
          <cell r="AO170">
            <v>13.310657181277715</v>
          </cell>
          <cell r="AP170">
            <v>37.92821622045215</v>
          </cell>
          <cell r="AQ170">
            <v>1.0281920909999998</v>
          </cell>
          <cell r="AR170">
            <v>0.37210343200000118</v>
          </cell>
          <cell r="AS170">
            <v>13.335494090477132</v>
          </cell>
          <cell r="AT170">
            <v>37.998465608126637</v>
          </cell>
          <cell r="AU170">
            <v>13.223000000000001</v>
          </cell>
          <cell r="AV170">
            <v>38.006</v>
          </cell>
          <cell r="AW170">
            <v>1.2861703430000002</v>
          </cell>
          <cell r="AX170">
            <v>0.43275166000000276</v>
          </cell>
          <cell r="AY170">
            <v>13.373366678961823</v>
          </cell>
          <cell r="AZ170">
            <v>38.431301193433619</v>
          </cell>
          <cell r="BA170">
            <v>2.9619224890000004</v>
          </cell>
          <cell r="BB170">
            <v>0.72772457200000318</v>
          </cell>
          <cell r="BC170">
            <v>13.545760412709557</v>
          </cell>
          <cell r="BD170">
            <v>38.918904306101979</v>
          </cell>
          <cell r="BE170">
            <v>13.241</v>
          </cell>
          <cell r="BF170">
            <v>38.718000000000004</v>
          </cell>
          <cell r="BG170">
            <v>4.8654372982300007</v>
          </cell>
          <cell r="BH170">
            <v>0.78518140000000614</v>
          </cell>
          <cell r="BI170">
            <v>13.735300943410762</v>
          </cell>
          <cell r="BJ170">
            <v>40.116094196130632</v>
          </cell>
          <cell r="BK170">
            <v>6.5692819260279993</v>
          </cell>
          <cell r="BL170">
            <v>0.66175305200000167</v>
          </cell>
          <cell r="BM170">
            <v>13.873551513800615</v>
          </cell>
          <cell r="BN170">
            <v>40.507125859432932</v>
          </cell>
          <cell r="BO170">
            <v>13.25</v>
          </cell>
          <cell r="BP170">
            <v>39.055</v>
          </cell>
          <cell r="BQ170">
            <v>7.895522509809501</v>
          </cell>
          <cell r="BR170">
            <v>0.33145793200000639</v>
          </cell>
          <cell r="BS170">
            <v>13.969674147378258</v>
          </cell>
          <cell r="BT170">
            <v>41.090545879423253</v>
          </cell>
        </row>
        <row r="171">
          <cell r="B171" t="str">
            <v>Higher Walton</v>
          </cell>
          <cell r="C171" t="str">
            <v>HIGHER WALTON</v>
          </cell>
          <cell r="D171">
            <v>11</v>
          </cell>
          <cell r="E171">
            <v>33.405000000000001</v>
          </cell>
          <cell r="F171">
            <v>13.1</v>
          </cell>
          <cell r="G171">
            <v>0.87939880172982088</v>
          </cell>
          <cell r="H171">
            <v>0.68917349058175337</v>
          </cell>
          <cell r="I171">
            <v>9.0269999999999992</v>
          </cell>
          <cell r="J171">
            <v>29.373000000000001</v>
          </cell>
          <cell r="K171">
            <v>2.1078230999999947E-2</v>
          </cell>
          <cell r="L171">
            <v>1.2652120000069544E-3</v>
          </cell>
          <cell r="M171">
            <v>9.0281727266209693</v>
          </cell>
          <cell r="N171">
            <v>29.376316971784668</v>
          </cell>
          <cell r="O171">
            <v>5.0605361999999987E-2</v>
          </cell>
          <cell r="P171">
            <v>2.5086240000078419E-3</v>
          </cell>
          <cell r="Q171">
            <v>9.029787761283167</v>
          </cell>
          <cell r="R171">
            <v>29.380884979630629</v>
          </cell>
          <cell r="S171">
            <v>2.1078230999999947E-2</v>
          </cell>
          <cell r="T171">
            <v>3.7846000000101299E-3</v>
          </cell>
          <cell r="U171">
            <v>9.0283049601973335</v>
          </cell>
          <cell r="V171">
            <v>29.376690984818854</v>
          </cell>
          <cell r="W171">
            <v>0.14172632600000001</v>
          </cell>
          <cell r="X171">
            <v>5.0490168000010271E-2</v>
          </cell>
          <cell r="Y171">
            <v>9.0370887495048713</v>
          </cell>
          <cell r="Z171">
            <v>29.40153529275435</v>
          </cell>
          <cell r="AA171">
            <v>0.21282027100000012</v>
          </cell>
          <cell r="AB171">
            <v>9.7229388000013017E-2</v>
          </cell>
          <cell r="AC171">
            <v>9.0432733867350734</v>
          </cell>
          <cell r="AD171">
            <v>29.419028088452968</v>
          </cell>
          <cell r="AE171">
            <v>0.302586884</v>
          </cell>
          <cell r="AF171">
            <v>0.144169404000003</v>
          </cell>
          <cell r="AG171">
            <v>9.0504486239217226</v>
          </cell>
          <cell r="AH171">
            <v>29.439322723938176</v>
          </cell>
          <cell r="AI171">
            <v>0.41527704199999993</v>
          </cell>
          <cell r="AJ171">
            <v>0.19092398000000088</v>
          </cell>
          <cell r="AK171">
            <v>9.0588173021122476</v>
          </cell>
          <cell r="AL171">
            <v>29.462992920330528</v>
          </cell>
          <cell r="AM171">
            <v>0.54957229500000004</v>
          </cell>
          <cell r="AN171">
            <v>0.23786147600001328</v>
          </cell>
          <cell r="AO171">
            <v>9.0683295545141682</v>
          </cell>
          <cell r="AP171">
            <v>29.489897633041554</v>
          </cell>
          <cell r="AQ171">
            <v>0.69980860499999975</v>
          </cell>
          <cell r="AR171">
            <v>0.28473542800000828</v>
          </cell>
          <cell r="AS171">
            <v>9.0786751602255986</v>
          </cell>
          <cell r="AT171">
            <v>29.519159424857691</v>
          </cell>
          <cell r="AU171">
            <v>9.0370000000000008</v>
          </cell>
          <cell r="AV171">
            <v>29.792000000000002</v>
          </cell>
          <cell r="AW171">
            <v>0.87244525699999997</v>
          </cell>
          <cell r="AX171">
            <v>0.33149866000001538</v>
          </cell>
          <cell r="AY171">
            <v>9.100190667688107</v>
          </cell>
          <cell r="AZ171">
            <v>29.970730198519863</v>
          </cell>
          <cell r="BA171">
            <v>1.9892824070000001</v>
          </cell>
          <cell r="BB171">
            <v>0.55963825199999917</v>
          </cell>
          <cell r="BC171">
            <v>9.1707836389651511</v>
          </cell>
          <cell r="BD171">
            <v>30.170397273296281</v>
          </cell>
          <cell r="BE171">
            <v>8.9789999999999992</v>
          </cell>
          <cell r="BF171">
            <v>29.856999999999999</v>
          </cell>
          <cell r="BG171">
            <v>3.2660493960400006</v>
          </cell>
          <cell r="BH171">
            <v>0.57730257200001489</v>
          </cell>
          <cell r="BI171">
            <v>9.1807236630307614</v>
          </cell>
          <cell r="BJ171">
            <v>30.427560680219365</v>
          </cell>
          <cell r="BK171">
            <v>4.4235725991270005</v>
          </cell>
          <cell r="BL171">
            <v>-2.4071479679999861</v>
          </cell>
          <cell r="BM171">
            <v>9.0848348457801613</v>
          </cell>
          <cell r="BN171">
            <v>30.156346148547936</v>
          </cell>
          <cell r="BO171">
            <v>8.99</v>
          </cell>
          <cell r="BP171">
            <v>30.265000000000001</v>
          </cell>
          <cell r="BQ171">
            <v>5.3387709319120003</v>
          </cell>
          <cell r="BR171">
            <v>-10.393558495999986</v>
          </cell>
          <cell r="BS171">
            <v>8.7246924581070395</v>
          </cell>
          <cell r="BT171">
            <v>29.514596952110214</v>
          </cell>
        </row>
        <row r="172">
          <cell r="B172" t="str">
            <v>Hill Top T11 &amp; T12</v>
          </cell>
          <cell r="C172" t="str">
            <v>HILL TOP T11 &amp; T12</v>
          </cell>
          <cell r="D172">
            <v>11</v>
          </cell>
          <cell r="E172">
            <v>33.405000000000001</v>
          </cell>
          <cell r="F172">
            <v>13.1</v>
          </cell>
          <cell r="G172">
            <v>0.90201378514482766</v>
          </cell>
          <cell r="H172">
            <v>0.7569989789229884</v>
          </cell>
          <cell r="I172">
            <v>9.9149999999999991</v>
          </cell>
          <cell r="J172">
            <v>30.126999999999999</v>
          </cell>
          <cell r="K172">
            <v>2.8499512999999865E-2</v>
          </cell>
          <cell r="L172">
            <v>3.6349880000017265E-3</v>
          </cell>
          <cell r="M172">
            <v>9.9166866238911471</v>
          </cell>
          <cell r="N172">
            <v>30.131770492762968</v>
          </cell>
          <cell r="O172">
            <v>6.9203979000000082E-2</v>
          </cell>
          <cell r="P172">
            <v>6.9932200000053513E-3</v>
          </cell>
          <cell r="Q172">
            <v>9.9189993157594678</v>
          </cell>
          <cell r="R172">
            <v>30.138311773174504</v>
          </cell>
          <cell r="S172">
            <v>2.8499512999999865E-2</v>
          </cell>
          <cell r="T172">
            <v>1.0275696000000778E-2</v>
          </cell>
          <cell r="U172">
            <v>9.917035170668548</v>
          </cell>
          <cell r="V172">
            <v>30.132756331922408</v>
          </cell>
          <cell r="W172">
            <v>0.19763620000000004</v>
          </cell>
          <cell r="X172">
            <v>7.9102764000005266E-2</v>
          </cell>
          <cell r="Y172">
            <v>9.9295250286691505</v>
          </cell>
          <cell r="Z172">
            <v>30.168082985075543</v>
          </cell>
          <cell r="AA172">
            <v>0.29989306200000021</v>
          </cell>
          <cell r="AB172">
            <v>0.14789388800000225</v>
          </cell>
          <cell r="AC172">
            <v>9.9385027196474631</v>
          </cell>
          <cell r="AD172">
            <v>30.193475729756191</v>
          </cell>
          <cell r="AE172">
            <v>0.43055386699999998</v>
          </cell>
          <cell r="AF172">
            <v>0.21705078000000455</v>
          </cell>
          <cell r="AG172">
            <v>9.9489904288430822</v>
          </cell>
          <cell r="AH172">
            <v>30.223139450921529</v>
          </cell>
          <cell r="AI172">
            <v>0.59659835500000002</v>
          </cell>
          <cell r="AJ172">
            <v>0.28568144000000117</v>
          </cell>
          <cell r="AK172">
            <v>9.9613076797403455</v>
          </cell>
          <cell r="AL172">
            <v>30.257977897461657</v>
          </cell>
          <cell r="AM172">
            <v>0.79629446800000014</v>
          </cell>
          <cell r="AN172">
            <v>0.35464998400000169</v>
          </cell>
          <cell r="AO172">
            <v>9.9754089171985907</v>
          </cell>
          <cell r="AP172">
            <v>30.297862219981042</v>
          </cell>
          <cell r="AQ172">
            <v>1.0209435549999999</v>
          </cell>
          <cell r="AR172">
            <v>0.42340928000000133</v>
          </cell>
          <cell r="AS172">
            <v>9.9908088634629131</v>
          </cell>
          <cell r="AT172">
            <v>30.341419845714682</v>
          </cell>
          <cell r="AU172">
            <v>9.9260000000000002</v>
          </cell>
          <cell r="AV172">
            <v>30.53</v>
          </cell>
          <cell r="AW172">
            <v>1.2815610179999999</v>
          </cell>
          <cell r="AX172">
            <v>0.49187553600000378</v>
          </cell>
          <cell r="AY172">
            <v>10.019081279258421</v>
          </cell>
          <cell r="AZ172">
            <v>30.793273615060592</v>
          </cell>
          <cell r="BA172">
            <v>2.9834477200000009</v>
          </cell>
          <cell r="BB172">
            <v>0.82219048800000394</v>
          </cell>
          <cell r="BC172">
            <v>10.125744203984285</v>
          </cell>
          <cell r="BD172">
            <v>31.094961924559986</v>
          </cell>
          <cell r="BE172">
            <v>9.9440000000000008</v>
          </cell>
          <cell r="BF172">
            <v>31.138000000000002</v>
          </cell>
          <cell r="BG172">
            <v>4.9161088596400013</v>
          </cell>
          <cell r="BH172">
            <v>0.88768701200000422</v>
          </cell>
          <cell r="BI172">
            <v>10.248620282619363</v>
          </cell>
          <cell r="BJ172">
            <v>31.999596270108459</v>
          </cell>
          <cell r="BK172">
            <v>6.6365909617625007</v>
          </cell>
          <cell r="BL172">
            <v>0.88768701199999711</v>
          </cell>
          <cell r="BM172">
            <v>10.338922173964487</v>
          </cell>
          <cell r="BN172">
            <v>32.255008589004888</v>
          </cell>
          <cell r="BO172">
            <v>9.8979999999999997</v>
          </cell>
          <cell r="BP172">
            <v>31.193000000000001</v>
          </cell>
          <cell r="BQ172">
            <v>7.9639424454184002</v>
          </cell>
          <cell r="BR172">
            <v>0.88768701200000777</v>
          </cell>
          <cell r="BS172">
            <v>10.362590059091575</v>
          </cell>
          <cell r="BT172">
            <v>32.507059125022053</v>
          </cell>
        </row>
        <row r="173">
          <cell r="B173" t="str">
            <v>Hill Top T13</v>
          </cell>
          <cell r="C173" t="str">
            <v>HILL TOP T13</v>
          </cell>
          <cell r="D173">
            <v>11</v>
          </cell>
          <cell r="E173">
            <v>33.405000000000001</v>
          </cell>
          <cell r="F173">
            <v>13.1</v>
          </cell>
          <cell r="G173">
            <v>0.39586848620193776</v>
          </cell>
          <cell r="H173">
            <v>0.35532079643988312</v>
          </cell>
          <cell r="I173">
            <v>4.6539999999999999</v>
          </cell>
          <cell r="J173">
            <v>13.222</v>
          </cell>
          <cell r="K173">
            <v>1.1828177000000051E-2</v>
          </cell>
          <cell r="L173">
            <v>1.5549759999995416E-3</v>
          </cell>
          <cell r="M173">
            <v>4.6547024333624689</v>
          </cell>
          <cell r="N173">
            <v>13.223986781575732</v>
          </cell>
          <cell r="O173">
            <v>2.8773082000000005E-2</v>
          </cell>
          <cell r="P173">
            <v>2.9887199999993896E-3</v>
          </cell>
          <cell r="Q173">
            <v>4.6556670622667857</v>
          </cell>
          <cell r="R173">
            <v>13.226715164134019</v>
          </cell>
          <cell r="S173">
            <v>1.1828177000000051E-2</v>
          </cell>
          <cell r="T173">
            <v>4.3870199999975767E-3</v>
          </cell>
          <cell r="U173">
            <v>4.6548510771229923</v>
          </cell>
          <cell r="V173">
            <v>13.224407209619921</v>
          </cell>
          <cell r="W173">
            <v>8.245031029999994E-2</v>
          </cell>
          <cell r="X173">
            <v>2.7393979999997597E-2</v>
          </cell>
          <cell r="Y173">
            <v>4.6597653300521493</v>
          </cell>
          <cell r="Z173">
            <v>13.238306815902614</v>
          </cell>
          <cell r="AA173">
            <v>0.12532798100000009</v>
          </cell>
          <cell r="AB173">
            <v>5.0382391999997722E-2</v>
          </cell>
          <cell r="AC173">
            <v>4.6632224028319049</v>
          </cell>
          <cell r="AD173">
            <v>13.248084894325096</v>
          </cell>
          <cell r="AE173">
            <v>0.18020529900000004</v>
          </cell>
          <cell r="AF173">
            <v>7.3522959999996473E-2</v>
          </cell>
          <cell r="AG173">
            <v>4.6673172798758786</v>
          </cell>
          <cell r="AH173">
            <v>13.25966695562877</v>
          </cell>
          <cell r="AI173">
            <v>0.25005018800000001</v>
          </cell>
          <cell r="AJ173">
            <v>9.6435936000000666E-2</v>
          </cell>
          <cell r="AK173">
            <v>4.6721858051783514</v>
          </cell>
          <cell r="AL173">
            <v>13.273437224651799</v>
          </cell>
          <cell r="AM173">
            <v>0.33414579500000008</v>
          </cell>
          <cell r="AN173">
            <v>0.11948969199999659</v>
          </cell>
          <cell r="AO173">
            <v>4.67780968823031</v>
          </cell>
          <cell r="AP173">
            <v>13.28934396802236</v>
          </cell>
          <cell r="AQ173">
            <v>0.42881556300000012</v>
          </cell>
          <cell r="AR173">
            <v>0.14245286399999912</v>
          </cell>
          <cell r="AS173">
            <v>4.6839838163734528</v>
          </cell>
          <cell r="AT173">
            <v>13.306807039534084</v>
          </cell>
          <cell r="AU173">
            <v>4.6589999999999998</v>
          </cell>
          <cell r="AV173">
            <v>13.423999999999999</v>
          </cell>
          <cell r="AW173">
            <v>0.53868059400000001</v>
          </cell>
          <cell r="AX173">
            <v>0.16529009599999966</v>
          </cell>
          <cell r="AY173">
            <v>4.6959488788521</v>
          </cell>
          <cell r="AZ173">
            <v>13.528507211174242</v>
          </cell>
          <cell r="BA173">
            <v>1.2566129185000001</v>
          </cell>
          <cell r="BB173">
            <v>0.274428851999998</v>
          </cell>
          <cell r="BC173">
            <v>4.7393588525762489</v>
          </cell>
          <cell r="BD173">
            <v>13.651289158340141</v>
          </cell>
          <cell r="BE173">
            <v>4.6669999999999998</v>
          </cell>
          <cell r="BF173">
            <v>13.727</v>
          </cell>
          <cell r="BG173">
            <v>2.071476636701</v>
          </cell>
          <cell r="BH173">
            <v>0.2918651079999961</v>
          </cell>
          <cell r="BI173">
            <v>4.791043272044563</v>
          </cell>
          <cell r="BJ173">
            <v>14.077847355293114</v>
          </cell>
          <cell r="BK173">
            <v>2.7946623039011</v>
          </cell>
          <cell r="BL173">
            <v>-0.1558024720000013</v>
          </cell>
          <cell r="BM173">
            <v>4.8055042213001622</v>
          </cell>
          <cell r="BN173">
            <v>14.118749096417229</v>
          </cell>
          <cell r="BO173">
            <v>4.6680000000000001</v>
          </cell>
          <cell r="BP173">
            <v>13.755000000000001</v>
          </cell>
          <cell r="BQ173">
            <v>3.3497488321716999</v>
          </cell>
          <cell r="BR173">
            <v>-1.3537640520000007</v>
          </cell>
          <cell r="BS173">
            <v>4.7727620318300481</v>
          </cell>
          <cell r="BT173">
            <v>14.051311772471632</v>
          </cell>
        </row>
        <row r="174">
          <cell r="B174" t="str">
            <v>Hindley Green</v>
          </cell>
          <cell r="C174" t="str">
            <v>HINDLEY GREEN</v>
          </cell>
          <cell r="D174">
            <v>11</v>
          </cell>
          <cell r="E174">
            <v>33.405000000000001</v>
          </cell>
          <cell r="F174">
            <v>13.1</v>
          </cell>
          <cell r="G174">
            <v>1.0146837619115217</v>
          </cell>
          <cell r="H174">
            <v>0.85279813458646037</v>
          </cell>
          <cell r="I174">
            <v>11.169</v>
          </cell>
          <cell r="J174">
            <v>33.887999999999998</v>
          </cell>
          <cell r="K174">
            <v>4.3275207999999843E-2</v>
          </cell>
          <cell r="L174">
            <v>7.3200640000017358E-3</v>
          </cell>
          <cell r="M174">
            <v>11.171655563082631</v>
          </cell>
          <cell r="N174">
            <v>33.895511066654379</v>
          </cell>
          <cell r="O174">
            <v>0.12020924899999974</v>
          </cell>
          <cell r="P174">
            <v>1.3959444000004595E-2</v>
          </cell>
          <cell r="Q174">
            <v>11.176042030092761</v>
          </cell>
          <cell r="R174">
            <v>33.90791786892764</v>
          </cell>
          <cell r="S174">
            <v>4.3275207999999843E-2</v>
          </cell>
          <cell r="T174">
            <v>2.0357927999999248E-2</v>
          </cell>
          <cell r="U174">
            <v>11.172339873472636</v>
          </cell>
          <cell r="V174">
            <v>33.89744658872322</v>
          </cell>
          <cell r="W174">
            <v>0.31627139599999987</v>
          </cell>
          <cell r="X174">
            <v>0.10106478799999508</v>
          </cell>
          <cell r="Y174">
            <v>11.190904468924998</v>
          </cell>
          <cell r="Z174">
            <v>33.949955194060621</v>
          </cell>
          <cell r="AA174">
            <v>0.47276420100000038</v>
          </cell>
          <cell r="AB174">
            <v>0.18164137200000141</v>
          </cell>
          <cell r="AC174">
            <v>11.203347384884614</v>
          </cell>
          <cell r="AD174">
            <v>33.985149075071732</v>
          </cell>
          <cell r="AE174">
            <v>0.67292258599999988</v>
          </cell>
          <cell r="AF174">
            <v>0.26284675999999685</v>
          </cell>
          <cell r="AG174">
            <v>11.218115153073864</v>
          </cell>
          <cell r="AH174">
            <v>34.026918631190178</v>
          </cell>
          <cell r="AI174">
            <v>0.92748602599999996</v>
          </cell>
          <cell r="AJ174">
            <v>0.34303251600000095</v>
          </cell>
          <cell r="AK174">
            <v>11.23568492929401</v>
          </cell>
          <cell r="AL174">
            <v>34.076613462826955</v>
          </cell>
          <cell r="AM174">
            <v>1.2338291880000001</v>
          </cell>
          <cell r="AN174">
            <v>0.42379910000000365</v>
          </cell>
          <cell r="AO174">
            <v>11.256002921663013</v>
          </cell>
          <cell r="AP174">
            <v>34.134081423563835</v>
          </cell>
          <cell r="AQ174">
            <v>1.5785841679999999</v>
          </cell>
          <cell r="AR174">
            <v>0.50414100800000128</v>
          </cell>
          <cell r="AS174">
            <v>11.278314721910148</v>
          </cell>
          <cell r="AT174">
            <v>34.197188724584741</v>
          </cell>
          <cell r="AU174">
            <v>11.189</v>
          </cell>
          <cell r="AV174">
            <v>34.631999999999998</v>
          </cell>
          <cell r="AW174">
            <v>1.9782069019999997</v>
          </cell>
          <cell r="AX174">
            <v>0.58391831600000188</v>
          </cell>
          <cell r="AY174">
            <v>11.323476698573621</v>
          </cell>
          <cell r="AZ174">
            <v>35.012357541891944</v>
          </cell>
          <cell r="BA174">
            <v>4.587710467</v>
          </cell>
          <cell r="BB174">
            <v>0.96057842400000126</v>
          </cell>
          <cell r="BC174">
            <v>11.48020964406915</v>
          </cell>
          <cell r="BD174">
            <v>35.455665256272866</v>
          </cell>
          <cell r="BE174">
            <v>11.121</v>
          </cell>
          <cell r="BF174">
            <v>35.020000000000003</v>
          </cell>
          <cell r="BG174">
            <v>7.5513549909800002</v>
          </cell>
          <cell r="BH174">
            <v>1.0323225840000028</v>
          </cell>
          <cell r="BI174">
            <v>11.571526232595605</v>
          </cell>
          <cell r="BJ174">
            <v>36.294280616683125</v>
          </cell>
          <cell r="BK174">
            <v>10.183316928974101</v>
          </cell>
          <cell r="BL174">
            <v>0.75732678399999998</v>
          </cell>
          <cell r="BM174">
            <v>11.695234872072126</v>
          </cell>
          <cell r="BN174">
            <v>36.644181488143964</v>
          </cell>
          <cell r="BO174">
            <v>11.132</v>
          </cell>
          <cell r="BP174">
            <v>35.411000000000001</v>
          </cell>
          <cell r="BQ174">
            <v>12.204329171089098</v>
          </cell>
          <cell r="BR174">
            <v>2.1436099999995406E-2</v>
          </cell>
          <cell r="BS174">
            <v>11.773686260937497</v>
          </cell>
          <cell r="BT174">
            <v>37.225962826012577</v>
          </cell>
        </row>
        <row r="175">
          <cell r="B175" t="str">
            <v>Hollinwood</v>
          </cell>
          <cell r="C175" t="str">
            <v>HOLLINWOOD</v>
          </cell>
          <cell r="D175">
            <v>6.6</v>
          </cell>
          <cell r="E175">
            <v>54.75</v>
          </cell>
          <cell r="F175">
            <v>21.9</v>
          </cell>
          <cell r="G175">
            <v>0.86365314127242154</v>
          </cell>
          <cell r="H175">
            <v>0.70603032025147394</v>
          </cell>
          <cell r="I175">
            <v>15.461</v>
          </cell>
          <cell r="J175">
            <v>47.281999999999996</v>
          </cell>
          <cell r="K175">
            <v>1.0914164000000059E-2</v>
          </cell>
          <cell r="L175">
            <v>1.2491439999997578E-3</v>
          </cell>
          <cell r="M175">
            <v>15.462064013507279</v>
          </cell>
          <cell r="N175">
            <v>47.285009484665082</v>
          </cell>
          <cell r="O175">
            <v>2.6290804000000001E-2</v>
          </cell>
          <cell r="P175">
            <v>2.430888000000353E-3</v>
          </cell>
          <cell r="Q175">
            <v>15.463512496455724</v>
          </cell>
          <cell r="R175">
            <v>47.289106413126198</v>
          </cell>
          <cell r="S175">
            <v>1.0914164000000059E-2</v>
          </cell>
          <cell r="T175">
            <v>3.6068759999998701E-3</v>
          </cell>
          <cell r="U175">
            <v>15.462270261568623</v>
          </cell>
          <cell r="V175">
            <v>47.285592842276216</v>
          </cell>
          <cell r="W175">
            <v>7.4065758000000037E-2</v>
          </cell>
          <cell r="X175">
            <v>2.6136484000000237E-2</v>
          </cell>
          <cell r="Y175">
            <v>15.469765422938197</v>
          </cell>
          <cell r="Z175">
            <v>47.306792359998269</v>
          </cell>
          <cell r="AA175">
            <v>0.11157316000000006</v>
          </cell>
          <cell r="AB175">
            <v>4.8667640000000123E-2</v>
          </cell>
          <cell r="AC175">
            <v>15.475017434699268</v>
          </cell>
          <cell r="AD175">
            <v>47.321647292522762</v>
          </cell>
          <cell r="AE175">
            <v>0.159105041</v>
          </cell>
          <cell r="AF175">
            <v>7.1351547999999987E-2</v>
          </cell>
          <cell r="AG175">
            <v>15.481159723287224</v>
          </cell>
          <cell r="AH175">
            <v>47.339020308172955</v>
          </cell>
          <cell r="AI175">
            <v>0.21900851700000001</v>
          </cell>
          <cell r="AJ175">
            <v>9.3845132000000664E-2</v>
          </cell>
          <cell r="AK175">
            <v>15.48836759673744</v>
          </cell>
          <cell r="AL175">
            <v>47.359407252951286</v>
          </cell>
          <cell r="AM175">
            <v>0.2906150970000001</v>
          </cell>
          <cell r="AN175">
            <v>0.11647964800000032</v>
          </cell>
          <cell r="AO175">
            <v>15.496611554638097</v>
          </cell>
          <cell r="AP175">
            <v>47.382724687092768</v>
          </cell>
          <cell r="AQ175">
            <v>0.37086858600000006</v>
          </cell>
          <cell r="AR175">
            <v>0.13904212800000026</v>
          </cell>
          <cell r="AS175">
            <v>15.505605619392512</v>
          </cell>
          <cell r="AT175">
            <v>47.408163743805879</v>
          </cell>
          <cell r="AU175">
            <v>15.476000000000001</v>
          </cell>
          <cell r="AV175">
            <v>47.662999999999997</v>
          </cell>
          <cell r="AW175">
            <v>0.46330352699999999</v>
          </cell>
          <cell r="AX175">
            <v>0.16149691200000049</v>
          </cell>
          <cell r="AY175">
            <v>15.530655863885826</v>
          </cell>
          <cell r="AZ175">
            <v>47.817590127941102</v>
          </cell>
          <cell r="BA175">
            <v>1.0629954960000001</v>
          </cell>
          <cell r="BB175">
            <v>0.26918229600000032</v>
          </cell>
          <cell r="BC175">
            <v>15.592535334366612</v>
          </cell>
          <cell r="BD175">
            <v>47.992611700713887</v>
          </cell>
          <cell r="BE175">
            <v>15.404999999999999</v>
          </cell>
          <cell r="BF175">
            <v>47.856000000000002</v>
          </cell>
          <cell r="BG175">
            <v>1.7461608396199999</v>
          </cell>
          <cell r="BH175">
            <v>0.28869045200000087</v>
          </cell>
          <cell r="BI175">
            <v>15.583003324390555</v>
          </cell>
          <cell r="BJ175">
            <v>48.359469431001244</v>
          </cell>
          <cell r="BK175">
            <v>2.3600361761288999</v>
          </cell>
          <cell r="BL175">
            <v>9.3635291999999204E-2</v>
          </cell>
          <cell r="BM175">
            <v>15.619640588276836</v>
          </cell>
          <cell r="BN175">
            <v>48.46309526195369</v>
          </cell>
          <cell r="BO175">
            <v>15.467000000000001</v>
          </cell>
          <cell r="BP175">
            <v>48.039000000000001</v>
          </cell>
          <cell r="BQ175">
            <v>2.8395927122299001</v>
          </cell>
          <cell r="BR175">
            <v>-0.42833368400000271</v>
          </cell>
          <cell r="BS175">
            <v>15.677930461974917</v>
          </cell>
          <cell r="BT175">
            <v>48.635601440085097</v>
          </cell>
        </row>
        <row r="176">
          <cell r="B176" t="str">
            <v>Holme Rd</v>
          </cell>
          <cell r="C176" t="str">
            <v>HOLME RD</v>
          </cell>
          <cell r="D176">
            <v>11</v>
          </cell>
          <cell r="E176">
            <v>33.405000000000001</v>
          </cell>
          <cell r="F176">
            <v>13.1</v>
          </cell>
          <cell r="G176">
            <v>0.8383214119229796</v>
          </cell>
          <cell r="H176">
            <v>0.69902031592676606</v>
          </cell>
          <cell r="I176">
            <v>9.1549999999999994</v>
          </cell>
          <cell r="J176">
            <v>27.998000000000001</v>
          </cell>
          <cell r="K176">
            <v>3.8252247999999822E-2</v>
          </cell>
          <cell r="L176">
            <v>3.0182360000008401E-3</v>
          </cell>
          <cell r="M176">
            <v>9.1571661386406351</v>
          </cell>
          <cell r="N176">
            <v>28.004126765287133</v>
          </cell>
          <cell r="O176">
            <v>9.2516014999999951E-2</v>
          </cell>
          <cell r="P176">
            <v>5.8454920000006183E-3</v>
          </cell>
          <cell r="Q176">
            <v>9.1601626402313041</v>
          </cell>
          <cell r="R176">
            <v>28.012602151665529</v>
          </cell>
          <cell r="S176">
            <v>3.8252247999999822E-2</v>
          </cell>
          <cell r="T176">
            <v>8.635396000000739E-3</v>
          </cell>
          <cell r="U176">
            <v>9.1574609630804602</v>
          </cell>
          <cell r="V176">
            <v>28.004960654729775</v>
          </cell>
          <cell r="W176">
            <v>0.26261153199999998</v>
          </cell>
          <cell r="X176">
            <v>6.2926952000003311E-2</v>
          </cell>
          <cell r="Y176">
            <v>9.1720863392153618</v>
          </cell>
          <cell r="Z176">
            <v>28.046327465299346</v>
          </cell>
          <cell r="AA176">
            <v>0.39717613799999985</v>
          </cell>
          <cell r="AB176">
            <v>0.11720272800000053</v>
          </cell>
          <cell r="AC176">
            <v>9.1819978887955038</v>
          </cell>
          <cell r="AD176">
            <v>28.074361560980087</v>
          </cell>
          <cell r="AE176">
            <v>0.56839579699999976</v>
          </cell>
          <cell r="AF176">
            <v>0.17181215600000499</v>
          </cell>
          <cell r="AG176">
            <v>9.1938508419018952</v>
          </cell>
          <cell r="AH176">
            <v>28.107886775054549</v>
          </cell>
          <cell r="AI176">
            <v>0.78502251200000006</v>
          </cell>
          <cell r="AJ176">
            <v>0.22596360000000359</v>
          </cell>
          <cell r="AK176">
            <v>9.2080630094463789</v>
          </cell>
          <cell r="AL176">
            <v>28.148084855238803</v>
          </cell>
          <cell r="AM176">
            <v>1.0447244459999998</v>
          </cell>
          <cell r="AN176">
            <v>0.28042374399999836</v>
          </cell>
          <cell r="AO176">
            <v>9.224552242201149</v>
          </cell>
          <cell r="AP176">
            <v>28.19472344842865</v>
          </cell>
          <cell r="AQ176">
            <v>1.3363110070000002</v>
          </cell>
          <cell r="AR176">
            <v>0.33470848800000574</v>
          </cell>
          <cell r="AS176">
            <v>9.2427057777508512</v>
          </cell>
          <cell r="AT176">
            <v>28.246069400787469</v>
          </cell>
          <cell r="AU176">
            <v>9.1609999999999996</v>
          </cell>
          <cell r="AV176">
            <v>28.195</v>
          </cell>
          <cell r="AW176">
            <v>1.6725673039999995</v>
          </cell>
          <cell r="AX176">
            <v>0.38873858399999506</v>
          </cell>
          <cell r="AY176">
            <v>9.2691905008471771</v>
          </cell>
          <cell r="AZ176">
            <v>28.501008947236034</v>
          </cell>
          <cell r="BA176">
            <v>3.8571938150000005</v>
          </cell>
          <cell r="BB176">
            <v>0.45880477199999881</v>
          </cell>
          <cell r="BC176">
            <v>9.3875311769114997</v>
          </cell>
          <cell r="BD176">
            <v>28.835726925377163</v>
          </cell>
          <cell r="BE176">
            <v>9.2140000000000004</v>
          </cell>
          <cell r="BF176">
            <v>28.946000000000002</v>
          </cell>
          <cell r="BG176">
            <v>6.3408419725500007</v>
          </cell>
          <cell r="BH176">
            <v>-1.036159599999996</v>
          </cell>
          <cell r="BI176">
            <v>9.4924236177961099</v>
          </cell>
          <cell r="BJ176">
            <v>29.733500912744486</v>
          </cell>
          <cell r="BK176">
            <v>8.5515937249261995</v>
          </cell>
          <cell r="BL176">
            <v>-4.577759600000002</v>
          </cell>
          <cell r="BM176">
            <v>9.4225722001582781</v>
          </cell>
          <cell r="BN176">
            <v>29.535931268395668</v>
          </cell>
          <cell r="BO176">
            <v>9.2140000000000004</v>
          </cell>
          <cell r="BP176">
            <v>28.94</v>
          </cell>
          <cell r="BQ176">
            <v>10.253155826847999</v>
          </cell>
          <cell r="BR176">
            <v>-5.6385595999999953</v>
          </cell>
          <cell r="BS176">
            <v>9.4562034885247392</v>
          </cell>
          <cell r="BT176">
            <v>29.625054916651525</v>
          </cell>
        </row>
        <row r="177">
          <cell r="B177" t="str">
            <v>Holt St</v>
          </cell>
          <cell r="C177" t="str">
            <v>HOLT ST</v>
          </cell>
          <cell r="D177">
            <v>11</v>
          </cell>
          <cell r="E177">
            <v>62.5</v>
          </cell>
          <cell r="F177">
            <v>25</v>
          </cell>
          <cell r="G177">
            <v>0.35705101034682779</v>
          </cell>
          <cell r="H177">
            <v>0.31905215827050259</v>
          </cell>
          <cell r="I177">
            <v>7.9749999999999996</v>
          </cell>
          <cell r="J177">
            <v>22.312000000000001</v>
          </cell>
          <cell r="K177">
            <v>1.9644496999999927E-2</v>
          </cell>
          <cell r="L177">
            <v>5.19921599999984E-3</v>
          </cell>
          <cell r="M177">
            <v>7.9763039567625649</v>
          </cell>
          <cell r="N177">
            <v>22.315688146676738</v>
          </cell>
          <cell r="O177">
            <v>4.7541897E-2</v>
          </cell>
          <cell r="P177">
            <v>9.9405519999997694E-3</v>
          </cell>
          <cell r="Q177">
            <v>7.9780170461276203</v>
          </cell>
          <cell r="R177">
            <v>22.320533495103973</v>
          </cell>
          <cell r="S177">
            <v>1.9644496999999927E-2</v>
          </cell>
          <cell r="T177">
            <v>1.4530703999999783E-2</v>
          </cell>
          <cell r="U177">
            <v>7.97679373286336</v>
          </cell>
          <cell r="V177">
            <v>22.317073442685277</v>
          </cell>
          <cell r="W177">
            <v>0.13511170699999997</v>
          </cell>
          <cell r="X177">
            <v>6.3146183999999383E-2</v>
          </cell>
          <cell r="Y177">
            <v>7.9854058406125281</v>
          </cell>
          <cell r="Z177">
            <v>22.341432161844264</v>
          </cell>
          <cell r="AA177">
            <v>0.20447177299999997</v>
          </cell>
          <cell r="AB177">
            <v>0.11168442000000001</v>
          </cell>
          <cell r="AC177">
            <v>7.9915938966485918</v>
          </cell>
          <cell r="AD177">
            <v>22.358934627386116</v>
          </cell>
          <cell r="AE177">
            <v>0.29278001399999998</v>
          </cell>
          <cell r="AF177">
            <v>0.16068975600000046</v>
          </cell>
          <cell r="AG177">
            <v>7.9988009903435318</v>
          </cell>
          <cell r="AH177">
            <v>22.379319366683472</v>
          </cell>
          <cell r="AI177">
            <v>0.40457533300000004</v>
          </cell>
          <cell r="AJ177">
            <v>0.20897333200000068</v>
          </cell>
          <cell r="AK177">
            <v>8.007202953354426</v>
          </cell>
          <cell r="AL177">
            <v>22.403083706764598</v>
          </cell>
          <cell r="AM177">
            <v>0.53866292500000001</v>
          </cell>
          <cell r="AN177">
            <v>0.25768721599999944</v>
          </cell>
          <cell r="AO177">
            <v>8.0167975425705045</v>
          </cell>
          <cell r="AP177">
            <v>22.430221303154148</v>
          </cell>
          <cell r="AQ177">
            <v>0.68925551400000018</v>
          </cell>
          <cell r="AR177">
            <v>0.30610490400000012</v>
          </cell>
          <cell r="AS177">
            <v>8.0272428732066352</v>
          </cell>
          <cell r="AT177">
            <v>22.459765159652328</v>
          </cell>
          <cell r="AU177">
            <v>7.9340000000000002</v>
          </cell>
          <cell r="AV177">
            <v>22.841000000000001</v>
          </cell>
          <cell r="AW177">
            <v>0.86320013500000015</v>
          </cell>
          <cell r="AX177">
            <v>0.35412146399999989</v>
          </cell>
          <cell r="AY177">
            <v>7.9978928138975451</v>
          </cell>
          <cell r="AZ177">
            <v>23.021716167904177</v>
          </cell>
          <cell r="BA177">
            <v>1.9963561600000004</v>
          </cell>
          <cell r="BB177">
            <v>0.57790620799999948</v>
          </cell>
          <cell r="BC177">
            <v>8.0691137337390479</v>
          </cell>
          <cell r="BD177">
            <v>23.223159349433256</v>
          </cell>
          <cell r="BE177">
            <v>7.9930000000000003</v>
          </cell>
          <cell r="BF177">
            <v>23.146000000000001</v>
          </cell>
          <cell r="BG177">
            <v>3.2871079871300002</v>
          </cell>
          <cell r="BH177">
            <v>0.62190317200000278</v>
          </cell>
          <cell r="BI177">
            <v>8.1981698768171789</v>
          </cell>
          <cell r="BJ177">
            <v>23.726308044770541</v>
          </cell>
          <cell r="BK177">
            <v>4.4438220763711005</v>
          </cell>
          <cell r="BL177">
            <v>0.62190317199999745</v>
          </cell>
          <cell r="BM177">
            <v>8.2588816214352487</v>
          </cell>
          <cell r="BN177">
            <v>23.898026790038958</v>
          </cell>
          <cell r="BO177">
            <v>7.9939999999999998</v>
          </cell>
          <cell r="BP177">
            <v>23.056000000000001</v>
          </cell>
          <cell r="BQ177">
            <v>5.3436399723956995</v>
          </cell>
          <cell r="BR177">
            <v>0.6219031719999939</v>
          </cell>
          <cell r="BS177">
            <v>8.3071098127526533</v>
          </cell>
          <cell r="BT177">
            <v>23.941608287413803</v>
          </cell>
        </row>
        <row r="178">
          <cell r="B178" t="str">
            <v>Hurst</v>
          </cell>
          <cell r="C178" t="str">
            <v>HURST</v>
          </cell>
          <cell r="D178">
            <v>6.6</v>
          </cell>
          <cell r="E178">
            <v>50</v>
          </cell>
          <cell r="F178">
            <v>20</v>
          </cell>
          <cell r="G178">
            <v>0.83322184254277976</v>
          </cell>
          <cell r="H178">
            <v>0.72099304994935498</v>
          </cell>
          <cell r="I178">
            <v>14.417</v>
          </cell>
          <cell r="J178">
            <v>41.652999999999999</v>
          </cell>
          <cell r="K178">
            <v>2.9698207000000032E-2</v>
          </cell>
          <cell r="L178">
            <v>3.0074039999998803E-3</v>
          </cell>
          <cell r="M178">
            <v>14.419860998987099</v>
          </cell>
          <cell r="N178">
            <v>41.661092127138986</v>
          </cell>
          <cell r="O178">
            <v>7.2755490000000034E-2</v>
          </cell>
          <cell r="P178">
            <v>5.7938719999999222E-3</v>
          </cell>
          <cell r="Q178">
            <v>14.423871287165966</v>
          </cell>
          <cell r="R178">
            <v>41.672434935002137</v>
          </cell>
          <cell r="S178">
            <v>2.9698207000000032E-2</v>
          </cell>
          <cell r="T178">
            <v>8.5241880000008763E-3</v>
          </cell>
          <cell r="U178">
            <v>14.420343592430655</v>
          </cell>
          <cell r="V178">
            <v>41.662457107524958</v>
          </cell>
          <cell r="W178">
            <v>0.21111247199999994</v>
          </cell>
          <cell r="X178">
            <v>3.1166568000000616E-2</v>
          </cell>
          <cell r="Y178">
            <v>14.438193919539849</v>
          </cell>
          <cell r="Z178">
            <v>41.712945456906198</v>
          </cell>
          <cell r="AA178">
            <v>0.32296998500000007</v>
          </cell>
          <cell r="AB178">
            <v>5.3784476000000581E-2</v>
          </cell>
          <cell r="AC178">
            <v>14.449957468102536</v>
          </cell>
          <cell r="AD178">
            <v>41.746217796744169</v>
          </cell>
          <cell r="AE178">
            <v>0.46704470399999987</v>
          </cell>
          <cell r="AF178">
            <v>7.6715699999999387E-2</v>
          </cell>
          <cell r="AG178">
            <v>14.464566699336979</v>
          </cell>
          <cell r="AH178">
            <v>41.787538942639358</v>
          </cell>
          <cell r="AI178">
            <v>0.65154386599999992</v>
          </cell>
          <cell r="AJ178">
            <v>9.9209147999997249E-2</v>
          </cell>
          <cell r="AK178">
            <v>14.482673856776943</v>
          </cell>
          <cell r="AL178">
            <v>41.838753717894598</v>
          </cell>
          <cell r="AM178">
            <v>0.87469237899999985</v>
          </cell>
          <cell r="AN178">
            <v>0.12199181600000131</v>
          </cell>
          <cell r="AO178">
            <v>14.504187255800044</v>
          </cell>
          <cell r="AP178">
            <v>41.89960279923703</v>
          </cell>
          <cell r="AQ178">
            <v>1.1265886949999997</v>
          </cell>
          <cell r="AR178">
            <v>0.14460079200000298</v>
          </cell>
          <cell r="AS178">
            <v>14.528200241289465</v>
          </cell>
          <cell r="AT178">
            <v>41.967521778741443</v>
          </cell>
          <cell r="AU178">
            <v>14.426</v>
          </cell>
          <cell r="AV178">
            <v>42.006999999999998</v>
          </cell>
          <cell r="AW178">
            <v>1.4194968609999998</v>
          </cell>
          <cell r="AX178">
            <v>0.16696439600000357</v>
          </cell>
          <cell r="AY178">
            <v>14.564779368755737</v>
          </cell>
          <cell r="AZ178">
            <v>42.399527330943876</v>
          </cell>
          <cell r="BA178">
            <v>3.3370634679999998</v>
          </cell>
          <cell r="BB178">
            <v>0.26868292000000071</v>
          </cell>
          <cell r="BC178">
            <v>14.741421007233534</v>
          </cell>
          <cell r="BD178">
            <v>42.899145332574086</v>
          </cell>
          <cell r="BE178">
            <v>14.445</v>
          </cell>
          <cell r="BF178">
            <v>42.726999999999997</v>
          </cell>
          <cell r="BG178">
            <v>5.5042954491000007</v>
          </cell>
          <cell r="BH178">
            <v>0.28058774399999908</v>
          </cell>
          <cell r="BI178">
            <v>14.951046040722247</v>
          </cell>
          <cell r="BJ178">
            <v>44.158314347949215</v>
          </cell>
          <cell r="BK178">
            <v>7.3959818164286002</v>
          </cell>
          <cell r="BL178">
            <v>-0.5774417840000039</v>
          </cell>
          <cell r="BM178">
            <v>15.04146756412165</v>
          </cell>
          <cell r="BN178">
            <v>44.414065037392959</v>
          </cell>
          <cell r="BO178">
            <v>14.446999999999999</v>
          </cell>
          <cell r="BP178">
            <v>42.764000000000003</v>
          </cell>
          <cell r="BQ178">
            <v>8.810049722064301</v>
          </cell>
          <cell r="BR178">
            <v>-2.8735348120000053</v>
          </cell>
          <cell r="BS178">
            <v>14.966310375965733</v>
          </cell>
          <cell r="BT178">
            <v>44.232831553543626</v>
          </cell>
        </row>
        <row r="179">
          <cell r="B179" t="str">
            <v>Hutton End &amp; Skelton C</v>
          </cell>
          <cell r="C179" t="str">
            <v>HUTTON END T11</v>
          </cell>
          <cell r="D179">
            <v>11</v>
          </cell>
          <cell r="E179">
            <v>31.25</v>
          </cell>
          <cell r="F179">
            <v>12.5</v>
          </cell>
          <cell r="G179">
            <v>0.36697292672227078</v>
          </cell>
          <cell r="H179">
            <v>0.33288213639433889</v>
          </cell>
          <cell r="I179">
            <v>4.16</v>
          </cell>
          <cell r="J179">
            <v>11.465</v>
          </cell>
          <cell r="K179">
            <v>1.9545764000000077E-2</v>
          </cell>
          <cell r="L179">
            <v>1.5592120000462728E-5</v>
          </cell>
          <cell r="M179">
            <v>4.1610267049292364</v>
          </cell>
          <cell r="N179">
            <v>11.467903960070961</v>
          </cell>
          <cell r="O179">
            <v>4.6181353000000147E-2</v>
          </cell>
          <cell r="P179">
            <v>3.4946879997832525E-5</v>
          </cell>
          <cell r="Q179">
            <v>4.1624257266524243</v>
          </cell>
          <cell r="R179">
            <v>11.471860991060936</v>
          </cell>
          <cell r="S179">
            <v>1.9545764000000077E-2</v>
          </cell>
          <cell r="T179">
            <v>5.780648000097699E-5</v>
          </cell>
          <cell r="U179">
            <v>4.1610289206085191</v>
          </cell>
          <cell r="V179">
            <v>11.467910226958345</v>
          </cell>
          <cell r="W179">
            <v>0.12768733400000043</v>
          </cell>
          <cell r="X179">
            <v>3.6642642080002119E-2</v>
          </cell>
          <cell r="Y179">
            <v>4.1686250869023382</v>
          </cell>
          <cell r="Z179">
            <v>11.489395429747864</v>
          </cell>
          <cell r="AA179">
            <v>0.19007156800000002</v>
          </cell>
          <cell r="AB179">
            <v>7.3230191280000412E-2</v>
          </cell>
          <cell r="AC179">
            <v>4.1738197583271281</v>
          </cell>
          <cell r="AD179">
            <v>11.504088179309885</v>
          </cell>
          <cell r="AE179">
            <v>0.26701789400000031</v>
          </cell>
          <cell r="AF179">
            <v>0.10982393128000467</v>
          </cell>
          <cell r="AG179">
            <v>4.1797790662970291</v>
          </cell>
          <cell r="AH179">
            <v>11.52094364761667</v>
          </cell>
          <cell r="AI179">
            <v>0.36070145000000009</v>
          </cell>
          <cell r="AJ179">
            <v>0.1464150964799984</v>
          </cell>
          <cell r="AK179">
            <v>4.1866167158746128</v>
          </cell>
          <cell r="AL179">
            <v>11.540283441151416</v>
          </cell>
          <cell r="AM179">
            <v>0.46980575700000049</v>
          </cell>
          <cell r="AN179">
            <v>0.18301185888000226</v>
          </cell>
          <cell r="AO179">
            <v>4.194264038750914</v>
          </cell>
          <cell r="AP179">
            <v>11.561913336606437</v>
          </cell>
          <cell r="AQ179">
            <v>0.59016531500000013</v>
          </cell>
          <cell r="AR179">
            <v>0.21960828008000277</v>
          </cell>
          <cell r="AS179">
            <v>4.2025020911910991</v>
          </cell>
          <cell r="AT179">
            <v>11.58521406758334</v>
          </cell>
          <cell r="AU179">
            <v>4.16</v>
          </cell>
          <cell r="AV179">
            <v>11.455</v>
          </cell>
          <cell r="AW179">
            <v>0.7200024229999995</v>
          </cell>
          <cell r="AX179">
            <v>0.25620291888000324</v>
          </cell>
          <cell r="AY179">
            <v>4.2112374924471609</v>
          </cell>
          <cell r="AZ179">
            <v>11.599921513441528</v>
          </cell>
          <cell r="BA179">
            <v>1.5286618980000002</v>
          </cell>
          <cell r="BB179">
            <v>0.43903063208000681</v>
          </cell>
          <cell r="BC179">
            <v>4.2632770738112828</v>
          </cell>
          <cell r="BD179">
            <v>11.747111676932246</v>
          </cell>
          <cell r="BE179">
            <v>4.1890000000000001</v>
          </cell>
          <cell r="BF179">
            <v>11.523</v>
          </cell>
          <cell r="BG179">
            <v>2.4989594092000003</v>
          </cell>
          <cell r="BH179">
            <v>0.47558894008000152</v>
          </cell>
          <cell r="BI179">
            <v>4.3451232991067608</v>
          </cell>
          <cell r="BJ179">
            <v>11.964583373998424</v>
          </cell>
          <cell r="BK179">
            <v>3.4231561709680003</v>
          </cell>
          <cell r="BL179">
            <v>0.47558894007999797</v>
          </cell>
          <cell r="BM179">
            <v>4.3936310490332087</v>
          </cell>
          <cell r="BN179">
            <v>12.101784009650796</v>
          </cell>
          <cell r="BO179">
            <v>4.1890000000000001</v>
          </cell>
          <cell r="BP179">
            <v>11.522</v>
          </cell>
          <cell r="BQ179">
            <v>4.1785070717649999</v>
          </cell>
          <cell r="BR179">
            <v>0.47558894007999797</v>
          </cell>
          <cell r="BS179">
            <v>4.4332766895702793</v>
          </cell>
          <cell r="BT179">
            <v>12.212918814723784</v>
          </cell>
        </row>
        <row r="180">
          <cell r="B180" t="str">
            <v>Hutton End &amp; Skelton C</v>
          </cell>
          <cell r="C180" t="str">
            <v>HUTTON END T12</v>
          </cell>
          <cell r="D180">
            <v>11</v>
          </cell>
          <cell r="E180">
            <v>31.25</v>
          </cell>
          <cell r="F180">
            <v>12.5</v>
          </cell>
          <cell r="G180">
            <v>0.42994892672227075</v>
          </cell>
          <cell r="H180">
            <v>0.48840213639433894</v>
          </cell>
          <cell r="I180">
            <v>6.1040000000000001</v>
          </cell>
          <cell r="J180">
            <v>13.433</v>
          </cell>
          <cell r="K180">
            <v>1.9545764000000077E-2</v>
          </cell>
          <cell r="L180">
            <v>1.5592120000462728E-5</v>
          </cell>
          <cell r="M180">
            <v>6.1050267049292364</v>
          </cell>
          <cell r="N180">
            <v>13.435903960070961</v>
          </cell>
          <cell r="O180">
            <v>4.6181353000000147E-2</v>
          </cell>
          <cell r="P180">
            <v>3.4946879997832525E-5</v>
          </cell>
          <cell r="Q180">
            <v>6.1064257266524242</v>
          </cell>
          <cell r="R180">
            <v>13.439860991060936</v>
          </cell>
          <cell r="S180">
            <v>1.9545764000000077E-2</v>
          </cell>
          <cell r="T180">
            <v>5.780648000097699E-5</v>
          </cell>
          <cell r="U180">
            <v>6.1050289206085191</v>
          </cell>
          <cell r="V180">
            <v>13.435910226958345</v>
          </cell>
          <cell r="W180">
            <v>0.12768733400000043</v>
          </cell>
          <cell r="X180">
            <v>3.6642642080002119E-2</v>
          </cell>
          <cell r="Y180">
            <v>6.1126250869023382</v>
          </cell>
          <cell r="Z180">
            <v>13.457395429747864</v>
          </cell>
          <cell r="AA180">
            <v>0.19007156800000002</v>
          </cell>
          <cell r="AB180">
            <v>7.3230191280000412E-2</v>
          </cell>
          <cell r="AC180">
            <v>6.1178197583271281</v>
          </cell>
          <cell r="AD180">
            <v>13.472088179309885</v>
          </cell>
          <cell r="AE180">
            <v>0.26701789400000031</v>
          </cell>
          <cell r="AF180">
            <v>0.10982393128000467</v>
          </cell>
          <cell r="AG180">
            <v>6.1237790662970291</v>
          </cell>
          <cell r="AH180">
            <v>13.48894364761667</v>
          </cell>
          <cell r="AI180">
            <v>0.36070145000000009</v>
          </cell>
          <cell r="AJ180">
            <v>0.1464150964799984</v>
          </cell>
          <cell r="AK180">
            <v>6.1306167158746128</v>
          </cell>
          <cell r="AL180">
            <v>13.508283441151416</v>
          </cell>
          <cell r="AM180">
            <v>0.46980575700000049</v>
          </cell>
          <cell r="AN180">
            <v>0.18301185888000226</v>
          </cell>
          <cell r="AO180">
            <v>6.138264038750914</v>
          </cell>
          <cell r="AP180">
            <v>13.529913336606437</v>
          </cell>
          <cell r="AQ180">
            <v>0.59016531500000013</v>
          </cell>
          <cell r="AR180">
            <v>0.21960828008000277</v>
          </cell>
          <cell r="AS180">
            <v>6.146502091191099</v>
          </cell>
          <cell r="AT180">
            <v>13.55321406758334</v>
          </cell>
          <cell r="AU180">
            <v>6.1040000000000001</v>
          </cell>
          <cell r="AV180">
            <v>13.442</v>
          </cell>
          <cell r="AW180">
            <v>0.7200024229999995</v>
          </cell>
          <cell r="AX180">
            <v>0.25620291888000324</v>
          </cell>
          <cell r="AY180">
            <v>6.1552374924471609</v>
          </cell>
          <cell r="AZ180">
            <v>13.586921513441528</v>
          </cell>
          <cell r="BA180">
            <v>1.5286618980000002</v>
          </cell>
          <cell r="BB180">
            <v>0.43903063208000681</v>
          </cell>
          <cell r="BC180">
            <v>6.2072770738112828</v>
          </cell>
          <cell r="BD180">
            <v>13.734111676932246</v>
          </cell>
          <cell r="BE180">
            <v>6.1630000000000003</v>
          </cell>
          <cell r="BF180">
            <v>13.602</v>
          </cell>
          <cell r="BG180">
            <v>2.4989594092000003</v>
          </cell>
          <cell r="BH180">
            <v>0.47558894008000152</v>
          </cell>
          <cell r="BI180">
            <v>6.319123299106761</v>
          </cell>
          <cell r="BJ180">
            <v>14.043583373998425</v>
          </cell>
          <cell r="BK180">
            <v>3.4231561709680003</v>
          </cell>
          <cell r="BL180">
            <v>0.47558894007999797</v>
          </cell>
          <cell r="BM180">
            <v>6.3676310490332089</v>
          </cell>
          <cell r="BN180">
            <v>14.180784009650797</v>
          </cell>
          <cell r="BO180">
            <v>6.1639999999999997</v>
          </cell>
          <cell r="BP180">
            <v>13.609</v>
          </cell>
          <cell r="BQ180">
            <v>4.1785070717649999</v>
          </cell>
          <cell r="BR180">
            <v>0.47558894007999797</v>
          </cell>
          <cell r="BS180">
            <v>6.408276689570279</v>
          </cell>
          <cell r="BT180">
            <v>14.299918814723783</v>
          </cell>
        </row>
        <row r="181">
          <cell r="B181" t="str">
            <v>Hyde</v>
          </cell>
          <cell r="C181" t="str">
            <v>HYDE</v>
          </cell>
          <cell r="D181">
            <v>6.6</v>
          </cell>
          <cell r="E181">
            <v>62.5</v>
          </cell>
          <cell r="F181">
            <v>25</v>
          </cell>
          <cell r="G181">
            <v>0.66127273111887608</v>
          </cell>
          <cell r="H181">
            <v>0.57249499651231939</v>
          </cell>
          <cell r="I181">
            <v>14.308999999999999</v>
          </cell>
          <cell r="J181">
            <v>41.32</v>
          </cell>
          <cell r="K181">
            <v>3.3613335000000077E-2</v>
          </cell>
          <cell r="L181">
            <v>4.9671000000000021E-3</v>
          </cell>
          <cell r="M181">
            <v>14.312374912807984</v>
          </cell>
          <cell r="N181">
            <v>41.329545694929756</v>
          </cell>
          <cell r="O181">
            <v>8.1653764000000795E-2</v>
          </cell>
          <cell r="P181">
            <v>9.4404880000009683E-3</v>
          </cell>
          <cell r="Q181">
            <v>14.316968680441489</v>
          </cell>
          <cell r="R181">
            <v>41.342538831909145</v>
          </cell>
          <cell r="S181">
            <v>3.3613335000000077E-2</v>
          </cell>
          <cell r="T181">
            <v>1.3728652000001063E-2</v>
          </cell>
          <cell r="U181">
            <v>14.313141349839155</v>
          </cell>
          <cell r="V181">
            <v>41.331713506218129</v>
          </cell>
          <cell r="W181">
            <v>0.2333194470000004</v>
          </cell>
          <cell r="X181">
            <v>0.10137113200000236</v>
          </cell>
          <cell r="Y181">
            <v>14.338277832709224</v>
          </cell>
          <cell r="Z181">
            <v>41.402810216188556</v>
          </cell>
          <cell r="AA181">
            <v>0.35414593299999986</v>
          </cell>
          <cell r="AB181">
            <v>0.18891203200000106</v>
          </cell>
          <cell r="AC181">
            <v>14.356505251860352</v>
          </cell>
          <cell r="AD181">
            <v>41.454365142929717</v>
          </cell>
          <cell r="AE181">
            <v>0.50859806700000032</v>
          </cell>
          <cell r="AF181">
            <v>0.27685266000000119</v>
          </cell>
          <cell r="AG181">
            <v>14.377709119495247</v>
          </cell>
          <cell r="AH181">
            <v>41.514338737297784</v>
          </cell>
          <cell r="AI181">
            <v>0.70494980200000024</v>
          </cell>
          <cell r="AJ181">
            <v>0.36411596400000157</v>
          </cell>
          <cell r="AK181">
            <v>14.402519001179016</v>
          </cell>
          <cell r="AL181">
            <v>41.584511679613904</v>
          </cell>
          <cell r="AM181">
            <v>0.9411457809999999</v>
          </cell>
          <cell r="AN181">
            <v>0.45174836400000196</v>
          </cell>
          <cell r="AO181">
            <v>14.430846637813394</v>
          </cell>
          <cell r="AP181">
            <v>41.664634335450529</v>
          </cell>
          <cell r="AQ181">
            <v>1.2068945770000004</v>
          </cell>
          <cell r="AR181">
            <v>0.53909324800000036</v>
          </cell>
          <cell r="AS181">
            <v>14.461734324358417</v>
          </cell>
          <cell r="AT181">
            <v>41.751997905895131</v>
          </cell>
          <cell r="AU181">
            <v>14.319000000000001</v>
          </cell>
          <cell r="AV181">
            <v>41.741</v>
          </cell>
          <cell r="AW181">
            <v>1.515599135</v>
          </cell>
          <cell r="AX181">
            <v>0.62606353200000164</v>
          </cell>
          <cell r="AY181">
            <v>14.506346896561489</v>
          </cell>
          <cell r="AZ181">
            <v>42.27089704397153</v>
          </cell>
          <cell r="BA181">
            <v>3.5340095599999994</v>
          </cell>
          <cell r="BB181">
            <v>1.046294611999997</v>
          </cell>
          <cell r="BC181">
            <v>14.719672704041601</v>
          </cell>
          <cell r="BD181">
            <v>42.874273544256667</v>
          </cell>
          <cell r="BE181">
            <v>14.250999999999999</v>
          </cell>
          <cell r="BF181">
            <v>42.182000000000002</v>
          </cell>
          <cell r="BG181">
            <v>5.8287917411399999</v>
          </cell>
          <cell r="BH181">
            <v>1.1262003879999973</v>
          </cell>
          <cell r="BI181">
            <v>14.859404026965258</v>
          </cell>
          <cell r="BJ181">
            <v>43.902826452673352</v>
          </cell>
          <cell r="BK181">
            <v>7.8793524850435004</v>
          </cell>
          <cell r="BL181">
            <v>0.75314407199999778</v>
          </cell>
          <cell r="BM181">
            <v>15.00614760772539</v>
          </cell>
          <cell r="BN181">
            <v>44.317879976877691</v>
          </cell>
          <cell r="BO181">
            <v>14.259</v>
          </cell>
          <cell r="BP181">
            <v>42.523000000000003</v>
          </cell>
          <cell r="BQ181">
            <v>9.4705106027396013</v>
          </cell>
          <cell r="BR181">
            <v>-0.24515724799999816</v>
          </cell>
          <cell r="BS181">
            <v>15.06600912768611</v>
          </cell>
          <cell r="BT181">
            <v>44.805566506665158</v>
          </cell>
        </row>
        <row r="182">
          <cell r="B182" t="str">
            <v>Hyndburn Rd</v>
          </cell>
          <cell r="C182" t="str">
            <v>HYNDBURN RD</v>
          </cell>
          <cell r="D182">
            <v>6.6</v>
          </cell>
          <cell r="E182">
            <v>62.5</v>
          </cell>
          <cell r="F182">
            <v>25</v>
          </cell>
          <cell r="G182">
            <v>0.60358382411821243</v>
          </cell>
          <cell r="H182">
            <v>0.52355055521911276</v>
          </cell>
          <cell r="I182">
            <v>13.087</v>
          </cell>
          <cell r="J182">
            <v>37.719000000000001</v>
          </cell>
          <cell r="K182">
            <v>1.6127014000000162E-2</v>
          </cell>
          <cell r="L182">
            <v>4.0368480000001483E-3</v>
          </cell>
          <cell r="M182">
            <v>13.088763880477819</v>
          </cell>
          <cell r="N182">
            <v>37.723989007388276</v>
          </cell>
          <cell r="O182">
            <v>3.7706139000000083E-2</v>
          </cell>
          <cell r="P182">
            <v>7.6107479999993899E-3</v>
          </cell>
          <cell r="Q182">
            <v>13.090964199531559</v>
          </cell>
          <cell r="R182">
            <v>37.73021244948297</v>
          </cell>
          <cell r="S182">
            <v>1.6127014000000162E-2</v>
          </cell>
          <cell r="T182">
            <v>1.0989544000000073E-2</v>
          </cell>
          <cell r="U182">
            <v>13.089372083645575</v>
          </cell>
          <cell r="V182">
            <v>37.725709265725314</v>
          </cell>
          <cell r="W182">
            <v>0.10015449200000004</v>
          </cell>
          <cell r="X182">
            <v>8.5799147999999992E-2</v>
          </cell>
          <cell r="Y182">
            <v>13.103266724865271</v>
          </cell>
          <cell r="Z182">
            <v>37.765009245839721</v>
          </cell>
          <cell r="AA182">
            <v>0.14603372500000011</v>
          </cell>
          <cell r="AB182">
            <v>0.16049644799999996</v>
          </cell>
          <cell r="AC182">
            <v>13.113814436044892</v>
          </cell>
          <cell r="AD182">
            <v>37.794842678244152</v>
          </cell>
          <cell r="AE182">
            <v>0.20204664600000022</v>
          </cell>
          <cell r="AF182">
            <v>0.235462536</v>
          </cell>
          <cell r="AG182">
            <v>13.125272127878883</v>
          </cell>
          <cell r="AH182">
            <v>37.827249924614392</v>
          </cell>
          <cell r="AI182">
            <v>0.27000037300000024</v>
          </cell>
          <cell r="AJ182">
            <v>0.30989821600000012</v>
          </cell>
          <cell r="AK182">
            <v>13.137727970676035</v>
          </cell>
          <cell r="AL182">
            <v>37.862480368243432</v>
          </cell>
          <cell r="AM182">
            <v>0.34883568600000014</v>
          </cell>
          <cell r="AN182">
            <v>0.38458226800000039</v>
          </cell>
          <cell r="AO182">
            <v>13.151157432298547</v>
          </cell>
          <cell r="AP182">
            <v>37.900464621767277</v>
          </cell>
          <cell r="AQ182">
            <v>0.43554022900000011</v>
          </cell>
          <cell r="AR182">
            <v>0.45903156000000056</v>
          </cell>
          <cell r="AS182">
            <v>13.165254736846757</v>
          </cell>
          <cell r="AT182">
            <v>37.940337820337241</v>
          </cell>
          <cell r="AU182">
            <v>13.096</v>
          </cell>
          <cell r="AV182">
            <v>38.1</v>
          </cell>
          <cell r="AW182">
            <v>0.53374950100000018</v>
          </cell>
          <cell r="AX182">
            <v>0.53318999199999961</v>
          </cell>
          <cell r="AY182">
            <v>13.189333000529182</v>
          </cell>
          <cell r="AZ182">
            <v>38.363985590330685</v>
          </cell>
          <cell r="BA182">
            <v>1.1556059510000001</v>
          </cell>
          <cell r="BB182">
            <v>0.89310176800000018</v>
          </cell>
          <cell r="BC182">
            <v>13.275215447432654</v>
          </cell>
          <cell r="BD182">
            <v>38.606897832692042</v>
          </cell>
          <cell r="BE182">
            <v>13.111000000000001</v>
          </cell>
          <cell r="BF182">
            <v>38.543999999999997</v>
          </cell>
          <cell r="BG182">
            <v>1.8779374657700005</v>
          </cell>
          <cell r="BH182">
            <v>0.96458550399999865</v>
          </cell>
          <cell r="BI182">
            <v>13.359656272996123</v>
          </cell>
          <cell r="BJ182">
            <v>39.247306147280518</v>
          </cell>
          <cell r="BK182">
            <v>2.5797192713339001</v>
          </cell>
          <cell r="BL182">
            <v>0.96458550399999865</v>
          </cell>
          <cell r="BM182">
            <v>13.421046260019562</v>
          </cell>
          <cell r="BN182">
            <v>39.420943251765436</v>
          </cell>
          <cell r="BO182">
            <v>13.119</v>
          </cell>
          <cell r="BP182">
            <v>38.603999999999999</v>
          </cell>
          <cell r="BQ182">
            <v>3.1904236897590001</v>
          </cell>
          <cell r="BR182">
            <v>0.96458550400000043</v>
          </cell>
          <cell r="BS182">
            <v>13.482469041894262</v>
          </cell>
          <cell r="BT182">
            <v>39.632045697099237</v>
          </cell>
        </row>
        <row r="183">
          <cell r="B183" t="str">
            <v>India St</v>
          </cell>
          <cell r="C183" t="str">
            <v>INDIA ST</v>
          </cell>
          <cell r="D183">
            <v>6.6</v>
          </cell>
          <cell r="E183">
            <v>54.75</v>
          </cell>
          <cell r="F183">
            <v>21.9</v>
          </cell>
          <cell r="G183">
            <v>0.91868373740717102</v>
          </cell>
          <cell r="H183">
            <v>0.78005585401415511</v>
          </cell>
          <cell r="I183">
            <v>14.631</v>
          </cell>
          <cell r="J183">
            <v>43.362000000000002</v>
          </cell>
          <cell r="K183">
            <v>2.7249560999999867E-2</v>
          </cell>
          <cell r="L183">
            <v>28.005426620000001</v>
          </cell>
          <cell r="M183">
            <v>17.083223202909995</v>
          </cell>
          <cell r="N183">
            <v>50.297934623042615</v>
          </cell>
          <cell r="O183">
            <v>6.623167299999988E-2</v>
          </cell>
          <cell r="P183">
            <v>28.010263456000001</v>
          </cell>
          <cell r="Q183">
            <v>17.087056366762027</v>
          </cell>
          <cell r="R183">
            <v>50.308776447655291</v>
          </cell>
          <cell r="S183">
            <v>2.7249560999999867E-2</v>
          </cell>
          <cell r="T183">
            <v>28.014861903999996</v>
          </cell>
          <cell r="U183">
            <v>17.084048576206552</v>
          </cell>
          <cell r="V183">
            <v>50.300269131262638</v>
          </cell>
          <cell r="W183">
            <v>0.18967839500000006</v>
          </cell>
          <cell r="X183">
            <v>28.058329075999993</v>
          </cell>
          <cell r="Y183">
            <v>17.102059805674607</v>
          </cell>
          <cell r="Z183">
            <v>50.351212581240112</v>
          </cell>
          <cell r="AA183">
            <v>0.28820562399999994</v>
          </cell>
          <cell r="AB183">
            <v>28.101661807999992</v>
          </cell>
          <cell r="AC183">
            <v>17.114469333958027</v>
          </cell>
          <cell r="AD183">
            <v>50.386312027642248</v>
          </cell>
          <cell r="AE183">
            <v>0.41417496700000012</v>
          </cell>
          <cell r="AF183">
            <v>28.145383508000009</v>
          </cell>
          <cell r="AG183">
            <v>17.129313450526986</v>
          </cell>
          <cell r="AH183">
            <v>50.428297529588782</v>
          </cell>
          <cell r="AI183">
            <v>0.57430080999999999</v>
          </cell>
          <cell r="AJ183">
            <v>28.188386108000003</v>
          </cell>
          <cell r="AK183">
            <v>17.147082581018822</v>
          </cell>
          <cell r="AL183">
            <v>50.478556220255044</v>
          </cell>
          <cell r="AM183">
            <v>0.76693388399999995</v>
          </cell>
          <cell r="AN183">
            <v>28.231747551999991</v>
          </cell>
          <cell r="AO183">
            <v>17.167726747457394</v>
          </cell>
          <cell r="AP183">
            <v>50.536946740577676</v>
          </cell>
          <cell r="AQ183">
            <v>0.98367774800000007</v>
          </cell>
          <cell r="AR183">
            <v>28.274796223999992</v>
          </cell>
          <cell r="AS183">
            <v>17.190452700577556</v>
          </cell>
          <cell r="AT183">
            <v>50.601225442818446</v>
          </cell>
          <cell r="AU183">
            <v>14.641</v>
          </cell>
          <cell r="AV183">
            <v>43.747999999999998</v>
          </cell>
          <cell r="AW183">
            <v>1.2344535180000002</v>
          </cell>
          <cell r="AX183">
            <v>28.317449395999994</v>
          </cell>
          <cell r="AY183">
            <v>17.226121076130845</v>
          </cell>
          <cell r="AZ183">
            <v>51.059826572481541</v>
          </cell>
          <cell r="BA183">
            <v>2.8701373170000002</v>
          </cell>
          <cell r="BB183">
            <v>27.851927635999996</v>
          </cell>
          <cell r="BC183">
            <v>17.328483707678139</v>
          </cell>
          <cell r="BD183">
            <v>51.349351816110307</v>
          </cell>
          <cell r="BE183">
            <v>14.654</v>
          </cell>
          <cell r="BF183">
            <v>44.106000000000002</v>
          </cell>
          <cell r="BG183">
            <v>4.7280646174899994</v>
          </cell>
          <cell r="BH183">
            <v>22.478444535999998</v>
          </cell>
          <cell r="BI183">
            <v>17.033952330829919</v>
          </cell>
          <cell r="BJ183">
            <v>50.837521728122269</v>
          </cell>
          <cell r="BK183">
            <v>6.3753000891070997</v>
          </cell>
          <cell r="BL183">
            <v>10.082844535999989</v>
          </cell>
          <cell r="BM183">
            <v>16.093714277222329</v>
          </cell>
          <cell r="BN183">
            <v>48.178126913579995</v>
          </cell>
          <cell r="BO183">
            <v>14.666</v>
          </cell>
          <cell r="BP183">
            <v>44.459000000000003</v>
          </cell>
          <cell r="BQ183">
            <v>7.6358570377412001</v>
          </cell>
          <cell r="BR183">
            <v>6.3700445359999911</v>
          </cell>
          <cell r="BS183">
            <v>15.891198643006497</v>
          </cell>
          <cell r="BT183">
            <v>47.924385075081801</v>
          </cell>
        </row>
        <row r="184">
          <cell r="B184" t="str">
            <v>Ingleton</v>
          </cell>
          <cell r="C184" t="str">
            <v>INGLETON</v>
          </cell>
          <cell r="D184">
            <v>11</v>
          </cell>
          <cell r="E184">
            <v>50</v>
          </cell>
          <cell r="F184">
            <v>20</v>
          </cell>
          <cell r="G184">
            <v>0.10764482496038097</v>
          </cell>
          <cell r="H184">
            <v>0.11312194237228508</v>
          </cell>
          <cell r="I184">
            <v>2.262</v>
          </cell>
          <cell r="J184">
            <v>5.3810000000000002</v>
          </cell>
          <cell r="K184">
            <v>8.164667999999986E-3</v>
          </cell>
          <cell r="L184">
            <v>1.964988000000556E-4</v>
          </cell>
          <cell r="M184">
            <v>2.2624388474457016</v>
          </cell>
          <cell r="N184">
            <v>5.3822412480190485</v>
          </cell>
          <cell r="O184">
            <v>1.9705419000000002E-2</v>
          </cell>
          <cell r="P184">
            <v>4.0343159999989275E-4</v>
          </cell>
          <cell r="Q184">
            <v>2.2630554409370003</v>
          </cell>
          <cell r="R184">
            <v>5.3839852377747794</v>
          </cell>
          <cell r="S184">
            <v>8.164667999999986E-3</v>
          </cell>
          <cell r="T184">
            <v>6.2703160000010527E-4</v>
          </cell>
          <cell r="U184">
            <v>2.2624614445573359</v>
          </cell>
          <cell r="V184">
            <v>5.3823051623025355</v>
          </cell>
          <cell r="W184">
            <v>5.6451795999999999E-2</v>
          </cell>
          <cell r="X184">
            <v>2.3914235600000167E-2</v>
          </cell>
          <cell r="Y184">
            <v>2.2662181227252693</v>
          </cell>
          <cell r="Z184">
            <v>5.3929306527316605</v>
          </cell>
          <cell r="AA184">
            <v>8.5678020999999993E-2</v>
          </cell>
          <cell r="AB184">
            <v>4.7216583599999806E-2</v>
          </cell>
          <cell r="AC184">
            <v>2.2689751577945145</v>
          </cell>
          <cell r="AD184">
            <v>5.40072872550539</v>
          </cell>
          <cell r="AE184">
            <v>0.12265239700000002</v>
          </cell>
          <cell r="AF184">
            <v>7.0564003599999925E-2</v>
          </cell>
          <cell r="AG184">
            <v>2.2721412309907509</v>
          </cell>
          <cell r="AH184">
            <v>5.4096837328125567</v>
          </cell>
          <cell r="AI184">
            <v>0.16895954099999999</v>
          </cell>
          <cell r="AJ184">
            <v>9.3885887600000162E-2</v>
          </cell>
          <cell r="AK184">
            <v>2.275795807177952</v>
          </cell>
          <cell r="AL184">
            <v>5.4200204352298877</v>
          </cell>
          <cell r="AM184">
            <v>0.22407825199999998</v>
          </cell>
          <cell r="AN184">
            <v>0.11724817159999978</v>
          </cell>
          <cell r="AO184">
            <v>2.2799149911406356</v>
          </cell>
          <cell r="AP184">
            <v>5.4316712468817618</v>
          </cell>
          <cell r="AQ184">
            <v>0.28571287300000003</v>
          </cell>
          <cell r="AR184">
            <v>0.14060376759999982</v>
          </cell>
          <cell r="AS184">
            <v>2.2843758206554932</v>
          </cell>
          <cell r="AT184">
            <v>5.4442883780804534</v>
          </cell>
          <cell r="AU184">
            <v>2.262</v>
          </cell>
          <cell r="AV184">
            <v>5.3849999999999998</v>
          </cell>
          <cell r="AW184">
            <v>0.354690807</v>
          </cell>
          <cell r="AX184">
            <v>0.1639422116</v>
          </cell>
          <cell r="AY184">
            <v>2.2892211738999397</v>
          </cell>
          <cell r="AZ184">
            <v>5.4619931066260223</v>
          </cell>
          <cell r="BA184">
            <v>0.79850623799999998</v>
          </cell>
          <cell r="BB184">
            <v>0.27943516359999987</v>
          </cell>
          <cell r="BC184">
            <v>2.3185772507622184</v>
          </cell>
          <cell r="BD184">
            <v>5.5450246306994257</v>
          </cell>
          <cell r="BE184">
            <v>2.2679999999999998</v>
          </cell>
          <cell r="BF184">
            <v>5.5519999999999996</v>
          </cell>
          <cell r="BG184">
            <v>1.3186128568200002</v>
          </cell>
          <cell r="BH184">
            <v>0.30247687159999992</v>
          </cell>
          <cell r="BI184">
            <v>2.353085144643984</v>
          </cell>
          <cell r="BJ184">
            <v>5.7926571310239972</v>
          </cell>
          <cell r="BK184">
            <v>1.7968714660949998</v>
          </cell>
          <cell r="BL184">
            <v>0.30247687159999992</v>
          </cell>
          <cell r="BM184">
            <v>2.3781872116264546</v>
          </cell>
          <cell r="BN184">
            <v>5.8636564981644126</v>
          </cell>
          <cell r="BO184">
            <v>2.238</v>
          </cell>
          <cell r="BP184">
            <v>5.4710000000000001</v>
          </cell>
          <cell r="BQ184">
            <v>2.1745622896330001</v>
          </cell>
          <cell r="BR184">
            <v>0.30247687160000081</v>
          </cell>
          <cell r="BS184">
            <v>2.3680108387755561</v>
          </cell>
          <cell r="BT184">
            <v>5.8387261829037866</v>
          </cell>
        </row>
        <row r="185">
          <cell r="B185" t="str">
            <v>Irlam</v>
          </cell>
          <cell r="C185" t="str">
            <v>IRLAM</v>
          </cell>
          <cell r="D185">
            <v>6.6</v>
          </cell>
          <cell r="E185">
            <v>65.75</v>
          </cell>
          <cell r="F185">
            <v>26.3</v>
          </cell>
          <cell r="G185">
            <v>0.61272597428591957</v>
          </cell>
          <cell r="H185">
            <v>0.50444969027244724</v>
          </cell>
          <cell r="I185">
            <v>13.265000000000001</v>
          </cell>
          <cell r="J185">
            <v>40.280999999999999</v>
          </cell>
          <cell r="K185">
            <v>2.105347099999999E-2</v>
          </cell>
          <cell r="L185">
            <v>2.1165839999994773E-3</v>
          </cell>
          <cell r="M185">
            <v>13.267026854165362</v>
          </cell>
          <cell r="N185">
            <v>40.28673280929921</v>
          </cell>
          <cell r="O185">
            <v>5.0998384000000008E-2</v>
          </cell>
          <cell r="P185">
            <v>4.0041021599999995</v>
          </cell>
          <cell r="Q185">
            <v>13.619729301616577</v>
          </cell>
          <cell r="R185">
            <v>41.284325978634591</v>
          </cell>
          <cell r="S185">
            <v>2.105347099999999E-2</v>
          </cell>
          <cell r="T185">
            <v>4.0060648959999972</v>
          </cell>
          <cell r="U185">
            <v>13.617281495946354</v>
          </cell>
          <cell r="V185">
            <v>41.277402538680832</v>
          </cell>
          <cell r="W185">
            <v>0.14497749000000004</v>
          </cell>
          <cell r="X185">
            <v>4.0664061400000007</v>
          </cell>
          <cell r="Y185">
            <v>13.633400526127469</v>
          </cell>
          <cell r="Z185">
            <v>41.322994040869695</v>
          </cell>
          <cell r="AA185">
            <v>0.21946613699999995</v>
          </cell>
          <cell r="AB185">
            <v>4.1267401000000001</v>
          </cell>
          <cell r="AC185">
            <v>13.645194445588725</v>
          </cell>
          <cell r="AD185">
            <v>41.356352282580986</v>
          </cell>
          <cell r="AE185">
            <v>0.31442541399999979</v>
          </cell>
          <cell r="AF185">
            <v>4.1873141079999998</v>
          </cell>
          <cell r="AG185">
            <v>13.658800079522466</v>
          </cell>
          <cell r="AH185">
            <v>41.394834826648548</v>
          </cell>
          <cell r="AI185">
            <v>0.43483140300000001</v>
          </cell>
          <cell r="AJ185">
            <v>4.2475696319999985</v>
          </cell>
          <cell r="AK185">
            <v>13.674603863335005</v>
          </cell>
          <cell r="AL185">
            <v>41.439534677457559</v>
          </cell>
          <cell r="AM185">
            <v>0.57939609400000003</v>
          </cell>
          <cell r="AN185">
            <v>4.3080469999999975</v>
          </cell>
          <cell r="AO185">
            <v>13.692540391813619</v>
          </cell>
          <cell r="AP185">
            <v>41.49026684113025</v>
          </cell>
          <cell r="AQ185">
            <v>0.74185809599999986</v>
          </cell>
          <cell r="AR185">
            <v>4.3684022759999968</v>
          </cell>
          <cell r="AS185">
            <v>13.712031848697466</v>
          </cell>
          <cell r="AT185">
            <v>41.545397006481345</v>
          </cell>
          <cell r="AU185">
            <v>13.273999999999999</v>
          </cell>
          <cell r="AV185">
            <v>40.598999999999997</v>
          </cell>
          <cell r="AW185">
            <v>0.93042629500000018</v>
          </cell>
          <cell r="AX185">
            <v>4.4285792320000033</v>
          </cell>
          <cell r="AY185">
            <v>13.742791406606385</v>
          </cell>
          <cell r="AZ185">
            <v>41.924942330293419</v>
          </cell>
          <cell r="BA185">
            <v>2.1627073749999997</v>
          </cell>
          <cell r="BB185">
            <v>4.7220016680000034</v>
          </cell>
          <cell r="BC185">
            <v>13.876255851404288</v>
          </cell>
          <cell r="BD185">
            <v>42.302436786148995</v>
          </cell>
          <cell r="BE185">
            <v>13.298</v>
          </cell>
          <cell r="BF185">
            <v>41.534999999999997</v>
          </cell>
          <cell r="BG185">
            <v>3.5659613908699996</v>
          </cell>
          <cell r="BH185">
            <v>4.7803316680000014</v>
          </cell>
          <cell r="BI185">
            <v>14.028111294586985</v>
          </cell>
          <cell r="BJ185">
            <v>43.600066589693384</v>
          </cell>
          <cell r="BK185">
            <v>4.8291045788517</v>
          </cell>
          <cell r="BL185">
            <v>4.7803316680000014</v>
          </cell>
          <cell r="BM185">
            <v>14.138607667254602</v>
          </cell>
          <cell r="BN185">
            <v>43.912597527332537</v>
          </cell>
          <cell r="BO185">
            <v>13.314</v>
          </cell>
          <cell r="BP185">
            <v>42.156999999999996</v>
          </cell>
          <cell r="BQ185">
            <v>5.8205950931064994</v>
          </cell>
          <cell r="BR185">
            <v>4.7803316679999979</v>
          </cell>
          <cell r="BS185">
            <v>14.24134059381581</v>
          </cell>
          <cell r="BT185">
            <v>44.779915289426874</v>
          </cell>
        </row>
        <row r="186">
          <cell r="B186" t="str">
            <v>James St</v>
          </cell>
          <cell r="C186" t="str">
            <v>JAMES ST</v>
          </cell>
          <cell r="D186">
            <v>11</v>
          </cell>
          <cell r="E186">
            <v>62.5</v>
          </cell>
          <cell r="F186">
            <v>25</v>
          </cell>
          <cell r="G186">
            <v>0.41083323643174402</v>
          </cell>
          <cell r="H186">
            <v>0.35956594567533073</v>
          </cell>
          <cell r="I186">
            <v>8.9870000000000001</v>
          </cell>
          <cell r="J186">
            <v>25.670999999999999</v>
          </cell>
          <cell r="K186">
            <v>3.4926314000000014E-2</v>
          </cell>
          <cell r="L186">
            <v>6.0108120000013088E-3</v>
          </cell>
          <cell r="M186">
            <v>8.9891486418832685</v>
          </cell>
          <cell r="N186">
            <v>25.677077276984001</v>
          </cell>
          <cell r="O186">
            <v>8.2699201000000278E-2</v>
          </cell>
          <cell r="P186">
            <v>1.1328468000000314E-2</v>
          </cell>
          <cell r="Q186">
            <v>8.9919351727280379</v>
          </cell>
          <cell r="R186">
            <v>25.684958776409292</v>
          </cell>
          <cell r="S186">
            <v>3.4926314000000014E-2</v>
          </cell>
          <cell r="T186">
            <v>1.6352636000000587E-2</v>
          </cell>
          <cell r="U186">
            <v>8.989691446871479</v>
          </cell>
          <cell r="V186">
            <v>25.678612561336102</v>
          </cell>
          <cell r="W186">
            <v>0.2290804780000002</v>
          </cell>
          <cell r="X186">
            <v>0.15564478000000026</v>
          </cell>
          <cell r="Y186">
            <v>9.0071928392063949</v>
          </cell>
          <cell r="Z186">
            <v>25.728113974137006</v>
          </cell>
          <cell r="AA186">
            <v>0.34142839799999991</v>
          </cell>
          <cell r="AB186">
            <v>0.29476742399999978</v>
          </cell>
          <cell r="AC186">
            <v>9.020391620826274</v>
          </cell>
          <cell r="AD186">
            <v>25.765445766084273</v>
          </cell>
          <cell r="AE186">
            <v>0.48043455800000023</v>
          </cell>
          <cell r="AF186">
            <v>0.43428421200000233</v>
          </cell>
          <cell r="AG186">
            <v>9.0350102843720279</v>
          </cell>
          <cell r="AH186">
            <v>25.806793590584622</v>
          </cell>
          <cell r="AI186">
            <v>0.65011498600000017</v>
          </cell>
          <cell r="AJ186">
            <v>0.57301451999999831</v>
          </cell>
          <cell r="AK186">
            <v>9.0511976499584428</v>
          </cell>
          <cell r="AL186">
            <v>25.852578374487422</v>
          </cell>
          <cell r="AM186">
            <v>0.84788223699999987</v>
          </cell>
          <cell r="AN186">
            <v>0.71210902400000187</v>
          </cell>
          <cell r="AO186">
            <v>9.0688783067701646</v>
          </cell>
          <cell r="AP186">
            <v>25.902586823797023</v>
          </cell>
          <cell r="AQ186">
            <v>1.0662400400000003</v>
          </cell>
          <cell r="AR186">
            <v>0.85085531599999875</v>
          </cell>
          <cell r="AS186">
            <v>9.087621410895343</v>
          </cell>
          <cell r="AT186">
            <v>25.95560032790662</v>
          </cell>
          <cell r="AU186">
            <v>8.9930000000000003</v>
          </cell>
          <cell r="AV186">
            <v>25.943000000000001</v>
          </cell>
          <cell r="AW186">
            <v>1.3048235959999999</v>
          </cell>
          <cell r="AX186">
            <v>0.98917147200000066</v>
          </cell>
          <cell r="AY186">
            <v>9.1134035154572253</v>
          </cell>
          <cell r="AZ186">
            <v>26.283552569034015</v>
          </cell>
          <cell r="BA186">
            <v>2.7959766050000008</v>
          </cell>
          <cell r="BB186">
            <v>1.664614155999999</v>
          </cell>
          <cell r="BC186">
            <v>9.2271202978734639</v>
          </cell>
          <cell r="BD186">
            <v>26.605192200958967</v>
          </cell>
          <cell r="BE186">
            <v>9.0090000000000003</v>
          </cell>
          <cell r="BF186">
            <v>26.599</v>
          </cell>
          <cell r="BG186">
            <v>4.5984622063999998</v>
          </cell>
          <cell r="BH186">
            <v>1.7980735160000023</v>
          </cell>
          <cell r="BI186">
            <v>9.3447310564735186</v>
          </cell>
          <cell r="BJ186">
            <v>27.548590826749393</v>
          </cell>
          <cell r="BK186">
            <v>6.34257149917</v>
          </cell>
          <cell r="BL186">
            <v>1.7021447479999985</v>
          </cell>
          <cell r="BM186">
            <v>9.4312380991688869</v>
          </cell>
          <cell r="BN186">
            <v>27.793269692790552</v>
          </cell>
          <cell r="BO186">
            <v>9.02</v>
          </cell>
          <cell r="BP186">
            <v>27.033999999999999</v>
          </cell>
          <cell r="BQ186">
            <v>7.7988272379700012</v>
          </cell>
          <cell r="BR186">
            <v>1.4454386960000001</v>
          </cell>
          <cell r="BS186">
            <v>9.5051981295852777</v>
          </cell>
          <cell r="BT186">
            <v>28.406347550595118</v>
          </cell>
        </row>
        <row r="187">
          <cell r="B187" t="str">
            <v>Kay St</v>
          </cell>
          <cell r="C187" t="str">
            <v>KAY ST</v>
          </cell>
          <cell r="D187">
            <v>6.6</v>
          </cell>
          <cell r="E187">
            <v>54.75</v>
          </cell>
          <cell r="F187">
            <v>21.9</v>
          </cell>
          <cell r="G187">
            <v>0.68159370829088195</v>
          </cell>
          <cell r="H187">
            <v>0.59900509878820396</v>
          </cell>
          <cell r="I187">
            <v>13.116</v>
          </cell>
          <cell r="J187">
            <v>37.311</v>
          </cell>
          <cell r="K187">
            <v>1.9057389000000091E-2</v>
          </cell>
          <cell r="L187">
            <v>6.2253199999995346E-3</v>
          </cell>
          <cell r="M187">
            <v>13.118211663461665</v>
          </cell>
          <cell r="N187">
            <v>37.317255528925784</v>
          </cell>
          <cell r="O187">
            <v>4.560019999999998E-2</v>
          </cell>
          <cell r="P187">
            <v>1.1770999999999976E-2</v>
          </cell>
          <cell r="Q187">
            <v>13.121018678449049</v>
          </cell>
          <cell r="R187">
            <v>37.325194966255673</v>
          </cell>
          <cell r="S187">
            <v>1.9057389000000091E-2</v>
          </cell>
          <cell r="T187">
            <v>1.7039492000000767E-2</v>
          </cell>
          <cell r="U187">
            <v>13.1191576581761</v>
          </cell>
          <cell r="V187">
            <v>37.319931206035953</v>
          </cell>
          <cell r="W187">
            <v>0.12694195599999991</v>
          </cell>
          <cell r="X187">
            <v>6.806086800000033E-2</v>
          </cell>
          <cell r="Y187">
            <v>13.133058323171081</v>
          </cell>
          <cell r="Z187">
            <v>37.359248223959774</v>
          </cell>
          <cell r="AA187">
            <v>0.18999693200000012</v>
          </cell>
          <cell r="AB187">
            <v>0.11892357599999981</v>
          </cell>
          <cell r="AC187">
            <v>13.143023536129091</v>
          </cell>
          <cell r="AD187">
            <v>37.387434102594078</v>
          </cell>
          <cell r="AE187">
            <v>0.26931424800000014</v>
          </cell>
          <cell r="AF187">
            <v>0.17022839200000073</v>
          </cell>
          <cell r="AG187">
            <v>13.154450009321867</v>
          </cell>
          <cell r="AH187">
            <v>37.41975304931271</v>
          </cell>
          <cell r="AI187">
            <v>0.36852465400000001</v>
          </cell>
          <cell r="AJ187">
            <v>0.22070214399999921</v>
          </cell>
          <cell r="AK187">
            <v>13.167543977339248</v>
          </cell>
          <cell r="AL187">
            <v>37.456788383623632</v>
          </cell>
          <cell r="AM187">
            <v>0.48644872900000014</v>
          </cell>
          <cell r="AN187">
            <v>0.27158444799999915</v>
          </cell>
          <cell r="AO187">
            <v>13.182310705878123</v>
          </cell>
          <cell r="AP187">
            <v>37.49855499916675</v>
          </cell>
          <cell r="AQ187">
            <v>0.61815130200000024</v>
          </cell>
          <cell r="AR187">
            <v>0.32210520800000042</v>
          </cell>
          <cell r="AS187">
            <v>13.198251113508453</v>
          </cell>
          <cell r="AT187">
            <v>37.54364128048789</v>
          </cell>
          <cell r="AU187">
            <v>13.125</v>
          </cell>
          <cell r="AV187">
            <v>37.795000000000002</v>
          </cell>
          <cell r="AW187">
            <v>0.76910359999999978</v>
          </cell>
          <cell r="AX187">
            <v>0.37217004799999964</v>
          </cell>
          <cell r="AY187">
            <v>13.224835552710882</v>
          </cell>
          <cell r="AZ187">
            <v>38.077377585301491</v>
          </cell>
          <cell r="BA187">
            <v>1.7443139039999997</v>
          </cell>
          <cell r="BB187">
            <v>0.60520647999999921</v>
          </cell>
          <cell r="BC187">
            <v>13.330529731237714</v>
          </cell>
          <cell r="BD187">
            <v>38.376325866774543</v>
          </cell>
          <cell r="BE187">
            <v>13.138999999999999</v>
          </cell>
          <cell r="BF187">
            <v>38.226999999999997</v>
          </cell>
          <cell r="BG187">
            <v>2.8606037280199996</v>
          </cell>
          <cell r="BH187">
            <v>0.65101775600000122</v>
          </cell>
          <cell r="BI187">
            <v>13.446187213498639</v>
          </cell>
          <cell r="BJ187">
            <v>39.095856647034751</v>
          </cell>
          <cell r="BK187">
            <v>3.8796427101996001</v>
          </cell>
          <cell r="BL187">
            <v>0.65101775599999767</v>
          </cell>
          <cell r="BM187">
            <v>13.535330006025323</v>
          </cell>
          <cell r="BN187">
            <v>39.347990539392839</v>
          </cell>
          <cell r="BO187">
            <v>13.148</v>
          </cell>
          <cell r="BP187">
            <v>38.284999999999997</v>
          </cell>
          <cell r="BQ187">
            <v>4.6937587271531998</v>
          </cell>
          <cell r="BR187">
            <v>0.65101775600000478</v>
          </cell>
          <cell r="BS187">
            <v>13.615546688076801</v>
          </cell>
          <cell r="BT187">
            <v>39.607421734641669</v>
          </cell>
        </row>
        <row r="188">
          <cell r="B188" t="str">
            <v>Kendal</v>
          </cell>
          <cell r="C188" t="str">
            <v>KENDAL</v>
          </cell>
          <cell r="D188">
            <v>11</v>
          </cell>
          <cell r="E188">
            <v>33.4</v>
          </cell>
          <cell r="F188">
            <v>13.1</v>
          </cell>
          <cell r="G188">
            <v>0.76813077596858181</v>
          </cell>
          <cell r="H188">
            <v>0.65872687858385137</v>
          </cell>
          <cell r="I188">
            <v>8.6270000000000007</v>
          </cell>
          <cell r="J188">
            <v>25.649000000000001</v>
          </cell>
          <cell r="K188">
            <v>4.1107890999999341E-2</v>
          </cell>
          <cell r="L188">
            <v>3.1342359999939617E-3</v>
          </cell>
          <cell r="M188">
            <v>8.6293221094484522</v>
          </cell>
          <cell r="N188">
            <v>25.655567917350631</v>
          </cell>
          <cell r="O188">
            <v>9.9831689999999362E-2</v>
          </cell>
          <cell r="P188">
            <v>6.0290559999955917E-3</v>
          </cell>
          <cell r="Q188">
            <v>8.6325562481999736</v>
          </cell>
          <cell r="R188">
            <v>25.664715443120627</v>
          </cell>
          <cell r="S188">
            <v>4.1107890999999341E-2</v>
          </cell>
          <cell r="T188">
            <v>8.8598079999933077E-3</v>
          </cell>
          <cell r="U188">
            <v>8.629622624042586</v>
          </cell>
          <cell r="V188">
            <v>25.65641790098006</v>
          </cell>
          <cell r="W188">
            <v>0.29005482300000018</v>
          </cell>
          <cell r="X188">
            <v>0.11904901199999429</v>
          </cell>
          <cell r="Y188">
            <v>8.6484723826603425</v>
          </cell>
          <cell r="Z188">
            <v>25.70973306954944</v>
          </cell>
          <cell r="AA188">
            <v>0.44329611999999941</v>
          </cell>
          <cell r="AB188">
            <v>0.22921043599999891</v>
          </cell>
          <cell r="AC188">
            <v>8.6622974401034902</v>
          </cell>
          <cell r="AD188">
            <v>25.748836237022815</v>
          </cell>
          <cell r="AE188">
            <v>0.63819810999999937</v>
          </cell>
          <cell r="AF188">
            <v>0.33968637599999241</v>
          </cell>
          <cell r="AG188">
            <v>8.6783256246571323</v>
          </cell>
          <cell r="AH188">
            <v>25.794170788974775</v>
          </cell>
          <cell r="AI188">
            <v>0.88358443900000072</v>
          </cell>
          <cell r="AJ188">
            <v>0.44971931999999271</v>
          </cell>
          <cell r="AK188">
            <v>8.696980298560927</v>
          </cell>
          <cell r="AL188">
            <v>25.846934174647561</v>
          </cell>
          <cell r="AM188">
            <v>1.1770178069999995</v>
          </cell>
          <cell r="AN188">
            <v>0.5600417319999984</v>
          </cell>
          <cell r="AO188">
            <v>8.7181719811309151</v>
          </cell>
          <cell r="AP188">
            <v>25.906873304447526</v>
          </cell>
          <cell r="AQ188">
            <v>1.5060314290000001</v>
          </cell>
          <cell r="AR188">
            <v>0.67018782799999599</v>
          </cell>
          <cell r="AS188">
            <v>8.741221888531328</v>
          </cell>
          <cell r="AT188">
            <v>25.97206828776174</v>
          </cell>
          <cell r="AU188">
            <v>8.6319999999999997</v>
          </cell>
          <cell r="AV188">
            <v>25.876000000000001</v>
          </cell>
          <cell r="AW188">
            <v>1.8736241380000003</v>
          </cell>
          <cell r="AX188">
            <v>0.78008633199999267</v>
          </cell>
          <cell r="AY188">
            <v>8.7712836776550738</v>
          </cell>
          <cell r="AZ188">
            <v>26.269953731914018</v>
          </cell>
          <cell r="BA188">
            <v>4.2536358760000006</v>
          </cell>
          <cell r="BB188">
            <v>1.3191252079999956</v>
          </cell>
          <cell r="BC188">
            <v>8.9244941010888059</v>
          </cell>
          <cell r="BD188">
            <v>26.703298249347835</v>
          </cell>
          <cell r="BE188">
            <v>8.6039999999999992</v>
          </cell>
          <cell r="BF188">
            <v>26.373999999999999</v>
          </cell>
          <cell r="BG188">
            <v>7.0372949043999995</v>
          </cell>
          <cell r="BH188">
            <v>1.4252348799999908</v>
          </cell>
          <cell r="BI188">
            <v>9.0481676226407775</v>
          </cell>
          <cell r="BJ188">
            <v>27.630295751811207</v>
          </cell>
          <cell r="BK188">
            <v>9.5774835836339989</v>
          </cell>
          <cell r="BL188">
            <v>1.2951981079999939</v>
          </cell>
          <cell r="BM188">
            <v>9.1746677910434542</v>
          </cell>
          <cell r="BN188">
            <v>27.988092259406297</v>
          </cell>
          <cell r="BO188">
            <v>8.6110000000000007</v>
          </cell>
          <cell r="BP188">
            <v>26.594000000000001</v>
          </cell>
          <cell r="BQ188">
            <v>11.56059733174</v>
          </cell>
          <cell r="BR188">
            <v>0.94721879199999393</v>
          </cell>
          <cell r="BS188">
            <v>9.2674900914559668</v>
          </cell>
          <cell r="BT188">
            <v>28.450834381801162</v>
          </cell>
        </row>
        <row r="189">
          <cell r="B189" t="str">
            <v>Keswick</v>
          </cell>
          <cell r="C189" t="str">
            <v>KESWICK</v>
          </cell>
          <cell r="D189">
            <v>11</v>
          </cell>
          <cell r="E189">
            <v>33.405000000000001</v>
          </cell>
          <cell r="F189">
            <v>13.1</v>
          </cell>
          <cell r="G189">
            <v>0.35612579426430035</v>
          </cell>
          <cell r="H189">
            <v>0.37729384172568808</v>
          </cell>
          <cell r="I189">
            <v>4.9409999999999998</v>
          </cell>
          <cell r="J189">
            <v>11.891999999999999</v>
          </cell>
          <cell r="K189">
            <v>2.8913511999999919E-2</v>
          </cell>
          <cell r="L189">
            <v>6.051243999989353E-4</v>
          </cell>
          <cell r="M189">
            <v>4.9425493266065139</v>
          </cell>
          <cell r="N189">
            <v>11.896382157398953</v>
          </cell>
          <cell r="O189">
            <v>6.8179029000000169E-2</v>
          </cell>
          <cell r="P189">
            <v>1.2595163999993275E-3</v>
          </cell>
          <cell r="Q189">
            <v>4.9446445784435298</v>
          </cell>
          <cell r="R189">
            <v>11.902308424527943</v>
          </cell>
          <cell r="S189">
            <v>2.8913511999999919E-2</v>
          </cell>
          <cell r="T189">
            <v>1.9774244000005936E-3</v>
          </cell>
          <cell r="U189">
            <v>4.9426213536769144</v>
          </cell>
          <cell r="V189">
            <v>11.896585880718591</v>
          </cell>
          <cell r="W189">
            <v>0.18580853500000005</v>
          </cell>
          <cell r="X189">
            <v>8.8318892399999349E-2</v>
          </cell>
          <cell r="Y189">
            <v>4.9553879585456047</v>
          </cell>
          <cell r="Z189">
            <v>11.93269529222011</v>
          </cell>
          <cell r="AA189">
            <v>0.27467929999999985</v>
          </cell>
          <cell r="AB189">
            <v>0.17471484839999807</v>
          </cell>
          <cell r="AC189">
            <v>4.9645870756864525</v>
          </cell>
          <cell r="AD189">
            <v>11.958714324665005</v>
          </cell>
          <cell r="AE189">
            <v>0.38427368799999995</v>
          </cell>
          <cell r="AF189">
            <v>0.26126567239999776</v>
          </cell>
          <cell r="AG189">
            <v>4.9748820294090397</v>
          </cell>
          <cell r="AH189">
            <v>11.987832851021976</v>
          </cell>
          <cell r="AI189">
            <v>0.51809895999999989</v>
          </cell>
          <cell r="AJ189">
            <v>0.34773052440000018</v>
          </cell>
          <cell r="AK189">
            <v>4.9864442623536958</v>
          </cell>
          <cell r="AL189">
            <v>12.020535784305276</v>
          </cell>
          <cell r="AM189">
            <v>0.67415594999999984</v>
          </cell>
          <cell r="AN189">
            <v>0.43433482039999927</v>
          </cell>
          <cell r="AO189">
            <v>4.9991806767895142</v>
          </cell>
          <cell r="AP189">
            <v>12.056559804367552</v>
          </cell>
          <cell r="AQ189">
            <v>0.84643828400000021</v>
          </cell>
          <cell r="AR189">
            <v>0.52091805639999933</v>
          </cell>
          <cell r="AS189">
            <v>5.0127675955643705</v>
          </cell>
          <cell r="AT189">
            <v>12.094989413972081</v>
          </cell>
          <cell r="AU189">
            <v>4.9409999999999998</v>
          </cell>
          <cell r="AV189">
            <v>11.928000000000001</v>
          </cell>
          <cell r="AW189">
            <v>1.0376683170000001</v>
          </cell>
          <cell r="AX189">
            <v>0.60744374840000059</v>
          </cell>
          <cell r="AY189">
            <v>5.0273459903459807</v>
          </cell>
          <cell r="AZ189">
            <v>12.172223341207646</v>
          </cell>
          <cell r="BA189">
            <v>2.2376701040000002</v>
          </cell>
          <cell r="BB189">
            <v>1.0361147844000014</v>
          </cell>
          <cell r="BC189">
            <v>5.1128291442351514</v>
          </cell>
          <cell r="BD189">
            <v>12.414006212376629</v>
          </cell>
          <cell r="BE189">
            <v>5.0170000000000003</v>
          </cell>
          <cell r="BF189">
            <v>12.523</v>
          </cell>
          <cell r="BG189">
            <v>3.6512199373000005</v>
          </cell>
          <cell r="BH189">
            <v>1.1216594044000017</v>
          </cell>
          <cell r="BI189">
            <v>5.2675111975218272</v>
          </cell>
          <cell r="BJ189">
            <v>13.231552666123386</v>
          </cell>
          <cell r="BK189">
            <v>4.9915876151759999</v>
          </cell>
          <cell r="BL189">
            <v>1.1216594043999981</v>
          </cell>
          <cell r="BM189">
            <v>5.3378622556704443</v>
          </cell>
          <cell r="BN189">
            <v>13.43053550724553</v>
          </cell>
          <cell r="BO189">
            <v>5.0209999999999999</v>
          </cell>
          <cell r="BP189">
            <v>12.727</v>
          </cell>
          <cell r="BQ189">
            <v>6.0990789277079998</v>
          </cell>
          <cell r="BR189">
            <v>1.1216594043999981</v>
          </cell>
          <cell r="BS189">
            <v>5.3999904745264002</v>
          </cell>
          <cell r="BT189">
            <v>13.7989469381709</v>
          </cell>
        </row>
        <row r="190">
          <cell r="B190" t="str">
            <v>Kingsway</v>
          </cell>
          <cell r="C190" t="str">
            <v>KINGSWAY</v>
          </cell>
          <cell r="D190">
            <v>11</v>
          </cell>
          <cell r="E190">
            <v>62.5</v>
          </cell>
          <cell r="F190">
            <v>25</v>
          </cell>
          <cell r="G190">
            <v>0.48193645129042728</v>
          </cell>
          <cell r="H190">
            <v>0.39976039888815179</v>
          </cell>
          <cell r="I190">
            <v>9.9939999999999998</v>
          </cell>
          <cell r="J190">
            <v>30.120999999999999</v>
          </cell>
          <cell r="K190">
            <v>1.8999600000000044E-4</v>
          </cell>
          <cell r="L190">
            <v>0</v>
          </cell>
          <cell r="M190">
            <v>9.9940099722037949</v>
          </cell>
          <cell r="N190">
            <v>30.121028205651704</v>
          </cell>
          <cell r="O190">
            <v>4.3186600000000037E-4</v>
          </cell>
          <cell r="P190">
            <v>0</v>
          </cell>
          <cell r="Q190">
            <v>9.9940226670864867</v>
          </cell>
          <cell r="R190">
            <v>30.121064112202255</v>
          </cell>
          <cell r="S190">
            <v>1.8999600000000044E-4</v>
          </cell>
          <cell r="T190">
            <v>0</v>
          </cell>
          <cell r="U190">
            <v>9.9940099722037949</v>
          </cell>
          <cell r="V190">
            <v>30.121028205651704</v>
          </cell>
          <cell r="W190">
            <v>1.0781310000000004E-3</v>
          </cell>
          <cell r="X190">
            <v>1.905019999999924E-3</v>
          </cell>
          <cell r="Y190">
            <v>9.9941565748211705</v>
          </cell>
          <cell r="Z190">
            <v>30.121442860471252</v>
          </cell>
          <cell r="AA190">
            <v>1.5138629999999998E-3</v>
          </cell>
          <cell r="AB190">
            <v>3.8100479999999548E-3</v>
          </cell>
          <cell r="AC190">
            <v>9.994279432858999</v>
          </cell>
          <cell r="AD190">
            <v>30.121790355477938</v>
          </cell>
          <cell r="AE190">
            <v>2.0181319999999997E-3</v>
          </cell>
          <cell r="AF190">
            <v>5.7150679999999898E-3</v>
          </cell>
          <cell r="AG190">
            <v>9.9944058877365176</v>
          </cell>
          <cell r="AH190">
            <v>30.122148023883568</v>
          </cell>
          <cell r="AI190">
            <v>2.5941740000000003E-3</v>
          </cell>
          <cell r="AJ190">
            <v>7.6200919999999117E-3</v>
          </cell>
          <cell r="AK190">
            <v>9.9945361099295162</v>
          </cell>
          <cell r="AL190">
            <v>30.122516347866487</v>
          </cell>
          <cell r="AM190">
            <v>3.2283559999999991E-3</v>
          </cell>
          <cell r="AN190">
            <v>9.5251160000000556E-3</v>
          </cell>
          <cell r="AO190">
            <v>9.9946693836811189</v>
          </cell>
          <cell r="AP190">
            <v>30.122893302960538</v>
          </cell>
          <cell r="AQ190">
            <v>3.9017310000000012E-3</v>
          </cell>
          <cell r="AR190">
            <v>1.1430140000000089E-2</v>
          </cell>
          <cell r="AS190">
            <v>9.99480471453173</v>
          </cell>
          <cell r="AT190">
            <v>30.123276076409223</v>
          </cell>
          <cell r="AU190">
            <v>9.9949999999999992</v>
          </cell>
          <cell r="AV190">
            <v>30.201000000000001</v>
          </cell>
          <cell r="AW190">
            <v>4.6526739999999999E-3</v>
          </cell>
          <cell r="AX190">
            <v>1.3335160000000013E-2</v>
          </cell>
          <cell r="AY190">
            <v>9.995944116436549</v>
          </cell>
          <cell r="AZ190">
            <v>30.203670364538056</v>
          </cell>
          <cell r="BA190">
            <v>9.2636707000000006E-3</v>
          </cell>
          <cell r="BB190">
            <v>2.2860279999999955E-2</v>
          </cell>
          <cell r="BC190">
            <v>9.9966860701440066</v>
          </cell>
          <cell r="BD190">
            <v>30.205768926529537</v>
          </cell>
          <cell r="BE190">
            <v>9.9960000000000004</v>
          </cell>
          <cell r="BF190">
            <v>30.302</v>
          </cell>
          <cell r="BG190">
            <v>1.4938605599999998E-2</v>
          </cell>
          <cell r="BH190">
            <v>2.2787200000000007E-2</v>
          </cell>
          <cell r="BI190">
            <v>9.9979800912744139</v>
          </cell>
          <cell r="BJ190">
            <v>30.307600543870027</v>
          </cell>
          <cell r="BK190">
            <v>2.156327948358E-2</v>
          </cell>
          <cell r="BL190">
            <v>-0.19038783600000009</v>
          </cell>
          <cell r="BM190">
            <v>9.987139008804494</v>
          </cell>
          <cell r="BN190">
            <v>30.276937332150492</v>
          </cell>
          <cell r="BO190">
            <v>9.9969999999999999</v>
          </cell>
          <cell r="BP190">
            <v>30.373000000000001</v>
          </cell>
          <cell r="BQ190">
            <v>2.8552644108519997E-2</v>
          </cell>
          <cell r="BR190">
            <v>-0.76084573200000005</v>
          </cell>
          <cell r="BS190">
            <v>9.9585645807800134</v>
          </cell>
          <cell r="BT190">
            <v>30.264288217727202</v>
          </cell>
        </row>
        <row r="191">
          <cell r="B191" t="str">
            <v>Kinkry Hill</v>
          </cell>
          <cell r="C191" t="str">
            <v>KINKRY HILL</v>
          </cell>
          <cell r="D191">
            <v>11</v>
          </cell>
          <cell r="E191">
            <v>50</v>
          </cell>
          <cell r="F191">
            <v>20</v>
          </cell>
          <cell r="G191">
            <v>7.3604893028395318E-2</v>
          </cell>
          <cell r="H191">
            <v>7.1204324866948582E-2</v>
          </cell>
          <cell r="I191">
            <v>1.4239999999999999</v>
          </cell>
          <cell r="J191">
            <v>3.68</v>
          </cell>
          <cell r="K191">
            <v>1.6426350999999839E-3</v>
          </cell>
          <cell r="L191">
            <v>5.3605439999659943E-6</v>
          </cell>
          <cell r="M191">
            <v>1.4240864973389715</v>
          </cell>
          <cell r="N191">
            <v>3.6802446514197658</v>
          </cell>
          <cell r="O191">
            <v>3.8463291000000038E-3</v>
          </cell>
          <cell r="P191">
            <v>1.0939383999986063E-5</v>
          </cell>
          <cell r="Q191">
            <v>1.4242024540906886</v>
          </cell>
          <cell r="R191">
            <v>3.6805726266416197</v>
          </cell>
          <cell r="S191">
            <v>1.6426350999999839E-3</v>
          </cell>
          <cell r="T191">
            <v>1.6926943999961974E-5</v>
          </cell>
          <cell r="U191">
            <v>1.4240871044175309</v>
          </cell>
          <cell r="V191">
            <v>3.68024636849723</v>
          </cell>
          <cell r="W191">
            <v>1.0371541099999992E-2</v>
          </cell>
          <cell r="X191">
            <v>8.1878559039999521E-3</v>
          </cell>
          <cell r="Y191">
            <v>1.4249741157142051</v>
          </cell>
          <cell r="Z191">
            <v>3.6827552153086995</v>
          </cell>
          <cell r="AA191">
            <v>1.5235298100000003E-2</v>
          </cell>
          <cell r="AB191">
            <v>1.635916566400003E-2</v>
          </cell>
          <cell r="AC191">
            <v>1.4256582792871861</v>
          </cell>
          <cell r="AD191">
            <v>3.6846903221162823</v>
          </cell>
          <cell r="AE191">
            <v>2.1168169100000009E-2</v>
          </cell>
          <cell r="AF191">
            <v>2.4531646264000007E-2</v>
          </cell>
          <cell r="AG191">
            <v>1.4263986182456656</v>
          </cell>
          <cell r="AH191">
            <v>3.6867843169079517</v>
          </cell>
          <cell r="AI191">
            <v>2.8295864099999998E-2</v>
          </cell>
          <cell r="AJ191">
            <v>3.2703457064000019E-2</v>
          </cell>
          <cell r="AK191">
            <v>1.4272016340449472</v>
          </cell>
          <cell r="AL191">
            <v>3.6890555885762399</v>
          </cell>
          <cell r="AM191">
            <v>3.6480984100000002E-2</v>
          </cell>
          <cell r="AN191">
            <v>4.0876319463999999E-2</v>
          </cell>
          <cell r="AO191">
            <v>1.4280602054578599</v>
          </cell>
          <cell r="AP191">
            <v>3.6914839952490537</v>
          </cell>
          <cell r="AQ191">
            <v>4.5436653100000002E-2</v>
          </cell>
          <cell r="AR191">
            <v>4.9049003863999963E-2</v>
          </cell>
          <cell r="AS191">
            <v>1.4289592108620657</v>
          </cell>
          <cell r="AT191">
            <v>3.6940267665196029</v>
          </cell>
          <cell r="AU191">
            <v>1.4239999999999999</v>
          </cell>
          <cell r="AV191">
            <v>3.681</v>
          </cell>
          <cell r="AW191">
            <v>5.5224412200000003E-2</v>
          </cell>
          <cell r="AX191">
            <v>5.722123746399993E-2</v>
          </cell>
          <cell r="AY191">
            <v>1.4299018660093374</v>
          </cell>
          <cell r="AZ191">
            <v>3.6976929979074278</v>
          </cell>
          <cell r="BA191">
            <v>0.11501714610000001</v>
          </cell>
          <cell r="BB191">
            <v>9.8050660264000056E-2</v>
          </cell>
          <cell r="BC191">
            <v>1.4351831595781726</v>
          </cell>
          <cell r="BD191">
            <v>3.7126307518912687</v>
          </cell>
          <cell r="BE191">
            <v>1.427</v>
          </cell>
          <cell r="BF191">
            <v>3.79</v>
          </cell>
          <cell r="BG191">
            <v>0.18838584493000005</v>
          </cell>
          <cell r="BH191">
            <v>0.10621504826400002</v>
          </cell>
          <cell r="BI191">
            <v>1.4424625368171873</v>
          </cell>
          <cell r="BJ191">
            <v>3.8337346585511192</v>
          </cell>
          <cell r="BK191">
            <v>0.26168124569400003</v>
          </cell>
          <cell r="BL191">
            <v>0.10621504826400002</v>
          </cell>
          <cell r="BM191">
            <v>1.4463095476682288</v>
          </cell>
          <cell r="BN191">
            <v>3.844615648391398</v>
          </cell>
          <cell r="BO191">
            <v>1.4370000000000001</v>
          </cell>
          <cell r="BP191">
            <v>3.8359999999999999</v>
          </cell>
          <cell r="BQ191">
            <v>0.325177352488</v>
          </cell>
          <cell r="BR191">
            <v>0.10621504826400002</v>
          </cell>
          <cell r="BS191">
            <v>1.4596422289727751</v>
          </cell>
          <cell r="BT191">
            <v>3.9000418945913111</v>
          </cell>
        </row>
        <row r="192">
          <cell r="B192" t="str">
            <v>Kirkby Lonsdale</v>
          </cell>
          <cell r="C192" t="str">
            <v>KIRKBY LONSDALE</v>
          </cell>
          <cell r="D192">
            <v>11</v>
          </cell>
          <cell r="E192">
            <v>33.405000000000001</v>
          </cell>
          <cell r="F192">
            <v>13.1</v>
          </cell>
          <cell r="G192">
            <v>0.44096449771343788</v>
          </cell>
          <cell r="H192">
            <v>0.42225203882184831</v>
          </cell>
          <cell r="I192">
            <v>5.5309999999999997</v>
          </cell>
          <cell r="J192">
            <v>14.728999999999999</v>
          </cell>
          <cell r="K192">
            <v>9.3038520000000569E-3</v>
          </cell>
          <cell r="L192">
            <v>2.5498000000001575E-4</v>
          </cell>
          <cell r="M192">
            <v>5.5315017085662124</v>
          </cell>
          <cell r="N192">
            <v>14.730419046117392</v>
          </cell>
          <cell r="O192">
            <v>2.2224038000000002E-2</v>
          </cell>
          <cell r="P192">
            <v>5.2969719999995668E-4</v>
          </cell>
          <cell r="Q192">
            <v>5.5321942613766169</v>
          </cell>
          <cell r="R192">
            <v>14.73237788127166</v>
          </cell>
          <cell r="S192">
            <v>9.3038520000000569E-3</v>
          </cell>
          <cell r="T192">
            <v>8.3047719999984615E-4</v>
          </cell>
          <cell r="U192">
            <v>5.5315319143356065</v>
          </cell>
          <cell r="V192">
            <v>14.73050448093487</v>
          </cell>
          <cell r="W192">
            <v>6.2287797000000034E-2</v>
          </cell>
          <cell r="X192">
            <v>4.3709333200000255E-2</v>
          </cell>
          <cell r="Y192">
            <v>5.536563406514027</v>
          </cell>
          <cell r="Z192">
            <v>14.744735689890263</v>
          </cell>
          <cell r="AA192">
            <v>9.3474278000000022E-2</v>
          </cell>
          <cell r="AB192">
            <v>8.6610729199999792E-2</v>
          </cell>
          <cell r="AC192">
            <v>5.5404520115803573</v>
          </cell>
          <cell r="AD192">
            <v>14.755734325937299</v>
          </cell>
          <cell r="AE192">
            <v>0.13252047300000008</v>
          </cell>
          <cell r="AF192">
            <v>0.12957637319999971</v>
          </cell>
          <cell r="AG192">
            <v>5.5447565167915744</v>
          </cell>
          <cell r="AH192">
            <v>14.767909305235316</v>
          </cell>
          <cell r="AI192">
            <v>0.18091083599999996</v>
          </cell>
          <cell r="AJ192">
            <v>0.17250643720000025</v>
          </cell>
          <cell r="AK192">
            <v>5.5495495961652983</v>
          </cell>
          <cell r="AL192">
            <v>14.781466180947017</v>
          </cell>
          <cell r="AM192">
            <v>0.238010157</v>
          </cell>
          <cell r="AN192">
            <v>0.21549428520000036</v>
          </cell>
          <cell r="AO192">
            <v>5.5548028101620783</v>
          </cell>
          <cell r="AP192">
            <v>14.796324513907607</v>
          </cell>
          <cell r="AQ192">
            <v>0.30152308099999997</v>
          </cell>
          <cell r="AR192">
            <v>0.2584733492000002</v>
          </cell>
          <cell r="AS192">
            <v>5.560392189974654</v>
          </cell>
          <cell r="AT192">
            <v>14.812133667380005</v>
          </cell>
          <cell r="AU192">
            <v>5.5309999999999997</v>
          </cell>
          <cell r="AV192">
            <v>14.746</v>
          </cell>
          <cell r="AW192">
            <v>0.37262010300000009</v>
          </cell>
          <cell r="AX192">
            <v>0.30142854119999929</v>
          </cell>
          <cell r="AY192">
            <v>5.5663783787432513</v>
          </cell>
          <cell r="AZ192">
            <v>14.846065166066959</v>
          </cell>
          <cell r="BA192">
            <v>0.82711851400000014</v>
          </cell>
          <cell r="BB192">
            <v>0.51455156919999934</v>
          </cell>
          <cell r="BC192">
            <v>5.601419416699926</v>
          </cell>
          <cell r="BD192">
            <v>14.945176188302876</v>
          </cell>
          <cell r="BE192">
            <v>5.5439999999999996</v>
          </cell>
          <cell r="BF192">
            <v>15.061</v>
          </cell>
          <cell r="BG192">
            <v>1.36427021923</v>
          </cell>
          <cell r="BH192">
            <v>0.55709709320000056</v>
          </cell>
          <cell r="BI192">
            <v>5.6448456304585095</v>
          </cell>
          <cell r="BJ192">
            <v>15.34623451660098</v>
          </cell>
          <cell r="BK192">
            <v>1.8725633303870002</v>
          </cell>
          <cell r="BL192">
            <v>0.55709709319999967</v>
          </cell>
          <cell r="BM192">
            <v>5.6715240999633938</v>
          </cell>
          <cell r="BN192">
            <v>15.421692623395309</v>
          </cell>
          <cell r="BO192">
            <v>5.4820000000000002</v>
          </cell>
          <cell r="BP192">
            <v>15.074</v>
          </cell>
          <cell r="BQ192">
            <v>2.2907612853830002</v>
          </cell>
          <cell r="BR192">
            <v>0.55709709319999878</v>
          </cell>
          <cell r="BS192">
            <v>5.6314738001353479</v>
          </cell>
          <cell r="BT192">
            <v>15.496775750741708</v>
          </cell>
        </row>
        <row r="193">
          <cell r="B193" t="str">
            <v>Kirkby Moor</v>
          </cell>
          <cell r="C193" t="str">
            <v>KIRKBY MOOR</v>
          </cell>
          <cell r="D193">
            <v>11</v>
          </cell>
          <cell r="E193">
            <v>62.5</v>
          </cell>
          <cell r="F193">
            <v>25</v>
          </cell>
          <cell r="G193">
            <v>0.19768900200841327</v>
          </cell>
          <cell r="H193">
            <v>0.15824795672649164</v>
          </cell>
          <cell r="I193">
            <v>3.956</v>
          </cell>
          <cell r="J193">
            <v>12.355</v>
          </cell>
          <cell r="K193">
            <v>3.6279959999996336E-3</v>
          </cell>
          <cell r="L193">
            <v>1.6190400000226646E-4</v>
          </cell>
          <cell r="M193">
            <v>3.9561989181622912</v>
          </cell>
          <cell r="N193">
            <v>12.355562625525829</v>
          </cell>
          <cell r="O193">
            <v>8.7342279999997885E-3</v>
          </cell>
          <cell r="P193">
            <v>3.3230960000096843E-4</v>
          </cell>
          <cell r="Q193">
            <v>3.9564758698112708</v>
          </cell>
          <cell r="R193">
            <v>12.356345963082047</v>
          </cell>
          <cell r="S193">
            <v>3.6279959999996336E-3</v>
          </cell>
          <cell r="T193">
            <v>5.1644960000274409E-4</v>
          </cell>
          <cell r="U193">
            <v>3.9562175269802546</v>
          </cell>
          <cell r="V193">
            <v>12.355615259211318</v>
          </cell>
          <cell r="W193">
            <v>2.4915901999999157E-2</v>
          </cell>
          <cell r="X193">
            <v>1.6049473600002528E-2</v>
          </cell>
          <cell r="Y193">
            <v>3.9581501246027377</v>
          </cell>
          <cell r="Z193">
            <v>12.361081470747967</v>
          </cell>
          <cell r="AA193">
            <v>3.7730644999999896E-2</v>
          </cell>
          <cell r="AB193">
            <v>3.1595049599999925E-2</v>
          </cell>
          <cell r="AC193">
            <v>3.9596386553126424</v>
          </cell>
          <cell r="AD193">
            <v>12.365291671383881</v>
          </cell>
          <cell r="AE193">
            <v>5.3898544000000825E-2</v>
          </cell>
          <cell r="AF193">
            <v>4.7177605599994621E-2</v>
          </cell>
          <cell r="AG193">
            <v>3.9613051220163826</v>
          </cell>
          <cell r="AH193">
            <v>12.370005151011226</v>
          </cell>
          <cell r="AI193">
            <v>7.4075012999999856E-2</v>
          </cell>
          <cell r="AJ193">
            <v>6.2739641600003893E-2</v>
          </cell>
          <cell r="AK193">
            <v>3.963180907060218</v>
          </cell>
          <cell r="AL193">
            <v>12.375310672309402</v>
          </cell>
          <cell r="AM193">
            <v>9.8014344999999281E-2</v>
          </cell>
          <cell r="AN193">
            <v>7.8334793600003394E-2</v>
          </cell>
          <cell r="AO193">
            <v>3.9652559293310974</v>
          </cell>
          <cell r="AP193">
            <v>12.381179721584809</v>
          </cell>
          <cell r="AQ193">
            <v>0.1247358089999997</v>
          </cell>
          <cell r="AR193">
            <v>9.392461360000226E-2</v>
          </cell>
          <cell r="AS193">
            <v>3.9674766958044754</v>
          </cell>
          <cell r="AT193">
            <v>12.38746099771584</v>
          </cell>
          <cell r="AU193">
            <v>3.956</v>
          </cell>
          <cell r="AV193">
            <v>12.369</v>
          </cell>
          <cell r="AW193">
            <v>0.15460908699999987</v>
          </cell>
          <cell r="AX193">
            <v>0.10950057359999832</v>
          </cell>
          <cell r="AY193">
            <v>3.9698621621493628</v>
          </cell>
          <cell r="AZ193">
            <v>12.408208115430886</v>
          </cell>
          <cell r="BA193">
            <v>0.34633152399999911</v>
          </cell>
          <cell r="BB193">
            <v>0.16728599760000051</v>
          </cell>
          <cell r="BC193">
            <v>3.9829579285778425</v>
          </cell>
          <cell r="BD193">
            <v>12.445248536416541</v>
          </cell>
          <cell r="BE193">
            <v>3.9740000000000002</v>
          </cell>
          <cell r="BF193">
            <v>12.53</v>
          </cell>
          <cell r="BG193">
            <v>0.57301308034999998</v>
          </cell>
          <cell r="BH193">
            <v>0.11378490159999899</v>
          </cell>
          <cell r="BI193">
            <v>4.0100475454325206</v>
          </cell>
          <cell r="BJ193">
            <v>12.631957855281861</v>
          </cell>
          <cell r="BK193">
            <v>0.78495726996300075</v>
          </cell>
          <cell r="BL193">
            <v>-0.68224709840000131</v>
          </cell>
          <cell r="BM193">
            <v>3.9793908859273102</v>
          </cell>
          <cell r="BN193">
            <v>12.545247727983215</v>
          </cell>
          <cell r="BO193">
            <v>3.9550000000000001</v>
          </cell>
          <cell r="BP193">
            <v>12.456</v>
          </cell>
          <cell r="BQ193">
            <v>0.95580728776699964</v>
          </cell>
          <cell r="BR193">
            <v>-0.75827909840000274</v>
          </cell>
          <cell r="BS193">
            <v>3.965367541209416</v>
          </cell>
          <cell r="BT193">
            <v>12.485323834773636</v>
          </cell>
        </row>
        <row r="194">
          <cell r="B194" t="str">
            <v>Kirkby Stephen</v>
          </cell>
          <cell r="C194" t="str">
            <v>KIRKBY STEPHEN</v>
          </cell>
          <cell r="D194">
            <v>11</v>
          </cell>
          <cell r="E194">
            <v>62.5</v>
          </cell>
          <cell r="F194">
            <v>25</v>
          </cell>
          <cell r="G194">
            <v>0.14167188558557059</v>
          </cell>
          <cell r="H194">
            <v>0.16446353848128314</v>
          </cell>
          <cell r="I194">
            <v>4.1100000000000003</v>
          </cell>
          <cell r="J194">
            <v>8.85</v>
          </cell>
          <cell r="K194">
            <v>3.0049546000000094E-2</v>
          </cell>
          <cell r="L194">
            <v>2.1472039999892445E-4</v>
          </cell>
          <cell r="M194">
            <v>4.1115884620320786</v>
          </cell>
          <cell r="N194">
            <v>8.8544928490981611</v>
          </cell>
          <cell r="O194">
            <v>7.095092500000022E-2</v>
          </cell>
          <cell r="P194">
            <v>4.4389839999858793E-4</v>
          </cell>
          <cell r="Q194">
            <v>4.1137472564098854</v>
          </cell>
          <cell r="R194">
            <v>8.860598841673097</v>
          </cell>
          <cell r="S194">
            <v>3.0049546000000094E-2</v>
          </cell>
          <cell r="T194">
            <v>6.9347839999966965E-4</v>
          </cell>
          <cell r="U194">
            <v>4.1116135903102773</v>
          </cell>
          <cell r="V194">
            <v>8.8545639226018142</v>
          </cell>
          <cell r="W194">
            <v>0.19589465999999978</v>
          </cell>
          <cell r="X194">
            <v>5.5216838399999801E-2</v>
          </cell>
          <cell r="Y194">
            <v>4.1231799355634413</v>
          </cell>
          <cell r="Z194">
            <v>8.8872784872500432</v>
          </cell>
          <cell r="AA194">
            <v>0.29137876799999995</v>
          </cell>
          <cell r="AB194">
            <v>0.10975817839999902</v>
          </cell>
          <cell r="AC194">
            <v>4.1310542294532677</v>
          </cell>
          <cell r="AD194">
            <v>8.9095503536762521</v>
          </cell>
          <cell r="AE194">
            <v>0.40905100300000008</v>
          </cell>
          <cell r="AF194">
            <v>0.16435160240000002</v>
          </cell>
          <cell r="AG194">
            <v>4.1400958316892478</v>
          </cell>
          <cell r="AH194">
            <v>8.9351238666916633</v>
          </cell>
          <cell r="AI194">
            <v>0.55219010600000007</v>
          </cell>
          <cell r="AJ194">
            <v>0.21891596239999878</v>
          </cell>
          <cell r="AK194">
            <v>4.1504725723785905</v>
          </cell>
          <cell r="AL194">
            <v>8.9644737215238575</v>
          </cell>
          <cell r="AM194">
            <v>0.71876823300000026</v>
          </cell>
          <cell r="AN194">
            <v>0.27352711839999966</v>
          </cell>
          <cell r="AO194">
            <v>4.1620819989314919</v>
          </cell>
          <cell r="AP194">
            <v>8.9973101384888317</v>
          </cell>
          <cell r="AQ194">
            <v>0.90244472700000022</v>
          </cell>
          <cell r="AR194">
            <v>0.32813092639999919</v>
          </cell>
          <cell r="AS194">
            <v>4.1745884713407904</v>
          </cell>
          <cell r="AT194">
            <v>9.0326837842861813</v>
          </cell>
          <cell r="AU194">
            <v>4.1150000000000002</v>
          </cell>
          <cell r="AV194">
            <v>9.06</v>
          </cell>
          <cell r="AW194">
            <v>1.1004182780000002</v>
          </cell>
          <cell r="AX194">
            <v>0.38271523840000032</v>
          </cell>
          <cell r="AY194">
            <v>4.1928443213579722</v>
          </cell>
          <cell r="AZ194">
            <v>9.2801769900363489</v>
          </cell>
          <cell r="BA194">
            <v>2.3318355259999999</v>
          </cell>
          <cell r="BB194">
            <v>0.6542781744000008</v>
          </cell>
          <cell r="BC194">
            <v>4.2717303226142525</v>
          </cell>
          <cell r="BD194">
            <v>9.5033002957523713</v>
          </cell>
          <cell r="BE194">
            <v>4.18</v>
          </cell>
          <cell r="BF194">
            <v>9.5760000000000005</v>
          </cell>
          <cell r="BG194">
            <v>3.8097464997000006</v>
          </cell>
          <cell r="BH194">
            <v>0.70852597839999998</v>
          </cell>
          <cell r="BI194">
            <v>4.4171478028639193</v>
          </cell>
          <cell r="BJ194">
            <v>10.246755278194271</v>
          </cell>
          <cell r="BK194">
            <v>5.2180208699600001</v>
          </cell>
          <cell r="BL194">
            <v>0.70852597839999998</v>
          </cell>
          <cell r="BM194">
            <v>4.4910630380241425</v>
          </cell>
          <cell r="BN194">
            <v>10.455819134253442</v>
          </cell>
          <cell r="BO194">
            <v>4.1859999999999999</v>
          </cell>
          <cell r="BP194">
            <v>9.7780000000000005</v>
          </cell>
          <cell r="BQ194">
            <v>6.3693834204300011</v>
          </cell>
          <cell r="BR194">
            <v>0.70852597839999998</v>
          </cell>
          <cell r="BS194">
            <v>4.5574938997012984</v>
          </cell>
          <cell r="BT194">
            <v>10.828743422592893</v>
          </cell>
        </row>
        <row r="195">
          <cell r="B195" t="str">
            <v>Kirkby Thore</v>
          </cell>
          <cell r="C195" t="str">
            <v>KIRKBY THORE</v>
          </cell>
          <cell r="D195">
            <v>11</v>
          </cell>
          <cell r="E195">
            <v>50</v>
          </cell>
          <cell r="F195">
            <v>20</v>
          </cell>
          <cell r="G195">
            <v>0.26439789520845741</v>
          </cell>
          <cell r="H195">
            <v>0.28885117261812304</v>
          </cell>
          <cell r="I195">
            <v>5.7759999999999998</v>
          </cell>
          <cell r="J195">
            <v>13.217000000000001</v>
          </cell>
          <cell r="K195">
            <v>1.9276493999999977E-2</v>
          </cell>
          <cell r="L195">
            <v>2.2289240000006316E-4</v>
          </cell>
          <cell r="M195">
            <v>5.7770234523624611</v>
          </cell>
          <cell r="N195">
            <v>13.219894760422871</v>
          </cell>
          <cell r="O195">
            <v>4.5784233000000008E-2</v>
          </cell>
          <cell r="P195">
            <v>4.6052280000008494E-4</v>
          </cell>
          <cell r="Q195">
            <v>5.7784272202008848</v>
          </cell>
          <cell r="R195">
            <v>13.223865215453916</v>
          </cell>
          <cell r="S195">
            <v>1.9276493999999977E-2</v>
          </cell>
          <cell r="T195">
            <v>7.1915080000017895E-4</v>
          </cell>
          <cell r="U195">
            <v>5.7770494991734456</v>
          </cell>
          <cell r="V195">
            <v>13.219968431929573</v>
          </cell>
          <cell r="W195">
            <v>0.128251636</v>
          </cell>
          <cell r="X195">
            <v>3.075917079999968E-2</v>
          </cell>
          <cell r="Y195">
            <v>5.7843459029190942</v>
          </cell>
          <cell r="Z195">
            <v>13.240605778196866</v>
          </cell>
          <cell r="AA195">
            <v>0.19221220800000005</v>
          </cell>
          <cell r="AB195">
            <v>6.0817754800000401E-2</v>
          </cell>
          <cell r="AC195">
            <v>5.789280628830511</v>
          </cell>
          <cell r="AD195">
            <v>13.254563290817904</v>
          </cell>
          <cell r="AE195">
            <v>0.271569379</v>
          </cell>
          <cell r="AF195">
            <v>9.0930082799999035E-2</v>
          </cell>
          <cell r="AG195">
            <v>5.7950262874410292</v>
          </cell>
          <cell r="AH195">
            <v>13.270814467481426</v>
          </cell>
          <cell r="AI195">
            <v>0.36878662800000006</v>
          </cell>
          <cell r="AJ195">
            <v>0.12101257079999961</v>
          </cell>
          <cell r="AK195">
            <v>5.8017077908432766</v>
          </cell>
          <cell r="AL195">
            <v>13.289712612938425</v>
          </cell>
          <cell r="AM195">
            <v>0.48264658499999991</v>
          </cell>
          <cell r="AN195">
            <v>0.15114331080000198</v>
          </cell>
          <cell r="AO195">
            <v>5.8092653424499812</v>
          </cell>
          <cell r="AP195">
            <v>13.311088596899499</v>
          </cell>
          <cell r="AQ195">
            <v>0.60868463700000008</v>
          </cell>
          <cell r="AR195">
            <v>0.181266514799999</v>
          </cell>
          <cell r="AS195">
            <v>5.8174616827398529</v>
          </cell>
          <cell r="AT195">
            <v>13.334271348099023</v>
          </cell>
          <cell r="AU195">
            <v>5.7759999999999998</v>
          </cell>
          <cell r="AV195">
            <v>13.233000000000001</v>
          </cell>
          <cell r="AW195">
            <v>0.74444028200000001</v>
          </cell>
          <cell r="AX195">
            <v>0.21136967880000057</v>
          </cell>
          <cell r="AY195">
            <v>5.8261670125601821</v>
          </cell>
          <cell r="AZ195">
            <v>13.374893739092704</v>
          </cell>
          <cell r="BA195">
            <v>1.5966245190000004</v>
          </cell>
          <cell r="BB195">
            <v>0.36047824680000051</v>
          </cell>
          <cell r="BC195">
            <v>5.8787212553333079</v>
          </cell>
          <cell r="BD195">
            <v>13.52353958487271</v>
          </cell>
          <cell r="BE195">
            <v>5.8470000000000004</v>
          </cell>
          <cell r="BF195">
            <v>13.64</v>
          </cell>
          <cell r="BG195">
            <v>2.6153495107999998</v>
          </cell>
          <cell r="BH195">
            <v>0.39023289879999989</v>
          </cell>
          <cell r="BI195">
            <v>6.004752164841288</v>
          </cell>
          <cell r="BJ195">
            <v>14.086190502024531</v>
          </cell>
          <cell r="BK195">
            <v>3.5739734125469997</v>
          </cell>
          <cell r="BL195">
            <v>0.39023289879999989</v>
          </cell>
          <cell r="BM195">
            <v>6.0550668709981279</v>
          </cell>
          <cell r="BN195">
            <v>14.228501981692171</v>
          </cell>
          <cell r="BO195">
            <v>5.8470000000000004</v>
          </cell>
          <cell r="BP195">
            <v>13.654999999999999</v>
          </cell>
          <cell r="BQ195">
            <v>4.3442308343799994</v>
          </cell>
          <cell r="BR195">
            <v>0.39023289880000522</v>
          </cell>
          <cell r="BS195">
            <v>6.0954949009836366</v>
          </cell>
          <cell r="BT195">
            <v>14.357849718303234</v>
          </cell>
        </row>
        <row r="196">
          <cell r="B196" t="str">
            <v>Kirkhall Lane</v>
          </cell>
          <cell r="C196" t="str">
            <v>KIRKHALL LANE</v>
          </cell>
          <cell r="D196">
            <v>11</v>
          </cell>
          <cell r="E196">
            <v>33.405000000000001</v>
          </cell>
          <cell r="F196">
            <v>13.1</v>
          </cell>
          <cell r="G196">
            <v>0.72029316756632278</v>
          </cell>
          <cell r="H196">
            <v>0.62528241980769395</v>
          </cell>
          <cell r="I196">
            <v>8.19</v>
          </cell>
          <cell r="J196">
            <v>24.058</v>
          </cell>
          <cell r="K196">
            <v>1.9938012999999977E-2</v>
          </cell>
          <cell r="L196">
            <v>2.9193320000002743E-3</v>
          </cell>
          <cell r="M196">
            <v>8.1911996994807907</v>
          </cell>
          <cell r="N196">
            <v>24.061393262553015</v>
          </cell>
          <cell r="O196">
            <v>4.8591067000000043E-2</v>
          </cell>
          <cell r="P196">
            <v>5.5943279999994822E-3</v>
          </cell>
          <cell r="Q196">
            <v>8.1928439956717636</v>
          </cell>
          <cell r="R196">
            <v>24.066044034500674</v>
          </cell>
          <cell r="S196">
            <v>1.9938012999999977E-2</v>
          </cell>
          <cell r="T196">
            <v>8.192839999999979E-3</v>
          </cell>
          <cell r="U196">
            <v>8.1914764868683712</v>
          </cell>
          <cell r="V196">
            <v>24.062176135507833</v>
          </cell>
          <cell r="W196">
            <v>0.13976716300000014</v>
          </cell>
          <cell r="X196">
            <v>3.7575907999999547E-2</v>
          </cell>
          <cell r="Y196">
            <v>8.1993080972527963</v>
          </cell>
          <cell r="Z196">
            <v>24.084327274749587</v>
          </cell>
          <cell r="AA196">
            <v>0.21285764500000004</v>
          </cell>
          <cell r="AB196">
            <v>6.6920052000000396E-2</v>
          </cell>
          <cell r="AC196">
            <v>8.2046845207887458</v>
          </cell>
          <cell r="AD196">
            <v>24.099534096912787</v>
          </cell>
          <cell r="AE196">
            <v>0.30655140199999997</v>
          </cell>
          <cell r="AF196">
            <v>9.6539464000001463E-2</v>
          </cell>
          <cell r="AG196">
            <v>8.2111567836357242</v>
          </cell>
          <cell r="AH196">
            <v>24.117840420707672</v>
          </cell>
          <cell r="AI196">
            <v>0.42596925399999996</v>
          </cell>
          <cell r="AJ196">
            <v>0.12574338799999962</v>
          </cell>
          <cell r="AK196">
            <v>8.2189574038521833</v>
          </cell>
          <cell r="AL196">
            <v>24.139903906517745</v>
          </cell>
          <cell r="AM196">
            <v>0.56990964099999997</v>
          </cell>
          <cell r="AN196">
            <v>0.15520152799999964</v>
          </cell>
          <cell r="AO196">
            <v>8.2280584662376857</v>
          </cell>
          <cell r="AP196">
            <v>24.16564559823291</v>
          </cell>
          <cell r="AQ196">
            <v>0.7320572030000001</v>
          </cell>
          <cell r="AR196">
            <v>0.1844907800000013</v>
          </cell>
          <cell r="AS196">
            <v>8.2381062931554769</v>
          </cell>
          <cell r="AT196">
            <v>24.194065144431946</v>
          </cell>
          <cell r="AU196">
            <v>8.1980000000000004</v>
          </cell>
          <cell r="AV196">
            <v>24.34</v>
          </cell>
          <cell r="AW196">
            <v>0.92007948800000006</v>
          </cell>
          <cell r="AX196">
            <v>0.21354892399999992</v>
          </cell>
          <cell r="AY196">
            <v>8.2575000608026556</v>
          </cell>
          <cell r="AZ196">
            <v>24.508291585898277</v>
          </cell>
          <cell r="BA196">
            <v>2.1484689599999998</v>
          </cell>
          <cell r="BB196">
            <v>0.2985929559999998</v>
          </cell>
          <cell r="BC196">
            <v>8.3264374414478439</v>
          </cell>
          <cell r="BD196">
            <v>24.703275943224082</v>
          </cell>
          <cell r="BE196">
            <v>8.1620000000000008</v>
          </cell>
          <cell r="BF196">
            <v>24.433</v>
          </cell>
          <cell r="BG196">
            <v>3.5412919643499992</v>
          </cell>
          <cell r="BH196">
            <v>0.14180199599999943</v>
          </cell>
          <cell r="BI196">
            <v>8.3553122990417066</v>
          </cell>
          <cell r="BJ196">
            <v>24.979769750156606</v>
          </cell>
          <cell r="BK196">
            <v>4.7701355784326003</v>
          </cell>
          <cell r="BL196">
            <v>-1.9809500040000061</v>
          </cell>
          <cell r="BM196">
            <v>8.3083942765653163</v>
          </cell>
          <cell r="BN196">
            <v>24.847065542744936</v>
          </cell>
          <cell r="BO196">
            <v>8.1679999999999993</v>
          </cell>
          <cell r="BP196">
            <v>24.646999999999998</v>
          </cell>
          <cell r="BQ196">
            <v>5.7039657745684993</v>
          </cell>
          <cell r="BR196">
            <v>-2.1837020040000028</v>
          </cell>
          <cell r="BS196">
            <v>8.3527659305051092</v>
          </cell>
          <cell r="BT196">
            <v>25.169596969569621</v>
          </cell>
        </row>
        <row r="197">
          <cell r="B197" t="str">
            <v>Kitt Green</v>
          </cell>
          <cell r="C197" t="str">
            <v>KITT GREEN</v>
          </cell>
          <cell r="D197">
            <v>6.6</v>
          </cell>
          <cell r="E197">
            <v>54.75</v>
          </cell>
          <cell r="F197">
            <v>21.9</v>
          </cell>
          <cell r="G197">
            <v>0.7053139615500752</v>
          </cell>
          <cell r="H197">
            <v>0.60342644899641029</v>
          </cell>
          <cell r="I197">
            <v>13.214</v>
          </cell>
          <cell r="J197">
            <v>38.613</v>
          </cell>
          <cell r="K197">
            <v>1.1308845000000067E-2</v>
          </cell>
          <cell r="L197">
            <v>5.7118400000000236E-4</v>
          </cell>
          <cell r="M197">
            <v>13.215039233021384</v>
          </cell>
          <cell r="N197">
            <v>38.615939394866615</v>
          </cell>
          <cell r="O197">
            <v>2.7575242999999972E-2</v>
          </cell>
          <cell r="P197">
            <v>1.1393560000001468E-3</v>
          </cell>
          <cell r="Q197">
            <v>13.21651187597914</v>
          </cell>
          <cell r="R197">
            <v>38.620104658153394</v>
          </cell>
          <cell r="S197">
            <v>1.1308845000000067E-2</v>
          </cell>
          <cell r="T197">
            <v>1.7250760000002696E-3</v>
          </cell>
          <cell r="U197">
            <v>13.215140172393628</v>
          </cell>
          <cell r="V197">
            <v>38.616224894525025</v>
          </cell>
          <cell r="W197">
            <v>7.9393005000000072E-2</v>
          </cell>
          <cell r="X197">
            <v>1.6588352000000306E-2</v>
          </cell>
          <cell r="Y197">
            <v>13.222396191257749</v>
          </cell>
          <cell r="Z197">
            <v>38.636748015097972</v>
          </cell>
          <cell r="AA197">
            <v>0.12097021699999999</v>
          </cell>
          <cell r="AB197">
            <v>3.1465899999999936E-2</v>
          </cell>
          <cell r="AC197">
            <v>13.227334701997602</v>
          </cell>
          <cell r="AD197">
            <v>38.650716232830426</v>
          </cell>
          <cell r="AE197">
            <v>0.17429255300000013</v>
          </cell>
          <cell r="AF197">
            <v>4.6436339999999854E-2</v>
          </cell>
          <cell r="AG197">
            <v>13.233308770574467</v>
          </cell>
          <cell r="AH197">
            <v>38.667613450438324</v>
          </cell>
          <cell r="AI197">
            <v>0.24228555200000002</v>
          </cell>
          <cell r="AJ197">
            <v>6.1313943999999898E-2</v>
          </cell>
          <cell r="AK197">
            <v>13.240558068294158</v>
          </cell>
          <cell r="AL197">
            <v>38.688117560744054</v>
          </cell>
          <cell r="AM197">
            <v>0.324268687</v>
          </cell>
          <cell r="AN197">
            <v>7.6276927999999744E-2</v>
          </cell>
          <cell r="AO197">
            <v>13.249038654339845</v>
          </cell>
          <cell r="AP197">
            <v>38.712104280349422</v>
          </cell>
          <cell r="AQ197">
            <v>0.416640868</v>
          </cell>
          <cell r="AR197">
            <v>9.1209091999999936E-2</v>
          </cell>
          <cell r="AS197">
            <v>13.25842535016878</v>
          </cell>
          <cell r="AT197">
            <v>38.738653865443723</v>
          </cell>
          <cell r="AU197">
            <v>13.224</v>
          </cell>
          <cell r="AV197">
            <v>39.005000000000003</v>
          </cell>
          <cell r="AW197">
            <v>0.523774301</v>
          </cell>
          <cell r="AX197">
            <v>0.10608831600000035</v>
          </cell>
          <cell r="AY197">
            <v>13.279098689617793</v>
          </cell>
          <cell r="AZ197">
            <v>39.160842628252936</v>
          </cell>
          <cell r="BA197">
            <v>1.223910869</v>
          </cell>
          <cell r="BB197">
            <v>0.17792293199999976</v>
          </cell>
          <cell r="BC197">
            <v>13.346628654904011</v>
          </cell>
          <cell r="BD197">
            <v>39.351846213801643</v>
          </cell>
          <cell r="BE197">
            <v>13.234</v>
          </cell>
          <cell r="BF197">
            <v>39.420999999999999</v>
          </cell>
          <cell r="BG197">
            <v>2.0176403860300001</v>
          </cell>
          <cell r="BH197">
            <v>0.1921652519999999</v>
          </cell>
          <cell r="BI197">
            <v>13.427307860602026</v>
          </cell>
          <cell r="BJ197">
            <v>39.967757196353425</v>
          </cell>
          <cell r="BK197">
            <v>2.7174294982148002</v>
          </cell>
          <cell r="BL197">
            <v>0.19216525200000167</v>
          </cell>
          <cell r="BM197">
            <v>13.488523532162006</v>
          </cell>
          <cell r="BN197">
            <v>40.140901262253223</v>
          </cell>
          <cell r="BO197">
            <v>13.237</v>
          </cell>
          <cell r="BP197">
            <v>39.460999999999999</v>
          </cell>
          <cell r="BQ197">
            <v>3.2486104387448007</v>
          </cell>
          <cell r="BR197">
            <v>0.1921652519999999</v>
          </cell>
          <cell r="BS197">
            <v>13.537989813829187</v>
          </cell>
          <cell r="BT197">
            <v>40.312327753706775</v>
          </cell>
        </row>
        <row r="198">
          <cell r="B198" t="str">
            <v>Knott Mill</v>
          </cell>
          <cell r="C198" t="str">
            <v>KNOTT MILL</v>
          </cell>
          <cell r="D198">
            <v>6.6</v>
          </cell>
          <cell r="E198">
            <v>50</v>
          </cell>
          <cell r="F198">
            <v>20</v>
          </cell>
          <cell r="G198">
            <v>0.84184498828712162</v>
          </cell>
          <cell r="H198">
            <v>0.69761047508174079</v>
          </cell>
          <cell r="I198">
            <v>13.95</v>
          </cell>
          <cell r="J198">
            <v>42.085999999999999</v>
          </cell>
          <cell r="K198">
            <v>2.4989514000000046E-2</v>
          </cell>
          <cell r="L198">
            <v>2.6848199999918165E-4</v>
          </cell>
          <cell r="M198">
            <v>13.952209501634815</v>
          </cell>
          <cell r="N198">
            <v>42.092249414356083</v>
          </cell>
          <cell r="O198">
            <v>6.0483360000000097E-2</v>
          </cell>
          <cell r="P198">
            <v>5.8630520000058084E-4</v>
          </cell>
          <cell r="Q198">
            <v>13.955342210248869</v>
          </cell>
          <cell r="R198">
            <v>42.101110052373997</v>
          </cell>
          <cell r="S198">
            <v>2.4989514000000046E-2</v>
          </cell>
          <cell r="T198">
            <v>9.5134120000128775E-4</v>
          </cell>
          <cell r="U198">
            <v>13.95226923632314</v>
          </cell>
          <cell r="V198">
            <v>42.092418369568833</v>
          </cell>
          <cell r="W198">
            <v>0.17159274910000011</v>
          </cell>
          <cell r="X198">
            <v>8.6912545199997915E-2</v>
          </cell>
          <cell r="Y198">
            <v>13.9726133486744</v>
          </cell>
          <cell r="Z198">
            <v>42.149960208772015</v>
          </cell>
          <cell r="AA198">
            <v>0.25949384899999994</v>
          </cell>
          <cell r="AB198">
            <v>0.17290908920000181</v>
          </cell>
          <cell r="AC198">
            <v>13.987825447389113</v>
          </cell>
          <cell r="AD198">
            <v>42.192986521401032</v>
          </cell>
          <cell r="AE198">
            <v>0.37147920700000003</v>
          </cell>
          <cell r="AF198">
            <v>0.25899230119999839</v>
          </cell>
          <cell r="AG198">
            <v>14.005151953784189</v>
          </cell>
          <cell r="AH198">
            <v>42.241993282065948</v>
          </cell>
          <cell r="AI198">
            <v>0.51341151300000021</v>
          </cell>
          <cell r="AJ198">
            <v>0.34503242919999977</v>
          </cell>
          <cell r="AK198">
            <v>14.025094369865663</v>
          </cell>
          <cell r="AL198">
            <v>42.298398952643758</v>
          </cell>
          <cell r="AM198">
            <v>0.68376295500000006</v>
          </cell>
          <cell r="AN198">
            <v>0.43115100119999639</v>
          </cell>
          <cell r="AO198">
            <v>14.047529677687171</v>
          </cell>
          <cell r="AP198">
            <v>42.36185558583815</v>
          </cell>
          <cell r="AQ198">
            <v>0.87516078499999994</v>
          </cell>
          <cell r="AR198">
            <v>0.51726314119999817</v>
          </cell>
          <cell r="AS198">
            <v>14.071805504336005</v>
          </cell>
          <cell r="AT198">
            <v>42.430517992407353</v>
          </cell>
          <cell r="AU198">
            <v>13.976000000000001</v>
          </cell>
          <cell r="AV198">
            <v>43.073</v>
          </cell>
          <cell r="AW198">
            <v>1.0974110879999999</v>
          </cell>
          <cell r="AX198">
            <v>0.6033493652000006</v>
          </cell>
          <cell r="AY198">
            <v>14.124777955376075</v>
          </cell>
          <cell r="AZ198">
            <v>43.493807604549964</v>
          </cell>
          <cell r="BA198">
            <v>2.5488438362999997</v>
          </cell>
          <cell r="BB198">
            <v>1.0316174932000024</v>
          </cell>
          <cell r="BC198">
            <v>14.289209138243921</v>
          </cell>
          <cell r="BD198">
            <v>43.958889222327485</v>
          </cell>
          <cell r="BE198">
            <v>13.898999999999999</v>
          </cell>
          <cell r="BF198">
            <v>43.49</v>
          </cell>
          <cell r="BG198">
            <v>4.1994705887529999</v>
          </cell>
          <cell r="BH198">
            <v>1.101910973199999</v>
          </cell>
          <cell r="BI198">
            <v>14.362750616950072</v>
          </cell>
          <cell r="BJ198">
            <v>44.801684824099368</v>
          </cell>
          <cell r="BK198">
            <v>5.6822357604775995</v>
          </cell>
          <cell r="BL198">
            <v>-0.54166857479999919</v>
          </cell>
          <cell r="BM198">
            <v>14.348683007339138</v>
          </cell>
          <cell r="BN198">
            <v>44.761895615495462</v>
          </cell>
          <cell r="BO198">
            <v>13.917</v>
          </cell>
          <cell r="BP198">
            <v>44.151000000000003</v>
          </cell>
          <cell r="BQ198">
            <v>6.8433637567177001</v>
          </cell>
          <cell r="BR198">
            <v>-4.9398989427999993</v>
          </cell>
          <cell r="BS198">
            <v>14.083509988289146</v>
          </cell>
          <cell r="BT198">
            <v>44.621961367418194</v>
          </cell>
        </row>
        <row r="199">
          <cell r="B199" t="str">
            <v>Lamberhead</v>
          </cell>
          <cell r="C199" t="str">
            <v>LAMBERHEAD</v>
          </cell>
          <cell r="D199">
            <v>6.6</v>
          </cell>
          <cell r="E199">
            <v>62.5</v>
          </cell>
          <cell r="F199">
            <v>25</v>
          </cell>
          <cell r="G199">
            <v>0.67199291435942121</v>
          </cell>
          <cell r="H199">
            <v>0.52941273206873818</v>
          </cell>
          <cell r="I199">
            <v>13.233000000000001</v>
          </cell>
          <cell r="J199">
            <v>41.993000000000002</v>
          </cell>
          <cell r="K199">
            <v>2.3317880000000013E-2</v>
          </cell>
          <cell r="L199">
            <v>3.1838680000007002E-3</v>
          </cell>
          <cell r="M199">
            <v>13.235318301718454</v>
          </cell>
          <cell r="N199">
            <v>41.999557147463825</v>
          </cell>
          <cell r="O199">
            <v>5.6719542000000067E-2</v>
          </cell>
          <cell r="P199">
            <v>6.1128400000072247E-3</v>
          </cell>
          <cell r="Q199">
            <v>13.238496407979021</v>
          </cell>
          <cell r="R199">
            <v>42.008546189416535</v>
          </cell>
          <cell r="S199">
            <v>2.3317880000000013E-2</v>
          </cell>
          <cell r="T199">
            <v>8.9658920000026399E-3</v>
          </cell>
          <cell r="U199">
            <v>13.235824097644645</v>
          </cell>
          <cell r="V199">
            <v>42.00098775438105</v>
          </cell>
          <cell r="W199">
            <v>0.16257615899999989</v>
          </cell>
          <cell r="X199">
            <v>5.0224964000001648E-2</v>
          </cell>
          <cell r="Y199">
            <v>13.251615270552714</v>
          </cell>
          <cell r="Z199">
            <v>42.045651936165783</v>
          </cell>
          <cell r="AA199">
            <v>0.24714825799999995</v>
          </cell>
          <cell r="AB199">
            <v>9.1445579999998472E-2</v>
          </cell>
          <cell r="AC199">
            <v>13.262619279320493</v>
          </cell>
          <cell r="AD199">
            <v>42.076775973045514</v>
          </cell>
          <cell r="AE199">
            <v>0.35537099800000016</v>
          </cell>
          <cell r="AF199">
            <v>0.1329760880000066</v>
          </cell>
          <cell r="AG199">
            <v>13.275719291145466</v>
          </cell>
          <cell r="AH199">
            <v>42.113828401825764</v>
          </cell>
          <cell r="AI199">
            <v>0.49307458500000023</v>
          </cell>
          <cell r="AJ199">
            <v>0.17404578800000081</v>
          </cell>
          <cell r="AK199">
            <v>13.291357898020218</v>
          </cell>
          <cell r="AL199">
            <v>42.158061061703556</v>
          </cell>
          <cell r="AM199">
            <v>0.65884622500000001</v>
          </cell>
          <cell r="AN199">
            <v>0.21540190800000047</v>
          </cell>
          <cell r="AO199">
            <v>13.309476878019103</v>
          </cell>
          <cell r="AP199">
            <v>42.20930927620514</v>
          </cell>
          <cell r="AQ199">
            <v>0.84544360399999996</v>
          </cell>
          <cell r="AR199">
            <v>0.25657270399999987</v>
          </cell>
          <cell r="AS199">
            <v>13.329401426071994</v>
          </cell>
          <cell r="AT199">
            <v>42.265664408366241</v>
          </cell>
          <cell r="AU199">
            <v>13.250999999999999</v>
          </cell>
          <cell r="AV199">
            <v>42.646999999999998</v>
          </cell>
          <cell r="AW199">
            <v>1.0617554690000002</v>
          </cell>
          <cell r="AX199">
            <v>0.29748715999999931</v>
          </cell>
          <cell r="AY199">
            <v>13.369902893598054</v>
          </cell>
          <cell r="AZ199">
            <v>42.983308169463548</v>
          </cell>
          <cell r="BA199">
            <v>2.4743927299999999</v>
          </cell>
          <cell r="BB199">
            <v>-7.7030527999994547E-2</v>
          </cell>
          <cell r="BC199">
            <v>13.46071480494996</v>
          </cell>
          <cell r="BD199">
            <v>43.240163042781326</v>
          </cell>
          <cell r="BE199">
            <v>13.268000000000001</v>
          </cell>
          <cell r="BF199">
            <v>43.325000000000003</v>
          </cell>
          <cell r="BG199">
            <v>4.0781715651599999</v>
          </cell>
          <cell r="BH199">
            <v>-4.6778579160000042</v>
          </cell>
          <cell r="BI199">
            <v>13.215541049077755</v>
          </cell>
          <cell r="BJ199">
            <v>43.176623680275796</v>
          </cell>
          <cell r="BK199">
            <v>5.5003907292605003</v>
          </cell>
          <cell r="BL199">
            <v>-15.302657915999994</v>
          </cell>
          <cell r="BM199">
            <v>12.410524000161715</v>
          </cell>
          <cell r="BN199">
            <v>40.899691623238539</v>
          </cell>
          <cell r="BO199">
            <v>13.271000000000001</v>
          </cell>
          <cell r="BP199">
            <v>43.347000000000001</v>
          </cell>
          <cell r="BQ199">
            <v>6.5899849860999007</v>
          </cell>
          <cell r="BR199">
            <v>-18.485057915999995</v>
          </cell>
          <cell r="BS199">
            <v>12.230450976044235</v>
          </cell>
          <cell r="BT199">
            <v>40.403882916015341</v>
          </cell>
        </row>
        <row r="200">
          <cell r="B200" t="str">
            <v>Lancaster</v>
          </cell>
          <cell r="C200" t="str">
            <v>LANCASTER</v>
          </cell>
          <cell r="D200">
            <v>11</v>
          </cell>
          <cell r="E200">
            <v>33.405000000000001</v>
          </cell>
          <cell r="F200">
            <v>13.1</v>
          </cell>
          <cell r="G200">
            <v>0.89392849712190803</v>
          </cell>
          <cell r="H200">
            <v>0.71536653342304757</v>
          </cell>
          <cell r="I200">
            <v>9.3699999999999992</v>
          </cell>
          <cell r="J200">
            <v>29.858000000000001</v>
          </cell>
          <cell r="K200">
            <v>2.2204754999999965E-2</v>
          </cell>
          <cell r="L200">
            <v>2.5938239999945267E-3</v>
          </cell>
          <cell r="M200">
            <v>9.3713015878419235</v>
          </cell>
          <cell r="N200">
            <v>29.861681446357338</v>
          </cell>
          <cell r="O200">
            <v>5.3179282999999966E-2</v>
          </cell>
          <cell r="P200">
            <v>4.9980839999967941E-3</v>
          </cell>
          <cell r="Q200">
            <v>9.3730535198634719</v>
          </cell>
          <cell r="R200">
            <v>29.866636658407796</v>
          </cell>
          <cell r="S200">
            <v>2.2204754999999965E-2</v>
          </cell>
          <cell r="T200">
            <v>7.3562639999913415E-3</v>
          </cell>
          <cell r="U200">
            <v>9.3715515511161058</v>
          </cell>
          <cell r="V200">
            <v>29.862388449262223</v>
          </cell>
          <cell r="W200">
            <v>0.14878338199999996</v>
          </cell>
          <cell r="X200">
            <v>5.5748171999990603E-2</v>
          </cell>
          <cell r="Y200">
            <v>9.3807351225236051</v>
          </cell>
          <cell r="Z200">
            <v>29.888363511733242</v>
          </cell>
          <cell r="AA200">
            <v>0.22321489700000008</v>
          </cell>
          <cell r="AB200">
            <v>0.10412259599999629</v>
          </cell>
          <cell r="AC200">
            <v>9.3871807626999448</v>
          </cell>
          <cell r="AD200">
            <v>29.906594535244356</v>
          </cell>
          <cell r="AE200">
            <v>0.31685623000000018</v>
          </cell>
          <cell r="AF200">
            <v>0.15276702799999242</v>
          </cell>
          <cell r="AG200">
            <v>9.3946488285839997</v>
          </cell>
          <cell r="AH200">
            <v>29.927717415360206</v>
          </cell>
          <cell r="AI200">
            <v>0.43389041099999992</v>
          </cell>
          <cell r="AJ200">
            <v>0.20104379199999656</v>
          </cell>
          <cell r="AK200">
            <v>9.4033254030017943</v>
          </cell>
          <cell r="AL200">
            <v>29.952258473793375</v>
          </cell>
          <cell r="AM200">
            <v>0.57295921500000002</v>
          </cell>
          <cell r="AN200">
            <v>0.24956887599999078</v>
          </cell>
          <cell r="AO200">
            <v>9.4131715286140789</v>
          </cell>
          <cell r="AP200">
            <v>29.98010752254882</v>
          </cell>
          <cell r="AQ200">
            <v>0.72825291900000022</v>
          </cell>
          <cell r="AR200">
            <v>0.29794851199999783</v>
          </cell>
          <cell r="AS200">
            <v>9.4238616065846017</v>
          </cell>
          <cell r="AT200">
            <v>30.0103436290463</v>
          </cell>
          <cell r="AU200">
            <v>9.3810000000000002</v>
          </cell>
          <cell r="AV200">
            <v>30.279</v>
          </cell>
          <cell r="AW200">
            <v>0.90474991099999991</v>
          </cell>
          <cell r="AX200">
            <v>0.34612150799999952</v>
          </cell>
          <cell r="AY200">
            <v>9.446653722771023</v>
          </cell>
          <cell r="AZ200">
            <v>30.464696770326128</v>
          </cell>
          <cell r="BA200">
            <v>2.0420147940000004</v>
          </cell>
          <cell r="BB200">
            <v>0.12312348799998674</v>
          </cell>
          <cell r="BC200">
            <v>9.4946402881768606</v>
          </cell>
          <cell r="BD200">
            <v>30.600423273543402</v>
          </cell>
          <cell r="BE200">
            <v>9.3940000000000001</v>
          </cell>
          <cell r="BF200">
            <v>30.728999999999999</v>
          </cell>
          <cell r="BG200">
            <v>3.3487924884999996</v>
          </cell>
          <cell r="BH200">
            <v>-3.5475846719999993</v>
          </cell>
          <cell r="BI200">
            <v>9.3835661163039532</v>
          </cell>
          <cell r="BJ200">
            <v>30.699488520337653</v>
          </cell>
          <cell r="BK200">
            <v>4.5387242248090001</v>
          </cell>
          <cell r="BL200">
            <v>-12.622997276000003</v>
          </cell>
          <cell r="BM200">
            <v>8.9696857070629488</v>
          </cell>
          <cell r="BN200">
            <v>29.528857944439341</v>
          </cell>
          <cell r="BO200">
            <v>9.4</v>
          </cell>
          <cell r="BP200">
            <v>30.946000000000002</v>
          </cell>
          <cell r="BQ200">
            <v>5.4809332224790008</v>
          </cell>
          <cell r="BR200">
            <v>-16.709153592000007</v>
          </cell>
          <cell r="BS200">
            <v>8.81067126792151</v>
          </cell>
          <cell r="BT200">
            <v>29.27912662879692</v>
          </cell>
        </row>
        <row r="201">
          <cell r="B201" t="str">
            <v>Langley</v>
          </cell>
          <cell r="C201" t="str">
            <v>LANGLEY</v>
          </cell>
          <cell r="D201">
            <v>11</v>
          </cell>
          <cell r="E201">
            <v>33.405000000000001</v>
          </cell>
          <cell r="F201">
            <v>13.1</v>
          </cell>
          <cell r="G201">
            <v>0.71062926350687738</v>
          </cell>
          <cell r="H201">
            <v>0.62332946049975857</v>
          </cell>
          <cell r="I201">
            <v>8.1639999999999997</v>
          </cell>
          <cell r="J201">
            <v>23.734000000000002</v>
          </cell>
          <cell r="K201">
            <v>2.8122014000000028E-2</v>
          </cell>
          <cell r="L201">
            <v>2.6656359999996937E-3</v>
          </cell>
          <cell r="M201">
            <v>8.1656159325468369</v>
          </cell>
          <cell r="N201">
            <v>23.738570547447239</v>
          </cell>
          <cell r="O201">
            <v>6.8308763000000106E-2</v>
          </cell>
          <cell r="P201">
            <v>5.1668320000004542E-3</v>
          </cell>
          <cell r="Q201">
            <v>8.1678564685956463</v>
          </cell>
          <cell r="R201">
            <v>23.744907740381663</v>
          </cell>
          <cell r="S201">
            <v>2.8122014000000028E-2</v>
          </cell>
          <cell r="T201">
            <v>7.6411519999997068E-3</v>
          </cell>
          <cell r="U201">
            <v>8.1658770794106523</v>
          </cell>
          <cell r="V201">
            <v>23.739309182320394</v>
          </cell>
          <cell r="W201">
            <v>0.19544555200000002</v>
          </cell>
          <cell r="X201">
            <v>5.3992623999998379E-2</v>
          </cell>
          <cell r="Y201">
            <v>8.1770921089145236</v>
          </cell>
          <cell r="Z201">
            <v>23.771030075973975</v>
          </cell>
          <cell r="AA201">
            <v>0.29681920900000014</v>
          </cell>
          <cell r="AB201">
            <v>0.10033789199999976</v>
          </cell>
          <cell r="AC201">
            <v>8.1848453417429923</v>
          </cell>
          <cell r="AD201">
            <v>23.792959530010485</v>
          </cell>
          <cell r="AE201">
            <v>0.42634232200000022</v>
          </cell>
          <cell r="AF201">
            <v>0.14698551599999998</v>
          </cell>
          <cell r="AG201">
            <v>8.194091907418473</v>
          </cell>
          <cell r="AH201">
            <v>23.819112767177764</v>
          </cell>
          <cell r="AI201">
            <v>0.59087540000000005</v>
          </cell>
          <cell r="AJ201">
            <v>0.19324092400000037</v>
          </cell>
          <cell r="AK201">
            <v>8.2051554337033981</v>
          </cell>
          <cell r="AL201">
            <v>23.850405145017387</v>
          </cell>
          <cell r="AM201">
            <v>0.78872024000000018</v>
          </cell>
          <cell r="AN201">
            <v>0.23977491999999945</v>
          </cell>
          <cell r="AO201">
            <v>8.2179819961351104</v>
          </cell>
          <cell r="AP201">
            <v>23.886684142116493</v>
          </cell>
          <cell r="AQ201">
            <v>1.0112649360000001</v>
          </cell>
          <cell r="AR201">
            <v>0.2861585480000004</v>
          </cell>
          <cell r="AS201">
            <v>8.2320970725218494</v>
          </cell>
          <cell r="AT201">
            <v>23.926607607036608</v>
          </cell>
          <cell r="AU201">
            <v>8.1769999999999996</v>
          </cell>
          <cell r="AV201">
            <v>24.155999999999999</v>
          </cell>
          <cell r="AW201">
            <v>1.2685557019999998</v>
          </cell>
          <cell r="AX201">
            <v>0.33232229600000007</v>
          </cell>
          <cell r="AY201">
            <v>8.2610243039168214</v>
          </cell>
          <cell r="AZ201">
            <v>24.393656620336259</v>
          </cell>
          <cell r="BA201">
            <v>2.9462718639999999</v>
          </cell>
          <cell r="BB201">
            <v>0.55365500799999889</v>
          </cell>
          <cell r="BC201">
            <v>8.3606985201539281</v>
          </cell>
          <cell r="BD201">
            <v>24.675577877179101</v>
          </cell>
          <cell r="BE201">
            <v>8.1379999999999999</v>
          </cell>
          <cell r="BF201">
            <v>24.445</v>
          </cell>
          <cell r="BG201">
            <v>4.8527994642900003</v>
          </cell>
          <cell r="BH201">
            <v>0.59405832800000002</v>
          </cell>
          <cell r="BI201">
            <v>8.4238858920560222</v>
          </cell>
          <cell r="BJ201">
            <v>25.253607411673514</v>
          </cell>
          <cell r="BK201">
            <v>6.5451197630921998</v>
          </cell>
          <cell r="BL201">
            <v>0.22633138800000285</v>
          </cell>
          <cell r="BM201">
            <v>8.4934090131715898</v>
          </cell>
          <cell r="BN201">
            <v>25.450248493233801</v>
          </cell>
          <cell r="BO201">
            <v>8.1820000000000004</v>
          </cell>
          <cell r="BP201">
            <v>24.75</v>
          </cell>
          <cell r="BQ201">
            <v>7.8421729561660003</v>
          </cell>
          <cell r="BR201">
            <v>-0.75770848400000101</v>
          </cell>
          <cell r="BS201">
            <v>8.5538379518244891</v>
          </cell>
          <cell r="BT201">
            <v>25.801716548950452</v>
          </cell>
        </row>
        <row r="202">
          <cell r="B202" t="str">
            <v>Langroyd Rd</v>
          </cell>
          <cell r="C202" t="str">
            <v>LANGROYD RD</v>
          </cell>
          <cell r="D202">
            <v>6.6</v>
          </cell>
          <cell r="E202">
            <v>54.75</v>
          </cell>
          <cell r="F202">
            <v>21.9</v>
          </cell>
          <cell r="G202">
            <v>0.7011201181615806</v>
          </cell>
          <cell r="H202">
            <v>0.60651097251500208</v>
          </cell>
          <cell r="I202">
            <v>13.28</v>
          </cell>
          <cell r="J202">
            <v>38.378999999999998</v>
          </cell>
          <cell r="K202">
            <v>2.3046496000000083E-2</v>
          </cell>
          <cell r="L202">
            <v>6.5645879999989276E-3</v>
          </cell>
          <cell r="M202">
            <v>13.282590298078544</v>
          </cell>
          <cell r="N202">
            <v>38.386326469346535</v>
          </cell>
          <cell r="O202">
            <v>5.5822350999999992E-2</v>
          </cell>
          <cell r="P202">
            <v>1.2466439999999857E-2</v>
          </cell>
          <cell r="Q202">
            <v>13.28597371997977</v>
          </cell>
          <cell r="R202">
            <v>38.395896231626416</v>
          </cell>
          <cell r="S202">
            <v>2.3046496000000083E-2</v>
          </cell>
          <cell r="T202">
            <v>1.8120056000000773E-2</v>
          </cell>
          <cell r="U202">
            <v>13.283601139375577</v>
          </cell>
          <cell r="V202">
            <v>38.389185560289874</v>
          </cell>
          <cell r="W202">
            <v>0.15958594700000006</v>
          </cell>
          <cell r="X202">
            <v>8.4077891999998933E-2</v>
          </cell>
          <cell r="Y202">
            <v>13.301315058036124</v>
          </cell>
          <cell r="Z202">
            <v>38.43928808831491</v>
          </cell>
          <cell r="AA202">
            <v>0.24215153499999986</v>
          </cell>
          <cell r="AB202">
            <v>0.14990445199999858</v>
          </cell>
          <cell r="AC202">
            <v>13.314296004489675</v>
          </cell>
          <cell r="AD202">
            <v>38.476003749369013</v>
          </cell>
          <cell r="AE202">
            <v>0.34722995999999995</v>
          </cell>
          <cell r="AF202">
            <v>0.21625648400000141</v>
          </cell>
          <cell r="AG202">
            <v>13.32929228032244</v>
          </cell>
          <cell r="AH202">
            <v>38.518419622704577</v>
          </cell>
          <cell r="AI202">
            <v>0.48001959199999988</v>
          </cell>
          <cell r="AJ202">
            <v>0.2817316959999987</v>
          </cell>
          <cell r="AK202">
            <v>13.346635956239748</v>
          </cell>
          <cell r="AL202">
            <v>38.567474946111901</v>
          </cell>
          <cell r="AM202">
            <v>0.63911486800000006</v>
          </cell>
          <cell r="AN202">
            <v>0.34769052799999933</v>
          </cell>
          <cell r="AO202">
            <v>13.366323085002783</v>
          </cell>
          <cell r="AP202">
            <v>38.62315855511364</v>
          </cell>
          <cell r="AQ202">
            <v>0.81768980200000008</v>
          </cell>
          <cell r="AR202">
            <v>0.41327415999999939</v>
          </cell>
          <cell r="AS202">
            <v>13.387681420427791</v>
          </cell>
          <cell r="AT202">
            <v>38.683569050369165</v>
          </cell>
          <cell r="AU202">
            <v>13.289</v>
          </cell>
          <cell r="AV202">
            <v>38.777999999999999</v>
          </cell>
          <cell r="AW202">
            <v>1.0221832210000001</v>
          </cell>
          <cell r="AX202">
            <v>0.47836945599999936</v>
          </cell>
          <cell r="AY202">
            <v>13.42026431696957</v>
          </cell>
          <cell r="AZ202">
            <v>39.149271554628015</v>
          </cell>
          <cell r="BA202">
            <v>2.352908051</v>
          </cell>
          <cell r="BB202">
            <v>0.78447579599999973</v>
          </cell>
          <cell r="BC202">
            <v>13.563449910396459</v>
          </cell>
          <cell r="BD202">
            <v>39.554261570949507</v>
          </cell>
          <cell r="BE202">
            <v>13.211</v>
          </cell>
          <cell r="BF202">
            <v>39.134</v>
          </cell>
          <cell r="BG202">
            <v>3.8824119633</v>
          </cell>
          <cell r="BH202">
            <v>0.8436146719999984</v>
          </cell>
          <cell r="BI202">
            <v>13.624420113649666</v>
          </cell>
          <cell r="BJ202">
            <v>40.303328663362372</v>
          </cell>
          <cell r="BK202">
            <v>5.2661803885660001</v>
          </cell>
          <cell r="BL202">
            <v>0.71570964799999803</v>
          </cell>
          <cell r="BM202">
            <v>13.734279670132443</v>
          </cell>
          <cell r="BN202">
            <v>40.614058412830836</v>
          </cell>
          <cell r="BO202">
            <v>13.212</v>
          </cell>
          <cell r="BP202">
            <v>39.207000000000001</v>
          </cell>
          <cell r="BQ202">
            <v>6.3505666475409992</v>
          </cell>
          <cell r="BR202">
            <v>0.37343491200000134</v>
          </cell>
          <cell r="BS202">
            <v>13.800197592489766</v>
          </cell>
          <cell r="BT202">
            <v>40.87067402530846</v>
          </cell>
        </row>
        <row r="203">
          <cell r="B203" t="str">
            <v>Leigh</v>
          </cell>
          <cell r="C203" t="str">
            <v>LEIGH</v>
          </cell>
          <cell r="D203">
            <v>11</v>
          </cell>
          <cell r="E203">
            <v>50</v>
          </cell>
          <cell r="F203">
            <v>20</v>
          </cell>
          <cell r="G203">
            <v>0.22661515167719359</v>
          </cell>
          <cell r="H203">
            <v>0.20443106998664207</v>
          </cell>
          <cell r="I203">
            <v>4.0880000000000001</v>
          </cell>
          <cell r="J203">
            <v>11.329000000000001</v>
          </cell>
          <cell r="K203">
            <v>9.221742999999949E-3</v>
          </cell>
          <cell r="L203">
            <v>2.6175119999995999E-3</v>
          </cell>
          <cell r="M203">
            <v>4.0886213997328413</v>
          </cell>
          <cell r="N203">
            <v>11.330757583859679</v>
          </cell>
          <cell r="O203">
            <v>2.227026199999993E-2</v>
          </cell>
          <cell r="P203">
            <v>4.9374999999987068E-3</v>
          </cell>
          <cell r="Q203">
            <v>4.0894280371558862</v>
          </cell>
          <cell r="R203">
            <v>11.333039099026854</v>
          </cell>
          <cell r="S203">
            <v>9.221742999999949E-3</v>
          </cell>
          <cell r="T203">
            <v>7.1326799999997803E-3</v>
          </cell>
          <cell r="U203">
            <v>4.0888583845928625</v>
          </cell>
          <cell r="V203">
            <v>11.331427878265918</v>
          </cell>
          <cell r="W203">
            <v>6.2983777999999935E-2</v>
          </cell>
          <cell r="X203">
            <v>3.4967739999998138E-2</v>
          </cell>
          <cell r="Y203">
            <v>4.0931411213895306</v>
          </cell>
          <cell r="Z203">
            <v>11.34354128718976</v>
          </cell>
          <cell r="AA203">
            <v>9.508229099999993E-2</v>
          </cell>
          <cell r="AB203">
            <v>6.273083199999796E-2</v>
          </cell>
          <cell r="AC203">
            <v>4.0962830408223372</v>
          </cell>
          <cell r="AD203">
            <v>11.352427977337278</v>
          </cell>
          <cell r="AE203">
            <v>0.13587352899999994</v>
          </cell>
          <cell r="AF203">
            <v>9.0669019999999101E-2</v>
          </cell>
          <cell r="AG203">
            <v>4.0998904001498229</v>
          </cell>
          <cell r="AH203">
            <v>11.362631130307847</v>
          </cell>
          <cell r="AI203">
            <v>0.18742777199999994</v>
          </cell>
          <cell r="AJ203">
            <v>0.11826306800000053</v>
          </cell>
          <cell r="AK203">
            <v>4.104044608069346</v>
          </cell>
          <cell r="AL203">
            <v>11.37438100466926</v>
          </cell>
          <cell r="AM203">
            <v>0.24917508599999993</v>
          </cell>
          <cell r="AN203">
            <v>0.14601887599999985</v>
          </cell>
          <cell r="AO203">
            <v>4.1087423036675288</v>
          </cell>
          <cell r="AP203">
            <v>11.387668094322962</v>
          </cell>
          <cell r="AQ203">
            <v>0.31846437899999991</v>
          </cell>
          <cell r="AR203">
            <v>0.17362307199999938</v>
          </cell>
          <cell r="AS203">
            <v>4.1138278929363352</v>
          </cell>
          <cell r="AT203">
            <v>11.402052312956171</v>
          </cell>
          <cell r="AU203">
            <v>4.0910000000000002</v>
          </cell>
          <cell r="AV203">
            <v>11.419</v>
          </cell>
          <cell r="AW203">
            <v>0.39861751599999995</v>
          </cell>
          <cell r="AX203">
            <v>0.20103898000000031</v>
          </cell>
          <cell r="AY203">
            <v>4.1224738035806281</v>
          </cell>
          <cell r="AZ203">
            <v>11.508021359766383</v>
          </cell>
          <cell r="BA203">
            <v>0.92037832750000004</v>
          </cell>
          <cell r="BB203">
            <v>0.2896354239999992</v>
          </cell>
          <cell r="BC203">
            <v>4.1545092513774247</v>
          </cell>
          <cell r="BD203">
            <v>11.598631289268234</v>
          </cell>
          <cell r="BE203">
            <v>4.0789999999999997</v>
          </cell>
          <cell r="BF203">
            <v>11.461</v>
          </cell>
          <cell r="BG203">
            <v>1.5149416766029997</v>
          </cell>
          <cell r="BH203">
            <v>0.16467841600000099</v>
          </cell>
          <cell r="BI203">
            <v>4.1671571920546038</v>
          </cell>
          <cell r="BJ203">
            <v>11.710346193248702</v>
          </cell>
          <cell r="BK203">
            <v>2.0501643518654</v>
          </cell>
          <cell r="BL203">
            <v>-1.7210047400000006</v>
          </cell>
          <cell r="BM203">
            <v>4.0962763991378948</v>
          </cell>
          <cell r="BN203">
            <v>11.509865035939564</v>
          </cell>
          <cell r="BO203">
            <v>4.0819999999999999</v>
          </cell>
          <cell r="BP203">
            <v>11.569000000000001</v>
          </cell>
          <cell r="BQ203">
            <v>2.4697713133681001</v>
          </cell>
          <cell r="BR203">
            <v>-2.3164364479999993</v>
          </cell>
          <cell r="BS203">
            <v>4.0900479932542204</v>
          </cell>
          <cell r="BT203">
            <v>11.591763162420014</v>
          </cell>
        </row>
        <row r="204">
          <cell r="B204" t="str">
            <v>Levenshulme</v>
          </cell>
          <cell r="C204" t="str">
            <v>LEVENSHULME</v>
          </cell>
          <cell r="D204">
            <v>6.6</v>
          </cell>
          <cell r="E204">
            <v>54.75</v>
          </cell>
          <cell r="F204">
            <v>21.9</v>
          </cell>
          <cell r="G204">
            <v>0.6799101260436341</v>
          </cell>
          <cell r="H204">
            <v>0.57947779024472335</v>
          </cell>
          <cell r="I204">
            <v>12.686999999999999</v>
          </cell>
          <cell r="J204">
            <v>37.215000000000003</v>
          </cell>
          <cell r="K204">
            <v>3.1310999999999867E-2</v>
          </cell>
          <cell r="L204">
            <v>9.4264920000002306E-3</v>
          </cell>
          <cell r="M204">
            <v>12.69056360635944</v>
          </cell>
          <cell r="N204">
            <v>37.225079400888966</v>
          </cell>
          <cell r="O204">
            <v>7.6220755000000029E-2</v>
          </cell>
          <cell r="P204">
            <v>1.7840475999999938E-2</v>
          </cell>
          <cell r="Q204">
            <v>12.695228223793659</v>
          </cell>
          <cell r="R204">
            <v>37.238272931366474</v>
          </cell>
          <cell r="S204">
            <v>3.1310999999999867E-2</v>
          </cell>
          <cell r="T204">
            <v>2.5850344000000192E-2</v>
          </cell>
          <cell r="U204">
            <v>12.692000320809944</v>
          </cell>
          <cell r="V204">
            <v>37.229143043011284</v>
          </cell>
          <cell r="W204">
            <v>0.21852680179999995</v>
          </cell>
          <cell r="X204">
            <v>0.10127625599999934</v>
          </cell>
          <cell r="Y204">
            <v>12.714975512349771</v>
          </cell>
          <cell r="Z204">
            <v>37.294126697958774</v>
          </cell>
          <cell r="AA204">
            <v>0.33228428800000009</v>
          </cell>
          <cell r="AB204">
            <v>0.17647669599999816</v>
          </cell>
          <cell r="AC204">
            <v>12.731505044100844</v>
          </cell>
          <cell r="AD204">
            <v>37.340879273922859</v>
          </cell>
          <cell r="AE204">
            <v>0.47800541900000004</v>
          </cell>
          <cell r="AF204">
            <v>0.25237301599999995</v>
          </cell>
          <cell r="AG204">
            <v>12.750891543342052</v>
          </cell>
          <cell r="AH204">
            <v>37.395712574230565</v>
          </cell>
          <cell r="AI204">
            <v>0.66366956899999985</v>
          </cell>
          <cell r="AJ204">
            <v>0.32701311999999927</v>
          </cell>
          <cell r="AK204">
            <v>12.773662260178128</v>
          </cell>
          <cell r="AL204">
            <v>37.460117887379639</v>
          </cell>
          <cell r="AM204">
            <v>0.88738053900000002</v>
          </cell>
          <cell r="AN204">
            <v>0.40229573999999779</v>
          </cell>
          <cell r="AO204">
            <v>12.799817416189109</v>
          </cell>
          <cell r="AP204">
            <v>37.534095840093059</v>
          </cell>
          <cell r="AQ204">
            <v>1.1393313569999997</v>
          </cell>
          <cell r="AR204">
            <v>0.47703220399999946</v>
          </cell>
          <cell r="AS204">
            <v>12.828395141977522</v>
          </cell>
          <cell r="AT204">
            <v>37.614925854876567</v>
          </cell>
          <cell r="AU204">
            <v>12.7</v>
          </cell>
          <cell r="AV204">
            <v>37.540999999999997</v>
          </cell>
          <cell r="AW204">
            <v>1.4323150129999997</v>
          </cell>
          <cell r="AX204">
            <v>0.55107496400000056</v>
          </cell>
          <cell r="AY204">
            <v>12.87350162683772</v>
          </cell>
          <cell r="AZ204">
            <v>38.031736707535394</v>
          </cell>
          <cell r="BA204">
            <v>3.3486036458999995</v>
          </cell>
          <cell r="BB204">
            <v>0.89467557199999792</v>
          </cell>
          <cell r="BC204">
            <v>13.071190666469894</v>
          </cell>
          <cell r="BD204">
            <v>38.590885749496067</v>
          </cell>
          <cell r="BE204">
            <v>12.683</v>
          </cell>
          <cell r="BF204">
            <v>38.1</v>
          </cell>
          <cell r="BG204">
            <v>5.5206003563459998</v>
          </cell>
          <cell r="BH204">
            <v>0.96106009199999765</v>
          </cell>
          <cell r="BI204">
            <v>13.249998243128532</v>
          </cell>
          <cell r="BJ204">
            <v>39.70371321054818</v>
          </cell>
          <cell r="BK204">
            <v>7.4446960820319799</v>
          </cell>
          <cell r="BL204">
            <v>0.84168207199999845</v>
          </cell>
          <cell r="BM204">
            <v>13.407870099672333</v>
          </cell>
          <cell r="BN204">
            <v>40.150242251830704</v>
          </cell>
          <cell r="BO204">
            <v>12.744</v>
          </cell>
          <cell r="BP204">
            <v>38.558999999999997</v>
          </cell>
          <cell r="BQ204">
            <v>8.9189820787291989</v>
          </cell>
          <cell r="BR204">
            <v>0.52222565200000748</v>
          </cell>
          <cell r="BS204">
            <v>13.56989148860783</v>
          </cell>
          <cell r="BT204">
            <v>40.894973888475398</v>
          </cell>
        </row>
        <row r="205">
          <cell r="B205" t="str">
            <v>Leyland National</v>
          </cell>
          <cell r="C205" t="str">
            <v>LEYLAND NATIONAL</v>
          </cell>
          <cell r="D205">
            <v>11</v>
          </cell>
          <cell r="E205">
            <v>33.405000000000001</v>
          </cell>
          <cell r="F205">
            <v>13.1</v>
          </cell>
          <cell r="G205">
            <v>1.1100664444803701</v>
          </cell>
          <cell r="H205">
            <v>0.81971542647817708</v>
          </cell>
          <cell r="I205">
            <v>10.738</v>
          </cell>
          <cell r="J205">
            <v>37.081000000000003</v>
          </cell>
          <cell r="K205">
            <v>5.0934790000010111E-3</v>
          </cell>
          <cell r="L205">
            <v>9.047199999656641E-5</v>
          </cell>
          <cell r="M205">
            <v>10.73827208686412</v>
          </cell>
          <cell r="N205">
            <v>37.081769577866766</v>
          </cell>
          <cell r="O205">
            <v>1.1967351000000903E-2</v>
          </cell>
          <cell r="P205">
            <v>1.8484719999634081E-4</v>
          </cell>
          <cell r="Q205">
            <v>10.738637824991091</v>
          </cell>
          <cell r="R205">
            <v>37.082804041505646</v>
          </cell>
          <cell r="S205">
            <v>5.0934790000010111E-3</v>
          </cell>
          <cell r="T205">
            <v>2.8603800001292257E-4</v>
          </cell>
          <cell r="U205">
            <v>10.738282351417096</v>
          </cell>
          <cell r="V205">
            <v>37.081798610406828</v>
          </cell>
          <cell r="W205">
            <v>3.2340532999999283E-2</v>
          </cell>
          <cell r="X205">
            <v>1.6906713200008028E-2</v>
          </cell>
          <cell r="Y205">
            <v>10.74058481007731</v>
          </cell>
          <cell r="Z205">
            <v>37.088310946934989</v>
          </cell>
          <cell r="AA205">
            <v>4.7588310000000078E-2</v>
          </cell>
          <cell r="AB205">
            <v>3.3533509200005085E-2</v>
          </cell>
          <cell r="AC205">
            <v>10.742257791286571</v>
          </cell>
          <cell r="AD205">
            <v>37.093042852366445</v>
          </cell>
          <cell r="AE205">
            <v>6.6303793999999527E-2</v>
          </cell>
          <cell r="AF205">
            <v>5.0180033200000196E-2</v>
          </cell>
          <cell r="AG205">
            <v>10.744113815362741</v>
          </cell>
          <cell r="AH205">
            <v>37.098292481207672</v>
          </cell>
          <cell r="AI205">
            <v>8.9045715999999331E-2</v>
          </cell>
          <cell r="AJ205">
            <v>6.6814157200006719E-2</v>
          </cell>
          <cell r="AK205">
            <v>10.746180521795262</v>
          </cell>
          <cell r="AL205">
            <v>37.104138009740304</v>
          </cell>
          <cell r="AM205">
            <v>0.11545283400000095</v>
          </cell>
          <cell r="AN205">
            <v>8.3466045199998007E-2</v>
          </cell>
          <cell r="AO205">
            <v>10.748440533495728</v>
          </cell>
          <cell r="AP205">
            <v>37.110530288136147</v>
          </cell>
          <cell r="AQ205">
            <v>0.14452790100000001</v>
          </cell>
          <cell r="AR205">
            <v>0.10011448519998822</v>
          </cell>
          <cell r="AS205">
            <v>10.750840395229796</v>
          </cell>
          <cell r="AT205">
            <v>37.11731812216042</v>
          </cell>
          <cell r="AU205">
            <v>10.738</v>
          </cell>
          <cell r="AV205">
            <v>37.106000000000002</v>
          </cell>
          <cell r="AW205">
            <v>0.17681665000000102</v>
          </cell>
          <cell r="AX205">
            <v>0.11675487319998723</v>
          </cell>
          <cell r="AY205">
            <v>10.753408508904174</v>
          </cell>
          <cell r="AZ205">
            <v>37.149581844536463</v>
          </cell>
          <cell r="BA205">
            <v>0.37860674799999927</v>
          </cell>
          <cell r="BB205">
            <v>-0.54285290680001452</v>
          </cell>
          <cell r="BC205">
            <v>10.72937931236395</v>
          </cell>
          <cell r="BD205">
            <v>37.081617013256235</v>
          </cell>
          <cell r="BE205">
            <v>10.734999999999999</v>
          </cell>
          <cell r="BF205">
            <v>37.113</v>
          </cell>
          <cell r="BG205">
            <v>0.61709442621000044</v>
          </cell>
          <cell r="BH205">
            <v>-6.580498702800007</v>
          </cell>
          <cell r="BI205">
            <v>10.422002448693108</v>
          </cell>
          <cell r="BJ205">
            <v>36.227709235904449</v>
          </cell>
          <cell r="BK205">
            <v>0.84615355262699943</v>
          </cell>
          <cell r="BL205">
            <v>-20.4458627028</v>
          </cell>
          <cell r="BM205">
            <v>9.7062820587372034</v>
          </cell>
          <cell r="BN205">
            <v>34.203346271219253</v>
          </cell>
          <cell r="BO205">
            <v>10.782</v>
          </cell>
          <cell r="BP205">
            <v>37.511000000000003</v>
          </cell>
          <cell r="BQ205">
            <v>1.0388410794429976</v>
          </cell>
          <cell r="BR205">
            <v>-24.598894702800003</v>
          </cell>
          <cell r="BS205">
            <v>9.5454178816757107</v>
          </cell>
          <cell r="BT205">
            <v>34.013417594555477</v>
          </cell>
        </row>
        <row r="206">
          <cell r="B206" t="str">
            <v>Little Hulton</v>
          </cell>
          <cell r="C206" t="str">
            <v>LITTLE HULTON</v>
          </cell>
          <cell r="D206">
            <v>11</v>
          </cell>
          <cell r="E206">
            <v>62.5</v>
          </cell>
          <cell r="F206">
            <v>25</v>
          </cell>
          <cell r="G206">
            <v>0.37955104795626793</v>
          </cell>
          <cell r="H206">
            <v>0.33937572704677132</v>
          </cell>
          <cell r="I206">
            <v>8.4830000000000005</v>
          </cell>
          <cell r="J206">
            <v>23.718</v>
          </cell>
          <cell r="K206">
            <v>2.4422447000000513E-2</v>
          </cell>
          <cell r="L206">
            <v>2.1211240000003073E-3</v>
          </cell>
          <cell r="M206">
            <v>8.4843931761692826</v>
          </cell>
          <cell r="N206">
            <v>23.721940497266747</v>
          </cell>
          <cell r="O206">
            <v>5.95173210000004E-2</v>
          </cell>
          <cell r="P206">
            <v>4.1305160000000285E-3</v>
          </cell>
          <cell r="Q206">
            <v>8.4863406450750265</v>
          </cell>
          <cell r="R206">
            <v>23.727448771144353</v>
          </cell>
          <cell r="S206">
            <v>2.4422447000000513E-2</v>
          </cell>
          <cell r="T206">
            <v>6.131511999999617E-3</v>
          </cell>
          <cell r="U206">
            <v>8.4846036669503153</v>
          </cell>
          <cell r="V206">
            <v>23.722535855101327</v>
          </cell>
          <cell r="W206">
            <v>0.17111097200000014</v>
          </cell>
          <cell r="X206">
            <v>4.5750624000000073E-2</v>
          </cell>
          <cell r="Y206">
            <v>8.494382281893408</v>
          </cell>
          <cell r="Z206">
            <v>23.750193954848825</v>
          </cell>
          <cell r="AA206">
            <v>0.26053696400000037</v>
          </cell>
          <cell r="AB206">
            <v>8.5372595999997358E-2</v>
          </cell>
          <cell r="AC206">
            <v>8.5011555434164787</v>
          </cell>
          <cell r="AD206">
            <v>23.769351631463675</v>
          </cell>
          <cell r="AE206">
            <v>0.37517965600000025</v>
          </cell>
          <cell r="AF206">
            <v>0.12525262399999804</v>
          </cell>
          <cell r="AG206">
            <v>8.5092658828699257</v>
          </cell>
          <cell r="AH206">
            <v>23.792291135564703</v>
          </cell>
          <cell r="AI206">
            <v>0.52132538400000028</v>
          </cell>
          <cell r="AJ206">
            <v>0.16481022400000001</v>
          </cell>
          <cell r="AK206">
            <v>8.5190127798163093</v>
          </cell>
          <cell r="AL206">
            <v>23.819859523269958</v>
          </cell>
          <cell r="AM206">
            <v>0.69750113800000024</v>
          </cell>
          <cell r="AN206">
            <v>0.20460591199999811</v>
          </cell>
          <cell r="AO206">
            <v>8.530348340741396</v>
          </cell>
          <cell r="AP206">
            <v>23.851921331264691</v>
          </cell>
          <cell r="AQ206">
            <v>0.89597355599999995</v>
          </cell>
          <cell r="AR206">
            <v>0.24428080799999918</v>
          </cell>
          <cell r="AS206">
            <v>8.5428478330909137</v>
          </cell>
          <cell r="AT206">
            <v>23.88727523447162</v>
          </cell>
          <cell r="AU206">
            <v>8.5030000000000001</v>
          </cell>
          <cell r="AV206">
            <v>24.446999999999999</v>
          </cell>
          <cell r="AW206">
            <v>1.1263915570000003</v>
          </cell>
          <cell r="AX206">
            <v>0.28377454400000168</v>
          </cell>
          <cell r="AY206">
            <v>8.5770145252740395</v>
          </cell>
          <cell r="AZ206">
            <v>24.656344690910306</v>
          </cell>
          <cell r="BA206">
            <v>2.6328289060000003</v>
          </cell>
          <cell r="BB206">
            <v>0.47342183200000498</v>
          </cell>
          <cell r="BC206">
            <v>8.6660358817958887</v>
          </cell>
          <cell r="BD206">
            <v>24.908135110378403</v>
          </cell>
          <cell r="BE206">
            <v>8.516</v>
          </cell>
          <cell r="BF206">
            <v>24.861999999999998</v>
          </cell>
          <cell r="BG206">
            <v>4.34068963029</v>
          </cell>
          <cell r="BH206">
            <v>0.51097800400000359</v>
          </cell>
          <cell r="BI206">
            <v>8.7706465104250846</v>
          </cell>
          <cell r="BJ206">
            <v>25.582249097308271</v>
          </cell>
          <cell r="BK206">
            <v>5.8495438252628995</v>
          </cell>
          <cell r="BL206">
            <v>0.51097800400000359</v>
          </cell>
          <cell r="BM206">
            <v>8.8498408173010397</v>
          </cell>
          <cell r="BN206">
            <v>25.806244423001694</v>
          </cell>
          <cell r="BO206">
            <v>8.48</v>
          </cell>
          <cell r="BP206">
            <v>24.91</v>
          </cell>
          <cell r="BQ206">
            <v>6.9993915116465013</v>
          </cell>
          <cell r="BR206">
            <v>0.51097800399999294</v>
          </cell>
          <cell r="BS206">
            <v>8.8741921692338241</v>
          </cell>
          <cell r="BT206">
            <v>26.024943823823488</v>
          </cell>
        </row>
        <row r="207">
          <cell r="B207" t="str">
            <v>Little Salkeld</v>
          </cell>
          <cell r="C207" t="str">
            <v>LITTLE SALKELD</v>
          </cell>
          <cell r="D207">
            <v>11</v>
          </cell>
          <cell r="E207">
            <v>33.405000000000001</v>
          </cell>
          <cell r="F207">
            <v>13.1</v>
          </cell>
          <cell r="G207">
            <v>0.42939266488947037</v>
          </cell>
          <cell r="H207">
            <v>0.47290166865809086</v>
          </cell>
          <cell r="I207">
            <v>6.194</v>
          </cell>
          <cell r="J207">
            <v>14.340999999999999</v>
          </cell>
          <cell r="K207">
            <v>1.9035778000000114E-2</v>
          </cell>
          <cell r="L207">
            <v>2.4273319999990051E-4</v>
          </cell>
          <cell r="M207">
            <v>6.1950118594209904</v>
          </cell>
          <cell r="N207">
            <v>14.343861970632759</v>
          </cell>
          <cell r="O207">
            <v>4.5301835000000068E-2</v>
          </cell>
          <cell r="P207">
            <v>4.9881199999957104E-4</v>
          </cell>
          <cell r="Q207">
            <v>6.1964039105340465</v>
          </cell>
          <cell r="R207">
            <v>14.347799285759958</v>
          </cell>
          <cell r="S207">
            <v>1.9035778000000114E-2</v>
          </cell>
          <cell r="T207">
            <v>7.7545200000006531E-4</v>
          </cell>
          <cell r="U207">
            <v>6.1950398199066798</v>
          </cell>
          <cell r="V207">
            <v>14.343941054828903</v>
          </cell>
          <cell r="W207">
            <v>0.12744733400000019</v>
          </cell>
          <cell r="X207">
            <v>3.3645943999999428E-2</v>
          </cell>
          <cell r="Y207">
            <v>6.2024552043107217</v>
          </cell>
          <cell r="Z207">
            <v>14.364914929217715</v>
          </cell>
          <cell r="AA207">
            <v>0.19143742499999994</v>
          </cell>
          <cell r="AB207">
            <v>6.6534631999998872E-2</v>
          </cell>
          <cell r="AC207">
            <v>6.2075400215047587</v>
          </cell>
          <cell r="AD207">
            <v>14.379296964093706</v>
          </cell>
          <cell r="AE207">
            <v>0.27100734800000015</v>
          </cell>
          <cell r="AF207">
            <v>9.9479215999998871E-2</v>
          </cell>
          <cell r="AG207">
            <v>6.2134455015869579</v>
          </cell>
          <cell r="AH207">
            <v>14.396000184142846</v>
          </cell>
          <cell r="AI207">
            <v>0.36870310000000006</v>
          </cell>
          <cell r="AJ207">
            <v>0.13239030800000018</v>
          </cell>
          <cell r="AK207">
            <v>6.2203005830907223</v>
          </cell>
          <cell r="AL207">
            <v>14.415389282610439</v>
          </cell>
          <cell r="AM207">
            <v>0.48333033300000006</v>
          </cell>
          <cell r="AN207">
            <v>0.16535168399999955</v>
          </cell>
          <cell r="AO207">
            <v>6.2280469761030384</v>
          </cell>
          <cell r="AP207">
            <v>14.437299390725418</v>
          </cell>
          <cell r="AQ207">
            <v>0.61036283400000024</v>
          </cell>
          <cell r="AR207">
            <v>0.19830408399999877</v>
          </cell>
          <cell r="AS207">
            <v>6.2364440057083677</v>
          </cell>
          <cell r="AT207">
            <v>14.461049777028428</v>
          </cell>
          <cell r="AU207">
            <v>6.1950000000000003</v>
          </cell>
          <cell r="AV207">
            <v>14.349</v>
          </cell>
          <cell r="AW207">
            <v>0.74736634700000026</v>
          </cell>
          <cell r="AX207">
            <v>0.23123446000000003</v>
          </cell>
          <cell r="AY207">
            <v>6.2463632217591494</v>
          </cell>
          <cell r="AZ207">
            <v>14.494277129637929</v>
          </cell>
          <cell r="BA207">
            <v>1.6095968600000001</v>
          </cell>
          <cell r="BB207">
            <v>0.39441859999999851</v>
          </cell>
          <cell r="BC207">
            <v>6.3001835332082887</v>
          </cell>
          <cell r="BD207">
            <v>14.646503958402965</v>
          </cell>
          <cell r="BE207">
            <v>6.2610000000000001</v>
          </cell>
          <cell r="BF207">
            <v>14.750999999999999</v>
          </cell>
          <cell r="BG207">
            <v>2.6398588544999999</v>
          </cell>
          <cell r="BH207">
            <v>0.42698542799999872</v>
          </cell>
          <cell r="BI207">
            <v>6.4219675792785491</v>
          </cell>
          <cell r="BJ207">
            <v>15.20628506743618</v>
          </cell>
          <cell r="BK207">
            <v>3.6072224345510007</v>
          </cell>
          <cell r="BL207">
            <v>0.42698542799999872</v>
          </cell>
          <cell r="BM207">
            <v>6.4727409995827934</v>
          </cell>
          <cell r="BN207">
            <v>15.349893986640843</v>
          </cell>
          <cell r="BO207">
            <v>6.266</v>
          </cell>
          <cell r="BP207">
            <v>14.956</v>
          </cell>
          <cell r="BQ207">
            <v>4.3821286089960001</v>
          </cell>
          <cell r="BR207">
            <v>0.4269854280000005</v>
          </cell>
          <cell r="BS207">
            <v>6.5184130258021131</v>
          </cell>
          <cell r="BT207">
            <v>15.669931848817956</v>
          </cell>
        </row>
        <row r="208">
          <cell r="B208" t="str">
            <v>Littleborough</v>
          </cell>
          <cell r="C208" t="str">
            <v>LITTLEBOROUGH</v>
          </cell>
          <cell r="D208">
            <v>6.6</v>
          </cell>
          <cell r="E208">
            <v>50</v>
          </cell>
          <cell r="F208">
            <v>20</v>
          </cell>
          <cell r="G208">
            <v>0.74343782344550025</v>
          </cell>
          <cell r="H208">
            <v>0.64065414219661998</v>
          </cell>
          <cell r="I208">
            <v>12.811</v>
          </cell>
          <cell r="J208">
            <v>37.165999999999997</v>
          </cell>
          <cell r="K208">
            <v>1.9260728000000005E-2</v>
          </cell>
          <cell r="L208">
            <v>4.5493760000008265E-3</v>
          </cell>
          <cell r="M208">
            <v>12.813082843932399</v>
          </cell>
          <cell r="N208">
            <v>37.171891172275011</v>
          </cell>
          <cell r="O208">
            <v>4.6540286000000042E-2</v>
          </cell>
          <cell r="P208">
            <v>8.6247240000001391E-3</v>
          </cell>
          <cell r="Q208">
            <v>12.815825686874749</v>
          </cell>
          <cell r="R208">
            <v>37.179649103652068</v>
          </cell>
          <cell r="S208">
            <v>1.9260728000000005E-2</v>
          </cell>
          <cell r="T208">
            <v>1.2513628000000221E-2</v>
          </cell>
          <cell r="U208">
            <v>12.813779535301505</v>
          </cell>
          <cell r="V208">
            <v>37.173861713040964</v>
          </cell>
          <cell r="W208">
            <v>0.13186300599999989</v>
          </cell>
          <cell r="X208">
            <v>5.9646580000000338E-2</v>
          </cell>
          <cell r="Y208">
            <v>12.827752744095378</v>
          </cell>
          <cell r="Z208">
            <v>37.213383915813296</v>
          </cell>
          <cell r="AA208">
            <v>0.19923996299999991</v>
          </cell>
          <cell r="AB208">
            <v>0.10667404800000124</v>
          </cell>
          <cell r="AC208">
            <v>12.837760535848444</v>
          </cell>
          <cell r="AD208">
            <v>37.241690225466478</v>
          </cell>
          <cell r="AE208">
            <v>0.284893799</v>
          </cell>
          <cell r="AF208">
            <v>0.15404461200000075</v>
          </cell>
          <cell r="AG208">
            <v>12.8493971529922</v>
          </cell>
          <cell r="AH208">
            <v>37.274603549036165</v>
          </cell>
          <cell r="AI208">
            <v>0.39316788399999991</v>
          </cell>
          <cell r="AJ208">
            <v>0.20079981600000085</v>
          </cell>
          <cell r="AK208">
            <v>12.862958698709839</v>
          </cell>
          <cell r="AL208">
            <v>37.312961392797426</v>
          </cell>
          <cell r="AM208">
            <v>0.52288133000000014</v>
          </cell>
          <cell r="AN208">
            <v>0.24787208799999938</v>
          </cell>
          <cell r="AO208">
            <v>12.878423438388049</v>
          </cell>
          <cell r="AP208">
            <v>37.356702281980411</v>
          </cell>
          <cell r="AQ208">
            <v>0.668459256</v>
          </cell>
          <cell r="AR208">
            <v>0.29468044399999993</v>
          </cell>
          <cell r="AS208">
            <v>12.895252873494275</v>
          </cell>
          <cell r="AT208">
            <v>37.404303112729011</v>
          </cell>
          <cell r="AU208">
            <v>12.819000000000001</v>
          </cell>
          <cell r="AV208">
            <v>37.478000000000002</v>
          </cell>
          <cell r="AW208">
            <v>0.8365696789999999</v>
          </cell>
          <cell r="AX208">
            <v>0.34115050800000013</v>
          </cell>
          <cell r="AY208">
            <v>12.922023798029471</v>
          </cell>
          <cell r="AZ208">
            <v>37.769395304840927</v>
          </cell>
          <cell r="BA208">
            <v>1.9307395960000002</v>
          </cell>
          <cell r="BB208">
            <v>0.56050980000000017</v>
          </cell>
          <cell r="BC208">
            <v>13.036927804454409</v>
          </cell>
          <cell r="BD208">
            <v>38.094392913355236</v>
          </cell>
          <cell r="BE208">
            <v>12.837</v>
          </cell>
          <cell r="BF208">
            <v>38.121000000000002</v>
          </cell>
          <cell r="BG208">
            <v>3.1780794384600002</v>
          </cell>
          <cell r="BH208">
            <v>0.60378103999999944</v>
          </cell>
          <cell r="BI208">
            <v>13.167826994738862</v>
          </cell>
          <cell r="BJ208">
            <v>39.056720045517665</v>
          </cell>
          <cell r="BK208">
            <v>4.2995621994687001</v>
          </cell>
          <cell r="BL208">
            <v>0.60378103999999944</v>
          </cell>
          <cell r="BM208">
            <v>13.265931293823694</v>
          </cell>
          <cell r="BN208">
            <v>39.334200906103419</v>
          </cell>
          <cell r="BO208">
            <v>12.837999999999999</v>
          </cell>
          <cell r="BP208">
            <v>38.154000000000003</v>
          </cell>
          <cell r="BQ208">
            <v>5.1763697349949007</v>
          </cell>
          <cell r="BR208">
            <v>0.60378103999999588</v>
          </cell>
          <cell r="BS208">
            <v>13.343632061499989</v>
          </cell>
          <cell r="BT208">
            <v>39.58414343788791</v>
          </cell>
        </row>
        <row r="209">
          <cell r="B209" t="str">
            <v>Longford Bridge</v>
          </cell>
          <cell r="C209" t="str">
            <v>LONGFORD BRIDGE</v>
          </cell>
          <cell r="D209">
            <v>6.6</v>
          </cell>
          <cell r="E209">
            <v>50</v>
          </cell>
          <cell r="F209">
            <v>20</v>
          </cell>
          <cell r="G209">
            <v>0.79814123670381287</v>
          </cell>
          <cell r="H209">
            <v>0.6848218037801842</v>
          </cell>
          <cell r="I209">
            <v>13.695</v>
          </cell>
          <cell r="J209">
            <v>39.902999999999999</v>
          </cell>
          <cell r="K209">
            <v>1.2503757000000004E-2</v>
          </cell>
          <cell r="L209">
            <v>3.9127920000001648E-3</v>
          </cell>
          <cell r="M209">
            <v>13.696436075603684</v>
          </cell>
          <cell r="N209">
            <v>39.907061835190646</v>
          </cell>
          <cell r="O209">
            <v>3.0103023000000007E-2</v>
          </cell>
          <cell r="P209">
            <v>7.4836080000002525E-3</v>
          </cell>
          <cell r="Q209">
            <v>13.698287977503906</v>
          </cell>
          <cell r="R209">
            <v>39.912299804757602</v>
          </cell>
          <cell r="S209">
            <v>1.2503757000000004E-2</v>
          </cell>
          <cell r="T209">
            <v>1.094247600000009E-2</v>
          </cell>
          <cell r="U209">
            <v>13.697051013474853</v>
          </cell>
          <cell r="V209">
            <v>39.908801142145492</v>
          </cell>
          <cell r="W209">
            <v>8.4704870000000043E-2</v>
          </cell>
          <cell r="X209">
            <v>6.0597292000000413E-2</v>
          </cell>
          <cell r="Y209">
            <v>13.707710642779475</v>
          </cell>
          <cell r="Z209">
            <v>39.938951126810423</v>
          </cell>
          <cell r="AA209">
            <v>0.1275213890000001</v>
          </cell>
          <cell r="AB209">
            <v>0.11019472399999963</v>
          </cell>
          <cell r="AC209">
            <v>13.71579476694413</v>
          </cell>
          <cell r="AD209">
            <v>39.961816482877552</v>
          </cell>
          <cell r="AE209">
            <v>0.18175187000000004</v>
          </cell>
          <cell r="AF209">
            <v>0.16014629199999963</v>
          </cell>
          <cell r="AG209">
            <v>13.72490833270699</v>
          </cell>
          <cell r="AH209">
            <v>39.987593539484386</v>
          </cell>
          <cell r="AI209">
            <v>0.25006527000000012</v>
          </cell>
          <cell r="AJ209">
            <v>0.20955284400000029</v>
          </cell>
          <cell r="AK209">
            <v>13.735206157854899</v>
          </cell>
          <cell r="AL209">
            <v>40.016720187458617</v>
          </cell>
          <cell r="AM209">
            <v>0.33169619100000003</v>
          </cell>
          <cell r="AN209">
            <v>0.25928603200000055</v>
          </cell>
          <cell r="AO209">
            <v>13.746697537202323</v>
          </cell>
          <cell r="AP209">
            <v>40.049222716505625</v>
          </cell>
          <cell r="AQ209">
            <v>0.42316406300000009</v>
          </cell>
          <cell r="AR209">
            <v>0.30879562799999927</v>
          </cell>
          <cell r="AS209">
            <v>13.759029867368911</v>
          </cell>
          <cell r="AT209">
            <v>40.084103813660121</v>
          </cell>
          <cell r="AU209">
            <v>13.712</v>
          </cell>
          <cell r="AV209">
            <v>40.585000000000001</v>
          </cell>
          <cell r="AW209">
            <v>0.52877747500000005</v>
          </cell>
          <cell r="AX209">
            <v>0.35800281600000017</v>
          </cell>
          <cell r="AY209">
            <v>13.78957315753347</v>
          </cell>
          <cell r="AZ209">
            <v>40.804410022919875</v>
          </cell>
          <cell r="BA209">
            <v>1.2166217959999999</v>
          </cell>
          <cell r="BB209">
            <v>0.56805116000000067</v>
          </cell>
          <cell r="BC209">
            <v>13.868118395691219</v>
          </cell>
          <cell r="BD209">
            <v>41.026569505044904</v>
          </cell>
          <cell r="BE209">
            <v>13.733000000000001</v>
          </cell>
          <cell r="BF209">
            <v>41.283999999999999</v>
          </cell>
          <cell r="BG209">
            <v>2.0031458027699998</v>
          </cell>
          <cell r="BH209">
            <v>0.42092529599999851</v>
          </cell>
          <cell r="BI209">
            <v>13.945051227486312</v>
          </cell>
          <cell r="BJ209">
            <v>41.883771443658006</v>
          </cell>
          <cell r="BK209">
            <v>2.7199459030676003</v>
          </cell>
          <cell r="BL209">
            <v>-2.177470400000181E-2</v>
          </cell>
          <cell r="BM209">
            <v>13.969028767894148</v>
          </cell>
          <cell r="BN209">
            <v>41.951590169332228</v>
          </cell>
          <cell r="BO209">
            <v>13.651999999999999</v>
          </cell>
          <cell r="BP209">
            <v>41.393000000000001</v>
          </cell>
          <cell r="BQ209">
            <v>3.2922179129843001</v>
          </cell>
          <cell r="BR209">
            <v>-0.15437470400000008</v>
          </cell>
          <cell r="BS209">
            <v>13.926490094148775</v>
          </cell>
          <cell r="BT209">
            <v>42.169375227764533</v>
          </cell>
        </row>
        <row r="210">
          <cell r="B210" t="str">
            <v>Longridge</v>
          </cell>
          <cell r="C210" t="str">
            <v>LONGRIDGE</v>
          </cell>
          <cell r="D210">
            <v>6.6</v>
          </cell>
          <cell r="E210">
            <v>54.75</v>
          </cell>
          <cell r="F210">
            <v>21.9</v>
          </cell>
          <cell r="G210">
            <v>0.66164525443587385</v>
          </cell>
          <cell r="H210">
            <v>0.58216905652466955</v>
          </cell>
          <cell r="I210">
            <v>12.747</v>
          </cell>
          <cell r="J210">
            <v>36.218000000000004</v>
          </cell>
          <cell r="K210">
            <v>2.7671947999999835E-2</v>
          </cell>
          <cell r="L210">
            <v>9.3361600000019251E-4</v>
          </cell>
          <cell r="M210">
            <v>12.749502337890261</v>
          </cell>
          <cell r="N210">
            <v>36.225077680364095</v>
          </cell>
          <cell r="O210">
            <v>6.6383703999999932E-2</v>
          </cell>
          <cell r="P210">
            <v>1.907871999999422E-3</v>
          </cell>
          <cell r="Q210">
            <v>12.752973963604088</v>
          </cell>
          <cell r="R210">
            <v>36.234896920700052</v>
          </cell>
          <cell r="S210">
            <v>2.7671947999999835E-2</v>
          </cell>
          <cell r="T210">
            <v>2.9506960000009741E-3</v>
          </cell>
          <cell r="U210">
            <v>12.749678786629802</v>
          </cell>
          <cell r="V210">
            <v>36.225576752765143</v>
          </cell>
          <cell r="W210">
            <v>0.18671978299999981</v>
          </cell>
          <cell r="X210">
            <v>6.9131127999999542E-2</v>
          </cell>
          <cell r="Y210">
            <v>12.769381150354281</v>
          </cell>
          <cell r="Z210">
            <v>36.281303452745078</v>
          </cell>
          <cell r="AA210">
            <v>0.28086832400000006</v>
          </cell>
          <cell r="AB210">
            <v>0.13537085599999976</v>
          </cell>
          <cell r="AC210">
            <v>12.783411485245495</v>
          </cell>
          <cell r="AD210">
            <v>36.320987232520658</v>
          </cell>
          <cell r="AE210">
            <v>0.39945882300000002</v>
          </cell>
          <cell r="AF210">
            <v>0.20181407999999834</v>
          </cell>
          <cell r="AG210">
            <v>12.799597738242952</v>
          </cell>
          <cell r="AH210">
            <v>36.366768869546668</v>
          </cell>
          <cell r="AI210">
            <v>0.54770512300000007</v>
          </cell>
          <cell r="AJ210">
            <v>0.26811783200000061</v>
          </cell>
          <cell r="AK210">
            <v>12.81836600040611</v>
          </cell>
          <cell r="AL210">
            <v>36.419853531333295</v>
          </cell>
          <cell r="AM210">
            <v>0.72387553599999999</v>
          </cell>
          <cell r="AN210">
            <v>0.33460587200000091</v>
          </cell>
          <cell r="AO210">
            <v>12.839593109975912</v>
          </cell>
          <cell r="AP210">
            <v>36.479892863820481</v>
          </cell>
          <cell r="AQ210">
            <v>0.92063255299999969</v>
          </cell>
          <cell r="AR210">
            <v>0.40105385200000132</v>
          </cell>
          <cell r="AS210">
            <v>12.86261757601682</v>
          </cell>
          <cell r="AT210">
            <v>36.545015888103386</v>
          </cell>
          <cell r="AU210">
            <v>12.756</v>
          </cell>
          <cell r="AV210">
            <v>36.58</v>
          </cell>
          <cell r="AW210">
            <v>1.1434434830000002</v>
          </cell>
          <cell r="AX210">
            <v>0.46741345200000151</v>
          </cell>
          <cell r="AY210">
            <v>12.89691343712852</v>
          </cell>
          <cell r="AZ210">
            <v>36.97856338781552</v>
          </cell>
          <cell r="BA210">
            <v>2.5779386140000007</v>
          </cell>
          <cell r="BB210">
            <v>0.79390135600000011</v>
          </cell>
          <cell r="BC210">
            <v>13.05095950217331</v>
          </cell>
          <cell r="BD210">
            <v>37.414271456648621</v>
          </cell>
          <cell r="BE210">
            <v>12.781000000000001</v>
          </cell>
          <cell r="BF210">
            <v>37.557000000000002</v>
          </cell>
          <cell r="BG210">
            <v>4.2362375210999996</v>
          </cell>
          <cell r="BH210">
            <v>0.85894429599999622</v>
          </cell>
          <cell r="BI210">
            <v>13.226712817223147</v>
          </cell>
          <cell r="BJ210">
            <v>38.817666222080994</v>
          </cell>
          <cell r="BK210">
            <v>5.7530643813649993</v>
          </cell>
          <cell r="BL210">
            <v>0.85894429599999977</v>
          </cell>
          <cell r="BM210">
            <v>13.359400756024367</v>
          </cell>
          <cell r="BN210">
            <v>39.192964387313026</v>
          </cell>
          <cell r="BO210">
            <v>12.782999999999999</v>
          </cell>
          <cell r="BP210">
            <v>37.616999999999997</v>
          </cell>
          <cell r="BQ210">
            <v>6.956350613911999</v>
          </cell>
          <cell r="BR210">
            <v>0.85894429599999622</v>
          </cell>
          <cell r="BS210">
            <v>13.466661003035455</v>
          </cell>
          <cell r="BT210">
            <v>39.550685325116667</v>
          </cell>
        </row>
        <row r="211">
          <cell r="B211" t="str">
            <v>Longsight</v>
          </cell>
          <cell r="C211" t="str">
            <v>LONGSIGHT</v>
          </cell>
          <cell r="D211">
            <v>6.6</v>
          </cell>
          <cell r="E211">
            <v>54.75</v>
          </cell>
          <cell r="F211">
            <v>21.9</v>
          </cell>
          <cell r="G211">
            <v>0.90927711381089582</v>
          </cell>
          <cell r="H211">
            <v>0.70280581232438277</v>
          </cell>
          <cell r="I211">
            <v>15.388999999999999</v>
          </cell>
          <cell r="J211">
            <v>49.776000000000003</v>
          </cell>
          <cell r="K211">
            <v>2.4843201000000037E-2</v>
          </cell>
          <cell r="L211">
            <v>3.1330800000000103E-3</v>
          </cell>
          <cell r="M211">
            <v>15.391447289903981</v>
          </cell>
          <cell r="N211">
            <v>49.782921981146544</v>
          </cell>
          <cell r="O211">
            <v>1.0601937720000001</v>
          </cell>
          <cell r="P211">
            <v>6.0077360000003743E-3</v>
          </cell>
          <cell r="Q211">
            <v>15.482268443583967</v>
          </cell>
          <cell r="R211">
            <v>50.039802995715753</v>
          </cell>
          <cell r="S211">
            <v>2.4843201000000037E-2</v>
          </cell>
          <cell r="T211">
            <v>8.8061880000025461E-3</v>
          </cell>
          <cell r="U211">
            <v>15.391943558151093</v>
          </cell>
          <cell r="V211">
            <v>49.784325639717821</v>
          </cell>
          <cell r="W211">
            <v>1.1711025658000003</v>
          </cell>
          <cell r="X211">
            <v>9.119056800000136E-2</v>
          </cell>
          <cell r="Y211">
            <v>15.499422012211461</v>
          </cell>
          <cell r="Z211">
            <v>50.088320614507957</v>
          </cell>
          <cell r="AA211">
            <v>1.2590163230000002</v>
          </cell>
          <cell r="AB211">
            <v>0.17354091599999988</v>
          </cell>
          <cell r="AC211">
            <v>15.51431625872215</v>
          </cell>
          <cell r="AD211">
            <v>50.130447905341448</v>
          </cell>
          <cell r="AE211">
            <v>1.3711362819999999</v>
          </cell>
          <cell r="AF211">
            <v>0.25619816400000017</v>
          </cell>
          <cell r="AG211">
            <v>15.53135484552419</v>
          </cell>
          <cell r="AH211">
            <v>50.178640306419673</v>
          </cell>
          <cell r="AI211">
            <v>1.513385733</v>
          </cell>
          <cell r="AJ211">
            <v>0.33841722400000007</v>
          </cell>
          <cell r="AK211">
            <v>15.550990747834863</v>
          </cell>
          <cell r="AL211">
            <v>50.234179025134047</v>
          </cell>
          <cell r="AM211">
            <v>1.684248226</v>
          </cell>
          <cell r="AN211">
            <v>0.42091899999999738</v>
          </cell>
          <cell r="AO211">
            <v>15.573154373427315</v>
          </cell>
          <cell r="AP211">
            <v>50.29686722494246</v>
          </cell>
          <cell r="AQ211">
            <v>1.8763101790000001</v>
          </cell>
          <cell r="AR211">
            <v>0.50324165199999937</v>
          </cell>
          <cell r="AS211">
            <v>15.5971568015422</v>
          </cell>
          <cell r="AT211">
            <v>50.364756343682373</v>
          </cell>
          <cell r="AU211">
            <v>15.404</v>
          </cell>
          <cell r="AV211">
            <v>50.189</v>
          </cell>
          <cell r="AW211">
            <v>2.0994463340000005</v>
          </cell>
          <cell r="AX211">
            <v>0.58531754799999858</v>
          </cell>
          <cell r="AY211">
            <v>15.63885593181565</v>
          </cell>
          <cell r="AZ211">
            <v>50.853272887954923</v>
          </cell>
          <cell r="BA211">
            <v>3.5574788416000001</v>
          </cell>
          <cell r="BB211">
            <v>0.98550083600000127</v>
          </cell>
          <cell r="BC211">
            <v>15.801407657543237</v>
          </cell>
          <cell r="BD211">
            <v>51.313038598177137</v>
          </cell>
          <cell r="BE211">
            <v>15.441000000000001</v>
          </cell>
          <cell r="BF211">
            <v>51.155999999999999</v>
          </cell>
          <cell r="BG211">
            <v>5.2148111789320009</v>
          </cell>
          <cell r="BH211">
            <v>1.0650582400000039</v>
          </cell>
          <cell r="BI211">
            <v>15.990346105984257</v>
          </cell>
          <cell r="BJ211">
            <v>52.709785427039563</v>
          </cell>
          <cell r="BK211">
            <v>6.7006457276960001</v>
          </cell>
          <cell r="BL211">
            <v>1.0650582400000004</v>
          </cell>
          <cell r="BM211">
            <v>16.120322920635793</v>
          </cell>
          <cell r="BN211">
            <v>53.077415375188082</v>
          </cell>
          <cell r="BO211">
            <v>15.46</v>
          </cell>
          <cell r="BP211">
            <v>51.518999999999998</v>
          </cell>
          <cell r="BQ211">
            <v>7.8605475692376006</v>
          </cell>
          <cell r="BR211">
            <v>1.0650582400000075</v>
          </cell>
          <cell r="BS211">
            <v>16.240788017673307</v>
          </cell>
          <cell r="BT211">
            <v>53.727402007863986</v>
          </cell>
        </row>
        <row r="212">
          <cell r="B212" t="str">
            <v>Lostock</v>
          </cell>
          <cell r="C212" t="str">
            <v>LOSTOCK</v>
          </cell>
          <cell r="D212">
            <v>11</v>
          </cell>
          <cell r="E212">
            <v>62.5</v>
          </cell>
          <cell r="F212">
            <v>25</v>
          </cell>
          <cell r="G212">
            <v>0.45751938022604288</v>
          </cell>
          <cell r="H212">
            <v>0.36862773646328756</v>
          </cell>
          <cell r="I212">
            <v>9.2149999999999999</v>
          </cell>
          <cell r="J212">
            <v>28.593</v>
          </cell>
          <cell r="K212">
            <v>1.1201889000000076E-2</v>
          </cell>
          <cell r="L212">
            <v>2.0093759999983973E-3</v>
          </cell>
          <cell r="M212">
            <v>9.2156934115821887</v>
          </cell>
          <cell r="N212">
            <v>28.594961264127679</v>
          </cell>
          <cell r="O212">
            <v>2.6884903999999654E-2</v>
          </cell>
          <cell r="P212">
            <v>3.8481439999973333E-3</v>
          </cell>
          <cell r="Q212">
            <v>9.2166130666850741</v>
          </cell>
          <cell r="R212">
            <v>28.597562441566087</v>
          </cell>
          <cell r="S212">
            <v>1.1201889000000076E-2</v>
          </cell>
          <cell r="T212">
            <v>5.631915999996906E-3</v>
          </cell>
          <cell r="U212">
            <v>9.2158835456225674</v>
          </cell>
          <cell r="V212">
            <v>28.595499044404818</v>
          </cell>
          <cell r="W212">
            <v>7.5170822999999665E-2</v>
          </cell>
          <cell r="X212">
            <v>3.9180467999994306E-2</v>
          </cell>
          <cell r="Y212">
            <v>9.221001886240094</v>
          </cell>
          <cell r="Z212">
            <v>28.609975897841121</v>
          </cell>
          <cell r="AA212">
            <v>0.1127907640000001</v>
          </cell>
          <cell r="AB212">
            <v>7.2699907999991709E-2</v>
          </cell>
          <cell r="AC212">
            <v>9.2247357354010333</v>
          </cell>
          <cell r="AD212">
            <v>28.620536818087633</v>
          </cell>
          <cell r="AE212">
            <v>0.16028812899999956</v>
          </cell>
          <cell r="AF212">
            <v>0.10640348399999056</v>
          </cell>
          <cell r="AG212">
            <v>9.2289976795051061</v>
          </cell>
          <cell r="AH212">
            <v>28.632591416395744</v>
          </cell>
          <cell r="AI212">
            <v>0.21993759099999988</v>
          </cell>
          <cell r="AJ212">
            <v>0.13982195199999659</v>
          </cell>
          <cell r="AK212">
            <v>9.233882478999508</v>
          </cell>
          <cell r="AL212">
            <v>28.646407715784658</v>
          </cell>
          <cell r="AM212">
            <v>0.29104523900000023</v>
          </cell>
          <cell r="AN212">
            <v>0.17341048799998937</v>
          </cell>
          <cell r="AO212">
            <v>9.2393776035463731</v>
          </cell>
          <cell r="AP212">
            <v>28.661950275106872</v>
          </cell>
          <cell r="AQ212">
            <v>0.3706047180000005</v>
          </cell>
          <cell r="AR212">
            <v>0.20688331999999399</v>
          </cell>
          <cell r="AS212">
            <v>9.24531026129028</v>
          </cell>
          <cell r="AT212">
            <v>28.678730365191573</v>
          </cell>
          <cell r="AU212">
            <v>9.2260000000000009</v>
          </cell>
          <cell r="AV212">
            <v>29.012</v>
          </cell>
          <cell r="AW212">
            <v>0.46231212000000044</v>
          </cell>
          <cell r="AX212">
            <v>0.24019867199999645</v>
          </cell>
          <cell r="AY212">
            <v>9.2628722540790758</v>
          </cell>
          <cell r="AZ212">
            <v>29.116290483587786</v>
          </cell>
          <cell r="BA212">
            <v>1.0570928150000003</v>
          </cell>
          <cell r="BB212">
            <v>0.14629256399999768</v>
          </cell>
          <cell r="BC212">
            <v>9.2891613520458645</v>
          </cell>
          <cell r="BD212">
            <v>29.190647281362168</v>
          </cell>
          <cell r="BE212">
            <v>9.2370000000000001</v>
          </cell>
          <cell r="BF212">
            <v>29.442</v>
          </cell>
          <cell r="BG212">
            <v>1.7363378816699995</v>
          </cell>
          <cell r="BH212">
            <v>-1.0847293360000041</v>
          </cell>
          <cell r="BI212">
            <v>9.2712005790226204</v>
          </cell>
          <cell r="BJ212">
            <v>29.538733845389608</v>
          </cell>
          <cell r="BK212">
            <v>2.3541949115195</v>
          </cell>
          <cell r="BL212">
            <v>-10.122858872000007</v>
          </cell>
          <cell r="BM212">
            <v>8.8292508882884402</v>
          </cell>
          <cell r="BN212">
            <v>28.288711352343856</v>
          </cell>
          <cell r="BO212">
            <v>9.2420000000000009</v>
          </cell>
          <cell r="BP212">
            <v>29.638999999999999</v>
          </cell>
          <cell r="BQ212">
            <v>2.8462204422824002</v>
          </cell>
          <cell r="BR212">
            <v>-11.770222976000008</v>
          </cell>
          <cell r="BS212">
            <v>8.7736113395372044</v>
          </cell>
          <cell r="BT212">
            <v>28.314196807823492</v>
          </cell>
        </row>
        <row r="213">
          <cell r="B213" t="str">
            <v>Lower Darwen</v>
          </cell>
          <cell r="C213" t="str">
            <v>LOWER DARWEN</v>
          </cell>
          <cell r="D213">
            <v>6.6</v>
          </cell>
          <cell r="E213">
            <v>54.75</v>
          </cell>
          <cell r="F213">
            <v>21.9</v>
          </cell>
          <cell r="G213">
            <v>0.69985486211954617</v>
          </cell>
          <cell r="H213">
            <v>0.6212393649405884</v>
          </cell>
          <cell r="I213">
            <v>13.568</v>
          </cell>
          <cell r="J213">
            <v>38.212000000000003</v>
          </cell>
          <cell r="K213">
            <v>0.42426702000000005</v>
          </cell>
          <cell r="L213">
            <v>3.241192000003057E-4</v>
          </cell>
          <cell r="M213">
            <v>13.605142092198886</v>
          </cell>
          <cell r="N213">
            <v>38.317053701045154</v>
          </cell>
          <cell r="O213">
            <v>0.43019317400000001</v>
          </cell>
          <cell r="P213">
            <v>6.1972720000036396E-4</v>
          </cell>
          <cell r="Q213">
            <v>13.605686355223966</v>
          </cell>
          <cell r="R213">
            <v>38.318593109348292</v>
          </cell>
          <cell r="S213">
            <v>0.42426702000000005</v>
          </cell>
          <cell r="T213">
            <v>9.061792000000235E-4</v>
          </cell>
          <cell r="U213">
            <v>13.60519300924399</v>
          </cell>
          <cell r="V213">
            <v>38.317197716196638</v>
          </cell>
          <cell r="W213">
            <v>0.44824793480000003</v>
          </cell>
          <cell r="X213">
            <v>1.6616183199999357E-2</v>
          </cell>
          <cell r="Y213">
            <v>13.608665064191499</v>
          </cell>
          <cell r="Z213">
            <v>38.327018170588786</v>
          </cell>
          <cell r="AA213">
            <v>0.46218171780000006</v>
          </cell>
          <cell r="AB213">
            <v>3.2321883200000068E-2</v>
          </cell>
          <cell r="AC213">
            <v>13.611257846538271</v>
          </cell>
          <cell r="AD213">
            <v>38.334351666506954</v>
          </cell>
          <cell r="AE213">
            <v>0.47968202300000007</v>
          </cell>
          <cell r="AF213">
            <v>4.8057091200000235E-2</v>
          </cell>
          <cell r="AG213">
            <v>13.614165199946251</v>
          </cell>
          <cell r="AH213">
            <v>38.342574903747312</v>
          </cell>
          <cell r="AI213">
            <v>0.50154006000000007</v>
          </cell>
          <cell r="AJ213">
            <v>6.3748359199999216E-2</v>
          </cell>
          <cell r="AK213">
            <v>13.617449912271955</v>
          </cell>
          <cell r="AL213">
            <v>38.351865473186315</v>
          </cell>
          <cell r="AM213">
            <v>0.52748406400000014</v>
          </cell>
          <cell r="AN213">
            <v>7.9466695199999604E-2</v>
          </cell>
          <cell r="AO213">
            <v>13.621094421849843</v>
          </cell>
          <cell r="AP213">
            <v>38.362173702932814</v>
          </cell>
          <cell r="AQ213">
            <v>0.55643546200000016</v>
          </cell>
          <cell r="AR213">
            <v>9.516693119999986E-2</v>
          </cell>
          <cell r="AS213">
            <v>13.625000426836154</v>
          </cell>
          <cell r="AT213">
            <v>38.373221553385498</v>
          </cell>
          <cell r="AU213">
            <v>13.579000000000001</v>
          </cell>
          <cell r="AV213">
            <v>38.752000000000002</v>
          </cell>
          <cell r="AW213">
            <v>0.58973516699999995</v>
          </cell>
          <cell r="AX213">
            <v>0.11084253519999954</v>
          </cell>
          <cell r="AY213">
            <v>13.640284655295973</v>
          </cell>
          <cell r="AZ213">
            <v>38.92533918136985</v>
          </cell>
          <cell r="BA213">
            <v>0.80486316590000007</v>
          </cell>
          <cell r="BB213">
            <v>0.18819012719999972</v>
          </cell>
          <cell r="BC213">
            <v>13.665869634256202</v>
          </cell>
          <cell r="BD213">
            <v>38.997704429847026</v>
          </cell>
          <cell r="BE213">
            <v>13.584</v>
          </cell>
          <cell r="BF213">
            <v>38.881999999999998</v>
          </cell>
          <cell r="BG213">
            <v>1.051513896903</v>
          </cell>
          <cell r="BH213">
            <v>0.20361174319999908</v>
          </cell>
          <cell r="BI213">
            <v>13.693795019118221</v>
          </cell>
          <cell r="BJ213">
            <v>39.192547210236008</v>
          </cell>
          <cell r="BK213">
            <v>1.2785836816767</v>
          </cell>
          <cell r="BL213">
            <v>0.20361174319999908</v>
          </cell>
          <cell r="BM213">
            <v>13.713658473870332</v>
          </cell>
          <cell r="BN213">
            <v>39.24872954444804</v>
          </cell>
          <cell r="BO213">
            <v>13.502000000000001</v>
          </cell>
          <cell r="BP213">
            <v>39.033000000000001</v>
          </cell>
          <cell r="BQ213">
            <v>1.4623909347996997</v>
          </cell>
          <cell r="BR213">
            <v>0.20361174319999997</v>
          </cell>
          <cell r="BS213">
            <v>13.647737438577844</v>
          </cell>
          <cell r="BT213">
            <v>39.445207724364607</v>
          </cell>
        </row>
        <row r="214">
          <cell r="B214" t="str">
            <v>Lyons Rd</v>
          </cell>
          <cell r="C214" t="str">
            <v>LYONS RD</v>
          </cell>
          <cell r="D214">
            <v>6.6</v>
          </cell>
          <cell r="E214">
            <v>54.75</v>
          </cell>
          <cell r="F214">
            <v>21.9</v>
          </cell>
          <cell r="G214">
            <v>0.76482964651713281</v>
          </cell>
          <cell r="H214">
            <v>0.66799769885801197</v>
          </cell>
          <cell r="I214">
            <v>14.629</v>
          </cell>
          <cell r="J214">
            <v>41.874000000000002</v>
          </cell>
          <cell r="K214">
            <v>1.7100437959999965E-3</v>
          </cell>
          <cell r="L214">
            <v>1.7093800003253889E-7</v>
          </cell>
          <cell r="M214">
            <v>14.629149604990461</v>
          </cell>
          <cell r="N214">
            <v>41.874423146813022</v>
          </cell>
          <cell r="O214">
            <v>3.8871329819999967E-3</v>
          </cell>
          <cell r="P214">
            <v>3.4470880000414539E-7</v>
          </cell>
          <cell r="Q214">
            <v>14.629340066104735</v>
          </cell>
          <cell r="R214">
            <v>41.874961852194843</v>
          </cell>
          <cell r="S214">
            <v>1.7100437959999965E-3</v>
          </cell>
          <cell r="T214">
            <v>5.2598480004828474E-7</v>
          </cell>
          <cell r="U214">
            <v>14.629149636049002</v>
          </cell>
          <cell r="V214">
            <v>41.874423234659837</v>
          </cell>
          <cell r="W214">
            <v>9.7049782944999968E-3</v>
          </cell>
          <cell r="X214">
            <v>2.3223864320800036E-2</v>
          </cell>
          <cell r="Y214">
            <v>14.631880526689098</v>
          </cell>
          <cell r="Z214">
            <v>41.882147359821005</v>
          </cell>
          <cell r="AA214">
            <v>1.3628149507899992E-2</v>
          </cell>
          <cell r="AB214">
            <v>4.644720390479995E-2</v>
          </cell>
          <cell r="AC214">
            <v>14.634255230524921</v>
          </cell>
          <cell r="AD214">
            <v>41.888864036563483</v>
          </cell>
          <cell r="AE214">
            <v>1.81692829374E-2</v>
          </cell>
          <cell r="AF214">
            <v>6.9670578512800063E-2</v>
          </cell>
          <cell r="AG214">
            <v>14.636683995099068</v>
          </cell>
          <cell r="AH214">
            <v>41.895733620164627</v>
          </cell>
          <cell r="AI214">
            <v>2.3362792898999993E-2</v>
          </cell>
          <cell r="AJ214">
            <v>9.2893917624799982E-2</v>
          </cell>
          <cell r="AK214">
            <v>14.639169824714548</v>
          </cell>
          <cell r="AL214">
            <v>41.902764608076545</v>
          </cell>
          <cell r="AM214">
            <v>2.9090543367499985E-2</v>
          </cell>
          <cell r="AN214">
            <v>0.11611728946880001</v>
          </cell>
          <cell r="AO214">
            <v>14.641702391117649</v>
          </cell>
          <cell r="AP214">
            <v>41.909927787586291</v>
          </cell>
          <cell r="AQ214">
            <v>3.5178147531299997E-2</v>
          </cell>
          <cell r="AR214">
            <v>0.13934064324080009</v>
          </cell>
          <cell r="AS214">
            <v>14.644266434974382</v>
          </cell>
          <cell r="AT214">
            <v>41.917179998779716</v>
          </cell>
          <cell r="AU214">
            <v>14.647</v>
          </cell>
          <cell r="AV214">
            <v>42.573999999999998</v>
          </cell>
          <cell r="AW214">
            <v>4.2095334227299996E-2</v>
          </cell>
          <cell r="AX214">
            <v>0.16256398706879999</v>
          </cell>
          <cell r="AY214">
            <v>14.664903047612496</v>
          </cell>
          <cell r="AZ214">
            <v>42.624637465482806</v>
          </cell>
          <cell r="BA214">
            <v>8.6223197612499983E-2</v>
          </cell>
          <cell r="BB214">
            <v>0.27867989153279993</v>
          </cell>
          <cell r="BC214">
            <v>14.678920741931238</v>
          </cell>
          <cell r="BD214">
            <v>42.664285492320332</v>
          </cell>
          <cell r="BE214">
            <v>14.58</v>
          </cell>
          <cell r="BF214">
            <v>42.734999999999999</v>
          </cell>
          <cell r="BG214">
            <v>0.14150521833629398</v>
          </cell>
          <cell r="BH214">
            <v>0.30190303553279996</v>
          </cell>
          <cell r="BI214">
            <v>14.618788162838216</v>
          </cell>
          <cell r="BJ214">
            <v>42.844709491890683</v>
          </cell>
          <cell r="BK214">
            <v>0.20977172365681807</v>
          </cell>
          <cell r="BL214">
            <v>0.30190303553280029</v>
          </cell>
          <cell r="BM214">
            <v>14.624759933326615</v>
          </cell>
          <cell r="BN214">
            <v>42.861600209522827</v>
          </cell>
          <cell r="BO214">
            <v>14.592000000000001</v>
          </cell>
          <cell r="BP214">
            <v>43.093000000000004</v>
          </cell>
          <cell r="BQ214">
            <v>0.28566996170235798</v>
          </cell>
          <cell r="BR214">
            <v>0.30190303553280018</v>
          </cell>
          <cell r="BS214">
            <v>14.643399307291254</v>
          </cell>
          <cell r="BT214">
            <v>43.238379194935753</v>
          </cell>
        </row>
        <row r="215">
          <cell r="B215" t="str">
            <v>Manchester University</v>
          </cell>
          <cell r="C215" t="str">
            <v>MANCHESTER UNIVERSITY</v>
          </cell>
          <cell r="D215">
            <v>6.6</v>
          </cell>
          <cell r="E215">
            <v>54.75</v>
          </cell>
          <cell r="F215">
            <v>21.9</v>
          </cell>
          <cell r="G215">
            <v>0.76106158054398365</v>
          </cell>
          <cell r="H215">
            <v>0.63497913100614811</v>
          </cell>
          <cell r="I215">
            <v>13.906000000000001</v>
          </cell>
          <cell r="J215">
            <v>41.667999999999999</v>
          </cell>
          <cell r="K215">
            <v>4.8924840000000303E-4</v>
          </cell>
          <cell r="L215">
            <v>1.9536375999995581E-6</v>
          </cell>
          <cell r="M215">
            <v>13.906042969034642</v>
          </cell>
          <cell r="N215">
            <v>41.668121534783104</v>
          </cell>
          <cell r="O215">
            <v>1.1738720100000037E-3</v>
          </cell>
          <cell r="P215">
            <v>10.452005081285598</v>
          </cell>
          <cell r="Q215">
            <v>14.820416012510993</v>
          </cell>
          <cell r="R215">
            <v>44.254359053088336</v>
          </cell>
          <cell r="S215">
            <v>4.8924840000000303E-4</v>
          </cell>
          <cell r="T215">
            <v>10.4520091955656</v>
          </cell>
          <cell r="U215">
            <v>14.820356483382984</v>
          </cell>
          <cell r="V215">
            <v>44.254190679287966</v>
          </cell>
          <cell r="W215">
            <v>3.2761565749999978E-3</v>
          </cell>
          <cell r="X215">
            <v>10.4546450030456</v>
          </cell>
          <cell r="Y215">
            <v>14.82083084798043</v>
          </cell>
          <cell r="Z215">
            <v>44.255532384982409</v>
          </cell>
          <cell r="AA215">
            <v>4.9115299600000009E-3</v>
          </cell>
          <cell r="AB215">
            <v>10.457281551445602</v>
          </cell>
          <cell r="AC215">
            <v>14.821204544221722</v>
          </cell>
          <cell r="AD215">
            <v>44.256589357567691</v>
          </cell>
          <cell r="AE215">
            <v>6.9763620400000032E-3</v>
          </cell>
          <cell r="AF215">
            <v>10.459919385525602</v>
          </cell>
          <cell r="AG215">
            <v>14.821615920823751</v>
          </cell>
          <cell r="AH215">
            <v>44.257752906307353</v>
          </cell>
          <cell r="AI215">
            <v>9.5706150400000009E-3</v>
          </cell>
          <cell r="AJ215">
            <v>10.462557023565601</v>
          </cell>
          <cell r="AK215">
            <v>14.822073592596526</v>
          </cell>
          <cell r="AL215">
            <v>44.259047397563698</v>
          </cell>
          <cell r="AM215">
            <v>1.2663937810000005E-2</v>
          </cell>
          <cell r="AN215">
            <v>10.465195796605599</v>
          </cell>
          <cell r="AO215">
            <v>14.822575020938787</v>
          </cell>
          <cell r="AP215">
            <v>44.260465651088069</v>
          </cell>
          <cell r="AQ215">
            <v>1.6125370560000005E-2</v>
          </cell>
          <cell r="AR215">
            <v>10.4678346986056</v>
          </cell>
          <cell r="AS215">
            <v>14.823108661834251</v>
          </cell>
          <cell r="AT215">
            <v>44.26197501547167</v>
          </cell>
          <cell r="AU215">
            <v>13.92</v>
          </cell>
          <cell r="AV215">
            <v>42.140999999999998</v>
          </cell>
          <cell r="AW215">
            <v>2.0136264689999996E-2</v>
          </cell>
          <cell r="AX215">
            <v>10.470473448605601</v>
          </cell>
          <cell r="AY215">
            <v>14.837690354838564</v>
          </cell>
          <cell r="AZ215">
            <v>44.73662029174335</v>
          </cell>
          <cell r="BA215">
            <v>4.6264909046999994E-2</v>
          </cell>
          <cell r="BB215">
            <v>10.313943382605602</v>
          </cell>
          <cell r="BC215">
            <v>14.826283188794882</v>
          </cell>
          <cell r="BD215">
            <v>44.704355953888914</v>
          </cell>
          <cell r="BE215">
            <v>13.941000000000001</v>
          </cell>
          <cell r="BF215">
            <v>42.59</v>
          </cell>
          <cell r="BG215">
            <v>7.6147105541380003E-2</v>
          </cell>
          <cell r="BH215">
            <v>8.9240304106055994</v>
          </cell>
          <cell r="BI215">
            <v>14.728311350257862</v>
          </cell>
          <cell r="BJ215">
            <v>44.816852778689885</v>
          </cell>
          <cell r="BK215">
            <v>0.10362863657651201</v>
          </cell>
          <cell r="BL215">
            <v>4.8365798706056005</v>
          </cell>
          <cell r="BM215">
            <v>14.373156168405224</v>
          </cell>
          <cell r="BN215">
            <v>43.812322228843719</v>
          </cell>
          <cell r="BO215">
            <v>13.96</v>
          </cell>
          <cell r="BP215">
            <v>42.945999999999998</v>
          </cell>
          <cell r="BQ215">
            <v>0.12591599297471801</v>
          </cell>
          <cell r="BR215">
            <v>1.4313426346055997</v>
          </cell>
          <cell r="BS215">
            <v>14.096224801186571</v>
          </cell>
          <cell r="BT215">
            <v>43.33130192273925</v>
          </cell>
        </row>
        <row r="216">
          <cell r="B216" t="str">
            <v>Marple</v>
          </cell>
          <cell r="C216" t="str">
            <v>MARPLE</v>
          </cell>
          <cell r="D216">
            <v>11</v>
          </cell>
          <cell r="E216">
            <v>33.405000000000001</v>
          </cell>
          <cell r="F216">
            <v>13.1</v>
          </cell>
          <cell r="G216">
            <v>0.2930062954500175</v>
          </cell>
          <cell r="H216">
            <v>0.25768419988544838</v>
          </cell>
          <cell r="I216">
            <v>3.375</v>
          </cell>
          <cell r="J216">
            <v>9.7859999999999996</v>
          </cell>
          <cell r="K216">
            <v>1.1104551000000018E-2</v>
          </cell>
          <cell r="L216">
            <v>1.5276480000001591E-3</v>
          </cell>
          <cell r="M216">
            <v>3.3756630184993734</v>
          </cell>
          <cell r="N216">
            <v>9.7878752995078351</v>
          </cell>
          <cell r="O216">
            <v>2.6754910999999992E-2</v>
          </cell>
          <cell r="P216">
            <v>2.9168960000001132E-3</v>
          </cell>
          <cell r="Q216">
            <v>3.3765573659780719</v>
          </cell>
          <cell r="R216">
            <v>9.7904048961755361</v>
          </cell>
          <cell r="S216">
            <v>1.1104551000000018E-2</v>
          </cell>
          <cell r="T216">
            <v>4.2580880000002708E-3</v>
          </cell>
          <cell r="U216">
            <v>3.3758063294329195</v>
          </cell>
          <cell r="V216">
            <v>9.7882806440395491</v>
          </cell>
          <cell r="W216">
            <v>7.5293139900000028E-2</v>
          </cell>
          <cell r="X216">
            <v>2.6559552000000153E-2</v>
          </cell>
          <cell r="Y216">
            <v>3.380345879916923</v>
          </cell>
          <cell r="Z216">
            <v>9.8011204317626603</v>
          </cell>
          <cell r="AA216">
            <v>0.1133744499999999</v>
          </cell>
          <cell r="AB216">
            <v>4.8834739999999988E-2</v>
          </cell>
          <cell r="AC216">
            <v>3.3835137745010484</v>
          </cell>
          <cell r="AD216">
            <v>9.8100805907327366</v>
          </cell>
          <cell r="AE216">
            <v>0.16166302499999996</v>
          </cell>
          <cell r="AF216">
            <v>7.1242072000000212E-2</v>
          </cell>
          <cell r="AG216">
            <v>3.387224347313508</v>
          </cell>
          <cell r="AH216">
            <v>9.8205756755238429</v>
          </cell>
          <cell r="AI216">
            <v>0.22258078400000003</v>
          </cell>
          <cell r="AJ216">
            <v>9.3435460000000026E-2</v>
          </cell>
          <cell r="AK216">
            <v>3.3915865512310632</v>
          </cell>
          <cell r="AL216">
            <v>9.8329138514079304</v>
          </cell>
          <cell r="AM216">
            <v>0.29544449499999992</v>
          </cell>
          <cell r="AN216">
            <v>0.11575095200000018</v>
          </cell>
          <cell r="AO216">
            <v>3.3965821638195455</v>
          </cell>
          <cell r="AP216">
            <v>9.8470435775579173</v>
          </cell>
          <cell r="AQ216">
            <v>0.37713695699999994</v>
          </cell>
          <cell r="AR216">
            <v>0.13797831600000054</v>
          </cell>
          <cell r="AS216">
            <v>3.4020365401391124</v>
          </cell>
          <cell r="AT216">
            <v>9.8624708834887542</v>
          </cell>
          <cell r="AU216">
            <v>3.3769999999999998</v>
          </cell>
          <cell r="AV216">
            <v>9.89</v>
          </cell>
          <cell r="AW216">
            <v>0.47153069899999989</v>
          </cell>
          <cell r="AX216">
            <v>0.16008782000000044</v>
          </cell>
          <cell r="AY216">
            <v>3.4101513747245273</v>
          </cell>
          <cell r="AZ216">
            <v>9.9837662474934792</v>
          </cell>
          <cell r="BA216">
            <v>1.0841448224999999</v>
          </cell>
          <cell r="BB216">
            <v>0.26595673200000047</v>
          </cell>
          <cell r="BC216">
            <v>3.4478619541749005</v>
          </cell>
          <cell r="BD216">
            <v>10.090427873300811</v>
          </cell>
          <cell r="BE216">
            <v>3.3690000000000002</v>
          </cell>
          <cell r="BF216">
            <v>9.9689999999999994</v>
          </cell>
          <cell r="BG216">
            <v>1.7800438405480001</v>
          </cell>
          <cell r="BH216">
            <v>0.28691198800000017</v>
          </cell>
          <cell r="BI216">
            <v>3.4774870458195686</v>
          </cell>
          <cell r="BJ216">
            <v>10.27584770307965</v>
          </cell>
          <cell r="BK216">
            <v>2.4029986973414998</v>
          </cell>
          <cell r="BL216">
            <v>0.28691198800000195</v>
          </cell>
          <cell r="BM216">
            <v>3.510183696207088</v>
          </cell>
          <cell r="BN216">
            <v>10.368327795924053</v>
          </cell>
          <cell r="BO216">
            <v>3.3719999999999999</v>
          </cell>
          <cell r="BP216">
            <v>10.067</v>
          </cell>
          <cell r="BQ216">
            <v>2.8878984865014004</v>
          </cell>
          <cell r="BR216">
            <v>0.2869119879999984</v>
          </cell>
          <cell r="BS216">
            <v>3.5386343347344931</v>
          </cell>
          <cell r="BT216">
            <v>10.538313072277077</v>
          </cell>
        </row>
        <row r="217">
          <cell r="B217" t="str">
            <v>Marton</v>
          </cell>
          <cell r="C217" t="str">
            <v>MARTON</v>
          </cell>
          <cell r="D217">
            <v>6.6</v>
          </cell>
          <cell r="E217">
            <v>54.75</v>
          </cell>
          <cell r="F217">
            <v>21.9</v>
          </cell>
          <cell r="G217">
            <v>0.79945220791569671</v>
          </cell>
          <cell r="H217">
            <v>0.62881569060026288</v>
          </cell>
          <cell r="I217">
            <v>13.77</v>
          </cell>
          <cell r="J217">
            <v>43.767000000000003</v>
          </cell>
          <cell r="K217">
            <v>1.0402868999999926E-2</v>
          </cell>
          <cell r="L217">
            <v>1.7559880000028727E-3</v>
          </cell>
          <cell r="M217">
            <v>13.771063624145755</v>
          </cell>
          <cell r="N217">
            <v>43.770008383384393</v>
          </cell>
          <cell r="O217">
            <v>2.5060421999999971E-2</v>
          </cell>
          <cell r="P217">
            <v>3.4273320000011154E-3</v>
          </cell>
          <cell r="Q217">
            <v>13.772492032187955</v>
          </cell>
          <cell r="R217">
            <v>43.774048531436158</v>
          </cell>
          <cell r="S217">
            <v>1.0402868999999926E-2</v>
          </cell>
          <cell r="T217">
            <v>5.0963040000020499E-3</v>
          </cell>
          <cell r="U217">
            <v>13.771355826015721</v>
          </cell>
          <cell r="V217">
            <v>43.770834855079308</v>
          </cell>
          <cell r="W217">
            <v>7.051752109999998E-2</v>
          </cell>
          <cell r="X217">
            <v>4.8278851999999262E-2</v>
          </cell>
          <cell r="Y217">
            <v>13.780391987573944</v>
          </cell>
          <cell r="Z217">
            <v>43.796392979534176</v>
          </cell>
          <cell r="AA217">
            <v>0.106175825</v>
          </cell>
          <cell r="AB217">
            <v>9.146539600000736E-2</v>
          </cell>
          <cell r="AC217">
            <v>13.787289123052624</v>
          </cell>
          <cell r="AD217">
            <v>43.815901024605118</v>
          </cell>
          <cell r="AE217">
            <v>0.15138149099999992</v>
          </cell>
          <cell r="AF217">
            <v>0.13486910800000018</v>
          </cell>
          <cell r="AG217">
            <v>13.795040433392172</v>
          </cell>
          <cell r="AH217">
            <v>43.837825041021823</v>
          </cell>
          <cell r="AI217">
            <v>0.20838428599999997</v>
          </cell>
          <cell r="AJ217">
            <v>0.17799999600000405</v>
          </cell>
          <cell r="AK217">
            <v>13.803799858973234</v>
          </cell>
          <cell r="AL217">
            <v>43.862600437932493</v>
          </cell>
          <cell r="AM217">
            <v>0.27653511000000003</v>
          </cell>
          <cell r="AN217">
            <v>0.22133147600000314</v>
          </cell>
          <cell r="AO217">
            <v>13.813552031431458</v>
          </cell>
          <cell r="AP217">
            <v>43.890183747038535</v>
          </cell>
          <cell r="AQ217">
            <v>0.3529262789999999</v>
          </cell>
          <cell r="AR217">
            <v>0.26456234799999834</v>
          </cell>
          <cell r="AS217">
            <v>13.824016246215148</v>
          </cell>
          <cell r="AT217">
            <v>43.9197810159719</v>
          </cell>
          <cell r="AU217">
            <v>13.78</v>
          </cell>
          <cell r="AV217">
            <v>44.14</v>
          </cell>
          <cell r="AW217">
            <v>0.44148390399999998</v>
          </cell>
          <cell r="AX217">
            <v>0.3076406120000037</v>
          </cell>
          <cell r="AY217">
            <v>13.845531400146839</v>
          </cell>
          <cell r="AZ217">
            <v>44.325350789697922</v>
          </cell>
          <cell r="BA217">
            <v>1.0192445539000001</v>
          </cell>
          <cell r="BB217">
            <v>0.51648964000000674</v>
          </cell>
          <cell r="BC217">
            <v>13.914341901553314</v>
          </cell>
          <cell r="BD217">
            <v>44.519976278343378</v>
          </cell>
          <cell r="BE217">
            <v>13.791</v>
          </cell>
          <cell r="BF217">
            <v>44.533000000000001</v>
          </cell>
          <cell r="BG217">
            <v>1.6802863167179998</v>
          </cell>
          <cell r="BH217">
            <v>0.49860362000000436</v>
          </cell>
          <cell r="BI217">
            <v>13.981603438105864</v>
          </cell>
          <cell r="BJ217">
            <v>45.072107934408507</v>
          </cell>
          <cell r="BK217">
            <v>2.2851045784769997</v>
          </cell>
          <cell r="BL217">
            <v>-5.8966475359999997</v>
          </cell>
          <cell r="BM217">
            <v>13.475071924437</v>
          </cell>
          <cell r="BN217">
            <v>43.639420461608751</v>
          </cell>
          <cell r="BO217">
            <v>13.792999999999999</v>
          </cell>
          <cell r="BP217">
            <v>44.582000000000001</v>
          </cell>
          <cell r="BQ217">
            <v>2.7711656306042998</v>
          </cell>
          <cell r="BR217">
            <v>-23.010384384000002</v>
          </cell>
          <cell r="BS217">
            <v>12.022527515839283</v>
          </cell>
          <cell r="BT217">
            <v>39.57434760218306</v>
          </cell>
        </row>
        <row r="218">
          <cell r="B218" t="str">
            <v>Maryport</v>
          </cell>
          <cell r="C218" t="str">
            <v>MARYPORT</v>
          </cell>
          <cell r="D218">
            <v>11</v>
          </cell>
          <cell r="E218">
            <v>33.405000000000001</v>
          </cell>
          <cell r="F218">
            <v>13.1</v>
          </cell>
          <cell r="G218">
            <v>0.60109700050581383</v>
          </cell>
          <cell r="H218">
            <v>0.58694625310126003</v>
          </cell>
          <cell r="I218">
            <v>7.6870000000000003</v>
          </cell>
          <cell r="J218">
            <v>20.074000000000002</v>
          </cell>
          <cell r="K218">
            <v>3.6724140000000016E-2</v>
          </cell>
          <cell r="L218">
            <v>1.3031599999990817E-3</v>
          </cell>
          <cell r="M218">
            <v>7.6889959156265055</v>
          </cell>
          <cell r="N218">
            <v>20.079645301896711</v>
          </cell>
          <cell r="O218">
            <v>8.8356309000000355E-2</v>
          </cell>
          <cell r="P218">
            <v>2.7302320000011093E-3</v>
          </cell>
          <cell r="Q218">
            <v>7.6917808035423549</v>
          </cell>
          <cell r="R218">
            <v>20.087522154417279</v>
          </cell>
          <cell r="S218">
            <v>3.6724140000000016E-2</v>
          </cell>
          <cell r="T218">
            <v>4.3064440000026849E-3</v>
          </cell>
          <cell r="U218">
            <v>7.6891535471561285</v>
          </cell>
          <cell r="V218">
            <v>20.080091151190814</v>
          </cell>
          <cell r="W218">
            <v>0.25144518600000021</v>
          </cell>
          <cell r="X218">
            <v>6.3033955999999947E-2</v>
          </cell>
          <cell r="Y218">
            <v>7.70350587429893</v>
          </cell>
          <cell r="Z218">
            <v>20.120685662584744</v>
          </cell>
          <cell r="AA218">
            <v>0.38033596900000033</v>
          </cell>
          <cell r="AB218">
            <v>0.12188642799999982</v>
          </cell>
          <cell r="AC218">
            <v>7.7133598396455465</v>
          </cell>
          <cell r="AD218">
            <v>20.148556885457424</v>
          </cell>
          <cell r="AE218">
            <v>0.54292878600000005</v>
          </cell>
          <cell r="AF218">
            <v>0.18108955199999954</v>
          </cell>
          <cell r="AG218">
            <v>7.7250011074856841</v>
          </cell>
          <cell r="AH218">
            <v>20.181483363182906</v>
          </cell>
          <cell r="AI218">
            <v>0.74620544799999999</v>
          </cell>
          <cell r="AJ218">
            <v>0.24009739999999979</v>
          </cell>
          <cell r="AK218">
            <v>7.7387674740722998</v>
          </cell>
          <cell r="AL218">
            <v>20.22042052784569</v>
          </cell>
          <cell r="AM218">
            <v>0.98798394500000031</v>
          </cell>
          <cell r="AN218">
            <v>0.29942156800000141</v>
          </cell>
          <cell r="AO218">
            <v>7.7545712654078871</v>
          </cell>
          <cell r="AP218">
            <v>20.265120399933092</v>
          </cell>
          <cell r="AQ218">
            <v>1.2581539420000003</v>
          </cell>
          <cell r="AR218">
            <v>0.35869874800000012</v>
          </cell>
          <cell r="AS218">
            <v>7.7718627578010429</v>
          </cell>
          <cell r="AT218">
            <v>20.314028126045237</v>
          </cell>
          <cell r="AU218">
            <v>7.6920000000000002</v>
          </cell>
          <cell r="AV218">
            <v>20.27</v>
          </cell>
          <cell r="AW218">
            <v>1.5598935869999999</v>
          </cell>
          <cell r="AX218">
            <v>0.41784539600000237</v>
          </cell>
          <cell r="AY218">
            <v>7.795804375838352</v>
          </cell>
          <cell r="AZ218">
            <v>20.56360311228854</v>
          </cell>
          <cell r="BA218">
            <v>3.5007207560000002</v>
          </cell>
          <cell r="BB218">
            <v>0.70480221600000625</v>
          </cell>
          <cell r="BC218">
            <v>7.9127327109061234</v>
          </cell>
          <cell r="BD218">
            <v>20.894326386845638</v>
          </cell>
          <cell r="BE218">
            <v>7.7</v>
          </cell>
          <cell r="BF218">
            <v>20.646000000000001</v>
          </cell>
          <cell r="BG218">
            <v>5.7581451771000012</v>
          </cell>
          <cell r="BH218">
            <v>0.76177148800000261</v>
          </cell>
          <cell r="BI218">
            <v>8.0422068765172199</v>
          </cell>
          <cell r="BJ218">
            <v>21.613907211815974</v>
          </cell>
          <cell r="BK218">
            <v>7.8171463926130009</v>
          </cell>
          <cell r="BL218">
            <v>0.76177148800000971</v>
          </cell>
          <cell r="BM218">
            <v>8.1502764134297827</v>
          </cell>
          <cell r="BN218">
            <v>21.919574021378228</v>
          </cell>
          <cell r="BO218">
            <v>7.69</v>
          </cell>
          <cell r="BP218">
            <v>20.617000000000001</v>
          </cell>
          <cell r="BQ218">
            <v>9.4308415454500008</v>
          </cell>
          <cell r="BR218">
            <v>0.7617714879999955</v>
          </cell>
          <cell r="BS218">
            <v>8.224973443509823</v>
          </cell>
          <cell r="BT218">
            <v>22.130133398642055</v>
          </cell>
        </row>
        <row r="219">
          <cell r="B219" t="str">
            <v>Melling</v>
          </cell>
          <cell r="C219" t="str">
            <v>MELLING</v>
          </cell>
          <cell r="D219">
            <v>11</v>
          </cell>
          <cell r="E219">
            <v>50</v>
          </cell>
          <cell r="F219">
            <v>20</v>
          </cell>
          <cell r="G219">
            <v>0.10903471034562745</v>
          </cell>
          <cell r="H219">
            <v>0.11366300223143348</v>
          </cell>
          <cell r="I219">
            <v>2.2730000000000001</v>
          </cell>
          <cell r="J219">
            <v>5.4509999999999996</v>
          </cell>
          <cell r="K219">
            <v>4.8338800000000126E-3</v>
          </cell>
          <cell r="L219">
            <v>1.2063560000008522E-4</v>
          </cell>
          <cell r="M219">
            <v>2.2732600446286697</v>
          </cell>
          <cell r="N219">
            <v>5.4517355172813726</v>
          </cell>
          <cell r="O219">
            <v>1.1296953999999998E-2</v>
          </cell>
          <cell r="P219">
            <v>2.4774720000009243E-4</v>
          </cell>
          <cell r="Q219">
            <v>2.2736059396677759</v>
          </cell>
          <cell r="R219">
            <v>5.4527138561922968</v>
          </cell>
          <cell r="S219">
            <v>4.8338800000000126E-3</v>
          </cell>
          <cell r="T219">
            <v>3.8516760000006922E-4</v>
          </cell>
          <cell r="U219">
            <v>2.2732739289578885</v>
          </cell>
          <cell r="V219">
            <v>5.4517747880947454</v>
          </cell>
          <cell r="W219">
            <v>3.0033750000000026E-2</v>
          </cell>
          <cell r="X219">
            <v>2.0130607600000072E-2</v>
          </cell>
          <cell r="Y219">
            <v>2.2756329459421898</v>
          </cell>
          <cell r="Z219">
            <v>5.4584470957208788</v>
          </cell>
          <cell r="AA219">
            <v>4.3806470000000014E-2</v>
          </cell>
          <cell r="AB219">
            <v>3.9885419600000027E-2</v>
          </cell>
          <cell r="AC219">
            <v>2.2773926849990498</v>
          </cell>
          <cell r="AD219">
            <v>5.4634243894017782</v>
          </cell>
          <cell r="AE219">
            <v>6.0602512000000053E-2</v>
          </cell>
          <cell r="AF219">
            <v>5.9667943600000273E-2</v>
          </cell>
          <cell r="AG219">
            <v>2.2793125618105656</v>
          </cell>
          <cell r="AH219">
            <v>5.4688546210516398</v>
          </cell>
          <cell r="AI219">
            <v>8.0932783000000008E-2</v>
          </cell>
          <cell r="AJ219">
            <v>7.9434943600000141E-2</v>
          </cell>
          <cell r="AK219">
            <v>2.2814171227383491</v>
          </cell>
          <cell r="AL219">
            <v>5.4748072182654637</v>
          </cell>
          <cell r="AM219">
            <v>0.10447162900000001</v>
          </cell>
          <cell r="AN219">
            <v>9.9226771600000152E-2</v>
          </cell>
          <cell r="AO219">
            <v>2.2836913933109009</v>
          </cell>
          <cell r="AP219">
            <v>5.4812398268418807</v>
          </cell>
          <cell r="AQ219">
            <v>0.13033059600000008</v>
          </cell>
          <cell r="AR219">
            <v>0.11901455960000007</v>
          </cell>
          <cell r="AS219">
            <v>2.2860872266097081</v>
          </cell>
          <cell r="AT219">
            <v>5.4880162667305985</v>
          </cell>
          <cell r="AU219">
            <v>2.2730000000000001</v>
          </cell>
          <cell r="AV219">
            <v>5.4560000000000004</v>
          </cell>
          <cell r="AW219">
            <v>0.15940247100000005</v>
          </cell>
          <cell r="AX219">
            <v>0.13879188360000039</v>
          </cell>
          <cell r="AY219">
            <v>2.2886511446271944</v>
          </cell>
          <cell r="AZ219">
            <v>5.5002681219968821</v>
          </cell>
          <cell r="BA219">
            <v>0.34214036690000005</v>
          </cell>
          <cell r="BB219">
            <v>0.23693978360000023</v>
          </cell>
          <cell r="BC219">
            <v>2.3033938255248678</v>
          </cell>
          <cell r="BD219">
            <v>5.5419667205393388</v>
          </cell>
          <cell r="BE219">
            <v>2.278</v>
          </cell>
          <cell r="BF219">
            <v>5.62</v>
          </cell>
          <cell r="BG219">
            <v>0.55538149260000014</v>
          </cell>
          <cell r="BH219">
            <v>0.25653430759999996</v>
          </cell>
          <cell r="BI219">
            <v>2.3206145278004344</v>
          </cell>
          <cell r="BJ219">
            <v>5.7405320863389999</v>
          </cell>
          <cell r="BK219">
            <v>0.76204526449199994</v>
          </cell>
          <cell r="BL219">
            <v>0.25653430759999996</v>
          </cell>
          <cell r="BM219">
            <v>2.3314615627398521</v>
          </cell>
          <cell r="BN219">
            <v>5.7712121341847169</v>
          </cell>
          <cell r="BO219">
            <v>2.2490000000000001</v>
          </cell>
          <cell r="BP219">
            <v>5.5410000000000004</v>
          </cell>
          <cell r="BQ219">
            <v>0.94036977546799994</v>
          </cell>
          <cell r="BR219">
            <v>0.25653430759999951</v>
          </cell>
          <cell r="BS219">
            <v>2.311821172232134</v>
          </cell>
          <cell r="BT219">
            <v>5.71868510754972</v>
          </cell>
        </row>
        <row r="220">
          <cell r="B220" t="str">
            <v>Mereside</v>
          </cell>
          <cell r="C220" t="str">
            <v>MERESIDE</v>
          </cell>
          <cell r="D220">
            <v>6.6</v>
          </cell>
          <cell r="E220">
            <v>54.75</v>
          </cell>
          <cell r="F220">
            <v>21.9</v>
          </cell>
          <cell r="G220">
            <v>0.69831950292513933</v>
          </cell>
          <cell r="H220">
            <v>0.61185865552269381</v>
          </cell>
          <cell r="I220">
            <v>13.398999999999999</v>
          </cell>
          <cell r="J220">
            <v>38.231000000000002</v>
          </cell>
          <cell r="K220">
            <v>7.7120830000000362E-3</v>
          </cell>
          <cell r="L220">
            <v>3.4207320000012587E-4</v>
          </cell>
          <cell r="M220">
            <v>13.399704555946993</v>
          </cell>
          <cell r="N220">
            <v>38.232992785151382</v>
          </cell>
          <cell r="O220">
            <v>1.8421750000000015E-2</v>
          </cell>
          <cell r="P220">
            <v>7.0740120000012396E-4</v>
          </cell>
          <cell r="Q220">
            <v>13.40067336675677</v>
          </cell>
          <cell r="R220">
            <v>38.235732995924501</v>
          </cell>
          <cell r="S220">
            <v>7.7120830000000362E-3</v>
          </cell>
          <cell r="T220">
            <v>1.1014732000000915E-3</v>
          </cell>
          <cell r="U220">
            <v>13.399770986218876</v>
          </cell>
          <cell r="V220">
            <v>38.233180678334278</v>
          </cell>
          <cell r="W220">
            <v>5.113937900000004E-2</v>
          </cell>
          <cell r="X220">
            <v>3.7820309199999791E-2</v>
          </cell>
          <cell r="Y220">
            <v>13.406781954534742</v>
          </cell>
          <cell r="Z220">
            <v>38.25301069128961</v>
          </cell>
          <cell r="AA220">
            <v>7.6422122000000037E-2</v>
          </cell>
          <cell r="AB220">
            <v>7.4560061199999916E-2</v>
          </cell>
          <cell r="AC220">
            <v>13.41220751577475</v>
          </cell>
          <cell r="AD220">
            <v>38.26835649586782</v>
          </cell>
          <cell r="AE220">
            <v>0.10815850999999999</v>
          </cell>
          <cell r="AF220">
            <v>0.11137866919999961</v>
          </cell>
          <cell r="AG220">
            <v>13.418204522652765</v>
          </cell>
          <cell r="AH220">
            <v>38.285318592788883</v>
          </cell>
          <cell r="AI220">
            <v>0.14774908400000003</v>
          </cell>
          <cell r="AJ220">
            <v>0.14813340919999951</v>
          </cell>
          <cell r="AK220">
            <v>13.424883005620835</v>
          </cell>
          <cell r="AL220">
            <v>38.304208195167931</v>
          </cell>
          <cell r="AM220">
            <v>0.19470039300000003</v>
          </cell>
          <cell r="AN220">
            <v>0.18496060119999935</v>
          </cell>
          <cell r="AO220">
            <v>13.43221172381851</v>
          </cell>
          <cell r="AP220">
            <v>38.324936940507854</v>
          </cell>
          <cell r="AQ220">
            <v>0.24706898699999996</v>
          </cell>
          <cell r="AR220">
            <v>0.22176972119999938</v>
          </cell>
          <cell r="AS220">
            <v>13.440012750664511</v>
          </cell>
          <cell r="AT220">
            <v>38.347001576439965</v>
          </cell>
          <cell r="AU220">
            <v>13.4</v>
          </cell>
          <cell r="AV220">
            <v>38.311</v>
          </cell>
          <cell r="AW220">
            <v>0.30719239699999995</v>
          </cell>
          <cell r="AX220">
            <v>0.2585412011999999</v>
          </cell>
          <cell r="AY220">
            <v>13.449488855334907</v>
          </cell>
          <cell r="AZ220">
            <v>38.450975620801891</v>
          </cell>
          <cell r="BA220">
            <v>0.69675225299999988</v>
          </cell>
          <cell r="BB220">
            <v>0.44045218520000029</v>
          </cell>
          <cell r="BC220">
            <v>13.499479589169455</v>
          </cell>
          <cell r="BD220">
            <v>38.592370768365498</v>
          </cell>
          <cell r="BE220">
            <v>13.412000000000001</v>
          </cell>
          <cell r="BF220">
            <v>38.704000000000001</v>
          </cell>
          <cell r="BG220">
            <v>1.1470618266600001</v>
          </cell>
          <cell r="BH220">
            <v>0.47654053719999956</v>
          </cell>
          <cell r="BI220">
            <v>13.554028373004771</v>
          </cell>
          <cell r="BJ220">
            <v>39.105716902690261</v>
          </cell>
          <cell r="BK220">
            <v>1.5688550619345001</v>
          </cell>
          <cell r="BL220">
            <v>0.45522303319999979</v>
          </cell>
          <cell r="BM220">
            <v>13.589060914104051</v>
          </cell>
          <cell r="BN220">
            <v>39.204803892184252</v>
          </cell>
          <cell r="BO220">
            <v>13.412000000000001</v>
          </cell>
          <cell r="BP220">
            <v>38.744</v>
          </cell>
          <cell r="BQ220">
            <v>1.9176985268298001</v>
          </cell>
          <cell r="BR220">
            <v>0.39817724119999953</v>
          </cell>
          <cell r="BS220">
            <v>13.614586590618446</v>
          </cell>
          <cell r="BT220">
            <v>39.317001408015059</v>
          </cell>
        </row>
        <row r="221">
          <cell r="B221" t="str">
            <v>Middleton Junction</v>
          </cell>
          <cell r="C221" t="str">
            <v>MIDDLETON JUNCTION</v>
          </cell>
          <cell r="D221">
            <v>11</v>
          </cell>
          <cell r="E221">
            <v>54.75</v>
          </cell>
          <cell r="F221">
            <v>21.9</v>
          </cell>
          <cell r="G221">
            <v>0.55980198860954022</v>
          </cell>
          <cell r="H221">
            <v>0.43132953568273524</v>
          </cell>
          <cell r="I221">
            <v>9.4450000000000003</v>
          </cell>
          <cell r="J221">
            <v>30.646000000000001</v>
          </cell>
          <cell r="K221">
            <v>1.8852964999999999E-2</v>
          </cell>
          <cell r="L221">
            <v>2.4255320000001745E-3</v>
          </cell>
          <cell r="M221">
            <v>9.4461168314519011</v>
          </cell>
          <cell r="N221">
            <v>30.649158876372326</v>
          </cell>
          <cell r="O221">
            <v>4.5776027000000052E-2</v>
          </cell>
          <cell r="P221">
            <v>36.004680891999996</v>
          </cell>
          <cell r="Q221">
            <v>11.337158273326697</v>
          </cell>
          <cell r="R221">
            <v>35.997831784590147</v>
          </cell>
          <cell r="S221">
            <v>1.8852964999999999E-2</v>
          </cell>
          <cell r="T221">
            <v>36.006895360000009</v>
          </cell>
          <cell r="U221">
            <v>11.335861408472406</v>
          </cell>
          <cell r="V221">
            <v>35.99416369685914</v>
          </cell>
          <cell r="W221">
            <v>0.13086655800000013</v>
          </cell>
          <cell r="X221">
            <v>36.039541319999998</v>
          </cell>
          <cell r="Y221">
            <v>11.343454065914715</v>
          </cell>
          <cell r="Z221">
            <v>36.015638975117874</v>
          </cell>
          <cell r="AA221">
            <v>0.19866138899999997</v>
          </cell>
          <cell r="AB221">
            <v>36.072168751999996</v>
          </cell>
          <cell r="AC221">
            <v>11.348724867785231</v>
          </cell>
          <cell r="AD221">
            <v>36.030547054097603</v>
          </cell>
          <cell r="AE221">
            <v>0.28525171199999999</v>
          </cell>
          <cell r="AF221">
            <v>36.105051340000003</v>
          </cell>
          <cell r="AG221">
            <v>11.354995569360387</v>
          </cell>
          <cell r="AH221">
            <v>36.048283276523961</v>
          </cell>
          <cell r="AI221">
            <v>0.39521306200000006</v>
          </cell>
          <cell r="AJ221">
            <v>36.137575600000005</v>
          </cell>
          <cell r="AK221">
            <v>11.362474124386674</v>
          </cell>
          <cell r="AL221">
            <v>36.069435824414221</v>
          </cell>
          <cell r="AM221">
            <v>0.52740502600000005</v>
          </cell>
          <cell r="AN221">
            <v>36.170335659999999</v>
          </cell>
          <cell r="AO221">
            <v>11.371131860337563</v>
          </cell>
          <cell r="AP221">
            <v>36.093923599616602</v>
          </cell>
          <cell r="AQ221">
            <v>0.67607828299999984</v>
          </cell>
          <cell r="AR221">
            <v>36.202955680000009</v>
          </cell>
          <cell r="AS221">
            <v>11.380647289635583</v>
          </cell>
          <cell r="AT221">
            <v>36.120837297946728</v>
          </cell>
          <cell r="AU221">
            <v>9.4540000000000006</v>
          </cell>
          <cell r="AV221">
            <v>30.922000000000001</v>
          </cell>
          <cell r="AW221">
            <v>0.84802178499999981</v>
          </cell>
          <cell r="AX221">
            <v>36.235376260000002</v>
          </cell>
          <cell r="AY221">
            <v>11.400373622158799</v>
          </cell>
          <cell r="AZ221">
            <v>36.427175947804443</v>
          </cell>
          <cell r="BA221">
            <v>1.9694939510000002</v>
          </cell>
          <cell r="BB221">
            <v>35.536066920000003</v>
          </cell>
          <cell r="BC221">
            <v>11.422531424089069</v>
          </cell>
          <cell r="BD221">
            <v>36.489847675808768</v>
          </cell>
          <cell r="BE221">
            <v>9.4689999999999994</v>
          </cell>
          <cell r="BF221">
            <v>31.346</v>
          </cell>
          <cell r="BG221">
            <v>3.24447477992</v>
          </cell>
          <cell r="BH221">
            <v>28.607656575999993</v>
          </cell>
          <cell r="BI221">
            <v>11.140803328418521</v>
          </cell>
          <cell r="BJ221">
            <v>36.074573881339909</v>
          </cell>
          <cell r="BK221">
            <v>4.3785309582781995</v>
          </cell>
          <cell r="BL221">
            <v>12.670456576000003</v>
          </cell>
          <cell r="BM221">
            <v>10.3638397765751</v>
          </cell>
          <cell r="BN221">
            <v>33.876989096366835</v>
          </cell>
          <cell r="BO221">
            <v>9.5120000000000005</v>
          </cell>
          <cell r="BP221">
            <v>31.65</v>
          </cell>
          <cell r="BQ221">
            <v>5.2506406350702992</v>
          </cell>
          <cell r="BR221">
            <v>7.8968565760000038</v>
          </cell>
          <cell r="BS221">
            <v>10.202064641271027</v>
          </cell>
          <cell r="BT221">
            <v>33.601797549199219</v>
          </cell>
        </row>
        <row r="222">
          <cell r="B222" t="str">
            <v>Midway</v>
          </cell>
          <cell r="C222" t="str">
            <v>MIDWAY</v>
          </cell>
          <cell r="D222">
            <v>11</v>
          </cell>
          <cell r="E222">
            <v>50</v>
          </cell>
          <cell r="F222">
            <v>20</v>
          </cell>
          <cell r="G222">
            <v>0.27491232067036764</v>
          </cell>
          <cell r="H222">
            <v>0.26077856770648683</v>
          </cell>
          <cell r="I222">
            <v>5.2149999999999999</v>
          </cell>
          <cell r="J222">
            <v>13.744</v>
          </cell>
          <cell r="K222">
            <v>1.0577298999999929E-2</v>
          </cell>
          <cell r="L222">
            <v>3.0845919999933358E-4</v>
          </cell>
          <cell r="M222">
            <v>5.2155713541297368</v>
          </cell>
          <cell r="N222">
            <v>13.745616033518383</v>
          </cell>
          <cell r="O222">
            <v>2.5486281000000055E-2</v>
          </cell>
          <cell r="P222">
            <v>6.5599919999748124E-4</v>
          </cell>
          <cell r="Q222">
            <v>5.2163721138646091</v>
          </cell>
          <cell r="R222">
            <v>13.7478809240729</v>
          </cell>
          <cell r="S222">
            <v>1.0577298999999929E-2</v>
          </cell>
          <cell r="T222">
            <v>1.0459391999990686E-3</v>
          </cell>
          <cell r="U222">
            <v>5.2156100617912386</v>
          </cell>
          <cell r="V222">
            <v>13.74572551531811</v>
          </cell>
          <cell r="W222">
            <v>7.279827300000008E-2</v>
          </cell>
          <cell r="X222">
            <v>3.840659119999934E-2</v>
          </cell>
          <cell r="Y222">
            <v>5.2208367416619152</v>
          </cell>
          <cell r="Z222">
            <v>13.760508798436696</v>
          </cell>
          <cell r="AA222">
            <v>0.1103175740000002</v>
          </cell>
          <cell r="AB222">
            <v>7.580156320000242E-2</v>
          </cell>
          <cell r="AC222">
            <v>5.2247687212694327</v>
          </cell>
          <cell r="AD222">
            <v>13.771630116212549</v>
          </cell>
          <cell r="AE222">
            <v>0.15770006400000014</v>
          </cell>
          <cell r="AF222">
            <v>0.11328842319999843</v>
          </cell>
          <cell r="AG222">
            <v>5.2292232069120193</v>
          </cell>
          <cell r="AH222">
            <v>13.784229304230832</v>
          </cell>
          <cell r="AI222">
            <v>0.21689566000000049</v>
          </cell>
          <cell r="AJ222">
            <v>0.15072613519999756</v>
          </cell>
          <cell r="AK222">
            <v>5.2342951402198814</v>
          </cell>
          <cell r="AL222">
            <v>13.798574897973692</v>
          </cell>
          <cell r="AM222">
            <v>0.28719053799999994</v>
          </cell>
          <cell r="AN222">
            <v>0.18824690319999959</v>
          </cell>
          <cell r="AO222">
            <v>5.2399539940599675</v>
          </cell>
          <cell r="AP222">
            <v>13.814580553669968</v>
          </cell>
          <cell r="AQ222">
            <v>0.36569497700000042</v>
          </cell>
          <cell r="AR222">
            <v>0.2257567192000014</v>
          </cell>
          <cell r="AS222">
            <v>5.2460431632739759</v>
          </cell>
          <cell r="AT222">
            <v>13.831803325042037</v>
          </cell>
          <cell r="AU222">
            <v>5.22</v>
          </cell>
          <cell r="AV222">
            <v>13.933</v>
          </cell>
          <cell r="AW222">
            <v>0.45343437500000006</v>
          </cell>
          <cell r="AX222">
            <v>0.26323363920000098</v>
          </cell>
          <cell r="AY222">
            <v>5.257615315537997</v>
          </cell>
          <cell r="AZ222">
            <v>14.039392178773557</v>
          </cell>
          <cell r="BA222">
            <v>1.0155526589999999</v>
          </cell>
          <cell r="BB222">
            <v>0.4462329351999994</v>
          </cell>
          <cell r="BC222">
            <v>5.2967238460280806</v>
          </cell>
          <cell r="BD222">
            <v>14.150007807220673</v>
          </cell>
          <cell r="BE222">
            <v>5.226</v>
          </cell>
          <cell r="BF222">
            <v>14.138</v>
          </cell>
          <cell r="BG222">
            <v>1.6777453060000003</v>
          </cell>
          <cell r="BH222">
            <v>0.47541050319999911</v>
          </cell>
          <cell r="BI222">
            <v>5.3390113714589837</v>
          </cell>
          <cell r="BJ222">
            <v>14.457644428439359</v>
          </cell>
          <cell r="BK222">
            <v>2.2905393839750001</v>
          </cell>
          <cell r="BL222">
            <v>0.38585690320000232</v>
          </cell>
          <cell r="BM222">
            <v>5.3664743742598731</v>
          </cell>
          <cell r="BN222">
            <v>14.535321530488373</v>
          </cell>
          <cell r="BO222">
            <v>5.1760000000000002</v>
          </cell>
          <cell r="BP222">
            <v>14.084</v>
          </cell>
          <cell r="BQ222">
            <v>2.7775061660330005</v>
          </cell>
          <cell r="BR222">
            <v>0.37730330319999972</v>
          </cell>
          <cell r="BS222">
            <v>5.3415845542094234</v>
          </cell>
          <cell r="BT222">
            <v>14.552343844564938</v>
          </cell>
        </row>
        <row r="223">
          <cell r="B223" t="str">
            <v>Milnrow</v>
          </cell>
          <cell r="C223" t="str">
            <v>MILNROW</v>
          </cell>
          <cell r="D223">
            <v>6.6</v>
          </cell>
          <cell r="E223">
            <v>54.75</v>
          </cell>
          <cell r="F223">
            <v>21.9</v>
          </cell>
          <cell r="G223">
            <v>0.75331342296217163</v>
          </cell>
          <cell r="H223">
            <v>0.65423451663610044</v>
          </cell>
          <cell r="I223">
            <v>14.326000000000001</v>
          </cell>
          <cell r="J223">
            <v>41.238999999999997</v>
          </cell>
          <cell r="K223">
            <v>1.7082918000000058E-2</v>
          </cell>
          <cell r="L223">
            <v>2.7612480000014372E-3</v>
          </cell>
          <cell r="M223">
            <v>14.327735914330598</v>
          </cell>
          <cell r="N223">
            <v>41.243909907178896</v>
          </cell>
          <cell r="O223">
            <v>4.1380819000000013E-2</v>
          </cell>
          <cell r="P223">
            <v>5.2807800000014282E-3</v>
          </cell>
          <cell r="Q223">
            <v>14.330081831324769</v>
          </cell>
          <cell r="R223">
            <v>41.250545162437611</v>
          </cell>
          <cell r="S223">
            <v>1.7082918000000058E-2</v>
          </cell>
          <cell r="T223">
            <v>7.7202360000008241E-3</v>
          </cell>
          <cell r="U223">
            <v>14.328169713278584</v>
          </cell>
          <cell r="V223">
            <v>41.245136875890068</v>
          </cell>
          <cell r="W223">
            <v>0.11779555399999997</v>
          </cell>
          <cell r="X223">
            <v>4.1380752000001131E-2</v>
          </cell>
          <cell r="Y223">
            <v>14.339924315623897</v>
          </cell>
          <cell r="Z223">
            <v>41.278383912004152</v>
          </cell>
          <cell r="AA223">
            <v>0.17842043500000004</v>
          </cell>
          <cell r="AB223">
            <v>7.499920400000093E-2</v>
          </cell>
          <cell r="AC223">
            <v>14.348168469211302</v>
          </cell>
          <cell r="AD223">
            <v>41.30170189963134</v>
          </cell>
          <cell r="AE223">
            <v>0.25567803400000022</v>
          </cell>
          <cell r="AF223">
            <v>0.10886839200000153</v>
          </cell>
          <cell r="AG223">
            <v>14.357889541997457</v>
          </cell>
          <cell r="AH223">
            <v>41.329197245581341</v>
          </cell>
          <cell r="AI223">
            <v>0.35357129700000001</v>
          </cell>
          <cell r="AJ223">
            <v>0.14234760400000024</v>
          </cell>
          <cell r="AK223">
            <v>14.369381653180087</v>
          </cell>
          <cell r="AL223">
            <v>41.361701844570888</v>
          </cell>
          <cell r="AM223">
            <v>0.47106165699999991</v>
          </cell>
          <cell r="AN223">
            <v>0.17605844400000148</v>
          </cell>
          <cell r="AO223">
            <v>14.382608327956117</v>
          </cell>
          <cell r="AP223">
            <v>41.399112530277606</v>
          </cell>
          <cell r="AQ223">
            <v>0.60306742899999999</v>
          </cell>
          <cell r="AR223">
            <v>0.2096092080000016</v>
          </cell>
          <cell r="AS223">
            <v>14.397090768960011</v>
          </cell>
          <cell r="AT223">
            <v>41.440075059245558</v>
          </cell>
          <cell r="AU223">
            <v>14.336</v>
          </cell>
          <cell r="AV223">
            <v>41.536000000000001</v>
          </cell>
          <cell r="AW223">
            <v>0.75555411900000014</v>
          </cell>
          <cell r="AX223">
            <v>0.24294346800000266</v>
          </cell>
          <cell r="AY223">
            <v>14.423345886460552</v>
          </cell>
          <cell r="AZ223">
            <v>41.783051474500027</v>
          </cell>
          <cell r="BA223">
            <v>1.7486315190000004</v>
          </cell>
          <cell r="BB223">
            <v>0.40099197600000203</v>
          </cell>
          <cell r="BC223">
            <v>14.524043288408272</v>
          </cell>
          <cell r="BD223">
            <v>42.067866737560429</v>
          </cell>
          <cell r="BE223">
            <v>14.353999999999999</v>
          </cell>
          <cell r="BF223">
            <v>42.158999999999999</v>
          </cell>
          <cell r="BG223">
            <v>2.8785479851400004</v>
          </cell>
          <cell r="BH223">
            <v>0.43041778400000119</v>
          </cell>
          <cell r="BI223">
            <v>14.643459435992762</v>
          </cell>
          <cell r="BJ223">
            <v>42.977714920275666</v>
          </cell>
          <cell r="BK223">
            <v>3.8869302899164997</v>
          </cell>
          <cell r="BL223">
            <v>0.23856024799999886</v>
          </cell>
          <cell r="BM223">
            <v>14.714886829182626</v>
          </cell>
          <cell r="BN223">
            <v>43.179742096623791</v>
          </cell>
          <cell r="BO223">
            <v>14.363</v>
          </cell>
          <cell r="BP223">
            <v>42.468000000000004</v>
          </cell>
          <cell r="BQ223">
            <v>4.6663871692301999</v>
          </cell>
          <cell r="BR223">
            <v>-0.27485185600000506</v>
          </cell>
          <cell r="BS223">
            <v>14.747159711401393</v>
          </cell>
          <cell r="BT223">
            <v>43.554567747962373</v>
          </cell>
        </row>
        <row r="224">
          <cell r="B224" t="str">
            <v>Mintsfeet</v>
          </cell>
          <cell r="C224" t="str">
            <v>MINTSFEET</v>
          </cell>
          <cell r="D224">
            <v>11</v>
          </cell>
          <cell r="E224">
            <v>33.405000000000001</v>
          </cell>
          <cell r="F224">
            <v>13.1</v>
          </cell>
          <cell r="G224">
            <v>0.9240244508493316</v>
          </cell>
          <cell r="H224">
            <v>0.72476543644854674</v>
          </cell>
          <cell r="I224">
            <v>9.4930000000000003</v>
          </cell>
          <cell r="J224">
            <v>30.863</v>
          </cell>
          <cell r="K224">
            <v>2.5195697000000017E-2</v>
          </cell>
          <cell r="L224">
            <v>1.9964479999927676E-3</v>
          </cell>
          <cell r="M224">
            <v>9.4944272174759625</v>
          </cell>
          <cell r="N224">
            <v>30.867036780621923</v>
          </cell>
          <cell r="O224">
            <v>6.1010055999999979E-2</v>
          </cell>
          <cell r="P224">
            <v>3.8260199999982092E-3</v>
          </cell>
          <cell r="Q224">
            <v>9.4964030114483453</v>
          </cell>
          <cell r="R224">
            <v>30.872625169886319</v>
          </cell>
          <cell r="S224">
            <v>2.5195697000000017E-2</v>
          </cell>
          <cell r="T224">
            <v>5.6043039999948974E-3</v>
          </cell>
          <cell r="U224">
            <v>9.494616580806218</v>
          </cell>
          <cell r="V224">
            <v>30.867572381001647</v>
          </cell>
          <cell r="W224">
            <v>0.17619438499999984</v>
          </cell>
          <cell r="X224">
            <v>8.913407199998602E-2</v>
          </cell>
          <cell r="Y224">
            <v>9.5069261323702374</v>
          </cell>
          <cell r="Z224">
            <v>30.902389050538783</v>
          </cell>
          <cell r="AA224">
            <v>0.26847277600000008</v>
          </cell>
          <cell r="AB224">
            <v>0.17263899199999599</v>
          </cell>
          <cell r="AC224">
            <v>9.516152363454319</v>
          </cell>
          <cell r="AD224">
            <v>30.928484772796178</v>
          </cell>
          <cell r="AE224">
            <v>0.38553188300000008</v>
          </cell>
          <cell r="AF224">
            <v>0.25633099199999521</v>
          </cell>
          <cell r="AG224">
            <v>9.5266890639694619</v>
          </cell>
          <cell r="AH224">
            <v>30.958287062338535</v>
          </cell>
          <cell r="AI224">
            <v>0.53249182000000017</v>
          </cell>
          <cell r="AJ224">
            <v>0.33974509200000114</v>
          </cell>
          <cell r="AK224">
            <v>9.5387805650854851</v>
          </cell>
          <cell r="AL224">
            <v>30.992486992073992</v>
          </cell>
          <cell r="AM224">
            <v>0.70778918600000007</v>
          </cell>
          <cell r="AN224">
            <v>0.42333142399998991</v>
          </cell>
          <cell r="AO224">
            <v>9.5523684353335838</v>
          </cell>
          <cell r="AP224">
            <v>31.030919292851248</v>
          </cell>
          <cell r="AQ224">
            <v>0.90406056599999984</v>
          </cell>
          <cell r="AR224">
            <v>0.50680507599999203</v>
          </cell>
          <cell r="AS224">
            <v>9.5670512416544629</v>
          </cell>
          <cell r="AT224">
            <v>31.072448540516618</v>
          </cell>
          <cell r="AU224">
            <v>9.4979999999999993</v>
          </cell>
          <cell r="AV224">
            <v>31.111000000000001</v>
          </cell>
          <cell r="AW224">
            <v>1.1235158930000002</v>
          </cell>
          <cell r="AX224">
            <v>0.59012407999998828</v>
          </cell>
          <cell r="AY224">
            <v>9.5879427727005133</v>
          </cell>
          <cell r="AZ224">
            <v>31.365396577981013</v>
          </cell>
          <cell r="BA224">
            <v>2.5421179150000004</v>
          </cell>
          <cell r="BB224">
            <v>1.0002997120000074</v>
          </cell>
          <cell r="BC224">
            <v>9.6839287064118658</v>
          </cell>
          <cell r="BD224">
            <v>31.636885796484293</v>
          </cell>
          <cell r="BE224">
            <v>9.4550000000000001</v>
          </cell>
          <cell r="BF224">
            <v>31.437000000000001</v>
          </cell>
          <cell r="BG224">
            <v>4.2087202716999998</v>
          </cell>
          <cell r="BH224">
            <v>1.0105260239999936</v>
          </cell>
          <cell r="BI224">
            <v>9.728939386708122</v>
          </cell>
          <cell r="BJ224">
            <v>32.211817591901593</v>
          </cell>
          <cell r="BK224">
            <v>5.7473636213289998</v>
          </cell>
          <cell r="BL224">
            <v>-6.6957516240000068</v>
          </cell>
          <cell r="BM224">
            <v>9.405222539214698</v>
          </cell>
          <cell r="BN224">
            <v>31.296208079713864</v>
          </cell>
          <cell r="BO224">
            <v>9.4659999999999993</v>
          </cell>
          <cell r="BP224">
            <v>31.873000000000001</v>
          </cell>
          <cell r="BQ224">
            <v>6.9685427423920006</v>
          </cell>
          <cell r="BR224">
            <v>-27.317804524000014</v>
          </cell>
          <cell r="BS224">
            <v>8.3979407484162216</v>
          </cell>
          <cell r="BT224">
            <v>28.852072241984331</v>
          </cell>
        </row>
        <row r="225">
          <cell r="B225" t="str">
            <v>Monsall</v>
          </cell>
          <cell r="C225" t="str">
            <v>MONSALL</v>
          </cell>
          <cell r="D225">
            <v>6.6</v>
          </cell>
          <cell r="E225">
            <v>50</v>
          </cell>
          <cell r="F225">
            <v>20</v>
          </cell>
          <cell r="G225">
            <v>0.84010094327173879</v>
          </cell>
          <cell r="H225">
            <v>0.74820083374230362</v>
          </cell>
          <cell r="I225">
            <v>14.964</v>
          </cell>
          <cell r="J225">
            <v>42.005000000000003</v>
          </cell>
          <cell r="K225">
            <v>1.8544779999999945E-4</v>
          </cell>
          <cell r="L225">
            <v>5.1712920000057672E-6</v>
          </cell>
          <cell r="M225">
            <v>14.964016674846073</v>
          </cell>
          <cell r="N225">
            <v>42.005047163586937</v>
          </cell>
          <cell r="O225">
            <v>10.000452822609999</v>
          </cell>
          <cell r="P225">
            <v>1.0607692000008662E-5</v>
          </cell>
          <cell r="Q225">
            <v>15.838813674773617</v>
          </cell>
          <cell r="R225">
            <v>44.479346726828588</v>
          </cell>
          <cell r="S225">
            <v>1.8544779999999945E-4</v>
          </cell>
          <cell r="T225">
            <v>1.640993199999996E-5</v>
          </cell>
          <cell r="U225">
            <v>14.964017657972107</v>
          </cell>
          <cell r="V225">
            <v>42.005049944287279</v>
          </cell>
          <cell r="W225">
            <v>10.001305488670001</v>
          </cell>
          <cell r="X225">
            <v>2.9487701200001104E-4</v>
          </cell>
          <cell r="Y225">
            <v>15.838913130826297</v>
          </cell>
          <cell r="Z225">
            <v>44.479628031025712</v>
          </cell>
          <cell r="AA225">
            <v>10.001990753387002</v>
          </cell>
          <cell r="AB225">
            <v>5.7360701200000197E-4</v>
          </cell>
          <cell r="AC225">
            <v>15.838997458494383</v>
          </cell>
          <cell r="AD225">
            <v>44.479866545689489</v>
          </cell>
          <cell r="AE225">
            <v>10.002870996440002</v>
          </cell>
          <cell r="AF225">
            <v>8.5343465200002355E-4</v>
          </cell>
          <cell r="AG225">
            <v>15.839098938362092</v>
          </cell>
          <cell r="AH225">
            <v>44.480153574099937</v>
          </cell>
          <cell r="AI225">
            <v>10.00399548022</v>
          </cell>
          <cell r="AJ225">
            <v>1.13231337200001E-3</v>
          </cell>
          <cell r="AK225">
            <v>15.839221700743478</v>
          </cell>
          <cell r="AL225">
            <v>44.480500798549343</v>
          </cell>
          <cell r="AM225">
            <v>10.005353031890001</v>
          </cell>
          <cell r="AN225">
            <v>1.4122061719999968E-3</v>
          </cell>
          <cell r="AO225">
            <v>15.839364939986741</v>
          </cell>
          <cell r="AP225">
            <v>44.480905940310322</v>
          </cell>
          <cell r="AQ225">
            <v>10.006883763280001</v>
          </cell>
          <cell r="AR225">
            <v>1.691824172000006E-3</v>
          </cell>
          <cell r="AS225">
            <v>15.8395233044879</v>
          </cell>
          <cell r="AT225">
            <v>44.48135386276099</v>
          </cell>
          <cell r="AU225">
            <v>14.98</v>
          </cell>
          <cell r="AV225">
            <v>42.341000000000001</v>
          </cell>
          <cell r="AW225">
            <v>10.008664765959999</v>
          </cell>
          <cell r="AX225">
            <v>1.9708897719999952E-3</v>
          </cell>
          <cell r="AY225">
            <v>15.855703513726688</v>
          </cell>
          <cell r="AZ225">
            <v>44.817863571460109</v>
          </cell>
          <cell r="BA225">
            <v>10.020320220445001</v>
          </cell>
          <cell r="BB225">
            <v>3.33846897199995E-3</v>
          </cell>
          <cell r="BC225">
            <v>15.856842733727248</v>
          </cell>
          <cell r="BD225">
            <v>44.821085772210751</v>
          </cell>
          <cell r="BE225">
            <v>14.898999999999999</v>
          </cell>
          <cell r="BF225">
            <v>42.213000000000001</v>
          </cell>
          <cell r="BG225">
            <v>10.033507421189691</v>
          </cell>
          <cell r="BH225">
            <v>3.4226969719999834E-3</v>
          </cell>
          <cell r="BI225">
            <v>15.77700368266032</v>
          </cell>
          <cell r="BJ225">
            <v>44.696369431663499</v>
          </cell>
          <cell r="BK225">
            <v>10.045102028589538</v>
          </cell>
          <cell r="BL225">
            <v>-1.6828931027999983E-2</v>
          </cell>
          <cell r="BM225">
            <v>15.776246389755187</v>
          </cell>
          <cell r="BN225">
            <v>44.694227483869241</v>
          </cell>
          <cell r="BO225">
            <v>14.901999999999999</v>
          </cell>
          <cell r="BP225">
            <v>42.274000000000001</v>
          </cell>
          <cell r="BQ225">
            <v>10.053880172283517</v>
          </cell>
          <cell r="BR225">
            <v>-7.1022431028000016E-2</v>
          </cell>
          <cell r="BS225">
            <v>15.775273576393275</v>
          </cell>
          <cell r="BT225">
            <v>44.743990670794851</v>
          </cell>
        </row>
        <row r="226">
          <cell r="B226" t="str">
            <v>Monton</v>
          </cell>
          <cell r="C226" t="str">
            <v>MONTON</v>
          </cell>
          <cell r="D226">
            <v>6.6</v>
          </cell>
          <cell r="E226">
            <v>54.75</v>
          </cell>
          <cell r="F226">
            <v>21.9</v>
          </cell>
          <cell r="G226">
            <v>0.75019407528067217</v>
          </cell>
          <cell r="H226">
            <v>0.65355306762107401</v>
          </cell>
          <cell r="I226">
            <v>14.311</v>
          </cell>
          <cell r="J226">
            <v>41.067999999999998</v>
          </cell>
          <cell r="K226">
            <v>1.8213202000000095E-2</v>
          </cell>
          <cell r="L226">
            <v>2.502808000000023E-3</v>
          </cell>
          <cell r="M226">
            <v>14.312812180901521</v>
          </cell>
          <cell r="N226">
            <v>41.073125621616803</v>
          </cell>
          <cell r="O226">
            <v>4.4098701000000129E-2</v>
          </cell>
          <cell r="P226">
            <v>4.7935240000005486E-3</v>
          </cell>
          <cell r="Q226">
            <v>14.315276960494701</v>
          </cell>
          <cell r="R226">
            <v>41.080097071074682</v>
          </cell>
          <cell r="S226">
            <v>1.8213202000000095E-2</v>
          </cell>
          <cell r="T226">
            <v>7.0184799999997161E-3</v>
          </cell>
          <cell r="U226">
            <v>14.313207199756789</v>
          </cell>
          <cell r="V226">
            <v>41.074242903661833</v>
          </cell>
          <cell r="W226">
            <v>0.12525971600000019</v>
          </cell>
          <cell r="X226">
            <v>6.1514251999999825E-2</v>
          </cell>
          <cell r="Y226">
            <v>14.327338484954911</v>
          </cell>
          <cell r="Z226">
            <v>41.114212214023723</v>
          </cell>
          <cell r="AA226">
            <v>0.18953572200000013</v>
          </cell>
          <cell r="AB226">
            <v>0.11597840400000026</v>
          </cell>
          <cell r="AC226">
            <v>14.33772555498293</v>
          </cell>
          <cell r="AD226">
            <v>41.143591284637608</v>
          </cell>
          <cell r="AE226">
            <v>0.27144047800000026</v>
          </cell>
          <cell r="AF226">
            <v>0.17067469599999985</v>
          </cell>
          <cell r="AG226">
            <v>14.349675047685109</v>
          </cell>
          <cell r="AH226">
            <v>41.177389553923412</v>
          </cell>
          <cell r="AI226">
            <v>0.3752515070000001</v>
          </cell>
          <cell r="AJ226">
            <v>0.22502654400000033</v>
          </cell>
          <cell r="AK226">
            <v>14.363510711262647</v>
          </cell>
          <cell r="AL226">
            <v>41.216522720074984</v>
          </cell>
          <cell r="AM226">
            <v>0.49985459800000009</v>
          </cell>
          <cell r="AN226">
            <v>0.27959219199999996</v>
          </cell>
          <cell r="AO226">
            <v>14.379183911215984</v>
          </cell>
          <cell r="AP226">
            <v>41.26085322395457</v>
          </cell>
          <cell r="AQ226">
            <v>0.63985790800000009</v>
          </cell>
          <cell r="AR226">
            <v>0.33401761200000024</v>
          </cell>
          <cell r="AS226">
            <v>14.396192014186241</v>
          </cell>
          <cell r="AT226">
            <v>41.308959403736125</v>
          </cell>
          <cell r="AU226">
            <v>14.321</v>
          </cell>
          <cell r="AV226">
            <v>41.445999999999998</v>
          </cell>
          <cell r="AW226">
            <v>0.80227751900000011</v>
          </cell>
          <cell r="AX226">
            <v>0.38825170800000031</v>
          </cell>
          <cell r="AY226">
            <v>14.425144298437358</v>
          </cell>
          <cell r="AZ226">
            <v>41.740564558587884</v>
          </cell>
          <cell r="BA226">
            <v>1.8629110300000002</v>
          </cell>
          <cell r="BB226">
            <v>0.65139618400000021</v>
          </cell>
          <cell r="BC226">
            <v>14.540944840428534</v>
          </cell>
          <cell r="BD226">
            <v>42.068097952616036</v>
          </cell>
          <cell r="BE226">
            <v>14.339</v>
          </cell>
          <cell r="BF226">
            <v>42.15</v>
          </cell>
          <cell r="BG226">
            <v>3.07022944167</v>
          </cell>
          <cell r="BH226">
            <v>0.70364825600000014</v>
          </cell>
          <cell r="BI226">
            <v>14.669128682520986</v>
          </cell>
          <cell r="BJ226">
            <v>43.083744920299075</v>
          </cell>
          <cell r="BK226">
            <v>4.1554620544749996</v>
          </cell>
          <cell r="BL226">
            <v>0.70364825599999659</v>
          </cell>
          <cell r="BM226">
            <v>14.764061916026488</v>
          </cell>
          <cell r="BN226">
            <v>43.352256652985908</v>
          </cell>
          <cell r="BO226">
            <v>14.351000000000001</v>
          </cell>
          <cell r="BP226">
            <v>42.503999999999998</v>
          </cell>
          <cell r="BQ226">
            <v>5.0053283312616994</v>
          </cell>
          <cell r="BR226">
            <v>0.70364825599999659</v>
          </cell>
          <cell r="BS226">
            <v>14.850405934765579</v>
          </cell>
          <cell r="BT226">
            <v>43.916533292150184</v>
          </cell>
        </row>
        <row r="227">
          <cell r="B227" t="str">
            <v>Moorside</v>
          </cell>
          <cell r="C227" t="str">
            <v>MOORSIDE</v>
          </cell>
          <cell r="D227">
            <v>6.6</v>
          </cell>
          <cell r="E227">
            <v>62.5</v>
          </cell>
          <cell r="F227">
            <v>25</v>
          </cell>
          <cell r="G227">
            <v>0.62308446818524443</v>
          </cell>
          <cell r="H227">
            <v>0.54239930469416675</v>
          </cell>
          <cell r="I227">
            <v>13.558999999999999</v>
          </cell>
          <cell r="J227">
            <v>38.94</v>
          </cell>
          <cell r="K227">
            <v>1.0935898999999916E-2</v>
          </cell>
          <cell r="L227">
            <v>2.9692600000075231E-4</v>
          </cell>
          <cell r="M227">
            <v>13.559982617354168</v>
          </cell>
          <cell r="N227">
            <v>38.942779261577776</v>
          </cell>
          <cell r="O227">
            <v>2.6121797000000058E-2</v>
          </cell>
          <cell r="P227">
            <v>6.3491000000048814E-4</v>
          </cell>
          <cell r="Q227">
            <v>13.56134060484683</v>
          </cell>
          <cell r="R227">
            <v>38.946620230237087</v>
          </cell>
          <cell r="S227">
            <v>1.0935898999999916E-2</v>
          </cell>
          <cell r="T227">
            <v>1.0158579999988149E-3</v>
          </cell>
          <cell r="U227">
            <v>13.560045507594126</v>
          </cell>
          <cell r="V227">
            <v>38.942957142038352</v>
          </cell>
          <cell r="W227">
            <v>7.2588094000000103E-2</v>
          </cell>
          <cell r="X227">
            <v>4.1996538000002914E-2</v>
          </cell>
          <cell r="Y227">
            <v>13.569023555777301</v>
          </cell>
          <cell r="Z227">
            <v>38.968350897046925</v>
          </cell>
          <cell r="AA227">
            <v>0.10852267400000004</v>
          </cell>
          <cell r="AB227">
            <v>8.3011309999999838E-2</v>
          </cell>
          <cell r="AC227">
            <v>13.575754878366872</v>
          </cell>
          <cell r="AD227">
            <v>38.987389952444687</v>
          </cell>
          <cell r="AE227">
            <v>0.15361618100000007</v>
          </cell>
          <cell r="AF227">
            <v>0.12411791000000072</v>
          </cell>
          <cell r="AG227">
            <v>13.583295432151816</v>
          </cell>
          <cell r="AH227">
            <v>39.008717859305627</v>
          </cell>
          <cell r="AI227">
            <v>0.20983467599999983</v>
          </cell>
          <cell r="AJ227">
            <v>0.16517392600000047</v>
          </cell>
          <cell r="AK227">
            <v>13.591804745047442</v>
          </cell>
          <cell r="AL227">
            <v>39.032785830712569</v>
          </cell>
          <cell r="AM227">
            <v>0.27647999000000012</v>
          </cell>
          <cell r="AN227">
            <v>0.20631314600000117</v>
          </cell>
          <cell r="AO227">
            <v>13.601233446520075</v>
          </cell>
          <cell r="AP227">
            <v>39.059454225708897</v>
          </cell>
          <cell r="AQ227">
            <v>0.35079808700000004</v>
          </cell>
          <cell r="AR227">
            <v>0.2474410460000005</v>
          </cell>
          <cell r="AS227">
            <v>13.611332352193532</v>
          </cell>
          <cell r="AT227">
            <v>39.088018244445955</v>
          </cell>
          <cell r="AU227">
            <v>13.56</v>
          </cell>
          <cell r="AV227">
            <v>38.930999999999997</v>
          </cell>
          <cell r="AW227">
            <v>0.43573232000000006</v>
          </cell>
          <cell r="AX227">
            <v>0.28853539799999961</v>
          </cell>
          <cell r="AY227">
            <v>13.623356994235252</v>
          </cell>
          <cell r="AZ227">
            <v>39.110200641037366</v>
          </cell>
          <cell r="BA227">
            <v>0.98394009400000004</v>
          </cell>
          <cell r="BB227">
            <v>0.37331737400000087</v>
          </cell>
          <cell r="BC227">
            <v>13.678729237046884</v>
          </cell>
          <cell r="BD227">
            <v>39.266816994563825</v>
          </cell>
          <cell r="BE227">
            <v>13.637</v>
          </cell>
          <cell r="BF227">
            <v>39.673000000000002</v>
          </cell>
          <cell r="BG227">
            <v>1.6169935094999996</v>
          </cell>
          <cell r="BH227">
            <v>-0.55263284199999951</v>
          </cell>
          <cell r="BI227">
            <v>13.730107411802422</v>
          </cell>
          <cell r="BJ227">
            <v>39.936347529056881</v>
          </cell>
          <cell r="BK227">
            <v>2.204948155136</v>
          </cell>
          <cell r="BL227">
            <v>-2.7661328419999993</v>
          </cell>
          <cell r="BM227">
            <v>13.587909071208179</v>
          </cell>
          <cell r="BN227">
            <v>39.534149885426231</v>
          </cell>
          <cell r="BO227">
            <v>13.638</v>
          </cell>
          <cell r="BP227">
            <v>39.686</v>
          </cell>
          <cell r="BQ227">
            <v>2.6846080678319995</v>
          </cell>
          <cell r="BR227">
            <v>-3.4291328419999996</v>
          </cell>
          <cell r="BS227">
            <v>13.572870972911479</v>
          </cell>
          <cell r="BT227">
            <v>39.501787293174495</v>
          </cell>
        </row>
        <row r="228">
          <cell r="B228" t="str">
            <v>Morton Park &amp; Pirelli</v>
          </cell>
          <cell r="C228" t="str">
            <v>MORTON PK</v>
          </cell>
          <cell r="D228">
            <v>11</v>
          </cell>
          <cell r="E228">
            <v>50</v>
          </cell>
          <cell r="F228">
            <v>20</v>
          </cell>
          <cell r="G228">
            <v>0.65931504377679051</v>
          </cell>
          <cell r="H228">
            <v>0.57733400762384768</v>
          </cell>
          <cell r="I228">
            <v>11.545</v>
          </cell>
          <cell r="J228">
            <v>32.960999999999999</v>
          </cell>
          <cell r="K228">
            <v>3.0721676000002418E-2</v>
          </cell>
          <cell r="L228">
            <v>1.2895280000009279E-3</v>
          </cell>
          <cell r="M228">
            <v>11.546680152476954</v>
          </cell>
          <cell r="N228">
            <v>32.965752188839524</v>
          </cell>
          <cell r="O228">
            <v>7.4530541000001449E-2</v>
          </cell>
          <cell r="P228">
            <v>2.6059600000110095E-3</v>
          </cell>
          <cell r="Q228">
            <v>11.549048616328792</v>
          </cell>
          <cell r="R228">
            <v>32.972451216242042</v>
          </cell>
          <cell r="S228">
            <v>3.0721676000002418E-2</v>
          </cell>
          <cell r="T228">
            <v>3.9860239999995883E-3</v>
          </cell>
          <cell r="U228">
            <v>11.546821681812542</v>
          </cell>
          <cell r="V228">
            <v>32.966152494251247</v>
          </cell>
          <cell r="W228">
            <v>0.21816412500000482</v>
          </cell>
          <cell r="X228">
            <v>4.6745255999994129E-2</v>
          </cell>
          <cell r="Y228">
            <v>11.558904136584655</v>
          </cell>
          <cell r="Z228">
            <v>33.000326837062211</v>
          </cell>
          <cell r="AA228">
            <v>0.33437922900000316</v>
          </cell>
          <cell r="AB228">
            <v>8.9552576000002659E-2</v>
          </cell>
          <cell r="AC228">
            <v>11.567250649248617</v>
          </cell>
          <cell r="AD228">
            <v>33.023934339878004</v>
          </cell>
          <cell r="AE228">
            <v>0.48169281600000247</v>
          </cell>
          <cell r="AF228">
            <v>0.13260211200000072</v>
          </cell>
          <cell r="AG228">
            <v>11.577242122003875</v>
          </cell>
          <cell r="AH228">
            <v>33.052194492435135</v>
          </cell>
          <cell r="AI228">
            <v>0.66626170300000354</v>
          </cell>
          <cell r="AJ228">
            <v>0.17542643600000929</v>
          </cell>
          <cell r="AK228">
            <v>11.589177170329579</v>
          </cell>
          <cell r="AL228">
            <v>33.08595190685471</v>
          </cell>
          <cell r="AM228">
            <v>0.88646345300000462</v>
          </cell>
          <cell r="AN228">
            <v>0.21847375599999452</v>
          </cell>
          <cell r="AO228">
            <v>11.602994163186708</v>
          </cell>
          <cell r="AP228">
            <v>33.125032264234243</v>
          </cell>
          <cell r="AQ228">
            <v>1.1329802390000054</v>
          </cell>
          <cell r="AR228">
            <v>0.26145030800000768</v>
          </cell>
          <cell r="AS228">
            <v>11.6181886228797</v>
          </cell>
          <cell r="AT228">
            <v>33.16800868617576</v>
          </cell>
          <cell r="AU228">
            <v>11.545</v>
          </cell>
          <cell r="AV228">
            <v>32.984000000000002</v>
          </cell>
          <cell r="AW228">
            <v>1.4018293390000025</v>
          </cell>
          <cell r="AX228">
            <v>0.30429630799997653</v>
          </cell>
          <cell r="AY228">
            <v>11.634548372869705</v>
          </cell>
          <cell r="AZ228">
            <v>33.237281046801563</v>
          </cell>
          <cell r="BA228">
            <v>3.134739941000003</v>
          </cell>
          <cell r="BB228">
            <v>0.51221299999998848</v>
          </cell>
          <cell r="BC228">
            <v>11.736415387473476</v>
          </cell>
          <cell r="BD228">
            <v>33.525404474023787</v>
          </cell>
          <cell r="BE228">
            <v>11.548999999999999</v>
          </cell>
          <cell r="BF228">
            <v>33.029000000000003</v>
          </cell>
          <cell r="BG228">
            <v>5.1787468418000024</v>
          </cell>
          <cell r="BH228">
            <v>0.55348850800001514</v>
          </cell>
          <cell r="BI228">
            <v>11.849864329296848</v>
          </cell>
          <cell r="BJ228">
            <v>33.879972829851781</v>
          </cell>
          <cell r="BK228">
            <v>7.0440581840440046</v>
          </cell>
          <cell r="BL228">
            <v>0.55348850800001514</v>
          </cell>
          <cell r="BM228">
            <v>11.947767784348397</v>
          </cell>
          <cell r="BN228">
            <v>34.156885617725948</v>
          </cell>
          <cell r="BO228">
            <v>11.551</v>
          </cell>
          <cell r="BP228">
            <v>33.048999999999999</v>
          </cell>
          <cell r="BQ228">
            <v>8.4850876702950018</v>
          </cell>
          <cell r="BR228">
            <v>0.55348850800000093</v>
          </cell>
          <cell r="BS228">
            <v>12.025402217239051</v>
          </cell>
          <cell r="BT228">
            <v>34.390812099278662</v>
          </cell>
        </row>
        <row r="229">
          <cell r="B229" t="str">
            <v>Mosley Rd</v>
          </cell>
          <cell r="C229" t="str">
            <v>MOSLEY RD</v>
          </cell>
          <cell r="D229">
            <v>6.6</v>
          </cell>
          <cell r="E229">
            <v>50</v>
          </cell>
          <cell r="F229">
            <v>20</v>
          </cell>
          <cell r="G229">
            <v>0.74856740037861702</v>
          </cell>
          <cell r="H229">
            <v>0.64640654107237938</v>
          </cell>
          <cell r="I229">
            <v>12.928000000000001</v>
          </cell>
          <cell r="J229">
            <v>37.427999999999997</v>
          </cell>
          <cell r="K229">
            <v>1.4954900000000021E-3</v>
          </cell>
          <cell r="L229">
            <v>0</v>
          </cell>
          <cell r="M229">
            <v>12.928130821447587</v>
          </cell>
          <cell r="N229">
            <v>37.428370018930849</v>
          </cell>
          <cell r="O229">
            <v>3.399279000000005E-3</v>
          </cell>
          <cell r="P229">
            <v>0</v>
          </cell>
          <cell r="Q229">
            <v>12.928297359794804</v>
          </cell>
          <cell r="R229">
            <v>37.428841060509427</v>
          </cell>
          <cell r="S229">
            <v>1.4954900000000021E-3</v>
          </cell>
          <cell r="T229">
            <v>0</v>
          </cell>
          <cell r="U229">
            <v>12.928130821447587</v>
          </cell>
          <cell r="V229">
            <v>37.428370018930849</v>
          </cell>
          <cell r="W229">
            <v>8.4861229999999982E-3</v>
          </cell>
          <cell r="X229">
            <v>2.0320247999999985E-2</v>
          </cell>
          <cell r="Y229">
            <v>12.930519903947156</v>
          </cell>
          <cell r="Z229">
            <v>37.435127364675886</v>
          </cell>
          <cell r="AA229">
            <v>1.1915829000000003E-2</v>
          </cell>
          <cell r="AB229">
            <v>4.0640500000000024E-2</v>
          </cell>
          <cell r="AC229">
            <v>12.932597486469056</v>
          </cell>
          <cell r="AD229">
            <v>37.441003655434727</v>
          </cell>
          <cell r="AE229">
            <v>1.5885359000000002E-2</v>
          </cell>
          <cell r="AF229">
            <v>6.0960747999999954E-2</v>
          </cell>
          <cell r="AG229">
            <v>12.934722290994339</v>
          </cell>
          <cell r="AH229">
            <v>37.447013510188818</v>
          </cell>
          <cell r="AI229">
            <v>2.0424598000000002E-2</v>
          </cell>
          <cell r="AJ229">
            <v>8.1280995999999994E-2</v>
          </cell>
          <cell r="AK229">
            <v>12.936896932132424</v>
          </cell>
          <cell r="AL229">
            <v>37.453164324170366</v>
          </cell>
          <cell r="AM229">
            <v>2.5430224000000001E-2</v>
          </cell>
          <cell r="AN229">
            <v>0.10160124399999998</v>
          </cell>
          <cell r="AO229">
            <v>12.939112371552326</v>
          </cell>
          <cell r="AP229">
            <v>37.459430533118855</v>
          </cell>
          <cell r="AQ229">
            <v>3.0749921999999999E-2</v>
          </cell>
          <cell r="AR229">
            <v>0.12192149599999996</v>
          </cell>
          <cell r="AS229">
            <v>12.94135528549695</v>
          </cell>
          <cell r="AT229">
            <v>37.4657744517583</v>
          </cell>
          <cell r="AU229">
            <v>12.938000000000001</v>
          </cell>
          <cell r="AV229">
            <v>37.82</v>
          </cell>
          <cell r="AW229">
            <v>3.6796677999999999E-2</v>
          </cell>
          <cell r="AX229">
            <v>0.14224174399999995</v>
          </cell>
          <cell r="AY229">
            <v>12.953661800172272</v>
          </cell>
          <cell r="AZ229">
            <v>37.864298260429607</v>
          </cell>
          <cell r="BA229">
            <v>7.5395244000000014E-2</v>
          </cell>
          <cell r="BB229">
            <v>0.24384298800000004</v>
          </cell>
          <cell r="BC229">
            <v>12.965926102906186</v>
          </cell>
          <cell r="BD229">
            <v>37.898986946948305</v>
          </cell>
          <cell r="BE229">
            <v>12.95</v>
          </cell>
          <cell r="BF229">
            <v>38.237000000000002</v>
          </cell>
          <cell r="BG229">
            <v>0.12378025663999999</v>
          </cell>
          <cell r="BH229">
            <v>0.26416324000000002</v>
          </cell>
          <cell r="BI229">
            <v>12.983936254881131</v>
          </cell>
          <cell r="BJ229">
            <v>38.332986223818097</v>
          </cell>
          <cell r="BK229">
            <v>0.18363305290688003</v>
          </cell>
          <cell r="BL229">
            <v>0.26416324000000013</v>
          </cell>
          <cell r="BM229">
            <v>12.989172016704833</v>
          </cell>
          <cell r="BN229">
            <v>38.347795194578964</v>
          </cell>
          <cell r="BO229">
            <v>12.917</v>
          </cell>
          <cell r="BP229">
            <v>38.494999999999997</v>
          </cell>
          <cell r="BQ229">
            <v>0.25028052739980006</v>
          </cell>
          <cell r="BR229">
            <v>0.26416323999999969</v>
          </cell>
          <cell r="BS229">
            <v>12.962002158725939</v>
          </cell>
          <cell r="BT229">
            <v>38.62228532641258</v>
          </cell>
        </row>
        <row r="230">
          <cell r="B230" t="str">
            <v>Moss Lane</v>
          </cell>
          <cell r="C230" t="str">
            <v>MOSS LANE</v>
          </cell>
          <cell r="D230">
            <v>11</v>
          </cell>
          <cell r="E230">
            <v>33.405000000000001</v>
          </cell>
          <cell r="F230">
            <v>13.1</v>
          </cell>
          <cell r="G230">
            <v>0.81430350329790879</v>
          </cell>
          <cell r="H230">
            <v>0.70605698609692435</v>
          </cell>
          <cell r="I230">
            <v>9.2479999999999993</v>
          </cell>
          <cell r="J230">
            <v>27.198</v>
          </cell>
          <cell r="K230">
            <v>2.2836206999999997E-2</v>
          </cell>
          <cell r="L230">
            <v>2.8184039999996635E-3</v>
          </cell>
          <cell r="M230">
            <v>9.249346517869709</v>
          </cell>
          <cell r="N230">
            <v>27.201808527666643</v>
          </cell>
          <cell r="O230">
            <v>5.5002309999999999E-2</v>
          </cell>
          <cell r="P230">
            <v>5.4985359999997208E-3</v>
          </cell>
          <cell r="Q230">
            <v>9.2511754708840268</v>
          </cell>
          <cell r="R230">
            <v>27.206981587982224</v>
          </cell>
          <cell r="S230">
            <v>2.2836206999999997E-2</v>
          </cell>
          <cell r="T230">
            <v>8.1740839999993042E-3</v>
          </cell>
          <cell r="U230">
            <v>9.2496276181687715</v>
          </cell>
          <cell r="V230">
            <v>27.202603599377287</v>
          </cell>
          <cell r="W230">
            <v>0.15487779999999995</v>
          </cell>
          <cell r="X230">
            <v>7.6163355999998572E-2</v>
          </cell>
          <cell r="Y230">
            <v>9.2601265157827708</v>
          </cell>
          <cell r="Z230">
            <v>27.232298966168653</v>
          </cell>
          <cell r="AA230">
            <v>0.23325578499999988</v>
          </cell>
          <cell r="AB230">
            <v>0.14415961200000194</v>
          </cell>
          <cell r="AC230">
            <v>9.2678091710049326</v>
          </cell>
          <cell r="AD230">
            <v>27.25402879658909</v>
          </cell>
          <cell r="AE230">
            <v>0.33257398000000005</v>
          </cell>
          <cell r="AF230">
            <v>0.21250267599999972</v>
          </cell>
          <cell r="AG230">
            <v>9.2766091049155062</v>
          </cell>
          <cell r="AH230">
            <v>27.27891876835773</v>
          </cell>
          <cell r="AI230">
            <v>0.45773552799999995</v>
          </cell>
          <cell r="AJ230">
            <v>0.28041364400000113</v>
          </cell>
          <cell r="AK230">
            <v>9.2867427839232999</v>
          </cell>
          <cell r="AL230">
            <v>27.307581140936843</v>
          </cell>
          <cell r="AM230">
            <v>0.6073349589999999</v>
          </cell>
          <cell r="AN230">
            <v>0.34864462400000029</v>
          </cell>
          <cell r="AO230">
            <v>9.2981759154168024</v>
          </cell>
          <cell r="AP230">
            <v>27.339918920173858</v>
          </cell>
          <cell r="AQ230">
            <v>0.77499109100000019</v>
          </cell>
          <cell r="AR230">
            <v>0.41671593600000101</v>
          </cell>
          <cell r="AS230">
            <v>9.3105483975303276</v>
          </cell>
          <cell r="AT230">
            <v>27.374913584184192</v>
          </cell>
          <cell r="AU230">
            <v>9.2579999999999991</v>
          </cell>
          <cell r="AV230">
            <v>27.611999999999998</v>
          </cell>
          <cell r="AW230">
            <v>0.96847285599999977</v>
          </cell>
          <cell r="AX230">
            <v>0.4845453880000008</v>
          </cell>
          <cell r="AY230">
            <v>9.3342636794828024</v>
          </cell>
          <cell r="AZ230">
            <v>27.82770625968211</v>
          </cell>
          <cell r="BA230">
            <v>2.2265685250000002</v>
          </cell>
          <cell r="BB230">
            <v>0.81318113599999986</v>
          </cell>
          <cell r="BC230">
            <v>9.4175454804588554</v>
          </cell>
          <cell r="BD230">
            <v>28.063262764560491</v>
          </cell>
          <cell r="BE230">
            <v>9.234</v>
          </cell>
          <cell r="BF230">
            <v>28.027000000000001</v>
          </cell>
          <cell r="BG230">
            <v>3.6630044597400007</v>
          </cell>
          <cell r="BH230">
            <v>0.87360861999999795</v>
          </cell>
          <cell r="BI230">
            <v>9.4721104347997329</v>
          </cell>
          <cell r="BJ230">
            <v>28.700478012472676</v>
          </cell>
          <cell r="BK230">
            <v>4.9645528945885999</v>
          </cell>
          <cell r="BL230">
            <v>0.35665915200000153</v>
          </cell>
          <cell r="BM230">
            <v>9.5132912006830015</v>
          </cell>
          <cell r="BN230">
            <v>28.816954807714733</v>
          </cell>
          <cell r="BO230">
            <v>9.2360000000000007</v>
          </cell>
          <cell r="BP230">
            <v>28.056000000000001</v>
          </cell>
          <cell r="BQ230">
            <v>5.9945527208806002</v>
          </cell>
          <cell r="BR230">
            <v>-1.0267012439999954</v>
          </cell>
          <cell r="BS230">
            <v>9.4967445806791915</v>
          </cell>
          <cell r="BT230">
            <v>28.793497044623596</v>
          </cell>
        </row>
        <row r="231">
          <cell r="B231" t="str">
            <v>Moss Nook Primary</v>
          </cell>
          <cell r="C231" t="str">
            <v>MOSS NOOK</v>
          </cell>
          <cell r="D231">
            <v>11</v>
          </cell>
          <cell r="E231">
            <v>62.5</v>
          </cell>
          <cell r="F231">
            <v>25</v>
          </cell>
          <cell r="G231">
            <v>0.40531024842569657</v>
          </cell>
          <cell r="H231">
            <v>0.31416087821928657</v>
          </cell>
          <cell r="I231">
            <v>7.8529999999999998</v>
          </cell>
          <cell r="J231">
            <v>25.329000000000001</v>
          </cell>
          <cell r="K231">
            <v>1.8432138999999959E-2</v>
          </cell>
          <cell r="L231">
            <v>1.0387279999974908E-3</v>
          </cell>
          <cell r="M231">
            <v>7.854021955482164</v>
          </cell>
          <cell r="N231">
            <v>25.331890526606035</v>
          </cell>
          <cell r="O231">
            <v>4.4548478000000058E-2</v>
          </cell>
          <cell r="P231">
            <v>2.0651560000004565E-3</v>
          </cell>
          <cell r="Q231">
            <v>7.8554465812852552</v>
          </cell>
          <cell r="R231">
            <v>25.335919976870112</v>
          </cell>
          <cell r="S231">
            <v>1.8432138999999959E-2</v>
          </cell>
          <cell r="T231">
            <v>3.1172320000010245E-3</v>
          </cell>
          <cell r="U231">
            <v>7.8541310486497924</v>
          </cell>
          <cell r="V231">
            <v>25.332199088680483</v>
          </cell>
          <cell r="W231">
            <v>0.12608958040000007</v>
          </cell>
          <cell r="X231">
            <v>3.978906800000459E-2</v>
          </cell>
          <cell r="Y231">
            <v>7.8617063711187773</v>
          </cell>
          <cell r="Z231">
            <v>25.353625336230458</v>
          </cell>
          <cell r="AA231">
            <v>0.19044087600000004</v>
          </cell>
          <cell r="AB231">
            <v>7.6481023999988906E-2</v>
          </cell>
          <cell r="AC231">
            <v>7.8670097664379632</v>
          </cell>
          <cell r="AD231">
            <v>25.368625603404496</v>
          </cell>
          <cell r="AE231">
            <v>0.27230102600000006</v>
          </cell>
          <cell r="AF231">
            <v>0.1133348839999897</v>
          </cell>
          <cell r="AG231">
            <v>7.8732406360406983</v>
          </cell>
          <cell r="AH231">
            <v>25.386249163999626</v>
          </cell>
          <cell r="AI231">
            <v>0.37589201799999994</v>
          </cell>
          <cell r="AJ231">
            <v>0.15001462800000809</v>
          </cell>
          <cell r="AK231">
            <v>7.8806029403306104</v>
          </cell>
          <cell r="AL231">
            <v>25.40707290515385</v>
          </cell>
          <cell r="AM231">
            <v>0.50008464799999974</v>
          </cell>
          <cell r="AN231">
            <v>0.18684388400000529</v>
          </cell>
          <cell r="AO231">
            <v>7.889054397533112</v>
          </cell>
          <cell r="AP231">
            <v>25.430977235949037</v>
          </cell>
          <cell r="AQ231">
            <v>0.63952464600000003</v>
          </cell>
          <cell r="AR231">
            <v>0.22361429999999416</v>
          </cell>
          <cell r="AS231">
            <v>7.898303045711013</v>
          </cell>
          <cell r="AT231">
            <v>25.457136363322647</v>
          </cell>
          <cell r="AU231">
            <v>7.8620000000000001</v>
          </cell>
          <cell r="AV231">
            <v>25.681000000000001</v>
          </cell>
          <cell r="AW231">
            <v>0.80094801999999998</v>
          </cell>
          <cell r="AX231">
            <v>0.26028618800000203</v>
          </cell>
          <cell r="AY231">
            <v>7.917700350514731</v>
          </cell>
          <cell r="AZ231">
            <v>25.838544382253737</v>
          </cell>
          <cell r="BA231">
            <v>1.8510816681</v>
          </cell>
          <cell r="BB231">
            <v>0.43917366000000158</v>
          </cell>
          <cell r="BC231">
            <v>7.9822072300174103</v>
          </cell>
          <cell r="BD231">
            <v>26.020997389971846</v>
          </cell>
          <cell r="BE231">
            <v>7.867</v>
          </cell>
          <cell r="BF231">
            <v>25.856000000000002</v>
          </cell>
          <cell r="BG231">
            <v>3.0431939886029999</v>
          </cell>
          <cell r="BH231">
            <v>0.37071577600000438</v>
          </cell>
          <cell r="BI231">
            <v>8.0461837928711493</v>
          </cell>
          <cell r="BJ231">
            <v>26.362808300071663</v>
          </cell>
          <cell r="BK231">
            <v>4.1067167836055001</v>
          </cell>
          <cell r="BL231">
            <v>-10.839093620000007</v>
          </cell>
          <cell r="BM231">
            <v>7.5136418564746936</v>
          </cell>
          <cell r="BN231">
            <v>24.856552242103067</v>
          </cell>
          <cell r="BO231">
            <v>7.8719999999999999</v>
          </cell>
          <cell r="BP231">
            <v>26.036000000000001</v>
          </cell>
          <cell r="BQ231">
            <v>4.9303203835825</v>
          </cell>
          <cell r="BR231">
            <v>-40.836622024</v>
          </cell>
          <cell r="BS231">
            <v>5.9874079165728231</v>
          </cell>
          <cell r="BT231">
            <v>20.705568632152641</v>
          </cell>
        </row>
        <row r="232">
          <cell r="B232" t="str">
            <v>Moss Side (Leyland) &amp; Seven Stars</v>
          </cell>
          <cell r="C232" t="str">
            <v>MOSS SIDE (Leyland)</v>
          </cell>
          <cell r="D232">
            <v>11</v>
          </cell>
          <cell r="E232">
            <v>33.405000000000001</v>
          </cell>
          <cell r="F232">
            <v>13.1</v>
          </cell>
          <cell r="G232">
            <v>0.69665765422387127</v>
          </cell>
          <cell r="H232">
            <v>0.6074321225615894</v>
          </cell>
          <cell r="I232">
            <v>7.9560000000000004</v>
          </cell>
          <cell r="J232">
            <v>23.268000000000001</v>
          </cell>
          <cell r="K232">
            <v>2.4603779999999964E-2</v>
          </cell>
          <cell r="L232">
            <v>1.3230479999997158E-3</v>
          </cell>
          <cell r="M232">
            <v>7.9573608055568217</v>
          </cell>
          <cell r="N232">
            <v>23.27184893934842</v>
          </cell>
          <cell r="O232">
            <v>5.9430648999999947E-2</v>
          </cell>
          <cell r="P232">
            <v>2.5931120000013408E-3</v>
          </cell>
          <cell r="Q232">
            <v>7.959255403191773</v>
          </cell>
          <cell r="R232">
            <v>23.277207670689599</v>
          </cell>
          <cell r="S232">
            <v>2.4603779999999964E-2</v>
          </cell>
          <cell r="T232">
            <v>3.8704600000007972E-3</v>
          </cell>
          <cell r="U232">
            <v>7.9574945100117249</v>
          </cell>
          <cell r="V232">
            <v>23.272227112655369</v>
          </cell>
          <cell r="W232">
            <v>0.16833512900000003</v>
          </cell>
          <cell r="X232">
            <v>4.3843168000000432E-2</v>
          </cell>
          <cell r="Y232">
            <v>7.9671364724444684</v>
          </cell>
          <cell r="Z232">
            <v>23.299498700735921</v>
          </cell>
          <cell r="AA232">
            <v>0.25429966900000001</v>
          </cell>
          <cell r="AB232">
            <v>8.3826595999999753E-2</v>
          </cell>
          <cell r="AC232">
            <v>7.9737470263743484</v>
          </cell>
          <cell r="AD232">
            <v>23.318196170780794</v>
          </cell>
          <cell r="AE232">
            <v>0.36353557499999989</v>
          </cell>
          <cell r="AF232">
            <v>0.12398512800000105</v>
          </cell>
          <cell r="AG232">
            <v>7.9815882008284156</v>
          </cell>
          <cell r="AH232">
            <v>23.340374361296544</v>
          </cell>
          <cell r="AI232">
            <v>0.50154328500000023</v>
          </cell>
          <cell r="AJ232">
            <v>0.16394049200000094</v>
          </cell>
          <cell r="AK232">
            <v>7.9909288397992988</v>
          </cell>
          <cell r="AL232">
            <v>23.36679367792425</v>
          </cell>
          <cell r="AM232">
            <v>0.6668103769999999</v>
          </cell>
          <cell r="AN232">
            <v>0.20405702399999903</v>
          </cell>
          <cell r="AO232">
            <v>8.0017086843996204</v>
          </cell>
          <cell r="AP232">
            <v>23.397283682792349</v>
          </cell>
          <cell r="AQ232">
            <v>0.85224588600000006</v>
          </cell>
          <cell r="AR232">
            <v>0.24410002400000064</v>
          </cell>
          <cell r="AS232">
            <v>8.0135432369330406</v>
          </cell>
          <cell r="AT232">
            <v>23.430756852187109</v>
          </cell>
          <cell r="AU232">
            <v>7.9580000000000002</v>
          </cell>
          <cell r="AV232">
            <v>23.259</v>
          </cell>
          <cell r="AW232">
            <v>1.0659138419999996</v>
          </cell>
          <cell r="AX232">
            <v>0.28402810800000111</v>
          </cell>
          <cell r="AY232">
            <v>8.0288535771111693</v>
          </cell>
          <cell r="AZ232">
            <v>23.459404179386528</v>
          </cell>
          <cell r="BA232">
            <v>2.452957853</v>
          </cell>
          <cell r="BB232">
            <v>0.47849139999999935</v>
          </cell>
          <cell r="BC232">
            <v>8.111861183212298</v>
          </cell>
          <cell r="BD232">
            <v>23.694185144043207</v>
          </cell>
          <cell r="BE232">
            <v>7.9619999999999997</v>
          </cell>
          <cell r="BF232">
            <v>23.254999999999999</v>
          </cell>
          <cell r="BG232">
            <v>4.0323612420299995</v>
          </cell>
          <cell r="BH232">
            <v>0.5171361559999994</v>
          </cell>
          <cell r="BI232">
            <v>8.2007866861300105</v>
          </cell>
          <cell r="BJ232">
            <v>23.930390740078376</v>
          </cell>
          <cell r="BK232">
            <v>5.4439404544676</v>
          </cell>
          <cell r="BL232">
            <v>0.5171361559999994</v>
          </cell>
          <cell r="BM232">
            <v>8.2748753805194042</v>
          </cell>
          <cell r="BN232">
            <v>24.139945212926367</v>
          </cell>
          <cell r="BO232">
            <v>7.9630000000000001</v>
          </cell>
          <cell r="BP232">
            <v>23.262</v>
          </cell>
          <cell r="BQ232">
            <v>6.5366311828020001</v>
          </cell>
          <cell r="BR232">
            <v>0.5171361559999994</v>
          </cell>
          <cell r="BS232">
            <v>8.3332267701689382</v>
          </cell>
          <cell r="BT232">
            <v>24.309159439053001</v>
          </cell>
        </row>
        <row r="233">
          <cell r="B233" t="str">
            <v>Moss Side (Longsight)</v>
          </cell>
          <cell r="C233" t="str">
            <v>MOSS SIDE (Longsight)</v>
          </cell>
          <cell r="D233">
            <v>6.6</v>
          </cell>
          <cell r="E233">
            <v>54.75</v>
          </cell>
          <cell r="F233">
            <v>21.9</v>
          </cell>
          <cell r="G233">
            <v>0.76071242268715411</v>
          </cell>
          <cell r="H233">
            <v>0.63650301514049912</v>
          </cell>
          <cell r="I233">
            <v>13.938000000000001</v>
          </cell>
          <cell r="J233">
            <v>41.645000000000003</v>
          </cell>
          <cell r="K233">
            <v>1.2745830999999985E-2</v>
          </cell>
          <cell r="L233">
            <v>3.4415840000001641E-3</v>
          </cell>
          <cell r="M233">
            <v>13.939416031576931</v>
          </cell>
          <cell r="N233">
            <v>41.649005142121688</v>
          </cell>
          <cell r="O233">
            <v>3.0973298000000038E-2</v>
          </cell>
          <cell r="P233">
            <v>2.0065545159999996</v>
          </cell>
          <cell r="Q233">
            <v>14.116237459377917</v>
          </cell>
          <cell r="R233">
            <v>42.14913166475035</v>
          </cell>
          <cell r="S233">
            <v>1.2745830999999985E-2</v>
          </cell>
          <cell r="T233">
            <v>2.0095522679999998</v>
          </cell>
          <cell r="U233">
            <v>14.11490520482414</v>
          </cell>
          <cell r="V233">
            <v>42.145363479833378</v>
          </cell>
          <cell r="W233">
            <v>8.8541867000000107E-2</v>
          </cell>
          <cell r="X233">
            <v>2.0424870399999993</v>
          </cell>
          <cell r="Y233">
            <v>14.124416683804141</v>
          </cell>
          <cell r="Z233">
            <v>42.172266004976869</v>
          </cell>
          <cell r="AA233">
            <v>0.13442689500000005</v>
          </cell>
          <cell r="AB233">
            <v>2.0753644319999993</v>
          </cell>
          <cell r="AC233">
            <v>14.131306608711569</v>
          </cell>
          <cell r="AD233">
            <v>42.191753655472503</v>
          </cell>
          <cell r="AE233">
            <v>0.19310545400000001</v>
          </cell>
          <cell r="AF233">
            <v>2.1085428559999997</v>
          </cell>
          <cell r="AG233">
            <v>14.139342010811871</v>
          </cell>
          <cell r="AH233">
            <v>42.214481204731243</v>
          </cell>
          <cell r="AI233">
            <v>0.26774210599999992</v>
          </cell>
          <cell r="AJ233">
            <v>2.1412535119999996</v>
          </cell>
          <cell r="AK233">
            <v>14.148732464928626</v>
          </cell>
          <cell r="AL233">
            <v>42.24104141986875</v>
          </cell>
          <cell r="AM233">
            <v>0.35756323900000009</v>
          </cell>
          <cell r="AN233">
            <v>2.1742415720000001</v>
          </cell>
          <cell r="AO233">
            <v>14.159475483207038</v>
          </cell>
          <cell r="AP233">
            <v>42.271427264169056</v>
          </cell>
          <cell r="AQ233">
            <v>0.45864727699999996</v>
          </cell>
          <cell r="AR233">
            <v>2.2070307560000009</v>
          </cell>
          <cell r="AS233">
            <v>14.171186353019005</v>
          </cell>
          <cell r="AT233">
            <v>42.304550605999594</v>
          </cell>
          <cell r="AU233">
            <v>13.997999999999999</v>
          </cell>
          <cell r="AV233">
            <v>43.895000000000003</v>
          </cell>
          <cell r="AW233">
            <v>0.57604214100000017</v>
          </cell>
          <cell r="AX233">
            <v>2.2395564919999997</v>
          </cell>
          <cell r="AY233">
            <v>14.244301004347347</v>
          </cell>
          <cell r="AZ233">
            <v>44.591644441548269</v>
          </cell>
          <cell r="BA233">
            <v>1.3430243296</v>
          </cell>
          <cell r="BB233">
            <v>2.3442845200000018</v>
          </cell>
          <cell r="BC233">
            <v>14.320555872257856</v>
          </cell>
          <cell r="BD233">
            <v>44.807325778340292</v>
          </cell>
          <cell r="BE233">
            <v>13.936999999999999</v>
          </cell>
          <cell r="BF233">
            <v>44.658999999999999</v>
          </cell>
          <cell r="BG233">
            <v>2.2130665302049999</v>
          </cell>
          <cell r="BH233">
            <v>1.9876206040000004</v>
          </cell>
          <cell r="BI233">
            <v>14.30446482541131</v>
          </cell>
          <cell r="BJ233">
            <v>45.698347479583475</v>
          </cell>
          <cell r="BK233">
            <v>2.9856959739135003</v>
          </cell>
          <cell r="BL233">
            <v>1.1022206039999998</v>
          </cell>
          <cell r="BM233">
            <v>14.294599960103499</v>
          </cell>
          <cell r="BN233">
            <v>45.670445426964889</v>
          </cell>
          <cell r="BO233">
            <v>13.956</v>
          </cell>
          <cell r="BP233">
            <v>45.018000000000001</v>
          </cell>
          <cell r="BQ233">
            <v>3.5797311443211002</v>
          </cell>
          <cell r="BR233">
            <v>0.83702060400000144</v>
          </cell>
          <cell r="BS233">
            <v>14.342365577399535</v>
          </cell>
          <cell r="BT233">
            <v>46.11080687918507</v>
          </cell>
        </row>
        <row r="234">
          <cell r="B234" t="str">
            <v>Mossley</v>
          </cell>
          <cell r="C234" t="str">
            <v>MOSSLEY</v>
          </cell>
          <cell r="D234">
            <v>11</v>
          </cell>
          <cell r="E234">
            <v>33.405000000000001</v>
          </cell>
          <cell r="F234">
            <v>13.1</v>
          </cell>
          <cell r="G234">
            <v>0.88570677592758484</v>
          </cell>
          <cell r="H234">
            <v>0.74112825101064717</v>
          </cell>
          <cell r="I234">
            <v>9.7070000000000007</v>
          </cell>
          <cell r="J234">
            <v>29.582000000000001</v>
          </cell>
          <cell r="K234">
            <v>2.7789512000000016E-2</v>
          </cell>
          <cell r="L234">
            <v>6.1257240000003321E-3</v>
          </cell>
          <cell r="M234">
            <v>9.708780088239477</v>
          </cell>
          <cell r="N234">
            <v>29.587034849860974</v>
          </cell>
          <cell r="O234">
            <v>6.7544639999999934E-2</v>
          </cell>
          <cell r="P234">
            <v>1.1641967999995728E-2</v>
          </cell>
          <cell r="Q234">
            <v>9.7111562190404559</v>
          </cell>
          <cell r="R234">
            <v>29.593755562670413</v>
          </cell>
          <cell r="S234">
            <v>2.7789512000000016E-2</v>
          </cell>
          <cell r="T234">
            <v>1.6931499999998323E-2</v>
          </cell>
          <cell r="U234">
            <v>9.709347244392422</v>
          </cell>
          <cell r="V234">
            <v>29.588639009707933</v>
          </cell>
          <cell r="W234">
            <v>0.19329583500000003</v>
          </cell>
          <cell r="X234">
            <v>6.8925492000001753E-2</v>
          </cell>
          <cell r="Y234">
            <v>9.7207630503391567</v>
          </cell>
          <cell r="Z234">
            <v>29.620927784898516</v>
          </cell>
          <cell r="AA234">
            <v>0.29361182000000019</v>
          </cell>
          <cell r="AB234">
            <v>0.12079841199999919</v>
          </cell>
          <cell r="AC234">
            <v>9.7287508962727411</v>
          </cell>
          <cell r="AD234">
            <v>29.643520825005357</v>
          </cell>
          <cell r="AE234">
            <v>0.42189669699999999</v>
          </cell>
          <cell r="AF234">
            <v>0.17316054399999814</v>
          </cell>
          <cell r="AG234">
            <v>9.7382324052976905</v>
          </cell>
          <cell r="AH234">
            <v>29.670338582315054</v>
          </cell>
          <cell r="AI234">
            <v>0.58503412199999993</v>
          </cell>
          <cell r="AJ234">
            <v>0.22470340799999988</v>
          </cell>
          <cell r="AK234">
            <v>9.7495001982653129</v>
          </cell>
          <cell r="AL234">
            <v>29.702208713580703</v>
          </cell>
          <cell r="AM234">
            <v>0.78133841500000001</v>
          </cell>
          <cell r="AN234">
            <v>0.27669638000000063</v>
          </cell>
          <cell r="AO234">
            <v>9.7625324248822949</v>
          </cell>
          <cell r="AP234">
            <v>29.739069416840014</v>
          </cell>
          <cell r="AQ234">
            <v>1.0022447319999999</v>
          </cell>
          <cell r="AR234">
            <v>0.32834191599999585</v>
          </cell>
          <cell r="AS234">
            <v>9.7768376872184479</v>
          </cell>
          <cell r="AT234">
            <v>29.779530808858198</v>
          </cell>
          <cell r="AU234">
            <v>9.718</v>
          </cell>
          <cell r="AV234">
            <v>29.978999999999999</v>
          </cell>
          <cell r="AW234">
            <v>1.2583655089999999</v>
          </cell>
          <cell r="AX234">
            <v>0.37953365199999922</v>
          </cell>
          <cell r="AY234">
            <v>9.8039674110462549</v>
          </cell>
          <cell r="AZ234">
            <v>30.222152557247433</v>
          </cell>
          <cell r="BA234">
            <v>2.9305884149999999</v>
          </cell>
          <cell r="BB234">
            <v>0.56797362000000007</v>
          </cell>
          <cell r="BC234">
            <v>9.901626884789442</v>
          </cell>
          <cell r="BD234">
            <v>30.498375261771098</v>
          </cell>
          <cell r="BE234">
            <v>9.7289999999999992</v>
          </cell>
          <cell r="BF234">
            <v>30.382999999999999</v>
          </cell>
          <cell r="BG234">
            <v>4.8289658282000012</v>
          </cell>
          <cell r="BH234">
            <v>0.43509576399999972</v>
          </cell>
          <cell r="BI234">
            <v>10.005291579753402</v>
          </cell>
          <cell r="BJ234">
            <v>31.1644705985135</v>
          </cell>
          <cell r="BK234">
            <v>6.5141636766961</v>
          </cell>
          <cell r="BL234">
            <v>-1.813177771999996</v>
          </cell>
          <cell r="BM234">
            <v>9.9757377706848107</v>
          </cell>
          <cell r="BN234">
            <v>31.080879803304327</v>
          </cell>
          <cell r="BO234">
            <v>9.73</v>
          </cell>
          <cell r="BP234">
            <v>30.402000000000001</v>
          </cell>
          <cell r="BQ234">
            <v>7.8077335036107005</v>
          </cell>
          <cell r="BR234">
            <v>-2.5230058759999991</v>
          </cell>
          <cell r="BS234">
            <v>10.007376265308627</v>
          </cell>
          <cell r="BT234">
            <v>31.186538552559714</v>
          </cell>
        </row>
        <row r="235">
          <cell r="B235" t="str">
            <v>Mount St</v>
          </cell>
          <cell r="C235" t="str">
            <v>MOUNT ST</v>
          </cell>
          <cell r="D235">
            <v>6.6</v>
          </cell>
          <cell r="E235">
            <v>50</v>
          </cell>
          <cell r="F235">
            <v>20</v>
          </cell>
          <cell r="G235">
            <v>0.84238700070377048</v>
          </cell>
          <cell r="H235">
            <v>0.74271225382356454</v>
          </cell>
          <cell r="I235">
            <v>14.852</v>
          </cell>
          <cell r="J235">
            <v>42.113</v>
          </cell>
          <cell r="K235">
            <v>2.1281598999999929E-2</v>
          </cell>
          <cell r="L235">
            <v>4.383072000000432E-3</v>
          </cell>
          <cell r="M235">
            <v>14.85424507647129</v>
          </cell>
          <cell r="N235">
            <v>42.119350035188525</v>
          </cell>
          <cell r="O235">
            <v>5.1696441000000037E-2</v>
          </cell>
          <cell r="P235">
            <v>8.3469080000000417E-3</v>
          </cell>
          <cell r="Q235">
            <v>14.857252430864879</v>
          </cell>
          <cell r="R235">
            <v>42.127856117929078</v>
          </cell>
          <cell r="S235">
            <v>2.1281598999999929E-2</v>
          </cell>
          <cell r="T235">
            <v>1.2160952000000336E-2</v>
          </cell>
          <cell r="U235">
            <v>14.854925464518521</v>
          </cell>
          <cell r="V235">
            <v>42.12127446319667</v>
          </cell>
          <cell r="W235">
            <v>0.14772886499999993</v>
          </cell>
          <cell r="X235">
            <v>6.378209999999962E-2</v>
          </cell>
          <cell r="Y235">
            <v>14.870502410996865</v>
          </cell>
          <cell r="Z235">
            <v>42.165332721136735</v>
          </cell>
          <cell r="AA235">
            <v>0.22423727100000002</v>
          </cell>
          <cell r="AB235">
            <v>0.11532483599999965</v>
          </cell>
          <cell r="AC235">
            <v>14.881703980891372</v>
          </cell>
          <cell r="AD235">
            <v>42.197015545266098</v>
          </cell>
          <cell r="AE235">
            <v>0.32203384600000007</v>
          </cell>
          <cell r="AF235">
            <v>0.16723788399999906</v>
          </cell>
          <cell r="AG235">
            <v>14.894800176518542</v>
          </cell>
          <cell r="AH235">
            <v>42.234057180208964</v>
          </cell>
          <cell r="AI235">
            <v>0.44636106599999992</v>
          </cell>
          <cell r="AJ235">
            <v>0.21855495599999974</v>
          </cell>
          <cell r="AK235">
            <v>14.910165067316697</v>
          </cell>
          <cell r="AL235">
            <v>42.277515654111234</v>
          </cell>
          <cell r="AM235">
            <v>0.59592617900000011</v>
          </cell>
          <cell r="AN235">
            <v>0.27021361200000049</v>
          </cell>
          <cell r="AO235">
            <v>14.927767582043893</v>
          </cell>
          <cell r="AP235">
            <v>42.327303084229378</v>
          </cell>
          <cell r="AQ235">
            <v>0.76420822699999991</v>
          </cell>
          <cell r="AR235">
            <v>0.3216212679999999</v>
          </cell>
          <cell r="AS235">
            <v>14.946985447156408</v>
          </cell>
          <cell r="AT235">
            <v>42.381659415193326</v>
          </cell>
          <cell r="AU235">
            <v>14.871</v>
          </cell>
          <cell r="AV235">
            <v>42.752000000000002</v>
          </cell>
          <cell r="AW235">
            <v>0.95953306699999996</v>
          </cell>
          <cell r="AX235">
            <v>0.37269770000000024</v>
          </cell>
          <cell r="AY235">
            <v>14.987539968477297</v>
          </cell>
          <cell r="AZ235">
            <v>43.081624807958249</v>
          </cell>
          <cell r="BA235">
            <v>2.2357730060000001</v>
          </cell>
          <cell r="BB235">
            <v>0.61482109599999957</v>
          </cell>
          <cell r="BC235">
            <v>15.120362313960616</v>
          </cell>
          <cell r="BD235">
            <v>43.457303132695685</v>
          </cell>
          <cell r="BE235">
            <v>14.888999999999999</v>
          </cell>
          <cell r="BF235">
            <v>43.414999999999999</v>
          </cell>
          <cell r="BG235">
            <v>3.68518440271</v>
          </cell>
          <cell r="BH235">
            <v>0.66242238400000053</v>
          </cell>
          <cell r="BI235">
            <v>15.269316961914797</v>
          </cell>
          <cell r="BJ235">
            <v>44.490698811080875</v>
          </cell>
          <cell r="BK235">
            <v>4.9760323022352999</v>
          </cell>
          <cell r="BL235">
            <v>0.64025217999999873</v>
          </cell>
          <cell r="BM235">
            <v>15.380297478433949</v>
          </cell>
          <cell r="BN235">
            <v>44.804599114321988</v>
          </cell>
          <cell r="BO235">
            <v>14.893000000000001</v>
          </cell>
          <cell r="BP235">
            <v>43.463000000000001</v>
          </cell>
          <cell r="BQ235">
            <v>5.9725942898148006</v>
          </cell>
          <cell r="BR235">
            <v>0.58092456000000103</v>
          </cell>
          <cell r="BS235">
            <v>15.466284223042404</v>
          </cell>
          <cell r="BT235">
            <v>45.084492646642182</v>
          </cell>
        </row>
        <row r="236">
          <cell r="B236" t="str">
            <v>Musgrave Rd</v>
          </cell>
          <cell r="C236" t="str">
            <v>MUSGRAVE RD</v>
          </cell>
          <cell r="D236">
            <v>6.6</v>
          </cell>
          <cell r="E236">
            <v>50</v>
          </cell>
          <cell r="F236">
            <v>20</v>
          </cell>
          <cell r="G236">
            <v>0.85627874554725414</v>
          </cell>
          <cell r="H236">
            <v>0.72205495722712387</v>
          </cell>
          <cell r="I236">
            <v>14.439</v>
          </cell>
          <cell r="J236">
            <v>42.808</v>
          </cell>
          <cell r="K236">
            <v>1.8212961000000027E-2</v>
          </cell>
          <cell r="L236">
            <v>5.7834840000001719E-3</v>
          </cell>
          <cell r="M236">
            <v>14.441099144542477</v>
          </cell>
          <cell r="N236">
            <v>42.813937277362704</v>
          </cell>
          <cell r="O236">
            <v>4.3892709999999946E-2</v>
          </cell>
          <cell r="P236">
            <v>1.0974560000001077E-2</v>
          </cell>
          <cell r="Q236">
            <v>14.443799641379425</v>
          </cell>
          <cell r="R236">
            <v>42.82157543586662</v>
          </cell>
          <cell r="S236">
            <v>1.8212961000000027E-2</v>
          </cell>
          <cell r="T236">
            <v>1.5937332000000026E-2</v>
          </cell>
          <cell r="U236">
            <v>14.441987375887342</v>
          </cell>
          <cell r="V236">
            <v>42.816449574991573</v>
          </cell>
          <cell r="W236">
            <v>0.12369544599999993</v>
          </cell>
          <cell r="X236">
            <v>6.3599748000001455E-2</v>
          </cell>
          <cell r="Y236">
            <v>14.455384080405125</v>
          </cell>
          <cell r="Z236">
            <v>42.854341177431877</v>
          </cell>
          <cell r="AA236">
            <v>0.18637876199999992</v>
          </cell>
          <cell r="AB236">
            <v>0.11113551600000005</v>
          </cell>
          <cell r="AC236">
            <v>14.465025749771373</v>
          </cell>
          <cell r="AD236">
            <v>42.881611936595206</v>
          </cell>
          <cell r="AE236">
            <v>0.26586388500000002</v>
          </cell>
          <cell r="AF236">
            <v>0.15912090800000023</v>
          </cell>
          <cell r="AG236">
            <v>14.476176527975765</v>
          </cell>
          <cell r="AH236">
            <v>42.913151100130541</v>
          </cell>
          <cell r="AI236">
            <v>0.36611135099999981</v>
          </cell>
          <cell r="AJ236">
            <v>0.20632343599999814</v>
          </cell>
          <cell r="AK236">
            <v>14.489075057328478</v>
          </cell>
          <cell r="AL236">
            <v>42.949633650421084</v>
          </cell>
          <cell r="AM236">
            <v>0.48600426000000008</v>
          </cell>
          <cell r="AN236">
            <v>0.25394115999999833</v>
          </cell>
          <cell r="AO236">
            <v>14.503728437488277</v>
          </cell>
          <cell r="AP236">
            <v>42.99107966833428</v>
          </cell>
          <cell r="AQ236">
            <v>0.62041639700000006</v>
          </cell>
          <cell r="AR236">
            <v>0.30122377999999994</v>
          </cell>
          <cell r="AS236">
            <v>14.51962260671014</v>
          </cell>
          <cell r="AT236">
            <v>43.036035167686705</v>
          </cell>
          <cell r="AU236">
            <v>14.45</v>
          </cell>
          <cell r="AV236">
            <v>43.003</v>
          </cell>
          <cell r="AW236">
            <v>0.77555029100000006</v>
          </cell>
          <cell r="AX236">
            <v>0.34807408000000173</v>
          </cell>
          <cell r="AY236">
            <v>14.548291641373465</v>
          </cell>
          <cell r="AZ236">
            <v>43.281010744596536</v>
          </cell>
          <cell r="BA236">
            <v>1.7835986639999999</v>
          </cell>
          <cell r="BB236">
            <v>0.44708548000000192</v>
          </cell>
          <cell r="BC236">
            <v>14.645134256214458</v>
          </cell>
          <cell r="BD236">
            <v>43.55492302324415</v>
          </cell>
          <cell r="BE236">
            <v>14.382999999999999</v>
          </cell>
          <cell r="BF236">
            <v>43.088000000000001</v>
          </cell>
          <cell r="BG236">
            <v>2.9319913224899996</v>
          </cell>
          <cell r="BH236">
            <v>-0.47876457599999966</v>
          </cell>
          <cell r="BI236">
            <v>14.597601685222603</v>
          </cell>
          <cell r="BJ236">
            <v>43.694985227499863</v>
          </cell>
          <cell r="BK236">
            <v>3.9660773239582001</v>
          </cell>
          <cell r="BL236">
            <v>-2.9160983640000016</v>
          </cell>
          <cell r="BM236">
            <v>14.474849338662924</v>
          </cell>
          <cell r="BN236">
            <v>43.347789160864217</v>
          </cell>
          <cell r="BO236">
            <v>14.446999999999999</v>
          </cell>
          <cell r="BP236">
            <v>43.536000000000001</v>
          </cell>
          <cell r="BQ236">
            <v>4.7771495452086992</v>
          </cell>
          <cell r="BR236">
            <v>-4.1780791560000043</v>
          </cell>
          <cell r="BS236">
            <v>14.499405068253511</v>
          </cell>
          <cell r="BT236">
            <v>43.684223916522406</v>
          </cell>
        </row>
        <row r="237">
          <cell r="B237" t="str">
            <v>Nelson</v>
          </cell>
          <cell r="C237" t="str">
            <v>NELSON</v>
          </cell>
          <cell r="D237">
            <v>6.6</v>
          </cell>
          <cell r="E237">
            <v>54.75</v>
          </cell>
          <cell r="F237">
            <v>21.9</v>
          </cell>
          <cell r="G237">
            <v>0.74559377643925173</v>
          </cell>
          <cell r="H237">
            <v>0.64673819799102905</v>
          </cell>
          <cell r="I237">
            <v>14.161</v>
          </cell>
          <cell r="J237">
            <v>40.814</v>
          </cell>
          <cell r="K237">
            <v>2.2304054999999989E-2</v>
          </cell>
          <cell r="L237">
            <v>7.0353920000001402E-3</v>
          </cell>
          <cell r="M237">
            <v>14.163566536003534</v>
          </cell>
          <cell r="N237">
            <v>40.821259260049032</v>
          </cell>
          <cell r="O237">
            <v>5.3552857000000009E-2</v>
          </cell>
          <cell r="P237">
            <v>1.3275052000000453E-2</v>
          </cell>
          <cell r="Q237">
            <v>14.166845925947049</v>
          </cell>
          <cell r="R237">
            <v>40.830534775517897</v>
          </cell>
          <cell r="S237">
            <v>2.2304054999999989E-2</v>
          </cell>
          <cell r="T237">
            <v>1.9182772000001069E-2</v>
          </cell>
          <cell r="U237">
            <v>14.164629156172163</v>
          </cell>
          <cell r="V237">
            <v>40.824264803757288</v>
          </cell>
          <cell r="W237">
            <v>0.15049565699999989</v>
          </cell>
          <cell r="X237">
            <v>0.11808023999999939</v>
          </cell>
          <cell r="Y237">
            <v>14.18449429794406</v>
          </cell>
          <cell r="Z237">
            <v>40.880451909581851</v>
          </cell>
          <cell r="AA237">
            <v>0.22632845400000001</v>
          </cell>
          <cell r="AB237">
            <v>0.21678756400000054</v>
          </cell>
          <cell r="AC237">
            <v>14.199762598829475</v>
          </cell>
          <cell r="AD237">
            <v>40.923637185954945</v>
          </cell>
          <cell r="AE237">
            <v>0.32199863599999989</v>
          </cell>
          <cell r="AF237">
            <v>0.31597164800000055</v>
          </cell>
          <cell r="AG237">
            <v>14.216807926545815</v>
          </cell>
          <cell r="AH237">
            <v>40.971848653218025</v>
          </cell>
          <cell r="AI237">
            <v>0.44183209799999978</v>
          </cell>
          <cell r="AJ237">
            <v>0.41423030800000049</v>
          </cell>
          <cell r="AK237">
            <v>14.235886039476851</v>
          </cell>
          <cell r="AL237">
            <v>41.025809705321137</v>
          </cell>
          <cell r="AM237">
            <v>0.58439292800000009</v>
          </cell>
          <cell r="AN237">
            <v>0.51292920400000064</v>
          </cell>
          <cell r="AO237">
            <v>14.256990792166354</v>
          </cell>
          <cell r="AP237">
            <v>41.08550296028919</v>
          </cell>
          <cell r="AQ237">
            <v>0.74372897800000015</v>
          </cell>
          <cell r="AR237">
            <v>0.61122056800000113</v>
          </cell>
          <cell r="AS237">
            <v>14.279527346230525</v>
          </cell>
          <cell r="AT237">
            <v>41.149245961102601</v>
          </cell>
          <cell r="AU237">
            <v>14.17</v>
          </cell>
          <cell r="AV237">
            <v>41.212000000000003</v>
          </cell>
          <cell r="AW237">
            <v>0.92599229999999999</v>
          </cell>
          <cell r="AX237">
            <v>0.70900429599999892</v>
          </cell>
          <cell r="AY237">
            <v>14.313025109821927</v>
          </cell>
          <cell r="AZ237">
            <v>41.616536100140145</v>
          </cell>
          <cell r="BA237">
            <v>2.1068739829999998</v>
          </cell>
          <cell r="BB237">
            <v>1.1787666440000004</v>
          </cell>
          <cell r="BC237">
            <v>14.457419015221033</v>
          </cell>
          <cell r="BD237">
            <v>42.024943738819012</v>
          </cell>
          <cell r="BE237">
            <v>14.097</v>
          </cell>
          <cell r="BF237">
            <v>41.743000000000002</v>
          </cell>
          <cell r="BG237">
            <v>3.4746922585200002</v>
          </cell>
          <cell r="BH237">
            <v>1.2703570720000039</v>
          </cell>
          <cell r="BI237">
            <v>14.5120841679233</v>
          </cell>
          <cell r="BJ237">
            <v>42.917035319606967</v>
          </cell>
          <cell r="BK237">
            <v>4.7437169361729996</v>
          </cell>
          <cell r="BL237">
            <v>1.1104757919999981</v>
          </cell>
          <cell r="BM237">
            <v>14.609109052651307</v>
          </cell>
          <cell r="BN237">
            <v>43.191463135347036</v>
          </cell>
          <cell r="BO237">
            <v>14.106</v>
          </cell>
          <cell r="BP237">
            <v>42.113999999999997</v>
          </cell>
          <cell r="BQ237">
            <v>5.7747769225860006</v>
          </cell>
          <cell r="BR237">
            <v>0.68263236800000282</v>
          </cell>
          <cell r="BS237">
            <v>14.670876816998094</v>
          </cell>
          <cell r="BT237">
            <v>43.711712911337699</v>
          </cell>
        </row>
        <row r="238">
          <cell r="B238" t="str">
            <v>New Moston</v>
          </cell>
          <cell r="C238" t="str">
            <v>NEW MOSTON</v>
          </cell>
          <cell r="D238">
            <v>6.6</v>
          </cell>
          <cell r="E238">
            <v>62.5</v>
          </cell>
          <cell r="F238">
            <v>25</v>
          </cell>
          <cell r="G238">
            <v>0.57736426718154299</v>
          </cell>
          <cell r="H238">
            <v>0.49556862450499944</v>
          </cell>
          <cell r="I238">
            <v>12.387</v>
          </cell>
          <cell r="J238">
            <v>36.079000000000001</v>
          </cell>
          <cell r="K238">
            <v>2.2517785999999984E-2</v>
          </cell>
          <cell r="L238">
            <v>2.8100680000000544E-3</v>
          </cell>
          <cell r="M238">
            <v>12.389215612624985</v>
          </cell>
          <cell r="N238">
            <v>36.085266698846439</v>
          </cell>
          <cell r="O238">
            <v>5.4890227999999874E-2</v>
          </cell>
          <cell r="P238">
            <v>5.4035080000001123E-3</v>
          </cell>
          <cell r="Q238">
            <v>12.392274334046977</v>
          </cell>
          <cell r="R238">
            <v>36.093918069483443</v>
          </cell>
          <cell r="S238">
            <v>2.2517785999999984E-2</v>
          </cell>
          <cell r="T238">
            <v>7.9372320000001828E-3</v>
          </cell>
          <cell r="U238">
            <v>12.389664123157647</v>
          </cell>
          <cell r="V238">
            <v>36.086535278202753</v>
          </cell>
          <cell r="W238">
            <v>0.15776284009999997</v>
          </cell>
          <cell r="X238">
            <v>5.2144740000000578E-2</v>
          </cell>
          <cell r="Y238">
            <v>12.405362151193286</v>
          </cell>
          <cell r="Z238">
            <v>36.130936006503781</v>
          </cell>
          <cell r="AA238">
            <v>0.24019548499999999</v>
          </cell>
          <cell r="AB238">
            <v>9.6324656000000619E-2</v>
          </cell>
          <cell r="AC238">
            <v>12.416437877877891</v>
          </cell>
          <cell r="AD238">
            <v>36.162262892284794</v>
          </cell>
          <cell r="AE238">
            <v>0.34592165899999994</v>
          </cell>
          <cell r="AF238">
            <v>0.14078728799999984</v>
          </cell>
          <cell r="AG238">
            <v>12.429575991146583</v>
          </cell>
          <cell r="AH238">
            <v>36.199423088221948</v>
          </cell>
          <cell r="AI238">
            <v>0.48078804099999994</v>
          </cell>
          <cell r="AJ238">
            <v>0.18484584000000082</v>
          </cell>
          <cell r="AK238">
            <v>12.445227863693498</v>
          </cell>
          <cell r="AL238">
            <v>36.243693269086712</v>
          </cell>
          <cell r="AM238">
            <v>0.64343412200000005</v>
          </cell>
          <cell r="AN238">
            <v>0.22916534400000055</v>
          </cell>
          <cell r="AO238">
            <v>12.463332657059064</v>
          </cell>
          <cell r="AP238">
            <v>36.294901357729806</v>
          </cell>
          <cell r="AQ238">
            <v>0.82670954299999988</v>
          </cell>
          <cell r="AR238">
            <v>0.2733232400000003</v>
          </cell>
          <cell r="AS238">
            <v>12.483227912633707</v>
          </cell>
          <cell r="AT238">
            <v>36.351173638250884</v>
          </cell>
          <cell r="AU238">
            <v>12.339</v>
          </cell>
          <cell r="AV238">
            <v>36.552999999999997</v>
          </cell>
          <cell r="AW238">
            <v>1.0398961989999997</v>
          </cell>
          <cell r="AX238">
            <v>0.31725534799999933</v>
          </cell>
          <cell r="AY238">
            <v>12.457719971362359</v>
          </cell>
          <cell r="AZ238">
            <v>36.888790787250386</v>
          </cell>
          <cell r="BA238">
            <v>2.4347237243999995</v>
          </cell>
          <cell r="BB238">
            <v>0.5276343159999981</v>
          </cell>
          <cell r="BC238">
            <v>12.598139123039545</v>
          </cell>
          <cell r="BD238">
            <v>37.285956124687985</v>
          </cell>
          <cell r="BE238">
            <v>12.363</v>
          </cell>
          <cell r="BF238">
            <v>37.228000000000002</v>
          </cell>
          <cell r="BG238">
            <v>4.0144841745549993</v>
          </cell>
          <cell r="BH238">
            <v>0.56927268400000264</v>
          </cell>
          <cell r="BI238">
            <v>12.763974735785837</v>
          </cell>
          <cell r="BJ238">
            <v>38.362127819034598</v>
          </cell>
          <cell r="BK238">
            <v>5.4095609574594503</v>
          </cell>
          <cell r="BL238">
            <v>0.56927268400000619</v>
          </cell>
          <cell r="BM238">
            <v>12.886012304899486</v>
          </cell>
          <cell r="BN238">
            <v>38.707302189753733</v>
          </cell>
          <cell r="BO238">
            <v>12.419</v>
          </cell>
          <cell r="BP238">
            <v>37.68</v>
          </cell>
          <cell r="BQ238">
            <v>6.4731551724420591</v>
          </cell>
          <cell r="BR238">
            <v>0.56927268400000619</v>
          </cell>
          <cell r="BS238">
            <v>13.03505266949475</v>
          </cell>
          <cell r="BT238">
            <v>39.42246008067125</v>
          </cell>
        </row>
        <row r="239">
          <cell r="B239" t="str">
            <v>Newbiggin on Lune</v>
          </cell>
          <cell r="C239" t="str">
            <v>NEWBIGGIN ON LUNE</v>
          </cell>
          <cell r="D239">
            <v>11</v>
          </cell>
          <cell r="E239">
            <v>50</v>
          </cell>
          <cell r="F239">
            <v>20</v>
          </cell>
          <cell r="G239">
            <v>7.5914408115077242E-2</v>
          </cell>
          <cell r="H239">
            <v>7.1362735094844046E-2</v>
          </cell>
          <cell r="I239">
            <v>1.427</v>
          </cell>
          <cell r="J239">
            <v>3.7949999999999999</v>
          </cell>
          <cell r="K239">
            <v>4.849521999999995E-3</v>
          </cell>
          <cell r="L239">
            <v>3.2008879999878559E-6</v>
          </cell>
          <cell r="M239">
            <v>1.4272547018968809</v>
          </cell>
          <cell r="N239">
            <v>3.7957204057538623</v>
          </cell>
          <cell r="O239">
            <v>1.1394585000000013E-2</v>
          </cell>
          <cell r="P239">
            <v>6.8283280000303037E-6</v>
          </cell>
          <cell r="Q239">
            <v>1.4275984190049149</v>
          </cell>
          <cell r="R239">
            <v>3.7966925845454647</v>
          </cell>
          <cell r="S239">
            <v>4.849521999999995E-3</v>
          </cell>
          <cell r="T239">
            <v>1.0920968000038833E-5</v>
          </cell>
          <cell r="U239">
            <v>1.427255107095996</v>
          </cell>
          <cell r="V239">
            <v>3.79572155183003</v>
          </cell>
          <cell r="W239">
            <v>3.1079675000000001E-2</v>
          </cell>
          <cell r="X239">
            <v>9.812798847999904E-3</v>
          </cell>
          <cell r="Y239">
            <v>1.4291462982530885</v>
          </cell>
          <cell r="Z239">
            <v>3.8010706481968306</v>
          </cell>
          <cell r="AA239">
            <v>4.5929594000000018E-2</v>
          </cell>
          <cell r="AB239">
            <v>1.9615068367999866E-2</v>
          </cell>
          <cell r="AC239">
            <v>1.4304402025874643</v>
          </cell>
          <cell r="AD239">
            <v>3.804730362313006</v>
          </cell>
          <cell r="AE239">
            <v>6.4119963000000002E-2</v>
          </cell>
          <cell r="AF239">
            <v>2.9418289407999954E-2</v>
          </cell>
          <cell r="AG239">
            <v>1.4319094850188443</v>
          </cell>
          <cell r="AH239">
            <v>3.808886120595834</v>
          </cell>
          <cell r="AI239">
            <v>8.6105483999999954E-2</v>
          </cell>
          <cell r="AJ239">
            <v>3.9221071208000113E-2</v>
          </cell>
          <cell r="AK239">
            <v>1.4335779382169043</v>
          </cell>
          <cell r="AL239">
            <v>3.8136052188775968</v>
          </cell>
          <cell r="AM239">
            <v>0.11154164200000005</v>
          </cell>
          <cell r="AN239">
            <v>4.9024715688000153E-2</v>
          </cell>
          <cell r="AO239">
            <v>1.435427548166724</v>
          </cell>
          <cell r="AP239">
            <v>3.8188367058298671</v>
          </cell>
          <cell r="AQ239">
            <v>0.13948722600000002</v>
          </cell>
          <cell r="AR239">
            <v>5.8828271168000379E-2</v>
          </cell>
          <cell r="AS239">
            <v>1.43740886415222</v>
          </cell>
          <cell r="AT239">
            <v>3.8244407137059371</v>
          </cell>
          <cell r="AU239">
            <v>1.429</v>
          </cell>
          <cell r="AV239">
            <v>3.8839999999999999</v>
          </cell>
          <cell r="AW239">
            <v>0.16962415400000003</v>
          </cell>
          <cell r="AX239">
            <v>6.8631525968000151E-2</v>
          </cell>
          <cell r="AY239">
            <v>1.4415051800877712</v>
          </cell>
          <cell r="AZ239">
            <v>3.9193699905600878</v>
          </cell>
          <cell r="BA239">
            <v>0.35543928499999994</v>
          </cell>
          <cell r="BB239">
            <v>0.11762370596800009</v>
          </cell>
          <cell r="BC239">
            <v>1.4538293677435477</v>
          </cell>
          <cell r="BD239">
            <v>3.9542280572161483</v>
          </cell>
          <cell r="BE239">
            <v>1.4339999999999999</v>
          </cell>
          <cell r="BF239">
            <v>3.9039999999999999</v>
          </cell>
          <cell r="BG239">
            <v>0.57925080397999995</v>
          </cell>
          <cell r="BH239">
            <v>0.12742096596800012</v>
          </cell>
          <cell r="BI239">
            <v>1.4710906487825623</v>
          </cell>
          <cell r="BJ239">
            <v>4.0089081970910341</v>
          </cell>
          <cell r="BK239">
            <v>0.79490759423799995</v>
          </cell>
          <cell r="BL239">
            <v>0.12742096596800012</v>
          </cell>
          <cell r="BM239">
            <v>1.4824096947742011</v>
          </cell>
          <cell r="BN239">
            <v>4.0409232938000343</v>
          </cell>
          <cell r="BO239">
            <v>1.4370000000000001</v>
          </cell>
          <cell r="BP239">
            <v>3.9929999999999999</v>
          </cell>
          <cell r="BQ239">
            <v>0.97387693365400008</v>
          </cell>
          <cell r="BR239">
            <v>0.12742096596800057</v>
          </cell>
          <cell r="BS239">
            <v>1.4948031489822484</v>
          </cell>
          <cell r="BT239">
            <v>4.1564919944771361</v>
          </cell>
        </row>
        <row r="240">
          <cell r="B240" t="str">
            <v>Newby</v>
          </cell>
          <cell r="C240" t="str">
            <v>NEWBY</v>
          </cell>
          <cell r="D240">
            <v>11</v>
          </cell>
          <cell r="E240">
            <v>33.405000000000001</v>
          </cell>
          <cell r="F240">
            <v>13.1</v>
          </cell>
          <cell r="G240">
            <v>0.32662159934311247</v>
          </cell>
          <cell r="H240">
            <v>0.30811767691244518</v>
          </cell>
          <cell r="I240">
            <v>4.0350000000000001</v>
          </cell>
          <cell r="J240">
            <v>10.907</v>
          </cell>
          <cell r="K240">
            <v>2.5318641999999891E-2</v>
          </cell>
          <cell r="L240">
            <v>2.4165279999932565E-4</v>
          </cell>
          <cell r="M240">
            <v>4.0363415675530314</v>
          </cell>
          <cell r="N240">
            <v>10.910794526056673</v>
          </cell>
          <cell r="O240">
            <v>6.0080829000000002E-2</v>
          </cell>
          <cell r="P240">
            <v>5.075591999994522E-4</v>
          </cell>
          <cell r="Q240">
            <v>4.0381800656579125</v>
          </cell>
          <cell r="R240">
            <v>10.915994583965313</v>
          </cell>
          <cell r="S240">
            <v>2.5318641999999891E-2</v>
          </cell>
          <cell r="T240">
            <v>8.0218719999924915E-4</v>
          </cell>
          <cell r="U240">
            <v>4.0363709879790983</v>
          </cell>
          <cell r="V240">
            <v>10.910877739587781</v>
          </cell>
          <cell r="W240">
            <v>0.16793109299999986</v>
          </cell>
          <cell r="X240">
            <v>4.1227535199999554E-2</v>
          </cell>
          <cell r="Y240">
            <v>4.0459779809358727</v>
          </cell>
          <cell r="Z240">
            <v>10.938050419053969</v>
          </cell>
          <cell r="AA240">
            <v>0.25139490799999986</v>
          </cell>
          <cell r="AB240">
            <v>8.1676915199998756E-2</v>
          </cell>
          <cell r="AC240">
            <v>4.0524817369803641</v>
          </cell>
          <cell r="AD240">
            <v>10.956445819062939</v>
          </cell>
          <cell r="AE240">
            <v>0.35484729299999984</v>
          </cell>
          <cell r="AF240">
            <v>0.12219223119999922</v>
          </cell>
          <cell r="AG240">
            <v>4.0600380816100872</v>
          </cell>
          <cell r="AH240">
            <v>10.97781838917758</v>
          </cell>
          <cell r="AI240">
            <v>0.48145142499999982</v>
          </cell>
          <cell r="AJ240">
            <v>0.16267212319999969</v>
          </cell>
          <cell r="AK240">
            <v>4.0688077185404223</v>
          </cell>
          <cell r="AL240">
            <v>11.002622668145516</v>
          </cell>
          <cell r="AM240">
            <v>0.62959155599999994</v>
          </cell>
          <cell r="AN240">
            <v>0.20321143919999907</v>
          </cell>
          <cell r="AO240">
            <v>4.0787108212236953</v>
          </cell>
          <cell r="AP240">
            <v>11.030632872394031</v>
          </cell>
          <cell r="AQ240">
            <v>0.79348356699999989</v>
          </cell>
          <cell r="AR240">
            <v>0.24374252719999889</v>
          </cell>
          <cell r="AS240">
            <v>4.0894402513360797</v>
          </cell>
          <cell r="AT240">
            <v>11.060980283556967</v>
          </cell>
          <cell r="AU240">
            <v>4.0369999999999999</v>
          </cell>
          <cell r="AV240">
            <v>11.013999999999999</v>
          </cell>
          <cell r="AW240">
            <v>0.97001944899999992</v>
          </cell>
          <cell r="AX240">
            <v>0.28424986719999934</v>
          </cell>
          <cell r="AY240">
            <v>4.1028320661222146</v>
          </cell>
          <cell r="AZ240">
            <v>11.200201201498155</v>
          </cell>
          <cell r="BA240">
            <v>2.0766262310000005</v>
          </cell>
          <cell r="BB240">
            <v>0.48513001919999921</v>
          </cell>
          <cell r="BC240">
            <v>4.1714573327864706</v>
          </cell>
          <cell r="BD240">
            <v>11.394302767174278</v>
          </cell>
          <cell r="BE240">
            <v>4.0609999999999999</v>
          </cell>
          <cell r="BF240">
            <v>11.295</v>
          </cell>
          <cell r="BG240">
            <v>3.4001474319000002</v>
          </cell>
          <cell r="BH240">
            <v>0.52522622319999845</v>
          </cell>
          <cell r="BI240">
            <v>4.267028685131077</v>
          </cell>
          <cell r="BJ240">
            <v>11.87773712150053</v>
          </cell>
          <cell r="BK240">
            <v>4.6475039162779987</v>
          </cell>
          <cell r="BL240">
            <v>0.52522622319999845</v>
          </cell>
          <cell r="BM240">
            <v>4.3324979216793551</v>
          </cell>
          <cell r="BN240">
            <v>12.062912085990106</v>
          </cell>
          <cell r="BO240">
            <v>4.0640000000000001</v>
          </cell>
          <cell r="BP240">
            <v>11.416</v>
          </cell>
          <cell r="BQ240">
            <v>5.6518988394119996</v>
          </cell>
          <cell r="BR240">
            <v>0.52522622319999845</v>
          </cell>
          <cell r="BS240">
            <v>4.3882149834288198</v>
          </cell>
          <cell r="BT240">
            <v>12.333018453379212</v>
          </cell>
        </row>
        <row r="241">
          <cell r="B241" t="str">
            <v>Newton</v>
          </cell>
          <cell r="C241" t="str">
            <v>NEWTON</v>
          </cell>
          <cell r="D241">
            <v>11</v>
          </cell>
          <cell r="E241">
            <v>33.405000000000001</v>
          </cell>
          <cell r="F241">
            <v>13.1</v>
          </cell>
          <cell r="G241">
            <v>0.67931276680462394</v>
          </cell>
          <cell r="H241">
            <v>0.61736718845359839</v>
          </cell>
          <cell r="I241">
            <v>8.0869999999999997</v>
          </cell>
          <cell r="J241">
            <v>22.690999999999999</v>
          </cell>
          <cell r="K241">
            <v>8.950208000000015E-3</v>
          </cell>
          <cell r="L241">
            <v>7.6981199999992533E-4</v>
          </cell>
          <cell r="M241">
            <v>8.0875101687421385</v>
          </cell>
          <cell r="N241">
            <v>22.692442975108463</v>
          </cell>
          <cell r="O241">
            <v>2.1866558000000036E-2</v>
          </cell>
          <cell r="P241">
            <v>1.4885600000000831E-3</v>
          </cell>
          <cell r="Q241">
            <v>8.08822582578766</v>
          </cell>
          <cell r="R241">
            <v>22.694467158908029</v>
          </cell>
          <cell r="S241">
            <v>8.950208000000015E-3</v>
          </cell>
          <cell r="T241">
            <v>2.1967880000002271E-3</v>
          </cell>
          <cell r="U241">
            <v>8.0875850655582955</v>
          </cell>
          <cell r="V241">
            <v>22.692654815294837</v>
          </cell>
          <cell r="W241">
            <v>6.3136848400000001E-2</v>
          </cell>
          <cell r="X241">
            <v>1.4350512000000037E-2</v>
          </cell>
          <cell r="Y241">
            <v>8.0910670316714306</v>
          </cell>
          <cell r="Z241">
            <v>22.702503302696673</v>
          </cell>
          <cell r="AA241">
            <v>9.6347726999999994E-2</v>
          </cell>
          <cell r="AB241">
            <v>2.6500396000000093E-2</v>
          </cell>
          <cell r="AC241">
            <v>8.093447854262136</v>
          </cell>
          <cell r="AD241">
            <v>22.709237285891433</v>
          </cell>
          <cell r="AE241">
            <v>0.139022539</v>
          </cell>
          <cell r="AF241">
            <v>3.8735160000000102E-2</v>
          </cell>
          <cell r="AG241">
            <v>8.0963298595789244</v>
          </cell>
          <cell r="AH241">
            <v>22.717388827903104</v>
          </cell>
          <cell r="AI241">
            <v>0.193546997</v>
          </cell>
          <cell r="AJ241">
            <v>5.085572000000016E-2</v>
          </cell>
          <cell r="AK241">
            <v>8.0998278158591468</v>
          </cell>
          <cell r="AL241">
            <v>22.727282542327263</v>
          </cell>
          <cell r="AM241">
            <v>0.25938205300000006</v>
          </cell>
          <cell r="AN241">
            <v>6.3054643999999938E-2</v>
          </cell>
          <cell r="AO241">
            <v>8.1039235376190515</v>
          </cell>
          <cell r="AP241">
            <v>22.738866992848386</v>
          </cell>
          <cell r="AQ241">
            <v>0.33362284200000003</v>
          </cell>
          <cell r="AR241">
            <v>7.5209127999999792E-2</v>
          </cell>
          <cell r="AS241">
            <v>8.1084581134484388</v>
          </cell>
          <cell r="AT241">
            <v>22.751692710123443</v>
          </cell>
          <cell r="AU241">
            <v>8.093</v>
          </cell>
          <cell r="AV241">
            <v>22.937999999999999</v>
          </cell>
          <cell r="AW241">
            <v>0.41995314900000003</v>
          </cell>
          <cell r="AX241">
            <v>8.7299507999999415E-2</v>
          </cell>
          <cell r="AY241">
            <v>8.1196238598241912</v>
          </cell>
          <cell r="AZ241">
            <v>23.013303647292183</v>
          </cell>
          <cell r="BA241">
            <v>0.98519988869999997</v>
          </cell>
          <cell r="BB241">
            <v>0.1450828919999998</v>
          </cell>
          <cell r="BC241">
            <v>8.1523244606997771</v>
          </cell>
          <cell r="BD241">
            <v>23.105794913804186</v>
          </cell>
          <cell r="BE241">
            <v>8.0950000000000006</v>
          </cell>
          <cell r="BF241">
            <v>22.995000000000001</v>
          </cell>
          <cell r="BG241">
            <v>1.6255365286400001</v>
          </cell>
          <cell r="BH241">
            <v>0.15651303199999966</v>
          </cell>
          <cell r="BI241">
            <v>8.1885333448677056</v>
          </cell>
          <cell r="BJ241">
            <v>23.25955224969206</v>
          </cell>
          <cell r="BK241">
            <v>2.18969640433924</v>
          </cell>
          <cell r="BL241">
            <v>0.15651303199999966</v>
          </cell>
          <cell r="BM241">
            <v>8.2181440590586998</v>
          </cell>
          <cell r="BN241">
            <v>23.343303996892974</v>
          </cell>
          <cell r="BO241">
            <v>8.0950000000000006</v>
          </cell>
          <cell r="BP241">
            <v>23.013999999999999</v>
          </cell>
          <cell r="BQ241">
            <v>2.6178917997543003</v>
          </cell>
          <cell r="BR241">
            <v>0.15651303199999966</v>
          </cell>
          <cell r="BS241">
            <v>8.2406184887685772</v>
          </cell>
          <cell r="BT241">
            <v>23.425871283497589</v>
          </cell>
        </row>
        <row r="242">
          <cell r="B242" t="str">
            <v>Newton Heath</v>
          </cell>
          <cell r="C242" t="str">
            <v>NEWTON HEATH</v>
          </cell>
          <cell r="D242">
            <v>6.6</v>
          </cell>
          <cell r="E242">
            <v>51</v>
          </cell>
          <cell r="F242">
            <v>20.399999999999999</v>
          </cell>
          <cell r="G242">
            <v>0.4242792598477243</v>
          </cell>
          <cell r="H242">
            <v>0.36752450307162066</v>
          </cell>
          <cell r="I242">
            <v>7.4960000000000004</v>
          </cell>
          <cell r="J242">
            <v>21.634</v>
          </cell>
          <cell r="K242">
            <v>1.5250196999999965E-2</v>
          </cell>
          <cell r="L242">
            <v>1.895536000000142E-3</v>
          </cell>
          <cell r="M242">
            <v>7.4974998626610612</v>
          </cell>
          <cell r="N242">
            <v>21.63824225223394</v>
          </cell>
          <cell r="O242">
            <v>3.6989380999999932E-2</v>
          </cell>
          <cell r="P242">
            <v>3.6750840000001617E-3</v>
          </cell>
          <cell r="Q242">
            <v>7.4995572181536678</v>
          </cell>
          <cell r="R242">
            <v>21.644061332314472</v>
          </cell>
          <cell r="S242">
            <v>1.5250196999999965E-2</v>
          </cell>
          <cell r="T242">
            <v>5.4373400000002903E-3</v>
          </cell>
          <cell r="U242">
            <v>7.4978096901599729</v>
          </cell>
          <cell r="V242">
            <v>21.639118576735854</v>
          </cell>
          <cell r="W242">
            <v>0.10540825389999997</v>
          </cell>
          <cell r="X242">
            <v>3.854129200000056E-2</v>
          </cell>
          <cell r="Y242">
            <v>7.5085923195568318</v>
          </cell>
          <cell r="Z242">
            <v>21.669616458198014</v>
          </cell>
          <cell r="AA242">
            <v>0.15976824799999989</v>
          </cell>
          <cell r="AB242">
            <v>7.1643455999999439E-2</v>
          </cell>
          <cell r="AC242">
            <v>7.5162432741815204</v>
          </cell>
          <cell r="AD242">
            <v>21.691256625788686</v>
          </cell>
          <cell r="AE242">
            <v>0.22915476300000004</v>
          </cell>
          <cell r="AF242">
            <v>0.10496747200000023</v>
          </cell>
          <cell r="AG242">
            <v>7.5252281155029532</v>
          </cell>
          <cell r="AH242">
            <v>21.716669594693766</v>
          </cell>
          <cell r="AI242">
            <v>0.31724521900000002</v>
          </cell>
          <cell r="AJ242">
            <v>0.13801144799999987</v>
          </cell>
          <cell r="AK242">
            <v>7.5358246301883067</v>
          </cell>
          <cell r="AL242">
            <v>21.746641064257592</v>
          </cell>
          <cell r="AM242">
            <v>0.42311173099999999</v>
          </cell>
          <cell r="AN242">
            <v>0.17125989999999991</v>
          </cell>
          <cell r="AO242">
            <v>7.5479940335085649</v>
          </cell>
          <cell r="AP242">
            <v>21.781061334700588</v>
          </cell>
          <cell r="AQ242">
            <v>0.54215338499999988</v>
          </cell>
          <cell r="AR242">
            <v>0.20440003599999956</v>
          </cell>
          <cell r="AS242">
            <v>7.5613064876634528</v>
          </cell>
          <cell r="AT242">
            <v>21.818714641129212</v>
          </cell>
          <cell r="AU242">
            <v>7.5019999999999998</v>
          </cell>
          <cell r="AV242">
            <v>21.754999999999999</v>
          </cell>
          <cell r="AW242">
            <v>0.68020808899999985</v>
          </cell>
          <cell r="AX242">
            <v>0.23738107200000114</v>
          </cell>
          <cell r="AY242">
            <v>7.5822682347134593</v>
          </cell>
          <cell r="AZ242">
            <v>21.98203285231904</v>
          </cell>
          <cell r="BA242">
            <v>1.5811801177999998</v>
          </cell>
          <cell r="BB242">
            <v>0.39548356000000018</v>
          </cell>
          <cell r="BC242">
            <v>7.6749132282538159</v>
          </cell>
          <cell r="BD242">
            <v>22.244072465020523</v>
          </cell>
          <cell r="BE242">
            <v>7.4889999999999999</v>
          </cell>
          <cell r="BF242">
            <v>22.245000000000001</v>
          </cell>
          <cell r="BG242">
            <v>2.6043741080000005</v>
          </cell>
          <cell r="BH242">
            <v>0.42678037200000096</v>
          </cell>
          <cell r="BI242">
            <v>7.7541572507550516</v>
          </cell>
          <cell r="BJ242">
            <v>22.994977960358717</v>
          </cell>
          <cell r="BK242">
            <v>3.5163256373086003</v>
          </cell>
          <cell r="BL242">
            <v>0.42678037199999919</v>
          </cell>
          <cell r="BM242">
            <v>7.8339323205935685</v>
          </cell>
          <cell r="BN242">
            <v>23.220615931768499</v>
          </cell>
          <cell r="BO242">
            <v>7.5140000000000002</v>
          </cell>
          <cell r="BP242">
            <v>22.29</v>
          </cell>
          <cell r="BQ242">
            <v>4.2212471953217001</v>
          </cell>
          <cell r="BR242">
            <v>0.42678037199999919</v>
          </cell>
          <cell r="BS242">
            <v>7.9205969647263617</v>
          </cell>
          <cell r="BT242">
            <v>23.44002988387151</v>
          </cell>
        </row>
        <row r="243">
          <cell r="B243" t="str">
            <v>Newton Le Willows</v>
          </cell>
          <cell r="C243" t="str">
            <v>NEWTON LE WILLOWS</v>
          </cell>
          <cell r="D243">
            <v>11</v>
          </cell>
          <cell r="E243">
            <v>62.5</v>
          </cell>
          <cell r="F243">
            <v>25</v>
          </cell>
          <cell r="G243">
            <v>0.38777760759644697</v>
          </cell>
          <cell r="H243">
            <v>0.32053798947043127</v>
          </cell>
          <cell r="I243">
            <v>8.0120000000000005</v>
          </cell>
          <cell r="J243">
            <v>24.231999999999999</v>
          </cell>
          <cell r="K243">
            <v>2.4381090999999966E-2</v>
          </cell>
          <cell r="L243">
            <v>3.2401039999996328E-3</v>
          </cell>
          <cell r="M243">
            <v>8.0134497367607818</v>
          </cell>
          <cell r="N243">
            <v>24.236100474777935</v>
          </cell>
          <cell r="O243">
            <v>3.0587981070000003</v>
          </cell>
          <cell r="P243">
            <v>6.2182359999987113E-3</v>
          </cell>
          <cell r="Q243">
            <v>8.1728716373365149</v>
          </cell>
          <cell r="R243">
            <v>24.687013702644926</v>
          </cell>
          <cell r="S243">
            <v>2.4381090999999966E-2</v>
          </cell>
          <cell r="T243">
            <v>9.1183439999991123E-3</v>
          </cell>
          <cell r="U243">
            <v>8.0137582643468139</v>
          </cell>
          <cell r="V243">
            <v>24.236973122571001</v>
          </cell>
          <cell r="W243">
            <v>3.1671715159999998</v>
          </cell>
          <cell r="X243">
            <v>6.5028595999999439E-2</v>
          </cell>
          <cell r="Y243">
            <v>8.1816465095216309</v>
          </cell>
          <cell r="Z243">
            <v>24.711832789149494</v>
          </cell>
          <cell r="AA243">
            <v>3.2528722869999998</v>
          </cell>
          <cell r="AB243">
            <v>0.12090060799999769</v>
          </cell>
          <cell r="AC243">
            <v>8.1890771535557203</v>
          </cell>
          <cell r="AD243">
            <v>24.732849824289843</v>
          </cell>
          <cell r="AE243">
            <v>3.3613915900000002</v>
          </cell>
          <cell r="AF243">
            <v>0.17708912800000043</v>
          </cell>
          <cell r="AG243">
            <v>8.1977220722781468</v>
          </cell>
          <cell r="AH243">
            <v>24.757301346895577</v>
          </cell>
          <cell r="AI243">
            <v>3.4977120510000006</v>
          </cell>
          <cell r="AJ243">
            <v>0.23281247999999799</v>
          </cell>
          <cell r="AK243">
            <v>8.2078017583810325</v>
          </cell>
          <cell r="AL243">
            <v>24.78581100447791</v>
          </cell>
          <cell r="AM243">
            <v>3.6603076850000003</v>
          </cell>
          <cell r="AN243">
            <v>0.2888280880000007</v>
          </cell>
          <cell r="AO243">
            <v>8.2192758728734496</v>
          </cell>
          <cell r="AP243">
            <v>24.818264701140702</v>
          </cell>
          <cell r="AQ243">
            <v>3.8423265090000003</v>
          </cell>
          <cell r="AR243">
            <v>0.34465555999999786</v>
          </cell>
          <cell r="AS243">
            <v>8.2317595658753895</v>
          </cell>
          <cell r="AT243">
            <v>24.853573917044397</v>
          </cell>
          <cell r="AU243">
            <v>8.0220000000000002</v>
          </cell>
          <cell r="AV243">
            <v>24.620999999999999</v>
          </cell>
          <cell r="AW243">
            <v>4.0487027210000006</v>
          </cell>
          <cell r="AX243">
            <v>0.40022323600000043</v>
          </cell>
          <cell r="AY243">
            <v>8.2555080544435153</v>
          </cell>
          <cell r="AZ243">
            <v>25.281460515034745</v>
          </cell>
          <cell r="BA243">
            <v>5.3809160059999996</v>
          </cell>
          <cell r="BB243">
            <v>0.66757647199999859</v>
          </cell>
          <cell r="BC243">
            <v>8.3394635236695205</v>
          </cell>
          <cell r="BD243">
            <v>25.518922441464376</v>
          </cell>
          <cell r="BE243">
            <v>8.0370000000000008</v>
          </cell>
          <cell r="BF243">
            <v>25.193000000000001</v>
          </cell>
          <cell r="BG243">
            <v>6.9204630869999999</v>
          </cell>
          <cell r="BH243">
            <v>0.71602441999999478</v>
          </cell>
          <cell r="BI243">
            <v>8.4378116470754243</v>
          </cell>
          <cell r="BJ243">
            <v>26.326666534502326</v>
          </cell>
          <cell r="BK243">
            <v>8.3177094916249992</v>
          </cell>
          <cell r="BL243">
            <v>0.22785357999999967</v>
          </cell>
          <cell r="BM243">
            <v>8.4855257399799662</v>
          </cell>
          <cell r="BN243">
            <v>26.461622369106191</v>
          </cell>
          <cell r="BO243">
            <v>8.0380000000000003</v>
          </cell>
          <cell r="BP243">
            <v>25.2</v>
          </cell>
          <cell r="BQ243">
            <v>9.4117048923399995</v>
          </cell>
          <cell r="BR243">
            <v>-1.078495000000002</v>
          </cell>
          <cell r="BS243">
            <v>8.4753800885960136</v>
          </cell>
          <cell r="BT243">
            <v>26.437097706408856</v>
          </cell>
        </row>
        <row r="244">
          <cell r="B244" t="str">
            <v>Newtongate T11 &amp; T12</v>
          </cell>
          <cell r="C244" t="str">
            <v>PENRITH T11 &amp; T12</v>
          </cell>
          <cell r="D244">
            <v>11</v>
          </cell>
          <cell r="E244">
            <v>33.404999999999994</v>
          </cell>
          <cell r="F244">
            <v>13.1</v>
          </cell>
          <cell r="G244">
            <v>0.79970597393050302</v>
          </cell>
          <cell r="H244">
            <v>0.69174743362903857</v>
          </cell>
          <cell r="I244">
            <v>9.0589999999999993</v>
          </cell>
          <cell r="J244">
            <v>26.706</v>
          </cell>
          <cell r="K244">
            <v>5.3146385999999879E-2</v>
          </cell>
          <cell r="L244">
            <v>1.9418120000054273E-3</v>
          </cell>
          <cell r="M244">
            <v>9.0618913805404055</v>
          </cell>
          <cell r="N244">
            <v>26.714178059148448</v>
          </cell>
          <cell r="O244">
            <v>0.12610506600000004</v>
          </cell>
          <cell r="P244">
            <v>3.7051679999997589E-3</v>
          </cell>
          <cell r="Q244">
            <v>9.065813270322133</v>
          </cell>
          <cell r="R244">
            <v>26.725270838587349</v>
          </cell>
          <cell r="S244">
            <v>5.3146385999999879E-2</v>
          </cell>
          <cell r="T244">
            <v>5.4074080000034996E-3</v>
          </cell>
          <cell r="U244">
            <v>9.0620732771570882</v>
          </cell>
          <cell r="V244">
            <v>26.714692540472971</v>
          </cell>
          <cell r="W244">
            <v>0.35240211799999965</v>
          </cell>
          <cell r="X244">
            <v>9.1480539999999166E-2</v>
          </cell>
          <cell r="Y244">
            <v>9.0822977974622638</v>
          </cell>
          <cell r="Z244">
            <v>26.77189612228911</v>
          </cell>
          <cell r="AA244">
            <v>0.52749408900000017</v>
          </cell>
          <cell r="AB244">
            <v>0.17752255200000278</v>
          </cell>
          <cell r="AC244">
            <v>9.0960037770422275</v>
          </cell>
          <cell r="AD244">
            <v>26.810662486704299</v>
          </cell>
          <cell r="AE244">
            <v>0.74449812999999931</v>
          </cell>
          <cell r="AF244">
            <v>0.26373279600000643</v>
          </cell>
          <cell r="AG244">
            <v>9.1119183996846722</v>
          </cell>
          <cell r="AH244">
            <v>26.85567583706629</v>
          </cell>
          <cell r="AI244">
            <v>1.010039838</v>
          </cell>
          <cell r="AJ244">
            <v>0.34967946799999794</v>
          </cell>
          <cell r="AK244">
            <v>9.1303667552128562</v>
          </cell>
          <cell r="AL244">
            <v>26.907855666249166</v>
          </cell>
          <cell r="AM244">
            <v>1.3207243000000002</v>
          </cell>
          <cell r="AN244">
            <v>0.43578091200000557</v>
          </cell>
          <cell r="AO244">
            <v>9.1511926142710163</v>
          </cell>
          <cell r="AP244">
            <v>26.966760090905407</v>
          </cell>
          <cell r="AQ244">
            <v>1.6644257479999993</v>
          </cell>
          <cell r="AR244">
            <v>0.52177289199999777</v>
          </cell>
          <cell r="AS244">
            <v>9.1737456703005442</v>
          </cell>
          <cell r="AT244">
            <v>27.030549766325244</v>
          </cell>
          <cell r="AU244">
            <v>9.0649999999999995</v>
          </cell>
          <cell r="AV244">
            <v>26.93</v>
          </cell>
          <cell r="AW244">
            <v>2.0346456239999995</v>
          </cell>
          <cell r="AX244">
            <v>0.60761842400000177</v>
          </cell>
          <cell r="AY244">
            <v>9.2036828963075337</v>
          </cell>
          <cell r="AZ244">
            <v>27.322254465654591</v>
          </cell>
          <cell r="BA244">
            <v>4.3550623220000002</v>
          </cell>
          <cell r="BB244">
            <v>1.0308416239999971</v>
          </cell>
          <cell r="BC244">
            <v>9.3476866448229607</v>
          </cell>
          <cell r="BD244">
            <v>27.729558574020754</v>
          </cell>
          <cell r="BE244">
            <v>9.1120000000000001</v>
          </cell>
          <cell r="BF244">
            <v>27.428999999999998</v>
          </cell>
          <cell r="BG244">
            <v>7.1305156355000001</v>
          </cell>
          <cell r="BH244">
            <v>1.1140200800000031</v>
          </cell>
          <cell r="BI244">
            <v>9.5447259013352195</v>
          </cell>
          <cell r="BJ244">
            <v>28.652933676916774</v>
          </cell>
          <cell r="BK244">
            <v>9.7467816534699985</v>
          </cell>
          <cell r="BL244">
            <v>0.98611505600000982</v>
          </cell>
          <cell r="BM244">
            <v>9.6753309822179059</v>
          </cell>
          <cell r="BN244">
            <v>29.022340630315036</v>
          </cell>
          <cell r="BO244">
            <v>9.1219999999999999</v>
          </cell>
          <cell r="BP244">
            <v>27.82</v>
          </cell>
          <cell r="BQ244">
            <v>11.854164057869998</v>
          </cell>
          <cell r="BR244">
            <v>0.64384032000000246</v>
          </cell>
          <cell r="BS244">
            <v>9.7779751083542159</v>
          </cell>
          <cell r="BT244">
            <v>29.675377789627383</v>
          </cell>
        </row>
        <row r="245">
          <cell r="B245" t="str">
            <v>Newtongate T13</v>
          </cell>
          <cell r="C245" t="str">
            <v>PENRITH T13</v>
          </cell>
          <cell r="D245">
            <v>11</v>
          </cell>
          <cell r="E245">
            <v>33.404999999999994</v>
          </cell>
          <cell r="F245">
            <v>13.1</v>
          </cell>
          <cell r="G245">
            <v>0.49133449088732634</v>
          </cell>
          <cell r="H245">
            <v>0.39402884753082351</v>
          </cell>
          <cell r="I245">
            <v>5.16</v>
          </cell>
          <cell r="J245">
            <v>16.408000000000001</v>
          </cell>
          <cell r="K245">
            <v>3.3044590999999901E-2</v>
          </cell>
          <cell r="L245">
            <v>8.2900400000163188E-4</v>
          </cell>
          <cell r="M245">
            <v>5.161777902653788</v>
          </cell>
          <cell r="N245">
            <v>16.413028668091133</v>
          </cell>
          <cell r="O245">
            <v>7.8738986999999927E-2</v>
          </cell>
          <cell r="P245">
            <v>1.6018200000003091E-3</v>
          </cell>
          <cell r="Q245">
            <v>5.1642167987771241</v>
          </cell>
          <cell r="R245">
            <v>16.419926908040814</v>
          </cell>
          <cell r="S245">
            <v>3.3044590999999901E-2</v>
          </cell>
          <cell r="T245">
            <v>2.3624760000000578E-3</v>
          </cell>
          <cell r="U245">
            <v>5.1618583890603329</v>
          </cell>
          <cell r="V245">
            <v>16.41325631802658</v>
          </cell>
          <cell r="W245">
            <v>0.22228619700000007</v>
          </cell>
          <cell r="X245">
            <v>4.9403716000000486E-2</v>
          </cell>
          <cell r="Y245">
            <v>5.1742600222187871</v>
          </cell>
          <cell r="Z245">
            <v>16.4483334336431</v>
          </cell>
          <cell r="AA245">
            <v>0.33447594700000005</v>
          </cell>
          <cell r="AB245">
            <v>9.6440340000000013E-2</v>
          </cell>
          <cell r="AC245">
            <v>5.1826172394816039</v>
          </cell>
          <cell r="AD245">
            <v>16.47197121363665</v>
          </cell>
          <cell r="AE245">
            <v>0.47415248500000007</v>
          </cell>
          <cell r="AF245">
            <v>0.14356629600000037</v>
          </cell>
          <cell r="AG245">
            <v>5.1924218276812582</v>
          </cell>
          <cell r="AH245">
            <v>16.499702776847517</v>
          </cell>
          <cell r="AI245">
            <v>0.64587738700000008</v>
          </cell>
          <cell r="AJ245">
            <v>0.19057128400000067</v>
          </cell>
          <cell r="AK245">
            <v>5.2039021695786509</v>
          </cell>
          <cell r="AL245">
            <v>16.532174087271464</v>
          </cell>
          <cell r="AM245">
            <v>0.84764224599999993</v>
          </cell>
          <cell r="AN245">
            <v>0.23765865600000158</v>
          </cell>
          <cell r="AO245">
            <v>5.2169635243564949</v>
          </cell>
          <cell r="AP245">
            <v>16.569117177411052</v>
          </cell>
          <cell r="AQ245">
            <v>1.0714203319999998</v>
          </cell>
          <cell r="AR245">
            <v>0.28469900799999959</v>
          </cell>
          <cell r="AS245">
            <v>5.231177806000205</v>
          </cell>
          <cell r="AT245">
            <v>16.609321237170903</v>
          </cell>
          <cell r="AU245">
            <v>5.1630000000000003</v>
          </cell>
          <cell r="AV245">
            <v>16.562999999999999</v>
          </cell>
          <cell r="AW245">
            <v>1.3123738840000003</v>
          </cell>
          <cell r="AX245">
            <v>0.33167182400000161</v>
          </cell>
          <cell r="AY245">
            <v>5.2492900210976225</v>
          </cell>
          <cell r="AZ245">
            <v>16.807065036267435</v>
          </cell>
          <cell r="BA245">
            <v>2.8318023769999994</v>
          </cell>
          <cell r="BB245">
            <v>0.56367359600000011</v>
          </cell>
          <cell r="BC245">
            <v>5.3412162697307686</v>
          </cell>
          <cell r="BD245">
            <v>17.067071731377588</v>
          </cell>
          <cell r="BE245">
            <v>5.1619999999999999</v>
          </cell>
          <cell r="BF245">
            <v>16.759</v>
          </cell>
          <cell r="BG245">
            <v>4.6447334923000003</v>
          </cell>
          <cell r="BH245">
            <v>0.6099384480000003</v>
          </cell>
          <cell r="BI245">
            <v>5.4377987508395798</v>
          </cell>
          <cell r="BJ245">
            <v>17.539076667845784</v>
          </cell>
          <cell r="BK245">
            <v>6.340281484978</v>
          </cell>
          <cell r="BL245">
            <v>0.60993844800000385</v>
          </cell>
          <cell r="BM245">
            <v>5.5267919408392681</v>
          </cell>
          <cell r="BN245">
            <v>17.790787420358594</v>
          </cell>
          <cell r="BO245">
            <v>5.165</v>
          </cell>
          <cell r="BP245">
            <v>16.876999999999999</v>
          </cell>
          <cell r="BQ245">
            <v>7.6909614067799996</v>
          </cell>
          <cell r="BR245">
            <v>0.60993844800000385</v>
          </cell>
          <cell r="BS245">
            <v>5.6006842514248509</v>
          </cell>
          <cell r="BT245">
            <v>18.109301154554785</v>
          </cell>
        </row>
        <row r="246">
          <cell r="B246" t="str">
            <v>Norbreck</v>
          </cell>
          <cell r="C246" t="str">
            <v>NORBRECK</v>
          </cell>
          <cell r="D246">
            <v>6.6</v>
          </cell>
          <cell r="E246">
            <v>54.75</v>
          </cell>
          <cell r="F246">
            <v>21.9</v>
          </cell>
          <cell r="G246">
            <v>0.7179235339271518</v>
          </cell>
          <cell r="H246">
            <v>0.63052348795413005</v>
          </cell>
          <cell r="I246">
            <v>13.808</v>
          </cell>
          <cell r="J246">
            <v>39.305</v>
          </cell>
          <cell r="K246">
            <v>4.590284E-3</v>
          </cell>
          <cell r="L246">
            <v>7.1836319999996068E-4</v>
          </cell>
          <cell r="M246">
            <v>13.808464386195448</v>
          </cell>
          <cell r="N246">
            <v>39.306313482511563</v>
          </cell>
          <cell r="O246">
            <v>1.1178698999999986E-2</v>
          </cell>
          <cell r="P246">
            <v>1.4334671999999271E-3</v>
          </cell>
          <cell r="Q246">
            <v>13.809103278416762</v>
          </cell>
          <cell r="R246">
            <v>39.308120542600122</v>
          </cell>
          <cell r="S246">
            <v>4.590284E-3</v>
          </cell>
          <cell r="T246">
            <v>2.169887199999998E-3</v>
          </cell>
          <cell r="U246">
            <v>13.808591361615468</v>
          </cell>
          <cell r="V246">
            <v>39.306672623233723</v>
          </cell>
          <cell r="W246">
            <v>3.2082588999999995E-2</v>
          </cell>
          <cell r="X246">
            <v>1.2657491199999926E-2</v>
          </cell>
          <cell r="Y246">
            <v>13.811913742022277</v>
          </cell>
          <cell r="Z246">
            <v>39.316069734095073</v>
          </cell>
          <cell r="AA246">
            <v>4.8808132099999985E-2</v>
          </cell>
          <cell r="AB246">
            <v>2.3161131199999963E-2</v>
          </cell>
          <cell r="AC246">
            <v>13.814295677809035</v>
          </cell>
          <cell r="AD246">
            <v>39.322806865883742</v>
          </cell>
          <cell r="AE246">
            <v>7.0239410299999971E-2</v>
          </cell>
          <cell r="AF246">
            <v>3.3781099199999942E-2</v>
          </cell>
          <cell r="AG246">
            <v>13.817099434721374</v>
          </cell>
          <cell r="AH246">
            <v>39.330737087985788</v>
          </cell>
          <cell r="AI246">
            <v>9.7551160400000031E-2</v>
          </cell>
          <cell r="AJ246">
            <v>4.4277919199999793E-2</v>
          </cell>
          <cell r="AK246">
            <v>13.820406826861511</v>
          </cell>
          <cell r="AL246">
            <v>39.340091805627132</v>
          </cell>
          <cell r="AM246">
            <v>0.130466465</v>
          </cell>
          <cell r="AN246">
            <v>5.488223520000024E-2</v>
          </cell>
          <cell r="AO246">
            <v>13.824213806356729</v>
          </cell>
          <cell r="AP246">
            <v>39.350859569694755</v>
          </cell>
          <cell r="AQ246">
            <v>0.16754128720000003</v>
          </cell>
          <cell r="AR246">
            <v>6.5445603199999924E-2</v>
          </cell>
          <cell r="AS246">
            <v>13.828381067256075</v>
          </cell>
          <cell r="AT246">
            <v>39.36264636345836</v>
          </cell>
          <cell r="AU246">
            <v>13.81</v>
          </cell>
          <cell r="AV246">
            <v>39.383000000000003</v>
          </cell>
          <cell r="AW246">
            <v>0.21064931379999999</v>
          </cell>
          <cell r="AX246">
            <v>7.5939195200000142E-2</v>
          </cell>
          <cell r="AY246">
            <v>13.835069992851183</v>
          </cell>
          <cell r="AZ246">
            <v>39.453908647797483</v>
          </cell>
          <cell r="BA246">
            <v>0.49282665859999997</v>
          </cell>
          <cell r="BB246">
            <v>0.12524206320000042</v>
          </cell>
          <cell r="BC246">
            <v>13.864066991349837</v>
          </cell>
          <cell r="BD246">
            <v>39.535924544887294</v>
          </cell>
          <cell r="BE246">
            <v>13.821999999999999</v>
          </cell>
          <cell r="BF246">
            <v>39.805</v>
          </cell>
          <cell r="BG246">
            <v>0.81291181267799995</v>
          </cell>
          <cell r="BH246">
            <v>0.13494861120000001</v>
          </cell>
          <cell r="BI246">
            <v>13.90491628346669</v>
          </cell>
          <cell r="BJ246">
            <v>40.039522665240334</v>
          </cell>
          <cell r="BK246">
            <v>1.09699731757699</v>
          </cell>
          <cell r="BL246">
            <v>0.1349486112000009</v>
          </cell>
          <cell r="BM246">
            <v>13.929767320243402</v>
          </cell>
          <cell r="BN246">
            <v>40.109812011737652</v>
          </cell>
          <cell r="BO246">
            <v>13.821999999999999</v>
          </cell>
          <cell r="BP246">
            <v>39.822000000000003</v>
          </cell>
          <cell r="BQ246">
            <v>1.31525145510813</v>
          </cell>
          <cell r="BR246">
            <v>0.1349486112000009</v>
          </cell>
          <cell r="BS246">
            <v>13.94885960585785</v>
          </cell>
          <cell r="BT246">
            <v>40.180813150242955</v>
          </cell>
        </row>
        <row r="247">
          <cell r="B247" t="str">
            <v>Norbury</v>
          </cell>
          <cell r="C247" t="str">
            <v>NORBURY</v>
          </cell>
          <cell r="D247">
            <v>11</v>
          </cell>
          <cell r="E247">
            <v>33.405000000000001</v>
          </cell>
          <cell r="F247">
            <v>13.1</v>
          </cell>
          <cell r="G247">
            <v>0.88949604649963343</v>
          </cell>
          <cell r="H247">
            <v>0.74358203781055332</v>
          </cell>
          <cell r="I247">
            <v>9.74</v>
          </cell>
          <cell r="J247">
            <v>29.710999999999999</v>
          </cell>
          <cell r="K247">
            <v>1.6361215999999956E-2</v>
          </cell>
          <cell r="L247">
            <v>1.2565960000006093E-3</v>
          </cell>
          <cell r="M247">
            <v>9.7409246953182489</v>
          </cell>
          <cell r="N247">
            <v>29.713615433320257</v>
          </cell>
          <cell r="O247">
            <v>3.9507738999999931E-2</v>
          </cell>
          <cell r="P247">
            <v>2.4764960000003278E-3</v>
          </cell>
          <cell r="Q247">
            <v>9.7422036008526334</v>
          </cell>
          <cell r="R247">
            <v>29.717232724423702</v>
          </cell>
          <cell r="S247">
            <v>1.6361215999999956E-2</v>
          </cell>
          <cell r="T247">
            <v>3.7123400000003137E-3</v>
          </cell>
          <cell r="U247">
            <v>9.7410535884509262</v>
          </cell>
          <cell r="V247">
            <v>29.713979998152919</v>
          </cell>
          <cell r="W247">
            <v>0.11178025899999999</v>
          </cell>
          <cell r="X247">
            <v>3.2764536000000621E-2</v>
          </cell>
          <cell r="Y247">
            <v>9.7475866342093838</v>
          </cell>
          <cell r="Z247">
            <v>29.732458241983345</v>
          </cell>
          <cell r="AA247">
            <v>0.1687735640000001</v>
          </cell>
          <cell r="AB247">
            <v>6.1831936000000365E-2</v>
          </cell>
          <cell r="AC247">
            <v>9.7521036497728737</v>
          </cell>
          <cell r="AD247">
            <v>29.745234291326021</v>
          </cell>
          <cell r="AE247">
            <v>0.24118279399999998</v>
          </cell>
          <cell r="AF247">
            <v>9.1078412000000775E-2</v>
          </cell>
          <cell r="AG247">
            <v>9.7574391906113966</v>
          </cell>
          <cell r="AH247">
            <v>29.760325479758894</v>
          </cell>
          <cell r="AI247">
            <v>0.33267379099999994</v>
          </cell>
          <cell r="AJ247">
            <v>0.12012154000000042</v>
          </cell>
          <cell r="AK247">
            <v>9.7637655914764228</v>
          </cell>
          <cell r="AL247">
            <v>29.778219243567552</v>
          </cell>
          <cell r="AM247">
            <v>0.44225070899999996</v>
          </cell>
          <cell r="AN247">
            <v>0.14932995999999976</v>
          </cell>
          <cell r="AO247">
            <v>9.7710499325904117</v>
          </cell>
          <cell r="AP247">
            <v>29.798822471560261</v>
          </cell>
          <cell r="AQ247">
            <v>0.56520498499999994</v>
          </cell>
          <cell r="AR247">
            <v>0.17846644000000067</v>
          </cell>
          <cell r="AS247">
            <v>9.7790326270374894</v>
          </cell>
          <cell r="AT247">
            <v>29.821400941062937</v>
          </cell>
          <cell r="AU247">
            <v>9.7469999999999999</v>
          </cell>
          <cell r="AV247">
            <v>29.933</v>
          </cell>
          <cell r="AW247">
            <v>0.70704280599999991</v>
          </cell>
          <cell r="AX247">
            <v>0.20748738399999977</v>
          </cell>
          <cell r="AY247">
            <v>9.7950003864889581</v>
          </cell>
          <cell r="AZ247">
            <v>30.06876559514367</v>
          </cell>
          <cell r="BA247">
            <v>1.6286782470000003</v>
          </cell>
          <cell r="BB247">
            <v>0.3475054080000004</v>
          </cell>
          <cell r="BC247">
            <v>9.8507227422893084</v>
          </cell>
          <cell r="BD247">
            <v>30.226372217744139</v>
          </cell>
          <cell r="BE247">
            <v>9.7579999999999991</v>
          </cell>
          <cell r="BF247">
            <v>30.219000000000001</v>
          </cell>
          <cell r="BG247">
            <v>2.6769122056000003</v>
          </cell>
          <cell r="BH247">
            <v>0.37526431999999987</v>
          </cell>
          <cell r="BI247">
            <v>9.9181977216972186</v>
          </cell>
          <cell r="BJ247">
            <v>30.672107581370959</v>
          </cell>
          <cell r="BK247">
            <v>3.6140334193753003</v>
          </cell>
          <cell r="BL247">
            <v>0.37526432000000165</v>
          </cell>
          <cell r="BM247">
            <v>9.9673838294278081</v>
          </cell>
          <cell r="BN247">
            <v>30.811226902636847</v>
          </cell>
          <cell r="BO247">
            <v>9.7669999999999995</v>
          </cell>
          <cell r="BP247">
            <v>30.254999999999999</v>
          </cell>
          <cell r="BQ247">
            <v>4.3407682255027993</v>
          </cell>
          <cell r="BR247">
            <v>0.37526432000000165</v>
          </cell>
          <cell r="BS247">
            <v>10.014527514513915</v>
          </cell>
          <cell r="BT247">
            <v>30.955113536172167</v>
          </cell>
        </row>
        <row r="248">
          <cell r="B248" t="str">
            <v>Northenden</v>
          </cell>
          <cell r="C248" t="str">
            <v>NORTHENDEN</v>
          </cell>
          <cell r="D248">
            <v>6.6</v>
          </cell>
          <cell r="E248">
            <v>54.75</v>
          </cell>
          <cell r="F248">
            <v>21.9</v>
          </cell>
          <cell r="G248">
            <v>0.71687557179002359</v>
          </cell>
          <cell r="H248">
            <v>0.60540603361182721</v>
          </cell>
          <cell r="I248">
            <v>13.257</v>
          </cell>
          <cell r="J248">
            <v>39.244999999999997</v>
          </cell>
          <cell r="K248">
            <v>1.4736816999999958E-2</v>
          </cell>
          <cell r="L248">
            <v>1.1774360000007533E-3</v>
          </cell>
          <cell r="M248">
            <v>13.258392136099015</v>
          </cell>
          <cell r="N248">
            <v>39.248937555503794</v>
          </cell>
          <cell r="O248">
            <v>3.5809168000000002E-2</v>
          </cell>
          <cell r="P248">
            <v>2.2917319999997687E-3</v>
          </cell>
          <cell r="Q248">
            <v>13.260332964374449</v>
          </cell>
          <cell r="R248">
            <v>39.254427046842501</v>
          </cell>
          <cell r="S248">
            <v>1.4736816999999958E-2</v>
          </cell>
          <cell r="T248">
            <v>3.4007120000012492E-3</v>
          </cell>
          <cell r="U248">
            <v>13.258586622310695</v>
          </cell>
          <cell r="V248">
            <v>39.249487645580295</v>
          </cell>
          <cell r="W248">
            <v>0.10232716360000005</v>
          </cell>
          <cell r="X248">
            <v>4.2099547999999487E-2</v>
          </cell>
          <cell r="Y248">
            <v>13.269634060730368</v>
          </cell>
          <cell r="Z248">
            <v>39.280734520065465</v>
          </cell>
          <cell r="AA248">
            <v>0.15532958900000005</v>
          </cell>
          <cell r="AB248">
            <v>8.0799611999999854E-2</v>
          </cell>
          <cell r="AC248">
            <v>13.277655948145588</v>
          </cell>
          <cell r="AD248">
            <v>39.303423844022326</v>
          </cell>
          <cell r="AE248">
            <v>0.22311076199999991</v>
          </cell>
          <cell r="AF248">
            <v>0.11964000400000252</v>
          </cell>
          <cell r="AG248">
            <v>13.286982916214402</v>
          </cell>
          <cell r="AH248">
            <v>39.3298044934998</v>
          </cell>
          <cell r="AI248">
            <v>0.309332473</v>
          </cell>
          <cell r="AJ248">
            <v>0.15830432799999983</v>
          </cell>
          <cell r="AK248">
            <v>13.297907611051563</v>
          </cell>
          <cell r="AL248">
            <v>39.360704196706813</v>
          </cell>
          <cell r="AM248">
            <v>0.41309943100000002</v>
          </cell>
          <cell r="AN248">
            <v>0.19709798800000122</v>
          </cell>
          <cell r="AO248">
            <v>13.31037843092704</v>
          </cell>
          <cell r="AP248">
            <v>39.395977001910431</v>
          </cell>
          <cell r="AQ248">
            <v>0.52988038999999998</v>
          </cell>
          <cell r="AR248">
            <v>0.23582588799999904</v>
          </cell>
          <cell r="AS248">
            <v>13.323981928139922</v>
          </cell>
          <cell r="AT248">
            <v>39.434453502418755</v>
          </cell>
          <cell r="AU248">
            <v>13.268000000000001</v>
          </cell>
          <cell r="AV248">
            <v>39.667999999999999</v>
          </cell>
          <cell r="AW248">
            <v>0.66569474199999989</v>
          </cell>
          <cell r="AX248">
            <v>0.27445536000000104</v>
          </cell>
          <cell r="AY248">
            <v>13.350241805222479</v>
          </cell>
          <cell r="AZ248">
            <v>39.900614952679348</v>
          </cell>
          <cell r="BA248">
            <v>1.5543311513</v>
          </cell>
          <cell r="BB248">
            <v>0.46327026800000226</v>
          </cell>
          <cell r="BC248">
            <v>13.44449435190155</v>
          </cell>
          <cell r="BD248">
            <v>40.167201412282843</v>
          </cell>
          <cell r="BE248">
            <v>13.287000000000001</v>
          </cell>
          <cell r="BF248">
            <v>40.518999999999998</v>
          </cell>
          <cell r="BG248">
            <v>2.563364667993</v>
          </cell>
          <cell r="BH248">
            <v>0.50008465200000174</v>
          </cell>
          <cell r="BI248">
            <v>13.554982316597991</v>
          </cell>
          <cell r="BJ248">
            <v>41.276968453218075</v>
          </cell>
          <cell r="BK248">
            <v>3.4637647245462206</v>
          </cell>
          <cell r="BL248">
            <v>0.42014401200000151</v>
          </cell>
          <cell r="BM248">
            <v>13.626753902204985</v>
          </cell>
          <cell r="BN248">
            <v>41.479969152734945</v>
          </cell>
          <cell r="BO248">
            <v>13.297000000000001</v>
          </cell>
          <cell r="BP248">
            <v>40.93</v>
          </cell>
          <cell r="BQ248">
            <v>4.1616985432600702</v>
          </cell>
          <cell r="BR248">
            <v>0.20622230400000241</v>
          </cell>
          <cell r="BS248">
            <v>13.679093981358271</v>
          </cell>
          <cell r="BT248">
            <v>42.010724981075995</v>
          </cell>
        </row>
        <row r="249">
          <cell r="B249" t="str">
            <v>NWGB Partington</v>
          </cell>
          <cell r="C249" t="str">
            <v>NWGB PARTINGTON</v>
          </cell>
          <cell r="D249">
            <v>6.6</v>
          </cell>
          <cell r="E249">
            <v>54.75</v>
          </cell>
          <cell r="F249">
            <v>21.9</v>
          </cell>
          <cell r="G249">
            <v>0.74486145484116839</v>
          </cell>
          <cell r="H249">
            <v>0.64805533182006025</v>
          </cell>
          <cell r="I249">
            <v>14.192</v>
          </cell>
          <cell r="J249">
            <v>40.78</v>
          </cell>
          <cell r="K249">
            <v>4.2982609999999977E-3</v>
          </cell>
          <cell r="L249">
            <v>4.088663999999298E-4</v>
          </cell>
          <cell r="M249">
            <v>14.192411766859319</v>
          </cell>
          <cell r="N249">
            <v>40.781164652553969</v>
          </cell>
          <cell r="O249">
            <v>1.0372769999999976E-2</v>
          </cell>
          <cell r="P249">
            <v>8.2500639999993908E-4</v>
          </cell>
          <cell r="Q249">
            <v>14.192979551396798</v>
          </cell>
          <cell r="R249">
            <v>40.782770589740785</v>
          </cell>
          <cell r="S249">
            <v>4.2982609999999977E-3</v>
          </cell>
          <cell r="T249">
            <v>1.2600903999999691E-3</v>
          </cell>
          <cell r="U249">
            <v>14.192486229648036</v>
          </cell>
          <cell r="V249">
            <v>40.781375265125362</v>
          </cell>
          <cell r="W249">
            <v>2.9319336099999982E-2</v>
          </cell>
          <cell r="X249">
            <v>1.5787666399999956E-2</v>
          </cell>
          <cell r="Y249">
            <v>14.19594583939935</v>
          </cell>
          <cell r="Z249">
            <v>40.791160519187017</v>
          </cell>
          <cell r="AA249">
            <v>4.4244919999999993E-2</v>
          </cell>
          <cell r="AB249">
            <v>3.0329202400000033E-2</v>
          </cell>
          <cell r="AC249">
            <v>14.198523543885186</v>
          </cell>
          <cell r="AD249">
            <v>40.798451368474332</v>
          </cell>
          <cell r="AE249">
            <v>6.3195191000000012E-2</v>
          </cell>
          <cell r="AF249">
            <v>4.4945106399999935E-2</v>
          </cell>
          <cell r="AG249">
            <v>14.201459822699112</v>
          </cell>
          <cell r="AH249">
            <v>40.806756419117455</v>
          </cell>
          <cell r="AI249">
            <v>8.7123052999999978E-2</v>
          </cell>
          <cell r="AJ249">
            <v>5.9489794400000018E-2</v>
          </cell>
          <cell r="AK249">
            <v>14.204825298017129</v>
          </cell>
          <cell r="AL249">
            <v>40.816275420794604</v>
          </cell>
          <cell r="AM249">
            <v>0.11576682899999999</v>
          </cell>
          <cell r="AN249">
            <v>7.4102982399999795E-2</v>
          </cell>
          <cell r="AO249">
            <v>14.208609301018603</v>
          </cell>
          <cell r="AP249">
            <v>40.826978197524092</v>
          </cell>
          <cell r="AQ249">
            <v>0.14789773499999995</v>
          </cell>
          <cell r="AR249">
            <v>8.8693758400000156E-2</v>
          </cell>
          <cell r="AS249">
            <v>14.212696388242797</v>
          </cell>
          <cell r="AT249">
            <v>40.838538225890211</v>
          </cell>
          <cell r="AU249">
            <v>14.201000000000001</v>
          </cell>
          <cell r="AV249">
            <v>41.131999999999998</v>
          </cell>
          <cell r="AW249">
            <v>0.18503786699999999</v>
          </cell>
          <cell r="AX249">
            <v>0.10324390639999981</v>
          </cell>
          <cell r="AY249">
            <v>14.226218115071964</v>
          </cell>
          <cell r="AZ249">
            <v>41.203327600704505</v>
          </cell>
          <cell r="BA249">
            <v>0.42732607969999992</v>
          </cell>
          <cell r="BB249">
            <v>0.17402947840000083</v>
          </cell>
          <cell r="BC249">
            <v>14.253604968689048</v>
          </cell>
          <cell r="BD249">
            <v>41.280789320336524</v>
          </cell>
          <cell r="BE249">
            <v>14.21</v>
          </cell>
          <cell r="BF249">
            <v>41.496000000000002</v>
          </cell>
          <cell r="BG249">
            <v>0.70417980333100005</v>
          </cell>
          <cell r="BH249">
            <v>0.18809036640000076</v>
          </cell>
          <cell r="BI249">
            <v>14.288053397376375</v>
          </cell>
          <cell r="BJ249">
            <v>41.716768346317927</v>
          </cell>
          <cell r="BK249">
            <v>0.95569517854320984</v>
          </cell>
          <cell r="BL249">
            <v>0.18809036640000032</v>
          </cell>
          <cell r="BM249">
            <v>14.310055286707298</v>
          </cell>
          <cell r="BN249">
            <v>41.77899908689718</v>
          </cell>
          <cell r="BO249">
            <v>14.21</v>
          </cell>
          <cell r="BP249">
            <v>41.515999999999998</v>
          </cell>
          <cell r="BQ249">
            <v>1.1555828409902</v>
          </cell>
          <cell r="BR249">
            <v>0.18809036639999943</v>
          </cell>
          <cell r="BS249">
            <v>14.327540922422671</v>
          </cell>
          <cell r="BT249">
            <v>41.848455933247962</v>
          </cell>
        </row>
        <row r="250">
          <cell r="B250" t="str">
            <v>Offerton</v>
          </cell>
          <cell r="C250" t="str">
            <v>OFFERTON</v>
          </cell>
          <cell r="D250">
            <v>6.6</v>
          </cell>
          <cell r="E250">
            <v>54.75</v>
          </cell>
          <cell r="F250">
            <v>21.9</v>
          </cell>
          <cell r="G250">
            <v>0.70938060670154135</v>
          </cell>
          <cell r="H250">
            <v>0.62474775036692631</v>
          </cell>
          <cell r="I250">
            <v>13.68</v>
          </cell>
          <cell r="J250">
            <v>38.832999999999998</v>
          </cell>
          <cell r="K250">
            <v>1.9558605999999923E-2</v>
          </cell>
          <cell r="L250">
            <v>3.0270559999996394E-3</v>
          </cell>
          <cell r="M250">
            <v>13.681975733035685</v>
          </cell>
          <cell r="N250">
            <v>38.838588216909386</v>
          </cell>
          <cell r="O250">
            <v>4.752790600000012E-2</v>
          </cell>
          <cell r="P250">
            <v>5.7888280000000236E-3</v>
          </cell>
          <cell r="Q250">
            <v>13.684664004655637</v>
          </cell>
          <cell r="R250">
            <v>38.846191797277946</v>
          </cell>
          <cell r="S250">
            <v>1.9558605999999923E-2</v>
          </cell>
          <cell r="T250">
            <v>8.4625759999998884E-3</v>
          </cell>
          <cell r="U250">
            <v>13.682451217722834</v>
          </cell>
          <cell r="V250">
            <v>38.839933090695922</v>
          </cell>
          <cell r="W250">
            <v>0.13589258399999993</v>
          </cell>
          <cell r="X250">
            <v>3.2289251999999991E-2</v>
          </cell>
          <cell r="Y250">
            <v>13.694712095195062</v>
          </cell>
          <cell r="Z250">
            <v>38.874612089111558</v>
          </cell>
          <cell r="AA250">
            <v>0.20633254899999998</v>
          </cell>
          <cell r="AB250">
            <v>5.6069503999999881E-2</v>
          </cell>
          <cell r="AC250">
            <v>13.702954226656887</v>
          </cell>
          <cell r="AD250">
            <v>38.897924357303914</v>
          </cell>
          <cell r="AE250">
            <v>0.29640489200000009</v>
          </cell>
          <cell r="AF250">
            <v>8.0120911999999933E-2</v>
          </cell>
          <cell r="AG250">
            <v>13.71293746580246</v>
          </cell>
          <cell r="AH250">
            <v>38.926161221696077</v>
          </cell>
          <cell r="AI250">
            <v>0.41095880500000004</v>
          </cell>
          <cell r="AJ250">
            <v>0.10374810799999867</v>
          </cell>
          <cell r="AK250">
            <v>13.725025177996107</v>
          </cell>
          <cell r="AL250">
            <v>38.960350434740718</v>
          </cell>
          <cell r="AM250">
            <v>0.54880992900000025</v>
          </cell>
          <cell r="AN250">
            <v>0.12762562400000022</v>
          </cell>
          <cell r="AO250">
            <v>13.739172764941513</v>
          </cell>
          <cell r="AP250">
            <v>39.000365853406805</v>
          </cell>
          <cell r="AQ250">
            <v>0.70394047500000012</v>
          </cell>
          <cell r="AR250">
            <v>0.15132944800000026</v>
          </cell>
          <cell r="AS250">
            <v>13.754816715193005</v>
          </cell>
          <cell r="AT250">
            <v>39.044613626636306</v>
          </cell>
          <cell r="AU250">
            <v>13.693</v>
          </cell>
          <cell r="AV250">
            <v>39.234000000000002</v>
          </cell>
          <cell r="AW250">
            <v>0.88380284300000012</v>
          </cell>
          <cell r="AX250">
            <v>0.17479868800000009</v>
          </cell>
          <cell r="AY250">
            <v>13.785603618013242</v>
          </cell>
          <cell r="AZ250">
            <v>39.495922585038294</v>
          </cell>
          <cell r="BA250">
            <v>2.0566637619999999</v>
          </cell>
          <cell r="BB250">
            <v>0.28269439599999924</v>
          </cell>
          <cell r="BC250">
            <v>13.897640767007916</v>
          </cell>
          <cell r="BD250">
            <v>39.812811496234055</v>
          </cell>
          <cell r="BE250">
            <v>13.624000000000001</v>
          </cell>
          <cell r="BF250">
            <v>39.408000000000001</v>
          </cell>
          <cell r="BG250">
            <v>3.3850458679000002</v>
          </cell>
          <cell r="BH250">
            <v>0.30383108399999958</v>
          </cell>
          <cell r="BI250">
            <v>13.946693045634374</v>
          </cell>
          <cell r="BJ250">
            <v>40.320713763239226</v>
          </cell>
          <cell r="BK250">
            <v>4.5575278595356998</v>
          </cell>
          <cell r="BL250">
            <v>0.30383108400000136</v>
          </cell>
          <cell r="BM250">
            <v>14.049258620405718</v>
          </cell>
          <cell r="BN250">
            <v>40.610813016987677</v>
          </cell>
          <cell r="BO250">
            <v>13.638</v>
          </cell>
          <cell r="BP250">
            <v>39.500999999999998</v>
          </cell>
          <cell r="BQ250">
            <v>5.4500942229950997</v>
          </cell>
          <cell r="BR250">
            <v>0.30383108400000136</v>
          </cell>
          <cell r="BS250">
            <v>14.14133792801373</v>
          </cell>
          <cell r="BT250">
            <v>40.924654648507577</v>
          </cell>
        </row>
        <row r="251">
          <cell r="B251" t="str">
            <v>Openshaw</v>
          </cell>
          <cell r="C251" t="str">
            <v>OPENSHAW</v>
          </cell>
          <cell r="D251">
            <v>6.6</v>
          </cell>
          <cell r="E251">
            <v>62.5</v>
          </cell>
          <cell r="F251">
            <v>25</v>
          </cell>
          <cell r="G251">
            <v>0.63877081974361016</v>
          </cell>
          <cell r="H251">
            <v>0.54890148727415122</v>
          </cell>
          <cell r="I251">
            <v>13.72</v>
          </cell>
          <cell r="J251">
            <v>39.915999999999997</v>
          </cell>
          <cell r="K251">
            <v>2.5266180000000027E-2</v>
          </cell>
          <cell r="L251">
            <v>3.7377040000010631E-3</v>
          </cell>
          <cell r="M251">
            <v>13.722537181853781</v>
          </cell>
          <cell r="N251">
            <v>39.923176233975639</v>
          </cell>
          <cell r="O251">
            <v>6.14738640000001E-2</v>
          </cell>
          <cell r="P251">
            <v>7.1479480000000706E-3</v>
          </cell>
          <cell r="Q251">
            <v>13.726002851762194</v>
          </cell>
          <cell r="R251">
            <v>39.932978628750014</v>
          </cell>
          <cell r="S251">
            <v>2.5266180000000027E-2</v>
          </cell>
          <cell r="T251">
            <v>1.0452739999999849E-2</v>
          </cell>
          <cell r="U251">
            <v>13.723124595163208</v>
          </cell>
          <cell r="V251">
            <v>39.924837689713463</v>
          </cell>
          <cell r="W251">
            <v>0.17612314200000001</v>
          </cell>
          <cell r="X251">
            <v>7.0112840000000176E-2</v>
          </cell>
          <cell r="Y251">
            <v>13.741540062195739</v>
          </cell>
          <cell r="Z251">
            <v>39.976924496183145</v>
          </cell>
          <cell r="AA251">
            <v>0.26770316700000008</v>
          </cell>
          <cell r="AB251">
            <v>0.12972186400000041</v>
          </cell>
          <cell r="AC251">
            <v>13.754765674034932</v>
          </cell>
          <cell r="AD251">
            <v>40.014332175450484</v>
          </cell>
          <cell r="AE251">
            <v>0.384950919</v>
          </cell>
          <cell r="AF251">
            <v>0.18967957599999963</v>
          </cell>
          <cell r="AG251">
            <v>13.770267131965578</v>
          </cell>
          <cell r="AH251">
            <v>40.058176919534638</v>
          </cell>
          <cell r="AI251">
            <v>0.5342454830000003</v>
          </cell>
          <cell r="AJ251">
            <v>0.24911652400000062</v>
          </cell>
          <cell r="AK251">
            <v>13.788526403880967</v>
          </cell>
          <cell r="AL251">
            <v>40.109821939498232</v>
          </cell>
          <cell r="AM251">
            <v>0.714053453</v>
          </cell>
          <cell r="AN251">
            <v>0.30887498799999946</v>
          </cell>
          <cell r="AO251">
            <v>13.809483031935315</v>
          </cell>
          <cell r="AP251">
            <v>40.169096234730368</v>
          </cell>
          <cell r="AQ251">
            <v>0.91650549900000033</v>
          </cell>
          <cell r="AR251">
            <v>0.36841779200000069</v>
          </cell>
          <cell r="AS251">
            <v>13.832401637567708</v>
          </cell>
          <cell r="AT251">
            <v>40.233919840562393</v>
          </cell>
          <cell r="AU251">
            <v>13.73</v>
          </cell>
          <cell r="AV251">
            <v>40.305</v>
          </cell>
          <cell r="AW251">
            <v>1.1518491300000002</v>
          </cell>
          <cell r="AX251">
            <v>0.42766798800000227</v>
          </cell>
          <cell r="AY251">
            <v>13.868171914131352</v>
          </cell>
          <cell r="AZ251">
            <v>40.695809189807214</v>
          </cell>
          <cell r="BA251">
            <v>2.6913825609000002</v>
          </cell>
          <cell r="BB251">
            <v>0.71210411600000079</v>
          </cell>
          <cell r="BC251">
            <v>14.027727871074473</v>
          </cell>
          <cell r="BD251">
            <v>41.147101586339978</v>
          </cell>
          <cell r="BE251">
            <v>13.682</v>
          </cell>
          <cell r="BF251">
            <v>41.1</v>
          </cell>
          <cell r="BG251">
            <v>4.4385103640499999</v>
          </cell>
          <cell r="BH251">
            <v>0.76685590000000481</v>
          </cell>
          <cell r="BI251">
            <v>14.137351456633313</v>
          </cell>
          <cell r="BJ251">
            <v>42.387928411234356</v>
          </cell>
          <cell r="BK251">
            <v>5.9915323113054004</v>
          </cell>
          <cell r="BL251">
            <v>0.59631587199999991</v>
          </cell>
          <cell r="BM251">
            <v>14.258287260910873</v>
          </cell>
          <cell r="BN251">
            <v>42.729986520406001</v>
          </cell>
          <cell r="BO251">
            <v>13.69</v>
          </cell>
          <cell r="BP251">
            <v>41.433</v>
          </cell>
          <cell r="BQ251">
            <v>7.1874866980853991</v>
          </cell>
          <cell r="BR251">
            <v>0.13994955599999948</v>
          </cell>
          <cell r="BS251">
            <v>14.330984438449399</v>
          </cell>
          <cell r="BT251">
            <v>43.245977772250484</v>
          </cell>
        </row>
        <row r="252">
          <cell r="B252" t="str">
            <v>Ormskirk</v>
          </cell>
          <cell r="C252" t="str">
            <v>ORMSKIRK</v>
          </cell>
          <cell r="D252">
            <v>11</v>
          </cell>
          <cell r="E252">
            <v>62.5</v>
          </cell>
          <cell r="F252">
            <v>25</v>
          </cell>
          <cell r="G252">
            <v>0.3530568738217526</v>
          </cell>
          <cell r="H252">
            <v>0.3084456251703509</v>
          </cell>
          <cell r="I252">
            <v>7.7089999999999996</v>
          </cell>
          <cell r="J252">
            <v>22.06</v>
          </cell>
          <cell r="K252">
            <v>3.9118921000000473E-2</v>
          </cell>
          <cell r="L252">
            <v>1.6655439999961885E-3</v>
          </cell>
          <cell r="M252">
            <v>7.7111406292587725</v>
          </cell>
          <cell r="N252">
            <v>22.066054613859539</v>
          </cell>
          <cell r="O252">
            <v>9.2232877999999907E-2</v>
          </cell>
          <cell r="P252">
            <v>3.2119959999992176E-3</v>
          </cell>
          <cell r="Q252">
            <v>7.7140095566996969</v>
          </cell>
          <cell r="R252">
            <v>22.074169166052375</v>
          </cell>
          <cell r="S252">
            <v>3.9118921000000473E-2</v>
          </cell>
          <cell r="T252">
            <v>4.7297919999991223E-3</v>
          </cell>
          <cell r="U252">
            <v>7.7113014605685608</v>
          </cell>
          <cell r="V252">
            <v>22.066509513498652</v>
          </cell>
          <cell r="W252">
            <v>0.25002319500000025</v>
          </cell>
          <cell r="X252">
            <v>7.8394039999995613E-2</v>
          </cell>
          <cell r="Y252">
            <v>7.7262374344576141</v>
          </cell>
          <cell r="Z252">
            <v>22.108754827180949</v>
          </cell>
          <cell r="AA252">
            <v>0.36869175600000004</v>
          </cell>
          <cell r="AB252">
            <v>0.15204648399999776</v>
          </cell>
          <cell r="AC252">
            <v>7.7363316693673934</v>
          </cell>
          <cell r="AD252">
            <v>22.137305635003329</v>
          </cell>
          <cell r="AE252">
            <v>0.51520044899999995</v>
          </cell>
          <cell r="AF252">
            <v>0.22587396800000015</v>
          </cell>
          <cell r="AG252">
            <v>7.7478963194676806</v>
          </cell>
          <cell r="AH252">
            <v>22.170015405035183</v>
          </cell>
          <cell r="AI252">
            <v>0.69479375399999954</v>
          </cell>
          <cell r="AJ252">
            <v>0.2994598199999956</v>
          </cell>
          <cell r="AK252">
            <v>7.7611847789628765</v>
          </cell>
          <cell r="AL252">
            <v>22.207600844317483</v>
          </cell>
          <cell r="AM252">
            <v>0.90491703000000001</v>
          </cell>
          <cell r="AN252">
            <v>0.37320710000000012</v>
          </cell>
          <cell r="AO252">
            <v>7.7760841191375683</v>
          </cell>
          <cell r="AP252">
            <v>22.249742542208402</v>
          </cell>
          <cell r="AQ252">
            <v>1.1373000630000001</v>
          </cell>
          <cell r="AR252">
            <v>0.44685933199999539</v>
          </cell>
          <cell r="AS252">
            <v>7.7921468048311384</v>
          </cell>
          <cell r="AT252">
            <v>22.295174678120368</v>
          </cell>
          <cell r="AU252">
            <v>7.7190000000000003</v>
          </cell>
          <cell r="AV252">
            <v>22.472999999999999</v>
          </cell>
          <cell r="AW252">
            <v>1.3985726970000001</v>
          </cell>
          <cell r="AX252">
            <v>0.52037624000000271</v>
          </cell>
          <cell r="AY252">
            <v>7.8197186986671001</v>
          </cell>
          <cell r="AZ252">
            <v>22.757875499279162</v>
          </cell>
          <cell r="BA252">
            <v>3.0490219179999998</v>
          </cell>
          <cell r="BB252">
            <v>0.88230480400000211</v>
          </cell>
          <cell r="BC252">
            <v>7.9253411401108247</v>
          </cell>
          <cell r="BD252">
            <v>23.056620877640508</v>
          </cell>
          <cell r="BE252">
            <v>7.67</v>
          </cell>
          <cell r="BF252">
            <v>22.664999999999999</v>
          </cell>
          <cell r="BG252">
            <v>4.9567648527999992</v>
          </cell>
          <cell r="BH252">
            <v>0.95204982799999804</v>
          </cell>
          <cell r="BI252">
            <v>7.9801323405955902</v>
          </cell>
          <cell r="BJ252">
            <v>23.542186724401589</v>
          </cell>
          <cell r="BK252">
            <v>6.7334956404869999</v>
          </cell>
          <cell r="BL252">
            <v>0.69623978399999764</v>
          </cell>
          <cell r="BM252">
            <v>8.0599599770304788</v>
          </cell>
          <cell r="BN252">
            <v>23.767973376598405</v>
          </cell>
          <cell r="BO252">
            <v>7.6749999999999998</v>
          </cell>
          <cell r="BP252">
            <v>22.866</v>
          </cell>
          <cell r="BQ252">
            <v>8.184467165137999</v>
          </cell>
          <cell r="BR252">
            <v>1.1690307999996818E-2</v>
          </cell>
          <cell r="BS252">
            <v>8.1051867021306165</v>
          </cell>
          <cell r="BT252">
            <v>24.082751737011346</v>
          </cell>
        </row>
        <row r="253">
          <cell r="B253" t="str">
            <v>Padiham</v>
          </cell>
          <cell r="C253" t="str">
            <v>PADIHAM</v>
          </cell>
          <cell r="D253">
            <v>11</v>
          </cell>
          <cell r="E253">
            <v>33.405000000000001</v>
          </cell>
          <cell r="F253">
            <v>13.1</v>
          </cell>
          <cell r="G253">
            <v>0.94951383213720486</v>
          </cell>
          <cell r="H253">
            <v>0.81953973476845687</v>
          </cell>
          <cell r="I253">
            <v>10.686999999999999</v>
          </cell>
          <cell r="J253">
            <v>31.58</v>
          </cell>
          <cell r="K253">
            <v>0.92867030400000039</v>
          </cell>
          <cell r="L253">
            <v>4.3435159999978268E-3</v>
          </cell>
          <cell r="M253">
            <v>10.735970525466785</v>
          </cell>
          <cell r="N253">
            <v>31.718509562543328</v>
          </cell>
          <cell r="O253">
            <v>0.95469091300000009</v>
          </cell>
          <cell r="P253">
            <v>8.2398320000001135E-3</v>
          </cell>
          <cell r="Q253">
            <v>10.737540756803337</v>
          </cell>
          <cell r="R253">
            <v>31.722950847447759</v>
          </cell>
          <cell r="S253">
            <v>0.92867030400000039</v>
          </cell>
          <cell r="T253">
            <v>1.1965012000000108E-2</v>
          </cell>
          <cell r="U253">
            <v>10.736370550263805</v>
          </cell>
          <cell r="V253">
            <v>31.719641003529794</v>
          </cell>
          <cell r="W253">
            <v>1.0346079970000004</v>
          </cell>
          <cell r="X253">
            <v>6.6289128000000197E-2</v>
          </cell>
          <cell r="Y253">
            <v>10.744782113769894</v>
          </cell>
          <cell r="Z253">
            <v>31.743432497911936</v>
          </cell>
          <cell r="AA253">
            <v>1.0966470310000005</v>
          </cell>
          <cell r="AB253">
            <v>0.12052104000000252</v>
          </cell>
          <cell r="AC253">
            <v>10.750884755767352</v>
          </cell>
          <cell r="AD253">
            <v>31.760693376070162</v>
          </cell>
          <cell r="AE253">
            <v>1.1747003550000004</v>
          </cell>
          <cell r="AF253">
            <v>0.17508943600000126</v>
          </cell>
          <cell r="AG253">
            <v>10.757845590834842</v>
          </cell>
          <cell r="AH253">
            <v>31.780381590785936</v>
          </cell>
          <cell r="AI253">
            <v>1.2723077129999998</v>
          </cell>
          <cell r="AJ253">
            <v>0.22908090000000048</v>
          </cell>
          <cell r="AK253">
            <v>10.765802465443072</v>
          </cell>
          <cell r="AL253">
            <v>31.802887030756057</v>
          </cell>
          <cell r="AM253">
            <v>1.3883030789999997</v>
          </cell>
          <cell r="AN253">
            <v>0.28338203600000167</v>
          </cell>
          <cell r="AO253">
            <v>10.774740713740503</v>
          </cell>
          <cell r="AP253">
            <v>31.82816821468823</v>
          </cell>
          <cell r="AQ253">
            <v>1.5178416470000002</v>
          </cell>
          <cell r="AR253">
            <v>0.33743557600000162</v>
          </cell>
          <cell r="AS253">
            <v>10.784376800374584</v>
          </cell>
          <cell r="AT253">
            <v>31.85542318350047</v>
          </cell>
          <cell r="AU253">
            <v>10.688000000000001</v>
          </cell>
          <cell r="AV253">
            <v>31.677</v>
          </cell>
          <cell r="AW253">
            <v>1.666122764</v>
          </cell>
          <cell r="AX253">
            <v>0.39116921200000032</v>
          </cell>
          <cell r="AY253">
            <v>10.795979825104116</v>
          </cell>
          <cell r="AZ253">
            <v>31.982413066249826</v>
          </cell>
          <cell r="BA253">
            <v>2.6241618540000005</v>
          </cell>
          <cell r="BB253">
            <v>0.58931485200000022</v>
          </cell>
          <cell r="BC253">
            <v>10.856663785567608</v>
          </cell>
          <cell r="BD253">
            <v>32.154053226061798</v>
          </cell>
          <cell r="BE253">
            <v>10.704000000000001</v>
          </cell>
          <cell r="BF253">
            <v>32.292000000000002</v>
          </cell>
          <cell r="BG253">
            <v>3.7242053313400012</v>
          </cell>
          <cell r="BH253">
            <v>0.43085679199999749</v>
          </cell>
          <cell r="BI253">
            <v>10.922084203219088</v>
          </cell>
          <cell r="BJ253">
            <v>32.908835275863531</v>
          </cell>
          <cell r="BK253">
            <v>4.7327382025289992</v>
          </cell>
          <cell r="BL253">
            <v>-2.0422775679999985</v>
          </cell>
          <cell r="BM253">
            <v>10.845212561053584</v>
          </cell>
          <cell r="BN253">
            <v>32.691409438038832</v>
          </cell>
          <cell r="BO253">
            <v>10.706</v>
          </cell>
          <cell r="BP253">
            <v>32.319000000000003</v>
          </cell>
          <cell r="BQ253">
            <v>5.5420277813230001</v>
          </cell>
          <cell r="BR253">
            <v>-2.438023959999998</v>
          </cell>
          <cell r="BS253">
            <v>10.868917949255133</v>
          </cell>
          <cell r="BT253">
            <v>32.779801546781243</v>
          </cell>
        </row>
        <row r="254">
          <cell r="B254" t="str">
            <v>Peel St &amp; Ribblesdale T13</v>
          </cell>
          <cell r="C254" t="str">
            <v>PEEL ST</v>
          </cell>
          <cell r="D254">
            <v>11</v>
          </cell>
          <cell r="E254">
            <v>40</v>
          </cell>
          <cell r="F254">
            <v>16</v>
          </cell>
          <cell r="G254">
            <v>0.24764660094790755</v>
          </cell>
          <cell r="H254">
            <v>0.23487957815549224</v>
          </cell>
          <cell r="I254">
            <v>3.7559999999999998</v>
          </cell>
          <cell r="J254">
            <v>9.9</v>
          </cell>
          <cell r="K254">
            <v>3.4987603000000034E-2</v>
          </cell>
          <cell r="L254">
            <v>4.5131240000015893E-3</v>
          </cell>
          <cell r="M254">
            <v>3.7580732504878758</v>
          </cell>
          <cell r="N254">
            <v>9.9058640379163023</v>
          </cell>
          <cell r="O254">
            <v>8.3911400999999941E-2</v>
          </cell>
          <cell r="P254">
            <v>8.5447360000001638E-3</v>
          </cell>
          <cell r="Q254">
            <v>3.7608526886895617</v>
          </cell>
          <cell r="R254">
            <v>9.9137254763175076</v>
          </cell>
          <cell r="S254">
            <v>3.4987603000000034E-2</v>
          </cell>
          <cell r="T254">
            <v>1.238382799999993E-2</v>
          </cell>
          <cell r="U254">
            <v>3.7584863553127041</v>
          </cell>
          <cell r="V254">
            <v>9.9070324748082097</v>
          </cell>
          <cell r="W254">
            <v>0.2360850000000001</v>
          </cell>
          <cell r="X254">
            <v>9.2480240000000435E-2</v>
          </cell>
          <cell r="Y254">
            <v>3.7732452027054864</v>
          </cell>
          <cell r="Z254">
            <v>9.9487767991039462</v>
          </cell>
          <cell r="AA254">
            <v>0.35514902199999998</v>
          </cell>
          <cell r="AB254">
            <v>0.17246769600000089</v>
          </cell>
          <cell r="AC254">
            <v>3.7836926958332948</v>
          </cell>
          <cell r="AD254">
            <v>9.9783267720522382</v>
          </cell>
          <cell r="AE254">
            <v>0.50504931400000008</v>
          </cell>
          <cell r="AF254">
            <v>0.25278556000000041</v>
          </cell>
          <cell r="AG254">
            <v>3.7957760153186531</v>
          </cell>
          <cell r="AH254">
            <v>10.0125035606416</v>
          </cell>
          <cell r="AI254">
            <v>0.69229337599999963</v>
          </cell>
          <cell r="AJ254">
            <v>0.33249965600000309</v>
          </cell>
          <cell r="AK254">
            <v>3.8097876848080774</v>
          </cell>
          <cell r="AL254">
            <v>10.052134546688466</v>
          </cell>
          <cell r="AM254">
            <v>0.91468778799999995</v>
          </cell>
          <cell r="AN254">
            <v>0.41251893999999911</v>
          </cell>
          <cell r="AO254">
            <v>3.8256602874255528</v>
          </cell>
          <cell r="AP254">
            <v>10.09702904647205</v>
          </cell>
          <cell r="AQ254">
            <v>1.162991863</v>
          </cell>
          <cell r="AR254">
            <v>0.49227745199999884</v>
          </cell>
          <cell r="AS254">
            <v>3.8428791076905977</v>
          </cell>
          <cell r="AT254">
            <v>10.145731224765832</v>
          </cell>
          <cell r="AU254">
            <v>3.758</v>
          </cell>
          <cell r="AV254">
            <v>10</v>
          </cell>
          <cell r="AW254">
            <v>1.4434939530000002</v>
          </cell>
          <cell r="AX254">
            <v>0.57170424800000053</v>
          </cell>
          <cell r="AY254">
            <v>3.8637704748925272</v>
          </cell>
          <cell r="AZ254">
            <v>10.29916408018331</v>
          </cell>
          <cell r="BA254">
            <v>3.2468128069999995</v>
          </cell>
          <cell r="BB254">
            <v>0.95609930800000154</v>
          </cell>
          <cell r="BC254">
            <v>3.9785956764523265</v>
          </cell>
          <cell r="BD254">
            <v>10.623938794879495</v>
          </cell>
          <cell r="BE254">
            <v>3.766</v>
          </cell>
          <cell r="BF254">
            <v>10.297000000000001</v>
          </cell>
          <cell r="BG254">
            <v>5.3339780551000002</v>
          </cell>
          <cell r="BH254">
            <v>1.0323909599999999</v>
          </cell>
          <cell r="BI254">
            <v>4.1001477149662255</v>
          </cell>
          <cell r="BJ254">
            <v>11.242112460682431</v>
          </cell>
          <cell r="BK254">
            <v>7.2424859423810002</v>
          </cell>
          <cell r="BL254">
            <v>1.0323909599999999</v>
          </cell>
          <cell r="BM254">
            <v>4.200318400645517</v>
          </cell>
          <cell r="BN254">
            <v>11.525437945162164</v>
          </cell>
          <cell r="BO254">
            <v>3.7360000000000002</v>
          </cell>
          <cell r="BP254">
            <v>10.260999999999999</v>
          </cell>
          <cell r="BQ254">
            <v>8.7535608553169997</v>
          </cell>
          <cell r="BR254">
            <v>1.0323909599999963</v>
          </cell>
          <cell r="BS254">
            <v>4.2496292649863614</v>
          </cell>
          <cell r="BT254">
            <v>11.713762945150872</v>
          </cell>
        </row>
        <row r="255">
          <cell r="B255" t="str">
            <v>Pendleton</v>
          </cell>
          <cell r="C255" t="str">
            <v>PENDLETON</v>
          </cell>
          <cell r="D255">
            <v>6.6</v>
          </cell>
          <cell r="E255">
            <v>54.75</v>
          </cell>
          <cell r="F255">
            <v>21.9</v>
          </cell>
          <cell r="G255">
            <v>0.78844845201049041</v>
          </cell>
          <cell r="H255">
            <v>0.67769907028956289</v>
          </cell>
          <cell r="I255">
            <v>14.84</v>
          </cell>
          <cell r="J255">
            <v>43.162999999999997</v>
          </cell>
          <cell r="K255">
            <v>1.5733840999999971E-2</v>
          </cell>
          <cell r="L255">
            <v>2.666807999999854E-3</v>
          </cell>
          <cell r="M255">
            <v>14.841609639341426</v>
          </cell>
          <cell r="N255">
            <v>43.167552747574348</v>
          </cell>
          <cell r="O255">
            <v>3.7976322000000007E-2</v>
          </cell>
          <cell r="P255">
            <v>5.0742360000000097E-3</v>
          </cell>
          <cell r="Q255">
            <v>14.843765947159101</v>
          </cell>
          <cell r="R255">
            <v>43.173651707095161</v>
          </cell>
          <cell r="S255">
            <v>1.5733840999999971E-2</v>
          </cell>
          <cell r="T255">
            <v>7.3889079999998053E-3</v>
          </cell>
          <cell r="U255">
            <v>14.842022715963569</v>
          </cell>
          <cell r="V255">
            <v>43.168721104697013</v>
          </cell>
          <cell r="W255">
            <v>0.10724052269999995</v>
          </cell>
          <cell r="X255">
            <v>6.4221023999999627E-2</v>
          </cell>
          <cell r="Y255">
            <v>14.854998995476199</v>
          </cell>
          <cell r="Z255">
            <v>43.205423565648822</v>
          </cell>
          <cell r="AA255">
            <v>0.16177265600000001</v>
          </cell>
          <cell r="AB255">
            <v>0.12100605999999958</v>
          </cell>
          <cell r="AC255">
            <v>14.864736722394499</v>
          </cell>
          <cell r="AD255">
            <v>43.232966016597913</v>
          </cell>
          <cell r="AE255">
            <v>0.23104551699999998</v>
          </cell>
          <cell r="AF255">
            <v>0.17801220399999984</v>
          </cell>
          <cell r="AG255">
            <v>14.875783270505067</v>
          </cell>
          <cell r="AH255">
            <v>43.264210372908657</v>
          </cell>
          <cell r="AI255">
            <v>0.31858133799999999</v>
          </cell>
          <cell r="AJ255">
            <v>0.2346655959999997</v>
          </cell>
          <cell r="AK255">
            <v>14.888396555495945</v>
          </cell>
          <cell r="AL255">
            <v>43.299886130309012</v>
          </cell>
          <cell r="AM255">
            <v>0.42341108300000008</v>
          </cell>
          <cell r="AN255">
            <v>0.29152222800000027</v>
          </cell>
          <cell r="AO255">
            <v>14.902540445387649</v>
          </cell>
          <cell r="AP255">
            <v>43.339891092128127</v>
          </cell>
          <cell r="AQ255">
            <v>0.5410332109999999</v>
          </cell>
          <cell r="AR255">
            <v>0.34822928799999975</v>
          </cell>
          <cell r="AS255">
            <v>14.917790294420891</v>
          </cell>
          <cell r="AT255">
            <v>43.383024178782044</v>
          </cell>
          <cell r="AU255">
            <v>14.851000000000001</v>
          </cell>
          <cell r="AV255">
            <v>43.529000000000003</v>
          </cell>
          <cell r="AW255">
            <v>0.67737004500000009</v>
          </cell>
          <cell r="AX255">
            <v>0.4047400639999994</v>
          </cell>
          <cell r="AY255">
            <v>14.945660085261208</v>
          </cell>
          <cell r="AZ255">
            <v>43.796739152783587</v>
          </cell>
          <cell r="BA255">
            <v>1.5666479792000003</v>
          </cell>
          <cell r="BB255">
            <v>0.679219456000002</v>
          </cell>
          <cell r="BC255">
            <v>15.04746244973893</v>
          </cell>
          <cell r="BD255">
            <v>44.084679721835677</v>
          </cell>
          <cell r="BE255">
            <v>14.872</v>
          </cell>
          <cell r="BF255">
            <v>44.252000000000002</v>
          </cell>
          <cell r="BG255">
            <v>2.5807196713500002</v>
          </cell>
          <cell r="BH255">
            <v>0.73373941600000236</v>
          </cell>
          <cell r="BI255">
            <v>15.161939976712048</v>
          </cell>
          <cell r="BJ255">
            <v>45.072074094680644</v>
          </cell>
          <cell r="BK255">
            <v>3.4990249418743007</v>
          </cell>
          <cell r="BL255">
            <v>0.73373941600000059</v>
          </cell>
          <cell r="BM255">
            <v>15.242270854762875</v>
          </cell>
          <cell r="BN255">
            <v>45.299284129114277</v>
          </cell>
          <cell r="BO255">
            <v>14.818</v>
          </cell>
          <cell r="BP255">
            <v>44.703000000000003</v>
          </cell>
          <cell r="BQ255">
            <v>4.2262911099611999</v>
          </cell>
          <cell r="BR255">
            <v>0.73373941600000059</v>
          </cell>
          <cell r="BS255">
            <v>15.251890145356434</v>
          </cell>
          <cell r="BT255">
            <v>45.930226656286209</v>
          </cell>
        </row>
        <row r="256">
          <cell r="B256" t="str">
            <v>Petteril Bank</v>
          </cell>
          <cell r="C256" t="str">
            <v>PETTERIL BANK</v>
          </cell>
          <cell r="D256">
            <v>11</v>
          </cell>
          <cell r="E256">
            <v>33.405000000000001</v>
          </cell>
          <cell r="F256">
            <v>13.1</v>
          </cell>
          <cell r="G256">
            <v>0.74515231930586934</v>
          </cell>
          <cell r="H256">
            <v>0.67104593377998889</v>
          </cell>
          <cell r="I256">
            <v>8.7889999999999997</v>
          </cell>
          <cell r="J256">
            <v>24.887</v>
          </cell>
          <cell r="K256">
            <v>3.0911374999999852E-2</v>
          </cell>
          <cell r="L256">
            <v>1.5109840000002706E-3</v>
          </cell>
          <cell r="M256">
            <v>8.7907017325178547</v>
          </cell>
          <cell r="N256">
            <v>24.891813226412566</v>
          </cell>
          <cell r="O256">
            <v>7.4945265999999844E-2</v>
          </cell>
          <cell r="P256">
            <v>3.0146960000001499E-3</v>
          </cell>
          <cell r="Q256">
            <v>8.7930918368224287</v>
          </cell>
          <cell r="R256">
            <v>24.898573462258593</v>
          </cell>
          <cell r="S256">
            <v>3.0911374999999852E-2</v>
          </cell>
          <cell r="T256">
            <v>4.5661480000003252E-3</v>
          </cell>
          <cell r="U256">
            <v>8.7908620870412939</v>
          </cell>
          <cell r="V256">
            <v>24.892266777496236</v>
          </cell>
          <cell r="W256">
            <v>0.21909975800000003</v>
          </cell>
          <cell r="X256">
            <v>5.0119367999999831E-2</v>
          </cell>
          <cell r="Y256">
            <v>8.8031303395333715</v>
          </cell>
          <cell r="Z256">
            <v>24.926966635618065</v>
          </cell>
          <cell r="AA256">
            <v>0.33560434700000008</v>
          </cell>
          <cell r="AB256">
            <v>9.571261199999892E-2</v>
          </cell>
          <cell r="AC256">
            <v>8.8116382693077</v>
          </cell>
          <cell r="AD256">
            <v>24.951030694967208</v>
          </cell>
          <cell r="AE256">
            <v>0.4832061470000002</v>
          </cell>
          <cell r="AF256">
            <v>0.14155617599999992</v>
          </cell>
          <cell r="AG256">
            <v>8.8217915177603263</v>
          </cell>
          <cell r="AH256">
            <v>24.979748418294903</v>
          </cell>
          <cell r="AI256">
            <v>0.66802658100000012</v>
          </cell>
          <cell r="AJ256">
            <v>0.18715376000000106</v>
          </cell>
          <cell r="AK256">
            <v>8.8338853272801838</v>
          </cell>
          <cell r="AL256">
            <v>25.013954877182385</v>
          </cell>
          <cell r="AM256">
            <v>0.88841366400000021</v>
          </cell>
          <cell r="AN256">
            <v>0.23298124799999975</v>
          </cell>
          <cell r="AO256">
            <v>8.8478579685737344</v>
          </cell>
          <cell r="AP256">
            <v>25.053475474821408</v>
          </cell>
          <cell r="AQ256">
            <v>1.1350640469999997</v>
          </cell>
          <cell r="AR256">
            <v>0.27872693199999876</v>
          </cell>
          <cell r="AS256">
            <v>8.8632047820275925</v>
          </cell>
          <cell r="AT256">
            <v>25.096882818272721</v>
          </cell>
          <cell r="AU256">
            <v>8.7949999999999999</v>
          </cell>
          <cell r="AV256">
            <v>25.138999999999999</v>
          </cell>
          <cell r="AW256">
            <v>1.4040194419999996</v>
          </cell>
          <cell r="AX256">
            <v>0.32433025600000054</v>
          </cell>
          <cell r="AY256">
            <v>8.8857148330358271</v>
          </cell>
          <cell r="AZ256">
            <v>25.395580294375357</v>
          </cell>
          <cell r="BA256">
            <v>3.1362220389999997</v>
          </cell>
          <cell r="BB256">
            <v>0.54551112400000168</v>
          </cell>
          <cell r="BC256">
            <v>8.9882408757038572</v>
          </cell>
          <cell r="BD256">
            <v>25.685567734450494</v>
          </cell>
          <cell r="BE256">
            <v>8.8109999999999999</v>
          </cell>
          <cell r="BF256">
            <v>25.792000000000002</v>
          </cell>
          <cell r="BG256">
            <v>5.1806540092000004</v>
          </cell>
          <cell r="BH256">
            <v>0.58941737600000099</v>
          </cell>
          <cell r="BI256">
            <v>9.113850206135325</v>
          </cell>
          <cell r="BJ256">
            <v>26.64858973776813</v>
          </cell>
          <cell r="BK256">
            <v>7.048357741877</v>
          </cell>
          <cell r="BL256">
            <v>0.58941737599999744</v>
          </cell>
          <cell r="BM256">
            <v>9.2118792291196456</v>
          </cell>
          <cell r="BN256">
            <v>26.925857685389353</v>
          </cell>
          <cell r="BO256">
            <v>8.8119999999999994</v>
          </cell>
          <cell r="BP256">
            <v>25.837</v>
          </cell>
          <cell r="BQ256">
            <v>8.4931467109229999</v>
          </cell>
          <cell r="BR256">
            <v>0.58941737599999744</v>
          </cell>
          <cell r="BS256">
            <v>9.2887109836833641</v>
          </cell>
          <cell r="BT256">
            <v>27.185342276914469</v>
          </cell>
        </row>
        <row r="257">
          <cell r="B257" t="str">
            <v>Phillips Lane</v>
          </cell>
          <cell r="C257" t="str">
            <v>PHILLIPS LANE</v>
          </cell>
          <cell r="D257">
            <v>6.6</v>
          </cell>
          <cell r="E257">
            <v>62.5</v>
          </cell>
          <cell r="F257">
            <v>25</v>
          </cell>
          <cell r="G257">
            <v>0.70533825138137785</v>
          </cell>
          <cell r="H257">
            <v>0.54109406089906653</v>
          </cell>
          <cell r="I257">
            <v>11.077</v>
          </cell>
          <cell r="J257">
            <v>37.152999999999999</v>
          </cell>
          <cell r="K257">
            <v>8.912132000000017E-3</v>
          </cell>
          <cell r="L257">
            <v>28.002367868</v>
          </cell>
          <cell r="M257">
            <v>13.527351522476664</v>
          </cell>
          <cell r="N257">
            <v>44.083640711336116</v>
          </cell>
          <cell r="O257">
            <v>2.1463610000000022E-2</v>
          </cell>
          <cell r="P257">
            <v>28.004482467999999</v>
          </cell>
          <cell r="Q257">
            <v>13.528634471579885</v>
          </cell>
          <cell r="R257">
            <v>44.087269439379341</v>
          </cell>
          <cell r="S257">
            <v>8.912132000000017E-3</v>
          </cell>
          <cell r="T257">
            <v>28.006495871999991</v>
          </cell>
          <cell r="U257">
            <v>13.527712629176756</v>
          </cell>
          <cell r="V257">
            <v>44.084662075321589</v>
          </cell>
          <cell r="W257">
            <v>6.0681169000000035E-2</v>
          </cell>
          <cell r="X257">
            <v>28.040876252000007</v>
          </cell>
          <cell r="Y257">
            <v>13.535248748736679</v>
          </cell>
          <cell r="Z257">
            <v>44.105977440300208</v>
          </cell>
          <cell r="AA257">
            <v>9.1546100000000019E-2</v>
          </cell>
          <cell r="AB257">
            <v>28.075199712</v>
          </cell>
          <cell r="AC257">
            <v>13.540951254053631</v>
          </cell>
          <cell r="AD257">
            <v>44.122106561017681</v>
          </cell>
          <cell r="AE257">
            <v>0.13060763500000006</v>
          </cell>
          <cell r="AF257">
            <v>28.109697767999997</v>
          </cell>
          <cell r="AG257">
            <v>13.547386049457469</v>
          </cell>
          <cell r="AH257">
            <v>44.140306910880085</v>
          </cell>
          <cell r="AI257">
            <v>0.17969192900000008</v>
          </cell>
          <cell r="AJ257">
            <v>28.143878763999997</v>
          </cell>
          <cell r="AK257">
            <v>13.554669873335598</v>
          </cell>
          <cell r="AL257">
            <v>44.160908675908864</v>
          </cell>
          <cell r="AM257">
            <v>0.23823570800000005</v>
          </cell>
          <cell r="AN257">
            <v>28.178220991999996</v>
          </cell>
          <cell r="AO257">
            <v>13.562795291690961</v>
          </cell>
          <cell r="AP257">
            <v>44.183890829585081</v>
          </cell>
          <cell r="AQ257">
            <v>0.30377007500000008</v>
          </cell>
          <cell r="AR257">
            <v>28.212425803999995</v>
          </cell>
          <cell r="AS257">
            <v>13.571520207121932</v>
          </cell>
          <cell r="AT257">
            <v>44.208568617051156</v>
          </cell>
          <cell r="AU257">
            <v>11.077</v>
          </cell>
          <cell r="AV257">
            <v>37.146000000000001</v>
          </cell>
          <cell r="AW257">
            <v>0.37877651300000004</v>
          </cell>
          <cell r="AX257">
            <v>28.246455815999997</v>
          </cell>
          <cell r="AY257">
            <v>13.58105842284299</v>
          </cell>
          <cell r="AZ257">
            <v>44.228546765118281</v>
          </cell>
          <cell r="BA257">
            <v>0.86565144400000005</v>
          </cell>
          <cell r="BB257">
            <v>27.695379519999996</v>
          </cell>
          <cell r="BC257">
            <v>13.575442259908884</v>
          </cell>
          <cell r="BD257">
            <v>44.212661857538464</v>
          </cell>
          <cell r="BE257">
            <v>11.083</v>
          </cell>
          <cell r="BF257">
            <v>37.298999999999999</v>
          </cell>
          <cell r="BG257">
            <v>1.4281349730400001</v>
          </cell>
          <cell r="BH257">
            <v>22.131812920000002</v>
          </cell>
          <cell r="BI257">
            <v>13.143960948203061</v>
          </cell>
          <cell r="BJ257">
            <v>43.128277848940165</v>
          </cell>
          <cell r="BK257">
            <v>1.9457230349500003</v>
          </cell>
          <cell r="BL257">
            <v>7.6134609199999996</v>
          </cell>
          <cell r="BM257">
            <v>11.919211731761141</v>
          </cell>
          <cell r="BN257">
            <v>39.6641639441442</v>
          </cell>
          <cell r="BO257">
            <v>11.087</v>
          </cell>
          <cell r="BP257">
            <v>37.475999999999999</v>
          </cell>
          <cell r="BQ257">
            <v>2.3614408104540003</v>
          </cell>
          <cell r="BR257">
            <v>3.6979089199999984</v>
          </cell>
          <cell r="BS257">
            <v>11.617055636059348</v>
          </cell>
          <cell r="BT257">
            <v>38.975223738654854</v>
          </cell>
        </row>
        <row r="258">
          <cell r="B258" t="str">
            <v>Piccadilly</v>
          </cell>
          <cell r="C258" t="str">
            <v>PICCADILLY</v>
          </cell>
          <cell r="D258">
            <v>6.6</v>
          </cell>
          <cell r="E258">
            <v>50</v>
          </cell>
          <cell r="F258">
            <v>20</v>
          </cell>
          <cell r="G258">
            <v>0.787279582947226</v>
          </cell>
          <cell r="H258">
            <v>0.68971730904347395</v>
          </cell>
          <cell r="I258">
            <v>13.794</v>
          </cell>
          <cell r="J258">
            <v>39.363</v>
          </cell>
          <cell r="K258">
            <v>3.9420629999999957E-3</v>
          </cell>
          <cell r="L258">
            <v>1.5315839999807679E-5</v>
          </cell>
          <cell r="M258">
            <v>13.794346180869479</v>
          </cell>
          <cell r="N258">
            <v>39.363979147361299</v>
          </cell>
          <cell r="O258">
            <v>9.115284000000029E-3</v>
          </cell>
          <cell r="P258">
            <v>2.9947000000030144E-5</v>
          </cell>
          <cell r="Q258">
            <v>13.794800000239341</v>
          </cell>
          <cell r="R258">
            <v>39.365262742376757</v>
          </cell>
          <cell r="S258">
            <v>3.9420629999999957E-3</v>
          </cell>
          <cell r="T258">
            <v>4.4596320000200862E-5</v>
          </cell>
          <cell r="U258">
            <v>13.794348742247209</v>
          </cell>
          <cell r="V258">
            <v>39.363986392031549</v>
          </cell>
          <cell r="W258">
            <v>2.3622167119999982E-2</v>
          </cell>
          <cell r="X258">
            <v>5.2856119119999878E-2</v>
          </cell>
          <cell r="Y258">
            <v>13.800690115022398</v>
          </cell>
          <cell r="Z258">
            <v>39.381922502797025</v>
          </cell>
          <cell r="AA258">
            <v>3.3949422350000008E-2</v>
          </cell>
          <cell r="AB258">
            <v>0.1056677119199998</v>
          </cell>
          <cell r="AC258">
            <v>13.806213331826404</v>
          </cell>
          <cell r="AD258">
            <v>39.397544519021331</v>
          </cell>
          <cell r="AE258">
            <v>4.6333806690000007E-2</v>
          </cell>
          <cell r="AF258">
            <v>0.15848122671999976</v>
          </cell>
          <cell r="AG258">
            <v>13.811916668889902</v>
          </cell>
          <cell r="AH258">
            <v>39.413675992273291</v>
          </cell>
          <cell r="AI258">
            <v>6.1085274699999997E-2</v>
          </cell>
          <cell r="AJ258">
            <v>0.21129242832000039</v>
          </cell>
          <cell r="AK258">
            <v>13.817826869721189</v>
          </cell>
          <cell r="AL258">
            <v>39.430392564617208</v>
          </cell>
          <cell r="AM258">
            <v>7.7944748300000005E-2</v>
          </cell>
          <cell r="AN258">
            <v>0.26410540152000039</v>
          </cell>
          <cell r="AO258">
            <v>13.823921628193171</v>
          </cell>
          <cell r="AP258">
            <v>39.447631144798137</v>
          </cell>
          <cell r="AQ258">
            <v>9.6303686100000008E-2</v>
          </cell>
          <cell r="AR258">
            <v>0.31691753871999984</v>
          </cell>
          <cell r="AS258">
            <v>13.830147482634045</v>
          </cell>
          <cell r="AT258">
            <v>39.46524052037342</v>
          </cell>
          <cell r="AU258">
            <v>13.731</v>
          </cell>
          <cell r="AV258">
            <v>39.790999999999997</v>
          </cell>
          <cell r="AW258">
            <v>0.11727361910000006</v>
          </cell>
          <cell r="AX258">
            <v>0.36972839432000004</v>
          </cell>
          <cell r="AY258">
            <v>13.773601627809686</v>
          </cell>
          <cell r="AZ258">
            <v>39.911495599655254</v>
          </cell>
          <cell r="BA258">
            <v>0.25171180026000001</v>
          </cell>
          <cell r="BB258">
            <v>0.63372416912000018</v>
          </cell>
          <cell r="BC258">
            <v>13.808455559889655</v>
          </cell>
          <cell r="BD258">
            <v>40.010077406554302</v>
          </cell>
          <cell r="BE258">
            <v>13.746</v>
          </cell>
          <cell r="BF258">
            <v>40.183</v>
          </cell>
          <cell r="BG258">
            <v>0.41183739095599997</v>
          </cell>
          <cell r="BH258">
            <v>0.68295995311999924</v>
          </cell>
          <cell r="BI258">
            <v>13.84176993050157</v>
          </cell>
          <cell r="BJ258">
            <v>40.453878269165699</v>
          </cell>
          <cell r="BK258">
            <v>0.58295878860200001</v>
          </cell>
          <cell r="BL258">
            <v>0.29924488112000081</v>
          </cell>
          <cell r="BM258">
            <v>13.823172806999102</v>
          </cell>
          <cell r="BN258">
            <v>40.401277660609061</v>
          </cell>
          <cell r="BO258">
            <v>13.749000000000001</v>
          </cell>
          <cell r="BP258">
            <v>40.232999999999997</v>
          </cell>
          <cell r="BQ258">
            <v>0.74975440781112002</v>
          </cell>
          <cell r="BR258">
            <v>-0.72757932687999949</v>
          </cell>
          <cell r="BS258">
            <v>13.750939816506801</v>
          </cell>
          <cell r="BT258">
            <v>40.238486629624859</v>
          </cell>
        </row>
        <row r="259">
          <cell r="B259" t="str">
            <v>Pimbo</v>
          </cell>
          <cell r="C259" t="str">
            <v>PIMBO</v>
          </cell>
          <cell r="D259">
            <v>11</v>
          </cell>
          <cell r="E259">
            <v>33.405000000000001</v>
          </cell>
          <cell r="F259">
            <v>13.1</v>
          </cell>
          <cell r="G259">
            <v>0.93339560062321858</v>
          </cell>
          <cell r="H259">
            <v>0.74896507721817374</v>
          </cell>
          <cell r="I259">
            <v>9.81</v>
          </cell>
          <cell r="J259">
            <v>31.175999999999998</v>
          </cell>
          <cell r="K259">
            <v>2.6701990000000286E-2</v>
          </cell>
          <cell r="L259">
            <v>7.8154640000072106E-4</v>
          </cell>
          <cell r="M259">
            <v>9.8114425115580755</v>
          </cell>
          <cell r="N259">
            <v>31.180080038818616</v>
          </cell>
          <cell r="O259">
            <v>6.4165049000000529E-2</v>
          </cell>
          <cell r="P259">
            <v>16.0015556424</v>
          </cell>
          <cell r="Q259">
            <v>10.653231651445921</v>
          </cell>
          <cell r="R259">
            <v>33.561019275394166</v>
          </cell>
          <cell r="S259">
            <v>2.6701990000000286E-2</v>
          </cell>
          <cell r="T259">
            <v>16.002350722399999</v>
          </cell>
          <cell r="U259">
            <v>10.651307081668985</v>
          </cell>
          <cell r="V259">
            <v>33.555575770033613</v>
          </cell>
          <cell r="W259">
            <v>0.18088429600000033</v>
          </cell>
          <cell r="X259">
            <v>16.030134086399997</v>
          </cell>
          <cell r="Y259">
            <v>10.660857802446966</v>
          </cell>
          <cell r="Z259">
            <v>33.582589287742927</v>
          </cell>
          <cell r="AA259">
            <v>0.27243985800000026</v>
          </cell>
          <cell r="AB259">
            <v>16.057934206399995</v>
          </cell>
          <cell r="AC259">
            <v>10.66712235109533</v>
          </cell>
          <cell r="AD259">
            <v>33.600308107064258</v>
          </cell>
          <cell r="AE259">
            <v>0.38800679100000046</v>
          </cell>
          <cell r="AF259">
            <v>16.085857638400004</v>
          </cell>
          <cell r="AG259">
            <v>10.6746536420825</v>
          </cell>
          <cell r="AH259">
            <v>33.621609814776725</v>
          </cell>
          <cell r="AI259">
            <v>0.53288168700000016</v>
          </cell>
          <cell r="AJ259">
            <v>16.113652430400005</v>
          </cell>
          <cell r="AK259">
            <v>10.683716450341381</v>
          </cell>
          <cell r="AL259">
            <v>33.647243307482519</v>
          </cell>
          <cell r="AM259">
            <v>0.70545589399999997</v>
          </cell>
          <cell r="AN259">
            <v>16.141560790399996</v>
          </cell>
          <cell r="AO259">
            <v>10.694239056161861</v>
          </cell>
          <cell r="AP259">
            <v>33.677005731208169</v>
          </cell>
          <cell r="AQ259">
            <v>0.89845716900000028</v>
          </cell>
          <cell r="AR259">
            <v>16.1694260704</v>
          </cell>
          <cell r="AS259">
            <v>10.705831543887699</v>
          </cell>
          <cell r="AT259">
            <v>33.709794237935228</v>
          </cell>
          <cell r="AU259">
            <v>9.8149999999999995</v>
          </cell>
          <cell r="AV259">
            <v>31.414000000000001</v>
          </cell>
          <cell r="AW259">
            <v>1.1173218810000005</v>
          </cell>
          <cell r="AX259">
            <v>16.197218530399997</v>
          </cell>
          <cell r="AY259">
            <v>10.723777687946949</v>
          </cell>
          <cell r="AZ259">
            <v>33.984411462953283</v>
          </cell>
          <cell r="BA259">
            <v>2.5273559990000001</v>
          </cell>
          <cell r="BB259">
            <v>16.332761158399993</v>
          </cell>
          <cell r="BC259">
            <v>10.804899428888433</v>
          </cell>
          <cell r="BD259">
            <v>34.213858395438805</v>
          </cell>
          <cell r="BE259">
            <v>9.8219999999999992</v>
          </cell>
          <cell r="BF259">
            <v>31.663</v>
          </cell>
          <cell r="BG259">
            <v>4.1444579290999997</v>
          </cell>
          <cell r="BH259">
            <v>16.320141662400008</v>
          </cell>
          <cell r="BI259">
            <v>10.896112916637311</v>
          </cell>
          <cell r="BJ259">
            <v>34.701050108457217</v>
          </cell>
          <cell r="BK259">
            <v>5.5993426732089997</v>
          </cell>
          <cell r="BL259">
            <v>12.056640894399994</v>
          </cell>
          <cell r="BM259">
            <v>10.748698805960604</v>
          </cell>
          <cell r="BN259">
            <v>34.284100039248884</v>
          </cell>
          <cell r="BO259">
            <v>9.827</v>
          </cell>
          <cell r="BP259">
            <v>31.869</v>
          </cell>
          <cell r="BQ259">
            <v>6.7289228544539998</v>
          </cell>
          <cell r="BR259">
            <v>0.64748299439999712</v>
          </cell>
          <cell r="BS259">
            <v>10.214160900226162</v>
          </cell>
          <cell r="BT259">
            <v>32.964056391840828</v>
          </cell>
        </row>
        <row r="260">
          <cell r="B260" t="str">
            <v>Morton Park &amp; Pirelli</v>
          </cell>
          <cell r="C260" t="str">
            <v>PIRELLI</v>
          </cell>
          <cell r="D260">
            <v>11</v>
          </cell>
          <cell r="E260">
            <v>33.405000000000001</v>
          </cell>
          <cell r="F260">
            <v>13.1</v>
          </cell>
          <cell r="G260">
            <v>0.87153875733691144</v>
          </cell>
          <cell r="H260">
            <v>0.83883054599060725</v>
          </cell>
          <cell r="I260">
            <v>10.987</v>
          </cell>
          <cell r="J260">
            <v>29.109000000000002</v>
          </cell>
          <cell r="K260">
            <v>3.0721676000002418E-2</v>
          </cell>
          <cell r="L260">
            <v>1.2895280000009279E-3</v>
          </cell>
          <cell r="M260">
            <v>10.988680152476954</v>
          </cell>
          <cell r="N260">
            <v>29.113752188839527</v>
          </cell>
          <cell r="O260">
            <v>7.4530541000001449E-2</v>
          </cell>
          <cell r="P260">
            <v>2.6059600000110095E-3</v>
          </cell>
          <cell r="Q260">
            <v>10.991048616328792</v>
          </cell>
          <cell r="R260">
            <v>29.120451216242046</v>
          </cell>
          <cell r="S260">
            <v>3.0721676000002418E-2</v>
          </cell>
          <cell r="T260">
            <v>3.9860239999995883E-3</v>
          </cell>
          <cell r="U260">
            <v>10.988821681812542</v>
          </cell>
          <cell r="V260">
            <v>29.11415249425125</v>
          </cell>
          <cell r="W260">
            <v>0.21816412500000482</v>
          </cell>
          <cell r="X260">
            <v>4.6745255999994129E-2</v>
          </cell>
          <cell r="Y260">
            <v>11.000904136584655</v>
          </cell>
          <cell r="Z260">
            <v>29.148326837062218</v>
          </cell>
          <cell r="AA260">
            <v>0.33437922900000316</v>
          </cell>
          <cell r="AB260">
            <v>8.9552576000002659E-2</v>
          </cell>
          <cell r="AC260">
            <v>11.009250649248617</v>
          </cell>
          <cell r="AD260">
            <v>29.171934339878007</v>
          </cell>
          <cell r="AE260">
            <v>0.48169281600000247</v>
          </cell>
          <cell r="AF260">
            <v>0.13260211200000072</v>
          </cell>
          <cell r="AG260">
            <v>11.019242122003876</v>
          </cell>
          <cell r="AH260">
            <v>29.200194492435138</v>
          </cell>
          <cell r="AI260">
            <v>0.66626170300000354</v>
          </cell>
          <cell r="AJ260">
            <v>0.17542643600000929</v>
          </cell>
          <cell r="AK260">
            <v>11.031177170329579</v>
          </cell>
          <cell r="AL260">
            <v>29.233951906854717</v>
          </cell>
          <cell r="AM260">
            <v>0.88646345300000462</v>
          </cell>
          <cell r="AN260">
            <v>0.21847375599999452</v>
          </cell>
          <cell r="AO260">
            <v>11.044994163186708</v>
          </cell>
          <cell r="AP260">
            <v>29.273032264234242</v>
          </cell>
          <cell r="AQ260">
            <v>1.1329802390000054</v>
          </cell>
          <cell r="AR260">
            <v>0.26145030800000768</v>
          </cell>
          <cell r="AS260">
            <v>11.0601886228797</v>
          </cell>
          <cell r="AT260">
            <v>29.316008686175763</v>
          </cell>
          <cell r="AU260">
            <v>10.988</v>
          </cell>
          <cell r="AV260">
            <v>29.126000000000001</v>
          </cell>
          <cell r="AW260">
            <v>1.4018293390000025</v>
          </cell>
          <cell r="AX260">
            <v>0.30429630799997653</v>
          </cell>
          <cell r="AY260">
            <v>11.077548372869705</v>
          </cell>
          <cell r="AZ260">
            <v>29.379281046801562</v>
          </cell>
          <cell r="BA260">
            <v>3.134739941000003</v>
          </cell>
          <cell r="BB260">
            <v>0.51221299999998848</v>
          </cell>
          <cell r="BC260">
            <v>11.179415387473476</v>
          </cell>
          <cell r="BD260">
            <v>29.667404474023783</v>
          </cell>
          <cell r="BE260">
            <v>10.992000000000001</v>
          </cell>
          <cell r="BF260">
            <v>29.17</v>
          </cell>
          <cell r="BG260">
            <v>5.1787468418000024</v>
          </cell>
          <cell r="BH260">
            <v>0.55348850800001514</v>
          </cell>
          <cell r="BI260">
            <v>11.292864329296849</v>
          </cell>
          <cell r="BJ260">
            <v>30.020972829851775</v>
          </cell>
          <cell r="BK260">
            <v>7.0440581840440046</v>
          </cell>
          <cell r="BL260">
            <v>0.55348850800001514</v>
          </cell>
          <cell r="BM260">
            <v>11.390767784348398</v>
          </cell>
          <cell r="BN260">
            <v>30.297885617725946</v>
          </cell>
          <cell r="BO260">
            <v>10.994</v>
          </cell>
          <cell r="BP260">
            <v>29.187000000000001</v>
          </cell>
          <cell r="BQ260">
            <v>8.4850876702950018</v>
          </cell>
          <cell r="BR260">
            <v>0.55348850800000093</v>
          </cell>
          <cell r="BS260">
            <v>11.468402217239051</v>
          </cell>
          <cell r="BT260">
            <v>30.528812099278667</v>
          </cell>
        </row>
        <row r="261">
          <cell r="B261" t="str">
            <v>Portwood</v>
          </cell>
          <cell r="C261" t="str">
            <v>PORTWOOD</v>
          </cell>
          <cell r="D261">
            <v>6.6</v>
          </cell>
          <cell r="E261">
            <v>54.75</v>
          </cell>
          <cell r="F261">
            <v>21.9</v>
          </cell>
          <cell r="G261">
            <v>0.79498278494960717</v>
          </cell>
          <cell r="H261">
            <v>0.66405828658137478</v>
          </cell>
          <cell r="I261">
            <v>14.541</v>
          </cell>
          <cell r="J261">
            <v>43.52</v>
          </cell>
          <cell r="K261">
            <v>2.076774800000003E-2</v>
          </cell>
          <cell r="L261">
            <v>6.832552000011205E-4</v>
          </cell>
          <cell r="M261">
            <v>14.542876476132108</v>
          </cell>
          <cell r="N261">
            <v>43.525307475990992</v>
          </cell>
          <cell r="O261">
            <v>1.6173729699999999</v>
          </cell>
          <cell r="P261">
            <v>1.327191200000577E-3</v>
          </cell>
          <cell r="Q261">
            <v>14.682599541485775</v>
          </cell>
          <cell r="R261">
            <v>43.920503983989988</v>
          </cell>
          <cell r="S261">
            <v>2.076774800000003E-2</v>
          </cell>
          <cell r="T261">
            <v>1.9681752000009212E-3</v>
          </cell>
          <cell r="U261">
            <v>14.542988877481788</v>
          </cell>
          <cell r="V261">
            <v>43.525625395017286</v>
          </cell>
          <cell r="W261">
            <v>1.6963155315999994</v>
          </cell>
          <cell r="X261">
            <v>0.10676862720000013</v>
          </cell>
          <cell r="Y261">
            <v>14.698728958250717</v>
          </cell>
          <cell r="Z261">
            <v>43.966124863874292</v>
          </cell>
          <cell r="AA261">
            <v>1.7536704695999998</v>
          </cell>
          <cell r="AB261">
            <v>0.21157225920000133</v>
          </cell>
          <cell r="AC261">
            <v>14.71291415431752</v>
          </cell>
          <cell r="AD261">
            <v>44.006246657199483</v>
          </cell>
          <cell r="AE261">
            <v>1.8233030289999999</v>
          </cell>
          <cell r="AF261">
            <v>0.31645671520000374</v>
          </cell>
          <cell r="AG261">
            <v>14.728180433987122</v>
          </cell>
          <cell r="AH261">
            <v>44.049426216710941</v>
          </cell>
          <cell r="AI261">
            <v>1.9073400669999998</v>
          </cell>
          <cell r="AJ261">
            <v>0.42124894720000139</v>
          </cell>
          <cell r="AK261">
            <v>14.744698711239451</v>
          </cell>
          <cell r="AL261">
            <v>44.096146960145511</v>
          </cell>
          <cell r="AM261">
            <v>2.0044254509999999</v>
          </cell>
          <cell r="AN261">
            <v>0.52611495919999651</v>
          </cell>
          <cell r="AO261">
            <v>14.762364876821849</v>
          </cell>
          <cell r="AP261">
            <v>44.146114422069019</v>
          </cell>
          <cell r="AQ261">
            <v>2.1109013189999999</v>
          </cell>
          <cell r="AR261">
            <v>0.63094579120000116</v>
          </cell>
          <cell r="AS261">
            <v>14.780849419265268</v>
          </cell>
          <cell r="AT261">
            <v>44.198396603304509</v>
          </cell>
          <cell r="AU261">
            <v>14.609</v>
          </cell>
          <cell r="AV261">
            <v>46.09</v>
          </cell>
          <cell r="AW261">
            <v>2.231625652</v>
          </cell>
          <cell r="AX261">
            <v>0.73572398320000065</v>
          </cell>
          <cell r="AY261">
            <v>14.868575774342796</v>
          </cell>
          <cell r="AZ261">
            <v>46.824191161078168</v>
          </cell>
          <cell r="BA261">
            <v>2.9945521474999999</v>
          </cell>
          <cell r="BB261">
            <v>1.2570445112000028</v>
          </cell>
          <cell r="BC261">
            <v>14.980918253846388</v>
          </cell>
          <cell r="BD261">
            <v>47.141943677367365</v>
          </cell>
          <cell r="BE261">
            <v>14.621</v>
          </cell>
          <cell r="BF261">
            <v>46.529000000000003</v>
          </cell>
          <cell r="BG261">
            <v>3.8798194827779993</v>
          </cell>
          <cell r="BH261">
            <v>1.3489512471999996</v>
          </cell>
          <cell r="BI261">
            <v>15.078398816436914</v>
          </cell>
          <cell r="BJ261">
            <v>47.822719219236973</v>
          </cell>
          <cell r="BK261">
            <v>4.7490357656043001</v>
          </cell>
          <cell r="BL261">
            <v>3.0463635200001171E-2</v>
          </cell>
          <cell r="BM261">
            <v>15.039097767522124</v>
          </cell>
          <cell r="BN261">
            <v>47.711559066455408</v>
          </cell>
          <cell r="BO261">
            <v>14.651</v>
          </cell>
          <cell r="BP261">
            <v>47.213999999999999</v>
          </cell>
          <cell r="BQ261">
            <v>5.5180864623473997</v>
          </cell>
          <cell r="BR261">
            <v>-3.4978184447999956</v>
          </cell>
          <cell r="BS261">
            <v>14.827727618752451</v>
          </cell>
          <cell r="BT261">
            <v>47.713861190571237</v>
          </cell>
        </row>
        <row r="262">
          <cell r="B262" t="str">
            <v>Poulton</v>
          </cell>
          <cell r="C262" t="str">
            <v>POULTON</v>
          </cell>
          <cell r="D262">
            <v>6.6</v>
          </cell>
          <cell r="E262">
            <v>62.5</v>
          </cell>
          <cell r="F262">
            <v>25</v>
          </cell>
          <cell r="G262">
            <v>0.68574214802135003</v>
          </cell>
          <cell r="H262">
            <v>0.55421735801603855</v>
          </cell>
          <cell r="I262">
            <v>13.853</v>
          </cell>
          <cell r="J262">
            <v>42.851999999999997</v>
          </cell>
          <cell r="K262">
            <v>2.6013070000000305E-2</v>
          </cell>
          <cell r="L262">
            <v>1.8107199999910506E-3</v>
          </cell>
          <cell r="M262">
            <v>13.855433950400965</v>
          </cell>
          <cell r="N262">
            <v>42.858884251334374</v>
          </cell>
          <cell r="O262">
            <v>6.2453706999999525E-2</v>
          </cell>
          <cell r="P262">
            <v>3.5165279999986865E-3</v>
          </cell>
          <cell r="Q262">
            <v>13.858770898929659</v>
          </cell>
          <cell r="R262">
            <v>42.868322567066812</v>
          </cell>
          <cell r="S262">
            <v>2.6013070000000305E-2</v>
          </cell>
          <cell r="T262">
            <v>5.2076399999947398E-3</v>
          </cell>
          <cell r="U262">
            <v>13.855731103836787</v>
          </cell>
          <cell r="V262">
            <v>42.859724728172459</v>
          </cell>
          <cell r="W262">
            <v>0.17556567300000037</v>
          </cell>
          <cell r="X262">
            <v>7.1081063999997696E-2</v>
          </cell>
          <cell r="Y262">
            <v>13.874575993939651</v>
          </cell>
          <cell r="Z262">
            <v>42.91302612650226</v>
          </cell>
          <cell r="AA262">
            <v>0.26406414099999953</v>
          </cell>
          <cell r="AB262">
            <v>0.13695105199999702</v>
          </cell>
          <cell r="AC262">
            <v>13.888079731761769</v>
          </cell>
          <cell r="AD262">
            <v>42.951220464843807</v>
          </cell>
          <cell r="AE262">
            <v>0.3756944519999994</v>
          </cell>
          <cell r="AF262">
            <v>0.20303007599999034</v>
          </cell>
          <cell r="AG262">
            <v>13.903625266973853</v>
          </cell>
          <cell r="AH262">
            <v>42.995189878306363</v>
          </cell>
          <cell r="AI262">
            <v>0.51552277700000015</v>
          </cell>
          <cell r="AJ262">
            <v>0.26883514399999697</v>
          </cell>
          <cell r="AK262">
            <v>13.921613523762176</v>
          </cell>
          <cell r="AL262">
            <v>43.046068351733354</v>
          </cell>
          <cell r="AM262">
            <v>0.68191893299999951</v>
          </cell>
          <cell r="AN262">
            <v>0.33483328800000578</v>
          </cell>
          <cell r="AO262">
            <v>13.941942752802046</v>
          </cell>
          <cell r="AP262">
            <v>43.103568094574896</v>
          </cell>
          <cell r="AQ262">
            <v>0.86791365599999981</v>
          </cell>
          <cell r="AR262">
            <v>0.40072792799999846</v>
          </cell>
          <cell r="AS262">
            <v>13.963977357579932</v>
          </cell>
          <cell r="AT262">
            <v>43.165891368411735</v>
          </cell>
          <cell r="AU262">
            <v>13.862</v>
          </cell>
          <cell r="AV262">
            <v>43.155000000000001</v>
          </cell>
          <cell r="AW262">
            <v>1.0798019309999995</v>
          </cell>
          <cell r="AX262">
            <v>0.46646960799999704</v>
          </cell>
          <cell r="AY262">
            <v>13.997263680194228</v>
          </cell>
          <cell r="AZ262">
            <v>43.53758346205435</v>
          </cell>
          <cell r="BA262">
            <v>2.4476238099999996</v>
          </cell>
          <cell r="BB262">
            <v>0.21989148800000535</v>
          </cell>
          <cell r="BC262">
            <v>14.095347072025417</v>
          </cell>
          <cell r="BD262">
            <v>43.815005187996789</v>
          </cell>
          <cell r="BE262">
            <v>13.881</v>
          </cell>
          <cell r="BF262">
            <v>43.795999999999999</v>
          </cell>
          <cell r="BG262">
            <v>4.0233892731000003</v>
          </cell>
          <cell r="BH262">
            <v>-4.3551727279999994</v>
          </cell>
          <cell r="BI262">
            <v>13.851976474697095</v>
          </cell>
          <cell r="BJ262">
            <v>43.713909073777501</v>
          </cell>
          <cell r="BK262">
            <v>5.4621280739209999</v>
          </cell>
          <cell r="BL262">
            <v>-14.979972727999996</v>
          </cell>
          <cell r="BM262">
            <v>13.048404519221585</v>
          </cell>
          <cell r="BN262">
            <v>41.441064358225233</v>
          </cell>
          <cell r="BO262">
            <v>13.881</v>
          </cell>
          <cell r="BP262">
            <v>43.850999999999999</v>
          </cell>
          <cell r="BQ262">
            <v>6.6043656601410001</v>
          </cell>
          <cell r="BR262">
            <v>-18.162372727999998</v>
          </cell>
          <cell r="BS262">
            <v>12.86993659213273</v>
          </cell>
          <cell r="BT262">
            <v>40.991280832349887</v>
          </cell>
        </row>
        <row r="263">
          <cell r="B263" t="str">
            <v>Poynton</v>
          </cell>
          <cell r="C263" t="str">
            <v>POYNTON</v>
          </cell>
          <cell r="D263">
            <v>11</v>
          </cell>
          <cell r="E263">
            <v>62.5</v>
          </cell>
          <cell r="F263">
            <v>25</v>
          </cell>
          <cell r="G263">
            <v>0.3637301455354755</v>
          </cell>
          <cell r="H263">
            <v>0.31619018067460247</v>
          </cell>
          <cell r="I263">
            <v>7.9039999999999999</v>
          </cell>
          <cell r="J263">
            <v>22.731000000000002</v>
          </cell>
          <cell r="K263">
            <v>1.3087452999999916E-2</v>
          </cell>
          <cell r="L263">
            <v>1.2880240000001653E-3</v>
          </cell>
          <cell r="M263">
            <v>7.9047545168650615</v>
          </cell>
          <cell r="N263">
            <v>22.73313409596722</v>
          </cell>
          <cell r="O263">
            <v>3.1617099000000093E-2</v>
          </cell>
          <cell r="P263">
            <v>2.5124439999999471E-3</v>
          </cell>
          <cell r="Q263">
            <v>7.9057913364398518</v>
          </cell>
          <cell r="R263">
            <v>22.736066664576025</v>
          </cell>
          <cell r="S263">
            <v>1.3087452999999916E-2</v>
          </cell>
          <cell r="T263">
            <v>3.7341720000003686E-3</v>
          </cell>
          <cell r="U263">
            <v>7.9048829063383597</v>
          </cell>
          <cell r="V263">
            <v>22.73349723623603</v>
          </cell>
          <cell r="W263">
            <v>9.2227292000000016E-2</v>
          </cell>
          <cell r="X263">
            <v>4.1736240000000313E-2</v>
          </cell>
          <cell r="Y263">
            <v>7.91103126193289</v>
          </cell>
          <cell r="Z263">
            <v>22.750887411972183</v>
          </cell>
          <cell r="AA263">
            <v>0.14105204100000002</v>
          </cell>
          <cell r="AB263">
            <v>7.974075199999997E-2</v>
          </cell>
          <cell r="AC263">
            <v>7.9155886162248796</v>
          </cell>
          <cell r="AD263">
            <v>22.763777556468725</v>
          </cell>
          <cell r="AE263">
            <v>0.20262108000000001</v>
          </cell>
          <cell r="AF263">
            <v>0.11790338399999922</v>
          </cell>
          <cell r="AG263">
            <v>7.9208231714156598</v>
          </cell>
          <cell r="AH263">
            <v>22.778583114356309</v>
          </cell>
          <cell r="AI263">
            <v>0.27917323500000002</v>
          </cell>
          <cell r="AJ263">
            <v>0.15586682400000007</v>
          </cell>
          <cell r="AK263">
            <v>7.9268336813792653</v>
          </cell>
          <cell r="AL263">
            <v>22.795583403770927</v>
          </cell>
          <cell r="AM263">
            <v>0.36992800700000006</v>
          </cell>
          <cell r="AN263">
            <v>0.19397635999999996</v>
          </cell>
          <cell r="AO263">
            <v>7.9335973034622409</v>
          </cell>
          <cell r="AP263">
            <v>22.814713815931949</v>
          </cell>
          <cell r="AQ263">
            <v>0.47116669799999999</v>
          </cell>
          <cell r="AR263">
            <v>0.23201229599999995</v>
          </cell>
          <cell r="AS263">
            <v>7.9409073255885811</v>
          </cell>
          <cell r="AT263">
            <v>22.835389680796585</v>
          </cell>
          <cell r="AU263">
            <v>7.91</v>
          </cell>
          <cell r="AV263">
            <v>22.96</v>
          </cell>
          <cell r="AW263">
            <v>0.58021540299999996</v>
          </cell>
          <cell r="AX263">
            <v>0.26993680400000142</v>
          </cell>
          <cell r="AY263">
            <v>7.9546214186876005</v>
          </cell>
          <cell r="AZ263">
            <v>23.086208430960667</v>
          </cell>
          <cell r="BA263">
            <v>1.276605677</v>
          </cell>
          <cell r="BB263">
            <v>0.45477801600000078</v>
          </cell>
          <cell r="BC263">
            <v>8.0008740764749167</v>
          </cell>
          <cell r="BD263">
            <v>23.217030702837913</v>
          </cell>
          <cell r="BE263">
            <v>7.8650000000000002</v>
          </cell>
          <cell r="BF263">
            <v>23.059000000000001</v>
          </cell>
          <cell r="BG263">
            <v>2.1144387194999998</v>
          </cell>
          <cell r="BH263">
            <v>0.49151775199999936</v>
          </cell>
          <cell r="BI263">
            <v>8.0017772427560878</v>
          </cell>
          <cell r="BJ263">
            <v>23.445864463459316</v>
          </cell>
          <cell r="BK263">
            <v>2.8983108752979998</v>
          </cell>
          <cell r="BL263">
            <v>0.49151775199999936</v>
          </cell>
          <cell r="BM263">
            <v>8.0429198609524732</v>
          </cell>
          <cell r="BN263">
            <v>23.562233360749044</v>
          </cell>
          <cell r="BO263">
            <v>7.9320000000000004</v>
          </cell>
          <cell r="BP263">
            <v>23.425999999999998</v>
          </cell>
          <cell r="BQ263">
            <v>3.5191991333270005</v>
          </cell>
          <cell r="BR263">
            <v>0.49151775200000114</v>
          </cell>
          <cell r="BS263">
            <v>8.1425080430351748</v>
          </cell>
          <cell r="BT263">
            <v>24.021406658897924</v>
          </cell>
        </row>
        <row r="264">
          <cell r="B264" t="str">
            <v>Preesall</v>
          </cell>
          <cell r="C264" t="str">
            <v>PREESALL</v>
          </cell>
          <cell r="D264">
            <v>11</v>
          </cell>
          <cell r="E264">
            <v>50</v>
          </cell>
          <cell r="F264">
            <v>20</v>
          </cell>
          <cell r="G264">
            <v>0.4567812492172692</v>
          </cell>
          <cell r="H264">
            <v>0.39265413717109182</v>
          </cell>
          <cell r="I264">
            <v>7.8520000000000003</v>
          </cell>
          <cell r="J264">
            <v>22.835999999999999</v>
          </cell>
          <cell r="K264">
            <v>2.0216190000000189E-2</v>
          </cell>
          <cell r="L264">
            <v>4.1284279999942441E-4</v>
          </cell>
          <cell r="M264">
            <v>7.8530827434218367</v>
          </cell>
          <cell r="N264">
            <v>22.83906246086346</v>
          </cell>
          <cell r="O264">
            <v>4.8441144999999963E-2</v>
          </cell>
          <cell r="P264">
            <v>9.0863079999969898E-4</v>
          </cell>
          <cell r="Q264">
            <v>7.8545901914856895</v>
          </cell>
          <cell r="R264">
            <v>22.843326167856407</v>
          </cell>
          <cell r="S264">
            <v>2.0216190000000189E-2</v>
          </cell>
          <cell r="T264">
            <v>1.4825988000000123E-3</v>
          </cell>
          <cell r="U264">
            <v>7.8531388910504338</v>
          </cell>
          <cell r="V264">
            <v>22.839221270339177</v>
          </cell>
          <cell r="W264">
            <v>0.13565180900000007</v>
          </cell>
          <cell r="X264">
            <v>5.4849090799999445E-2</v>
          </cell>
          <cell r="Y264">
            <v>7.8619987041618549</v>
          </cell>
          <cell r="Z264">
            <v>22.864280606063698</v>
          </cell>
          <cell r="AA264">
            <v>0.20361501000000004</v>
          </cell>
          <cell r="AB264">
            <v>0.10827496279999949</v>
          </cell>
          <cell r="AC264">
            <v>7.8683699781594205</v>
          </cell>
          <cell r="AD264">
            <v>22.882301290257605</v>
          </cell>
          <cell r="AE264">
            <v>0.28916291499999991</v>
          </cell>
          <cell r="AF264">
            <v>0.16185287880000043</v>
          </cell>
          <cell r="AG264">
            <v>7.8756721899962914</v>
          </cell>
          <cell r="AH264">
            <v>22.902955064287653</v>
          </cell>
          <cell r="AI264">
            <v>0.39609182500000006</v>
          </cell>
          <cell r="AJ264">
            <v>0.21534956679999873</v>
          </cell>
          <cell r="AK264">
            <v>7.8840923501954014</v>
          </cell>
          <cell r="AL264">
            <v>22.926770873789525</v>
          </cell>
          <cell r="AM264">
            <v>0.52312248100000014</v>
          </cell>
          <cell r="AN264">
            <v>0.2689845907999997</v>
          </cell>
          <cell r="AO264">
            <v>7.893574839193704</v>
          </cell>
          <cell r="AP264">
            <v>22.953591402882431</v>
          </cell>
          <cell r="AQ264">
            <v>0.66496851199999996</v>
          </cell>
          <cell r="AR264">
            <v>0.32260316280000012</v>
          </cell>
          <cell r="AS264">
            <v>7.9038340702081662</v>
          </cell>
          <cell r="AT264">
            <v>22.982608890162776</v>
          </cell>
          <cell r="AU264">
            <v>7.8570000000000002</v>
          </cell>
          <cell r="AV264">
            <v>23.024000000000001</v>
          </cell>
          <cell r="AW264">
            <v>0.82643824099999996</v>
          </cell>
          <cell r="AX264">
            <v>0.37616789079999968</v>
          </cell>
          <cell r="AY264">
            <v>7.9201204521748929</v>
          </cell>
          <cell r="AZ264">
            <v>23.202531599057714</v>
          </cell>
          <cell r="BA264">
            <v>1.8671698569999999</v>
          </cell>
          <cell r="BB264">
            <v>0.62860589480000062</v>
          </cell>
          <cell r="BC264">
            <v>7.9879942547398795</v>
          </cell>
          <cell r="BD264">
            <v>23.394507703292188</v>
          </cell>
          <cell r="BE264">
            <v>7.8079999999999998</v>
          </cell>
          <cell r="BF264">
            <v>23.173999999999999</v>
          </cell>
          <cell r="BG264">
            <v>3.06766113241</v>
          </cell>
          <cell r="BH264">
            <v>0.63829153879999989</v>
          </cell>
          <cell r="BI264">
            <v>8.0025120702115551</v>
          </cell>
          <cell r="BJ264">
            <v>23.724163215476896</v>
          </cell>
          <cell r="BK264">
            <v>4.1685587084079998</v>
          </cell>
          <cell r="BL264">
            <v>0.14077153879999482</v>
          </cell>
          <cell r="BM264">
            <v>8.0341811798411396</v>
          </cell>
          <cell r="BN264">
            <v>23.813736984169775</v>
          </cell>
          <cell r="BO264">
            <v>7.8079999999999998</v>
          </cell>
          <cell r="BP264">
            <v>23.181999999999999</v>
          </cell>
          <cell r="BQ264">
            <v>5.0480251437010004</v>
          </cell>
          <cell r="BR264">
            <v>9.32515387999997E-2</v>
          </cell>
          <cell r="BS264">
            <v>8.0778470433291183</v>
          </cell>
          <cell r="BT264">
            <v>23.945242696884637</v>
          </cell>
        </row>
        <row r="265">
          <cell r="B265" t="str">
            <v>Preston East</v>
          </cell>
          <cell r="C265" t="str">
            <v>PRESTON EAST</v>
          </cell>
          <cell r="D265">
            <v>6.6</v>
          </cell>
          <cell r="E265">
            <v>62.5</v>
          </cell>
          <cell r="F265">
            <v>25</v>
          </cell>
          <cell r="G265">
            <v>0.9185325507508123</v>
          </cell>
          <cell r="H265">
            <v>0.76524644874031977</v>
          </cell>
          <cell r="I265">
            <v>19.13</v>
          </cell>
          <cell r="J265">
            <v>57.405000000000001</v>
          </cell>
          <cell r="K265">
            <v>1.2787853999999044E-2</v>
          </cell>
          <cell r="L265">
            <v>4.8665639994993626E-4</v>
          </cell>
          <cell r="M265">
            <v>19.131161218507994</v>
          </cell>
          <cell r="N265">
            <v>57.408284421925771</v>
          </cell>
          <cell r="O265">
            <v>3.0884202999999388E-2</v>
          </cell>
          <cell r="P265">
            <v>9.8536039998009528E-4</v>
          </cell>
          <cell r="Q265">
            <v>19.13278786378908</v>
          </cell>
          <cell r="R265">
            <v>57.412885269561137</v>
          </cell>
          <cell r="S265">
            <v>1.2787853999999044E-2</v>
          </cell>
          <cell r="T265">
            <v>1.5098963999591319E-3</v>
          </cell>
          <cell r="U265">
            <v>19.131250728794274</v>
          </cell>
          <cell r="V265">
            <v>57.408537595247431</v>
          </cell>
          <cell r="W265">
            <v>8.7548885000000354E-2</v>
          </cell>
          <cell r="X265">
            <v>3.4551004399958174E-2</v>
          </cell>
          <cell r="Y265">
            <v>19.140680970305013</v>
          </cell>
          <cell r="Z265">
            <v>57.43521034612931</v>
          </cell>
          <cell r="AA265">
            <v>0.13229946100000056</v>
          </cell>
          <cell r="AB265">
            <v>6.7612040399978923E-2</v>
          </cell>
          <cell r="AC265">
            <v>19.147487721082936</v>
          </cell>
          <cell r="AD265">
            <v>57.454462744660972</v>
          </cell>
          <cell r="AE265">
            <v>0.18913796700000063</v>
          </cell>
          <cell r="AF265">
            <v>0.10076578439996808</v>
          </cell>
          <cell r="AG265">
            <v>19.155360001349976</v>
          </cell>
          <cell r="AH265">
            <v>57.476728915701877</v>
          </cell>
          <cell r="AI265">
            <v>0.26089378800000063</v>
          </cell>
          <cell r="AJ265">
            <v>0.13383741239996993</v>
          </cell>
          <cell r="AK265">
            <v>19.164530024970979</v>
          </cell>
          <cell r="AL265">
            <v>57.502665659246084</v>
          </cell>
          <cell r="AM265">
            <v>0.34678418200000038</v>
          </cell>
          <cell r="AN265">
            <v>0.16699404039993482</v>
          </cell>
          <cell r="AO265">
            <v>19.174943938637327</v>
          </cell>
          <cell r="AP265">
            <v>57.532120655134747</v>
          </cell>
          <cell r="AQ265">
            <v>0.44313007900000123</v>
          </cell>
          <cell r="AR265">
            <v>0.20012540039996907</v>
          </cell>
          <cell r="AS265">
            <v>19.186270261240796</v>
          </cell>
          <cell r="AT265">
            <v>57.564156333210029</v>
          </cell>
          <cell r="AU265">
            <v>19.138999999999999</v>
          </cell>
          <cell r="AV265">
            <v>57.816000000000003</v>
          </cell>
          <cell r="AW265">
            <v>0.55404786999999978</v>
          </cell>
          <cell r="AX265">
            <v>0.23320909639998888</v>
          </cell>
          <cell r="AY265">
            <v>19.207867124465523</v>
          </cell>
          <cell r="AZ265">
            <v>58.010785642841554</v>
          </cell>
          <cell r="BA265">
            <v>1.2757567340000016</v>
          </cell>
          <cell r="BB265">
            <v>-3.7849688236000461</v>
          </cell>
          <cell r="BC265">
            <v>18.919500867365993</v>
          </cell>
          <cell r="BD265">
            <v>57.195162699399717</v>
          </cell>
          <cell r="BE265">
            <v>19.149999999999999</v>
          </cell>
          <cell r="BF265">
            <v>58.284999999999997</v>
          </cell>
          <cell r="BG265">
            <v>2.1012827589400001</v>
          </cell>
          <cell r="BH265">
            <v>-37.903812487599978</v>
          </cell>
          <cell r="BI265">
            <v>16.018090882346755</v>
          </cell>
          <cell r="BJ265">
            <v>49.426623299389647</v>
          </cell>
          <cell r="BK265">
            <v>2.8476056530702003</v>
          </cell>
          <cell r="BL265">
            <v>-121.32153195160002</v>
          </cell>
          <cell r="BM265">
            <v>8.7862192059987727</v>
          </cell>
          <cell r="BN265">
            <v>28.97180128732332</v>
          </cell>
          <cell r="BO265">
            <v>19.152999999999999</v>
          </cell>
          <cell r="BP265">
            <v>58.348999999999997</v>
          </cell>
          <cell r="BQ265">
            <v>3.4347766541200002</v>
          </cell>
          <cell r="BR265">
            <v>-158.9420438516</v>
          </cell>
          <cell r="BS265">
            <v>5.5496420337260339</v>
          </cell>
          <cell r="BT265">
            <v>19.872893340558541</v>
          </cell>
        </row>
        <row r="266">
          <cell r="B266" t="str">
            <v>Preston Old Rd</v>
          </cell>
          <cell r="C266" t="str">
            <v>PRESTON OLD RD</v>
          </cell>
          <cell r="D266">
            <v>6.6</v>
          </cell>
          <cell r="E266">
            <v>54.75</v>
          </cell>
          <cell r="F266">
            <v>21.9</v>
          </cell>
          <cell r="G266">
            <v>0.72142814626369911</v>
          </cell>
          <cell r="H266">
            <v>0.6132935247340513</v>
          </cell>
          <cell r="I266">
            <v>13.43</v>
          </cell>
          <cell r="J266">
            <v>39.494999999999997</v>
          </cell>
          <cell r="K266">
            <v>9.6542390000000644E-3</v>
          </cell>
          <cell r="L266">
            <v>3.2427240000003632E-3</v>
          </cell>
          <cell r="M266">
            <v>13.431128191675723</v>
          </cell>
          <cell r="N266">
            <v>39.498191007937528</v>
          </cell>
          <cell r="O266">
            <v>2.3336895999999996E-2</v>
          </cell>
          <cell r="P266">
            <v>6.2068199999998352E-3</v>
          </cell>
          <cell r="Q266">
            <v>13.432584404906887</v>
          </cell>
          <cell r="R266">
            <v>39.502309800939969</v>
          </cell>
          <cell r="S266">
            <v>4.1663758000000051E-2</v>
          </cell>
          <cell r="T266">
            <v>9.0795839999999739E-3</v>
          </cell>
          <cell r="U266">
            <v>13.43443889123686</v>
          </cell>
          <cell r="V266">
            <v>39.507555080378133</v>
          </cell>
          <cell r="W266">
            <v>6.6065763900000019E-2</v>
          </cell>
          <cell r="X266">
            <v>4.8803784000000405E-2</v>
          </cell>
          <cell r="Y266">
            <v>13.440048479454811</v>
          </cell>
          <cell r="Z266">
            <v>39.523421391852445</v>
          </cell>
          <cell r="AA266">
            <v>9.9794609800000045E-2</v>
          </cell>
          <cell r="AB266">
            <v>8.84789720000001E-2</v>
          </cell>
          <cell r="AC266">
            <v>13.446469667141443</v>
          </cell>
          <cell r="AD266">
            <v>39.541583253278397</v>
          </cell>
          <cell r="AE266">
            <v>0.14270839200000007</v>
          </cell>
          <cell r="AF266">
            <v>0.12844792799999971</v>
          </cell>
          <cell r="AG266">
            <v>13.453720026415828</v>
          </cell>
          <cell r="AH266">
            <v>39.562090366114226</v>
          </cell>
          <cell r="AI266">
            <v>0.19702707900000005</v>
          </cell>
          <cell r="AJ266">
            <v>0.16795660000000034</v>
          </cell>
          <cell r="AK266">
            <v>13.461927791715222</v>
          </cell>
          <cell r="AL266">
            <v>39.585305432120578</v>
          </cell>
          <cell r="AM266">
            <v>0.26216094199999995</v>
          </cell>
          <cell r="AN266">
            <v>0.20773676400000052</v>
          </cell>
          <cell r="AO266">
            <v>13.471105388947073</v>
          </cell>
          <cell r="AP266">
            <v>39.611263597071144</v>
          </cell>
          <cell r="AQ266">
            <v>0.335299389</v>
          </cell>
          <cell r="AR266">
            <v>0.24732973200000097</v>
          </cell>
          <cell r="AS266">
            <v>13.480966830279858</v>
          </cell>
          <cell r="AT266">
            <v>39.639155965225882</v>
          </cell>
          <cell r="AU266">
            <v>13.44</v>
          </cell>
          <cell r="AV266">
            <v>39.868000000000002</v>
          </cell>
          <cell r="AW266">
            <v>0.42024530400000015</v>
          </cell>
          <cell r="AX266">
            <v>0.28666864800000069</v>
          </cell>
          <cell r="AY266">
            <v>13.501838933406226</v>
          </cell>
          <cell r="AZ266">
            <v>40.04290691661155</v>
          </cell>
          <cell r="BA266">
            <v>0.97573747040000003</v>
          </cell>
          <cell r="BB266">
            <v>0.47320157600000035</v>
          </cell>
          <cell r="BC266">
            <v>13.566749295224</v>
          </cell>
          <cell r="BD266">
            <v>40.22650114465403</v>
          </cell>
          <cell r="BE266">
            <v>13.451000000000001</v>
          </cell>
          <cell r="BF266">
            <v>40.262</v>
          </cell>
          <cell r="BG266">
            <v>1.6090675518670001</v>
          </cell>
          <cell r="BH266">
            <v>0.50854845599999998</v>
          </cell>
          <cell r="BI266">
            <v>13.636243359421558</v>
          </cell>
          <cell r="BJ266">
            <v>40.78594734246704</v>
          </cell>
          <cell r="BK266">
            <v>2.1830799531212302</v>
          </cell>
          <cell r="BL266">
            <v>0.3486671760000013</v>
          </cell>
          <cell r="BM266">
            <v>13.672470437351244</v>
          </cell>
          <cell r="BN266">
            <v>40.888412992333656</v>
          </cell>
          <cell r="BO266">
            <v>13.454000000000001</v>
          </cell>
          <cell r="BP266">
            <v>40.314999999999998</v>
          </cell>
          <cell r="BQ266">
            <v>2.6385127470717205</v>
          </cell>
          <cell r="BR266">
            <v>-7.9176247999997562E-2</v>
          </cell>
          <cell r="BS266">
            <v>13.677883881316045</v>
          </cell>
          <cell r="BT266">
            <v>40.948239242707757</v>
          </cell>
        </row>
        <row r="267">
          <cell r="B267" t="str">
            <v>Prestwich</v>
          </cell>
          <cell r="C267" t="str">
            <v>PRESTWICH</v>
          </cell>
          <cell r="D267">
            <v>6.6</v>
          </cell>
          <cell r="E267">
            <v>50</v>
          </cell>
          <cell r="F267">
            <v>20</v>
          </cell>
          <cell r="G267">
            <v>0.80494074762161272</v>
          </cell>
          <cell r="H267">
            <v>0.68575672682756816</v>
          </cell>
          <cell r="I267">
            <v>13.712999999999999</v>
          </cell>
          <cell r="J267">
            <v>40.241</v>
          </cell>
          <cell r="K267">
            <v>2.1052726000000077E-2</v>
          </cell>
          <cell r="L267">
            <v>3.3483040000010789E-3</v>
          </cell>
          <cell r="M267">
            <v>13.715134536551364</v>
          </cell>
          <cell r="N267">
            <v>40.247037381080638</v>
          </cell>
          <cell r="O267">
            <v>5.0538291000000179E-2</v>
          </cell>
          <cell r="P267">
            <v>6.4467079999999122E-3</v>
          </cell>
          <cell r="Q267">
            <v>13.717984894623093</v>
          </cell>
          <cell r="R267">
            <v>40.255099411165958</v>
          </cell>
          <cell r="S267">
            <v>8.9629712000000139E-2</v>
          </cell>
          <cell r="T267">
            <v>9.4806320000007105E-3</v>
          </cell>
          <cell r="U267">
            <v>13.721669906634526</v>
          </cell>
          <cell r="V267">
            <v>40.265522199094114</v>
          </cell>
          <cell r="W267">
            <v>0.14139610899999999</v>
          </cell>
          <cell r="X267">
            <v>8.3864963999999542E-2</v>
          </cell>
          <cell r="Y267">
            <v>13.732705233505225</v>
          </cell>
          <cell r="Z267">
            <v>40.296734816945637</v>
          </cell>
          <cell r="AA267">
            <v>0.21222671100000012</v>
          </cell>
          <cell r="AB267">
            <v>0.15822157600000031</v>
          </cell>
          <cell r="AC267">
            <v>13.745405820942466</v>
          </cell>
          <cell r="AD267">
            <v>40.332657502953346</v>
          </cell>
          <cell r="AE267">
            <v>0.30166991500000007</v>
          </cell>
          <cell r="AF267">
            <v>0.23291833200000056</v>
          </cell>
          <cell r="AG267">
            <v>13.759764343683493</v>
          </cell>
          <cell r="AH267">
            <v>40.373269538145344</v>
          </cell>
          <cell r="AI267">
            <v>0.41400537000000026</v>
          </cell>
          <cell r="AJ267">
            <v>0.30713890800000154</v>
          </cell>
          <cell r="AK267">
            <v>13.77608376409513</v>
          </cell>
          <cell r="AL267">
            <v>40.419427829497756</v>
          </cell>
          <cell r="AM267">
            <v>0.54792686100000021</v>
          </cell>
          <cell r="AN267">
            <v>0.38167284800000001</v>
          </cell>
          <cell r="AO267">
            <v>13.794318885186325</v>
          </cell>
          <cell r="AP267">
            <v>40.471004540615127</v>
          </cell>
          <cell r="AQ267">
            <v>0.69777283999999995</v>
          </cell>
          <cell r="AR267">
            <v>0.45601809200000076</v>
          </cell>
          <cell r="AS267">
            <v>13.813930531087689</v>
          </cell>
          <cell r="AT267">
            <v>40.526474651843458</v>
          </cell>
          <cell r="AU267">
            <v>13.723000000000001</v>
          </cell>
          <cell r="AV267">
            <v>40.612000000000002</v>
          </cell>
          <cell r="AW267">
            <v>0.87051803999999999</v>
          </cell>
          <cell r="AX267">
            <v>0.530097704000001</v>
          </cell>
          <cell r="AY267">
            <v>13.845522102549944</v>
          </cell>
          <cell r="AZ267">
            <v>40.958544838233195</v>
          </cell>
          <cell r="BA267">
            <v>1.9917344090000002</v>
          </cell>
          <cell r="BB267">
            <v>0.87257655200000261</v>
          </cell>
          <cell r="BC267">
            <v>13.97356222793578</v>
          </cell>
          <cell r="BD267">
            <v>41.320697001930398</v>
          </cell>
          <cell r="BE267">
            <v>13.749000000000001</v>
          </cell>
          <cell r="BF267">
            <v>41.152000000000001</v>
          </cell>
          <cell r="BG267">
            <v>3.2738350963</v>
          </cell>
          <cell r="BH267">
            <v>0.80779565600000236</v>
          </cell>
          <cell r="BI267">
            <v>14.106050092965615</v>
          </cell>
          <cell r="BJ267">
            <v>42.161890167837093</v>
          </cell>
          <cell r="BK267">
            <v>4.4434413609661005</v>
          </cell>
          <cell r="BL267">
            <v>0.49613485600000207</v>
          </cell>
          <cell r="BM267">
            <v>14.181100857355766</v>
          </cell>
          <cell r="BN267">
            <v>42.37416578557113</v>
          </cell>
          <cell r="BO267">
            <v>13.757999999999999</v>
          </cell>
          <cell r="BP267">
            <v>41.445</v>
          </cell>
          <cell r="BQ267">
            <v>5.3784574703664001</v>
          </cell>
          <cell r="BR267">
            <v>0.40278445600000001</v>
          </cell>
          <cell r="BS267">
            <v>14.263727512490604</v>
          </cell>
          <cell r="BT267">
            <v>42.875413414058848</v>
          </cell>
        </row>
        <row r="268">
          <cell r="B268" t="str">
            <v>Pringle St</v>
          </cell>
          <cell r="C268" t="str">
            <v>PRINGLE ST</v>
          </cell>
          <cell r="D268">
            <v>6.6</v>
          </cell>
          <cell r="E268">
            <v>54.75</v>
          </cell>
          <cell r="F268">
            <v>21.9</v>
          </cell>
          <cell r="G268">
            <v>0.8437545126089161</v>
          </cell>
          <cell r="H268">
            <v>0.72607719634643464</v>
          </cell>
          <cell r="I268">
            <v>13.449</v>
          </cell>
          <cell r="J268">
            <v>39.26</v>
          </cell>
          <cell r="K268">
            <v>2.7863181999999931E-2</v>
          </cell>
          <cell r="L268">
            <v>28.003297144000001</v>
          </cell>
          <cell r="M268">
            <v>15.901090599986919</v>
          </cell>
          <cell r="N268">
            <v>46.195559565338158</v>
          </cell>
          <cell r="O268">
            <v>6.7443107999999752E-2</v>
          </cell>
          <cell r="P268">
            <v>28.006283011999997</v>
          </cell>
          <cell r="Q268">
            <v>15.90481414129361</v>
          </cell>
          <cell r="R268">
            <v>46.206091330570118</v>
          </cell>
          <cell r="S268">
            <v>0.12056060899999999</v>
          </cell>
          <cell r="T268">
            <v>28.009158223999993</v>
          </cell>
          <cell r="U268">
            <v>15.909712233403187</v>
          </cell>
          <cell r="V268">
            <v>46.219945227152351</v>
          </cell>
          <cell r="W268">
            <v>0.19166342199999975</v>
          </cell>
          <cell r="X268">
            <v>28.066555972</v>
          </cell>
          <cell r="Y268">
            <v>15.920953117264455</v>
          </cell>
          <cell r="Z268">
            <v>46.251739247971685</v>
          </cell>
          <cell r="AA268">
            <v>0.29005899899999976</v>
          </cell>
          <cell r="AB268">
            <v>28.123895039999997</v>
          </cell>
          <cell r="AC268">
            <v>15.934576365630047</v>
          </cell>
          <cell r="AD268">
            <v>46.290271613176074</v>
          </cell>
          <cell r="AE268">
            <v>0.41536574500000012</v>
          </cell>
          <cell r="AF268">
            <v>28.181514991999993</v>
          </cell>
          <cell r="AG268">
            <v>15.950578301740997</v>
          </cell>
          <cell r="AH268">
            <v>46.335531923320744</v>
          </cell>
          <cell r="AI268">
            <v>0.57404007699999982</v>
          </cell>
          <cell r="AJ268">
            <v>28.238681911999997</v>
          </cell>
          <cell r="AK268">
            <v>15.969459514611364</v>
          </cell>
          <cell r="AL268">
            <v>46.388936057951398</v>
          </cell>
          <cell r="AM268">
            <v>0.76437430000000006</v>
          </cell>
          <cell r="AN268">
            <v>28.296107944000003</v>
          </cell>
          <cell r="AO268">
            <v>15.991132916114204</v>
          </cell>
          <cell r="AP268">
            <v>46.450237694647541</v>
          </cell>
          <cell r="AQ268">
            <v>0.97815438399999977</v>
          </cell>
          <cell r="AR268">
            <v>28.353344012000004</v>
          </cell>
          <cell r="AS268">
            <v>16.01484068100995</v>
          </cell>
          <cell r="AT268">
            <v>46.517293379945784</v>
          </cell>
          <cell r="AU268">
            <v>13.458</v>
          </cell>
          <cell r="AV268">
            <v>39.71</v>
          </cell>
          <cell r="AW268">
            <v>1.225175465</v>
          </cell>
          <cell r="AX268">
            <v>28.410328608000004</v>
          </cell>
          <cell r="AY268">
            <v>16.05043428092679</v>
          </cell>
          <cell r="AZ268">
            <v>47.042511439295218</v>
          </cell>
          <cell r="BA268">
            <v>2.8329561769999998</v>
          </cell>
          <cell r="BB268">
            <v>27.970713343999989</v>
          </cell>
          <cell r="BC268">
            <v>16.152622256057214</v>
          </cell>
          <cell r="BD268">
            <v>47.331542679977005</v>
          </cell>
          <cell r="BE268">
            <v>13.467000000000001</v>
          </cell>
          <cell r="BF268">
            <v>40.107999999999997</v>
          </cell>
          <cell r="BG268">
            <v>4.6626586654100004</v>
          </cell>
          <cell r="BH268">
            <v>22.429281304000007</v>
          </cell>
          <cell r="BI268">
            <v>15.83693012639516</v>
          </cell>
          <cell r="BJ268">
            <v>46.811174653249232</v>
          </cell>
          <cell r="BK268">
            <v>6.2974496784250995</v>
          </cell>
          <cell r="BL268">
            <v>7.9109293039999988</v>
          </cell>
          <cell r="BM268">
            <v>14.709910822765357</v>
          </cell>
          <cell r="BN268">
            <v>43.623482684750137</v>
          </cell>
          <cell r="BO268">
            <v>13.481</v>
          </cell>
          <cell r="BP268">
            <v>40.58</v>
          </cell>
          <cell r="BQ268">
            <v>7.5635452110150005</v>
          </cell>
          <cell r="BR268">
            <v>3.9953773040000007</v>
          </cell>
          <cell r="BS268">
            <v>14.492143488725143</v>
          </cell>
          <cell r="BT268">
            <v>43.439945670520686</v>
          </cell>
        </row>
        <row r="269">
          <cell r="B269" t="str">
            <v>Grane Rd &amp; Prinny Hill</v>
          </cell>
          <cell r="C269" t="str">
            <v>PRINNY HILL</v>
          </cell>
          <cell r="D269">
            <v>6.6</v>
          </cell>
          <cell r="E269">
            <v>62.5</v>
          </cell>
          <cell r="F269">
            <v>25</v>
          </cell>
          <cell r="G269">
            <v>0.61449533196832151</v>
          </cell>
          <cell r="H269">
            <v>0.54392183594470866</v>
          </cell>
          <cell r="I269">
            <v>13.597</v>
          </cell>
          <cell r="J269">
            <v>38.402999999999999</v>
          </cell>
          <cell r="K269">
            <v>9.5278030000000014E-3</v>
          </cell>
          <cell r="L269">
            <v>2.4284240000000956E-3</v>
          </cell>
          <cell r="M269">
            <v>13.598045898617718</v>
          </cell>
          <cell r="N269">
            <v>38.405958248020092</v>
          </cell>
          <cell r="O269">
            <v>2.3024150999999993E-2</v>
          </cell>
          <cell r="P269">
            <v>4.595680000000435E-3</v>
          </cell>
          <cell r="Q269">
            <v>13.599416108615578</v>
          </cell>
          <cell r="R269">
            <v>38.409833787144635</v>
          </cell>
          <cell r="S269">
            <v>4.109333599999998E-2</v>
          </cell>
          <cell r="T269">
            <v>6.6573320000000713E-3</v>
          </cell>
          <cell r="U269">
            <v>13.601177100155118</v>
          </cell>
          <cell r="V269">
            <v>38.414814623381517</v>
          </cell>
          <cell r="W269">
            <v>6.539489599999998E-2</v>
          </cell>
          <cell r="X269">
            <v>3.8907079999999539E-2</v>
          </cell>
          <cell r="Y269">
            <v>13.606124056654638</v>
          </cell>
          <cell r="Z269">
            <v>38.4288067293297</v>
          </cell>
          <cell r="AA269">
            <v>9.8913963999999965E-2</v>
          </cell>
          <cell r="AB269">
            <v>7.1096199999999943E-2</v>
          </cell>
          <cell r="AC269">
            <v>13.611872032416723</v>
          </cell>
          <cell r="AD269">
            <v>38.445064459887561</v>
          </cell>
          <cell r="AE269">
            <v>0.14149992399999994</v>
          </cell>
          <cell r="AF269">
            <v>0.10346003200000053</v>
          </cell>
          <cell r="AG269">
            <v>13.618428438869284</v>
          </cell>
          <cell r="AH269">
            <v>38.463608777738848</v>
          </cell>
          <cell r="AI269">
            <v>0.1952458299999999</v>
          </cell>
          <cell r="AJ269">
            <v>0.13549798800000046</v>
          </cell>
          <cell r="AK269">
            <v>13.625932580659864</v>
          </cell>
          <cell r="AL269">
            <v>38.484833695927264</v>
          </cell>
          <cell r="AM269">
            <v>0.25955207399999997</v>
          </cell>
          <cell r="AN269">
            <v>0.16769743999999864</v>
          </cell>
          <cell r="AO269">
            <v>13.634374639684703</v>
          </cell>
          <cell r="AP269">
            <v>38.508711444661827</v>
          </cell>
          <cell r="AQ269">
            <v>0.33167534800000004</v>
          </cell>
          <cell r="AR269">
            <v>0.19975603199999981</v>
          </cell>
          <cell r="AS269">
            <v>13.643488189439214</v>
          </cell>
          <cell r="AT269">
            <v>38.534488455990214</v>
          </cell>
          <cell r="AU269">
            <v>13.599</v>
          </cell>
          <cell r="AV269">
            <v>38.47</v>
          </cell>
          <cell r="AW269">
            <v>0.41465546699999994</v>
          </cell>
          <cell r="AX269">
            <v>0.23163613600000099</v>
          </cell>
          <cell r="AY269">
            <v>13.655535853176826</v>
          </cell>
          <cell r="AZ269">
            <v>38.629907540646002</v>
          </cell>
          <cell r="BA269">
            <v>0.95459279699999988</v>
          </cell>
          <cell r="BB269">
            <v>0.34348799599999946</v>
          </cell>
          <cell r="BC269">
            <v>13.712552620495217</v>
          </cell>
          <cell r="BD269">
            <v>38.791175311894683</v>
          </cell>
          <cell r="BE269">
            <v>13.603</v>
          </cell>
          <cell r="BF269">
            <v>38.545999999999999</v>
          </cell>
          <cell r="BG269">
            <v>1.5751554274799999</v>
          </cell>
          <cell r="BH269">
            <v>0.22685462399999956</v>
          </cell>
          <cell r="BI269">
            <v>13.760634998227937</v>
          </cell>
          <cell r="BJ269">
            <v>38.991859104797214</v>
          </cell>
          <cell r="BK269">
            <v>2.1402862985639</v>
          </cell>
          <cell r="BL269">
            <v>-1.4713469759999986</v>
          </cell>
          <cell r="BM269">
            <v>13.661517014841484</v>
          </cell>
          <cell r="BN269">
            <v>38.711511112036831</v>
          </cell>
          <cell r="BO269">
            <v>13.61</v>
          </cell>
          <cell r="BP269">
            <v>38.628999999999998</v>
          </cell>
          <cell r="BQ269">
            <v>2.588553952581</v>
          </cell>
          <cell r="BR269">
            <v>-1.6335485759999999</v>
          </cell>
          <cell r="BS269">
            <v>13.69354130473433</v>
          </cell>
          <cell r="BT269">
            <v>38.865290492347263</v>
          </cell>
        </row>
        <row r="270">
          <cell r="B270" t="str">
            <v>Queens Park</v>
          </cell>
          <cell r="C270" t="str">
            <v>QUEENS PARK</v>
          </cell>
          <cell r="D270">
            <v>6.6</v>
          </cell>
          <cell r="E270">
            <v>54.75</v>
          </cell>
          <cell r="F270">
            <v>21.9</v>
          </cell>
          <cell r="G270">
            <v>0.72054766609649556</v>
          </cell>
          <cell r="H270">
            <v>0.59758520171769525</v>
          </cell>
          <cell r="I270">
            <v>13.085000000000001</v>
          </cell>
          <cell r="J270">
            <v>39.444000000000003</v>
          </cell>
          <cell r="K270">
            <v>2.1368754999999906E-2</v>
          </cell>
          <cell r="L270">
            <v>2.8194319999998996E-3</v>
          </cell>
          <cell r="M270">
            <v>13.087115917617526</v>
          </cell>
          <cell r="N270">
            <v>39.449984718783135</v>
          </cell>
          <cell r="O270">
            <v>5.2087908000000072E-2</v>
          </cell>
          <cell r="P270">
            <v>69.205415687999988</v>
          </cell>
          <cell r="Q270">
            <v>19.143460355235163</v>
          </cell>
          <cell r="R270">
            <v>56.579913602946576</v>
          </cell>
          <cell r="S270">
            <v>9.3729877000000128E-2</v>
          </cell>
          <cell r="T270">
            <v>69.207950295999993</v>
          </cell>
          <cell r="U270">
            <v>19.147324803511349</v>
          </cell>
          <cell r="V270">
            <v>56.590843913273119</v>
          </cell>
          <cell r="W270">
            <v>0.14970124459999989</v>
          </cell>
          <cell r="X270">
            <v>69.250159640000021</v>
          </cell>
          <cell r="Y270">
            <v>19.155913388400972</v>
          </cell>
          <cell r="Z270">
            <v>56.615136099738109</v>
          </cell>
          <cell r="AA270">
            <v>0.22791591599999994</v>
          </cell>
          <cell r="AB270">
            <v>69.292343107999983</v>
          </cell>
          <cell r="AC270">
            <v>19.166445494187712</v>
          </cell>
          <cell r="AD270">
            <v>56.644925393426035</v>
          </cell>
          <cell r="AE270">
            <v>0.32822977600000036</v>
          </cell>
          <cell r="AF270">
            <v>69.33481033599999</v>
          </cell>
          <cell r="AG270">
            <v>19.178935600186499</v>
          </cell>
          <cell r="AH270">
            <v>56.680252748023953</v>
          </cell>
          <cell r="AI270">
            <v>0.45618913700000019</v>
          </cell>
          <cell r="AJ270">
            <v>69.376881896000015</v>
          </cell>
          <cell r="AK270">
            <v>19.193809448369823</v>
          </cell>
          <cell r="AL270">
            <v>56.722322343675017</v>
          </cell>
          <cell r="AM270">
            <v>0.61050285599999987</v>
          </cell>
          <cell r="AN270">
            <v>69.419214792000005</v>
          </cell>
          <cell r="AO270">
            <v>19.211011565961563</v>
          </cell>
          <cell r="AP270">
            <v>56.770977279674568</v>
          </cell>
          <cell r="AQ270">
            <v>0.78438726100000022</v>
          </cell>
          <cell r="AR270">
            <v>69.461387500000001</v>
          </cell>
          <cell r="AS270">
            <v>19.229911661772302</v>
          </cell>
          <cell r="AT270">
            <v>56.824434823325966</v>
          </cell>
          <cell r="AU270">
            <v>13.132</v>
          </cell>
          <cell r="AV270">
            <v>43.406999999999996</v>
          </cell>
          <cell r="AW270">
            <v>0.9866289610000003</v>
          </cell>
          <cell r="AX270">
            <v>69.503337279999997</v>
          </cell>
          <cell r="AY270">
            <v>19.298272876425603</v>
          </cell>
          <cell r="AZ270">
            <v>60.847853462268887</v>
          </cell>
          <cell r="BA270">
            <v>2.3096286515999997</v>
          </cell>
          <cell r="BB270">
            <v>68.205909703999964</v>
          </cell>
          <cell r="BC270">
            <v>19.30050985631167</v>
          </cell>
          <cell r="BD270">
            <v>60.854180596856153</v>
          </cell>
          <cell r="BE270">
            <v>13.084</v>
          </cell>
          <cell r="BF270">
            <v>43.9</v>
          </cell>
          <cell r="BG270">
            <v>3.807855917625</v>
          </cell>
          <cell r="BH270">
            <v>56.012326851999994</v>
          </cell>
          <cell r="BI270">
            <v>18.316908882578122</v>
          </cell>
          <cell r="BJ270">
            <v>58.700901424809238</v>
          </cell>
          <cell r="BK270">
            <v>5.1303178261060003</v>
          </cell>
          <cell r="BL270">
            <v>26.237687151999992</v>
          </cell>
          <cell r="BM270">
            <v>15.827988805765305</v>
          </cell>
          <cell r="BN270">
            <v>51.661172368226495</v>
          </cell>
          <cell r="BO270">
            <v>13.095000000000001</v>
          </cell>
          <cell r="BP270">
            <v>44.256999999999998</v>
          </cell>
          <cell r="BQ270">
            <v>6.1378667293477607</v>
          </cell>
          <cell r="BR270">
            <v>13.051259388000004</v>
          </cell>
          <cell r="BS270">
            <v>14.773613201418851</v>
          </cell>
          <cell r="BT270">
            <v>49.004835110850117</v>
          </cell>
        </row>
        <row r="271">
          <cell r="B271" t="str">
            <v>Radcliffe</v>
          </cell>
          <cell r="C271" t="str">
            <v>RADCLIFFE Sect1A&amp;2A</v>
          </cell>
          <cell r="D271">
            <v>11</v>
          </cell>
          <cell r="E271">
            <v>33.405000000000001</v>
          </cell>
          <cell r="F271">
            <v>13.1</v>
          </cell>
          <cell r="G271">
            <v>0.67292511586771109</v>
          </cell>
          <cell r="H271">
            <v>0.59115601293239706</v>
          </cell>
          <cell r="I271">
            <v>7.742</v>
          </cell>
          <cell r="J271">
            <v>22.472999999999999</v>
          </cell>
          <cell r="K271">
            <v>3.4542572999999965E-2</v>
          </cell>
          <cell r="L271">
            <v>6.3017199999997331E-3</v>
          </cell>
          <cell r="M271">
            <v>7.7441437694144009</v>
          </cell>
          <cell r="N271">
            <v>22.47906349556089</v>
          </cell>
          <cell r="O271">
            <v>8.3378189999999908E-2</v>
          </cell>
          <cell r="P271">
            <v>1.2155216000000024E-2</v>
          </cell>
          <cell r="Q271">
            <v>7.7470142034246097</v>
          </cell>
          <cell r="R271">
            <v>22.487182308975161</v>
          </cell>
          <cell r="S271">
            <v>0.14865196400000014</v>
          </cell>
          <cell r="T271">
            <v>1.7902807999998771E-2</v>
          </cell>
          <cell r="U271">
            <v>7.7507418584044556</v>
          </cell>
          <cell r="V271">
            <v>22.497725709431855</v>
          </cell>
          <cell r="W271">
            <v>0.23572501300000015</v>
          </cell>
          <cell r="X271">
            <v>0.10875685999999973</v>
          </cell>
          <cell r="Y271">
            <v>7.7600806092824994</v>
          </cell>
          <cell r="Z271">
            <v>22.52413968572656</v>
          </cell>
          <cell r="AA271">
            <v>0.35577285200000008</v>
          </cell>
          <cell r="AB271">
            <v>0.19956886000000029</v>
          </cell>
          <cell r="AC271">
            <v>7.7711478806286749</v>
          </cell>
          <cell r="AD271">
            <v>22.555442656199009</v>
          </cell>
          <cell r="AE271">
            <v>0.50823302899999989</v>
          </cell>
          <cell r="AF271">
            <v>0.29104985599999811</v>
          </cell>
          <cell r="AG271">
            <v>7.78395147171031</v>
          </cell>
          <cell r="AH271">
            <v>22.591656680508461</v>
          </cell>
          <cell r="AI271">
            <v>0.70079083899999994</v>
          </cell>
          <cell r="AJ271">
            <v>0.38161546799999879</v>
          </cell>
          <cell r="AK271">
            <v>7.7988115975199088</v>
          </cell>
          <cell r="AL271">
            <v>22.633687463425474</v>
          </cell>
          <cell r="AM271">
            <v>0.93133368399999994</v>
          </cell>
          <cell r="AN271">
            <v>0.47279795999999941</v>
          </cell>
          <cell r="AO271">
            <v>7.8156977984219154</v>
          </cell>
          <cell r="AP271">
            <v>22.681448852090622</v>
          </cell>
          <cell r="AQ271">
            <v>1.1899695689999998</v>
          </cell>
          <cell r="AR271">
            <v>0.56361963199999821</v>
          </cell>
          <cell r="AS271">
            <v>7.834039563385943</v>
          </cell>
          <cell r="AT271">
            <v>22.733327197630597</v>
          </cell>
          <cell r="AU271">
            <v>7.7519999999999998</v>
          </cell>
          <cell r="AV271">
            <v>22.824000000000002</v>
          </cell>
          <cell r="AW271">
            <v>1.4887616780000001</v>
          </cell>
          <cell r="AX271">
            <v>0.65392729199999877</v>
          </cell>
          <cell r="AY271">
            <v>7.8644620048744676</v>
          </cell>
          <cell r="AZ271">
            <v>23.142090585090283</v>
          </cell>
          <cell r="BA271">
            <v>3.4343827339999997</v>
          </cell>
          <cell r="BB271">
            <v>1.0840013159999984</v>
          </cell>
          <cell r="BC271">
            <v>7.9891536588699648</v>
          </cell>
          <cell r="BD271">
            <v>23.494771841480613</v>
          </cell>
          <cell r="BE271">
            <v>7.7629999999999999</v>
          </cell>
          <cell r="BF271">
            <v>23.193000000000001</v>
          </cell>
          <cell r="BG271">
            <v>5.6533433853499995</v>
          </cell>
          <cell r="BH271">
            <v>1.1690016399999976</v>
          </cell>
          <cell r="BI271">
            <v>8.1210802488082106</v>
          </cell>
          <cell r="BJ271">
            <v>24.205803888565011</v>
          </cell>
          <cell r="BK271">
            <v>7.6557544208417001</v>
          </cell>
          <cell r="BL271">
            <v>1.1690016399999941</v>
          </cell>
          <cell r="BM271">
            <v>8.226179571569066</v>
          </cell>
          <cell r="BN271">
            <v>24.503069663854269</v>
          </cell>
          <cell r="BO271">
            <v>7.7629999999999999</v>
          </cell>
          <cell r="BP271">
            <v>23.198</v>
          </cell>
          <cell r="BQ271">
            <v>9.2308754041187004</v>
          </cell>
          <cell r="BR271">
            <v>1.1690016400000012</v>
          </cell>
          <cell r="BS271">
            <v>8.3088519828146303</v>
          </cell>
          <cell r="BT271">
            <v>24.741902554289393</v>
          </cell>
        </row>
        <row r="272">
          <cell r="B272" t="str">
            <v>Radcliffe</v>
          </cell>
          <cell r="C272" t="str">
            <v>RADCLIFFE Sect1B&amp;2B</v>
          </cell>
          <cell r="D272">
            <v>11</v>
          </cell>
          <cell r="E272">
            <v>33.405000000000001</v>
          </cell>
          <cell r="F272">
            <v>13.1</v>
          </cell>
          <cell r="G272">
            <v>0.6739728632109232</v>
          </cell>
          <cell r="H272">
            <v>0.58962929537514519</v>
          </cell>
          <cell r="I272">
            <v>7.7220000000000004</v>
          </cell>
          <cell r="J272">
            <v>22.507999999999999</v>
          </cell>
          <cell r="K272">
            <v>3.4542572999999965E-2</v>
          </cell>
          <cell r="L272">
            <v>6.3017199999997331E-3</v>
          </cell>
          <cell r="M272">
            <v>7.7241437694144013</v>
          </cell>
          <cell r="N272">
            <v>22.51406349556089</v>
          </cell>
          <cell r="O272">
            <v>8.3378189999999908E-2</v>
          </cell>
          <cell r="P272">
            <v>1.2155216000000024E-2</v>
          </cell>
          <cell r="Q272">
            <v>7.7270142034246101</v>
          </cell>
          <cell r="R272">
            <v>22.522182308975161</v>
          </cell>
          <cell r="S272">
            <v>0.14865196400000014</v>
          </cell>
          <cell r="T272">
            <v>1.7902807999998771E-2</v>
          </cell>
          <cell r="U272">
            <v>7.730741858404456</v>
          </cell>
          <cell r="V272">
            <v>22.532725709431855</v>
          </cell>
          <cell r="W272">
            <v>0.23572501300000015</v>
          </cell>
          <cell r="X272">
            <v>0.10875685999999973</v>
          </cell>
          <cell r="Y272">
            <v>7.7400806092824999</v>
          </cell>
          <cell r="Z272">
            <v>22.55913968572656</v>
          </cell>
          <cell r="AA272">
            <v>0.35577285200000008</v>
          </cell>
          <cell r="AB272">
            <v>0.19956886000000029</v>
          </cell>
          <cell r="AC272">
            <v>7.7511478806286753</v>
          </cell>
          <cell r="AD272">
            <v>22.590442656199009</v>
          </cell>
          <cell r="AE272">
            <v>0.50823302899999989</v>
          </cell>
          <cell r="AF272">
            <v>0.29104985599999811</v>
          </cell>
          <cell r="AG272">
            <v>7.7639514717103104</v>
          </cell>
          <cell r="AH272">
            <v>22.626656680508461</v>
          </cell>
          <cell r="AI272">
            <v>0.70079083899999994</v>
          </cell>
          <cell r="AJ272">
            <v>0.38161546799999879</v>
          </cell>
          <cell r="AK272">
            <v>7.7788115975199092</v>
          </cell>
          <cell r="AL272">
            <v>22.668687463425474</v>
          </cell>
          <cell r="AM272">
            <v>0.93133368399999994</v>
          </cell>
          <cell r="AN272">
            <v>0.47279795999999941</v>
          </cell>
          <cell r="AO272">
            <v>7.7956977984219158</v>
          </cell>
          <cell r="AP272">
            <v>22.716448852090622</v>
          </cell>
          <cell r="AQ272">
            <v>1.1899695689999998</v>
          </cell>
          <cell r="AR272">
            <v>0.56361963199999821</v>
          </cell>
          <cell r="AS272">
            <v>7.8140395633859434</v>
          </cell>
          <cell r="AT272">
            <v>22.768327197630597</v>
          </cell>
          <cell r="AU272">
            <v>7.7320000000000002</v>
          </cell>
          <cell r="AV272">
            <v>22.802</v>
          </cell>
          <cell r="AW272">
            <v>1.4887616780000001</v>
          </cell>
          <cell r="AX272">
            <v>0.65392729199999877</v>
          </cell>
          <cell r="AY272">
            <v>7.844462004874468</v>
          </cell>
          <cell r="AZ272">
            <v>23.120090585090281</v>
          </cell>
          <cell r="BA272">
            <v>3.4343827339999997</v>
          </cell>
          <cell r="BB272">
            <v>1.0840013159999984</v>
          </cell>
          <cell r="BC272">
            <v>7.9691536588699652</v>
          </cell>
          <cell r="BD272">
            <v>23.472771841480611</v>
          </cell>
          <cell r="BE272">
            <v>7.7430000000000003</v>
          </cell>
          <cell r="BF272">
            <v>23.151</v>
          </cell>
          <cell r="BG272">
            <v>5.6533433853499995</v>
          </cell>
          <cell r="BH272">
            <v>1.1690016399999976</v>
          </cell>
          <cell r="BI272">
            <v>8.101080248808211</v>
          </cell>
          <cell r="BJ272">
            <v>24.16380388856501</v>
          </cell>
          <cell r="BK272">
            <v>7.6557544208417001</v>
          </cell>
          <cell r="BL272">
            <v>1.1690016399999941</v>
          </cell>
          <cell r="BM272">
            <v>8.2061795715690664</v>
          </cell>
          <cell r="BN272">
            <v>24.461069663854268</v>
          </cell>
          <cell r="BO272">
            <v>7.7430000000000003</v>
          </cell>
          <cell r="BP272">
            <v>23.148</v>
          </cell>
          <cell r="BQ272">
            <v>9.2308754041187004</v>
          </cell>
          <cell r="BR272">
            <v>1.1690016400000012</v>
          </cell>
          <cell r="BS272">
            <v>8.2888519828146308</v>
          </cell>
          <cell r="BT272">
            <v>24.691902554289392</v>
          </cell>
        </row>
        <row r="273">
          <cell r="B273" t="str">
            <v>Randal St</v>
          </cell>
          <cell r="C273" t="str">
            <v>RANDAL ST</v>
          </cell>
          <cell r="D273">
            <v>6.6</v>
          </cell>
          <cell r="E273">
            <v>62.5</v>
          </cell>
          <cell r="F273">
            <v>25</v>
          </cell>
          <cell r="G273">
            <v>0.62184661945909925</v>
          </cell>
          <cell r="H273">
            <v>0.5347589879155108</v>
          </cell>
          <cell r="I273">
            <v>13.366</v>
          </cell>
          <cell r="J273">
            <v>38.856999999999999</v>
          </cell>
          <cell r="K273">
            <v>2.8718856000000015E-2</v>
          </cell>
          <cell r="L273">
            <v>5.2865080000001896E-3</v>
          </cell>
          <cell r="M273">
            <v>13.36897469788777</v>
          </cell>
          <cell r="N273">
            <v>38.8654137161937</v>
          </cell>
          <cell r="O273">
            <v>6.8965070999999822E-2</v>
          </cell>
          <cell r="P273">
            <v>9.9880360000002E-3</v>
          </cell>
          <cell r="Q273">
            <v>13.37290660569391</v>
          </cell>
          <cell r="R273">
            <v>38.87653483088458</v>
          </cell>
          <cell r="S273">
            <v>0.12235029200000014</v>
          </cell>
          <cell r="T273">
            <v>1.4448616000000136E-2</v>
          </cell>
          <cell r="U273">
            <v>13.377966800963431</v>
          </cell>
          <cell r="V273">
            <v>38.890847224441409</v>
          </cell>
          <cell r="W273">
            <v>0.19319025000000001</v>
          </cell>
          <cell r="X273">
            <v>0.1024033520000005</v>
          </cell>
          <cell r="Y273">
            <v>13.391857734194762</v>
          </cell>
          <cell r="Z273">
            <v>38.930136716780943</v>
          </cell>
          <cell r="AA273">
            <v>0.29014214400000005</v>
          </cell>
          <cell r="AB273">
            <v>0.19021976000000063</v>
          </cell>
          <cell r="AC273">
            <v>13.408020768876188</v>
          </cell>
          <cell r="AD273">
            <v>38.975852682492103</v>
          </cell>
          <cell r="AE273">
            <v>0.41259487400000006</v>
          </cell>
          <cell r="AF273">
            <v>0.27840346799999871</v>
          </cell>
          <cell r="AG273">
            <v>13.426446678600497</v>
          </cell>
          <cell r="AH273">
            <v>39.027969025354459</v>
          </cell>
          <cell r="AI273">
            <v>0.56637098000000008</v>
          </cell>
          <cell r="AJ273">
            <v>0.36588556000000061</v>
          </cell>
          <cell r="AK273">
            <v>13.447551297624665</v>
          </cell>
          <cell r="AL273">
            <v>39.087661902259853</v>
          </cell>
          <cell r="AM273">
            <v>0.74967251299999993</v>
          </cell>
          <cell r="AN273">
            <v>0.45370701200000063</v>
          </cell>
          <cell r="AO273">
            <v>13.471268407984248</v>
          </cell>
          <cell r="AP273">
            <v>39.154744020521491</v>
          </cell>
          <cell r="AQ273">
            <v>0.9547623489999999</v>
          </cell>
          <cell r="AR273">
            <v>0.54122216399999878</v>
          </cell>
          <cell r="AS273">
            <v>13.49686470625516</v>
          </cell>
          <cell r="AT273">
            <v>39.227141284844038</v>
          </cell>
          <cell r="AU273">
            <v>13.375</v>
          </cell>
          <cell r="AV273">
            <v>39.213000000000001</v>
          </cell>
          <cell r="AW273">
            <v>1.1907253249999996</v>
          </cell>
          <cell r="AX273">
            <v>0.62835291199999865</v>
          </cell>
          <cell r="AY273">
            <v>13.534128077243778</v>
          </cell>
          <cell r="AZ273">
            <v>39.66308216998501</v>
          </cell>
          <cell r="BA273">
            <v>2.7192383339999999</v>
          </cell>
          <cell r="BB273">
            <v>1.0494441040000009</v>
          </cell>
          <cell r="BC273">
            <v>13.704674215162047</v>
          </cell>
          <cell r="BD273">
            <v>40.14545949249375</v>
          </cell>
          <cell r="BE273">
            <v>13.384</v>
          </cell>
          <cell r="BF273">
            <v>39.533999999999999</v>
          </cell>
          <cell r="BG273">
            <v>4.4678159605399994</v>
          </cell>
          <cell r="BH273">
            <v>1.1319495360000023</v>
          </cell>
          <cell r="BI273">
            <v>13.873852441943356</v>
          </cell>
          <cell r="BJ273">
            <v>40.919511933915743</v>
          </cell>
          <cell r="BK273">
            <v>6.0572696907809993</v>
          </cell>
          <cell r="BL273">
            <v>1.0194997040000029</v>
          </cell>
          <cell r="BM273">
            <v>14.003056775010563</v>
          </cell>
          <cell r="BN273">
            <v>41.284956974197776</v>
          </cell>
          <cell r="BO273">
            <v>13.3</v>
          </cell>
          <cell r="BP273">
            <v>39.677</v>
          </cell>
          <cell r="BQ273">
            <v>7.319185768953</v>
          </cell>
          <cell r="BR273">
            <v>0.71858316400000355</v>
          </cell>
          <cell r="BS273">
            <v>14.003122432897641</v>
          </cell>
          <cell r="BT273">
            <v>41.665730561225217</v>
          </cell>
        </row>
        <row r="274">
          <cell r="B274" t="str">
            <v>Rawtenstall Rd</v>
          </cell>
          <cell r="C274" t="str">
            <v>RAWTENSTALL RD</v>
          </cell>
          <cell r="D274">
            <v>6.6</v>
          </cell>
          <cell r="E274">
            <v>62.5</v>
          </cell>
          <cell r="F274">
            <v>25</v>
          </cell>
          <cell r="G274">
            <v>0.55549000715829533</v>
          </cell>
          <cell r="H274">
            <v>0.47618076904341811</v>
          </cell>
          <cell r="I274">
            <v>11.901999999999999</v>
          </cell>
          <cell r="J274">
            <v>34.710999999999999</v>
          </cell>
          <cell r="K274">
            <v>2.3860021999999814E-2</v>
          </cell>
          <cell r="L274">
            <v>4.9386000000000152E-3</v>
          </cell>
          <cell r="M274">
            <v>11.904519226085453</v>
          </cell>
          <cell r="N274">
            <v>34.718125447393462</v>
          </cell>
          <cell r="O274">
            <v>5.7976660999999652E-2</v>
          </cell>
          <cell r="P274">
            <v>9.3688880000000196E-3</v>
          </cell>
          <cell r="Q274">
            <v>11.907891207703617</v>
          </cell>
          <cell r="R274">
            <v>34.727662851666423</v>
          </cell>
          <cell r="S274">
            <v>0.10401688899999972</v>
          </cell>
          <cell r="T274">
            <v>1.3602320000001278E-2</v>
          </cell>
          <cell r="U274">
            <v>11.912289012420912</v>
          </cell>
          <cell r="V274">
            <v>34.740101721818156</v>
          </cell>
          <cell r="W274">
            <v>0.16649239599999976</v>
          </cell>
          <cell r="X274">
            <v>7.5324540000000439E-2</v>
          </cell>
          <cell r="Y274">
            <v>11.923153495923364</v>
          </cell>
          <cell r="Z274">
            <v>34.770831121652854</v>
          </cell>
          <cell r="AA274">
            <v>0.25325236399999973</v>
          </cell>
          <cell r="AB274">
            <v>0.13693724400000029</v>
          </cell>
          <cell r="AC274">
            <v>11.936132738668755</v>
          </cell>
          <cell r="AD274">
            <v>34.807541963892582</v>
          </cell>
          <cell r="AE274">
            <v>0.36404278699999981</v>
          </cell>
          <cell r="AF274">
            <v>0.1989310040000003</v>
          </cell>
          <cell r="AG274">
            <v>11.951247434815235</v>
          </cell>
          <cell r="AH274">
            <v>34.850292780455582</v>
          </cell>
          <cell r="AI274">
            <v>0.50455650599999968</v>
          </cell>
          <cell r="AJ274">
            <v>0.26025703599999783</v>
          </cell>
          <cell r="AK274">
            <v>11.968903833992965</v>
          </cell>
          <cell r="AL274">
            <v>34.900232618815217</v>
          </cell>
          <cell r="AM274">
            <v>0.67333479499999926</v>
          </cell>
          <cell r="AN274">
            <v>0.32193495199999855</v>
          </cell>
          <cell r="AO274">
            <v>11.9890635236889</v>
          </cell>
          <cell r="AP274">
            <v>34.957252831977662</v>
          </cell>
          <cell r="AQ274">
            <v>0.86307416599999964</v>
          </cell>
          <cell r="AR274">
            <v>0.38332687999999937</v>
          </cell>
          <cell r="AS274">
            <v>12.011031815064594</v>
          </cell>
          <cell r="AT274">
            <v>35.01938854318901</v>
          </cell>
          <cell r="AU274">
            <v>11.911</v>
          </cell>
          <cell r="AV274">
            <v>35.08</v>
          </cell>
          <cell r="AW274">
            <v>1.0813048159999998</v>
          </cell>
          <cell r="AX274">
            <v>0.44435025200000222</v>
          </cell>
          <cell r="AY274">
            <v>12.044460206697018</v>
          </cell>
          <cell r="AZ274">
            <v>35.457482468696078</v>
          </cell>
          <cell r="BA274">
            <v>2.5042503380000003</v>
          </cell>
          <cell r="BB274">
            <v>0.73521504000000082</v>
          </cell>
          <cell r="BC274">
            <v>12.194379728487693</v>
          </cell>
          <cell r="BD274">
            <v>35.881518910657803</v>
          </cell>
          <cell r="BE274">
            <v>11.929</v>
          </cell>
          <cell r="BF274">
            <v>35.755000000000003</v>
          </cell>
          <cell r="BG274">
            <v>4.1343191047700003</v>
          </cell>
          <cell r="BH274">
            <v>0.79272859999999756</v>
          </cell>
          <cell r="BI274">
            <v>12.360004896766528</v>
          </cell>
          <cell r="BJ274">
            <v>36.97406594091288</v>
          </cell>
          <cell r="BK274">
            <v>5.5985734890379995</v>
          </cell>
          <cell r="BL274">
            <v>0.79272859999999756</v>
          </cell>
          <cell r="BM274">
            <v>12.488093936602773</v>
          </cell>
          <cell r="BN274">
            <v>37.336356455568414</v>
          </cell>
          <cell r="BO274">
            <v>11.935</v>
          </cell>
          <cell r="BP274">
            <v>35.804000000000002</v>
          </cell>
          <cell r="BQ274">
            <v>6.7358025115690001</v>
          </cell>
          <cell r="BR274">
            <v>0.79272859999999401</v>
          </cell>
          <cell r="BS274">
            <v>12.593575676343459</v>
          </cell>
          <cell r="BT274">
            <v>37.666733306667908</v>
          </cell>
        </row>
        <row r="275">
          <cell r="B275" t="str">
            <v>Reddish Vale</v>
          </cell>
          <cell r="C275" t="str">
            <v>REDDISH VALE</v>
          </cell>
          <cell r="D275">
            <v>6.6</v>
          </cell>
          <cell r="E275">
            <v>50</v>
          </cell>
          <cell r="F275">
            <v>20</v>
          </cell>
          <cell r="G275">
            <v>0.75549642931890215</v>
          </cell>
          <cell r="H275">
            <v>0.65913826529021502</v>
          </cell>
          <cell r="I275">
            <v>13.18</v>
          </cell>
          <cell r="J275">
            <v>37.767000000000003</v>
          </cell>
          <cell r="K275">
            <v>2.7555406999999921E-2</v>
          </cell>
          <cell r="L275">
            <v>4.0562839999997991E-3</v>
          </cell>
          <cell r="M275">
            <v>13.182765305804301</v>
          </cell>
          <cell r="N275">
            <v>37.774821465945109</v>
          </cell>
          <cell r="O275">
            <v>6.6627279999999844E-2</v>
          </cell>
          <cell r="P275">
            <v>7.7488279999986531E-3</v>
          </cell>
          <cell r="Q275">
            <v>13.186506222117435</v>
          </cell>
          <cell r="R275">
            <v>37.785402375116583</v>
          </cell>
          <cell r="S275">
            <v>0.11898212899999971</v>
          </cell>
          <cell r="T275">
            <v>1.1317356000000167E-2</v>
          </cell>
          <cell r="U275">
            <v>13.191398248900002</v>
          </cell>
          <cell r="V275">
            <v>37.799239116363381</v>
          </cell>
          <cell r="W275">
            <v>0.18875259699999991</v>
          </cell>
          <cell r="X275">
            <v>5.8082468000000276E-2</v>
          </cell>
          <cell r="Y275">
            <v>13.201592468367149</v>
          </cell>
          <cell r="Z275">
            <v>37.828072723219876</v>
          </cell>
          <cell r="AA275">
            <v>0.28521792599999984</v>
          </cell>
          <cell r="AB275">
            <v>0.10478131199999829</v>
          </cell>
          <cell r="AC275">
            <v>13.214116085612583</v>
          </cell>
          <cell r="AD275">
            <v>37.863494861936793</v>
          </cell>
          <cell r="AE275">
            <v>0.40797920099999985</v>
          </cell>
          <cell r="AF275">
            <v>0.15183903600000015</v>
          </cell>
          <cell r="AG275">
            <v>13.228971395428669</v>
          </cell>
          <cell r="AH275">
            <v>37.90551202316712</v>
          </cell>
          <cell r="AI275">
            <v>0.56338722799999985</v>
          </cell>
          <cell r="AJ275">
            <v>0.19832738800000005</v>
          </cell>
          <cell r="AK275">
            <v>13.246632748271708</v>
          </cell>
          <cell r="AL275">
            <v>37.955465872608087</v>
          </cell>
          <cell r="AM275">
            <v>0.74975755999999993</v>
          </cell>
          <cell r="AN275">
            <v>0.24514729199999952</v>
          </cell>
          <cell r="AO275">
            <v>13.267031603654585</v>
          </cell>
          <cell r="AP275">
            <v>38.01316254848679</v>
          </cell>
          <cell r="AQ275">
            <v>0.95904678599999982</v>
          </cell>
          <cell r="AR275">
            <v>0.29173238800000068</v>
          </cell>
          <cell r="AS275">
            <v>13.289414801940254</v>
          </cell>
          <cell r="AT275">
            <v>38.076471793656552</v>
          </cell>
          <cell r="AU275">
            <v>13.193</v>
          </cell>
          <cell r="AV275">
            <v>38.234999999999999</v>
          </cell>
          <cell r="AW275">
            <v>1.2012819609999998</v>
          </cell>
          <cell r="AX275">
            <v>0.33800216799999827</v>
          </cell>
          <cell r="AY275">
            <v>13.32765244033901</v>
          </cell>
          <cell r="AZ275">
            <v>38.615854614668123</v>
          </cell>
          <cell r="BA275">
            <v>2.7771382489999996</v>
          </cell>
          <cell r="BB275">
            <v>0.55683098400000031</v>
          </cell>
          <cell r="BC275">
            <v>13.484646671839769</v>
          </cell>
          <cell r="BD275">
            <v>39.059901357473557</v>
          </cell>
          <cell r="BE275">
            <v>13.212</v>
          </cell>
          <cell r="BF275">
            <v>39.003</v>
          </cell>
          <cell r="BG275">
            <v>4.56548889948</v>
          </cell>
          <cell r="BH275">
            <v>0.60001151599999947</v>
          </cell>
          <cell r="BI275">
            <v>13.66386409929947</v>
          </cell>
          <cell r="BJ275">
            <v>40.28106467515763</v>
          </cell>
          <cell r="BK275">
            <v>6.1585526064323002</v>
          </cell>
          <cell r="BL275">
            <v>0.60001151599999947</v>
          </cell>
          <cell r="BM275">
            <v>13.803221032639641</v>
          </cell>
          <cell r="BN275">
            <v>40.675225605438413</v>
          </cell>
          <cell r="BO275">
            <v>13.233000000000001</v>
          </cell>
          <cell r="BP275">
            <v>39.337000000000003</v>
          </cell>
          <cell r="BQ275">
            <v>7.3891781942026995</v>
          </cell>
          <cell r="BR275">
            <v>0.60001151599999947</v>
          </cell>
          <cell r="BS275">
            <v>13.931872852998866</v>
          </cell>
          <cell r="BT275">
            <v>41.313710934170757</v>
          </cell>
        </row>
        <row r="276">
          <cell r="B276" t="str">
            <v>Peel St &amp; Ribblesdale T13</v>
          </cell>
          <cell r="C276" t="str">
            <v>RIBBLESDALE T13</v>
          </cell>
          <cell r="D276">
            <v>11</v>
          </cell>
          <cell r="E276">
            <v>33.405000000000001</v>
          </cell>
          <cell r="F276">
            <v>13.1</v>
          </cell>
          <cell r="G276">
            <v>0.58595611548918736</v>
          </cell>
          <cell r="H276">
            <v>0.5523720038540364</v>
          </cell>
          <cell r="I276">
            <v>7.234</v>
          </cell>
          <cell r="J276">
            <v>19.568000000000001</v>
          </cell>
          <cell r="K276">
            <v>3.4987603000000034E-2</v>
          </cell>
          <cell r="L276">
            <v>4.5131240000015893E-3</v>
          </cell>
          <cell r="M276">
            <v>7.236073250487876</v>
          </cell>
          <cell r="N276">
            <v>19.573864037916305</v>
          </cell>
          <cell r="O276">
            <v>8.3911400999999941E-2</v>
          </cell>
          <cell r="P276">
            <v>8.5447360000001638E-3</v>
          </cell>
          <cell r="Q276">
            <v>7.2388526886895619</v>
          </cell>
          <cell r="R276">
            <v>19.581725476317509</v>
          </cell>
          <cell r="S276">
            <v>0.14868300099999998</v>
          </cell>
          <cell r="T276">
            <v>1.238382799999993E-2</v>
          </cell>
          <cell r="U276">
            <v>7.2424538160982426</v>
          </cell>
          <cell r="V276">
            <v>19.591911002759886</v>
          </cell>
          <cell r="W276">
            <v>0.2360850000000001</v>
          </cell>
          <cell r="X276">
            <v>9.2480240000000435E-2</v>
          </cell>
          <cell r="Y276">
            <v>7.251245202705487</v>
          </cell>
          <cell r="Z276">
            <v>19.616776799103945</v>
          </cell>
          <cell r="AA276">
            <v>0.35514902199999998</v>
          </cell>
          <cell r="AB276">
            <v>0.17246769600000089</v>
          </cell>
          <cell r="AC276">
            <v>7.261692695833295</v>
          </cell>
          <cell r="AD276">
            <v>19.646326772052241</v>
          </cell>
          <cell r="AE276">
            <v>0.50504931400000008</v>
          </cell>
          <cell r="AF276">
            <v>0.25278556000000041</v>
          </cell>
          <cell r="AG276">
            <v>7.2737760153186537</v>
          </cell>
          <cell r="AH276">
            <v>19.680503560641601</v>
          </cell>
          <cell r="AI276">
            <v>0.69229337599999963</v>
          </cell>
          <cell r="AJ276">
            <v>0.33249965600000309</v>
          </cell>
          <cell r="AK276">
            <v>7.2877876848080776</v>
          </cell>
          <cell r="AL276">
            <v>19.720134546688467</v>
          </cell>
          <cell r="AM276">
            <v>0.91468778799999995</v>
          </cell>
          <cell r="AN276">
            <v>0.41251893999999911</v>
          </cell>
          <cell r="AO276">
            <v>7.3036602874255525</v>
          </cell>
          <cell r="AP276">
            <v>19.765029046472051</v>
          </cell>
          <cell r="AQ276">
            <v>1.162991863</v>
          </cell>
          <cell r="AR276">
            <v>0.49227745199999884</v>
          </cell>
          <cell r="AS276">
            <v>7.3208791076905975</v>
          </cell>
          <cell r="AT276">
            <v>19.813731224765835</v>
          </cell>
          <cell r="AU276">
            <v>7.2389999999999999</v>
          </cell>
          <cell r="AV276">
            <v>19.792999999999999</v>
          </cell>
          <cell r="AW276">
            <v>1.4434939530000002</v>
          </cell>
          <cell r="AX276">
            <v>0.57170424800000053</v>
          </cell>
          <cell r="AY276">
            <v>7.3447704748925275</v>
          </cell>
          <cell r="AZ276">
            <v>20.092164080183309</v>
          </cell>
          <cell r="BA276">
            <v>3.2468128069999995</v>
          </cell>
          <cell r="BB276">
            <v>0.95609930800000154</v>
          </cell>
          <cell r="BC276">
            <v>7.4595956764523264</v>
          </cell>
          <cell r="BD276">
            <v>20.416938794879492</v>
          </cell>
          <cell r="BE276">
            <v>7.1859999999999999</v>
          </cell>
          <cell r="BF276">
            <v>20.071999999999999</v>
          </cell>
          <cell r="BG276">
            <v>5.3339780551000002</v>
          </cell>
          <cell r="BH276">
            <v>1.0323909599999999</v>
          </cell>
          <cell r="BI276">
            <v>7.5201477149662255</v>
          </cell>
          <cell r="BJ276">
            <v>21.01711246068243</v>
          </cell>
          <cell r="BK276">
            <v>7.2424859423810002</v>
          </cell>
          <cell r="BL276">
            <v>1.0323909599999999</v>
          </cell>
          <cell r="BM276">
            <v>7.6203184006455169</v>
          </cell>
          <cell r="BN276">
            <v>21.300437945162162</v>
          </cell>
          <cell r="BO276">
            <v>7.1890000000000001</v>
          </cell>
          <cell r="BP276">
            <v>20.189</v>
          </cell>
          <cell r="BQ276">
            <v>8.7535608553169997</v>
          </cell>
          <cell r="BR276">
            <v>1.0323909599999963</v>
          </cell>
          <cell r="BS276">
            <v>7.7026292649863617</v>
          </cell>
          <cell r="BT276">
            <v>21.641762945150873</v>
          </cell>
        </row>
        <row r="277">
          <cell r="B277" t="str">
            <v>Ribblesdale T14</v>
          </cell>
          <cell r="C277" t="str">
            <v>RIBBLESDALE T14</v>
          </cell>
          <cell r="D277">
            <v>11</v>
          </cell>
          <cell r="E277">
            <v>33.405000000000001</v>
          </cell>
          <cell r="F277">
            <v>13.1</v>
          </cell>
          <cell r="G277">
            <v>0.58583181925086647</v>
          </cell>
          <cell r="H277">
            <v>0.55225994319497074</v>
          </cell>
          <cell r="I277">
            <v>7.234</v>
          </cell>
          <cell r="J277">
            <v>19.568000000000001</v>
          </cell>
          <cell r="K277">
            <v>1.1144373999999901E-2</v>
          </cell>
          <cell r="L277">
            <v>3.8729879999999106E-4</v>
          </cell>
          <cell r="M277">
            <v>7.2346052558541167</v>
          </cell>
          <cell r="N277">
            <v>19.569711922075196</v>
          </cell>
          <cell r="O277">
            <v>2.6556952999999939E-2</v>
          </cell>
          <cell r="P277">
            <v>7.7747079999990198E-4</v>
          </cell>
          <cell r="Q277">
            <v>7.235434685176279</v>
          </cell>
          <cell r="R277">
            <v>19.57205790246806</v>
          </cell>
          <cell r="S277">
            <v>4.676418599999993E-2</v>
          </cell>
          <cell r="T277">
            <v>1.1862387999999058E-3</v>
          </cell>
          <cell r="U277">
            <v>7.2365167446060035</v>
          </cell>
          <cell r="V277">
            <v>19.575118428709679</v>
          </cell>
          <cell r="W277">
            <v>7.3735676999999888E-2</v>
          </cell>
          <cell r="X277">
            <v>3.2195926800000496E-2</v>
          </cell>
          <cell r="Y277">
            <v>7.2395599672699653</v>
          </cell>
          <cell r="Z277">
            <v>19.583725962239072</v>
          </cell>
          <cell r="AA277">
            <v>0.11014770999999984</v>
          </cell>
          <cell r="AB277">
            <v>6.3223942800000321E-2</v>
          </cell>
          <cell r="AC277">
            <v>7.2430996518558119</v>
          </cell>
          <cell r="AD277">
            <v>19.593737702134728</v>
          </cell>
          <cell r="AE277">
            <v>0.15567063699999989</v>
          </cell>
          <cell r="AF277">
            <v>9.4323394799999738E-2</v>
          </cell>
          <cell r="AG277">
            <v>7.2471212837777754</v>
          </cell>
          <cell r="AH277">
            <v>19.605112594948555</v>
          </cell>
          <cell r="AI277">
            <v>0.21212837899999998</v>
          </cell>
          <cell r="AJ277">
            <v>0.12537137079999972</v>
          </cell>
          <cell r="AK277">
            <v>7.2517141428544054</v>
          </cell>
          <cell r="AL277">
            <v>19.618103162141033</v>
          </cell>
          <cell r="AM277">
            <v>0.27879322099999987</v>
          </cell>
          <cell r="AN277">
            <v>0.1564836907999998</v>
          </cell>
          <cell r="AO277">
            <v>7.256846112927251</v>
          </cell>
          <cell r="AP277">
            <v>19.632618565498451</v>
          </cell>
          <cell r="AQ277">
            <v>0.35295923099999998</v>
          </cell>
          <cell r="AR277">
            <v>0.18757991479999991</v>
          </cell>
          <cell r="AS277">
            <v>7.2623709473941052</v>
          </cell>
          <cell r="AT277">
            <v>19.648245157164236</v>
          </cell>
          <cell r="AU277">
            <v>7.2389999999999999</v>
          </cell>
          <cell r="AV277">
            <v>19.792999999999999</v>
          </cell>
          <cell r="AW277">
            <v>0.43658195199999988</v>
          </cell>
          <cell r="AX277">
            <v>0.21864355479999964</v>
          </cell>
          <cell r="AY277">
            <v>7.2733904202482629</v>
          </cell>
          <cell r="AZ277">
            <v>19.890270797461607</v>
          </cell>
          <cell r="BA277">
            <v>0.9708231759999999</v>
          </cell>
          <cell r="BB277">
            <v>0.37197011880000042</v>
          </cell>
          <cell r="BC277">
            <v>7.3094783700198915</v>
          </cell>
          <cell r="BD277">
            <v>19.992342933472159</v>
          </cell>
          <cell r="BE277">
            <v>7.1859999999999999</v>
          </cell>
          <cell r="BF277">
            <v>20.071999999999999</v>
          </cell>
          <cell r="BG277">
            <v>1.59164247272</v>
          </cell>
          <cell r="BH277">
            <v>0.40254120680000072</v>
          </cell>
          <cell r="BI277">
            <v>7.2906674985622208</v>
          </cell>
          <cell r="BJ277">
            <v>20.368044392012717</v>
          </cell>
          <cell r="BK277">
            <v>2.166872608132</v>
          </cell>
          <cell r="BL277">
            <v>0.40254120679999894</v>
          </cell>
          <cell r="BM277">
            <v>7.3208592507009573</v>
          </cell>
          <cell r="BN277">
            <v>20.453439562705533</v>
          </cell>
          <cell r="BO277">
            <v>7.1890000000000001</v>
          </cell>
          <cell r="BP277">
            <v>20.189</v>
          </cell>
          <cell r="BQ277">
            <v>2.6307986551039999</v>
          </cell>
          <cell r="BR277">
            <v>0.40254120679999894</v>
          </cell>
          <cell r="BS277">
            <v>7.3482090532558084</v>
          </cell>
          <cell r="BT277">
            <v>20.63931120473389</v>
          </cell>
        </row>
        <row r="278">
          <cell r="B278" t="str">
            <v>Ribbleton</v>
          </cell>
          <cell r="C278" t="str">
            <v>RIBBLETON</v>
          </cell>
          <cell r="D278">
            <v>6.6</v>
          </cell>
          <cell r="E278">
            <v>50</v>
          </cell>
          <cell r="F278">
            <v>20</v>
          </cell>
          <cell r="G278">
            <v>0.80537823330278968</v>
          </cell>
          <cell r="H278">
            <v>0.70236914912364645</v>
          </cell>
          <cell r="I278">
            <v>14.045999999999999</v>
          </cell>
          <cell r="J278">
            <v>40.265000000000001</v>
          </cell>
          <cell r="K278">
            <v>1.4592229000000012E-2</v>
          </cell>
          <cell r="L278">
            <v>1.2173839999984892E-3</v>
          </cell>
          <cell r="M278">
            <v>14.047382982472929</v>
          </cell>
          <cell r="N278">
            <v>40.268911665139484</v>
          </cell>
          <cell r="O278">
            <v>3.5328677999999947E-2</v>
          </cell>
          <cell r="P278">
            <v>2.3762959999995559E-3</v>
          </cell>
          <cell r="Q278">
            <v>14.049298329831618</v>
          </cell>
          <cell r="R278">
            <v>40.274329085562115</v>
          </cell>
          <cell r="S278">
            <v>6.3166812000000072E-2</v>
          </cell>
          <cell r="T278">
            <v>3.5344080000001554E-3</v>
          </cell>
          <cell r="U278">
            <v>14.051834843533678</v>
          </cell>
          <cell r="V278">
            <v>40.281503429719308</v>
          </cell>
          <cell r="W278">
            <v>0.10058790000000006</v>
          </cell>
          <cell r="X278">
            <v>3.8478072000000196E-2</v>
          </cell>
          <cell r="Y278">
            <v>14.058165117631715</v>
          </cell>
          <cell r="Z278">
            <v>40.299408148685274</v>
          </cell>
          <cell r="AA278">
            <v>0.15235503900000014</v>
          </cell>
          <cell r="AB278">
            <v>7.3425939999999912E-2</v>
          </cell>
          <cell r="AC278">
            <v>14.065750713485386</v>
          </cell>
          <cell r="AD278">
            <v>40.320863453755159</v>
          </cell>
          <cell r="AE278">
            <v>0.21826885000000007</v>
          </cell>
          <cell r="AF278">
            <v>0.10852647599999976</v>
          </cell>
          <cell r="AG278">
            <v>14.074587177187274</v>
          </cell>
          <cell r="AH278">
            <v>40.345856747376416</v>
          </cell>
          <cell r="AI278">
            <v>0.30169433099999998</v>
          </cell>
          <cell r="AJ278">
            <v>0.1434400999999994</v>
          </cell>
          <cell r="AK278">
            <v>14.084939164176275</v>
          </cell>
          <cell r="AL278">
            <v>40.375136588171124</v>
          </cell>
          <cell r="AM278">
            <v>0.40174823700000006</v>
          </cell>
          <cell r="AN278">
            <v>0.17849455599999864</v>
          </cell>
          <cell r="AO278">
            <v>14.096758080717255</v>
          </cell>
          <cell r="AP278">
            <v>40.408565532300742</v>
          </cell>
          <cell r="AQ278">
            <v>0.51411403899999997</v>
          </cell>
          <cell r="AR278">
            <v>0.21347983599999942</v>
          </cell>
          <cell r="AS278">
            <v>14.109647957513934</v>
          </cell>
          <cell r="AT278">
            <v>40.445023609467107</v>
          </cell>
          <cell r="AU278">
            <v>14.047000000000001</v>
          </cell>
          <cell r="AV278">
            <v>40.348999999999997</v>
          </cell>
          <cell r="AW278">
            <v>0.643647733</v>
          </cell>
          <cell r="AX278">
            <v>0.24836000400000202</v>
          </cell>
          <cell r="AY278">
            <v>14.125030440466089</v>
          </cell>
          <cell r="AZ278">
            <v>40.569703414370174</v>
          </cell>
          <cell r="BA278">
            <v>1.4878096909999998</v>
          </cell>
          <cell r="BB278">
            <v>0.4181851640000005</v>
          </cell>
          <cell r="BC278">
            <v>14.213731309486105</v>
          </cell>
          <cell r="BD278">
            <v>40.820587358294951</v>
          </cell>
          <cell r="BE278">
            <v>14.057</v>
          </cell>
          <cell r="BF278">
            <v>40.744</v>
          </cell>
          <cell r="BG278">
            <v>2.4515224413799999</v>
          </cell>
          <cell r="BH278">
            <v>0.42196310000000281</v>
          </cell>
          <cell r="BI278">
            <v>14.308364795580037</v>
          </cell>
          <cell r="BJ278">
            <v>41.454967006024859</v>
          </cell>
          <cell r="BK278">
            <v>3.3178419373276999</v>
          </cell>
          <cell r="BL278">
            <v>-2.8076387359999977</v>
          </cell>
          <cell r="BM278">
            <v>14.101631205398176</v>
          </cell>
          <cell r="BN278">
            <v>40.87023611195832</v>
          </cell>
          <cell r="BO278">
            <v>14.066000000000001</v>
          </cell>
          <cell r="BP278">
            <v>41.085000000000001</v>
          </cell>
          <cell r="BQ278">
            <v>3.9939910036194002</v>
          </cell>
          <cell r="BR278">
            <v>-11.450075844000002</v>
          </cell>
          <cell r="BS278">
            <v>13.413761728834178</v>
          </cell>
          <cell r="BT278">
            <v>39.240191582037028</v>
          </cell>
        </row>
        <row r="279">
          <cell r="B279" t="str">
            <v>Ringley</v>
          </cell>
          <cell r="C279" t="str">
            <v>RINGLEY</v>
          </cell>
          <cell r="D279">
            <v>11</v>
          </cell>
          <cell r="E279">
            <v>62.5</v>
          </cell>
          <cell r="F279">
            <v>25</v>
          </cell>
          <cell r="G279">
            <v>0.39349362699326984</v>
          </cell>
          <cell r="H279">
            <v>0.34305911574199727</v>
          </cell>
          <cell r="I279">
            <v>8.5760000000000005</v>
          </cell>
          <cell r="J279">
            <v>24.591999999999999</v>
          </cell>
          <cell r="K279">
            <v>8.0847549999996104E-3</v>
          </cell>
          <cell r="L279">
            <v>1.0203400000037277E-3</v>
          </cell>
          <cell r="M279">
            <v>8.5764778935499315</v>
          </cell>
          <cell r="N279">
            <v>24.593351687079366</v>
          </cell>
          <cell r="O279">
            <v>1.9506321999999798E-2</v>
          </cell>
          <cell r="P279">
            <v>1.9806680000051813E-3</v>
          </cell>
          <cell r="Q279">
            <v>8.5771277744964163</v>
          </cell>
          <cell r="R279">
            <v>24.59518982797626</v>
          </cell>
          <cell r="S279">
            <v>3.4762665000000581E-2</v>
          </cell>
          <cell r="T279">
            <v>2.9322320000062518E-3</v>
          </cell>
          <cell r="U279">
            <v>8.5779784689936402</v>
          </cell>
          <cell r="V279">
            <v>24.597595955367076</v>
          </cell>
          <cell r="W279">
            <v>5.5090430599999962E-2</v>
          </cell>
          <cell r="X279">
            <v>2.1780256000006659E-2</v>
          </cell>
          <cell r="Y279">
            <v>8.5800346646910288</v>
          </cell>
          <cell r="Z279">
            <v>24.603411755051358</v>
          </cell>
          <cell r="AA279">
            <v>8.3102582999999619E-2</v>
          </cell>
          <cell r="AB279">
            <v>4.0626191999997729E-2</v>
          </cell>
          <cell r="AC279">
            <v>8.5824940765047959</v>
          </cell>
          <cell r="AD279">
            <v>24.610368022136338</v>
          </cell>
          <cell r="AE279">
            <v>0.11866450499999992</v>
          </cell>
          <cell r="AF279">
            <v>5.9589644000002551E-2</v>
          </cell>
          <cell r="AG279">
            <v>8.5853559164463018</v>
          </cell>
          <cell r="AH279">
            <v>24.618462527853577</v>
          </cell>
          <cell r="AI279">
            <v>0.16356645699999994</v>
          </cell>
          <cell r="AJ279">
            <v>7.8399436000001543E-2</v>
          </cell>
          <cell r="AK279">
            <v>8.5886999157689328</v>
          </cell>
          <cell r="AL279">
            <v>24.627920786242839</v>
          </cell>
          <cell r="AM279">
            <v>0.21731392399999994</v>
          </cell>
          <cell r="AN279">
            <v>9.7317684000003624E-2</v>
          </cell>
          <cell r="AO279">
            <v>8.5925138766885798</v>
          </cell>
          <cell r="AP279">
            <v>24.63870829676069</v>
          </cell>
          <cell r="AQ279">
            <v>0.27760212400000039</v>
          </cell>
          <cell r="AR279">
            <v>0.116177583999999</v>
          </cell>
          <cell r="AS279">
            <v>8.5966680745832011</v>
          </cell>
          <cell r="AT279">
            <v>24.650458142767402</v>
          </cell>
          <cell r="AU279">
            <v>8.5820000000000007</v>
          </cell>
          <cell r="AV279">
            <v>24.815000000000001</v>
          </cell>
          <cell r="AW279">
            <v>0.34724728900000024</v>
          </cell>
          <cell r="AX279">
            <v>0.13495160000000084</v>
          </cell>
          <cell r="AY279">
            <v>8.607308878033372</v>
          </cell>
          <cell r="AZ279">
            <v>24.886584317126484</v>
          </cell>
          <cell r="BA279">
            <v>0.80043381720000006</v>
          </cell>
          <cell r="BB279">
            <v>0.2251743000000026</v>
          </cell>
          <cell r="BC279">
            <v>8.6358304656862259</v>
          </cell>
          <cell r="BD279">
            <v>24.967255549284641</v>
          </cell>
          <cell r="BE279">
            <v>8.59</v>
          </cell>
          <cell r="BF279">
            <v>25.064</v>
          </cell>
          <cell r="BG279">
            <v>1.3168339734899996</v>
          </cell>
          <cell r="BH279">
            <v>0.24304523200000006</v>
          </cell>
          <cell r="BI279">
            <v>8.6718724253811779</v>
          </cell>
          <cell r="BJ279">
            <v>25.29557018871688</v>
          </cell>
          <cell r="BK279">
            <v>1.7820097393491006</v>
          </cell>
          <cell r="BL279">
            <v>0.24304523200000006</v>
          </cell>
          <cell r="BM279">
            <v>8.6962878211665622</v>
          </cell>
          <cell r="BN279">
            <v>25.364627356417678</v>
          </cell>
          <cell r="BO279">
            <v>8.5570000000000004</v>
          </cell>
          <cell r="BP279">
            <v>24.992999999999999</v>
          </cell>
          <cell r="BQ279">
            <v>2.1470593704063994</v>
          </cell>
          <cell r="BR279">
            <v>0.24304523200000006</v>
          </cell>
          <cell r="BS279">
            <v>8.6824479577809726</v>
          </cell>
          <cell r="BT279">
            <v>25.347820406531717</v>
          </cell>
        </row>
        <row r="280">
          <cell r="B280" t="str">
            <v>Risley</v>
          </cell>
          <cell r="C280" t="str">
            <v>RISLEY</v>
          </cell>
          <cell r="D280">
            <v>11</v>
          </cell>
          <cell r="E280">
            <v>33.405000000000001</v>
          </cell>
          <cell r="F280">
            <v>13.1</v>
          </cell>
          <cell r="G280">
            <v>0.94412820505132833</v>
          </cell>
          <cell r="H280">
            <v>0.74834150711241987</v>
          </cell>
          <cell r="I280">
            <v>9.8019999999999996</v>
          </cell>
          <cell r="J280">
            <v>31.535</v>
          </cell>
          <cell r="K280">
            <v>2.3895632000000111E-2</v>
          </cell>
          <cell r="L280">
            <v>3.7243479999915508E-4</v>
          </cell>
          <cell r="M280">
            <v>9.8032737431726993</v>
          </cell>
          <cell r="N280">
            <v>31.538602689739623</v>
          </cell>
          <cell r="O280">
            <v>5.7489184000000138E-2</v>
          </cell>
          <cell r="P280">
            <v>24.000770086800003</v>
          </cell>
          <cell r="Q280">
            <v>11.064731133293654</v>
          </cell>
          <cell r="R280">
            <v>35.106542988669268</v>
          </cell>
          <cell r="S280">
            <v>0.10217304799999993</v>
          </cell>
          <cell r="T280">
            <v>24.001198126800006</v>
          </cell>
          <cell r="U280">
            <v>11.067098894195295</v>
          </cell>
          <cell r="V280">
            <v>35.113240027828382</v>
          </cell>
          <cell r="W280">
            <v>0.1632055680000003</v>
          </cell>
          <cell r="X280">
            <v>24.056187594800008</v>
          </cell>
          <cell r="Y280">
            <v>11.073188469286542</v>
          </cell>
          <cell r="Z280">
            <v>35.130463947194649</v>
          </cell>
          <cell r="AA280">
            <v>0.246607205</v>
          </cell>
          <cell r="AB280">
            <v>24.111198270800003</v>
          </cell>
          <cell r="AC280">
            <v>11.080453231665606</v>
          </cell>
          <cell r="AD280">
            <v>35.151011798162429</v>
          </cell>
          <cell r="AE280">
            <v>0.35186836300000002</v>
          </cell>
          <cell r="AF280">
            <v>24.1662931308</v>
          </cell>
          <cell r="AG280">
            <v>11.088869739861831</v>
          </cell>
          <cell r="AH280">
            <v>35.174817278240276</v>
          </cell>
          <cell r="AI280">
            <v>0.48351506900000019</v>
          </cell>
          <cell r="AJ280">
            <v>24.221316386800005</v>
          </cell>
          <cell r="AK280">
            <v>11.098667371935496</v>
          </cell>
          <cell r="AL280">
            <v>35.202529166555713</v>
          </cell>
          <cell r="AM280">
            <v>0.64002119400000013</v>
          </cell>
          <cell r="AN280">
            <v>24.276417162799994</v>
          </cell>
          <cell r="AO280">
            <v>11.109773853867745</v>
          </cell>
          <cell r="AP280">
            <v>35.233943041313388</v>
          </cell>
          <cell r="AQ280">
            <v>0.81488491100000016</v>
          </cell>
          <cell r="AR280">
            <v>24.331497734800003</v>
          </cell>
          <cell r="AS280">
            <v>11.121842799063451</v>
          </cell>
          <cell r="AT280">
            <v>35.268079173272</v>
          </cell>
          <cell r="AU280">
            <v>9.8109999999999999</v>
          </cell>
          <cell r="AV280">
            <v>31.902999999999999</v>
          </cell>
          <cell r="AW280">
            <v>1.0114008060000002</v>
          </cell>
          <cell r="AX280">
            <v>24.386537066799995</v>
          </cell>
          <cell r="AY280">
            <v>11.144046024338406</v>
          </cell>
          <cell r="AZ280">
            <v>35.673423533773814</v>
          </cell>
          <cell r="BA280">
            <v>2.273549316</v>
          </cell>
          <cell r="BB280">
            <v>24.182051222800006</v>
          </cell>
          <cell r="BC280">
            <v>11.199558917513581</v>
          </cell>
          <cell r="BD280">
            <v>35.830437706603618</v>
          </cell>
          <cell r="BE280">
            <v>9.8309999999999995</v>
          </cell>
          <cell r="BF280">
            <v>32.639000000000003</v>
          </cell>
          <cell r="BG280">
            <v>3.7434445162000003</v>
          </cell>
          <cell r="BH280">
            <v>22.515771182800002</v>
          </cell>
          <cell r="BI280">
            <v>11.209251386593282</v>
          </cell>
          <cell r="BJ280">
            <v>36.537283606559491</v>
          </cell>
          <cell r="BK280">
            <v>5.0887602133380003</v>
          </cell>
          <cell r="BL280">
            <v>2.6149711828000122</v>
          </cell>
          <cell r="BM280">
            <v>10.235341035938623</v>
          </cell>
          <cell r="BN280">
            <v>33.782649153696781</v>
          </cell>
          <cell r="BO280">
            <v>9.84</v>
          </cell>
          <cell r="BP280">
            <v>33.006999999999998</v>
          </cell>
          <cell r="BQ280">
            <v>6.1491893312790005</v>
          </cell>
          <cell r="BR280">
            <v>0.71417118280000835</v>
          </cell>
          <cell r="BS280">
            <v>10.200233003668087</v>
          </cell>
          <cell r="BT280">
            <v>34.025892798803611</v>
          </cell>
        </row>
        <row r="281">
          <cell r="B281" t="str">
            <v>Robert Hall St</v>
          </cell>
          <cell r="C281" t="str">
            <v>ROBERT HALL ST</v>
          </cell>
          <cell r="D281">
            <v>6.6</v>
          </cell>
          <cell r="E281">
            <v>54.75</v>
          </cell>
          <cell r="F281">
            <v>21.9</v>
          </cell>
          <cell r="G281">
            <v>0.79010751879412133</v>
          </cell>
          <cell r="H281">
            <v>0.67526015356149505</v>
          </cell>
          <cell r="I281">
            <v>14.787000000000001</v>
          </cell>
          <cell r="J281">
            <v>43.255000000000003</v>
          </cell>
          <cell r="K281">
            <v>1.34121410000001E-2</v>
          </cell>
          <cell r="L281">
            <v>2.7555640000009873E-4</v>
          </cell>
          <cell r="M281">
            <v>14.78819736299674</v>
          </cell>
          <cell r="N281">
            <v>43.258386653978143</v>
          </cell>
          <cell r="O281">
            <v>3.2379779000000108E-2</v>
          </cell>
          <cell r="P281">
            <v>5.6097240000019255E-4</v>
          </cell>
          <cell r="Q281">
            <v>14.789881568437591</v>
          </cell>
          <cell r="R281">
            <v>43.263150306330694</v>
          </cell>
          <cell r="S281">
            <v>5.7738625000000043E-2</v>
          </cell>
          <cell r="T281">
            <v>8.6364439999897513E-4</v>
          </cell>
          <cell r="U281">
            <v>14.792126369092912</v>
          </cell>
          <cell r="V281">
            <v>43.26949956139385</v>
          </cell>
          <cell r="W281">
            <v>9.1475094400000012E-2</v>
          </cell>
          <cell r="X281">
            <v>4.7093124399999464E-2</v>
          </cell>
          <cell r="Y281">
            <v>14.799121575518987</v>
          </cell>
          <cell r="Z281">
            <v>43.289284992992563</v>
          </cell>
          <cell r="AA281">
            <v>0.13802111700000008</v>
          </cell>
          <cell r="AB281">
            <v>9.3336088400000072E-2</v>
          </cell>
          <cell r="AC281">
            <v>14.807238506790402</v>
          </cell>
          <cell r="AD281">
            <v>43.312243141570335</v>
          </cell>
          <cell r="AE281">
            <v>0.19716252900000009</v>
          </cell>
          <cell r="AF281">
            <v>0.13963385240000115</v>
          </cell>
          <cell r="AG281">
            <v>14.816462042645968</v>
          </cell>
          <cell r="AH281">
            <v>43.338331240570284</v>
          </cell>
          <cell r="AI281">
            <v>0.27191237999999995</v>
          </cell>
          <cell r="AJ281">
            <v>0.18588734840000054</v>
          </cell>
          <cell r="AK281">
            <v>14.82704709036768</v>
          </cell>
          <cell r="AL281">
            <v>43.368270276663104</v>
          </cell>
          <cell r="AM281">
            <v>0.361445028</v>
          </cell>
          <cell r="AN281">
            <v>0.23219092840000055</v>
          </cell>
          <cell r="AO281">
            <v>14.838929678670937</v>
          </cell>
          <cell r="AP281">
            <v>43.40187931173223</v>
          </cell>
          <cell r="AQ281">
            <v>0.4619136370000001</v>
          </cell>
          <cell r="AR281">
            <v>0.27848159640000114</v>
          </cell>
          <cell r="AS281">
            <v>14.851767785956092</v>
          </cell>
          <cell r="AT281">
            <v>43.438190962607969</v>
          </cell>
          <cell r="AU281">
            <v>14.798</v>
          </cell>
          <cell r="AV281">
            <v>43.704000000000001</v>
          </cell>
          <cell r="AW281">
            <v>0.57832987300000005</v>
          </cell>
          <cell r="AX281">
            <v>0.32474672039999986</v>
          </cell>
          <cell r="AY281">
            <v>14.876998714287627</v>
          </cell>
          <cell r="AZ281">
            <v>43.927442106311197</v>
          </cell>
          <cell r="BA281">
            <v>1.3372567867000003</v>
          </cell>
          <cell r="BB281">
            <v>0.52143498439999947</v>
          </cell>
          <cell r="BC281">
            <v>14.960593362785625</v>
          </cell>
          <cell r="BD281">
            <v>44.163883477606561</v>
          </cell>
          <cell r="BE281">
            <v>14.753</v>
          </cell>
          <cell r="BF281">
            <v>44.506999999999998</v>
          </cell>
          <cell r="BG281">
            <v>2.2020659570249999</v>
          </cell>
          <cell r="BH281">
            <v>0.29562901639999728</v>
          </cell>
          <cell r="BI281">
            <v>14.971491646251591</v>
          </cell>
          <cell r="BJ281">
            <v>45.124987698788445</v>
          </cell>
          <cell r="BK281">
            <v>2.9832247414515001</v>
          </cell>
          <cell r="BL281">
            <v>-0.44139725160000198</v>
          </cell>
          <cell r="BM281">
            <v>14.975352240227174</v>
          </cell>
          <cell r="BN281">
            <v>45.135907107506618</v>
          </cell>
          <cell r="BO281">
            <v>14.765000000000001</v>
          </cell>
          <cell r="BP281">
            <v>44.926000000000002</v>
          </cell>
          <cell r="BQ281">
            <v>3.5995951346330992</v>
          </cell>
          <cell r="BR281">
            <v>-0.94078909560000179</v>
          </cell>
          <cell r="BS281">
            <v>14.997585209448298</v>
          </cell>
          <cell r="BT281">
            <v>45.583850315218342</v>
          </cell>
        </row>
        <row r="282">
          <cell r="B282" t="str">
            <v>Rochdale Central</v>
          </cell>
          <cell r="C282" t="str">
            <v>ROCHDALE CENTRAL</v>
          </cell>
          <cell r="D282">
            <v>6.6</v>
          </cell>
          <cell r="E282">
            <v>62.5</v>
          </cell>
          <cell r="F282">
            <v>25</v>
          </cell>
          <cell r="G282">
            <v>0.88530798618690865</v>
          </cell>
          <cell r="H282">
            <v>0.76057787361316809</v>
          </cell>
          <cell r="I282">
            <v>19.010999999999999</v>
          </cell>
          <cell r="J282">
            <v>55.322000000000003</v>
          </cell>
          <cell r="K282">
            <v>3.3873816999999473E-2</v>
          </cell>
          <cell r="L282">
            <v>5.5288600000000798E-3</v>
          </cell>
          <cell r="M282">
            <v>19.014446840329203</v>
          </cell>
          <cell r="N282">
            <v>55.331749136681793</v>
          </cell>
          <cell r="O282">
            <v>8.0819158000000169E-2</v>
          </cell>
          <cell r="P282">
            <v>1.0526728000000318E-2</v>
          </cell>
          <cell r="Q282">
            <v>19.018990692707796</v>
          </cell>
          <cell r="R282">
            <v>55.344601092000246</v>
          </cell>
          <cell r="S282">
            <v>0.14248356399999995</v>
          </cell>
          <cell r="T282">
            <v>1.5334195999999523E-2</v>
          </cell>
          <cell r="U282">
            <v>19.024805473669531</v>
          </cell>
          <cell r="V282">
            <v>55.36104777619687</v>
          </cell>
          <cell r="W282">
            <v>0.22347615699999945</v>
          </cell>
          <cell r="X282">
            <v>0.15222197599999987</v>
          </cell>
          <cell r="Y282">
            <v>19.043865063366908</v>
          </cell>
          <cell r="Z282">
            <v>55.414956436683468</v>
          </cell>
          <cell r="AA282">
            <v>0.33330296599999976</v>
          </cell>
          <cell r="AB282">
            <v>0.28900998800000011</v>
          </cell>
          <cell r="AC282">
            <v>19.065438265380617</v>
          </cell>
          <cell r="AD282">
            <v>55.47597466642668</v>
          </cell>
          <cell r="AE282">
            <v>0.47104101999999992</v>
          </cell>
          <cell r="AF282">
            <v>0.42626324400000115</v>
          </cell>
          <cell r="AG282">
            <v>19.089493766419</v>
          </cell>
          <cell r="AH282">
            <v>55.544013898062992</v>
          </cell>
          <cell r="AI282">
            <v>0.64282891500000039</v>
          </cell>
          <cell r="AJ282">
            <v>0.56276547999999593</v>
          </cell>
          <cell r="AK282">
            <v>19.11646215886163</v>
          </cell>
          <cell r="AL282">
            <v>55.620292030758527</v>
          </cell>
          <cell r="AM282">
            <v>0.84651470199999901</v>
          </cell>
          <cell r="AN282">
            <v>0.69969661600000066</v>
          </cell>
          <cell r="AO282">
            <v>19.146258412222931</v>
          </cell>
          <cell r="AP282">
            <v>55.704568561981446</v>
          </cell>
          <cell r="AQ282">
            <v>1.0736589679999997</v>
          </cell>
          <cell r="AR282">
            <v>0.83631083599999911</v>
          </cell>
          <cell r="AS282">
            <v>19.178079027345976</v>
          </cell>
          <cell r="AT282">
            <v>55.794570852921581</v>
          </cell>
          <cell r="AU282">
            <v>19.026</v>
          </cell>
          <cell r="AV282">
            <v>55.881999999999998</v>
          </cell>
          <cell r="AW282">
            <v>1.3347858339999994</v>
          </cell>
          <cell r="AX282">
            <v>0.97250735200000449</v>
          </cell>
          <cell r="AY282">
            <v>19.227835809399469</v>
          </cell>
          <cell r="AZ282">
            <v>56.452877878050558</v>
          </cell>
          <cell r="BA282">
            <v>3.0221382540000001</v>
          </cell>
          <cell r="BB282">
            <v>1.6368017280000018</v>
          </cell>
          <cell r="BC282">
            <v>19.433551553446364</v>
          </cell>
          <cell r="BD282">
            <v>57.034729868500143</v>
          </cell>
          <cell r="BE282">
            <v>19.050999999999998</v>
          </cell>
          <cell r="BF282">
            <v>56.893999999999998</v>
          </cell>
          <cell r="BG282">
            <v>4.9597247615999986</v>
          </cell>
          <cell r="BH282">
            <v>1.7673008639999992</v>
          </cell>
          <cell r="BI282">
            <v>19.639462129664494</v>
          </cell>
          <cell r="BJ282">
            <v>58.558422249428965</v>
          </cell>
          <cell r="BK282">
            <v>6.753188621943</v>
          </cell>
          <cell r="BL282">
            <v>1.5967608359999943</v>
          </cell>
          <cell r="BM282">
            <v>19.781431146555022</v>
          </cell>
          <cell r="BN282">
            <v>58.959971267675691</v>
          </cell>
          <cell r="BO282">
            <v>18.902000000000001</v>
          </cell>
          <cell r="BP282">
            <v>56.926000000000002</v>
          </cell>
          <cell r="BQ282">
            <v>8.2163707282039997</v>
          </cell>
          <cell r="BR282">
            <v>1.1403945199999939</v>
          </cell>
          <cell r="BS282">
            <v>19.720504687090109</v>
          </cell>
          <cell r="BT282">
            <v>59.241080858697558</v>
          </cell>
        </row>
        <row r="283">
          <cell r="B283" t="str">
            <v>Roman Rd</v>
          </cell>
          <cell r="C283" t="str">
            <v>ROMAN RD</v>
          </cell>
          <cell r="D283">
            <v>6.6</v>
          </cell>
          <cell r="E283">
            <v>62.5</v>
          </cell>
          <cell r="F283">
            <v>25</v>
          </cell>
          <cell r="G283">
            <v>0.60186838672530807</v>
          </cell>
          <cell r="H283">
            <v>0.50601337482869868</v>
          </cell>
          <cell r="I283">
            <v>12.648999999999999</v>
          </cell>
          <cell r="J283">
            <v>37.613</v>
          </cell>
          <cell r="K283">
            <v>1.4150882000000031E-2</v>
          </cell>
          <cell r="L283">
            <v>1.1030240000007296E-3</v>
          </cell>
          <cell r="M283">
            <v>12.650334370717468</v>
          </cell>
          <cell r="N283">
            <v>37.616774170331752</v>
          </cell>
          <cell r="O283">
            <v>3.4347610000000084E-2</v>
          </cell>
          <cell r="P283">
            <v>2.1137239999990953E-3</v>
          </cell>
          <cell r="Q283">
            <v>12.652189539545441</v>
          </cell>
          <cell r="R283">
            <v>37.622021380165776</v>
          </cell>
          <cell r="S283">
            <v>6.156091000000008E-2</v>
          </cell>
          <cell r="T283">
            <v>3.0956760000000472E-3</v>
          </cell>
          <cell r="U283">
            <v>12.654655984444238</v>
          </cell>
          <cell r="V283">
            <v>37.628997539819231</v>
          </cell>
          <cell r="W283">
            <v>9.8117961000000031E-2</v>
          </cell>
          <cell r="X283">
            <v>2.676530399999999E-2</v>
          </cell>
          <cell r="Y283">
            <v>12.659924452525004</v>
          </cell>
          <cell r="Z283">
            <v>37.643899017844724</v>
          </cell>
          <cell r="AA283">
            <v>0.14888976300000001</v>
          </cell>
          <cell r="AB283">
            <v>5.042051199999964E-2</v>
          </cell>
          <cell r="AC283">
            <v>12.666435127412653</v>
          </cell>
          <cell r="AD283">
            <v>37.662313987297352</v>
          </cell>
          <cell r="AE283">
            <v>0.21371981700000009</v>
          </cell>
          <cell r="AF283">
            <v>7.4179112000000824E-2</v>
          </cell>
          <cell r="AG283">
            <v>12.674184624872357</v>
          </cell>
          <cell r="AH283">
            <v>37.68423287611553</v>
          </cell>
          <cell r="AI283">
            <v>0.29602634899999991</v>
          </cell>
          <cell r="AJ283">
            <v>9.778262799999915E-2</v>
          </cell>
          <cell r="AK283">
            <v>12.683449351345491</v>
          </cell>
          <cell r="AL283">
            <v>37.7104374797755</v>
          </cell>
          <cell r="AM283">
            <v>0.39494931700000013</v>
          </cell>
          <cell r="AN283">
            <v>0.12148142800000006</v>
          </cell>
          <cell r="AO283">
            <v>12.694175974188415</v>
          </cell>
          <cell r="AP283">
            <v>37.740776950781353</v>
          </cell>
          <cell r="AQ283">
            <v>0.50619067100000015</v>
          </cell>
          <cell r="AR283">
            <v>0.1451172439999997</v>
          </cell>
          <cell r="AS283">
            <v>12.705974666674329</v>
          </cell>
          <cell r="AT283">
            <v>37.774148692645049</v>
          </cell>
          <cell r="AU283">
            <v>12.66</v>
          </cell>
          <cell r="AV283">
            <v>37.825000000000003</v>
          </cell>
          <cell r="AW283">
            <v>0.63481044799999986</v>
          </cell>
          <cell r="AX283">
            <v>0.16866699600000068</v>
          </cell>
          <cell r="AY283">
            <v>12.730286048269878</v>
          </cell>
          <cell r="AZ283">
            <v>38.023798965417747</v>
          </cell>
          <cell r="BA283">
            <v>1.4728026810000001</v>
          </cell>
          <cell r="BB283">
            <v>0.24308884800000108</v>
          </cell>
          <cell r="BC283">
            <v>12.810101581237628</v>
          </cell>
          <cell r="BD283">
            <v>38.249551383839808</v>
          </cell>
          <cell r="BE283">
            <v>12.664</v>
          </cell>
          <cell r="BF283">
            <v>37.878</v>
          </cell>
          <cell r="BG283">
            <v>2.4248494043600002</v>
          </cell>
          <cell r="BH283">
            <v>0.12236770000000075</v>
          </cell>
          <cell r="BI283">
            <v>12.886823709225252</v>
          </cell>
          <cell r="BJ283">
            <v>38.508240623209261</v>
          </cell>
          <cell r="BK283">
            <v>3.2697436248397</v>
          </cell>
          <cell r="BL283">
            <v>-1.5360322999999978</v>
          </cell>
          <cell r="BM283">
            <v>12.815660409105046</v>
          </cell>
          <cell r="BN283">
            <v>38.306960414862814</v>
          </cell>
          <cell r="BO283">
            <v>12.676</v>
          </cell>
          <cell r="BP283">
            <v>38.204999999999998</v>
          </cell>
          <cell r="BQ283">
            <v>3.9172256663708001</v>
          </cell>
          <cell r="BR283">
            <v>-1.6944322999999981</v>
          </cell>
          <cell r="BS283">
            <v>12.870443992185924</v>
          </cell>
          <cell r="BT283">
            <v>38.754970661742604</v>
          </cell>
        </row>
        <row r="284">
          <cell r="B284" t="str">
            <v>Romiley</v>
          </cell>
          <cell r="C284" t="str">
            <v>ROMILEY</v>
          </cell>
          <cell r="D284">
            <v>11</v>
          </cell>
          <cell r="E284">
            <v>33.405000000000001</v>
          </cell>
          <cell r="F284">
            <v>13.1</v>
          </cell>
          <cell r="G284">
            <v>0.74098710484946451</v>
          </cell>
          <cell r="H284">
            <v>0.640916499687471</v>
          </cell>
          <cell r="I284">
            <v>8.3940000000000001</v>
          </cell>
          <cell r="J284">
            <v>24.747</v>
          </cell>
          <cell r="K284">
            <v>3.4752037000000069E-2</v>
          </cell>
          <cell r="L284">
            <v>3.4701759999986592E-3</v>
          </cell>
          <cell r="M284">
            <v>8.3960061459058704</v>
          </cell>
          <cell r="N284">
            <v>24.752674237496361</v>
          </cell>
          <cell r="O284">
            <v>8.4103032999999883E-2</v>
          </cell>
          <cell r="P284">
            <v>6.7029680000008085E-3</v>
          </cell>
          <cell r="Q284">
            <v>8.3987660790110343</v>
          </cell>
          <cell r="R284">
            <v>24.760480507153495</v>
          </cell>
          <cell r="S284">
            <v>0.15031693099999988</v>
          </cell>
          <cell r="T284">
            <v>9.882583999999639E-3</v>
          </cell>
          <cell r="U284">
            <v>8.4024082939190272</v>
          </cell>
          <cell r="V284">
            <v>24.770782246593413</v>
          </cell>
          <cell r="W284">
            <v>0.23865517499999989</v>
          </cell>
          <cell r="X284">
            <v>6.456206399999953E-2</v>
          </cell>
          <cell r="Y284">
            <v>8.4099147776872343</v>
          </cell>
          <cell r="Z284">
            <v>24.792013788894881</v>
          </cell>
          <cell r="AA284">
            <v>0.36093693699999996</v>
          </cell>
          <cell r="AB284">
            <v>0.11921963200000008</v>
          </cell>
          <cell r="AC284">
            <v>8.4192016840332116</v>
          </cell>
          <cell r="AD284">
            <v>24.818281126708815</v>
          </cell>
          <cell r="AE284">
            <v>0.51668829399999994</v>
          </cell>
          <cell r="AF284">
            <v>0.17424715999999929</v>
          </cell>
          <cell r="AG284">
            <v>8.4302647063963239</v>
          </cell>
          <cell r="AH284">
            <v>24.849572079242318</v>
          </cell>
          <cell r="AI284">
            <v>0.71402666500000023</v>
          </cell>
          <cell r="AJ284">
            <v>0.22876566400000176</v>
          </cell>
          <cell r="AK284">
            <v>8.4434837640852791</v>
          </cell>
          <cell r="AL284">
            <v>24.886961220573344</v>
          </cell>
          <cell r="AM284">
            <v>0.95083123099999978</v>
          </cell>
          <cell r="AN284">
            <v>0.28362557199999916</v>
          </cell>
          <cell r="AO284">
            <v>8.4587921788650018</v>
          </cell>
          <cell r="AP284">
            <v>24.930259956173177</v>
          </cell>
          <cell r="AQ284">
            <v>1.2168603069999999</v>
          </cell>
          <cell r="AR284">
            <v>0.33828741599999912</v>
          </cell>
          <cell r="AS284">
            <v>8.4756240869548805</v>
          </cell>
          <cell r="AT284">
            <v>24.977867781575824</v>
          </cell>
          <cell r="AU284">
            <v>8.3580000000000005</v>
          </cell>
          <cell r="AV284">
            <v>25.036000000000001</v>
          </cell>
          <cell r="AW284">
            <v>1.5248808829999996</v>
          </cell>
          <cell r="AX284">
            <v>0.39266556399999519</v>
          </cell>
          <cell r="AY284">
            <v>8.4586450870326413</v>
          </cell>
          <cell r="AZ284">
            <v>25.320667294135564</v>
          </cell>
          <cell r="BA284">
            <v>3.5297414890000001</v>
          </cell>
          <cell r="BB284">
            <v>0.6526611279999992</v>
          </cell>
          <cell r="BC284">
            <v>8.577519206980396</v>
          </cell>
          <cell r="BD284">
            <v>25.656894079426124</v>
          </cell>
          <cell r="BE284">
            <v>8.3689999999999998</v>
          </cell>
          <cell r="BF284">
            <v>25.465</v>
          </cell>
          <cell r="BG284">
            <v>5.8042997072800002</v>
          </cell>
          <cell r="BH284">
            <v>0.68726313600000655</v>
          </cell>
          <cell r="BI284">
            <v>8.7097186868208247</v>
          </cell>
          <cell r="BJ284">
            <v>26.428697975711927</v>
          </cell>
          <cell r="BK284">
            <v>7.8276061177938994</v>
          </cell>
          <cell r="BL284">
            <v>-1.1268564399999965</v>
          </cell>
          <cell r="BM284">
            <v>8.7206981482042369</v>
          </cell>
          <cell r="BN284">
            <v>26.459752582103871</v>
          </cell>
          <cell r="BO284">
            <v>8.3770000000000007</v>
          </cell>
          <cell r="BP284">
            <v>25.509</v>
          </cell>
          <cell r="BQ284">
            <v>9.3871151292291</v>
          </cell>
          <cell r="BR284">
            <v>-5.9814531279999974</v>
          </cell>
          <cell r="BS284">
            <v>8.5557508975616834</v>
          </cell>
          <cell r="BT284">
            <v>26.014583887236189</v>
          </cell>
        </row>
        <row r="285">
          <cell r="B285" t="str">
            <v>Rossall</v>
          </cell>
          <cell r="C285" t="str">
            <v>ROSSALL</v>
          </cell>
          <cell r="D285">
            <v>6.6</v>
          </cell>
          <cell r="E285">
            <v>54.75</v>
          </cell>
          <cell r="F285">
            <v>21.9</v>
          </cell>
          <cell r="G285">
            <v>0.70703038518197414</v>
          </cell>
          <cell r="H285">
            <v>0.49220652978936613</v>
          </cell>
          <cell r="I285">
            <v>10.779</v>
          </cell>
          <cell r="J285">
            <v>38.709000000000003</v>
          </cell>
          <cell r="K285">
            <v>3.5630279999999959E-3</v>
          </cell>
          <cell r="L285">
            <v>1.2938520000460585E-4</v>
          </cell>
          <cell r="M285">
            <v>10.779323002387118</v>
          </cell>
          <cell r="N285">
            <v>38.709913588713086</v>
          </cell>
          <cell r="O285">
            <v>8.5769829999999825E-3</v>
          </cell>
          <cell r="P285">
            <v>2.6220320000192032E-4</v>
          </cell>
          <cell r="Q285">
            <v>10.779773228262423</v>
          </cell>
          <cell r="R285">
            <v>38.711187019791062</v>
          </cell>
          <cell r="S285">
            <v>1.5251841000000016E-2</v>
          </cell>
          <cell r="T285">
            <v>4.0163359999922932E-4</v>
          </cell>
          <cell r="U285">
            <v>10.780369323905161</v>
          </cell>
          <cell r="V285">
            <v>38.712873032875926</v>
          </cell>
          <cell r="W285">
            <v>2.4239570000000016E-2</v>
          </cell>
          <cell r="X285">
            <v>8.1719096000014702E-3</v>
          </cell>
          <cell r="Y285">
            <v>10.781835269162409</v>
          </cell>
          <cell r="Z285">
            <v>38.717019352204915</v>
          </cell>
          <cell r="AA285">
            <v>3.6559792999999979E-2</v>
          </cell>
          <cell r="AB285">
            <v>1.5946785600007729E-2</v>
          </cell>
          <cell r="AC285">
            <v>10.783593134437718</v>
          </cell>
          <cell r="AD285">
            <v>38.721991346031253</v>
          </cell>
          <cell r="AE285">
            <v>5.2142433999999988E-2</v>
          </cell>
          <cell r="AF285">
            <v>2.3746217600006503E-2</v>
          </cell>
          <cell r="AG285">
            <v>10.785638535368136</v>
          </cell>
          <cell r="AH285">
            <v>38.727776613503828</v>
          </cell>
          <cell r="AI285">
            <v>7.1714198000000007E-2</v>
          </cell>
          <cell r="AJ285">
            <v>3.1521553599993979E-2</v>
          </cell>
          <cell r="AK285">
            <v>10.788030786208523</v>
          </cell>
          <cell r="AL285">
            <v>38.734542920669973</v>
          </cell>
          <cell r="AM285">
            <v>9.5055006999999997E-2</v>
          </cell>
          <cell r="AN285">
            <v>3.9319625600001018E-2</v>
          </cell>
          <cell r="AO285">
            <v>10.790754731864222</v>
          </cell>
          <cell r="AP285">
            <v>38.742247402448889</v>
          </cell>
          <cell r="AQ285">
            <v>0.12117924600000002</v>
          </cell>
          <cell r="AR285">
            <v>4.7110173600010796E-2</v>
          </cell>
          <cell r="AS285">
            <v>10.793721506319368</v>
          </cell>
          <cell r="AT285">
            <v>38.750638707790827</v>
          </cell>
          <cell r="AU285">
            <v>10.779</v>
          </cell>
          <cell r="AV285">
            <v>38.781999999999996</v>
          </cell>
          <cell r="AW285">
            <v>0.15094879900000002</v>
          </cell>
          <cell r="AX285">
            <v>5.4886989600007041E-2</v>
          </cell>
          <cell r="AY285">
            <v>10.797005961811678</v>
          </cell>
          <cell r="AZ285">
            <v>38.832928550795287</v>
          </cell>
          <cell r="BA285">
            <v>0.34339724199999999</v>
          </cell>
          <cell r="BB285">
            <v>-0.76005819440000266</v>
          </cell>
          <cell r="BC285">
            <v>10.742551619238037</v>
          </cell>
          <cell r="BD285">
            <v>38.678908411199785</v>
          </cell>
          <cell r="BE285">
            <v>10.784000000000001</v>
          </cell>
          <cell r="BF285">
            <v>39.030999999999999</v>
          </cell>
          <cell r="BG285">
            <v>0.56467457239999996</v>
          </cell>
          <cell r="BH285">
            <v>-7.7112380984000026</v>
          </cell>
          <cell r="BI285">
            <v>10.158837821891385</v>
          </cell>
          <cell r="BJ285">
            <v>37.262774338072184</v>
          </cell>
          <cell r="BK285">
            <v>0.7652758631762</v>
          </cell>
          <cell r="BL285">
            <v>-23.6484380984</v>
          </cell>
          <cell r="BM285">
            <v>8.7822424429672221</v>
          </cell>
          <cell r="BN285">
            <v>33.369174628522813</v>
          </cell>
          <cell r="BO285">
            <v>10.788</v>
          </cell>
          <cell r="BP285">
            <v>39.195</v>
          </cell>
          <cell r="BQ285">
            <v>0.9228667080734001</v>
          </cell>
          <cell r="BR285">
            <v>-28.422038098399991</v>
          </cell>
          <cell r="BS285">
            <v>8.3824463629247408</v>
          </cell>
          <cell r="BT285">
            <v>32.391066842864483</v>
          </cell>
        </row>
        <row r="286">
          <cell r="B286" t="str">
            <v>Royton</v>
          </cell>
          <cell r="C286" t="str">
            <v>ROYTON</v>
          </cell>
          <cell r="D286">
            <v>6.6</v>
          </cell>
          <cell r="E286">
            <v>62.5</v>
          </cell>
          <cell r="F286">
            <v>25</v>
          </cell>
          <cell r="G286">
            <v>0.63724448015171231</v>
          </cell>
          <cell r="H286">
            <v>0.55344174167800109</v>
          </cell>
          <cell r="I286">
            <v>13.834</v>
          </cell>
          <cell r="J286">
            <v>39.822000000000003</v>
          </cell>
          <cell r="K286">
            <v>1.9865533999999907E-2</v>
          </cell>
          <cell r="L286">
            <v>3.4952879999994302E-3</v>
          </cell>
          <cell r="M286">
            <v>13.836043541950028</v>
          </cell>
          <cell r="N286">
            <v>39.827780009482019</v>
          </cell>
          <cell r="O286">
            <v>4.7798456999999961E-2</v>
          </cell>
          <cell r="P286">
            <v>6.6985879999998943E-3</v>
          </cell>
          <cell r="Q286">
            <v>13.838767255091028</v>
          </cell>
          <cell r="R286">
            <v>39.835483833610056</v>
          </cell>
          <cell r="S286">
            <v>8.49587799999999E-2</v>
          </cell>
          <cell r="T286">
            <v>9.8110560000002067E-3</v>
          </cell>
          <cell r="U286">
            <v>13.842290210655403</v>
          </cell>
          <cell r="V286">
            <v>39.845448256687604</v>
          </cell>
          <cell r="W286">
            <v>0.13436120799999995</v>
          </cell>
          <cell r="X286">
            <v>5.3955483999999831E-2</v>
          </cell>
          <cell r="Y286">
            <v>13.850473438305924</v>
          </cell>
          <cell r="Z286">
            <v>39.86859391974231</v>
          </cell>
          <cell r="AA286">
            <v>0.20216756000000013</v>
          </cell>
          <cell r="AB286">
            <v>9.8054111999999805E-2</v>
          </cell>
          <cell r="AC286">
            <v>13.860262585325115</v>
          </cell>
          <cell r="AD286">
            <v>39.89628180869952</v>
          </cell>
          <cell r="AE286">
            <v>0.28799418599999993</v>
          </cell>
          <cell r="AF286">
            <v>0.1424802000000005</v>
          </cell>
          <cell r="AG286">
            <v>13.871656742823687</v>
          </cell>
          <cell r="AH286">
            <v>39.928509352832116</v>
          </cell>
          <cell r="AI286">
            <v>0.39603388299999986</v>
          </cell>
          <cell r="AJ286">
            <v>0.18641318400000007</v>
          </cell>
          <cell r="AK286">
            <v>13.884950904685024</v>
          </cell>
          <cell r="AL286">
            <v>39.96611092084148</v>
          </cell>
          <cell r="AM286">
            <v>0.52506643000000008</v>
          </cell>
          <cell r="AN286">
            <v>0.23064826400000005</v>
          </cell>
          <cell r="AO286">
            <v>13.900107891213857</v>
          </cell>
          <cell r="AP286">
            <v>40.008981352669046</v>
          </cell>
          <cell r="AQ286">
            <v>0.66960147799999992</v>
          </cell>
          <cell r="AR286">
            <v>0.27468331199999962</v>
          </cell>
          <cell r="AS286">
            <v>13.916603496620935</v>
          </cell>
          <cell r="AT286">
            <v>40.055637970441538</v>
          </cell>
          <cell r="AU286">
            <v>13.843</v>
          </cell>
          <cell r="AV286">
            <v>40.189</v>
          </cell>
          <cell r="AW286">
            <v>0.83605934599999987</v>
          </cell>
          <cell r="AX286">
            <v>0.31844466799999971</v>
          </cell>
          <cell r="AY286">
            <v>13.943992909585365</v>
          </cell>
          <cell r="AZ286">
            <v>40.474651084878282</v>
          </cell>
          <cell r="BA286">
            <v>1.9158673430000002</v>
          </cell>
          <cell r="BB286">
            <v>0.52608309200000036</v>
          </cell>
          <cell r="BC286">
            <v>14.056615263787117</v>
          </cell>
          <cell r="BD286">
            <v>40.793195206355293</v>
          </cell>
          <cell r="BE286">
            <v>13.779</v>
          </cell>
          <cell r="BF286">
            <v>40.637</v>
          </cell>
          <cell r="BG286">
            <v>3.1472381914699996</v>
          </cell>
          <cell r="BH286">
            <v>0.56669083200000081</v>
          </cell>
          <cell r="BI286">
            <v>14.103884533553268</v>
          </cell>
          <cell r="BJ286">
            <v>41.555912227112579</v>
          </cell>
          <cell r="BK286">
            <v>4.2583187623336007</v>
          </cell>
          <cell r="BL286">
            <v>0.52405582399999773</v>
          </cell>
          <cell r="BM286">
            <v>14.19734928102808</v>
          </cell>
          <cell r="BN286">
            <v>41.820270454077892</v>
          </cell>
          <cell r="BO286">
            <v>13.789</v>
          </cell>
          <cell r="BP286">
            <v>40.984999999999999</v>
          </cell>
          <cell r="BQ286">
            <v>5.1318037727916996</v>
          </cell>
          <cell r="BR286">
            <v>0.40996424400000109</v>
          </cell>
          <cell r="BS286">
            <v>14.273778978224415</v>
          </cell>
          <cell r="BT286">
            <v>42.35616201151668</v>
          </cell>
        </row>
        <row r="287">
          <cell r="B287" t="str">
            <v>S.E. Macclesfield</v>
          </cell>
          <cell r="C287" t="str">
            <v>S.E. MACCLESFIELD</v>
          </cell>
          <cell r="D287">
            <v>11</v>
          </cell>
          <cell r="E287">
            <v>33.405000000000001</v>
          </cell>
          <cell r="F287">
            <v>13.1</v>
          </cell>
          <cell r="G287">
            <v>0.70329834869081742</v>
          </cell>
          <cell r="H287">
            <v>0.61463016052888075</v>
          </cell>
          <cell r="I287">
            <v>8.0500000000000007</v>
          </cell>
          <cell r="J287">
            <v>23.489000000000001</v>
          </cell>
          <cell r="K287">
            <v>2.7497345999999867E-2</v>
          </cell>
          <cell r="L287">
            <v>4.036600000000945E-3</v>
          </cell>
          <cell r="M287">
            <v>8.0516551029283381</v>
          </cell>
          <cell r="N287">
            <v>23.493681338016756</v>
          </cell>
          <cell r="O287">
            <v>6.5764696000000011E-2</v>
          </cell>
          <cell r="P287">
            <v>7.6636440000017458E-3</v>
          </cell>
          <cell r="Q287">
            <v>8.0538539883513778</v>
          </cell>
          <cell r="R287">
            <v>23.499900725191491</v>
          </cell>
          <cell r="S287">
            <v>0.11621621799999993</v>
          </cell>
          <cell r="T287">
            <v>1.1135108000001281E-2</v>
          </cell>
          <cell r="U287">
            <v>8.0566842111225245</v>
          </cell>
          <cell r="V287">
            <v>23.507905804046477</v>
          </cell>
          <cell r="W287">
            <v>0.18637284300000001</v>
          </cell>
          <cell r="X287">
            <v>0.10585093200000184</v>
          </cell>
          <cell r="Y287">
            <v>8.0653377704690783</v>
          </cell>
          <cell r="Z287">
            <v>23.532381766027871</v>
          </cell>
          <cell r="AA287">
            <v>0.28109574000000004</v>
          </cell>
          <cell r="AB287">
            <v>0.20048216800000151</v>
          </cell>
          <cell r="AC287">
            <v>8.0752762849835982</v>
          </cell>
          <cell r="AD287">
            <v>23.560492130060425</v>
          </cell>
          <cell r="AE287">
            <v>0.39959214199999993</v>
          </cell>
          <cell r="AF287">
            <v>0.29542913200000154</v>
          </cell>
          <cell r="AG287">
            <v>8.0864791563305847</v>
          </cell>
          <cell r="AH287">
            <v>23.59217863525328</v>
          </cell>
          <cell r="AI287">
            <v>0.54589645200000003</v>
          </cell>
          <cell r="AJ287">
            <v>0.38983578000000119</v>
          </cell>
          <cell r="AK287">
            <v>8.0991132050940564</v>
          </cell>
          <cell r="AL287">
            <v>23.627913121471249</v>
          </cell>
          <cell r="AM287">
            <v>0.71810616199999999</v>
          </cell>
          <cell r="AN287">
            <v>0.48453336000000213</v>
          </cell>
          <cell r="AO287">
            <v>8.1131222047058902</v>
          </cell>
          <cell r="AP287">
            <v>23.66753655596392</v>
          </cell>
          <cell r="AQ287">
            <v>0.90940098699999994</v>
          </cell>
          <cell r="AR287">
            <v>0.57900058400000276</v>
          </cell>
          <cell r="AS287">
            <v>8.1281208225162835</v>
          </cell>
          <cell r="AT287">
            <v>23.70995905341254</v>
          </cell>
          <cell r="AU287">
            <v>8.06</v>
          </cell>
          <cell r="AV287">
            <v>23.882999999999999</v>
          </cell>
          <cell r="AW287">
            <v>1.1186147890000002</v>
          </cell>
          <cell r="AX287">
            <v>0.67316923600000234</v>
          </cell>
          <cell r="AY287">
            <v>8.15404427174213</v>
          </cell>
          <cell r="AZ287">
            <v>24.148997369122441</v>
          </cell>
          <cell r="BA287">
            <v>2.442154468</v>
          </cell>
          <cell r="BB287">
            <v>1.1321989160000028</v>
          </cell>
          <cell r="BC287">
            <v>8.2476048989482962</v>
          </cell>
          <cell r="BD287">
            <v>24.413626784920627</v>
          </cell>
          <cell r="BE287">
            <v>8.0709999999999997</v>
          </cell>
          <cell r="BF287">
            <v>24.288</v>
          </cell>
          <cell r="BG287">
            <v>4.0303960834999994</v>
          </cell>
          <cell r="BH287">
            <v>1.2234586040000019</v>
          </cell>
          <cell r="BI287">
            <v>8.3467558561919368</v>
          </cell>
          <cell r="BJ287">
            <v>25.067955343460884</v>
          </cell>
          <cell r="BK287">
            <v>5.5337156505099996</v>
          </cell>
          <cell r="BL287">
            <v>1.2234586040000019</v>
          </cell>
          <cell r="BM287">
            <v>8.4256596704365965</v>
          </cell>
          <cell r="BN287">
            <v>25.291129031916412</v>
          </cell>
          <cell r="BO287">
            <v>8.0760000000000005</v>
          </cell>
          <cell r="BP287">
            <v>24.486999999999998</v>
          </cell>
          <cell r="BQ287">
            <v>6.7523361676600002</v>
          </cell>
          <cell r="BR287">
            <v>1.2234586040000019</v>
          </cell>
          <cell r="BS287">
            <v>8.4946206598562828</v>
          </cell>
          <cell r="BT287">
            <v>25.671038029316659</v>
          </cell>
        </row>
        <row r="288">
          <cell r="B288" t="str">
            <v>S.W. Macclesfield</v>
          </cell>
          <cell r="C288" t="str">
            <v>S.W. MACCLESFIELD</v>
          </cell>
          <cell r="D288">
            <v>11</v>
          </cell>
          <cell r="E288">
            <v>33.405000000000001</v>
          </cell>
          <cell r="F288">
            <v>13.1</v>
          </cell>
          <cell r="G288">
            <v>0.89401389807837917</v>
          </cell>
          <cell r="H288">
            <v>0.71844298510485383</v>
          </cell>
          <cell r="I288">
            <v>9.41</v>
          </cell>
          <cell r="J288">
            <v>29.86</v>
          </cell>
          <cell r="K288">
            <v>2.6690461999999915E-2</v>
          </cell>
          <cell r="L288">
            <v>3.8527879999996628E-3</v>
          </cell>
          <cell r="M288">
            <v>9.4116031048735849</v>
          </cell>
          <cell r="N288">
            <v>29.864534265308258</v>
          </cell>
          <cell r="O288">
            <v>6.4587912000000136E-2</v>
          </cell>
          <cell r="P288">
            <v>7.3854720000028351E-3</v>
          </cell>
          <cell r="Q288">
            <v>9.4137776229660819</v>
          </cell>
          <cell r="R288">
            <v>29.870684731264326</v>
          </cell>
          <cell r="S288">
            <v>0.11542848099999992</v>
          </cell>
          <cell r="T288">
            <v>1.0818715999995732E-2</v>
          </cell>
          <cell r="U288">
            <v>9.4166262593793082</v>
          </cell>
          <cell r="V288">
            <v>29.878741891764037</v>
          </cell>
          <cell r="W288">
            <v>0.18912770400000012</v>
          </cell>
          <cell r="X288">
            <v>8.1958604000003987E-2</v>
          </cell>
          <cell r="Y288">
            <v>9.4242283411724941</v>
          </cell>
          <cell r="Z288">
            <v>29.900243826112423</v>
          </cell>
          <cell r="AA288">
            <v>0.28978962100000016</v>
          </cell>
          <cell r="AB288">
            <v>0.1530478639999977</v>
          </cell>
          <cell r="AC288">
            <v>9.4332429401065454</v>
          </cell>
          <cell r="AD288">
            <v>29.925740962256207</v>
          </cell>
          <cell r="AE288">
            <v>0.41691103000000007</v>
          </cell>
          <cell r="AF288">
            <v>0.22449815600000278</v>
          </cell>
          <cell r="AG288">
            <v>9.4436652514725274</v>
          </cell>
          <cell r="AH288">
            <v>29.955219710426299</v>
          </cell>
          <cell r="AI288">
            <v>0.57522853600000001</v>
          </cell>
          <cell r="AJ288">
            <v>0.2954030519999975</v>
          </cell>
          <cell r="AK288">
            <v>9.4556963074269813</v>
          </cell>
          <cell r="AL288">
            <v>29.989248675427213</v>
          </cell>
          <cell r="AM288">
            <v>0.76320823999999998</v>
          </cell>
          <cell r="AN288">
            <v>0.36664119599999978</v>
          </cell>
          <cell r="AO288">
            <v>9.4693017160016684</v>
          </cell>
          <cell r="AP288">
            <v>30.027730582083112</v>
          </cell>
          <cell r="AQ288">
            <v>0.97308762500000001</v>
          </cell>
          <cell r="AR288">
            <v>0.43765895600000349</v>
          </cell>
          <cell r="AS288">
            <v>9.484044992572608</v>
          </cell>
          <cell r="AT288">
            <v>30.069430865443998</v>
          </cell>
          <cell r="AU288">
            <v>9.4209999999999994</v>
          </cell>
          <cell r="AV288">
            <v>30.247</v>
          </cell>
          <cell r="AW288">
            <v>1.199100107</v>
          </cell>
          <cell r="AX288">
            <v>0.50837446799999242</v>
          </cell>
          <cell r="AY288">
            <v>9.5106191732282443</v>
          </cell>
          <cell r="AZ288">
            <v>30.500481300456094</v>
          </cell>
          <cell r="BA288">
            <v>2.6459163529999996</v>
          </cell>
          <cell r="BB288">
            <v>0.84963180400000482</v>
          </cell>
          <cell r="BC288">
            <v>9.6044686972190227</v>
          </cell>
          <cell r="BD288">
            <v>30.765927839756131</v>
          </cell>
          <cell r="BE288">
            <v>9.4359999999999999</v>
          </cell>
          <cell r="BF288">
            <v>30.832999999999998</v>
          </cell>
          <cell r="BG288">
            <v>4.3829897179999993</v>
          </cell>
          <cell r="BH288">
            <v>0.90935353199999014</v>
          </cell>
          <cell r="BI288">
            <v>9.7137759818210352</v>
          </cell>
          <cell r="BJ288">
            <v>31.618669121585622</v>
          </cell>
          <cell r="BK288">
            <v>6.002119789739</v>
          </cell>
          <cell r="BL288">
            <v>5.2389876000006552E-2</v>
          </cell>
          <cell r="BM288">
            <v>9.7537793441205096</v>
          </cell>
          <cell r="BN288">
            <v>31.7318157165945</v>
          </cell>
          <cell r="BO288">
            <v>9.4410000000000007</v>
          </cell>
          <cell r="BP288">
            <v>31.032</v>
          </cell>
          <cell r="BQ288">
            <v>7.2786174062800004</v>
          </cell>
          <cell r="BR288">
            <v>-2.2408508600000054</v>
          </cell>
          <cell r="BS288">
            <v>9.7054141701462964</v>
          </cell>
          <cell r="BT288">
            <v>31.779876211009036</v>
          </cell>
        </row>
        <row r="289">
          <cell r="B289" t="str">
            <v>Sale</v>
          </cell>
          <cell r="C289" t="str">
            <v>SALE</v>
          </cell>
          <cell r="D289">
            <v>6.6</v>
          </cell>
          <cell r="E289">
            <v>50</v>
          </cell>
          <cell r="F289">
            <v>20</v>
          </cell>
          <cell r="G289">
            <v>0.77906096612179443</v>
          </cell>
          <cell r="H289">
            <v>0.66687156461720909</v>
          </cell>
          <cell r="I289">
            <v>13.336</v>
          </cell>
          <cell r="J289">
            <v>38.948999999999998</v>
          </cell>
          <cell r="K289">
            <v>1.2783556999999945E-2</v>
          </cell>
          <cell r="L289">
            <v>3.578312000000583E-3</v>
          </cell>
          <cell r="M289">
            <v>13.337431292344181</v>
          </cell>
          <cell r="N289">
            <v>38.95304830608972</v>
          </cell>
          <cell r="O289">
            <v>3.0201285000000022E-2</v>
          </cell>
          <cell r="P289">
            <v>6.7839200000010536E-3</v>
          </cell>
          <cell r="Q289">
            <v>13.339235366373149</v>
          </cell>
          <cell r="R289">
            <v>38.958150998008307</v>
          </cell>
          <cell r="S289">
            <v>5.2730691000000107E-2</v>
          </cell>
          <cell r="T289">
            <v>9.8439560000009863E-3</v>
          </cell>
          <cell r="U289">
            <v>13.34147386201362</v>
          </cell>
          <cell r="V289">
            <v>38.96448241979644</v>
          </cell>
          <cell r="W289">
            <v>8.1895226000000043E-2</v>
          </cell>
          <cell r="X289">
            <v>0.10241892800000096</v>
          </cell>
          <cell r="Y289">
            <v>13.352123307034448</v>
          </cell>
          <cell r="Z289">
            <v>38.994603598956843</v>
          </cell>
          <cell r="AA289">
            <v>0.12083193100000006</v>
          </cell>
          <cell r="AB289">
            <v>0.19491267999999984</v>
          </cell>
          <cell r="AC289">
            <v>13.363620490326671</v>
          </cell>
          <cell r="AD289">
            <v>39.02712254403874</v>
          </cell>
          <cell r="AE289">
            <v>0.16907717699999997</v>
          </cell>
          <cell r="AF289">
            <v>0.28767401600000042</v>
          </cell>
          <cell r="AG289">
            <v>13.375955367307762</v>
          </cell>
          <cell r="AH289">
            <v>39.062010844672471</v>
          </cell>
          <cell r="AI289">
            <v>0.22853201200000001</v>
          </cell>
          <cell r="AJ289">
            <v>0.37995920799999983</v>
          </cell>
          <cell r="AK289">
            <v>13.389229177222202</v>
          </cell>
          <cell r="AL289">
            <v>39.099554848683191</v>
          </cell>
          <cell r="AM289">
            <v>0.29838022099999989</v>
          </cell>
          <cell r="AN289">
            <v>0.4724911800000009</v>
          </cell>
          <cell r="AO289">
            <v>13.40343375922393</v>
          </cell>
          <cell r="AP289">
            <v>39.139731473712565</v>
          </cell>
          <cell r="AQ289">
            <v>0.37581843999999992</v>
          </cell>
          <cell r="AR289">
            <v>0.56481903200000083</v>
          </cell>
          <cell r="AS289">
            <v>13.418284439040765</v>
          </cell>
          <cell r="AT289">
            <v>39.18173553932742</v>
          </cell>
          <cell r="AU289">
            <v>13.346</v>
          </cell>
          <cell r="AV289">
            <v>39.274999999999999</v>
          </cell>
          <cell r="AW289">
            <v>0.46478843200000003</v>
          </cell>
          <cell r="AX289">
            <v>0.65688564799999982</v>
          </cell>
          <cell r="AY289">
            <v>13.444121035156217</v>
          </cell>
          <cell r="AZ289">
            <v>39.552528197344017</v>
          </cell>
          <cell r="BA289">
            <v>1.0401702459999997</v>
          </cell>
          <cell r="BB289">
            <v>1.1069430800000011</v>
          </cell>
          <cell r="BC289">
            <v>13.533823705567688</v>
          </cell>
          <cell r="BD289">
            <v>39.80624566349799</v>
          </cell>
          <cell r="BE289">
            <v>13.366</v>
          </cell>
          <cell r="BF289">
            <v>39.951999999999998</v>
          </cell>
          <cell r="BG289">
            <v>1.7082693604599999</v>
          </cell>
          <cell r="BH289">
            <v>1.1944318440000008</v>
          </cell>
          <cell r="BI289">
            <v>13.619920503298793</v>
          </cell>
          <cell r="BJ289">
            <v>40.670195639059507</v>
          </cell>
          <cell r="BK289">
            <v>2.3549993867432</v>
          </cell>
          <cell r="BL289">
            <v>0.97379567999999717</v>
          </cell>
          <cell r="BM289">
            <v>13.657194049675951</v>
          </cell>
          <cell r="BN289">
            <v>40.775621148668151</v>
          </cell>
          <cell r="BO289">
            <v>13.378</v>
          </cell>
          <cell r="BP289">
            <v>40.31</v>
          </cell>
          <cell r="BQ289">
            <v>2.9161641963245004</v>
          </cell>
          <cell r="BR289">
            <v>0.38337175600000117</v>
          </cell>
          <cell r="BS289">
            <v>13.666634540950819</v>
          </cell>
          <cell r="BT289">
            <v>41.126381764763963</v>
          </cell>
        </row>
        <row r="290">
          <cell r="B290" t="str">
            <v>Sale Moor</v>
          </cell>
          <cell r="C290" t="str">
            <v>SALE MOOR</v>
          </cell>
          <cell r="D290">
            <v>6.6</v>
          </cell>
          <cell r="E290">
            <v>54.75</v>
          </cell>
          <cell r="F290">
            <v>21.9</v>
          </cell>
          <cell r="G290">
            <v>0.40534412713952256</v>
          </cell>
          <cell r="H290">
            <v>0.3458865773062626</v>
          </cell>
          <cell r="I290">
            <v>7.5739999999999998</v>
          </cell>
          <cell r="J290">
            <v>22.19</v>
          </cell>
          <cell r="K290">
            <v>8.2729059999999688E-3</v>
          </cell>
          <cell r="L290">
            <v>2.1988720000001294E-3</v>
          </cell>
          <cell r="M290">
            <v>7.5749160430071507</v>
          </cell>
          <cell r="N290">
            <v>22.192590960888861</v>
          </cell>
          <cell r="O290">
            <v>1.9995806999999977E-2</v>
          </cell>
          <cell r="P290">
            <v>4.2289440000000678E-3</v>
          </cell>
          <cell r="Q290">
            <v>7.576119116138015</v>
          </cell>
          <cell r="R290">
            <v>22.195993765565252</v>
          </cell>
          <cell r="S290">
            <v>3.5695403000000014E-2</v>
          </cell>
          <cell r="T290">
            <v>6.2118360000000816E-3</v>
          </cell>
          <cell r="U290">
            <v>7.5776659326844911</v>
          </cell>
          <cell r="V290">
            <v>22.200368823442311</v>
          </cell>
          <cell r="W290">
            <v>5.6686634000000014E-2</v>
          </cell>
          <cell r="X290">
            <v>3.2988016000000009E-2</v>
          </cell>
          <cell r="Y290">
            <v>7.5818444974722707</v>
          </cell>
          <cell r="Z290">
            <v>22.212187589430574</v>
          </cell>
          <cell r="AA290">
            <v>8.567668200000006E-2</v>
          </cell>
          <cell r="AB290">
            <v>5.9741056000000015E-2</v>
          </cell>
          <cell r="AC290">
            <v>7.5867207530574614</v>
          </cell>
          <cell r="AD290">
            <v>22.225979722994925</v>
          </cell>
          <cell r="AE290">
            <v>0.12254124299999997</v>
          </cell>
          <cell r="AF290">
            <v>8.6710512000000239E-2</v>
          </cell>
          <cell r="AG290">
            <v>7.5923047813754012</v>
          </cell>
          <cell r="AH290">
            <v>22.241773740154738</v>
          </cell>
          <cell r="AI290">
            <v>0.16915930499999998</v>
          </cell>
          <cell r="AJ290">
            <v>0.11336397200000015</v>
          </cell>
          <cell r="AK290">
            <v>7.5987143772770125</v>
          </cell>
          <cell r="AL290">
            <v>22.259902815061515</v>
          </cell>
          <cell r="AM290">
            <v>0.22502905800000006</v>
          </cell>
          <cell r="AN290">
            <v>0.14021717999999961</v>
          </cell>
          <cell r="AO290">
            <v>7.6059507596711811</v>
          </cell>
          <cell r="AP290">
            <v>22.280370395310218</v>
          </cell>
          <cell r="AQ290">
            <v>0.28774444199999993</v>
          </cell>
          <cell r="AR290">
            <v>0.16694504399999976</v>
          </cell>
          <cell r="AS290">
            <v>7.6137750147181507</v>
          </cell>
          <cell r="AT290">
            <v>22.302500730515998</v>
          </cell>
          <cell r="AU290">
            <v>7.5830000000000002</v>
          </cell>
          <cell r="AV290">
            <v>22.488</v>
          </cell>
          <cell r="AW290">
            <v>0.360226779</v>
          </cell>
          <cell r="AX290">
            <v>0.19349801600000083</v>
          </cell>
          <cell r="AY290">
            <v>7.631438357492458</v>
          </cell>
          <cell r="AZ290">
            <v>22.625004364209818</v>
          </cell>
          <cell r="BA290">
            <v>0.8329269170000001</v>
          </cell>
          <cell r="BB290">
            <v>0.31902920800000079</v>
          </cell>
          <cell r="BC290">
            <v>7.6837700271005138</v>
          </cell>
          <cell r="BD290">
            <v>22.7730206780125</v>
          </cell>
          <cell r="BE290">
            <v>7.5960000000000001</v>
          </cell>
          <cell r="BF290">
            <v>22.951000000000001</v>
          </cell>
          <cell r="BG290">
            <v>1.3721328828299999</v>
          </cell>
          <cell r="BH290">
            <v>0.34379450800000022</v>
          </cell>
          <cell r="BI290">
            <v>7.7461047183341751</v>
          </cell>
          <cell r="BJ290">
            <v>23.375560256888768</v>
          </cell>
          <cell r="BK290">
            <v>1.8585885127019997</v>
          </cell>
          <cell r="BL290">
            <v>0.34379450800000022</v>
          </cell>
          <cell r="BM290">
            <v>7.7886585499789334</v>
          </cell>
          <cell r="BN290">
            <v>23.495920668574687</v>
          </cell>
          <cell r="BO290">
            <v>7.5979999999999999</v>
          </cell>
          <cell r="BP290">
            <v>22.963000000000001</v>
          </cell>
          <cell r="BQ290">
            <v>2.2410697743001999</v>
          </cell>
          <cell r="BR290">
            <v>0.34379450800000022</v>
          </cell>
          <cell r="BS290">
            <v>7.8241169832128286</v>
          </cell>
          <cell r="BT290">
            <v>23.602555408684946</v>
          </cell>
        </row>
        <row r="291">
          <cell r="B291" t="str">
            <v>Salford Quays</v>
          </cell>
          <cell r="C291" t="str">
            <v>SALFORD QUAYS</v>
          </cell>
          <cell r="D291">
            <v>6.6</v>
          </cell>
          <cell r="E291">
            <v>62.5</v>
          </cell>
          <cell r="F291">
            <v>25</v>
          </cell>
          <cell r="G291">
            <v>0.58558074728683795</v>
          </cell>
          <cell r="H291">
            <v>0.50810540925182979</v>
          </cell>
          <cell r="I291">
            <v>12.702</v>
          </cell>
          <cell r="J291">
            <v>36.597000000000001</v>
          </cell>
          <cell r="K291">
            <v>6.468125000000019E-3</v>
          </cell>
          <cell r="L291">
            <v>7.9354400000020142E-4</v>
          </cell>
          <cell r="M291">
            <v>12.702635231295744</v>
          </cell>
          <cell r="N291">
            <v>36.598796705427375</v>
          </cell>
          <cell r="O291">
            <v>1.5413692000000007E-2</v>
          </cell>
          <cell r="P291">
            <v>8.1502156000000436E-2</v>
          </cell>
          <cell r="Q291">
            <v>12.710477938019931</v>
          </cell>
          <cell r="R291">
            <v>36.62097922985749</v>
          </cell>
          <cell r="S291">
            <v>2.7142343000000041E-2</v>
          </cell>
          <cell r="T291">
            <v>8.2176784000000502E-2</v>
          </cell>
          <cell r="U291">
            <v>12.71156294354561</v>
          </cell>
          <cell r="V291">
            <v>36.624048088916823</v>
          </cell>
          <cell r="W291">
            <v>4.247741370000005E-2</v>
          </cell>
          <cell r="X291">
            <v>0.12085485200000035</v>
          </cell>
          <cell r="Y291">
            <v>12.716287867813522</v>
          </cell>
          <cell r="Z291">
            <v>36.637412192878557</v>
          </cell>
          <cell r="AA291">
            <v>6.3242753499999999E-2</v>
          </cell>
          <cell r="AB291">
            <v>0.15951379200000049</v>
          </cell>
          <cell r="AC291">
            <v>12.721486144167905</v>
          </cell>
          <cell r="AD291">
            <v>36.652115138721221</v>
          </cell>
          <cell r="AE291">
            <v>8.9256225999999966E-2</v>
          </cell>
          <cell r="AF291">
            <v>0.19823166000000025</v>
          </cell>
          <cell r="AG291">
            <v>12.727148667934978</v>
          </cell>
          <cell r="AH291">
            <v>36.66813117453853</v>
          </cell>
          <cell r="AI291">
            <v>0.12167818399999999</v>
          </cell>
          <cell r="AJ291">
            <v>0.23684301200000024</v>
          </cell>
          <cell r="AK291">
            <v>12.733362471063755</v>
          </cell>
          <cell r="AL291">
            <v>36.685706463855794</v>
          </cell>
          <cell r="AM291">
            <v>0.16009946200000005</v>
          </cell>
          <cell r="AN291">
            <v>0.27550878800000023</v>
          </cell>
          <cell r="AO291">
            <v>12.740105839454351</v>
          </cell>
          <cell r="AP291">
            <v>36.704779589923916</v>
          </cell>
          <cell r="AQ291">
            <v>0.20292937400000002</v>
          </cell>
          <cell r="AR291">
            <v>0.31412836400000055</v>
          </cell>
          <cell r="AS291">
            <v>12.747230821851648</v>
          </cell>
          <cell r="AT291">
            <v>36.724932083399764</v>
          </cell>
          <cell r="AU291">
            <v>12.72</v>
          </cell>
          <cell r="AV291">
            <v>37.304000000000002</v>
          </cell>
          <cell r="AW291">
            <v>0.25241424499999998</v>
          </cell>
          <cell r="AX291">
            <v>0.35268924000000013</v>
          </cell>
          <cell r="AY291">
            <v>12.772932827265505</v>
          </cell>
          <cell r="AZ291">
            <v>37.45371664442726</v>
          </cell>
          <cell r="BA291">
            <v>0.5738760651</v>
          </cell>
          <cell r="BB291">
            <v>0.54325438800000025</v>
          </cell>
          <cell r="BC291">
            <v>12.817723570881396</v>
          </cell>
          <cell r="BD291">
            <v>37.580403998607999</v>
          </cell>
          <cell r="BE291">
            <v>12.731999999999999</v>
          </cell>
          <cell r="BF291">
            <v>37.76</v>
          </cell>
          <cell r="BG291">
            <v>0.94402999866699988</v>
          </cell>
          <cell r="BH291">
            <v>0.58106633199999891</v>
          </cell>
          <cell r="BI291">
            <v>12.865411329856167</v>
          </cell>
          <cell r="BJ291">
            <v>38.13734422411364</v>
          </cell>
          <cell r="BK291">
            <v>1.2923510194991001</v>
          </cell>
          <cell r="BL291">
            <v>0.55974882800000003</v>
          </cell>
          <cell r="BM291">
            <v>12.894016719018131</v>
          </cell>
          <cell r="BN291">
            <v>38.218252482733263</v>
          </cell>
          <cell r="BO291">
            <v>12.743</v>
          </cell>
          <cell r="BP291">
            <v>38.17</v>
          </cell>
          <cell r="BQ291">
            <v>1.5838125496330002</v>
          </cell>
          <cell r="BR291">
            <v>0.50270303599999977</v>
          </cell>
          <cell r="BS291">
            <v>12.925522778035388</v>
          </cell>
          <cell r="BT291">
            <v>38.68625237627932</v>
          </cell>
        </row>
        <row r="292">
          <cell r="B292"/>
          <cell r="C292" t="str">
            <v>SAMLESBURY</v>
          </cell>
          <cell r="D292">
            <v>6.6</v>
          </cell>
          <cell r="E292" t="e">
            <v>#N/A</v>
          </cell>
          <cell r="F292" t="e">
            <v>#N/A</v>
          </cell>
          <cell r="G292" t="e">
            <v>#N/A</v>
          </cell>
          <cell r="H292" t="e">
            <v>#N/A</v>
          </cell>
          <cell r="I292">
            <v>13.471</v>
          </cell>
          <cell r="J292">
            <v>37.658999999999999</v>
          </cell>
          <cell r="K292" t="e">
            <v>#N/A</v>
          </cell>
          <cell r="L292" t="e">
            <v>#N/A</v>
          </cell>
          <cell r="M292" t="e">
            <v>#N/A</v>
          </cell>
          <cell r="N292" t="e">
            <v>#N/A</v>
          </cell>
          <cell r="O292" t="e">
            <v>#N/A</v>
          </cell>
          <cell r="P292" t="e">
            <v>#N/A</v>
          </cell>
          <cell r="Q292" t="e">
            <v>#N/A</v>
          </cell>
          <cell r="R292" t="e">
            <v>#N/A</v>
          </cell>
          <cell r="S292" t="e">
            <v>#N/A</v>
          </cell>
          <cell r="T292" t="e">
            <v>#N/A</v>
          </cell>
          <cell r="U292" t="e">
            <v>#N/A</v>
          </cell>
          <cell r="V292" t="e">
            <v>#N/A</v>
          </cell>
          <cell r="W292" t="e">
            <v>#N/A</v>
          </cell>
          <cell r="X292" t="e">
            <v>#N/A</v>
          </cell>
          <cell r="Y292" t="e">
            <v>#N/A</v>
          </cell>
          <cell r="Z292" t="e">
            <v>#N/A</v>
          </cell>
          <cell r="AA292" t="e">
            <v>#N/A</v>
          </cell>
          <cell r="AB292" t="e">
            <v>#N/A</v>
          </cell>
          <cell r="AC292" t="e">
            <v>#N/A</v>
          </cell>
          <cell r="AD292" t="e">
            <v>#N/A</v>
          </cell>
          <cell r="AE292" t="e">
            <v>#N/A</v>
          </cell>
          <cell r="AF292" t="e">
            <v>#N/A</v>
          </cell>
          <cell r="AG292" t="e">
            <v>#N/A</v>
          </cell>
          <cell r="AH292" t="e">
            <v>#N/A</v>
          </cell>
          <cell r="AI292" t="e">
            <v>#N/A</v>
          </cell>
          <cell r="AJ292" t="e">
            <v>#N/A</v>
          </cell>
          <cell r="AK292" t="e">
            <v>#N/A</v>
          </cell>
          <cell r="AL292" t="e">
            <v>#N/A</v>
          </cell>
          <cell r="AM292" t="e">
            <v>#N/A</v>
          </cell>
          <cell r="AN292" t="e">
            <v>#N/A</v>
          </cell>
          <cell r="AO292" t="e">
            <v>#N/A</v>
          </cell>
          <cell r="AP292" t="e">
            <v>#N/A</v>
          </cell>
          <cell r="AQ292" t="e">
            <v>#N/A</v>
          </cell>
          <cell r="AR292" t="e">
            <v>#N/A</v>
          </cell>
          <cell r="AS292" t="e">
            <v>#N/A</v>
          </cell>
          <cell r="AT292" t="e">
            <v>#N/A</v>
          </cell>
          <cell r="AU292">
            <v>13.471</v>
          </cell>
          <cell r="AV292">
            <v>37.746000000000002</v>
          </cell>
          <cell r="AW292" t="e">
            <v>#N/A</v>
          </cell>
          <cell r="AX292" t="e">
            <v>#N/A</v>
          </cell>
          <cell r="AY292" t="e">
            <v>#N/A</v>
          </cell>
          <cell r="AZ292" t="e">
            <v>#N/A</v>
          </cell>
          <cell r="BA292" t="e">
            <v>#N/A</v>
          </cell>
          <cell r="BB292" t="e">
            <v>#N/A</v>
          </cell>
          <cell r="BC292" t="e">
            <v>#N/A</v>
          </cell>
          <cell r="BD292" t="e">
            <v>#N/A</v>
          </cell>
          <cell r="BE292">
            <v>13.473000000000001</v>
          </cell>
          <cell r="BF292">
            <v>37.889000000000003</v>
          </cell>
          <cell r="BG292" t="e">
            <v>#N/A</v>
          </cell>
          <cell r="BH292" t="e">
            <v>#N/A</v>
          </cell>
          <cell r="BI292" t="e">
            <v>#N/A</v>
          </cell>
          <cell r="BJ292" t="e">
            <v>#N/A</v>
          </cell>
          <cell r="BK292" t="e">
            <v>#N/A</v>
          </cell>
          <cell r="BL292" t="e">
            <v>#N/A</v>
          </cell>
          <cell r="BM292" t="e">
            <v>#N/A</v>
          </cell>
          <cell r="BN292" t="e">
            <v>#N/A</v>
          </cell>
          <cell r="BO292">
            <v>13.364000000000001</v>
          </cell>
          <cell r="BP292">
            <v>37.476999999999997</v>
          </cell>
          <cell r="BQ292" t="e">
            <v>#N/A</v>
          </cell>
          <cell r="BR292" t="e">
            <v>#N/A</v>
          </cell>
          <cell r="BS292" t="e">
            <v>#N/A</v>
          </cell>
          <cell r="BT292" t="e">
            <v>#N/A</v>
          </cell>
        </row>
        <row r="293">
          <cell r="B293" t="str">
            <v>Sandgate</v>
          </cell>
          <cell r="C293" t="str">
            <v>SANDGATE</v>
          </cell>
          <cell r="D293">
            <v>11</v>
          </cell>
          <cell r="E293">
            <v>50</v>
          </cell>
          <cell r="F293">
            <v>20</v>
          </cell>
          <cell r="G293">
            <v>0.5048159828095935</v>
          </cell>
          <cell r="H293">
            <v>0.43111715994989652</v>
          </cell>
          <cell r="I293">
            <v>8.6210000000000004</v>
          </cell>
          <cell r="J293">
            <v>25.236999999999998</v>
          </cell>
          <cell r="K293">
            <v>1.6999570000000075E-2</v>
          </cell>
          <cell r="L293">
            <v>8.5918080000002561E-3</v>
          </cell>
          <cell r="M293">
            <v>8.62234319899793</v>
          </cell>
          <cell r="N293">
            <v>25.240799140479677</v>
          </cell>
          <cell r="O293">
            <v>4.0682073000000041E-2</v>
          </cell>
          <cell r="P293">
            <v>1.6235227999999324E-2</v>
          </cell>
          <cell r="Q293">
            <v>8.6239873835503555</v>
          </cell>
          <cell r="R293">
            <v>25.245449596665839</v>
          </cell>
          <cell r="S293">
            <v>7.1933691000000022E-2</v>
          </cell>
          <cell r="T293">
            <v>2.3488991999998987E-2</v>
          </cell>
          <cell r="U293">
            <v>8.6260083919742598</v>
          </cell>
          <cell r="V293">
            <v>25.251165871711354</v>
          </cell>
          <cell r="W293">
            <v>0.11351883200000001</v>
          </cell>
          <cell r="X293">
            <v>8.9257272000000221E-2</v>
          </cell>
          <cell r="Y293">
            <v>8.6316429852936025</v>
          </cell>
          <cell r="Z293">
            <v>25.267102908292699</v>
          </cell>
          <cell r="AA293">
            <v>0.17008731599999993</v>
          </cell>
          <cell r="AB293">
            <v>0.1548023280000006</v>
          </cell>
          <cell r="AC293">
            <v>8.6380522839473031</v>
          </cell>
          <cell r="AD293">
            <v>25.285231142455423</v>
          </cell>
          <cell r="AE293">
            <v>0.24121632400000004</v>
          </cell>
          <cell r="AF293">
            <v>0.22094962799999873</v>
          </cell>
          <cell r="AG293">
            <v>8.6452574215270435</v>
          </cell>
          <cell r="AH293">
            <v>25.305610349023489</v>
          </cell>
          <cell r="AI293">
            <v>0.33008269400000001</v>
          </cell>
          <cell r="AJ293">
            <v>0.28595397199999883</v>
          </cell>
          <cell r="AK293">
            <v>8.653333539540526</v>
          </cell>
          <cell r="AL293">
            <v>25.328453060275475</v>
          </cell>
          <cell r="AM293">
            <v>0.43562936100000005</v>
          </cell>
          <cell r="AN293">
            <v>0.35151482000000112</v>
          </cell>
          <cell r="AO293">
            <v>8.6623143549810369</v>
          </cell>
          <cell r="AP293">
            <v>25.353854642269756</v>
          </cell>
          <cell r="AQ293">
            <v>0.55345766600000024</v>
          </cell>
          <cell r="AR293">
            <v>0.41657649199999991</v>
          </cell>
          <cell r="AS293">
            <v>8.6719135892949488</v>
          </cell>
          <cell r="AT293">
            <v>25.381005376980017</v>
          </cell>
          <cell r="AU293">
            <v>8.6259999999999994</v>
          </cell>
          <cell r="AV293">
            <v>25.481999999999999</v>
          </cell>
          <cell r="AW293">
            <v>0.68800301799999997</v>
          </cell>
          <cell r="AX293">
            <v>0.48101105200000127</v>
          </cell>
          <cell r="AY293">
            <v>8.687357326181905</v>
          </cell>
          <cell r="AZ293">
            <v>25.655544725674801</v>
          </cell>
          <cell r="BA293">
            <v>1.5576664309999999</v>
          </cell>
          <cell r="BB293">
            <v>0.67281070400000065</v>
          </cell>
          <cell r="BC293">
            <v>8.7430696885739589</v>
          </cell>
          <cell r="BD293">
            <v>25.813123082648175</v>
          </cell>
          <cell r="BE293">
            <v>8.6340000000000003</v>
          </cell>
          <cell r="BF293">
            <v>25.725999999999999</v>
          </cell>
          <cell r="BG293">
            <v>2.55954679877</v>
          </cell>
          <cell r="BH293">
            <v>0.34635906400000138</v>
          </cell>
          <cell r="BI293">
            <v>8.7865205029190889</v>
          </cell>
          <cell r="BJ293">
            <v>26.157393127536277</v>
          </cell>
          <cell r="BK293">
            <v>3.4833830712640004</v>
          </cell>
          <cell r="BL293">
            <v>-4.178093576000002</v>
          </cell>
          <cell r="BM293">
            <v>8.5975371548256199</v>
          </cell>
          <cell r="BN293">
            <v>25.622867499663361</v>
          </cell>
          <cell r="BO293">
            <v>8.5850000000000009</v>
          </cell>
          <cell r="BP293">
            <v>25.596</v>
          </cell>
          <cell r="BQ293">
            <v>4.2296895565510004</v>
          </cell>
          <cell r="BR293">
            <v>-4.8165272839999975</v>
          </cell>
          <cell r="BS293">
            <v>8.5541990072806087</v>
          </cell>
          <cell r="BT293">
            <v>25.508881636723363</v>
          </cell>
        </row>
        <row r="294">
          <cell r="B294" t="str">
            <v>Scarisbrick</v>
          </cell>
          <cell r="C294" t="str">
            <v>SCARISBRICK</v>
          </cell>
          <cell r="D294">
            <v>11</v>
          </cell>
          <cell r="E294">
            <v>19.7</v>
          </cell>
          <cell r="F294">
            <v>7.88</v>
          </cell>
          <cell r="G294">
            <v>0.55055406324736211</v>
          </cell>
          <cell r="H294">
            <v>0.44447269517130383</v>
          </cell>
          <cell r="I294">
            <v>3.5</v>
          </cell>
          <cell r="J294">
            <v>10.839</v>
          </cell>
          <cell r="K294">
            <v>4.6327597000000109E-2</v>
          </cell>
          <cell r="L294">
            <v>2.5282200000020794E-4</v>
          </cell>
          <cell r="M294">
            <v>3.502444837949874</v>
          </cell>
          <cell r="N294">
            <v>10.845915045973033</v>
          </cell>
          <cell r="O294">
            <v>0.11139064499999995</v>
          </cell>
          <cell r="P294">
            <v>5.2546239999706756E-4</v>
          </cell>
          <cell r="Q294">
            <v>3.5058740722485493</v>
          </cell>
          <cell r="R294">
            <v>10.855614385280516</v>
          </cell>
          <cell r="S294">
            <v>0.19785660599999977</v>
          </cell>
          <cell r="T294">
            <v>8.2305439999963426E-4</v>
          </cell>
          <cell r="U294">
            <v>3.5104279777649494</v>
          </cell>
          <cell r="V294">
            <v>10.868494775166633</v>
          </cell>
          <cell r="W294">
            <v>0.31544527600000016</v>
          </cell>
          <cell r="X294">
            <v>1.9023278399998844E-2</v>
          </cell>
          <cell r="Y294">
            <v>3.5175550463562093</v>
          </cell>
          <cell r="Z294">
            <v>10.88865316929008</v>
          </cell>
          <cell r="AA294">
            <v>0.47608932000000026</v>
          </cell>
          <cell r="AB294">
            <v>3.7243854399998E-2</v>
          </cell>
          <cell r="AC294">
            <v>3.526943004220346</v>
          </cell>
          <cell r="AD294">
            <v>10.915206323958978</v>
          </cell>
          <cell r="AE294">
            <v>0.67879134600000013</v>
          </cell>
          <cell r="AF294">
            <v>5.5528194400002562E-2</v>
          </cell>
          <cell r="AG294">
            <v>3.5385417803928312</v>
          </cell>
          <cell r="AH294">
            <v>10.948012617099096</v>
          </cell>
          <cell r="AI294">
            <v>0.93241940899999998</v>
          </cell>
          <cell r="AJ294">
            <v>7.3771298400000518E-2</v>
          </cell>
          <cell r="AK294">
            <v>3.5528113159794081</v>
          </cell>
          <cell r="AL294">
            <v>10.9883729586097</v>
          </cell>
          <cell r="AM294">
            <v>1.2340765920000001</v>
          </cell>
          <cell r="AN294">
            <v>9.2072258400003548E-2</v>
          </cell>
          <cell r="AO294">
            <v>3.5696047632512684</v>
          </cell>
          <cell r="AP294">
            <v>11.035872000391425</v>
          </cell>
          <cell r="AQ294">
            <v>1.5711795510000002</v>
          </cell>
          <cell r="AR294">
            <v>0.11036219039999828</v>
          </cell>
          <cell r="AS294">
            <v>3.588258052459171</v>
          </cell>
          <cell r="AT294">
            <v>11.088631469552793</v>
          </cell>
          <cell r="AU294">
            <v>3.5</v>
          </cell>
          <cell r="AV294">
            <v>10.901</v>
          </cell>
          <cell r="AW294">
            <v>1.9499910959999998</v>
          </cell>
          <cell r="AX294">
            <v>0.12862574639999913</v>
          </cell>
          <cell r="AY294">
            <v>3.6090990903183391</v>
          </cell>
          <cell r="AZ294">
            <v>11.209578826341524</v>
          </cell>
          <cell r="BA294">
            <v>4.375305612</v>
          </cell>
          <cell r="BB294">
            <v>0.21836275839999963</v>
          </cell>
          <cell r="BC294">
            <v>3.7411050609289371</v>
          </cell>
          <cell r="BD294">
            <v>11.582948094244989</v>
          </cell>
          <cell r="BE294">
            <v>3.5049999999999999</v>
          </cell>
          <cell r="BF294">
            <v>11.116</v>
          </cell>
          <cell r="BG294">
            <v>7.1763520950999986</v>
          </cell>
          <cell r="BH294">
            <v>0.21645270640000369</v>
          </cell>
          <cell r="BI294">
            <v>3.8930216220193077</v>
          </cell>
          <cell r="BJ294">
            <v>12.213490880707424</v>
          </cell>
          <cell r="BK294">
            <v>9.6936261624219977</v>
          </cell>
          <cell r="BL294">
            <v>-1.9152976816000002</v>
          </cell>
          <cell r="BM294">
            <v>3.9132563674770831</v>
          </cell>
          <cell r="BN294">
            <v>12.27072338362253</v>
          </cell>
          <cell r="BO294">
            <v>3.5049999999999999</v>
          </cell>
          <cell r="BP294">
            <v>11.082000000000001</v>
          </cell>
          <cell r="BQ294">
            <v>11.628251262028002</v>
          </cell>
          <cell r="BR294">
            <v>-7.6198766295999985</v>
          </cell>
          <cell r="BS294">
            <v>3.7153851066404702</v>
          </cell>
          <cell r="BT294">
            <v>11.677058942264527</v>
          </cell>
        </row>
        <row r="295">
          <cell r="B295" t="str">
            <v>Sebergham</v>
          </cell>
          <cell r="C295" t="str">
            <v>SEBERGHAM</v>
          </cell>
          <cell r="D295">
            <v>11</v>
          </cell>
          <cell r="E295">
            <v>33.405000000000001</v>
          </cell>
          <cell r="F295">
            <v>13.1</v>
          </cell>
          <cell r="G295">
            <v>0.21389227920030551</v>
          </cell>
          <cell r="H295">
            <v>0.21567777580963532</v>
          </cell>
          <cell r="I295">
            <v>2.8250000000000002</v>
          </cell>
          <cell r="J295">
            <v>7.1440000000000001</v>
          </cell>
          <cell r="K295">
            <v>7.1817579999997605E-3</v>
          </cell>
          <cell r="L295">
            <v>3.6553640001102394E-5</v>
          </cell>
          <cell r="M295">
            <v>2.8253788631062227</v>
          </cell>
          <cell r="N295">
            <v>7.145071586686206</v>
          </cell>
          <cell r="O295">
            <v>1.6943552999999056E-2</v>
          </cell>
          <cell r="P295">
            <v>7.6811639996066106E-5</v>
          </cell>
          <cell r="Q295">
            <v>2.8258933374642372</v>
          </cell>
          <cell r="R295">
            <v>7.1465267399153998</v>
          </cell>
          <cell r="S295">
            <v>2.9542336999999641E-2</v>
          </cell>
          <cell r="T295">
            <v>1.214648399923135E-4</v>
          </cell>
          <cell r="U295">
            <v>2.826556945816137</v>
          </cell>
          <cell r="V295">
            <v>7.1484037077781224</v>
          </cell>
          <cell r="W295">
            <v>4.6301761999999691E-2</v>
          </cell>
          <cell r="X295">
            <v>2.0673041639994949E-2</v>
          </cell>
          <cell r="Y295">
            <v>2.828515265537316</v>
          </cell>
          <cell r="Z295">
            <v>7.1539426723964299</v>
          </cell>
          <cell r="AA295">
            <v>6.8539492999999396E-2</v>
          </cell>
          <cell r="AB295">
            <v>4.1228313639994241E-2</v>
          </cell>
          <cell r="AC295">
            <v>2.8307613157010869</v>
          </cell>
          <cell r="AD295">
            <v>7.1602954616031802</v>
          </cell>
          <cell r="AE295">
            <v>9.5970206999999697E-2</v>
          </cell>
          <cell r="AF295">
            <v>6.1793568439998836E-2</v>
          </cell>
          <cell r="AG295">
            <v>2.8332804507471505</v>
          </cell>
          <cell r="AH295">
            <v>7.1674206514983654</v>
          </cell>
          <cell r="AI295">
            <v>0.12945056599999916</v>
          </cell>
          <cell r="AJ295">
            <v>8.2353614039998746E-2</v>
          </cell>
          <cell r="AK295">
            <v>2.8361168363965077</v>
          </cell>
          <cell r="AL295">
            <v>7.175443161605247</v>
          </cell>
          <cell r="AM295">
            <v>0.16847918199999956</v>
          </cell>
          <cell r="AN295">
            <v>0.10292264563999964</v>
          </cell>
          <cell r="AO295">
            <v>2.8392449016587737</v>
          </cell>
          <cell r="AP295">
            <v>7.1842906662410178</v>
          </cell>
          <cell r="AQ295">
            <v>0.21155923899999962</v>
          </cell>
          <cell r="AR295">
            <v>0.12349049363999498</v>
          </cell>
          <cell r="AS295">
            <v>2.8425855503028741</v>
          </cell>
          <cell r="AT295">
            <v>7.1937394474802376</v>
          </cell>
          <cell r="AU295">
            <v>2.8260000000000001</v>
          </cell>
          <cell r="AV295">
            <v>7.1719999999999997</v>
          </cell>
          <cell r="AW295">
            <v>0.25920072400000027</v>
          </cell>
          <cell r="AX295">
            <v>0.1440548216399975</v>
          </cell>
          <cell r="AY295">
            <v>2.847165427075224</v>
          </cell>
          <cell r="AZ295">
            <v>7.2318648680463999</v>
          </cell>
          <cell r="BA295">
            <v>0.55790569099999932</v>
          </cell>
          <cell r="BB295">
            <v>0.24280326164000243</v>
          </cell>
          <cell r="BC295">
            <v>2.8680263208499319</v>
          </cell>
          <cell r="BD295">
            <v>7.2908683858452328</v>
          </cell>
          <cell r="BE295">
            <v>2.83</v>
          </cell>
          <cell r="BF295">
            <v>7.3810000000000002</v>
          </cell>
          <cell r="BG295">
            <v>0.91158930080000022</v>
          </cell>
          <cell r="BH295">
            <v>0.24953854163999623</v>
          </cell>
          <cell r="BI295">
            <v>2.8909434065814819</v>
          </cell>
          <cell r="BJ295">
            <v>7.5533739842494994</v>
          </cell>
          <cell r="BK295">
            <v>1.2486756594189989</v>
          </cell>
          <cell r="BL295">
            <v>9.0332141639997587E-2</v>
          </cell>
          <cell r="BM295">
            <v>2.9002796831262203</v>
          </cell>
          <cell r="BN295">
            <v>7.5797809620727685</v>
          </cell>
          <cell r="BO295">
            <v>2.831</v>
          </cell>
          <cell r="BP295">
            <v>7.399</v>
          </cell>
          <cell r="BQ295">
            <v>1.5282076781139997</v>
          </cell>
          <cell r="BR295">
            <v>7.5125741639997301E-2</v>
          </cell>
          <cell r="BS295">
            <v>2.915153180135972</v>
          </cell>
          <cell r="BT295">
            <v>7.6370211373302359</v>
          </cell>
        </row>
        <row r="296">
          <cell r="B296" t="str">
            <v>Sedbergh</v>
          </cell>
          <cell r="C296" t="str">
            <v>SEDBERGH</v>
          </cell>
          <cell r="D296">
            <v>11</v>
          </cell>
          <cell r="E296">
            <v>46</v>
          </cell>
          <cell r="F296">
            <v>18.399999999999999</v>
          </cell>
          <cell r="G296">
            <v>0.27568186214697876</v>
          </cell>
          <cell r="H296">
            <v>0.28296102354811709</v>
          </cell>
          <cell r="I296">
            <v>5.2060000000000004</v>
          </cell>
          <cell r="J296">
            <v>12.68</v>
          </cell>
          <cell r="K296">
            <v>8.9262240000000381E-3</v>
          </cell>
          <cell r="L296">
            <v>2.7298559999966443E-4</v>
          </cell>
          <cell r="M296">
            <v>5.2064828332853539</v>
          </cell>
          <cell r="N296">
            <v>12.681365658761024</v>
          </cell>
          <cell r="O296">
            <v>2.145609100000001E-2</v>
          </cell>
          <cell r="P296">
            <v>5.633495999999294E-4</v>
          </cell>
          <cell r="Q296">
            <v>5.2071557209052566</v>
          </cell>
          <cell r="R296">
            <v>12.683268872357061</v>
          </cell>
          <cell r="S296">
            <v>3.8100544000000014E-2</v>
          </cell>
          <cell r="T296">
            <v>8.7892959999980036E-4</v>
          </cell>
          <cell r="U296">
            <v>5.2080458917796211</v>
          </cell>
          <cell r="V296">
            <v>12.685786655803774</v>
          </cell>
          <cell r="W296">
            <v>6.1027577000000055E-2</v>
          </cell>
          <cell r="X296">
            <v>4.1595241599999833E-2</v>
          </cell>
          <cell r="Y296">
            <v>5.2113863010857919</v>
          </cell>
          <cell r="Z296">
            <v>12.695234760093102</v>
          </cell>
          <cell r="AA296">
            <v>9.2273772000000032E-2</v>
          </cell>
          <cell r="AB296">
            <v>8.2333925600000191E-2</v>
          </cell>
          <cell r="AC296">
            <v>5.2151645273829041</v>
          </cell>
          <cell r="AD296">
            <v>12.705921197835284</v>
          </cell>
          <cell r="AE296">
            <v>0.13163255500000004</v>
          </cell>
          <cell r="AF296">
            <v>0.12313794559999991</v>
          </cell>
          <cell r="AG296">
            <v>5.2193719833729988</v>
          </cell>
          <cell r="AH296">
            <v>12.717821680483844</v>
          </cell>
          <cell r="AI296">
            <v>0.18066590800000004</v>
          </cell>
          <cell r="AJ296">
            <v>0.1639052536000003</v>
          </cell>
          <cell r="AK296">
            <v>5.2240852957186137</v>
          </cell>
          <cell r="AL296">
            <v>12.731152940969581</v>
          </cell>
          <cell r="AM296">
            <v>0.23876452999999997</v>
          </cell>
          <cell r="AN296">
            <v>0.20473123760000012</v>
          </cell>
          <cell r="AO296">
            <v>5.2292774909825752</v>
          </cell>
          <cell r="AP296">
            <v>12.745838686891148</v>
          </cell>
          <cell r="AQ296">
            <v>0.30356145400000001</v>
          </cell>
          <cell r="AR296">
            <v>0.24554783759999999</v>
          </cell>
          <cell r="AS296">
            <v>5.2348207633927082</v>
          </cell>
          <cell r="AT296">
            <v>12.761517428935827</v>
          </cell>
          <cell r="AU296">
            <v>5.2060000000000004</v>
          </cell>
          <cell r="AV296">
            <v>12.692</v>
          </cell>
          <cell r="AW296">
            <v>0.37597177100000001</v>
          </cell>
          <cell r="AX296">
            <v>0.28633978559999984</v>
          </cell>
          <cell r="AY296">
            <v>5.2407623414082192</v>
          </cell>
          <cell r="AZ296">
            <v>12.790322749358694</v>
          </cell>
          <cell r="BA296">
            <v>0.84049195499999996</v>
          </cell>
          <cell r="BB296">
            <v>0.4885888575999997</v>
          </cell>
          <cell r="BC296">
            <v>5.2757586513572168</v>
          </cell>
          <cell r="BD296">
            <v>12.889307261684463</v>
          </cell>
          <cell r="BE296">
            <v>5.2160000000000002</v>
          </cell>
          <cell r="BF296">
            <v>12.938000000000001</v>
          </cell>
          <cell r="BG296">
            <v>1.3910173297999999</v>
          </cell>
          <cell r="BH296">
            <v>0.52895720960000037</v>
          </cell>
          <cell r="BI296">
            <v>5.3167725288327112</v>
          </cell>
          <cell r="BJ296">
            <v>13.223027753979707</v>
          </cell>
          <cell r="BK296">
            <v>1.9091664784979998</v>
          </cell>
          <cell r="BL296">
            <v>0.52895720959999948</v>
          </cell>
          <cell r="BM296">
            <v>5.3439683061491801</v>
          </cell>
          <cell r="BN296">
            <v>13.299949028220167</v>
          </cell>
          <cell r="BO296">
            <v>5.2220000000000004</v>
          </cell>
          <cell r="BP296">
            <v>13.143000000000001</v>
          </cell>
          <cell r="BQ296">
            <v>2.3306579804110004</v>
          </cell>
          <cell r="BR296">
            <v>0.52895720960000125</v>
          </cell>
          <cell r="BS296">
            <v>5.3720908727028727</v>
          </cell>
          <cell r="BT296">
            <v>13.567521095529631</v>
          </cell>
        </row>
        <row r="297">
          <cell r="B297" t="str">
            <v>Selsmire</v>
          </cell>
          <cell r="C297" t="str">
            <v>SELSMIRE</v>
          </cell>
          <cell r="D297">
            <v>11</v>
          </cell>
          <cell r="E297">
            <v>45.25</v>
          </cell>
          <cell r="F297">
            <v>18.100000000000001</v>
          </cell>
          <cell r="G297">
            <v>0.22013040095031686</v>
          </cell>
          <cell r="H297">
            <v>0.21929936051861951</v>
          </cell>
          <cell r="I297">
            <v>3.9689999999999999</v>
          </cell>
          <cell r="J297">
            <v>9.9600000000000009</v>
          </cell>
          <cell r="K297">
            <v>6.0638209999999693E-3</v>
          </cell>
          <cell r="L297">
            <v>2.9974360000739608E-6</v>
          </cell>
          <cell r="M297">
            <v>3.9693184253870135</v>
          </cell>
          <cell r="N297">
            <v>9.9609006430018372</v>
          </cell>
          <cell r="O297">
            <v>1.4353701999999968E-2</v>
          </cell>
          <cell r="P297">
            <v>7.7667240001577653E-6</v>
          </cell>
          <cell r="Q297">
            <v>3.9697537816212507</v>
          </cell>
          <cell r="R297">
            <v>9.9621320163836824</v>
          </cell>
          <cell r="S297">
            <v>2.510958899999996E-2</v>
          </cell>
          <cell r="T297">
            <v>1.3995404000377576E-5</v>
          </cell>
          <cell r="U297">
            <v>3.9703186462016959</v>
          </cell>
          <cell r="V297">
            <v>9.9637296946848224</v>
          </cell>
          <cell r="W297">
            <v>3.9877611999999923E-2</v>
          </cell>
          <cell r="X297">
            <v>1.0363175804000146E-2</v>
          </cell>
          <cell r="Y297">
            <v>3.9716369574875396</v>
          </cell>
          <cell r="Z297">
            <v>9.9674584420845616</v>
          </cell>
          <cell r="AA297">
            <v>5.9509254999999955E-2</v>
          </cell>
          <cell r="AB297">
            <v>2.0713426484000097E-2</v>
          </cell>
          <cell r="AC297">
            <v>3.9732105987954456</v>
          </cell>
          <cell r="AD297">
            <v>9.9719093718444629</v>
          </cell>
          <cell r="AE297">
            <v>8.3774425999999985E-2</v>
          </cell>
          <cell r="AF297">
            <v>3.1065795964000165E-2</v>
          </cell>
          <cell r="AG297">
            <v>3.9750275484604281</v>
          </cell>
          <cell r="AH297">
            <v>9.9770484815611979</v>
          </cell>
          <cell r="AI297">
            <v>0.11338295099999998</v>
          </cell>
          <cell r="AJ297">
            <v>4.1417512763999964E-2</v>
          </cell>
          <cell r="AK297">
            <v>3.9771249172204386</v>
          </cell>
          <cell r="AL297">
            <v>9.9829807362526068</v>
          </cell>
          <cell r="AM297">
            <v>0.14793668699999998</v>
          </cell>
          <cell r="AN297">
            <v>5.1771154764000071E-2</v>
          </cell>
          <cell r="AO297">
            <v>3.9794819432910655</v>
          </cell>
          <cell r="AP297">
            <v>9.9896474127245032</v>
          </cell>
          <cell r="AQ297">
            <v>0.186102931</v>
          </cell>
          <cell r="AR297">
            <v>6.2124812363999915E-2</v>
          </cell>
          <cell r="AS297">
            <v>3.9820285776774123</v>
          </cell>
          <cell r="AT297">
            <v>9.9968503824996571</v>
          </cell>
          <cell r="AU297">
            <v>3.97</v>
          </cell>
          <cell r="AV297">
            <v>9.9619999999999997</v>
          </cell>
          <cell r="AW297">
            <v>0.22722698199999994</v>
          </cell>
          <cell r="AX297">
            <v>7.2478002363999927E-2</v>
          </cell>
          <cell r="AY297">
            <v>3.9857304321272755</v>
          </cell>
          <cell r="AZ297">
            <v>10.006492380912764</v>
          </cell>
          <cell r="BA297">
            <v>0.48405317900000011</v>
          </cell>
          <cell r="BB297">
            <v>0.12419768476399984</v>
          </cell>
          <cell r="BC297">
            <v>4.0019248909026333</v>
          </cell>
          <cell r="BD297">
            <v>10.052297227383571</v>
          </cell>
          <cell r="BE297">
            <v>4.0069999999999997</v>
          </cell>
          <cell r="BF297">
            <v>10.252000000000001</v>
          </cell>
          <cell r="BG297">
            <v>0.79174801562999997</v>
          </cell>
          <cell r="BH297">
            <v>0.13453924076400003</v>
          </cell>
          <cell r="BI297">
            <v>4.0556174724387262</v>
          </cell>
          <cell r="BJ297">
            <v>10.389510977782296</v>
          </cell>
          <cell r="BK297">
            <v>1.0833078862269998</v>
          </cell>
          <cell r="BL297">
            <v>0.13453924076400003</v>
          </cell>
          <cell r="BM297">
            <v>4.0709203969636416</v>
          </cell>
          <cell r="BN297">
            <v>10.43279418459651</v>
          </cell>
          <cell r="BO297">
            <v>4.008</v>
          </cell>
          <cell r="BP297">
            <v>10.286</v>
          </cell>
          <cell r="BQ297">
            <v>1.3198440514629999</v>
          </cell>
          <cell r="BR297">
            <v>0.13453924076400003</v>
          </cell>
          <cell r="BS297">
            <v>4.0843353259338322</v>
          </cell>
          <cell r="BT297">
            <v>10.501908906447591</v>
          </cell>
        </row>
        <row r="298">
          <cell r="B298" t="str">
            <v>Settle</v>
          </cell>
          <cell r="C298" t="str">
            <v>SETTLE</v>
          </cell>
          <cell r="D298">
            <v>11</v>
          </cell>
          <cell r="E298">
            <v>50</v>
          </cell>
          <cell r="F298">
            <v>20</v>
          </cell>
          <cell r="G298">
            <v>0.13500022044165036</v>
          </cell>
          <cell r="H298">
            <v>0.14348555018379161</v>
          </cell>
          <cell r="I298">
            <v>2.8690000000000002</v>
          </cell>
          <cell r="J298">
            <v>6.7480000000000002</v>
          </cell>
          <cell r="K298">
            <v>1.3248279000000029E-2</v>
          </cell>
          <cell r="L298">
            <v>2.9816039999985833E-4</v>
          </cell>
          <cell r="M298">
            <v>2.8697110036758322</v>
          </cell>
          <cell r="N298">
            <v>6.7500110220825178</v>
          </cell>
          <cell r="O298">
            <v>3.2102069000000011E-2</v>
          </cell>
          <cell r="P298">
            <v>6.1512039999955803E-4</v>
          </cell>
          <cell r="Q298">
            <v>2.8707172071006566</v>
          </cell>
          <cell r="R298">
            <v>6.7528569951423032</v>
          </cell>
          <cell r="S298">
            <v>5.7443762000000009E-2</v>
          </cell>
          <cell r="T298">
            <v>9.5945639999994725E-4</v>
          </cell>
          <cell r="U298">
            <v>2.8720653739877076</v>
          </cell>
          <cell r="V298">
            <v>6.7566701869343229</v>
          </cell>
          <cell r="W298">
            <v>9.2729846999999976E-2</v>
          </cell>
          <cell r="X298">
            <v>3.163796439999933E-2</v>
          </cell>
          <cell r="Y298">
            <v>2.8755276172173017</v>
          </cell>
          <cell r="Z298">
            <v>6.7664628895973751</v>
          </cell>
          <cell r="AA298">
            <v>0.141325543</v>
          </cell>
          <cell r="AB298">
            <v>6.2340764399999582E-2</v>
          </cell>
          <cell r="AC298">
            <v>2.87968970885475</v>
          </cell>
          <cell r="AD298">
            <v>6.7782350624804142</v>
          </cell>
          <cell r="AE298">
            <v>0.20303032200000004</v>
          </cell>
          <cell r="AF298">
            <v>9.3114776399999766E-2</v>
          </cell>
          <cell r="AG298">
            <v>2.8845435865709481</v>
          </cell>
          <cell r="AH298">
            <v>6.7919639018731104</v>
          </cell>
          <cell r="AI298">
            <v>0.28060744800000004</v>
          </cell>
          <cell r="AJ298">
            <v>0.12384859239999946</v>
          </cell>
          <cell r="AK298">
            <v>2.8902284367091191</v>
          </cell>
          <cell r="AL298">
            <v>6.8080430862040302</v>
          </cell>
          <cell r="AM298">
            <v>0.37324802800000001</v>
          </cell>
          <cell r="AN298">
            <v>0.15464636039999924</v>
          </cell>
          <cell r="AO298">
            <v>2.8967072697496761</v>
          </cell>
          <cell r="AP298">
            <v>6.8263679933126422</v>
          </cell>
          <cell r="AQ298">
            <v>0.47703900399999999</v>
          </cell>
          <cell r="AR298">
            <v>0.18543382440000089</v>
          </cell>
          <cell r="AS298">
            <v>2.9037708059825049</v>
          </cell>
          <cell r="AT298">
            <v>6.8463466907902042</v>
          </cell>
          <cell r="AU298">
            <v>2.8719999999999999</v>
          </cell>
          <cell r="AV298">
            <v>6.891</v>
          </cell>
          <cell r="AW298">
            <v>0.5932097449999999</v>
          </cell>
          <cell r="AX298">
            <v>0.21619433240000019</v>
          </cell>
          <cell r="AY298">
            <v>2.9144826965427337</v>
          </cell>
          <cell r="AZ298">
            <v>7.0111592112338288</v>
          </cell>
          <cell r="BA298">
            <v>1.3433212819999998</v>
          </cell>
          <cell r="BB298">
            <v>0.36813272040000067</v>
          </cell>
          <cell r="BC298">
            <v>2.9618280389992093</v>
          </cell>
          <cell r="BD298">
            <v>7.1450720620681221</v>
          </cell>
          <cell r="BE298">
            <v>2.875</v>
          </cell>
          <cell r="BF298">
            <v>7.056</v>
          </cell>
          <cell r="BG298">
            <v>2.2193563713</v>
          </cell>
          <cell r="BH298">
            <v>0.39754152039999857</v>
          </cell>
          <cell r="BI298">
            <v>3.0123515183831597</v>
          </cell>
          <cell r="BJ298">
            <v>7.4444887602200041</v>
          </cell>
          <cell r="BK298">
            <v>3.0176650756309997</v>
          </cell>
          <cell r="BL298">
            <v>0.3016127523999983</v>
          </cell>
          <cell r="BM298">
            <v>3.0492169043208048</v>
          </cell>
          <cell r="BN298">
            <v>7.5487598177702759</v>
          </cell>
          <cell r="BO298">
            <v>2.8420000000000001</v>
          </cell>
          <cell r="BP298">
            <v>7.056</v>
          </cell>
          <cell r="BQ298">
            <v>3.6402386160330003</v>
          </cell>
          <cell r="BR298">
            <v>4.4906700399998112E-2</v>
          </cell>
          <cell r="BS298">
            <v>3.0354199673132256</v>
          </cell>
          <cell r="BT298">
            <v>7.603074282016248</v>
          </cell>
        </row>
        <row r="299">
          <cell r="B299" t="str">
            <v>Moss Side (Leyland) &amp; Seven Stars</v>
          </cell>
          <cell r="C299" t="str">
            <v>SEVEN STARS</v>
          </cell>
          <cell r="D299">
            <v>11</v>
          </cell>
          <cell r="E299">
            <v>33.405000000000001</v>
          </cell>
          <cell r="F299">
            <v>13.1</v>
          </cell>
          <cell r="G299">
            <v>0.69001194250406883</v>
          </cell>
          <cell r="H299">
            <v>0.60056189355395584</v>
          </cell>
          <cell r="I299">
            <v>7.8659999999999997</v>
          </cell>
          <cell r="J299">
            <v>23.045999999999999</v>
          </cell>
          <cell r="K299">
            <v>2.4603779999999964E-2</v>
          </cell>
          <cell r="L299">
            <v>1.3230479999997158E-3</v>
          </cell>
          <cell r="M299">
            <v>7.8673608055568209</v>
          </cell>
          <cell r="N299">
            <v>23.049848939348418</v>
          </cell>
          <cell r="O299">
            <v>5.9430648999999947E-2</v>
          </cell>
          <cell r="P299">
            <v>2.5931120000013408E-3</v>
          </cell>
          <cell r="Q299">
            <v>7.8692554031917723</v>
          </cell>
          <cell r="R299">
            <v>23.055207670689597</v>
          </cell>
          <cell r="S299">
            <v>0.10602904999999996</v>
          </cell>
          <cell r="T299">
            <v>3.8704600000007972E-3</v>
          </cell>
          <cell r="U299">
            <v>7.871768228334755</v>
          </cell>
          <cell r="V299">
            <v>23.062315013483751</v>
          </cell>
          <cell r="W299">
            <v>0.16833512900000003</v>
          </cell>
          <cell r="X299">
            <v>4.3843168000000432E-2</v>
          </cell>
          <cell r="Y299">
            <v>7.8771364724444677</v>
          </cell>
          <cell r="Z299">
            <v>23.077498700735919</v>
          </cell>
          <cell r="AA299">
            <v>0.25429966900000001</v>
          </cell>
          <cell r="AB299">
            <v>8.3826595999999753E-2</v>
          </cell>
          <cell r="AC299">
            <v>7.8837470263743477</v>
          </cell>
          <cell r="AD299">
            <v>23.096196170780793</v>
          </cell>
          <cell r="AE299">
            <v>0.36353557499999989</v>
          </cell>
          <cell r="AF299">
            <v>0.12398512800000105</v>
          </cell>
          <cell r="AG299">
            <v>7.8915882008284148</v>
          </cell>
          <cell r="AH299">
            <v>23.118374361296542</v>
          </cell>
          <cell r="AI299">
            <v>0.50154328500000023</v>
          </cell>
          <cell r="AJ299">
            <v>0.16394049200000094</v>
          </cell>
          <cell r="AK299">
            <v>7.9009288397992981</v>
          </cell>
          <cell r="AL299">
            <v>23.144793677924248</v>
          </cell>
          <cell r="AM299">
            <v>0.6668103769999999</v>
          </cell>
          <cell r="AN299">
            <v>0.20405702399999903</v>
          </cell>
          <cell r="AO299">
            <v>7.9117086843996196</v>
          </cell>
          <cell r="AP299">
            <v>23.175283682792347</v>
          </cell>
          <cell r="AQ299">
            <v>0.85224588600000006</v>
          </cell>
          <cell r="AR299">
            <v>0.24410002400000064</v>
          </cell>
          <cell r="AS299">
            <v>7.9235432369330399</v>
          </cell>
          <cell r="AT299">
            <v>23.208756852187108</v>
          </cell>
          <cell r="AU299">
            <v>7.867</v>
          </cell>
          <cell r="AV299">
            <v>23.111000000000001</v>
          </cell>
          <cell r="AW299">
            <v>1.0659138419999996</v>
          </cell>
          <cell r="AX299">
            <v>0.28402810800000111</v>
          </cell>
          <cell r="AY299">
            <v>7.93785357711117</v>
          </cell>
          <cell r="AZ299">
            <v>23.311404179386528</v>
          </cell>
          <cell r="BA299">
            <v>2.452957853</v>
          </cell>
          <cell r="BB299">
            <v>0.47849139999999935</v>
          </cell>
          <cell r="BC299">
            <v>8.0208611832122987</v>
          </cell>
          <cell r="BD299">
            <v>23.546185144043207</v>
          </cell>
          <cell r="BE299">
            <v>7.8710000000000004</v>
          </cell>
          <cell r="BF299">
            <v>23.215</v>
          </cell>
          <cell r="BG299">
            <v>4.0323612420299995</v>
          </cell>
          <cell r="BH299">
            <v>0.5171361559999994</v>
          </cell>
          <cell r="BI299">
            <v>8.1097866861300112</v>
          </cell>
          <cell r="BJ299">
            <v>23.890390740078377</v>
          </cell>
          <cell r="BK299">
            <v>5.4439404544676</v>
          </cell>
          <cell r="BL299">
            <v>0.5171361559999994</v>
          </cell>
          <cell r="BM299">
            <v>8.1838753805194049</v>
          </cell>
          <cell r="BN299">
            <v>24.099945212926368</v>
          </cell>
          <cell r="BO299">
            <v>7.8719999999999999</v>
          </cell>
          <cell r="BP299">
            <v>23.274000000000001</v>
          </cell>
          <cell r="BQ299">
            <v>6.5366311828020001</v>
          </cell>
          <cell r="BR299">
            <v>0.5171361559999994</v>
          </cell>
          <cell r="BS299">
            <v>8.2422267701689389</v>
          </cell>
          <cell r="BT299">
            <v>24.321159439053002</v>
          </cell>
        </row>
        <row r="300">
          <cell r="B300" t="str">
            <v>Shannon St South</v>
          </cell>
          <cell r="C300" t="str">
            <v>SHANNON ST</v>
          </cell>
          <cell r="D300">
            <v>6.6</v>
          </cell>
          <cell r="E300">
            <v>62.5</v>
          </cell>
          <cell r="F300">
            <v>25</v>
          </cell>
          <cell r="G300">
            <v>0.65053651659029754</v>
          </cell>
          <cell r="H300">
            <v>0.55739823835155855</v>
          </cell>
          <cell r="I300">
            <v>13.933</v>
          </cell>
          <cell r="J300">
            <v>40.652999999999999</v>
          </cell>
          <cell r="K300">
            <v>1.7604452000000048E-2</v>
          </cell>
          <cell r="L300">
            <v>4.7551600000002026E-3</v>
          </cell>
          <cell r="M300">
            <v>13.934955958788965</v>
          </cell>
          <cell r="N300">
            <v>40.658532286893596</v>
          </cell>
          <cell r="O300">
            <v>4.1712552999999986E-2</v>
          </cell>
          <cell r="P300">
            <v>9.0233040000002873E-3</v>
          </cell>
          <cell r="Q300">
            <v>13.93743823646917</v>
          </cell>
          <cell r="R300">
            <v>40.665553228415433</v>
          </cell>
          <cell r="S300">
            <v>7.3040701000000041E-2</v>
          </cell>
          <cell r="T300">
            <v>1.3102143999999871E-2</v>
          </cell>
          <cell r="U300">
            <v>13.940535544659017</v>
          </cell>
          <cell r="V300">
            <v>40.674313738913298</v>
          </cell>
          <cell r="W300">
            <v>0.11364744640000002</v>
          </cell>
          <cell r="X300">
            <v>0.16375423999999983</v>
          </cell>
          <cell r="Y300">
            <v>13.957266354290409</v>
          </cell>
          <cell r="Z300">
            <v>40.721635614693689</v>
          </cell>
          <cell r="AA300">
            <v>0.16814418180000001</v>
          </cell>
          <cell r="AB300">
            <v>0.31429903599999953</v>
          </cell>
          <cell r="AC300">
            <v>13.97520283661599</v>
          </cell>
          <cell r="AD300">
            <v>40.772367647825895</v>
          </cell>
          <cell r="AE300">
            <v>0.23594364099999998</v>
          </cell>
          <cell r="AF300">
            <v>0.46520485600000105</v>
          </cell>
          <cell r="AG300">
            <v>13.994334586891645</v>
          </cell>
          <cell r="AH300">
            <v>40.826480409249427</v>
          </cell>
          <cell r="AI300">
            <v>0.31988066699999995</v>
          </cell>
          <cell r="AJ300">
            <v>0.61546728799999961</v>
          </cell>
          <cell r="AK300">
            <v>14.01482172630382</v>
          </cell>
          <cell r="AL300">
            <v>40.884426790071281</v>
          </cell>
          <cell r="AM300">
            <v>0.41884446500000017</v>
          </cell>
          <cell r="AN300">
            <v>0.76606319600000017</v>
          </cell>
          <cell r="AO300">
            <v>14.036652538945939</v>
          </cell>
          <cell r="AP300">
            <v>40.946173652703507</v>
          </cell>
          <cell r="AQ300">
            <v>0.52880592700000018</v>
          </cell>
          <cell r="AR300">
            <v>0.91638527599999975</v>
          </cell>
          <cell r="AS300">
            <v>14.059421443951898</v>
          </cell>
          <cell r="AT300">
            <v>41.010573841223128</v>
          </cell>
          <cell r="AU300">
            <v>13.943</v>
          </cell>
          <cell r="AV300">
            <v>41.075000000000003</v>
          </cell>
          <cell r="AW300">
            <v>0.65592100099999995</v>
          </cell>
          <cell r="AX300">
            <v>1.0663548719999998</v>
          </cell>
          <cell r="AY300">
            <v>14.093660066499295</v>
          </cell>
          <cell r="AZ300">
            <v>41.501131018702672</v>
          </cell>
          <cell r="BA300">
            <v>1.4831654669999996</v>
          </cell>
          <cell r="BB300">
            <v>1.8025062360000002</v>
          </cell>
          <cell r="BC300">
            <v>14.230421733666027</v>
          </cell>
          <cell r="BD300">
            <v>41.887951427742571</v>
          </cell>
          <cell r="BE300">
            <v>13.962</v>
          </cell>
          <cell r="BF300">
            <v>41.805999999999997</v>
          </cell>
          <cell r="BG300">
            <v>2.4417303193359996</v>
          </cell>
          <cell r="BH300">
            <v>1.9471242200000001</v>
          </cell>
          <cell r="BI300">
            <v>14.345925204502992</v>
          </cell>
          <cell r="BJ300">
            <v>42.891904462289993</v>
          </cell>
          <cell r="BK300">
            <v>3.3671749455543996</v>
          </cell>
          <cell r="BL300">
            <v>1.7339491839999992</v>
          </cell>
          <cell r="BM300">
            <v>14.408232634752716</v>
          </cell>
          <cell r="BN300">
            <v>43.068136488081542</v>
          </cell>
          <cell r="BO300">
            <v>13.884</v>
          </cell>
          <cell r="BP300">
            <v>42.189</v>
          </cell>
          <cell r="BQ300">
            <v>4.1684633475908992</v>
          </cell>
          <cell r="BR300">
            <v>1.1634912880000003</v>
          </cell>
          <cell r="BS300">
            <v>14.35042506729777</v>
          </cell>
          <cell r="BT300">
            <v>43.508249312006576</v>
          </cell>
        </row>
        <row r="301">
          <cell r="B301" t="str">
            <v>Shap</v>
          </cell>
          <cell r="C301" t="str">
            <v>SHAP</v>
          </cell>
          <cell r="D301">
            <v>11</v>
          </cell>
          <cell r="E301">
            <v>33.405000000000001</v>
          </cell>
          <cell r="F301">
            <v>13.1</v>
          </cell>
          <cell r="G301">
            <v>0.49038369257850123</v>
          </cell>
          <cell r="H301">
            <v>0.45033954509473284</v>
          </cell>
          <cell r="I301">
            <v>5.899</v>
          </cell>
          <cell r="J301">
            <v>16.38</v>
          </cell>
          <cell r="K301">
            <v>8.410547000000046E-3</v>
          </cell>
          <cell r="L301">
            <v>1.2577559999993326E-4</v>
          </cell>
          <cell r="M301">
            <v>5.8994480407410004</v>
          </cell>
          <cell r="N301">
            <v>16.381267250584834</v>
          </cell>
          <cell r="O301">
            <v>1.9942728000000021E-2</v>
          </cell>
          <cell r="P301">
            <v>2.6097640000011246E-4</v>
          </cell>
          <cell r="Q301">
            <v>5.9000604194703605</v>
          </cell>
          <cell r="R301">
            <v>16.382999319193576</v>
          </cell>
          <cell r="S301">
            <v>3.4945798000000083E-2</v>
          </cell>
          <cell r="T301">
            <v>4.0880759999994964E-4</v>
          </cell>
          <cell r="U301">
            <v>5.9008556355509318</v>
          </cell>
          <cell r="V301">
            <v>16.385248529925899</v>
          </cell>
          <cell r="W301">
            <v>5.5637079000000089E-2</v>
          </cell>
          <cell r="X301">
            <v>1.4179799600000154E-2</v>
          </cell>
          <cell r="Y301">
            <v>5.9026644357866989</v>
          </cell>
          <cell r="Z301">
            <v>16.390364589575988</v>
          </cell>
          <cell r="AA301">
            <v>8.3208223999999997E-2</v>
          </cell>
          <cell r="AB301">
            <v>2.7961759599999692E-2</v>
          </cell>
          <cell r="AC301">
            <v>5.9048349109052056</v>
          </cell>
          <cell r="AD301">
            <v>16.39650362027476</v>
          </cell>
          <cell r="AE301">
            <v>0.117352966</v>
          </cell>
          <cell r="AF301">
            <v>4.1775119599999799E-2</v>
          </cell>
          <cell r="AG301">
            <v>5.9073520584597086</v>
          </cell>
          <cell r="AH301">
            <v>16.403623188694905</v>
          </cell>
          <cell r="AI301">
            <v>0.15910152599999999</v>
          </cell>
          <cell r="AJ301">
            <v>5.5571051600000088E-2</v>
          </cell>
          <cell r="AK301">
            <v>5.9102673882240904</v>
          </cell>
          <cell r="AL301">
            <v>16.411868986478062</v>
          </cell>
          <cell r="AM301">
            <v>0.20791241199999999</v>
          </cell>
          <cell r="AN301">
            <v>6.9395211599999396E-2</v>
          </cell>
          <cell r="AO301">
            <v>5.9135548755576179</v>
          </cell>
          <cell r="AP301">
            <v>16.42116740482447</v>
          </cell>
          <cell r="AQ301">
            <v>0.26188686299999997</v>
          </cell>
          <cell r="AR301">
            <v>8.3215043600000094E-2</v>
          </cell>
          <cell r="AS301">
            <v>5.9171131526066691</v>
          </cell>
          <cell r="AT301">
            <v>16.431231732147371</v>
          </cell>
          <cell r="AU301">
            <v>5.9039999999999999</v>
          </cell>
          <cell r="AV301">
            <v>16.63</v>
          </cell>
          <cell r="AW301">
            <v>0.32002267699999998</v>
          </cell>
          <cell r="AX301">
            <v>9.7023183600000173E-2</v>
          </cell>
          <cell r="AY301">
            <v>5.9258892308983482</v>
          </cell>
          <cell r="AZ301">
            <v>16.691912094412718</v>
          </cell>
          <cell r="BA301">
            <v>0.6839420169999999</v>
          </cell>
          <cell r="BB301">
            <v>0.16525341560000006</v>
          </cell>
          <cell r="BC301">
            <v>5.9485712010551097</v>
          </cell>
          <cell r="BD301">
            <v>16.756066394046787</v>
          </cell>
          <cell r="BE301">
            <v>5.9370000000000003</v>
          </cell>
          <cell r="BF301">
            <v>16.891999999999999</v>
          </cell>
          <cell r="BG301">
            <v>1.1193323939000002</v>
          </cell>
          <cell r="BH301">
            <v>0.17886072359999972</v>
          </cell>
          <cell r="BI301">
            <v>6.0051374678044311</v>
          </cell>
          <cell r="BJ301">
            <v>17.084721862149575</v>
          </cell>
          <cell r="BK301">
            <v>1.5300434475269999</v>
          </cell>
          <cell r="BL301">
            <v>0.17886072359999883</v>
          </cell>
          <cell r="BM301">
            <v>6.0266942075654049</v>
          </cell>
          <cell r="BN301">
            <v>17.145693529610604</v>
          </cell>
          <cell r="BO301">
            <v>5.9160000000000004</v>
          </cell>
          <cell r="BP301">
            <v>16.908999999999999</v>
          </cell>
          <cell r="BQ301">
            <v>1.861158970243</v>
          </cell>
          <cell r="BR301">
            <v>0.17886072359999972</v>
          </cell>
          <cell r="BS301">
            <v>6.0230732653993089</v>
          </cell>
          <cell r="BT301">
            <v>17.211848928190552</v>
          </cell>
        </row>
        <row r="302">
          <cell r="B302" t="str">
            <v>Shaw</v>
          </cell>
          <cell r="C302" t="str">
            <v>SHAW</v>
          </cell>
          <cell r="D302">
            <v>6.6</v>
          </cell>
          <cell r="E302">
            <v>50</v>
          </cell>
          <cell r="F302">
            <v>20</v>
          </cell>
          <cell r="G302">
            <v>0.74283516625387269</v>
          </cell>
          <cell r="H302">
            <v>0.63895179354884646</v>
          </cell>
          <cell r="I302">
            <v>12.776999999999999</v>
          </cell>
          <cell r="J302">
            <v>37.136000000000003</v>
          </cell>
          <cell r="K302">
            <v>1.9653423000000059E-2</v>
          </cell>
          <cell r="L302">
            <v>3.6197079999999993E-3</v>
          </cell>
          <cell r="M302">
            <v>12.779035870976928</v>
          </cell>
          <cell r="N302">
            <v>37.141758312693632</v>
          </cell>
          <cell r="O302">
            <v>4.7283951999999907E-2</v>
          </cell>
          <cell r="P302">
            <v>6.9493000000000471E-3</v>
          </cell>
          <cell r="Q302">
            <v>12.781744179188065</v>
          </cell>
          <cell r="R302">
            <v>37.149418565100184</v>
          </cell>
          <cell r="S302">
            <v>8.4037210999999945E-2</v>
          </cell>
          <cell r="T302">
            <v>1.0192391999999995E-2</v>
          </cell>
          <cell r="U302">
            <v>12.785242952523891</v>
          </cell>
          <cell r="V302">
            <v>37.159314590506568</v>
          </cell>
          <cell r="W302">
            <v>0.13289267099999991</v>
          </cell>
          <cell r="X302">
            <v>5.4204560000000068E-2</v>
          </cell>
          <cell r="Y302">
            <v>12.793366763133708</v>
          </cell>
          <cell r="Z302">
            <v>37.182292196791686</v>
          </cell>
          <cell r="AA302">
            <v>0.19994016299999995</v>
          </cell>
          <cell r="AB302">
            <v>9.8172835999999375E-2</v>
          </cell>
          <cell r="AC302">
            <v>12.803078124275995</v>
          </cell>
          <cell r="AD302">
            <v>37.209760074064732</v>
          </cell>
          <cell r="AE302">
            <v>0.28479851699999992</v>
          </cell>
          <cell r="AF302">
            <v>0.14249180000000017</v>
          </cell>
          <cell r="AG302">
            <v>12.814378209021525</v>
          </cell>
          <cell r="AH302">
            <v>37.241721540270916</v>
          </cell>
          <cell r="AI302">
            <v>0.39160978499999988</v>
          </cell>
          <cell r="AJ302">
            <v>0.1862880519999992</v>
          </cell>
          <cell r="AK302">
            <v>12.827552950266067</v>
          </cell>
          <cell r="AL302">
            <v>37.278985335768496</v>
          </cell>
          <cell r="AM302">
            <v>0.51916651899999999</v>
          </cell>
          <cell r="AN302">
            <v>0.2304084400000006</v>
          </cell>
          <cell r="AO302">
            <v>12.842570803690371</v>
          </cell>
          <cell r="AP302">
            <v>37.321462239749259</v>
          </cell>
          <cell r="AQ302">
            <v>0.66204244299999992</v>
          </cell>
          <cell r="AR302">
            <v>0.27431876399999933</v>
          </cell>
          <cell r="AS302">
            <v>12.858910362866691</v>
          </cell>
          <cell r="AT302">
            <v>37.367677492129957</v>
          </cell>
          <cell r="AU302">
            <v>12.786</v>
          </cell>
          <cell r="AV302">
            <v>37.463999999999999</v>
          </cell>
          <cell r="AW302">
            <v>0.82660443000000006</v>
          </cell>
          <cell r="AX302">
            <v>0.31793858000000075</v>
          </cell>
          <cell r="AY302">
            <v>12.886121547715545</v>
          </cell>
          <cell r="AZ302">
            <v>37.747186501330219</v>
          </cell>
          <cell r="BA302">
            <v>1.894275736</v>
          </cell>
          <cell r="BB302">
            <v>0.52434438800000205</v>
          </cell>
          <cell r="BC302">
            <v>12.9975743908574</v>
          </cell>
          <cell r="BD302">
            <v>38.062422746002724</v>
          </cell>
          <cell r="BE302">
            <v>12.804</v>
          </cell>
          <cell r="BF302">
            <v>38.140999999999998</v>
          </cell>
          <cell r="BG302">
            <v>3.1120820543999996</v>
          </cell>
          <cell r="BH302">
            <v>0.56507560400000134</v>
          </cell>
          <cell r="BI302">
            <v>13.125667873322717</v>
          </cell>
          <cell r="BJ302">
            <v>39.050814138065391</v>
          </cell>
          <cell r="BK302">
            <v>4.2119459989620998</v>
          </cell>
          <cell r="BL302">
            <v>0.56507560400000134</v>
          </cell>
          <cell r="BM302">
            <v>13.22188101642346</v>
          </cell>
          <cell r="BN302">
            <v>39.322946001768614</v>
          </cell>
          <cell r="BO302">
            <v>12.813000000000001</v>
          </cell>
          <cell r="BP302">
            <v>38.49</v>
          </cell>
          <cell r="BQ302">
            <v>5.0778746552024989</v>
          </cell>
          <cell r="BR302">
            <v>0.56507560400000134</v>
          </cell>
          <cell r="BS302">
            <v>13.306630128965793</v>
          </cell>
          <cell r="BT302">
            <v>39.886196846358814</v>
          </cell>
        </row>
        <row r="303">
          <cell r="B303" t="str">
            <v>Siddick</v>
          </cell>
          <cell r="C303" t="str">
            <v>SIDDICK</v>
          </cell>
          <cell r="D303">
            <v>11</v>
          </cell>
          <cell r="E303">
            <v>62.5</v>
          </cell>
          <cell r="F303">
            <v>25</v>
          </cell>
          <cell r="G303">
            <v>0.63355764652788871</v>
          </cell>
          <cell r="H303">
            <v>0.43872499087270023</v>
          </cell>
          <cell r="I303">
            <v>10.968</v>
          </cell>
          <cell r="J303">
            <v>39.597000000000001</v>
          </cell>
          <cell r="K303">
            <v>2.2885679999973263E-3</v>
          </cell>
          <cell r="L303">
            <v>8.8654400002496914E-5</v>
          </cell>
          <cell r="M303">
            <v>10.968124771817505</v>
          </cell>
          <cell r="N303">
            <v>39.597352907993042</v>
          </cell>
          <cell r="O303">
            <v>5.4975019999972119E-3</v>
          </cell>
          <cell r="P303">
            <v>1.840660000027583E-4</v>
          </cell>
          <cell r="Q303">
            <v>10.96829820498311</v>
          </cell>
          <cell r="R303">
            <v>39.597843451062964</v>
          </cell>
          <cell r="S303">
            <v>9.7560809999990283E-3</v>
          </cell>
          <cell r="T303">
            <v>2.8808239999023044E-4</v>
          </cell>
          <cell r="U303">
            <v>10.968527181858434</v>
          </cell>
          <cell r="V303">
            <v>39.59849109546807</v>
          </cell>
          <cell r="W303">
            <v>1.5593041999999002E-2</v>
          </cell>
          <cell r="X303">
            <v>4.2131352000183142E-3</v>
          </cell>
          <cell r="Y303">
            <v>10.969039554703459</v>
          </cell>
          <cell r="Z303">
            <v>39.599940304720924</v>
          </cell>
          <cell r="AA303">
            <v>2.3545880000000352E-2</v>
          </cell>
          <cell r="AB303">
            <v>8.1452151999883426E-3</v>
          </cell>
          <cell r="AC303">
            <v>10.969663351122239</v>
          </cell>
          <cell r="AD303">
            <v>39.601704667432116</v>
          </cell>
          <cell r="AE303">
            <v>3.3562544999998778E-2</v>
          </cell>
          <cell r="AF303">
            <v>1.2099511199977542E-2</v>
          </cell>
          <cell r="AG303">
            <v>10.970396636403528</v>
          </cell>
          <cell r="AH303">
            <v>39.603778711411891</v>
          </cell>
          <cell r="AI303">
            <v>4.6065759000001094E-2</v>
          </cell>
          <cell r="AJ303">
            <v>1.6039295199988146E-2</v>
          </cell>
          <cell r="AK303">
            <v>10.971259669978219</v>
          </cell>
          <cell r="AL303">
            <v>39.606219738984116</v>
          </cell>
          <cell r="AM303">
            <v>6.0917764000002705E-2</v>
          </cell>
          <cell r="AN303">
            <v>1.9999251199976698E-2</v>
          </cell>
          <cell r="AO303">
            <v>10.972247041864339</v>
          </cell>
          <cell r="AP303">
            <v>39.609012448409032</v>
          </cell>
          <cell r="AQ303">
            <v>7.7500737000001152E-2</v>
          </cell>
          <cell r="AR303">
            <v>2.3955303199997502E-2</v>
          </cell>
          <cell r="AS303">
            <v>10.973325061101853</v>
          </cell>
          <cell r="AT303">
            <v>39.612061547261412</v>
          </cell>
          <cell r="AU303">
            <v>10.973000000000001</v>
          </cell>
          <cell r="AV303">
            <v>39.847999999999999</v>
          </cell>
          <cell r="AW303">
            <v>9.6012865699997008E-2</v>
          </cell>
          <cell r="AX303">
            <v>2.7902079199989771E-2</v>
          </cell>
          <cell r="AY303">
            <v>10.97950384789042</v>
          </cell>
          <cell r="AZ303">
            <v>39.866395659788488</v>
          </cell>
          <cell r="BA303">
            <v>0.21487487099999925</v>
          </cell>
          <cell r="BB303">
            <v>4.7085543199997915E-2</v>
          </cell>
          <cell r="BC303">
            <v>10.986749355968673</v>
          </cell>
          <cell r="BD303">
            <v>39.886889051369579</v>
          </cell>
          <cell r="BE303">
            <v>10.968999999999999</v>
          </cell>
          <cell r="BF303">
            <v>39.991</v>
          </cell>
          <cell r="BG303">
            <v>0.35320915263000074</v>
          </cell>
          <cell r="BH303">
            <v>5.0895591199989099E-2</v>
          </cell>
          <cell r="BI303">
            <v>10.990209998421005</v>
          </cell>
          <cell r="BJ303">
            <v>40.050990934849793</v>
          </cell>
          <cell r="BK303">
            <v>0.47963172216439887</v>
          </cell>
          <cell r="BL303">
            <v>5.0895591199989099E-2</v>
          </cell>
          <cell r="BM303">
            <v>10.996845462471216</v>
          </cell>
          <cell r="BN303">
            <v>40.069758861354693</v>
          </cell>
          <cell r="BO303">
            <v>10.997</v>
          </cell>
          <cell r="BP303">
            <v>40.079000000000001</v>
          </cell>
          <cell r="BQ303">
            <v>0.57899675992839761</v>
          </cell>
          <cell r="BR303">
            <v>5.0895591199989099E-2</v>
          </cell>
          <cell r="BS303">
            <v>11.030060774407678</v>
          </cell>
          <cell r="BT303">
            <v>40.172509991099794</v>
          </cell>
        </row>
        <row r="304">
          <cell r="B304" t="str">
            <v>Silloth</v>
          </cell>
          <cell r="C304" t="str">
            <v>SILLOTH</v>
          </cell>
          <cell r="D304">
            <v>11</v>
          </cell>
          <cell r="E304">
            <v>33.405000000000001</v>
          </cell>
          <cell r="F304">
            <v>13.1</v>
          </cell>
          <cell r="G304">
            <v>0.54126298502071712</v>
          </cell>
          <cell r="H304">
            <v>0.53028001687604043</v>
          </cell>
          <cell r="I304">
            <v>6.9459999999999997</v>
          </cell>
          <cell r="J304">
            <v>18.079000000000001</v>
          </cell>
          <cell r="K304">
            <v>1.2434703000000047E-2</v>
          </cell>
          <cell r="L304">
            <v>2.9661840000194672E-4</v>
          </cell>
          <cell r="M304">
            <v>6.9466682210761297</v>
          </cell>
          <cell r="N304">
            <v>18.080890014617054</v>
          </cell>
          <cell r="O304">
            <v>2.948626199999993E-2</v>
          </cell>
          <cell r="P304">
            <v>6.1577840000381912E-4</v>
          </cell>
          <cell r="Q304">
            <v>6.9475799473752815</v>
          </cell>
          <cell r="R304">
            <v>18.083468766011919</v>
          </cell>
          <cell r="S304">
            <v>5.1671826000000087E-2</v>
          </cell>
          <cell r="T304">
            <v>9.6491440000079365E-4</v>
          </cell>
          <cell r="U304">
            <v>6.9487627123853821</v>
          </cell>
          <cell r="V304">
            <v>18.086814130648687</v>
          </cell>
          <cell r="W304">
            <v>8.1337654000000037E-2</v>
          </cell>
          <cell r="X304">
            <v>3.3555646399999972E-2</v>
          </cell>
          <cell r="Y304">
            <v>6.9520303343558201</v>
          </cell>
          <cell r="Z304">
            <v>18.09605636126329</v>
          </cell>
          <cell r="AA304">
            <v>0.12103619900000007</v>
          </cell>
          <cell r="AB304">
            <v>6.6172338400001252E-2</v>
          </cell>
          <cell r="AC304">
            <v>6.9558258999511349</v>
          </cell>
          <cell r="AD304">
            <v>18.106791841946833</v>
          </cell>
          <cell r="AE304">
            <v>0.17033606499999998</v>
          </cell>
          <cell r="AF304">
            <v>9.886347440000165E-2</v>
          </cell>
          <cell r="AG304">
            <v>6.9601293115034828</v>
          </cell>
          <cell r="AH304">
            <v>18.11896372791044</v>
          </cell>
          <cell r="AI304">
            <v>0.23098684899999999</v>
          </cell>
          <cell r="AJ304">
            <v>0.13151298240000209</v>
          </cell>
          <cell r="AK304">
            <v>6.9650263068399987</v>
          </cell>
          <cell r="AL304">
            <v>18.132814522349996</v>
          </cell>
          <cell r="AM304">
            <v>0.30216175600000006</v>
          </cell>
          <cell r="AN304">
            <v>0.16422947840000113</v>
          </cell>
          <cell r="AO304">
            <v>6.9704791913389563</v>
          </cell>
          <cell r="AP304">
            <v>18.148237608774956</v>
          </cell>
          <cell r="AQ304">
            <v>0.38104506000000005</v>
          </cell>
          <cell r="AR304">
            <v>0.19693559840000319</v>
          </cell>
          <cell r="AS304">
            <v>6.9763361171557854</v>
          </cell>
          <cell r="AT304">
            <v>18.164803496622902</v>
          </cell>
          <cell r="AU304">
            <v>6.9539999999999997</v>
          </cell>
          <cell r="AV304">
            <v>18.370999999999999</v>
          </cell>
          <cell r="AW304">
            <v>0.46887453800000001</v>
          </cell>
          <cell r="AX304">
            <v>0.22961380639999973</v>
          </cell>
          <cell r="AY304">
            <v>6.990661130333196</v>
          </cell>
          <cell r="AZ304">
            <v>18.474693335458266</v>
          </cell>
          <cell r="BA304">
            <v>1.0250036649999998</v>
          </cell>
          <cell r="BB304">
            <v>0.38894192240000081</v>
          </cell>
          <cell r="BC304">
            <v>7.0282128968640789</v>
          </cell>
          <cell r="BD304">
            <v>18.580905770496351</v>
          </cell>
          <cell r="BE304">
            <v>6.9550000000000001</v>
          </cell>
          <cell r="BF304">
            <v>18.436</v>
          </cell>
          <cell r="BG304">
            <v>1.6775523738000002</v>
          </cell>
          <cell r="BH304">
            <v>0.41340229040000409</v>
          </cell>
          <cell r="BI304">
            <v>7.0647466580217433</v>
          </cell>
          <cell r="BJ304">
            <v>18.746410424398942</v>
          </cell>
          <cell r="BK304">
            <v>2.2901901470310002</v>
          </cell>
          <cell r="BL304">
            <v>0.32384869040000019</v>
          </cell>
          <cell r="BM304">
            <v>7.0922014569511749</v>
          </cell>
          <cell r="BN304">
            <v>18.824064322395401</v>
          </cell>
          <cell r="BO304">
            <v>6.8410000000000002</v>
          </cell>
          <cell r="BP304">
            <v>18.318000000000001</v>
          </cell>
          <cell r="BQ304">
            <v>2.790239231872</v>
          </cell>
          <cell r="BR304">
            <v>0.3152950904000047</v>
          </cell>
          <cell r="BS304">
            <v>7.0039982797219427</v>
          </cell>
          <cell r="BT304">
            <v>18.779028755652508</v>
          </cell>
        </row>
        <row r="305">
          <cell r="B305" t="str">
            <v>Hutton End &amp; Skelton C</v>
          </cell>
          <cell r="C305" t="str">
            <v>SKELTON C</v>
          </cell>
          <cell r="D305">
            <v>11</v>
          </cell>
          <cell r="E305">
            <v>40</v>
          </cell>
          <cell r="F305">
            <v>16</v>
          </cell>
          <cell r="G305">
            <v>0.35932259900177399</v>
          </cell>
          <cell r="H305">
            <v>0.41968916905807729</v>
          </cell>
          <cell r="I305">
            <v>6.7140000000000004</v>
          </cell>
          <cell r="J305">
            <v>14.37</v>
          </cell>
          <cell r="K305">
            <v>1.9545764000000077E-2</v>
          </cell>
          <cell r="L305">
            <v>1.5592120000462728E-5</v>
          </cell>
          <cell r="M305">
            <v>6.7150267049292367</v>
          </cell>
          <cell r="N305">
            <v>14.37290396007096</v>
          </cell>
          <cell r="O305">
            <v>4.6181353000000147E-2</v>
          </cell>
          <cell r="P305">
            <v>3.4946879997832525E-5</v>
          </cell>
          <cell r="Q305">
            <v>6.7164257266524245</v>
          </cell>
          <cell r="R305">
            <v>14.376860991060935</v>
          </cell>
          <cell r="S305">
            <v>8.0638915999999838E-2</v>
          </cell>
          <cell r="T305">
            <v>5.780648000097699E-5</v>
          </cell>
          <cell r="U305">
            <v>6.7182354794951413</v>
          </cell>
          <cell r="V305">
            <v>14.381979745090362</v>
          </cell>
          <cell r="W305">
            <v>0.12768733400000043</v>
          </cell>
          <cell r="X305">
            <v>3.6642642080002119E-2</v>
          </cell>
          <cell r="Y305">
            <v>6.7226250869023385</v>
          </cell>
          <cell r="Z305">
            <v>14.394395429747863</v>
          </cell>
          <cell r="AA305">
            <v>0.19007156800000002</v>
          </cell>
          <cell r="AB305">
            <v>7.3230191280000412E-2</v>
          </cell>
          <cell r="AC305">
            <v>6.7278197583271284</v>
          </cell>
          <cell r="AD305">
            <v>14.409088179309885</v>
          </cell>
          <cell r="AE305">
            <v>0.26701789400000031</v>
          </cell>
          <cell r="AF305">
            <v>0.10982393128000467</v>
          </cell>
          <cell r="AG305">
            <v>6.7337790662970294</v>
          </cell>
          <cell r="AH305">
            <v>14.42594364761667</v>
          </cell>
          <cell r="AI305">
            <v>0.36070145000000009</v>
          </cell>
          <cell r="AJ305">
            <v>0.1464150964799984</v>
          </cell>
          <cell r="AK305">
            <v>6.7406167158746131</v>
          </cell>
          <cell r="AL305">
            <v>14.445283441151416</v>
          </cell>
          <cell r="AM305">
            <v>0.46980575700000049</v>
          </cell>
          <cell r="AN305">
            <v>0.18301185888000226</v>
          </cell>
          <cell r="AO305">
            <v>6.7482640387509143</v>
          </cell>
          <cell r="AP305">
            <v>14.466913336606439</v>
          </cell>
          <cell r="AQ305">
            <v>0.59016531500000013</v>
          </cell>
          <cell r="AR305">
            <v>0.21960828008000277</v>
          </cell>
          <cell r="AS305">
            <v>6.7565020911910993</v>
          </cell>
          <cell r="AT305">
            <v>14.49021406758334</v>
          </cell>
          <cell r="AU305">
            <v>6.7149999999999999</v>
          </cell>
          <cell r="AV305">
            <v>14.377000000000001</v>
          </cell>
          <cell r="AW305">
            <v>0.7200024229999995</v>
          </cell>
          <cell r="AX305">
            <v>0.25620291888000324</v>
          </cell>
          <cell r="AY305">
            <v>6.7662374924471607</v>
          </cell>
          <cell r="AZ305">
            <v>14.521921513441528</v>
          </cell>
          <cell r="BA305">
            <v>1.5286618980000002</v>
          </cell>
          <cell r="BB305">
            <v>0.43903063208000681</v>
          </cell>
          <cell r="BC305">
            <v>6.8182770738112826</v>
          </cell>
          <cell r="BD305">
            <v>14.669111676932246</v>
          </cell>
          <cell r="BE305">
            <v>6.7949999999999999</v>
          </cell>
          <cell r="BF305">
            <v>14.568</v>
          </cell>
          <cell r="BG305">
            <v>2.4989594092000003</v>
          </cell>
          <cell r="BH305">
            <v>0.47558894008000152</v>
          </cell>
          <cell r="BI305">
            <v>6.9511232991067606</v>
          </cell>
          <cell r="BJ305">
            <v>15.009583373998424</v>
          </cell>
          <cell r="BK305">
            <v>3.4231561709680003</v>
          </cell>
          <cell r="BL305">
            <v>0.47558894007999797</v>
          </cell>
          <cell r="BM305">
            <v>6.9996310490332085</v>
          </cell>
          <cell r="BN305">
            <v>15.146784009650796</v>
          </cell>
          <cell r="BO305">
            <v>6.7960000000000003</v>
          </cell>
          <cell r="BP305">
            <v>14.571</v>
          </cell>
          <cell r="BQ305">
            <v>4.1785070717649999</v>
          </cell>
          <cell r="BR305">
            <v>0.47558894007999797</v>
          </cell>
          <cell r="BS305">
            <v>7.0402766895702795</v>
          </cell>
          <cell r="BT305">
            <v>15.261918814723783</v>
          </cell>
        </row>
        <row r="306">
          <cell r="B306" t="str">
            <v>Skelmersdale</v>
          </cell>
          <cell r="C306" t="str">
            <v>SKELMERSDALE</v>
          </cell>
          <cell r="D306">
            <v>11</v>
          </cell>
          <cell r="E306">
            <v>33.405000000000001</v>
          </cell>
          <cell r="F306">
            <v>13.1</v>
          </cell>
          <cell r="G306">
            <v>1.0792220448716388</v>
          </cell>
          <cell r="H306">
            <v>0.92664420858945284</v>
          </cell>
          <cell r="I306">
            <v>10.468</v>
          </cell>
          <cell r="J306">
            <v>31.324999999999999</v>
          </cell>
          <cell r="K306">
            <v>2.9025899000000521E-2</v>
          </cell>
          <cell r="L306">
            <v>31.808545569599996</v>
          </cell>
          <cell r="M306">
            <v>12.139039132521832</v>
          </cell>
          <cell r="N306">
            <v>36.051412408937097</v>
          </cell>
          <cell r="O306">
            <v>6.98224430000014E-2</v>
          </cell>
          <cell r="P306">
            <v>37.809137513599993</v>
          </cell>
          <cell r="Q306">
            <v>12.456129793415096</v>
          </cell>
          <cell r="R306">
            <v>36.9482802352113</v>
          </cell>
          <cell r="S306">
            <v>0.12407645600000095</v>
          </cell>
          <cell r="T306">
            <v>37.809783433599989</v>
          </cell>
          <cell r="U306">
            <v>12.459011292605645</v>
          </cell>
          <cell r="V306">
            <v>36.956430345681781</v>
          </cell>
          <cell r="W306">
            <v>0.19724474400000158</v>
          </cell>
          <cell r="X306">
            <v>37.838438705599998</v>
          </cell>
          <cell r="Y306">
            <v>12.464355643494359</v>
          </cell>
          <cell r="Z306">
            <v>36.971546452699585</v>
          </cell>
          <cell r="AA306">
            <v>0.29740642900000047</v>
          </cell>
          <cell r="AB306">
            <v>37.867134729599982</v>
          </cell>
          <cell r="AC306">
            <v>12.471118919219659</v>
          </cell>
          <cell r="AD306">
            <v>36.990675885213157</v>
          </cell>
          <cell r="AE306">
            <v>0.42397193200000149</v>
          </cell>
          <cell r="AF306">
            <v>37.895966393600006</v>
          </cell>
          <cell r="AG306">
            <v>12.47927515523773</v>
          </cell>
          <cell r="AH306">
            <v>37.013745204402497</v>
          </cell>
          <cell r="AI306">
            <v>0.58280258300000121</v>
          </cell>
          <cell r="AJ306">
            <v>37.924700153599986</v>
          </cell>
          <cell r="AK306">
            <v>12.489119733708751</v>
          </cell>
          <cell r="AL306">
            <v>37.041589877181629</v>
          </cell>
          <cell r="AM306">
            <v>0.7721578950000012</v>
          </cell>
          <cell r="AN306">
            <v>37.953557845599974</v>
          </cell>
          <cell r="AO306">
            <v>12.500572946126939</v>
          </cell>
          <cell r="AP306">
            <v>37.073984453850706</v>
          </cell>
          <cell r="AQ306">
            <v>0.98403436100000086</v>
          </cell>
          <cell r="AR306">
            <v>37.982389481599995</v>
          </cell>
          <cell r="AS306">
            <v>12.513206844989288</v>
          </cell>
          <cell r="AT306">
            <v>37.109718516084278</v>
          </cell>
          <cell r="AU306">
            <v>10.474</v>
          </cell>
          <cell r="AV306">
            <v>31.542000000000002</v>
          </cell>
          <cell r="AW306">
            <v>1.2243714120000009</v>
          </cell>
          <cell r="AX306">
            <v>38.011161801599982</v>
          </cell>
          <cell r="AY306">
            <v>12.533331423879133</v>
          </cell>
          <cell r="AZ306">
            <v>37.366668858141935</v>
          </cell>
          <cell r="BA306">
            <v>2.7738209750000005</v>
          </cell>
          <cell r="BB306">
            <v>37.151072857599999</v>
          </cell>
          <cell r="BC306">
            <v>12.569513472874441</v>
          </cell>
          <cell r="BD306">
            <v>37.46900714694916</v>
          </cell>
          <cell r="BE306">
            <v>10.49</v>
          </cell>
          <cell r="BF306">
            <v>32.137</v>
          </cell>
          <cell r="BG306">
            <v>4.5498922066000009</v>
          </cell>
          <cell r="BH306">
            <v>30.139468697599998</v>
          </cell>
          <cell r="BI306">
            <v>12.31071925964145</v>
          </cell>
          <cell r="BJ306">
            <v>37.286771740517679</v>
          </cell>
          <cell r="BK306">
            <v>6.1440841213350001</v>
          </cell>
          <cell r="BL306">
            <v>5.5628120616000025</v>
          </cell>
          <cell r="BM306">
            <v>11.104452696599321</v>
          </cell>
          <cell r="BN306">
            <v>33.874934673934959</v>
          </cell>
          <cell r="BO306">
            <v>10.49</v>
          </cell>
          <cell r="BP306">
            <v>32.154000000000003</v>
          </cell>
          <cell r="BQ306">
            <v>7.3772073972450016</v>
          </cell>
          <cell r="BR306">
            <v>-0.2074666344000029</v>
          </cell>
          <cell r="BS306">
            <v>10.86631379631349</v>
          </cell>
          <cell r="BT306">
            <v>33.218376148909293</v>
          </cell>
        </row>
        <row r="307">
          <cell r="B307" t="str">
            <v>Slipway</v>
          </cell>
          <cell r="C307" t="str">
            <v>SLIPWAY</v>
          </cell>
          <cell r="D307">
            <v>11</v>
          </cell>
          <cell r="E307">
            <v>33.404999999999994</v>
          </cell>
          <cell r="F307">
            <v>13.1</v>
          </cell>
          <cell r="G307">
            <v>0.5867123797522602</v>
          </cell>
          <cell r="H307">
            <v>0.5671836318765644</v>
          </cell>
          <cell r="I307">
            <v>7.4290000000000003</v>
          </cell>
          <cell r="J307">
            <v>19.596</v>
          </cell>
          <cell r="K307">
            <v>1.907388199999982E-2</v>
          </cell>
          <cell r="L307">
            <v>1.990199999999831E-3</v>
          </cell>
          <cell r="M307">
            <v>7.4301055775829941</v>
          </cell>
          <cell r="N307">
            <v>19.59912704562425</v>
          </cell>
          <cell r="O307">
            <v>4.606663699999991E-2</v>
          </cell>
          <cell r="P307">
            <v>3.821963999999678E-3</v>
          </cell>
          <cell r="Q307">
            <v>7.4316184724742591</v>
          </cell>
          <cell r="R307">
            <v>19.603406158571595</v>
          </cell>
          <cell r="S307">
            <v>8.2175534999999855E-2</v>
          </cell>
          <cell r="T307">
            <v>5.6087719999999841E-3</v>
          </cell>
          <cell r="U307">
            <v>7.433607481207007</v>
          </cell>
          <cell r="V307">
            <v>19.609031924822656</v>
          </cell>
          <cell r="W307">
            <v>0.13222840499999977</v>
          </cell>
          <cell r="X307">
            <v>6.620103599999938E-2</v>
          </cell>
          <cell r="Y307">
            <v>7.4394148446524087</v>
          </cell>
          <cell r="Z307">
            <v>19.625457629114891</v>
          </cell>
          <cell r="AA307">
            <v>0.20087486999999993</v>
          </cell>
          <cell r="AB307">
            <v>0.12677314000000006</v>
          </cell>
          <cell r="AC307">
            <v>7.4461970606157228</v>
          </cell>
          <cell r="AD307">
            <v>19.644640632711415</v>
          </cell>
          <cell r="AE307">
            <v>0.28776175999999998</v>
          </cell>
          <cell r="AF307">
            <v>0.18754385200000012</v>
          </cell>
          <cell r="AG307">
            <v>7.4539470748214134</v>
          </cell>
          <cell r="AH307">
            <v>19.666560983107956</v>
          </cell>
          <cell r="AI307">
            <v>0.39658078399999974</v>
          </cell>
          <cell r="AJ307">
            <v>0.2480319879999997</v>
          </cell>
          <cell r="AK307">
            <v>7.4628333961306614</v>
          </cell>
          <cell r="AL307">
            <v>19.691695295338246</v>
          </cell>
          <cell r="AM307">
            <v>0.52608732499999999</v>
          </cell>
          <cell r="AN307">
            <v>0.30870323599999905</v>
          </cell>
          <cell r="AO307">
            <v>7.4728151413736645</v>
          </cell>
          <cell r="AP307">
            <v>19.71992793433586</v>
          </cell>
          <cell r="AQ307">
            <v>0.67090226099999972</v>
          </cell>
          <cell r="AR307">
            <v>0.36926010000000042</v>
          </cell>
          <cell r="AS307">
            <v>7.4835943653749339</v>
          </cell>
          <cell r="AT307">
            <v>19.750416183884766</v>
          </cell>
          <cell r="AU307">
            <v>7.4340000000000002</v>
          </cell>
          <cell r="AV307">
            <v>19.797999999999998</v>
          </cell>
          <cell r="AW307">
            <v>0.83279059700000002</v>
          </cell>
          <cell r="AX307">
            <v>0.42965813999999947</v>
          </cell>
          <cell r="AY307">
            <v>7.5002613743768229</v>
          </cell>
          <cell r="AZ307">
            <v>19.985415468610366</v>
          </cell>
          <cell r="BA307">
            <v>1.8730385959999998</v>
          </cell>
          <cell r="BB307">
            <v>0.72511423599999913</v>
          </cell>
          <cell r="BC307">
            <v>7.5703676579046357</v>
          </cell>
          <cell r="BD307">
            <v>20.183705982555576</v>
          </cell>
          <cell r="BE307">
            <v>7.39</v>
          </cell>
          <cell r="BF307">
            <v>19.893999999999998</v>
          </cell>
          <cell r="BG307">
            <v>3.0951175858999997</v>
          </cell>
          <cell r="BH307">
            <v>0.78389781199999886</v>
          </cell>
          <cell r="BI307">
            <v>7.5935955076516599</v>
          </cell>
          <cell r="BJ307">
            <v>20.469855056318426</v>
          </cell>
          <cell r="BK307">
            <v>4.2196703817339998</v>
          </cell>
          <cell r="BL307">
            <v>0.78389781200000419</v>
          </cell>
          <cell r="BM307">
            <v>7.6526192221419063</v>
          </cell>
          <cell r="BN307">
            <v>20.636799331385912</v>
          </cell>
          <cell r="BO307">
            <v>7.391</v>
          </cell>
          <cell r="BP307">
            <v>19.908999999999999</v>
          </cell>
          <cell r="BQ307">
            <v>5.1068379476549985</v>
          </cell>
          <cell r="BR307">
            <v>0.78389781199999531</v>
          </cell>
          <cell r="BS307">
            <v>7.7001834433237972</v>
          </cell>
          <cell r="BT307">
            <v>20.783502837619451</v>
          </cell>
        </row>
        <row r="308">
          <cell r="B308" t="str">
            <v>Snipe</v>
          </cell>
          <cell r="C308" t="str">
            <v>SNIPE</v>
          </cell>
          <cell r="D308">
            <v>6.6</v>
          </cell>
          <cell r="E308">
            <v>50</v>
          </cell>
          <cell r="F308">
            <v>20</v>
          </cell>
          <cell r="G308">
            <v>0.81238032863058085</v>
          </cell>
          <cell r="H308">
            <v>0.70488867881878847</v>
          </cell>
          <cell r="I308">
            <v>14.096</v>
          </cell>
          <cell r="J308">
            <v>40.613999999999997</v>
          </cell>
          <cell r="K308">
            <v>1.841906900000001E-2</v>
          </cell>
          <cell r="L308">
            <v>1.8556319999998294E-3</v>
          </cell>
          <cell r="M308">
            <v>14.09777357637577</v>
          </cell>
          <cell r="N308">
            <v>40.61901643152904</v>
          </cell>
          <cell r="O308">
            <v>4.4974678000000101E-2</v>
          </cell>
          <cell r="P308">
            <v>3.567984000000024E-3</v>
          </cell>
          <cell r="Q308">
            <v>14.100246381662558</v>
          </cell>
          <cell r="R308">
            <v>40.6260105810764</v>
          </cell>
          <cell r="S308">
            <v>8.1059288000000063E-2</v>
          </cell>
          <cell r="T308">
            <v>5.2406839999994403E-3</v>
          </cell>
          <cell r="U308">
            <v>14.103549289706857</v>
          </cell>
          <cell r="V308">
            <v>40.635352615779439</v>
          </cell>
          <cell r="W308">
            <v>0.1297249399999999</v>
          </cell>
          <cell r="X308">
            <v>3.2699824000000266E-2</v>
          </cell>
          <cell r="Y308">
            <v>14.110208482002797</v>
          </cell>
          <cell r="Z308">
            <v>40.654187655898177</v>
          </cell>
          <cell r="AA308">
            <v>0.19785812700000005</v>
          </cell>
          <cell r="AB308">
            <v>6.0140516000000144E-2</v>
          </cell>
          <cell r="AC308">
            <v>14.11856902817979</v>
          </cell>
          <cell r="AD308">
            <v>40.677834851482871</v>
          </cell>
          <cell r="AE308">
            <v>0.28536286000000011</v>
          </cell>
          <cell r="AF308">
            <v>8.7767428000000258E-2</v>
          </cell>
          <cell r="AG308">
            <v>14.128640435184789</v>
          </cell>
          <cell r="AH308">
            <v>40.706321092240174</v>
          </cell>
          <cell r="AI308">
            <v>0.39711131600000005</v>
          </cell>
          <cell r="AJ308">
            <v>0.11512740399999943</v>
          </cell>
          <cell r="AK308">
            <v>14.140809267103235</v>
          </cell>
          <cell r="AL308">
            <v>40.740739746514784</v>
          </cell>
          <cell r="AM308">
            <v>0.53199247299999997</v>
          </cell>
          <cell r="AN308">
            <v>0.14265923200000019</v>
          </cell>
          <cell r="AO308">
            <v>14.155016718710757</v>
          </cell>
          <cell r="AP308">
            <v>40.780924488015017</v>
          </cell>
          <cell r="AQ308">
            <v>0.68406203600000015</v>
          </cell>
          <cell r="AR308">
            <v>0.17008426400000021</v>
          </cell>
          <cell r="AS308">
            <v>14.170718423671564</v>
          </cell>
          <cell r="AT308">
            <v>40.82533561623093</v>
          </cell>
          <cell r="AU308">
            <v>14.106999999999999</v>
          </cell>
          <cell r="AV308">
            <v>40.96</v>
          </cell>
          <cell r="AW308">
            <v>0.86085107100000002</v>
          </cell>
          <cell r="AX308">
            <v>0.19736016000000012</v>
          </cell>
          <cell r="AY308">
            <v>14.199569475617777</v>
          </cell>
          <cell r="AZ308">
            <v>41.221826015760854</v>
          </cell>
          <cell r="BA308">
            <v>2.0179398059999998</v>
          </cell>
          <cell r="BB308">
            <v>0.32761852400000135</v>
          </cell>
          <cell r="BC308">
            <v>14.312183141397798</v>
          </cell>
          <cell r="BD308">
            <v>41.540345562670169</v>
          </cell>
          <cell r="BE308">
            <v>14.118</v>
          </cell>
          <cell r="BF308">
            <v>41.398000000000003</v>
          </cell>
          <cell r="BG308">
            <v>3.3288895017300004</v>
          </cell>
          <cell r="BH308">
            <v>0.35338169999999947</v>
          </cell>
          <cell r="BI308">
            <v>14.440115192355762</v>
          </cell>
          <cell r="BJ308">
            <v>42.309079347351876</v>
          </cell>
          <cell r="BK308">
            <v>4.4843967777163005</v>
          </cell>
          <cell r="BL308">
            <v>0.35338170000000124</v>
          </cell>
          <cell r="BM308">
            <v>14.541195864604438</v>
          </cell>
          <cell r="BN308">
            <v>42.594978662527609</v>
          </cell>
          <cell r="BO308">
            <v>14.119</v>
          </cell>
          <cell r="BP308">
            <v>41.424999999999997</v>
          </cell>
          <cell r="BQ308">
            <v>5.3619937804789002</v>
          </cell>
          <cell r="BR308">
            <v>0.35338170000000124</v>
          </cell>
          <cell r="BS308">
            <v>14.61896569275368</v>
          </cell>
          <cell r="BT308">
            <v>42.83911652682702</v>
          </cell>
        </row>
        <row r="309">
          <cell r="B309" t="str">
            <v>South Park</v>
          </cell>
          <cell r="C309" t="str">
            <v>SOUTH PARK</v>
          </cell>
          <cell r="D309">
            <v>11</v>
          </cell>
          <cell r="E309">
            <v>33.405000000000001</v>
          </cell>
          <cell r="F309">
            <v>13.1</v>
          </cell>
          <cell r="G309">
            <v>0.71783975501268504</v>
          </cell>
          <cell r="H309">
            <v>0.64327187903358751</v>
          </cell>
          <cell r="I309">
            <v>8.4260000000000002</v>
          </cell>
          <cell r="J309">
            <v>23.977</v>
          </cell>
          <cell r="K309">
            <v>1.4073440999999964E-2</v>
          </cell>
          <cell r="L309">
            <v>2.3425360000000062E-3</v>
          </cell>
          <cell r="M309">
            <v>8.4268616153399964</v>
          </cell>
          <cell r="N309">
            <v>23.979437016198744</v>
          </cell>
          <cell r="O309">
            <v>3.3781212999999921E-2</v>
          </cell>
          <cell r="P309">
            <v>4.4325480000000361E-3</v>
          </cell>
          <cell r="Q309">
            <v>8.4280057022909176</v>
          </cell>
          <cell r="R309">
            <v>23.982672982763798</v>
          </cell>
          <cell r="S309">
            <v>5.9906059999999983E-2</v>
          </cell>
          <cell r="T309">
            <v>6.4202879999997187E-3</v>
          </cell>
          <cell r="U309">
            <v>8.4294812304429243</v>
          </cell>
          <cell r="V309">
            <v>23.986846406612258</v>
          </cell>
          <cell r="W309">
            <v>9.4839796999999892E-2</v>
          </cell>
          <cell r="X309">
            <v>5.5560167999999965E-2</v>
          </cell>
          <cell r="Y309">
            <v>8.4338939509344417</v>
          </cell>
          <cell r="Z309">
            <v>23.99932746494439</v>
          </cell>
          <cell r="AA309">
            <v>0.14256008399999998</v>
          </cell>
          <cell r="AB309">
            <v>0.10464129999999994</v>
          </cell>
          <cell r="AC309">
            <v>8.4389747077814956</v>
          </cell>
          <cell r="AD309">
            <v>24.013698015424836</v>
          </cell>
          <cell r="AE309">
            <v>0.20275408499999992</v>
          </cell>
          <cell r="AF309">
            <v>0.15388887999999978</v>
          </cell>
          <cell r="AG309">
            <v>8.4447189010770298</v>
          </cell>
          <cell r="AH309">
            <v>24.029945047551713</v>
          </cell>
          <cell r="AI309">
            <v>0.27816903800000004</v>
          </cell>
          <cell r="AJ309">
            <v>0.20282430399999996</v>
          </cell>
          <cell r="AK309">
            <v>8.4512456032256473</v>
          </cell>
          <cell r="AL309">
            <v>24.048405348944002</v>
          </cell>
          <cell r="AM309">
            <v>0.36791666300000003</v>
          </cell>
          <cell r="AN309">
            <v>0.25191351599999967</v>
          </cell>
          <cell r="AO309">
            <v>8.4585326473361366</v>
          </cell>
          <cell r="AP309">
            <v>24.069016222165331</v>
          </cell>
          <cell r="AQ309">
            <v>0.46823806599999984</v>
          </cell>
          <cell r="AR309">
            <v>0.30086797599999926</v>
          </cell>
          <cell r="AS309">
            <v>8.466367598216733</v>
          </cell>
          <cell r="AT309">
            <v>24.091176809757066</v>
          </cell>
          <cell r="AU309">
            <v>8.4309999999999992</v>
          </cell>
          <cell r="AV309">
            <v>24.21</v>
          </cell>
          <cell r="AW309">
            <v>0.58276734699999988</v>
          </cell>
          <cell r="AX309">
            <v>0.34965205599999916</v>
          </cell>
          <cell r="AY309">
            <v>8.4799393266654253</v>
          </cell>
          <cell r="AZ309">
            <v>24.348421319007304</v>
          </cell>
          <cell r="BA309">
            <v>1.3222326469999999</v>
          </cell>
          <cell r="BB309">
            <v>0.58702183999999935</v>
          </cell>
          <cell r="BC309">
            <v>8.5312098720019041</v>
          </cell>
          <cell r="BD309">
            <v>24.493436320137533</v>
          </cell>
          <cell r="BE309">
            <v>8.4380000000000006</v>
          </cell>
          <cell r="BF309">
            <v>24.446000000000002</v>
          </cell>
          <cell r="BG309">
            <v>2.1732580108399997</v>
          </cell>
          <cell r="BH309">
            <v>0.63419384799999712</v>
          </cell>
          <cell r="BI309">
            <v>8.5853530078580178</v>
          </cell>
          <cell r="BJ309">
            <v>24.862777244338556</v>
          </cell>
          <cell r="BK309">
            <v>2.9500535002349997</v>
          </cell>
          <cell r="BL309">
            <v>0.63419384799999889</v>
          </cell>
          <cell r="BM309">
            <v>8.6261241973950629</v>
          </cell>
          <cell r="BN309">
            <v>24.9780955827333</v>
          </cell>
          <cell r="BO309">
            <v>8.4380000000000006</v>
          </cell>
          <cell r="BP309">
            <v>24.471</v>
          </cell>
          <cell r="BQ309">
            <v>3.5672851331300004</v>
          </cell>
          <cell r="BR309">
            <v>0.63419384799999889</v>
          </cell>
          <cell r="BS309">
            <v>8.6585204564318143</v>
          </cell>
          <cell r="BT309">
            <v>25.094726040533153</v>
          </cell>
        </row>
        <row r="310">
          <cell r="B310" t="str">
            <v>Spa Rd</v>
          </cell>
          <cell r="C310" t="str">
            <v>SPA RD</v>
          </cell>
          <cell r="D310">
            <v>6.6</v>
          </cell>
          <cell r="E310">
            <v>54.75</v>
          </cell>
          <cell r="F310">
            <v>21.9</v>
          </cell>
          <cell r="G310">
            <v>0.80884832778632931</v>
          </cell>
          <cell r="H310">
            <v>0.6784307095689992</v>
          </cell>
          <cell r="I310">
            <v>14.855</v>
          </cell>
          <cell r="J310">
            <v>44.277000000000001</v>
          </cell>
          <cell r="K310">
            <v>2.6414988999999833E-2</v>
          </cell>
          <cell r="L310">
            <v>3.6789800000001094E-3</v>
          </cell>
          <cell r="M310">
            <v>14.857632539561081</v>
          </cell>
          <cell r="N310">
            <v>44.284445946301531</v>
          </cell>
          <cell r="O310">
            <v>6.229895299999999E-2</v>
          </cell>
          <cell r="P310">
            <v>7.0130639999996802E-3</v>
          </cell>
          <cell r="Q310">
            <v>14.861063229041369</v>
          </cell>
          <cell r="R310">
            <v>44.294149401484155</v>
          </cell>
          <cell r="S310">
            <v>0.10858706200000023</v>
          </cell>
          <cell r="T310">
            <v>1.0227483999998732E-2</v>
          </cell>
          <cell r="U310">
            <v>14.865393577290416</v>
          </cell>
          <cell r="V310">
            <v>44.306397475931355</v>
          </cell>
          <cell r="W310">
            <v>0.16830332200000009</v>
          </cell>
          <cell r="X310">
            <v>0.14226276399999893</v>
          </cell>
          <cell r="Y310">
            <v>14.882167486871708</v>
          </cell>
          <cell r="Z310">
            <v>44.353841256779127</v>
          </cell>
          <cell r="AA310">
            <v>0.24780857099999998</v>
          </cell>
          <cell r="AB310">
            <v>0.27423738800000219</v>
          </cell>
          <cell r="AC310">
            <v>14.900667178023941</v>
          </cell>
          <cell r="AD310">
            <v>44.406166285033528</v>
          </cell>
          <cell r="AE310">
            <v>0.3461038569999999</v>
          </cell>
          <cell r="AF310">
            <v>0.4065276320000013</v>
          </cell>
          <cell r="AG310">
            <v>14.920838180723447</v>
          </cell>
          <cell r="AH310">
            <v>44.463218496202138</v>
          </cell>
          <cell r="AI310">
            <v>0.46697030399999995</v>
          </cell>
          <cell r="AJ310">
            <v>0.53832256400000134</v>
          </cell>
          <cell r="AK310">
            <v>14.942940319387002</v>
          </cell>
          <cell r="AL310">
            <v>44.525732784713043</v>
          </cell>
          <cell r="AM310">
            <v>0.6087096540000001</v>
          </cell>
          <cell r="AN310">
            <v>0.67040786799999896</v>
          </cell>
          <cell r="AO310">
            <v>14.966893764492708</v>
          </cell>
          <cell r="AP310">
            <v>44.593483358581139</v>
          </cell>
          <cell r="AQ310">
            <v>0.7656723190000001</v>
          </cell>
          <cell r="AR310">
            <v>0.80228540800000125</v>
          </cell>
          <cell r="AS310">
            <v>14.992160729660819</v>
          </cell>
          <cell r="AT310">
            <v>44.664949128222638</v>
          </cell>
          <cell r="AU310">
            <v>14.872999999999999</v>
          </cell>
          <cell r="AV310">
            <v>44.972000000000001</v>
          </cell>
          <cell r="AW310">
            <v>0.9452462880000001</v>
          </cell>
          <cell r="AX310">
            <v>0.93388735599999873</v>
          </cell>
          <cell r="AY310">
            <v>15.037381562910102</v>
          </cell>
          <cell r="AZ310">
            <v>45.436941271343109</v>
          </cell>
          <cell r="BA310">
            <v>2.0970333240000003</v>
          </cell>
          <cell r="BB310">
            <v>1.5806021599999971</v>
          </cell>
          <cell r="BC310">
            <v>15.194709672222533</v>
          </cell>
          <cell r="BD310">
            <v>45.881932363207419</v>
          </cell>
          <cell r="BE310">
            <v>14.811</v>
          </cell>
          <cell r="BF310">
            <v>45.466999999999999</v>
          </cell>
          <cell r="BG310">
            <v>3.42719803036</v>
          </cell>
          <cell r="BH310">
            <v>1.7006866960000009</v>
          </cell>
          <cell r="BI310">
            <v>15.25957357986929</v>
          </cell>
          <cell r="BJ310">
            <v>46.735757680746801</v>
          </cell>
          <cell r="BK310">
            <v>4.6952649433613001</v>
          </cell>
          <cell r="BL310">
            <v>0.75973207600000148</v>
          </cell>
          <cell r="BM310">
            <v>15.288188484478312</v>
          </cell>
          <cell r="BN310">
            <v>46.816692853114979</v>
          </cell>
          <cell r="BO310">
            <v>14.885</v>
          </cell>
          <cell r="BP310">
            <v>46.34</v>
          </cell>
          <cell r="BQ310">
            <v>5.7739303232639987</v>
          </cell>
          <cell r="BR310">
            <v>-1.7582690719999983</v>
          </cell>
          <cell r="BS310">
            <v>15.236279258241154</v>
          </cell>
          <cell r="BT310">
            <v>47.333567782370004</v>
          </cell>
        </row>
        <row r="311">
          <cell r="B311" t="str">
            <v>Spadeadam 132/11kV*</v>
          </cell>
          <cell r="C311" t="str">
            <v>SPADEADAM</v>
          </cell>
          <cell r="D311">
            <v>11</v>
          </cell>
          <cell r="E311">
            <v>65.75</v>
          </cell>
          <cell r="F311">
            <v>26.3</v>
          </cell>
          <cell r="G311">
            <v>0.63426826993711827</v>
          </cell>
          <cell r="H311">
            <v>0.57676992604391908</v>
          </cell>
          <cell r="I311">
            <v>15.169</v>
          </cell>
          <cell r="J311">
            <v>41.703000000000003</v>
          </cell>
          <cell r="K311">
            <v>9.051692999999944E-4</v>
          </cell>
          <cell r="L311">
            <v>2.9453120000022537E-5</v>
          </cell>
          <cell r="M311">
            <v>15.169049054955071</v>
          </cell>
          <cell r="N311">
            <v>41.703138748365525</v>
          </cell>
          <cell r="O311">
            <v>2.1101684999999953E-3</v>
          </cell>
          <cell r="P311">
            <v>6.0106320000002933E-5</v>
          </cell>
          <cell r="Q311">
            <v>15.169113909886505</v>
          </cell>
          <cell r="R311">
            <v>41.703322185812766</v>
          </cell>
          <cell r="S311">
            <v>3.6351454999999921E-3</v>
          </cell>
          <cell r="T311">
            <v>9.3005520000022379E-5</v>
          </cell>
          <cell r="U311">
            <v>15.169195677181362</v>
          </cell>
          <cell r="V311">
            <v>41.703553458647463</v>
          </cell>
          <cell r="W311">
            <v>5.6280584999999911E-3</v>
          </cell>
          <cell r="X311">
            <v>5.0275771199999875E-3</v>
          </cell>
          <cell r="Y311">
            <v>15.169559275826691</v>
          </cell>
          <cell r="Z311">
            <v>41.704581870918432</v>
          </cell>
          <cell r="AA311">
            <v>8.2172424999999924E-3</v>
          </cell>
          <cell r="AB311">
            <v>9.9642599199999682E-3</v>
          </cell>
          <cell r="AC311">
            <v>15.169954281392405</v>
          </cell>
          <cell r="AD311">
            <v>41.705699115374919</v>
          </cell>
          <cell r="AE311">
            <v>1.1355571500000002E-2</v>
          </cell>
          <cell r="AF311">
            <v>1.4907358320000008E-2</v>
          </cell>
          <cell r="AG311">
            <v>15.170378446327391</v>
          </cell>
          <cell r="AH311">
            <v>41.706898834982397</v>
          </cell>
          <cell r="AI311">
            <v>1.5098636499999998E-2</v>
          </cell>
          <cell r="AJ311">
            <v>1.9846823120000023E-2</v>
          </cell>
          <cell r="AK311">
            <v>15.170834160956234</v>
          </cell>
          <cell r="AL311">
            <v>41.708187790599766</v>
          </cell>
          <cell r="AM311">
            <v>1.9367328499999996E-2</v>
          </cell>
          <cell r="AN311">
            <v>2.4792019919999991E-2</v>
          </cell>
          <cell r="AO311">
            <v>15.171317764699776</v>
          </cell>
          <cell r="AP311">
            <v>41.709555628545623</v>
          </cell>
          <cell r="AQ311">
            <v>2.4017783499999994E-2</v>
          </cell>
          <cell r="AR311">
            <v>2.9736233120000038E-2</v>
          </cell>
          <cell r="AS311">
            <v>15.171821354178689</v>
          </cell>
          <cell r="AT311">
            <v>41.71097999468752</v>
          </cell>
          <cell r="AU311">
            <v>15.169</v>
          </cell>
          <cell r="AV311">
            <v>41.783000000000001</v>
          </cell>
          <cell r="AW311">
            <v>2.9099872700000001E-2</v>
          </cell>
          <cell r="AX311">
            <v>3.467799592000001E-2</v>
          </cell>
          <cell r="AY311">
            <v>15.1723474699651</v>
          </cell>
          <cell r="AZ311">
            <v>41.792468074848564</v>
          </cell>
          <cell r="BA311">
            <v>5.9792018200000005E-2</v>
          </cell>
          <cell r="BB311">
            <v>5.921233192E-2</v>
          </cell>
          <cell r="BC311">
            <v>15.175246108506956</v>
          </cell>
          <cell r="BD311">
            <v>41.800666662725185</v>
          </cell>
          <cell r="BE311">
            <v>15.173</v>
          </cell>
          <cell r="BF311">
            <v>41.892000000000003</v>
          </cell>
          <cell r="BG311">
            <v>9.7723913691000017E-2</v>
          </cell>
          <cell r="BH311">
            <v>6.4110963919999958E-2</v>
          </cell>
          <cell r="BI311">
            <v>15.181494128195725</v>
          </cell>
          <cell r="BJ311">
            <v>41.916025022589864</v>
          </cell>
          <cell r="BK311">
            <v>0.13616496771250003</v>
          </cell>
          <cell r="BL311">
            <v>6.4110963919999903E-2</v>
          </cell>
          <cell r="BM311">
            <v>15.183511760276385</v>
          </cell>
          <cell r="BN311">
            <v>41.921731747894555</v>
          </cell>
          <cell r="BO311">
            <v>15.195</v>
          </cell>
          <cell r="BP311">
            <v>41.978000000000002</v>
          </cell>
          <cell r="BQ311">
            <v>0.16999817401610001</v>
          </cell>
          <cell r="BR311">
            <v>6.4110963920000125E-2</v>
          </cell>
          <cell r="BS311">
            <v>15.207287543073379</v>
          </cell>
          <cell r="BT311">
            <v>42.012754420125233</v>
          </cell>
        </row>
        <row r="312">
          <cell r="B312" t="str">
            <v>Spotland</v>
          </cell>
          <cell r="C312" t="str">
            <v>SPOTLAND</v>
          </cell>
          <cell r="D312">
            <v>6.6</v>
          </cell>
          <cell r="E312">
            <v>62.5</v>
          </cell>
          <cell r="F312">
            <v>25</v>
          </cell>
          <cell r="G312">
            <v>0.76746653980746404</v>
          </cell>
          <cell r="H312">
            <v>0.59988002663978146</v>
          </cell>
          <cell r="I312">
            <v>14.994999999999999</v>
          </cell>
          <cell r="J312">
            <v>47.960999999999999</v>
          </cell>
          <cell r="K312">
            <v>1.9641072000000204E-2</v>
          </cell>
          <cell r="L312">
            <v>3.2296120000001594E-3</v>
          </cell>
          <cell r="M312">
            <v>14.997000665994538</v>
          </cell>
          <cell r="N312">
            <v>47.966658737966505</v>
          </cell>
          <cell r="O312">
            <v>4.7735737999999861E-2</v>
          </cell>
          <cell r="P312">
            <v>31.20616386</v>
          </cell>
          <cell r="Q312">
            <v>17.729007173656186</v>
          </cell>
          <cell r="R312">
            <v>55.693940049219826</v>
          </cell>
          <cell r="S312">
            <v>8.5661316999999793E-2</v>
          </cell>
          <cell r="T312">
            <v>31.208994423999993</v>
          </cell>
          <cell r="U312">
            <v>17.732572411555001</v>
          </cell>
          <cell r="V312">
            <v>55.704024064799007</v>
          </cell>
          <cell r="W312">
            <v>0.13672696300000009</v>
          </cell>
          <cell r="X312">
            <v>31.240953224000002</v>
          </cell>
          <cell r="Y312">
            <v>17.739835167047037</v>
          </cell>
          <cell r="Z312">
            <v>55.724566239433074</v>
          </cell>
          <cell r="AA312">
            <v>0.20775821499999991</v>
          </cell>
          <cell r="AB312">
            <v>31.272855076000003</v>
          </cell>
          <cell r="AC312">
            <v>17.748839478456571</v>
          </cell>
          <cell r="AD312">
            <v>55.750034278063467</v>
          </cell>
          <cell r="AE312">
            <v>0.29856175900000026</v>
          </cell>
          <cell r="AF312">
            <v>31.305035328000006</v>
          </cell>
          <cell r="AG312">
            <v>17.759597770536352</v>
          </cell>
          <cell r="AH312">
            <v>55.780463323197864</v>
          </cell>
          <cell r="AI312">
            <v>0.41396885100000014</v>
          </cell>
          <cell r="AJ312">
            <v>31.336762608000004</v>
          </cell>
          <cell r="AK312">
            <v>17.77246869012442</v>
          </cell>
          <cell r="AL312">
            <v>55.816867781281182</v>
          </cell>
          <cell r="AM312">
            <v>0.55279541800000009</v>
          </cell>
          <cell r="AN312">
            <v>31.368747212000006</v>
          </cell>
          <cell r="AO312">
            <v>17.787410792481609</v>
          </cell>
          <cell r="AP312">
            <v>55.859130428888989</v>
          </cell>
          <cell r="AQ312">
            <v>0.70899055600000005</v>
          </cell>
          <cell r="AR312">
            <v>31.400544600000003</v>
          </cell>
          <cell r="AS312">
            <v>17.803855873616719</v>
          </cell>
          <cell r="AT312">
            <v>55.905644142440188</v>
          </cell>
          <cell r="AU312">
            <v>15.012</v>
          </cell>
          <cell r="AV312">
            <v>48.573</v>
          </cell>
          <cell r="AW312">
            <v>0.88961338399999978</v>
          </cell>
          <cell r="AX312">
            <v>31.432092223999998</v>
          </cell>
          <cell r="AY312">
            <v>17.839415974764641</v>
          </cell>
          <cell r="AZ312">
            <v>56.570140035965004</v>
          </cell>
          <cell r="BA312">
            <v>2.067830764</v>
          </cell>
          <cell r="BB312">
            <v>30.840547016000009</v>
          </cell>
          <cell r="BC312">
            <v>17.890736480284382</v>
          </cell>
          <cell r="BD312">
            <v>56.715296345832719</v>
          </cell>
          <cell r="BE312">
            <v>15.021000000000001</v>
          </cell>
          <cell r="BF312">
            <v>48.933</v>
          </cell>
          <cell r="BG312">
            <v>3.4065245845499996</v>
          </cell>
          <cell r="BH312">
            <v>24.838706655999999</v>
          </cell>
          <cell r="BI312">
            <v>17.491816948493149</v>
          </cell>
          <cell r="BJ312">
            <v>55.921525677400631</v>
          </cell>
          <cell r="BK312">
            <v>4.5939332724652004</v>
          </cell>
          <cell r="BL312">
            <v>11.026466656</v>
          </cell>
          <cell r="BM312">
            <v>16.38743062174985</v>
          </cell>
          <cell r="BN312">
            <v>52.797849434641073</v>
          </cell>
          <cell r="BO312">
            <v>15.032</v>
          </cell>
          <cell r="BP312">
            <v>49.274000000000001</v>
          </cell>
          <cell r="BQ312">
            <v>5.5029704657699998</v>
          </cell>
          <cell r="BR312">
            <v>6.8893466560000052</v>
          </cell>
          <cell r="BS312">
            <v>16.116046610020778</v>
          </cell>
          <cell r="BT312">
            <v>52.34014683627192</v>
          </cell>
        </row>
        <row r="313">
          <cell r="B313" t="str">
            <v>Spring Cottage</v>
          </cell>
          <cell r="C313" t="str">
            <v>SPRING COTTAGE</v>
          </cell>
          <cell r="D313">
            <v>6.6</v>
          </cell>
          <cell r="E313">
            <v>33.405000000000001</v>
          </cell>
          <cell r="F313">
            <v>13.1</v>
          </cell>
          <cell r="G313">
            <v>1.0683796736726401</v>
          </cell>
          <cell r="H313">
            <v>0.95838060678213344</v>
          </cell>
          <cell r="I313">
            <v>12.554</v>
          </cell>
          <cell r="J313">
            <v>35.686999999999998</v>
          </cell>
          <cell r="K313">
            <v>6.6141499999999853E-3</v>
          </cell>
          <cell r="L313">
            <v>2.3704519999999674E-3</v>
          </cell>
          <cell r="M313">
            <v>12.554785948845948</v>
          </cell>
          <cell r="N313">
            <v>35.689222999034541</v>
          </cell>
          <cell r="O313">
            <v>1.5985858999999991E-2</v>
          </cell>
          <cell r="P313">
            <v>4.4862399999997526E-3</v>
          </cell>
          <cell r="Q313">
            <v>12.555790844222503</v>
          </cell>
          <cell r="R313">
            <v>35.692065272375125</v>
          </cell>
          <cell r="S313">
            <v>2.8535885000000039E-2</v>
          </cell>
          <cell r="T313">
            <v>6.5008919999999248E-3</v>
          </cell>
          <cell r="U313">
            <v>12.557064923126134</v>
          </cell>
          <cell r="V313">
            <v>35.695668911705219</v>
          </cell>
          <cell r="W313">
            <v>4.5509108999999992E-2</v>
          </cell>
          <cell r="X313">
            <v>2.8363924000000096E-2</v>
          </cell>
          <cell r="Y313">
            <v>12.56046221446794</v>
          </cell>
          <cell r="Z313">
            <v>35.705277902687044</v>
          </cell>
          <cell r="AA313">
            <v>6.8904919999999981E-2</v>
          </cell>
          <cell r="AB313">
            <v>5.0171363999999996E-2</v>
          </cell>
          <cell r="AC313">
            <v>12.564416473427499</v>
          </cell>
          <cell r="AD313">
            <v>35.716462235986533</v>
          </cell>
          <cell r="AE313">
            <v>9.8618166000000007E-2</v>
          </cell>
          <cell r="AF313">
            <v>7.2151867999999841E-2</v>
          </cell>
          <cell r="AG313">
            <v>12.568938503802944</v>
          </cell>
          <cell r="AH313">
            <v>35.729252469359366</v>
          </cell>
          <cell r="AI313">
            <v>0.13608884100000002</v>
          </cell>
          <cell r="AJ313">
            <v>9.3821448000000252E-2</v>
          </cell>
          <cell r="AK313">
            <v>12.574111934430851</v>
          </cell>
          <cell r="AL313">
            <v>35.743885140875335</v>
          </cell>
          <cell r="AM313">
            <v>0.18090799299999999</v>
          </cell>
          <cell r="AN313">
            <v>0.11565027999999999</v>
          </cell>
          <cell r="AO313">
            <v>12.579942121022267</v>
          </cell>
          <cell r="AP313">
            <v>35.760375398772823</v>
          </cell>
          <cell r="AQ313">
            <v>0.23116475800000003</v>
          </cell>
          <cell r="AR313">
            <v>0.13734415600000005</v>
          </cell>
          <cell r="AS313">
            <v>12.586236169802527</v>
          </cell>
          <cell r="AT313">
            <v>35.778177657067388</v>
          </cell>
          <cell r="AU313">
            <v>12.555</v>
          </cell>
          <cell r="AV313">
            <v>35.758000000000003</v>
          </cell>
          <cell r="AW313">
            <v>0.28869489799999998</v>
          </cell>
          <cell r="AX313">
            <v>0.15886627999999969</v>
          </cell>
          <cell r="AY313">
            <v>12.594151449484412</v>
          </cell>
          <cell r="AZ313">
            <v>35.868737021694848</v>
          </cell>
          <cell r="BA313">
            <v>0.66261997499999992</v>
          </cell>
          <cell r="BB313">
            <v>0.25974614000000018</v>
          </cell>
          <cell r="BC313">
            <v>12.635686109816158</v>
          </cell>
          <cell r="BD313">
            <v>35.986214781594271</v>
          </cell>
          <cell r="BE313">
            <v>12.568</v>
          </cell>
          <cell r="BF313">
            <v>36.209000000000003</v>
          </cell>
          <cell r="BG313">
            <v>1.09311125001</v>
          </cell>
          <cell r="BH313">
            <v>0.27961281200000065</v>
          </cell>
          <cell r="BI313">
            <v>12.688082213140083</v>
          </cell>
          <cell r="BJ313">
            <v>36.54864378884497</v>
          </cell>
          <cell r="BK313">
            <v>1.4847284531620999</v>
          </cell>
          <cell r="BL313">
            <v>0.27961281199999977</v>
          </cell>
          <cell r="BM313">
            <v>12.72233983399753</v>
          </cell>
          <cell r="BN313">
            <v>36.645538972907445</v>
          </cell>
          <cell r="BO313">
            <v>12.569000000000001</v>
          </cell>
          <cell r="BP313">
            <v>36.270000000000003</v>
          </cell>
          <cell r="BQ313">
            <v>1.7941347746803</v>
          </cell>
          <cell r="BR313">
            <v>0.27961281200000154</v>
          </cell>
          <cell r="BS313">
            <v>12.750405867788063</v>
          </cell>
          <cell r="BT313">
            <v>36.783093277039882</v>
          </cell>
        </row>
        <row r="314">
          <cell r="B314" t="str">
            <v>Spring Garden St 11kV</v>
          </cell>
          <cell r="C314" t="str">
            <v>SPRING GARDEN ST 11KV</v>
          </cell>
          <cell r="D314">
            <v>6.6</v>
          </cell>
          <cell r="E314">
            <v>50</v>
          </cell>
          <cell r="F314">
            <v>20</v>
          </cell>
          <cell r="G314">
            <v>0.53559513703814043</v>
          </cell>
          <cell r="H314">
            <v>0.45485176772554359</v>
          </cell>
          <cell r="I314">
            <v>9.0950000000000006</v>
          </cell>
          <cell r="J314">
            <v>26.774000000000001</v>
          </cell>
          <cell r="K314">
            <v>1.8600930999999821E-2</v>
          </cell>
          <cell r="L314">
            <v>4.6662960000007914E-3</v>
          </cell>
          <cell r="M314">
            <v>9.0970353545108722</v>
          </cell>
          <cell r="N314">
            <v>26.77975685190702</v>
          </cell>
          <cell r="O314">
            <v>4.4291875999999841E-2</v>
          </cell>
          <cell r="P314">
            <v>8.8004400000012417E-3</v>
          </cell>
          <cell r="Q314">
            <v>9.0996443731718948</v>
          </cell>
          <cell r="R314">
            <v>26.787136271056831</v>
          </cell>
          <cell r="S314">
            <v>7.7935115999999804E-2</v>
          </cell>
          <cell r="T314">
            <v>1.271072000000073E-2</v>
          </cell>
          <cell r="U314">
            <v>9.1029294542144736</v>
          </cell>
          <cell r="V314">
            <v>26.796427883384649</v>
          </cell>
          <cell r="W314">
            <v>0.12247804499999992</v>
          </cell>
          <cell r="X314">
            <v>6.3552372000000634E-2</v>
          </cell>
          <cell r="Y314">
            <v>9.1112734411109724</v>
          </cell>
          <cell r="Z314">
            <v>26.820028242251229</v>
          </cell>
          <cell r="AA314">
            <v>0.18260285399999987</v>
          </cell>
          <cell r="AB314">
            <v>0.11426472400000076</v>
          </cell>
          <cell r="AC314">
            <v>9.1209691781927233</v>
          </cell>
          <cell r="AD314">
            <v>26.847451928007665</v>
          </cell>
          <cell r="AE314">
            <v>0.25775862599999988</v>
          </cell>
          <cell r="AF314">
            <v>0.16528622799999981</v>
          </cell>
          <cell r="AG314">
            <v>9.1320068273236643</v>
          </cell>
          <cell r="AH314">
            <v>26.878671114203051</v>
          </cell>
          <cell r="AI314">
            <v>0.35108489099999995</v>
          </cell>
          <cell r="AJ314">
            <v>0.21569604400000042</v>
          </cell>
          <cell r="AK314">
            <v>9.1445804735445151</v>
          </cell>
          <cell r="AL314">
            <v>26.914234756231068</v>
          </cell>
          <cell r="AM314">
            <v>0.46141780999999993</v>
          </cell>
          <cell r="AN314">
            <v>0.26639138400000117</v>
          </cell>
          <cell r="AO314">
            <v>9.1586667930416041</v>
          </cell>
          <cell r="AP314">
            <v>26.954076884384474</v>
          </cell>
          <cell r="AQ314">
            <v>0.58423414099999982</v>
          </cell>
          <cell r="AR314">
            <v>0.31681719600000147</v>
          </cell>
          <cell r="AS314">
            <v>9.1738215502985803</v>
          </cell>
          <cell r="AT314">
            <v>26.996941010879048</v>
          </cell>
          <cell r="AU314">
            <v>9.1010000000000009</v>
          </cell>
          <cell r="AV314">
            <v>27.024999999999999</v>
          </cell>
          <cell r="AW314">
            <v>0.72347302499999988</v>
          </cell>
          <cell r="AX314">
            <v>0.36690885600000023</v>
          </cell>
          <cell r="AY314">
            <v>9.1963836776537651</v>
          </cell>
          <cell r="AZ314">
            <v>27.29478578113395</v>
          </cell>
          <cell r="BA314">
            <v>1.615941369</v>
          </cell>
          <cell r="BB314">
            <v>0.60475242799999851</v>
          </cell>
          <cell r="BC314">
            <v>9.2952603274978323</v>
          </cell>
          <cell r="BD314">
            <v>27.574451179556942</v>
          </cell>
          <cell r="BE314">
            <v>9.11</v>
          </cell>
          <cell r="BF314">
            <v>27.312000000000001</v>
          </cell>
          <cell r="BG314">
            <v>2.64373685194</v>
          </cell>
          <cell r="BH314">
            <v>0.65120891600000075</v>
          </cell>
          <cell r="BI314">
            <v>9.3982330039523294</v>
          </cell>
          <cell r="BJ314">
            <v>28.127246046625846</v>
          </cell>
          <cell r="BK314">
            <v>3.5890275906950002</v>
          </cell>
          <cell r="BL314">
            <v>0.59365165599999958</v>
          </cell>
          <cell r="BM314">
            <v>9.4758895437898811</v>
          </cell>
          <cell r="BN314">
            <v>28.346891910316312</v>
          </cell>
          <cell r="BO314">
            <v>9.0530000000000008</v>
          </cell>
          <cell r="BP314">
            <v>27.347999999999999</v>
          </cell>
          <cell r="BQ314">
            <v>4.3486312557630002</v>
          </cell>
          <cell r="BR314">
            <v>0.43962802400000189</v>
          </cell>
          <cell r="BS314">
            <v>9.4718640582001363</v>
          </cell>
          <cell r="BT314">
            <v>28.532726463794528</v>
          </cell>
        </row>
        <row r="315">
          <cell r="B315" t="str">
            <v>Spring Garden St 6.6kV</v>
          </cell>
          <cell r="C315" t="str">
            <v>SPRING GARDEN ST 6.6KV</v>
          </cell>
          <cell r="D315">
            <v>11</v>
          </cell>
          <cell r="E315">
            <v>50</v>
          </cell>
          <cell r="F315">
            <v>20</v>
          </cell>
          <cell r="G315">
            <v>0.80084524901490128</v>
          </cell>
          <cell r="H315">
            <v>0.69460767252612798</v>
          </cell>
          <cell r="I315">
            <v>13.891</v>
          </cell>
          <cell r="J315">
            <v>40.039000000000001</v>
          </cell>
          <cell r="K315">
            <v>2.0183728000000012E-2</v>
          </cell>
          <cell r="L315">
            <v>1.7924560000004419E-3</v>
          </cell>
          <cell r="M315">
            <v>13.89215345052256</v>
          </cell>
          <cell r="N315">
            <v>40.042262450745064</v>
          </cell>
          <cell r="O315">
            <v>4.7093401000000146E-2</v>
          </cell>
          <cell r="P315">
            <v>3.3936119999999903E-3</v>
          </cell>
          <cell r="Q315">
            <v>13.893649880958739</v>
          </cell>
          <cell r="R315">
            <v>40.04649499518105</v>
          </cell>
          <cell r="S315">
            <v>8.1197747000000042E-2</v>
          </cell>
          <cell r="T315">
            <v>4.9185920000001104E-3</v>
          </cell>
          <cell r="U315">
            <v>13.895519935591206</v>
          </cell>
          <cell r="V315">
            <v>40.051784308428275</v>
          </cell>
          <cell r="W315">
            <v>0.12475952800000001</v>
          </cell>
          <cell r="X315">
            <v>8.9343740000000338E-2</v>
          </cell>
          <cell r="Y315">
            <v>13.902237507219471</v>
          </cell>
          <cell r="Z315">
            <v>40.070784470234081</v>
          </cell>
          <cell r="AA315">
            <v>0.18160104199999993</v>
          </cell>
          <cell r="AB315">
            <v>0.17372622799999959</v>
          </cell>
          <cell r="AC315">
            <v>13.909649844998629</v>
          </cell>
          <cell r="AD315">
            <v>40.091749727466436</v>
          </cell>
          <cell r="AE315">
            <v>0.25074948799999996</v>
          </cell>
          <cell r="AF315">
            <v>0.25824067599999978</v>
          </cell>
          <cell r="AG315">
            <v>13.917715055290934</v>
          </cell>
          <cell r="AH315">
            <v>40.114561587023971</v>
          </cell>
          <cell r="AI315">
            <v>0.33423612300000005</v>
          </cell>
          <cell r="AJ315">
            <v>0.34251657599999952</v>
          </cell>
          <cell r="AK315">
            <v>13.92652030481295</v>
          </cell>
          <cell r="AL315">
            <v>40.139466593612205</v>
          </cell>
          <cell r="AM315">
            <v>0.43069978699999989</v>
          </cell>
          <cell r="AN315">
            <v>0.42691424800000011</v>
          </cell>
          <cell r="AO315">
            <v>13.936013063088005</v>
          </cell>
          <cell r="AP315">
            <v>40.166316168606023</v>
          </cell>
          <cell r="AQ315">
            <v>0.53652845100000002</v>
          </cell>
          <cell r="AR315">
            <v>0.51120868000000108</v>
          </cell>
          <cell r="AS315">
            <v>13.945991937692984</v>
          </cell>
          <cell r="AT315">
            <v>40.194540688213188</v>
          </cell>
          <cell r="AU315">
            <v>13.894</v>
          </cell>
          <cell r="AV315">
            <v>40.177</v>
          </cell>
          <cell r="AW315">
            <v>0.65533304199999998</v>
          </cell>
          <cell r="AX315">
            <v>0.59537185200000042</v>
          </cell>
          <cell r="AY315">
            <v>13.959644982475243</v>
          </cell>
          <cell r="AZ315">
            <v>40.362672049036469</v>
          </cell>
          <cell r="BA315">
            <v>1.4001465879999997</v>
          </cell>
          <cell r="BB315">
            <v>1.0111120999999992</v>
          </cell>
          <cell r="BC315">
            <v>14.020558259327512</v>
          </cell>
          <cell r="BD315">
            <v>40.534960813542597</v>
          </cell>
          <cell r="BE315">
            <v>13.914999999999999</v>
          </cell>
          <cell r="BF315">
            <v>40.950000000000003</v>
          </cell>
          <cell r="BG315">
            <v>2.2694382212699997</v>
          </cell>
          <cell r="BH315">
            <v>1.0940259719999998</v>
          </cell>
          <cell r="BI315">
            <v>14.091536087035827</v>
          </cell>
          <cell r="BJ315">
            <v>41.44931945706869</v>
          </cell>
          <cell r="BK315">
            <v>3.1142280834180003</v>
          </cell>
          <cell r="BL315">
            <v>1.0940259719999998</v>
          </cell>
          <cell r="BM315">
            <v>14.135876055610355</v>
          </cell>
          <cell r="BN315">
            <v>41.574731826895281</v>
          </cell>
          <cell r="BO315">
            <v>13.917999999999999</v>
          </cell>
          <cell r="BP315">
            <v>41.008000000000003</v>
          </cell>
          <cell r="BQ315">
            <v>3.8460389812049995</v>
          </cell>
          <cell r="BR315">
            <v>1.0940259720000034</v>
          </cell>
          <cell r="BS315">
            <v>14.177286166413376</v>
          </cell>
          <cell r="BT315">
            <v>41.741372026155055</v>
          </cell>
        </row>
        <row r="316">
          <cell r="B316" t="str">
            <v>Squires Gate</v>
          </cell>
          <cell r="C316" t="str">
            <v>SQUIRES GATE</v>
          </cell>
          <cell r="D316">
            <v>6.6</v>
          </cell>
          <cell r="E316">
            <v>50</v>
          </cell>
          <cell r="F316">
            <v>20</v>
          </cell>
          <cell r="G316">
            <v>0.9176665326643102</v>
          </cell>
          <cell r="H316">
            <v>0.72660880712263021</v>
          </cell>
          <cell r="I316">
            <v>14.531000000000001</v>
          </cell>
          <cell r="J316">
            <v>45.88</v>
          </cell>
          <cell r="K316">
            <v>1.1558177999999975E-2</v>
          </cell>
          <cell r="L316">
            <v>1.8869360000017821E-3</v>
          </cell>
          <cell r="M316">
            <v>14.532176142452604</v>
          </cell>
          <cell r="N316">
            <v>45.883326633215511</v>
          </cell>
          <cell r="O316">
            <v>2.7709321000000009E-2</v>
          </cell>
          <cell r="P316">
            <v>3.6554439999996191E-3</v>
          </cell>
          <cell r="Q316">
            <v>14.533743705381186</v>
          </cell>
          <cell r="R316">
            <v>45.887760370722461</v>
          </cell>
          <cell r="S316">
            <v>4.9079686999999983E-2</v>
          </cell>
          <cell r="T316">
            <v>5.4024320000038983E-3</v>
          </cell>
          <cell r="U316">
            <v>14.535765949404649</v>
          </cell>
          <cell r="V316">
            <v>45.893480140571278</v>
          </cell>
          <cell r="W316">
            <v>7.7306962999999951E-2</v>
          </cell>
          <cell r="X316">
            <v>6.7789468000000852E-2</v>
          </cell>
          <cell r="Y316">
            <v>14.543692645984288</v>
          </cell>
          <cell r="Z316">
            <v>45.915900224186764</v>
          </cell>
          <cell r="AA316">
            <v>0.11586102200000004</v>
          </cell>
          <cell r="AB316">
            <v>0.13016912000000147</v>
          </cell>
          <cell r="AC316">
            <v>14.552522055865525</v>
          </cell>
          <cell r="AD316">
            <v>45.940873566590355</v>
          </cell>
          <cell r="AE316">
            <v>0.16448008399999992</v>
          </cell>
          <cell r="AF316">
            <v>0.19275722800000139</v>
          </cell>
          <cell r="AG316">
            <v>14.562250160340573</v>
          </cell>
          <cell r="AH316">
            <v>45.968388801159946</v>
          </cell>
          <cell r="AI316">
            <v>0.22546600899999991</v>
          </cell>
          <cell r="AJ316">
            <v>0.25506590400000206</v>
          </cell>
          <cell r="AK316">
            <v>14.573035640806783</v>
          </cell>
          <cell r="AL316">
            <v>45.998894746663993</v>
          </cell>
          <cell r="AM316">
            <v>0.298099161</v>
          </cell>
          <cell r="AN316">
            <v>0.31756690799999987</v>
          </cell>
          <cell r="AO316">
            <v>14.584856813737586</v>
          </cell>
          <cell r="AP316">
            <v>46.032330072827797</v>
          </cell>
          <cell r="AQ316">
            <v>0.37931921300000004</v>
          </cell>
          <cell r="AR316">
            <v>0.37996113599999859</v>
          </cell>
          <cell r="AS316">
            <v>14.597419805134173</v>
          </cell>
          <cell r="AT316">
            <v>46.067863578461854</v>
          </cell>
          <cell r="AU316">
            <v>14.541</v>
          </cell>
          <cell r="AV316">
            <v>46.28</v>
          </cell>
          <cell r="AW316">
            <v>0.47318465399999998</v>
          </cell>
          <cell r="AX316">
            <v>0.44219993600000507</v>
          </cell>
          <cell r="AY316">
            <v>14.62107538476493</v>
          </cell>
          <cell r="AZ316">
            <v>46.506487390293614</v>
          </cell>
          <cell r="BA316">
            <v>1.084427083</v>
          </cell>
          <cell r="BB316">
            <v>8.3164272000011863E-2</v>
          </cell>
          <cell r="BC316">
            <v>14.643137755017081</v>
          </cell>
          <cell r="BD316">
            <v>46.568889196750995</v>
          </cell>
          <cell r="BE316">
            <v>14.552</v>
          </cell>
          <cell r="BF316">
            <v>46.664000000000001</v>
          </cell>
          <cell r="BG316">
            <v>1.7861003106999997</v>
          </cell>
          <cell r="BH316">
            <v>-5.2711104639999995</v>
          </cell>
          <cell r="BI316">
            <v>14.247140674221766</v>
          </cell>
          <cell r="BJ316">
            <v>45.801727613737015</v>
          </cell>
          <cell r="BK316">
            <v>2.4358035108446998</v>
          </cell>
          <cell r="BL316">
            <v>-17.933179259999999</v>
          </cell>
          <cell r="BM316">
            <v>13.196331202953395</v>
          </cell>
          <cell r="BN316">
            <v>42.829589602261343</v>
          </cell>
          <cell r="BO316">
            <v>14.554</v>
          </cell>
          <cell r="BP316">
            <v>46.725000000000001</v>
          </cell>
          <cell r="BQ316">
            <v>2.9667938760634001</v>
          </cell>
          <cell r="BR316">
            <v>-22.359051631999996</v>
          </cell>
          <cell r="BS316">
            <v>12.857617388547787</v>
          </cell>
          <cell r="BT316">
            <v>41.926905407820783</v>
          </cell>
        </row>
        <row r="317">
          <cell r="B317" t="str">
            <v>St Annes</v>
          </cell>
          <cell r="C317" t="str">
            <v>ST ANNES</v>
          </cell>
          <cell r="D317">
            <v>6.6</v>
          </cell>
          <cell r="E317">
            <v>50</v>
          </cell>
          <cell r="F317">
            <v>20</v>
          </cell>
          <cell r="G317">
            <v>0.7457932728930704</v>
          </cell>
          <cell r="H317">
            <v>0.65456476469945901</v>
          </cell>
          <cell r="I317">
            <v>13.09</v>
          </cell>
          <cell r="J317">
            <v>37.286000000000001</v>
          </cell>
          <cell r="K317">
            <v>1.3805535000000035E-2</v>
          </cell>
          <cell r="L317">
            <v>1.0016639999999022E-3</v>
          </cell>
          <cell r="M317">
            <v>13.09129529398918</v>
          </cell>
          <cell r="N317">
            <v>37.289663644653523</v>
          </cell>
          <cell r="O317">
            <v>3.3597831000000022E-2</v>
          </cell>
          <cell r="P317">
            <v>1.9540920000000739E-3</v>
          </cell>
          <cell r="Q317">
            <v>13.093109986714282</v>
          </cell>
          <cell r="R317">
            <v>37.294796370780276</v>
          </cell>
          <cell r="S317">
            <v>6.0366613999999985E-2</v>
          </cell>
          <cell r="T317">
            <v>2.9052279999999264E-3</v>
          </cell>
          <cell r="U317">
            <v>13.095534850759215</v>
          </cell>
          <cell r="V317">
            <v>37.301654922018791</v>
          </cell>
          <cell r="W317">
            <v>9.6877198999999914E-2</v>
          </cell>
          <cell r="X317">
            <v>2.3301255999999881E-2</v>
          </cell>
          <cell r="Y317">
            <v>13.100512888385612</v>
          </cell>
          <cell r="Z317">
            <v>37.315734938669294</v>
          </cell>
          <cell r="AA317">
            <v>0.14765097999999988</v>
          </cell>
          <cell r="AB317">
            <v>4.3700419999999518E-2</v>
          </cell>
          <cell r="AC317">
            <v>13.106738906409062</v>
          </cell>
          <cell r="AD317">
            <v>37.333344776925983</v>
          </cell>
          <cell r="AE317">
            <v>0.212561114</v>
          </cell>
          <cell r="AF317">
            <v>6.422151999999981E-2</v>
          </cell>
          <cell r="AG317">
            <v>13.114212201249533</v>
          </cell>
          <cell r="AH317">
            <v>37.354482446763996</v>
          </cell>
          <cell r="AI317">
            <v>0.29497802899999992</v>
          </cell>
          <cell r="AJ317">
            <v>8.4592647999999659E-2</v>
          </cell>
          <cell r="AK317">
            <v>13.12320382311249</v>
          </cell>
          <cell r="AL317">
            <v>37.379914593936647</v>
          </cell>
          <cell r="AM317">
            <v>0.39409056299999989</v>
          </cell>
          <cell r="AN317">
            <v>0.10507611199999989</v>
          </cell>
          <cell r="AO317">
            <v>13.133665759724506</v>
          </cell>
          <cell r="AP317">
            <v>37.409505419227443</v>
          </cell>
          <cell r="AQ317">
            <v>0.50558394400000006</v>
          </cell>
          <cell r="AR317">
            <v>0.12550448800000025</v>
          </cell>
          <cell r="AS317">
            <v>13.145205920620857</v>
          </cell>
          <cell r="AT317">
            <v>37.442145923330621</v>
          </cell>
          <cell r="AU317">
            <v>13.090999999999999</v>
          </cell>
          <cell r="AV317">
            <v>37.341000000000001</v>
          </cell>
          <cell r="AW317">
            <v>0.63336364499999998</v>
          </cell>
          <cell r="AX317">
            <v>0.14584925600000087</v>
          </cell>
          <cell r="AY317">
            <v>13.159163451234603</v>
          </cell>
          <cell r="AZ317">
            <v>37.533795354388268</v>
          </cell>
          <cell r="BA317">
            <v>1.4660325649999999</v>
          </cell>
          <cell r="BB317">
            <v>0.24381406000000094</v>
          </cell>
          <cell r="BC317">
            <v>13.24057278927526</v>
          </cell>
          <cell r="BD317">
            <v>37.764055734310098</v>
          </cell>
          <cell r="BE317">
            <v>13.101000000000001</v>
          </cell>
          <cell r="BF317">
            <v>37.722000000000001</v>
          </cell>
          <cell r="BG317">
            <v>2.4171891710500004</v>
          </cell>
          <cell r="BH317">
            <v>0.26322715600000013</v>
          </cell>
          <cell r="BI317">
            <v>13.335475619388271</v>
          </cell>
          <cell r="BJ317">
            <v>38.385197201969447</v>
          </cell>
          <cell r="BK317">
            <v>3.2625869872831998</v>
          </cell>
          <cell r="BL317">
            <v>0.26322715599999835</v>
          </cell>
          <cell r="BM317">
            <v>13.409428749202599</v>
          </cell>
          <cell r="BN317">
            <v>38.59436824029617</v>
          </cell>
          <cell r="BO317">
            <v>13.102</v>
          </cell>
          <cell r="BP317">
            <v>37.734000000000002</v>
          </cell>
          <cell r="BQ317">
            <v>3.9081634540045997</v>
          </cell>
          <cell r="BR317">
            <v>0.26322715600000191</v>
          </cell>
          <cell r="BS317">
            <v>13.466902044178976</v>
          </cell>
          <cell r="BT317">
            <v>38.766098839631148</v>
          </cell>
        </row>
        <row r="318">
          <cell r="B318" t="str">
            <v>St Marys</v>
          </cell>
          <cell r="C318" t="str">
            <v>ST MARYS</v>
          </cell>
          <cell r="D318">
            <v>6.6</v>
          </cell>
          <cell r="E318">
            <v>52.5</v>
          </cell>
          <cell r="F318">
            <v>21</v>
          </cell>
          <cell r="G318">
            <v>0.7503379782634354</v>
          </cell>
          <cell r="H318">
            <v>0.6529033381234659</v>
          </cell>
          <cell r="I318">
            <v>13.71</v>
          </cell>
          <cell r="J318">
            <v>39.39</v>
          </cell>
          <cell r="K318">
            <v>1.0761482000000044E-2</v>
          </cell>
          <cell r="L318">
            <v>3.2825719999984848E-4</v>
          </cell>
          <cell r="M318">
            <v>13.710970100592784</v>
          </cell>
          <cell r="N318">
            <v>39.392743858830357</v>
          </cell>
          <cell r="O318">
            <v>2.5112525000000052E-2</v>
          </cell>
          <cell r="P318">
            <v>20.000652637199995</v>
          </cell>
          <cell r="Q318">
            <v>15.461800137443092</v>
          </cell>
          <cell r="R318">
            <v>44.344839025878144</v>
          </cell>
          <cell r="S318">
            <v>4.3304706000000026E-2</v>
          </cell>
          <cell r="T318">
            <v>20.000987041200002</v>
          </cell>
          <cell r="U318">
            <v>15.463420793327472</v>
          </cell>
          <cell r="V318">
            <v>44.349422932941408</v>
          </cell>
          <cell r="W318">
            <v>6.6396989500000059E-2</v>
          </cell>
          <cell r="X318">
            <v>20.054771985199995</v>
          </cell>
          <cell r="Y318">
            <v>15.470145806659545</v>
          </cell>
          <cell r="Z318">
            <v>44.368444143064117</v>
          </cell>
          <cell r="AA318">
            <v>9.6559204999999981E-2</v>
          </cell>
          <cell r="AB318">
            <v>20.108566793199998</v>
          </cell>
          <cell r="AC318">
            <v>15.477490141525921</v>
          </cell>
          <cell r="AD318">
            <v>44.389217059013397</v>
          </cell>
          <cell r="AE318">
            <v>0.13327913300000011</v>
          </cell>
          <cell r="AF318">
            <v>20.162415225199997</v>
          </cell>
          <cell r="AG318">
            <v>15.485412818348053</v>
          </cell>
          <cell r="AH318">
            <v>44.411625773037713</v>
          </cell>
          <cell r="AI318">
            <v>0.17770277399999995</v>
          </cell>
          <cell r="AJ318">
            <v>20.216216461200002</v>
          </cell>
          <cell r="AK318">
            <v>15.494005266708214</v>
          </cell>
          <cell r="AL318">
            <v>44.435928887047574</v>
          </cell>
          <cell r="AM318">
            <v>0.22912017300000004</v>
          </cell>
          <cell r="AN318">
            <v>20.270066589199995</v>
          </cell>
          <cell r="AO318">
            <v>15.503213787170392</v>
          </cell>
          <cell r="AP318">
            <v>44.461974516101577</v>
          </cell>
          <cell r="AQ318">
            <v>0.28558410900000014</v>
          </cell>
          <cell r="AR318">
            <v>20.323900609199999</v>
          </cell>
          <cell r="AS318">
            <v>15.512862356047311</v>
          </cell>
          <cell r="AT318">
            <v>44.489264790028038</v>
          </cell>
          <cell r="AU318">
            <v>13.718999999999999</v>
          </cell>
          <cell r="AV318">
            <v>39.755000000000003</v>
          </cell>
          <cell r="AW318">
            <v>0.34959682099999995</v>
          </cell>
          <cell r="AX318">
            <v>20.377706653199997</v>
          </cell>
          <cell r="AY318">
            <v>15.532168824303701</v>
          </cell>
          <cell r="AZ318">
            <v>44.883415884404755</v>
          </cell>
          <cell r="BA318">
            <v>0.75463892060000015</v>
          </cell>
          <cell r="BB318">
            <v>20.169808113200002</v>
          </cell>
          <cell r="BC318">
            <v>15.549414413274015</v>
          </cell>
          <cell r="BD318">
            <v>44.932193776030608</v>
          </cell>
          <cell r="BE318">
            <v>13.644</v>
          </cell>
          <cell r="BF318">
            <v>39.901000000000003</v>
          </cell>
          <cell r="BG318">
            <v>1.2257154450859999</v>
          </cell>
          <cell r="BH318">
            <v>16.345641477200001</v>
          </cell>
          <cell r="BI318">
            <v>15.181095098349822</v>
          </cell>
          <cell r="BJ318">
            <v>44.248561469487051</v>
          </cell>
          <cell r="BK318">
            <v>1.6872006832531001</v>
          </cell>
          <cell r="BL318">
            <v>7.4650794771999998</v>
          </cell>
          <cell r="BM318">
            <v>14.444616880960071</v>
          </cell>
          <cell r="BN318">
            <v>42.165486502637158</v>
          </cell>
          <cell r="BO318">
            <v>13.659000000000001</v>
          </cell>
          <cell r="BP318">
            <v>40.274999999999999</v>
          </cell>
          <cell r="BQ318">
            <v>2.0934054764007</v>
          </cell>
          <cell r="BR318">
            <v>4.8051234772000004</v>
          </cell>
          <cell r="BS318">
            <v>14.262464780056636</v>
          </cell>
          <cell r="BT318">
            <v>41.98185615274118</v>
          </cell>
        </row>
        <row r="319">
          <cell r="B319" t="str">
            <v>St Marys St</v>
          </cell>
          <cell r="C319" t="str">
            <v>ST MARYS ST</v>
          </cell>
          <cell r="D319">
            <v>6.6</v>
          </cell>
          <cell r="E319">
            <v>54.75</v>
          </cell>
          <cell r="F319">
            <v>21.9</v>
          </cell>
          <cell r="G319">
            <v>0.71002226089323728</v>
          </cell>
          <cell r="H319">
            <v>0.62216049263280404</v>
          </cell>
          <cell r="I319">
            <v>13.624000000000001</v>
          </cell>
          <cell r="J319">
            <v>38.869999999999997</v>
          </cell>
          <cell r="K319">
            <v>1.326928500000002E-2</v>
          </cell>
          <cell r="L319">
            <v>1.7607680000000236E-3</v>
          </cell>
          <cell r="M319">
            <v>13.625314788658407</v>
          </cell>
          <cell r="N319">
            <v>38.873718783904742</v>
          </cell>
          <cell r="O319">
            <v>3.158698900000001E-2</v>
          </cell>
          <cell r="P319">
            <v>3.3631519999994808E-3</v>
          </cell>
          <cell r="Q319">
            <v>13.627057344441601</v>
          </cell>
          <cell r="R319">
            <v>38.878647475948313</v>
          </cell>
          <cell r="S319">
            <v>5.5563718000000151E-2</v>
          </cell>
          <cell r="T319">
            <v>4.9132359999992659E-3</v>
          </cell>
          <cell r="U319">
            <v>13.629290361465404</v>
          </cell>
          <cell r="V319">
            <v>38.884963401868461</v>
          </cell>
          <cell r="W319">
            <v>8.7033053000000082E-2</v>
          </cell>
          <cell r="X319">
            <v>7.1150455999999807E-2</v>
          </cell>
          <cell r="Y319">
            <v>13.637837468409472</v>
          </cell>
          <cell r="Z319">
            <v>38.909138270987164</v>
          </cell>
          <cell r="AA319">
            <v>0.12954249100000004</v>
          </cell>
          <cell r="AB319">
            <v>0.13736216399999934</v>
          </cell>
          <cell r="AC319">
            <v>13.647348102183669</v>
          </cell>
          <cell r="AD319">
            <v>38.936038405527633</v>
          </cell>
          <cell r="AE319">
            <v>0.18270031900000006</v>
          </cell>
          <cell r="AF319">
            <v>0.20373281999999948</v>
          </cell>
          <cell r="AG319">
            <v>13.657804132852339</v>
          </cell>
          <cell r="AH319">
            <v>38.965612526288076</v>
          </cell>
          <cell r="AI319">
            <v>0.248784585</v>
          </cell>
          <cell r="AJ319">
            <v>0.26986287200000003</v>
          </cell>
          <cell r="AK319">
            <v>13.669369886199011</v>
          </cell>
          <cell r="AL319">
            <v>38.998325416771927</v>
          </cell>
          <cell r="AM319">
            <v>0.32694711900000017</v>
          </cell>
          <cell r="AN319">
            <v>0.33613931599999924</v>
          </cell>
          <cell r="AO319">
            <v>13.682005019961098</v>
          </cell>
          <cell r="AP319">
            <v>39.034062971829407</v>
          </cell>
          <cell r="AQ319">
            <v>0.41397967599999996</v>
          </cell>
          <cell r="AR319">
            <v>0.40231563200000009</v>
          </cell>
          <cell r="AS319">
            <v>13.69540732057758</v>
          </cell>
          <cell r="AT319">
            <v>39.07197040242707</v>
          </cell>
          <cell r="AU319">
            <v>13.632999999999999</v>
          </cell>
          <cell r="AV319">
            <v>39.167999999999999</v>
          </cell>
          <cell r="AW319">
            <v>0.51379615300000003</v>
          </cell>
          <cell r="AX319">
            <v>0.46835728399999876</v>
          </cell>
          <cell r="AY319">
            <v>13.718916144126888</v>
          </cell>
          <cell r="AZ319">
            <v>39.411007552502092</v>
          </cell>
          <cell r="BA319">
            <v>1.1583729890000001</v>
          </cell>
          <cell r="BB319">
            <v>0.79304851199999904</v>
          </cell>
          <cell r="BC319">
            <v>13.803705110440116</v>
          </cell>
          <cell r="BD319">
            <v>39.650826964701622</v>
          </cell>
          <cell r="BE319">
            <v>13.7</v>
          </cell>
          <cell r="BF319">
            <v>39.688000000000002</v>
          </cell>
          <cell r="BG319">
            <v>1.90210074196</v>
          </cell>
          <cell r="BH319">
            <v>0.85772858800000007</v>
          </cell>
          <cell r="BI319">
            <v>13.941422455540883</v>
          </cell>
          <cell r="BJ319">
            <v>40.370845821774665</v>
          </cell>
          <cell r="BK319">
            <v>2.5989071072947003</v>
          </cell>
          <cell r="BL319">
            <v>0.85772858799999829</v>
          </cell>
          <cell r="BM319">
            <v>14.002377204419524</v>
          </cell>
          <cell r="BN319">
            <v>40.543251886885109</v>
          </cell>
          <cell r="BO319">
            <v>13.701000000000001</v>
          </cell>
          <cell r="BP319">
            <v>39.710999999999999</v>
          </cell>
          <cell r="BQ319">
            <v>3.1763471055170003</v>
          </cell>
          <cell r="BR319">
            <v>0.85772858799999829</v>
          </cell>
          <cell r="BS319">
            <v>14.053890104179299</v>
          </cell>
          <cell r="BT319">
            <v>40.70912394271523</v>
          </cell>
        </row>
        <row r="320">
          <cell r="B320" t="str">
            <v>St Thomas Rd</v>
          </cell>
          <cell r="C320" t="str">
            <v>ST THOMAS RD</v>
          </cell>
          <cell r="D320">
            <v>6.6</v>
          </cell>
          <cell r="E320">
            <v>54.75</v>
          </cell>
          <cell r="F320">
            <v>21.9</v>
          </cell>
          <cell r="G320">
            <v>0.69737037210692687</v>
          </cell>
          <cell r="H320">
            <v>0.60429822716372983</v>
          </cell>
          <cell r="I320">
            <v>13.231999999999999</v>
          </cell>
          <cell r="J320">
            <v>38.174999999999997</v>
          </cell>
          <cell r="K320">
            <v>2.1993144999999825E-2</v>
          </cell>
          <cell r="L320">
            <v>2.3694559999998255E-3</v>
          </cell>
          <cell r="M320">
            <v>13.234131174885682</v>
          </cell>
          <cell r="N320">
            <v>38.181027872854244</v>
          </cell>
          <cell r="O320">
            <v>5.268824399999994E-2</v>
          </cell>
          <cell r="P320">
            <v>4.5053039999998212E-3</v>
          </cell>
          <cell r="Q320">
            <v>13.237003137929349</v>
          </cell>
          <cell r="R320">
            <v>38.189151011028216</v>
          </cell>
          <cell r="S320">
            <v>9.3258789999999925E-2</v>
          </cell>
          <cell r="T320">
            <v>6.5536440000002472E-3</v>
          </cell>
          <cell r="U320">
            <v>13.240731323581571</v>
          </cell>
          <cell r="V320">
            <v>38.199695912453052</v>
          </cell>
          <cell r="W320">
            <v>0.14734863899999995</v>
          </cell>
          <cell r="X320">
            <v>8.8335683999998693E-2</v>
          </cell>
          <cell r="Y320">
            <v>13.252617031413306</v>
          </cell>
          <cell r="Z320">
            <v>38.233313770881139</v>
          </cell>
          <cell r="AA320">
            <v>0.22103498199999982</v>
          </cell>
          <cell r="AB320">
            <v>0.17006907999999976</v>
          </cell>
          <cell r="AC320">
            <v>13.266212732648007</v>
          </cell>
          <cell r="AD320">
            <v>38.271768221033312</v>
          </cell>
          <cell r="AE320">
            <v>0.31378858099999973</v>
          </cell>
          <cell r="AF320">
            <v>0.25198917599999993</v>
          </cell>
          <cell r="AG320">
            <v>13.281492718228098</v>
          </cell>
          <cell r="AH320">
            <v>38.314986546713769</v>
          </cell>
          <cell r="AI320">
            <v>0.42975124199999992</v>
          </cell>
          <cell r="AJ320">
            <v>0.33358892000000084</v>
          </cell>
          <cell r="AK320">
            <v>13.298774946668781</v>
          </cell>
          <cell r="AL320">
            <v>38.363868070411456</v>
          </cell>
          <cell r="AM320">
            <v>0.56752131299999975</v>
          </cell>
          <cell r="AN320">
            <v>0.41536105200000017</v>
          </cell>
          <cell r="AO320">
            <v>13.317979908790074</v>
          </cell>
          <cell r="AP320">
            <v>38.418187906205048</v>
          </cell>
          <cell r="AQ320">
            <v>0.7213652629999997</v>
          </cell>
          <cell r="AR320">
            <v>0.49699855200000043</v>
          </cell>
          <cell r="AS320">
            <v>13.338579193418356</v>
          </cell>
          <cell r="AT320">
            <v>38.476451481598048</v>
          </cell>
          <cell r="AU320">
            <v>13.241</v>
          </cell>
          <cell r="AV320">
            <v>38.612000000000002</v>
          </cell>
          <cell r="AW320">
            <v>0.89698670499999988</v>
          </cell>
          <cell r="AX320">
            <v>0.57846073199999859</v>
          </cell>
          <cell r="AY320">
            <v>13.370068178019256</v>
          </cell>
          <cell r="AZ320">
            <v>38.977059935651234</v>
          </cell>
          <cell r="BA320">
            <v>2.0302578209999993</v>
          </cell>
          <cell r="BB320">
            <v>0.97877924000000016</v>
          </cell>
          <cell r="BC320">
            <v>13.504222478359077</v>
          </cell>
          <cell r="BD320">
            <v>39.356505597633735</v>
          </cell>
          <cell r="BE320">
            <v>13.257999999999999</v>
          </cell>
          <cell r="BF320">
            <v>39.326999999999998</v>
          </cell>
          <cell r="BG320">
            <v>3.3371973206799996</v>
          </cell>
          <cell r="BH320">
            <v>1.0585180719999987</v>
          </cell>
          <cell r="BI320">
            <v>13.642525373521936</v>
          </cell>
          <cell r="BJ320">
            <v>40.414601996622601</v>
          </cell>
          <cell r="BK320">
            <v>4.5387593588349997</v>
          </cell>
          <cell r="BL320">
            <v>1.058518072000004</v>
          </cell>
          <cell r="BM320">
            <v>13.747634792639637</v>
          </cell>
          <cell r="BN320">
            <v>40.711896328721423</v>
          </cell>
          <cell r="BO320">
            <v>13.266999999999999</v>
          </cell>
          <cell r="BP320">
            <v>39.57</v>
          </cell>
          <cell r="BQ320">
            <v>5.5034142906239998</v>
          </cell>
          <cell r="BR320">
            <v>1.0585180720000076</v>
          </cell>
          <cell r="BS320">
            <v>13.841020214540164</v>
          </cell>
          <cell r="BT320">
            <v>41.19357434495803</v>
          </cell>
        </row>
        <row r="321">
          <cell r="B321" t="str">
            <v>Stainburn</v>
          </cell>
          <cell r="C321" t="str">
            <v>STAINBURN</v>
          </cell>
          <cell r="D321">
            <v>11</v>
          </cell>
          <cell r="E321">
            <v>50</v>
          </cell>
          <cell r="F321">
            <v>20</v>
          </cell>
          <cell r="G321">
            <v>0.49755536328403216</v>
          </cell>
          <cell r="H321">
            <v>0.40204893469195985</v>
          </cell>
          <cell r="I321">
            <v>8.0399999999999991</v>
          </cell>
          <cell r="J321">
            <v>24.875</v>
          </cell>
          <cell r="K321">
            <v>1.7442573999999933E-2</v>
          </cell>
          <cell r="L321">
            <v>1.2040479999995135E-3</v>
          </cell>
          <cell r="M321">
            <v>8.0409786938391967</v>
          </cell>
          <cell r="N321">
            <v>24.877768164201608</v>
          </cell>
          <cell r="O321">
            <v>4.2348170000000018E-2</v>
          </cell>
          <cell r="P321">
            <v>2.3432959999993841E-3</v>
          </cell>
          <cell r="Q321">
            <v>8.0423456936295974</v>
          </cell>
          <cell r="R321">
            <v>24.881634623488299</v>
          </cell>
          <cell r="S321">
            <v>7.5918531999999983E-2</v>
          </cell>
          <cell r="T321">
            <v>3.4783679999996764E-3</v>
          </cell>
          <cell r="U321">
            <v>8.0441672565079827</v>
          </cell>
          <cell r="V321">
            <v>24.886786781342956</v>
          </cell>
          <cell r="W321">
            <v>0.12279853299999999</v>
          </cell>
          <cell r="X321">
            <v>2.0252207999999605E-2</v>
          </cell>
          <cell r="Y321">
            <v>8.0475082167112841</v>
          </cell>
          <cell r="Z321">
            <v>24.896236443804668</v>
          </cell>
          <cell r="AA321">
            <v>0.18751476199999995</v>
          </cell>
          <cell r="AB321">
            <v>3.7030187999999686E-2</v>
          </cell>
          <cell r="AC321">
            <v>8.0517855533934242</v>
          </cell>
          <cell r="AD321">
            <v>24.908334578898106</v>
          </cell>
          <cell r="AE321">
            <v>0.26984376899999996</v>
          </cell>
          <cell r="AF321">
            <v>5.3955611999998876E-2</v>
          </cell>
          <cell r="AG321">
            <v>8.056995059980343</v>
          </cell>
          <cell r="AH321">
            <v>24.923069288635094</v>
          </cell>
          <cell r="AI321">
            <v>0.37364665599999991</v>
          </cell>
          <cell r="AJ321">
            <v>7.0704475999999961E-2</v>
          </cell>
          <cell r="AK321">
            <v>8.0633223859704461</v>
          </cell>
          <cell r="AL321">
            <v>24.940965669092613</v>
          </cell>
          <cell r="AM321">
            <v>0.49796508599999989</v>
          </cell>
          <cell r="AN321">
            <v>8.7588660000000207E-2</v>
          </cell>
          <cell r="AO321">
            <v>8.0707336011707351</v>
          </cell>
          <cell r="AP321">
            <v>24.961927751192441</v>
          </cell>
          <cell r="AQ321">
            <v>0.63745806999999999</v>
          </cell>
          <cell r="AR321">
            <v>0.10440635200000026</v>
          </cell>
          <cell r="AS321">
            <v>8.078937783976718</v>
          </cell>
          <cell r="AT321">
            <v>24.985132684377259</v>
          </cell>
          <cell r="AU321">
            <v>8.0449999999999999</v>
          </cell>
          <cell r="AV321">
            <v>25.047999999999998</v>
          </cell>
          <cell r="AW321">
            <v>0.79340851299999982</v>
          </cell>
          <cell r="AX321">
            <v>0.12112317599999978</v>
          </cell>
          <cell r="AY321">
            <v>8.0930004651660532</v>
          </cell>
          <cell r="AZ321">
            <v>25.1837658176761</v>
          </cell>
          <cell r="BA321">
            <v>1.8034144129999996</v>
          </cell>
          <cell r="BB321">
            <v>0.20020405599999913</v>
          </cell>
          <cell r="BC321">
            <v>8.1501626965845873</v>
          </cell>
          <cell r="BD321">
            <v>25.345445023531298</v>
          </cell>
          <cell r="BE321">
            <v>8.0470000000000006</v>
          </cell>
          <cell r="BF321">
            <v>25.224</v>
          </cell>
          <cell r="BG321">
            <v>2.9722100919999996</v>
          </cell>
          <cell r="BH321">
            <v>0.2158070999999997</v>
          </cell>
          <cell r="BI321">
            <v>8.2143275076347599</v>
          </cell>
          <cell r="BJ321">
            <v>25.69727366131033</v>
          </cell>
          <cell r="BK321">
            <v>4.0196931322370002</v>
          </cell>
          <cell r="BL321">
            <v>0.2158070999999997</v>
          </cell>
          <cell r="BM321">
            <v>8.2693061090213416</v>
          </cell>
          <cell r="BN321">
            <v>25.852776628752746</v>
          </cell>
          <cell r="BO321">
            <v>8.0630000000000006</v>
          </cell>
          <cell r="BP321">
            <v>25.271999999999998</v>
          </cell>
          <cell r="BQ321">
            <v>4.8192033742040001</v>
          </cell>
          <cell r="BR321">
            <v>0.21580710000000147</v>
          </cell>
          <cell r="BS321">
            <v>8.3272695138776616</v>
          </cell>
          <cell r="BT321">
            <v>26.019467061295064</v>
          </cell>
        </row>
        <row r="322">
          <cell r="B322" t="str">
            <v>Standish</v>
          </cell>
          <cell r="C322" t="str">
            <v>STANDISH</v>
          </cell>
          <cell r="D322">
            <v>11</v>
          </cell>
          <cell r="E322">
            <v>62.5</v>
          </cell>
          <cell r="F322">
            <v>25</v>
          </cell>
          <cell r="G322">
            <v>0.43665134835433983</v>
          </cell>
          <cell r="H322">
            <v>0.33550659916538111</v>
          </cell>
          <cell r="I322">
            <v>8.3859999999999992</v>
          </cell>
          <cell r="J322">
            <v>27.286000000000001</v>
          </cell>
          <cell r="K322">
            <v>2.9577353000000528E-2</v>
          </cell>
          <cell r="L322">
            <v>2.1447599999930844E-3</v>
          </cell>
          <cell r="M322">
            <v>8.3876649791345272</v>
          </cell>
          <cell r="N322">
            <v>27.290709272146238</v>
          </cell>
          <cell r="O322">
            <v>7.1718109999999946E-2</v>
          </cell>
          <cell r="P322">
            <v>20.004257647999992</v>
          </cell>
          <cell r="Q322">
            <v>9.4397154552841531</v>
          </cell>
          <cell r="R322">
            <v>30.266357375489985</v>
          </cell>
          <cell r="S322">
            <v>0.12841584900000047</v>
          </cell>
          <cell r="T322">
            <v>20.006423807999994</v>
          </cell>
          <cell r="U322">
            <v>9.442805008732627</v>
          </cell>
          <cell r="V322">
            <v>30.275095952266998</v>
          </cell>
          <cell r="W322">
            <v>0.20453822799999966</v>
          </cell>
          <cell r="X322">
            <v>20.049623820000001</v>
          </cell>
          <cell r="Y322">
            <v>9.4490678100566452</v>
          </cell>
          <cell r="Z322">
            <v>30.29280982940875</v>
          </cell>
          <cell r="AA322">
            <v>0.31010818800000006</v>
          </cell>
          <cell r="AB322">
            <v>20.092872236000012</v>
          </cell>
          <cell r="AC322">
            <v>9.4568787490970063</v>
          </cell>
          <cell r="AD322">
            <v>30.314902501260246</v>
          </cell>
          <cell r="AE322">
            <v>0.4447685899999998</v>
          </cell>
          <cell r="AF322">
            <v>20.136462391999999</v>
          </cell>
          <cell r="AG322">
            <v>9.4662344770646865</v>
          </cell>
          <cell r="AH322">
            <v>30.341364496015782</v>
          </cell>
          <cell r="AI322">
            <v>0.61554233099999944</v>
          </cell>
          <cell r="AJ322">
            <v>20.179708647999988</v>
          </cell>
          <cell r="AK322">
            <v>9.4774676136901324</v>
          </cell>
          <cell r="AL322">
            <v>30.373136604343173</v>
          </cell>
          <cell r="AM322">
            <v>0.82062678199999972</v>
          </cell>
          <cell r="AN322">
            <v>20.223268787999999</v>
          </cell>
          <cell r="AO322">
            <v>9.4905180701943515</v>
          </cell>
          <cell r="AP322">
            <v>30.410048869510021</v>
          </cell>
          <cell r="AQ322">
            <v>1.0511368320000001</v>
          </cell>
          <cell r="AR322">
            <v>20.266710599999996</v>
          </cell>
          <cell r="AS322">
            <v>9.5048968139462335</v>
          </cell>
          <cell r="AT322">
            <v>30.450718098357619</v>
          </cell>
          <cell r="AU322">
            <v>8.3970000000000002</v>
          </cell>
          <cell r="AV322">
            <v>27.699000000000002</v>
          </cell>
          <cell r="AW322">
            <v>1.3173556900000003</v>
          </cell>
          <cell r="AX322">
            <v>20.309951955999992</v>
          </cell>
          <cell r="AY322">
            <v>9.5321392628422679</v>
          </cell>
          <cell r="AZ322">
            <v>30.909658681387466</v>
          </cell>
          <cell r="BA322">
            <v>3.0501061189999987</v>
          </cell>
          <cell r="BB322">
            <v>20.516773416000007</v>
          </cell>
          <cell r="BC322">
            <v>9.633940385771977</v>
          </cell>
          <cell r="BD322">
            <v>31.197595738811476</v>
          </cell>
          <cell r="BE322">
            <v>8.4019999999999992</v>
          </cell>
          <cell r="BF322">
            <v>28.276</v>
          </cell>
          <cell r="BG322">
            <v>5.0198806587</v>
          </cell>
          <cell r="BH322">
            <v>20.553729867999998</v>
          </cell>
          <cell r="BI322">
            <v>9.7442664474309897</v>
          </cell>
          <cell r="BJ322">
            <v>32.072502828550519</v>
          </cell>
          <cell r="BK322">
            <v>6.7699984436413008</v>
          </cell>
          <cell r="BL322">
            <v>20.127379787999999</v>
          </cell>
          <cell r="BM322">
            <v>9.8137462329575698</v>
          </cell>
          <cell r="BN322">
            <v>32.269021338555447</v>
          </cell>
          <cell r="BO322">
            <v>8.4019999999999992</v>
          </cell>
          <cell r="BP322">
            <v>28.268000000000001</v>
          </cell>
          <cell r="BQ322">
            <v>8.1129766353350004</v>
          </cell>
          <cell r="BR322">
            <v>18.986463999999991</v>
          </cell>
          <cell r="BS322">
            <v>9.824351758699903</v>
          </cell>
          <cell r="BT322">
            <v>32.291018295237258</v>
          </cell>
        </row>
        <row r="323">
          <cell r="B323" t="str">
            <v>Strangeways</v>
          </cell>
          <cell r="C323" t="str">
            <v>STRANGEWAYS</v>
          </cell>
          <cell r="D323">
            <v>6.6</v>
          </cell>
          <cell r="E323">
            <v>54.75</v>
          </cell>
          <cell r="F323">
            <v>21.9</v>
          </cell>
          <cell r="G323">
            <v>0.77653306956023216</v>
          </cell>
          <cell r="H323">
            <v>0.66038720631835046</v>
          </cell>
          <cell r="I323">
            <v>14.461</v>
          </cell>
          <cell r="J323">
            <v>42.511000000000003</v>
          </cell>
          <cell r="K323">
            <v>1.5925171999999987E-2</v>
          </cell>
          <cell r="L323">
            <v>9.91423999999963E-4</v>
          </cell>
          <cell r="M323">
            <v>14.462479818371875</v>
          </cell>
          <cell r="N323">
            <v>42.515185558422708</v>
          </cell>
          <cell r="O323">
            <v>3.8187102000000084E-2</v>
          </cell>
          <cell r="P323">
            <v>1.9321639999994034E-3</v>
          </cell>
          <cell r="Q323">
            <v>14.464509525609817</v>
          </cell>
          <cell r="R323">
            <v>42.5209264374298</v>
          </cell>
          <cell r="S323">
            <v>6.7652739999999989E-2</v>
          </cell>
          <cell r="T323">
            <v>2.8724519999991927E-3</v>
          </cell>
          <cell r="U323">
            <v>14.46716935433119</v>
          </cell>
          <cell r="V323">
            <v>42.528449569132512</v>
          </cell>
          <cell r="W323">
            <v>0.10649050090000001</v>
          </cell>
          <cell r="X323">
            <v>8.8752907999999575E-2</v>
          </cell>
          <cell r="Y323">
            <v>14.478079368891805</v>
          </cell>
          <cell r="Z323">
            <v>42.559307750247129</v>
          </cell>
          <cell r="AA323">
            <v>0.159573509</v>
          </cell>
          <cell r="AB323">
            <v>0.1746398039999999</v>
          </cell>
          <cell r="AC323">
            <v>14.490236082761713</v>
          </cell>
          <cell r="AD323">
            <v>42.593692129504554</v>
          </cell>
          <cell r="AE323">
            <v>0.226546939</v>
          </cell>
          <cell r="AF323">
            <v>0.26065380799999982</v>
          </cell>
          <cell r="AG323">
            <v>14.50361901248937</v>
          </cell>
          <cell r="AH323">
            <v>42.631544770954832</v>
          </cell>
          <cell r="AI323">
            <v>0.31062308999999999</v>
          </cell>
          <cell r="AJ323">
            <v>0.34652388800000011</v>
          </cell>
          <cell r="AK323">
            <v>14.518485452219007</v>
          </cell>
          <cell r="AL323">
            <v>42.673593412334547</v>
          </cell>
          <cell r="AM323">
            <v>0.41081363699999995</v>
          </cell>
          <cell r="AN323">
            <v>0.43251071200000002</v>
          </cell>
          <cell r="AO323">
            <v>14.534771748471108</v>
          </cell>
          <cell r="AP323">
            <v>42.719658014415643</v>
          </cell>
          <cell r="AQ323">
            <v>0.52288596300000023</v>
          </cell>
          <cell r="AR323">
            <v>0.51844299999999999</v>
          </cell>
          <cell r="AS323">
            <v>14.552092660167123</v>
          </cell>
          <cell r="AT323">
            <v>42.768648950881975</v>
          </cell>
          <cell r="AU323">
            <v>14.472</v>
          </cell>
          <cell r="AV323">
            <v>42.853999999999999</v>
          </cell>
          <cell r="AW323">
            <v>0.65272357000000003</v>
          </cell>
          <cell r="AX323">
            <v>0.60429239999999984</v>
          </cell>
          <cell r="AY323">
            <v>14.581960380099266</v>
          </cell>
          <cell r="AZ323">
            <v>43.165014921720164</v>
          </cell>
          <cell r="BA323">
            <v>1.4992894959</v>
          </cell>
          <cell r="BB323">
            <v>1.0297478119999988</v>
          </cell>
          <cell r="BC323">
            <v>14.693233389470707</v>
          </cell>
          <cell r="BD323">
            <v>43.479742519678489</v>
          </cell>
          <cell r="BE323">
            <v>14.493</v>
          </cell>
          <cell r="BF323">
            <v>43.417999999999999</v>
          </cell>
          <cell r="BG323">
            <v>2.4696099977170007</v>
          </cell>
          <cell r="BH323">
            <v>1.1146574239999993</v>
          </cell>
          <cell r="BI323">
            <v>14.806542084966049</v>
          </cell>
          <cell r="BJ323">
            <v>44.304830937867443</v>
          </cell>
          <cell r="BK323">
            <v>3.3683670395457996</v>
          </cell>
          <cell r="BL323">
            <v>1.1146574240000011</v>
          </cell>
          <cell r="BM323">
            <v>14.885162936486644</v>
          </cell>
          <cell r="BN323">
            <v>44.527204286878941</v>
          </cell>
          <cell r="BO323">
            <v>14.433</v>
          </cell>
          <cell r="BP323">
            <v>43.893000000000001</v>
          </cell>
          <cell r="BQ323">
            <v>4.1049267657086999</v>
          </cell>
          <cell r="BR323">
            <v>1.1146574239999993</v>
          </cell>
          <cell r="BS323">
            <v>14.889595202573672</v>
          </cell>
          <cell r="BT323">
            <v>45.184446255988355</v>
          </cell>
        </row>
        <row r="324">
          <cell r="B324" t="str">
            <v>Strawberry Bank</v>
          </cell>
          <cell r="C324" t="str">
            <v>STRAWBERRY BANK</v>
          </cell>
          <cell r="D324">
            <v>6.6</v>
          </cell>
          <cell r="E324">
            <v>62.5</v>
          </cell>
          <cell r="F324">
            <v>25</v>
          </cell>
          <cell r="G324">
            <v>0.82097632135602228</v>
          </cell>
          <cell r="H324">
            <v>0.63113685258377294</v>
          </cell>
          <cell r="I324">
            <v>15.776999999999999</v>
          </cell>
          <cell r="J324">
            <v>51.307000000000002</v>
          </cell>
          <cell r="K324">
            <v>1.2879104000000086E-2</v>
          </cell>
          <cell r="L324">
            <v>3.3687040000032198E-3</v>
          </cell>
          <cell r="M324">
            <v>15.778421314594324</v>
          </cell>
          <cell r="N324">
            <v>51.311020084751391</v>
          </cell>
          <cell r="O324">
            <v>3.07367320000001E-2</v>
          </cell>
          <cell r="P324">
            <v>6.3817960000065455E-3</v>
          </cell>
          <cell r="Q324">
            <v>15.780247029111019</v>
          </cell>
          <cell r="R324">
            <v>51.316183985212447</v>
          </cell>
          <cell r="S324">
            <v>5.4203455000000067E-2</v>
          </cell>
          <cell r="T324">
            <v>9.253948000015555E-3</v>
          </cell>
          <cell r="U324">
            <v>15.782551083136989</v>
          </cell>
          <cell r="V324">
            <v>51.322700834116382</v>
          </cell>
          <cell r="W324">
            <v>8.5127746999999976E-2</v>
          </cell>
          <cell r="X324">
            <v>4.6030412000000354E-2</v>
          </cell>
          <cell r="Y324">
            <v>15.788473363394706</v>
          </cell>
          <cell r="Z324">
            <v>51.339451572237664</v>
          </cell>
          <cell r="AA324">
            <v>0.12706100800000003</v>
          </cell>
          <cell r="AB324">
            <v>8.2727400000010221E-2</v>
          </cell>
          <cell r="AC324">
            <v>15.795351726338131</v>
          </cell>
          <cell r="AD324">
            <v>51.358906520560694</v>
          </cell>
          <cell r="AE324">
            <v>0.17965480800000005</v>
          </cell>
          <cell r="AF324">
            <v>0.11967549600000638</v>
          </cell>
          <cell r="AG324">
            <v>15.803184610847122</v>
          </cell>
          <cell r="AH324">
            <v>51.381061263570928</v>
          </cell>
          <cell r="AI324">
            <v>0.24524786400000015</v>
          </cell>
          <cell r="AJ324">
            <v>0.15617060000000293</v>
          </cell>
          <cell r="AK324">
            <v>15.812115008825467</v>
          </cell>
          <cell r="AL324">
            <v>51.406320243447659</v>
          </cell>
          <cell r="AM324">
            <v>0.32303756900000008</v>
          </cell>
          <cell r="AN324">
            <v>0.19289764000001242</v>
          </cell>
          <cell r="AO324">
            <v>15.822132626030388</v>
          </cell>
          <cell r="AP324">
            <v>51.434654343675376</v>
          </cell>
          <cell r="AQ324">
            <v>0.40979445799999997</v>
          </cell>
          <cell r="AR324">
            <v>0.22942935200001102</v>
          </cell>
          <cell r="AS324">
            <v>15.832917581632715</v>
          </cell>
          <cell r="AT324">
            <v>51.465158804640183</v>
          </cell>
          <cell r="AU324">
            <v>15.779</v>
          </cell>
          <cell r="AV324">
            <v>51.366</v>
          </cell>
          <cell r="AW324">
            <v>0.50914302399999989</v>
          </cell>
          <cell r="AX324">
            <v>0.26571175200000141</v>
          </cell>
          <cell r="AY324">
            <v>15.846782214167646</v>
          </cell>
          <cell r="AZ324">
            <v>51.557717053127128</v>
          </cell>
          <cell r="BA324">
            <v>1.1500116060000001</v>
          </cell>
          <cell r="BB324">
            <v>-0.13124137999999874</v>
          </cell>
          <cell r="BC324">
            <v>15.868119282458103</v>
          </cell>
          <cell r="BD324">
            <v>51.618067395842417</v>
          </cell>
          <cell r="BE324">
            <v>15.792999999999999</v>
          </cell>
          <cell r="BF324">
            <v>51.738</v>
          </cell>
          <cell r="BG324">
            <v>1.88473317937</v>
          </cell>
          <cell r="BH324">
            <v>-4.7365138159999987</v>
          </cell>
          <cell r="BI324">
            <v>15.54353389117756</v>
          </cell>
          <cell r="BJ324">
            <v>51.03240329110173</v>
          </cell>
          <cell r="BK324">
            <v>2.5599296077589</v>
          </cell>
          <cell r="BL324">
            <v>-15.361313815999992</v>
          </cell>
          <cell r="BM324">
            <v>14.673169300207906</v>
          </cell>
          <cell r="BN324">
            <v>48.570640473584533</v>
          </cell>
          <cell r="BO324">
            <v>15.702</v>
          </cell>
          <cell r="BP324">
            <v>51.527000000000001</v>
          </cell>
          <cell r="BQ324">
            <v>3.1046356123179004</v>
          </cell>
          <cell r="BR324">
            <v>-18.543713815999993</v>
          </cell>
          <cell r="BS324">
            <v>14.351430915615827</v>
          </cell>
          <cell r="BT324">
            <v>47.707013767884177</v>
          </cell>
        </row>
        <row r="325">
          <cell r="B325" t="str">
            <v>Stuart St</v>
          </cell>
          <cell r="C325" t="str">
            <v>STUART ST</v>
          </cell>
          <cell r="D325">
            <v>6.6</v>
          </cell>
          <cell r="E325">
            <v>54.75</v>
          </cell>
          <cell r="F325">
            <v>21.9</v>
          </cell>
          <cell r="G325">
            <v>0.75505772137779859</v>
          </cell>
          <cell r="H325">
            <v>0.65941578556329283</v>
          </cell>
          <cell r="I325">
            <v>14.44</v>
          </cell>
          <cell r="J325">
            <v>41.335999999999999</v>
          </cell>
          <cell r="K325">
            <v>1.2397009999999931E-2</v>
          </cell>
          <cell r="L325">
            <v>1.3860359999999794E-3</v>
          </cell>
          <cell r="M325">
            <v>14.441205703836113</v>
          </cell>
          <cell r="N325">
            <v>41.339410245434472</v>
          </cell>
          <cell r="O325">
            <v>3.0273150999999943E-2</v>
          </cell>
          <cell r="P325">
            <v>2.688676000000001E-3</v>
          </cell>
          <cell r="Q325">
            <v>14.442883412074458</v>
          </cell>
          <cell r="R325">
            <v>41.344155520923223</v>
          </cell>
          <cell r="S325">
            <v>5.4566975999999934E-2</v>
          </cell>
          <cell r="T325">
            <v>3.980288000000165E-3</v>
          </cell>
          <cell r="U325">
            <v>14.445121557368291</v>
          </cell>
          <cell r="V325">
            <v>41.350485951781415</v>
          </cell>
          <cell r="W325">
            <v>8.7294449199999957E-2</v>
          </cell>
          <cell r="X325">
            <v>2.3267479999999896E-2</v>
          </cell>
          <cell r="Y325">
            <v>14.449671660543293</v>
          </cell>
          <cell r="Z325">
            <v>41.363355587021992</v>
          </cell>
          <cell r="AA325">
            <v>0.13312877720000005</v>
          </cell>
          <cell r="AB325">
            <v>4.2555212000000342E-2</v>
          </cell>
          <cell r="AC325">
            <v>14.455368363402565</v>
          </cell>
          <cell r="AD325">
            <v>41.379468295910769</v>
          </cell>
          <cell r="AE325">
            <v>0.19200755000000003</v>
          </cell>
          <cell r="AF325">
            <v>6.2009311999999372E-2</v>
          </cell>
          <cell r="AG325">
            <v>14.46222071267491</v>
          </cell>
          <cell r="AH325">
            <v>41.398849666460904</v>
          </cell>
          <cell r="AI325">
            <v>0.26722627099999985</v>
          </cell>
          <cell r="AJ325">
            <v>8.1258524000000332E-2</v>
          </cell>
          <cell r="AK325">
            <v>14.47048451366693</v>
          </cell>
          <cell r="AL325">
            <v>41.42222322534024</v>
          </cell>
          <cell r="AM325">
            <v>0.35803849500000007</v>
          </cell>
          <cell r="AN325">
            <v>0.10066101200000022</v>
          </cell>
          <cell r="AO325">
            <v>14.480125800582362</v>
          </cell>
          <cell r="AP325">
            <v>41.449492902769315</v>
          </cell>
          <cell r="AQ325">
            <v>0.46043760199999995</v>
          </cell>
          <cell r="AR325">
            <v>0.11998396799999966</v>
          </cell>
          <cell r="AS325">
            <v>14.490773719648933</v>
          </cell>
          <cell r="AT325">
            <v>41.479609765879303</v>
          </cell>
          <cell r="AU325">
            <v>14.464</v>
          </cell>
          <cell r="AV325">
            <v>42.121000000000002</v>
          </cell>
          <cell r="AW325">
            <v>0.57957551299999976</v>
          </cell>
          <cell r="AX325">
            <v>0.13918956800000082</v>
          </cell>
          <cell r="AY325">
            <v>14.526875638333252</v>
          </cell>
          <cell r="AZ325">
            <v>42.298839160947502</v>
          </cell>
          <cell r="BA325">
            <v>1.3593454895999999</v>
          </cell>
          <cell r="BB325">
            <v>0.23019346799999996</v>
          </cell>
          <cell r="BC325">
            <v>14.603048597736024</v>
          </cell>
          <cell r="BD325">
            <v>42.514288825494496</v>
          </cell>
          <cell r="BE325">
            <v>14.48</v>
          </cell>
          <cell r="BF325">
            <v>42.658999999999999</v>
          </cell>
          <cell r="BG325">
            <v>2.2417071543490001</v>
          </cell>
          <cell r="BH325">
            <v>0.24815511599999907</v>
          </cell>
          <cell r="BI325">
            <v>14.697806462428954</v>
          </cell>
          <cell r="BJ325">
            <v>43.275049706279063</v>
          </cell>
          <cell r="BK325">
            <v>3.0177103574832103</v>
          </cell>
          <cell r="BL325">
            <v>0.24815511599999907</v>
          </cell>
          <cell r="BM325">
            <v>14.765689137917066</v>
          </cell>
          <cell r="BN325">
            <v>43.467050906929984</v>
          </cell>
          <cell r="BO325">
            <v>14.41</v>
          </cell>
          <cell r="BP325">
            <v>42.901000000000003</v>
          </cell>
          <cell r="BQ325">
            <v>3.6054023463735998</v>
          </cell>
          <cell r="BR325">
            <v>0.24815511599999907</v>
          </cell>
          <cell r="BS325">
            <v>14.747098854278651</v>
          </cell>
          <cell r="BT325">
            <v>43.854459543162598</v>
          </cell>
        </row>
        <row r="326">
          <cell r="B326" t="str">
            <v>Stubbins</v>
          </cell>
          <cell r="C326" t="str">
            <v>STUBBINS</v>
          </cell>
          <cell r="D326">
            <v>11</v>
          </cell>
          <cell r="E326">
            <v>33.405000000000001</v>
          </cell>
          <cell r="F326">
            <v>13.1</v>
          </cell>
          <cell r="G326">
            <v>0.89983640289003286</v>
          </cell>
          <cell r="H326">
            <v>0.73903556804471437</v>
          </cell>
          <cell r="I326">
            <v>9.6809999999999992</v>
          </cell>
          <cell r="J326">
            <v>30.058</v>
          </cell>
          <cell r="K326">
            <v>6.2882150000000137E-3</v>
          </cell>
          <cell r="L326">
            <v>6.8390480000002363E-4</v>
          </cell>
          <cell r="M326">
            <v>9.6813659413857582</v>
          </cell>
          <cell r="N326">
            <v>30.059035038541548</v>
          </cell>
          <cell r="O326">
            <v>1.5033402999999973E-2</v>
          </cell>
          <cell r="P326">
            <v>1.3380687999999807E-3</v>
          </cell>
          <cell r="Q326">
            <v>9.6818592794227953</v>
          </cell>
          <cell r="R326">
            <v>30.060430409227173</v>
          </cell>
          <cell r="S326">
            <v>2.6556096999999973E-2</v>
          </cell>
          <cell r="T326">
            <v>1.9972768000000585E-3</v>
          </cell>
          <cell r="U326">
            <v>9.6824986634590626</v>
          </cell>
          <cell r="V326">
            <v>30.062238860378482</v>
          </cell>
          <cell r="W326">
            <v>4.1808360000000017E-2</v>
          </cell>
          <cell r="X326">
            <v>2.9262880800000168E-2</v>
          </cell>
          <cell r="Y326">
            <v>9.6847302727279558</v>
          </cell>
          <cell r="Z326">
            <v>30.068550804566453</v>
          </cell>
          <cell r="AA326">
            <v>6.2537819999999994E-2</v>
          </cell>
          <cell r="AB326">
            <v>5.6538800799999844E-2</v>
          </cell>
          <cell r="AC326">
            <v>9.6872499017339155</v>
          </cell>
          <cell r="AD326">
            <v>30.075677391591206</v>
          </cell>
          <cell r="AE326">
            <v>8.8583437000000015E-2</v>
          </cell>
          <cell r="AF326">
            <v>8.3906704800000176E-2</v>
          </cell>
          <cell r="AG326">
            <v>9.690053384527344</v>
          </cell>
          <cell r="AH326">
            <v>30.083606838367899</v>
          </cell>
          <cell r="AI326">
            <v>0.12111184</v>
          </cell>
          <cell r="AJ326">
            <v>0.11118289680000015</v>
          </cell>
          <cell r="AK326">
            <v>9.6931923117111634</v>
          </cell>
          <cell r="AL326">
            <v>30.09248506515722</v>
          </cell>
          <cell r="AM326">
            <v>0.15972845199999994</v>
          </cell>
          <cell r="AN326">
            <v>0.13854251279999996</v>
          </cell>
          <cell r="AO326">
            <v>9.6966551656198838</v>
          </cell>
          <cell r="AP326">
            <v>30.102279495081675</v>
          </cell>
          <cell r="AQ326">
            <v>0.20282636499999998</v>
          </cell>
          <cell r="AR326">
            <v>0.16586855280000035</v>
          </cell>
          <cell r="AS326">
            <v>9.7003514645491524</v>
          </cell>
          <cell r="AT326">
            <v>30.112734207234386</v>
          </cell>
          <cell r="AU326">
            <v>9.6869999999999994</v>
          </cell>
          <cell r="AV326">
            <v>30.234999999999999</v>
          </cell>
          <cell r="AW326">
            <v>0.25226406299999993</v>
          </cell>
          <cell r="AX326">
            <v>0.19314012079999943</v>
          </cell>
          <cell r="AY326">
            <v>9.7103776568559184</v>
          </cell>
          <cell r="AZ326">
            <v>30.301121998764291</v>
          </cell>
          <cell r="BA326">
            <v>0.57261182899999996</v>
          </cell>
          <cell r="BB326">
            <v>0.32669631279999956</v>
          </cell>
          <cell r="BC326">
            <v>9.7342014361593314</v>
          </cell>
          <cell r="BD326">
            <v>30.368505822360028</v>
          </cell>
          <cell r="BE326">
            <v>9.6890000000000001</v>
          </cell>
          <cell r="BF326">
            <v>30.271000000000001</v>
          </cell>
          <cell r="BG326">
            <v>0.94188208785000016</v>
          </cell>
          <cell r="BH326">
            <v>0.35327592080000048</v>
          </cell>
          <cell r="BI326">
            <v>9.7569781659033801</v>
          </cell>
          <cell r="BJ326">
            <v>30.463271288331615</v>
          </cell>
          <cell r="BK326">
            <v>1.2852791878100998</v>
          </cell>
          <cell r="BL326">
            <v>0.35327592080000048</v>
          </cell>
          <cell r="BM326">
            <v>9.7750018393670981</v>
          </cell>
          <cell r="BN326">
            <v>30.514249935243967</v>
          </cell>
          <cell r="BO326">
            <v>9.6039999999999992</v>
          </cell>
          <cell r="BP326">
            <v>30.082000000000001</v>
          </cell>
          <cell r="BQ326">
            <v>1.5666069462674999</v>
          </cell>
          <cell r="BR326">
            <v>0.35327592080000048</v>
          </cell>
          <cell r="BS326">
            <v>9.7047677172830884</v>
          </cell>
          <cell r="BT326">
            <v>30.367014144862242</v>
          </cell>
        </row>
        <row r="327">
          <cell r="B327" t="str">
            <v>Swinton</v>
          </cell>
          <cell r="C327" t="str">
            <v>SWINTON</v>
          </cell>
          <cell r="D327">
            <v>11</v>
          </cell>
          <cell r="E327">
            <v>62.5</v>
          </cell>
          <cell r="F327">
            <v>25</v>
          </cell>
          <cell r="G327">
            <v>0.34738871093235008</v>
          </cell>
          <cell r="H327">
            <v>0.29975951925432243</v>
          </cell>
          <cell r="I327">
            <v>7.4930000000000003</v>
          </cell>
          <cell r="J327">
            <v>21.709</v>
          </cell>
          <cell r="K327">
            <v>1.6762328999999965E-2</v>
          </cell>
          <cell r="L327">
            <v>2.0612440000000731E-3</v>
          </cell>
          <cell r="M327">
            <v>7.4939879813580603</v>
          </cell>
          <cell r="N327">
            <v>21.71179443327188</v>
          </cell>
          <cell r="O327">
            <v>4.043486900000004E-2</v>
          </cell>
          <cell r="P327">
            <v>28.003961347999997</v>
          </cell>
          <cell r="Q327">
            <v>8.9649490641041343</v>
          </cell>
          <cell r="R327">
            <v>25.872300659156899</v>
          </cell>
          <cell r="S327">
            <v>7.2046155000000001E-2</v>
          </cell>
          <cell r="T327">
            <v>28.005816723999999</v>
          </cell>
          <cell r="U327">
            <v>8.96670560831455</v>
          </cell>
          <cell r="V327">
            <v>25.877268916447456</v>
          </cell>
          <cell r="W327">
            <v>0.11405677729999997</v>
          </cell>
          <cell r="X327">
            <v>28.067659635999998</v>
          </cell>
          <cell r="Y327">
            <v>8.9721565052222232</v>
          </cell>
          <cell r="Z327">
            <v>25.892686381115315</v>
          </cell>
          <cell r="AA327">
            <v>0.1719544529999999</v>
          </cell>
          <cell r="AB327">
            <v>28.129482467999999</v>
          </cell>
          <cell r="AC327">
            <v>8.9784402022538696</v>
          </cell>
          <cell r="AD327">
            <v>25.910459360243312</v>
          </cell>
          <cell r="AE327">
            <v>0.24545862900000004</v>
          </cell>
          <cell r="AF327">
            <v>28.191511216000002</v>
          </cell>
          <cell r="AG327">
            <v>8.9855538359043656</v>
          </cell>
          <cell r="AH327">
            <v>25.930579754615881</v>
          </cell>
          <cell r="AI327">
            <v>0.33828712399999994</v>
          </cell>
          <cell r="AJ327">
            <v>28.253247304000002</v>
          </cell>
          <cell r="AK327">
            <v>8.9936663725954773</v>
          </cell>
          <cell r="AL327">
            <v>25.95352547344352</v>
          </cell>
          <cell r="AM327">
            <v>0.44940626400000006</v>
          </cell>
          <cell r="AN327">
            <v>28.315173363999993</v>
          </cell>
          <cell r="AO327">
            <v>9.0027488901229304</v>
          </cell>
          <cell r="AP327">
            <v>25.979214712379147</v>
          </cell>
          <cell r="AQ327">
            <v>0.57405155699999999</v>
          </cell>
          <cell r="AR327">
            <v>28.376981988000001</v>
          </cell>
          <cell r="AS327">
            <v>9.0125351827748759</v>
          </cell>
          <cell r="AT327">
            <v>26.006894527966619</v>
          </cell>
          <cell r="AU327">
            <v>7.4989999999999997</v>
          </cell>
          <cell r="AV327">
            <v>21.954000000000001</v>
          </cell>
          <cell r="AW327">
            <v>0.718640854</v>
          </cell>
          <cell r="AX327">
            <v>28.438626904000007</v>
          </cell>
          <cell r="AY327">
            <v>9.0293596717195719</v>
          </cell>
          <cell r="AZ327">
            <v>26.282510806109315</v>
          </cell>
          <cell r="BA327">
            <v>1.6629845195999999</v>
          </cell>
          <cell r="BB327">
            <v>28.076444984000002</v>
          </cell>
          <cell r="BC327">
            <v>9.0599152390408513</v>
          </cell>
          <cell r="BD327">
            <v>26.368935001532826</v>
          </cell>
          <cell r="BE327">
            <v>7.5129999999999999</v>
          </cell>
          <cell r="BF327">
            <v>22.248999999999999</v>
          </cell>
          <cell r="BG327">
            <v>2.7417648842000002</v>
          </cell>
          <cell r="BH327">
            <v>22.724007864000011</v>
          </cell>
          <cell r="BI327">
            <v>8.8496064319359196</v>
          </cell>
          <cell r="BJ327">
            <v>26.029493887197773</v>
          </cell>
          <cell r="BK327">
            <v>3.7251605240877996</v>
          </cell>
          <cell r="BL327">
            <v>10.328407864000003</v>
          </cell>
          <cell r="BM327">
            <v>8.2506210447215729</v>
          </cell>
          <cell r="BN327">
            <v>24.335307370674119</v>
          </cell>
          <cell r="BO327">
            <v>7.5190000000000001</v>
          </cell>
          <cell r="BP327">
            <v>22.423999999999999</v>
          </cell>
          <cell r="BQ327">
            <v>4.5117256818084002</v>
          </cell>
          <cell r="BR327">
            <v>6.6156078640000047</v>
          </cell>
          <cell r="BS327">
            <v>8.1030335470941122</v>
          </cell>
          <cell r="BT327">
            <v>24.075896326362717</v>
          </cell>
        </row>
        <row r="328">
          <cell r="B328" t="str">
            <v>Tame Valley</v>
          </cell>
          <cell r="C328" t="str">
            <v>TAME VALLEY</v>
          </cell>
          <cell r="D328">
            <v>6.6</v>
          </cell>
          <cell r="E328">
            <v>55.844999999999992</v>
          </cell>
          <cell r="F328">
            <v>21.9</v>
          </cell>
          <cell r="G328">
            <v>0.72001774576252187</v>
          </cell>
          <cell r="H328">
            <v>0.63710839166952016</v>
          </cell>
          <cell r="I328">
            <v>13.949</v>
          </cell>
          <cell r="J328">
            <v>40.198999999999998</v>
          </cell>
          <cell r="K328">
            <v>3.8130098000000112E-2</v>
          </cell>
          <cell r="L328">
            <v>3.8668199999998265E-3</v>
          </cell>
          <cell r="M328">
            <v>13.95267377756249</v>
          </cell>
          <cell r="N328">
            <v>40.209391012108028</v>
          </cell>
          <cell r="O328">
            <v>9.3023134000000063E-2</v>
          </cell>
          <cell r="P328">
            <v>10.007414748000002</v>
          </cell>
          <cell r="Q328">
            <v>14.832559171228151</v>
          </cell>
          <cell r="R328">
            <v>42.698082726219965</v>
          </cell>
          <cell r="S328">
            <v>0.16752266399999982</v>
          </cell>
          <cell r="T328">
            <v>10.010865359999997</v>
          </cell>
          <cell r="U328">
            <v>14.839378040238312</v>
          </cell>
          <cell r="V328">
            <v>42.717369400288398</v>
          </cell>
          <cell r="W328">
            <v>0.2678932650000001</v>
          </cell>
          <cell r="X328">
            <v>10.074766916000005</v>
          </cell>
          <cell r="Y328">
            <v>14.853748127217754</v>
          </cell>
          <cell r="Z328">
            <v>42.758014144086012</v>
          </cell>
          <cell r="AA328">
            <v>0.40826499500000013</v>
          </cell>
          <cell r="AB328">
            <v>10.138620191999998</v>
          </cell>
          <cell r="AC328">
            <v>14.871613182094928</v>
          </cell>
          <cell r="AD328">
            <v>42.808544149885691</v>
          </cell>
          <cell r="AE328">
            <v>0.58840744000000011</v>
          </cell>
          <cell r="AF328">
            <v>10.202841180000004</v>
          </cell>
          <cell r="AG328">
            <v>14.892989438734725</v>
          </cell>
          <cell r="AH328">
            <v>42.869005333991225</v>
          </cell>
          <cell r="AI328">
            <v>0.81828819999999958</v>
          </cell>
          <cell r="AJ328">
            <v>10.266514724</v>
          </cell>
          <cell r="AK328">
            <v>14.918668780618992</v>
          </cell>
          <cell r="AL328">
            <v>42.941637481122321</v>
          </cell>
          <cell r="AM328">
            <v>1.095601914</v>
          </cell>
          <cell r="AN328">
            <v>10.330527516</v>
          </cell>
          <cell r="AO328">
            <v>14.948527106394849</v>
          </cell>
          <cell r="AP328">
            <v>43.026089579646261</v>
          </cell>
          <cell r="AQ328">
            <v>1.4081498410000002</v>
          </cell>
          <cell r="AR328">
            <v>10.394318584000001</v>
          </cell>
          <cell r="AS328">
            <v>14.98144823064785</v>
          </cell>
          <cell r="AT328">
            <v>43.11920458046059</v>
          </cell>
          <cell r="AU328">
            <v>13.958</v>
          </cell>
          <cell r="AV328">
            <v>40.551000000000002</v>
          </cell>
          <cell r="AW328">
            <v>1.7715257089999996</v>
          </cell>
          <cell r="AX328">
            <v>10.457805147999998</v>
          </cell>
          <cell r="AY328">
            <v>15.027789009439083</v>
          </cell>
          <cell r="AZ328">
            <v>43.576820252052862</v>
          </cell>
          <cell r="BA328">
            <v>4.1501579519999989</v>
          </cell>
          <cell r="BB328">
            <v>10.525807351999998</v>
          </cell>
          <cell r="BC328">
            <v>15.241814018012425</v>
          </cell>
          <cell r="BD328">
            <v>44.182174391675737</v>
          </cell>
          <cell r="BE328">
            <v>13.92</v>
          </cell>
          <cell r="BF328">
            <v>41.359000000000002</v>
          </cell>
          <cell r="BG328">
            <v>6.8473883635000004</v>
          </cell>
          <cell r="BH328">
            <v>8.6504742480000019</v>
          </cell>
          <cell r="BI328">
            <v>15.275711386456571</v>
          </cell>
          <cell r="BJ328">
            <v>45.193530858781031</v>
          </cell>
          <cell r="BK328">
            <v>9.2327473899994015</v>
          </cell>
          <cell r="BL328">
            <v>3.9271609439999962</v>
          </cell>
          <cell r="BM328">
            <v>15.071193427143236</v>
          </cell>
          <cell r="BN328">
            <v>44.615066715161454</v>
          </cell>
          <cell r="BO328">
            <v>13.929</v>
          </cell>
          <cell r="BP328">
            <v>41.703000000000003</v>
          </cell>
          <cell r="BQ328">
            <v>11.0540448422542</v>
          </cell>
          <cell r="BR328">
            <v>1.8082244680000086</v>
          </cell>
          <cell r="BS328">
            <v>15.054156764949202</v>
          </cell>
          <cell r="BT328">
            <v>44.885423913574002</v>
          </cell>
        </row>
        <row r="329">
          <cell r="B329" t="str">
            <v>Tardy Gate</v>
          </cell>
          <cell r="C329" t="str">
            <v>TARDY GATE</v>
          </cell>
          <cell r="D329">
            <v>11</v>
          </cell>
          <cell r="E329">
            <v>33.405000000000001</v>
          </cell>
          <cell r="F329">
            <v>13.1</v>
          </cell>
          <cell r="G329">
            <v>0.69441543625191893</v>
          </cell>
          <cell r="H329">
            <v>0.62774013010180341</v>
          </cell>
          <cell r="I329">
            <v>8.2219999999999995</v>
          </cell>
          <cell r="J329">
            <v>23.193000000000001</v>
          </cell>
          <cell r="K329">
            <v>2.4682158999999926E-2</v>
          </cell>
          <cell r="L329">
            <v>1.9095799999999663E-3</v>
          </cell>
          <cell r="M329">
            <v>8.2233957043336243</v>
          </cell>
          <cell r="N329">
            <v>23.196947647995351</v>
          </cell>
          <cell r="O329">
            <v>5.9695325999999937E-2</v>
          </cell>
          <cell r="P329">
            <v>3.6976079999999634E-3</v>
          </cell>
          <cell r="Q329">
            <v>8.2253272661372385</v>
          </cell>
          <cell r="R329">
            <v>23.202410929793814</v>
          </cell>
          <cell r="S329">
            <v>0.1066292419999999</v>
          </cell>
          <cell r="T329">
            <v>5.4619680000000947E-3</v>
          </cell>
          <cell r="U329">
            <v>8.2278832627515719</v>
          </cell>
          <cell r="V329">
            <v>23.209640379948556</v>
          </cell>
          <cell r="W329">
            <v>0.16944625899999988</v>
          </cell>
          <cell r="X329">
            <v>4.046950799999971E-2</v>
          </cell>
          <cell r="Y329">
            <v>8.2330177204167807</v>
          </cell>
          <cell r="Z329">
            <v>23.224162819279695</v>
          </cell>
          <cell r="AA329">
            <v>0.25627049599999996</v>
          </cell>
          <cell r="AB329">
            <v>7.5467624000000288E-2</v>
          </cell>
          <cell r="AC329">
            <v>8.2394117357165868</v>
          </cell>
          <cell r="AD329">
            <v>23.242247825589708</v>
          </cell>
          <cell r="AE329">
            <v>0.36674473699999988</v>
          </cell>
          <cell r="AF329">
            <v>0.11067711600000107</v>
          </cell>
          <cell r="AG329">
            <v>8.2470581486678682</v>
          </cell>
          <cell r="AH329">
            <v>23.263875147388124</v>
          </cell>
          <cell r="AI329">
            <v>0.50651563399999988</v>
          </cell>
          <cell r="AJ329">
            <v>0.14559893200000085</v>
          </cell>
          <cell r="AK329">
            <v>8.2562271382020516</v>
          </cell>
          <cell r="AL329">
            <v>23.289808966093123</v>
          </cell>
          <cell r="AM329">
            <v>0.67407855500000013</v>
          </cell>
          <cell r="AN329">
            <v>0.18071614800000058</v>
          </cell>
          <cell r="AO329">
            <v>8.2668650865344464</v>
          </cell>
          <cell r="AP329">
            <v>23.319897627708116</v>
          </cell>
          <cell r="AQ329">
            <v>0.86221329800000013</v>
          </cell>
          <cell r="AR329">
            <v>0.21572291600000026</v>
          </cell>
          <cell r="AS329">
            <v>8.2785769784838319</v>
          </cell>
          <cell r="AT329">
            <v>23.353023860579853</v>
          </cell>
          <cell r="AU329">
            <v>8.2279999999999998</v>
          </cell>
          <cell r="AV329">
            <v>23.364000000000001</v>
          </cell>
          <cell r="AW329">
            <v>1.079181355</v>
          </cell>
          <cell r="AX329">
            <v>0.25056942000000015</v>
          </cell>
          <cell r="AY329">
            <v>8.2977938152637609</v>
          </cell>
          <cell r="AZ329">
            <v>23.561406720231545</v>
          </cell>
          <cell r="BA329">
            <v>2.4889313209999999</v>
          </cell>
          <cell r="BB329">
            <v>0.41815576399999932</v>
          </cell>
          <cell r="BC329">
            <v>8.3805825010074937</v>
          </cell>
          <cell r="BD329">
            <v>23.795568484611209</v>
          </cell>
          <cell r="BE329">
            <v>8.2799999999999994</v>
          </cell>
          <cell r="BF329">
            <v>23.794</v>
          </cell>
          <cell r="BG329">
            <v>4.0917924818699998</v>
          </cell>
          <cell r="BH329">
            <v>0.45135759599999714</v>
          </cell>
          <cell r="BI329">
            <v>8.5184535382206459</v>
          </cell>
          <cell r="BJ329">
            <v>24.468448455494979</v>
          </cell>
          <cell r="BK329">
            <v>5.5190995309458</v>
          </cell>
          <cell r="BL329">
            <v>0.45135759599999714</v>
          </cell>
          <cell r="BM329">
            <v>8.5933677299479339</v>
          </cell>
          <cell r="BN329">
            <v>24.680337787404877</v>
          </cell>
          <cell r="BO329">
            <v>8.2799999999999994</v>
          </cell>
          <cell r="BP329">
            <v>23.81</v>
          </cell>
          <cell r="BQ329">
            <v>6.6183978140069994</v>
          </cell>
          <cell r="BR329">
            <v>0.45135759599999714</v>
          </cell>
          <cell r="BS329">
            <v>8.6510659262793048</v>
          </cell>
          <cell r="BT329">
            <v>24.859532930957453</v>
          </cell>
        </row>
        <row r="330">
          <cell r="B330" t="str">
            <v>Tarleton</v>
          </cell>
          <cell r="C330" t="str">
            <v>TARLETON</v>
          </cell>
          <cell r="D330">
            <v>11</v>
          </cell>
          <cell r="E330">
            <v>33.405000000000001</v>
          </cell>
          <cell r="F330">
            <v>13.1</v>
          </cell>
          <cell r="G330">
            <v>1.055602457342242</v>
          </cell>
          <cell r="H330">
            <v>0.75063074600320168</v>
          </cell>
          <cell r="I330">
            <v>9.8309999999999995</v>
          </cell>
          <cell r="J330">
            <v>35.256</v>
          </cell>
          <cell r="K330">
            <v>4.1772760999999825E-2</v>
          </cell>
          <cell r="L330">
            <v>1.3388480000031677E-3</v>
          </cell>
          <cell r="M330">
            <v>9.833262772641941</v>
          </cell>
          <cell r="N330">
            <v>35.262400087517598</v>
          </cell>
          <cell r="O330">
            <v>9.9442974999999656E-2</v>
          </cell>
          <cell r="P330">
            <v>2.7023720000087792E-3</v>
          </cell>
          <cell r="Q330">
            <v>9.8363612403260827</v>
          </cell>
          <cell r="R330">
            <v>35.271163877560582</v>
          </cell>
          <cell r="S330">
            <v>0.17493511300000009</v>
          </cell>
          <cell r="T330">
            <v>4.1357320000088293E-3</v>
          </cell>
          <cell r="U330">
            <v>9.8403987818695242</v>
          </cell>
          <cell r="V330">
            <v>35.282583769579333</v>
          </cell>
          <cell r="W330">
            <v>0.27477394500000019</v>
          </cell>
          <cell r="X330">
            <v>7.5257287999995981E-2</v>
          </cell>
          <cell r="Y330">
            <v>9.8493718751452111</v>
          </cell>
          <cell r="Z330">
            <v>35.307963509993165</v>
          </cell>
          <cell r="AA330">
            <v>0.40950147200000009</v>
          </cell>
          <cell r="AB330">
            <v>0.14643930400001892</v>
          </cell>
          <cell r="AC330">
            <v>9.8601793233342807</v>
          </cell>
          <cell r="AD330">
            <v>35.338531589600422</v>
          </cell>
          <cell r="AE330">
            <v>0.57787014900000022</v>
          </cell>
          <cell r="AF330">
            <v>0.21787925600001046</v>
          </cell>
          <cell r="AG330">
            <v>9.8727660121076575</v>
          </cell>
          <cell r="AH330">
            <v>35.374132121537777</v>
          </cell>
          <cell r="AI330">
            <v>0.78688394100000059</v>
          </cell>
          <cell r="AJ330">
            <v>0.28911028800000338</v>
          </cell>
          <cell r="AK330">
            <v>9.8874750507054205</v>
          </cell>
          <cell r="AL330">
            <v>35.415735565286631</v>
          </cell>
          <cell r="AM330">
            <v>1.0338993169999999</v>
          </cell>
          <cell r="AN330">
            <v>0.36057626400000942</v>
          </cell>
          <cell r="AO330">
            <v>9.9041909865517006</v>
          </cell>
          <cell r="AP330">
            <v>35.463015371649767</v>
          </cell>
          <cell r="AQ330">
            <v>1.3088113429999999</v>
          </cell>
          <cell r="AR330">
            <v>0.43197670800000765</v>
          </cell>
          <cell r="AS330">
            <v>9.9223676772588121</v>
          </cell>
          <cell r="AT330">
            <v>35.51442681668388</v>
          </cell>
          <cell r="AU330">
            <v>9.8420000000000005</v>
          </cell>
          <cell r="AV330">
            <v>35.651000000000003</v>
          </cell>
          <cell r="AW330">
            <v>1.6203385379999999</v>
          </cell>
          <cell r="AX330">
            <v>0.5032500120000023</v>
          </cell>
          <cell r="AY330">
            <v>9.9534594928173199</v>
          </cell>
          <cell r="AZ330">
            <v>35.966255052794963</v>
          </cell>
          <cell r="BA330">
            <v>3.6122366770000007</v>
          </cell>
          <cell r="BB330">
            <v>0.85278549200001663</v>
          </cell>
          <cell r="BC330">
            <v>10.07635288647362</v>
          </cell>
          <cell r="BD330">
            <v>36.313850060864553</v>
          </cell>
          <cell r="BE330">
            <v>9.91</v>
          </cell>
          <cell r="BF330">
            <v>36.405999999999999</v>
          </cell>
          <cell r="BG330">
            <v>5.9032839266999986</v>
          </cell>
          <cell r="BH330">
            <v>0.83334976400000471</v>
          </cell>
          <cell r="BI330">
            <v>10.263581570432505</v>
          </cell>
          <cell r="BJ330">
            <v>37.406079704621646</v>
          </cell>
          <cell r="BK330">
            <v>8.0004726961819994</v>
          </cell>
          <cell r="BL330">
            <v>-8.7595269719999962</v>
          </cell>
          <cell r="BM330">
            <v>9.8701599826842674</v>
          </cell>
          <cell r="BN330">
            <v>36.293315414373822</v>
          </cell>
          <cell r="BO330">
            <v>9.91</v>
          </cell>
          <cell r="BP330">
            <v>36.414000000000001</v>
          </cell>
          <cell r="BQ330">
            <v>9.6736088539659999</v>
          </cell>
          <cell r="BR330">
            <v>-34.430132243999999</v>
          </cell>
          <cell r="BS330">
            <v>8.6106195051422372</v>
          </cell>
          <cell r="BT330">
            <v>32.738796962978178</v>
          </cell>
        </row>
        <row r="331">
          <cell r="B331" t="str">
            <v>The Height</v>
          </cell>
          <cell r="C331" t="str">
            <v>THE HEIGHT</v>
          </cell>
          <cell r="D331">
            <v>6.6</v>
          </cell>
          <cell r="E331">
            <v>50</v>
          </cell>
          <cell r="F331">
            <v>20</v>
          </cell>
          <cell r="G331">
            <v>0.74692305870813658</v>
          </cell>
          <cell r="H331">
            <v>0.63159109188922957</v>
          </cell>
          <cell r="I331">
            <v>12.63</v>
          </cell>
          <cell r="J331">
            <v>37.341000000000001</v>
          </cell>
          <cell r="K331">
            <v>1.8019443000000024E-2</v>
          </cell>
          <cell r="L331">
            <v>2.8069600000004691E-3</v>
          </cell>
          <cell r="M331">
            <v>12.631821837784592</v>
          </cell>
          <cell r="N331">
            <v>37.346152935406828</v>
          </cell>
          <cell r="O331">
            <v>4.3896912000000121E-2</v>
          </cell>
          <cell r="P331">
            <v>5.3736760000000494E-3</v>
          </cell>
          <cell r="Q331">
            <v>12.634310058673476</v>
          </cell>
          <cell r="R331">
            <v>37.353190686861304</v>
          </cell>
          <cell r="S331">
            <v>7.8945437999999979E-2</v>
          </cell>
          <cell r="T331">
            <v>7.8641080000005914E-3</v>
          </cell>
          <cell r="U331">
            <v>12.637593865871414</v>
          </cell>
          <cell r="V331">
            <v>37.362478696212392</v>
          </cell>
          <cell r="W331">
            <v>0.12609681399999995</v>
          </cell>
          <cell r="X331">
            <v>4.1035603999998838E-2</v>
          </cell>
          <cell r="Y331">
            <v>12.64462029492767</v>
          </cell>
          <cell r="Z331">
            <v>37.382352438745208</v>
          </cell>
          <cell r="AA331">
            <v>0.1919178170000001</v>
          </cell>
          <cell r="AB331">
            <v>7.4169032000000357E-2</v>
          </cell>
          <cell r="AC331">
            <v>12.653276562711815</v>
          </cell>
          <cell r="AD331">
            <v>37.406836061344947</v>
          </cell>
          <cell r="AE331">
            <v>0.27627475300000004</v>
          </cell>
          <cell r="AF331">
            <v>0.10756184000000069</v>
          </cell>
          <cell r="AG331">
            <v>12.663576993983845</v>
          </cell>
          <cell r="AH331">
            <v>37.43597008055135</v>
          </cell>
          <cell r="AI331">
            <v>0.38378753600000004</v>
          </cell>
          <cell r="AJ331">
            <v>0.1405631879999989</v>
          </cell>
          <cell r="AK331">
            <v>12.675868792674422</v>
          </cell>
          <cell r="AL331">
            <v>37.470736537379693</v>
          </cell>
          <cell r="AM331">
            <v>0.51336838000000018</v>
          </cell>
          <cell r="AN331">
            <v>0.1738038520000007</v>
          </cell>
          <cell r="AO331">
            <v>12.690111980776491</v>
          </cell>
          <cell r="AP331">
            <v>37.511022356950448</v>
          </cell>
          <cell r="AQ331">
            <v>0.65933231300000017</v>
          </cell>
          <cell r="AR331">
            <v>0.20688473600000012</v>
          </cell>
          <cell r="AS331">
            <v>12.705774340366181</v>
          </cell>
          <cell r="AT331">
            <v>37.555322199651457</v>
          </cell>
          <cell r="AU331">
            <v>12.64</v>
          </cell>
          <cell r="AV331">
            <v>37.633000000000003</v>
          </cell>
          <cell r="AW331">
            <v>0.82885839300000019</v>
          </cell>
          <cell r="AX331">
            <v>0.239748144</v>
          </cell>
          <cell r="AY331">
            <v>12.733478829059811</v>
          </cell>
          <cell r="AZ331">
            <v>37.897398055702283</v>
          </cell>
          <cell r="BA331">
            <v>1.9374223119999996</v>
          </cell>
          <cell r="BB331">
            <v>0.39514821199999961</v>
          </cell>
          <cell r="BC331">
            <v>12.844047003020483</v>
          </cell>
          <cell r="BD331">
            <v>38.210132078066302</v>
          </cell>
          <cell r="BE331">
            <v>12.663</v>
          </cell>
          <cell r="BF331">
            <v>38.279000000000003</v>
          </cell>
          <cell r="BG331">
            <v>3.1943879727799995</v>
          </cell>
          <cell r="BH331">
            <v>0.42581001599999535</v>
          </cell>
          <cell r="BI331">
            <v>12.979685194445738</v>
          </cell>
          <cell r="BJ331">
            <v>39.174720993975853</v>
          </cell>
          <cell r="BK331">
            <v>4.3063677828835996</v>
          </cell>
          <cell r="BL331">
            <v>0.42581001599999713</v>
          </cell>
          <cell r="BM331">
            <v>13.076958200914943</v>
          </cell>
          <cell r="BN331">
            <v>39.449850603978959</v>
          </cell>
          <cell r="BO331">
            <v>12.672000000000001</v>
          </cell>
          <cell r="BP331">
            <v>38.603999999999999</v>
          </cell>
          <cell r="BQ331">
            <v>5.1557500949127002</v>
          </cell>
          <cell r="BR331">
            <v>0.42581001600000246</v>
          </cell>
          <cell r="BS331">
            <v>13.160259883717202</v>
          </cell>
          <cell r="BT331">
            <v>39.985007499031148</v>
          </cell>
        </row>
        <row r="332">
          <cell r="B332" t="str">
            <v>Thornton</v>
          </cell>
          <cell r="C332" t="str">
            <v>THORNTON</v>
          </cell>
          <cell r="D332">
            <v>11</v>
          </cell>
          <cell r="E332">
            <v>33.405000000000001</v>
          </cell>
          <cell r="F332">
            <v>13.1</v>
          </cell>
          <cell r="G332">
            <v>0.71599690883318245</v>
          </cell>
          <cell r="H332">
            <v>0.62460844537559457</v>
          </cell>
          <cell r="I332">
            <v>8.1809999999999992</v>
          </cell>
          <cell r="J332">
            <v>23.914000000000001</v>
          </cell>
          <cell r="K332">
            <v>2.4237205000000039E-2</v>
          </cell>
          <cell r="L332">
            <v>1.8768880000017418E-3</v>
          </cell>
          <cell r="M332">
            <v>8.1823706344202893</v>
          </cell>
          <cell r="N332">
            <v>23.91787673957246</v>
          </cell>
          <cell r="O332">
            <v>5.8661556999999975E-2</v>
          </cell>
          <cell r="P332">
            <v>3.6584719999996906E-3</v>
          </cell>
          <cell r="Q332">
            <v>8.1842709532290048</v>
          </cell>
          <cell r="R332">
            <v>23.923251652836694</v>
          </cell>
          <cell r="S332">
            <v>0.10485457699999978</v>
          </cell>
          <cell r="T332">
            <v>5.4338399999984688E-3</v>
          </cell>
          <cell r="U332">
            <v>8.1867886406584951</v>
          </cell>
          <cell r="V332">
            <v>23.930372748253898</v>
          </cell>
          <cell r="W332">
            <v>0.16751168099999991</v>
          </cell>
          <cell r="X332">
            <v>4.5911107999998535E-2</v>
          </cell>
          <cell r="Y332">
            <v>8.1922017913345773</v>
          </cell>
          <cell r="Z332">
            <v>23.945683450456468</v>
          </cell>
          <cell r="AA332">
            <v>0.2540207510000001</v>
          </cell>
          <cell r="AB332">
            <v>8.6389967999998873E-2</v>
          </cell>
          <cell r="AC332">
            <v>8.1988669291136063</v>
          </cell>
          <cell r="AD332">
            <v>23.964535306940846</v>
          </cell>
          <cell r="AE332">
            <v>0.36402998199999992</v>
          </cell>
          <cell r="AF332">
            <v>0.12709661999999966</v>
          </cell>
          <cell r="AG332">
            <v>8.2067774614428064</v>
          </cell>
          <cell r="AH332">
            <v>23.986909671151938</v>
          </cell>
          <cell r="AI332">
            <v>0.50295532200000004</v>
          </cell>
          <cell r="AJ332">
            <v>0.16751218399999956</v>
          </cell>
          <cell r="AK332">
            <v>8.2161904177338165</v>
          </cell>
          <cell r="AL332">
            <v>24.013533532049482</v>
          </cell>
          <cell r="AM332">
            <v>0.669339868</v>
          </cell>
          <cell r="AN332">
            <v>0.20813829600000133</v>
          </cell>
          <cell r="AO332">
            <v>8.2270556594721285</v>
          </cell>
          <cell r="AP332">
            <v>24.044265076499045</v>
          </cell>
          <cell r="AQ332">
            <v>0.85604617600000021</v>
          </cell>
          <cell r="AR332">
            <v>0.24865630400000072</v>
          </cell>
          <cell r="AS332">
            <v>8.2389818431093129</v>
          </cell>
          <cell r="AT332">
            <v>24.07799741779316</v>
          </cell>
          <cell r="AU332">
            <v>8.1869999999999994</v>
          </cell>
          <cell r="AV332">
            <v>24.154</v>
          </cell>
          <cell r="AW332">
            <v>1.069307271</v>
          </cell>
          <cell r="AX332">
            <v>0.28901142800000024</v>
          </cell>
          <cell r="AY332">
            <v>8.258293242410268</v>
          </cell>
          <cell r="AZ332">
            <v>24.355647740644308</v>
          </cell>
          <cell r="BA332">
            <v>2.4538507939999996</v>
          </cell>
          <cell r="BB332">
            <v>0.48375181199999595</v>
          </cell>
          <cell r="BC332">
            <v>8.341184150486022</v>
          </cell>
          <cell r="BD332">
            <v>24.590098633440615</v>
          </cell>
          <cell r="BE332">
            <v>8.1980000000000004</v>
          </cell>
          <cell r="BF332">
            <v>24.62</v>
          </cell>
          <cell r="BG332">
            <v>4.0412032007000001</v>
          </cell>
          <cell r="BH332">
            <v>0.502749196000007</v>
          </cell>
          <cell r="BI332">
            <v>8.4364956490381449</v>
          </cell>
          <cell r="BJ332">
            <v>25.294567562873439</v>
          </cell>
          <cell r="BK332">
            <v>5.4667989927229996</v>
          </cell>
          <cell r="BL332">
            <v>-1.6290011879999966</v>
          </cell>
          <cell r="BM332">
            <v>8.3994321450592899</v>
          </cell>
          <cell r="BN332">
            <v>25.189736142881504</v>
          </cell>
          <cell r="BO332">
            <v>8.1989999999999998</v>
          </cell>
          <cell r="BP332">
            <v>24.623999999999999</v>
          </cell>
          <cell r="BQ332">
            <v>6.5716260559639998</v>
          </cell>
          <cell r="BR332">
            <v>-7.3335801399999951</v>
          </cell>
          <cell r="BS332">
            <v>8.1590077822246982</v>
          </cell>
          <cell r="BT332">
            <v>24.510884926465579</v>
          </cell>
        </row>
        <row r="333">
          <cell r="B333" t="str">
            <v>Townley St</v>
          </cell>
          <cell r="C333" t="str">
            <v>TOWNLEY ST</v>
          </cell>
          <cell r="D333">
            <v>11</v>
          </cell>
          <cell r="E333">
            <v>33.405000000000001</v>
          </cell>
          <cell r="F333">
            <v>13.1</v>
          </cell>
          <cell r="G333">
            <v>0.79697300142606919</v>
          </cell>
          <cell r="H333">
            <v>0.66600502143954043</v>
          </cell>
          <cell r="I333">
            <v>8.7240000000000002</v>
          </cell>
          <cell r="J333">
            <v>26.620999999999999</v>
          </cell>
          <cell r="K333">
            <v>1.1079064999999999E-2</v>
          </cell>
          <cell r="L333">
            <v>1.6057640000000095E-3</v>
          </cell>
          <cell r="M333">
            <v>8.7246657808579791</v>
          </cell>
          <cell r="N333">
            <v>26.622883112637844</v>
          </cell>
          <cell r="O333">
            <v>2.6589176000000048E-2</v>
          </cell>
          <cell r="P333">
            <v>3.0761560000001076E-3</v>
          </cell>
          <cell r="Q333">
            <v>8.7255570261287101</v>
          </cell>
          <cell r="R333">
            <v>26.625403934936379</v>
          </cell>
          <cell r="S333">
            <v>4.7144372999999962E-2</v>
          </cell>
          <cell r="T333">
            <v>4.5034959999998847E-3</v>
          </cell>
          <cell r="U333">
            <v>8.726710810097293</v>
          </cell>
          <cell r="V333">
            <v>26.628667328809218</v>
          </cell>
          <cell r="W333">
            <v>7.4365572000000046E-2</v>
          </cell>
          <cell r="X333">
            <v>4.068709199999998E-2</v>
          </cell>
          <cell r="Y333">
            <v>8.73003869877558</v>
          </cell>
          <cell r="Z333">
            <v>26.638080019415021</v>
          </cell>
          <cell r="AA333">
            <v>0.11159591800000013</v>
          </cell>
          <cell r="AB333">
            <v>7.6848236000000236E-2</v>
          </cell>
          <cell r="AC333">
            <v>8.7338907530035552</v>
          </cell>
          <cell r="AD333">
            <v>26.648975274079419</v>
          </cell>
          <cell r="AE333">
            <v>0.15859443800000006</v>
          </cell>
          <cell r="AF333">
            <v>0.11315880399999956</v>
          </cell>
          <cell r="AG333">
            <v>8.7382633461292603</v>
          </cell>
          <cell r="AH333">
            <v>26.661342835081641</v>
          </cell>
          <cell r="AI333">
            <v>0.21759545999999996</v>
          </cell>
          <cell r="AJ333">
            <v>0.14924045199999969</v>
          </cell>
          <cell r="AK333">
            <v>8.7432538920492391</v>
          </cell>
          <cell r="AL333">
            <v>26.675458230528999</v>
          </cell>
          <cell r="AM333">
            <v>0.28790649800000001</v>
          </cell>
          <cell r="AN333">
            <v>0.18546019999999985</v>
          </cell>
          <cell r="AO333">
            <v>8.7488453082287005</v>
          </cell>
          <cell r="AP333">
            <v>26.691273143716735</v>
          </cell>
          <cell r="AQ333">
            <v>0.36656108300000001</v>
          </cell>
          <cell r="AR333">
            <v>0.22158697999999988</v>
          </cell>
          <cell r="AS333">
            <v>8.7548697674996738</v>
          </cell>
          <cell r="AT333">
            <v>26.708312887730685</v>
          </cell>
          <cell r="AU333">
            <v>8.7319999999999993</v>
          </cell>
          <cell r="AV333">
            <v>26.853999999999999</v>
          </cell>
          <cell r="AW333">
            <v>0.45721818199999997</v>
          </cell>
          <cell r="AX333">
            <v>0.25758679599999934</v>
          </cell>
          <cell r="AY333">
            <v>8.7695175314969429</v>
          </cell>
          <cell r="AZ333">
            <v>26.960115603739474</v>
          </cell>
          <cell r="BA333">
            <v>1.0454914000000002</v>
          </cell>
          <cell r="BB333">
            <v>0.43249974399999913</v>
          </cell>
          <cell r="BC333">
            <v>8.8095744168043879</v>
          </cell>
          <cell r="BD333">
            <v>27.073413584675901</v>
          </cell>
          <cell r="BE333">
            <v>8.69</v>
          </cell>
          <cell r="BF333">
            <v>26.963999999999999</v>
          </cell>
          <cell r="BG333">
            <v>1.7189630762199999</v>
          </cell>
          <cell r="BH333">
            <v>0.46724373999999869</v>
          </cell>
          <cell r="BI333">
            <v>8.8047460994408002</v>
          </cell>
          <cell r="BJ333">
            <v>27.288550980117183</v>
          </cell>
          <cell r="BK333">
            <v>2.3348199706427</v>
          </cell>
          <cell r="BL333">
            <v>0.46724373999999957</v>
          </cell>
          <cell r="BM333">
            <v>8.8370702034205486</v>
          </cell>
          <cell r="BN333">
            <v>27.379977352596622</v>
          </cell>
          <cell r="BO333">
            <v>8.7279999999999998</v>
          </cell>
          <cell r="BP333">
            <v>27.085000000000001</v>
          </cell>
          <cell r="BQ333">
            <v>2.8285803088175001</v>
          </cell>
          <cell r="BR333">
            <v>0.46724373999999957</v>
          </cell>
          <cell r="BS333">
            <v>8.9009859001624019</v>
          </cell>
          <cell r="BT333">
            <v>27.574278012217977</v>
          </cell>
        </row>
        <row r="334">
          <cell r="B334" t="str">
            <v>Trafford</v>
          </cell>
          <cell r="C334" t="str">
            <v>TRAFFORD</v>
          </cell>
          <cell r="D334">
            <v>6.6</v>
          </cell>
          <cell r="E334">
            <v>50</v>
          </cell>
          <cell r="F334">
            <v>20</v>
          </cell>
          <cell r="G334">
            <v>0.80855153522216072</v>
          </cell>
          <cell r="H334">
            <v>0.68126019579226549</v>
          </cell>
          <cell r="I334">
            <v>13.625</v>
          </cell>
          <cell r="J334">
            <v>40.427</v>
          </cell>
          <cell r="K334">
            <v>2.2943291100000068E-3</v>
          </cell>
          <cell r="L334">
            <v>3.6742079994434018E-5</v>
          </cell>
          <cell r="M334">
            <v>13.62520391584531</v>
          </cell>
          <cell r="N334">
            <v>40.427576761108035</v>
          </cell>
          <cell r="O334">
            <v>5.2281924199999996E-3</v>
          </cell>
          <cell r="P334">
            <v>6.9870079978773258E-5</v>
          </cell>
          <cell r="Q334">
            <v>13.625463460274325</v>
          </cell>
          <cell r="R334">
            <v>40.428310863611145</v>
          </cell>
          <cell r="S334">
            <v>8.7945273399999968E-3</v>
          </cell>
          <cell r="T334">
            <v>1.0166447999826467E-4</v>
          </cell>
          <cell r="U334">
            <v>13.625778214960915</v>
          </cell>
          <cell r="V334">
            <v>40.429201124304335</v>
          </cell>
          <cell r="W334">
            <v>1.312653725E-2</v>
          </cell>
          <cell r="X334">
            <v>3.0341617680003041E-2</v>
          </cell>
          <cell r="Y334">
            <v>13.628802477416668</v>
          </cell>
          <cell r="Z334">
            <v>40.437755030266537</v>
          </cell>
          <cell r="AA334">
            <v>1.8498725930000001E-2</v>
          </cell>
          <cell r="AB334">
            <v>6.0580855679995493E-2</v>
          </cell>
          <cell r="AC334">
            <v>13.631917669353021</v>
          </cell>
          <cell r="AD334">
            <v>40.446566123638107</v>
          </cell>
          <cell r="AE334">
            <v>2.4752994370000003E-2</v>
          </cell>
          <cell r="AF334">
            <v>9.0823078480009922E-2</v>
          </cell>
          <cell r="AG334">
            <v>13.635110284359369</v>
          </cell>
          <cell r="AH334">
            <v>40.455596202520937</v>
          </cell>
          <cell r="AI334">
            <v>3.195408243999999E-2</v>
          </cell>
          <cell r="AJ334">
            <v>0.12106034127998866</v>
          </cell>
          <cell r="AK334">
            <v>13.638385290715853</v>
          </cell>
          <cell r="AL334">
            <v>40.464859319333335</v>
          </cell>
          <cell r="AM334">
            <v>3.994425120999999E-2</v>
          </cell>
          <cell r="AN334">
            <v>0.15130035928000918</v>
          </cell>
          <cell r="AO334">
            <v>13.641729564749618</v>
          </cell>
          <cell r="AP334">
            <v>40.474318354723017</v>
          </cell>
          <cell r="AQ334">
            <v>4.8472582680000001E-2</v>
          </cell>
          <cell r="AR334">
            <v>0.18153827447998838</v>
          </cell>
          <cell r="AS334">
            <v>13.645120731863312</v>
          </cell>
          <cell r="AT334">
            <v>40.483910023771934</v>
          </cell>
          <cell r="AU334">
            <v>13.635999999999999</v>
          </cell>
          <cell r="AV334">
            <v>40.655999999999999</v>
          </cell>
          <cell r="AW334">
            <v>5.8160173540000012E-2</v>
          </cell>
          <cell r="AX334">
            <v>0.21177344127999509</v>
          </cell>
          <cell r="AY334">
            <v>13.659613067451462</v>
          </cell>
          <cell r="AZ334">
            <v>40.722787840478176</v>
          </cell>
          <cell r="BA334">
            <v>0.11989854042999999</v>
          </cell>
          <cell r="BB334">
            <v>-1.6329844207200015</v>
          </cell>
          <cell r="BC334">
            <v>13.503639312076901</v>
          </cell>
          <cell r="BD334">
            <v>40.281627440028238</v>
          </cell>
          <cell r="BE334">
            <v>13.648</v>
          </cell>
          <cell r="BF334">
            <v>41.012</v>
          </cell>
          <cell r="BG334">
            <v>0.19651324191289998</v>
          </cell>
          <cell r="BH334">
            <v>-17.880955792720005</v>
          </cell>
          <cell r="BI334">
            <v>12.101012474670158</v>
          </cell>
          <cell r="BJ334">
            <v>36.636458521713095</v>
          </cell>
          <cell r="BK334">
            <v>0.28869297489780998</v>
          </cell>
          <cell r="BL334">
            <v>-55.16160819272001</v>
          </cell>
          <cell r="BM334">
            <v>8.8478647920864901</v>
          </cell>
          <cell r="BN334">
            <v>27.435167375488234</v>
          </cell>
          <cell r="BO334">
            <v>13.661</v>
          </cell>
          <cell r="BP334">
            <v>41.368000000000002</v>
          </cell>
          <cell r="BQ334">
            <v>0.38900940660592004</v>
          </cell>
          <cell r="BR334">
            <v>-66.328119392719998</v>
          </cell>
          <cell r="BS334">
            <v>7.8928238029382856</v>
          </cell>
          <cell r="BT334">
            <v>25.053133983915323</v>
          </cell>
        </row>
        <row r="335">
          <cell r="B335" t="str">
            <v>Trafford Park North</v>
          </cell>
          <cell r="C335" t="str">
            <v>TRAFFORD PARK NORTH</v>
          </cell>
          <cell r="D335">
            <v>6.6</v>
          </cell>
          <cell r="E335">
            <v>62.5</v>
          </cell>
          <cell r="F335">
            <v>25</v>
          </cell>
          <cell r="G335">
            <v>0.96840055502765399</v>
          </cell>
          <cell r="H335">
            <v>0.80560049057977234</v>
          </cell>
          <cell r="I335">
            <v>20.14</v>
          </cell>
          <cell r="J335">
            <v>60.524999999999999</v>
          </cell>
          <cell r="K335">
            <v>1.4020199999999986E-4</v>
          </cell>
          <cell r="L335">
            <v>0</v>
          </cell>
          <cell r="M335">
            <v>20.14001226449431</v>
          </cell>
          <cell r="N335">
            <v>60.525034689228377</v>
          </cell>
          <cell r="O335">
            <v>3.1868299999999929E-4</v>
          </cell>
          <cell r="P335">
            <v>0</v>
          </cell>
          <cell r="Q335">
            <v>20.140027877532702</v>
          </cell>
          <cell r="R335">
            <v>60.525078849569667</v>
          </cell>
          <cell r="S335">
            <v>5.3462199999999935E-4</v>
          </cell>
          <cell r="T335">
            <v>0</v>
          </cell>
          <cell r="U335">
            <v>20.140046767296305</v>
          </cell>
          <cell r="V335">
            <v>60.525132277889419</v>
          </cell>
          <cell r="W335">
            <v>7.9557399999999941E-4</v>
          </cell>
          <cell r="X335">
            <v>1.9050200000023665E-3</v>
          </cell>
          <cell r="Y335">
            <v>20.140236240708013</v>
          </cell>
          <cell r="Z335">
            <v>60.525668189626508</v>
          </cell>
          <cell r="AA335">
            <v>1.1171089999999998E-3</v>
          </cell>
          <cell r="AB335">
            <v>3.8100479999982895E-3</v>
          </cell>
          <cell r="AC335">
            <v>20.140431014457619</v>
          </cell>
          <cell r="AD335">
            <v>60.526219092983091</v>
          </cell>
          <cell r="AE335">
            <v>1.4892526999999997E-3</v>
          </cell>
          <cell r="AF335">
            <v>5.715068000000656E-3</v>
          </cell>
          <cell r="AG335">
            <v>20.140630214620526</v>
          </cell>
          <cell r="AH335">
            <v>60.526782516127106</v>
          </cell>
          <cell r="AI335">
            <v>1.9148061999999999E-3</v>
          </cell>
          <cell r="AJ335">
            <v>7.620091999996248E-3</v>
          </cell>
          <cell r="AK335">
            <v>20.140834087279163</v>
          </cell>
          <cell r="AL335">
            <v>60.527359155084781</v>
          </cell>
          <cell r="AM335">
            <v>2.3840839999999999E-3</v>
          </cell>
          <cell r="AN335">
            <v>9.5251159999989454E-3</v>
          </cell>
          <cell r="AO335">
            <v>20.141041784822097</v>
          </cell>
          <cell r="AP335">
            <v>60.527946612448964</v>
          </cell>
          <cell r="AQ335">
            <v>2.8828055999999998E-3</v>
          </cell>
          <cell r="AR335">
            <v>1.1430140000001643E-2</v>
          </cell>
          <cell r="AS335">
            <v>20.141252058029554</v>
          </cell>
          <cell r="AT335">
            <v>60.528541354892546</v>
          </cell>
          <cell r="AU335">
            <v>20.141999999999999</v>
          </cell>
          <cell r="AV335">
            <v>60.62</v>
          </cell>
          <cell r="AW335">
            <v>3.4496891999999998E-3</v>
          </cell>
          <cell r="AX335">
            <v>1.3335159999996904E-2</v>
          </cell>
          <cell r="AY335">
            <v>20.143468293515745</v>
          </cell>
          <cell r="AZ335">
            <v>60.624152961207024</v>
          </cell>
          <cell r="BA335">
            <v>7.0683042999999997E-3</v>
          </cell>
          <cell r="BB335">
            <v>-7.2659719999997208E-2</v>
          </cell>
          <cell r="BC335">
            <v>20.13626223916501</v>
          </cell>
          <cell r="BD335">
            <v>60.603771161619008</v>
          </cell>
          <cell r="BE335">
            <v>20.145</v>
          </cell>
          <cell r="BF335">
            <v>60.743000000000002</v>
          </cell>
          <cell r="BG335">
            <v>1.1604399592000001E-2</v>
          </cell>
          <cell r="BH335">
            <v>-0.55338157999999993</v>
          </cell>
          <cell r="BI335">
            <v>20.097606787734946</v>
          </cell>
          <cell r="BJ335">
            <v>60.608951752900673</v>
          </cell>
          <cell r="BK335">
            <v>1.7215598928769997E-2</v>
          </cell>
          <cell r="BL335">
            <v>-19.455794300000001</v>
          </cell>
          <cell r="BM335">
            <v>18.444565356708001</v>
          </cell>
          <cell r="BN335">
            <v>55.933444531054796</v>
          </cell>
          <cell r="BO335">
            <v>19.986000000000001</v>
          </cell>
          <cell r="BP335">
            <v>60.268000000000001</v>
          </cell>
          <cell r="BQ335">
            <v>2.3463799162480002E-2</v>
          </cell>
          <cell r="BR335">
            <v>-59.768006944</v>
          </cell>
          <cell r="BS335">
            <v>14.759707868593461</v>
          </cell>
          <cell r="BT335">
            <v>45.485813573682165</v>
          </cell>
        </row>
        <row r="336">
          <cell r="B336" t="str">
            <v>Trimpell</v>
          </cell>
          <cell r="C336" t="str">
            <v>TRIMPELL</v>
          </cell>
          <cell r="D336">
            <v>11</v>
          </cell>
          <cell r="E336">
            <v>50</v>
          </cell>
          <cell r="F336">
            <v>20</v>
          </cell>
          <cell r="G336">
            <v>0.91739037284916636</v>
          </cell>
          <cell r="H336">
            <v>0.74100916838998221</v>
          </cell>
          <cell r="I336">
            <v>14.82</v>
          </cell>
          <cell r="J336">
            <v>45.869</v>
          </cell>
          <cell r="K336">
            <v>3.3228749999985041E-3</v>
          </cell>
          <cell r="L336">
            <v>1.7075080000239495E-4</v>
          </cell>
          <cell r="M336">
            <v>14.820183367799643</v>
          </cell>
          <cell r="N336">
            <v>45.869518642458317</v>
          </cell>
          <cell r="O336">
            <v>7.9192869999999971E-3</v>
          </cell>
          <cell r="P336">
            <v>3.3522999999036074E-4</v>
          </cell>
          <cell r="Q336">
            <v>14.820433249782907</v>
          </cell>
          <cell r="R336">
            <v>45.870225415437766</v>
          </cell>
          <cell r="S336">
            <v>1.3946633999999847E-2</v>
          </cell>
          <cell r="T336">
            <v>5.00958000003493E-4</v>
          </cell>
          <cell r="U336">
            <v>14.820758301920941</v>
          </cell>
          <cell r="V336">
            <v>45.871144801721933</v>
          </cell>
          <cell r="W336">
            <v>2.1938177999999198E-2</v>
          </cell>
          <cell r="X336">
            <v>8.8379500000002054E-3</v>
          </cell>
          <cell r="Y336">
            <v>14.821615327798675</v>
          </cell>
          <cell r="Z336">
            <v>45.873568836961127</v>
          </cell>
          <cell r="AA336">
            <v>3.2739419000000325E-2</v>
          </cell>
          <cell r="AB336">
            <v>1.717641799999825E-2</v>
          </cell>
          <cell r="AC336">
            <v>14.822619901993525</v>
          </cell>
          <cell r="AD336">
            <v>45.876410201862662</v>
          </cell>
          <cell r="AE336">
            <v>4.6254639999999014E-2</v>
          </cell>
          <cell r="AF336">
            <v>2.5537985999996238E-2</v>
          </cell>
          <cell r="AG336">
            <v>14.823768135631539</v>
          </cell>
          <cell r="AH336">
            <v>45.879657897029965</v>
          </cell>
          <cell r="AI336">
            <v>6.3054595999998853E-2</v>
          </cell>
          <cell r="AJ336">
            <v>3.387263799999829E-2</v>
          </cell>
          <cell r="AK336">
            <v>14.825087360421973</v>
          </cell>
          <cell r="AL336">
            <v>45.883389228210866</v>
          </cell>
          <cell r="AM336">
            <v>8.2932090999999986E-2</v>
          </cell>
          <cell r="AN336">
            <v>4.2228585999993129E-2</v>
          </cell>
          <cell r="AO336">
            <v>14.8265692318689</v>
          </cell>
          <cell r="AP336">
            <v>45.887580593606742</v>
          </cell>
          <cell r="AQ336">
            <v>0.10506975100000204</v>
          </cell>
          <cell r="AR336">
            <v>5.0574861999990617E-2</v>
          </cell>
          <cell r="AS336">
            <v>14.82816922356486</v>
          </cell>
          <cell r="AT336">
            <v>45.892106053518965</v>
          </cell>
          <cell r="AU336">
            <v>14.82</v>
          </cell>
          <cell r="AV336">
            <v>45.847000000000001</v>
          </cell>
          <cell r="AW336">
            <v>0.13020228800000133</v>
          </cell>
          <cell r="AX336">
            <v>5.8905945999995879E-2</v>
          </cell>
          <cell r="AY336">
            <v>14.829925608164171</v>
          </cell>
          <cell r="AZ336">
            <v>45.875073859361144</v>
          </cell>
          <cell r="BA336">
            <v>0.29169516900000048</v>
          </cell>
          <cell r="BB336">
            <v>9.9889173999997638E-2</v>
          </cell>
          <cell r="BC336">
            <v>14.840552847803773</v>
          </cell>
          <cell r="BD336">
            <v>45.905132232218968</v>
          </cell>
          <cell r="BE336">
            <v>14.826000000000001</v>
          </cell>
          <cell r="BF336">
            <v>46.011000000000003</v>
          </cell>
          <cell r="BG336">
            <v>0.4778868708700017</v>
          </cell>
          <cell r="BH336">
            <v>0.10805356199999494</v>
          </cell>
          <cell r="BI336">
            <v>14.856753896967872</v>
          </cell>
          <cell r="BJ336">
            <v>46.097985156375579</v>
          </cell>
          <cell r="BK336">
            <v>0.64983906600340191</v>
          </cell>
          <cell r="BL336">
            <v>0.10805356199998783</v>
          </cell>
          <cell r="BM336">
            <v>14.865779046617691</v>
          </cell>
          <cell r="BN336">
            <v>46.123512134450017</v>
          </cell>
          <cell r="BO336">
            <v>14.826000000000001</v>
          </cell>
          <cell r="BP336">
            <v>46.005000000000003</v>
          </cell>
          <cell r="BQ336">
            <v>0.788896893861601</v>
          </cell>
          <cell r="BR336">
            <v>0.10805356199998783</v>
          </cell>
          <cell r="BS336">
            <v>14.873077689740132</v>
          </cell>
          <cell r="BT336">
            <v>46.138155814631375</v>
          </cell>
        </row>
        <row r="337">
          <cell r="B337" t="str">
            <v>Trinity</v>
          </cell>
          <cell r="C337" t="str">
            <v>TRINITY</v>
          </cell>
          <cell r="D337">
            <v>6.6</v>
          </cell>
          <cell r="E337">
            <v>50</v>
          </cell>
          <cell r="F337">
            <v>20</v>
          </cell>
          <cell r="G337">
            <v>1.0503722952922683</v>
          </cell>
          <cell r="H337">
            <v>0.91127854527520424</v>
          </cell>
          <cell r="I337">
            <v>18.225000000000001</v>
          </cell>
          <cell r="J337">
            <v>52.517000000000003</v>
          </cell>
          <cell r="K337">
            <v>6.4519230000000261E-3</v>
          </cell>
          <cell r="L337">
            <v>7.4403439999981558E-5</v>
          </cell>
          <cell r="M337">
            <v>18.225570905504085</v>
          </cell>
          <cell r="N337">
            <v>52.518614764613417</v>
          </cell>
          <cell r="O337">
            <v>1.5646196999999973E-2</v>
          </cell>
          <cell r="P337">
            <v>1.625342399999008E-4</v>
          </cell>
          <cell r="Q337">
            <v>18.226382905338934</v>
          </cell>
          <cell r="R337">
            <v>52.520911446971596</v>
          </cell>
          <cell r="S337">
            <v>2.8018564999999995E-2</v>
          </cell>
          <cell r="T337">
            <v>2.6381223999993875E-4</v>
          </cell>
          <cell r="U337">
            <v>18.227474066380733</v>
          </cell>
          <cell r="V337">
            <v>52.523997716459689</v>
          </cell>
          <cell r="W337">
            <v>4.4565205800000007E-2</v>
          </cell>
          <cell r="X337">
            <v>1.7796811439999893E-2</v>
          </cell>
          <cell r="Y337">
            <v>18.230455261733443</v>
          </cell>
          <cell r="Z337">
            <v>52.532429810259465</v>
          </cell>
          <cell r="AA337">
            <v>6.7531758500000039E-2</v>
          </cell>
          <cell r="AB337">
            <v>3.533964344000029E-2</v>
          </cell>
          <cell r="AC337">
            <v>18.233998913879088</v>
          </cell>
          <cell r="AD337">
            <v>52.542452772108867</v>
          </cell>
          <cell r="AE337">
            <v>9.6842669000000048E-2</v>
          </cell>
          <cell r="AF337">
            <v>5.2906155439999991E-2</v>
          </cell>
          <cell r="AG337">
            <v>18.238099624863828</v>
          </cell>
          <cell r="AH337">
            <v>52.55405133428885</v>
          </cell>
          <cell r="AI337">
            <v>0.13405055100000002</v>
          </cell>
          <cell r="AJ337">
            <v>7.0461083439999794E-2</v>
          </cell>
          <cell r="AK337">
            <v>18.242890128363083</v>
          </cell>
          <cell r="AL337">
            <v>52.567600924327337</v>
          </cell>
          <cell r="AM337">
            <v>0.17876218399999999</v>
          </cell>
          <cell r="AN337">
            <v>8.8037415440000211E-2</v>
          </cell>
          <cell r="AO337">
            <v>18.248338912205512</v>
          </cell>
          <cell r="AP337">
            <v>52.583012412344139</v>
          </cell>
          <cell r="AQ337">
            <v>0.22903514800000002</v>
          </cell>
          <cell r="AR337">
            <v>0.10561218343999978</v>
          </cell>
          <cell r="AS337">
            <v>18.25427404952886</v>
          </cell>
          <cell r="AT337">
            <v>52.599799515738596</v>
          </cell>
          <cell r="AU337">
            <v>18.253</v>
          </cell>
          <cell r="AV337">
            <v>53.534999999999997</v>
          </cell>
          <cell r="AW337">
            <v>0.28737155200000003</v>
          </cell>
          <cell r="AX337">
            <v>0.12318005944000021</v>
          </cell>
          <cell r="AY337">
            <v>18.288913952027443</v>
          </cell>
          <cell r="AZ337">
            <v>53.636579996071248</v>
          </cell>
          <cell r="BA337">
            <v>0.66827700130000012</v>
          </cell>
          <cell r="BB337">
            <v>0.21041833144000066</v>
          </cell>
          <cell r="BC337">
            <v>18.329865907105017</v>
          </cell>
          <cell r="BD337">
            <v>53.752409616624043</v>
          </cell>
          <cell r="BE337">
            <v>18.260999999999999</v>
          </cell>
          <cell r="BF337">
            <v>53.707000000000001</v>
          </cell>
          <cell r="BG337">
            <v>1.1010723742420001</v>
          </cell>
          <cell r="BH337">
            <v>0.22744006744000089</v>
          </cell>
          <cell r="BI337">
            <v>18.377214699367705</v>
          </cell>
          <cell r="BJ337">
            <v>54.035704807985852</v>
          </cell>
          <cell r="BK337">
            <v>1.4876712101113501</v>
          </cell>
          <cell r="BL337">
            <v>0.1848050594399987</v>
          </cell>
          <cell r="BM337">
            <v>18.407303730975563</v>
          </cell>
          <cell r="BN337">
            <v>54.12080944114286</v>
          </cell>
          <cell r="BO337">
            <v>18.265999999999998</v>
          </cell>
          <cell r="BP337">
            <v>53.780999999999999</v>
          </cell>
          <cell r="BQ337">
            <v>1.7876289752066703</v>
          </cell>
          <cell r="BR337">
            <v>7.0713479439999394E-2</v>
          </cell>
          <cell r="BS337">
            <v>18.42856280552072</v>
          </cell>
          <cell r="BT337">
            <v>54.24079704860965</v>
          </cell>
        </row>
        <row r="338">
          <cell r="B338" t="str">
            <v>Tulketh</v>
          </cell>
          <cell r="C338" t="str">
            <v>TULKETH</v>
          </cell>
          <cell r="D338">
            <v>6.6</v>
          </cell>
          <cell r="E338">
            <v>54.75</v>
          </cell>
          <cell r="F338">
            <v>21.9</v>
          </cell>
          <cell r="G338">
            <v>0.77839255118807305</v>
          </cell>
          <cell r="H338">
            <v>0.67078443903472873</v>
          </cell>
          <cell r="I338">
            <v>14.686999999999999</v>
          </cell>
          <cell r="J338">
            <v>42.607999999999997</v>
          </cell>
          <cell r="K338">
            <v>3.0483226999999946E-2</v>
          </cell>
          <cell r="L338">
            <v>5.8600799999997122E-3</v>
          </cell>
          <cell r="M338">
            <v>14.690179214860558</v>
          </cell>
          <cell r="N338">
            <v>42.616992177546997</v>
          </cell>
          <cell r="O338">
            <v>7.3948565999999882E-2</v>
          </cell>
          <cell r="P338">
            <v>1.1163303999999208E-2</v>
          </cell>
          <cell r="Q338">
            <v>14.694445357735717</v>
          </cell>
          <cell r="R338">
            <v>42.629058651773136</v>
          </cell>
          <cell r="S338">
            <v>0.13246702499999996</v>
          </cell>
          <cell r="T338">
            <v>1.6264888000000255E-2</v>
          </cell>
          <cell r="U338">
            <v>14.700010668182975</v>
          </cell>
          <cell r="V338">
            <v>42.644799726799796</v>
          </cell>
          <cell r="W338">
            <v>0.21133717899999982</v>
          </cell>
          <cell r="X338">
            <v>8.2601011999999585E-2</v>
          </cell>
          <cell r="Y338">
            <v>14.712712923287722</v>
          </cell>
          <cell r="Z338">
            <v>42.680727129683504</v>
          </cell>
          <cell r="AA338">
            <v>0.32072272800000001</v>
          </cell>
          <cell r="AB338">
            <v>0.14882654400000028</v>
          </cell>
          <cell r="AC338">
            <v>14.728074908876817</v>
          </cell>
          <cell r="AD338">
            <v>42.724177386413665</v>
          </cell>
          <cell r="AE338">
            <v>0.46026450299999988</v>
          </cell>
          <cell r="AF338">
            <v>0.21553803999999843</v>
          </cell>
          <cell r="AG338">
            <v>14.746117390927285</v>
          </cell>
          <cell r="AH338">
            <v>42.775209232042954</v>
          </cell>
          <cell r="AI338">
            <v>0.63720505199999988</v>
          </cell>
          <cell r="AJ338">
            <v>0.28144310799999861</v>
          </cell>
          <cell r="AK338">
            <v>14.767360873100992</v>
          </cell>
          <cell r="AL338">
            <v>42.835294873247129</v>
          </cell>
          <cell r="AM338">
            <v>0.84971153799999977</v>
          </cell>
          <cell r="AN338">
            <v>0.34779687999999975</v>
          </cell>
          <cell r="AO338">
            <v>14.791754819316536</v>
          </cell>
          <cell r="AP338">
            <v>42.904291372402774</v>
          </cell>
          <cell r="AQ338">
            <v>1.0885713499999998</v>
          </cell>
          <cell r="AR338">
            <v>0.41381397999999958</v>
          </cell>
          <cell r="AS338">
            <v>14.818424632530613</v>
          </cell>
          <cell r="AT338">
            <v>42.979724995509386</v>
          </cell>
          <cell r="AU338">
            <v>14.696999999999999</v>
          </cell>
          <cell r="AV338">
            <v>43.015999999999998</v>
          </cell>
          <cell r="AW338">
            <v>1.3640072219999999</v>
          </cell>
          <cell r="AX338">
            <v>0.47938701199999922</v>
          </cell>
          <cell r="AY338">
            <v>14.858255175336742</v>
          </cell>
          <cell r="AZ338">
            <v>43.472098511928145</v>
          </cell>
          <cell r="BA338">
            <v>3.1599934269999999</v>
          </cell>
          <cell r="BB338">
            <v>0.78964984000000182</v>
          </cell>
          <cell r="BC338">
            <v>15.042504182334158</v>
          </cell>
          <cell r="BD338">
            <v>43.993233401027183</v>
          </cell>
          <cell r="BE338">
            <v>14.78</v>
          </cell>
          <cell r="BF338">
            <v>43.912999999999997</v>
          </cell>
          <cell r="BG338">
            <v>5.2075099823099995</v>
          </cell>
          <cell r="BH338">
            <v>0.85088273199999964</v>
          </cell>
          <cell r="BI338">
            <v>15.309971918858082</v>
          </cell>
          <cell r="BJ338">
            <v>45.411986950651986</v>
          </cell>
          <cell r="BK338">
            <v>7.0381221891931007</v>
          </cell>
          <cell r="BL338">
            <v>0.85088273200000319</v>
          </cell>
          <cell r="BM338">
            <v>15.470108956801381</v>
          </cell>
          <cell r="BN338">
            <v>45.864922892447325</v>
          </cell>
          <cell r="BO338">
            <v>14.781000000000001</v>
          </cell>
          <cell r="BP338">
            <v>43.942</v>
          </cell>
          <cell r="BQ338">
            <v>8.4548967442420011</v>
          </cell>
          <cell r="BR338">
            <v>0.85088273199999964</v>
          </cell>
          <cell r="BS338">
            <v>15.595044588731458</v>
          </cell>
          <cell r="BT338">
            <v>46.24446579552091</v>
          </cell>
        </row>
        <row r="339">
          <cell r="B339" t="str">
            <v>Ulverston</v>
          </cell>
          <cell r="C339" t="str">
            <v>ULVERSTON</v>
          </cell>
          <cell r="D339">
            <v>11</v>
          </cell>
          <cell r="E339">
            <v>62.5</v>
          </cell>
          <cell r="F339">
            <v>25</v>
          </cell>
          <cell r="G339">
            <v>0.39425902527203771</v>
          </cell>
          <cell r="H339">
            <v>0.31457924253046093</v>
          </cell>
          <cell r="I339">
            <v>7.8630000000000004</v>
          </cell>
          <cell r="J339">
            <v>24.637</v>
          </cell>
          <cell r="K339">
            <v>2.4921249000000145E-2</v>
          </cell>
          <cell r="L339">
            <v>3.2967960000043206E-3</v>
          </cell>
          <cell r="M339">
            <v>7.8644810632615236</v>
          </cell>
          <cell r="N339">
            <v>24.641189079502357</v>
          </cell>
          <cell r="O339">
            <v>6.0592132000000909E-2</v>
          </cell>
          <cell r="P339">
            <v>6.2867160000052991E-3</v>
          </cell>
          <cell r="Q339">
            <v>7.8665102291723548</v>
          </cell>
          <cell r="R339">
            <v>24.646928427405161</v>
          </cell>
          <cell r="S339">
            <v>0.10877152400000067</v>
          </cell>
          <cell r="T339">
            <v>9.1688720000000501E-3</v>
          </cell>
          <cell r="U339">
            <v>7.8691902653980854</v>
          </cell>
          <cell r="V339">
            <v>24.65450871456132</v>
          </cell>
          <cell r="W339">
            <v>0.17646582600000027</v>
          </cell>
          <cell r="X339">
            <v>7.084077200000749E-2</v>
          </cell>
          <cell r="Y339">
            <v>7.8759802300843349</v>
          </cell>
          <cell r="Z339">
            <v>24.673713634855979</v>
          </cell>
          <cell r="AA339">
            <v>0.2700136560000006</v>
          </cell>
          <cell r="AB339">
            <v>0.13245570400000517</v>
          </cell>
          <cell r="AC339">
            <v>7.8841241630305987</v>
          </cell>
          <cell r="AD339">
            <v>24.696748155703304</v>
          </cell>
          <cell r="AE339">
            <v>0.38911426199999966</v>
          </cell>
          <cell r="AF339">
            <v>0.19435428000000599</v>
          </cell>
          <cell r="AG339">
            <v>7.8936241563443081</v>
          </cell>
          <cell r="AH339">
            <v>24.723618194476707</v>
          </cell>
          <cell r="AI339">
            <v>0.53923022700000089</v>
          </cell>
          <cell r="AJ339">
            <v>0.25579798000000409</v>
          </cell>
          <cell r="AK339">
            <v>7.9047281590295277</v>
          </cell>
          <cell r="AL339">
            <v>24.755025056864838</v>
          </cell>
          <cell r="AM339">
            <v>0.71891127700000013</v>
          </cell>
          <cell r="AN339">
            <v>0.31750331200000659</v>
          </cell>
          <cell r="AO339">
            <v>7.9173976583592012</v>
          </cell>
          <cell r="AP339">
            <v>24.79085981242584</v>
          </cell>
          <cell r="AQ339">
            <v>0.92049037000000133</v>
          </cell>
          <cell r="AR339">
            <v>0.37901900400000699</v>
          </cell>
          <cell r="AS339">
            <v>7.9312065533539409</v>
          </cell>
          <cell r="AT339">
            <v>24.829917265591735</v>
          </cell>
          <cell r="AU339">
            <v>7.8639999999999999</v>
          </cell>
          <cell r="AV339">
            <v>24.687999999999999</v>
          </cell>
          <cell r="AW339">
            <v>1.1456367400000014</v>
          </cell>
          <cell r="AX339">
            <v>0.44028210800000167</v>
          </cell>
          <cell r="AY339">
            <v>7.9472391521641548</v>
          </cell>
          <cell r="AZ339">
            <v>24.923435875821969</v>
          </cell>
          <cell r="BA339">
            <v>2.6042289180000004</v>
          </cell>
          <cell r="BB339">
            <v>0.73654048000000572</v>
          </cell>
          <cell r="BC339">
            <v>8.039344919203252</v>
          </cell>
          <cell r="BD339">
            <v>25.183950325660906</v>
          </cell>
          <cell r="BE339">
            <v>7.899</v>
          </cell>
          <cell r="BF339">
            <v>25.004000000000001</v>
          </cell>
          <cell r="BG339">
            <v>4.3072481327999999</v>
          </cell>
          <cell r="BH339">
            <v>0.79532405600000544</v>
          </cell>
          <cell r="BI339">
            <v>8.1668155842511982</v>
          </cell>
          <cell r="BJ339">
            <v>25.761496862925839</v>
          </cell>
          <cell r="BK339">
            <v>5.8542760583470024</v>
          </cell>
          <cell r="BL339">
            <v>0.79532405600000544</v>
          </cell>
          <cell r="BM339">
            <v>8.248013492365601</v>
          </cell>
          <cell r="BN339">
            <v>25.991159228709265</v>
          </cell>
          <cell r="BO339">
            <v>7.9</v>
          </cell>
          <cell r="BP339">
            <v>25.041</v>
          </cell>
          <cell r="BQ339">
            <v>7.0541967094619995</v>
          </cell>
          <cell r="BR339">
            <v>0.79532405600000544</v>
          </cell>
          <cell r="BS339">
            <v>8.311992993359004</v>
          </cell>
          <cell r="BT339">
            <v>26.206292157621984</v>
          </cell>
        </row>
        <row r="340">
          <cell r="B340" t="str">
            <v>Union Rd</v>
          </cell>
          <cell r="C340" t="str">
            <v>UNION RD</v>
          </cell>
          <cell r="D340">
            <v>6.6</v>
          </cell>
          <cell r="E340">
            <v>65.75</v>
          </cell>
          <cell r="F340">
            <v>26.3</v>
          </cell>
          <cell r="G340">
            <v>0.7649047903969487</v>
          </cell>
          <cell r="H340">
            <v>0.61305302473015788</v>
          </cell>
          <cell r="I340">
            <v>16.120999999999999</v>
          </cell>
          <cell r="J340">
            <v>50.286000000000001</v>
          </cell>
          <cell r="K340">
            <v>2.1996750000000009E-2</v>
          </cell>
          <cell r="L340">
            <v>4.2334839999997875E-3</v>
          </cell>
          <cell r="M340">
            <v>16.123294550403152</v>
          </cell>
          <cell r="N340">
            <v>50.292489968599376</v>
          </cell>
          <cell r="O340">
            <v>5.2450029000000065E-2</v>
          </cell>
          <cell r="P340">
            <v>24.008067563999997</v>
          </cell>
          <cell r="Q340">
            <v>18.225749440781858</v>
          </cell>
          <cell r="R340">
            <v>56.23913040910179</v>
          </cell>
          <cell r="S340">
            <v>9.2414372999999994E-2</v>
          </cell>
          <cell r="T340">
            <v>24.011759520000002</v>
          </cell>
          <cell r="U340">
            <v>18.229568376623803</v>
          </cell>
          <cell r="V340">
            <v>56.249931990824805</v>
          </cell>
          <cell r="W340">
            <v>0.14481318200000004</v>
          </cell>
          <cell r="X340">
            <v>24.094649483999998</v>
          </cell>
          <cell r="Y340">
            <v>18.241403075034391</v>
          </cell>
          <cell r="Z340">
            <v>56.283405572822502</v>
          </cell>
          <cell r="AA340">
            <v>0.21581096799999988</v>
          </cell>
          <cell r="AB340">
            <v>24.177463767999996</v>
          </cell>
          <cell r="AC340">
            <v>18.254858141703952</v>
          </cell>
          <cell r="AD340">
            <v>56.321462248355964</v>
          </cell>
          <cell r="AE340">
            <v>0.30479875899999997</v>
          </cell>
          <cell r="AF340">
            <v>24.260638039999996</v>
          </cell>
          <cell r="AG340">
            <v>18.269918416464147</v>
          </cell>
          <cell r="AH340">
            <v>56.364059137993834</v>
          </cell>
          <cell r="AI340">
            <v>0.4157496770000001</v>
          </cell>
          <cell r="AJ340">
            <v>24.343230115999997</v>
          </cell>
          <cell r="AK340">
            <v>18.286849037628642</v>
          </cell>
          <cell r="AL340">
            <v>56.411946166134292</v>
          </cell>
          <cell r="AM340">
            <v>0.54728243900000006</v>
          </cell>
          <cell r="AN340">
            <v>24.426154312000005</v>
          </cell>
          <cell r="AO340">
            <v>18.305609156178779</v>
          </cell>
          <cell r="AP340">
            <v>56.465007794304952</v>
          </cell>
          <cell r="AQ340">
            <v>0.69394266599999976</v>
          </cell>
          <cell r="AR340">
            <v>24.508834607999997</v>
          </cell>
          <cell r="AS340">
            <v>18.325671249010618</v>
          </cell>
          <cell r="AT340">
            <v>56.521751961849695</v>
          </cell>
          <cell r="AU340">
            <v>16.132000000000001</v>
          </cell>
          <cell r="AV340">
            <v>50.713999999999999</v>
          </cell>
          <cell r="AW340">
            <v>0.86264534200000009</v>
          </cell>
          <cell r="AX340">
            <v>24.591192035999999</v>
          </cell>
          <cell r="AY340">
            <v>18.358633312438979</v>
          </cell>
          <cell r="AZ340">
            <v>57.011870057765861</v>
          </cell>
          <cell r="BA340">
            <v>1.9535703010000005</v>
          </cell>
          <cell r="BB340">
            <v>24.421353464000003</v>
          </cell>
          <cell r="BC340">
            <v>18.43920747508767</v>
          </cell>
          <cell r="BD340">
            <v>57.239768204955126</v>
          </cell>
          <cell r="BE340">
            <v>16.158000000000001</v>
          </cell>
          <cell r="BF340">
            <v>51.48</v>
          </cell>
          <cell r="BG340">
            <v>3.2047787866899999</v>
          </cell>
          <cell r="BH340">
            <v>19.861348003999996</v>
          </cell>
          <cell r="BI340">
            <v>18.175762804813168</v>
          </cell>
          <cell r="BJ340">
            <v>57.187095048437513</v>
          </cell>
          <cell r="BK340">
            <v>4.3636940356094005</v>
          </cell>
          <cell r="BL340">
            <v>9.2365480039999976</v>
          </cell>
          <cell r="BM340">
            <v>17.347712636759478</v>
          </cell>
          <cell r="BN340">
            <v>54.845015492463816</v>
          </cell>
          <cell r="BO340">
            <v>16.216000000000001</v>
          </cell>
          <cell r="BP340">
            <v>51.981000000000002</v>
          </cell>
          <cell r="BQ340">
            <v>5.3112012746949997</v>
          </cell>
          <cell r="BR340">
            <v>6.054148004</v>
          </cell>
          <cell r="BS340">
            <v>17.210210222043742</v>
          </cell>
          <cell r="BT340">
            <v>54.793051159728449</v>
          </cell>
        </row>
        <row r="341">
          <cell r="B341" t="str">
            <v>Upholland</v>
          </cell>
          <cell r="C341" t="str">
            <v>UPHOLLAND</v>
          </cell>
          <cell r="D341">
            <v>11</v>
          </cell>
          <cell r="E341">
            <v>62.5</v>
          </cell>
          <cell r="F341">
            <v>25</v>
          </cell>
          <cell r="G341">
            <v>0.38609531278905951</v>
          </cell>
          <cell r="H341">
            <v>0.32407010326372343</v>
          </cell>
          <cell r="I341">
            <v>8.1</v>
          </cell>
          <cell r="J341">
            <v>24.126000000000001</v>
          </cell>
          <cell r="K341">
            <v>3.0370040000000209E-2</v>
          </cell>
          <cell r="L341">
            <v>3.0211239999999862E-3</v>
          </cell>
          <cell r="M341">
            <v>8.101752581593086</v>
          </cell>
          <cell r="N341">
            <v>24.130957049316219</v>
          </cell>
          <cell r="O341">
            <v>7.3559865000000446E-2</v>
          </cell>
          <cell r="P341">
            <v>5.8755240000003539E-3</v>
          </cell>
          <cell r="Q341">
            <v>8.1041692766565756</v>
          </cell>
          <cell r="R341">
            <v>24.13779249518603</v>
          </cell>
          <cell r="S341">
            <v>0.13157770700000038</v>
          </cell>
          <cell r="T341">
            <v>8.7136399999998559E-3</v>
          </cell>
          <cell r="U341">
            <v>8.1073633860868561</v>
          </cell>
          <cell r="V341">
            <v>24.146826800938047</v>
          </cell>
          <cell r="W341">
            <v>0.20991880900000037</v>
          </cell>
          <cell r="X341">
            <v>5.000914000000023E-2</v>
          </cell>
          <cell r="Y341">
            <v>8.1136426792113685</v>
          </cell>
          <cell r="Z341">
            <v>24.164587323935649</v>
          </cell>
          <cell r="AA341">
            <v>0.31828474300000043</v>
          </cell>
          <cell r="AB341">
            <v>9.1307359999998283E-2</v>
          </cell>
          <cell r="AC341">
            <v>8.1214980100840908</v>
          </cell>
          <cell r="AD341">
            <v>24.186805554849908</v>
          </cell>
          <cell r="AE341">
            <v>0.45626670700000016</v>
          </cell>
          <cell r="AF341">
            <v>0.13296977199999738</v>
          </cell>
          <cell r="AG341">
            <v>8.1309268945242721</v>
          </cell>
          <cell r="AH341">
            <v>24.213474467356619</v>
          </cell>
          <cell r="AI341">
            <v>0.63084635300000036</v>
          </cell>
          <cell r="AJ341">
            <v>0.17417586800000073</v>
          </cell>
          <cell r="AK341">
            <v>8.1422527087270886</v>
          </cell>
          <cell r="AL341">
            <v>24.245508707457699</v>
          </cell>
          <cell r="AM341">
            <v>0.84020131400000064</v>
          </cell>
          <cell r="AN341">
            <v>0.21571768399999769</v>
          </cell>
          <cell r="AO341">
            <v>8.1554213743397934</v>
          </cell>
          <cell r="AP341">
            <v>24.282755318473388</v>
          </cell>
          <cell r="AQ341">
            <v>1.0753034750000001</v>
          </cell>
          <cell r="AR341">
            <v>0.2570870119999995</v>
          </cell>
          <cell r="AS341">
            <v>8.1699323642122863</v>
          </cell>
          <cell r="AT341">
            <v>24.323798595835662</v>
          </cell>
          <cell r="AU341">
            <v>8.1059999999999999</v>
          </cell>
          <cell r="AV341">
            <v>24.361000000000001</v>
          </cell>
          <cell r="AW341">
            <v>1.3449931080000006</v>
          </cell>
          <cell r="AX341">
            <v>0.29819795199999888</v>
          </cell>
          <cell r="AY341">
            <v>8.1922451637109983</v>
          </cell>
          <cell r="AZ341">
            <v>24.604938160418364</v>
          </cell>
          <cell r="BA341">
            <v>3.0968955890000007</v>
          </cell>
          <cell r="BB341">
            <v>0.49268988399999714</v>
          </cell>
          <cell r="BC341">
            <v>8.2944043762832464</v>
          </cell>
          <cell r="BD341">
            <v>24.893888048300425</v>
          </cell>
          <cell r="BE341">
            <v>8.1210000000000004</v>
          </cell>
          <cell r="BF341">
            <v>24.957000000000001</v>
          </cell>
          <cell r="BG341">
            <v>5.0953033895999997</v>
          </cell>
          <cell r="BH341">
            <v>0.53106249599999344</v>
          </cell>
          <cell r="BI341">
            <v>8.4163076235100451</v>
          </cell>
          <cell r="BJ341">
            <v>25.792256092480145</v>
          </cell>
          <cell r="BK341">
            <v>6.8755818940840001</v>
          </cell>
          <cell r="BL341">
            <v>0.53106249599998989</v>
          </cell>
          <cell r="BM341">
            <v>8.5097480120369848</v>
          </cell>
          <cell r="BN341">
            <v>26.056545421936566</v>
          </cell>
          <cell r="BO341">
            <v>8.1229999999999993</v>
          </cell>
          <cell r="BP341">
            <v>24.974</v>
          </cell>
          <cell r="BQ341">
            <v>8.2425257282760001</v>
          </cell>
          <cell r="BR341">
            <v>0.531062495999997</v>
          </cell>
          <cell r="BS341">
            <v>8.5834939566404245</v>
          </cell>
          <cell r="BT341">
            <v>26.276473597743475</v>
          </cell>
        </row>
        <row r="342">
          <cell r="B342" t="str">
            <v>Urmston</v>
          </cell>
          <cell r="C342" t="str">
            <v>URMSTON</v>
          </cell>
          <cell r="D342">
            <v>6.6</v>
          </cell>
          <cell r="E342">
            <v>50</v>
          </cell>
          <cell r="F342">
            <v>20</v>
          </cell>
          <cell r="G342">
            <v>0.79444503009286893</v>
          </cell>
          <cell r="H342">
            <v>0.68400747902456094</v>
          </cell>
          <cell r="I342">
            <v>13.679</v>
          </cell>
          <cell r="J342">
            <v>39.719000000000001</v>
          </cell>
          <cell r="K342">
            <v>1.0761774000000002E-2</v>
          </cell>
          <cell r="L342">
            <v>2.3796960000006528E-3</v>
          </cell>
          <cell r="M342">
            <v>13.68014958049122</v>
          </cell>
          <cell r="N342">
            <v>39.722251504643445</v>
          </cell>
          <cell r="O342">
            <v>2.5919140000000063E-2</v>
          </cell>
          <cell r="P342">
            <v>4.628520000000691E-3</v>
          </cell>
          <cell r="Q342">
            <v>13.681672227230926</v>
          </cell>
          <cell r="R342">
            <v>39.726558199983437</v>
          </cell>
          <cell r="S342">
            <v>4.6112693000000038E-2</v>
          </cell>
          <cell r="T342">
            <v>6.8629920000007338E-3</v>
          </cell>
          <cell r="U342">
            <v>13.683634170605343</v>
          </cell>
          <cell r="V342">
            <v>39.732107413840851</v>
          </cell>
          <cell r="W342">
            <v>7.2985612000000033E-2</v>
          </cell>
          <cell r="X342">
            <v>4.8170860000000371E-2</v>
          </cell>
          <cell r="Y342">
            <v>13.689598442685343</v>
          </cell>
          <cell r="Z342">
            <v>39.748976922771291</v>
          </cell>
          <cell r="AA342">
            <v>0.10992092700000006</v>
          </cell>
          <cell r="AB342">
            <v>8.9477364000000836E-2</v>
          </cell>
          <cell r="AC342">
            <v>13.696442826815879</v>
          </cell>
          <cell r="AD342">
            <v>39.768335764498282</v>
          </cell>
          <cell r="AE342">
            <v>0.15672096800000007</v>
          </cell>
          <cell r="AF342">
            <v>0.13106648800000009</v>
          </cell>
          <cell r="AG342">
            <v>13.704174873513788</v>
          </cell>
          <cell r="AH342">
            <v>39.79020529510845</v>
          </cell>
          <cell r="AI342">
            <v>0.215697207</v>
          </cell>
          <cell r="AJ342">
            <v>0.17229077600000098</v>
          </cell>
          <cell r="AK342">
            <v>13.712940146428393</v>
          </cell>
          <cell r="AL342">
            <v>39.814997230775923</v>
          </cell>
          <cell r="AM342">
            <v>0.28619146100000009</v>
          </cell>
          <cell r="AN342">
            <v>0.21377624800000072</v>
          </cell>
          <cell r="AO342">
            <v>13.72273583202686</v>
          </cell>
          <cell r="AP342">
            <v>39.84270361362811</v>
          </cell>
          <cell r="AQ342">
            <v>0.36519497600000012</v>
          </cell>
          <cell r="AR342">
            <v>0.25512444400000112</v>
          </cell>
          <cell r="AS342">
            <v>13.733263876381903</v>
          </cell>
          <cell r="AT342">
            <v>39.872481419852448</v>
          </cell>
          <cell r="AU342">
            <v>13.689</v>
          </cell>
          <cell r="AV342">
            <v>40.164000000000001</v>
          </cell>
          <cell r="AW342">
            <v>0.45645747100000017</v>
          </cell>
          <cell r="AX342">
            <v>0.29626828800000027</v>
          </cell>
          <cell r="AY342">
            <v>13.75484642720979</v>
          </cell>
          <cell r="AZ342">
            <v>40.350241820787801</v>
          </cell>
          <cell r="BA342">
            <v>1.0512605280000002</v>
          </cell>
          <cell r="BB342">
            <v>0.44241886399999908</v>
          </cell>
          <cell r="BC342">
            <v>13.819663060462757</v>
          </cell>
          <cell r="BD342">
            <v>40.533570944415217</v>
          </cell>
          <cell r="BE342">
            <v>13.709</v>
          </cell>
          <cell r="BF342">
            <v>40.845999999999997</v>
          </cell>
          <cell r="BG342">
            <v>1.7315835643000004</v>
          </cell>
          <cell r="BH342">
            <v>0.29787448799999838</v>
          </cell>
          <cell r="BI342">
            <v>13.886531538303705</v>
          </cell>
          <cell r="BJ342">
            <v>41.348135018436118</v>
          </cell>
          <cell r="BK342">
            <v>2.3520984661427002</v>
          </cell>
          <cell r="BL342">
            <v>-1.8248775120000027</v>
          </cell>
          <cell r="BM342">
            <v>13.755119872696469</v>
          </cell>
          <cell r="BN342">
            <v>40.976446698924534</v>
          </cell>
          <cell r="BO342">
            <v>13.712999999999999</v>
          </cell>
          <cell r="BP342">
            <v>40.926000000000002</v>
          </cell>
          <cell r="BQ342">
            <v>2.8480398251401002</v>
          </cell>
          <cell r="BR342">
            <v>-2.0276295120000012</v>
          </cell>
          <cell r="BS342">
            <v>13.784767290172329</v>
          </cell>
          <cell r="BT342">
            <v>41.12898855019295</v>
          </cell>
        </row>
        <row r="343">
          <cell r="B343" t="str">
            <v>Victoria Park</v>
          </cell>
          <cell r="C343" t="str">
            <v>VICTORIA PARK</v>
          </cell>
          <cell r="D343">
            <v>6.6</v>
          </cell>
          <cell r="E343">
            <v>62.5</v>
          </cell>
          <cell r="F343">
            <v>25</v>
          </cell>
          <cell r="G343">
            <v>0.74437354707421077</v>
          </cell>
          <cell r="H343">
            <v>0.56944490296723782</v>
          </cell>
          <cell r="I343">
            <v>14.236000000000001</v>
          </cell>
          <cell r="J343">
            <v>46.523000000000003</v>
          </cell>
          <cell r="K343">
            <v>1.3825863999999896E-3</v>
          </cell>
          <cell r="L343">
            <v>1.8624680000023375E-5</v>
          </cell>
          <cell r="M343">
            <v>14.236122574180945</v>
          </cell>
          <cell r="N343">
            <v>46.523346692138176</v>
          </cell>
          <cell r="O343">
            <v>3.2630783999999941E-3</v>
          </cell>
          <cell r="P343">
            <v>17.992038517359997</v>
          </cell>
          <cell r="Q343">
            <v>15.810180639463718</v>
          </cell>
          <cell r="R343">
            <v>50.975455219909485</v>
          </cell>
          <cell r="S343">
            <v>5.6915294999999935E-3</v>
          </cell>
          <cell r="T343">
            <v>17.992060074159998</v>
          </cell>
          <cell r="U343">
            <v>15.810394959572898</v>
          </cell>
          <cell r="V343">
            <v>50.976061408719666</v>
          </cell>
          <cell r="W343">
            <v>8.8196761099999868E-3</v>
          </cell>
          <cell r="X343">
            <v>18.004511743760002</v>
          </cell>
          <cell r="Y343">
            <v>15.811757840039984</v>
          </cell>
          <cell r="Z343">
            <v>50.979916216800561</v>
          </cell>
          <cell r="AA343">
            <v>1.2990826209999994E-2</v>
          </cell>
          <cell r="AB343">
            <v>18.016964727359994</v>
          </cell>
          <cell r="AC343">
            <v>15.813212074595551</v>
          </cell>
          <cell r="AD343">
            <v>50.984029413263265</v>
          </cell>
          <cell r="AE343">
            <v>1.8153852129999988E-2</v>
          </cell>
          <cell r="AF343">
            <v>18.029421861359996</v>
          </cell>
          <cell r="AG343">
            <v>15.814753438849031</v>
          </cell>
          <cell r="AH343">
            <v>50.988389049726926</v>
          </cell>
          <cell r="AI343">
            <v>2.451294636999999E-2</v>
          </cell>
          <cell r="AJ343">
            <v>18.041876221359995</v>
          </cell>
          <cell r="AK343">
            <v>15.816399189283857</v>
          </cell>
          <cell r="AL343">
            <v>50.993043934897351</v>
          </cell>
          <cell r="AM343">
            <v>3.1980039269999989E-2</v>
          </cell>
          <cell r="AN343">
            <v>18.054334359760002</v>
          </cell>
          <cell r="AO343">
            <v>15.818142194989118</v>
          </cell>
          <cell r="AP343">
            <v>50.997973899512701</v>
          </cell>
          <cell r="AQ343">
            <v>4.0255631729999984E-2</v>
          </cell>
          <cell r="AR343">
            <v>18.066791802160001</v>
          </cell>
          <cell r="AS343">
            <v>15.819955865179654</v>
          </cell>
          <cell r="AT343">
            <v>51.003103733474958</v>
          </cell>
          <cell r="AU343">
            <v>14.295999999999999</v>
          </cell>
          <cell r="AV343">
            <v>48.765999999999998</v>
          </cell>
          <cell r="AW343">
            <v>4.9800593809999995E-2</v>
          </cell>
          <cell r="AX343">
            <v>18.07924761376</v>
          </cell>
          <cell r="AY343">
            <v>15.8818804337564</v>
          </cell>
          <cell r="AZ343">
            <v>53.251547235440853</v>
          </cell>
          <cell r="BA343">
            <v>0.11167646279999999</v>
          </cell>
          <cell r="BB343">
            <v>18.141415314159996</v>
          </cell>
          <cell r="BC343">
            <v>15.892731431965272</v>
          </cell>
          <cell r="BD343">
            <v>53.282238493105403</v>
          </cell>
          <cell r="BE343">
            <v>14.234</v>
          </cell>
          <cell r="BF343">
            <v>48.89</v>
          </cell>
          <cell r="BG343">
            <v>0.18348834308999998</v>
          </cell>
          <cell r="BH343">
            <v>18.10638873816</v>
          </cell>
          <cell r="BI343">
            <v>15.833949311561343</v>
          </cell>
          <cell r="BJ343">
            <v>53.415340031039094</v>
          </cell>
          <cell r="BK343">
            <v>0.25337951658934998</v>
          </cell>
          <cell r="BL343">
            <v>12.992319562160001</v>
          </cell>
          <cell r="BM343">
            <v>15.39269817101829</v>
          </cell>
          <cell r="BN343">
            <v>52.167293336301931</v>
          </cell>
          <cell r="BO343">
            <v>14.324</v>
          </cell>
          <cell r="BP343">
            <v>49.167999999999999</v>
          </cell>
          <cell r="BQ343">
            <v>0.31454708720319996</v>
          </cell>
          <cell r="BR343">
            <v>-0.69296533784000025</v>
          </cell>
          <cell r="BS343">
            <v>14.290896988049784</v>
          </cell>
          <cell r="BT343">
            <v>49.074370543089209</v>
          </cell>
        </row>
        <row r="344">
          <cell r="B344" t="str">
            <v>Warbreck</v>
          </cell>
          <cell r="C344" t="str">
            <v>WARBRECK</v>
          </cell>
          <cell r="D344">
            <v>6.6</v>
          </cell>
          <cell r="E344">
            <v>62.5</v>
          </cell>
          <cell r="F344">
            <v>25</v>
          </cell>
          <cell r="G344">
            <v>0.62133573466260539</v>
          </cell>
          <cell r="H344">
            <v>0.54515512081172057</v>
          </cell>
          <cell r="I344">
            <v>13.628</v>
          </cell>
          <cell r="J344">
            <v>38.831000000000003</v>
          </cell>
          <cell r="K344">
            <v>9.0834079999999595E-3</v>
          </cell>
          <cell r="L344">
            <v>9.5371200000005096E-4</v>
          </cell>
          <cell r="M344">
            <v>13.628878020293014</v>
          </cell>
          <cell r="N344">
            <v>38.83348341641284</v>
          </cell>
          <cell r="O344">
            <v>2.2011769999999986E-2</v>
          </cell>
          <cell r="P344">
            <v>1.9063759999999874E-3</v>
          </cell>
          <cell r="Q344">
            <v>13.630092295156306</v>
          </cell>
          <cell r="R344">
            <v>38.836917904373074</v>
          </cell>
          <cell r="S344">
            <v>3.9390884999999987E-2</v>
          </cell>
          <cell r="T344">
            <v>2.8907639999999901E-3</v>
          </cell>
          <cell r="U344">
            <v>13.631698685065444</v>
          </cell>
          <cell r="V344">
            <v>38.841461461164997</v>
          </cell>
          <cell r="W344">
            <v>6.2680385999999977E-2</v>
          </cell>
          <cell r="X344">
            <v>2.8974188000000067E-2</v>
          </cell>
          <cell r="Y344">
            <v>13.636017695904751</v>
          </cell>
          <cell r="Z344">
            <v>38.853677468574972</v>
          </cell>
          <cell r="AA344">
            <v>9.4959892999999906E-2</v>
          </cell>
          <cell r="AB344">
            <v>5.5082428000000405E-2</v>
          </cell>
          <cell r="AC344">
            <v>13.641125299154423</v>
          </cell>
          <cell r="AD344">
            <v>38.868123952148778</v>
          </cell>
          <cell r="AE344">
            <v>0.13611533099999995</v>
          </cell>
          <cell r="AF344">
            <v>8.1347636000000056E-2</v>
          </cell>
          <cell r="AG344">
            <v>13.647023076141853</v>
          </cell>
          <cell r="AH344">
            <v>38.884805384555733</v>
          </cell>
          <cell r="AI344">
            <v>0.18829338099999998</v>
          </cell>
          <cell r="AJ344">
            <v>0.1074551920000002</v>
          </cell>
          <cell r="AK344">
            <v>13.653871290641515</v>
          </cell>
          <cell r="AL344">
            <v>38.904175060202654</v>
          </cell>
          <cell r="AM344">
            <v>0.25094162999999986</v>
          </cell>
          <cell r="AN344">
            <v>0.13370717599999971</v>
          </cell>
          <cell r="AO344">
            <v>13.661648044195086</v>
          </cell>
          <cell r="AP344">
            <v>38.926171040896044</v>
          </cell>
          <cell r="AQ344">
            <v>0.32134660099999995</v>
          </cell>
          <cell r="AR344">
            <v>0.15990753599999996</v>
          </cell>
          <cell r="AS344">
            <v>13.670098819022057</v>
          </cell>
          <cell r="AT344">
            <v>38.95007344164177</v>
          </cell>
          <cell r="AU344">
            <v>13.638</v>
          </cell>
          <cell r="AV344">
            <v>39.198</v>
          </cell>
          <cell r="AW344">
            <v>0.40290333299999997</v>
          </cell>
          <cell r="AX344">
            <v>0.18601832799999984</v>
          </cell>
          <cell r="AY344">
            <v>13.689517284774235</v>
          </cell>
          <cell r="AZ344">
            <v>39.343712885648721</v>
          </cell>
          <cell r="BA344">
            <v>0.93581093199999987</v>
          </cell>
          <cell r="BB344">
            <v>0.31225694399999915</v>
          </cell>
          <cell r="BC344">
            <v>13.747177624875079</v>
          </cell>
          <cell r="BD344">
            <v>39.506800955612036</v>
          </cell>
          <cell r="BE344">
            <v>13.573</v>
          </cell>
          <cell r="BF344">
            <v>39.380000000000003</v>
          </cell>
          <cell r="BG344">
            <v>1.5433865544300001</v>
          </cell>
          <cell r="BH344">
            <v>0.33729439199999911</v>
          </cell>
          <cell r="BI344">
            <v>13.737516916769874</v>
          </cell>
          <cell r="BJ344">
            <v>39.84532410987152</v>
          </cell>
          <cell r="BK344">
            <v>2.0904049521328001</v>
          </cell>
          <cell r="BL344">
            <v>0.33729439200000177</v>
          </cell>
          <cell r="BM344">
            <v>13.785368616643417</v>
          </cell>
          <cell r="BN344">
            <v>39.980669155759067</v>
          </cell>
          <cell r="BO344">
            <v>13.573</v>
          </cell>
          <cell r="BP344">
            <v>39.396000000000001</v>
          </cell>
          <cell r="BQ344">
            <v>2.5192956413766998</v>
          </cell>
          <cell r="BR344">
            <v>0.337294392</v>
          </cell>
          <cell r="BS344">
            <v>13.822886821929462</v>
          </cell>
          <cell r="BT344">
            <v>40.10278666526191</v>
          </cell>
        </row>
        <row r="345">
          <cell r="B345" t="str">
            <v>Wardleworth</v>
          </cell>
          <cell r="C345" t="str">
            <v>WARDLEWORTH</v>
          </cell>
          <cell r="D345">
            <v>6.6</v>
          </cell>
          <cell r="E345">
            <v>50</v>
          </cell>
          <cell r="F345">
            <v>20</v>
          </cell>
          <cell r="G345">
            <v>0.79916615206234065</v>
          </cell>
          <cell r="H345">
            <v>0.68859382605389752</v>
          </cell>
          <cell r="I345">
            <v>13.77</v>
          </cell>
          <cell r="J345">
            <v>39.953000000000003</v>
          </cell>
          <cell r="K345">
            <v>1.8101828999999903E-2</v>
          </cell>
          <cell r="L345">
            <v>3.3496880000010165E-3</v>
          </cell>
          <cell r="M345">
            <v>13.771876521077951</v>
          </cell>
          <cell r="N345">
            <v>39.958307603117035</v>
          </cell>
          <cell r="O345">
            <v>4.3623529999999966E-2</v>
          </cell>
          <cell r="P345">
            <v>6.3747600000003679E-3</v>
          </cell>
          <cell r="Q345">
            <v>13.774373716089473</v>
          </cell>
          <cell r="R345">
            <v>39.965370737223409</v>
          </cell>
          <cell r="S345">
            <v>7.7655300000000094E-2</v>
          </cell>
          <cell r="T345">
            <v>9.2821319999996099E-3</v>
          </cell>
          <cell r="U345">
            <v>13.777605052995129</v>
          </cell>
          <cell r="V345">
            <v>39.974510338176557</v>
          </cell>
          <cell r="W345">
            <v>0.12297665099999999</v>
          </cell>
          <cell r="X345">
            <v>5.9177400000001157E-2</v>
          </cell>
          <cell r="Y345">
            <v>13.785934347027096</v>
          </cell>
          <cell r="Z345">
            <v>39.998069139346562</v>
          </cell>
          <cell r="AA345">
            <v>0.18532045699999999</v>
          </cell>
          <cell r="AB345">
            <v>0.10901046000000081</v>
          </cell>
          <cell r="AC345">
            <v>13.795747277903148</v>
          </cell>
          <cell r="AD345">
            <v>40.025824299209646</v>
          </cell>
          <cell r="AE345">
            <v>0.26436340800000002</v>
          </cell>
          <cell r="AF345">
            <v>0.15912218400000055</v>
          </cell>
          <cell r="AG345">
            <v>13.807045381899867</v>
          </cell>
          <cell r="AH345">
            <v>40.057780163012168</v>
          </cell>
          <cell r="AI345">
            <v>0.36401810999999984</v>
          </cell>
          <cell r="AJ345">
            <v>0.20877950000000078</v>
          </cell>
          <cell r="AK345">
            <v>13.820106796109799</v>
          </cell>
          <cell r="AL345">
            <v>40.094723421251089</v>
          </cell>
          <cell r="AM345">
            <v>0.48316623999999997</v>
          </cell>
          <cell r="AN345">
            <v>0.25869367200000015</v>
          </cell>
          <cell r="AO345">
            <v>13.83489591210518</v>
          </cell>
          <cell r="AP345">
            <v>40.136553358083439</v>
          </cell>
          <cell r="AQ345">
            <v>0.61672254100000001</v>
          </cell>
          <cell r="AR345">
            <v>0.30841581200000201</v>
          </cell>
          <cell r="AS345">
            <v>13.850928617748817</v>
          </cell>
          <cell r="AT345">
            <v>40.181900697608974</v>
          </cell>
          <cell r="AU345">
            <v>13.779</v>
          </cell>
          <cell r="AV345">
            <v>40.380000000000003</v>
          </cell>
          <cell r="AW345">
            <v>0.7708031540000001</v>
          </cell>
          <cell r="AX345">
            <v>0.35788548800000042</v>
          </cell>
          <cell r="AY345">
            <v>13.87773465019545</v>
          </cell>
          <cell r="AZ345">
            <v>40.659263762765143</v>
          </cell>
          <cell r="BA345">
            <v>1.7721207740000002</v>
          </cell>
          <cell r="BB345">
            <v>0.59517651200000055</v>
          </cell>
          <cell r="BC345">
            <v>13.986084806867268</v>
          </cell>
          <cell r="BD345">
            <v>40.965724284866212</v>
          </cell>
          <cell r="BE345">
            <v>13.789</v>
          </cell>
          <cell r="BF345">
            <v>40.718000000000004</v>
          </cell>
          <cell r="BG345">
            <v>2.91503630396</v>
          </cell>
          <cell r="BH345">
            <v>0.63793395600000169</v>
          </cell>
          <cell r="BI345">
            <v>14.099804293334945</v>
          </cell>
          <cell r="BJ345">
            <v>41.597087293756132</v>
          </cell>
          <cell r="BK345">
            <v>3.9479638945065005</v>
          </cell>
          <cell r="BL345">
            <v>0.18173937600000345</v>
          </cell>
          <cell r="BM345">
            <v>14.150255347712152</v>
          </cell>
          <cell r="BN345">
            <v>41.73978442442867</v>
          </cell>
          <cell r="BO345">
            <v>13.797000000000001</v>
          </cell>
          <cell r="BP345">
            <v>41.05</v>
          </cell>
          <cell r="BQ345">
            <v>4.7619151678179001</v>
          </cell>
          <cell r="BR345">
            <v>-1.0390405200000017</v>
          </cell>
          <cell r="BS345">
            <v>14.122667072738924</v>
          </cell>
          <cell r="BT345">
            <v>41.97112558217146</v>
          </cell>
        </row>
        <row r="346">
          <cell r="B346" t="str">
            <v>Warton</v>
          </cell>
          <cell r="C346" t="str">
            <v>WARTON</v>
          </cell>
          <cell r="D346">
            <v>6.6</v>
          </cell>
          <cell r="E346">
            <v>50</v>
          </cell>
          <cell r="F346">
            <v>20</v>
          </cell>
          <cell r="G346">
            <v>0.65795426990344297</v>
          </cell>
          <cell r="H346">
            <v>0.5606802906013939</v>
          </cell>
          <cell r="I346">
            <v>11.212999999999999</v>
          </cell>
          <cell r="J346">
            <v>32.896000000000001</v>
          </cell>
          <cell r="K346">
            <v>6.7519080000000287E-3</v>
          </cell>
          <cell r="L346">
            <v>1.7345359999954013E-4</v>
          </cell>
          <cell r="M346">
            <v>11.213605812027877</v>
          </cell>
          <cell r="N346">
            <v>32.897713495172148</v>
          </cell>
          <cell r="O346">
            <v>1.6359836999999988E-2</v>
          </cell>
          <cell r="P346">
            <v>3.9777359999959572E-4</v>
          </cell>
          <cell r="Q346">
            <v>11.214465910756195</v>
          </cell>
          <cell r="R346">
            <v>32.900146221745281</v>
          </cell>
          <cell r="S346">
            <v>2.9273112999999962E-2</v>
          </cell>
          <cell r="T346">
            <v>6.6600159999996578E-4</v>
          </cell>
          <cell r="U346">
            <v>11.215618993314182</v>
          </cell>
          <cell r="V346">
            <v>32.903407631729365</v>
          </cell>
          <cell r="W346">
            <v>4.6778596999999977E-2</v>
          </cell>
          <cell r="X346">
            <v>1.4679537599999293E-2</v>
          </cell>
          <cell r="Y346">
            <v>11.218376192508362</v>
          </cell>
          <cell r="Z346">
            <v>32.911206168718515</v>
          </cell>
          <cell r="AA346">
            <v>7.0990638999999967E-2</v>
          </cell>
          <cell r="AB346">
            <v>2.8724793600000353E-2</v>
          </cell>
          <cell r="AC346">
            <v>11.221722838159693</v>
          </cell>
          <cell r="AD346">
            <v>32.920671912055646</v>
          </cell>
          <cell r="AE346">
            <v>0.10181902599999998</v>
          </cell>
          <cell r="AF346">
            <v>4.2849313599998773E-2</v>
          </cell>
          <cell r="AG346">
            <v>11.225655197698677</v>
          </cell>
          <cell r="AH346">
            <v>32.931794304439968</v>
          </cell>
          <cell r="AI346">
            <v>0.14080643200000004</v>
          </cell>
          <cell r="AJ346">
            <v>5.6930569600000425E-2</v>
          </cell>
          <cell r="AK346">
            <v>11.230297501682198</v>
          </cell>
          <cell r="AL346">
            <v>32.944924722948272</v>
          </cell>
          <cell r="AM346">
            <v>0.187546718</v>
          </cell>
          <cell r="AN346">
            <v>7.1084389600000186E-2</v>
          </cell>
          <cell r="AO346">
            <v>11.235624354483889</v>
          </cell>
          <cell r="AP346">
            <v>32.95999133790211</v>
          </cell>
          <cell r="AQ346">
            <v>0.24002783999999999</v>
          </cell>
          <cell r="AR346">
            <v>8.5229945599999191E-2</v>
          </cell>
          <cell r="AS346">
            <v>11.241452677283663</v>
          </cell>
          <cell r="AT346">
            <v>32.976476324200767</v>
          </cell>
          <cell r="AU346">
            <v>11.222</v>
          </cell>
          <cell r="AV346">
            <v>33.234999999999999</v>
          </cell>
          <cell r="AW346">
            <v>0.30011732499999993</v>
          </cell>
          <cell r="AX346">
            <v>9.9347157599999569E-2</v>
          </cell>
          <cell r="AY346">
            <v>11.25694407978194</v>
          </cell>
          <cell r="AZ346">
            <v>33.33383678310453</v>
          </cell>
          <cell r="BA346">
            <v>0.69074879399999989</v>
          </cell>
          <cell r="BB346">
            <v>0.16825681759999966</v>
          </cell>
          <cell r="BC346">
            <v>11.297143503195857</v>
          </cell>
          <cell r="BD346">
            <v>33.447537922687616</v>
          </cell>
          <cell r="BE346">
            <v>11.226000000000001</v>
          </cell>
          <cell r="BF346">
            <v>33.302</v>
          </cell>
          <cell r="BG346">
            <v>1.1380603469399997</v>
          </cell>
          <cell r="BH346">
            <v>0.18195484559999731</v>
          </cell>
          <cell r="BI346">
            <v>11.34147138284051</v>
          </cell>
          <cell r="BJ346">
            <v>33.628602391358051</v>
          </cell>
          <cell r="BK346">
            <v>1.5391564465004999</v>
          </cell>
          <cell r="BL346">
            <v>0.18195484559999819</v>
          </cell>
          <cell r="BM346">
            <v>11.376558192090839</v>
          </cell>
          <cell r="BN346">
            <v>33.727842874362473</v>
          </cell>
          <cell r="BO346">
            <v>11.226000000000001</v>
          </cell>
          <cell r="BP346">
            <v>33.292000000000002</v>
          </cell>
          <cell r="BQ346">
            <v>1.8496067736921002</v>
          </cell>
          <cell r="BR346">
            <v>0.18195484559999997</v>
          </cell>
          <cell r="BS346">
            <v>11.403715552692972</v>
          </cell>
          <cell r="BT346">
            <v>33.794655489726061</v>
          </cell>
        </row>
        <row r="347">
          <cell r="B347" t="str">
            <v>Waterhead</v>
          </cell>
          <cell r="C347" t="str">
            <v>WATERHEAD</v>
          </cell>
          <cell r="D347">
            <v>6.6</v>
          </cell>
          <cell r="E347">
            <v>54.75</v>
          </cell>
          <cell r="F347">
            <v>21.9</v>
          </cell>
          <cell r="G347">
            <v>0.70833697249340888</v>
          </cell>
          <cell r="H347">
            <v>0.61751475092725006</v>
          </cell>
          <cell r="I347">
            <v>13.522</v>
          </cell>
          <cell r="J347">
            <v>38.777000000000001</v>
          </cell>
          <cell r="K347">
            <v>1.4480782999999886E-2</v>
          </cell>
          <cell r="L347">
            <v>3.5015400000002472E-3</v>
          </cell>
          <cell r="M347">
            <v>13.523573045306774</v>
          </cell>
          <cell r="N347">
            <v>38.781449244014134</v>
          </cell>
          <cell r="O347">
            <v>3.4909082999999952E-2</v>
          </cell>
          <cell r="P347">
            <v>6.6787440000002363E-3</v>
          </cell>
          <cell r="Q347">
            <v>13.525637991380828</v>
          </cell>
          <cell r="R347">
            <v>38.787289793501124</v>
          </cell>
          <cell r="S347">
            <v>6.2162760999999955E-2</v>
          </cell>
          <cell r="T347">
            <v>9.7427520000001877E-3</v>
          </cell>
          <cell r="U347">
            <v>13.528290101104057</v>
          </cell>
          <cell r="V347">
            <v>38.794791092580105</v>
          </cell>
          <cell r="W347">
            <v>9.848853599999996E-2</v>
          </cell>
          <cell r="X347">
            <v>4.0028492000000249E-2</v>
          </cell>
          <cell r="Y347">
            <v>13.534117097485325</v>
          </cell>
          <cell r="Z347">
            <v>38.81127232720069</v>
          </cell>
          <cell r="AA347">
            <v>0.14847807899999987</v>
          </cell>
          <cell r="AB347">
            <v>7.0254559999999966E-2</v>
          </cell>
          <cell r="AC347">
            <v>13.541134143637455</v>
          </cell>
          <cell r="AD347">
            <v>38.831119530872968</v>
          </cell>
          <cell r="AE347">
            <v>0.21187779899999992</v>
          </cell>
          <cell r="AF347">
            <v>0.10078493199999983</v>
          </cell>
          <cell r="AG347">
            <v>13.5493508957437</v>
          </cell>
          <cell r="AH347">
            <v>38.854360015407586</v>
          </cell>
          <cell r="AI347">
            <v>0.29184039599999989</v>
          </cell>
          <cell r="AJ347">
            <v>0.1308303959999999</v>
          </cell>
          <cell r="AK347">
            <v>13.558974105384817</v>
          </cell>
          <cell r="AL347">
            <v>38.881578562583641</v>
          </cell>
          <cell r="AM347">
            <v>0.38748059200000007</v>
          </cell>
          <cell r="AN347">
            <v>0.16115672400000003</v>
          </cell>
          <cell r="AO347">
            <v>13.569993318496982</v>
          </cell>
          <cell r="AP347">
            <v>38.912745603843447</v>
          </cell>
          <cell r="AQ347">
            <v>0.49470827999999989</v>
          </cell>
          <cell r="AR347">
            <v>0.19128070399999952</v>
          </cell>
          <cell r="AS347">
            <v>13.582008473420229</v>
          </cell>
          <cell r="AT347">
            <v>38.946729593936389</v>
          </cell>
          <cell r="AU347">
            <v>13.523999999999999</v>
          </cell>
          <cell r="AV347">
            <v>38.859000000000002</v>
          </cell>
          <cell r="AW347">
            <v>0.61827915500000008</v>
          </cell>
          <cell r="AX347">
            <v>0.22113512399999991</v>
          </cell>
          <cell r="AY347">
            <v>13.597429706051857</v>
          </cell>
          <cell r="AZ347">
            <v>39.066690572359221</v>
          </cell>
          <cell r="BA347">
            <v>1.4206684140000001</v>
          </cell>
          <cell r="BB347">
            <v>0.35970476400000084</v>
          </cell>
          <cell r="BC347">
            <v>13.679742262663073</v>
          </cell>
          <cell r="BD347">
            <v>39.299505640185586</v>
          </cell>
          <cell r="BE347">
            <v>13.445</v>
          </cell>
          <cell r="BF347">
            <v>39.011000000000003</v>
          </cell>
          <cell r="BG347">
            <v>2.33479710696</v>
          </cell>
          <cell r="BH347">
            <v>0.38691938400000137</v>
          </cell>
          <cell r="BI347">
            <v>13.683088446774788</v>
          </cell>
          <cell r="BJ347">
            <v>39.684415820946505</v>
          </cell>
          <cell r="BK347">
            <v>3.1562366799274</v>
          </cell>
          <cell r="BL347">
            <v>0.38691938399999959</v>
          </cell>
          <cell r="BM347">
            <v>13.754945773831718</v>
          </cell>
          <cell r="BN347">
            <v>39.887659033906083</v>
          </cell>
          <cell r="BO347">
            <v>13.46</v>
          </cell>
          <cell r="BP347">
            <v>39.408000000000001</v>
          </cell>
          <cell r="BQ347">
            <v>3.7979839815166998</v>
          </cell>
          <cell r="BR347">
            <v>0.38691938400000314</v>
          </cell>
          <cell r="BS347">
            <v>13.82608410372934</v>
          </cell>
          <cell r="BT347">
            <v>40.443442208926463</v>
          </cell>
        </row>
        <row r="348">
          <cell r="B348" t="str">
            <v>Waterswallows</v>
          </cell>
          <cell r="C348" t="str">
            <v>WATERSWALLOWS</v>
          </cell>
          <cell r="D348">
            <v>11</v>
          </cell>
          <cell r="E348">
            <v>100</v>
          </cell>
          <cell r="F348">
            <v>40</v>
          </cell>
          <cell r="G348">
            <v>0.25027362248239959</v>
          </cell>
          <cell r="H348">
            <v>0.21986204068710169</v>
          </cell>
          <cell r="I348">
            <v>8.7940000000000005</v>
          </cell>
          <cell r="J348">
            <v>25.026</v>
          </cell>
          <cell r="K348">
            <v>8.3124200000000426E-3</v>
          </cell>
          <cell r="L348">
            <v>8.638159999998507E-4</v>
          </cell>
          <cell r="M348">
            <v>8.7944816274840676</v>
          </cell>
          <cell r="N348">
            <v>25.02736224823996</v>
          </cell>
          <cell r="O348">
            <v>1.9721260000000018E-2</v>
          </cell>
          <cell r="P348">
            <v>1.6462839999999979E-3</v>
          </cell>
          <cell r="Q348">
            <v>8.7951215052073017</v>
          </cell>
          <cell r="R348">
            <v>25.029172095748876</v>
          </cell>
          <cell r="S348">
            <v>3.457710600000008E-2</v>
          </cell>
          <cell r="T348">
            <v>2.4007479999998971E-3</v>
          </cell>
          <cell r="U348">
            <v>8.7959408339964504</v>
          </cell>
          <cell r="V348">
            <v>25.031489507520188</v>
          </cell>
          <cell r="W348">
            <v>5.4425090999999981E-2</v>
          </cell>
          <cell r="X348">
            <v>1.7852779999999902E-2</v>
          </cell>
          <cell r="Y348">
            <v>8.7977936043889375</v>
          </cell>
          <cell r="Z348">
            <v>25.036729933554223</v>
          </cell>
          <cell r="AA348">
            <v>8.1012603000000016E-2</v>
          </cell>
          <cell r="AB348">
            <v>3.3291231999999837E-2</v>
          </cell>
          <cell r="AC348">
            <v>8.7999993954460596</v>
          </cell>
          <cell r="AD348">
            <v>25.042968852811715</v>
          </cell>
          <cell r="AE348">
            <v>0.11405708600000003</v>
          </cell>
          <cell r="AF348">
            <v>4.880315199999985E-2</v>
          </cell>
          <cell r="AG348">
            <v>8.8025479456590539</v>
          </cell>
          <cell r="AH348">
            <v>25.050177241362924</v>
          </cell>
          <cell r="AI348">
            <v>0.15476498400000005</v>
          </cell>
          <cell r="AJ348">
            <v>6.4201311999999788E-2</v>
          </cell>
          <cell r="AK348">
            <v>8.8054927499944604</v>
          </cell>
          <cell r="AL348">
            <v>25.058506405822257</v>
          </cell>
          <cell r="AM348">
            <v>0.20259679500000016</v>
          </cell>
          <cell r="AN348">
            <v>7.9666771999999941E-2</v>
          </cell>
          <cell r="AO348">
            <v>8.8088149951263528</v>
          </cell>
          <cell r="AP348">
            <v>25.067903134068356</v>
          </cell>
          <cell r="AQ348">
            <v>0.25564600200000009</v>
          </cell>
          <cell r="AR348">
            <v>9.5084588000000192E-2</v>
          </cell>
          <cell r="AS348">
            <v>8.8124085818681408</v>
          </cell>
          <cell r="AT348">
            <v>25.078067332283958</v>
          </cell>
          <cell r="AU348">
            <v>8.7949999999999999</v>
          </cell>
          <cell r="AV348">
            <v>25.071000000000002</v>
          </cell>
          <cell r="AW348">
            <v>0.31474178799999997</v>
          </cell>
          <cell r="AX348">
            <v>0.11043877599999963</v>
          </cell>
          <cell r="AY348">
            <v>8.8173161920981453</v>
          </cell>
          <cell r="AZ348">
            <v>25.134119723051441</v>
          </cell>
          <cell r="BA348">
            <v>0.68900977299999988</v>
          </cell>
          <cell r="BB348">
            <v>0.18453637199999973</v>
          </cell>
          <cell r="BC348">
            <v>8.8408492819968458</v>
          </cell>
          <cell r="BD348">
            <v>25.200681352850019</v>
          </cell>
          <cell r="BE348">
            <v>8.8000000000000007</v>
          </cell>
          <cell r="BF348">
            <v>25.308</v>
          </cell>
          <cell r="BG348">
            <v>1.1256756449099998</v>
          </cell>
          <cell r="BH348">
            <v>0.19923226800000071</v>
          </cell>
          <cell r="BI348">
            <v>8.8695396309245513</v>
          </cell>
          <cell r="BJ348">
            <v>25.504687778351837</v>
          </cell>
          <cell r="BK348">
            <v>1.5312902021349997</v>
          </cell>
          <cell r="BL348">
            <v>0.19923226799999982</v>
          </cell>
          <cell r="BM348">
            <v>8.8908288739973766</v>
          </cell>
          <cell r="BN348">
            <v>25.564902850924334</v>
          </cell>
          <cell r="BO348">
            <v>8.8000000000000007</v>
          </cell>
          <cell r="BP348">
            <v>25.327000000000002</v>
          </cell>
          <cell r="BQ348">
            <v>1.8581688928290001</v>
          </cell>
          <cell r="BR348">
            <v>0.19923226799999982</v>
          </cell>
          <cell r="BS348">
            <v>8.9079855558214263</v>
          </cell>
          <cell r="BT348">
            <v>25.632429275166114</v>
          </cell>
        </row>
        <row r="349">
          <cell r="B349" t="str">
            <v>Weaste</v>
          </cell>
          <cell r="C349" t="str">
            <v>WEASTE</v>
          </cell>
          <cell r="D349">
            <v>6.6</v>
          </cell>
          <cell r="E349">
            <v>62.5</v>
          </cell>
          <cell r="F349">
            <v>25</v>
          </cell>
          <cell r="G349">
            <v>0.72468949326852194</v>
          </cell>
          <cell r="H349">
            <v>0.61266960414662008</v>
          </cell>
          <cell r="I349">
            <v>15.316000000000001</v>
          </cell>
          <cell r="J349">
            <v>45.290999999999997</v>
          </cell>
          <cell r="K349">
            <v>7.8525379999999645E-3</v>
          </cell>
          <cell r="L349">
            <v>6.0798320000010619E-4</v>
          </cell>
          <cell r="M349">
            <v>15.316740103665502</v>
          </cell>
          <cell r="N349">
            <v>45.29309332928262</v>
          </cell>
          <cell r="O349">
            <v>1.888997099999995E-2</v>
          </cell>
          <cell r="P349">
            <v>1.1819792000000717E-3</v>
          </cell>
          <cell r="Q349">
            <v>15.317755840280475</v>
          </cell>
          <cell r="R349">
            <v>45.295966266276011</v>
          </cell>
          <cell r="S349">
            <v>3.3568897999999958E-2</v>
          </cell>
          <cell r="T349">
            <v>1.7532991999988923E-3</v>
          </cell>
          <cell r="U349">
            <v>15.319089890918454</v>
          </cell>
          <cell r="V349">
            <v>45.299739531286257</v>
          </cell>
          <cell r="W349">
            <v>5.3007118099999972E-2</v>
          </cell>
          <cell r="X349">
            <v>3.4545291200002382E-2</v>
          </cell>
          <cell r="Y349">
            <v>15.323658849557207</v>
          </cell>
          <cell r="Z349">
            <v>45.312662497831944</v>
          </cell>
          <cell r="AA349">
            <v>7.969419039999992E-2</v>
          </cell>
          <cell r="AB349">
            <v>6.7339239200000733E-2</v>
          </cell>
          <cell r="AC349">
            <v>15.328862089418097</v>
          </cell>
          <cell r="AD349">
            <v>45.327379482591049</v>
          </cell>
          <cell r="AE349">
            <v>0.113478246</v>
          </cell>
          <cell r="AF349">
            <v>0.10020675520000211</v>
          </cell>
          <cell r="AG349">
            <v>15.334692589843122</v>
          </cell>
          <cell r="AH349">
            <v>45.343870628144039</v>
          </cell>
          <cell r="AI349">
            <v>0.15602509499999995</v>
          </cell>
          <cell r="AJ349">
            <v>0.1329870472000021</v>
          </cell>
          <cell r="AK349">
            <v>15.341282005772461</v>
          </cell>
          <cell r="AL349">
            <v>45.362508310894817</v>
          </cell>
          <cell r="AM349">
            <v>0.20684764399999994</v>
          </cell>
          <cell r="AN349">
            <v>0.16583496320000179</v>
          </cell>
          <cell r="AO349">
            <v>15.348601273271093</v>
          </cell>
          <cell r="AP349">
            <v>45.383210325621221</v>
          </cell>
          <cell r="AQ349">
            <v>0.263782448</v>
          </cell>
          <cell r="AR349">
            <v>0.19864975519999994</v>
          </cell>
          <cell r="AS349">
            <v>15.356452326818102</v>
          </cell>
          <cell r="AT349">
            <v>45.405416458431411</v>
          </cell>
          <cell r="AU349">
            <v>15.327</v>
          </cell>
          <cell r="AV349">
            <v>45.692</v>
          </cell>
          <cell r="AW349">
            <v>0.32972960499999998</v>
          </cell>
          <cell r="AX349">
            <v>0.23141495920000033</v>
          </cell>
          <cell r="AY349">
            <v>15.376087418968964</v>
          </cell>
          <cell r="AZ349">
            <v>45.8308401872956</v>
          </cell>
          <cell r="BA349">
            <v>0.75951069779999991</v>
          </cell>
          <cell r="BB349">
            <v>0.3929757431999974</v>
          </cell>
          <cell r="BC349">
            <v>15.427816417719507</v>
          </cell>
          <cell r="BD349">
            <v>45.977151890497595</v>
          </cell>
          <cell r="BE349">
            <v>15.34</v>
          </cell>
          <cell r="BF349">
            <v>46.101999999999997</v>
          </cell>
          <cell r="BG349">
            <v>1.2508075976309998</v>
          </cell>
          <cell r="BH349">
            <v>0.39437082720000127</v>
          </cell>
          <cell r="BI349">
            <v>15.483915788854718</v>
          </cell>
          <cell r="BJ349">
            <v>46.50905532087593</v>
          </cell>
          <cell r="BK349">
            <v>1.7000966890078</v>
          </cell>
          <cell r="BL349">
            <v>-2.9258304008000042</v>
          </cell>
          <cell r="BM349">
            <v>15.232776107809389</v>
          </cell>
          <cell r="BN349">
            <v>45.798725034907214</v>
          </cell>
          <cell r="BO349">
            <v>15.351000000000001</v>
          </cell>
          <cell r="BP349">
            <v>46.478000000000002</v>
          </cell>
          <cell r="BQ349">
            <v>2.0611495835415998</v>
          </cell>
          <cell r="BR349">
            <v>-11.810712112800003</v>
          </cell>
          <cell r="BS349">
            <v>14.498134462007815</v>
          </cell>
          <cell r="BT349">
            <v>44.065731978581653</v>
          </cell>
        </row>
        <row r="350">
          <cell r="B350" t="str">
            <v>Werneth</v>
          </cell>
          <cell r="C350" t="str">
            <v>WERNETH</v>
          </cell>
          <cell r="D350">
            <v>6.6</v>
          </cell>
          <cell r="E350">
            <v>62.5</v>
          </cell>
          <cell r="F350">
            <v>25</v>
          </cell>
          <cell r="G350">
            <v>0.62699971704943336</v>
          </cell>
          <cell r="H350">
            <v>0.54154338951497627</v>
          </cell>
          <cell r="I350">
            <v>13.537000000000001</v>
          </cell>
          <cell r="J350">
            <v>39.183</v>
          </cell>
          <cell r="K350">
            <v>1.4594431000000019E-2</v>
          </cell>
          <cell r="L350">
            <v>3.5215559999999257E-3</v>
          </cell>
          <cell r="M350">
            <v>13.538584737874407</v>
          </cell>
          <cell r="N350">
            <v>39.187482315589584</v>
          </cell>
          <cell r="O350">
            <v>3.4972896000000087E-2</v>
          </cell>
          <cell r="P350">
            <v>6.7044119999999374E-3</v>
          </cell>
          <cell r="Q350">
            <v>13.540645818938319</v>
          </cell>
          <cell r="R350">
            <v>39.19331193317705</v>
          </cell>
          <cell r="S350">
            <v>6.1918703000000019E-2</v>
          </cell>
          <cell r="T350">
            <v>9.7648080000003468E-3</v>
          </cell>
          <cell r="U350">
            <v>13.543270680965502</v>
          </cell>
          <cell r="V350">
            <v>39.200736164133453</v>
          </cell>
          <cell r="W350">
            <v>9.7541638000000153E-2</v>
          </cell>
          <cell r="X350">
            <v>4.8656420000000367E-2</v>
          </cell>
          <cell r="Y350">
            <v>13.549789013354744</v>
          </cell>
          <cell r="Z350">
            <v>39.219172792271294</v>
          </cell>
          <cell r="AA350">
            <v>0.14615494000000007</v>
          </cell>
          <cell r="AB350">
            <v>8.7482788000000422E-2</v>
          </cell>
          <cell r="AC350">
            <v>13.557438000780857</v>
          </cell>
          <cell r="AD350">
            <v>39.240807395784159</v>
          </cell>
          <cell r="AE350">
            <v>0.20742109300000011</v>
          </cell>
          <cell r="AF350">
            <v>0.12660590800000104</v>
          </cell>
          <cell r="AG350">
            <v>13.566219784688478</v>
          </cell>
          <cell r="AH350">
            <v>39.265646031592134</v>
          </cell>
          <cell r="AI350">
            <v>0.28421459199999999</v>
          </cell>
          <cell r="AJ350">
            <v>0.16524550000000016</v>
          </cell>
          <cell r="AK350">
            <v>13.576317561379728</v>
          </cell>
          <cell r="AL350">
            <v>39.294206857085292</v>
          </cell>
          <cell r="AM350">
            <v>0.37563004499999997</v>
          </cell>
          <cell r="AN350">
            <v>0.20415898400000021</v>
          </cell>
          <cell r="AO350">
            <v>13.587718386661567</v>
          </cell>
          <cell r="AP350">
            <v>39.326453260556939</v>
          </cell>
          <cell r="AQ350">
            <v>0.47782170600000018</v>
          </cell>
          <cell r="AR350">
            <v>0.24286839600000043</v>
          </cell>
          <cell r="AS350">
            <v>13.600044033998788</v>
          </cell>
          <cell r="AT350">
            <v>39.361315455815593</v>
          </cell>
          <cell r="AU350">
            <v>13.547000000000001</v>
          </cell>
          <cell r="AV350">
            <v>39.545000000000002</v>
          </cell>
          <cell r="AW350">
            <v>0.59529251500000024</v>
          </cell>
          <cell r="AX350">
            <v>0.28130885600000033</v>
          </cell>
          <cell r="AY350">
            <v>13.623682732957402</v>
          </cell>
          <cell r="AZ350">
            <v>39.761891521896381</v>
          </cell>
          <cell r="BA350">
            <v>1.3550766680000002</v>
          </cell>
          <cell r="BB350">
            <v>0.46293340000000116</v>
          </cell>
          <cell r="BC350">
            <v>13.706034636689282</v>
          </cell>
          <cell r="BD350">
            <v>39.994817880186119</v>
          </cell>
          <cell r="BE350">
            <v>13.468999999999999</v>
          </cell>
          <cell r="BF350">
            <v>39.654000000000003</v>
          </cell>
          <cell r="BG350">
            <v>2.22277571421</v>
          </cell>
          <cell r="BH350">
            <v>0.49876598000000216</v>
          </cell>
          <cell r="BI350">
            <v>13.707073156024686</v>
          </cell>
          <cell r="BJ350">
            <v>40.327372572174163</v>
          </cell>
          <cell r="BK350">
            <v>3.0110632670922999</v>
          </cell>
          <cell r="BL350">
            <v>0.49876598000000216</v>
          </cell>
          <cell r="BM350">
            <v>13.776030433427024</v>
          </cell>
          <cell r="BN350">
            <v>40.522413206027579</v>
          </cell>
          <cell r="BO350">
            <v>13.476000000000001</v>
          </cell>
          <cell r="BP350">
            <v>39.777999999999999</v>
          </cell>
          <cell r="BQ350">
            <v>3.6371518182383</v>
          </cell>
          <cell r="BR350">
            <v>0.49876598000000216</v>
          </cell>
          <cell r="BS350">
            <v>13.837798977902887</v>
          </cell>
          <cell r="BT350">
            <v>40.801322042805971</v>
          </cell>
        </row>
        <row r="351">
          <cell r="B351" t="str">
            <v>Wesley Place Bacup</v>
          </cell>
          <cell r="C351" t="str">
            <v>WESLEY PLACE BACUP</v>
          </cell>
          <cell r="D351">
            <v>6.6</v>
          </cell>
          <cell r="E351">
            <v>54.75</v>
          </cell>
          <cell r="F351">
            <v>21.9</v>
          </cell>
          <cell r="G351">
            <v>1.0146745499127681</v>
          </cell>
          <cell r="H351">
            <v>0.80350190898392726</v>
          </cell>
          <cell r="I351">
            <v>15.145</v>
          </cell>
          <cell r="J351">
            <v>48.619</v>
          </cell>
          <cell r="K351">
            <v>2.1647234999999876E-2</v>
          </cell>
          <cell r="L351">
            <v>28.004954271999999</v>
          </cell>
          <cell r="M351">
            <v>17.596691806748005</v>
          </cell>
          <cell r="N351">
            <v>55.55343160772405</v>
          </cell>
          <cell r="O351">
            <v>5.2649354000000148E-2</v>
          </cell>
          <cell r="P351">
            <v>28.009398256000004</v>
          </cell>
          <cell r="Q351">
            <v>17.59979253661297</v>
          </cell>
          <cell r="R351">
            <v>55.562201796180631</v>
          </cell>
          <cell r="S351">
            <v>9.4542611999999915E-2</v>
          </cell>
          <cell r="T351">
            <v>28.013645572000001</v>
          </cell>
          <cell r="U351">
            <v>17.603828790070462</v>
          </cell>
          <cell r="V351">
            <v>55.573618044942158</v>
          </cell>
          <cell r="W351">
            <v>0.15146292700000008</v>
          </cell>
          <cell r="X351">
            <v>28.065766363999991</v>
          </cell>
          <cell r="Y351">
            <v>17.613367413173371</v>
          </cell>
          <cell r="Z351">
            <v>55.600597345259146</v>
          </cell>
          <cell r="AA351">
            <v>0.23060027599999988</v>
          </cell>
          <cell r="AB351">
            <v>28.117779283999994</v>
          </cell>
          <cell r="AC351">
            <v>17.624840086372075</v>
          </cell>
          <cell r="AD351">
            <v>55.633046965327708</v>
          </cell>
          <cell r="AE351">
            <v>0.33174383299999977</v>
          </cell>
          <cell r="AF351">
            <v>28.170175512</v>
          </cell>
          <cell r="AG351">
            <v>17.638271334281328</v>
          </cell>
          <cell r="AH351">
            <v>55.671036271233433</v>
          </cell>
          <cell r="AI351">
            <v>0.46013411800000026</v>
          </cell>
          <cell r="AJ351">
            <v>28.221906652000001</v>
          </cell>
          <cell r="AK351">
            <v>17.654027872646566</v>
          </cell>
          <cell r="AL351">
            <v>55.715602491737769</v>
          </cell>
          <cell r="AM351">
            <v>0.61445623099999991</v>
          </cell>
          <cell r="AN351">
            <v>28.273991251999995</v>
          </cell>
          <cell r="AO351">
            <v>17.672083777390974</v>
          </cell>
          <cell r="AP351">
            <v>55.766672302478689</v>
          </cell>
          <cell r="AQ351">
            <v>0.78801477499999995</v>
          </cell>
          <cell r="AR351">
            <v>28.325790604000005</v>
          </cell>
          <cell r="AS351">
            <v>17.691797480712125</v>
          </cell>
          <cell r="AT351">
            <v>55.822431075681436</v>
          </cell>
          <cell r="AU351">
            <v>15.154999999999999</v>
          </cell>
          <cell r="AV351">
            <v>48.988</v>
          </cell>
          <cell r="AW351">
            <v>0.98769197100000006</v>
          </cell>
          <cell r="AX351">
            <v>28.377221940000005</v>
          </cell>
          <cell r="AY351">
            <v>17.723763780491822</v>
          </cell>
          <cell r="AZ351">
            <v>56.253561153808647</v>
          </cell>
          <cell r="BA351">
            <v>2.2905871970000007</v>
          </cell>
          <cell r="BB351">
            <v>27.956426092000001</v>
          </cell>
          <cell r="BC351">
            <v>17.800927464331263</v>
          </cell>
          <cell r="BD351">
            <v>56.471813010225453</v>
          </cell>
          <cell r="BE351">
            <v>15.173</v>
          </cell>
          <cell r="BF351">
            <v>49.703000000000003</v>
          </cell>
          <cell r="BG351">
            <v>3.7823538383100006</v>
          </cell>
          <cell r="BH351">
            <v>22.591923823999998</v>
          </cell>
          <cell r="BI351">
            <v>17.480150955760095</v>
          </cell>
          <cell r="BJ351">
            <v>56.228608344155951</v>
          </cell>
          <cell r="BK351">
            <v>5.1204431975690001</v>
          </cell>
          <cell r="BL351">
            <v>10.196323823999995</v>
          </cell>
          <cell r="BM351">
            <v>16.51286963076025</v>
          </cell>
          <cell r="BN351">
            <v>53.492723607265951</v>
          </cell>
          <cell r="BO351">
            <v>15.180999999999999</v>
          </cell>
          <cell r="BP351">
            <v>49.734999999999999</v>
          </cell>
          <cell r="BQ351">
            <v>6.1576232274220004</v>
          </cell>
          <cell r="BR351">
            <v>6.4835238240000006</v>
          </cell>
          <cell r="BS351">
            <v>16.286813583788504</v>
          </cell>
          <cell r="BT351">
            <v>52.862713135300204</v>
          </cell>
        </row>
        <row r="352">
          <cell r="B352" t="str">
            <v>West Didsbury</v>
          </cell>
          <cell r="C352" t="str">
            <v>WEST DIDSBURY</v>
          </cell>
          <cell r="D352">
            <v>6.6</v>
          </cell>
          <cell r="E352">
            <v>62.5</v>
          </cell>
          <cell r="F352">
            <v>25</v>
          </cell>
          <cell r="G352">
            <v>0.62273590935817669</v>
          </cell>
          <cell r="H352">
            <v>0.52720477269693256</v>
          </cell>
          <cell r="I352">
            <v>13.178000000000001</v>
          </cell>
          <cell r="J352">
            <v>38.914999999999999</v>
          </cell>
          <cell r="K352">
            <v>2.2436036000000104E-2</v>
          </cell>
          <cell r="L352">
            <v>1.7910160000003117E-3</v>
          </cell>
          <cell r="M352">
            <v>13.180119317423314</v>
          </cell>
          <cell r="N352">
            <v>38.920994334886046</v>
          </cell>
          <cell r="O352">
            <v>5.4681435E-2</v>
          </cell>
          <cell r="P352">
            <v>0.40345610400000087</v>
          </cell>
          <cell r="Q352">
            <v>13.218076641131443</v>
          </cell>
          <cell r="R352">
            <v>39.028353858844888</v>
          </cell>
          <cell r="S352">
            <v>9.8383262999999999E-2</v>
          </cell>
          <cell r="T352">
            <v>0.40509288000000065</v>
          </cell>
          <cell r="U352">
            <v>13.22204274040782</v>
          </cell>
          <cell r="V352">
            <v>39.03957168161763</v>
          </cell>
          <cell r="W352">
            <v>0.15711308540000002</v>
          </cell>
          <cell r="X352">
            <v>0.44912469600000193</v>
          </cell>
          <cell r="Y352">
            <v>13.231032052467306</v>
          </cell>
          <cell r="Z352">
            <v>39.06499729567949</v>
          </cell>
          <cell r="AA352">
            <v>0.23916738999999998</v>
          </cell>
          <cell r="AB352">
            <v>0.49314650000000171</v>
          </cell>
          <cell r="AC352">
            <v>13.24206085174588</v>
          </cell>
          <cell r="AD352">
            <v>39.096191450712389</v>
          </cell>
          <cell r="AE352">
            <v>0.34439172100000004</v>
          </cell>
          <cell r="AF352">
            <v>0.53735525199999934</v>
          </cell>
          <cell r="AG352">
            <v>13.255132856396772</v>
          </cell>
          <cell r="AH352">
            <v>39.133164663241779</v>
          </cell>
          <cell r="AI352">
            <v>0.47859777799999992</v>
          </cell>
          <cell r="AJ352">
            <v>0.58131330800000214</v>
          </cell>
          <cell r="AK352">
            <v>13.270718174366541</v>
          </cell>
          <cell r="AL352">
            <v>39.17724659933527</v>
          </cell>
          <cell r="AM352">
            <v>0.64042959500000007</v>
          </cell>
          <cell r="AN352">
            <v>0.62544322000000108</v>
          </cell>
          <cell r="AO352">
            <v>13.288735153106074</v>
          </cell>
          <cell r="AP352">
            <v>39.228206310708138</v>
          </cell>
          <cell r="AQ352">
            <v>0.82277515999999995</v>
          </cell>
          <cell r="AR352">
            <v>0.6694754000000005</v>
          </cell>
          <cell r="AS352">
            <v>13.308538070077935</v>
          </cell>
          <cell r="AT352">
            <v>39.28421741822045</v>
          </cell>
          <cell r="AU352">
            <v>13.188000000000001</v>
          </cell>
          <cell r="AV352">
            <v>39.264000000000003</v>
          </cell>
          <cell r="AW352">
            <v>1.0348472360000001</v>
          </cell>
          <cell r="AX352">
            <v>0.71336829199999929</v>
          </cell>
          <cell r="AY352">
            <v>13.340929197832164</v>
          </cell>
          <cell r="AZ352">
            <v>39.696549091314175</v>
          </cell>
          <cell r="BA352">
            <v>2.4220632246</v>
          </cell>
          <cell r="BB352">
            <v>0.83185200000000048</v>
          </cell>
          <cell r="BC352">
            <v>13.472643762248945</v>
          </cell>
          <cell r="BD352">
            <v>40.069094138034721</v>
          </cell>
          <cell r="BE352">
            <v>13.147</v>
          </cell>
          <cell r="BF352">
            <v>39.793999999999997</v>
          </cell>
          <cell r="BG352">
            <v>3.9930914969440003</v>
          </cell>
          <cell r="BH352">
            <v>9.6149968000001529E-2</v>
          </cell>
          <cell r="BI352">
            <v>13.504715857661637</v>
          </cell>
          <cell r="BJ352">
            <v>40.805773234762015</v>
          </cell>
          <cell r="BK352">
            <v>5.38000876771516</v>
          </cell>
          <cell r="BL352">
            <v>-2.199060623999995</v>
          </cell>
          <cell r="BM352">
            <v>13.425260798038211</v>
          </cell>
          <cell r="BN352">
            <v>40.581040388924791</v>
          </cell>
          <cell r="BO352">
            <v>13.157</v>
          </cell>
          <cell r="BP352">
            <v>40.148000000000003</v>
          </cell>
          <cell r="BQ352">
            <v>6.4368358705236197</v>
          </cell>
          <cell r="BR352">
            <v>-4.1327870480000017</v>
          </cell>
          <cell r="BS352">
            <v>13.358552001198493</v>
          </cell>
          <cell r="BT352">
            <v>40.718075147236696</v>
          </cell>
        </row>
        <row r="353">
          <cell r="B353" t="str">
            <v>Westgate</v>
          </cell>
          <cell r="C353" t="str">
            <v>WESTGATE</v>
          </cell>
          <cell r="D353">
            <v>6.6</v>
          </cell>
          <cell r="E353">
            <v>62.5</v>
          </cell>
          <cell r="F353">
            <v>25</v>
          </cell>
          <cell r="G353">
            <v>0.67037051073320042</v>
          </cell>
          <cell r="H353">
            <v>0.54068949841620317</v>
          </cell>
          <cell r="I353">
            <v>13.513999999999999</v>
          </cell>
          <cell r="J353">
            <v>41.889000000000003</v>
          </cell>
          <cell r="K353">
            <v>3.3194715000000485E-2</v>
          </cell>
          <cell r="L353">
            <v>3.8144279999912101E-3</v>
          </cell>
          <cell r="M353">
            <v>13.517237460405079</v>
          </cell>
          <cell r="N353">
            <v>41.898156920825024</v>
          </cell>
          <cell r="O353">
            <v>7.9208126000000156E-2</v>
          </cell>
          <cell r="P353">
            <v>7.294416000011239E-3</v>
          </cell>
          <cell r="Q353">
            <v>13.521567009986256</v>
          </cell>
          <cell r="R353">
            <v>41.910402736298359</v>
          </cell>
          <cell r="S353">
            <v>0.1396591969999994</v>
          </cell>
          <cell r="T353">
            <v>1.0662539999998444E-2</v>
          </cell>
          <cell r="U353">
            <v>13.527149741715453</v>
          </cell>
          <cell r="V353">
            <v>41.9261930861514</v>
          </cell>
          <cell r="W353">
            <v>0.21996832600000094</v>
          </cell>
          <cell r="X353">
            <v>9.2428843999989851E-2</v>
          </cell>
          <cell r="Y353">
            <v>13.541327665180843</v>
          </cell>
          <cell r="Z353">
            <v>41.966294309453488</v>
          </cell>
          <cell r="AA353">
            <v>0.32870721999999919</v>
          </cell>
          <cell r="AB353">
            <v>0.17413509199999666</v>
          </cell>
          <cell r="AC353">
            <v>13.557987294574716</v>
          </cell>
          <cell r="AD353">
            <v>42.013414857119336</v>
          </cell>
          <cell r="AE353">
            <v>0.46495709900000026</v>
          </cell>
          <cell r="AF353">
            <v>0.25618122400000232</v>
          </cell>
          <cell r="AG353">
            <v>13.577083243167728</v>
          </cell>
          <cell r="AH353">
            <v>42.067426356092568</v>
          </cell>
          <cell r="AI353">
            <v>0.63455677799999943</v>
          </cell>
          <cell r="AJ353">
            <v>0.3376907639999871</v>
          </cell>
          <cell r="AK353">
            <v>13.599049603044339</v>
          </cell>
          <cell r="AL353">
            <v>42.129556604199507</v>
          </cell>
          <cell r="AM353">
            <v>0.83544617600000048</v>
          </cell>
          <cell r="AN353">
            <v>0.41951433200000565</v>
          </cell>
          <cell r="AO353">
            <v>13.623780573805478</v>
          </cell>
          <cell r="AP353">
            <v>42.19950635272162</v>
          </cell>
          <cell r="AQ353">
            <v>1.0593307590000007</v>
          </cell>
          <cell r="AR353">
            <v>0.50111867999999049</v>
          </cell>
          <cell r="AS353">
            <v>13.650503924797491</v>
          </cell>
          <cell r="AT353">
            <v>42.27509140353154</v>
          </cell>
          <cell r="AU353">
            <v>13.532</v>
          </cell>
          <cell r="AV353">
            <v>42.655000000000001</v>
          </cell>
          <cell r="AW353">
            <v>1.3135396049999999</v>
          </cell>
          <cell r="AX353">
            <v>0.58242719599999049</v>
          </cell>
          <cell r="AY353">
            <v>13.697854082262415</v>
          </cell>
          <cell r="AZ353">
            <v>43.124106185020899</v>
          </cell>
          <cell r="BA353">
            <v>2.9477811909999998</v>
          </cell>
          <cell r="BB353">
            <v>0.97709579600000041</v>
          </cell>
          <cell r="BC353">
            <v>13.875337694694034</v>
          </cell>
          <cell r="BD353">
            <v>43.626105648620431</v>
          </cell>
          <cell r="BE353">
            <v>13.552</v>
          </cell>
          <cell r="BF353">
            <v>43.393000000000001</v>
          </cell>
          <cell r="BG353">
            <v>4.8299156827000003</v>
          </cell>
          <cell r="BH353">
            <v>1.0554738960000023</v>
          </cell>
          <cell r="BI353">
            <v>14.066838069325495</v>
          </cell>
          <cell r="BJ353">
            <v>44.849181960132192</v>
          </cell>
          <cell r="BK353">
            <v>6.5603927880479995</v>
          </cell>
          <cell r="BL353">
            <v>1.0554738960000094</v>
          </cell>
          <cell r="BM353">
            <v>14.218215557598093</v>
          </cell>
          <cell r="BN353">
            <v>45.277342154038358</v>
          </cell>
          <cell r="BO353">
            <v>13.571</v>
          </cell>
          <cell r="BP353">
            <v>44.052</v>
          </cell>
          <cell r="BQ353">
            <v>7.9506039744980006</v>
          </cell>
          <cell r="BR353">
            <v>1.0554738960000023</v>
          </cell>
          <cell r="BS353">
            <v>14.358827497405265</v>
          </cell>
          <cell r="BT353">
            <v>46.280312663281961</v>
          </cell>
        </row>
        <row r="354">
          <cell r="B354" t="str">
            <v>Westhoughton</v>
          </cell>
          <cell r="C354" t="str">
            <v>WESTHOUGHTON</v>
          </cell>
          <cell r="D354">
            <v>11</v>
          </cell>
          <cell r="E354">
            <v>33.405000000000001</v>
          </cell>
          <cell r="F354">
            <v>13.1</v>
          </cell>
          <cell r="G354">
            <v>0.99528095941828054</v>
          </cell>
          <cell r="H354">
            <v>0.76973600394339292</v>
          </cell>
          <cell r="I354">
            <v>10.082000000000001</v>
          </cell>
          <cell r="J354">
            <v>33.243000000000002</v>
          </cell>
          <cell r="K354">
            <v>2.5120421000000115E-2</v>
          </cell>
          <cell r="L354">
            <v>4.2519879999995958E-3</v>
          </cell>
          <cell r="M354">
            <v>10.083541651658447</v>
          </cell>
          <cell r="N354">
            <v>33.247360449367662</v>
          </cell>
          <cell r="O354">
            <v>6.0634579999999993E-2</v>
          </cell>
          <cell r="P354">
            <v>40.008162892000001</v>
          </cell>
          <cell r="Q354">
            <v>12.185066455142163</v>
          </cell>
          <cell r="R354">
            <v>39.191370206867916</v>
          </cell>
          <cell r="S354">
            <v>0.10810218000000027</v>
          </cell>
          <cell r="T354">
            <v>40.011973896000001</v>
          </cell>
          <cell r="U354">
            <v>12.187757883853353</v>
          </cell>
          <cell r="V354">
            <v>39.198982716838955</v>
          </cell>
          <cell r="W354">
            <v>0.17137892899999996</v>
          </cell>
          <cell r="X354">
            <v>40.070712815999997</v>
          </cell>
          <cell r="Y354">
            <v>12.194162045611762</v>
          </cell>
          <cell r="Z354">
            <v>39.217096421667705</v>
          </cell>
          <cell r="AA354">
            <v>0.25862710000000011</v>
          </cell>
          <cell r="AB354">
            <v>40.129403864000004</v>
          </cell>
          <cell r="AC354">
            <v>12.201821868100396</v>
          </cell>
          <cell r="AD354">
            <v>39.238761671365296</v>
          </cell>
          <cell r="AE354">
            <v>0.3694385240000001</v>
          </cell>
          <cell r="AF354">
            <v>40.188507928</v>
          </cell>
          <cell r="AG354">
            <v>12.210740118349149</v>
          </cell>
          <cell r="AH354">
            <v>39.263986292274147</v>
          </cell>
          <cell r="AI354">
            <v>0.50941337100000006</v>
          </cell>
          <cell r="AJ354">
            <v>40.247008611999988</v>
          </cell>
          <cell r="AK354">
            <v>12.221157382099186</v>
          </cell>
          <cell r="AL354">
            <v>39.293450763630382</v>
          </cell>
          <cell r="AM354">
            <v>0.67701570399999988</v>
          </cell>
          <cell r="AN354">
            <v>40.305889916000005</v>
          </cell>
          <cell r="AO354">
            <v>12.233044690170912</v>
          </cell>
          <cell r="AP354">
            <v>39.327073148220677</v>
          </cell>
          <cell r="AQ354">
            <v>0.86505094699999996</v>
          </cell>
          <cell r="AR354">
            <v>40.364528384000003</v>
          </cell>
          <cell r="AS354">
            <v>12.245991702302536</v>
          </cell>
          <cell r="AT354">
            <v>39.363692828518175</v>
          </cell>
          <cell r="AU354">
            <v>10.092000000000001</v>
          </cell>
          <cell r="AV354">
            <v>33.652999999999999</v>
          </cell>
          <cell r="AW354">
            <v>1.0822592480000002</v>
          </cell>
          <cell r="AX354">
            <v>40.42283058400001</v>
          </cell>
          <cell r="AY354">
            <v>12.270452253385892</v>
          </cell>
          <cell r="AZ354">
            <v>39.814593443441112</v>
          </cell>
          <cell r="BA354">
            <v>2.4953226130000004</v>
          </cell>
          <cell r="BB354">
            <v>39.752495687999996</v>
          </cell>
          <cell r="BC354">
            <v>12.309435388068795</v>
          </cell>
          <cell r="BD354">
            <v>39.924854398985872</v>
          </cell>
          <cell r="BE354">
            <v>10.108000000000001</v>
          </cell>
          <cell r="BF354">
            <v>34.255000000000003</v>
          </cell>
          <cell r="BG354">
            <v>4.1044882320900005</v>
          </cell>
          <cell r="BH354">
            <v>32.075378503999993</v>
          </cell>
          <cell r="BI354">
            <v>12.006950527211487</v>
          </cell>
          <cell r="BJ354">
            <v>39.626043179716049</v>
          </cell>
          <cell r="BK354">
            <v>5.5508285509925006</v>
          </cell>
          <cell r="BL354">
            <v>14.367378503999999</v>
          </cell>
          <cell r="BM354">
            <v>11.153434745906784</v>
          </cell>
          <cell r="BN354">
            <v>37.211935992474892</v>
          </cell>
          <cell r="BO354">
            <v>10.114000000000001</v>
          </cell>
          <cell r="BP354">
            <v>34.46</v>
          </cell>
          <cell r="BQ354">
            <v>6.6821373559034996</v>
          </cell>
          <cell r="BR354">
            <v>9.0633785040000046</v>
          </cell>
          <cell r="BS354">
            <v>10.940425256385893</v>
          </cell>
          <cell r="BT354">
            <v>36.797483611737185</v>
          </cell>
        </row>
        <row r="355">
          <cell r="B355" t="str">
            <v>Westlinton</v>
          </cell>
          <cell r="C355" t="str">
            <v>WESTLINTON</v>
          </cell>
          <cell r="D355">
            <v>11</v>
          </cell>
          <cell r="E355">
            <v>62.5</v>
          </cell>
          <cell r="F355">
            <v>25</v>
          </cell>
          <cell r="G355">
            <v>0.25719450156978069</v>
          </cell>
          <cell r="H355">
            <v>0.24638342429963001</v>
          </cell>
          <cell r="I355">
            <v>6.1589999999999998</v>
          </cell>
          <cell r="J355">
            <v>16.073</v>
          </cell>
          <cell r="K355">
            <v>1.0972613999999936E-2</v>
          </cell>
          <cell r="L355">
            <v>1.8470720000074436E-4</v>
          </cell>
          <cell r="M355">
            <v>6.15958560749075</v>
          </cell>
          <cell r="N355">
            <v>16.074656348111294</v>
          </cell>
          <cell r="O355">
            <v>2.6064434999999997E-2</v>
          </cell>
          <cell r="P355">
            <v>3.609707999996381E-4</v>
          </cell>
          <cell r="Q355">
            <v>6.1603869741047337</v>
          </cell>
          <cell r="R355">
            <v>16.07692295517915</v>
          </cell>
          <cell r="S355">
            <v>4.575362999999999E-2</v>
          </cell>
          <cell r="T355">
            <v>5.3771880000086369E-4</v>
          </cell>
          <cell r="U355">
            <v>6.1614296656991661</v>
          </cell>
          <cell r="V355">
            <v>16.079872132367587</v>
          </cell>
          <cell r="W355">
            <v>7.2745905000000111E-2</v>
          </cell>
          <cell r="X355">
            <v>3.9365606799999675E-2</v>
          </cell>
          <cell r="Y355">
            <v>6.1648843283197259</v>
          </cell>
          <cell r="Z355">
            <v>16.089643393830425</v>
          </cell>
          <cell r="AA355">
            <v>0.10885270199999986</v>
          </cell>
          <cell r="AB355">
            <v>7.8194894800000192E-2</v>
          </cell>
          <cell r="AC355">
            <v>6.168817452760341</v>
          </cell>
          <cell r="AD355">
            <v>16.100767949683263</v>
          </cell>
          <cell r="AE355">
            <v>0.15369105100000002</v>
          </cell>
          <cell r="AF355">
            <v>0.11704783879999958</v>
          </cell>
          <cell r="AG355">
            <v>6.1732101064460112</v>
          </cell>
          <cell r="AH355">
            <v>16.113192250517432</v>
          </cell>
          <cell r="AI355">
            <v>0.20864460799999973</v>
          </cell>
          <cell r="AJ355">
            <v>0.15587385879999971</v>
          </cell>
          <cell r="AK355">
            <v>6.1781322577210513</v>
          </cell>
          <cell r="AL355">
            <v>16.127114196695857</v>
          </cell>
          <cell r="AM355">
            <v>0.27293080100000022</v>
          </cell>
          <cell r="AN355">
            <v>0.1947215667999993</v>
          </cell>
          <cell r="AO355">
            <v>6.1835453836760452</v>
          </cell>
          <cell r="AP355">
            <v>16.14242482897663</v>
          </cell>
          <cell r="AQ355">
            <v>0.34406777399999999</v>
          </cell>
          <cell r="AR355">
            <v>0.23355935880000001</v>
          </cell>
          <cell r="AS355">
            <v>6.1893175618739376</v>
          </cell>
          <cell r="AT355">
            <v>16.158751014360416</v>
          </cell>
          <cell r="AU355">
            <v>6.16</v>
          </cell>
          <cell r="AV355">
            <v>16.096</v>
          </cell>
          <cell r="AW355">
            <v>0.42176426000000022</v>
          </cell>
          <cell r="AX355">
            <v>0.27238179879999969</v>
          </cell>
          <cell r="AY355">
            <v>6.1964332194459182</v>
          </cell>
          <cell r="AZ355">
            <v>16.199048706122664</v>
          </cell>
          <cell r="BA355">
            <v>0.90975391299999986</v>
          </cell>
          <cell r="BB355">
            <v>0.46577657480000134</v>
          </cell>
          <cell r="BC355">
            <v>6.2321966270372613</v>
          </cell>
          <cell r="BD355">
            <v>16.300202898227372</v>
          </cell>
          <cell r="BE355">
            <v>6.11</v>
          </cell>
          <cell r="BF355">
            <v>16.312000000000001</v>
          </cell>
          <cell r="BG355">
            <v>1.4972109042000001</v>
          </cell>
          <cell r="BH355">
            <v>0.50442133079999785</v>
          </cell>
          <cell r="BI355">
            <v>6.2150584463359895</v>
          </cell>
          <cell r="BJ355">
            <v>16.609150159300405</v>
          </cell>
          <cell r="BK355">
            <v>2.0603259748420002</v>
          </cell>
          <cell r="BL355">
            <v>0.50442133079999785</v>
          </cell>
          <cell r="BM355">
            <v>6.2446143224832529</v>
          </cell>
          <cell r="BN355">
            <v>16.692746801090962</v>
          </cell>
          <cell r="BO355">
            <v>6.1109999999999998</v>
          </cell>
          <cell r="BP355">
            <v>16.332999999999998</v>
          </cell>
          <cell r="BQ355">
            <v>2.524991039948</v>
          </cell>
          <cell r="BR355">
            <v>0.50442133079999962</v>
          </cell>
          <cell r="BS355">
            <v>6.2700029134307034</v>
          </cell>
          <cell r="BT355">
            <v>16.782728153261072</v>
          </cell>
        </row>
        <row r="356">
          <cell r="B356" t="str">
            <v>Whalley</v>
          </cell>
          <cell r="C356" t="str">
            <v>WHALLEY</v>
          </cell>
          <cell r="D356">
            <v>11</v>
          </cell>
          <cell r="E356">
            <v>33.405000000000001</v>
          </cell>
          <cell r="F356">
            <v>13.1</v>
          </cell>
          <cell r="G356">
            <v>0.79770776235378971</v>
          </cell>
          <cell r="H356">
            <v>0.66210423390899753</v>
          </cell>
          <cell r="I356">
            <v>8.6720000000000006</v>
          </cell>
          <cell r="J356">
            <v>26.643000000000001</v>
          </cell>
          <cell r="K356">
            <v>2.904814499999997E-2</v>
          </cell>
          <cell r="L356">
            <v>7.7795399999835979E-4</v>
          </cell>
          <cell r="M356">
            <v>8.6735654642078668</v>
          </cell>
          <cell r="N356">
            <v>26.647427801428346</v>
          </cell>
          <cell r="O356">
            <v>6.9921788999999901E-2</v>
          </cell>
          <cell r="P356">
            <v>1.6403219999991947E-3</v>
          </cell>
          <cell r="Q356">
            <v>8.6757560367317854</v>
          </cell>
          <cell r="R356">
            <v>26.653623676173723</v>
          </cell>
          <cell r="S356">
            <v>0.12433115700000008</v>
          </cell>
          <cell r="T356">
            <v>2.5988899999997983E-3</v>
          </cell>
          <cell r="U356">
            <v>8.6786620997094275</v>
          </cell>
          <cell r="V356">
            <v>26.66184326352591</v>
          </cell>
          <cell r="W356">
            <v>0.19819241500000007</v>
          </cell>
          <cell r="X356">
            <v>5.7739402000002826E-2</v>
          </cell>
          <cell r="Y356">
            <v>8.6854329366762855</v>
          </cell>
          <cell r="Z356">
            <v>26.680994082460206</v>
          </cell>
          <cell r="AA356">
            <v>0.29930345600000008</v>
          </cell>
          <cell r="AB356">
            <v>0.11295887400000026</v>
          </cell>
          <cell r="AC356">
            <v>8.6936381606547499</v>
          </cell>
          <cell r="AD356">
            <v>26.704201960525509</v>
          </cell>
          <cell r="AE356">
            <v>0.42707820600000024</v>
          </cell>
          <cell r="AF356">
            <v>0.16839754599999868</v>
          </cell>
          <cell r="AG356">
            <v>8.7032543714284643</v>
          </cell>
          <cell r="AH356">
            <v>26.731400711915157</v>
          </cell>
          <cell r="AI356">
            <v>0.5872911460000001</v>
          </cell>
          <cell r="AJ356">
            <v>0.22371397399999982</v>
          </cell>
          <cell r="AK356">
            <v>8.7145667294860161</v>
          </cell>
          <cell r="AL356">
            <v>26.763396892289979</v>
          </cell>
          <cell r="AM356">
            <v>0.77816458899999996</v>
          </cell>
          <cell r="AN356">
            <v>0.27922846999999962</v>
          </cell>
          <cell r="AO356">
            <v>8.7274987424775361</v>
          </cell>
          <cell r="AP356">
            <v>26.799974148612765</v>
          </cell>
          <cell r="AQ356">
            <v>0.9916719249999999</v>
          </cell>
          <cell r="AR356">
            <v>0.33471417400000014</v>
          </cell>
          <cell r="AS356">
            <v>8.7416172155733669</v>
          </cell>
          <cell r="AT356">
            <v>26.839907220877013</v>
          </cell>
          <cell r="AU356">
            <v>8.6769999999999996</v>
          </cell>
          <cell r="AV356">
            <v>26.907</v>
          </cell>
          <cell r="AW356">
            <v>1.2330662750000001</v>
          </cell>
          <cell r="AX356">
            <v>0.39011851800000485</v>
          </cell>
          <cell r="AY356">
            <v>8.7621951070166411</v>
          </cell>
          <cell r="AZ356">
            <v>27.147968151581523</v>
          </cell>
          <cell r="BA356">
            <v>2.7895618560000002</v>
          </cell>
          <cell r="BB356">
            <v>0.58055905400000007</v>
          </cell>
          <cell r="BC356">
            <v>8.8538854740536443</v>
          </cell>
          <cell r="BD356">
            <v>27.407307672786917</v>
          </cell>
          <cell r="BE356">
            <v>8.6340000000000003</v>
          </cell>
          <cell r="BF356">
            <v>27.338999999999999</v>
          </cell>
          <cell r="BG356">
            <v>4.5868704344999998</v>
          </cell>
          <cell r="BH356">
            <v>0.33447375000000257</v>
          </cell>
          <cell r="BI356">
            <v>8.8923035808814443</v>
          </cell>
          <cell r="BJ356">
            <v>28.069592854584144</v>
          </cell>
          <cell r="BK356">
            <v>6.2174217175859994</v>
          </cell>
          <cell r="BL356">
            <v>-3.8693861459999948</v>
          </cell>
          <cell r="BM356">
            <v>8.7572399063020008</v>
          </cell>
          <cell r="BN356">
            <v>27.687575093835754</v>
          </cell>
          <cell r="BO356">
            <v>8.6349999999999998</v>
          </cell>
          <cell r="BP356">
            <v>27.292000000000002</v>
          </cell>
          <cell r="BQ356">
            <v>7.493637510870002</v>
          </cell>
          <cell r="BR356">
            <v>-6.3887850419999967</v>
          </cell>
          <cell r="BS356">
            <v>8.6929897154833569</v>
          </cell>
          <cell r="BT356">
            <v>27.456019684229442</v>
          </cell>
        </row>
        <row r="357">
          <cell r="B357" t="str">
            <v>Whalley Range</v>
          </cell>
          <cell r="C357" t="str">
            <v>WHALLEY RANGE</v>
          </cell>
          <cell r="D357">
            <v>6.6</v>
          </cell>
          <cell r="E357">
            <v>62.5</v>
          </cell>
          <cell r="F357">
            <v>25</v>
          </cell>
          <cell r="G357">
            <v>0.69917873189772695</v>
          </cell>
          <cell r="H357">
            <v>0.59517676496768568</v>
          </cell>
          <cell r="I357">
            <v>14.875999999999999</v>
          </cell>
          <cell r="J357">
            <v>43.689</v>
          </cell>
          <cell r="K357">
            <v>3.3320694999999789E-2</v>
          </cell>
          <cell r="L357">
            <v>5.7651439999997223E-3</v>
          </cell>
          <cell r="M357">
            <v>14.879419124192143</v>
          </cell>
          <cell r="N357">
            <v>43.698670743607934</v>
          </cell>
          <cell r="O357">
            <v>8.0894461999999834E-2</v>
          </cell>
          <cell r="P357">
            <v>1.1013348000000533E-2</v>
          </cell>
          <cell r="Q357">
            <v>14.884039848309715</v>
          </cell>
          <cell r="R357">
            <v>43.711740125038048</v>
          </cell>
          <cell r="S357">
            <v>0.1450152779999998</v>
          </cell>
          <cell r="T357">
            <v>1.6091532000000797E-2</v>
          </cell>
          <cell r="U357">
            <v>14.890093190927542</v>
          </cell>
          <cell r="V357">
            <v>43.728861563493687</v>
          </cell>
          <cell r="W357">
            <v>0.23080457069999993</v>
          </cell>
          <cell r="X357">
            <v>0.11163729200000105</v>
          </cell>
          <cell r="Y357">
            <v>14.905955894183581</v>
          </cell>
          <cell r="Z357">
            <v>43.773728063654872</v>
          </cell>
          <cell r="AA357">
            <v>0.35007076599999998</v>
          </cell>
          <cell r="AB357">
            <v>0.20710050400000135</v>
          </cell>
          <cell r="AC357">
            <v>14.924739845866549</v>
          </cell>
          <cell r="AD357">
            <v>43.826857102104896</v>
          </cell>
          <cell r="AE357">
            <v>0.50246099499999985</v>
          </cell>
          <cell r="AF357">
            <v>0.30309024400000073</v>
          </cell>
          <cell r="AG357">
            <v>14.946467458285255</v>
          </cell>
          <cell r="AH357">
            <v>43.88831207042594</v>
          </cell>
          <cell r="AI357">
            <v>0.69614678799999985</v>
          </cell>
          <cell r="AJ357">
            <v>0.39828714400000109</v>
          </cell>
          <cell r="AK357">
            <v>14.971738140189464</v>
          </cell>
          <cell r="AL357">
            <v>43.959788352584631</v>
          </cell>
          <cell r="AM357">
            <v>0.92910177699999985</v>
          </cell>
          <cell r="AN357">
            <v>0.49396937199999869</v>
          </cell>
          <cell r="AO357">
            <v>15.000486441053202</v>
          </cell>
          <cell r="AP357">
            <v>44.041100826537999</v>
          </cell>
          <cell r="AQ357">
            <v>1.1911739769999998</v>
          </cell>
          <cell r="AR357">
            <v>0.58932140799999999</v>
          </cell>
          <cell r="AS357">
            <v>15.031752953003126</v>
          </cell>
          <cell r="AT357">
            <v>44.129535877033362</v>
          </cell>
          <cell r="AU357">
            <v>14.901999999999999</v>
          </cell>
          <cell r="AV357">
            <v>44.719000000000001</v>
          </cell>
          <cell r="AW357">
            <v>1.495713783</v>
          </cell>
          <cell r="AX357">
            <v>0.68422856399999965</v>
          </cell>
          <cell r="AY357">
            <v>15.092695500130047</v>
          </cell>
          <cell r="AZ357">
            <v>45.258368325134867</v>
          </cell>
          <cell r="BA357">
            <v>3.4864520254999993</v>
          </cell>
          <cell r="BB357">
            <v>1.1406770280000007</v>
          </cell>
          <cell r="BC357">
            <v>15.306768818880812</v>
          </cell>
          <cell r="BD357">
            <v>45.863859106573969</v>
          </cell>
          <cell r="BE357">
            <v>14.923</v>
          </cell>
          <cell r="BF357">
            <v>45.540999999999997</v>
          </cell>
          <cell r="BG357">
            <v>5.7468046693800003</v>
          </cell>
          <cell r="BH357">
            <v>1.2311202799999972</v>
          </cell>
          <cell r="BI357">
            <v>15.533410128471143</v>
          </cell>
          <cell r="BJ357">
            <v>47.267500564587586</v>
          </cell>
          <cell r="BK357">
            <v>7.7629696032512996</v>
          </cell>
          <cell r="BL357">
            <v>1.2311202800000007</v>
          </cell>
          <cell r="BM357">
            <v>15.709778820486489</v>
          </cell>
          <cell r="BN357">
            <v>47.766346557039796</v>
          </cell>
          <cell r="BO357">
            <v>14.941000000000001</v>
          </cell>
          <cell r="BP357">
            <v>46.298999999999999</v>
          </cell>
          <cell r="BQ357">
            <v>9.3242833650206993</v>
          </cell>
          <cell r="BR357">
            <v>1.2311202800000078</v>
          </cell>
          <cell r="BS357">
            <v>15.86435835391786</v>
          </cell>
          <cell r="BT357">
            <v>48.910651814082264</v>
          </cell>
        </row>
        <row r="358">
          <cell r="B358" t="str">
            <v>Whasset</v>
          </cell>
          <cell r="C358" t="str">
            <v>WHASSET</v>
          </cell>
          <cell r="D358">
            <v>11</v>
          </cell>
          <cell r="E358">
            <v>33.405000000000001</v>
          </cell>
          <cell r="F358">
            <v>13.1</v>
          </cell>
          <cell r="G358">
            <v>0.51462902009828859</v>
          </cell>
          <cell r="H358">
            <v>0.51807416799328343</v>
          </cell>
          <cell r="I358">
            <v>6.7859999999999996</v>
          </cell>
          <cell r="J358">
            <v>17.189</v>
          </cell>
          <cell r="K358">
            <v>1.4320981999999871E-2</v>
          </cell>
          <cell r="L358">
            <v>3.7998599999955474E-4</v>
          </cell>
          <cell r="M358">
            <v>6.7867716007120134</v>
          </cell>
          <cell r="N358">
            <v>17.191182416383331</v>
          </cell>
          <cell r="O358">
            <v>3.4649227999999921E-2</v>
          </cell>
          <cell r="P358">
            <v>8.0650199999965366E-4</v>
          </cell>
          <cell r="Q358">
            <v>6.7878609432054375</v>
          </cell>
          <cell r="R358">
            <v>17.194263542239874</v>
          </cell>
          <cell r="S358">
            <v>6.1913419999999775E-2</v>
          </cell>
          <cell r="T358">
            <v>1.2839299999987119E-3</v>
          </cell>
          <cell r="U358">
            <v>6.7893170006395058</v>
          </cell>
          <cell r="V358">
            <v>17.19838189458158</v>
          </cell>
          <cell r="W358">
            <v>9.989592699999994E-2</v>
          </cell>
          <cell r="X358">
            <v>5.0807646000000872E-2</v>
          </cell>
          <cell r="Y358">
            <v>6.793909886221762</v>
          </cell>
          <cell r="Z358">
            <v>17.211372536743291</v>
          </cell>
          <cell r="AA358">
            <v>0.15208521699999977</v>
          </cell>
          <cell r="AB358">
            <v>0.10037261400000119</v>
          </cell>
          <cell r="AC358">
            <v>6.7992505996988069</v>
          </cell>
          <cell r="AD358">
            <v>17.226478355607259</v>
          </cell>
          <cell r="AE358">
            <v>0.21824014899999988</v>
          </cell>
          <cell r="AF358">
            <v>0.15004944199999937</v>
          </cell>
          <cell r="AG358">
            <v>6.8053301904094168</v>
          </cell>
          <cell r="AH358">
            <v>17.243674034880502</v>
          </cell>
          <cell r="AI358">
            <v>0.30122530099999989</v>
          </cell>
          <cell r="AJ358">
            <v>0.1996653179999992</v>
          </cell>
          <cell r="AK358">
            <v>6.8122899394285641</v>
          </cell>
          <cell r="AL358">
            <v>17.263359177787684</v>
          </cell>
          <cell r="AM358">
            <v>0.40014102100000004</v>
          </cell>
          <cell r="AN358">
            <v>0.24938232599999921</v>
          </cell>
          <cell r="AO358">
            <v>6.8200911344759447</v>
          </cell>
          <cell r="AP358">
            <v>17.285424289465134</v>
          </cell>
          <cell r="AQ358">
            <v>0.51084602999999995</v>
          </cell>
          <cell r="AR358">
            <v>0.29908549400000073</v>
          </cell>
          <cell r="AS358">
            <v>6.8285103803096874</v>
          </cell>
          <cell r="AT358">
            <v>17.309237512751196</v>
          </cell>
          <cell r="AU358">
            <v>6.7869999999999999</v>
          </cell>
          <cell r="AV358">
            <v>17.216999999999999</v>
          </cell>
          <cell r="AW358">
            <v>0.63460633099999986</v>
          </cell>
          <cell r="AX358">
            <v>0.34874800600000011</v>
          </cell>
          <cell r="AY358">
            <v>6.8386127173796121</v>
          </cell>
          <cell r="AZ358">
            <v>17.362982809818355</v>
          </cell>
          <cell r="BA358">
            <v>1.4337173839999999</v>
          </cell>
          <cell r="BB358">
            <v>0.59433916600000014</v>
          </cell>
          <cell r="BC358">
            <v>6.8934453631885715</v>
          </cell>
          <cell r="BD358">
            <v>17.518072952546014</v>
          </cell>
          <cell r="BE358">
            <v>6.726</v>
          </cell>
          <cell r="BF358">
            <v>17.231999999999999</v>
          </cell>
          <cell r="BG358">
            <v>2.3731904261999994</v>
          </cell>
          <cell r="BH358">
            <v>0.64332548200000073</v>
          </cell>
          <cell r="BI358">
            <v>6.8843260246921876</v>
          </cell>
          <cell r="BJ358">
            <v>17.679813622792615</v>
          </cell>
          <cell r="BK358">
            <v>3.2415174448860005</v>
          </cell>
          <cell r="BL358">
            <v>0.64332548199999895</v>
          </cell>
          <cell r="BM358">
            <v>6.9299013735997317</v>
          </cell>
          <cell r="BN358">
            <v>17.808720175862486</v>
          </cell>
          <cell r="BO358">
            <v>6.7329999999999997</v>
          </cell>
          <cell r="BP358">
            <v>17.442</v>
          </cell>
          <cell r="BQ358">
            <v>3.9315164611549993</v>
          </cell>
          <cell r="BR358">
            <v>0.6433254820000025</v>
          </cell>
          <cell r="BS358">
            <v>6.9731169297618658</v>
          </cell>
          <cell r="BT358">
            <v>18.121153237249239</v>
          </cell>
        </row>
        <row r="359">
          <cell r="B359"/>
          <cell r="C359" t="str">
            <v>WHINFELL</v>
          </cell>
          <cell r="D359">
            <v>11</v>
          </cell>
          <cell r="E359">
            <v>62.5</v>
          </cell>
          <cell r="F359">
            <v>25</v>
          </cell>
          <cell r="G359" t="e">
            <v>#N/A</v>
          </cell>
          <cell r="H359" t="e">
            <v>#N/A</v>
          </cell>
          <cell r="I359">
            <v>2.9260000000000002</v>
          </cell>
          <cell r="J359">
            <v>7.3040000000000003</v>
          </cell>
          <cell r="K359" t="e">
            <v>#N/A</v>
          </cell>
          <cell r="L359" t="e">
            <v>#N/A</v>
          </cell>
          <cell r="M359" t="e">
            <v>#N/A</v>
          </cell>
          <cell r="N359" t="e">
            <v>#N/A</v>
          </cell>
          <cell r="O359" t="e">
            <v>#N/A</v>
          </cell>
          <cell r="P359" t="e">
            <v>#N/A</v>
          </cell>
          <cell r="Q359" t="e">
            <v>#N/A</v>
          </cell>
          <cell r="R359" t="e">
            <v>#N/A</v>
          </cell>
          <cell r="S359" t="e">
            <v>#N/A</v>
          </cell>
          <cell r="T359" t="e">
            <v>#N/A</v>
          </cell>
          <cell r="U359" t="e">
            <v>#N/A</v>
          </cell>
          <cell r="V359" t="e">
            <v>#N/A</v>
          </cell>
          <cell r="W359" t="e">
            <v>#N/A</v>
          </cell>
          <cell r="X359" t="e">
            <v>#N/A</v>
          </cell>
          <cell r="Y359" t="e">
            <v>#N/A</v>
          </cell>
          <cell r="Z359" t="e">
            <v>#N/A</v>
          </cell>
          <cell r="AA359" t="e">
            <v>#N/A</v>
          </cell>
          <cell r="AB359" t="e">
            <v>#N/A</v>
          </cell>
          <cell r="AC359" t="e">
            <v>#N/A</v>
          </cell>
          <cell r="AD359" t="e">
            <v>#N/A</v>
          </cell>
          <cell r="AE359" t="e">
            <v>#N/A</v>
          </cell>
          <cell r="AF359" t="e">
            <v>#N/A</v>
          </cell>
          <cell r="AG359" t="e">
            <v>#N/A</v>
          </cell>
          <cell r="AH359" t="e">
            <v>#N/A</v>
          </cell>
          <cell r="AI359" t="e">
            <v>#N/A</v>
          </cell>
          <cell r="AJ359" t="e">
            <v>#N/A</v>
          </cell>
          <cell r="AK359" t="e">
            <v>#N/A</v>
          </cell>
          <cell r="AL359" t="e">
            <v>#N/A</v>
          </cell>
          <cell r="AM359" t="e">
            <v>#N/A</v>
          </cell>
          <cell r="AN359" t="e">
            <v>#N/A</v>
          </cell>
          <cell r="AO359" t="e">
            <v>#N/A</v>
          </cell>
          <cell r="AP359" t="e">
            <v>#N/A</v>
          </cell>
          <cell r="AQ359" t="e">
            <v>#N/A</v>
          </cell>
          <cell r="AR359" t="e">
            <v>#N/A</v>
          </cell>
          <cell r="AS359" t="e">
            <v>#N/A</v>
          </cell>
          <cell r="AT359" t="e">
            <v>#N/A</v>
          </cell>
          <cell r="AU359">
            <v>2.9260000000000002</v>
          </cell>
          <cell r="AV359">
            <v>7.306</v>
          </cell>
          <cell r="AW359" t="e">
            <v>#N/A</v>
          </cell>
          <cell r="AX359" t="e">
            <v>#N/A</v>
          </cell>
          <cell r="AY359" t="e">
            <v>#N/A</v>
          </cell>
          <cell r="AZ359" t="e">
            <v>#N/A</v>
          </cell>
          <cell r="BA359" t="e">
            <v>#N/A</v>
          </cell>
          <cell r="BB359" t="e">
            <v>#N/A</v>
          </cell>
          <cell r="BC359" t="e">
            <v>#N/A</v>
          </cell>
          <cell r="BD359" t="e">
            <v>#N/A</v>
          </cell>
          <cell r="BE359">
            <v>2.9430000000000001</v>
          </cell>
          <cell r="BF359">
            <v>7.3849999999999998</v>
          </cell>
          <cell r="BG359" t="e">
            <v>#N/A</v>
          </cell>
          <cell r="BH359" t="e">
            <v>#N/A</v>
          </cell>
          <cell r="BI359" t="e">
            <v>#N/A</v>
          </cell>
          <cell r="BJ359" t="e">
            <v>#N/A</v>
          </cell>
          <cell r="BK359" t="e">
            <v>#N/A</v>
          </cell>
          <cell r="BL359" t="e">
            <v>#N/A</v>
          </cell>
          <cell r="BM359" t="e">
            <v>#N/A</v>
          </cell>
          <cell r="BN359" t="e">
            <v>#N/A</v>
          </cell>
          <cell r="BO359">
            <v>2.9430000000000001</v>
          </cell>
          <cell r="BP359">
            <v>7.3970000000000002</v>
          </cell>
          <cell r="BQ359" t="e">
            <v>#N/A</v>
          </cell>
          <cell r="BR359" t="e">
            <v>#N/A</v>
          </cell>
          <cell r="BS359" t="e">
            <v>#N/A</v>
          </cell>
          <cell r="BT359" t="e">
            <v>#N/A</v>
          </cell>
        </row>
        <row r="360">
          <cell r="B360" t="str">
            <v>Whittle Le Woods</v>
          </cell>
          <cell r="C360" t="str">
            <v>WHITTLE LE WOODS</v>
          </cell>
          <cell r="D360">
            <v>11</v>
          </cell>
          <cell r="E360">
            <v>33.405000000000001</v>
          </cell>
          <cell r="F360">
            <v>13.1</v>
          </cell>
          <cell r="G360">
            <v>0.66199493220470373</v>
          </cell>
          <cell r="H360">
            <v>0.57606055354864494</v>
          </cell>
          <cell r="I360">
            <v>7.5449999999999999</v>
          </cell>
          <cell r="J360">
            <v>22.11</v>
          </cell>
          <cell r="K360">
            <v>2.5292149999999847E-2</v>
          </cell>
          <cell r="L360">
            <v>1.2528560000006905E-3</v>
          </cell>
          <cell r="M360">
            <v>7.5463932514872489</v>
          </cell>
          <cell r="N360">
            <v>22.113940710298127</v>
          </cell>
          <cell r="O360">
            <v>6.1355407999999834E-2</v>
          </cell>
          <cell r="P360">
            <v>2.4522279999992236E-3</v>
          </cell>
          <cell r="Q360">
            <v>7.5483490323473594</v>
          </cell>
          <cell r="R360">
            <v>22.119472493932925</v>
          </cell>
          <cell r="S360">
            <v>0.10990798500000043</v>
          </cell>
          <cell r="T360">
            <v>3.6569679999978177E-3</v>
          </cell>
          <cell r="U360">
            <v>7.5509606141986412</v>
          </cell>
          <cell r="V360">
            <v>22.126859162879583</v>
          </cell>
          <cell r="W360">
            <v>0.17553036900000007</v>
          </cell>
          <cell r="X360">
            <v>4.0831323999999114E-2</v>
          </cell>
          <cell r="Y360">
            <v>7.5563560437905339</v>
          </cell>
          <cell r="Z360">
            <v>22.142119742286951</v>
          </cell>
          <cell r="AA360">
            <v>0.26649933599999986</v>
          </cell>
          <cell r="AB360">
            <v>7.8015975999999654E-2</v>
          </cell>
          <cell r="AC360">
            <v>7.5630823643748313</v>
          </cell>
          <cell r="AD360">
            <v>22.161144649877318</v>
          </cell>
          <cell r="AE360">
            <v>0.38251176200000003</v>
          </cell>
          <cell r="AF360">
            <v>0.11536382000000067</v>
          </cell>
          <cell r="AG360">
            <v>7.5711316910264221</v>
          </cell>
          <cell r="AH360">
            <v>22.183911583714618</v>
          </cell>
          <cell r="AI360">
            <v>0.52952074800000037</v>
          </cell>
          <cell r="AJ360">
            <v>0.15252516399999827</v>
          </cell>
          <cell r="AK360">
            <v>7.5807981264448072</v>
          </cell>
          <cell r="AL360">
            <v>22.211252391851588</v>
          </cell>
          <cell r="AM360">
            <v>0.70600043199999973</v>
          </cell>
          <cell r="AN360">
            <v>0.18983630399999996</v>
          </cell>
          <cell r="AO360">
            <v>7.5920192346072319</v>
          </cell>
          <cell r="AP360">
            <v>22.242990478547899</v>
          </cell>
          <cell r="AQ360">
            <v>0.90431686900000008</v>
          </cell>
          <cell r="AR360">
            <v>0.22707975999999874</v>
          </cell>
          <cell r="AS360">
            <v>7.6043829225739437</v>
          </cell>
          <cell r="AT360">
            <v>22.277960268954846</v>
          </cell>
          <cell r="AU360">
            <v>7.5510000000000002</v>
          </cell>
          <cell r="AV360">
            <v>22.327000000000002</v>
          </cell>
          <cell r="AW360">
            <v>1.1322316100000003</v>
          </cell>
          <cell r="AX360">
            <v>0.26421737999999806</v>
          </cell>
          <cell r="AY360">
            <v>7.6242945636623709</v>
          </cell>
          <cell r="AZ360">
            <v>22.534308331959089</v>
          </cell>
          <cell r="BA360">
            <v>2.6146534550000005</v>
          </cell>
          <cell r="BB360">
            <v>0.44500214400000182</v>
          </cell>
          <cell r="BC360">
            <v>7.711590271246382</v>
          </cell>
          <cell r="BD360">
            <v>22.781217879163616</v>
          </cell>
          <cell r="BE360">
            <v>7.5119999999999996</v>
          </cell>
          <cell r="BF360">
            <v>22.446999999999999</v>
          </cell>
          <cell r="BG360">
            <v>4.3054697005900007</v>
          </cell>
          <cell r="BH360">
            <v>0.48092544399999504</v>
          </cell>
          <cell r="BI360">
            <v>7.7632205931979046</v>
          </cell>
          <cell r="BJ360">
            <v>23.157559140095781</v>
          </cell>
          <cell r="BK360">
            <v>5.8109932670629991</v>
          </cell>
          <cell r="BL360">
            <v>0.48092544399999859</v>
          </cell>
          <cell r="BM360">
            <v>7.842240087413769</v>
          </cell>
          <cell r="BN360">
            <v>23.381060020919659</v>
          </cell>
          <cell r="BO360">
            <v>7.5179999999999998</v>
          </cell>
          <cell r="BP360">
            <v>22.661999999999999</v>
          </cell>
          <cell r="BQ360">
            <v>6.9664558077780008</v>
          </cell>
          <cell r="BR360">
            <v>0.48092544399999859</v>
          </cell>
          <cell r="BS360">
            <v>7.9088861427701636</v>
          </cell>
          <cell r="BT360">
            <v>23.767592968898541</v>
          </cell>
        </row>
        <row r="361">
          <cell r="B361" t="str">
            <v>Whitworth</v>
          </cell>
          <cell r="C361" t="str">
            <v>WHITWORTH</v>
          </cell>
          <cell r="D361">
            <v>6.6</v>
          </cell>
          <cell r="E361">
            <v>33.405000000000001</v>
          </cell>
          <cell r="F361">
            <v>13.1</v>
          </cell>
          <cell r="G361">
            <v>0.81777304621793778</v>
          </cell>
          <cell r="H361">
            <v>0.76577130415827532</v>
          </cell>
          <cell r="I361">
            <v>10.031000000000001</v>
          </cell>
          <cell r="J361">
            <v>27.315999999999999</v>
          </cell>
          <cell r="K361">
            <v>6.0618530000000059E-3</v>
          </cell>
          <cell r="L361">
            <v>8.4375999999986018E-4</v>
          </cell>
          <cell r="M361">
            <v>10.031604084473406</v>
          </cell>
          <cell r="N361">
            <v>27.317708608910213</v>
          </cell>
          <cell r="O361">
            <v>1.4769397000000045E-2</v>
          </cell>
          <cell r="P361">
            <v>1.6294159999999946E-3</v>
          </cell>
          <cell r="Q361">
            <v>10.032434524106051</v>
          </cell>
          <cell r="R361">
            <v>27.320057446892658</v>
          </cell>
          <cell r="S361">
            <v>2.6565400999999988E-2</v>
          </cell>
          <cell r="T361">
            <v>2.4038559999998155E-3</v>
          </cell>
          <cell r="U361">
            <v>10.033534152776845</v>
          </cell>
          <cell r="V361">
            <v>27.323167666452278</v>
          </cell>
          <cell r="W361">
            <v>4.2630494000000019E-2</v>
          </cell>
          <cell r="X361">
            <v>1.435293999999987E-2</v>
          </cell>
          <cell r="Y361">
            <v>10.035984757721099</v>
          </cell>
          <cell r="Z361">
            <v>27.330099023948641</v>
          </cell>
          <cell r="AA361">
            <v>6.5014273000000011E-2</v>
          </cell>
          <cell r="AB361">
            <v>2.6300459999999526E-2</v>
          </cell>
          <cell r="AC361">
            <v>10.038987967527051</v>
          </cell>
          <cell r="AD361">
            <v>27.338593384025099</v>
          </cell>
          <cell r="AE361">
            <v>9.3668032000000012E-2</v>
          </cell>
          <cell r="AF361">
            <v>3.834179999999987E-2</v>
          </cell>
          <cell r="AG361">
            <v>10.04254786546074</v>
          </cell>
          <cell r="AH361">
            <v>27.348662295902074</v>
          </cell>
          <cell r="AI361">
            <v>0.13009909900000005</v>
          </cell>
          <cell r="AJ361">
            <v>5.0266035999999903E-2</v>
          </cell>
          <cell r="AK361">
            <v>10.046777857461315</v>
          </cell>
          <cell r="AL361">
            <v>27.360626520013959</v>
          </cell>
          <cell r="AM361">
            <v>0.17394376</v>
          </cell>
          <cell r="AN361">
            <v>6.227616399999969E-2</v>
          </cell>
          <cell r="AO361">
            <v>10.051663884349903</v>
          </cell>
          <cell r="AP361">
            <v>27.374446290997881</v>
          </cell>
          <cell r="AQ361">
            <v>0.22329064600000004</v>
          </cell>
          <cell r="AR361">
            <v>7.4240067999999604E-2</v>
          </cell>
          <cell r="AS361">
            <v>10.057027187548497</v>
          </cell>
          <cell r="AT361">
            <v>27.389616003243024</v>
          </cell>
          <cell r="AU361">
            <v>10.039999999999999</v>
          </cell>
          <cell r="AV361">
            <v>27.661999999999999</v>
          </cell>
          <cell r="AW361">
            <v>0.28008284100000003</v>
          </cell>
          <cell r="AX361">
            <v>8.613661199999989E-2</v>
          </cell>
          <cell r="AY361">
            <v>10.072035893904852</v>
          </cell>
          <cell r="AZ361">
            <v>27.752611191285975</v>
          </cell>
          <cell r="BA361">
            <v>0.65101961000000008</v>
          </cell>
          <cell r="BB361">
            <v>0.14262861999999965</v>
          </cell>
          <cell r="BC361">
            <v>10.109426215035207</v>
          </cell>
          <cell r="BD361">
            <v>27.858366989774041</v>
          </cell>
          <cell r="BE361">
            <v>10.041</v>
          </cell>
          <cell r="BF361">
            <v>27.617999999999999</v>
          </cell>
          <cell r="BG361">
            <v>1.0751901235200001</v>
          </cell>
          <cell r="BH361">
            <v>0.15341077200000053</v>
          </cell>
          <cell r="BI361">
            <v>10.148474705720469</v>
          </cell>
          <cell r="BJ361">
            <v>27.921984372883884</v>
          </cell>
          <cell r="BK361">
            <v>1.4541537372970001</v>
          </cell>
          <cell r="BL361">
            <v>0.11290751600000049</v>
          </cell>
          <cell r="BM361">
            <v>10.178082308549644</v>
          </cell>
          <cell r="BN361">
            <v>28.00572731982464</v>
          </cell>
          <cell r="BO361">
            <v>10.042999999999999</v>
          </cell>
          <cell r="BP361">
            <v>27.651</v>
          </cell>
          <cell r="BQ361">
            <v>1.7461399936470001</v>
          </cell>
          <cell r="BR361">
            <v>4.5205160000018063E-3</v>
          </cell>
          <cell r="BS361">
            <v>10.196143078258233</v>
          </cell>
          <cell r="BT361">
            <v>28.084154036512718</v>
          </cell>
        </row>
        <row r="362">
          <cell r="B362" t="str">
            <v>Wigton</v>
          </cell>
          <cell r="C362" t="str">
            <v>WIGTON T11</v>
          </cell>
          <cell r="D362">
            <v>11</v>
          </cell>
          <cell r="E362">
            <v>33.405000000000001</v>
          </cell>
          <cell r="F362">
            <v>13.1</v>
          </cell>
          <cell r="G362">
            <v>0.71949248398096699</v>
          </cell>
          <cell r="H362">
            <v>0.46325517253097936</v>
          </cell>
          <cell r="I362">
            <v>6.0670000000000002</v>
          </cell>
          <cell r="J362">
            <v>24.03</v>
          </cell>
          <cell r="K362">
            <v>3.090909700000033E-2</v>
          </cell>
          <cell r="L362">
            <v>3.896876000126781E-4</v>
          </cell>
          <cell r="M362">
            <v>6.0686427601558295</v>
          </cell>
          <cell r="N362">
            <v>24.034646427384203</v>
          </cell>
          <cell r="O362">
            <v>7.3490881999999758E-2</v>
          </cell>
          <cell r="P362">
            <v>8.3535560001735121E-4</v>
          </cell>
          <cell r="Q362">
            <v>6.0709011157532933</v>
          </cell>
          <cell r="R362">
            <v>24.041034021613388</v>
          </cell>
          <cell r="S362">
            <v>0.12912570800000189</v>
          </cell>
          <cell r="T362">
            <v>1.3389156000158664E-3</v>
          </cell>
          <cell r="U362">
            <v>6.0738476168686537</v>
          </cell>
          <cell r="V362">
            <v>24.049367985291173</v>
          </cell>
          <cell r="W362">
            <v>0.20400522999999993</v>
          </cell>
          <cell r="X362">
            <v>7.729404360000558E-2</v>
          </cell>
          <cell r="Y362">
            <v>6.0817643828487098</v>
          </cell>
          <cell r="Z362">
            <v>24.071759980929428</v>
          </cell>
          <cell r="AA362">
            <v>0.30458656499999925</v>
          </cell>
          <cell r="AB362">
            <v>0.15329493160001562</v>
          </cell>
          <cell r="AC362">
            <v>6.0910325459380878</v>
          </cell>
          <cell r="AD362">
            <v>24.097974304807998</v>
          </cell>
          <cell r="AE362">
            <v>0.42987077500000126</v>
          </cell>
          <cell r="AF362">
            <v>0.22941849959998706</v>
          </cell>
          <cell r="AG362">
            <v>6.101603712742194</v>
          </cell>
          <cell r="AH362">
            <v>24.127874079736948</v>
          </cell>
          <cell r="AI362">
            <v>0.58445790599999903</v>
          </cell>
          <cell r="AJ362">
            <v>0.30547469160001128</v>
          </cell>
          <cell r="AK362">
            <v>6.1137093477077267</v>
          </cell>
          <cell r="AL362">
            <v>24.162113986035735</v>
          </cell>
          <cell r="AM362">
            <v>0.76632866500000141</v>
          </cell>
          <cell r="AN362">
            <v>0.38164208759999241</v>
          </cell>
          <cell r="AO362">
            <v>6.1272528384577658</v>
          </cell>
          <cell r="AP362">
            <v>24.200420762636895</v>
          </cell>
          <cell r="AQ362">
            <v>0.96821292400000125</v>
          </cell>
          <cell r="AR362">
            <v>0.45779453159999406</v>
          </cell>
          <cell r="AS362">
            <v>6.1418459807597339</v>
          </cell>
          <cell r="AT362">
            <v>24.241696402159064</v>
          </cell>
          <cell r="AU362">
            <v>6.07</v>
          </cell>
          <cell r="AV362">
            <v>24.157</v>
          </cell>
          <cell r="AW362">
            <v>1.1928844820000002</v>
          </cell>
          <cell r="AX362">
            <v>0.53390223960001038</v>
          </cell>
          <cell r="AY362">
            <v>6.1606327980498943</v>
          </cell>
          <cell r="AZ362">
            <v>24.413348264395964</v>
          </cell>
          <cell r="BA362">
            <v>2.6195223840000015</v>
          </cell>
          <cell r="BB362">
            <v>0.91153301560000699</v>
          </cell>
          <cell r="BC362">
            <v>6.2553323441347768</v>
          </cell>
          <cell r="BD362">
            <v>24.681199029243597</v>
          </cell>
          <cell r="BE362">
            <v>6.0780000000000003</v>
          </cell>
          <cell r="BF362">
            <v>24.474</v>
          </cell>
          <cell r="BG362">
            <v>4.2923833361000003</v>
          </cell>
          <cell r="BH362">
            <v>0.86081370759998777</v>
          </cell>
          <cell r="BI362">
            <v>6.3484727000333976</v>
          </cell>
          <cell r="BJ362">
            <v>25.239012321277801</v>
          </cell>
          <cell r="BK362">
            <v>5.8550613398570004</v>
          </cell>
          <cell r="BL362">
            <v>-12.729094980399999</v>
          </cell>
          <cell r="BM362">
            <v>5.7172068024739966</v>
          </cell>
          <cell r="BN362">
            <v>23.453522733693539</v>
          </cell>
          <cell r="BO362">
            <v>6.0789999999999997</v>
          </cell>
          <cell r="BP362">
            <v>24.506</v>
          </cell>
          <cell r="BQ362">
            <v>7.1207125170379992</v>
          </cell>
          <cell r="BR362">
            <v>-49.095785784399979</v>
          </cell>
          <cell r="BS362">
            <v>3.8758800136212996</v>
          </cell>
          <cell r="BT362">
            <v>18.274635671456029</v>
          </cell>
        </row>
        <row r="363">
          <cell r="B363" t="str">
            <v>Wigton</v>
          </cell>
          <cell r="C363" t="str">
            <v>WIGTON T12</v>
          </cell>
          <cell r="D363">
            <v>11</v>
          </cell>
          <cell r="E363">
            <v>33.405000000000001</v>
          </cell>
          <cell r="F363">
            <v>13.1</v>
          </cell>
          <cell r="G363">
            <v>0.719372741427457</v>
          </cell>
          <cell r="H363">
            <v>0.46325517253097936</v>
          </cell>
          <cell r="I363">
            <v>6.0670000000000002</v>
          </cell>
          <cell r="J363">
            <v>24.026</v>
          </cell>
          <cell r="K363">
            <v>3.090909700000033E-2</v>
          </cell>
          <cell r="L363">
            <v>3.896876000126781E-4</v>
          </cell>
          <cell r="M363">
            <v>6.0686427601558295</v>
          </cell>
          <cell r="N363">
            <v>24.030646427384202</v>
          </cell>
          <cell r="O363">
            <v>7.3490881999999758E-2</v>
          </cell>
          <cell r="P363">
            <v>8.3535560001735121E-4</v>
          </cell>
          <cell r="Q363">
            <v>6.0709011157532933</v>
          </cell>
          <cell r="R363">
            <v>24.037034021613387</v>
          </cell>
          <cell r="S363">
            <v>0.12912570800000189</v>
          </cell>
          <cell r="T363">
            <v>1.3389156000158664E-3</v>
          </cell>
          <cell r="U363">
            <v>6.0738476168686537</v>
          </cell>
          <cell r="V363">
            <v>24.045367985291172</v>
          </cell>
          <cell r="W363">
            <v>0.20400522999999993</v>
          </cell>
          <cell r="X363">
            <v>7.729404360000558E-2</v>
          </cell>
          <cell r="Y363">
            <v>6.0817643828487098</v>
          </cell>
          <cell r="Z363">
            <v>24.067759980929427</v>
          </cell>
          <cell r="AA363">
            <v>0.30458656499999925</v>
          </cell>
          <cell r="AB363">
            <v>0.15329493160001562</v>
          </cell>
          <cell r="AC363">
            <v>6.0910325459380878</v>
          </cell>
          <cell r="AD363">
            <v>24.093974304807997</v>
          </cell>
          <cell r="AE363">
            <v>0.42987077500000126</v>
          </cell>
          <cell r="AF363">
            <v>0.22941849959998706</v>
          </cell>
          <cell r="AG363">
            <v>6.101603712742194</v>
          </cell>
          <cell r="AH363">
            <v>24.123874079736947</v>
          </cell>
          <cell r="AI363">
            <v>0.58445790599999903</v>
          </cell>
          <cell r="AJ363">
            <v>0.30547469160001128</v>
          </cell>
          <cell r="AK363">
            <v>6.1137093477077267</v>
          </cell>
          <cell r="AL363">
            <v>24.158113986035733</v>
          </cell>
          <cell r="AM363">
            <v>0.76632866500000141</v>
          </cell>
          <cell r="AN363">
            <v>0.38164208759999241</v>
          </cell>
          <cell r="AO363">
            <v>6.1272528384577658</v>
          </cell>
          <cell r="AP363">
            <v>24.196420762636894</v>
          </cell>
          <cell r="AQ363">
            <v>0.96821292400000125</v>
          </cell>
          <cell r="AR363">
            <v>0.45779453159999406</v>
          </cell>
          <cell r="AS363">
            <v>6.1418459807597339</v>
          </cell>
          <cell r="AT363">
            <v>24.237696402159063</v>
          </cell>
          <cell r="AU363">
            <v>6.069</v>
          </cell>
          <cell r="AV363">
            <v>24.152999999999999</v>
          </cell>
          <cell r="AW363">
            <v>1.1928844820000002</v>
          </cell>
          <cell r="AX363">
            <v>0.53390223960001038</v>
          </cell>
          <cell r="AY363">
            <v>6.1596327980498939</v>
          </cell>
          <cell r="AZ363">
            <v>24.409348264395963</v>
          </cell>
          <cell r="BA363">
            <v>2.6195223840000015</v>
          </cell>
          <cell r="BB363">
            <v>0.91153301560000699</v>
          </cell>
          <cell r="BC363">
            <v>6.2543323441347773</v>
          </cell>
          <cell r="BD363">
            <v>24.677199029243596</v>
          </cell>
          <cell r="BE363">
            <v>6.077</v>
          </cell>
          <cell r="BF363">
            <v>24.47</v>
          </cell>
          <cell r="BG363">
            <v>4.2923833361000003</v>
          </cell>
          <cell r="BH363">
            <v>0.86081370759998777</v>
          </cell>
          <cell r="BI363">
            <v>6.3474727000333973</v>
          </cell>
          <cell r="BJ363">
            <v>25.2350123212778</v>
          </cell>
          <cell r="BK363">
            <v>5.8550613398570004</v>
          </cell>
          <cell r="BL363">
            <v>-12.729094980399999</v>
          </cell>
          <cell r="BM363">
            <v>5.7162068024739963</v>
          </cell>
          <cell r="BN363">
            <v>23.449522733693538</v>
          </cell>
          <cell r="BO363">
            <v>6.0780000000000003</v>
          </cell>
          <cell r="BP363">
            <v>24.501000000000001</v>
          </cell>
          <cell r="BQ363">
            <v>7.1207125170379992</v>
          </cell>
          <cell r="BR363">
            <v>-49.095785784399979</v>
          </cell>
          <cell r="BS363">
            <v>3.8748800136213002</v>
          </cell>
          <cell r="BT363">
            <v>18.26963567145603</v>
          </cell>
        </row>
        <row r="364">
          <cell r="B364" t="str">
            <v>Willow Hey</v>
          </cell>
          <cell r="C364" t="str">
            <v>WILLOW HEY</v>
          </cell>
          <cell r="D364">
            <v>11</v>
          </cell>
          <cell r="E364">
            <v>33.405000000000001</v>
          </cell>
          <cell r="F364">
            <v>13.1</v>
          </cell>
          <cell r="G364">
            <v>0.77235965521025784</v>
          </cell>
          <cell r="H364">
            <v>0.66730172582864755</v>
          </cell>
          <cell r="I364">
            <v>8.74</v>
          </cell>
          <cell r="J364">
            <v>25.795999999999999</v>
          </cell>
          <cell r="K364">
            <v>3.0526098000000168E-2</v>
          </cell>
          <cell r="L364">
            <v>9.6032000000167983E-4</v>
          </cell>
          <cell r="M364">
            <v>8.7416526083552828</v>
          </cell>
          <cell r="N364">
            <v>25.800674282298665</v>
          </cell>
          <cell r="O364">
            <v>7.2466777000000038E-2</v>
          </cell>
          <cell r="P364">
            <v>1.8866880000016906E-3</v>
          </cell>
          <cell r="Q364">
            <v>8.7439025448211751</v>
          </cell>
          <cell r="R364">
            <v>25.807038063627751</v>
          </cell>
          <cell r="S364">
            <v>0.12713052099999977</v>
          </cell>
          <cell r="T364">
            <v>2.8221480000016896E-3</v>
          </cell>
          <cell r="U364">
            <v>8.7468207462208234</v>
          </cell>
          <cell r="V364">
            <v>25.815291983621986</v>
          </cell>
          <cell r="W364">
            <v>0.19927999399999985</v>
          </cell>
          <cell r="X364">
            <v>5.096933600000142E-2</v>
          </cell>
          <cell r="Y364">
            <v>8.7531346834581836</v>
          </cell>
          <cell r="Z364">
            <v>25.833150494968081</v>
          </cell>
          <cell r="AA364">
            <v>0.29619421999999984</v>
          </cell>
          <cell r="AB364">
            <v>9.9127356000003886E-2</v>
          </cell>
          <cell r="AC364">
            <v>8.7607490016654612</v>
          </cell>
          <cell r="AD364">
            <v>25.854687039121991</v>
          </cell>
          <cell r="AE364">
            <v>0.416879483</v>
          </cell>
          <cell r="AF364">
            <v>0.14741580000000187</v>
          </cell>
          <cell r="AG364">
            <v>8.7696178212311349</v>
          </cell>
          <cell r="AH364">
            <v>25.879771848946024</v>
          </cell>
          <cell r="AI364">
            <v>0.56612972299999997</v>
          </cell>
          <cell r="AJ364">
            <v>0.19555887600000066</v>
          </cell>
          <cell r="AK364">
            <v>8.7799782834246649</v>
          </cell>
          <cell r="AL364">
            <v>25.909075661239115</v>
          </cell>
          <cell r="AM364">
            <v>0.74200665100000007</v>
          </cell>
          <cell r="AN364">
            <v>0.24382178400000054</v>
          </cell>
          <cell r="AO364">
            <v>8.7917425738474577</v>
          </cell>
          <cell r="AP364">
            <v>25.942350099374334</v>
          </cell>
          <cell r="AQ364">
            <v>0.93739186299999977</v>
          </cell>
          <cell r="AR364">
            <v>0.29203283199999941</v>
          </cell>
          <cell r="AS364">
            <v>8.8045280616915118</v>
          </cell>
          <cell r="AT364">
            <v>25.978512919995566</v>
          </cell>
          <cell r="AU364">
            <v>8.7460000000000004</v>
          </cell>
          <cell r="AV364">
            <v>26.001000000000001</v>
          </cell>
          <cell r="AW364">
            <v>1.1578693229999999</v>
          </cell>
          <cell r="AX364">
            <v>0.34016162400000116</v>
          </cell>
          <cell r="AY364">
            <v>8.8246262336822578</v>
          </cell>
          <cell r="AZ364">
            <v>26.223388572063534</v>
          </cell>
          <cell r="BA364">
            <v>2.562255103</v>
          </cell>
          <cell r="BB364">
            <v>0.52600562000000028</v>
          </cell>
          <cell r="BC364">
            <v>8.9080916508865275</v>
          </cell>
          <cell r="BD364">
            <v>26.459464422062343</v>
          </cell>
          <cell r="BE364">
            <v>8.7569999999999997</v>
          </cell>
          <cell r="BF364">
            <v>26.402999999999999</v>
          </cell>
          <cell r="BG364">
            <v>4.1807785822000003</v>
          </cell>
          <cell r="BH364">
            <v>0.38290009200000075</v>
          </cell>
          <cell r="BI364">
            <v>8.9965310100949392</v>
          </cell>
          <cell r="BJ364">
            <v>27.080496006170378</v>
          </cell>
          <cell r="BK364">
            <v>5.6687664748509992</v>
          </cell>
          <cell r="BL364">
            <v>-2.4646470399999947</v>
          </cell>
          <cell r="BM364">
            <v>8.9251726562024487</v>
          </cell>
          <cell r="BN364">
            <v>26.878664102443622</v>
          </cell>
          <cell r="BO364">
            <v>8.7620000000000005</v>
          </cell>
          <cell r="BP364">
            <v>26.596</v>
          </cell>
          <cell r="BQ364">
            <v>6.8618550098149989</v>
          </cell>
          <cell r="BR364">
            <v>-4.6069558800000001</v>
          </cell>
          <cell r="BS364">
            <v>8.8803515108721953</v>
          </cell>
          <cell r="BT364">
            <v>26.930748623605609</v>
          </cell>
        </row>
        <row r="365">
          <cell r="B365" t="str">
            <v>Willowbank</v>
          </cell>
          <cell r="C365" t="str">
            <v>WILLOWBANK</v>
          </cell>
          <cell r="D365">
            <v>6.6</v>
          </cell>
          <cell r="E365">
            <v>62.5</v>
          </cell>
          <cell r="F365">
            <v>25</v>
          </cell>
          <cell r="G365">
            <v>0.6193374442059294</v>
          </cell>
          <cell r="H365">
            <v>0.53186491612006437</v>
          </cell>
          <cell r="I365">
            <v>13.295</v>
          </cell>
          <cell r="J365">
            <v>38.704000000000001</v>
          </cell>
          <cell r="K365">
            <v>1.5642892999999991E-2</v>
          </cell>
          <cell r="L365">
            <v>2.9093799999992953E-3</v>
          </cell>
          <cell r="M365">
            <v>13.296622903001611</v>
          </cell>
          <cell r="N365">
            <v>38.708590262870587</v>
          </cell>
          <cell r="O365">
            <v>0.42372637700000004</v>
          </cell>
          <cell r="P365">
            <v>2.4055584519999993</v>
          </cell>
          <cell r="Q365">
            <v>13.542498236005647</v>
          </cell>
          <cell r="R365">
            <v>39.404030724045207</v>
          </cell>
          <cell r="S365">
            <v>0.45221329700000024</v>
          </cell>
          <cell r="T365">
            <v>2.4081202279999996</v>
          </cell>
          <cell r="U365">
            <v>13.545214292519827</v>
          </cell>
          <cell r="V365">
            <v>39.41171289196226</v>
          </cell>
          <cell r="W365">
            <v>0.48963990700000004</v>
          </cell>
          <cell r="X365">
            <v>2.456233332</v>
          </cell>
          <cell r="Y365">
            <v>13.552697076899268</v>
          </cell>
          <cell r="Z365">
            <v>39.432877402269696</v>
          </cell>
          <cell r="AA365">
            <v>0.54039835800000013</v>
          </cell>
          <cell r="AB365">
            <v>2.5043014879999994</v>
          </cell>
          <cell r="AC365">
            <v>13.561342162983289</v>
          </cell>
          <cell r="AD365">
            <v>39.457329398245506</v>
          </cell>
          <cell r="AE365">
            <v>0.60406500900000004</v>
          </cell>
          <cell r="AF365">
            <v>2.5526306480000001</v>
          </cell>
          <cell r="AG365">
            <v>13.571139255654344</v>
          </cell>
          <cell r="AH365">
            <v>39.485039760899973</v>
          </cell>
          <cell r="AI365">
            <v>0.68349273899999996</v>
          </cell>
          <cell r="AJ365">
            <v>2.6005547039999994</v>
          </cell>
          <cell r="AK365">
            <v>13.58227964776478</v>
          </cell>
          <cell r="AL365">
            <v>39.51654954812544</v>
          </cell>
          <cell r="AM365">
            <v>0.77770006599999986</v>
          </cell>
          <cell r="AN365">
            <v>2.6487195720000001</v>
          </cell>
          <cell r="AO365">
            <v>13.594733984902412</v>
          </cell>
          <cell r="AP365">
            <v>39.551775733106247</v>
          </cell>
          <cell r="AQ365">
            <v>0.88277471600000001</v>
          </cell>
          <cell r="AR365">
            <v>2.6967167799999974</v>
          </cell>
          <cell r="AS365">
            <v>13.608124299814785</v>
          </cell>
          <cell r="AT365">
            <v>39.589649263013293</v>
          </cell>
          <cell r="AU365">
            <v>13.305</v>
          </cell>
          <cell r="AV365">
            <v>39.030999999999999</v>
          </cell>
          <cell r="AW365">
            <v>1.0033959989999999</v>
          </cell>
          <cell r="AX365">
            <v>2.7444884199999988</v>
          </cell>
          <cell r="AY365">
            <v>13.632854860333524</v>
          </cell>
          <cell r="AZ365">
            <v>39.958313579947209</v>
          </cell>
          <cell r="BA365">
            <v>1.7816771710000001</v>
          </cell>
          <cell r="BB365">
            <v>2.9742998360000028</v>
          </cell>
          <cell r="BC365">
            <v>13.721040091704715</v>
          </cell>
          <cell r="BD365">
            <v>40.207739080359509</v>
          </cell>
          <cell r="BE365">
            <v>13.246</v>
          </cell>
          <cell r="BF365">
            <v>39.497</v>
          </cell>
          <cell r="BG365">
            <v>2.6726921099200003</v>
          </cell>
          <cell r="BH365">
            <v>3.0121639399999998</v>
          </cell>
          <cell r="BI365">
            <v>13.743295934958422</v>
          </cell>
          <cell r="BJ365">
            <v>40.903565311462415</v>
          </cell>
          <cell r="BK365">
            <v>3.4909121776552996</v>
          </cell>
          <cell r="BL365">
            <v>2.185044792000002</v>
          </cell>
          <cell r="BM365">
            <v>13.742517467324125</v>
          </cell>
          <cell r="BN365">
            <v>40.901363472489834</v>
          </cell>
          <cell r="BO365">
            <v>13.26</v>
          </cell>
          <cell r="BP365">
            <v>39.813000000000002</v>
          </cell>
          <cell r="BQ365">
            <v>4.1512273336156005</v>
          </cell>
          <cell r="BR365">
            <v>-2.8331839999998998E-2</v>
          </cell>
          <cell r="BS365">
            <v>13.620659821678737</v>
          </cell>
          <cell r="BT365">
            <v>40.833100022442267</v>
          </cell>
        </row>
        <row r="366">
          <cell r="B366" t="str">
            <v>Willowholme</v>
          </cell>
          <cell r="C366" t="str">
            <v>WILLOWHOLME</v>
          </cell>
          <cell r="D366">
            <v>11</v>
          </cell>
          <cell r="E366">
            <v>33.405000000000001</v>
          </cell>
          <cell r="F366">
            <v>13.1</v>
          </cell>
          <cell r="G366">
            <v>0.82820073242863879</v>
          </cell>
          <cell r="H366">
            <v>0.71855547596225522</v>
          </cell>
          <cell r="I366">
            <v>9.4120000000000008</v>
          </cell>
          <cell r="J366">
            <v>27.663</v>
          </cell>
          <cell r="K366">
            <v>1.9099226999999996E-2</v>
          </cell>
          <cell r="L366">
            <v>1.4153320000023228E-3</v>
          </cell>
          <cell r="M366">
            <v>9.4130767351055429</v>
          </cell>
          <cell r="N366">
            <v>27.66604546677868</v>
          </cell>
          <cell r="O366">
            <v>4.6247213000000009E-2</v>
          </cell>
          <cell r="P366">
            <v>2.7393240000019858E-3</v>
          </cell>
          <cell r="Q366">
            <v>9.4145711263930565</v>
          </cell>
          <cell r="R366">
            <v>27.67027224363127</v>
          </cell>
          <cell r="S366">
            <v>8.2700423999999995E-2</v>
          </cell>
          <cell r="T366">
            <v>4.0449920000042994E-3</v>
          </cell>
          <cell r="U366">
            <v>9.416552953570779</v>
          </cell>
          <cell r="V366">
            <v>27.675877697377302</v>
          </cell>
          <cell r="W366">
            <v>0.13482241399999995</v>
          </cell>
          <cell r="X366">
            <v>3.5044416000003409E-2</v>
          </cell>
          <cell r="Y366">
            <v>9.4209156963660821</v>
          </cell>
          <cell r="Z366">
            <v>27.688217397437825</v>
          </cell>
          <cell r="AA366">
            <v>0.20623000999999996</v>
          </cell>
          <cell r="AB366">
            <v>6.6036488000003501E-2</v>
          </cell>
          <cell r="AC366">
            <v>9.4262902850828745</v>
          </cell>
          <cell r="AD366">
            <v>27.703419029948758</v>
          </cell>
          <cell r="AE366">
            <v>0.29659797999999982</v>
          </cell>
          <cell r="AF366">
            <v>9.718407600000134E-2</v>
          </cell>
          <cell r="AG366">
            <v>9.4326681978212417</v>
          </cell>
          <cell r="AH366">
            <v>27.721458491337216</v>
          </cell>
          <cell r="AI366">
            <v>0.4096217849999999</v>
          </cell>
          <cell r="AJ366">
            <v>0.12811966000000119</v>
          </cell>
          <cell r="AK366">
            <v>9.4402241061841075</v>
          </cell>
          <cell r="AL366">
            <v>27.742829827502842</v>
          </cell>
          <cell r="AM366">
            <v>0.54425914299999989</v>
          </cell>
          <cell r="AN366">
            <v>0.15919894800000378</v>
          </cell>
          <cell r="AO366">
            <v>9.4489219743820438</v>
          </cell>
          <cell r="AP366">
            <v>27.767431113841354</v>
          </cell>
          <cell r="AQ366">
            <v>0.69485201199999991</v>
          </cell>
          <cell r="AR366">
            <v>0.19019668400000533</v>
          </cell>
          <cell r="AS366">
            <v>9.4584530093528674</v>
          </cell>
          <cell r="AT366">
            <v>27.794388951679736</v>
          </cell>
          <cell r="AU366">
            <v>9.4179999999999993</v>
          </cell>
          <cell r="AV366">
            <v>27.885999999999999</v>
          </cell>
          <cell r="AW366">
            <v>0.85906913599999979</v>
          </cell>
          <cell r="AX366">
            <v>0.22107638400000162</v>
          </cell>
          <cell r="AY366">
            <v>9.4746929369759965</v>
          </cell>
          <cell r="AZ366">
            <v>28.046351840724437</v>
          </cell>
          <cell r="BA366">
            <v>1.9152592750000001</v>
          </cell>
          <cell r="BB366">
            <v>0.370561268000003</v>
          </cell>
          <cell r="BC366">
            <v>9.5379744641654742</v>
          </cell>
          <cell r="BD366">
            <v>28.225339028722519</v>
          </cell>
          <cell r="BE366">
            <v>9.43</v>
          </cell>
          <cell r="BF366">
            <v>28.338000000000001</v>
          </cell>
          <cell r="BG366">
            <v>3.1630273759000005</v>
          </cell>
          <cell r="BH366">
            <v>0.38502351200000362</v>
          </cell>
          <cell r="BI366">
            <v>9.616224375929777</v>
          </cell>
          <cell r="BJ366">
            <v>28.864722076168718</v>
          </cell>
          <cell r="BK366">
            <v>4.3055967714839998</v>
          </cell>
          <cell r="BL366">
            <v>-1.2532266599999975</v>
          </cell>
          <cell r="BM366">
            <v>9.5902078823210601</v>
          </cell>
          <cell r="BN366">
            <v>28.791136319955033</v>
          </cell>
          <cell r="BO366">
            <v>9.391</v>
          </cell>
          <cell r="BP366">
            <v>28.257999999999999</v>
          </cell>
          <cell r="BQ366">
            <v>5.1923870003820003</v>
          </cell>
          <cell r="BR366">
            <v>-5.6371955799999949</v>
          </cell>
          <cell r="BS366">
            <v>9.3676536042563363</v>
          </cell>
          <cell r="BT366">
            <v>28.191966421013561</v>
          </cell>
        </row>
        <row r="367">
          <cell r="B367" t="str">
            <v>Wilmslow</v>
          </cell>
          <cell r="C367" t="str">
            <v>WILMSLOW</v>
          </cell>
          <cell r="D367">
            <v>11</v>
          </cell>
          <cell r="E367">
            <v>33.405000000000001</v>
          </cell>
          <cell r="F367">
            <v>13.1</v>
          </cell>
          <cell r="G367">
            <v>0.73744934152029396</v>
          </cell>
          <cell r="H367">
            <v>0.6589986416282565</v>
          </cell>
          <cell r="I367">
            <v>8.6319999999999997</v>
          </cell>
          <cell r="J367">
            <v>24.632000000000001</v>
          </cell>
          <cell r="K367">
            <v>1.4850336999999936E-2</v>
          </cell>
          <cell r="L367">
            <v>1.9579320000002731E-3</v>
          </cell>
          <cell r="M367">
            <v>8.6328822053301604</v>
          </cell>
          <cell r="N367">
            <v>24.634495253485422</v>
          </cell>
          <cell r="O367">
            <v>3.5532917999999913E-2</v>
          </cell>
          <cell r="P367">
            <v>3.7496319999998917E-3</v>
          </cell>
          <cell r="Q367">
            <v>8.6340617991651776</v>
          </cell>
          <cell r="R367">
            <v>24.637831648684568</v>
          </cell>
          <cell r="S367">
            <v>6.2819083000000053E-2</v>
          </cell>
          <cell r="T367">
            <v>5.4883160000001041E-3</v>
          </cell>
          <cell r="U367">
            <v>8.6355852086545717</v>
          </cell>
          <cell r="V367">
            <v>24.64214050140647</v>
          </cell>
          <cell r="W367">
            <v>0.10135372099999995</v>
          </cell>
          <cell r="X367">
            <v>7.1921395999999138E-2</v>
          </cell>
          <cell r="Y367">
            <v>8.6410945850403458</v>
          </cell>
          <cell r="Z367">
            <v>24.657723371016427</v>
          </cell>
          <cell r="AA367">
            <v>0.15330300600000002</v>
          </cell>
          <cell r="AB367">
            <v>0.13832716400000011</v>
          </cell>
          <cell r="AC367">
            <v>8.6473066142866646</v>
          </cell>
          <cell r="AD367">
            <v>24.675293643036433</v>
          </cell>
          <cell r="AE367">
            <v>0.21822696699999988</v>
          </cell>
          <cell r="AF367">
            <v>0.20491237999999967</v>
          </cell>
          <cell r="AG367">
            <v>8.6542090559904707</v>
          </cell>
          <cell r="AH367">
            <v>24.694816696378453</v>
          </cell>
          <cell r="AI367">
            <v>0.29812474899999997</v>
          </cell>
          <cell r="AJ367">
            <v>0.27122274400000101</v>
          </cell>
          <cell r="AK367">
            <v>8.6618829934859995</v>
          </cell>
          <cell r="AL367">
            <v>24.716521869344415</v>
          </cell>
          <cell r="AM367">
            <v>0.39192728900000007</v>
          </cell>
          <cell r="AN367">
            <v>0.33769873999999955</v>
          </cell>
          <cell r="AO367">
            <v>8.6702954349318997</v>
          </cell>
          <cell r="AP367">
            <v>24.74031584691534</v>
          </cell>
          <cell r="AQ367">
            <v>0.49598125700000006</v>
          </cell>
          <cell r="AR367">
            <v>0.40406324800000037</v>
          </cell>
          <cell r="AS367">
            <v>8.6792400852040359</v>
          </cell>
          <cell r="AT367">
            <v>24.765615138366417</v>
          </cell>
          <cell r="AU367">
            <v>8.6379999999999999</v>
          </cell>
          <cell r="AV367">
            <v>24.856000000000002</v>
          </cell>
          <cell r="AW367">
            <v>0.60832210700000011</v>
          </cell>
          <cell r="AX367">
            <v>0.47027578000000103</v>
          </cell>
          <cell r="AY367">
            <v>8.6946117073097096</v>
          </cell>
          <cell r="AZ367">
            <v>25.016122088532978</v>
          </cell>
          <cell r="BA367">
            <v>1.3154807070000003</v>
          </cell>
          <cell r="BB367">
            <v>0.79513064800000111</v>
          </cell>
          <cell r="BC367">
            <v>8.7487783667239931</v>
          </cell>
          <cell r="BD367">
            <v>25.169328537277227</v>
          </cell>
          <cell r="BE367">
            <v>8.6489999999999991</v>
          </cell>
          <cell r="BF367">
            <v>25.282</v>
          </cell>
          <cell r="BG367">
            <v>2.1783978858999999</v>
          </cell>
          <cell r="BH367">
            <v>0.85865353599999983</v>
          </cell>
          <cell r="BI367">
            <v>8.8084038596342449</v>
          </cell>
          <cell r="BJ367">
            <v>25.732862200378733</v>
          </cell>
          <cell r="BK367">
            <v>3.0074532249249999</v>
          </cell>
          <cell r="BL367">
            <v>0.73394614000000002</v>
          </cell>
          <cell r="BM367">
            <v>8.8453725391350311</v>
          </cell>
          <cell r="BN367">
            <v>25.837425416244805</v>
          </cell>
          <cell r="BO367">
            <v>8.65</v>
          </cell>
          <cell r="BP367">
            <v>25.321000000000002</v>
          </cell>
          <cell r="BQ367">
            <v>3.68591616921</v>
          </cell>
          <cell r="BR367">
            <v>0.40022827200000277</v>
          </cell>
          <cell r="BS367">
            <v>8.864466963007299</v>
          </cell>
          <cell r="BT367">
            <v>25.927604175531783</v>
          </cell>
        </row>
        <row r="368">
          <cell r="B368" t="str">
            <v>Windermere</v>
          </cell>
          <cell r="C368" t="str">
            <v>WINDERMERE</v>
          </cell>
          <cell r="D368">
            <v>11</v>
          </cell>
          <cell r="E368">
            <v>50</v>
          </cell>
          <cell r="F368">
            <v>20</v>
          </cell>
          <cell r="G368">
            <v>0.32554329816528343</v>
          </cell>
          <cell r="H368">
            <v>0.29932362587191547</v>
          </cell>
          <cell r="I368">
            <v>5.9850000000000003</v>
          </cell>
          <cell r="J368">
            <v>16.273</v>
          </cell>
          <cell r="K368">
            <v>2.7157873999999804E-2</v>
          </cell>
          <cell r="L368">
            <v>8.9735119999989621E-4</v>
          </cell>
          <cell r="M368">
            <v>5.9864725174383091</v>
          </cell>
          <cell r="N368">
            <v>16.277164908264172</v>
          </cell>
          <cell r="O368">
            <v>6.5543492999999842E-2</v>
          </cell>
          <cell r="P368">
            <v>1.887219199999457E-3</v>
          </cell>
          <cell r="Q368">
            <v>5.9885391945309383</v>
          </cell>
          <cell r="R368">
            <v>16.283010353811058</v>
          </cell>
          <cell r="S368">
            <v>0.11683868799999986</v>
          </cell>
          <cell r="T368">
            <v>2.9852271999990521E-3</v>
          </cell>
          <cell r="U368">
            <v>5.9912891245178255</v>
          </cell>
          <cell r="V368">
            <v>16.290788330377122</v>
          </cell>
          <cell r="W368">
            <v>0.187980445</v>
          </cell>
          <cell r="X368">
            <v>0.1118017511999998</v>
          </cell>
          <cell r="Y368">
            <v>6.0007344846976665</v>
          </cell>
          <cell r="Z368">
            <v>16.317503843312782</v>
          </cell>
          <cell r="AA368">
            <v>0.2854355329999998</v>
          </cell>
          <cell r="AB368">
            <v>0.22070820319999829</v>
          </cell>
          <cell r="AC368">
            <v>6.0115656565767015</v>
          </cell>
          <cell r="AD368">
            <v>16.348139023648233</v>
          </cell>
          <cell r="AE368">
            <v>0.40868065599999981</v>
          </cell>
          <cell r="AF368">
            <v>0.3298623871999995</v>
          </cell>
          <cell r="AG368">
            <v>6.0237634567999683</v>
          </cell>
          <cell r="AH368">
            <v>16.382639612661954</v>
          </cell>
          <cell r="AI368">
            <v>0.56288292699999998</v>
          </cell>
          <cell r="AJ368">
            <v>0.43888151519999674</v>
          </cell>
          <cell r="AK368">
            <v>6.0375789973062517</v>
          </cell>
          <cell r="AL368">
            <v>16.421715862172956</v>
          </cell>
          <cell r="AM368">
            <v>0.74627225799999986</v>
          </cell>
          <cell r="AN368">
            <v>0.54812417520000167</v>
          </cell>
          <cell r="AO368">
            <v>6.0529381935587381</v>
          </cell>
          <cell r="AP368">
            <v>16.465158229467789</v>
          </cell>
          <cell r="AQ368">
            <v>0.95125088799999991</v>
          </cell>
          <cell r="AR368">
            <v>0.65733527919999979</v>
          </cell>
          <cell r="AS368">
            <v>6.0694288778770575</v>
          </cell>
          <cell r="AT368">
            <v>16.511800928299351</v>
          </cell>
          <cell r="AU368">
            <v>5.9909999999999997</v>
          </cell>
          <cell r="AV368">
            <v>16.477</v>
          </cell>
          <cell r="AW368">
            <v>1.1802465049999999</v>
          </cell>
          <cell r="AX368">
            <v>0.76645600320000096</v>
          </cell>
          <cell r="AY368">
            <v>6.0931753833764901</v>
          </cell>
          <cell r="AZ368">
            <v>16.765995625823404</v>
          </cell>
          <cell r="BA368">
            <v>2.6532860199999995</v>
          </cell>
          <cell r="BB368">
            <v>1.3037376471999975</v>
          </cell>
          <cell r="BC368">
            <v>6.1986898799497849</v>
          </cell>
          <cell r="BD368">
            <v>17.064435689985253</v>
          </cell>
          <cell r="BE368">
            <v>5.952</v>
          </cell>
          <cell r="BF368">
            <v>16.896000000000001</v>
          </cell>
          <cell r="BG368">
            <v>4.3887556859999997</v>
          </cell>
          <cell r="BH368">
            <v>1.4014659432000043</v>
          </cell>
          <cell r="BI368">
            <v>6.255907819662383</v>
          </cell>
          <cell r="BJ368">
            <v>17.755581120555558</v>
          </cell>
          <cell r="BK368">
            <v>5.9975373114000003</v>
          </cell>
          <cell r="BL368">
            <v>1.083815051199994</v>
          </cell>
          <cell r="BM368">
            <v>6.323674608433973</v>
          </cell>
          <cell r="BN368">
            <v>17.947254544074067</v>
          </cell>
          <cell r="BO368">
            <v>5.9580000000000002</v>
          </cell>
          <cell r="BP368">
            <v>17.106999999999999</v>
          </cell>
          <cell r="BQ368">
            <v>7.2797098876899984</v>
          </cell>
          <cell r="BR368">
            <v>0.46487150320000037</v>
          </cell>
          <cell r="BS368">
            <v>6.3644851046173914</v>
          </cell>
          <cell r="BT368">
            <v>18.256713495705121</v>
          </cell>
        </row>
        <row r="369">
          <cell r="B369" t="str">
            <v>Winifred Rd</v>
          </cell>
          <cell r="C369" t="str">
            <v>WINIFRED RD</v>
          </cell>
          <cell r="D369">
            <v>6.6</v>
          </cell>
          <cell r="E369">
            <v>62.5</v>
          </cell>
          <cell r="F369">
            <v>25</v>
          </cell>
          <cell r="G369">
            <v>0.81430426702038972</v>
          </cell>
          <cell r="H369">
            <v>0.62388751523552388</v>
          </cell>
          <cell r="I369">
            <v>15.593999999999999</v>
          </cell>
          <cell r="J369">
            <v>50.884999999999998</v>
          </cell>
          <cell r="K369">
            <v>3.1213237000000005E-2</v>
          </cell>
          <cell r="L369">
            <v>5.2291359999987463E-3</v>
          </cell>
          <cell r="M369">
            <v>15.597187880888098</v>
          </cell>
          <cell r="N369">
            <v>50.894016688774357</v>
          </cell>
          <cell r="O369">
            <v>7.4842200000000192E-2</v>
          </cell>
          <cell r="P369">
            <v>9.9173600000002082E-3</v>
          </cell>
          <cell r="Q369">
            <v>15.601414538603393</v>
          </cell>
          <cell r="R369">
            <v>50.905971482103311</v>
          </cell>
          <cell r="S369">
            <v>0.13258404800000001</v>
          </cell>
          <cell r="T369">
            <v>1.4395399999999725E-2</v>
          </cell>
          <cell r="U369">
            <v>15.606857367252749</v>
          </cell>
          <cell r="V369">
            <v>50.921366126290494</v>
          </cell>
          <cell r="W369">
            <v>0.20870263200000005</v>
          </cell>
          <cell r="X369">
            <v>9.1870968000000275E-2</v>
          </cell>
          <cell r="Y369">
            <v>15.620293371041106</v>
          </cell>
          <cell r="Z369">
            <v>50.959368883853678</v>
          </cell>
          <cell r="AA369">
            <v>0.31272855599999994</v>
          </cell>
          <cell r="AB369">
            <v>0.16922955599999945</v>
          </cell>
          <cell r="AC369">
            <v>15.636160400863837</v>
          </cell>
          <cell r="AD369">
            <v>51.004247621393446</v>
          </cell>
          <cell r="AE369">
            <v>0.44396427900000002</v>
          </cell>
          <cell r="AF369">
            <v>0.24698803199999997</v>
          </cell>
          <cell r="AG369">
            <v>15.654442651932278</v>
          </cell>
          <cell r="AH369">
            <v>51.055957636216853</v>
          </cell>
          <cell r="AI369">
            <v>0.60869499399999993</v>
          </cell>
          <cell r="AJ369">
            <v>0.32404290399999969</v>
          </cell>
          <cell r="AK369">
            <v>15.675593405529343</v>
          </cell>
          <cell r="AL369">
            <v>51.115781001399611</v>
          </cell>
          <cell r="AM369">
            <v>0.80498319899999982</v>
          </cell>
          <cell r="AN369">
            <v>0.40146687999999919</v>
          </cell>
          <cell r="AO369">
            <v>15.699537011799165</v>
          </cell>
          <cell r="AP369">
            <v>51.183503746837417</v>
          </cell>
          <cell r="AQ369">
            <v>1.0245392010000001</v>
          </cell>
          <cell r="AR369">
            <v>0.47858906799999801</v>
          </cell>
          <cell r="AS369">
            <v>15.725489622838436</v>
          </cell>
          <cell r="AT369">
            <v>51.256908815858878</v>
          </cell>
          <cell r="AU369">
            <v>15.603999999999999</v>
          </cell>
          <cell r="AV369">
            <v>51.274999999999999</v>
          </cell>
          <cell r="AW369">
            <v>1.277742978</v>
          </cell>
          <cell r="AX369">
            <v>0.55532347199999776</v>
          </cell>
          <cell r="AY369">
            <v>15.764351728537873</v>
          </cell>
          <cell r="AZ369">
            <v>51.728543178496459</v>
          </cell>
          <cell r="BA369">
            <v>2.9167016029999999</v>
          </cell>
          <cell r="BB369">
            <v>0.92393738399999847</v>
          </cell>
          <cell r="BC369">
            <v>15.939968780758274</v>
          </cell>
          <cell r="BD369">
            <v>52.225263212564613</v>
          </cell>
          <cell r="BE369">
            <v>15.624000000000001</v>
          </cell>
          <cell r="BF369">
            <v>51.982999999999997</v>
          </cell>
          <cell r="BG369">
            <v>4.7826799988599991</v>
          </cell>
          <cell r="BH369">
            <v>0.99658744000000254</v>
          </cell>
          <cell r="BI369">
            <v>16.129554789627981</v>
          </cell>
          <cell r="BJ369">
            <v>53.412924880029124</v>
          </cell>
          <cell r="BK369">
            <v>6.4702687880485996</v>
          </cell>
          <cell r="BL369">
            <v>0.95608418400000517</v>
          </cell>
          <cell r="BM369">
            <v>16.2736374071984</v>
          </cell>
          <cell r="BN369">
            <v>53.820452063769736</v>
          </cell>
          <cell r="BO369">
            <v>15.647</v>
          </cell>
          <cell r="BP369">
            <v>52.363999999999997</v>
          </cell>
          <cell r="BQ369">
            <v>7.8046026076250996</v>
          </cell>
          <cell r="BR369">
            <v>0.84769718399999761</v>
          </cell>
          <cell r="BS369">
            <v>16.403879941485471</v>
          </cell>
          <cell r="BT369">
            <v>54.504779756673805</v>
          </cell>
        </row>
        <row r="370">
          <cell r="B370" t="str">
            <v>Withington</v>
          </cell>
          <cell r="C370" t="str">
            <v>WITHINGTON</v>
          </cell>
          <cell r="D370">
            <v>6.6</v>
          </cell>
          <cell r="E370">
            <v>62.5</v>
          </cell>
          <cell r="F370">
            <v>25</v>
          </cell>
          <cell r="G370">
            <v>0.66503397336607395</v>
          </cell>
          <cell r="H370">
            <v>0.56898781024284384</v>
          </cell>
          <cell r="I370">
            <v>14.222</v>
          </cell>
          <cell r="J370">
            <v>41.557000000000002</v>
          </cell>
          <cell r="K370">
            <v>2.712821100000018E-2</v>
          </cell>
          <cell r="L370">
            <v>3.6827040000000366E-3</v>
          </cell>
          <cell r="M370">
            <v>14.224695256071096</v>
          </cell>
          <cell r="N370">
            <v>41.564623335379622</v>
          </cell>
          <cell r="O370">
            <v>6.5760427000000066E-2</v>
          </cell>
          <cell r="P370">
            <v>7.0359920000004905E-3</v>
          </cell>
          <cell r="Q370">
            <v>14.228368035167529</v>
          </cell>
          <cell r="R370">
            <v>41.575011523399176</v>
          </cell>
          <cell r="S370">
            <v>0.11771594400000018</v>
          </cell>
          <cell r="T370">
            <v>1.0278739999999509E-2</v>
          </cell>
          <cell r="U370">
            <v>14.23319663110034</v>
          </cell>
          <cell r="V370">
            <v>41.588668855109979</v>
          </cell>
          <cell r="W370">
            <v>0.18708440039999985</v>
          </cell>
          <cell r="X370">
            <v>9.7630023999998983E-2</v>
          </cell>
          <cell r="Y370">
            <v>14.246906052965077</v>
          </cell>
          <cell r="Z370">
            <v>41.627444955776788</v>
          </cell>
          <cell r="AA370">
            <v>0.28333507299999994</v>
          </cell>
          <cell r="AB370">
            <v>0.18492423999999996</v>
          </cell>
          <cell r="AC370">
            <v>14.262962066728955</v>
          </cell>
          <cell r="AD370">
            <v>41.672858220621841</v>
          </cell>
          <cell r="AE370">
            <v>0.40614188699999998</v>
          </cell>
          <cell r="AF370">
            <v>0.2725470079999992</v>
          </cell>
          <cell r="AG370">
            <v>14.2813698812461</v>
          </cell>
          <cell r="AH370">
            <v>41.724923382509431</v>
          </cell>
          <cell r="AI370">
            <v>0.56201656400000033</v>
          </cell>
          <cell r="AJ370">
            <v>0.35965891999999933</v>
          </cell>
          <cell r="AK370">
            <v>14.302625695271647</v>
          </cell>
          <cell r="AL370">
            <v>41.785043903457854</v>
          </cell>
          <cell r="AM370">
            <v>0.74930444899999982</v>
          </cell>
          <cell r="AN370">
            <v>0.44707410800000069</v>
          </cell>
          <cell r="AO370">
            <v>14.326655982111612</v>
          </cell>
          <cell r="AP370">
            <v>41.853011818571439</v>
          </cell>
          <cell r="AQ370">
            <v>0.95987076100000013</v>
          </cell>
          <cell r="AR370">
            <v>0.53427841200000081</v>
          </cell>
          <cell r="AS370">
            <v>14.352704155642577</v>
          </cell>
          <cell r="AT370">
            <v>41.926687179136515</v>
          </cell>
          <cell r="AU370">
            <v>14.233000000000001</v>
          </cell>
          <cell r="AV370">
            <v>41.968000000000004</v>
          </cell>
          <cell r="AW370">
            <v>1.2045639780000001</v>
          </cell>
          <cell r="AX370">
            <v>0.62119921599999994</v>
          </cell>
          <cell r="AY370">
            <v>14.392712859323094</v>
          </cell>
          <cell r="AZ370">
            <v>42.419736183480211</v>
          </cell>
          <cell r="BA370">
            <v>2.8039956206000003</v>
          </cell>
          <cell r="BB370">
            <v>1.0443450000000007</v>
          </cell>
          <cell r="BC370">
            <v>14.56964249897527</v>
          </cell>
          <cell r="BD370">
            <v>42.920168775443997</v>
          </cell>
          <cell r="BE370">
            <v>14.260999999999999</v>
          </cell>
          <cell r="BF370">
            <v>42.960999999999999</v>
          </cell>
          <cell r="BG370">
            <v>4.6219304922470004</v>
          </cell>
          <cell r="BH370">
            <v>1.1284381680000015</v>
          </cell>
          <cell r="BI370">
            <v>14.76402680211109</v>
          </cell>
          <cell r="BJ370">
            <v>44.383774651565339</v>
          </cell>
          <cell r="BK370">
            <v>6.2510268091740002</v>
          </cell>
          <cell r="BL370">
            <v>1.1284381680000015</v>
          </cell>
          <cell r="BM370">
            <v>14.906535771370731</v>
          </cell>
          <cell r="BN370">
            <v>44.786850885738929</v>
          </cell>
          <cell r="BO370">
            <v>14.196999999999999</v>
          </cell>
          <cell r="BP370">
            <v>43.098999999999997</v>
          </cell>
          <cell r="BQ370">
            <v>7.5218381361464006</v>
          </cell>
          <cell r="BR370">
            <v>1.1284381680000015</v>
          </cell>
          <cell r="BS370">
            <v>14.953702932236903</v>
          </cell>
          <cell r="BT370">
            <v>45.239279098913833</v>
          </cell>
        </row>
        <row r="371">
          <cell r="B371" t="str">
            <v>Withyfold Drive</v>
          </cell>
          <cell r="C371" t="str">
            <v>WITHYFOLD DRIVE</v>
          </cell>
          <cell r="D371">
            <v>11</v>
          </cell>
          <cell r="E371">
            <v>33.405000000000001</v>
          </cell>
          <cell r="F371">
            <v>13.1</v>
          </cell>
          <cell r="G371">
            <v>1.0196924924498985</v>
          </cell>
          <cell r="H371">
            <v>0.87689719846952952</v>
          </cell>
          <cell r="I371">
            <v>11.486000000000001</v>
          </cell>
          <cell r="J371">
            <v>34.058999999999997</v>
          </cell>
          <cell r="K371">
            <v>2.3177375000000056E-2</v>
          </cell>
          <cell r="L371">
            <v>2.6064520000002034E-3</v>
          </cell>
          <cell r="M371">
            <v>11.487353299950836</v>
          </cell>
          <cell r="N371">
            <v>34.062827710288857</v>
          </cell>
          <cell r="O371">
            <v>5.5754792999999969E-2</v>
          </cell>
          <cell r="P371">
            <v>5.0101960000006329E-3</v>
          </cell>
          <cell r="Q371">
            <v>11.489189334796041</v>
          </cell>
          <cell r="R371">
            <v>34.06802080104702</v>
          </cell>
          <cell r="S371">
            <v>9.9079695999999884E-2</v>
          </cell>
          <cell r="T371">
            <v>7.3573359999992149E-3</v>
          </cell>
          <cell r="U371">
            <v>11.491586495370631</v>
          </cell>
          <cell r="V371">
            <v>34.074800995038558</v>
          </cell>
          <cell r="W371">
            <v>0.16104484499999994</v>
          </cell>
          <cell r="X371">
            <v>9.0745344000001449E-2</v>
          </cell>
          <cell r="Y371">
            <v>11.499215557581678</v>
          </cell>
          <cell r="Z371">
            <v>34.096379241532659</v>
          </cell>
          <cell r="AA371">
            <v>0.24511757899999997</v>
          </cell>
          <cell r="AB371">
            <v>0.17410702000000056</v>
          </cell>
          <cell r="AC371">
            <v>11.508003585007597</v>
          </cell>
          <cell r="AD371">
            <v>34.12123553667714</v>
          </cell>
          <cell r="AE371">
            <v>0.35072925399999999</v>
          </cell>
          <cell r="AF371">
            <v>0.25772478399999921</v>
          </cell>
          <cell r="AG371">
            <v>11.517935554784438</v>
          </cell>
          <cell r="AH371">
            <v>34.14932738939612</v>
          </cell>
          <cell r="AI371">
            <v>0.48146940599999999</v>
          </cell>
          <cell r="AJ371">
            <v>0.34097368800000138</v>
          </cell>
          <cell r="AK371">
            <v>11.529167067428551</v>
          </cell>
          <cell r="AL371">
            <v>34.181094904410656</v>
          </cell>
          <cell r="AM371">
            <v>0.63582858200000003</v>
          </cell>
          <cell r="AN371">
            <v>0.42445858000000092</v>
          </cell>
          <cell r="AO371">
            <v>11.541650643490819</v>
          </cell>
          <cell r="AP371">
            <v>34.21640378955901</v>
          </cell>
          <cell r="AQ371">
            <v>0.8076138209999999</v>
          </cell>
          <cell r="AR371">
            <v>0.5077965480000004</v>
          </cell>
          <cell r="AS371">
            <v>11.555041139148816</v>
          </cell>
          <cell r="AT371">
            <v>34.254277830691883</v>
          </cell>
          <cell r="AU371">
            <v>11.494999999999999</v>
          </cell>
          <cell r="AV371">
            <v>34.378</v>
          </cell>
          <cell r="AW371">
            <v>0.99281247699999997</v>
          </cell>
          <cell r="AX371">
            <v>0.59092959600000006</v>
          </cell>
          <cell r="AY371">
            <v>11.57812490110668</v>
          </cell>
          <cell r="AZ371">
            <v>34.613112725031982</v>
          </cell>
          <cell r="BA371">
            <v>2.1681921219999998</v>
          </cell>
          <cell r="BB371">
            <v>0.99799652800000116</v>
          </cell>
          <cell r="BC371">
            <v>11.661181806307512</v>
          </cell>
          <cell r="BD371">
            <v>34.848033128599489</v>
          </cell>
          <cell r="BE371">
            <v>11.504</v>
          </cell>
          <cell r="BF371">
            <v>34.723999999999997</v>
          </cell>
          <cell r="BG371">
            <v>3.5905700311999995</v>
          </cell>
          <cell r="BH371">
            <v>1.079005380000003</v>
          </cell>
          <cell r="BI371">
            <v>11.749089147332507</v>
          </cell>
          <cell r="BJ371">
            <v>35.417216792296173</v>
          </cell>
          <cell r="BK371">
            <v>4.9361731698699991</v>
          </cell>
          <cell r="BL371">
            <v>1.0790053800000012</v>
          </cell>
          <cell r="BM371">
            <v>11.819714995908281</v>
          </cell>
          <cell r="BN371">
            <v>35.616976858116118</v>
          </cell>
          <cell r="BO371">
            <v>11.512</v>
          </cell>
          <cell r="BP371">
            <v>35.021000000000001</v>
          </cell>
          <cell r="BQ371">
            <v>6.0171238488099998</v>
          </cell>
          <cell r="BR371">
            <v>1.0790053800000012</v>
          </cell>
          <cell r="BS371">
            <v>11.884450192768893</v>
          </cell>
          <cell r="BT371">
            <v>36.074448227844485</v>
          </cell>
        </row>
        <row r="372">
          <cell r="B372" t="str">
            <v>Woodbine St</v>
          </cell>
          <cell r="C372" t="str">
            <v>WOODBINE ST</v>
          </cell>
          <cell r="D372">
            <v>6.6</v>
          </cell>
          <cell r="E372">
            <v>54.75</v>
          </cell>
          <cell r="F372">
            <v>21.9</v>
          </cell>
          <cell r="G372">
            <v>0.66116400242660278</v>
          </cell>
          <cell r="H372">
            <v>0.57715397264639179</v>
          </cell>
          <cell r="I372">
            <v>12.638</v>
          </cell>
          <cell r="J372">
            <v>36.194000000000003</v>
          </cell>
          <cell r="K372">
            <v>1.6444726000000021E-2</v>
          </cell>
          <cell r="L372">
            <v>2.6688119999995763E-3</v>
          </cell>
          <cell r="M372">
            <v>12.639672000955979</v>
          </cell>
          <cell r="N372">
            <v>36.198729132856499</v>
          </cell>
          <cell r="O372">
            <v>3.9627710999999954E-2</v>
          </cell>
          <cell r="P372">
            <v>30.005083184</v>
          </cell>
          <cell r="Q372">
            <v>15.266230594386778</v>
          </cell>
          <cell r="R372">
            <v>43.627758703251367</v>
          </cell>
          <cell r="S372">
            <v>7.0538207999999991E-2</v>
          </cell>
          <cell r="T372">
            <v>30.007405852000005</v>
          </cell>
          <cell r="U372">
            <v>15.269137742380533</v>
          </cell>
          <cell r="V372">
            <v>43.635981359492554</v>
          </cell>
          <cell r="W372">
            <v>0.11169955300000001</v>
          </cell>
          <cell r="X372">
            <v>30.05254648</v>
          </cell>
          <cell r="Y372">
            <v>15.276687207129493</v>
          </cell>
          <cell r="Z372">
            <v>43.657334470365832</v>
          </cell>
          <cell r="AA372">
            <v>0.16831625300000008</v>
          </cell>
          <cell r="AB372">
            <v>30.097637748</v>
          </cell>
          <cell r="AC372">
            <v>15.285584346933058</v>
          </cell>
          <cell r="AD372">
            <v>43.682499381918895</v>
          </cell>
          <cell r="AE372">
            <v>0.24009366200000004</v>
          </cell>
          <cell r="AF372">
            <v>30.142952376</v>
          </cell>
          <cell r="AG372">
            <v>15.29582724376365</v>
          </cell>
          <cell r="AH372">
            <v>43.711470669150515</v>
          </cell>
          <cell r="AI372">
            <v>0.33058276800000008</v>
          </cell>
          <cell r="AJ372">
            <v>30.187901228000001</v>
          </cell>
          <cell r="AK372">
            <v>15.307674992477256</v>
          </cell>
          <cell r="AL372">
            <v>43.744981162979258</v>
          </cell>
          <cell r="AM372">
            <v>0.438767448</v>
          </cell>
          <cell r="AN372">
            <v>30.233056160000015</v>
          </cell>
          <cell r="AO372">
            <v>15.321088729790231</v>
          </cell>
          <cell r="AP372">
            <v>43.7829209414395</v>
          </cell>
          <cell r="AQ372">
            <v>0.560031104</v>
          </cell>
          <cell r="AR372">
            <v>30.278057668000002</v>
          </cell>
          <cell r="AS372">
            <v>15.335633159667847</v>
          </cell>
          <cell r="AT372">
            <v>43.824058801419305</v>
          </cell>
          <cell r="AU372">
            <v>12.647</v>
          </cell>
          <cell r="AV372">
            <v>36.540999999999997</v>
          </cell>
          <cell r="AW372">
            <v>0.69991332299999998</v>
          </cell>
          <cell r="AX372">
            <v>30.322856863999998</v>
          </cell>
          <cell r="AY372">
            <v>15.360788593707932</v>
          </cell>
          <cell r="AZ372">
            <v>44.216753269270328</v>
          </cell>
          <cell r="BA372">
            <v>1.6087822580000002</v>
          </cell>
          <cell r="BB372">
            <v>29.82781632</v>
          </cell>
          <cell r="BC372">
            <v>15.396989189608259</v>
          </cell>
          <cell r="BD372">
            <v>44.319144016646788</v>
          </cell>
          <cell r="BE372">
            <v>12.657999999999999</v>
          </cell>
          <cell r="BF372">
            <v>36.92</v>
          </cell>
          <cell r="BG372">
            <v>2.6460472407200002</v>
          </cell>
          <cell r="BH372">
            <v>24.071633991999995</v>
          </cell>
          <cell r="BI372">
            <v>14.99519097755053</v>
          </cell>
          <cell r="BJ372">
            <v>43.530574356615986</v>
          </cell>
          <cell r="BK372">
            <v>3.5831171311962997</v>
          </cell>
          <cell r="BL372">
            <v>10.790633992</v>
          </cell>
          <cell r="BM372">
            <v>13.91537713337001</v>
          </cell>
          <cell r="BN372">
            <v>40.476399590059351</v>
          </cell>
          <cell r="BO372">
            <v>12.659000000000001</v>
          </cell>
          <cell r="BP372">
            <v>36.96</v>
          </cell>
          <cell r="BQ372">
            <v>4.3210906129947997</v>
          </cell>
          <cell r="BR372">
            <v>6.8126339920000012</v>
          </cell>
          <cell r="BS372">
            <v>13.632948317844987</v>
          </cell>
          <cell r="BT372">
            <v>39.714741840293684</v>
          </cell>
        </row>
        <row r="373">
          <cell r="B373" t="str">
            <v>Woodfield Rd</v>
          </cell>
          <cell r="C373" t="str">
            <v>WOODFIELD RD</v>
          </cell>
          <cell r="D373">
            <v>11</v>
          </cell>
          <cell r="E373">
            <v>33.405000000000001</v>
          </cell>
          <cell r="F373">
            <v>13.1</v>
          </cell>
          <cell r="G373">
            <v>0.63780302694200142</v>
          </cell>
          <cell r="H373">
            <v>0.55901176991275758</v>
          </cell>
          <cell r="I373">
            <v>7.3209999999999997</v>
          </cell>
          <cell r="J373">
            <v>21.3</v>
          </cell>
          <cell r="K373">
            <v>3.519018500000004E-2</v>
          </cell>
          <cell r="L373">
            <v>3.9473119999984263E-3</v>
          </cell>
          <cell r="M373">
            <v>7.3230541858571234</v>
          </cell>
          <cell r="N373">
            <v>21.305810114997559</v>
          </cell>
          <cell r="O373">
            <v>8.4888006999999988E-2</v>
          </cell>
          <cell r="P373">
            <v>7.5374799999989861E-3</v>
          </cell>
          <cell r="Q373">
            <v>7.3258510799817662</v>
          </cell>
          <cell r="R373">
            <v>21.313720926204741</v>
          </cell>
          <cell r="S373">
            <v>0.15125303000000012</v>
          </cell>
          <cell r="T373">
            <v>1.1004715999998638E-2</v>
          </cell>
          <cell r="U373">
            <v>7.3295163230301092</v>
          </cell>
          <cell r="V373">
            <v>21.324087799061463</v>
          </cell>
          <cell r="W373">
            <v>0.24031824200000007</v>
          </cell>
          <cell r="X373">
            <v>9.3226571999997176E-2</v>
          </cell>
          <cell r="Y373">
            <v>7.338506562559064</v>
          </cell>
          <cell r="Z373">
            <v>21.349516036403124</v>
          </cell>
          <cell r="AA373">
            <v>0.36287305400000003</v>
          </cell>
          <cell r="AB373">
            <v>0.1753825159999991</v>
          </cell>
          <cell r="AC373">
            <v>7.3492510907483917</v>
          </cell>
          <cell r="AD373">
            <v>21.379906151376421</v>
          </cell>
          <cell r="AE373">
            <v>0.5183048589999999</v>
          </cell>
          <cell r="AF373">
            <v>0.25788425199999843</v>
          </cell>
          <cell r="AG373">
            <v>7.3617393629252641</v>
          </cell>
          <cell r="AH373">
            <v>21.415228319142695</v>
          </cell>
          <cell r="AI373">
            <v>0.71415476600000005</v>
          </cell>
          <cell r="AJ373">
            <v>0.33983381999999818</v>
          </cell>
          <cell r="AK373">
            <v>7.3763200539863538</v>
          </cell>
          <cell r="AL373">
            <v>21.456468741237426</v>
          </cell>
          <cell r="AM373">
            <v>0.94822616399999982</v>
          </cell>
          <cell r="AN373">
            <v>0.4221029879999989</v>
          </cell>
          <cell r="AO373">
            <v>7.3929236277077806</v>
          </cell>
          <cell r="AP373">
            <v>21.503430739518834</v>
          </cell>
          <cell r="AQ373">
            <v>1.2105625330000001</v>
          </cell>
          <cell r="AR373">
            <v>0.50414427199999601</v>
          </cell>
          <cell r="AS373">
            <v>7.4109987668589117</v>
          </cell>
          <cell r="AT373">
            <v>21.554554953377455</v>
          </cell>
          <cell r="AU373">
            <v>7.3330000000000002</v>
          </cell>
          <cell r="AV373">
            <v>21.709</v>
          </cell>
          <cell r="AW373">
            <v>1.5114959800000003</v>
          </cell>
          <cell r="AX373">
            <v>0.58588006799999626</v>
          </cell>
          <cell r="AY373">
            <v>7.4430836932640609</v>
          </cell>
          <cell r="AZ373">
            <v>22.020363704020308</v>
          </cell>
          <cell r="BA373">
            <v>3.4620682359999995</v>
          </cell>
          <cell r="BB373">
            <v>0.98241900400000226</v>
          </cell>
          <cell r="BC373">
            <v>7.5662750822203506</v>
          </cell>
          <cell r="BD373">
            <v>22.368801570079437</v>
          </cell>
          <cell r="BE373">
            <v>7.3360000000000003</v>
          </cell>
          <cell r="BF373">
            <v>22.28</v>
          </cell>
          <cell r="BG373">
            <v>5.6970361070999997</v>
          </cell>
          <cell r="BH373">
            <v>1.0578466560000042</v>
          </cell>
          <cell r="BI373">
            <v>7.690539398329105</v>
          </cell>
          <cell r="BJ373">
            <v>23.282788851025234</v>
          </cell>
          <cell r="BK373">
            <v>7.7147416074109998</v>
          </cell>
          <cell r="BL373">
            <v>0.7007784680000011</v>
          </cell>
          <cell r="BM373">
            <v>7.7777002528099315</v>
          </cell>
          <cell r="BN373">
            <v>23.529316976054858</v>
          </cell>
          <cell r="BO373">
            <v>7.3419999999999996</v>
          </cell>
          <cell r="BP373">
            <v>22.478999999999999</v>
          </cell>
          <cell r="BQ373">
            <v>9.2947620973670002</v>
          </cell>
          <cell r="BR373">
            <v>-0.25473850800000442</v>
          </cell>
          <cell r="BS373">
            <v>7.8164781866183271</v>
          </cell>
          <cell r="BT373">
            <v>23.821026973131662</v>
          </cell>
        </row>
        <row r="374">
          <cell r="B374" t="str">
            <v>Woodhill Lane</v>
          </cell>
          <cell r="C374" t="str">
            <v>WOODHILL LANE</v>
          </cell>
          <cell r="D374">
            <v>6.6</v>
          </cell>
          <cell r="E374">
            <v>33.405000000000001</v>
          </cell>
          <cell r="F374">
            <v>13.1</v>
          </cell>
          <cell r="G374">
            <v>0.65729267280699721</v>
          </cell>
          <cell r="H374">
            <v>0.57036022007137732</v>
          </cell>
          <cell r="I374">
            <v>7.47</v>
          </cell>
          <cell r="J374">
            <v>21.952000000000002</v>
          </cell>
          <cell r="K374">
            <v>1.7615515000000137E-2</v>
          </cell>
          <cell r="L374">
            <v>2.0339560000000034E-3</v>
          </cell>
          <cell r="M374">
            <v>7.4717188829350425</v>
          </cell>
          <cell r="N374">
            <v>21.956861735117741</v>
          </cell>
          <cell r="O374">
            <v>4.1350478000000024E-2</v>
          </cell>
          <cell r="P374">
            <v>3.8490960000001628E-3</v>
          </cell>
          <cell r="Q374">
            <v>7.4739539373054784</v>
          </cell>
          <cell r="R374">
            <v>21.963183423524363</v>
          </cell>
          <cell r="S374">
            <v>7.1734313999999966E-2</v>
          </cell>
          <cell r="T374">
            <v>5.5761439999999496E-3</v>
          </cell>
          <cell r="U374">
            <v>7.4767629111723446</v>
          </cell>
          <cell r="V374">
            <v>21.971128401402108</v>
          </cell>
          <cell r="W374">
            <v>0.11098295800000002</v>
          </cell>
          <cell r="X374">
            <v>7.1422104000000264E-2</v>
          </cell>
          <cell r="Y374">
            <v>7.4859563047950379</v>
          </cell>
          <cell r="Z374">
            <v>21.997131245293005</v>
          </cell>
          <cell r="AA374">
            <v>0.16275665699999997</v>
          </cell>
          <cell r="AB374">
            <v>0.1372180080000005</v>
          </cell>
          <cell r="AC374">
            <v>7.4962409778163357</v>
          </cell>
          <cell r="AD374">
            <v>22.02622069343559</v>
          </cell>
          <cell r="AE374">
            <v>0.22630304200000007</v>
          </cell>
          <cell r="AF374">
            <v>0.20316064000000011</v>
          </cell>
          <cell r="AG374">
            <v>7.5075683291530098</v>
          </cell>
          <cell r="AH374">
            <v>22.058259281207768</v>
          </cell>
          <cell r="AI374">
            <v>0.30374939800000011</v>
          </cell>
          <cell r="AJ374">
            <v>0.26883224799999983</v>
          </cell>
          <cell r="AK374">
            <v>7.5200879041592632</v>
          </cell>
          <cell r="AL374">
            <v>22.093669986745748</v>
          </cell>
          <cell r="AM374">
            <v>0.39393308899999979</v>
          </cell>
          <cell r="AN374">
            <v>0.33463942800000002</v>
          </cell>
          <cell r="AO374">
            <v>7.5337335664869869</v>
          </cell>
          <cell r="AP374">
            <v>22.13226574820861</v>
          </cell>
          <cell r="AQ374">
            <v>0.49336764600000016</v>
          </cell>
          <cell r="AR374">
            <v>0.40032935600000119</v>
          </cell>
          <cell r="AS374">
            <v>7.5481782128301003</v>
          </cell>
          <cell r="AT374">
            <v>22.173121377732837</v>
          </cell>
          <cell r="AU374">
            <v>7.4740000000000002</v>
          </cell>
          <cell r="AV374">
            <v>22.113</v>
          </cell>
          <cell r="AW374">
            <v>0.6054310209999999</v>
          </cell>
          <cell r="AX374">
            <v>0.46587075999999872</v>
          </cell>
          <cell r="AY374">
            <v>7.5677146017641936</v>
          </cell>
          <cell r="AZ374">
            <v>22.37806492161463</v>
          </cell>
          <cell r="BA374">
            <v>1.314054085</v>
          </cell>
          <cell r="BB374">
            <v>0.78786668800000026</v>
          </cell>
          <cell r="BC374">
            <v>7.6578703824404268</v>
          </cell>
          <cell r="BD374">
            <v>22.633063977131958</v>
          </cell>
          <cell r="BE374">
            <v>7.4880000000000004</v>
          </cell>
          <cell r="BF374">
            <v>22.623000000000001</v>
          </cell>
          <cell r="BG374">
            <v>2.1378418668000001</v>
          </cell>
          <cell r="BH374">
            <v>0.85200247200000145</v>
          </cell>
          <cell r="BI374">
            <v>7.7495435505820094</v>
          </cell>
          <cell r="BJ374">
            <v>23.362756872768582</v>
          </cell>
          <cell r="BK374">
            <v>2.9253458118000002</v>
          </cell>
          <cell r="BL374">
            <v>0.85200247200000145</v>
          </cell>
          <cell r="BM374">
            <v>7.8184322800719555</v>
          </cell>
          <cell r="BN374">
            <v>23.55760362384725</v>
          </cell>
          <cell r="BO374">
            <v>7.4720000000000004</v>
          </cell>
          <cell r="BP374">
            <v>22.872</v>
          </cell>
          <cell r="BQ374">
            <v>3.5930747617049996</v>
          </cell>
          <cell r="BR374">
            <v>0.85200247200000145</v>
          </cell>
          <cell r="BS374">
            <v>7.8608434147648882</v>
          </cell>
          <cell r="BT374">
            <v>23.971815261599943</v>
          </cell>
        </row>
        <row r="375">
          <cell r="B375" t="str">
            <v>Woodhouse Park</v>
          </cell>
          <cell r="C375" t="str">
            <v>WOODHOUSE PARK</v>
          </cell>
          <cell r="D375">
            <v>11</v>
          </cell>
          <cell r="E375">
            <v>62.5</v>
          </cell>
          <cell r="F375">
            <v>25</v>
          </cell>
          <cell r="G375">
            <v>0.39185337760210531</v>
          </cell>
          <cell r="H375">
            <v>0.3468401085127033</v>
          </cell>
          <cell r="I375">
            <v>8.67</v>
          </cell>
          <cell r="J375">
            <v>24.488</v>
          </cell>
          <cell r="K375">
            <v>1.8602247000000016E-2</v>
          </cell>
          <cell r="L375">
            <v>5.0199799999983696E-4</v>
          </cell>
          <cell r="M375">
            <v>8.6710027128175824</v>
          </cell>
          <cell r="N375">
            <v>24.490836100131581</v>
          </cell>
          <cell r="O375">
            <v>2.0454415470000002</v>
          </cell>
          <cell r="P375">
            <v>1.6810534740000005</v>
          </cell>
          <cell r="Q375">
            <v>8.865590263955287</v>
          </cell>
          <cell r="R375">
            <v>25.041212807907399</v>
          </cell>
          <cell r="S375">
            <v>2.0819336700000002</v>
          </cell>
          <cell r="T375">
            <v>1.6816588899999991</v>
          </cell>
          <cell r="U375">
            <v>8.867537379785098</v>
          </cell>
          <cell r="V375">
            <v>25.046720083135458</v>
          </cell>
          <cell r="W375">
            <v>2.1311068654</v>
          </cell>
          <cell r="X375">
            <v>1.7076406259999999</v>
          </cell>
          <cell r="Y375">
            <v>8.8714819906827991</v>
          </cell>
          <cell r="Z375">
            <v>25.057877127595088</v>
          </cell>
          <cell r="AA375">
            <v>2.2000033415000004</v>
          </cell>
          <cell r="AB375">
            <v>1.7336615619999987</v>
          </cell>
          <cell r="AC375">
            <v>8.8764638628124999</v>
          </cell>
          <cell r="AD375">
            <v>25.071967989858752</v>
          </cell>
          <cell r="AE375">
            <v>2.2885355790000004</v>
          </cell>
          <cell r="AF375">
            <v>1.7598084620000005</v>
          </cell>
          <cell r="AG375">
            <v>8.8824829565312342</v>
          </cell>
          <cell r="AH375">
            <v>25.088992557799205</v>
          </cell>
          <cell r="AI375">
            <v>2.401672161</v>
          </cell>
          <cell r="AJ375">
            <v>1.7858654179999998</v>
          </cell>
          <cell r="AK375">
            <v>8.8897887225888468</v>
          </cell>
          <cell r="AL375">
            <v>25.10965638468361</v>
          </cell>
          <cell r="AM375">
            <v>2.5382932350000003</v>
          </cell>
          <cell r="AN375">
            <v>1.812037594</v>
          </cell>
          <cell r="AO375">
            <v>8.8983331522897338</v>
          </cell>
          <cell r="AP375">
            <v>25.133823681415087</v>
          </cell>
          <cell r="AQ375">
            <v>2.692366807</v>
          </cell>
          <cell r="AR375">
            <v>1.8381875140000008</v>
          </cell>
          <cell r="AS375">
            <v>8.9077924324370521</v>
          </cell>
          <cell r="AT375">
            <v>25.160578565964332</v>
          </cell>
          <cell r="AU375">
            <v>8.6760000000000002</v>
          </cell>
          <cell r="AV375">
            <v>24.651</v>
          </cell>
          <cell r="AW375">
            <v>2.871645676</v>
          </cell>
          <cell r="AX375">
            <v>1.8642850139999987</v>
          </cell>
          <cell r="AY375">
            <v>8.9245718962486276</v>
          </cell>
          <cell r="AZ375">
            <v>25.354067493799214</v>
          </cell>
          <cell r="BA375">
            <v>4.0450178668000003</v>
          </cell>
          <cell r="BB375">
            <v>1.9916187819999984</v>
          </cell>
          <cell r="BC375">
            <v>8.9928412540167848</v>
          </cell>
          <cell r="BD375">
            <v>25.547162397099672</v>
          </cell>
          <cell r="BE375">
            <v>8.6349999999999998</v>
          </cell>
          <cell r="BF375">
            <v>24.741</v>
          </cell>
          <cell r="BG375">
            <v>5.372318206069</v>
          </cell>
          <cell r="BH375">
            <v>2.0111918940000035</v>
          </cell>
          <cell r="BI375">
            <v>9.0225337767126508</v>
          </cell>
          <cell r="BJ375">
            <v>25.837111045809394</v>
          </cell>
          <cell r="BK375">
            <v>6.53828935474401</v>
          </cell>
          <cell r="BL375">
            <v>1.3929842819999991</v>
          </cell>
          <cell r="BM375">
            <v>9.0512839062900667</v>
          </cell>
          <cell r="BN375">
            <v>25.918428692146126</v>
          </cell>
          <cell r="BO375">
            <v>8.641</v>
          </cell>
          <cell r="BP375">
            <v>24.905000000000001</v>
          </cell>
          <cell r="BQ375">
            <v>7.4197952525611992</v>
          </cell>
          <cell r="BR375">
            <v>-0.2613436140000025</v>
          </cell>
          <cell r="BS375">
            <v>9.01672127095493</v>
          </cell>
          <cell r="BT375">
            <v>25.967700234113035</v>
          </cell>
        </row>
        <row r="376">
          <cell r="B376" t="str">
            <v>Woodley</v>
          </cell>
          <cell r="C376" t="str">
            <v>WOODLEY</v>
          </cell>
          <cell r="D376">
            <v>11</v>
          </cell>
          <cell r="E376">
            <v>33.405000000000001</v>
          </cell>
          <cell r="F376">
            <v>13.1</v>
          </cell>
          <cell r="G376">
            <v>0.95009518918566793</v>
          </cell>
          <cell r="H376">
            <v>0.74290349915012421</v>
          </cell>
          <cell r="I376">
            <v>9.7309999999999999</v>
          </cell>
          <cell r="J376">
            <v>31.734999999999999</v>
          </cell>
          <cell r="K376">
            <v>1.8611300999999969E-2</v>
          </cell>
          <cell r="L376">
            <v>1.1240800000003048E-3</v>
          </cell>
          <cell r="M376">
            <v>9.7320358388666275</v>
          </cell>
          <cell r="N376">
            <v>31.737929794747238</v>
          </cell>
          <cell r="O376">
            <v>4.4741831000000065E-2</v>
          </cell>
          <cell r="P376">
            <v>2.0021957279999967</v>
          </cell>
          <cell r="Q376">
            <v>9.8384363591548176</v>
          </cell>
          <cell r="R376">
            <v>32.03887591241746</v>
          </cell>
          <cell r="S376">
            <v>7.9459630999999975E-2</v>
          </cell>
          <cell r="T376">
            <v>2.003269404000001</v>
          </cell>
          <cell r="U376">
            <v>9.840314924455118</v>
          </cell>
          <cell r="V376">
            <v>32.044189297468435</v>
          </cell>
          <cell r="W376">
            <v>0.12538412100000018</v>
          </cell>
          <cell r="X376">
            <v>2.0433885200000006</v>
          </cell>
          <cell r="Y376">
            <v>9.8448310425538583</v>
          </cell>
          <cell r="Z376">
            <v>32.056962808397472</v>
          </cell>
          <cell r="AA376">
            <v>0.18837900999999979</v>
          </cell>
          <cell r="AB376">
            <v>2.0835151759999988</v>
          </cell>
          <cell r="AC376">
            <v>9.8502435199870408</v>
          </cell>
          <cell r="AD376">
            <v>32.072271606381562</v>
          </cell>
          <cell r="AE376">
            <v>0.2680737320000004</v>
          </cell>
          <cell r="AF376">
            <v>2.123782239999997</v>
          </cell>
          <cell r="AG376">
            <v>9.8565398808451832</v>
          </cell>
          <cell r="AH376">
            <v>32.090080404219918</v>
          </cell>
          <cell r="AI376">
            <v>0.3683836669999998</v>
          </cell>
          <cell r="AJ376">
            <v>2.163887203999991</v>
          </cell>
          <cell r="AK376">
            <v>9.8639097517302634</v>
          </cell>
          <cell r="AL376">
            <v>32.11092554693716</v>
          </cell>
          <cell r="AM376">
            <v>0.48815902800000011</v>
          </cell>
          <cell r="AN376">
            <v>2.2041208479999952</v>
          </cell>
          <cell r="AO376">
            <v>9.8723080464674915</v>
          </cell>
          <cell r="AP376">
            <v>32.134679511573552</v>
          </cell>
          <cell r="AQ376">
            <v>0.62230533100000018</v>
          </cell>
          <cell r="AR376">
            <v>2.2442951039999954</v>
          </cell>
          <cell r="AS376">
            <v>9.8814575029823946</v>
          </cell>
          <cell r="AT376">
            <v>32.160558082556989</v>
          </cell>
          <cell r="AU376">
            <v>9.7349999999999994</v>
          </cell>
          <cell r="AV376">
            <v>31.704999999999998</v>
          </cell>
          <cell r="AW376">
            <v>0.77728013399999973</v>
          </cell>
          <cell r="AX376">
            <v>2.2843781320000005</v>
          </cell>
          <cell r="AY376">
            <v>9.895695384003794</v>
          </cell>
          <cell r="AZ376">
            <v>32.159515182937838</v>
          </cell>
          <cell r="BA376">
            <v>1.7830088589000006</v>
          </cell>
          <cell r="BB376">
            <v>2.3610976679999958</v>
          </cell>
          <cell r="BC376">
            <v>9.9525091835323813</v>
          </cell>
          <cell r="BD376">
            <v>32.320208874584381</v>
          </cell>
          <cell r="BE376">
            <v>9.7420000000000009</v>
          </cell>
          <cell r="BF376">
            <v>31.925000000000001</v>
          </cell>
          <cell r="BG376">
            <v>2.9278461662190005</v>
          </cell>
          <cell r="BH376">
            <v>1.7542380919999943</v>
          </cell>
          <cell r="BI376">
            <v>9.9877456915319325</v>
          </cell>
          <cell r="BJ376">
            <v>32.620073779718425</v>
          </cell>
          <cell r="BK376">
            <v>3.9616115101268004</v>
          </cell>
          <cell r="BL376">
            <v>-2.1295491080000026</v>
          </cell>
          <cell r="BM376">
            <v>9.838158338276374</v>
          </cell>
          <cell r="BN376">
            <v>32.19697685225141</v>
          </cell>
          <cell r="BO376">
            <v>9.7550000000000008</v>
          </cell>
          <cell r="BP376">
            <v>32.152000000000001</v>
          </cell>
          <cell r="BQ376">
            <v>4.7771732580623993</v>
          </cell>
          <cell r="BR376">
            <v>-2.6811363080000028</v>
          </cell>
          <cell r="BS376">
            <v>9.865013408849995</v>
          </cell>
          <cell r="BT376">
            <v>32.463164909677111</v>
          </cell>
        </row>
        <row r="377">
          <cell r="B377" t="str">
            <v>Woolfold</v>
          </cell>
          <cell r="C377" t="str">
            <v>WOOLFOLD</v>
          </cell>
          <cell r="D377">
            <v>11</v>
          </cell>
          <cell r="E377">
            <v>62.5</v>
          </cell>
          <cell r="F377">
            <v>25</v>
          </cell>
          <cell r="G377">
            <v>0.35424834371244435</v>
          </cell>
          <cell r="H377">
            <v>0.30619565914080954</v>
          </cell>
          <cell r="I377">
            <v>7.6539999999999999</v>
          </cell>
          <cell r="J377">
            <v>22.138000000000002</v>
          </cell>
          <cell r="K377">
            <v>1.3435890999999978E-2</v>
          </cell>
          <cell r="L377">
            <v>3.5490559999997728E-3</v>
          </cell>
          <cell r="M377">
            <v>7.6548914785202387</v>
          </cell>
          <cell r="N377">
            <v>22.140521482027772</v>
          </cell>
          <cell r="O377">
            <v>3.2484592999999951E-2</v>
          </cell>
          <cell r="P377">
            <v>6.7826840000000388E-3</v>
          </cell>
          <cell r="Q377">
            <v>7.656060997540572</v>
          </cell>
          <cell r="R377">
            <v>22.143829381347793</v>
          </cell>
          <cell r="S377">
            <v>5.8006205999999949E-2</v>
          </cell>
          <cell r="T377">
            <v>9.9089439999997531E-3</v>
          </cell>
          <cell r="U377">
            <v>7.6575646209213231</v>
          </cell>
          <cell r="V377">
            <v>22.148082270503309</v>
          </cell>
          <cell r="W377">
            <v>9.2130292000000003E-2</v>
          </cell>
          <cell r="X377">
            <v>4.4166391999999721E-2</v>
          </cell>
          <cell r="Y377">
            <v>7.6611537206542772</v>
          </cell>
          <cell r="Z377">
            <v>22.158233777541419</v>
          </cell>
          <cell r="AA377">
            <v>0.1392792169999999</v>
          </cell>
          <cell r="AB377">
            <v>7.8365539999999179E-2</v>
          </cell>
          <cell r="AC377">
            <v>7.665423387185605</v>
          </cell>
          <cell r="AD377">
            <v>22.170310218172247</v>
          </cell>
          <cell r="AE377">
            <v>0.19925485599999992</v>
          </cell>
          <cell r="AF377">
            <v>0.11287891999999999</v>
          </cell>
          <cell r="AG377">
            <v>7.6703827745087976</v>
          </cell>
          <cell r="AH377">
            <v>22.184337483799286</v>
          </cell>
          <cell r="AI377">
            <v>0.27512182299999999</v>
          </cell>
          <cell r="AJ377">
            <v>0.14689073200000013</v>
          </cell>
          <cell r="AK377">
            <v>7.6761499147482413</v>
          </cell>
          <cell r="AL377">
            <v>22.200649419684744</v>
          </cell>
          <cell r="AM377">
            <v>0.36606158699999991</v>
          </cell>
          <cell r="AN377">
            <v>0.18119306000000046</v>
          </cell>
          <cell r="AO377">
            <v>7.6827234197964289</v>
          </cell>
          <cell r="AP377">
            <v>22.219242099667696</v>
          </cell>
          <cell r="AQ377">
            <v>0.46815664200000007</v>
          </cell>
          <cell r="AR377">
            <v>0.21528949999999991</v>
          </cell>
          <cell r="AS377">
            <v>7.6898716194600283</v>
          </cell>
          <cell r="AT377">
            <v>22.23946026148932</v>
          </cell>
          <cell r="AU377">
            <v>7.6239999999999997</v>
          </cell>
          <cell r="AV377">
            <v>22.239000000000001</v>
          </cell>
          <cell r="AW377">
            <v>0.58613741099999983</v>
          </cell>
          <cell r="AX377">
            <v>0.24910891199999963</v>
          </cell>
          <cell r="AY377">
            <v>7.6678390626748811</v>
          </cell>
          <cell r="AZ377">
            <v>22.362995593993084</v>
          </cell>
          <cell r="BA377">
            <v>1.354843985</v>
          </cell>
          <cell r="BB377">
            <v>0.40724767599999989</v>
          </cell>
          <cell r="BC377">
            <v>7.7164858268013763</v>
          </cell>
          <cell r="BD377">
            <v>22.500589421179594</v>
          </cell>
          <cell r="BE377">
            <v>7.6639999999999997</v>
          </cell>
          <cell r="BF377">
            <v>22.738</v>
          </cell>
          <cell r="BG377">
            <v>2.2308479615399994</v>
          </cell>
          <cell r="BH377">
            <v>0.43836305600000269</v>
          </cell>
          <cell r="BI377">
            <v>7.8040972454091486</v>
          </cell>
          <cell r="BJ377">
            <v>23.134254849017459</v>
          </cell>
          <cell r="BK377">
            <v>3.0184377500336996</v>
          </cell>
          <cell r="BL377">
            <v>0.43836305600000092</v>
          </cell>
          <cell r="BM377">
            <v>7.8454349887180426</v>
          </cell>
          <cell r="BN377">
            <v>23.25117564346813</v>
          </cell>
          <cell r="BO377">
            <v>7.665</v>
          </cell>
          <cell r="BP377">
            <v>22.768000000000001</v>
          </cell>
          <cell r="BQ377">
            <v>3.6344491044547</v>
          </cell>
          <cell r="BR377">
            <v>0.43836305600000092</v>
          </cell>
          <cell r="BS377">
            <v>7.8787671997452096</v>
          </cell>
          <cell r="BT377">
            <v>23.372624946140387</v>
          </cell>
        </row>
        <row r="378">
          <cell r="B378" t="str">
            <v>Wordsworth St</v>
          </cell>
          <cell r="C378" t="str">
            <v>WORDSWORTH ST</v>
          </cell>
          <cell r="D378">
            <v>6.6</v>
          </cell>
          <cell r="E378">
            <v>54.75</v>
          </cell>
          <cell r="F378">
            <v>21.9</v>
          </cell>
          <cell r="G378">
            <v>0.78577821013847571</v>
          </cell>
          <cell r="H378">
            <v>0.66368041525530563</v>
          </cell>
          <cell r="I378">
            <v>14.532</v>
          </cell>
          <cell r="J378">
            <v>43.014000000000003</v>
          </cell>
          <cell r="K378">
            <v>2.2872363000000062E-2</v>
          </cell>
          <cell r="L378">
            <v>6.8621360000005183E-3</v>
          </cell>
          <cell r="M378">
            <v>14.534601094091192</v>
          </cell>
          <cell r="N378">
            <v>43.021357005081548</v>
          </cell>
          <cell r="O378">
            <v>5.5187259999999849E-2</v>
          </cell>
          <cell r="P378">
            <v>1.3046855999999885E-2</v>
          </cell>
          <cell r="Q378">
            <v>14.537968937157654</v>
          </cell>
          <cell r="R378">
            <v>43.030882703762614</v>
          </cell>
          <cell r="S378">
            <v>9.8354655000000069E-2</v>
          </cell>
          <cell r="T378">
            <v>1.8979428000000631E-2</v>
          </cell>
          <cell r="U378">
            <v>14.542264070364419</v>
          </cell>
          <cell r="V378">
            <v>43.043031175029029</v>
          </cell>
          <cell r="W378">
            <v>0.1558748459999999</v>
          </cell>
          <cell r="X378">
            <v>7.5334924000000747E-2</v>
          </cell>
          <cell r="Y378">
            <v>14.552225609537693</v>
          </cell>
          <cell r="Z378">
            <v>43.071206662630935</v>
          </cell>
          <cell r="AA378">
            <v>0.23514382</v>
          </cell>
          <cell r="AB378">
            <v>0.13155308000000154</v>
          </cell>
          <cell r="AC378">
            <v>14.564077659685758</v>
          </cell>
          <cell r="AD378">
            <v>43.104729322753577</v>
          </cell>
          <cell r="AE378">
            <v>0.33578168900000005</v>
          </cell>
          <cell r="AF378">
            <v>0.18832940400000098</v>
          </cell>
          <cell r="AG378">
            <v>14.577847830398307</v>
          </cell>
          <cell r="AH378">
            <v>43.143677247109338</v>
          </cell>
          <cell r="AI378">
            <v>0.46285676600000003</v>
          </cell>
          <cell r="AJ378">
            <v>0.24416863199999916</v>
          </cell>
          <cell r="AK378">
            <v>14.593848682402909</v>
          </cell>
          <cell r="AL378">
            <v>43.188934490938202</v>
          </cell>
          <cell r="AM378">
            <v>0.61497018700000017</v>
          </cell>
          <cell r="AN378">
            <v>0.30052317600000045</v>
          </cell>
          <cell r="AO378">
            <v>14.612084899934752</v>
          </cell>
          <cell r="AP378">
            <v>43.240514303258038</v>
          </cell>
          <cell r="AQ378">
            <v>0.78559832200000002</v>
          </cell>
          <cell r="AR378">
            <v>0.35648030800000186</v>
          </cell>
          <cell r="AS378">
            <v>14.631905970373669</v>
          </cell>
          <cell r="AT378">
            <v>43.296576756528978</v>
          </cell>
          <cell r="AU378">
            <v>14.542999999999999</v>
          </cell>
          <cell r="AV378">
            <v>43.232999999999997</v>
          </cell>
          <cell r="AW378">
            <v>0.98263121300000011</v>
          </cell>
          <cell r="AX378">
            <v>0.41191835199999893</v>
          </cell>
          <cell r="AY378">
            <v>14.664991449507731</v>
          </cell>
          <cell r="AZ378">
            <v>43.578043924774768</v>
          </cell>
          <cell r="BA378">
            <v>2.263908206</v>
          </cell>
          <cell r="BB378">
            <v>0.62742762399999918</v>
          </cell>
          <cell r="BC378">
            <v>14.795926290873956</v>
          </cell>
          <cell r="BD378">
            <v>43.94838358166934</v>
          </cell>
          <cell r="BE378">
            <v>14.486000000000001</v>
          </cell>
          <cell r="BF378">
            <v>43.658000000000001</v>
          </cell>
          <cell r="BG378">
            <v>3.7229522190599997</v>
          </cell>
          <cell r="BH378">
            <v>0.52872938800000036</v>
          </cell>
          <cell r="BI378">
            <v>14.857925684900708</v>
          </cell>
          <cell r="BJ378">
            <v>44.709964695562967</v>
          </cell>
          <cell r="BK378">
            <v>5.0342736441711997</v>
          </cell>
          <cell r="BL378">
            <v>-1.1960066119999997</v>
          </cell>
          <cell r="BM378">
            <v>14.821761288522078</v>
          </cell>
          <cell r="BN378">
            <v>44.607676335895576</v>
          </cell>
          <cell r="BO378">
            <v>14.548</v>
          </cell>
          <cell r="BP378">
            <v>44.075000000000003</v>
          </cell>
          <cell r="BQ378">
            <v>6.0598105521780994</v>
          </cell>
          <cell r="BR378">
            <v>-1.360742612000001</v>
          </cell>
          <cell r="BS378">
            <v>14.959061839424571</v>
          </cell>
          <cell r="BT378">
            <v>45.237658456576519</v>
          </cell>
        </row>
        <row r="379">
          <cell r="B379" t="str">
            <v>Worsley Mesnes</v>
          </cell>
          <cell r="C379" t="str">
            <v>WORSLEY MESNES</v>
          </cell>
          <cell r="D379">
            <v>6.6</v>
          </cell>
          <cell r="E379">
            <v>62.5</v>
          </cell>
          <cell r="F379">
            <v>25</v>
          </cell>
          <cell r="G379">
            <v>0.62816405546675314</v>
          </cell>
          <cell r="H379">
            <v>0.54611429523817112</v>
          </cell>
          <cell r="I379">
            <v>13.651</v>
          </cell>
          <cell r="J379">
            <v>39.255000000000003</v>
          </cell>
          <cell r="K379">
            <v>1.9484411999999951E-2</v>
          </cell>
          <cell r="L379">
            <v>1.7483039999999228E-3</v>
          </cell>
          <cell r="M379">
            <v>13.652857380954277</v>
          </cell>
          <cell r="N379">
            <v>39.260253466672069</v>
          </cell>
          <cell r="O379">
            <v>4.7473459999999856E-2</v>
          </cell>
          <cell r="P379">
            <v>3.4076360000003802E-3</v>
          </cell>
          <cell r="Q379">
            <v>13.655450941586706</v>
          </cell>
          <cell r="R379">
            <v>39.267589163914501</v>
          </cell>
          <cell r="S379">
            <v>8.5390661000000034E-2</v>
          </cell>
          <cell r="T379">
            <v>5.0619680000001388E-3</v>
          </cell>
          <cell r="U379">
            <v>13.658912552985161</v>
          </cell>
          <cell r="V379">
            <v>39.27738007948922</v>
          </cell>
          <cell r="W379">
            <v>0.13648862299999998</v>
          </cell>
          <cell r="X379">
            <v>3.3712024000000174E-2</v>
          </cell>
          <cell r="Y379">
            <v>13.665888695357832</v>
          </cell>
          <cell r="Z379">
            <v>39.297111589802178</v>
          </cell>
          <cell r="AA379">
            <v>0.2078147709999999</v>
          </cell>
          <cell r="AB379">
            <v>6.2365323999999944E-2</v>
          </cell>
          <cell r="AC379">
            <v>13.674634628875443</v>
          </cell>
          <cell r="AD379">
            <v>39.321848825394618</v>
          </cell>
          <cell r="AE379">
            <v>0.29922571799999986</v>
          </cell>
          <cell r="AF379">
            <v>9.1235644000001503E-2</v>
          </cell>
          <cell r="AG379">
            <v>13.685156510978613</v>
          </cell>
          <cell r="AH379">
            <v>39.351609202138604</v>
          </cell>
          <cell r="AI379">
            <v>0.41570806199999988</v>
          </cell>
          <cell r="AJ379">
            <v>0.11983499599999892</v>
          </cell>
          <cell r="AK379">
            <v>13.697847867984686</v>
          </cell>
          <cell r="AL379">
            <v>39.387505780544423</v>
          </cell>
          <cell r="AM379">
            <v>0.55608673799999975</v>
          </cell>
          <cell r="AN379">
            <v>0.14863482000000072</v>
          </cell>
          <cell r="AO379">
            <v>13.712647148668944</v>
          </cell>
          <cell r="AP379">
            <v>39.429364467458505</v>
          </cell>
          <cell r="AQ379">
            <v>0.71420610200000001</v>
          </cell>
          <cell r="AR379">
            <v>0.17733316400000021</v>
          </cell>
          <cell r="AS379">
            <v>13.728989459881548</v>
          </cell>
          <cell r="AT379">
            <v>39.475587503773276</v>
          </cell>
          <cell r="AU379">
            <v>13.695</v>
          </cell>
          <cell r="AV379">
            <v>40.889000000000003</v>
          </cell>
          <cell r="AW379">
            <v>0.89757341799999979</v>
          </cell>
          <cell r="AX379">
            <v>0.20587863600000045</v>
          </cell>
          <cell r="AY379">
            <v>13.791527021274963</v>
          </cell>
          <cell r="AZ379">
            <v>41.16201964524506</v>
          </cell>
          <cell r="BA379">
            <v>2.0957325719999997</v>
          </cell>
          <cell r="BB379">
            <v>0.34213636799999936</v>
          </cell>
          <cell r="BC379">
            <v>13.908258225569398</v>
          </cell>
          <cell r="BD379">
            <v>41.492185349775731</v>
          </cell>
          <cell r="BE379">
            <v>13.712</v>
          </cell>
          <cell r="BF379">
            <v>41.594000000000001</v>
          </cell>
          <cell r="BG379">
            <v>3.4547803156599999</v>
          </cell>
          <cell r="BH379">
            <v>0.36907884400000146</v>
          </cell>
          <cell r="BI379">
            <v>14.04650092654135</v>
          </cell>
          <cell r="BJ379">
            <v>42.540111493882293</v>
          </cell>
          <cell r="BK379">
            <v>4.6556379051847996</v>
          </cell>
          <cell r="BL379">
            <v>0.36907884400000146</v>
          </cell>
          <cell r="BM379">
            <v>14.151548722385373</v>
          </cell>
          <cell r="BN379">
            <v>42.837231529042327</v>
          </cell>
          <cell r="BO379">
            <v>13.712999999999999</v>
          </cell>
          <cell r="BP379">
            <v>41.637999999999998</v>
          </cell>
          <cell r="BQ379">
            <v>5.5704961989585993</v>
          </cell>
          <cell r="BR379">
            <v>0.36907884400000501</v>
          </cell>
          <cell r="BS379">
            <v>14.232578068170323</v>
          </cell>
          <cell r="BT379">
            <v>43.107588701436164</v>
          </cell>
        </row>
        <row r="380">
          <cell r="B380" t="str">
            <v>Wrightington</v>
          </cell>
          <cell r="C380" t="str">
            <v>WRIGHTINGTON</v>
          </cell>
          <cell r="D380">
            <v>11</v>
          </cell>
          <cell r="E380">
            <v>33.405000000000001</v>
          </cell>
          <cell r="F380">
            <v>13.1</v>
          </cell>
          <cell r="G380">
            <v>0.63776167361343106</v>
          </cell>
          <cell r="H380">
            <v>0.55897448735846011</v>
          </cell>
          <cell r="I380">
            <v>7.3209999999999997</v>
          </cell>
          <cell r="J380">
            <v>21.3</v>
          </cell>
          <cell r="K380">
            <v>2.8956162999999924E-2</v>
          </cell>
          <cell r="L380">
            <v>8.7603640000022409E-4</v>
          </cell>
          <cell r="M380">
            <v>7.3225657843958274</v>
          </cell>
          <cell r="N380">
            <v>21.304428707056665</v>
          </cell>
          <cell r="O380">
            <v>6.9699082999999717E-2</v>
          </cell>
          <cell r="P380">
            <v>1.8465724000007455E-3</v>
          </cell>
          <cell r="Q380">
            <v>7.3247551730367757</v>
          </cell>
          <cell r="R380">
            <v>21.310621233275334</v>
          </cell>
          <cell r="S380">
            <v>0.1239329549999999</v>
          </cell>
          <cell r="T380">
            <v>2.9230284000014706E-3</v>
          </cell>
          <cell r="U380">
            <v>7.327658212378573</v>
          </cell>
          <cell r="V380">
            <v>21.318832268493878</v>
          </cell>
          <cell r="W380">
            <v>0.19660875499999997</v>
          </cell>
          <cell r="X380">
            <v>5.6924052400000313E-2</v>
          </cell>
          <cell r="Y380">
            <v>7.3343070213273442</v>
          </cell>
          <cell r="Z380">
            <v>21.33763794007184</v>
          </cell>
          <cell r="AA380">
            <v>0.29629636299999995</v>
          </cell>
          <cell r="AB380">
            <v>0.11100965640000027</v>
          </cell>
          <cell r="AC380">
            <v>7.3423780218130128</v>
          </cell>
          <cell r="AD380">
            <v>21.360466176769343</v>
          </cell>
          <cell r="AE380">
            <v>0.42243217999999971</v>
          </cell>
          <cell r="AF380">
            <v>0.16534088839999939</v>
          </cell>
          <cell r="AG380">
            <v>7.351850085387559</v>
          </cell>
          <cell r="AH380">
            <v>21.387257218310911</v>
          </cell>
          <cell r="AI380">
            <v>0.58099856599999988</v>
          </cell>
          <cell r="AJ380">
            <v>0.21952354440000033</v>
          </cell>
          <cell r="AK380">
            <v>7.3630165141756079</v>
          </cell>
          <cell r="AL380">
            <v>21.418840648381572</v>
          </cell>
          <cell r="AM380">
            <v>0.77019759199999971</v>
          </cell>
          <cell r="AN380">
            <v>0.27392930040000074</v>
          </cell>
          <cell r="AO380">
            <v>7.3758024493086607</v>
          </cell>
          <cell r="AP380">
            <v>21.455004734127144</v>
          </cell>
          <cell r="AQ380">
            <v>0.98202264099999992</v>
          </cell>
          <cell r="AR380">
            <v>0.32829827640000175</v>
          </cell>
          <cell r="AS380">
            <v>7.3897740122168809</v>
          </cell>
          <cell r="AT380">
            <v>21.494522281631852</v>
          </cell>
          <cell r="AU380">
            <v>7.3330000000000002</v>
          </cell>
          <cell r="AV380">
            <v>21.709</v>
          </cell>
          <cell r="AW380">
            <v>1.2243351769999999</v>
          </cell>
          <cell r="AX380">
            <v>0.38257082040000068</v>
          </cell>
          <cell r="AY380">
            <v>7.4173406918328473</v>
          </cell>
          <cell r="AZ380">
            <v>21.947551500499884</v>
          </cell>
          <cell r="BA380">
            <v>2.791445559</v>
          </cell>
          <cell r="BB380">
            <v>0.6479956004000007</v>
          </cell>
          <cell r="BC380">
            <v>7.5135238435674063</v>
          </cell>
          <cell r="BD380">
            <v>22.219598535809489</v>
          </cell>
          <cell r="BE380">
            <v>7.3360000000000003</v>
          </cell>
          <cell r="BF380">
            <v>22.28</v>
          </cell>
          <cell r="BG380">
            <v>4.5873318414000002</v>
          </cell>
          <cell r="BH380">
            <v>0.70079196040000102</v>
          </cell>
          <cell r="BI380">
            <v>7.6135545182252091</v>
          </cell>
          <cell r="BJ380">
            <v>23.065042727944043</v>
          </cell>
          <cell r="BK380">
            <v>6.2095618571470004</v>
          </cell>
          <cell r="BL380">
            <v>0.70079196040000102</v>
          </cell>
          <cell r="BM380">
            <v>7.6986995124323929</v>
          </cell>
          <cell r="BN380">
            <v>23.305869139096</v>
          </cell>
          <cell r="BO380">
            <v>7.3419999999999996</v>
          </cell>
          <cell r="BP380">
            <v>22.478999999999999</v>
          </cell>
          <cell r="BQ380">
            <v>7.48035883949</v>
          </cell>
          <cell r="BR380">
            <v>0.70079196039999747</v>
          </cell>
          <cell r="BS380">
            <v>7.7713990560543103</v>
          </cell>
          <cell r="BT380">
            <v>23.693523937484422</v>
          </cell>
        </row>
        <row r="381">
          <cell r="B381" t="str">
            <v>Yealand</v>
          </cell>
          <cell r="C381" t="str">
            <v>YEALAND</v>
          </cell>
          <cell r="D381">
            <v>11</v>
          </cell>
          <cell r="E381">
            <v>62.5</v>
          </cell>
          <cell r="F381">
            <v>25</v>
          </cell>
          <cell r="G381">
            <v>0.12532235289256474</v>
          </cell>
          <cell r="H381">
            <v>0.11752915075067179</v>
          </cell>
          <cell r="I381">
            <v>2.9380000000000002</v>
          </cell>
          <cell r="J381">
            <v>7.8319999999999999</v>
          </cell>
          <cell r="K381">
            <v>4.2403879999999283E-3</v>
          </cell>
          <cell r="L381">
            <v>1.1824240000013475E-4</v>
          </cell>
          <cell r="M381">
            <v>2.9382287687667947</v>
          </cell>
          <cell r="N381">
            <v>7.8326470557852961</v>
          </cell>
          <cell r="O381">
            <v>1.0163909999999943E-2</v>
          </cell>
          <cell r="P381">
            <v>2.5011879999947695E-4</v>
          </cell>
          <cell r="Q381">
            <v>2.9385465947573666</v>
          </cell>
          <cell r="R381">
            <v>7.8335460034379789</v>
          </cell>
          <cell r="S381">
            <v>1.7999403999999886E-2</v>
          </cell>
          <cell r="T381">
            <v>3.9720120000019676E-4</v>
          </cell>
          <cell r="U381">
            <v>2.9389655713603999</v>
          </cell>
          <cell r="V381">
            <v>7.8347310482266321</v>
          </cell>
          <cell r="W381">
            <v>2.867190899999994E-2</v>
          </cell>
          <cell r="X381">
            <v>1.2446097199999784E-2</v>
          </cell>
          <cell r="Y381">
            <v>2.9401581356316466</v>
          </cell>
          <cell r="Z381">
            <v>7.8381041293594302</v>
          </cell>
          <cell r="AA381">
            <v>4.3176552999999784E-2</v>
          </cell>
          <cell r="AB381">
            <v>2.450738520000062E-2</v>
          </cell>
          <cell r="AC381">
            <v>2.9415524854490531</v>
          </cell>
          <cell r="AD381">
            <v>7.8420479462043682</v>
          </cell>
          <cell r="AE381">
            <v>6.1408985999999888E-2</v>
          </cell>
          <cell r="AF381">
            <v>3.6602733200000959E-2</v>
          </cell>
          <cell r="AG381">
            <v>2.9431442811330784</v>
          </cell>
          <cell r="AH381">
            <v>7.8465502242941181</v>
          </cell>
          <cell r="AI381">
            <v>8.4128755999999916E-2</v>
          </cell>
          <cell r="AJ381">
            <v>4.8679229200000229E-2</v>
          </cell>
          <cell r="AK381">
            <v>2.9449706114550684</v>
          </cell>
          <cell r="AL381">
            <v>7.8517158665155815</v>
          </cell>
          <cell r="AM381">
            <v>0.11107729899999996</v>
          </cell>
          <cell r="AN381">
            <v>6.0786505200000729E-2</v>
          </cell>
          <cell r="AO381">
            <v>2.9470205103289842</v>
          </cell>
          <cell r="AP381">
            <v>7.8575138560935516</v>
          </cell>
          <cell r="AQ381">
            <v>0.14113946199999994</v>
          </cell>
          <cell r="AR381">
            <v>7.2889401200000314E-2</v>
          </cell>
          <cell r="AS381">
            <v>2.9492336019802612</v>
          </cell>
          <cell r="AT381">
            <v>7.8637734245495725</v>
          </cell>
          <cell r="AU381">
            <v>2.9380000000000002</v>
          </cell>
          <cell r="AV381">
            <v>7.84</v>
          </cell>
          <cell r="AW381">
            <v>0.17481568400000003</v>
          </cell>
          <cell r="AX381">
            <v>8.4979753200000285E-2</v>
          </cell>
          <cell r="AY381">
            <v>2.9516357241456053</v>
          </cell>
          <cell r="AZ381">
            <v>7.8785676520389858</v>
          </cell>
          <cell r="BA381">
            <v>0.39143332599999991</v>
          </cell>
          <cell r="BB381">
            <v>0.14459954520000018</v>
          </cell>
          <cell r="BC381">
            <v>2.9661344293165284</v>
          </cell>
          <cell r="BD381">
            <v>7.9195761830181217</v>
          </cell>
          <cell r="BE381">
            <v>2.9180000000000001</v>
          </cell>
          <cell r="BF381">
            <v>7.79</v>
          </cell>
          <cell r="BG381">
            <v>0.64401786525999982</v>
          </cell>
          <cell r="BH381">
            <v>0.15648326520000033</v>
          </cell>
          <cell r="BI381">
            <v>2.9600154130143346</v>
          </cell>
          <cell r="BJ381">
            <v>7.9088375338271586</v>
          </cell>
          <cell r="BK381">
            <v>0.87765041785539999</v>
          </cell>
          <cell r="BL381">
            <v>0.15648326520000033</v>
          </cell>
          <cell r="BM381">
            <v>2.9722779418445544</v>
          </cell>
          <cell r="BN381">
            <v>7.9435212029885331</v>
          </cell>
          <cell r="BO381">
            <v>2.9180000000000001</v>
          </cell>
          <cell r="BP381">
            <v>7.8029999999999999</v>
          </cell>
          <cell r="BQ381">
            <v>1.0649182821032999</v>
          </cell>
          <cell r="BR381">
            <v>0.15648326520000033</v>
          </cell>
          <cell r="BS381">
            <v>2.9821069556476534</v>
          </cell>
          <cell r="BT381">
            <v>7.9843218522387236</v>
          </cell>
        </row>
      </sheetData>
      <sheetData sheetId="2">
        <row r="4">
          <cell r="B4" t="str">
            <v>ADSWOOD</v>
          </cell>
          <cell r="C4">
            <v>33</v>
          </cell>
          <cell r="D4">
            <v>62.5</v>
          </cell>
          <cell r="E4">
            <v>25</v>
          </cell>
          <cell r="F4">
            <v>0.53539200000000009</v>
          </cell>
          <cell r="G4">
            <v>0.45435999999999999</v>
          </cell>
          <cell r="H4">
            <v>11.359</v>
          </cell>
          <cell r="I4">
            <v>33.462000000000003</v>
          </cell>
          <cell r="J4">
            <v>11.37</v>
          </cell>
          <cell r="K4">
            <v>33.808999999999997</v>
          </cell>
          <cell r="L4">
            <v>11.385</v>
          </cell>
          <cell r="M4">
            <v>34.252000000000002</v>
          </cell>
          <cell r="N4">
            <v>11.442</v>
          </cell>
          <cell r="O4">
            <v>34.569000000000003</v>
          </cell>
        </row>
        <row r="5">
          <cell r="B5" t="str">
            <v>BRINKSWAY</v>
          </cell>
          <cell r="C5">
            <v>33</v>
          </cell>
          <cell r="D5">
            <v>43.75</v>
          </cell>
          <cell r="E5">
            <v>17.5</v>
          </cell>
          <cell r="F5">
            <v>0.72189714285714279</v>
          </cell>
          <cell r="G5">
            <v>0.61702857142857148</v>
          </cell>
          <cell r="H5">
            <v>10.798</v>
          </cell>
          <cell r="I5">
            <v>31.582999999999998</v>
          </cell>
          <cell r="J5">
            <v>10.807</v>
          </cell>
          <cell r="K5">
            <v>31.818000000000001</v>
          </cell>
          <cell r="L5">
            <v>10.821</v>
          </cell>
          <cell r="M5">
            <v>32.155000000000001</v>
          </cell>
          <cell r="N5">
            <v>10.874000000000001</v>
          </cell>
          <cell r="O5">
            <v>32.402000000000001</v>
          </cell>
        </row>
        <row r="6">
          <cell r="B6" t="str">
            <v>CHEADLE HEATH</v>
          </cell>
          <cell r="C6">
            <v>33</v>
          </cell>
          <cell r="D6">
            <v>43.75</v>
          </cell>
          <cell r="E6">
            <v>17.5</v>
          </cell>
          <cell r="F6">
            <v>0.68</v>
          </cell>
          <cell r="G6">
            <v>0.59085714285714286</v>
          </cell>
          <cell r="H6">
            <v>10.34</v>
          </cell>
          <cell r="I6">
            <v>29.75</v>
          </cell>
          <cell r="J6">
            <v>10.349</v>
          </cell>
          <cell r="K6">
            <v>29.99</v>
          </cell>
          <cell r="L6">
            <v>10.361000000000001</v>
          </cell>
          <cell r="M6">
            <v>30.361000000000001</v>
          </cell>
          <cell r="N6">
            <v>10.41</v>
          </cell>
          <cell r="O6">
            <v>30.706</v>
          </cell>
        </row>
        <row r="7">
          <cell r="B7" t="str">
            <v>HEATON MOOR B</v>
          </cell>
          <cell r="C7">
            <v>33</v>
          </cell>
          <cell r="D7">
            <v>43.75</v>
          </cell>
          <cell r="E7">
            <v>17.5</v>
          </cell>
          <cell r="F7">
            <v>0.6744228571428571</v>
          </cell>
          <cell r="G7">
            <v>0.65702857142857141</v>
          </cell>
          <cell r="H7">
            <v>11.497999999999999</v>
          </cell>
          <cell r="I7">
            <v>29.506</v>
          </cell>
          <cell r="J7">
            <v>11.519</v>
          </cell>
          <cell r="K7">
            <v>29.811</v>
          </cell>
          <cell r="L7">
            <v>11.532999999999999</v>
          </cell>
          <cell r="M7">
            <v>30.036000000000001</v>
          </cell>
          <cell r="N7">
            <v>11.585000000000001</v>
          </cell>
          <cell r="O7">
            <v>30.231000000000002</v>
          </cell>
        </row>
        <row r="8">
          <cell r="B8" t="str">
            <v>AGECROFT</v>
          </cell>
          <cell r="C8">
            <v>33</v>
          </cell>
          <cell r="D8">
            <v>50</v>
          </cell>
          <cell r="E8">
            <v>20</v>
          </cell>
          <cell r="F8">
            <v>0.75849999999999995</v>
          </cell>
          <cell r="G8">
            <v>0.63805000000000001</v>
          </cell>
          <cell r="H8">
            <v>12.760999999999999</v>
          </cell>
          <cell r="I8">
            <v>37.924999999999997</v>
          </cell>
          <cell r="J8">
            <v>12.771000000000001</v>
          </cell>
          <cell r="K8">
            <v>38.213999999999999</v>
          </cell>
          <cell r="L8">
            <v>12.813000000000001</v>
          </cell>
          <cell r="M8">
            <v>38.805999999999997</v>
          </cell>
          <cell r="N8">
            <v>12.82</v>
          </cell>
          <cell r="O8">
            <v>38.997999999999998</v>
          </cell>
        </row>
        <row r="9">
          <cell r="B9" t="str">
            <v>MOSS LANE B</v>
          </cell>
          <cell r="C9">
            <v>33</v>
          </cell>
          <cell r="D9">
            <v>43.75</v>
          </cell>
          <cell r="E9">
            <v>17.5</v>
          </cell>
          <cell r="F9">
            <v>0.56251428571428574</v>
          </cell>
          <cell r="G9">
            <v>0.56868571428571424</v>
          </cell>
          <cell r="H9">
            <v>9.952</v>
          </cell>
          <cell r="I9">
            <v>24.61</v>
          </cell>
          <cell r="J9">
            <v>9.9589999999999996</v>
          </cell>
          <cell r="K9">
            <v>24.742999999999999</v>
          </cell>
          <cell r="L9">
            <v>9.9949999999999992</v>
          </cell>
          <cell r="M9">
            <v>25.047000000000001</v>
          </cell>
          <cell r="N9">
            <v>9.9990000000000006</v>
          </cell>
          <cell r="O9">
            <v>25.119</v>
          </cell>
        </row>
        <row r="10">
          <cell r="B10" t="str">
            <v>ALTRINCHAM</v>
          </cell>
          <cell r="C10">
            <v>33</v>
          </cell>
          <cell r="D10">
            <v>43.75</v>
          </cell>
          <cell r="E10">
            <v>17.5</v>
          </cell>
          <cell r="F10">
            <v>0.75586285714285717</v>
          </cell>
          <cell r="G10">
            <v>0.65394285714285716</v>
          </cell>
          <cell r="H10">
            <v>11.444000000000001</v>
          </cell>
          <cell r="I10">
            <v>33.069000000000003</v>
          </cell>
          <cell r="J10">
            <v>11.456</v>
          </cell>
          <cell r="K10">
            <v>33.374000000000002</v>
          </cell>
          <cell r="L10">
            <v>11.47</v>
          </cell>
          <cell r="M10">
            <v>33.819000000000003</v>
          </cell>
          <cell r="N10">
            <v>11.478999999999999</v>
          </cell>
          <cell r="O10">
            <v>34.06</v>
          </cell>
        </row>
        <row r="11">
          <cell r="B11" t="str">
            <v>ATHERTON</v>
          </cell>
          <cell r="C11">
            <v>33</v>
          </cell>
          <cell r="D11">
            <v>43.75</v>
          </cell>
          <cell r="E11">
            <v>17.5</v>
          </cell>
          <cell r="F11">
            <v>0.83039999999999992</v>
          </cell>
          <cell r="G11">
            <v>0.70097142857142858</v>
          </cell>
          <cell r="H11">
            <v>12.266999999999999</v>
          </cell>
          <cell r="I11">
            <v>36.33</v>
          </cell>
          <cell r="J11">
            <v>12.292999999999999</v>
          </cell>
          <cell r="K11">
            <v>36.969000000000001</v>
          </cell>
          <cell r="L11">
            <v>12.334</v>
          </cell>
          <cell r="M11">
            <v>37.631</v>
          </cell>
          <cell r="N11">
            <v>12.347</v>
          </cell>
          <cell r="O11">
            <v>37.881</v>
          </cell>
        </row>
        <row r="12">
          <cell r="B12" t="str">
            <v>HINDLEY GREEN</v>
          </cell>
          <cell r="C12">
            <v>33</v>
          </cell>
          <cell r="D12">
            <v>33.4</v>
          </cell>
          <cell r="E12">
            <v>13.1</v>
          </cell>
          <cell r="F12">
            <v>0.79395209580838333</v>
          </cell>
          <cell r="G12">
            <v>0.78419847328244274</v>
          </cell>
          <cell r="H12">
            <v>10.273</v>
          </cell>
          <cell r="I12">
            <v>26.518000000000001</v>
          </cell>
          <cell r="J12">
            <v>10.292</v>
          </cell>
          <cell r="K12">
            <v>26.837</v>
          </cell>
          <cell r="L12">
            <v>10.324</v>
          </cell>
          <cell r="M12">
            <v>27.210999999999999</v>
          </cell>
          <cell r="N12">
            <v>10.333</v>
          </cell>
          <cell r="O12">
            <v>27.346</v>
          </cell>
        </row>
        <row r="13">
          <cell r="B13" t="str">
            <v>PPG</v>
          </cell>
          <cell r="C13">
            <v>33</v>
          </cell>
          <cell r="D13">
            <v>100</v>
          </cell>
          <cell r="E13">
            <v>40</v>
          </cell>
          <cell r="F13">
            <v>0.31780999999999998</v>
          </cell>
          <cell r="G13">
            <v>0.27847499999999997</v>
          </cell>
          <cell r="H13">
            <v>11.138999999999999</v>
          </cell>
          <cell r="I13">
            <v>31.780999999999999</v>
          </cell>
          <cell r="J13">
            <v>11.162000000000001</v>
          </cell>
          <cell r="K13">
            <v>32.118000000000002</v>
          </cell>
          <cell r="L13">
            <v>11.196999999999999</v>
          </cell>
          <cell r="M13">
            <v>32.520000000000003</v>
          </cell>
          <cell r="N13">
            <v>11.208</v>
          </cell>
          <cell r="O13">
            <v>32.670999999999999</v>
          </cell>
        </row>
        <row r="14">
          <cell r="B14" t="str">
            <v>BARROW</v>
          </cell>
          <cell r="C14">
            <v>33</v>
          </cell>
          <cell r="D14">
            <v>43.75</v>
          </cell>
          <cell r="E14">
            <v>17.5</v>
          </cell>
          <cell r="F14">
            <v>0.90843428571428575</v>
          </cell>
          <cell r="G14">
            <v>0.79125714285714288</v>
          </cell>
          <cell r="H14">
            <v>13.847</v>
          </cell>
          <cell r="I14">
            <v>39.744</v>
          </cell>
          <cell r="J14">
            <v>13.852</v>
          </cell>
          <cell r="K14">
            <v>39.911999999999999</v>
          </cell>
          <cell r="L14">
            <v>13.879</v>
          </cell>
          <cell r="M14">
            <v>40.21</v>
          </cell>
          <cell r="N14">
            <v>13.891999999999999</v>
          </cell>
          <cell r="O14">
            <v>40.277000000000001</v>
          </cell>
        </row>
        <row r="15">
          <cell r="B15" t="str">
            <v>BARTON</v>
          </cell>
          <cell r="C15">
            <v>33</v>
          </cell>
          <cell r="D15">
            <v>65.75</v>
          </cell>
          <cell r="E15">
            <v>26.3</v>
          </cell>
          <cell r="F15">
            <v>0.80911026615969583</v>
          </cell>
          <cell r="G15">
            <v>0.67387832699619765</v>
          </cell>
          <cell r="H15">
            <v>17.722999999999999</v>
          </cell>
          <cell r="I15">
            <v>53.198999999999998</v>
          </cell>
          <cell r="J15">
            <v>17.742000000000001</v>
          </cell>
          <cell r="K15">
            <v>53.765999999999998</v>
          </cell>
          <cell r="L15">
            <v>17.760000000000002</v>
          </cell>
          <cell r="M15">
            <v>54.283000000000001</v>
          </cell>
          <cell r="N15">
            <v>17.785</v>
          </cell>
          <cell r="O15">
            <v>54.6</v>
          </cell>
        </row>
        <row r="16">
          <cell r="B16" t="str">
            <v>MONTON</v>
          </cell>
          <cell r="C16">
            <v>33</v>
          </cell>
          <cell r="D16">
            <v>43.75</v>
          </cell>
          <cell r="E16">
            <v>17.5</v>
          </cell>
          <cell r="F16">
            <v>0.90002285714285712</v>
          </cell>
          <cell r="G16">
            <v>0.86651428571428568</v>
          </cell>
          <cell r="H16">
            <v>15.164</v>
          </cell>
          <cell r="I16">
            <v>39.375999999999998</v>
          </cell>
          <cell r="J16">
            <v>15.178000000000001</v>
          </cell>
          <cell r="K16">
            <v>39.652999999999999</v>
          </cell>
          <cell r="L16">
            <v>15.191000000000001</v>
          </cell>
          <cell r="M16">
            <v>39.947000000000003</v>
          </cell>
          <cell r="N16">
            <v>15.209</v>
          </cell>
          <cell r="O16">
            <v>40.119</v>
          </cell>
        </row>
        <row r="17">
          <cell r="B17" t="str">
            <v>MOUNT STREET</v>
          </cell>
          <cell r="C17">
            <v>33</v>
          </cell>
          <cell r="D17">
            <v>43.75</v>
          </cell>
          <cell r="E17">
            <v>17.5</v>
          </cell>
          <cell r="F17">
            <v>1.0179885714285715</v>
          </cell>
          <cell r="G17">
            <v>0.9242285714285714</v>
          </cell>
          <cell r="H17">
            <v>16.173999999999999</v>
          </cell>
          <cell r="I17">
            <v>44.536999999999999</v>
          </cell>
          <cell r="J17">
            <v>16.190000000000001</v>
          </cell>
          <cell r="K17">
            <v>44.875</v>
          </cell>
          <cell r="L17">
            <v>16.204999999999998</v>
          </cell>
          <cell r="M17">
            <v>45.19</v>
          </cell>
          <cell r="N17">
            <v>16.225999999999999</v>
          </cell>
          <cell r="O17">
            <v>45.384</v>
          </cell>
        </row>
        <row r="18">
          <cell r="B18" t="str">
            <v>BELFIELD</v>
          </cell>
          <cell r="C18">
            <v>33</v>
          </cell>
          <cell r="D18">
            <v>43.75</v>
          </cell>
          <cell r="E18">
            <v>17.5</v>
          </cell>
          <cell r="F18">
            <v>0.85903999999999991</v>
          </cell>
          <cell r="G18">
            <v>0.71879999999999999</v>
          </cell>
          <cell r="H18">
            <v>12.579000000000001</v>
          </cell>
          <cell r="I18">
            <v>37.582999999999998</v>
          </cell>
          <cell r="J18">
            <v>12.585000000000001</v>
          </cell>
          <cell r="K18">
            <v>37.826999999999998</v>
          </cell>
          <cell r="L18">
            <v>12.593999999999999</v>
          </cell>
          <cell r="M18">
            <v>38.158000000000001</v>
          </cell>
          <cell r="N18">
            <v>12.599</v>
          </cell>
          <cell r="O18">
            <v>38.314999999999998</v>
          </cell>
        </row>
        <row r="19">
          <cell r="B19" t="str">
            <v>GALE</v>
          </cell>
          <cell r="C19">
            <v>33</v>
          </cell>
          <cell r="D19">
            <v>43.75</v>
          </cell>
          <cell r="E19">
            <v>17.5</v>
          </cell>
          <cell r="F19">
            <v>0.74523428571428574</v>
          </cell>
          <cell r="G19">
            <v>0.66411428571428566</v>
          </cell>
          <cell r="H19">
            <v>11.622</v>
          </cell>
          <cell r="I19">
            <v>32.603999999999999</v>
          </cell>
          <cell r="J19">
            <v>11.627000000000001</v>
          </cell>
          <cell r="K19">
            <v>32.749000000000002</v>
          </cell>
          <cell r="L19">
            <v>11.635</v>
          </cell>
          <cell r="M19">
            <v>32.941000000000003</v>
          </cell>
          <cell r="N19">
            <v>11.64</v>
          </cell>
          <cell r="O19">
            <v>33.055</v>
          </cell>
        </row>
        <row r="20">
          <cell r="B20" t="str">
            <v>WARDLEWORTH</v>
          </cell>
          <cell r="C20">
            <v>33</v>
          </cell>
          <cell r="D20">
            <v>43.75</v>
          </cell>
          <cell r="E20">
            <v>17.5</v>
          </cell>
          <cell r="F20">
            <v>0.80443428571428577</v>
          </cell>
          <cell r="G20">
            <v>0.68417142857142865</v>
          </cell>
          <cell r="H20">
            <v>11.973000000000001</v>
          </cell>
          <cell r="I20">
            <v>35.194000000000003</v>
          </cell>
          <cell r="J20">
            <v>11.978999999999999</v>
          </cell>
          <cell r="K20">
            <v>35.39</v>
          </cell>
          <cell r="L20">
            <v>11.987</v>
          </cell>
          <cell r="M20">
            <v>35.645000000000003</v>
          </cell>
          <cell r="N20">
            <v>11.992000000000001</v>
          </cell>
          <cell r="O20">
            <v>35.781999999999996</v>
          </cell>
        </row>
        <row r="21">
          <cell r="B21" t="str">
            <v>BISPHAM</v>
          </cell>
          <cell r="C21">
            <v>33</v>
          </cell>
          <cell r="D21">
            <v>43.75</v>
          </cell>
          <cell r="E21">
            <v>17.5</v>
          </cell>
          <cell r="F21">
            <v>0.96747428571428562</v>
          </cell>
          <cell r="G21">
            <v>0.80657142857142861</v>
          </cell>
          <cell r="H21">
            <v>14.115</v>
          </cell>
          <cell r="I21">
            <v>42.326999999999998</v>
          </cell>
          <cell r="J21">
            <v>14.124000000000001</v>
          </cell>
          <cell r="K21">
            <v>42.674999999999997</v>
          </cell>
          <cell r="L21">
            <v>14.145</v>
          </cell>
          <cell r="M21">
            <v>43.287999999999997</v>
          </cell>
          <cell r="N21">
            <v>14.146000000000001</v>
          </cell>
          <cell r="O21">
            <v>43.356000000000002</v>
          </cell>
        </row>
        <row r="22">
          <cell r="B22" t="str">
            <v>NORBRECK</v>
          </cell>
          <cell r="C22">
            <v>33</v>
          </cell>
          <cell r="D22">
            <v>43.75</v>
          </cell>
          <cell r="E22">
            <v>17.5</v>
          </cell>
          <cell r="F22">
            <v>0.72203428571428563</v>
          </cell>
          <cell r="G22">
            <v>0.70600000000000007</v>
          </cell>
          <cell r="H22">
            <v>12.355</v>
          </cell>
          <cell r="I22">
            <v>31.588999999999999</v>
          </cell>
          <cell r="J22">
            <v>12.363</v>
          </cell>
          <cell r="K22">
            <v>31.736999999999998</v>
          </cell>
          <cell r="L22">
            <v>12.378</v>
          </cell>
          <cell r="M22">
            <v>32.017000000000003</v>
          </cell>
          <cell r="N22">
            <v>12.38</v>
          </cell>
          <cell r="O22">
            <v>32.054000000000002</v>
          </cell>
        </row>
        <row r="23">
          <cell r="B23" t="str">
            <v>THORNTON</v>
          </cell>
          <cell r="C23">
            <v>33</v>
          </cell>
          <cell r="D23">
            <v>62.5</v>
          </cell>
          <cell r="E23">
            <v>25</v>
          </cell>
          <cell r="F23">
            <v>0.70668799999999998</v>
          </cell>
          <cell r="G23">
            <v>0.57816000000000001</v>
          </cell>
          <cell r="H23">
            <v>14.454000000000001</v>
          </cell>
          <cell r="I23">
            <v>44.167999999999999</v>
          </cell>
          <cell r="J23">
            <v>14.458</v>
          </cell>
          <cell r="K23">
            <v>44.307000000000002</v>
          </cell>
          <cell r="L23">
            <v>14.471</v>
          </cell>
          <cell r="M23">
            <v>44.616999999999997</v>
          </cell>
          <cell r="N23">
            <v>14.473000000000001</v>
          </cell>
          <cell r="O23">
            <v>44.674999999999997</v>
          </cell>
        </row>
        <row r="24">
          <cell r="B24" t="str">
            <v>THORNTON PRIMARY</v>
          </cell>
          <cell r="C24">
            <v>33</v>
          </cell>
          <cell r="D24">
            <v>43.75</v>
          </cell>
          <cell r="E24">
            <v>17.5</v>
          </cell>
          <cell r="F24">
            <v>0.49206857142857141</v>
          </cell>
          <cell r="G24">
            <v>0.56417142857142855</v>
          </cell>
          <cell r="H24">
            <v>9.8729999999999993</v>
          </cell>
          <cell r="I24">
            <v>21.527999999999999</v>
          </cell>
          <cell r="J24">
            <v>9.8780000000000001</v>
          </cell>
          <cell r="K24">
            <v>21.619</v>
          </cell>
          <cell r="L24">
            <v>9.8889999999999993</v>
          </cell>
          <cell r="M24">
            <v>21.798999999999999</v>
          </cell>
          <cell r="N24">
            <v>9.89</v>
          </cell>
          <cell r="O24">
            <v>21.803999999999998</v>
          </cell>
        </row>
        <row r="25">
          <cell r="B25" t="str">
            <v>WARBRECK</v>
          </cell>
          <cell r="C25">
            <v>33</v>
          </cell>
          <cell r="D25">
            <v>43.75</v>
          </cell>
          <cell r="E25">
            <v>17.5</v>
          </cell>
          <cell r="F25">
            <v>0.80116571428571437</v>
          </cell>
          <cell r="G25">
            <v>0.74319999999999997</v>
          </cell>
          <cell r="H25">
            <v>13.006</v>
          </cell>
          <cell r="I25">
            <v>35.051000000000002</v>
          </cell>
          <cell r="J25">
            <v>13.013999999999999</v>
          </cell>
          <cell r="K25">
            <v>35.234999999999999</v>
          </cell>
          <cell r="L25">
            <v>13.032999999999999</v>
          </cell>
          <cell r="M25">
            <v>35.558999999999997</v>
          </cell>
          <cell r="N25">
            <v>13.034000000000001</v>
          </cell>
          <cell r="O25">
            <v>35.585999999999999</v>
          </cell>
        </row>
        <row r="26">
          <cell r="B26" t="str">
            <v>BLACKBURN</v>
          </cell>
          <cell r="C26">
            <v>33</v>
          </cell>
          <cell r="D26">
            <v>62.5</v>
          </cell>
          <cell r="E26">
            <v>25</v>
          </cell>
          <cell r="F26">
            <v>0.60713600000000001</v>
          </cell>
          <cell r="G26">
            <v>0.4728</v>
          </cell>
          <cell r="H26">
            <v>11.82</v>
          </cell>
          <cell r="I26">
            <v>37.945999999999998</v>
          </cell>
          <cell r="J26">
            <v>11.826000000000001</v>
          </cell>
          <cell r="K26">
            <v>38.113999999999997</v>
          </cell>
          <cell r="L26">
            <v>11.834</v>
          </cell>
          <cell r="M26">
            <v>38.317999999999998</v>
          </cell>
          <cell r="N26">
            <v>11.853999999999999</v>
          </cell>
          <cell r="O26">
            <v>38.594000000000001</v>
          </cell>
        </row>
        <row r="27">
          <cell r="B27" t="str">
            <v>RANDAL STREET</v>
          </cell>
          <cell r="C27">
            <v>33</v>
          </cell>
          <cell r="D27">
            <v>32.75</v>
          </cell>
          <cell r="E27">
            <v>13.1</v>
          </cell>
          <cell r="F27">
            <v>0.87398473282442757</v>
          </cell>
          <cell r="G27">
            <v>0.80709923664122141</v>
          </cell>
          <cell r="H27">
            <v>10.573</v>
          </cell>
          <cell r="I27">
            <v>28.623000000000001</v>
          </cell>
          <cell r="J27">
            <v>10.579000000000001</v>
          </cell>
          <cell r="K27">
            <v>28.748999999999999</v>
          </cell>
          <cell r="L27">
            <v>10.585000000000001</v>
          </cell>
          <cell r="M27">
            <v>28.888000000000002</v>
          </cell>
          <cell r="N27">
            <v>10.602</v>
          </cell>
          <cell r="O27">
            <v>29.074000000000002</v>
          </cell>
        </row>
        <row r="28">
          <cell r="B28" t="str">
            <v>BLACKPOOL</v>
          </cell>
          <cell r="C28">
            <v>33</v>
          </cell>
          <cell r="D28">
            <v>43.75</v>
          </cell>
          <cell r="E28">
            <v>17.5</v>
          </cell>
          <cell r="F28">
            <v>0.79174857142857147</v>
          </cell>
          <cell r="G28">
            <v>0.66342857142857137</v>
          </cell>
          <cell r="H28">
            <v>11.61</v>
          </cell>
          <cell r="I28">
            <v>34.639000000000003</v>
          </cell>
          <cell r="J28">
            <v>11.619</v>
          </cell>
          <cell r="K28">
            <v>34.991999999999997</v>
          </cell>
          <cell r="L28">
            <v>11.631</v>
          </cell>
          <cell r="M28">
            <v>35.408999999999999</v>
          </cell>
          <cell r="N28">
            <v>11.641</v>
          </cell>
          <cell r="O28">
            <v>35.686</v>
          </cell>
        </row>
        <row r="29">
          <cell r="B29" t="str">
            <v>CECIL STREET</v>
          </cell>
          <cell r="C29">
            <v>33</v>
          </cell>
          <cell r="D29">
            <v>54.75</v>
          </cell>
          <cell r="E29">
            <v>21.9</v>
          </cell>
          <cell r="F29">
            <v>0.40933333333333338</v>
          </cell>
          <cell r="G29">
            <v>0.43538812785388131</v>
          </cell>
          <cell r="H29">
            <v>9.5350000000000001</v>
          </cell>
          <cell r="I29">
            <v>22.411000000000001</v>
          </cell>
          <cell r="J29">
            <v>9.5419999999999998</v>
          </cell>
          <cell r="K29">
            <v>22.544</v>
          </cell>
          <cell r="L29">
            <v>9.5500000000000007</v>
          </cell>
          <cell r="M29">
            <v>22.699000000000002</v>
          </cell>
          <cell r="N29">
            <v>9.5570000000000004</v>
          </cell>
          <cell r="O29">
            <v>22.780999999999999</v>
          </cell>
        </row>
        <row r="30">
          <cell r="B30" t="str">
            <v>MARTON</v>
          </cell>
          <cell r="C30">
            <v>33</v>
          </cell>
          <cell r="D30">
            <v>43.75</v>
          </cell>
          <cell r="E30">
            <v>17.5</v>
          </cell>
          <cell r="F30">
            <v>0.69140571428571429</v>
          </cell>
          <cell r="G30">
            <v>0.58542857142857141</v>
          </cell>
          <cell r="H30">
            <v>10.244999999999999</v>
          </cell>
          <cell r="I30">
            <v>30.248999999999999</v>
          </cell>
          <cell r="J30">
            <v>10.252000000000001</v>
          </cell>
          <cell r="K30">
            <v>30.231999999999999</v>
          </cell>
          <cell r="L30">
            <v>10.262</v>
          </cell>
          <cell r="M30">
            <v>30.291</v>
          </cell>
          <cell r="N30">
            <v>10.27</v>
          </cell>
          <cell r="O30">
            <v>30.352</v>
          </cell>
        </row>
        <row r="31">
          <cell r="B31" t="str">
            <v>SQUIRES GATE</v>
          </cell>
          <cell r="C31">
            <v>33</v>
          </cell>
          <cell r="D31">
            <v>43.75</v>
          </cell>
          <cell r="E31">
            <v>17.5</v>
          </cell>
          <cell r="F31">
            <v>0.5301028571428571</v>
          </cell>
          <cell r="G31">
            <v>0.50954285714285719</v>
          </cell>
          <cell r="H31">
            <v>8.9169999999999998</v>
          </cell>
          <cell r="I31">
            <v>23.192</v>
          </cell>
          <cell r="J31">
            <v>8.9239999999999995</v>
          </cell>
          <cell r="K31">
            <v>23.324000000000002</v>
          </cell>
          <cell r="L31">
            <v>8.9309999999999992</v>
          </cell>
          <cell r="M31">
            <v>23.475999999999999</v>
          </cell>
          <cell r="N31">
            <v>8.9369999999999994</v>
          </cell>
          <cell r="O31">
            <v>23.555</v>
          </cell>
        </row>
        <row r="32">
          <cell r="B32" t="str">
            <v>BLOOM STREET</v>
          </cell>
          <cell r="C32">
            <v>33</v>
          </cell>
          <cell r="D32">
            <v>62.5</v>
          </cell>
          <cell r="E32">
            <v>25</v>
          </cell>
          <cell r="F32">
            <v>0.52876800000000002</v>
          </cell>
          <cell r="G32">
            <v>0.45264000000000004</v>
          </cell>
          <cell r="H32">
            <v>11.316000000000001</v>
          </cell>
          <cell r="I32">
            <v>33.048000000000002</v>
          </cell>
          <cell r="J32">
            <v>11.327999999999999</v>
          </cell>
          <cell r="K32">
            <v>33.469000000000001</v>
          </cell>
          <cell r="L32">
            <v>11.343</v>
          </cell>
          <cell r="M32">
            <v>33.835999999999999</v>
          </cell>
          <cell r="N32">
            <v>11.352</v>
          </cell>
          <cell r="O32">
            <v>34.130000000000003</v>
          </cell>
        </row>
        <row r="33">
          <cell r="B33" t="str">
            <v>KNOTT MILL</v>
          </cell>
          <cell r="C33">
            <v>33</v>
          </cell>
          <cell r="D33">
            <v>43.75</v>
          </cell>
          <cell r="E33">
            <v>17.5</v>
          </cell>
          <cell r="F33">
            <v>0.74516571428571432</v>
          </cell>
          <cell r="G33">
            <v>0.63880000000000003</v>
          </cell>
          <cell r="H33">
            <v>11.179</v>
          </cell>
          <cell r="I33">
            <v>32.600999999999999</v>
          </cell>
          <cell r="J33">
            <v>11.191000000000001</v>
          </cell>
          <cell r="K33">
            <v>32.991</v>
          </cell>
          <cell r="L33">
            <v>11.206</v>
          </cell>
          <cell r="M33">
            <v>33.320999999999998</v>
          </cell>
          <cell r="N33">
            <v>11.214</v>
          </cell>
          <cell r="O33">
            <v>33.591999999999999</v>
          </cell>
        </row>
        <row r="34">
          <cell r="B34" t="str">
            <v>BOLTON</v>
          </cell>
          <cell r="C34">
            <v>33</v>
          </cell>
          <cell r="D34">
            <v>43.75</v>
          </cell>
          <cell r="E34">
            <v>17.5</v>
          </cell>
          <cell r="F34">
            <v>1.0788800000000001</v>
          </cell>
          <cell r="G34">
            <v>0.90691428571428578</v>
          </cell>
          <cell r="H34">
            <v>15.871</v>
          </cell>
          <cell r="I34">
            <v>47.201000000000001</v>
          </cell>
          <cell r="J34">
            <v>15.89</v>
          </cell>
          <cell r="K34">
            <v>47.817</v>
          </cell>
          <cell r="L34">
            <v>15.942</v>
          </cell>
          <cell r="M34">
            <v>48.723999999999997</v>
          </cell>
          <cell r="N34">
            <v>15.773</v>
          </cell>
          <cell r="O34">
            <v>48.521999999999998</v>
          </cell>
        </row>
        <row r="35">
          <cell r="B35" t="str">
            <v>PRINCE STREET</v>
          </cell>
          <cell r="C35">
            <v>33</v>
          </cell>
          <cell r="D35">
            <v>43.75</v>
          </cell>
          <cell r="E35">
            <v>17.5</v>
          </cell>
          <cell r="F35">
            <v>0.84431999999999996</v>
          </cell>
          <cell r="G35">
            <v>0.79942857142857149</v>
          </cell>
          <cell r="H35">
            <v>13.99</v>
          </cell>
          <cell r="I35">
            <v>36.939</v>
          </cell>
          <cell r="J35">
            <v>14.005000000000001</v>
          </cell>
          <cell r="K35">
            <v>37.231000000000002</v>
          </cell>
          <cell r="L35">
            <v>14.045</v>
          </cell>
          <cell r="M35">
            <v>37.685000000000002</v>
          </cell>
          <cell r="N35">
            <v>13.914</v>
          </cell>
          <cell r="O35">
            <v>37.470999999999997</v>
          </cell>
        </row>
        <row r="36">
          <cell r="B36" t="str">
            <v>ATHLETIC STREET</v>
          </cell>
          <cell r="C36">
            <v>33</v>
          </cell>
          <cell r="D36">
            <v>43.75</v>
          </cell>
          <cell r="E36">
            <v>17.5</v>
          </cell>
          <cell r="F36">
            <v>0.70045714285714289</v>
          </cell>
          <cell r="G36">
            <v>0.65108571428571427</v>
          </cell>
          <cell r="H36">
            <v>11.394</v>
          </cell>
          <cell r="I36">
            <v>30.645</v>
          </cell>
          <cell r="J36">
            <v>11.398999999999999</v>
          </cell>
          <cell r="K36">
            <v>30.785</v>
          </cell>
          <cell r="L36">
            <v>11.409000000000001</v>
          </cell>
          <cell r="M36">
            <v>31.003</v>
          </cell>
          <cell r="N36">
            <v>11.411</v>
          </cell>
          <cell r="O36">
            <v>31.050999999999998</v>
          </cell>
        </row>
        <row r="37">
          <cell r="B37" t="str">
            <v>BURNLEY</v>
          </cell>
          <cell r="C37">
            <v>33</v>
          </cell>
          <cell r="D37">
            <v>43.75</v>
          </cell>
          <cell r="E37">
            <v>17.5</v>
          </cell>
          <cell r="F37">
            <v>0.88450285714285726</v>
          </cell>
          <cell r="G37">
            <v>0.71702857142857146</v>
          </cell>
          <cell r="H37">
            <v>12.548</v>
          </cell>
          <cell r="I37">
            <v>38.697000000000003</v>
          </cell>
          <cell r="J37">
            <v>12.554</v>
          </cell>
          <cell r="K37">
            <v>38.869999999999997</v>
          </cell>
          <cell r="L37">
            <v>12.564</v>
          </cell>
          <cell r="M37">
            <v>39.122</v>
          </cell>
          <cell r="N37">
            <v>12.567</v>
          </cell>
          <cell r="O37">
            <v>39.173000000000002</v>
          </cell>
        </row>
        <row r="38">
          <cell r="B38" t="str">
            <v>BURNLEY CENTRE</v>
          </cell>
          <cell r="C38">
            <v>33</v>
          </cell>
          <cell r="D38">
            <v>43.75</v>
          </cell>
          <cell r="E38">
            <v>17.5</v>
          </cell>
          <cell r="F38">
            <v>0.71227428571428564</v>
          </cell>
          <cell r="G38">
            <v>0.65565714285714283</v>
          </cell>
          <cell r="H38">
            <v>11.474</v>
          </cell>
          <cell r="I38">
            <v>31.161999999999999</v>
          </cell>
          <cell r="J38">
            <v>11.478999999999999</v>
          </cell>
          <cell r="K38">
            <v>31.305</v>
          </cell>
          <cell r="L38">
            <v>11.489000000000001</v>
          </cell>
          <cell r="M38">
            <v>31.515999999999998</v>
          </cell>
          <cell r="N38">
            <v>11.491</v>
          </cell>
          <cell r="O38">
            <v>31.574000000000002</v>
          </cell>
        </row>
        <row r="39">
          <cell r="B39" t="str">
            <v>HEASANDFORD</v>
          </cell>
          <cell r="C39">
            <v>33</v>
          </cell>
          <cell r="D39">
            <v>43.75</v>
          </cell>
          <cell r="E39">
            <v>17.5</v>
          </cell>
          <cell r="F39">
            <v>0.87252571428571435</v>
          </cell>
          <cell r="G39">
            <v>0.70502857142857134</v>
          </cell>
          <cell r="H39">
            <v>12.337999999999999</v>
          </cell>
          <cell r="I39">
            <v>38.173000000000002</v>
          </cell>
          <cell r="J39">
            <v>12.343999999999999</v>
          </cell>
          <cell r="K39">
            <v>38.319000000000003</v>
          </cell>
          <cell r="L39">
            <v>12.353999999999999</v>
          </cell>
          <cell r="M39">
            <v>38.475999999999999</v>
          </cell>
          <cell r="N39">
            <v>12.356</v>
          </cell>
          <cell r="O39">
            <v>38.530999999999999</v>
          </cell>
        </row>
        <row r="40">
          <cell r="B40" t="str">
            <v>BURY</v>
          </cell>
          <cell r="C40">
            <v>33</v>
          </cell>
          <cell r="D40">
            <v>43.8</v>
          </cell>
          <cell r="E40">
            <v>17.5</v>
          </cell>
          <cell r="F40">
            <v>1.0299543378995435</v>
          </cell>
          <cell r="G40">
            <v>0.82805714285714282</v>
          </cell>
          <cell r="H40">
            <v>14.491</v>
          </cell>
          <cell r="I40">
            <v>45.112000000000002</v>
          </cell>
          <cell r="J40">
            <v>14.534000000000001</v>
          </cell>
          <cell r="K40">
            <v>45.646999999999998</v>
          </cell>
          <cell r="L40">
            <v>14.441000000000001</v>
          </cell>
          <cell r="M40">
            <v>45.843000000000004</v>
          </cell>
          <cell r="N40">
            <v>14.448</v>
          </cell>
          <cell r="O40">
            <v>46.037999999999997</v>
          </cell>
        </row>
        <row r="41">
          <cell r="B41" t="str">
            <v>BURY TOWN CENTRE</v>
          </cell>
          <cell r="C41">
            <v>33</v>
          </cell>
          <cell r="D41">
            <v>43.75</v>
          </cell>
          <cell r="E41">
            <v>17.5</v>
          </cell>
          <cell r="F41">
            <v>0.93810285714285713</v>
          </cell>
          <cell r="G41">
            <v>0.78685714285714281</v>
          </cell>
          <cell r="H41">
            <v>13.77</v>
          </cell>
          <cell r="I41">
            <v>41.042000000000002</v>
          </cell>
          <cell r="J41">
            <v>13.808999999999999</v>
          </cell>
          <cell r="K41">
            <v>41.47</v>
          </cell>
          <cell r="L41">
            <v>13.725</v>
          </cell>
          <cell r="M41">
            <v>41.601999999999997</v>
          </cell>
          <cell r="N41">
            <v>13.731999999999999</v>
          </cell>
          <cell r="O41">
            <v>41.759</v>
          </cell>
        </row>
        <row r="42">
          <cell r="B42" t="str">
            <v>DUMERS LANE</v>
          </cell>
          <cell r="C42">
            <v>33</v>
          </cell>
          <cell r="D42">
            <v>43.75</v>
          </cell>
          <cell r="E42">
            <v>17.5</v>
          </cell>
          <cell r="F42">
            <v>0.69885714285714284</v>
          </cell>
          <cell r="G42">
            <v>0.69268571428571424</v>
          </cell>
          <cell r="H42">
            <v>12.122</v>
          </cell>
          <cell r="I42">
            <v>30.574999999999999</v>
          </cell>
          <cell r="J42">
            <v>12.154999999999999</v>
          </cell>
          <cell r="K42">
            <v>30.838000000000001</v>
          </cell>
          <cell r="L42">
            <v>12.087</v>
          </cell>
          <cell r="M42">
            <v>30.806000000000001</v>
          </cell>
          <cell r="N42">
            <v>12.092000000000001</v>
          </cell>
          <cell r="O42">
            <v>30.916</v>
          </cell>
        </row>
        <row r="43">
          <cell r="B43" t="str">
            <v>HEAP BRIDGE</v>
          </cell>
          <cell r="C43">
            <v>33</v>
          </cell>
          <cell r="D43">
            <v>33.405000000000001</v>
          </cell>
          <cell r="E43">
            <v>13.1</v>
          </cell>
          <cell r="F43">
            <v>0.97446490046400236</v>
          </cell>
          <cell r="G43">
            <v>0.9369465648854961</v>
          </cell>
          <cell r="H43">
            <v>12.273999999999999</v>
          </cell>
          <cell r="I43">
            <v>32.552</v>
          </cell>
          <cell r="J43">
            <v>12.311</v>
          </cell>
          <cell r="K43">
            <v>32.828000000000003</v>
          </cell>
          <cell r="L43">
            <v>12.239000000000001</v>
          </cell>
          <cell r="M43">
            <v>32.795000000000002</v>
          </cell>
          <cell r="N43">
            <v>12.244</v>
          </cell>
          <cell r="O43">
            <v>32.896000000000001</v>
          </cell>
        </row>
        <row r="44">
          <cell r="B44" t="str">
            <v>HOLT STREET</v>
          </cell>
          <cell r="C44">
            <v>33</v>
          </cell>
          <cell r="D44">
            <v>33.405000000000001</v>
          </cell>
          <cell r="E44">
            <v>13.1</v>
          </cell>
          <cell r="F44">
            <v>0.65621912887292322</v>
          </cell>
          <cell r="G44">
            <v>0.76832061068702284</v>
          </cell>
          <cell r="H44">
            <v>10.065</v>
          </cell>
          <cell r="I44">
            <v>21.920999999999999</v>
          </cell>
          <cell r="J44">
            <v>10.089</v>
          </cell>
          <cell r="K44">
            <v>22.125</v>
          </cell>
          <cell r="L44">
            <v>10.044</v>
          </cell>
          <cell r="M44">
            <v>22.216000000000001</v>
          </cell>
          <cell r="N44">
            <v>10.048</v>
          </cell>
          <cell r="O44">
            <v>22.245000000000001</v>
          </cell>
        </row>
        <row r="45">
          <cell r="B45" t="str">
            <v>WOOLFOLD</v>
          </cell>
          <cell r="C45">
            <v>33</v>
          </cell>
          <cell r="D45">
            <v>33.405000000000001</v>
          </cell>
          <cell r="E45">
            <v>13.1</v>
          </cell>
          <cell r="F45">
            <v>1.0419997006436161</v>
          </cell>
          <cell r="G45">
            <v>0.98732824427480914</v>
          </cell>
          <cell r="H45">
            <v>12.933999999999999</v>
          </cell>
          <cell r="I45">
            <v>34.808</v>
          </cell>
          <cell r="J45">
            <v>12.97</v>
          </cell>
          <cell r="K45">
            <v>35.130000000000003</v>
          </cell>
          <cell r="L45">
            <v>12.896000000000001</v>
          </cell>
          <cell r="M45">
            <v>35.204999999999998</v>
          </cell>
          <cell r="N45">
            <v>12.901</v>
          </cell>
          <cell r="O45">
            <v>35.298999999999999</v>
          </cell>
        </row>
        <row r="46">
          <cell r="B46" t="str">
            <v>BUXTON</v>
          </cell>
          <cell r="C46">
            <v>33</v>
          </cell>
          <cell r="D46">
            <v>43.75</v>
          </cell>
          <cell r="E46">
            <v>17.5</v>
          </cell>
          <cell r="F46">
            <v>1.09744</v>
          </cell>
          <cell r="G46">
            <v>0.88542857142857134</v>
          </cell>
          <cell r="H46">
            <v>15.494999999999999</v>
          </cell>
          <cell r="I46">
            <v>48.012999999999998</v>
          </cell>
          <cell r="J46">
            <v>15.5</v>
          </cell>
          <cell r="K46">
            <v>48.121000000000002</v>
          </cell>
          <cell r="L46">
            <v>15.507</v>
          </cell>
          <cell r="M46">
            <v>48.338000000000001</v>
          </cell>
          <cell r="N46">
            <v>15.507</v>
          </cell>
          <cell r="O46">
            <v>48.395000000000003</v>
          </cell>
        </row>
        <row r="47">
          <cell r="B47" t="str">
            <v>TUNSTEAD</v>
          </cell>
          <cell r="C47">
            <v>33</v>
          </cell>
          <cell r="D47">
            <v>62.5</v>
          </cell>
          <cell r="E47">
            <v>25</v>
          </cell>
          <cell r="F47">
            <v>0.58942399999999995</v>
          </cell>
          <cell r="G47">
            <v>0.53476000000000001</v>
          </cell>
          <cell r="H47">
            <v>13.369</v>
          </cell>
          <cell r="I47">
            <v>36.838999999999999</v>
          </cell>
          <cell r="J47">
            <v>13.372999999999999</v>
          </cell>
          <cell r="K47">
            <v>36.887999999999998</v>
          </cell>
          <cell r="L47">
            <v>13.378</v>
          </cell>
          <cell r="M47">
            <v>36.994999999999997</v>
          </cell>
          <cell r="N47">
            <v>13.378</v>
          </cell>
          <cell r="O47">
            <v>37.018000000000001</v>
          </cell>
        </row>
        <row r="48">
          <cell r="B48" t="str">
            <v>CAPONTREE</v>
          </cell>
          <cell r="C48">
            <v>33</v>
          </cell>
          <cell r="D48">
            <v>62.5</v>
          </cell>
          <cell r="E48">
            <v>25</v>
          </cell>
          <cell r="F48">
            <v>0.13156800000000002</v>
          </cell>
          <cell r="G48">
            <v>0.14743999999999999</v>
          </cell>
          <cell r="H48">
            <v>3.6859999999999999</v>
          </cell>
          <cell r="I48">
            <v>8.2230000000000008</v>
          </cell>
          <cell r="J48">
            <v>3.6869999999999998</v>
          </cell>
          <cell r="K48">
            <v>8.2680000000000007</v>
          </cell>
          <cell r="L48">
            <v>3.7010000000000001</v>
          </cell>
          <cell r="M48">
            <v>8.3970000000000002</v>
          </cell>
          <cell r="N48">
            <v>3.7029999999999998</v>
          </cell>
          <cell r="O48">
            <v>8.44</v>
          </cell>
        </row>
        <row r="49">
          <cell r="B49" t="str">
            <v>CARLISLE</v>
          </cell>
          <cell r="C49">
            <v>33</v>
          </cell>
          <cell r="D49">
            <v>62.5</v>
          </cell>
          <cell r="E49">
            <v>25</v>
          </cell>
          <cell r="F49">
            <v>0.97766399999999998</v>
          </cell>
          <cell r="G49">
            <v>0.83043999999999996</v>
          </cell>
          <cell r="H49">
            <v>20.760999999999999</v>
          </cell>
          <cell r="I49">
            <v>61.103999999999999</v>
          </cell>
          <cell r="J49">
            <v>20.771000000000001</v>
          </cell>
          <cell r="K49">
            <v>61.378</v>
          </cell>
          <cell r="L49">
            <v>20.808</v>
          </cell>
          <cell r="M49">
            <v>62.146999999999998</v>
          </cell>
          <cell r="N49">
            <v>20.827000000000002</v>
          </cell>
          <cell r="O49">
            <v>62.414999999999999</v>
          </cell>
        </row>
        <row r="50">
          <cell r="B50" t="str">
            <v>FUSEHILL</v>
          </cell>
          <cell r="C50">
            <v>33</v>
          </cell>
          <cell r="D50">
            <v>43.75</v>
          </cell>
          <cell r="E50">
            <v>17.5</v>
          </cell>
          <cell r="F50">
            <v>1.0246171428571429</v>
          </cell>
          <cell r="G50">
            <v>1.0061714285714285</v>
          </cell>
          <cell r="H50">
            <v>17.608000000000001</v>
          </cell>
          <cell r="I50">
            <v>44.826999999999998</v>
          </cell>
          <cell r="J50">
            <v>17.616</v>
          </cell>
          <cell r="K50">
            <v>45.012999999999998</v>
          </cell>
          <cell r="L50">
            <v>17.643999999999998</v>
          </cell>
          <cell r="M50">
            <v>45.497999999999998</v>
          </cell>
          <cell r="N50">
            <v>17.658000000000001</v>
          </cell>
          <cell r="O50">
            <v>45.654000000000003</v>
          </cell>
        </row>
        <row r="51">
          <cell r="B51" t="str">
            <v>PETTERILL BANK</v>
          </cell>
          <cell r="C51">
            <v>33</v>
          </cell>
          <cell r="D51">
            <v>43.75</v>
          </cell>
          <cell r="E51">
            <v>17.5</v>
          </cell>
          <cell r="F51">
            <v>0.87478857142857136</v>
          </cell>
          <cell r="G51">
            <v>0.93119999999999992</v>
          </cell>
          <cell r="H51">
            <v>16.295999999999999</v>
          </cell>
          <cell r="I51">
            <v>38.271999999999998</v>
          </cell>
          <cell r="J51">
            <v>16.303000000000001</v>
          </cell>
          <cell r="K51">
            <v>38.418999999999997</v>
          </cell>
          <cell r="L51">
            <v>16.327000000000002</v>
          </cell>
          <cell r="M51">
            <v>38.820999999999998</v>
          </cell>
          <cell r="N51">
            <v>16.338999999999999</v>
          </cell>
          <cell r="O51">
            <v>38.927</v>
          </cell>
        </row>
        <row r="52">
          <cell r="B52" t="str">
            <v>WESTLINTON</v>
          </cell>
          <cell r="C52">
            <v>33</v>
          </cell>
          <cell r="D52">
            <v>33.405000000000001</v>
          </cell>
          <cell r="E52">
            <v>13.1</v>
          </cell>
          <cell r="F52">
            <v>0.3471935339021105</v>
          </cell>
          <cell r="G52">
            <v>0.41374045801526715</v>
          </cell>
          <cell r="H52">
            <v>5.42</v>
          </cell>
          <cell r="I52">
            <v>11.598000000000001</v>
          </cell>
          <cell r="J52">
            <v>5.4210000000000003</v>
          </cell>
          <cell r="K52">
            <v>11.619</v>
          </cell>
          <cell r="L52">
            <v>5.4349999999999996</v>
          </cell>
          <cell r="M52">
            <v>11.794</v>
          </cell>
          <cell r="N52">
            <v>5.4359999999999999</v>
          </cell>
          <cell r="O52">
            <v>11.811999999999999</v>
          </cell>
        </row>
        <row r="53">
          <cell r="B53" t="str">
            <v>WIGTON</v>
          </cell>
          <cell r="C53">
            <v>33</v>
          </cell>
          <cell r="D53">
            <v>33.405000000000001</v>
          </cell>
          <cell r="E53">
            <v>13.1</v>
          </cell>
          <cell r="F53">
            <v>0.58389462655291124</v>
          </cell>
          <cell r="G53">
            <v>0.63961832061068702</v>
          </cell>
          <cell r="H53">
            <v>8.3789999999999996</v>
          </cell>
          <cell r="I53">
            <v>19.504999999999999</v>
          </cell>
          <cell r="J53">
            <v>8.3829999999999991</v>
          </cell>
          <cell r="K53">
            <v>19.596</v>
          </cell>
          <cell r="L53">
            <v>8.39</v>
          </cell>
          <cell r="M53">
            <v>19.716999999999999</v>
          </cell>
          <cell r="N53">
            <v>8.4</v>
          </cell>
          <cell r="O53">
            <v>19.806000000000001</v>
          </cell>
        </row>
        <row r="54">
          <cell r="B54" t="str">
            <v>WREAY</v>
          </cell>
          <cell r="C54">
            <v>33</v>
          </cell>
          <cell r="D54">
            <v>62.5</v>
          </cell>
          <cell r="E54">
            <v>25</v>
          </cell>
          <cell r="F54">
            <v>0.161472</v>
          </cell>
          <cell r="G54">
            <v>0.1928</v>
          </cell>
          <cell r="H54">
            <v>4.82</v>
          </cell>
          <cell r="I54">
            <v>10.092000000000001</v>
          </cell>
          <cell r="J54">
            <v>4.8209999999999997</v>
          </cell>
          <cell r="K54">
            <v>10.11</v>
          </cell>
          <cell r="L54">
            <v>4.827</v>
          </cell>
          <cell r="M54">
            <v>10.162000000000001</v>
          </cell>
          <cell r="N54">
            <v>4.8280000000000003</v>
          </cell>
          <cell r="O54">
            <v>10.177</v>
          </cell>
        </row>
        <row r="55">
          <cell r="B55" t="str">
            <v>CARRINGTON</v>
          </cell>
          <cell r="C55">
            <v>33</v>
          </cell>
          <cell r="D55">
            <v>62.5</v>
          </cell>
          <cell r="E55">
            <v>25</v>
          </cell>
          <cell r="F55">
            <v>0.78174399999999999</v>
          </cell>
          <cell r="G55">
            <v>0.61324000000000001</v>
          </cell>
          <cell r="H55">
            <v>15.331</v>
          </cell>
          <cell r="I55">
            <v>48.859000000000002</v>
          </cell>
          <cell r="J55">
            <v>15.335000000000001</v>
          </cell>
          <cell r="K55">
            <v>48.973999999999997</v>
          </cell>
          <cell r="L55">
            <v>15.342000000000001</v>
          </cell>
          <cell r="M55">
            <v>49.183</v>
          </cell>
          <cell r="N55">
            <v>15.346</v>
          </cell>
          <cell r="O55">
            <v>49.28</v>
          </cell>
        </row>
        <row r="56">
          <cell r="B56" t="str">
            <v>CASTLETON</v>
          </cell>
          <cell r="C56">
            <v>33</v>
          </cell>
          <cell r="D56">
            <v>62.5</v>
          </cell>
          <cell r="E56">
            <v>25</v>
          </cell>
          <cell r="F56">
            <v>0.53073599999999999</v>
          </cell>
          <cell r="G56">
            <v>0.46004</v>
          </cell>
          <cell r="H56">
            <v>11.500999999999999</v>
          </cell>
          <cell r="I56">
            <v>33.170999999999999</v>
          </cell>
          <cell r="J56">
            <v>11.507999999999999</v>
          </cell>
          <cell r="K56">
            <v>33.445</v>
          </cell>
          <cell r="L56">
            <v>11.52</v>
          </cell>
          <cell r="M56">
            <v>33.796999999999997</v>
          </cell>
          <cell r="N56">
            <v>11.526</v>
          </cell>
          <cell r="O56">
            <v>33.991999999999997</v>
          </cell>
        </row>
        <row r="57">
          <cell r="B57" t="str">
            <v>HEADY HILL</v>
          </cell>
          <cell r="C57">
            <v>33</v>
          </cell>
          <cell r="D57">
            <v>43.75</v>
          </cell>
          <cell r="E57">
            <v>17.5</v>
          </cell>
          <cell r="F57">
            <v>0.43890285714285721</v>
          </cell>
          <cell r="G57">
            <v>0.498</v>
          </cell>
          <cell r="H57">
            <v>8.7149999999999999</v>
          </cell>
          <cell r="I57">
            <v>19.202000000000002</v>
          </cell>
          <cell r="J57">
            <v>8.7200000000000006</v>
          </cell>
          <cell r="K57">
            <v>19.289000000000001</v>
          </cell>
          <cell r="L57">
            <v>8.7289999999999992</v>
          </cell>
          <cell r="M57">
            <v>19.41</v>
          </cell>
          <cell r="N57">
            <v>8.7330000000000005</v>
          </cell>
          <cell r="O57">
            <v>19.488</v>
          </cell>
        </row>
        <row r="58">
          <cell r="B58" t="str">
            <v>WOODBINE STREET</v>
          </cell>
          <cell r="C58">
            <v>33</v>
          </cell>
          <cell r="D58">
            <v>33.405000000000001</v>
          </cell>
          <cell r="E58">
            <v>13.1</v>
          </cell>
          <cell r="F58">
            <v>0.67325250710971407</v>
          </cell>
          <cell r="G58">
            <v>0.70534351145038177</v>
          </cell>
          <cell r="H58">
            <v>9.24</v>
          </cell>
          <cell r="I58">
            <v>22.49</v>
          </cell>
          <cell r="J58">
            <v>9.2449999999999992</v>
          </cell>
          <cell r="K58">
            <v>22.61</v>
          </cell>
          <cell r="L58">
            <v>9.2530000000000001</v>
          </cell>
          <cell r="M58">
            <v>22.759</v>
          </cell>
          <cell r="N58">
            <v>9.2569999999999997</v>
          </cell>
          <cell r="O58">
            <v>22.818999999999999</v>
          </cell>
        </row>
        <row r="59">
          <cell r="B59" t="str">
            <v>CHADDERTON</v>
          </cell>
          <cell r="C59">
            <v>33</v>
          </cell>
          <cell r="D59">
            <v>62.5</v>
          </cell>
          <cell r="E59">
            <v>25</v>
          </cell>
          <cell r="F59">
            <v>0.69443200000000005</v>
          </cell>
          <cell r="G59">
            <v>0.55603999999999998</v>
          </cell>
          <cell r="H59">
            <v>13.901</v>
          </cell>
          <cell r="I59">
            <v>43.402000000000001</v>
          </cell>
          <cell r="J59">
            <v>13.930999999999999</v>
          </cell>
          <cell r="K59">
            <v>43.976999999999997</v>
          </cell>
          <cell r="L59">
            <v>13.98</v>
          </cell>
          <cell r="M59">
            <v>44.774999999999999</v>
          </cell>
          <cell r="N59">
            <v>13.856</v>
          </cell>
          <cell r="O59">
            <v>44.512999999999998</v>
          </cell>
        </row>
        <row r="60">
          <cell r="B60" t="str">
            <v>FAILSWORTH</v>
          </cell>
          <cell r="C60">
            <v>33</v>
          </cell>
          <cell r="D60">
            <v>43.75</v>
          </cell>
          <cell r="E60">
            <v>17.5</v>
          </cell>
          <cell r="F60">
            <v>0.83195428571428576</v>
          </cell>
          <cell r="G60">
            <v>0.71965714285714277</v>
          </cell>
          <cell r="H60">
            <v>12.593999999999999</v>
          </cell>
          <cell r="I60">
            <v>36.398000000000003</v>
          </cell>
          <cell r="J60">
            <v>12.621</v>
          </cell>
          <cell r="K60">
            <v>36.75</v>
          </cell>
          <cell r="L60">
            <v>12.663</v>
          </cell>
          <cell r="M60">
            <v>37.259</v>
          </cell>
          <cell r="N60">
            <v>12.558999999999999</v>
          </cell>
          <cell r="O60">
            <v>37.04</v>
          </cell>
        </row>
        <row r="61">
          <cell r="B61" t="str">
            <v>HOLLINWOOD</v>
          </cell>
          <cell r="C61">
            <v>33</v>
          </cell>
          <cell r="D61">
            <v>62.5</v>
          </cell>
          <cell r="E61">
            <v>25</v>
          </cell>
          <cell r="F61">
            <v>0.637984</v>
          </cell>
          <cell r="G61">
            <v>0.52771999999999997</v>
          </cell>
          <cell r="H61">
            <v>13.193</v>
          </cell>
          <cell r="I61">
            <v>39.874000000000002</v>
          </cell>
          <cell r="J61">
            <v>13.22</v>
          </cell>
          <cell r="K61">
            <v>40.411999999999999</v>
          </cell>
          <cell r="L61">
            <v>13.266</v>
          </cell>
          <cell r="M61">
            <v>41.085000000000001</v>
          </cell>
          <cell r="N61">
            <v>13.153</v>
          </cell>
          <cell r="O61">
            <v>40.838999999999999</v>
          </cell>
        </row>
        <row r="62">
          <cell r="B62" t="str">
            <v>LANGLEY</v>
          </cell>
          <cell r="C62">
            <v>33</v>
          </cell>
          <cell r="D62">
            <v>43.75</v>
          </cell>
          <cell r="E62">
            <v>17.5</v>
          </cell>
          <cell r="F62">
            <v>0.72886857142857142</v>
          </cell>
          <cell r="G62">
            <v>0.66559999999999997</v>
          </cell>
          <cell r="H62">
            <v>11.648</v>
          </cell>
          <cell r="I62">
            <v>31.888000000000002</v>
          </cell>
          <cell r="J62">
            <v>11.669</v>
          </cell>
          <cell r="K62">
            <v>32.195</v>
          </cell>
          <cell r="L62">
            <v>11.707000000000001</v>
          </cell>
          <cell r="M62">
            <v>32.628</v>
          </cell>
          <cell r="N62">
            <v>11.619</v>
          </cell>
          <cell r="O62">
            <v>32.441000000000003</v>
          </cell>
        </row>
        <row r="63">
          <cell r="B63" t="str">
            <v>NEW MOSTON</v>
          </cell>
          <cell r="C63">
            <v>33</v>
          </cell>
          <cell r="D63">
            <v>43.75</v>
          </cell>
          <cell r="E63">
            <v>17.5</v>
          </cell>
          <cell r="F63">
            <v>0.88546285714285711</v>
          </cell>
          <cell r="G63">
            <v>0.73674285714285714</v>
          </cell>
          <cell r="H63">
            <v>12.893000000000001</v>
          </cell>
          <cell r="I63">
            <v>38.738999999999997</v>
          </cell>
          <cell r="J63">
            <v>12.92</v>
          </cell>
          <cell r="K63">
            <v>39.198999999999998</v>
          </cell>
          <cell r="L63">
            <v>12.962999999999999</v>
          </cell>
          <cell r="M63">
            <v>39.823</v>
          </cell>
          <cell r="N63">
            <v>12.855</v>
          </cell>
          <cell r="O63">
            <v>39.601999999999997</v>
          </cell>
        </row>
        <row r="64">
          <cell r="B64" t="str">
            <v>NEWTON HEATH A</v>
          </cell>
          <cell r="C64">
            <v>33</v>
          </cell>
          <cell r="D64">
            <v>43.75</v>
          </cell>
          <cell r="E64">
            <v>17.5</v>
          </cell>
          <cell r="F64">
            <v>0.5072914285714285</v>
          </cell>
          <cell r="G64">
            <v>0.58291428571428572</v>
          </cell>
          <cell r="H64">
            <v>10.201000000000001</v>
          </cell>
          <cell r="I64">
            <v>22.193999999999999</v>
          </cell>
          <cell r="J64">
            <v>10.218</v>
          </cell>
          <cell r="K64">
            <v>22.334</v>
          </cell>
          <cell r="L64">
            <v>10.246</v>
          </cell>
          <cell r="M64">
            <v>22.571999999999999</v>
          </cell>
          <cell r="N64">
            <v>10.180999999999999</v>
          </cell>
          <cell r="O64">
            <v>22.449000000000002</v>
          </cell>
        </row>
        <row r="65">
          <cell r="B65" t="str">
            <v>TOWNLEY STREET</v>
          </cell>
          <cell r="C65">
            <v>33</v>
          </cell>
          <cell r="D65">
            <v>43.75</v>
          </cell>
          <cell r="E65">
            <v>17.5</v>
          </cell>
          <cell r="F65">
            <v>0.7519542857142858</v>
          </cell>
          <cell r="G65">
            <v>0.67502857142857142</v>
          </cell>
          <cell r="H65">
            <v>11.813000000000001</v>
          </cell>
          <cell r="I65">
            <v>32.898000000000003</v>
          </cell>
          <cell r="J65">
            <v>11.834</v>
          </cell>
          <cell r="K65">
            <v>33.201999999999998</v>
          </cell>
          <cell r="L65">
            <v>11.872999999999999</v>
          </cell>
          <cell r="M65">
            <v>33.64</v>
          </cell>
          <cell r="N65">
            <v>11.782999999999999</v>
          </cell>
          <cell r="O65">
            <v>33.435000000000002</v>
          </cell>
        </row>
        <row r="66">
          <cell r="B66" t="str">
            <v>DENTON EAST</v>
          </cell>
          <cell r="C66">
            <v>33</v>
          </cell>
          <cell r="D66">
            <v>43.75</v>
          </cell>
          <cell r="E66">
            <v>17.5</v>
          </cell>
          <cell r="F66">
            <v>0.70694857142857137</v>
          </cell>
          <cell r="G66">
            <v>0.70188571428571422</v>
          </cell>
          <cell r="H66">
            <v>12.282999999999999</v>
          </cell>
          <cell r="I66">
            <v>30.928999999999998</v>
          </cell>
          <cell r="J66">
            <v>12.294</v>
          </cell>
          <cell r="K66">
            <v>31.135999999999999</v>
          </cell>
          <cell r="L66">
            <v>12.311</v>
          </cell>
          <cell r="M66">
            <v>31.471</v>
          </cell>
          <cell r="N66">
            <v>12.313000000000001</v>
          </cell>
          <cell r="O66">
            <v>31.5</v>
          </cell>
        </row>
        <row r="67">
          <cell r="B67" t="str">
            <v>DENTON WEST</v>
          </cell>
          <cell r="C67">
            <v>33</v>
          </cell>
          <cell r="D67">
            <v>43.75</v>
          </cell>
          <cell r="E67">
            <v>17.5</v>
          </cell>
          <cell r="F67">
            <v>0.75126857142857151</v>
          </cell>
          <cell r="G67">
            <v>0.73994285714285712</v>
          </cell>
          <cell r="H67">
            <v>12.949</v>
          </cell>
          <cell r="I67">
            <v>32.868000000000002</v>
          </cell>
          <cell r="J67">
            <v>12.961</v>
          </cell>
          <cell r="K67">
            <v>33.1</v>
          </cell>
          <cell r="L67">
            <v>12.978999999999999</v>
          </cell>
          <cell r="M67">
            <v>33.476999999999997</v>
          </cell>
          <cell r="N67">
            <v>12.983000000000001</v>
          </cell>
          <cell r="O67">
            <v>33.512999999999998</v>
          </cell>
        </row>
        <row r="68">
          <cell r="B68" t="str">
            <v>DROYLSDEN</v>
          </cell>
          <cell r="C68">
            <v>33</v>
          </cell>
          <cell r="D68">
            <v>43.75</v>
          </cell>
          <cell r="E68">
            <v>17.5</v>
          </cell>
          <cell r="F68">
            <v>1.0004342857142856</v>
          </cell>
          <cell r="G68">
            <v>0.85308571428571434</v>
          </cell>
          <cell r="H68">
            <v>14.929</v>
          </cell>
          <cell r="I68">
            <v>43.768999999999998</v>
          </cell>
          <cell r="J68">
            <v>14.944000000000001</v>
          </cell>
          <cell r="K68">
            <v>44.26</v>
          </cell>
          <cell r="L68">
            <v>14.965999999999999</v>
          </cell>
          <cell r="M68">
            <v>44.899000000000001</v>
          </cell>
          <cell r="N68">
            <v>14.971</v>
          </cell>
          <cell r="O68">
            <v>44.982999999999997</v>
          </cell>
        </row>
        <row r="69">
          <cell r="B69" t="str">
            <v>EGREMONT</v>
          </cell>
          <cell r="C69">
            <v>33</v>
          </cell>
          <cell r="D69">
            <v>62.5</v>
          </cell>
          <cell r="E69">
            <v>25</v>
          </cell>
          <cell r="F69">
            <v>0.50695999999999997</v>
          </cell>
          <cell r="G69">
            <v>0.47176000000000001</v>
          </cell>
          <cell r="H69">
            <v>11.794</v>
          </cell>
          <cell r="I69">
            <v>31.684999999999999</v>
          </cell>
          <cell r="J69">
            <v>11.801</v>
          </cell>
          <cell r="K69">
            <v>31.91</v>
          </cell>
          <cell r="L69">
            <v>11.826000000000001</v>
          </cell>
          <cell r="M69">
            <v>32.311999999999998</v>
          </cell>
          <cell r="N69">
            <v>11.837</v>
          </cell>
          <cell r="O69">
            <v>32.472999999999999</v>
          </cell>
        </row>
        <row r="70">
          <cell r="B70" t="str">
            <v>HENSINGHAM</v>
          </cell>
          <cell r="C70">
            <v>33</v>
          </cell>
          <cell r="D70">
            <v>33.405000000000001</v>
          </cell>
          <cell r="E70">
            <v>13.1</v>
          </cell>
          <cell r="F70">
            <v>0.57623110312827419</v>
          </cell>
          <cell r="G70">
            <v>0.65648854961832059</v>
          </cell>
          <cell r="H70">
            <v>8.6</v>
          </cell>
          <cell r="I70">
            <v>19.248999999999999</v>
          </cell>
          <cell r="J70">
            <v>8.6050000000000004</v>
          </cell>
          <cell r="K70">
            <v>19.379000000000001</v>
          </cell>
          <cell r="L70">
            <v>8.625</v>
          </cell>
          <cell r="M70">
            <v>19.638000000000002</v>
          </cell>
          <cell r="N70">
            <v>8.6300000000000008</v>
          </cell>
          <cell r="O70">
            <v>19.678999999999998</v>
          </cell>
        </row>
        <row r="71">
          <cell r="B71" t="str">
            <v>SLIPWAY</v>
          </cell>
          <cell r="C71">
            <v>33</v>
          </cell>
          <cell r="D71">
            <v>43.75</v>
          </cell>
          <cell r="E71">
            <v>17.5</v>
          </cell>
          <cell r="F71">
            <v>0.45225142857142858</v>
          </cell>
          <cell r="G71">
            <v>0.50588571428571427</v>
          </cell>
          <cell r="H71">
            <v>8.8529999999999998</v>
          </cell>
          <cell r="I71">
            <v>19.786000000000001</v>
          </cell>
          <cell r="J71">
            <v>8.8580000000000005</v>
          </cell>
          <cell r="K71">
            <v>19.922000000000001</v>
          </cell>
          <cell r="L71">
            <v>8.8770000000000007</v>
          </cell>
          <cell r="M71">
            <v>20.181000000000001</v>
          </cell>
          <cell r="N71">
            <v>8.8829999999999991</v>
          </cell>
          <cell r="O71">
            <v>20.225000000000001</v>
          </cell>
        </row>
        <row r="72">
          <cell r="B72" t="str">
            <v>BLACKFRIARS A</v>
          </cell>
          <cell r="C72">
            <v>33</v>
          </cell>
          <cell r="D72">
            <v>44.6</v>
          </cell>
          <cell r="E72">
            <v>17.5</v>
          </cell>
          <cell r="F72">
            <v>0.85329596412556052</v>
          </cell>
          <cell r="G72">
            <v>0.82571428571428562</v>
          </cell>
          <cell r="H72">
            <v>14.45</v>
          </cell>
          <cell r="I72">
            <v>38.057000000000002</v>
          </cell>
          <cell r="J72">
            <v>14.467000000000001</v>
          </cell>
          <cell r="K72">
            <v>38.417000000000002</v>
          </cell>
          <cell r="L72">
            <v>14.493</v>
          </cell>
          <cell r="M72">
            <v>38.853000000000002</v>
          </cell>
          <cell r="N72">
            <v>14.51</v>
          </cell>
          <cell r="O72">
            <v>39.143999999999998</v>
          </cell>
        </row>
        <row r="73">
          <cell r="B73" t="str">
            <v>BLACKFRIARS B</v>
          </cell>
          <cell r="C73">
            <v>33</v>
          </cell>
          <cell r="D73">
            <v>44.6</v>
          </cell>
          <cell r="E73">
            <v>17.5</v>
          </cell>
          <cell r="F73">
            <v>0.85381165919282509</v>
          </cell>
          <cell r="G73">
            <v>0.82634285714285716</v>
          </cell>
          <cell r="H73">
            <v>14.461</v>
          </cell>
          <cell r="I73">
            <v>38.08</v>
          </cell>
          <cell r="J73">
            <v>14.478</v>
          </cell>
          <cell r="K73">
            <v>38.441000000000003</v>
          </cell>
          <cell r="L73">
            <v>14.504</v>
          </cell>
          <cell r="M73">
            <v>38.877000000000002</v>
          </cell>
          <cell r="N73">
            <v>14.521000000000001</v>
          </cell>
          <cell r="O73">
            <v>39.168999999999997</v>
          </cell>
        </row>
        <row r="74">
          <cell r="B74" t="str">
            <v>FREDERICK ROAD</v>
          </cell>
          <cell r="C74">
            <v>33</v>
          </cell>
          <cell r="D74">
            <v>62.5</v>
          </cell>
          <cell r="E74">
            <v>25</v>
          </cell>
          <cell r="F74">
            <v>0.85481600000000002</v>
          </cell>
          <cell r="G74">
            <v>0.71808000000000005</v>
          </cell>
          <cell r="H74">
            <v>17.952000000000002</v>
          </cell>
          <cell r="I74">
            <v>53.426000000000002</v>
          </cell>
          <cell r="J74">
            <v>17.977</v>
          </cell>
          <cell r="K74">
            <v>54.215000000000003</v>
          </cell>
          <cell r="L74">
            <v>18.016999999999999</v>
          </cell>
          <cell r="M74">
            <v>55.104999999999997</v>
          </cell>
          <cell r="N74">
            <v>18.04</v>
          </cell>
          <cell r="O74">
            <v>55.661999999999999</v>
          </cell>
        </row>
        <row r="75">
          <cell r="B75" t="str">
            <v>GOLBORNE</v>
          </cell>
          <cell r="C75">
            <v>33</v>
          </cell>
          <cell r="D75">
            <v>33.405000000000001</v>
          </cell>
          <cell r="E75">
            <v>13.1</v>
          </cell>
          <cell r="F75">
            <v>1.2337973357281844</v>
          </cell>
          <cell r="G75">
            <v>1.0161832061068703</v>
          </cell>
          <cell r="H75">
            <v>13.311999999999999</v>
          </cell>
          <cell r="I75">
            <v>41.215000000000003</v>
          </cell>
          <cell r="J75">
            <v>13.323</v>
          </cell>
          <cell r="K75">
            <v>41.540999999999997</v>
          </cell>
          <cell r="L75">
            <v>13.335000000000001</v>
          </cell>
          <cell r="M75">
            <v>41.929000000000002</v>
          </cell>
          <cell r="N75">
            <v>13.337</v>
          </cell>
          <cell r="O75">
            <v>42.003999999999998</v>
          </cell>
        </row>
        <row r="76">
          <cell r="B76" t="str">
            <v>HAYDOCK</v>
          </cell>
          <cell r="C76">
            <v>33</v>
          </cell>
          <cell r="D76">
            <v>43.75</v>
          </cell>
          <cell r="E76">
            <v>17.5</v>
          </cell>
          <cell r="F76">
            <v>0.89714285714285713</v>
          </cell>
          <cell r="G76">
            <v>0.71822857142857144</v>
          </cell>
          <cell r="H76">
            <v>12.569000000000001</v>
          </cell>
          <cell r="I76">
            <v>39.25</v>
          </cell>
          <cell r="J76">
            <v>12.577999999999999</v>
          </cell>
          <cell r="K76">
            <v>39.462000000000003</v>
          </cell>
          <cell r="L76">
            <v>12.589</v>
          </cell>
          <cell r="M76">
            <v>39.713999999999999</v>
          </cell>
          <cell r="N76">
            <v>12.592000000000001</v>
          </cell>
          <cell r="O76">
            <v>39.764000000000003</v>
          </cell>
        </row>
        <row r="77">
          <cell r="B77" t="str">
            <v>NEWTON LE WILLOWS</v>
          </cell>
          <cell r="C77">
            <v>33</v>
          </cell>
          <cell r="D77">
            <v>33.405000000000001</v>
          </cell>
          <cell r="E77">
            <v>13.1</v>
          </cell>
          <cell r="F77">
            <v>0.90854662475677295</v>
          </cell>
          <cell r="G77">
            <v>0.85206106870229015</v>
          </cell>
          <cell r="H77">
            <v>11.162000000000001</v>
          </cell>
          <cell r="I77">
            <v>30.35</v>
          </cell>
          <cell r="J77">
            <v>11.17</v>
          </cell>
          <cell r="K77">
            <v>30.536000000000001</v>
          </cell>
          <cell r="L77">
            <v>11.18</v>
          </cell>
          <cell r="M77">
            <v>30.774999999999999</v>
          </cell>
          <cell r="N77">
            <v>11.182</v>
          </cell>
          <cell r="O77">
            <v>30.800999999999998</v>
          </cell>
        </row>
        <row r="78">
          <cell r="B78" t="str">
            <v>GREENHILL</v>
          </cell>
          <cell r="C78">
            <v>33</v>
          </cell>
          <cell r="D78">
            <v>43.75</v>
          </cell>
          <cell r="E78">
            <v>17.5</v>
          </cell>
          <cell r="F78">
            <v>0.8654857142857143</v>
          </cell>
          <cell r="G78">
            <v>0.71725714285714282</v>
          </cell>
          <cell r="H78">
            <v>12.552</v>
          </cell>
          <cell r="I78">
            <v>37.865000000000002</v>
          </cell>
          <cell r="J78">
            <v>12.561</v>
          </cell>
          <cell r="K78">
            <v>38.17</v>
          </cell>
          <cell r="L78">
            <v>12.582000000000001</v>
          </cell>
          <cell r="M78">
            <v>38.648000000000003</v>
          </cell>
          <cell r="N78">
            <v>12.611000000000001</v>
          </cell>
          <cell r="O78">
            <v>38.984999999999999</v>
          </cell>
        </row>
        <row r="79">
          <cell r="B79" t="str">
            <v>ST. MARYS</v>
          </cell>
          <cell r="C79">
            <v>33</v>
          </cell>
          <cell r="D79">
            <v>43.75</v>
          </cell>
          <cell r="E79">
            <v>17.5</v>
          </cell>
          <cell r="F79">
            <v>0.8056685714285714</v>
          </cell>
          <cell r="G79">
            <v>0.68337142857142852</v>
          </cell>
          <cell r="H79">
            <v>11.959</v>
          </cell>
          <cell r="I79">
            <v>35.247999999999998</v>
          </cell>
          <cell r="J79">
            <v>11.967000000000001</v>
          </cell>
          <cell r="K79">
            <v>35.445999999999998</v>
          </cell>
          <cell r="L79">
            <v>11.986000000000001</v>
          </cell>
          <cell r="M79">
            <v>35.78</v>
          </cell>
          <cell r="N79">
            <v>12.013</v>
          </cell>
          <cell r="O79">
            <v>36.045999999999999</v>
          </cell>
        </row>
        <row r="80">
          <cell r="B80" t="str">
            <v>BRAMHALL</v>
          </cell>
          <cell r="C80">
            <v>33</v>
          </cell>
          <cell r="D80">
            <v>43.75</v>
          </cell>
          <cell r="E80">
            <v>17.5</v>
          </cell>
          <cell r="F80">
            <v>0.64148571428571433</v>
          </cell>
          <cell r="G80">
            <v>0.59240000000000004</v>
          </cell>
          <cell r="H80">
            <v>10.367000000000001</v>
          </cell>
          <cell r="I80">
            <v>28.065000000000001</v>
          </cell>
          <cell r="J80">
            <v>10.377000000000001</v>
          </cell>
          <cell r="K80">
            <v>28.27</v>
          </cell>
          <cell r="L80">
            <v>10.401</v>
          </cell>
          <cell r="M80">
            <v>28.628</v>
          </cell>
          <cell r="N80">
            <v>10.445</v>
          </cell>
          <cell r="O80">
            <v>28.741</v>
          </cell>
        </row>
        <row r="81">
          <cell r="B81" t="str">
            <v>HAWK GREEN</v>
          </cell>
          <cell r="C81">
            <v>33</v>
          </cell>
          <cell r="D81">
            <v>43.75</v>
          </cell>
          <cell r="E81">
            <v>17.5</v>
          </cell>
          <cell r="F81">
            <v>0.53883428571428571</v>
          </cell>
          <cell r="G81">
            <v>0.51445714285714284</v>
          </cell>
          <cell r="H81">
            <v>9.0030000000000001</v>
          </cell>
          <cell r="I81">
            <v>23.574000000000002</v>
          </cell>
          <cell r="J81">
            <v>9.0109999999999992</v>
          </cell>
          <cell r="K81">
            <v>23.751000000000001</v>
          </cell>
          <cell r="L81">
            <v>9.0329999999999995</v>
          </cell>
          <cell r="M81">
            <v>24.077000000000002</v>
          </cell>
          <cell r="N81">
            <v>9.0640000000000001</v>
          </cell>
          <cell r="O81">
            <v>24.161999999999999</v>
          </cell>
        </row>
        <row r="82">
          <cell r="B82" t="str">
            <v>HAZEL GROVE</v>
          </cell>
          <cell r="C82">
            <v>33</v>
          </cell>
          <cell r="D82">
            <v>43.75</v>
          </cell>
          <cell r="E82">
            <v>17.5</v>
          </cell>
          <cell r="F82">
            <v>0.76509714285714281</v>
          </cell>
          <cell r="G82">
            <v>0.6457142857142858</v>
          </cell>
          <cell r="H82">
            <v>11.3</v>
          </cell>
          <cell r="I82">
            <v>33.472999999999999</v>
          </cell>
          <cell r="J82">
            <v>11.311</v>
          </cell>
          <cell r="K82">
            <v>33.866</v>
          </cell>
          <cell r="L82">
            <v>11.340999999999999</v>
          </cell>
          <cell r="M82">
            <v>34.491</v>
          </cell>
          <cell r="N82">
            <v>11.391999999999999</v>
          </cell>
          <cell r="O82">
            <v>34.698</v>
          </cell>
        </row>
        <row r="83">
          <cell r="B83" t="str">
            <v>NORBURY</v>
          </cell>
          <cell r="C83">
            <v>33</v>
          </cell>
          <cell r="D83">
            <v>43.75</v>
          </cell>
          <cell r="E83">
            <v>17.5</v>
          </cell>
          <cell r="F83">
            <v>0.72585142857142859</v>
          </cell>
          <cell r="G83">
            <v>0.61697142857142862</v>
          </cell>
          <cell r="H83">
            <v>10.797000000000001</v>
          </cell>
          <cell r="I83">
            <v>31.756</v>
          </cell>
          <cell r="J83">
            <v>10.808</v>
          </cell>
          <cell r="K83">
            <v>32.121000000000002</v>
          </cell>
          <cell r="L83">
            <v>10.836</v>
          </cell>
          <cell r="M83">
            <v>32.734999999999999</v>
          </cell>
          <cell r="N83">
            <v>10.882</v>
          </cell>
          <cell r="O83">
            <v>32.953000000000003</v>
          </cell>
        </row>
        <row r="84">
          <cell r="B84" t="str">
            <v>OFFERTON</v>
          </cell>
          <cell r="C84">
            <v>33</v>
          </cell>
          <cell r="D84">
            <v>43.75</v>
          </cell>
          <cell r="E84">
            <v>17.5</v>
          </cell>
          <cell r="F84">
            <v>0.67419428571428563</v>
          </cell>
          <cell r="G84">
            <v>0.67314285714285715</v>
          </cell>
          <cell r="H84">
            <v>11.78</v>
          </cell>
          <cell r="I84">
            <v>29.495999999999999</v>
          </cell>
          <cell r="J84">
            <v>11.802</v>
          </cell>
          <cell r="K84">
            <v>29.832999999999998</v>
          </cell>
          <cell r="L84">
            <v>11.818</v>
          </cell>
          <cell r="M84">
            <v>30.074000000000002</v>
          </cell>
          <cell r="N84">
            <v>11.872999999999999</v>
          </cell>
          <cell r="O84">
            <v>30.254999999999999</v>
          </cell>
        </row>
        <row r="85">
          <cell r="B85" t="str">
            <v>ASHTON UNDER LYNE</v>
          </cell>
          <cell r="C85">
            <v>33</v>
          </cell>
          <cell r="D85">
            <v>43.75</v>
          </cell>
          <cell r="E85">
            <v>17.5</v>
          </cell>
          <cell r="F85">
            <v>0.86434285714285708</v>
          </cell>
          <cell r="G85">
            <v>0.87257142857142855</v>
          </cell>
          <cell r="H85">
            <v>15.27</v>
          </cell>
          <cell r="I85">
            <v>37.814999999999998</v>
          </cell>
          <cell r="J85">
            <v>15.28</v>
          </cell>
          <cell r="K85">
            <v>38</v>
          </cell>
          <cell r="L85">
            <v>15.3</v>
          </cell>
          <cell r="M85">
            <v>38.433999999999997</v>
          </cell>
          <cell r="N85">
            <v>15.311999999999999</v>
          </cell>
          <cell r="O85">
            <v>38.598999999999997</v>
          </cell>
        </row>
        <row r="86">
          <cell r="B86" t="str">
            <v>HEYROD</v>
          </cell>
          <cell r="C86">
            <v>33</v>
          </cell>
          <cell r="D86">
            <v>62.5</v>
          </cell>
          <cell r="E86">
            <v>25</v>
          </cell>
          <cell r="F86">
            <v>0.9641280000000001</v>
          </cell>
          <cell r="G86">
            <v>0.82343999999999995</v>
          </cell>
          <cell r="H86">
            <v>20.585999999999999</v>
          </cell>
          <cell r="I86">
            <v>60.258000000000003</v>
          </cell>
          <cell r="J86">
            <v>20.603000000000002</v>
          </cell>
          <cell r="K86">
            <v>60.768999999999998</v>
          </cell>
          <cell r="L86">
            <v>20.632999999999999</v>
          </cell>
          <cell r="M86">
            <v>61.624000000000002</v>
          </cell>
          <cell r="N86">
            <v>20.648</v>
          </cell>
          <cell r="O86">
            <v>61.948999999999998</v>
          </cell>
        </row>
        <row r="87">
          <cell r="B87" t="str">
            <v>HURST</v>
          </cell>
          <cell r="C87">
            <v>33</v>
          </cell>
          <cell r="D87">
            <v>43.75</v>
          </cell>
          <cell r="E87">
            <v>17.5</v>
          </cell>
          <cell r="F87">
            <v>0.78930285714285708</v>
          </cell>
          <cell r="G87">
            <v>0.82799999999999996</v>
          </cell>
          <cell r="H87">
            <v>14.49</v>
          </cell>
          <cell r="I87">
            <v>34.531999999999996</v>
          </cell>
          <cell r="J87">
            <v>14.5</v>
          </cell>
          <cell r="K87">
            <v>34.698999999999998</v>
          </cell>
          <cell r="L87">
            <v>14.516999999999999</v>
          </cell>
          <cell r="M87">
            <v>35.07</v>
          </cell>
          <cell r="N87">
            <v>14.526999999999999</v>
          </cell>
          <cell r="O87">
            <v>35.192999999999998</v>
          </cell>
        </row>
        <row r="88">
          <cell r="B88" t="str">
            <v>CHURCH</v>
          </cell>
          <cell r="C88">
            <v>33</v>
          </cell>
          <cell r="D88">
            <v>43.75</v>
          </cell>
          <cell r="E88">
            <v>17.5</v>
          </cell>
          <cell r="F88">
            <v>0.6838171428571429</v>
          </cell>
          <cell r="G88">
            <v>0.60719999999999996</v>
          </cell>
          <cell r="H88">
            <v>10.625999999999999</v>
          </cell>
          <cell r="I88">
            <v>29.917000000000002</v>
          </cell>
          <cell r="J88">
            <v>10.632</v>
          </cell>
          <cell r="K88">
            <v>30.071999999999999</v>
          </cell>
          <cell r="L88">
            <v>10.654999999999999</v>
          </cell>
          <cell r="M88">
            <v>30.33</v>
          </cell>
          <cell r="N88">
            <v>10.680999999999999</v>
          </cell>
          <cell r="O88">
            <v>30.452999999999999</v>
          </cell>
        </row>
        <row r="89">
          <cell r="B89" t="str">
            <v xml:space="preserve">ENGLISH ELECTRIC                        </v>
          </cell>
          <cell r="C89">
            <v>33</v>
          </cell>
          <cell r="D89">
            <v>62.5</v>
          </cell>
          <cell r="E89">
            <v>25</v>
          </cell>
          <cell r="F89">
            <v>0.52932800000000002</v>
          </cell>
          <cell r="G89">
            <v>0.43456000000000006</v>
          </cell>
          <cell r="H89">
            <v>10.864000000000001</v>
          </cell>
          <cell r="I89">
            <v>33.082999999999998</v>
          </cell>
          <cell r="J89">
            <v>10.87</v>
          </cell>
          <cell r="K89">
            <v>33.231999999999999</v>
          </cell>
          <cell r="L89">
            <v>10.895</v>
          </cell>
          <cell r="M89">
            <v>33.529000000000003</v>
          </cell>
          <cell r="N89">
            <v>10.922000000000001</v>
          </cell>
          <cell r="O89">
            <v>33.673000000000002</v>
          </cell>
        </row>
        <row r="90">
          <cell r="B90" t="str">
            <v>HUNCOAT</v>
          </cell>
          <cell r="C90">
            <v>33</v>
          </cell>
          <cell r="D90">
            <v>62.5</v>
          </cell>
          <cell r="E90">
            <v>25</v>
          </cell>
          <cell r="F90">
            <v>0.65732800000000002</v>
          </cell>
          <cell r="G90">
            <v>0.50463999999999998</v>
          </cell>
          <cell r="H90">
            <v>12.616</v>
          </cell>
          <cell r="I90">
            <v>41.082999999999998</v>
          </cell>
          <cell r="J90">
            <v>12.622999999999999</v>
          </cell>
          <cell r="K90">
            <v>41.307000000000002</v>
          </cell>
          <cell r="L90">
            <v>12.648</v>
          </cell>
          <cell r="M90">
            <v>41.69</v>
          </cell>
          <cell r="N90">
            <v>12.682</v>
          </cell>
          <cell r="O90">
            <v>41.908000000000001</v>
          </cell>
        </row>
        <row r="91">
          <cell r="B91" t="str">
            <v>NELSON STREET</v>
          </cell>
          <cell r="C91">
            <v>33</v>
          </cell>
          <cell r="D91">
            <v>43.75</v>
          </cell>
          <cell r="E91">
            <v>17.5</v>
          </cell>
          <cell r="F91">
            <v>0.57005714285714293</v>
          </cell>
          <cell r="G91">
            <v>0.55765714285714285</v>
          </cell>
          <cell r="H91">
            <v>9.7590000000000003</v>
          </cell>
          <cell r="I91">
            <v>24.94</v>
          </cell>
          <cell r="J91">
            <v>9.7639999999999993</v>
          </cell>
          <cell r="K91">
            <v>25.05</v>
          </cell>
          <cell r="L91">
            <v>9.782</v>
          </cell>
          <cell r="M91">
            <v>25.228999999999999</v>
          </cell>
          <cell r="N91">
            <v>9.8049999999999997</v>
          </cell>
          <cell r="O91">
            <v>25.321000000000002</v>
          </cell>
        </row>
        <row r="92">
          <cell r="B92" t="str">
            <v>STRAWBERRY BANK</v>
          </cell>
          <cell r="C92">
            <v>33</v>
          </cell>
          <cell r="D92">
            <v>33.405000000000001</v>
          </cell>
          <cell r="E92">
            <v>13.1</v>
          </cell>
          <cell r="F92">
            <v>0.98826522975602449</v>
          </cell>
          <cell r="G92">
            <v>0.83816793893129782</v>
          </cell>
          <cell r="H92">
            <v>10.98</v>
          </cell>
          <cell r="I92">
            <v>33.012999999999998</v>
          </cell>
          <cell r="J92">
            <v>10.986000000000001</v>
          </cell>
          <cell r="K92">
            <v>33.189</v>
          </cell>
          <cell r="L92">
            <v>11.007999999999999</v>
          </cell>
          <cell r="M92">
            <v>33.481999999999999</v>
          </cell>
          <cell r="N92">
            <v>11.038</v>
          </cell>
          <cell r="O92">
            <v>33.634999999999998</v>
          </cell>
        </row>
        <row r="93">
          <cell r="B93" t="str">
            <v>HADFIELD</v>
          </cell>
          <cell r="C93">
            <v>33</v>
          </cell>
          <cell r="D93">
            <v>43.75</v>
          </cell>
          <cell r="E93">
            <v>17.5</v>
          </cell>
          <cell r="F93">
            <v>0.66372571428571425</v>
          </cell>
          <cell r="G93">
            <v>0.61451428571428568</v>
          </cell>
          <cell r="H93">
            <v>10.754</v>
          </cell>
          <cell r="I93">
            <v>29.038</v>
          </cell>
          <cell r="J93">
            <v>10.763</v>
          </cell>
          <cell r="K93">
            <v>29.224</v>
          </cell>
          <cell r="L93">
            <v>10.771000000000001</v>
          </cell>
          <cell r="M93">
            <v>29.36</v>
          </cell>
          <cell r="N93">
            <v>10.775</v>
          </cell>
          <cell r="O93">
            <v>29.427</v>
          </cell>
        </row>
        <row r="94">
          <cell r="B94" t="str">
            <v>HATTERSLEY</v>
          </cell>
          <cell r="C94">
            <v>33</v>
          </cell>
          <cell r="D94">
            <v>43.75</v>
          </cell>
          <cell r="E94">
            <v>17.5</v>
          </cell>
          <cell r="F94">
            <v>0.81062857142857148</v>
          </cell>
          <cell r="G94">
            <v>0.69085714285714284</v>
          </cell>
          <cell r="H94">
            <v>12.09</v>
          </cell>
          <cell r="I94">
            <v>35.465000000000003</v>
          </cell>
          <cell r="J94">
            <v>12.101000000000001</v>
          </cell>
          <cell r="K94">
            <v>35.802</v>
          </cell>
          <cell r="L94">
            <v>12.111000000000001</v>
          </cell>
          <cell r="M94">
            <v>36.052</v>
          </cell>
          <cell r="N94">
            <v>12.115</v>
          </cell>
          <cell r="O94">
            <v>36.146000000000001</v>
          </cell>
        </row>
        <row r="95">
          <cell r="B95" t="str">
            <v>HYDE</v>
          </cell>
          <cell r="C95">
            <v>33</v>
          </cell>
          <cell r="D95">
            <v>43.75</v>
          </cell>
          <cell r="E95">
            <v>17.5</v>
          </cell>
          <cell r="F95">
            <v>0.92797714285714283</v>
          </cell>
          <cell r="G95">
            <v>0.77965714285714283</v>
          </cell>
          <cell r="H95">
            <v>13.644</v>
          </cell>
          <cell r="I95">
            <v>40.598999999999997</v>
          </cell>
          <cell r="J95">
            <v>13.656000000000001</v>
          </cell>
          <cell r="K95">
            <v>40.972000000000001</v>
          </cell>
          <cell r="L95">
            <v>13.67</v>
          </cell>
          <cell r="M95">
            <v>41.268999999999998</v>
          </cell>
          <cell r="N95">
            <v>13.673999999999999</v>
          </cell>
          <cell r="O95">
            <v>41.38</v>
          </cell>
        </row>
        <row r="96">
          <cell r="B96" t="str">
            <v>CUTACRE</v>
          </cell>
          <cell r="C96">
            <v>33</v>
          </cell>
          <cell r="D96">
            <v>62.5</v>
          </cell>
          <cell r="E96">
            <v>25</v>
          </cell>
          <cell r="F96">
            <v>0.35160000000000002</v>
          </cell>
          <cell r="G96">
            <v>0.37432000000000004</v>
          </cell>
          <cell r="H96">
            <v>9.3580000000000005</v>
          </cell>
          <cell r="I96">
            <v>21.975000000000001</v>
          </cell>
          <cell r="J96">
            <v>9.3640000000000008</v>
          </cell>
          <cell r="K96">
            <v>22.067</v>
          </cell>
          <cell r="L96">
            <v>9.375</v>
          </cell>
          <cell r="M96">
            <v>22.134</v>
          </cell>
          <cell r="N96">
            <v>9.3810000000000002</v>
          </cell>
          <cell r="O96">
            <v>22.161000000000001</v>
          </cell>
        </row>
        <row r="97">
          <cell r="B97" t="str">
            <v>HILL TOP</v>
          </cell>
          <cell r="C97">
            <v>33</v>
          </cell>
          <cell r="D97">
            <v>43.75</v>
          </cell>
          <cell r="E97">
            <v>17.5</v>
          </cell>
          <cell r="F97">
            <v>0.87133714285714292</v>
          </cell>
          <cell r="G97">
            <v>0.86017142857142859</v>
          </cell>
          <cell r="H97">
            <v>15.053000000000001</v>
          </cell>
          <cell r="I97">
            <v>38.121000000000002</v>
          </cell>
          <cell r="J97">
            <v>15.067</v>
          </cell>
          <cell r="K97">
            <v>38.390999999999998</v>
          </cell>
          <cell r="L97">
            <v>15.1</v>
          </cell>
          <cell r="M97">
            <v>38.774000000000001</v>
          </cell>
          <cell r="N97">
            <v>15.125999999999999</v>
          </cell>
          <cell r="O97">
            <v>38.963000000000001</v>
          </cell>
        </row>
        <row r="98">
          <cell r="B98" t="str">
            <v>KEARSLEY</v>
          </cell>
          <cell r="C98">
            <v>33</v>
          </cell>
          <cell r="D98">
            <v>65.75</v>
          </cell>
          <cell r="E98">
            <v>26.3</v>
          </cell>
          <cell r="F98">
            <v>0.83598479087452471</v>
          </cell>
          <cell r="G98">
            <v>0.6821673003802281</v>
          </cell>
          <cell r="H98">
            <v>17.940999999999999</v>
          </cell>
          <cell r="I98">
            <v>54.966000000000001</v>
          </cell>
          <cell r="J98">
            <v>17.959</v>
          </cell>
          <cell r="K98">
            <v>55.576999999999998</v>
          </cell>
          <cell r="L98">
            <v>18.006</v>
          </cell>
          <cell r="M98">
            <v>56.412999999999997</v>
          </cell>
          <cell r="N98">
            <v>18.036999999999999</v>
          </cell>
          <cell r="O98">
            <v>56.743000000000002</v>
          </cell>
        </row>
        <row r="99">
          <cell r="B99" t="str">
            <v>MOSS LANE A</v>
          </cell>
          <cell r="C99">
            <v>33</v>
          </cell>
          <cell r="D99">
            <v>43.75</v>
          </cell>
          <cell r="E99">
            <v>17.5</v>
          </cell>
          <cell r="F99">
            <v>0.57926857142857147</v>
          </cell>
          <cell r="G99">
            <v>0.70337142857142854</v>
          </cell>
          <cell r="H99">
            <v>12.308999999999999</v>
          </cell>
          <cell r="I99">
            <v>25.343</v>
          </cell>
          <cell r="J99">
            <v>12.318</v>
          </cell>
          <cell r="K99">
            <v>25.451000000000001</v>
          </cell>
          <cell r="L99">
            <v>12.352</v>
          </cell>
          <cell r="M99">
            <v>25.667999999999999</v>
          </cell>
          <cell r="N99">
            <v>12.364000000000001</v>
          </cell>
          <cell r="O99">
            <v>25.713999999999999</v>
          </cell>
        </row>
        <row r="100">
          <cell r="B100" t="str">
            <v>ARNSIDE</v>
          </cell>
          <cell r="C100">
            <v>33</v>
          </cell>
          <cell r="D100">
            <v>62.5</v>
          </cell>
          <cell r="E100">
            <v>25</v>
          </cell>
          <cell r="F100">
            <v>0.14096</v>
          </cell>
          <cell r="G100">
            <v>0.17079999999999998</v>
          </cell>
          <cell r="H100">
            <v>4.2699999999999996</v>
          </cell>
          <cell r="I100">
            <v>8.81</v>
          </cell>
          <cell r="J100">
            <v>4.2720000000000002</v>
          </cell>
          <cell r="K100">
            <v>8.8740000000000006</v>
          </cell>
          <cell r="L100">
            <v>4.2850000000000001</v>
          </cell>
          <cell r="M100">
            <v>9.0419999999999998</v>
          </cell>
          <cell r="N100">
            <v>4.2889999999999997</v>
          </cell>
          <cell r="O100">
            <v>9.0990000000000002</v>
          </cell>
        </row>
        <row r="101">
          <cell r="B101" t="str">
            <v>BENTHAM</v>
          </cell>
          <cell r="C101">
            <v>33</v>
          </cell>
          <cell r="D101">
            <v>43.75</v>
          </cell>
          <cell r="E101">
            <v>17.5</v>
          </cell>
          <cell r="F101">
            <v>9.7142857142857142E-2</v>
          </cell>
          <cell r="G101">
            <v>0.12034285714285714</v>
          </cell>
          <cell r="H101">
            <v>2.1059999999999999</v>
          </cell>
          <cell r="I101">
            <v>4.25</v>
          </cell>
          <cell r="J101">
            <v>2.1059999999999999</v>
          </cell>
          <cell r="K101">
            <v>4.2539999999999996</v>
          </cell>
          <cell r="L101">
            <v>2.1150000000000002</v>
          </cell>
          <cell r="M101">
            <v>4.4020000000000001</v>
          </cell>
          <cell r="N101">
            <v>2.1179999999999999</v>
          </cell>
          <cell r="O101">
            <v>4.4219999999999997</v>
          </cell>
        </row>
        <row r="102">
          <cell r="B102" t="str">
            <v>CALGARTH</v>
          </cell>
          <cell r="C102">
            <v>33</v>
          </cell>
          <cell r="D102" t="e">
            <v>#N/A</v>
          </cell>
          <cell r="E102" t="e">
            <v>#N/A</v>
          </cell>
          <cell r="F102" t="e">
            <v>#N/A</v>
          </cell>
          <cell r="G102" t="e">
            <v>#N/A</v>
          </cell>
          <cell r="H102">
            <v>3.7440000000000002</v>
          </cell>
          <cell r="I102">
            <v>7.66</v>
          </cell>
          <cell r="J102">
            <v>3.746</v>
          </cell>
          <cell r="K102">
            <v>7.7190000000000003</v>
          </cell>
          <cell r="L102">
            <v>3.7589999999999999</v>
          </cell>
          <cell r="M102">
            <v>7.87</v>
          </cell>
          <cell r="N102">
            <v>3.762</v>
          </cell>
          <cell r="O102">
            <v>7.9279999999999999</v>
          </cell>
        </row>
        <row r="103">
          <cell r="B103" t="str">
            <v>KENDAL</v>
          </cell>
          <cell r="C103">
            <v>33</v>
          </cell>
          <cell r="D103">
            <v>33.405000000000001</v>
          </cell>
          <cell r="E103">
            <v>13.1</v>
          </cell>
          <cell r="F103">
            <v>1.0926208651399492</v>
          </cell>
          <cell r="G103">
            <v>0.90259541984732827</v>
          </cell>
          <cell r="H103">
            <v>11.824</v>
          </cell>
          <cell r="I103">
            <v>36.499000000000002</v>
          </cell>
          <cell r="J103">
            <v>11.831</v>
          </cell>
          <cell r="K103">
            <v>36.750999999999998</v>
          </cell>
          <cell r="L103">
            <v>11.887</v>
          </cell>
          <cell r="M103">
            <v>37.530999999999999</v>
          </cell>
          <cell r="N103">
            <v>11.9</v>
          </cell>
          <cell r="O103">
            <v>37.854999999999997</v>
          </cell>
        </row>
        <row r="104">
          <cell r="B104" t="str">
            <v>KIRKBY LONSDALE</v>
          </cell>
          <cell r="C104">
            <v>33</v>
          </cell>
          <cell r="D104">
            <v>33.405000000000001</v>
          </cell>
          <cell r="E104">
            <v>13.1</v>
          </cell>
          <cell r="F104">
            <v>0.28549618320610687</v>
          </cell>
          <cell r="G104">
            <v>0.32007633587786255</v>
          </cell>
          <cell r="H104">
            <v>4.1929999999999996</v>
          </cell>
          <cell r="I104">
            <v>9.5370000000000008</v>
          </cell>
          <cell r="J104">
            <v>4.194</v>
          </cell>
          <cell r="K104">
            <v>9.5640000000000001</v>
          </cell>
          <cell r="L104">
            <v>4.2089999999999996</v>
          </cell>
          <cell r="M104">
            <v>9.7989999999999995</v>
          </cell>
          <cell r="N104">
            <v>4.2160000000000002</v>
          </cell>
          <cell r="O104">
            <v>9.9049999999999994</v>
          </cell>
        </row>
        <row r="105">
          <cell r="B105" t="str">
            <v xml:space="preserve">MELLING                                 </v>
          </cell>
          <cell r="C105">
            <v>33</v>
          </cell>
          <cell r="D105">
            <v>20</v>
          </cell>
          <cell r="E105">
            <v>8</v>
          </cell>
          <cell r="F105">
            <v>0.17715</v>
          </cell>
          <cell r="G105">
            <v>0.22412499999999999</v>
          </cell>
          <cell r="H105">
            <v>1.7929999999999999</v>
          </cell>
          <cell r="I105">
            <v>3.5430000000000001</v>
          </cell>
          <cell r="J105">
            <v>1.7929999999999999</v>
          </cell>
          <cell r="K105">
            <v>3.5459999999999998</v>
          </cell>
          <cell r="L105">
            <v>1.7989999999999999</v>
          </cell>
          <cell r="M105">
            <v>3.65</v>
          </cell>
          <cell r="N105">
            <v>1.8009999999999999</v>
          </cell>
          <cell r="O105">
            <v>3.6640000000000001</v>
          </cell>
        </row>
        <row r="106">
          <cell r="B106" t="str">
            <v>SEDBERGH A</v>
          </cell>
          <cell r="C106">
            <v>33</v>
          </cell>
          <cell r="D106">
            <v>62.5</v>
          </cell>
          <cell r="E106">
            <v>25</v>
          </cell>
          <cell r="F106">
            <v>6.7087999999999995E-2</v>
          </cell>
          <cell r="G106">
            <v>8.2599999999999993E-2</v>
          </cell>
          <cell r="H106">
            <v>2.0649999999999999</v>
          </cell>
          <cell r="I106">
            <v>4.1929999999999996</v>
          </cell>
          <cell r="J106">
            <v>2.0659999999999998</v>
          </cell>
          <cell r="K106">
            <v>4.1970000000000001</v>
          </cell>
          <cell r="L106">
            <v>2.069</v>
          </cell>
          <cell r="M106">
            <v>4.2530000000000001</v>
          </cell>
          <cell r="N106">
            <v>2.0710000000000002</v>
          </cell>
          <cell r="O106">
            <v>4.2869999999999999</v>
          </cell>
        </row>
        <row r="107">
          <cell r="B107" t="str">
            <v>SEDBERGH B</v>
          </cell>
          <cell r="C107">
            <v>33</v>
          </cell>
          <cell r="D107">
            <v>62.5</v>
          </cell>
          <cell r="E107">
            <v>25</v>
          </cell>
          <cell r="F107">
            <v>0.11464000000000001</v>
          </cell>
          <cell r="G107">
            <v>0.13596</v>
          </cell>
          <cell r="H107">
            <v>3.399</v>
          </cell>
          <cell r="I107">
            <v>7.165</v>
          </cell>
          <cell r="J107">
            <v>3.399</v>
          </cell>
          <cell r="K107">
            <v>7.1710000000000003</v>
          </cell>
          <cell r="L107">
            <v>3.4039999999999999</v>
          </cell>
          <cell r="M107">
            <v>7.2320000000000002</v>
          </cell>
          <cell r="N107">
            <v>3.4060000000000001</v>
          </cell>
          <cell r="O107">
            <v>7.2709999999999999</v>
          </cell>
        </row>
        <row r="108">
          <cell r="B108" t="str">
            <v>WHASSET</v>
          </cell>
          <cell r="C108">
            <v>33</v>
          </cell>
          <cell r="D108">
            <v>62.5</v>
          </cell>
          <cell r="E108">
            <v>25</v>
          </cell>
          <cell r="F108">
            <v>0.179952</v>
          </cell>
          <cell r="G108">
            <v>0.223</v>
          </cell>
          <cell r="H108">
            <v>5.5750000000000002</v>
          </cell>
          <cell r="I108">
            <v>11.247</v>
          </cell>
          <cell r="J108">
            <v>5.577</v>
          </cell>
          <cell r="K108">
            <v>11.298999999999999</v>
          </cell>
          <cell r="L108">
            <v>5.5960000000000001</v>
          </cell>
          <cell r="M108">
            <v>11.492000000000001</v>
          </cell>
          <cell r="N108">
            <v>5.601</v>
          </cell>
          <cell r="O108">
            <v>11.576000000000001</v>
          </cell>
        </row>
        <row r="109">
          <cell r="B109" t="str">
            <v>WINDERMERE</v>
          </cell>
          <cell r="C109">
            <v>33</v>
          </cell>
          <cell r="D109">
            <v>43.75</v>
          </cell>
          <cell r="E109">
            <v>17.5</v>
          </cell>
          <cell r="F109">
            <v>0.25897142857142857</v>
          </cell>
          <cell r="G109">
            <v>0.2954857142857143</v>
          </cell>
          <cell r="H109">
            <v>5.1710000000000003</v>
          </cell>
          <cell r="I109">
            <v>11.33</v>
          </cell>
          <cell r="J109">
            <v>5.1740000000000004</v>
          </cell>
          <cell r="K109">
            <v>11.442</v>
          </cell>
          <cell r="L109">
            <v>5.1959999999999997</v>
          </cell>
          <cell r="M109">
            <v>11.739000000000001</v>
          </cell>
          <cell r="N109">
            <v>5.2009999999999996</v>
          </cell>
          <cell r="O109">
            <v>11.856</v>
          </cell>
        </row>
        <row r="110">
          <cell r="B110" t="str">
            <v>BOLTON-LE-SANDS</v>
          </cell>
          <cell r="C110">
            <v>33</v>
          </cell>
          <cell r="D110">
            <v>43.75</v>
          </cell>
          <cell r="E110">
            <v>17.5</v>
          </cell>
          <cell r="F110">
            <v>0.65821714285714283</v>
          </cell>
          <cell r="G110">
            <v>0.63325714285714285</v>
          </cell>
          <cell r="H110">
            <v>11.082000000000001</v>
          </cell>
          <cell r="I110">
            <v>28.797000000000001</v>
          </cell>
          <cell r="J110">
            <v>11.092000000000001</v>
          </cell>
          <cell r="K110">
            <v>29.013999999999999</v>
          </cell>
          <cell r="L110">
            <v>11.113</v>
          </cell>
          <cell r="M110">
            <v>29.445</v>
          </cell>
          <cell r="N110">
            <v>11.122999999999999</v>
          </cell>
          <cell r="O110">
            <v>29.614000000000001</v>
          </cell>
        </row>
        <row r="111">
          <cell r="B111" t="str">
            <v>BROADWAY</v>
          </cell>
          <cell r="C111">
            <v>33</v>
          </cell>
          <cell r="D111">
            <v>43.75</v>
          </cell>
          <cell r="E111">
            <v>17.5</v>
          </cell>
          <cell r="F111">
            <v>0.73707428571428568</v>
          </cell>
          <cell r="G111">
            <v>0.66097142857142854</v>
          </cell>
          <cell r="H111">
            <v>11.567</v>
          </cell>
          <cell r="I111">
            <v>32.247</v>
          </cell>
          <cell r="J111">
            <v>11.577999999999999</v>
          </cell>
          <cell r="K111">
            <v>32.527000000000001</v>
          </cell>
          <cell r="L111">
            <v>11.6</v>
          </cell>
          <cell r="M111">
            <v>33.033000000000001</v>
          </cell>
          <cell r="N111">
            <v>11.611000000000001</v>
          </cell>
          <cell r="O111">
            <v>33.249000000000002</v>
          </cell>
        </row>
        <row r="112">
          <cell r="B112" t="str">
            <v>CLAUGHTON</v>
          </cell>
          <cell r="C112">
            <v>33</v>
          </cell>
          <cell r="D112">
            <v>62.5</v>
          </cell>
          <cell r="E112">
            <v>25</v>
          </cell>
          <cell r="F112">
            <v>0.14868799999999999</v>
          </cell>
          <cell r="G112">
            <v>0.16463999999999998</v>
          </cell>
          <cell r="H112">
            <v>4.1159999999999997</v>
          </cell>
          <cell r="I112">
            <v>9.2929999999999993</v>
          </cell>
          <cell r="J112">
            <v>4.1180000000000003</v>
          </cell>
          <cell r="K112">
            <v>9.3309999999999995</v>
          </cell>
          <cell r="L112">
            <v>4.1210000000000004</v>
          </cell>
          <cell r="M112">
            <v>9.3800000000000008</v>
          </cell>
          <cell r="N112">
            <v>4.1219999999999999</v>
          </cell>
          <cell r="O112">
            <v>9.3840000000000003</v>
          </cell>
        </row>
        <row r="113">
          <cell r="B113" t="str">
            <v>LANCASTER</v>
          </cell>
          <cell r="C113">
            <v>33</v>
          </cell>
          <cell r="D113">
            <v>62.5</v>
          </cell>
          <cell r="E113">
            <v>25</v>
          </cell>
          <cell r="F113">
            <v>0.65155200000000002</v>
          </cell>
          <cell r="G113">
            <v>0.52244000000000002</v>
          </cell>
          <cell r="H113">
            <v>13.061</v>
          </cell>
          <cell r="I113">
            <v>40.722000000000001</v>
          </cell>
          <cell r="J113">
            <v>13.074</v>
          </cell>
          <cell r="K113">
            <v>41.164000000000001</v>
          </cell>
          <cell r="L113">
            <v>13.099</v>
          </cell>
          <cell r="M113">
            <v>41.92</v>
          </cell>
          <cell r="N113">
            <v>13.112</v>
          </cell>
          <cell r="O113">
            <v>42.231000000000002</v>
          </cell>
        </row>
        <row r="114">
          <cell r="B114" t="str">
            <v>QUERNMORE PARK</v>
          </cell>
          <cell r="C114">
            <v>33</v>
          </cell>
          <cell r="D114">
            <v>43.75</v>
          </cell>
          <cell r="E114">
            <v>17.5</v>
          </cell>
          <cell r="F114">
            <v>0.4122742857142857</v>
          </cell>
          <cell r="G114">
            <v>0.43182857142857145</v>
          </cell>
          <cell r="H114">
            <v>7.5570000000000004</v>
          </cell>
          <cell r="I114">
            <v>18.036999999999999</v>
          </cell>
          <cell r="J114">
            <v>7.5620000000000003</v>
          </cell>
          <cell r="K114">
            <v>18.097999999999999</v>
          </cell>
          <cell r="L114">
            <v>7.57</v>
          </cell>
          <cell r="M114">
            <v>18.196999999999999</v>
          </cell>
          <cell r="N114">
            <v>7.5739999999999998</v>
          </cell>
          <cell r="O114">
            <v>18.228000000000002</v>
          </cell>
        </row>
        <row r="115">
          <cell r="B115" t="str">
            <v>WESTGATE</v>
          </cell>
          <cell r="C115">
            <v>33</v>
          </cell>
          <cell r="D115">
            <v>33.405000000000001</v>
          </cell>
          <cell r="E115">
            <v>13.1</v>
          </cell>
          <cell r="F115">
            <v>0.88381978745696754</v>
          </cell>
          <cell r="G115">
            <v>0.84603053435114506</v>
          </cell>
          <cell r="H115">
            <v>11.083</v>
          </cell>
          <cell r="I115">
            <v>29.524000000000001</v>
          </cell>
          <cell r="J115">
            <v>11.093</v>
          </cell>
          <cell r="K115">
            <v>29.795999999999999</v>
          </cell>
          <cell r="L115">
            <v>11.113</v>
          </cell>
          <cell r="M115">
            <v>30.216999999999999</v>
          </cell>
          <cell r="N115">
            <v>11.124000000000001</v>
          </cell>
          <cell r="O115">
            <v>30.413</v>
          </cell>
        </row>
        <row r="116">
          <cell r="B116" t="str">
            <v>WOODHILL LANE</v>
          </cell>
          <cell r="C116">
            <v>33</v>
          </cell>
          <cell r="D116">
            <v>33.405000000000001</v>
          </cell>
          <cell r="E116">
            <v>13.1</v>
          </cell>
          <cell r="F116">
            <v>0.89714114653494992</v>
          </cell>
          <cell r="G116">
            <v>0.85251908396946563</v>
          </cell>
          <cell r="H116">
            <v>11.167999999999999</v>
          </cell>
          <cell r="I116">
            <v>29.969000000000001</v>
          </cell>
          <cell r="J116">
            <v>11.178000000000001</v>
          </cell>
          <cell r="K116">
            <v>30.225999999999999</v>
          </cell>
          <cell r="L116">
            <v>11.198</v>
          </cell>
          <cell r="M116">
            <v>30.678000000000001</v>
          </cell>
          <cell r="N116">
            <v>11.21</v>
          </cell>
          <cell r="O116">
            <v>30.890999999999998</v>
          </cell>
        </row>
        <row r="117">
          <cell r="B117" t="str">
            <v>BOTANY BAY</v>
          </cell>
          <cell r="C117">
            <v>33</v>
          </cell>
          <cell r="D117">
            <v>62.5</v>
          </cell>
          <cell r="E117">
            <v>25</v>
          </cell>
          <cell r="F117">
            <v>0.29747199999999996</v>
          </cell>
          <cell r="G117">
            <v>0.32264000000000004</v>
          </cell>
          <cell r="H117">
            <v>8.0660000000000007</v>
          </cell>
          <cell r="I117">
            <v>18.591999999999999</v>
          </cell>
          <cell r="J117">
            <v>8.0719999999999992</v>
          </cell>
          <cell r="K117">
            <v>18.527000000000001</v>
          </cell>
          <cell r="L117">
            <v>8.0879999999999992</v>
          </cell>
          <cell r="M117">
            <v>18.611000000000001</v>
          </cell>
          <cell r="N117">
            <v>8.0950000000000006</v>
          </cell>
          <cell r="O117">
            <v>18.663</v>
          </cell>
        </row>
        <row r="118">
          <cell r="B118" t="str">
            <v>LEYLAND</v>
          </cell>
          <cell r="C118">
            <v>33</v>
          </cell>
          <cell r="D118">
            <v>50</v>
          </cell>
          <cell r="E118">
            <v>20</v>
          </cell>
          <cell r="F118">
            <v>0.72287999999999997</v>
          </cell>
          <cell r="G118">
            <v>0.60010000000000008</v>
          </cell>
          <cell r="H118">
            <v>12.002000000000001</v>
          </cell>
          <cell r="I118">
            <v>36.143999999999998</v>
          </cell>
          <cell r="J118">
            <v>12.012</v>
          </cell>
          <cell r="K118">
            <v>36.473999999999997</v>
          </cell>
          <cell r="L118">
            <v>12.042</v>
          </cell>
          <cell r="M118">
            <v>36.93</v>
          </cell>
          <cell r="N118">
            <v>12.052</v>
          </cell>
          <cell r="O118">
            <v>37.180999999999997</v>
          </cell>
        </row>
        <row r="119">
          <cell r="B119" t="str">
            <v>WHITTLE-LE-WOODS</v>
          </cell>
          <cell r="C119">
            <v>33</v>
          </cell>
          <cell r="D119">
            <v>43.75</v>
          </cell>
          <cell r="E119">
            <v>17.5</v>
          </cell>
          <cell r="F119">
            <v>0.54815999999999998</v>
          </cell>
          <cell r="G119">
            <v>0.5375428571428571</v>
          </cell>
          <cell r="H119">
            <v>9.407</v>
          </cell>
          <cell r="I119">
            <v>23.981999999999999</v>
          </cell>
          <cell r="J119">
            <v>9.4139999999999997</v>
          </cell>
          <cell r="K119">
            <v>24.155000000000001</v>
          </cell>
          <cell r="L119">
            <v>9.4359999999999999</v>
          </cell>
          <cell r="M119">
            <v>24.442</v>
          </cell>
          <cell r="N119">
            <v>9.4440000000000008</v>
          </cell>
          <cell r="O119">
            <v>24.585000000000001</v>
          </cell>
        </row>
        <row r="120">
          <cell r="B120" t="str">
            <v>FALLOWFIELD</v>
          </cell>
          <cell r="C120">
            <v>33</v>
          </cell>
          <cell r="D120">
            <v>43.75</v>
          </cell>
          <cell r="E120">
            <v>17.5</v>
          </cell>
          <cell r="F120">
            <v>0.83602285714285718</v>
          </cell>
          <cell r="G120">
            <v>0.78697142857142854</v>
          </cell>
          <cell r="H120">
            <v>13.772</v>
          </cell>
          <cell r="I120">
            <v>36.576000000000001</v>
          </cell>
          <cell r="J120">
            <v>13.787000000000001</v>
          </cell>
          <cell r="K120">
            <v>36.936</v>
          </cell>
          <cell r="L120">
            <v>13.81</v>
          </cell>
          <cell r="M120">
            <v>37.406999999999996</v>
          </cell>
          <cell r="N120">
            <v>13.823</v>
          </cell>
          <cell r="O120">
            <v>37.677999999999997</v>
          </cell>
        </row>
        <row r="121">
          <cell r="B121" t="str">
            <v>LEVENSHULME</v>
          </cell>
          <cell r="C121">
            <v>33</v>
          </cell>
          <cell r="D121">
            <v>43.75</v>
          </cell>
          <cell r="E121">
            <v>17.5</v>
          </cell>
          <cell r="F121">
            <v>0.64927999999999997</v>
          </cell>
          <cell r="G121">
            <v>0.58422857142857143</v>
          </cell>
          <cell r="H121">
            <v>10.224</v>
          </cell>
          <cell r="I121">
            <v>28.405999999999999</v>
          </cell>
          <cell r="J121">
            <v>10.244</v>
          </cell>
          <cell r="K121">
            <v>28.79</v>
          </cell>
          <cell r="L121">
            <v>10.282</v>
          </cell>
          <cell r="M121">
            <v>29.169</v>
          </cell>
          <cell r="N121">
            <v>10.317</v>
          </cell>
          <cell r="O121">
            <v>29.32</v>
          </cell>
        </row>
        <row r="122">
          <cell r="B122" t="str">
            <v>LONGSIGHT</v>
          </cell>
          <cell r="C122">
            <v>33</v>
          </cell>
          <cell r="D122">
            <v>62.5</v>
          </cell>
          <cell r="E122">
            <v>25</v>
          </cell>
          <cell r="F122">
            <v>0.55654399999999993</v>
          </cell>
          <cell r="G122">
            <v>0.45252000000000003</v>
          </cell>
          <cell r="H122">
            <v>11.313000000000001</v>
          </cell>
          <cell r="I122">
            <v>34.783999999999999</v>
          </cell>
          <cell r="J122">
            <v>11.337</v>
          </cell>
          <cell r="K122">
            <v>35.567</v>
          </cell>
          <cell r="L122">
            <v>11.382999999999999</v>
          </cell>
          <cell r="M122">
            <v>36.241</v>
          </cell>
          <cell r="N122">
            <v>11.426</v>
          </cell>
          <cell r="O122">
            <v>36.502000000000002</v>
          </cell>
        </row>
        <row r="123">
          <cell r="B123" t="str">
            <v>MOSS SIDE(LONGSIGHT)</v>
          </cell>
          <cell r="C123">
            <v>33</v>
          </cell>
          <cell r="D123">
            <v>43.75</v>
          </cell>
          <cell r="E123">
            <v>17.5</v>
          </cell>
          <cell r="F123">
            <v>0.75026285714285712</v>
          </cell>
          <cell r="G123">
            <v>0.62108571428571424</v>
          </cell>
          <cell r="H123">
            <v>10.869</v>
          </cell>
          <cell r="I123">
            <v>32.823999999999998</v>
          </cell>
          <cell r="J123">
            <v>10.891999999999999</v>
          </cell>
          <cell r="K123">
            <v>33.499000000000002</v>
          </cell>
          <cell r="L123">
            <v>10.935</v>
          </cell>
          <cell r="M123">
            <v>34.052999999999997</v>
          </cell>
          <cell r="N123">
            <v>10.975</v>
          </cell>
          <cell r="O123">
            <v>34.270000000000003</v>
          </cell>
        </row>
        <row r="124">
          <cell r="B124" t="str">
            <v>EXCHANGE STREET T11</v>
          </cell>
          <cell r="C124">
            <v>33</v>
          </cell>
          <cell r="D124">
            <v>62.5</v>
          </cell>
          <cell r="E124">
            <v>25</v>
          </cell>
          <cell r="F124">
            <v>0.369504</v>
          </cell>
          <cell r="G124">
            <v>0.34868000000000005</v>
          </cell>
          <cell r="H124">
            <v>8.7170000000000005</v>
          </cell>
          <cell r="I124">
            <v>23.094000000000001</v>
          </cell>
          <cell r="J124">
            <v>8.7240000000000002</v>
          </cell>
          <cell r="K124">
            <v>23.231999999999999</v>
          </cell>
          <cell r="L124">
            <v>8.7349999999999994</v>
          </cell>
          <cell r="M124">
            <v>23.361999999999998</v>
          </cell>
          <cell r="N124">
            <v>8.7430000000000003</v>
          </cell>
          <cell r="O124">
            <v>23.486999999999998</v>
          </cell>
        </row>
        <row r="125">
          <cell r="B125" t="str">
            <v>EXCHANGE STREET T12</v>
          </cell>
          <cell r="C125">
            <v>33</v>
          </cell>
          <cell r="D125">
            <v>62.5</v>
          </cell>
          <cell r="E125">
            <v>25</v>
          </cell>
          <cell r="F125">
            <v>0.357072</v>
          </cell>
          <cell r="G125">
            <v>0.34171999999999997</v>
          </cell>
          <cell r="H125">
            <v>8.5429999999999993</v>
          </cell>
          <cell r="I125">
            <v>22.317</v>
          </cell>
          <cell r="J125">
            <v>8.5500000000000007</v>
          </cell>
          <cell r="K125">
            <v>22.495000000000001</v>
          </cell>
          <cell r="L125">
            <v>8.5630000000000006</v>
          </cell>
          <cell r="M125">
            <v>22.663</v>
          </cell>
          <cell r="N125">
            <v>8.5709999999999997</v>
          </cell>
          <cell r="O125">
            <v>22.802</v>
          </cell>
        </row>
        <row r="126">
          <cell r="B126" t="str">
            <v>GRIFFIN</v>
          </cell>
          <cell r="C126">
            <v>33</v>
          </cell>
          <cell r="D126">
            <v>33.405000000000001</v>
          </cell>
          <cell r="E126">
            <v>13.1</v>
          </cell>
          <cell r="F126">
            <v>0.7745247717407574</v>
          </cell>
          <cell r="G126">
            <v>0.75938931297709933</v>
          </cell>
          <cell r="H126">
            <v>9.9480000000000004</v>
          </cell>
          <cell r="I126">
            <v>25.873000000000001</v>
          </cell>
          <cell r="J126">
            <v>9.9580000000000002</v>
          </cell>
          <cell r="K126">
            <v>26.097999999999999</v>
          </cell>
          <cell r="L126">
            <v>9.9749999999999996</v>
          </cell>
          <cell r="M126">
            <v>26.332000000000001</v>
          </cell>
          <cell r="N126">
            <v>9.9860000000000007</v>
          </cell>
          <cell r="O126">
            <v>26.515000000000001</v>
          </cell>
        </row>
        <row r="127">
          <cell r="B127" t="str">
            <v>LOWER DARWEN</v>
          </cell>
          <cell r="C127">
            <v>33</v>
          </cell>
          <cell r="D127">
            <v>33.405000000000001</v>
          </cell>
          <cell r="E127">
            <v>13.1</v>
          </cell>
          <cell r="F127">
            <v>0.99500074839095942</v>
          </cell>
          <cell r="G127">
            <v>0.85664122137404575</v>
          </cell>
          <cell r="H127">
            <v>11.222</v>
          </cell>
          <cell r="I127">
            <v>33.238</v>
          </cell>
          <cell r="J127">
            <v>11.233000000000001</v>
          </cell>
          <cell r="K127">
            <v>33.627000000000002</v>
          </cell>
          <cell r="L127">
            <v>11.250999999999999</v>
          </cell>
          <cell r="M127">
            <v>33.951999999999998</v>
          </cell>
          <cell r="N127">
            <v>11.266</v>
          </cell>
          <cell r="O127">
            <v>34.295999999999999</v>
          </cell>
        </row>
        <row r="128">
          <cell r="B128" t="str">
            <v>ANSDELL</v>
          </cell>
          <cell r="C128">
            <v>33</v>
          </cell>
          <cell r="D128">
            <v>43.75</v>
          </cell>
          <cell r="E128">
            <v>17.5</v>
          </cell>
          <cell r="F128">
            <v>0.69515428571428572</v>
          </cell>
          <cell r="G128">
            <v>0.61257142857142866</v>
          </cell>
          <cell r="H128">
            <v>10.72</v>
          </cell>
          <cell r="I128">
            <v>30.413</v>
          </cell>
          <cell r="J128">
            <v>10.725</v>
          </cell>
          <cell r="K128">
            <v>30.573</v>
          </cell>
          <cell r="L128">
            <v>10.734</v>
          </cell>
          <cell r="M128">
            <v>30.831</v>
          </cell>
          <cell r="N128">
            <v>10.736000000000001</v>
          </cell>
          <cell r="O128">
            <v>30.867999999999999</v>
          </cell>
        </row>
        <row r="129">
          <cell r="B129" t="str">
            <v>LYTHAM</v>
          </cell>
          <cell r="C129">
            <v>33</v>
          </cell>
          <cell r="D129">
            <v>43.75</v>
          </cell>
          <cell r="E129">
            <v>17.5</v>
          </cell>
          <cell r="F129">
            <v>0.73263999999999996</v>
          </cell>
          <cell r="G129">
            <v>0.64685714285714291</v>
          </cell>
          <cell r="H129">
            <v>11.32</v>
          </cell>
          <cell r="I129">
            <v>32.052999999999997</v>
          </cell>
          <cell r="J129">
            <v>11.326000000000001</v>
          </cell>
          <cell r="K129">
            <v>32.28</v>
          </cell>
          <cell r="L129">
            <v>11.335000000000001</v>
          </cell>
          <cell r="M129">
            <v>32.625999999999998</v>
          </cell>
          <cell r="N129">
            <v>11.337</v>
          </cell>
          <cell r="O129">
            <v>32.712000000000003</v>
          </cell>
        </row>
        <row r="130">
          <cell r="B130" t="str">
            <v>SOUTH PARK</v>
          </cell>
          <cell r="C130">
            <v>33</v>
          </cell>
          <cell r="D130">
            <v>43.75</v>
          </cell>
          <cell r="E130">
            <v>17.5</v>
          </cell>
          <cell r="F130">
            <v>0.61286857142857143</v>
          </cell>
          <cell r="G130">
            <v>0.58571428571428574</v>
          </cell>
          <cell r="H130">
            <v>10.25</v>
          </cell>
          <cell r="I130">
            <v>26.812999999999999</v>
          </cell>
          <cell r="J130">
            <v>10.255000000000001</v>
          </cell>
          <cell r="K130">
            <v>26.948</v>
          </cell>
          <cell r="L130">
            <v>10.263</v>
          </cell>
          <cell r="M130">
            <v>27.141999999999999</v>
          </cell>
          <cell r="N130">
            <v>10.265000000000001</v>
          </cell>
          <cell r="O130">
            <v>27.184000000000001</v>
          </cell>
        </row>
        <row r="131">
          <cell r="B131" t="str">
            <v>ST. THOMAS ROAD</v>
          </cell>
          <cell r="C131">
            <v>33</v>
          </cell>
          <cell r="D131">
            <v>43.75</v>
          </cell>
          <cell r="E131">
            <v>17.5</v>
          </cell>
          <cell r="F131">
            <v>0.63106285714285715</v>
          </cell>
          <cell r="G131">
            <v>0.59068571428571426</v>
          </cell>
          <cell r="H131">
            <v>10.337</v>
          </cell>
          <cell r="I131">
            <v>27.609000000000002</v>
          </cell>
          <cell r="J131">
            <v>10.342000000000001</v>
          </cell>
          <cell r="K131">
            <v>27.734999999999999</v>
          </cell>
          <cell r="L131">
            <v>10.35</v>
          </cell>
          <cell r="M131">
            <v>27.960999999999999</v>
          </cell>
          <cell r="N131">
            <v>10.352</v>
          </cell>
          <cell r="O131">
            <v>28.016999999999999</v>
          </cell>
        </row>
        <row r="132">
          <cell r="B132" t="str">
            <v>ALDERLEY PARK PRIMARY A</v>
          </cell>
          <cell r="C132">
            <v>33</v>
          </cell>
          <cell r="D132" t="e">
            <v>#N/A</v>
          </cell>
          <cell r="E132" t="e">
            <v>#N/A</v>
          </cell>
          <cell r="F132" t="e">
            <v>#N/A</v>
          </cell>
          <cell r="G132" t="e">
            <v>#N/A</v>
          </cell>
          <cell r="H132">
            <v>7.1870000000000003</v>
          </cell>
          <cell r="I132">
            <v>14.343999999999999</v>
          </cell>
          <cell r="J132">
            <v>7.1890000000000001</v>
          </cell>
          <cell r="K132">
            <v>14.363</v>
          </cell>
          <cell r="L132">
            <v>7.1920000000000002</v>
          </cell>
          <cell r="M132">
            <v>14.391</v>
          </cell>
          <cell r="N132">
            <v>7.1929999999999996</v>
          </cell>
          <cell r="O132">
            <v>14.397</v>
          </cell>
        </row>
        <row r="133">
          <cell r="B133" t="str">
            <v>ALDERLEY PARK PRIMARY B</v>
          </cell>
          <cell r="C133">
            <v>33</v>
          </cell>
          <cell r="D133" t="e">
            <v>#N/A</v>
          </cell>
          <cell r="E133" t="e">
            <v>#N/A</v>
          </cell>
          <cell r="F133" t="e">
            <v>#N/A</v>
          </cell>
          <cell r="G133" t="e">
            <v>#N/A</v>
          </cell>
          <cell r="H133">
            <v>7.202</v>
          </cell>
          <cell r="I133">
            <v>14.382</v>
          </cell>
          <cell r="J133">
            <v>7.2039999999999997</v>
          </cell>
          <cell r="K133">
            <v>14.4</v>
          </cell>
          <cell r="L133">
            <v>7.2069999999999999</v>
          </cell>
          <cell r="M133">
            <v>14.429</v>
          </cell>
          <cell r="N133">
            <v>7.2080000000000002</v>
          </cell>
          <cell r="O133">
            <v>14.433999999999999</v>
          </cell>
        </row>
        <row r="134">
          <cell r="B134" t="str">
            <v>BOLLINGTON</v>
          </cell>
          <cell r="C134">
            <v>33</v>
          </cell>
          <cell r="D134">
            <v>43.75</v>
          </cell>
          <cell r="E134">
            <v>17.5</v>
          </cell>
          <cell r="F134">
            <v>0.46358857142857141</v>
          </cell>
          <cell r="G134">
            <v>0.53828571428571426</v>
          </cell>
          <cell r="H134">
            <v>9.42</v>
          </cell>
          <cell r="I134">
            <v>20.282</v>
          </cell>
          <cell r="J134">
            <v>9.4250000000000007</v>
          </cell>
          <cell r="K134">
            <v>20.370999999999999</v>
          </cell>
          <cell r="L134">
            <v>9.4320000000000004</v>
          </cell>
          <cell r="M134">
            <v>20.523</v>
          </cell>
          <cell r="N134">
            <v>9.4339999999999993</v>
          </cell>
          <cell r="O134">
            <v>20.541</v>
          </cell>
        </row>
        <row r="135">
          <cell r="B135" t="str">
            <v>HURDSFIELD A</v>
          </cell>
          <cell r="C135">
            <v>33</v>
          </cell>
          <cell r="D135" t="e">
            <v>#N/A</v>
          </cell>
          <cell r="E135" t="e">
            <v>#N/A</v>
          </cell>
          <cell r="F135" t="e">
            <v>#N/A</v>
          </cell>
          <cell r="G135" t="e">
            <v>#N/A</v>
          </cell>
          <cell r="H135">
            <v>14.143000000000001</v>
          </cell>
          <cell r="I135">
            <v>43.472999999999999</v>
          </cell>
          <cell r="J135">
            <v>14.151999999999999</v>
          </cell>
          <cell r="K135">
            <v>43.731999999999999</v>
          </cell>
          <cell r="L135">
            <v>14.163</v>
          </cell>
          <cell r="M135">
            <v>44.067</v>
          </cell>
          <cell r="N135">
            <v>14.167999999999999</v>
          </cell>
          <cell r="O135">
            <v>44.207999999999998</v>
          </cell>
        </row>
        <row r="136">
          <cell r="B136" t="str">
            <v>HURDSFIELD B</v>
          </cell>
          <cell r="C136">
            <v>33</v>
          </cell>
          <cell r="D136" t="e">
            <v>#N/A</v>
          </cell>
          <cell r="E136" t="e">
            <v>#N/A</v>
          </cell>
          <cell r="F136" t="e">
            <v>#N/A</v>
          </cell>
          <cell r="G136" t="e">
            <v>#N/A</v>
          </cell>
          <cell r="H136">
            <v>14.14</v>
          </cell>
          <cell r="I136">
            <v>43.462000000000003</v>
          </cell>
          <cell r="J136">
            <v>14.148999999999999</v>
          </cell>
          <cell r="K136">
            <v>43.720999999999997</v>
          </cell>
          <cell r="L136">
            <v>14.161</v>
          </cell>
          <cell r="M136">
            <v>44.057000000000002</v>
          </cell>
          <cell r="N136">
            <v>14.166</v>
          </cell>
          <cell r="O136">
            <v>44.198</v>
          </cell>
        </row>
        <row r="137">
          <cell r="B137" t="str">
            <v>MACCLESFIELD</v>
          </cell>
          <cell r="C137">
            <v>33</v>
          </cell>
          <cell r="D137">
            <v>43.75</v>
          </cell>
          <cell r="E137">
            <v>17.5</v>
          </cell>
          <cell r="F137">
            <v>1.0622400000000001</v>
          </cell>
          <cell r="G137">
            <v>0.85457142857142854</v>
          </cell>
          <cell r="H137">
            <v>14.955</v>
          </cell>
          <cell r="I137">
            <v>46.472999999999999</v>
          </cell>
          <cell r="J137">
            <v>14.965</v>
          </cell>
          <cell r="K137">
            <v>46.831000000000003</v>
          </cell>
          <cell r="L137">
            <v>14.978</v>
          </cell>
          <cell r="M137">
            <v>47.286000000000001</v>
          </cell>
          <cell r="N137">
            <v>14.984</v>
          </cell>
          <cell r="O137">
            <v>47.472000000000001</v>
          </cell>
        </row>
        <row r="138">
          <cell r="B138" t="str">
            <v>S.E. MACCLESFIELD</v>
          </cell>
          <cell r="C138">
            <v>33</v>
          </cell>
          <cell r="D138">
            <v>43.75</v>
          </cell>
          <cell r="E138">
            <v>17.5</v>
          </cell>
          <cell r="F138">
            <v>0.83693714285714282</v>
          </cell>
          <cell r="G138">
            <v>0.7621714285714285</v>
          </cell>
          <cell r="H138">
            <v>13.337999999999999</v>
          </cell>
          <cell r="I138">
            <v>36.616</v>
          </cell>
          <cell r="J138">
            <v>13.347</v>
          </cell>
          <cell r="K138">
            <v>36.814999999999998</v>
          </cell>
          <cell r="L138">
            <v>13.358000000000001</v>
          </cell>
          <cell r="M138">
            <v>37.064999999999998</v>
          </cell>
          <cell r="N138">
            <v>13.363</v>
          </cell>
          <cell r="O138">
            <v>37.17</v>
          </cell>
        </row>
        <row r="139">
          <cell r="B139" t="str">
            <v>S.W. MACCLESFIELD</v>
          </cell>
          <cell r="C139">
            <v>33</v>
          </cell>
          <cell r="D139">
            <v>43.75</v>
          </cell>
          <cell r="E139">
            <v>17.5</v>
          </cell>
          <cell r="F139">
            <v>0.84532571428571424</v>
          </cell>
          <cell r="G139">
            <v>0.76485714285714279</v>
          </cell>
          <cell r="H139">
            <v>13.385</v>
          </cell>
          <cell r="I139">
            <v>36.982999999999997</v>
          </cell>
          <cell r="J139">
            <v>13.394</v>
          </cell>
          <cell r="K139">
            <v>37.192999999999998</v>
          </cell>
          <cell r="L139">
            <v>13.406000000000001</v>
          </cell>
          <cell r="M139">
            <v>37.470999999999997</v>
          </cell>
          <cell r="N139">
            <v>13.41</v>
          </cell>
          <cell r="O139">
            <v>37.581000000000003</v>
          </cell>
        </row>
        <row r="140">
          <cell r="B140" t="str">
            <v>ALDERLEY</v>
          </cell>
          <cell r="C140">
            <v>33</v>
          </cell>
          <cell r="D140">
            <v>43.75</v>
          </cell>
          <cell r="E140">
            <v>17.5</v>
          </cell>
          <cell r="F140">
            <v>0.70422857142857143</v>
          </cell>
          <cell r="G140">
            <v>0.72491428571428573</v>
          </cell>
          <cell r="H140">
            <v>12.686</v>
          </cell>
          <cell r="I140">
            <v>30.81</v>
          </cell>
          <cell r="J140">
            <v>12.693</v>
          </cell>
          <cell r="K140">
            <v>30.635999999999999</v>
          </cell>
          <cell r="L140">
            <v>12.707000000000001</v>
          </cell>
          <cell r="M140">
            <v>30.58</v>
          </cell>
          <cell r="N140">
            <v>12.712</v>
          </cell>
          <cell r="O140">
            <v>30.577000000000002</v>
          </cell>
        </row>
        <row r="141">
          <cell r="B141" t="str">
            <v>GATLEY</v>
          </cell>
          <cell r="C141">
            <v>33</v>
          </cell>
          <cell r="D141">
            <v>43.75</v>
          </cell>
          <cell r="E141">
            <v>17.5</v>
          </cell>
          <cell r="F141">
            <v>0.63890285714285722</v>
          </cell>
          <cell r="G141">
            <v>0.73114285714285709</v>
          </cell>
          <cell r="H141">
            <v>12.795</v>
          </cell>
          <cell r="I141">
            <v>27.952000000000002</v>
          </cell>
          <cell r="J141">
            <v>12.802</v>
          </cell>
          <cell r="K141">
            <v>28.059000000000001</v>
          </cell>
          <cell r="L141">
            <v>12.818</v>
          </cell>
          <cell r="M141">
            <v>28.259</v>
          </cell>
          <cell r="N141">
            <v>12.823</v>
          </cell>
          <cell r="O141">
            <v>28.318000000000001</v>
          </cell>
        </row>
        <row r="142">
          <cell r="B142" t="str">
            <v>HANDFORTH</v>
          </cell>
          <cell r="C142">
            <v>33</v>
          </cell>
          <cell r="D142">
            <v>43.75</v>
          </cell>
          <cell r="E142">
            <v>17.5</v>
          </cell>
          <cell r="F142">
            <v>0.86736000000000002</v>
          </cell>
          <cell r="G142">
            <v>0.84668571428571426</v>
          </cell>
          <cell r="H142">
            <v>14.817</v>
          </cell>
          <cell r="I142">
            <v>37.947000000000003</v>
          </cell>
          <cell r="J142">
            <v>14.826000000000001</v>
          </cell>
          <cell r="K142">
            <v>38.180999999999997</v>
          </cell>
          <cell r="L142">
            <v>14.845000000000001</v>
          </cell>
          <cell r="M142">
            <v>38.509</v>
          </cell>
          <cell r="N142">
            <v>14.853</v>
          </cell>
          <cell r="O142">
            <v>38.652999999999999</v>
          </cell>
        </row>
        <row r="143">
          <cell r="B143" t="str">
            <v>WILMSLOW</v>
          </cell>
          <cell r="C143">
            <v>33</v>
          </cell>
          <cell r="D143">
            <v>43.75</v>
          </cell>
          <cell r="E143">
            <v>17.5</v>
          </cell>
          <cell r="F143">
            <v>0.8059657142857144</v>
          </cell>
          <cell r="G143">
            <v>0.79811428571428578</v>
          </cell>
          <cell r="H143">
            <v>13.967000000000001</v>
          </cell>
          <cell r="I143">
            <v>35.261000000000003</v>
          </cell>
          <cell r="J143">
            <v>13.976000000000001</v>
          </cell>
          <cell r="K143">
            <v>35.451999999999998</v>
          </cell>
          <cell r="L143">
            <v>13.993</v>
          </cell>
          <cell r="M143">
            <v>35.753</v>
          </cell>
          <cell r="N143">
            <v>13.999000000000001</v>
          </cell>
          <cell r="O143">
            <v>35.850999999999999</v>
          </cell>
        </row>
        <row r="144">
          <cell r="B144" t="str">
            <v>WOODHOUSE PARK</v>
          </cell>
          <cell r="C144">
            <v>33</v>
          </cell>
          <cell r="D144">
            <v>43.75</v>
          </cell>
          <cell r="E144">
            <v>17.5</v>
          </cell>
          <cell r="F144">
            <v>0.73741714285714288</v>
          </cell>
          <cell r="G144">
            <v>0.77622857142857138</v>
          </cell>
          <cell r="H144">
            <v>13.584</v>
          </cell>
          <cell r="I144">
            <v>32.262</v>
          </cell>
          <cell r="J144">
            <v>13.592000000000001</v>
          </cell>
          <cell r="K144">
            <v>32.152999999999999</v>
          </cell>
          <cell r="L144">
            <v>13.61</v>
          </cell>
          <cell r="M144">
            <v>32.139000000000003</v>
          </cell>
          <cell r="N144">
            <v>13.616</v>
          </cell>
          <cell r="O144">
            <v>32.189</v>
          </cell>
        </row>
        <row r="145">
          <cell r="B145" t="str">
            <v>FLAT LANE</v>
          </cell>
          <cell r="C145">
            <v>33</v>
          </cell>
          <cell r="D145">
            <v>50</v>
          </cell>
          <cell r="E145">
            <v>20</v>
          </cell>
          <cell r="F145">
            <v>0.16341999999999998</v>
          </cell>
          <cell r="G145">
            <v>0.20715</v>
          </cell>
          <cell r="H145">
            <v>4.1429999999999998</v>
          </cell>
          <cell r="I145">
            <v>8.1709999999999994</v>
          </cell>
          <cell r="J145">
            <v>4.1459999999999999</v>
          </cell>
          <cell r="K145">
            <v>8.2769999999999992</v>
          </cell>
          <cell r="L145">
            <v>4.1509999999999998</v>
          </cell>
          <cell r="M145">
            <v>8.43</v>
          </cell>
          <cell r="N145">
            <v>4.157</v>
          </cell>
          <cell r="O145">
            <v>8.5030000000000001</v>
          </cell>
        </row>
        <row r="146">
          <cell r="B146" t="str">
            <v>HELWITH BRIDGE</v>
          </cell>
          <cell r="C146">
            <v>33</v>
          </cell>
          <cell r="D146">
            <v>62.5</v>
          </cell>
          <cell r="E146">
            <v>25</v>
          </cell>
          <cell r="F146">
            <v>6.0207999999999998E-2</v>
          </cell>
          <cell r="G146">
            <v>7.6200000000000004E-2</v>
          </cell>
          <cell r="H146">
            <v>1.905</v>
          </cell>
          <cell r="I146">
            <v>3.7629999999999999</v>
          </cell>
          <cell r="J146">
            <v>1.9059999999999999</v>
          </cell>
          <cell r="K146">
            <v>3.83</v>
          </cell>
          <cell r="L146">
            <v>1.9079999999999999</v>
          </cell>
          <cell r="M146">
            <v>3.9089999999999998</v>
          </cell>
          <cell r="N146">
            <v>1.9119999999999999</v>
          </cell>
          <cell r="O146">
            <v>3.9489999999999998</v>
          </cell>
        </row>
        <row r="147">
          <cell r="B147" t="str">
            <v>NELSON</v>
          </cell>
          <cell r="C147">
            <v>33</v>
          </cell>
          <cell r="D147">
            <v>33.405000000000001</v>
          </cell>
          <cell r="E147">
            <v>13.1</v>
          </cell>
          <cell r="F147">
            <v>1.0069450681035772</v>
          </cell>
          <cell r="G147">
            <v>0.93145038167938932</v>
          </cell>
          <cell r="H147">
            <v>12.202</v>
          </cell>
          <cell r="I147">
            <v>33.637</v>
          </cell>
          <cell r="J147">
            <v>12.208</v>
          </cell>
          <cell r="K147">
            <v>33.834000000000003</v>
          </cell>
          <cell r="L147">
            <v>12.23</v>
          </cell>
          <cell r="M147">
            <v>34.279000000000003</v>
          </cell>
          <cell r="N147">
            <v>12.234</v>
          </cell>
          <cell r="O147">
            <v>34.363999999999997</v>
          </cell>
        </row>
        <row r="148">
          <cell r="B148" t="str">
            <v xml:space="preserve">SHUTTLEWORTH HALL            </v>
          </cell>
          <cell r="C148">
            <v>33</v>
          </cell>
          <cell r="D148">
            <v>62.5</v>
          </cell>
          <cell r="E148">
            <v>25</v>
          </cell>
          <cell r="F148">
            <v>0.13659200000000002</v>
          </cell>
          <cell r="G148">
            <v>0.18648000000000001</v>
          </cell>
          <cell r="H148">
            <v>4.6619999999999999</v>
          </cell>
          <cell r="I148">
            <v>8.5370000000000008</v>
          </cell>
          <cell r="J148">
            <v>4.6639999999999997</v>
          </cell>
          <cell r="K148">
            <v>8.5719999999999992</v>
          </cell>
          <cell r="L148">
            <v>4.6669999999999998</v>
          </cell>
          <cell r="M148">
            <v>8.6289999999999996</v>
          </cell>
          <cell r="N148">
            <v>4.67</v>
          </cell>
          <cell r="O148">
            <v>8.6489999999999991</v>
          </cell>
        </row>
        <row r="149">
          <cell r="B149" t="str">
            <v>NEW MILLS</v>
          </cell>
          <cell r="C149">
            <v>33</v>
          </cell>
          <cell r="D149">
            <v>62.5</v>
          </cell>
          <cell r="E149">
            <v>25</v>
          </cell>
          <cell r="F149">
            <v>0.48990400000000001</v>
          </cell>
          <cell r="G149">
            <v>0.43924000000000002</v>
          </cell>
          <cell r="H149">
            <v>10.981</v>
          </cell>
          <cell r="I149">
            <v>30.619</v>
          </cell>
          <cell r="J149">
            <v>10.986000000000001</v>
          </cell>
          <cell r="K149">
            <v>30.779</v>
          </cell>
          <cell r="L149">
            <v>10.993</v>
          </cell>
          <cell r="M149">
            <v>30.989000000000001</v>
          </cell>
          <cell r="N149">
            <v>10.919</v>
          </cell>
          <cell r="O149">
            <v>30.832000000000001</v>
          </cell>
        </row>
        <row r="150">
          <cell r="B150" t="str">
            <v>KITT GREEN</v>
          </cell>
          <cell r="C150">
            <v>33</v>
          </cell>
          <cell r="D150">
            <v>43.75</v>
          </cell>
          <cell r="E150">
            <v>17.5</v>
          </cell>
          <cell r="F150">
            <v>0.66635428571428568</v>
          </cell>
          <cell r="G150">
            <v>0.5699428571428572</v>
          </cell>
          <cell r="H150">
            <v>9.9740000000000002</v>
          </cell>
          <cell r="I150">
            <v>29.152999999999999</v>
          </cell>
          <cell r="J150">
            <v>9.98</v>
          </cell>
          <cell r="K150">
            <v>29.356000000000002</v>
          </cell>
          <cell r="L150">
            <v>9.9890000000000008</v>
          </cell>
          <cell r="M150">
            <v>29.648</v>
          </cell>
          <cell r="N150">
            <v>9.9979999999999993</v>
          </cell>
          <cell r="O150">
            <v>29.698</v>
          </cell>
        </row>
        <row r="151">
          <cell r="B151" t="str">
            <v>LAMBERHEAD</v>
          </cell>
          <cell r="C151">
            <v>33</v>
          </cell>
          <cell r="D151">
            <v>33.405000000000001</v>
          </cell>
          <cell r="E151">
            <v>13.1</v>
          </cell>
          <cell r="F151">
            <v>0.84062266127825169</v>
          </cell>
          <cell r="G151">
            <v>0.74541984732824429</v>
          </cell>
          <cell r="H151">
            <v>9.7650000000000006</v>
          </cell>
          <cell r="I151">
            <v>28.081</v>
          </cell>
          <cell r="J151">
            <v>9.7710000000000008</v>
          </cell>
          <cell r="K151">
            <v>28.292999999999999</v>
          </cell>
          <cell r="L151">
            <v>9.7799999999999994</v>
          </cell>
          <cell r="M151">
            <v>28.641999999999999</v>
          </cell>
          <cell r="N151">
            <v>9.7880000000000003</v>
          </cell>
          <cell r="O151">
            <v>28.715</v>
          </cell>
        </row>
        <row r="152">
          <cell r="B152" t="str">
            <v>ORRELL</v>
          </cell>
          <cell r="C152">
            <v>33</v>
          </cell>
          <cell r="D152">
            <v>62.5</v>
          </cell>
          <cell r="E152">
            <v>25</v>
          </cell>
          <cell r="F152">
            <v>0.50983999999999996</v>
          </cell>
          <cell r="G152">
            <v>0.43087999999999999</v>
          </cell>
          <cell r="H152">
            <v>10.772</v>
          </cell>
          <cell r="I152">
            <v>31.864999999999998</v>
          </cell>
          <cell r="J152">
            <v>10.779</v>
          </cell>
          <cell r="K152">
            <v>32.109000000000002</v>
          </cell>
          <cell r="L152">
            <v>10.789</v>
          </cell>
          <cell r="M152">
            <v>32.47</v>
          </cell>
          <cell r="N152">
            <v>10.798999999999999</v>
          </cell>
          <cell r="O152">
            <v>32.542000000000002</v>
          </cell>
        </row>
        <row r="153">
          <cell r="B153" t="str">
            <v xml:space="preserve">CLITHEROE WORKS                         </v>
          </cell>
          <cell r="C153">
            <v>33</v>
          </cell>
          <cell r="D153">
            <v>62.5</v>
          </cell>
          <cell r="E153">
            <v>25</v>
          </cell>
          <cell r="F153">
            <v>0.12332800000000001</v>
          </cell>
          <cell r="G153">
            <v>0.15204000000000001</v>
          </cell>
          <cell r="H153">
            <v>3.8010000000000002</v>
          </cell>
          <cell r="I153">
            <v>7.7080000000000002</v>
          </cell>
          <cell r="J153">
            <v>3.802</v>
          </cell>
          <cell r="K153">
            <v>7.7350000000000003</v>
          </cell>
          <cell r="L153">
            <v>3.806</v>
          </cell>
          <cell r="M153">
            <v>7.8220000000000001</v>
          </cell>
          <cell r="N153">
            <v>3.8090000000000002</v>
          </cell>
          <cell r="O153">
            <v>7.8540000000000001</v>
          </cell>
        </row>
        <row r="154">
          <cell r="B154" t="str">
            <v>PADIHAM</v>
          </cell>
          <cell r="C154">
            <v>33</v>
          </cell>
          <cell r="D154">
            <v>43.75</v>
          </cell>
          <cell r="E154">
            <v>17.5</v>
          </cell>
          <cell r="F154">
            <v>0.80155428571428566</v>
          </cell>
          <cell r="G154">
            <v>0.69131428571428577</v>
          </cell>
          <cell r="H154">
            <v>12.098000000000001</v>
          </cell>
          <cell r="I154">
            <v>35.067999999999998</v>
          </cell>
          <cell r="J154">
            <v>12.103</v>
          </cell>
          <cell r="K154">
            <v>35.234999999999999</v>
          </cell>
          <cell r="L154">
            <v>12.132</v>
          </cell>
          <cell r="M154">
            <v>35.805</v>
          </cell>
          <cell r="N154">
            <v>12.138999999999999</v>
          </cell>
          <cell r="O154">
            <v>35.902000000000001</v>
          </cell>
        </row>
        <row r="155">
          <cell r="B155" t="str">
            <v>RIBBLESDALE</v>
          </cell>
          <cell r="C155">
            <v>33</v>
          </cell>
          <cell r="D155">
            <v>62.5</v>
          </cell>
          <cell r="E155">
            <v>25</v>
          </cell>
          <cell r="F155">
            <v>0.28425599999999995</v>
          </cell>
          <cell r="G155">
            <v>0.30452000000000001</v>
          </cell>
          <cell r="H155">
            <v>7.6130000000000004</v>
          </cell>
          <cell r="I155">
            <v>17.765999999999998</v>
          </cell>
          <cell r="J155">
            <v>7.617</v>
          </cell>
          <cell r="K155">
            <v>17.885000000000002</v>
          </cell>
          <cell r="L155">
            <v>7.6349999999999998</v>
          </cell>
          <cell r="M155">
            <v>18.164999999999999</v>
          </cell>
          <cell r="N155">
            <v>7.64</v>
          </cell>
          <cell r="O155">
            <v>18.225999999999999</v>
          </cell>
        </row>
        <row r="156">
          <cell r="B156" t="str">
            <v xml:space="preserve">WHALLEY                                 </v>
          </cell>
          <cell r="C156">
            <v>33</v>
          </cell>
          <cell r="D156">
            <v>43.75</v>
          </cell>
          <cell r="E156">
            <v>17.5</v>
          </cell>
          <cell r="F156">
            <v>0.4949485714285714</v>
          </cell>
          <cell r="G156">
            <v>0.5003428571428572</v>
          </cell>
          <cell r="H156">
            <v>8.7560000000000002</v>
          </cell>
          <cell r="I156">
            <v>21.654</v>
          </cell>
          <cell r="J156">
            <v>8.7590000000000003</v>
          </cell>
          <cell r="K156">
            <v>21.734999999999999</v>
          </cell>
          <cell r="L156">
            <v>8.7810000000000006</v>
          </cell>
          <cell r="M156">
            <v>22.006</v>
          </cell>
          <cell r="N156">
            <v>8.7840000000000007</v>
          </cell>
          <cell r="O156">
            <v>22.042000000000002</v>
          </cell>
        </row>
        <row r="157">
          <cell r="B157" t="str">
            <v>HALL CROSS</v>
          </cell>
          <cell r="C157">
            <v>33</v>
          </cell>
          <cell r="D157">
            <v>62.5</v>
          </cell>
          <cell r="E157">
            <v>25</v>
          </cell>
          <cell r="F157">
            <v>0.28504000000000002</v>
          </cell>
          <cell r="G157">
            <v>0.27936</v>
          </cell>
          <cell r="H157">
            <v>6.984</v>
          </cell>
          <cell r="I157">
            <v>17.815000000000001</v>
          </cell>
          <cell r="J157">
            <v>6.9859999999999998</v>
          </cell>
          <cell r="K157">
            <v>17.873000000000001</v>
          </cell>
          <cell r="L157">
            <v>7.0049999999999999</v>
          </cell>
          <cell r="M157">
            <v>18.077000000000002</v>
          </cell>
          <cell r="N157">
            <v>7.0060000000000002</v>
          </cell>
          <cell r="O157">
            <v>18.123000000000001</v>
          </cell>
        </row>
        <row r="158">
          <cell r="B158" t="str">
            <v>PEEL</v>
          </cell>
          <cell r="C158">
            <v>33</v>
          </cell>
          <cell r="D158">
            <v>62.5</v>
          </cell>
          <cell r="E158">
            <v>25</v>
          </cell>
          <cell r="F158">
            <v>0.54851199999999989</v>
          </cell>
          <cell r="G158">
            <v>0.47956000000000004</v>
          </cell>
          <cell r="H158">
            <v>11.989000000000001</v>
          </cell>
          <cell r="I158">
            <v>34.281999999999996</v>
          </cell>
          <cell r="J158">
            <v>11.992000000000001</v>
          </cell>
          <cell r="K158">
            <v>34.383000000000003</v>
          </cell>
          <cell r="L158">
            <v>12.01</v>
          </cell>
          <cell r="M158">
            <v>34.622999999999998</v>
          </cell>
          <cell r="N158">
            <v>12.010999999999999</v>
          </cell>
          <cell r="O158">
            <v>34.674999999999997</v>
          </cell>
        </row>
        <row r="159">
          <cell r="B159" t="str">
            <v>SALWICK</v>
          </cell>
          <cell r="C159">
            <v>33</v>
          </cell>
          <cell r="D159">
            <v>33.405000000000001</v>
          </cell>
          <cell r="E159">
            <v>13.1</v>
          </cell>
          <cell r="F159">
            <v>0.63846729531507251</v>
          </cell>
          <cell r="G159">
            <v>0.60770992366412213</v>
          </cell>
          <cell r="H159">
            <v>7.9610000000000003</v>
          </cell>
          <cell r="I159">
            <v>21.327999999999999</v>
          </cell>
          <cell r="J159">
            <v>7.9630000000000001</v>
          </cell>
          <cell r="K159">
            <v>21.376000000000001</v>
          </cell>
          <cell r="L159">
            <v>7.9749999999999996</v>
          </cell>
          <cell r="M159">
            <v>21.492000000000001</v>
          </cell>
          <cell r="N159">
            <v>7.976</v>
          </cell>
          <cell r="O159">
            <v>21.515000000000001</v>
          </cell>
        </row>
        <row r="160">
          <cell r="B160" t="str">
            <v xml:space="preserve">STAINING WOOD                </v>
          </cell>
          <cell r="C160">
            <v>33</v>
          </cell>
          <cell r="D160">
            <v>62.5</v>
          </cell>
          <cell r="E160">
            <v>25</v>
          </cell>
          <cell r="F160">
            <v>0.47844799999999998</v>
          </cell>
          <cell r="G160">
            <v>0.43159999999999998</v>
          </cell>
          <cell r="H160">
            <v>10.79</v>
          </cell>
          <cell r="I160">
            <v>29.902999999999999</v>
          </cell>
          <cell r="J160">
            <v>10.792999999999999</v>
          </cell>
          <cell r="K160">
            <v>29.949000000000002</v>
          </cell>
          <cell r="L160">
            <v>10.807</v>
          </cell>
          <cell r="M160">
            <v>30.081</v>
          </cell>
          <cell r="N160">
            <v>10.808999999999999</v>
          </cell>
          <cell r="O160">
            <v>30.103999999999999</v>
          </cell>
        </row>
        <row r="161">
          <cell r="B161" t="str">
            <v>WARTON</v>
          </cell>
          <cell r="C161">
            <v>33</v>
          </cell>
          <cell r="D161">
            <v>33.405000000000001</v>
          </cell>
          <cell r="E161">
            <v>13.1</v>
          </cell>
          <cell r="F161">
            <v>0.4663673102828918</v>
          </cell>
          <cell r="G161">
            <v>0.47923664122137405</v>
          </cell>
          <cell r="H161">
            <v>6.2779999999999996</v>
          </cell>
          <cell r="I161">
            <v>15.579000000000001</v>
          </cell>
          <cell r="J161">
            <v>6.28</v>
          </cell>
          <cell r="K161">
            <v>15.64</v>
          </cell>
          <cell r="L161">
            <v>6.2850000000000001</v>
          </cell>
          <cell r="M161">
            <v>15.682</v>
          </cell>
          <cell r="N161">
            <v>6.2859999999999996</v>
          </cell>
          <cell r="O161">
            <v>15.688000000000001</v>
          </cell>
        </row>
        <row r="162">
          <cell r="B162" t="str">
            <v>GALE BAY</v>
          </cell>
          <cell r="C162">
            <v>33</v>
          </cell>
          <cell r="D162" t="e">
            <v>#N/A</v>
          </cell>
          <cell r="E162" t="e">
            <v>#N/A</v>
          </cell>
          <cell r="F162" t="e">
            <v>#N/A</v>
          </cell>
          <cell r="G162" t="e">
            <v>#N/A</v>
          </cell>
          <cell r="H162">
            <v>3.8940000000000001</v>
          </cell>
          <cell r="I162">
            <v>7.1310000000000002</v>
          </cell>
          <cell r="J162">
            <v>3.8940000000000001</v>
          </cell>
          <cell r="K162">
            <v>7.1369999999999996</v>
          </cell>
          <cell r="L162">
            <v>3.883</v>
          </cell>
          <cell r="M162">
            <v>7.1180000000000003</v>
          </cell>
          <cell r="N162">
            <v>3.8839999999999999</v>
          </cell>
          <cell r="O162">
            <v>7.1219999999999999</v>
          </cell>
        </row>
        <row r="163">
          <cell r="B163" t="str">
            <v>GREENWAYS</v>
          </cell>
          <cell r="C163">
            <v>33</v>
          </cell>
          <cell r="D163">
            <v>33.405000000000001</v>
          </cell>
          <cell r="E163">
            <v>13.1</v>
          </cell>
          <cell r="F163">
            <v>0.36204161053734468</v>
          </cell>
          <cell r="G163">
            <v>0.47122137404580156</v>
          </cell>
          <cell r="H163">
            <v>6.173</v>
          </cell>
          <cell r="I163">
            <v>12.093999999999999</v>
          </cell>
          <cell r="J163">
            <v>6.1740000000000004</v>
          </cell>
          <cell r="K163">
            <v>12.109</v>
          </cell>
          <cell r="L163">
            <v>6.133</v>
          </cell>
          <cell r="M163">
            <v>12.077</v>
          </cell>
          <cell r="N163">
            <v>6.1360000000000001</v>
          </cell>
          <cell r="O163">
            <v>12.121</v>
          </cell>
        </row>
        <row r="164">
          <cell r="B164" t="str">
            <v>KIRKBY STEPHEN</v>
          </cell>
          <cell r="C164">
            <v>33</v>
          </cell>
          <cell r="D164">
            <v>62.5</v>
          </cell>
          <cell r="E164">
            <v>25</v>
          </cell>
          <cell r="F164">
            <v>7.9776E-2</v>
          </cell>
          <cell r="G164">
            <v>0.10843999999999999</v>
          </cell>
          <cell r="H164">
            <v>2.7109999999999999</v>
          </cell>
          <cell r="I164">
            <v>4.9859999999999998</v>
          </cell>
          <cell r="J164">
            <v>2.7130000000000001</v>
          </cell>
          <cell r="K164">
            <v>5.07</v>
          </cell>
          <cell r="L164">
            <v>2.7080000000000002</v>
          </cell>
          <cell r="M164">
            <v>5.1669999999999998</v>
          </cell>
          <cell r="N164">
            <v>2.71</v>
          </cell>
          <cell r="O164">
            <v>5.24</v>
          </cell>
        </row>
        <row r="165">
          <cell r="B165" t="str">
            <v>NEWBY</v>
          </cell>
          <cell r="C165">
            <v>33</v>
          </cell>
          <cell r="D165">
            <v>43.75</v>
          </cell>
          <cell r="E165">
            <v>17.5</v>
          </cell>
          <cell r="F165">
            <v>0.29595428571428573</v>
          </cell>
          <cell r="G165">
            <v>0.35794285714285717</v>
          </cell>
          <cell r="H165">
            <v>6.2640000000000002</v>
          </cell>
          <cell r="I165">
            <v>12.948</v>
          </cell>
          <cell r="J165">
            <v>6.266</v>
          </cell>
          <cell r="K165">
            <v>13.026</v>
          </cell>
          <cell r="L165">
            <v>6.234</v>
          </cell>
          <cell r="M165">
            <v>13.073</v>
          </cell>
          <cell r="N165">
            <v>6.2370000000000001</v>
          </cell>
          <cell r="O165">
            <v>13.143000000000001</v>
          </cell>
        </row>
        <row r="166">
          <cell r="B166" t="str">
            <v>PENRITH &amp; SHAP</v>
          </cell>
          <cell r="C166">
            <v>33</v>
          </cell>
          <cell r="D166">
            <v>62.5</v>
          </cell>
          <cell r="E166">
            <v>25</v>
          </cell>
          <cell r="F166">
            <v>0.52289599999999992</v>
          </cell>
          <cell r="G166">
            <v>0.49195999999999995</v>
          </cell>
          <cell r="H166">
            <v>12.298999999999999</v>
          </cell>
          <cell r="I166">
            <v>32.680999999999997</v>
          </cell>
          <cell r="J166">
            <v>12.304</v>
          </cell>
          <cell r="K166">
            <v>32.808999999999997</v>
          </cell>
          <cell r="L166">
            <v>12.180999999999999</v>
          </cell>
          <cell r="M166">
            <v>32.698999999999998</v>
          </cell>
          <cell r="N166">
            <v>12.189</v>
          </cell>
          <cell r="O166">
            <v>32.930999999999997</v>
          </cell>
        </row>
        <row r="167">
          <cell r="B167" t="str">
            <v>SHAP</v>
          </cell>
          <cell r="C167">
            <v>33</v>
          </cell>
          <cell r="D167">
            <v>43.75</v>
          </cell>
          <cell r="E167">
            <v>17.5</v>
          </cell>
          <cell r="F167">
            <v>0.41819428571428569</v>
          </cell>
          <cell r="G167">
            <v>0.43685714285714283</v>
          </cell>
          <cell r="H167">
            <v>7.6449999999999996</v>
          </cell>
          <cell r="I167">
            <v>18.295999999999999</v>
          </cell>
          <cell r="J167">
            <v>7.649</v>
          </cell>
          <cell r="K167">
            <v>18.420999999999999</v>
          </cell>
          <cell r="L167">
            <v>7.6040000000000001</v>
          </cell>
          <cell r="M167">
            <v>18.372</v>
          </cell>
          <cell r="N167">
            <v>7.6079999999999997</v>
          </cell>
          <cell r="O167">
            <v>18.437000000000001</v>
          </cell>
        </row>
        <row r="168">
          <cell r="B168" t="str">
            <v>SKELTON C</v>
          </cell>
          <cell r="C168">
            <v>33</v>
          </cell>
          <cell r="D168">
            <v>62.5</v>
          </cell>
          <cell r="E168">
            <v>25</v>
          </cell>
          <cell r="F168">
            <v>0.10763200000000001</v>
          </cell>
          <cell r="G168">
            <v>0.13739999999999999</v>
          </cell>
          <cell r="H168">
            <v>3.4350000000000001</v>
          </cell>
          <cell r="I168">
            <v>6.7270000000000003</v>
          </cell>
          <cell r="J168">
            <v>3.4359999999999999</v>
          </cell>
          <cell r="K168">
            <v>6.7309999999999999</v>
          </cell>
          <cell r="L168">
            <v>3.4129999999999998</v>
          </cell>
          <cell r="M168">
            <v>6.67</v>
          </cell>
          <cell r="N168">
            <v>3.4129999999999998</v>
          </cell>
          <cell r="O168">
            <v>6.6719999999999997</v>
          </cell>
        </row>
        <row r="169">
          <cell r="B169" t="str">
            <v>WHINFELL</v>
          </cell>
          <cell r="C169">
            <v>33</v>
          </cell>
          <cell r="D169">
            <v>20</v>
          </cell>
          <cell r="E169">
            <v>8</v>
          </cell>
          <cell r="F169">
            <v>0.33750000000000002</v>
          </cell>
          <cell r="G169">
            <v>0.45400000000000001</v>
          </cell>
          <cell r="H169">
            <v>3.6320000000000001</v>
          </cell>
          <cell r="I169">
            <v>6.75</v>
          </cell>
          <cell r="J169">
            <v>3.633</v>
          </cell>
          <cell r="K169">
            <v>6.7549999999999999</v>
          </cell>
          <cell r="L169">
            <v>3.61</v>
          </cell>
          <cell r="M169">
            <v>6.7320000000000002</v>
          </cell>
          <cell r="N169">
            <v>3.6110000000000002</v>
          </cell>
          <cell r="O169">
            <v>6.74</v>
          </cell>
        </row>
        <row r="170">
          <cell r="B170" t="str">
            <v>AVENHAM</v>
          </cell>
          <cell r="C170">
            <v>33</v>
          </cell>
          <cell r="D170">
            <v>33.405000000000001</v>
          </cell>
          <cell r="E170">
            <v>13.1</v>
          </cell>
          <cell r="F170">
            <v>0.74620565783565329</v>
          </cell>
          <cell r="G170">
            <v>0.82633587786259544</v>
          </cell>
          <cell r="H170">
            <v>10.824999999999999</v>
          </cell>
          <cell r="I170">
            <v>24.927</v>
          </cell>
          <cell r="J170">
            <v>10.829000000000001</v>
          </cell>
          <cell r="K170">
            <v>25.006</v>
          </cell>
          <cell r="L170">
            <v>10.836</v>
          </cell>
          <cell r="M170">
            <v>25.158000000000001</v>
          </cell>
          <cell r="N170">
            <v>10.842000000000001</v>
          </cell>
          <cell r="O170">
            <v>25.234000000000002</v>
          </cell>
        </row>
        <row r="171">
          <cell r="B171" t="str">
            <v>PRESTON EAST</v>
          </cell>
          <cell r="C171">
            <v>33</v>
          </cell>
          <cell r="D171">
            <v>62.5</v>
          </cell>
          <cell r="E171">
            <v>25</v>
          </cell>
          <cell r="F171">
            <v>0.83040000000000003</v>
          </cell>
          <cell r="G171">
            <v>0.65864</v>
          </cell>
          <cell r="H171">
            <v>16.466000000000001</v>
          </cell>
          <cell r="I171">
            <v>51.9</v>
          </cell>
          <cell r="J171">
            <v>16.472999999999999</v>
          </cell>
          <cell r="K171">
            <v>52.131999999999998</v>
          </cell>
          <cell r="L171">
            <v>16.484000000000002</v>
          </cell>
          <cell r="M171">
            <v>52.537999999999997</v>
          </cell>
          <cell r="N171">
            <v>16.497</v>
          </cell>
          <cell r="O171">
            <v>52.737000000000002</v>
          </cell>
        </row>
        <row r="172">
          <cell r="B172" t="str">
            <v>ANCOATS NORTH</v>
          </cell>
          <cell r="C172">
            <v>33</v>
          </cell>
          <cell r="D172">
            <v>43.75</v>
          </cell>
          <cell r="E172">
            <v>17.5</v>
          </cell>
          <cell r="F172">
            <v>0.76763428571428582</v>
          </cell>
          <cell r="G172">
            <v>0.66177142857142857</v>
          </cell>
          <cell r="H172">
            <v>11.581</v>
          </cell>
          <cell r="I172">
            <v>33.584000000000003</v>
          </cell>
          <cell r="J172">
            <v>11.592000000000001</v>
          </cell>
          <cell r="K172">
            <v>33.942999999999998</v>
          </cell>
          <cell r="L172">
            <v>11.617000000000001</v>
          </cell>
          <cell r="M172">
            <v>34.478999999999999</v>
          </cell>
          <cell r="N172">
            <v>11.63</v>
          </cell>
          <cell r="O172">
            <v>34.771000000000001</v>
          </cell>
        </row>
        <row r="173">
          <cell r="B173" t="str">
            <v>HARPURHEY</v>
          </cell>
          <cell r="C173">
            <v>33</v>
          </cell>
          <cell r="D173">
            <v>43.75</v>
          </cell>
          <cell r="E173">
            <v>17.5</v>
          </cell>
          <cell r="F173">
            <v>0.60178285714285717</v>
          </cell>
          <cell r="G173">
            <v>0.59862857142857151</v>
          </cell>
          <cell r="H173">
            <v>10.476000000000001</v>
          </cell>
          <cell r="I173">
            <v>26.327999999999999</v>
          </cell>
          <cell r="J173">
            <v>10.484999999999999</v>
          </cell>
          <cell r="K173">
            <v>26.585999999999999</v>
          </cell>
          <cell r="L173">
            <v>10.509</v>
          </cell>
          <cell r="M173">
            <v>26.984000000000002</v>
          </cell>
          <cell r="N173">
            <v>10.519</v>
          </cell>
          <cell r="O173">
            <v>27.186</v>
          </cell>
        </row>
        <row r="174">
          <cell r="B174" t="str">
            <v>RED BANK</v>
          </cell>
          <cell r="C174">
            <v>33</v>
          </cell>
          <cell r="D174">
            <v>43.75</v>
          </cell>
          <cell r="E174">
            <v>17.5</v>
          </cell>
          <cell r="F174">
            <v>0.80212571428571433</v>
          </cell>
          <cell r="G174">
            <v>0.67651428571428573</v>
          </cell>
          <cell r="H174">
            <v>11.839</v>
          </cell>
          <cell r="I174">
            <v>35.093000000000004</v>
          </cell>
          <cell r="J174">
            <v>11.851000000000001</v>
          </cell>
          <cell r="K174">
            <v>35.445999999999998</v>
          </cell>
          <cell r="L174">
            <v>11.877000000000001</v>
          </cell>
          <cell r="M174">
            <v>35.979999999999997</v>
          </cell>
          <cell r="N174">
            <v>11.89</v>
          </cell>
          <cell r="O174">
            <v>36.279000000000003</v>
          </cell>
        </row>
        <row r="175">
          <cell r="B175" t="str">
            <v>HIGHER WALTON</v>
          </cell>
          <cell r="C175">
            <v>33</v>
          </cell>
          <cell r="D175">
            <v>43.75</v>
          </cell>
          <cell r="E175">
            <v>17.5</v>
          </cell>
          <cell r="F175">
            <v>0.44445714285714288</v>
          </cell>
          <cell r="G175">
            <v>0.46005714285714289</v>
          </cell>
          <cell r="H175">
            <v>8.0510000000000002</v>
          </cell>
          <cell r="I175">
            <v>19.445</v>
          </cell>
          <cell r="J175">
            <v>8.0559999999999992</v>
          </cell>
          <cell r="K175">
            <v>19.562999999999999</v>
          </cell>
          <cell r="L175">
            <v>8.0809999999999995</v>
          </cell>
          <cell r="M175">
            <v>19.773</v>
          </cell>
          <cell r="N175">
            <v>8.0869999999999997</v>
          </cell>
          <cell r="O175">
            <v>19.879000000000001</v>
          </cell>
        </row>
        <row r="176">
          <cell r="B176" t="str">
            <v xml:space="preserve">HOLME RD                                </v>
          </cell>
          <cell r="C176">
            <v>33</v>
          </cell>
          <cell r="D176">
            <v>50</v>
          </cell>
          <cell r="E176">
            <v>20</v>
          </cell>
          <cell r="F176">
            <v>0.91444000000000003</v>
          </cell>
          <cell r="G176">
            <v>0.77449999999999997</v>
          </cell>
          <cell r="H176">
            <v>15.49</v>
          </cell>
          <cell r="I176">
            <v>45.722000000000001</v>
          </cell>
          <cell r="J176">
            <v>15.500999999999999</v>
          </cell>
          <cell r="K176">
            <v>46.064</v>
          </cell>
          <cell r="L176">
            <v>15.387</v>
          </cell>
          <cell r="M176">
            <v>46.360999999999997</v>
          </cell>
          <cell r="N176">
            <v>15.393000000000001</v>
          </cell>
          <cell r="O176">
            <v>46.502000000000002</v>
          </cell>
        </row>
        <row r="177">
          <cell r="B177" t="str">
            <v>MOORSIDE</v>
          </cell>
          <cell r="C177">
            <v>33</v>
          </cell>
          <cell r="D177">
            <v>33.405000000000001</v>
          </cell>
          <cell r="E177">
            <v>13.1</v>
          </cell>
          <cell r="F177">
            <v>0.65253704535249202</v>
          </cell>
          <cell r="G177">
            <v>0.72076335877862596</v>
          </cell>
          <cell r="H177">
            <v>9.4420000000000002</v>
          </cell>
          <cell r="I177">
            <v>21.797999999999998</v>
          </cell>
          <cell r="J177">
            <v>9.4469999999999992</v>
          </cell>
          <cell r="K177">
            <v>21.844999999999999</v>
          </cell>
          <cell r="L177">
            <v>9.3949999999999996</v>
          </cell>
          <cell r="M177">
            <v>21.794</v>
          </cell>
          <cell r="N177">
            <v>9.3970000000000002</v>
          </cell>
          <cell r="O177">
            <v>21.811</v>
          </cell>
        </row>
        <row r="178">
          <cell r="B178" t="str">
            <v>RIBBLE</v>
          </cell>
          <cell r="C178">
            <v>33</v>
          </cell>
          <cell r="D178">
            <v>62.5</v>
          </cell>
          <cell r="E178">
            <v>25</v>
          </cell>
          <cell r="F178">
            <v>0.77832000000000001</v>
          </cell>
          <cell r="G178">
            <v>0.64995999999999998</v>
          </cell>
          <cell r="H178">
            <v>16.248999999999999</v>
          </cell>
          <cell r="I178">
            <v>48.645000000000003</v>
          </cell>
          <cell r="J178">
            <v>16.260999999999999</v>
          </cell>
          <cell r="K178">
            <v>49.076999999999998</v>
          </cell>
          <cell r="L178">
            <v>16.135000000000002</v>
          </cell>
          <cell r="M178">
            <v>49.506999999999998</v>
          </cell>
          <cell r="N178">
            <v>16.140999999999998</v>
          </cell>
          <cell r="O178">
            <v>49.68</v>
          </cell>
        </row>
        <row r="179">
          <cell r="B179" t="str">
            <v>ST. MARYS STREET A</v>
          </cell>
          <cell r="C179">
            <v>33</v>
          </cell>
          <cell r="D179">
            <v>33.405000000000001</v>
          </cell>
          <cell r="E179">
            <v>13.1</v>
          </cell>
          <cell r="F179">
            <v>0.87088759167789243</v>
          </cell>
          <cell r="G179">
            <v>0.93786259541984729</v>
          </cell>
          <cell r="H179">
            <v>12.286</v>
          </cell>
          <cell r="I179">
            <v>29.091999999999999</v>
          </cell>
          <cell r="J179">
            <v>12.292999999999999</v>
          </cell>
          <cell r="K179">
            <v>29.242000000000001</v>
          </cell>
          <cell r="L179">
            <v>12.223000000000001</v>
          </cell>
          <cell r="M179">
            <v>29.312000000000001</v>
          </cell>
          <cell r="N179">
            <v>12.227</v>
          </cell>
          <cell r="O179">
            <v>29.37</v>
          </cell>
        </row>
        <row r="180">
          <cell r="B180" t="str">
            <v>ST. MARYS STREET B</v>
          </cell>
          <cell r="C180">
            <v>33</v>
          </cell>
          <cell r="D180">
            <v>33.405000000000001</v>
          </cell>
          <cell r="E180">
            <v>13.1</v>
          </cell>
          <cell r="F180">
            <v>0.85891333632689715</v>
          </cell>
          <cell r="G180">
            <v>0.9222900763358779</v>
          </cell>
          <cell r="H180">
            <v>12.082000000000001</v>
          </cell>
          <cell r="I180">
            <v>28.692</v>
          </cell>
          <cell r="J180">
            <v>12.089</v>
          </cell>
          <cell r="K180">
            <v>29.132999999999999</v>
          </cell>
          <cell r="L180">
            <v>12.021000000000001</v>
          </cell>
          <cell r="M180">
            <v>30.128</v>
          </cell>
          <cell r="N180">
            <v>12.023999999999999</v>
          </cell>
          <cell r="O180">
            <v>29.69</v>
          </cell>
        </row>
        <row r="181">
          <cell r="B181" t="str">
            <v>TARDY GATE</v>
          </cell>
          <cell r="C181">
            <v>33</v>
          </cell>
          <cell r="D181">
            <v>43.75</v>
          </cell>
          <cell r="E181">
            <v>17.5</v>
          </cell>
          <cell r="F181">
            <v>0.60905142857142858</v>
          </cell>
          <cell r="G181">
            <v>0.67634285714285713</v>
          </cell>
          <cell r="H181">
            <v>11.836</v>
          </cell>
          <cell r="I181">
            <v>26.646000000000001</v>
          </cell>
          <cell r="J181">
            <v>11.843</v>
          </cell>
          <cell r="K181">
            <v>26.768000000000001</v>
          </cell>
          <cell r="L181">
            <v>11.779</v>
          </cell>
          <cell r="M181">
            <v>26.815999999999999</v>
          </cell>
          <cell r="N181">
            <v>11.782</v>
          </cell>
          <cell r="O181">
            <v>26.846</v>
          </cell>
        </row>
        <row r="182">
          <cell r="B182" t="str">
            <v>TULKETH</v>
          </cell>
          <cell r="C182">
            <v>33</v>
          </cell>
          <cell r="D182">
            <v>43.75</v>
          </cell>
          <cell r="E182">
            <v>17.5</v>
          </cell>
          <cell r="F182">
            <v>0.95051428571428576</v>
          </cell>
          <cell r="G182">
            <v>0.81182857142857145</v>
          </cell>
          <cell r="H182">
            <v>14.207000000000001</v>
          </cell>
          <cell r="I182">
            <v>41.585000000000001</v>
          </cell>
          <cell r="J182">
            <v>14.217000000000001</v>
          </cell>
          <cell r="K182">
            <v>41.914999999999999</v>
          </cell>
          <cell r="L182">
            <v>14.121</v>
          </cell>
          <cell r="M182">
            <v>42.286000000000001</v>
          </cell>
          <cell r="N182">
            <v>14.125999999999999</v>
          </cell>
          <cell r="O182">
            <v>42.405999999999999</v>
          </cell>
        </row>
        <row r="183">
          <cell r="B183" t="str">
            <v>ROCHDALE CENTRAL</v>
          </cell>
          <cell r="C183">
            <v>33</v>
          </cell>
          <cell r="D183">
            <v>33.405000000000001</v>
          </cell>
          <cell r="E183">
            <v>13.1</v>
          </cell>
          <cell r="F183">
            <v>1.079628798084119</v>
          </cell>
          <cell r="G183">
            <v>0.94801526717557261</v>
          </cell>
          <cell r="H183">
            <v>12.419</v>
          </cell>
          <cell r="I183">
            <v>36.064999999999998</v>
          </cell>
          <cell r="J183">
            <v>12.426</v>
          </cell>
          <cell r="K183">
            <v>36.292000000000002</v>
          </cell>
          <cell r="L183">
            <v>12.433999999999999</v>
          </cell>
          <cell r="M183">
            <v>36.518000000000001</v>
          </cell>
          <cell r="N183">
            <v>12.444000000000001</v>
          </cell>
          <cell r="O183">
            <v>36.683</v>
          </cell>
        </row>
        <row r="184">
          <cell r="B184" t="str">
            <v>GRANE ROAD</v>
          </cell>
          <cell r="C184">
            <v>33</v>
          </cell>
          <cell r="D184">
            <v>62.5</v>
          </cell>
          <cell r="E184">
            <v>25</v>
          </cell>
          <cell r="F184">
            <v>0.381216</v>
          </cell>
          <cell r="G184">
            <v>0.36704000000000003</v>
          </cell>
          <cell r="H184">
            <v>9.1760000000000002</v>
          </cell>
          <cell r="I184">
            <v>23.826000000000001</v>
          </cell>
          <cell r="J184">
            <v>9.1809999999999992</v>
          </cell>
          <cell r="K184">
            <v>23.914000000000001</v>
          </cell>
          <cell r="L184">
            <v>9.1890000000000001</v>
          </cell>
          <cell r="M184">
            <v>24.058</v>
          </cell>
          <cell r="N184">
            <v>9.2050000000000001</v>
          </cell>
          <cell r="O184">
            <v>24.152000000000001</v>
          </cell>
        </row>
        <row r="185">
          <cell r="B185" t="str">
            <v>PRINNY HILL</v>
          </cell>
          <cell r="C185">
            <v>33</v>
          </cell>
          <cell r="D185">
            <v>33.405000000000001</v>
          </cell>
          <cell r="E185">
            <v>13.1</v>
          </cell>
          <cell r="F185">
            <v>0.6434665469241132</v>
          </cell>
          <cell r="G185">
            <v>0.66862595419847337</v>
          </cell>
          <cell r="H185">
            <v>8.7590000000000003</v>
          </cell>
          <cell r="I185">
            <v>21.495000000000001</v>
          </cell>
          <cell r="J185">
            <v>8.7629999999999999</v>
          </cell>
          <cell r="K185">
            <v>21.565000000000001</v>
          </cell>
          <cell r="L185">
            <v>8.77</v>
          </cell>
          <cell r="M185">
            <v>21.68</v>
          </cell>
          <cell r="N185">
            <v>8.7850000000000001</v>
          </cell>
          <cell r="O185">
            <v>21.757000000000001</v>
          </cell>
        </row>
        <row r="186">
          <cell r="B186" t="str">
            <v>ROSSENDALE</v>
          </cell>
          <cell r="C186">
            <v>33</v>
          </cell>
          <cell r="D186">
            <v>62.5</v>
          </cell>
          <cell r="E186">
            <v>25</v>
          </cell>
          <cell r="F186">
            <v>0.50756800000000002</v>
          </cell>
          <cell r="G186">
            <v>0.42659999999999998</v>
          </cell>
          <cell r="H186">
            <v>10.664999999999999</v>
          </cell>
          <cell r="I186">
            <v>31.722999999999999</v>
          </cell>
          <cell r="J186">
            <v>10.670999999999999</v>
          </cell>
          <cell r="K186">
            <v>31.919</v>
          </cell>
          <cell r="L186">
            <v>10.68</v>
          </cell>
          <cell r="M186">
            <v>32.216000000000001</v>
          </cell>
          <cell r="N186">
            <v>10.702999999999999</v>
          </cell>
          <cell r="O186">
            <v>32.414000000000001</v>
          </cell>
        </row>
        <row r="187">
          <cell r="B187" t="str">
            <v>STUBBINS A</v>
          </cell>
          <cell r="C187">
            <v>33</v>
          </cell>
          <cell r="D187">
            <v>43.75</v>
          </cell>
          <cell r="E187">
            <v>17.5</v>
          </cell>
          <cell r="F187">
            <v>0.35298285714285715</v>
          </cell>
          <cell r="G187">
            <v>0.37097142857142856</v>
          </cell>
          <cell r="H187">
            <v>6.492</v>
          </cell>
          <cell r="I187">
            <v>15.443</v>
          </cell>
          <cell r="J187">
            <v>6.4950000000000001</v>
          </cell>
          <cell r="K187">
            <v>15.493</v>
          </cell>
          <cell r="L187">
            <v>6.4980000000000002</v>
          </cell>
          <cell r="M187">
            <v>15.545</v>
          </cell>
          <cell r="N187">
            <v>6.516</v>
          </cell>
          <cell r="O187">
            <v>15.629</v>
          </cell>
        </row>
        <row r="188">
          <cell r="B188" t="str">
            <v>STUBBINS B</v>
          </cell>
          <cell r="C188">
            <v>33</v>
          </cell>
          <cell r="D188">
            <v>43.75</v>
          </cell>
          <cell r="E188">
            <v>17.5</v>
          </cell>
          <cell r="F188">
            <v>0.35307428571428567</v>
          </cell>
          <cell r="G188">
            <v>0.37165714285714285</v>
          </cell>
          <cell r="H188">
            <v>6.5039999999999996</v>
          </cell>
          <cell r="I188">
            <v>15.446999999999999</v>
          </cell>
          <cell r="J188">
            <v>6.5060000000000002</v>
          </cell>
          <cell r="K188">
            <v>15.497</v>
          </cell>
          <cell r="L188">
            <v>6.51</v>
          </cell>
          <cell r="M188">
            <v>15.55</v>
          </cell>
          <cell r="N188">
            <v>6.5270000000000001</v>
          </cell>
          <cell r="O188">
            <v>15.634</v>
          </cell>
        </row>
        <row r="189">
          <cell r="B189" t="str">
            <v>ROYTON</v>
          </cell>
          <cell r="C189">
            <v>33</v>
          </cell>
          <cell r="D189">
            <v>33.405000000000001</v>
          </cell>
          <cell r="E189">
            <v>13.1</v>
          </cell>
          <cell r="F189">
            <v>1.1390809759018112</v>
          </cell>
          <cell r="G189">
            <v>0.99167938931297706</v>
          </cell>
          <cell r="H189">
            <v>12.991</v>
          </cell>
          <cell r="I189">
            <v>38.051000000000002</v>
          </cell>
          <cell r="J189">
            <v>12.997999999999999</v>
          </cell>
          <cell r="K189">
            <v>38.231000000000002</v>
          </cell>
          <cell r="L189">
            <v>13.01</v>
          </cell>
          <cell r="M189">
            <v>38.555</v>
          </cell>
          <cell r="N189">
            <v>13.019</v>
          </cell>
          <cell r="O189">
            <v>38.74</v>
          </cell>
        </row>
        <row r="190">
          <cell r="B190" t="str">
            <v>WILLOWBANK</v>
          </cell>
          <cell r="C190">
            <v>33</v>
          </cell>
          <cell r="D190">
            <v>43.75</v>
          </cell>
          <cell r="E190">
            <v>17.5</v>
          </cell>
          <cell r="F190">
            <v>0.71001142857142852</v>
          </cell>
          <cell r="G190">
            <v>0.65400000000000003</v>
          </cell>
          <cell r="H190">
            <v>11.445</v>
          </cell>
          <cell r="I190">
            <v>31.062999999999999</v>
          </cell>
          <cell r="J190">
            <v>11.452999999999999</v>
          </cell>
          <cell r="K190">
            <v>31.245000000000001</v>
          </cell>
          <cell r="L190">
            <v>11.471</v>
          </cell>
          <cell r="M190">
            <v>31.56</v>
          </cell>
          <cell r="N190">
            <v>11.496</v>
          </cell>
          <cell r="O190">
            <v>31.783999999999999</v>
          </cell>
        </row>
        <row r="191">
          <cell r="B191" t="str">
            <v>ASHTON ON MERSEY</v>
          </cell>
          <cell r="C191">
            <v>33</v>
          </cell>
          <cell r="D191">
            <v>43.75</v>
          </cell>
          <cell r="E191">
            <v>17.5</v>
          </cell>
          <cell r="F191">
            <v>0.62450285714285714</v>
          </cell>
          <cell r="G191">
            <v>0.56874285714285711</v>
          </cell>
          <cell r="H191">
            <v>9.9529999999999994</v>
          </cell>
          <cell r="I191">
            <v>27.321999999999999</v>
          </cell>
          <cell r="J191">
            <v>9.9619999999999997</v>
          </cell>
          <cell r="K191">
            <v>27.555</v>
          </cell>
          <cell r="L191">
            <v>9.9749999999999996</v>
          </cell>
          <cell r="M191">
            <v>27.864000000000001</v>
          </cell>
          <cell r="N191">
            <v>9.9860000000000007</v>
          </cell>
          <cell r="O191">
            <v>27.989000000000001</v>
          </cell>
        </row>
        <row r="192">
          <cell r="B192" t="str">
            <v>BAGULEY</v>
          </cell>
          <cell r="C192">
            <v>33</v>
          </cell>
          <cell r="D192">
            <v>43.75</v>
          </cell>
          <cell r="E192">
            <v>17.5</v>
          </cell>
          <cell r="F192">
            <v>0.54347428571428569</v>
          </cell>
          <cell r="G192">
            <v>0.53765714285714294</v>
          </cell>
          <cell r="H192">
            <v>9.4090000000000007</v>
          </cell>
          <cell r="I192">
            <v>23.777000000000001</v>
          </cell>
          <cell r="J192">
            <v>9.4169999999999998</v>
          </cell>
          <cell r="K192">
            <v>23.989000000000001</v>
          </cell>
          <cell r="L192">
            <v>9.4290000000000003</v>
          </cell>
          <cell r="M192">
            <v>24.285</v>
          </cell>
          <cell r="N192">
            <v>9.4420000000000002</v>
          </cell>
          <cell r="O192">
            <v>24.454000000000001</v>
          </cell>
        </row>
        <row r="193">
          <cell r="B193" t="str">
            <v>SALE</v>
          </cell>
          <cell r="C193">
            <v>33</v>
          </cell>
          <cell r="D193">
            <v>62.5</v>
          </cell>
          <cell r="E193">
            <v>25</v>
          </cell>
          <cell r="F193">
            <v>0.49656</v>
          </cell>
          <cell r="G193">
            <v>0.42568</v>
          </cell>
          <cell r="H193">
            <v>10.641999999999999</v>
          </cell>
          <cell r="I193">
            <v>31.035</v>
          </cell>
          <cell r="J193">
            <v>10.651999999999999</v>
          </cell>
          <cell r="K193">
            <v>31.378</v>
          </cell>
          <cell r="L193">
            <v>10.664999999999999</v>
          </cell>
          <cell r="M193">
            <v>31.843</v>
          </cell>
          <cell r="N193">
            <v>10.678000000000001</v>
          </cell>
          <cell r="O193">
            <v>32.042999999999999</v>
          </cell>
        </row>
        <row r="194">
          <cell r="B194" t="str">
            <v>SALE MOOR</v>
          </cell>
          <cell r="C194">
            <v>33</v>
          </cell>
          <cell r="D194">
            <v>43.75</v>
          </cell>
          <cell r="E194">
            <v>17.5</v>
          </cell>
          <cell r="F194">
            <v>0.6265371428571429</v>
          </cell>
          <cell r="G194">
            <v>0.56868571428571424</v>
          </cell>
          <cell r="H194">
            <v>9.952</v>
          </cell>
          <cell r="I194">
            <v>27.411000000000001</v>
          </cell>
          <cell r="J194">
            <v>9.9610000000000003</v>
          </cell>
          <cell r="K194">
            <v>27.672999999999998</v>
          </cell>
          <cell r="L194">
            <v>9.9740000000000002</v>
          </cell>
          <cell r="M194">
            <v>27.992999999999999</v>
          </cell>
          <cell r="N194">
            <v>9.9870000000000001</v>
          </cell>
          <cell r="O194">
            <v>28.145</v>
          </cell>
        </row>
        <row r="195">
          <cell r="B195" t="str">
            <v>SANDGATE</v>
          </cell>
          <cell r="C195">
            <v>33</v>
          </cell>
          <cell r="D195">
            <v>43.75</v>
          </cell>
          <cell r="E195">
            <v>17.5</v>
          </cell>
          <cell r="F195">
            <v>0.85645714285714281</v>
          </cell>
          <cell r="G195">
            <v>0.77325714285714287</v>
          </cell>
          <cell r="H195">
            <v>13.532</v>
          </cell>
          <cell r="I195">
            <v>37.47</v>
          </cell>
          <cell r="J195">
            <v>13.537000000000001</v>
          </cell>
          <cell r="K195">
            <v>37.61</v>
          </cell>
          <cell r="L195">
            <v>13.563000000000001</v>
          </cell>
          <cell r="M195">
            <v>37.869</v>
          </cell>
          <cell r="N195">
            <v>13.574</v>
          </cell>
          <cell r="O195">
            <v>37.933</v>
          </cell>
        </row>
        <row r="196">
          <cell r="B196" t="str">
            <v>SIDDICK</v>
          </cell>
          <cell r="C196">
            <v>33</v>
          </cell>
          <cell r="D196">
            <v>65.75</v>
          </cell>
          <cell r="E196">
            <v>26.3</v>
          </cell>
          <cell r="F196">
            <v>0.82165779467680611</v>
          </cell>
          <cell r="G196">
            <v>0.70566539923954374</v>
          </cell>
          <cell r="H196">
            <v>18.559000000000001</v>
          </cell>
          <cell r="I196">
            <v>54.024000000000001</v>
          </cell>
          <cell r="J196">
            <v>18.565999999999999</v>
          </cell>
          <cell r="K196">
            <v>54.158999999999999</v>
          </cell>
          <cell r="L196">
            <v>18.510999999999999</v>
          </cell>
          <cell r="M196">
            <v>54.100999999999999</v>
          </cell>
          <cell r="N196">
            <v>18.329000000000001</v>
          </cell>
          <cell r="O196">
            <v>53.536999999999999</v>
          </cell>
        </row>
        <row r="197">
          <cell r="B197" t="str">
            <v>ORMSKIRK</v>
          </cell>
          <cell r="C197">
            <v>33</v>
          </cell>
          <cell r="D197">
            <v>33.405000000000001</v>
          </cell>
          <cell r="E197">
            <v>13.1</v>
          </cell>
          <cell r="F197">
            <v>0.63706032031133053</v>
          </cell>
          <cell r="G197">
            <v>0.69580152671755724</v>
          </cell>
          <cell r="H197">
            <v>9.1150000000000002</v>
          </cell>
          <cell r="I197">
            <v>21.280999999999999</v>
          </cell>
          <cell r="J197">
            <v>9.1189999999999998</v>
          </cell>
          <cell r="K197">
            <v>21.41</v>
          </cell>
          <cell r="L197">
            <v>9.1300000000000008</v>
          </cell>
          <cell r="M197">
            <v>21.62</v>
          </cell>
          <cell r="N197">
            <v>9.1329999999999991</v>
          </cell>
          <cell r="O197">
            <v>21.686</v>
          </cell>
        </row>
        <row r="198">
          <cell r="B198" t="str">
            <v>PIMBO</v>
          </cell>
          <cell r="C198">
            <v>33</v>
          </cell>
          <cell r="D198">
            <v>43.75</v>
          </cell>
          <cell r="E198">
            <v>17.5</v>
          </cell>
          <cell r="F198">
            <v>0.85984000000000005</v>
          </cell>
          <cell r="G198">
            <v>0.76057142857142856</v>
          </cell>
          <cell r="H198">
            <v>13.31</v>
          </cell>
          <cell r="I198">
            <v>37.618000000000002</v>
          </cell>
          <cell r="J198">
            <v>13.316000000000001</v>
          </cell>
          <cell r="K198">
            <v>37.755000000000003</v>
          </cell>
          <cell r="L198">
            <v>13.327999999999999</v>
          </cell>
          <cell r="M198">
            <v>37.985999999999997</v>
          </cell>
          <cell r="N198">
            <v>13.332000000000001</v>
          </cell>
          <cell r="O198">
            <v>38.081000000000003</v>
          </cell>
        </row>
        <row r="199">
          <cell r="B199" t="str">
            <v>SKELMERSDALE</v>
          </cell>
          <cell r="C199">
            <v>33</v>
          </cell>
          <cell r="D199">
            <v>43.75</v>
          </cell>
          <cell r="E199">
            <v>17.5</v>
          </cell>
          <cell r="F199">
            <v>1.0531885714285714</v>
          </cell>
          <cell r="G199">
            <v>0.85285714285714287</v>
          </cell>
          <cell r="H199">
            <v>14.925000000000001</v>
          </cell>
          <cell r="I199">
            <v>46.076999999999998</v>
          </cell>
          <cell r="J199">
            <v>14.933</v>
          </cell>
          <cell r="K199">
            <v>46.341999999999999</v>
          </cell>
          <cell r="L199">
            <v>14.948</v>
          </cell>
          <cell r="M199">
            <v>46.787999999999997</v>
          </cell>
          <cell r="N199">
            <v>14.952999999999999</v>
          </cell>
          <cell r="O199">
            <v>46.933999999999997</v>
          </cell>
        </row>
        <row r="200">
          <cell r="B200" t="str">
            <v>WILLOW HEY</v>
          </cell>
          <cell r="C200">
            <v>33</v>
          </cell>
          <cell r="D200">
            <v>43.75</v>
          </cell>
          <cell r="E200">
            <v>17.5</v>
          </cell>
          <cell r="F200">
            <v>0.96304000000000001</v>
          </cell>
          <cell r="G200">
            <v>0.80840000000000001</v>
          </cell>
          <cell r="H200">
            <v>14.147</v>
          </cell>
          <cell r="I200">
            <v>42.133000000000003</v>
          </cell>
          <cell r="J200">
            <v>14.154</v>
          </cell>
          <cell r="K200">
            <v>42.27</v>
          </cell>
          <cell r="L200">
            <v>14.167</v>
          </cell>
          <cell r="M200">
            <v>42.543999999999997</v>
          </cell>
          <cell r="N200">
            <v>14.172000000000001</v>
          </cell>
          <cell r="O200">
            <v>42.65</v>
          </cell>
        </row>
        <row r="201">
          <cell r="B201" t="str">
            <v>SPADEADAM</v>
          </cell>
          <cell r="C201">
            <v>33</v>
          </cell>
          <cell r="D201">
            <v>43.8</v>
          </cell>
          <cell r="E201">
            <v>17.5</v>
          </cell>
          <cell r="F201">
            <v>0.10006849315068493</v>
          </cell>
          <cell r="G201">
            <v>9.0685714285714286E-2</v>
          </cell>
          <cell r="H201">
            <v>1.587</v>
          </cell>
          <cell r="I201">
            <v>4.383</v>
          </cell>
          <cell r="J201">
            <v>1.587</v>
          </cell>
          <cell r="K201">
            <v>4.3899999999999997</v>
          </cell>
          <cell r="L201">
            <v>1.5880000000000001</v>
          </cell>
          <cell r="M201">
            <v>4.4340000000000002</v>
          </cell>
          <cell r="N201">
            <v>1.5629999999999999</v>
          </cell>
          <cell r="O201">
            <v>4.3769999999999998</v>
          </cell>
        </row>
        <row r="202">
          <cell r="B202" t="str">
            <v>ASPATRIA</v>
          </cell>
          <cell r="C202">
            <v>33</v>
          </cell>
          <cell r="D202">
            <v>33.405000000000001</v>
          </cell>
          <cell r="E202">
            <v>13.1</v>
          </cell>
          <cell r="F202">
            <v>0.42442748091603055</v>
          </cell>
          <cell r="G202">
            <v>0.47198473282442749</v>
          </cell>
          <cell r="H202">
            <v>6.1829999999999998</v>
          </cell>
          <cell r="I202">
            <v>14.178000000000001</v>
          </cell>
          <cell r="J202">
            <v>6.1849999999999996</v>
          </cell>
          <cell r="K202">
            <v>14.249000000000001</v>
          </cell>
          <cell r="L202">
            <v>6.1829999999999998</v>
          </cell>
          <cell r="M202">
            <v>14.314</v>
          </cell>
          <cell r="N202">
            <v>6.1639999999999997</v>
          </cell>
          <cell r="O202">
            <v>14.3</v>
          </cell>
        </row>
        <row r="203">
          <cell r="B203" t="str">
            <v>EMBLETON</v>
          </cell>
          <cell r="C203">
            <v>33</v>
          </cell>
          <cell r="D203">
            <v>62.5</v>
          </cell>
          <cell r="E203">
            <v>25</v>
          </cell>
          <cell r="F203">
            <v>0.24241599999999999</v>
          </cell>
          <cell r="G203">
            <v>0.26688000000000001</v>
          </cell>
          <cell r="H203">
            <v>6.6719999999999997</v>
          </cell>
          <cell r="I203">
            <v>15.151</v>
          </cell>
          <cell r="J203">
            <v>6.6740000000000004</v>
          </cell>
          <cell r="K203">
            <v>15.228999999999999</v>
          </cell>
          <cell r="L203">
            <v>6.6630000000000003</v>
          </cell>
          <cell r="M203">
            <v>15.314</v>
          </cell>
          <cell r="N203">
            <v>6.6479999999999997</v>
          </cell>
          <cell r="O203">
            <v>15.352</v>
          </cell>
        </row>
        <row r="204">
          <cell r="B204" t="str">
            <v>STAINBURN</v>
          </cell>
          <cell r="C204">
            <v>33</v>
          </cell>
          <cell r="D204">
            <v>62.5</v>
          </cell>
          <cell r="E204">
            <v>25</v>
          </cell>
          <cell r="F204">
            <v>0.97382399999999991</v>
          </cell>
          <cell r="G204">
            <v>0.7977200000000001</v>
          </cell>
          <cell r="H204">
            <v>19.943000000000001</v>
          </cell>
          <cell r="I204">
            <v>60.863999999999997</v>
          </cell>
          <cell r="J204">
            <v>19.952000000000002</v>
          </cell>
          <cell r="K204">
            <v>61.098999999999997</v>
          </cell>
          <cell r="L204">
            <v>19.904</v>
          </cell>
          <cell r="M204">
            <v>61.170999999999999</v>
          </cell>
          <cell r="N204">
            <v>19.696999999999999</v>
          </cell>
          <cell r="O204">
            <v>60.591000000000001</v>
          </cell>
        </row>
        <row r="205">
          <cell r="B205" t="str">
            <v>CHESTER ROAD</v>
          </cell>
          <cell r="C205">
            <v>33</v>
          </cell>
          <cell r="D205">
            <v>43.75</v>
          </cell>
          <cell r="E205">
            <v>17.5</v>
          </cell>
          <cell r="F205">
            <v>0.79910857142857139</v>
          </cell>
          <cell r="G205">
            <v>0.6597142857142857</v>
          </cell>
          <cell r="H205">
            <v>11.545</v>
          </cell>
          <cell r="I205">
            <v>34.960999999999999</v>
          </cell>
          <cell r="J205">
            <v>11.555</v>
          </cell>
          <cell r="K205">
            <v>35.298000000000002</v>
          </cell>
          <cell r="L205">
            <v>11.573</v>
          </cell>
          <cell r="M205">
            <v>35.683</v>
          </cell>
          <cell r="N205">
            <v>11.587999999999999</v>
          </cell>
          <cell r="O205">
            <v>35.973999999999997</v>
          </cell>
        </row>
        <row r="206">
          <cell r="B206" t="str">
            <v>STRETFORD</v>
          </cell>
          <cell r="C206">
            <v>33</v>
          </cell>
          <cell r="D206">
            <v>43.75</v>
          </cell>
          <cell r="E206">
            <v>17.5</v>
          </cell>
          <cell r="F206">
            <v>0.81865142857142859</v>
          </cell>
          <cell r="G206">
            <v>0.67331428571428564</v>
          </cell>
          <cell r="H206">
            <v>11.782999999999999</v>
          </cell>
          <cell r="I206">
            <v>35.816000000000003</v>
          </cell>
          <cell r="J206">
            <v>11.792999999999999</v>
          </cell>
          <cell r="K206">
            <v>36.195</v>
          </cell>
          <cell r="L206">
            <v>11.813000000000001</v>
          </cell>
          <cell r="M206">
            <v>36.640999999999998</v>
          </cell>
          <cell r="N206">
            <v>11.827</v>
          </cell>
          <cell r="O206">
            <v>36.960999999999999</v>
          </cell>
        </row>
        <row r="207">
          <cell r="B207" t="str">
            <v>TRAFFORD</v>
          </cell>
          <cell r="C207">
            <v>33</v>
          </cell>
          <cell r="D207">
            <v>43.75</v>
          </cell>
          <cell r="E207">
            <v>17.5</v>
          </cell>
          <cell r="F207">
            <v>0.78576000000000001</v>
          </cell>
          <cell r="G207">
            <v>0.65005714285714278</v>
          </cell>
          <cell r="H207">
            <v>11.375999999999999</v>
          </cell>
          <cell r="I207">
            <v>34.377000000000002</v>
          </cell>
          <cell r="J207">
            <v>11.385</v>
          </cell>
          <cell r="K207">
            <v>34.683999999999997</v>
          </cell>
          <cell r="L207">
            <v>11.404</v>
          </cell>
          <cell r="M207">
            <v>35.03</v>
          </cell>
          <cell r="N207">
            <v>11.417999999999999</v>
          </cell>
          <cell r="O207">
            <v>35.304000000000002</v>
          </cell>
        </row>
        <row r="208">
          <cell r="B208" t="str">
            <v>NEWTON HEATH B</v>
          </cell>
          <cell r="C208">
            <v>33</v>
          </cell>
          <cell r="D208">
            <v>43.75</v>
          </cell>
          <cell r="E208">
            <v>17.5</v>
          </cell>
          <cell r="F208">
            <v>0.71967999999999999</v>
          </cell>
          <cell r="G208">
            <v>0.7331428571428571</v>
          </cell>
          <cell r="H208">
            <v>12.83</v>
          </cell>
          <cell r="I208">
            <v>31.486000000000001</v>
          </cell>
          <cell r="J208">
            <v>12.897</v>
          </cell>
          <cell r="K208">
            <v>30.582999999999998</v>
          </cell>
          <cell r="L208">
            <v>12.925000000000001</v>
          </cell>
          <cell r="M208">
            <v>30.719000000000001</v>
          </cell>
          <cell r="N208">
            <v>12.936</v>
          </cell>
          <cell r="O208">
            <v>30.8</v>
          </cell>
        </row>
        <row r="209">
          <cell r="B209" t="str">
            <v>STUART STREET</v>
          </cell>
          <cell r="C209">
            <v>33</v>
          </cell>
          <cell r="D209">
            <v>62.5</v>
          </cell>
          <cell r="E209">
            <v>25</v>
          </cell>
          <cell r="F209">
            <v>0.70940800000000004</v>
          </cell>
          <cell r="G209">
            <v>0.5998</v>
          </cell>
          <cell r="H209">
            <v>14.994999999999999</v>
          </cell>
          <cell r="I209">
            <v>44.338000000000001</v>
          </cell>
          <cell r="J209">
            <v>15.086</v>
          </cell>
          <cell r="K209">
            <v>47.121000000000002</v>
          </cell>
          <cell r="L209">
            <v>15.128</v>
          </cell>
          <cell r="M209">
            <v>47.875999999999998</v>
          </cell>
          <cell r="N209">
            <v>15.145</v>
          </cell>
          <cell r="O209">
            <v>48.290999999999997</v>
          </cell>
        </row>
        <row r="210">
          <cell r="B210" t="str">
            <v xml:space="preserve">JAMESON RD A                 </v>
          </cell>
          <cell r="C210">
            <v>33</v>
          </cell>
          <cell r="D210">
            <v>62.5</v>
          </cell>
          <cell r="E210">
            <v>25</v>
          </cell>
          <cell r="F210">
            <v>0.282528</v>
          </cell>
          <cell r="G210">
            <v>0.32539999999999997</v>
          </cell>
          <cell r="H210">
            <v>8.1349999999999998</v>
          </cell>
          <cell r="I210">
            <v>17.658000000000001</v>
          </cell>
          <cell r="J210">
            <v>8.1359999999999992</v>
          </cell>
          <cell r="K210">
            <v>17.667000000000002</v>
          </cell>
          <cell r="L210">
            <v>8.14</v>
          </cell>
          <cell r="M210">
            <v>17.704999999999998</v>
          </cell>
          <cell r="N210">
            <v>8.141</v>
          </cell>
          <cell r="O210">
            <v>17.712</v>
          </cell>
        </row>
        <row r="211">
          <cell r="B211" t="str">
            <v xml:space="preserve">JAMESON RD B                 </v>
          </cell>
          <cell r="C211">
            <v>33</v>
          </cell>
          <cell r="D211">
            <v>62.5</v>
          </cell>
          <cell r="E211">
            <v>25</v>
          </cell>
          <cell r="F211">
            <v>0.28193599999999996</v>
          </cell>
          <cell r="G211">
            <v>0.32491999999999999</v>
          </cell>
          <cell r="H211">
            <v>8.1229999999999993</v>
          </cell>
          <cell r="I211">
            <v>17.620999999999999</v>
          </cell>
          <cell r="J211">
            <v>8.1240000000000006</v>
          </cell>
          <cell r="K211">
            <v>17.643999999999998</v>
          </cell>
          <cell r="L211">
            <v>8.1289999999999996</v>
          </cell>
          <cell r="M211">
            <v>17.713000000000001</v>
          </cell>
          <cell r="N211">
            <v>8.1300000000000008</v>
          </cell>
          <cell r="O211">
            <v>17.727</v>
          </cell>
        </row>
        <row r="212">
          <cell r="B212" t="str">
            <v xml:space="preserve">GRANGE             </v>
          </cell>
          <cell r="C212">
            <v>33</v>
          </cell>
          <cell r="D212">
            <v>62.5</v>
          </cell>
          <cell r="E212">
            <v>25</v>
          </cell>
          <cell r="F212">
            <v>0.11684799999999999</v>
          </cell>
          <cell r="G212">
            <v>0.156</v>
          </cell>
          <cell r="H212">
            <v>3.9</v>
          </cell>
          <cell r="I212">
            <v>7.3029999999999999</v>
          </cell>
          <cell r="J212">
            <v>3.9020000000000001</v>
          </cell>
          <cell r="K212">
            <v>7.3869999999999996</v>
          </cell>
          <cell r="L212">
            <v>3.8879999999999999</v>
          </cell>
          <cell r="M212">
            <v>7.4240000000000004</v>
          </cell>
          <cell r="N212">
            <v>3.891</v>
          </cell>
          <cell r="O212">
            <v>7.48</v>
          </cell>
        </row>
        <row r="213">
          <cell r="B213" t="str">
            <v>HAVERTHWAITE</v>
          </cell>
          <cell r="C213">
            <v>33</v>
          </cell>
          <cell r="D213">
            <v>33.405000000000001</v>
          </cell>
          <cell r="E213">
            <v>13.1</v>
          </cell>
          <cell r="F213">
            <v>0.22535548570573266</v>
          </cell>
          <cell r="G213">
            <v>0.30412213740458016</v>
          </cell>
          <cell r="H213">
            <v>3.984</v>
          </cell>
          <cell r="I213">
            <v>7.5279999999999996</v>
          </cell>
          <cell r="J213">
            <v>3.9860000000000002</v>
          </cell>
          <cell r="K213">
            <v>7.6139999999999999</v>
          </cell>
          <cell r="L213">
            <v>3.9710000000000001</v>
          </cell>
          <cell r="M213">
            <v>7.6509999999999998</v>
          </cell>
          <cell r="N213">
            <v>3.9740000000000002</v>
          </cell>
          <cell r="O213">
            <v>7.68</v>
          </cell>
        </row>
        <row r="214">
          <cell r="B214" t="str">
            <v>KIRKBY MOOR</v>
          </cell>
          <cell r="C214">
            <v>33</v>
          </cell>
          <cell r="D214">
            <v>20</v>
          </cell>
          <cell r="E214">
            <v>8</v>
          </cell>
          <cell r="F214">
            <v>0.45949999999999996</v>
          </cell>
          <cell r="G214">
            <v>0.57487500000000002</v>
          </cell>
          <cell r="H214">
            <v>4.5990000000000002</v>
          </cell>
          <cell r="I214">
            <v>9.19</v>
          </cell>
          <cell r="J214">
            <v>4.5999999999999996</v>
          </cell>
          <cell r="K214">
            <v>9.2140000000000004</v>
          </cell>
          <cell r="L214">
            <v>4.577</v>
          </cell>
          <cell r="M214">
            <v>9.1829999999999998</v>
          </cell>
          <cell r="N214">
            <v>4.5839999999999996</v>
          </cell>
          <cell r="O214">
            <v>9.2170000000000005</v>
          </cell>
        </row>
        <row r="215">
          <cell r="B215" t="str">
            <v>ULVERSTON</v>
          </cell>
          <cell r="C215">
            <v>33</v>
          </cell>
          <cell r="D215">
            <v>62.5</v>
          </cell>
          <cell r="E215">
            <v>25</v>
          </cell>
          <cell r="F215">
            <v>0.56553599999999993</v>
          </cell>
          <cell r="G215">
            <v>0.45915999999999996</v>
          </cell>
          <cell r="H215">
            <v>11.478999999999999</v>
          </cell>
          <cell r="I215">
            <v>35.345999999999997</v>
          </cell>
          <cell r="J215">
            <v>11.483000000000001</v>
          </cell>
          <cell r="K215">
            <v>35.494</v>
          </cell>
          <cell r="L215">
            <v>11.361000000000001</v>
          </cell>
          <cell r="M215">
            <v>35.228000000000002</v>
          </cell>
          <cell r="N215">
            <v>11.372</v>
          </cell>
          <cell r="O215">
            <v>35.354999999999997</v>
          </cell>
        </row>
        <row r="216">
          <cell r="B216" t="str">
            <v>HEATON MOOR A</v>
          </cell>
          <cell r="C216">
            <v>33</v>
          </cell>
          <cell r="D216">
            <v>43.75</v>
          </cell>
          <cell r="E216">
            <v>17.5</v>
          </cell>
          <cell r="F216">
            <v>0.51874285714285717</v>
          </cell>
          <cell r="G216">
            <v>0.50977142857142854</v>
          </cell>
          <cell r="H216">
            <v>8.9209999999999994</v>
          </cell>
          <cell r="I216">
            <v>22.695</v>
          </cell>
          <cell r="J216">
            <v>8.9280000000000008</v>
          </cell>
          <cell r="K216">
            <v>22.806999999999999</v>
          </cell>
          <cell r="L216">
            <v>8.9380000000000006</v>
          </cell>
          <cell r="M216">
            <v>22.972000000000001</v>
          </cell>
          <cell r="N216">
            <v>8.9740000000000002</v>
          </cell>
          <cell r="O216">
            <v>23.097000000000001</v>
          </cell>
        </row>
        <row r="217">
          <cell r="B217" t="str">
            <v>HEATON NORRIS</v>
          </cell>
          <cell r="C217">
            <v>33</v>
          </cell>
          <cell r="D217">
            <v>43.75</v>
          </cell>
          <cell r="E217">
            <v>17.5</v>
          </cell>
          <cell r="F217">
            <v>0.70655999999999997</v>
          </cell>
          <cell r="G217">
            <v>0.66714285714285715</v>
          </cell>
          <cell r="H217">
            <v>11.675000000000001</v>
          </cell>
          <cell r="I217">
            <v>30.911999999999999</v>
          </cell>
          <cell r="J217">
            <v>11.696</v>
          </cell>
          <cell r="K217">
            <v>31.242000000000001</v>
          </cell>
          <cell r="L217">
            <v>11.711</v>
          </cell>
          <cell r="M217">
            <v>31.484000000000002</v>
          </cell>
          <cell r="N217">
            <v>11.763999999999999</v>
          </cell>
          <cell r="O217">
            <v>31.699000000000002</v>
          </cell>
        </row>
        <row r="218">
          <cell r="B218" t="str">
            <v>ROMILEY</v>
          </cell>
          <cell r="C218">
            <v>33</v>
          </cell>
          <cell r="D218">
            <v>43.75</v>
          </cell>
          <cell r="E218">
            <v>17.5</v>
          </cell>
          <cell r="F218">
            <v>0.74626285714285712</v>
          </cell>
          <cell r="G218">
            <v>0.67777142857142858</v>
          </cell>
          <cell r="H218">
            <v>11.861000000000001</v>
          </cell>
          <cell r="I218">
            <v>32.649000000000001</v>
          </cell>
          <cell r="J218">
            <v>11.885999999999999</v>
          </cell>
          <cell r="K218">
            <v>33.042999999999999</v>
          </cell>
          <cell r="L218">
            <v>11.901</v>
          </cell>
          <cell r="M218">
            <v>33.344000000000001</v>
          </cell>
          <cell r="N218">
            <v>11.956</v>
          </cell>
          <cell r="O218">
            <v>33.542000000000002</v>
          </cell>
        </row>
        <row r="219">
          <cell r="B219" t="str">
            <v>VERNON PARK</v>
          </cell>
          <cell r="C219">
            <v>33</v>
          </cell>
          <cell r="D219">
            <v>43.75</v>
          </cell>
          <cell r="E219">
            <v>17.5</v>
          </cell>
          <cell r="F219">
            <v>0.90475428571428573</v>
          </cell>
          <cell r="G219">
            <v>0.75388571428571427</v>
          </cell>
          <cell r="H219">
            <v>13.193</v>
          </cell>
          <cell r="I219">
            <v>39.582999999999998</v>
          </cell>
          <cell r="J219">
            <v>13.221</v>
          </cell>
          <cell r="K219">
            <v>40.322000000000003</v>
          </cell>
          <cell r="L219">
            <v>13.239000000000001</v>
          </cell>
          <cell r="M219">
            <v>40.822000000000003</v>
          </cell>
          <cell r="N219">
            <v>13.307</v>
          </cell>
          <cell r="O219">
            <v>41.237000000000002</v>
          </cell>
        </row>
        <row r="220">
          <cell r="B220" t="str">
            <v>WOODLEY</v>
          </cell>
          <cell r="C220">
            <v>33</v>
          </cell>
          <cell r="D220">
            <v>43.75</v>
          </cell>
          <cell r="E220">
            <v>17.5</v>
          </cell>
          <cell r="F220">
            <v>0.7860342857142858</v>
          </cell>
          <cell r="G220">
            <v>0.68914285714285717</v>
          </cell>
          <cell r="H220">
            <v>12.06</v>
          </cell>
          <cell r="I220">
            <v>34.389000000000003</v>
          </cell>
          <cell r="J220">
            <v>12.084</v>
          </cell>
          <cell r="K220">
            <v>34.755000000000003</v>
          </cell>
          <cell r="L220">
            <v>12.099</v>
          </cell>
          <cell r="M220">
            <v>35.033000000000001</v>
          </cell>
          <cell r="N220">
            <v>12.156000000000001</v>
          </cell>
          <cell r="O220">
            <v>35.250999999999998</v>
          </cell>
        </row>
        <row r="221">
          <cell r="B221" t="str">
            <v>CHORLTON</v>
          </cell>
          <cell r="C221">
            <v>33</v>
          </cell>
          <cell r="D221">
            <v>43.75</v>
          </cell>
          <cell r="E221">
            <v>17.5</v>
          </cell>
          <cell r="F221">
            <v>0.89839999999999998</v>
          </cell>
          <cell r="G221">
            <v>0.85868571428571427</v>
          </cell>
          <cell r="H221">
            <v>15.026999999999999</v>
          </cell>
          <cell r="I221">
            <v>39.305</v>
          </cell>
          <cell r="J221">
            <v>15.044</v>
          </cell>
          <cell r="K221">
            <v>39.677999999999997</v>
          </cell>
          <cell r="L221">
            <v>15.071</v>
          </cell>
          <cell r="M221">
            <v>40.183</v>
          </cell>
          <cell r="N221">
            <v>15.084</v>
          </cell>
          <cell r="O221">
            <v>40.43</v>
          </cell>
        </row>
        <row r="222">
          <cell r="B222" t="str">
            <v>DIDSBURY</v>
          </cell>
          <cell r="C222">
            <v>33</v>
          </cell>
          <cell r="D222">
            <v>43.75</v>
          </cell>
          <cell r="E222">
            <v>17.5</v>
          </cell>
          <cell r="F222">
            <v>0.87698285714285718</v>
          </cell>
          <cell r="G222">
            <v>0.83240000000000003</v>
          </cell>
          <cell r="H222">
            <v>14.567</v>
          </cell>
          <cell r="I222">
            <v>38.368000000000002</v>
          </cell>
          <cell r="J222">
            <v>14.583</v>
          </cell>
          <cell r="K222">
            <v>38.762</v>
          </cell>
          <cell r="L222">
            <v>14.609</v>
          </cell>
          <cell r="M222">
            <v>39.295000000000002</v>
          </cell>
          <cell r="N222">
            <v>14.622</v>
          </cell>
          <cell r="O222">
            <v>39.576999999999998</v>
          </cell>
        </row>
        <row r="223">
          <cell r="B223" t="str">
            <v>NORTHENDEN</v>
          </cell>
          <cell r="C223">
            <v>33</v>
          </cell>
          <cell r="D223">
            <v>43.75</v>
          </cell>
          <cell r="E223">
            <v>17.5</v>
          </cell>
          <cell r="F223">
            <v>0.80358857142857132</v>
          </cell>
          <cell r="G223">
            <v>0.77394285714285715</v>
          </cell>
          <cell r="H223">
            <v>13.544</v>
          </cell>
          <cell r="I223">
            <v>35.156999999999996</v>
          </cell>
          <cell r="J223">
            <v>13.558</v>
          </cell>
          <cell r="K223">
            <v>35.445999999999998</v>
          </cell>
          <cell r="L223">
            <v>13.58</v>
          </cell>
          <cell r="M223">
            <v>35.845999999999997</v>
          </cell>
          <cell r="N223">
            <v>13.590999999999999</v>
          </cell>
          <cell r="O223">
            <v>36.054000000000002</v>
          </cell>
        </row>
        <row r="224">
          <cell r="B224" t="str">
            <v>WEST DIDSBURY</v>
          </cell>
          <cell r="C224">
            <v>33</v>
          </cell>
          <cell r="D224">
            <v>43.75</v>
          </cell>
          <cell r="E224">
            <v>17.5</v>
          </cell>
          <cell r="F224">
            <v>1.11792</v>
          </cell>
          <cell r="G224">
            <v>0.954742857142857</v>
          </cell>
          <cell r="H224">
            <v>16.707999999999998</v>
          </cell>
          <cell r="I224">
            <v>48.908999999999999</v>
          </cell>
          <cell r="J224">
            <v>16.728000000000002</v>
          </cell>
          <cell r="K224">
            <v>49.591000000000001</v>
          </cell>
          <cell r="L224">
            <v>16.760999999999999</v>
          </cell>
          <cell r="M224">
            <v>50.506</v>
          </cell>
          <cell r="N224">
            <v>16.777000000000001</v>
          </cell>
          <cell r="O224">
            <v>50.970999999999997</v>
          </cell>
        </row>
        <row r="225">
          <cell r="B225" t="str">
            <v>WHALLEY RANGE</v>
          </cell>
          <cell r="C225">
            <v>33</v>
          </cell>
          <cell r="D225">
            <v>43.75</v>
          </cell>
          <cell r="E225">
            <v>17.5</v>
          </cell>
          <cell r="F225">
            <v>0.96148571428571428</v>
          </cell>
          <cell r="G225">
            <v>0.88497142857142863</v>
          </cell>
          <cell r="H225">
            <v>15.487</v>
          </cell>
          <cell r="I225">
            <v>42.064999999999998</v>
          </cell>
          <cell r="J225">
            <v>15.505000000000001</v>
          </cell>
          <cell r="K225">
            <v>42.506</v>
          </cell>
          <cell r="L225">
            <v>15.534000000000001</v>
          </cell>
          <cell r="M225">
            <v>43.067</v>
          </cell>
          <cell r="N225">
            <v>15.548</v>
          </cell>
          <cell r="O225">
            <v>43.366</v>
          </cell>
        </row>
        <row r="226">
          <cell r="B226" t="str">
            <v>WITHINGTON</v>
          </cell>
          <cell r="C226">
            <v>33</v>
          </cell>
          <cell r="D226">
            <v>43.75</v>
          </cell>
          <cell r="E226">
            <v>17.5</v>
          </cell>
          <cell r="F226">
            <v>0.86084571428571421</v>
          </cell>
          <cell r="G226">
            <v>0.80640000000000001</v>
          </cell>
          <cell r="H226">
            <v>14.112</v>
          </cell>
          <cell r="I226">
            <v>37.661999999999999</v>
          </cell>
          <cell r="J226">
            <v>14.127000000000001</v>
          </cell>
          <cell r="K226">
            <v>38.006999999999998</v>
          </cell>
          <cell r="L226">
            <v>14.151999999999999</v>
          </cell>
          <cell r="M226">
            <v>38.524000000000001</v>
          </cell>
          <cell r="N226">
            <v>14.164999999999999</v>
          </cell>
          <cell r="O226">
            <v>38.789000000000001</v>
          </cell>
        </row>
        <row r="227">
          <cell r="B227" t="str">
            <v>WESTHOUGHTON</v>
          </cell>
          <cell r="C227">
            <v>33</v>
          </cell>
          <cell r="D227">
            <v>43.75</v>
          </cell>
          <cell r="E227">
            <v>17.5</v>
          </cell>
          <cell r="F227">
            <v>0.99561142857142859</v>
          </cell>
          <cell r="G227">
            <v>0.79771428571428571</v>
          </cell>
          <cell r="H227">
            <v>13.96</v>
          </cell>
          <cell r="I227">
            <v>43.558</v>
          </cell>
          <cell r="J227">
            <v>13.968999999999999</v>
          </cell>
          <cell r="K227">
            <v>43.8</v>
          </cell>
          <cell r="L227">
            <v>13.984999999999999</v>
          </cell>
          <cell r="M227">
            <v>44.145000000000003</v>
          </cell>
          <cell r="N227">
            <v>13.99</v>
          </cell>
          <cell r="O227">
            <v>44.277999999999999</v>
          </cell>
        </row>
        <row r="228">
          <cell r="B228" t="str">
            <v>GIDLOW</v>
          </cell>
          <cell r="C228">
            <v>33</v>
          </cell>
          <cell r="D228">
            <v>33.405000000000001</v>
          </cell>
          <cell r="E228">
            <v>13.1</v>
          </cell>
          <cell r="F228">
            <v>0.80407124681933839</v>
          </cell>
          <cell r="G228">
            <v>0.78320610687022896</v>
          </cell>
          <cell r="H228">
            <v>10.26</v>
          </cell>
          <cell r="I228">
            <v>26.86</v>
          </cell>
          <cell r="J228">
            <v>10.276</v>
          </cell>
          <cell r="K228">
            <v>27.135000000000002</v>
          </cell>
          <cell r="L228">
            <v>10.282999999999999</v>
          </cell>
          <cell r="M228">
            <v>27.3</v>
          </cell>
          <cell r="N228">
            <v>10.286</v>
          </cell>
          <cell r="O228">
            <v>27.367000000000001</v>
          </cell>
        </row>
        <row r="229">
          <cell r="B229" t="str">
            <v>WIGAN</v>
          </cell>
          <cell r="C229">
            <v>33</v>
          </cell>
          <cell r="D229">
            <v>62.5</v>
          </cell>
          <cell r="E229">
            <v>25</v>
          </cell>
          <cell r="F229">
            <v>0.60720000000000007</v>
          </cell>
          <cell r="G229">
            <v>0.49944000000000005</v>
          </cell>
          <cell r="H229">
            <v>12.486000000000001</v>
          </cell>
          <cell r="I229">
            <v>37.950000000000003</v>
          </cell>
          <cell r="J229">
            <v>12.505000000000001</v>
          </cell>
          <cell r="K229">
            <v>38.494999999999997</v>
          </cell>
          <cell r="L229">
            <v>12.515000000000001</v>
          </cell>
          <cell r="M229">
            <v>38.814999999999998</v>
          </cell>
          <cell r="N229">
            <v>12.519</v>
          </cell>
          <cell r="O229">
            <v>38.939</v>
          </cell>
        </row>
        <row r="230">
          <cell r="B230" t="str">
            <v>BURSCOUGH BRIDGE</v>
          </cell>
          <cell r="C230">
            <v>33</v>
          </cell>
          <cell r="D230">
            <v>62.5</v>
          </cell>
          <cell r="E230">
            <v>25</v>
          </cell>
          <cell r="F230">
            <v>0.26710400000000001</v>
          </cell>
          <cell r="G230">
            <v>0.28611999999999999</v>
          </cell>
          <cell r="H230">
            <v>7.1529999999999996</v>
          </cell>
          <cell r="I230">
            <v>16.693999999999999</v>
          </cell>
          <cell r="J230">
            <v>7.16</v>
          </cell>
          <cell r="K230">
            <v>16.823</v>
          </cell>
          <cell r="L230">
            <v>7.1120000000000001</v>
          </cell>
          <cell r="M230">
            <v>16.742999999999999</v>
          </cell>
          <cell r="N230">
            <v>7.1150000000000002</v>
          </cell>
          <cell r="O230">
            <v>16.786999999999999</v>
          </cell>
        </row>
        <row r="231">
          <cell r="B231" t="str">
            <v>HANGING BRIDGE</v>
          </cell>
          <cell r="C231">
            <v>33</v>
          </cell>
          <cell r="D231">
            <v>62.5</v>
          </cell>
          <cell r="E231">
            <v>25</v>
          </cell>
          <cell r="F231">
            <v>0.29500799999999999</v>
          </cell>
          <cell r="G231">
            <v>0.30327999999999999</v>
          </cell>
          <cell r="H231">
            <v>7.5819999999999999</v>
          </cell>
          <cell r="I231">
            <v>18.437999999999999</v>
          </cell>
          <cell r="J231">
            <v>7.5890000000000004</v>
          </cell>
          <cell r="K231">
            <v>18.567</v>
          </cell>
          <cell r="L231">
            <v>7.5359999999999996</v>
          </cell>
          <cell r="M231">
            <v>18.483000000000001</v>
          </cell>
          <cell r="N231">
            <v>7.5389999999999997</v>
          </cell>
          <cell r="O231">
            <v>18.518000000000001</v>
          </cell>
        </row>
        <row r="232">
          <cell r="B232" t="str">
            <v>STANDISH</v>
          </cell>
          <cell r="C232">
            <v>33</v>
          </cell>
          <cell r="D232">
            <v>62.5</v>
          </cell>
          <cell r="E232">
            <v>25</v>
          </cell>
          <cell r="F232">
            <v>0.29374400000000001</v>
          </cell>
          <cell r="G232">
            <v>0.31215999999999999</v>
          </cell>
          <cell r="H232">
            <v>7.8040000000000003</v>
          </cell>
          <cell r="I232">
            <v>18.359000000000002</v>
          </cell>
          <cell r="J232">
            <v>7.8109999999999999</v>
          </cell>
          <cell r="K232">
            <v>18.507999999999999</v>
          </cell>
          <cell r="L232">
            <v>7.7809999999999997</v>
          </cell>
          <cell r="M232">
            <v>18.619</v>
          </cell>
          <cell r="N232">
            <v>7.7830000000000004</v>
          </cell>
          <cell r="O232">
            <v>18.66</v>
          </cell>
        </row>
        <row r="233">
          <cell r="B233" t="str">
            <v>TARLETON</v>
          </cell>
          <cell r="C233">
            <v>33</v>
          </cell>
          <cell r="D233">
            <v>43.75</v>
          </cell>
          <cell r="E233">
            <v>17.5</v>
          </cell>
          <cell r="F233">
            <v>0.37787428571428572</v>
          </cell>
          <cell r="G233">
            <v>0.38788571428571428</v>
          </cell>
          <cell r="H233">
            <v>6.7880000000000003</v>
          </cell>
          <cell r="I233">
            <v>16.532</v>
          </cell>
          <cell r="J233">
            <v>6.7930000000000001</v>
          </cell>
          <cell r="K233">
            <v>16.632000000000001</v>
          </cell>
          <cell r="L233">
            <v>6.7430000000000003</v>
          </cell>
          <cell r="M233">
            <v>16.538</v>
          </cell>
          <cell r="N233">
            <v>6.7450000000000001</v>
          </cell>
          <cell r="O233">
            <v>16.555</v>
          </cell>
        </row>
        <row r="234">
          <cell r="B234" t="str">
            <v>WOODFIELD ROAD</v>
          </cell>
          <cell r="C234">
            <v>33</v>
          </cell>
          <cell r="D234">
            <v>44.6</v>
          </cell>
          <cell r="E234">
            <v>17.5</v>
          </cell>
          <cell r="F234">
            <v>0.48883408071748874</v>
          </cell>
          <cell r="G234">
            <v>0.51931428571428562</v>
          </cell>
          <cell r="H234">
            <v>9.0879999999999992</v>
          </cell>
          <cell r="I234">
            <v>21.802</v>
          </cell>
          <cell r="J234">
            <v>9.1039999999999992</v>
          </cell>
          <cell r="K234">
            <v>22.041</v>
          </cell>
          <cell r="L234">
            <v>9.0559999999999992</v>
          </cell>
          <cell r="M234">
            <v>22.219000000000001</v>
          </cell>
          <cell r="N234">
            <v>9.06</v>
          </cell>
          <cell r="O234">
            <v>22.312000000000001</v>
          </cell>
        </row>
        <row r="235">
          <cell r="B235" t="str">
            <v>WRIGHTINGTON</v>
          </cell>
          <cell r="C235">
            <v>33</v>
          </cell>
          <cell r="D235">
            <v>43.75</v>
          </cell>
          <cell r="E235">
            <v>17.5</v>
          </cell>
          <cell r="F235">
            <v>0.89042285714285718</v>
          </cell>
          <cell r="G235">
            <v>0.75245714285714282</v>
          </cell>
          <cell r="H235">
            <v>13.167999999999999</v>
          </cell>
          <cell r="I235">
            <v>38.956000000000003</v>
          </cell>
          <cell r="J235">
            <v>13.186</v>
          </cell>
          <cell r="K235">
            <v>39.439</v>
          </cell>
          <cell r="L235">
            <v>13.087999999999999</v>
          </cell>
          <cell r="M235">
            <v>39.734999999999999</v>
          </cell>
          <cell r="N235">
            <v>13.093999999999999</v>
          </cell>
          <cell r="O235">
            <v>39.914000000000001</v>
          </cell>
        </row>
        <row r="236">
          <cell r="B236" t="str">
            <v>MOSS NOOK PRIMARY</v>
          </cell>
          <cell r="C236">
            <v>33</v>
          </cell>
          <cell r="D236">
            <v>43.8</v>
          </cell>
          <cell r="E236">
            <v>17.5</v>
          </cell>
          <cell r="F236">
            <v>1.1246118721461189</v>
          </cell>
          <cell r="G236">
            <v>0.96451428571428577</v>
          </cell>
          <cell r="H236">
            <v>16.879000000000001</v>
          </cell>
          <cell r="I236">
            <v>49.258000000000003</v>
          </cell>
          <cell r="J236">
            <v>16.89</v>
          </cell>
          <cell r="K236">
            <v>49.634</v>
          </cell>
          <cell r="L236">
            <v>16.914000000000001</v>
          </cell>
          <cell r="M236">
            <v>50.174999999999997</v>
          </cell>
          <cell r="N236">
            <v>16.922999999999998</v>
          </cell>
          <cell r="O236">
            <v>50.399000000000001</v>
          </cell>
        </row>
      </sheetData>
      <sheetData sheetId="3">
        <row r="2">
          <cell r="B2" t="str">
            <v>NameLTDS_Pry</v>
          </cell>
          <cell r="C2" t="str">
            <v>Firm (dem/w)</v>
          </cell>
          <cell r="D2" t="str">
            <v>Firm (dem/s)</v>
          </cell>
          <cell r="E2" t="str">
            <v>NonFirm (all)</v>
          </cell>
          <cell r="F2" t="str">
            <v>Max Demand</v>
          </cell>
          <cell r="G2" t="str">
            <v>Min Demand</v>
          </cell>
          <cell r="H2" t="str">
            <v>Max Demand</v>
          </cell>
          <cell r="I2" t="str">
            <v>Min Demand</v>
          </cell>
          <cell r="J2" t="str">
            <v>Max Demand</v>
          </cell>
          <cell r="K2" t="str">
            <v>Min Demand</v>
          </cell>
          <cell r="L2" t="str">
            <v>Max Demand</v>
          </cell>
          <cell r="M2" t="str">
            <v>Min Demand</v>
          </cell>
          <cell r="N2" t="str">
            <v>Max Demand</v>
          </cell>
          <cell r="O2" t="str">
            <v>Min Demand</v>
          </cell>
          <cell r="P2" t="str">
            <v>Max Demand</v>
          </cell>
          <cell r="Q2" t="str">
            <v>Min Demand</v>
          </cell>
          <cell r="R2" t="str">
            <v>Max Demand</v>
          </cell>
          <cell r="S2" t="str">
            <v>Min Demand</v>
          </cell>
          <cell r="T2" t="str">
            <v>Max Demand</v>
          </cell>
          <cell r="U2" t="str">
            <v>Min Demand</v>
          </cell>
          <cell r="V2" t="str">
            <v>Max Demand</v>
          </cell>
          <cell r="W2" t="str">
            <v>Min Demand</v>
          </cell>
          <cell r="X2" t="str">
            <v>Max Demand</v>
          </cell>
          <cell r="Y2" t="str">
            <v>Min Demand</v>
          </cell>
          <cell r="Z2" t="str">
            <v>Max Demand</v>
          </cell>
          <cell r="AA2" t="str">
            <v>Min Demand</v>
          </cell>
          <cell r="AB2" t="str">
            <v>Max Demand</v>
          </cell>
          <cell r="AC2" t="str">
            <v>Min Demand</v>
          </cell>
          <cell r="AD2" t="str">
            <v>Max Demand</v>
          </cell>
          <cell r="AE2" t="str">
            <v>Min Demand</v>
          </cell>
          <cell r="AF2" t="str">
            <v>Max Demand</v>
          </cell>
          <cell r="AG2" t="str">
            <v>Min Demand</v>
          </cell>
        </row>
        <row r="3">
          <cell r="B3" t="str">
            <v>ALBION ST</v>
          </cell>
          <cell r="C3">
            <v>22.9</v>
          </cell>
          <cell r="D3">
            <v>23</v>
          </cell>
          <cell r="E3">
            <v>27.5</v>
          </cell>
          <cell r="F3">
            <v>12.782642430916084</v>
          </cell>
          <cell r="G3">
            <v>3.6162882970000001</v>
          </cell>
          <cell r="H3">
            <v>12.611779020409042</v>
          </cell>
          <cell r="I3">
            <v>3.5619469600000002</v>
          </cell>
          <cell r="J3">
            <v>12.87732917677117</v>
          </cell>
          <cell r="K3">
            <v>3.624038627</v>
          </cell>
          <cell r="L3">
            <v>13.112235543006165</v>
          </cell>
          <cell r="M3">
            <v>3.6930310120000001</v>
          </cell>
          <cell r="N3">
            <v>13.335297977736358</v>
          </cell>
          <cell r="O3">
            <v>3.7804681090000001</v>
          </cell>
          <cell r="P3">
            <v>13.534550846361308</v>
          </cell>
          <cell r="Q3">
            <v>3.8909716749999999</v>
          </cell>
          <cell r="R3">
            <v>13.905449684120692</v>
          </cell>
          <cell r="S3">
            <v>4.0143490579999996</v>
          </cell>
          <cell r="T3">
            <v>14.198217066291104</v>
          </cell>
          <cell r="U3">
            <v>4.1691704869999997</v>
          </cell>
          <cell r="V3">
            <v>14.403542361781302</v>
          </cell>
          <cell r="W3">
            <v>4.3445668929999997</v>
          </cell>
          <cell r="X3">
            <v>14.799645172170294</v>
          </cell>
          <cell r="Y3">
            <v>4.5446748890000004</v>
          </cell>
          <cell r="Z3">
            <v>16.429212477510681</v>
          </cell>
          <cell r="AA3">
            <v>5.5787333180000003</v>
          </cell>
          <cell r="AB3">
            <v>17.948683335375009</v>
          </cell>
          <cell r="AC3">
            <v>6.48273543</v>
          </cell>
          <cell r="AD3">
            <v>18.564545362566555</v>
          </cell>
          <cell r="AE3">
            <v>6.9897838539999997</v>
          </cell>
          <cell r="AF3">
            <v>18.628938809209188</v>
          </cell>
          <cell r="AG3">
            <v>7.2714771330000003</v>
          </cell>
        </row>
        <row r="4">
          <cell r="B4" t="str">
            <v>ALDERLEY &amp; CHELFORD</v>
          </cell>
          <cell r="C4">
            <v>28</v>
          </cell>
          <cell r="D4">
            <v>23</v>
          </cell>
          <cell r="E4">
            <v>35</v>
          </cell>
          <cell r="F4">
            <v>16.666095542127245</v>
          </cell>
          <cell r="G4">
            <v>3.9657769699999998</v>
          </cell>
          <cell r="H4">
            <v>16.362032049529986</v>
          </cell>
          <cell r="I4">
            <v>3.9089768180000002</v>
          </cell>
          <cell r="J4">
            <v>16.739147827608079</v>
          </cell>
          <cell r="K4">
            <v>4.004492291</v>
          </cell>
          <cell r="L4">
            <v>17.094306458764525</v>
          </cell>
          <cell r="M4">
            <v>4.1054607900000004</v>
          </cell>
          <cell r="N4">
            <v>17.491845928431552</v>
          </cell>
          <cell r="O4">
            <v>4.2259567669999996</v>
          </cell>
          <cell r="P4">
            <v>17.92180611898322</v>
          </cell>
          <cell r="Q4">
            <v>4.376177384</v>
          </cell>
          <cell r="R4">
            <v>18.362032177782709</v>
          </cell>
          <cell r="S4">
            <v>4.5428538959999996</v>
          </cell>
          <cell r="T4">
            <v>18.858867716873753</v>
          </cell>
          <cell r="U4">
            <v>4.7463087689999996</v>
          </cell>
          <cell r="V4">
            <v>19.386704583646235</v>
          </cell>
          <cell r="W4">
            <v>4.9748181669999996</v>
          </cell>
          <cell r="X4">
            <v>19.926952403298166</v>
          </cell>
          <cell r="Y4">
            <v>5.2410590370000003</v>
          </cell>
          <cell r="Z4">
            <v>22.801957939986774</v>
          </cell>
          <cell r="AA4">
            <v>6.3267935079999997</v>
          </cell>
          <cell r="AB4">
            <v>25.107982542547255</v>
          </cell>
          <cell r="AC4">
            <v>7.3099958989999996</v>
          </cell>
          <cell r="AD4">
            <v>25.701867122458353</v>
          </cell>
          <cell r="AE4">
            <v>7.837164918</v>
          </cell>
          <cell r="AF4">
            <v>25.653443462253804</v>
          </cell>
          <cell r="AG4">
            <v>8.1676879099999997</v>
          </cell>
        </row>
        <row r="5">
          <cell r="B5" t="str">
            <v>ALSTON</v>
          </cell>
          <cell r="C5">
            <v>2</v>
          </cell>
          <cell r="D5">
            <v>2</v>
          </cell>
          <cell r="E5">
            <v>3</v>
          </cell>
          <cell r="F5">
            <v>1.6152423936990916</v>
          </cell>
          <cell r="G5">
            <v>0.36115340899999998</v>
          </cell>
          <cell r="H5">
            <v>1.6009029715923904</v>
          </cell>
          <cell r="I5">
            <v>0.36334915899999998</v>
          </cell>
          <cell r="J5">
            <v>1.6383438534539216</v>
          </cell>
          <cell r="K5">
            <v>0.374692684</v>
          </cell>
          <cell r="L5">
            <v>1.6806499610641632</v>
          </cell>
          <cell r="M5">
            <v>0.387780297</v>
          </cell>
          <cell r="N5">
            <v>1.7209374863598916</v>
          </cell>
          <cell r="O5">
            <v>0.40370608800000002</v>
          </cell>
          <cell r="P5">
            <v>1.7590967064245377</v>
          </cell>
          <cell r="Q5">
            <v>0.42308719900000002</v>
          </cell>
          <cell r="R5">
            <v>1.8370075317608296</v>
          </cell>
          <cell r="S5">
            <v>0.44471452299999997</v>
          </cell>
          <cell r="T5">
            <v>1.8795477186240575</v>
          </cell>
          <cell r="U5">
            <v>0.47133988300000002</v>
          </cell>
          <cell r="V5">
            <v>1.8974297928173172</v>
          </cell>
          <cell r="W5">
            <v>0.50099200499999996</v>
          </cell>
          <cell r="X5">
            <v>1.9459316094702277</v>
          </cell>
          <cell r="Y5">
            <v>0.53522311700000003</v>
          </cell>
          <cell r="Z5">
            <v>2.4840223465700637</v>
          </cell>
          <cell r="AA5">
            <v>0.71115448999999997</v>
          </cell>
          <cell r="AB5">
            <v>3.4515708889800942</v>
          </cell>
          <cell r="AC5">
            <v>0.87221976800000001</v>
          </cell>
          <cell r="AD5">
            <v>3.8737337240707861</v>
          </cell>
          <cell r="AE5">
            <v>0.94962951500000004</v>
          </cell>
          <cell r="AF5">
            <v>4.1229267243773275</v>
          </cell>
          <cell r="AG5">
            <v>0.990577979</v>
          </cell>
        </row>
        <row r="6">
          <cell r="B6" t="str">
            <v>AMBLESIDE</v>
          </cell>
          <cell r="C6">
            <v>17.8</v>
          </cell>
          <cell r="D6">
            <v>17.8</v>
          </cell>
          <cell r="E6">
            <v>27</v>
          </cell>
          <cell r="F6">
            <v>10.541238326578739</v>
          </cell>
          <cell r="G6">
            <v>2.1915903860000001</v>
          </cell>
          <cell r="H6">
            <v>10.557452172962844</v>
          </cell>
          <cell r="I6">
            <v>2.1849127930000001</v>
          </cell>
          <cell r="J6">
            <v>10.694438409407713</v>
          </cell>
          <cell r="K6">
            <v>2.208494382</v>
          </cell>
          <cell r="L6">
            <v>10.812728991267381</v>
          </cell>
          <cell r="M6">
            <v>2.2375322020000001</v>
          </cell>
          <cell r="N6">
            <v>11.019395694636614</v>
          </cell>
          <cell r="O6">
            <v>2.2772647840000002</v>
          </cell>
          <cell r="P6">
            <v>11.273678548190539</v>
          </cell>
          <cell r="Q6">
            <v>2.3291999130000001</v>
          </cell>
          <cell r="R6">
            <v>11.434452932290347</v>
          </cell>
          <cell r="S6">
            <v>2.3853428640000001</v>
          </cell>
          <cell r="T6">
            <v>11.874392234653939</v>
          </cell>
          <cell r="U6">
            <v>2.4536452510000002</v>
          </cell>
          <cell r="V6">
            <v>12.004442874359713</v>
          </cell>
          <cell r="W6">
            <v>2.5280151979999999</v>
          </cell>
          <cell r="X6">
            <v>12.249328148880041</v>
          </cell>
          <cell r="Y6">
            <v>2.6158011299999999</v>
          </cell>
          <cell r="Z6">
            <v>13.647668919697027</v>
          </cell>
          <cell r="AA6">
            <v>3.1224318489999998</v>
          </cell>
          <cell r="AB6">
            <v>15.539077586102902</v>
          </cell>
          <cell r="AC6">
            <v>3.5969097240000001</v>
          </cell>
          <cell r="AD6">
            <v>16.954131750089466</v>
          </cell>
          <cell r="AE6">
            <v>3.8231736860000001</v>
          </cell>
          <cell r="AF6">
            <v>17.870758284970719</v>
          </cell>
          <cell r="AG6">
            <v>3.9087013750000001</v>
          </cell>
        </row>
        <row r="7">
          <cell r="B7" t="str">
            <v>ANCOATS NORTH T11 &amp; T12</v>
          </cell>
          <cell r="C7">
            <v>22.9</v>
          </cell>
          <cell r="D7">
            <v>20.5</v>
          </cell>
          <cell r="E7">
            <v>27</v>
          </cell>
          <cell r="F7">
            <v>15.706506426931249</v>
          </cell>
          <cell r="G7">
            <v>5.6507851469999997</v>
          </cell>
          <cell r="H7">
            <v>16.736577574640144</v>
          </cell>
          <cell r="I7">
            <v>5.5531109790000004</v>
          </cell>
          <cell r="J7">
            <v>17.996636684686443</v>
          </cell>
          <cell r="K7">
            <v>5.651678145</v>
          </cell>
          <cell r="L7">
            <v>18.259719757630954</v>
          </cell>
          <cell r="M7">
            <v>5.7367681189999997</v>
          </cell>
          <cell r="N7">
            <v>18.433558463144479</v>
          </cell>
          <cell r="O7">
            <v>5.8269307399999999</v>
          </cell>
          <cell r="P7">
            <v>18.645124942009563</v>
          </cell>
          <cell r="Q7">
            <v>5.923060692</v>
          </cell>
          <cell r="R7">
            <v>18.880126117629718</v>
          </cell>
          <cell r="S7">
            <v>6.020063435</v>
          </cell>
          <cell r="T7">
            <v>19.073983493986105</v>
          </cell>
          <cell r="U7">
            <v>6.1204079150000004</v>
          </cell>
          <cell r="V7">
            <v>19.306567192271402</v>
          </cell>
          <cell r="W7">
            <v>6.2218681890000003</v>
          </cell>
          <cell r="X7">
            <v>19.592811843573941</v>
          </cell>
          <cell r="Y7">
            <v>6.3265259020000002</v>
          </cell>
          <cell r="Z7">
            <v>20.684459504693251</v>
          </cell>
          <cell r="AA7">
            <v>6.7536475310000004</v>
          </cell>
          <cell r="AB7">
            <v>22.267389485241871</v>
          </cell>
          <cell r="AC7">
            <v>7.073819565</v>
          </cell>
          <cell r="AD7">
            <v>23.518159892342439</v>
          </cell>
          <cell r="AE7">
            <v>7.250207531</v>
          </cell>
          <cell r="AF7">
            <v>24.612833789855664</v>
          </cell>
          <cell r="AG7">
            <v>7.3740171090000004</v>
          </cell>
        </row>
        <row r="8">
          <cell r="B8" t="str">
            <v>ANCOATS NORTH T14</v>
          </cell>
          <cell r="C8">
            <v>13.3</v>
          </cell>
          <cell r="D8">
            <v>12</v>
          </cell>
          <cell r="E8">
            <v>18</v>
          </cell>
          <cell r="F8">
            <v>10.610683082392786</v>
          </cell>
          <cell r="G8">
            <v>1.625689481</v>
          </cell>
          <cell r="H8">
            <v>10.985458186580381</v>
          </cell>
          <cell r="I8">
            <v>1.606290102</v>
          </cell>
          <cell r="J8">
            <v>11.655584161459192</v>
          </cell>
          <cell r="K8">
            <v>1.642566333</v>
          </cell>
          <cell r="L8">
            <v>11.904844302145158</v>
          </cell>
          <cell r="M8">
            <v>1.6753278819999999</v>
          </cell>
          <cell r="N8">
            <v>12.077012127566393</v>
          </cell>
          <cell r="O8">
            <v>1.709664683</v>
          </cell>
          <cell r="P8">
            <v>12.249706507443639</v>
          </cell>
          <cell r="Q8">
            <v>1.745994429</v>
          </cell>
          <cell r="R8">
            <v>12.420997471337573</v>
          </cell>
          <cell r="S8">
            <v>1.782553477</v>
          </cell>
          <cell r="T8">
            <v>12.569340107229158</v>
          </cell>
          <cell r="U8">
            <v>1.820088216</v>
          </cell>
          <cell r="V8">
            <v>12.741871497484832</v>
          </cell>
          <cell r="W8">
            <v>1.8577941570000001</v>
          </cell>
          <cell r="X8">
            <v>12.934398990041069</v>
          </cell>
          <cell r="Y8">
            <v>1.896223266</v>
          </cell>
          <cell r="Z8">
            <v>13.569976868049277</v>
          </cell>
          <cell r="AA8">
            <v>2.031066601</v>
          </cell>
          <cell r="AB8">
            <v>14.401123542846166</v>
          </cell>
          <cell r="AC8">
            <v>2.1274896079999999</v>
          </cell>
          <cell r="AD8">
            <v>14.988010191553272</v>
          </cell>
          <cell r="AE8">
            <v>2.1896908939999999</v>
          </cell>
          <cell r="AF8">
            <v>15.476907251721475</v>
          </cell>
          <cell r="AG8">
            <v>2.2226476210000001</v>
          </cell>
        </row>
        <row r="9">
          <cell r="B9" t="str">
            <v>ANNIE PIT</v>
          </cell>
          <cell r="C9">
            <v>22.5</v>
          </cell>
          <cell r="D9">
            <v>20.5</v>
          </cell>
          <cell r="E9">
            <v>27</v>
          </cell>
          <cell r="F9">
            <v>16.191576590797606</v>
          </cell>
          <cell r="G9">
            <v>5.2848949039999997</v>
          </cell>
          <cell r="H9">
            <v>15.955999372488344</v>
          </cell>
          <cell r="I9">
            <v>5.1896507759999997</v>
          </cell>
          <cell r="J9">
            <v>16.330493794379144</v>
          </cell>
          <cell r="K9">
            <v>5.2587076489999998</v>
          </cell>
          <cell r="L9">
            <v>16.464975141212197</v>
          </cell>
          <cell r="M9">
            <v>5.3315633360000003</v>
          </cell>
          <cell r="N9">
            <v>16.779660777346034</v>
          </cell>
          <cell r="O9">
            <v>5.4232266659999997</v>
          </cell>
          <cell r="P9">
            <v>17.102979738434399</v>
          </cell>
          <cell r="Q9">
            <v>5.5378826590000001</v>
          </cell>
          <cell r="R9">
            <v>17.356893146083092</v>
          </cell>
          <cell r="S9">
            <v>5.6629505399999998</v>
          </cell>
          <cell r="T9">
            <v>17.684817502520005</v>
          </cell>
          <cell r="U9">
            <v>5.8215941830000002</v>
          </cell>
          <cell r="V9">
            <v>18.08180364845094</v>
          </cell>
          <cell r="W9">
            <v>5.997003028</v>
          </cell>
          <cell r="X9">
            <v>18.518280046744223</v>
          </cell>
          <cell r="Y9">
            <v>6.1970481639999999</v>
          </cell>
          <cell r="Z9">
            <v>20.472946870690372</v>
          </cell>
          <cell r="AA9">
            <v>7.2054769739999998</v>
          </cell>
          <cell r="AB9">
            <v>22.319885940805928</v>
          </cell>
          <cell r="AC9">
            <v>8.0570966080000002</v>
          </cell>
          <cell r="AD9">
            <v>23.347565597907245</v>
          </cell>
          <cell r="AE9">
            <v>8.5019350320000004</v>
          </cell>
          <cell r="AF9">
            <v>23.868336572222557</v>
          </cell>
          <cell r="AG9">
            <v>8.7159006019999996</v>
          </cell>
        </row>
        <row r="10">
          <cell r="B10" t="str">
            <v>ANSDELL</v>
          </cell>
          <cell r="C10">
            <v>16</v>
          </cell>
          <cell r="D10">
            <v>14.5</v>
          </cell>
          <cell r="E10">
            <v>19</v>
          </cell>
          <cell r="F10">
            <v>8.4321051026261173</v>
          </cell>
          <cell r="G10">
            <v>2.1136576150000002</v>
          </cell>
          <cell r="H10">
            <v>8.4178646922466918</v>
          </cell>
          <cell r="I10">
            <v>2.094231288</v>
          </cell>
          <cell r="J10">
            <v>8.5802420877428887</v>
          </cell>
          <cell r="K10">
            <v>2.1363580550000001</v>
          </cell>
          <cell r="L10">
            <v>8.734330264444317</v>
          </cell>
          <cell r="M10">
            <v>2.1859192310000002</v>
          </cell>
          <cell r="N10">
            <v>8.8924103272982844</v>
          </cell>
          <cell r="O10">
            <v>2.2479600230000001</v>
          </cell>
          <cell r="P10">
            <v>9.1036668723912673</v>
          </cell>
          <cell r="Q10">
            <v>2.3292815230000001</v>
          </cell>
          <cell r="R10">
            <v>9.3530608107673849</v>
          </cell>
          <cell r="S10">
            <v>2.4212012409999999</v>
          </cell>
          <cell r="T10">
            <v>9.6095710486404329</v>
          </cell>
          <cell r="U10">
            <v>2.5384905450000002</v>
          </cell>
          <cell r="V10">
            <v>9.8630803036520174</v>
          </cell>
          <cell r="W10">
            <v>2.6707930360000001</v>
          </cell>
          <cell r="X10">
            <v>10.184992513277791</v>
          </cell>
          <cell r="Y10">
            <v>2.824867577</v>
          </cell>
          <cell r="Z10">
            <v>11.662585747262268</v>
          </cell>
          <cell r="AA10">
            <v>3.5304507090000001</v>
          </cell>
          <cell r="AB10">
            <v>12.838903507691422</v>
          </cell>
          <cell r="AC10">
            <v>3.9006033910000002</v>
          </cell>
          <cell r="AD10">
            <v>13.234736886053632</v>
          </cell>
          <cell r="AE10">
            <v>4.0668487610000001</v>
          </cell>
          <cell r="AF10">
            <v>13.258611354241099</v>
          </cell>
          <cell r="AG10">
            <v>4.1507514629999998</v>
          </cell>
        </row>
        <row r="11">
          <cell r="B11" t="str">
            <v>ARDWICK</v>
          </cell>
          <cell r="C11">
            <v>16</v>
          </cell>
          <cell r="D11">
            <v>14</v>
          </cell>
          <cell r="E11">
            <v>21</v>
          </cell>
          <cell r="F11">
            <v>13.506133685227155</v>
          </cell>
          <cell r="G11">
            <v>4.4572870299999998</v>
          </cell>
          <cell r="H11">
            <v>14.169850299386617</v>
          </cell>
          <cell r="I11">
            <v>4.3743482570000003</v>
          </cell>
          <cell r="J11">
            <v>15.368597594103855</v>
          </cell>
          <cell r="K11">
            <v>4.4615727840000003</v>
          </cell>
          <cell r="L11">
            <v>17.71852175799776</v>
          </cell>
          <cell r="M11">
            <v>4.5363578909999998</v>
          </cell>
          <cell r="N11">
            <v>19.962213688881405</v>
          </cell>
          <cell r="O11">
            <v>4.6139196399999998</v>
          </cell>
          <cell r="P11">
            <v>22.288360891794827</v>
          </cell>
          <cell r="Q11">
            <v>4.6953980069999997</v>
          </cell>
          <cell r="R11">
            <v>24.606434227061257</v>
          </cell>
          <cell r="S11">
            <v>4.7764315760000002</v>
          </cell>
          <cell r="T11">
            <v>26.936945066971283</v>
          </cell>
          <cell r="U11">
            <v>4.8601903049999997</v>
          </cell>
          <cell r="V11">
            <v>28.139652213780145</v>
          </cell>
          <cell r="W11">
            <v>4.9432901810000001</v>
          </cell>
          <cell r="X11">
            <v>29.447602553959534</v>
          </cell>
          <cell r="Y11">
            <v>5.0278551079999998</v>
          </cell>
          <cell r="Z11">
            <v>32.057696919672956</v>
          </cell>
          <cell r="AA11">
            <v>5.3835834970000001</v>
          </cell>
          <cell r="AB11">
            <v>33.979939422153528</v>
          </cell>
          <cell r="AC11">
            <v>5.6525802150000004</v>
          </cell>
          <cell r="AD11">
            <v>35.144142831121279</v>
          </cell>
          <cell r="AE11">
            <v>5.7853646000000003</v>
          </cell>
          <cell r="AF11">
            <v>35.931298475161817</v>
          </cell>
          <cell r="AG11">
            <v>5.85937866</v>
          </cell>
        </row>
        <row r="12">
          <cell r="B12" t="str">
            <v>ARNSIDE</v>
          </cell>
          <cell r="C12">
            <v>15</v>
          </cell>
          <cell r="D12">
            <v>13.3</v>
          </cell>
          <cell r="E12">
            <v>17.5</v>
          </cell>
          <cell r="F12">
            <v>4.0788320653756802</v>
          </cell>
          <cell r="G12">
            <v>0.369397313</v>
          </cell>
          <cell r="H12">
            <v>3.9926240709485055</v>
          </cell>
          <cell r="I12">
            <v>0.37926815899999999</v>
          </cell>
          <cell r="J12">
            <v>4.0262790191139191</v>
          </cell>
          <cell r="K12">
            <v>0.39896485999999998</v>
          </cell>
          <cell r="L12">
            <v>4.1096492262875675</v>
          </cell>
          <cell r="M12">
            <v>0.42447439199999998</v>
          </cell>
          <cell r="N12">
            <v>4.2014240214002241</v>
          </cell>
          <cell r="O12">
            <v>0.45447591599999998</v>
          </cell>
          <cell r="P12">
            <v>4.2506469460321448</v>
          </cell>
          <cell r="Q12">
            <v>0.49238516999999998</v>
          </cell>
          <cell r="R12">
            <v>4.291903848946097</v>
          </cell>
          <cell r="S12">
            <v>0.53627452900000006</v>
          </cell>
          <cell r="T12">
            <v>4.4042948023879163</v>
          </cell>
          <cell r="U12">
            <v>0.59248382799999999</v>
          </cell>
          <cell r="V12">
            <v>4.5189955479388928</v>
          </cell>
          <cell r="W12">
            <v>0.65651978799999999</v>
          </cell>
          <cell r="X12">
            <v>4.6917098124901617</v>
          </cell>
          <cell r="Y12">
            <v>0.73162730099999995</v>
          </cell>
          <cell r="Z12">
            <v>5.6216318333508752</v>
          </cell>
          <cell r="AA12">
            <v>1.131630527</v>
          </cell>
          <cell r="AB12">
            <v>6.6123639443230395</v>
          </cell>
          <cell r="AC12">
            <v>1.49742832</v>
          </cell>
          <cell r="AD12">
            <v>6.9020594282398875</v>
          </cell>
          <cell r="AE12">
            <v>1.698315961</v>
          </cell>
          <cell r="AF12">
            <v>6.9128069419232983</v>
          </cell>
          <cell r="AG12">
            <v>1.8122358249999999</v>
          </cell>
        </row>
        <row r="13">
          <cell r="B13" t="str">
            <v>ASHTON (GOLBORNE)</v>
          </cell>
          <cell r="C13">
            <v>19.5</v>
          </cell>
          <cell r="D13">
            <v>19.5</v>
          </cell>
          <cell r="E13">
            <v>27</v>
          </cell>
          <cell r="F13">
            <v>15.978563427239292</v>
          </cell>
          <cell r="G13">
            <v>4.5977476680000002</v>
          </cell>
          <cell r="H13">
            <v>16.301102846307664</v>
          </cell>
          <cell r="I13">
            <v>4.5331736290000002</v>
          </cell>
          <cell r="J13">
            <v>16.899306218748023</v>
          </cell>
          <cell r="K13">
            <v>4.6179035930000003</v>
          </cell>
          <cell r="L13">
            <v>17.169804447797908</v>
          </cell>
          <cell r="M13">
            <v>4.7131573920000003</v>
          </cell>
          <cell r="N13">
            <v>17.52807982656477</v>
          </cell>
          <cell r="O13">
            <v>4.8329902149999997</v>
          </cell>
          <cell r="P13">
            <v>17.782912511603822</v>
          </cell>
          <cell r="Q13">
            <v>4.9847141810000002</v>
          </cell>
          <cell r="R13">
            <v>18.244143258061381</v>
          </cell>
          <cell r="S13">
            <v>5.1585505300000003</v>
          </cell>
          <cell r="T13">
            <v>18.711357376712179</v>
          </cell>
          <cell r="U13">
            <v>5.3770998560000001</v>
          </cell>
          <cell r="V13">
            <v>19.135175236302661</v>
          </cell>
          <cell r="W13">
            <v>5.625172257</v>
          </cell>
          <cell r="X13">
            <v>19.714621380897064</v>
          </cell>
          <cell r="Y13">
            <v>5.9116489349999997</v>
          </cell>
          <cell r="Z13">
            <v>22.320564217517461</v>
          </cell>
          <cell r="AA13">
            <v>7.4234641950000002</v>
          </cell>
          <cell r="AB13">
            <v>24.396196090810498</v>
          </cell>
          <cell r="AC13">
            <v>8.7617408030000004</v>
          </cell>
          <cell r="AD13">
            <v>25.202011731462171</v>
          </cell>
          <cell r="AE13">
            <v>9.3271840860000008</v>
          </cell>
          <cell r="AF13">
            <v>25.457546711911533</v>
          </cell>
          <cell r="AG13">
            <v>9.4694781470000002</v>
          </cell>
        </row>
        <row r="14">
          <cell r="B14" t="str">
            <v>ASHTON (RIBBLE)</v>
          </cell>
          <cell r="C14">
            <v>10.5</v>
          </cell>
          <cell r="D14">
            <v>10.5</v>
          </cell>
          <cell r="E14">
            <v>10</v>
          </cell>
          <cell r="F14">
            <v>5.8151838844617023</v>
          </cell>
          <cell r="G14">
            <v>1.044566289</v>
          </cell>
          <cell r="H14">
            <v>5.6755905247896159</v>
          </cell>
          <cell r="I14">
            <v>1.032712697</v>
          </cell>
          <cell r="J14">
            <v>5.8111954600400955</v>
          </cell>
          <cell r="K14">
            <v>1.0601673700000001</v>
          </cell>
          <cell r="L14">
            <v>5.9274189831291659</v>
          </cell>
          <cell r="M14">
            <v>1.0939181609999999</v>
          </cell>
          <cell r="N14">
            <v>6.0162079645881663</v>
          </cell>
          <cell r="O14">
            <v>1.136931718</v>
          </cell>
          <cell r="P14">
            <v>6.1947321577283123</v>
          </cell>
          <cell r="Q14">
            <v>1.193551577</v>
          </cell>
          <cell r="R14">
            <v>6.3290814680309593</v>
          </cell>
          <cell r="S14">
            <v>1.258625662</v>
          </cell>
          <cell r="T14">
            <v>6.5018631231179365</v>
          </cell>
          <cell r="U14">
            <v>1.3424118389999999</v>
          </cell>
          <cell r="V14">
            <v>6.6715727979556352</v>
          </cell>
          <cell r="W14">
            <v>1.4375186440000001</v>
          </cell>
          <cell r="X14">
            <v>6.894001254847776</v>
          </cell>
          <cell r="Y14">
            <v>1.5487442819999999</v>
          </cell>
          <cell r="Z14">
            <v>7.9853303918043759</v>
          </cell>
          <cell r="AA14">
            <v>2.1469746199999999</v>
          </cell>
          <cell r="AB14">
            <v>8.9453782104691655</v>
          </cell>
          <cell r="AC14">
            <v>2.6842280879999998</v>
          </cell>
          <cell r="AD14">
            <v>9.1589546756697402</v>
          </cell>
          <cell r="AE14">
            <v>2.9155274769999999</v>
          </cell>
          <cell r="AF14">
            <v>9.0158845894988602</v>
          </cell>
          <cell r="AG14">
            <v>2.93892029</v>
          </cell>
        </row>
        <row r="15">
          <cell r="B15" t="str">
            <v>ASHTON ON MERSEY</v>
          </cell>
          <cell r="C15">
            <v>22.9</v>
          </cell>
          <cell r="D15">
            <v>20.5</v>
          </cell>
          <cell r="E15">
            <v>27</v>
          </cell>
          <cell r="F15">
            <v>12.120158571643342</v>
          </cell>
          <cell r="G15">
            <v>3.252668882</v>
          </cell>
          <cell r="H15">
            <v>11.995854885056829</v>
          </cell>
          <cell r="I15">
            <v>3.2284023930000001</v>
          </cell>
          <cell r="J15">
            <v>12.274792652955709</v>
          </cell>
          <cell r="K15">
            <v>3.2953481290000002</v>
          </cell>
          <cell r="L15">
            <v>12.456733652486685</v>
          </cell>
          <cell r="M15">
            <v>3.370603054</v>
          </cell>
          <cell r="N15">
            <v>12.648686086973314</v>
          </cell>
          <cell r="O15">
            <v>3.4657871180000002</v>
          </cell>
          <cell r="P15">
            <v>13.080703975835879</v>
          </cell>
          <cell r="Q15">
            <v>3.5888007169999998</v>
          </cell>
          <cell r="R15">
            <v>13.256935091865611</v>
          </cell>
          <cell r="S15">
            <v>3.7274998620000002</v>
          </cell>
          <cell r="T15">
            <v>13.638286562867933</v>
          </cell>
          <cell r="U15">
            <v>3.9006623989999998</v>
          </cell>
          <cell r="V15">
            <v>13.936434769245148</v>
          </cell>
          <cell r="W15">
            <v>4.0972298880000002</v>
          </cell>
          <cell r="X15">
            <v>14.435489448782809</v>
          </cell>
          <cell r="Y15">
            <v>4.3218463380000003</v>
          </cell>
          <cell r="Z15">
            <v>16.754304378029993</v>
          </cell>
          <cell r="AA15">
            <v>5.4980854649999999</v>
          </cell>
          <cell r="AB15">
            <v>18.647207214896635</v>
          </cell>
          <cell r="AC15">
            <v>6.5434955920000002</v>
          </cell>
          <cell r="AD15">
            <v>19.324780299985797</v>
          </cell>
          <cell r="AE15">
            <v>7.1361320629999998</v>
          </cell>
          <cell r="AF15">
            <v>19.377666169746337</v>
          </cell>
          <cell r="AG15">
            <v>7.3135940550000003</v>
          </cell>
        </row>
        <row r="16">
          <cell r="B16" t="str">
            <v>ASHTON UNDER LYNE T11 &amp; T12</v>
          </cell>
          <cell r="C16">
            <v>22.9</v>
          </cell>
          <cell r="D16">
            <v>20.5</v>
          </cell>
          <cell r="E16">
            <v>27</v>
          </cell>
          <cell r="F16">
            <v>17.492522483037884</v>
          </cell>
          <cell r="G16">
            <v>5.6696867439999998</v>
          </cell>
          <cell r="H16">
            <v>17.146924805860806</v>
          </cell>
          <cell r="I16">
            <v>5.5820918390000003</v>
          </cell>
          <cell r="J16">
            <v>17.497899637545363</v>
          </cell>
          <cell r="K16">
            <v>5.6723781390000001</v>
          </cell>
          <cell r="L16">
            <v>17.85322012861543</v>
          </cell>
          <cell r="M16">
            <v>5.7615178140000003</v>
          </cell>
          <cell r="N16">
            <v>18.140563522595109</v>
          </cell>
          <cell r="O16">
            <v>5.8680335220000002</v>
          </cell>
          <cell r="P16">
            <v>18.465479946454749</v>
          </cell>
          <cell r="Q16">
            <v>5.9945606400000004</v>
          </cell>
          <cell r="R16">
            <v>18.827027792842404</v>
          </cell>
          <cell r="S16">
            <v>6.1341729220000003</v>
          </cell>
          <cell r="T16">
            <v>19.2478371061123</v>
          </cell>
          <cell r="U16">
            <v>6.2984151920000002</v>
          </cell>
          <cell r="V16">
            <v>19.600372500535961</v>
          </cell>
          <cell r="W16">
            <v>6.480635693</v>
          </cell>
          <cell r="X16">
            <v>20.055049505089912</v>
          </cell>
          <cell r="Y16">
            <v>6.6846025779999998</v>
          </cell>
          <cell r="Z16">
            <v>22.314347439261219</v>
          </cell>
          <cell r="AA16">
            <v>7.6554410060000002</v>
          </cell>
          <cell r="AB16">
            <v>25.142839099337632</v>
          </cell>
          <cell r="AC16">
            <v>8.4632432130000002</v>
          </cell>
          <cell r="AD16">
            <v>26.912825215279774</v>
          </cell>
          <cell r="AE16">
            <v>8.9018333399999996</v>
          </cell>
          <cell r="AF16">
            <v>27.964602594372618</v>
          </cell>
          <cell r="AG16">
            <v>9.1336675280000001</v>
          </cell>
        </row>
        <row r="17">
          <cell r="B17" t="str">
            <v>ASHTON UNDER LYNE T13</v>
          </cell>
          <cell r="C17">
            <v>13.3</v>
          </cell>
          <cell r="D17">
            <v>12</v>
          </cell>
          <cell r="E17">
            <v>18</v>
          </cell>
          <cell r="F17">
            <v>6.3215678173099343</v>
          </cell>
          <cell r="G17">
            <v>2.1099058429999999</v>
          </cell>
          <cell r="H17">
            <v>6.1876893771137089</v>
          </cell>
          <cell r="I17">
            <v>2.0704199440000002</v>
          </cell>
          <cell r="J17">
            <v>6.3069155196072497</v>
          </cell>
          <cell r="K17">
            <v>2.1012912199999998</v>
          </cell>
          <cell r="L17">
            <v>6.4081947809528508</v>
          </cell>
          <cell r="M17">
            <v>2.128634956</v>
          </cell>
          <cell r="N17">
            <v>6.5391433933809981</v>
          </cell>
          <cell r="O17">
            <v>2.1595057999999998</v>
          </cell>
          <cell r="P17">
            <v>6.6033933598890382</v>
          </cell>
          <cell r="Q17">
            <v>2.1934905250000001</v>
          </cell>
          <cell r="R17">
            <v>6.6812808539867783</v>
          </cell>
          <cell r="S17">
            <v>2.2296246380000002</v>
          </cell>
          <cell r="T17">
            <v>6.8125990438456325</v>
          </cell>
          <cell r="U17">
            <v>2.269602532</v>
          </cell>
          <cell r="V17">
            <v>6.8927716577682494</v>
          </cell>
          <cell r="W17">
            <v>2.3125525659999999</v>
          </cell>
          <cell r="X17">
            <v>7.0188183977045524</v>
          </cell>
          <cell r="Y17">
            <v>2.3585408870000002</v>
          </cell>
          <cell r="Z17">
            <v>7.4936157790907698</v>
          </cell>
          <cell r="AA17">
            <v>2.5664581100000001</v>
          </cell>
          <cell r="AB17">
            <v>8.2794386184100546</v>
          </cell>
          <cell r="AC17">
            <v>2.7334630049999999</v>
          </cell>
          <cell r="AD17">
            <v>8.7974721326439038</v>
          </cell>
          <cell r="AE17">
            <v>2.8185755339999998</v>
          </cell>
          <cell r="AF17">
            <v>9.2298971843189221</v>
          </cell>
          <cell r="AG17">
            <v>2.856424697</v>
          </cell>
        </row>
        <row r="18">
          <cell r="B18" t="str">
            <v>ASHWOOD DALE</v>
          </cell>
          <cell r="C18">
            <v>19.7</v>
          </cell>
          <cell r="D18">
            <v>19.7</v>
          </cell>
          <cell r="E18">
            <v>27</v>
          </cell>
          <cell r="F18">
            <v>15.043375782641363</v>
          </cell>
          <cell r="G18">
            <v>5.1146532779999996</v>
          </cell>
          <cell r="H18">
            <v>14.950161007381412</v>
          </cell>
          <cell r="I18">
            <v>5.052291415</v>
          </cell>
          <cell r="J18">
            <v>15.121169035299037</v>
          </cell>
          <cell r="K18">
            <v>5.1261121369999998</v>
          </cell>
          <cell r="L18">
            <v>15.34477105146129</v>
          </cell>
          <cell r="M18">
            <v>5.2076144769999999</v>
          </cell>
          <cell r="N18">
            <v>15.636186590584467</v>
          </cell>
          <cell r="O18">
            <v>5.3072354849999996</v>
          </cell>
          <cell r="P18">
            <v>15.919370007250269</v>
          </cell>
          <cell r="Q18">
            <v>5.4331384189999996</v>
          </cell>
          <cell r="R18">
            <v>16.210548727352233</v>
          </cell>
          <cell r="S18">
            <v>5.5728289430000002</v>
          </cell>
          <cell r="T18">
            <v>16.628280417910496</v>
          </cell>
          <cell r="U18">
            <v>5.7485150779999996</v>
          </cell>
          <cell r="V18">
            <v>16.991749510429372</v>
          </cell>
          <cell r="W18">
            <v>5.9448873820000001</v>
          </cell>
          <cell r="X18">
            <v>17.466126664165387</v>
          </cell>
          <cell r="Y18">
            <v>6.1667133400000003</v>
          </cell>
          <cell r="Z18">
            <v>19.605490313189719</v>
          </cell>
          <cell r="AA18">
            <v>7.2782362640000002</v>
          </cell>
          <cell r="AB18">
            <v>22.004225381080438</v>
          </cell>
          <cell r="AC18">
            <v>8.2343710869999995</v>
          </cell>
          <cell r="AD18">
            <v>23.2738676711012</v>
          </cell>
          <cell r="AE18">
            <v>8.7510196360000005</v>
          </cell>
          <cell r="AF18">
            <v>23.942311749866903</v>
          </cell>
          <cell r="AG18">
            <v>9.0397823259999992</v>
          </cell>
        </row>
        <row r="19">
          <cell r="B19" t="str">
            <v>ASKAM &amp; DALTON</v>
          </cell>
          <cell r="C19">
            <v>20</v>
          </cell>
          <cell r="D19">
            <v>20</v>
          </cell>
          <cell r="E19">
            <v>27</v>
          </cell>
          <cell r="F19">
            <v>16.530938592545809</v>
          </cell>
          <cell r="G19">
            <v>4.5740048150000003</v>
          </cell>
          <cell r="H19">
            <v>16.303443353745593</v>
          </cell>
          <cell r="I19">
            <v>4.5344632169999999</v>
          </cell>
          <cell r="J19">
            <v>16.591151550771798</v>
          </cell>
          <cell r="K19">
            <v>4.5708230480000003</v>
          </cell>
          <cell r="L19">
            <v>16.706133479649704</v>
          </cell>
          <cell r="M19">
            <v>4.6265364409999998</v>
          </cell>
          <cell r="N19">
            <v>16.847294798525596</v>
          </cell>
          <cell r="O19">
            <v>4.7137581070000003</v>
          </cell>
          <cell r="P19">
            <v>17.190974928157292</v>
          </cell>
          <cell r="Q19">
            <v>4.8379040069999997</v>
          </cell>
          <cell r="R19">
            <v>17.443327645832632</v>
          </cell>
          <cell r="S19">
            <v>4.985147241</v>
          </cell>
          <cell r="T19">
            <v>17.797903681954455</v>
          </cell>
          <cell r="U19">
            <v>5.1750213059999997</v>
          </cell>
          <cell r="V19">
            <v>18.058053551363813</v>
          </cell>
          <cell r="W19">
            <v>5.395465658</v>
          </cell>
          <cell r="X19">
            <v>18.523241114641284</v>
          </cell>
          <cell r="Y19">
            <v>5.6740350490000004</v>
          </cell>
          <cell r="Z19">
            <v>21.087858659160947</v>
          </cell>
          <cell r="AA19">
            <v>7.3855515059999997</v>
          </cell>
          <cell r="AB19">
            <v>24.587166911777604</v>
          </cell>
          <cell r="AC19">
            <v>8.743562592</v>
          </cell>
          <cell r="AD19">
            <v>26.023830398562851</v>
          </cell>
          <cell r="AE19">
            <v>9.3374817889999999</v>
          </cell>
          <cell r="AF19">
            <v>26.453783038368165</v>
          </cell>
          <cell r="AG19">
            <v>9.6149428879999999</v>
          </cell>
        </row>
        <row r="20">
          <cell r="B20" t="str">
            <v>ASKERTON CASTLE</v>
          </cell>
          <cell r="C20">
            <v>2.2999999999999998</v>
          </cell>
          <cell r="D20">
            <v>2.2999999999999998</v>
          </cell>
          <cell r="E20">
            <v>3</v>
          </cell>
          <cell r="F20">
            <v>1.2769215919610721</v>
          </cell>
          <cell r="G20">
            <v>0.130834488</v>
          </cell>
          <cell r="H20">
            <v>1.2360730214878066</v>
          </cell>
          <cell r="I20">
            <v>0.13424652300000001</v>
          </cell>
          <cell r="J20">
            <v>1.2583373578771915</v>
          </cell>
          <cell r="K20">
            <v>0.13921950999999999</v>
          </cell>
          <cell r="L20">
            <v>1.2743880786582868</v>
          </cell>
          <cell r="M20">
            <v>0.14456680999999999</v>
          </cell>
          <cell r="N20">
            <v>1.2964804786582871</v>
          </cell>
          <cell r="O20">
            <v>0.15071718100000001</v>
          </cell>
          <cell r="P20">
            <v>1.3187942456795636</v>
          </cell>
          <cell r="Q20">
            <v>0.15802063999999999</v>
          </cell>
          <cell r="R20">
            <v>1.341625823339138</v>
          </cell>
          <cell r="S20">
            <v>0.16606660600000001</v>
          </cell>
          <cell r="T20">
            <v>1.3648675616370105</v>
          </cell>
          <cell r="U20">
            <v>0.175760048</v>
          </cell>
          <cell r="V20">
            <v>1.3594231292010528</v>
          </cell>
          <cell r="W20">
            <v>0.186419421</v>
          </cell>
          <cell r="X20">
            <v>1.3851362691217874</v>
          </cell>
          <cell r="Y20">
            <v>0.198356527</v>
          </cell>
          <cell r="Z20">
            <v>1.4581075793643228</v>
          </cell>
          <cell r="AA20">
            <v>0.26095418100000001</v>
          </cell>
          <cell r="AB20">
            <v>1.5136673127008402</v>
          </cell>
          <cell r="AC20">
            <v>0.31620294300000001</v>
          </cell>
          <cell r="AD20">
            <v>1.5470956441609915</v>
          </cell>
          <cell r="AE20">
            <v>0.34454485400000001</v>
          </cell>
          <cell r="AF20">
            <v>1.5519282986033527</v>
          </cell>
          <cell r="AG20">
            <v>0.358705202</v>
          </cell>
        </row>
        <row r="21">
          <cell r="B21" t="str">
            <v>ASPATRIA</v>
          </cell>
          <cell r="C21">
            <v>13</v>
          </cell>
          <cell r="D21">
            <v>11.5</v>
          </cell>
          <cell r="E21">
            <v>15</v>
          </cell>
          <cell r="F21">
            <v>8.8797183173865868</v>
          </cell>
          <cell r="G21">
            <v>2.899788504</v>
          </cell>
          <cell r="H21">
            <v>8.8745363016243335</v>
          </cell>
          <cell r="I21">
            <v>2.8734714860000001</v>
          </cell>
          <cell r="J21">
            <v>9.0379831740559951</v>
          </cell>
          <cell r="K21">
            <v>2.9373141500000002</v>
          </cell>
          <cell r="L21">
            <v>9.1309677138363377</v>
          </cell>
          <cell r="M21">
            <v>3.0077947979999999</v>
          </cell>
          <cell r="N21">
            <v>9.3205970438032928</v>
          </cell>
          <cell r="O21">
            <v>3.0903770050000001</v>
          </cell>
          <cell r="P21">
            <v>9.4132901244701586</v>
          </cell>
          <cell r="Q21">
            <v>3.1899616970000002</v>
          </cell>
          <cell r="R21">
            <v>9.5122362115153418</v>
          </cell>
          <cell r="S21">
            <v>3.2948983580000002</v>
          </cell>
          <cell r="T21">
            <v>9.7135425546383853</v>
          </cell>
          <cell r="U21">
            <v>3.425377503</v>
          </cell>
          <cell r="V21">
            <v>9.8911176192584183</v>
          </cell>
          <cell r="W21">
            <v>3.5634868860000002</v>
          </cell>
          <cell r="X21">
            <v>10.111682123448565</v>
          </cell>
          <cell r="Y21">
            <v>3.7160016050000002</v>
          </cell>
          <cell r="Z21">
            <v>11.66238827732279</v>
          </cell>
          <cell r="AA21">
            <v>4.2837409309999996</v>
          </cell>
          <cell r="AB21">
            <v>13.988490569750644</v>
          </cell>
          <cell r="AC21">
            <v>4.7809663340000004</v>
          </cell>
          <cell r="AD21">
            <v>14.840405766964333</v>
          </cell>
          <cell r="AE21">
            <v>4.9999082440000002</v>
          </cell>
          <cell r="AF21">
            <v>15.230816969110769</v>
          </cell>
          <cell r="AG21">
            <v>5.0911134599999999</v>
          </cell>
        </row>
        <row r="22">
          <cell r="B22" t="str">
            <v>ATHERTON TOWN CENTRE</v>
          </cell>
          <cell r="C22">
            <v>33</v>
          </cell>
          <cell r="D22">
            <v>33</v>
          </cell>
          <cell r="E22">
            <v>45</v>
          </cell>
          <cell r="F22">
            <v>23.770176426798972</v>
          </cell>
          <cell r="G22">
            <v>5.3570728929999998</v>
          </cell>
          <cell r="H22">
            <v>23.691591558725619</v>
          </cell>
          <cell r="I22">
            <v>5.31354126</v>
          </cell>
          <cell r="J22">
            <v>24.07607343846167</v>
          </cell>
          <cell r="K22">
            <v>5.4283748989999996</v>
          </cell>
          <cell r="L22">
            <v>24.450147258251263</v>
          </cell>
          <cell r="M22">
            <v>5.562863364</v>
          </cell>
          <cell r="N22">
            <v>25.653332403430802</v>
          </cell>
          <cell r="O22">
            <v>5.7373904570000001</v>
          </cell>
          <cell r="P22">
            <v>26.622033349233099</v>
          </cell>
          <cell r="Q22">
            <v>5.9668843420000002</v>
          </cell>
          <cell r="R22">
            <v>28.464923187245809</v>
          </cell>
          <cell r="S22">
            <v>6.231909506</v>
          </cell>
          <cell r="T22">
            <v>30.579856539109482</v>
          </cell>
          <cell r="U22">
            <v>6.5666080559999997</v>
          </cell>
          <cell r="V22">
            <v>32.192709235806049</v>
          </cell>
          <cell r="W22">
            <v>6.9506253659999997</v>
          </cell>
          <cell r="X22">
            <v>33.859293285451528</v>
          </cell>
          <cell r="Y22">
            <v>7.4000961299999997</v>
          </cell>
          <cell r="Z22">
            <v>38.085412034761944</v>
          </cell>
          <cell r="AA22">
            <v>9.7000453019999995</v>
          </cell>
          <cell r="AB22">
            <v>41.069602791714701</v>
          </cell>
          <cell r="AC22">
            <v>11.246043630000001</v>
          </cell>
          <cell r="AD22">
            <v>42.233533057609861</v>
          </cell>
          <cell r="AE22">
            <v>11.710749789999999</v>
          </cell>
          <cell r="AF22">
            <v>42.093651701039477</v>
          </cell>
          <cell r="AG22">
            <v>11.900924120000001</v>
          </cell>
        </row>
        <row r="23">
          <cell r="B23" t="str">
            <v>ATHLETIC ST</v>
          </cell>
          <cell r="C23">
            <v>17.5</v>
          </cell>
          <cell r="D23">
            <v>15.8</v>
          </cell>
          <cell r="E23">
            <v>21</v>
          </cell>
          <cell r="F23">
            <v>9.7341903048621088</v>
          </cell>
          <cell r="G23">
            <v>2.7018031850000002</v>
          </cell>
          <cell r="H23">
            <v>9.789822620256956</v>
          </cell>
          <cell r="I23">
            <v>2.6970629150000001</v>
          </cell>
          <cell r="J23">
            <v>10.151060132616534</v>
          </cell>
          <cell r="K23">
            <v>2.7286123259999999</v>
          </cell>
          <cell r="L23">
            <v>10.294014487590323</v>
          </cell>
          <cell r="M23">
            <v>2.7750864489999998</v>
          </cell>
          <cell r="N23">
            <v>10.378663314783175</v>
          </cell>
          <cell r="O23">
            <v>2.8425356370000001</v>
          </cell>
          <cell r="P23">
            <v>10.580542512705847</v>
          </cell>
          <cell r="Q23">
            <v>2.9391077179999998</v>
          </cell>
          <cell r="R23">
            <v>10.849915165054602</v>
          </cell>
          <cell r="S23">
            <v>3.050044921</v>
          </cell>
          <cell r="T23">
            <v>11.130956863072045</v>
          </cell>
          <cell r="U23">
            <v>3.1843285450000001</v>
          </cell>
          <cell r="V23">
            <v>11.288687381449281</v>
          </cell>
          <cell r="W23">
            <v>3.3269866189999999</v>
          </cell>
          <cell r="X23">
            <v>11.644729690273126</v>
          </cell>
          <cell r="Y23">
            <v>3.4947961730000001</v>
          </cell>
          <cell r="Z23">
            <v>13.070956594828319</v>
          </cell>
          <cell r="AA23">
            <v>4.3721855239999998</v>
          </cell>
          <cell r="AB23">
            <v>14.367002917516757</v>
          </cell>
          <cell r="AC23">
            <v>4.9647272530000004</v>
          </cell>
          <cell r="AD23">
            <v>14.817997282822811</v>
          </cell>
          <cell r="AE23">
            <v>5.1207381679999999</v>
          </cell>
          <cell r="AF23">
            <v>14.862694564206334</v>
          </cell>
          <cell r="AG23">
            <v>5.1733336440000004</v>
          </cell>
        </row>
        <row r="24">
          <cell r="B24" t="str">
            <v>AVENHAM</v>
          </cell>
          <cell r="C24">
            <v>17.5</v>
          </cell>
          <cell r="D24">
            <v>15.8</v>
          </cell>
          <cell r="E24">
            <v>21</v>
          </cell>
          <cell r="F24">
            <v>10.20118829251234</v>
          </cell>
          <cell r="G24">
            <v>2.7293268080000002</v>
          </cell>
          <cell r="H24">
            <v>9.9847361684071938</v>
          </cell>
          <cell r="I24">
            <v>2.6943058080000002</v>
          </cell>
          <cell r="J24">
            <v>10.250735006930299</v>
          </cell>
          <cell r="K24">
            <v>2.73294835</v>
          </cell>
          <cell r="L24">
            <v>10.471676629645616</v>
          </cell>
          <cell r="M24">
            <v>2.769900464</v>
          </cell>
          <cell r="N24">
            <v>10.676893337775425</v>
          </cell>
          <cell r="O24">
            <v>2.8118304329999999</v>
          </cell>
          <cell r="P24">
            <v>10.847136750784825</v>
          </cell>
          <cell r="Q24">
            <v>2.8610531639999999</v>
          </cell>
          <cell r="R24">
            <v>11.17269377307316</v>
          </cell>
          <cell r="S24">
            <v>2.9119391189999999</v>
          </cell>
          <cell r="T24">
            <v>11.391612119002311</v>
          </cell>
          <cell r="U24">
            <v>2.970128484</v>
          </cell>
          <cell r="V24">
            <v>11.558088723157635</v>
          </cell>
          <cell r="W24">
            <v>3.0301974660000002</v>
          </cell>
          <cell r="X24">
            <v>11.789927217836974</v>
          </cell>
          <cell r="Y24">
            <v>3.0946709999999999</v>
          </cell>
          <cell r="Z24">
            <v>13.155659903027885</v>
          </cell>
          <cell r="AA24">
            <v>3.3191500120000001</v>
          </cell>
          <cell r="AB24">
            <v>15.28611658603147</v>
          </cell>
          <cell r="AC24">
            <v>3.4716296130000002</v>
          </cell>
          <cell r="AD24">
            <v>16.653742125478178</v>
          </cell>
          <cell r="AE24">
            <v>3.5238644059999999</v>
          </cell>
          <cell r="AF24">
            <v>17.27364792933075</v>
          </cell>
          <cell r="AG24">
            <v>3.5268104889999998</v>
          </cell>
        </row>
        <row r="25">
          <cell r="B25" t="str">
            <v>BAGULEY</v>
          </cell>
          <cell r="C25">
            <v>22.9</v>
          </cell>
          <cell r="D25">
            <v>20.5</v>
          </cell>
          <cell r="E25">
            <v>27.5</v>
          </cell>
          <cell r="F25">
            <v>20.889403127513518</v>
          </cell>
          <cell r="G25">
            <v>7.6882496910000002</v>
          </cell>
          <cell r="H25">
            <v>20.612575494167579</v>
          </cell>
          <cell r="I25">
            <v>7.6381733809999997</v>
          </cell>
          <cell r="J25">
            <v>20.96854448194404</v>
          </cell>
          <cell r="K25">
            <v>7.8401430019999996</v>
          </cell>
          <cell r="L25">
            <v>21.46020423525712</v>
          </cell>
          <cell r="M25">
            <v>8.0317754699999995</v>
          </cell>
          <cell r="N25">
            <v>22.01040642041233</v>
          </cell>
          <cell r="O25">
            <v>8.1987388279999998</v>
          </cell>
          <cell r="P25">
            <v>22.189985423005371</v>
          </cell>
          <cell r="Q25">
            <v>8.3957157139999996</v>
          </cell>
          <cell r="R25">
            <v>22.617546721310475</v>
          </cell>
          <cell r="S25">
            <v>8.6091652219999997</v>
          </cell>
          <cell r="T25">
            <v>23.207244250870378</v>
          </cell>
          <cell r="U25">
            <v>8.8594811100000008</v>
          </cell>
          <cell r="V25">
            <v>23.821222061199354</v>
          </cell>
          <cell r="W25">
            <v>9.1318710289999991</v>
          </cell>
          <cell r="X25">
            <v>24.574697302215341</v>
          </cell>
          <cell r="Y25">
            <v>9.4345594269999999</v>
          </cell>
          <cell r="Z25">
            <v>27.749011019854255</v>
          </cell>
          <cell r="AA25">
            <v>10.96229481</v>
          </cell>
          <cell r="AB25">
            <v>31.167862123605612</v>
          </cell>
          <cell r="AC25">
            <v>12.266147569999999</v>
          </cell>
          <cell r="AD25">
            <v>33.280889801485003</v>
          </cell>
          <cell r="AE25">
            <v>13.00528781</v>
          </cell>
          <cell r="AF25">
            <v>34.652959363319852</v>
          </cell>
          <cell r="AG25">
            <v>13.45082105</v>
          </cell>
        </row>
        <row r="26">
          <cell r="B26" t="str">
            <v>BAMBER BRIDGE</v>
          </cell>
          <cell r="C26">
            <v>22.9</v>
          </cell>
          <cell r="D26">
            <v>20.5</v>
          </cell>
          <cell r="E26">
            <v>27</v>
          </cell>
          <cell r="F26">
            <v>13.475914194644664</v>
          </cell>
          <cell r="G26">
            <v>4.0051511270000004</v>
          </cell>
          <cell r="H26">
            <v>13.451643588217147</v>
          </cell>
          <cell r="I26">
            <v>3.9477156849999999</v>
          </cell>
          <cell r="J26">
            <v>13.883933802832322</v>
          </cell>
          <cell r="K26">
            <v>4.0247710479999999</v>
          </cell>
          <cell r="L26">
            <v>14.115704028572232</v>
          </cell>
          <cell r="M26">
            <v>4.1066730229999999</v>
          </cell>
          <cell r="N26">
            <v>14.281961996480964</v>
          </cell>
          <cell r="O26">
            <v>4.2085383910000003</v>
          </cell>
          <cell r="P26">
            <v>14.661815424909687</v>
          </cell>
          <cell r="Q26">
            <v>4.328973789</v>
          </cell>
          <cell r="R26">
            <v>15.014720291481883</v>
          </cell>
          <cell r="S26">
            <v>4.4609169739999999</v>
          </cell>
          <cell r="T26">
            <v>15.350263148818495</v>
          </cell>
          <cell r="U26">
            <v>4.6243920960000002</v>
          </cell>
          <cell r="V26">
            <v>15.611226324649802</v>
          </cell>
          <cell r="W26">
            <v>4.8080409670000002</v>
          </cell>
          <cell r="X26">
            <v>16.066406301178269</v>
          </cell>
          <cell r="Y26">
            <v>5.0245560649999996</v>
          </cell>
          <cell r="Z26">
            <v>17.997955118828216</v>
          </cell>
          <cell r="AA26">
            <v>6.123198876</v>
          </cell>
          <cell r="AB26">
            <v>19.9295796621794</v>
          </cell>
          <cell r="AC26">
            <v>7.0624681630000001</v>
          </cell>
          <cell r="AD26">
            <v>20.97369658834679</v>
          </cell>
          <cell r="AE26">
            <v>7.5609141580000001</v>
          </cell>
          <cell r="AF26">
            <v>21.392581553672116</v>
          </cell>
          <cell r="AG26">
            <v>7.82134149</v>
          </cell>
        </row>
        <row r="27">
          <cell r="B27" t="str">
            <v>BARBARA ST</v>
          </cell>
          <cell r="C27">
            <v>15.6</v>
          </cell>
          <cell r="D27">
            <v>15.6</v>
          </cell>
          <cell r="E27">
            <v>22.5</v>
          </cell>
          <cell r="F27">
            <v>11.731920426733696</v>
          </cell>
          <cell r="G27">
            <v>3.700564161</v>
          </cell>
          <cell r="H27">
            <v>11.729379454330511</v>
          </cell>
          <cell r="I27">
            <v>3.6577993790000001</v>
          </cell>
          <cell r="J27">
            <v>11.992822875620707</v>
          </cell>
          <cell r="K27">
            <v>3.7088242490000001</v>
          </cell>
          <cell r="L27">
            <v>12.170607876732728</v>
          </cell>
          <cell r="M27">
            <v>3.765534986</v>
          </cell>
          <cell r="N27">
            <v>12.361054955990079</v>
          </cell>
          <cell r="O27">
            <v>3.8382148819999999</v>
          </cell>
          <cell r="P27">
            <v>12.567713501111696</v>
          </cell>
          <cell r="Q27">
            <v>3.9285984279999999</v>
          </cell>
          <cell r="R27">
            <v>12.821034454126476</v>
          </cell>
          <cell r="S27">
            <v>4.0308882779999999</v>
          </cell>
          <cell r="T27">
            <v>13.065556392792519</v>
          </cell>
          <cell r="U27">
            <v>4.1583211679999996</v>
          </cell>
          <cell r="V27">
            <v>13.284553735431327</v>
          </cell>
          <cell r="W27">
            <v>4.3015003680000001</v>
          </cell>
          <cell r="X27">
            <v>13.688165954701798</v>
          </cell>
          <cell r="Y27">
            <v>4.4653041470000003</v>
          </cell>
          <cell r="Z27">
            <v>15.272929377652831</v>
          </cell>
          <cell r="AA27">
            <v>5.2899920639999998</v>
          </cell>
          <cell r="AB27">
            <v>17.230997839527092</v>
          </cell>
          <cell r="AC27">
            <v>6.0080512229999998</v>
          </cell>
          <cell r="AD27">
            <v>18.510374721000233</v>
          </cell>
          <cell r="AE27">
            <v>6.411489649</v>
          </cell>
          <cell r="AF27">
            <v>19.204155207634166</v>
          </cell>
          <cell r="AG27">
            <v>6.6422951530000001</v>
          </cell>
        </row>
        <row r="28">
          <cell r="B28" t="str">
            <v>BARROW</v>
          </cell>
          <cell r="C28">
            <v>17.5</v>
          </cell>
          <cell r="D28">
            <v>15.8</v>
          </cell>
          <cell r="E28">
            <v>21</v>
          </cell>
          <cell r="F28">
            <v>12.188694915401149</v>
          </cell>
          <cell r="G28">
            <v>3.1629856790000002</v>
          </cell>
          <cell r="H28">
            <v>11.977612914422117</v>
          </cell>
          <cell r="I28">
            <v>3.169964416</v>
          </cell>
          <cell r="J28">
            <v>12.098676804876664</v>
          </cell>
          <cell r="K28">
            <v>3.2558751780000001</v>
          </cell>
          <cell r="L28">
            <v>12.147656526833295</v>
          </cell>
          <cell r="M28">
            <v>3.36726255</v>
          </cell>
          <cell r="N28">
            <v>12.210569718020555</v>
          </cell>
          <cell r="O28">
            <v>3.5073764189999999</v>
          </cell>
          <cell r="P28">
            <v>12.37670332207775</v>
          </cell>
          <cell r="Q28">
            <v>3.6873331829999998</v>
          </cell>
          <cell r="R28">
            <v>12.625063382295508</v>
          </cell>
          <cell r="S28">
            <v>3.885611387</v>
          </cell>
          <cell r="T28">
            <v>12.903387262015453</v>
          </cell>
          <cell r="U28">
            <v>4.1287592689999997</v>
          </cell>
          <cell r="V28">
            <v>13.089786770176609</v>
          </cell>
          <cell r="W28">
            <v>4.2964834170000001</v>
          </cell>
          <cell r="X28">
            <v>13.461604139316853</v>
          </cell>
          <cell r="Y28">
            <v>4.4936405180000003</v>
          </cell>
          <cell r="Z28">
            <v>15.033353408606777</v>
          </cell>
          <cell r="AA28">
            <v>5.5260430879999998</v>
          </cell>
          <cell r="AB28">
            <v>16.33466040420145</v>
          </cell>
          <cell r="AC28">
            <v>6.08067578</v>
          </cell>
          <cell r="AD28">
            <v>16.584766654064147</v>
          </cell>
          <cell r="AE28">
            <v>6.2599429969999996</v>
          </cell>
          <cell r="AF28">
            <v>16.305403993581059</v>
          </cell>
          <cell r="AG28">
            <v>6.2842110370000004</v>
          </cell>
        </row>
        <row r="29">
          <cell r="B29" t="str">
            <v>BARTON DOCK RD</v>
          </cell>
          <cell r="C29">
            <v>16</v>
          </cell>
          <cell r="D29">
            <v>14.3</v>
          </cell>
          <cell r="E29">
            <v>18.8</v>
          </cell>
          <cell r="F29">
            <v>10.430952055409142</v>
          </cell>
          <cell r="G29">
            <v>3.8618208059999999</v>
          </cell>
          <cell r="H29">
            <v>10.09972083066674</v>
          </cell>
          <cell r="I29">
            <v>3.7871210460000002</v>
          </cell>
          <cell r="J29">
            <v>10.188254046440596</v>
          </cell>
          <cell r="K29">
            <v>3.8592369569999998</v>
          </cell>
          <cell r="L29">
            <v>10.393124687797663</v>
          </cell>
          <cell r="M29">
            <v>3.9229027410000001</v>
          </cell>
          <cell r="N29">
            <v>10.647508620377181</v>
          </cell>
          <cell r="O29">
            <v>3.9875523639999999</v>
          </cell>
          <cell r="P29">
            <v>10.625050391095069</v>
          </cell>
          <cell r="Q29">
            <v>4.0468148509999997</v>
          </cell>
          <cell r="R29">
            <v>10.723245147087741</v>
          </cell>
          <cell r="S29">
            <v>4.1046344819999998</v>
          </cell>
          <cell r="T29">
            <v>10.974257499724066</v>
          </cell>
          <cell r="U29">
            <v>4.1685282990000001</v>
          </cell>
          <cell r="V29">
            <v>11.109742391593974</v>
          </cell>
          <cell r="W29">
            <v>4.2343678640000002</v>
          </cell>
          <cell r="X29">
            <v>11.316440943558414</v>
          </cell>
          <cell r="Y29">
            <v>4.3026237189999996</v>
          </cell>
          <cell r="Z29">
            <v>12.009734942534504</v>
          </cell>
          <cell r="AA29">
            <v>4.633142694</v>
          </cell>
          <cell r="AB29">
            <v>13.033550340086983</v>
          </cell>
          <cell r="AC29">
            <v>4.9005244760000002</v>
          </cell>
          <cell r="AD29">
            <v>13.882003219123051</v>
          </cell>
          <cell r="AE29">
            <v>5.0319194339999997</v>
          </cell>
          <cell r="AF29">
            <v>14.416907168641707</v>
          </cell>
          <cell r="AG29">
            <v>5.085472802</v>
          </cell>
        </row>
        <row r="30">
          <cell r="B30" t="str">
            <v>BEDFORD</v>
          </cell>
          <cell r="C30">
            <v>20.2</v>
          </cell>
          <cell r="D30">
            <v>20.2</v>
          </cell>
          <cell r="E30">
            <v>27.5</v>
          </cell>
          <cell r="F30">
            <v>17.067443115142645</v>
          </cell>
          <cell r="G30">
            <v>4.4134763809999997</v>
          </cell>
          <cell r="H30">
            <v>17.107318988324959</v>
          </cell>
          <cell r="I30">
            <v>4.3669488860000003</v>
          </cell>
          <cell r="J30">
            <v>17.902230669899396</v>
          </cell>
          <cell r="K30">
            <v>4.4472235610000004</v>
          </cell>
          <cell r="L30">
            <v>18.084416894585662</v>
          </cell>
          <cell r="M30">
            <v>4.5376323809999999</v>
          </cell>
          <cell r="N30">
            <v>18.427121125879385</v>
          </cell>
          <cell r="O30">
            <v>4.6508904920000003</v>
          </cell>
          <cell r="P30">
            <v>18.711547858944087</v>
          </cell>
          <cell r="Q30">
            <v>4.7952940570000004</v>
          </cell>
          <cell r="R30">
            <v>18.912714490553249</v>
          </cell>
          <cell r="S30">
            <v>4.9590155229999997</v>
          </cell>
          <cell r="T30">
            <v>19.412982663169505</v>
          </cell>
          <cell r="U30">
            <v>5.1617579969999996</v>
          </cell>
          <cell r="V30">
            <v>19.796235495369025</v>
          </cell>
          <cell r="W30">
            <v>5.388919306</v>
          </cell>
          <cell r="X30">
            <v>20.099719858477272</v>
          </cell>
          <cell r="Y30">
            <v>5.6487592749999997</v>
          </cell>
          <cell r="Z30">
            <v>22.02572311057785</v>
          </cell>
          <cell r="AA30">
            <v>7.0062904039999996</v>
          </cell>
          <cell r="AB30">
            <v>24.536468422580811</v>
          </cell>
          <cell r="AC30">
            <v>8.1991344989999995</v>
          </cell>
          <cell r="AD30">
            <v>25.945560098702071</v>
          </cell>
          <cell r="AE30">
            <v>8.8608459919999998</v>
          </cell>
          <cell r="AF30">
            <v>26.698525385773547</v>
          </cell>
          <cell r="AG30">
            <v>9.2282564239999996</v>
          </cell>
        </row>
        <row r="31">
          <cell r="B31" t="str">
            <v>BELGRAVE</v>
          </cell>
          <cell r="C31">
            <v>17.5</v>
          </cell>
          <cell r="D31">
            <v>15.8</v>
          </cell>
          <cell r="E31">
            <v>21</v>
          </cell>
          <cell r="F31">
            <v>8.9841067479881911</v>
          </cell>
          <cell r="G31">
            <v>3.1016657560000001</v>
          </cell>
          <cell r="H31">
            <v>8.8856862204804727</v>
          </cell>
          <cell r="I31">
            <v>3.059551785</v>
          </cell>
          <cell r="J31">
            <v>9.1239893992883925</v>
          </cell>
          <cell r="K31">
            <v>3.1103952129999999</v>
          </cell>
          <cell r="L31">
            <v>9.2366933749154896</v>
          </cell>
          <cell r="M31">
            <v>3.165015366</v>
          </cell>
          <cell r="N31">
            <v>9.4336523460102253</v>
          </cell>
          <cell r="O31">
            <v>3.2329067130000002</v>
          </cell>
          <cell r="P31">
            <v>9.5257155680089518</v>
          </cell>
          <cell r="Q31">
            <v>3.3163552200000002</v>
          </cell>
          <cell r="R31">
            <v>9.7171130860868526</v>
          </cell>
          <cell r="S31">
            <v>3.4095244619999998</v>
          </cell>
          <cell r="T31">
            <v>9.9029432317837784</v>
          </cell>
          <cell r="U31">
            <v>3.5240339629999999</v>
          </cell>
          <cell r="V31">
            <v>10.159672371469968</v>
          </cell>
          <cell r="W31">
            <v>3.652478822</v>
          </cell>
          <cell r="X31">
            <v>10.476736082233831</v>
          </cell>
          <cell r="Y31">
            <v>3.7987442979999999</v>
          </cell>
          <cell r="Z31">
            <v>11.846117534514224</v>
          </cell>
          <cell r="AA31">
            <v>4.5562677640000002</v>
          </cell>
          <cell r="AB31">
            <v>13.025395595648041</v>
          </cell>
          <cell r="AC31">
            <v>5.2244139440000001</v>
          </cell>
          <cell r="AD31">
            <v>13.590269127973823</v>
          </cell>
          <cell r="AE31">
            <v>5.6129210440000001</v>
          </cell>
          <cell r="AF31">
            <v>13.839119966247148</v>
          </cell>
          <cell r="AG31">
            <v>5.768645266</v>
          </cell>
        </row>
        <row r="32">
          <cell r="B32" t="str">
            <v>BENCHILL</v>
          </cell>
          <cell r="C32">
            <v>12</v>
          </cell>
          <cell r="D32">
            <v>12</v>
          </cell>
          <cell r="E32">
            <v>14</v>
          </cell>
          <cell r="F32">
            <v>3.9170025176395273</v>
          </cell>
          <cell r="G32">
            <v>1.053150507</v>
          </cell>
          <cell r="H32">
            <v>3.8948102363597537</v>
          </cell>
          <cell r="I32">
            <v>1.0520691259999999</v>
          </cell>
          <cell r="J32">
            <v>3.9636504057117325</v>
          </cell>
          <cell r="K32">
            <v>1.071512633</v>
          </cell>
          <cell r="L32">
            <v>4.0336758852764651</v>
          </cell>
          <cell r="M32">
            <v>1.0963122430000001</v>
          </cell>
          <cell r="N32">
            <v>4.1188133081063469</v>
          </cell>
          <cell r="O32">
            <v>1.130706048</v>
          </cell>
          <cell r="P32">
            <v>4.2355550359295258</v>
          </cell>
          <cell r="Q32">
            <v>1.178806067</v>
          </cell>
          <cell r="R32">
            <v>4.3643266074554781</v>
          </cell>
          <cell r="S32">
            <v>1.2335737490000001</v>
          </cell>
          <cell r="T32">
            <v>4.4909870857057399</v>
          </cell>
          <cell r="U32">
            <v>1.3001150180000001</v>
          </cell>
          <cell r="V32">
            <v>4.6195226607857958</v>
          </cell>
          <cell r="W32">
            <v>1.377545799</v>
          </cell>
          <cell r="X32">
            <v>4.783051185890594</v>
          </cell>
          <cell r="Y32">
            <v>1.4704580140000001</v>
          </cell>
          <cell r="Z32">
            <v>5.6241872317173183</v>
          </cell>
          <cell r="AA32">
            <v>1.9022673880000001</v>
          </cell>
          <cell r="AB32">
            <v>6.2314420690782235</v>
          </cell>
          <cell r="AC32">
            <v>2.2738304980000001</v>
          </cell>
          <cell r="AD32">
            <v>6.4758655466750508</v>
          </cell>
          <cell r="AE32">
            <v>2.4912037869999999</v>
          </cell>
          <cell r="AF32">
            <v>6.5630506324926525</v>
          </cell>
          <cell r="AG32">
            <v>2.620109496</v>
          </cell>
        </row>
        <row r="33">
          <cell r="B33" t="str">
            <v>BENTHAM</v>
          </cell>
          <cell r="C33">
            <v>5.5</v>
          </cell>
          <cell r="D33">
            <v>5.5</v>
          </cell>
          <cell r="E33">
            <v>10</v>
          </cell>
          <cell r="F33">
            <v>4.366528008424682</v>
          </cell>
          <cell r="G33">
            <v>0.96456425999999995</v>
          </cell>
          <cell r="H33">
            <v>4.2891155839069599</v>
          </cell>
          <cell r="I33">
            <v>0.95707045599999996</v>
          </cell>
          <cell r="J33">
            <v>4.3923576652368688</v>
          </cell>
          <cell r="K33">
            <v>0.98389698400000003</v>
          </cell>
          <cell r="L33">
            <v>4.4523981094671923</v>
          </cell>
          <cell r="M33">
            <v>1.0119086879999999</v>
          </cell>
          <cell r="N33">
            <v>4.5583673867497136</v>
          </cell>
          <cell r="O33">
            <v>1.0455936749999999</v>
          </cell>
          <cell r="P33">
            <v>4.6476197896439899</v>
          </cell>
          <cell r="Q33">
            <v>1.0852214499999999</v>
          </cell>
          <cell r="R33">
            <v>4.7472701144162714</v>
          </cell>
          <cell r="S33">
            <v>1.129223734</v>
          </cell>
          <cell r="T33">
            <v>4.8721288873785609</v>
          </cell>
          <cell r="U33">
            <v>1.1822597699999999</v>
          </cell>
          <cell r="V33">
            <v>4.9841173058824664</v>
          </cell>
          <cell r="W33">
            <v>1.2409569899999999</v>
          </cell>
          <cell r="X33">
            <v>5.1266294226367286</v>
          </cell>
          <cell r="Y33">
            <v>1.307704239</v>
          </cell>
          <cell r="Z33">
            <v>5.8780796976210823</v>
          </cell>
          <cell r="AA33">
            <v>1.6227995120000001</v>
          </cell>
          <cell r="AB33">
            <v>6.7386227326345312</v>
          </cell>
          <cell r="AC33">
            <v>1.8960640959999999</v>
          </cell>
          <cell r="AD33">
            <v>7.0859885318248255</v>
          </cell>
          <cell r="AE33">
            <v>2.043971827</v>
          </cell>
          <cell r="AF33">
            <v>7.2371189766286959</v>
          </cell>
          <cell r="AG33">
            <v>2.1254101900000002</v>
          </cell>
        </row>
        <row r="34">
          <cell r="B34" t="str">
            <v>BISPHAM</v>
          </cell>
          <cell r="C34">
            <v>22.9</v>
          </cell>
          <cell r="D34">
            <v>20.5</v>
          </cell>
          <cell r="E34">
            <v>27.5</v>
          </cell>
          <cell r="F34">
            <v>17.334973137179606</v>
          </cell>
          <cell r="G34">
            <v>5.1610394880000001</v>
          </cell>
          <cell r="H34">
            <v>17.62686820335793</v>
          </cell>
          <cell r="I34">
            <v>5.1099829410000002</v>
          </cell>
          <cell r="J34">
            <v>18.230321930004049</v>
          </cell>
          <cell r="K34">
            <v>5.1806537700000002</v>
          </cell>
          <cell r="L34">
            <v>18.466136889453356</v>
          </cell>
          <cell r="M34">
            <v>5.2697824219999996</v>
          </cell>
          <cell r="N34">
            <v>18.711464989312098</v>
          </cell>
          <cell r="O34">
            <v>5.3880666770000003</v>
          </cell>
          <cell r="P34">
            <v>19.04962879859324</v>
          </cell>
          <cell r="Q34">
            <v>5.5449912980000002</v>
          </cell>
          <cell r="R34">
            <v>19.472038825045889</v>
          </cell>
          <cell r="S34">
            <v>5.726807118</v>
          </cell>
          <cell r="T34">
            <v>19.911834819834812</v>
          </cell>
          <cell r="U34">
            <v>5.9581833230000001</v>
          </cell>
          <cell r="V34">
            <v>20.350385160601917</v>
          </cell>
          <cell r="W34">
            <v>6.2216870899999996</v>
          </cell>
          <cell r="X34">
            <v>20.91875986748051</v>
          </cell>
          <cell r="Y34">
            <v>6.5277965709999997</v>
          </cell>
          <cell r="Z34">
            <v>23.536362361455591</v>
          </cell>
          <cell r="AA34">
            <v>8.0880679190000002</v>
          </cell>
          <cell r="AB34">
            <v>26.342206376876696</v>
          </cell>
          <cell r="AC34">
            <v>9.4730255490000008</v>
          </cell>
          <cell r="AD34">
            <v>27.611242800358809</v>
          </cell>
          <cell r="AE34">
            <v>10.228606320000001</v>
          </cell>
          <cell r="AF34">
            <v>28.041960988176207</v>
          </cell>
          <cell r="AG34">
            <v>10.64500151</v>
          </cell>
        </row>
        <row r="35">
          <cell r="B35" t="str">
            <v>BLACKBULL</v>
          </cell>
          <cell r="C35">
            <v>22.9</v>
          </cell>
          <cell r="D35">
            <v>20.5</v>
          </cell>
          <cell r="E35">
            <v>27</v>
          </cell>
          <cell r="F35">
            <v>12.932457898780111</v>
          </cell>
          <cell r="G35">
            <v>4.6580441370000001</v>
          </cell>
          <cell r="H35">
            <v>13.175978195926648</v>
          </cell>
          <cell r="I35">
            <v>4.559843581</v>
          </cell>
          <cell r="J35">
            <v>13.746068881288853</v>
          </cell>
          <cell r="K35">
            <v>4.6106021779999997</v>
          </cell>
          <cell r="L35">
            <v>13.932046044315564</v>
          </cell>
          <cell r="M35">
            <v>4.6680544480000004</v>
          </cell>
          <cell r="N35">
            <v>14.185669080518116</v>
          </cell>
          <cell r="O35">
            <v>4.7450429219999997</v>
          </cell>
          <cell r="P35">
            <v>14.413298124933283</v>
          </cell>
          <cell r="Q35">
            <v>4.850477261</v>
          </cell>
          <cell r="R35">
            <v>14.642001184597371</v>
          </cell>
          <cell r="S35">
            <v>4.9704963470000001</v>
          </cell>
          <cell r="T35">
            <v>14.991736546492165</v>
          </cell>
          <cell r="U35">
            <v>5.1252296460000002</v>
          </cell>
          <cell r="V35">
            <v>15.322274449688694</v>
          </cell>
          <cell r="W35">
            <v>5.3001803680000004</v>
          </cell>
          <cell r="X35">
            <v>15.686822109864563</v>
          </cell>
          <cell r="Y35">
            <v>5.5058206280000004</v>
          </cell>
          <cell r="Z35">
            <v>17.560080850862512</v>
          </cell>
          <cell r="AA35">
            <v>6.5876903269999998</v>
          </cell>
          <cell r="AB35">
            <v>19.196629998529218</v>
          </cell>
          <cell r="AC35">
            <v>7.5222216419999999</v>
          </cell>
          <cell r="AD35">
            <v>19.737074044505349</v>
          </cell>
          <cell r="AE35">
            <v>8.0177902999999997</v>
          </cell>
          <cell r="AF35">
            <v>19.696381215586214</v>
          </cell>
          <cell r="AG35">
            <v>8.123336879</v>
          </cell>
        </row>
        <row r="36">
          <cell r="B36" t="str">
            <v>BLACKBURN</v>
          </cell>
          <cell r="C36">
            <v>20.5</v>
          </cell>
          <cell r="D36">
            <v>18</v>
          </cell>
          <cell r="E36">
            <v>27.5</v>
          </cell>
          <cell r="F36">
            <v>12.917195274612912</v>
          </cell>
          <cell r="G36">
            <v>3.6244012809999999</v>
          </cell>
          <cell r="H36">
            <v>12.593032446695089</v>
          </cell>
          <cell r="I36">
            <v>3.534840939</v>
          </cell>
          <cell r="J36">
            <v>12.845616595862053</v>
          </cell>
          <cell r="K36">
            <v>3.5887191619999999</v>
          </cell>
          <cell r="L36">
            <v>13.068556731943987</v>
          </cell>
          <cell r="M36">
            <v>3.636868175</v>
          </cell>
          <cell r="N36">
            <v>13.314699634992015</v>
          </cell>
          <cell r="O36">
            <v>3.69042168</v>
          </cell>
          <cell r="P36">
            <v>13.541519874896716</v>
          </cell>
          <cell r="Q36">
            <v>3.7510577970000001</v>
          </cell>
          <cell r="R36">
            <v>13.66668570436979</v>
          </cell>
          <cell r="S36">
            <v>3.8129647769999999</v>
          </cell>
          <cell r="T36">
            <v>13.948192314297152</v>
          </cell>
          <cell r="U36">
            <v>3.8855738560000002</v>
          </cell>
          <cell r="V36">
            <v>14.080542364186236</v>
          </cell>
          <cell r="W36">
            <v>3.9639367879999998</v>
          </cell>
          <cell r="X36">
            <v>14.168314781512501</v>
          </cell>
          <cell r="Y36">
            <v>4.0503815479999998</v>
          </cell>
          <cell r="Z36">
            <v>14.897139744412435</v>
          </cell>
          <cell r="AA36">
            <v>4.4560940159999998</v>
          </cell>
          <cell r="AB36">
            <v>16.035257400931361</v>
          </cell>
          <cell r="AC36">
            <v>4.7902270140000001</v>
          </cell>
          <cell r="AD36">
            <v>16.9930971395627</v>
          </cell>
          <cell r="AE36">
            <v>4.9584169390000001</v>
          </cell>
          <cell r="AF36">
            <v>17.77310010647361</v>
          </cell>
          <cell r="AG36">
            <v>5.0212384879999998</v>
          </cell>
        </row>
        <row r="37">
          <cell r="B37" t="str">
            <v>BLACKFRIARS</v>
          </cell>
          <cell r="C37">
            <v>18</v>
          </cell>
          <cell r="D37">
            <v>18</v>
          </cell>
          <cell r="E37">
            <v>27.5</v>
          </cell>
          <cell r="F37">
            <v>16.586847046492061</v>
          </cell>
          <cell r="G37">
            <v>5.8563670659999998</v>
          </cell>
          <cell r="H37">
            <v>16.905013854647294</v>
          </cell>
          <cell r="I37">
            <v>5.7688961670000003</v>
          </cell>
          <cell r="J37">
            <v>17.662660713789784</v>
          </cell>
          <cell r="K37">
            <v>5.8638091030000004</v>
          </cell>
          <cell r="L37">
            <v>17.900562019736526</v>
          </cell>
          <cell r="M37">
            <v>5.9456140360000003</v>
          </cell>
          <cell r="N37">
            <v>18.0806167029832</v>
          </cell>
          <cell r="O37">
            <v>6.0257072450000004</v>
          </cell>
          <cell r="P37">
            <v>18.418324866870311</v>
          </cell>
          <cell r="Q37">
            <v>6.1119202660000003</v>
          </cell>
          <cell r="R37">
            <v>18.635323117749934</v>
          </cell>
          <cell r="S37">
            <v>6.1983323520000004</v>
          </cell>
          <cell r="T37">
            <v>18.816805312308063</v>
          </cell>
          <cell r="U37">
            <v>6.2903313990000003</v>
          </cell>
          <cell r="V37">
            <v>19.02745696006227</v>
          </cell>
          <cell r="W37">
            <v>6.3863675720000002</v>
          </cell>
          <cell r="X37">
            <v>19.317263780485305</v>
          </cell>
          <cell r="Y37">
            <v>6.4971560119999996</v>
          </cell>
          <cell r="Z37">
            <v>20.77740888839671</v>
          </cell>
          <cell r="AA37">
            <v>6.9438303330000002</v>
          </cell>
          <cell r="AB37">
            <v>22.845190631717955</v>
          </cell>
          <cell r="AC37">
            <v>7.2859623009999996</v>
          </cell>
          <cell r="AD37">
            <v>24.433078569271657</v>
          </cell>
          <cell r="AE37">
            <v>7.4408430169999997</v>
          </cell>
          <cell r="AF37">
            <v>25.742029301535556</v>
          </cell>
          <cell r="AG37">
            <v>7.5295231830000002</v>
          </cell>
        </row>
        <row r="38">
          <cell r="B38" t="str">
            <v>BLACKLEY</v>
          </cell>
          <cell r="C38">
            <v>22.9</v>
          </cell>
          <cell r="D38">
            <v>20.5</v>
          </cell>
          <cell r="E38">
            <v>27.5</v>
          </cell>
          <cell r="F38">
            <v>11.206481514678144</v>
          </cell>
          <cell r="G38">
            <v>3.8535993149999999</v>
          </cell>
          <cell r="H38">
            <v>11.174118091004418</v>
          </cell>
          <cell r="I38">
            <v>3.801875398</v>
          </cell>
          <cell r="J38">
            <v>11.412964070516416</v>
          </cell>
          <cell r="K38">
            <v>3.8720061019999998</v>
          </cell>
          <cell r="L38">
            <v>11.629383211451572</v>
          </cell>
          <cell r="M38">
            <v>3.9434701630000002</v>
          </cell>
          <cell r="N38">
            <v>11.818325162074409</v>
          </cell>
          <cell r="O38">
            <v>4.0275825080000001</v>
          </cell>
          <cell r="P38">
            <v>12.096833729764224</v>
          </cell>
          <cell r="Q38">
            <v>4.128941373</v>
          </cell>
          <cell r="R38">
            <v>12.398451252409103</v>
          </cell>
          <cell r="S38">
            <v>4.23993369</v>
          </cell>
          <cell r="T38">
            <v>12.645601972485801</v>
          </cell>
          <cell r="U38">
            <v>4.3720917720000001</v>
          </cell>
          <cell r="V38">
            <v>12.978945912889172</v>
          </cell>
          <cell r="W38">
            <v>4.5175442989999999</v>
          </cell>
          <cell r="X38">
            <v>13.382985238980719</v>
          </cell>
          <cell r="Y38">
            <v>4.6814728189999997</v>
          </cell>
          <cell r="Z38">
            <v>15.390935685930801</v>
          </cell>
          <cell r="AA38">
            <v>5.522660954</v>
          </cell>
          <cell r="AB38">
            <v>17.501063193320093</v>
          </cell>
          <cell r="AC38">
            <v>6.2557650269999998</v>
          </cell>
          <cell r="AD38">
            <v>18.545365112247325</v>
          </cell>
          <cell r="AE38">
            <v>6.6622268910000004</v>
          </cell>
          <cell r="AF38">
            <v>19.159476721739985</v>
          </cell>
          <cell r="AG38">
            <v>6.9039328099999997</v>
          </cell>
        </row>
        <row r="39">
          <cell r="B39" t="str">
            <v>BLACKPOOL</v>
          </cell>
          <cell r="C39">
            <v>26.5</v>
          </cell>
          <cell r="D39">
            <v>23.8</v>
          </cell>
          <cell r="E39">
            <v>31.5</v>
          </cell>
          <cell r="F39">
            <v>11.317576347301307</v>
          </cell>
          <cell r="G39">
            <v>3.8891639580000001</v>
          </cell>
          <cell r="H39">
            <v>11.282689704377322</v>
          </cell>
          <cell r="I39">
            <v>3.8023468600000001</v>
          </cell>
          <cell r="J39">
            <v>11.539762522676718</v>
          </cell>
          <cell r="K39">
            <v>3.8574384749999999</v>
          </cell>
          <cell r="L39">
            <v>11.796766640148231</v>
          </cell>
          <cell r="M39">
            <v>3.902984961</v>
          </cell>
          <cell r="N39">
            <v>11.962943795350551</v>
          </cell>
          <cell r="O39">
            <v>3.9483210889999998</v>
          </cell>
          <cell r="P39">
            <v>12.118479483504297</v>
          </cell>
          <cell r="Q39">
            <v>3.9971523179999999</v>
          </cell>
          <cell r="R39">
            <v>12.446717008996911</v>
          </cell>
          <cell r="S39">
            <v>4.0476155089999999</v>
          </cell>
          <cell r="T39">
            <v>12.668190499190132</v>
          </cell>
          <cell r="U39">
            <v>4.0985106980000001</v>
          </cell>
          <cell r="V39">
            <v>12.773593558893175</v>
          </cell>
          <cell r="W39">
            <v>4.150290912</v>
          </cell>
          <cell r="X39">
            <v>12.972571325043514</v>
          </cell>
          <cell r="Y39">
            <v>4.2054520699999998</v>
          </cell>
          <cell r="Z39">
            <v>13.630276214026395</v>
          </cell>
          <cell r="AA39">
            <v>4.3310880029999996</v>
          </cell>
          <cell r="AB39">
            <v>15.797337633905784</v>
          </cell>
          <cell r="AC39">
            <v>4.3920887569999998</v>
          </cell>
          <cell r="AD39">
            <v>17.676875762285441</v>
          </cell>
          <cell r="AE39">
            <v>4.3941314980000001</v>
          </cell>
          <cell r="AF39">
            <v>19.702612108408765</v>
          </cell>
          <cell r="AG39">
            <v>4.359310883</v>
          </cell>
        </row>
        <row r="40">
          <cell r="B40" t="str">
            <v>BOLLINGTON</v>
          </cell>
          <cell r="C40">
            <v>13</v>
          </cell>
          <cell r="D40">
            <v>10.5</v>
          </cell>
          <cell r="E40">
            <v>15</v>
          </cell>
          <cell r="F40">
            <v>8.9087083161982186</v>
          </cell>
          <cell r="G40">
            <v>2.4845581879999998</v>
          </cell>
          <cell r="H40">
            <v>8.8525402798483466</v>
          </cell>
          <cell r="I40">
            <v>2.4582634290000001</v>
          </cell>
          <cell r="J40">
            <v>8.9855052233627966</v>
          </cell>
          <cell r="K40">
            <v>2.508871504</v>
          </cell>
          <cell r="L40">
            <v>9.1947821519268373</v>
          </cell>
          <cell r="M40">
            <v>2.562597196</v>
          </cell>
          <cell r="N40">
            <v>9.3059782051678113</v>
          </cell>
          <cell r="O40">
            <v>2.6297185179999998</v>
          </cell>
          <cell r="P40">
            <v>9.5559840903527995</v>
          </cell>
          <cell r="Q40">
            <v>2.7153661809999998</v>
          </cell>
          <cell r="R40">
            <v>9.8037368409538761</v>
          </cell>
          <cell r="S40">
            <v>2.810623874</v>
          </cell>
          <cell r="T40">
            <v>10.036732469268468</v>
          </cell>
          <cell r="U40">
            <v>2.927102965</v>
          </cell>
          <cell r="V40">
            <v>10.301608489669752</v>
          </cell>
          <cell r="W40">
            <v>3.0568694600000001</v>
          </cell>
          <cell r="X40">
            <v>10.639747770652752</v>
          </cell>
          <cell r="Y40">
            <v>3.2049357469999999</v>
          </cell>
          <cell r="Z40">
            <v>12.399766224054211</v>
          </cell>
          <cell r="AA40">
            <v>3.9622969989999999</v>
          </cell>
          <cell r="AB40">
            <v>14.179085858892799</v>
          </cell>
          <cell r="AC40">
            <v>4.6299042840000002</v>
          </cell>
          <cell r="AD40">
            <v>14.859315619950262</v>
          </cell>
          <cell r="AE40">
            <v>4.999703952</v>
          </cell>
          <cell r="AF40">
            <v>15.172547381561598</v>
          </cell>
          <cell r="AG40">
            <v>5.2099186419999999</v>
          </cell>
        </row>
        <row r="41">
          <cell r="B41" t="str">
            <v>BOLTON BY BOWLAND</v>
          </cell>
          <cell r="C41">
            <v>3</v>
          </cell>
          <cell r="D41">
            <v>3</v>
          </cell>
          <cell r="E41">
            <v>7.5</v>
          </cell>
          <cell r="F41">
            <v>3.0431479637689649</v>
          </cell>
          <cell r="G41">
            <v>0.63896305799999997</v>
          </cell>
          <cell r="H41">
            <v>2.9955435597945295</v>
          </cell>
          <cell r="I41">
            <v>0.66223853700000002</v>
          </cell>
          <cell r="J41">
            <v>3.0728587973091939</v>
          </cell>
          <cell r="K41">
            <v>0.69343791899999996</v>
          </cell>
          <cell r="L41">
            <v>3.1378381547300358</v>
          </cell>
          <cell r="M41">
            <v>0.72628338999999997</v>
          </cell>
          <cell r="N41">
            <v>3.2046165359662813</v>
          </cell>
          <cell r="O41">
            <v>0.75315657800000002</v>
          </cell>
          <cell r="P41">
            <v>3.2546766715358708</v>
          </cell>
          <cell r="Q41">
            <v>0.77561130199999995</v>
          </cell>
          <cell r="R41">
            <v>3.3068731672613527</v>
          </cell>
          <cell r="S41">
            <v>0.79988495100000001</v>
          </cell>
          <cell r="T41">
            <v>3.3661084007665218</v>
          </cell>
          <cell r="U41">
            <v>0.82814506799999998</v>
          </cell>
          <cell r="V41">
            <v>3.4229475441926946</v>
          </cell>
          <cell r="W41">
            <v>0.85871444799999996</v>
          </cell>
          <cell r="X41">
            <v>3.4807653709814788</v>
          </cell>
          <cell r="Y41">
            <v>0.89285673399999999</v>
          </cell>
          <cell r="Z41">
            <v>3.9134931433647635</v>
          </cell>
          <cell r="AA41">
            <v>1.043680103</v>
          </cell>
          <cell r="AB41">
            <v>4.5432662444094083</v>
          </cell>
          <cell r="AC41">
            <v>1.1715875140000001</v>
          </cell>
          <cell r="AD41">
            <v>4.8361559676431005</v>
          </cell>
          <cell r="AE41">
            <v>1.2344396179999999</v>
          </cell>
          <cell r="AF41">
            <v>5.020701380965904</v>
          </cell>
          <cell r="AG41">
            <v>1.266906772</v>
          </cell>
        </row>
        <row r="42">
          <cell r="B42" t="str">
            <v>BOLTON LE SANDS</v>
          </cell>
          <cell r="C42">
            <v>17.5</v>
          </cell>
          <cell r="D42">
            <v>15.8</v>
          </cell>
          <cell r="E42">
            <v>21</v>
          </cell>
          <cell r="F42">
            <v>11.454518356018561</v>
          </cell>
          <cell r="G42">
            <v>2.8105075839999998</v>
          </cell>
          <cell r="H42">
            <v>11.577610372190433</v>
          </cell>
          <cell r="I42">
            <v>2.7950686490000001</v>
          </cell>
          <cell r="J42">
            <v>11.758340371186467</v>
          </cell>
          <cell r="K42">
            <v>2.8620082230000001</v>
          </cell>
          <cell r="L42">
            <v>11.931806433823171</v>
          </cell>
          <cell r="M42">
            <v>2.941719397</v>
          </cell>
          <cell r="N42">
            <v>12.230349314472798</v>
          </cell>
          <cell r="O42">
            <v>3.0328762220000001</v>
          </cell>
          <cell r="P42">
            <v>12.446387647451116</v>
          </cell>
          <cell r="Q42">
            <v>3.150230332</v>
          </cell>
          <cell r="R42">
            <v>12.747680089775635</v>
          </cell>
          <cell r="S42">
            <v>3.2844905799999999</v>
          </cell>
          <cell r="T42">
            <v>13.104157000907703</v>
          </cell>
          <cell r="U42">
            <v>3.4548174280000001</v>
          </cell>
          <cell r="V42">
            <v>13.494394190929871</v>
          </cell>
          <cell r="W42">
            <v>3.6463456239999998</v>
          </cell>
          <cell r="X42">
            <v>13.91794626446694</v>
          </cell>
          <cell r="Y42">
            <v>3.8674759019999998</v>
          </cell>
          <cell r="Z42">
            <v>16.235691270839844</v>
          </cell>
          <cell r="AA42">
            <v>5.0254501960000004</v>
          </cell>
          <cell r="AB42">
            <v>18.715400691709903</v>
          </cell>
          <cell r="AC42">
            <v>6.0558946569999996</v>
          </cell>
          <cell r="AD42">
            <v>19.953290155846524</v>
          </cell>
          <cell r="AE42">
            <v>6.6271636530000002</v>
          </cell>
          <cell r="AF42">
            <v>20.143845946895624</v>
          </cell>
          <cell r="AG42">
            <v>6.9455664659999998</v>
          </cell>
        </row>
        <row r="43">
          <cell r="B43" t="str">
            <v>BOTANY BAY</v>
          </cell>
          <cell r="C43">
            <v>10</v>
          </cell>
          <cell r="D43">
            <v>10</v>
          </cell>
          <cell r="E43">
            <v>18</v>
          </cell>
          <cell r="F43">
            <v>7.7979583684223206</v>
          </cell>
          <cell r="G43">
            <v>1.7122383080000001</v>
          </cell>
          <cell r="H43">
            <v>7.8190969460013164</v>
          </cell>
          <cell r="I43">
            <v>1.7210208819999999</v>
          </cell>
          <cell r="J43">
            <v>7.9993137111028556</v>
          </cell>
          <cell r="K43">
            <v>1.755427249</v>
          </cell>
          <cell r="L43">
            <v>8.1500293946891453</v>
          </cell>
          <cell r="M43">
            <v>1.79795591</v>
          </cell>
          <cell r="N43">
            <v>8.316895963064816</v>
          </cell>
          <cell r="O43">
            <v>1.858018655</v>
          </cell>
          <cell r="P43">
            <v>8.5488340480397156</v>
          </cell>
          <cell r="Q43">
            <v>1.942643334</v>
          </cell>
          <cell r="R43">
            <v>8.7902722443771104</v>
          </cell>
          <cell r="S43">
            <v>2.0373518700000002</v>
          </cell>
          <cell r="T43">
            <v>9.049088067662332</v>
          </cell>
          <cell r="U43">
            <v>2.1503030999999999</v>
          </cell>
          <cell r="V43">
            <v>9.3154642506683452</v>
          </cell>
          <cell r="W43">
            <v>2.2818200960000001</v>
          </cell>
          <cell r="X43">
            <v>9.6457078422714382</v>
          </cell>
          <cell r="Y43">
            <v>2.4213919000000002</v>
          </cell>
          <cell r="Z43">
            <v>11.111588950760382</v>
          </cell>
          <cell r="AA43">
            <v>3.064450436</v>
          </cell>
          <cell r="AB43">
            <v>12.346270545675321</v>
          </cell>
          <cell r="AC43">
            <v>3.6196678370000002</v>
          </cell>
          <cell r="AD43">
            <v>13.005932440644845</v>
          </cell>
          <cell r="AE43">
            <v>3.8492474149999998</v>
          </cell>
          <cell r="AF43">
            <v>13.398171017251684</v>
          </cell>
          <cell r="AG43">
            <v>3.9817863</v>
          </cell>
        </row>
        <row r="44">
          <cell r="B44" t="str">
            <v>BOW LANE</v>
          </cell>
          <cell r="C44">
            <v>22.9</v>
          </cell>
          <cell r="D44">
            <v>20.5</v>
          </cell>
          <cell r="E44">
            <v>27.5</v>
          </cell>
          <cell r="F44">
            <v>15.93742472175548</v>
          </cell>
          <cell r="G44">
            <v>4.5616082320000002</v>
          </cell>
          <cell r="H44">
            <v>16.135100753703718</v>
          </cell>
          <cell r="I44">
            <v>4.4995155799999997</v>
          </cell>
          <cell r="J44">
            <v>16.845765354831435</v>
          </cell>
          <cell r="K44">
            <v>4.6058506130000003</v>
          </cell>
          <cell r="L44">
            <v>17.124436016798107</v>
          </cell>
          <cell r="M44">
            <v>4.7175885690000001</v>
          </cell>
          <cell r="N44">
            <v>17.453813639116817</v>
          </cell>
          <cell r="O44">
            <v>4.8549740440000004</v>
          </cell>
          <cell r="P44">
            <v>17.89470571402039</v>
          </cell>
          <cell r="Q44">
            <v>5.02701843</v>
          </cell>
          <cell r="R44">
            <v>18.356715546610914</v>
          </cell>
          <cell r="S44">
            <v>5.2203753170000002</v>
          </cell>
          <cell r="T44">
            <v>18.857859034026689</v>
          </cell>
          <cell r="U44">
            <v>5.4557708099999997</v>
          </cell>
          <cell r="V44">
            <v>19.348142291855098</v>
          </cell>
          <cell r="W44">
            <v>5.7162906170000003</v>
          </cell>
          <cell r="X44">
            <v>19.979402304322129</v>
          </cell>
          <cell r="Y44">
            <v>6.0170920089999997</v>
          </cell>
          <cell r="Z44">
            <v>22.686997400028794</v>
          </cell>
          <cell r="AA44">
            <v>7.5575523630000001</v>
          </cell>
          <cell r="AB44">
            <v>25.122108337006544</v>
          </cell>
          <cell r="AC44">
            <v>8.7775815680000004</v>
          </cell>
          <cell r="AD44">
            <v>26.159135219130199</v>
          </cell>
          <cell r="AE44">
            <v>9.2324874989999994</v>
          </cell>
          <cell r="AF44">
            <v>26.497052808366099</v>
          </cell>
          <cell r="AG44">
            <v>9.4186454350000002</v>
          </cell>
        </row>
        <row r="45">
          <cell r="B45" t="str">
            <v>BOWATERS</v>
          </cell>
          <cell r="C45">
            <v>38.4</v>
          </cell>
          <cell r="D45">
            <v>34.5</v>
          </cell>
          <cell r="E45">
            <v>55</v>
          </cell>
          <cell r="F45">
            <v>24.480802210989058</v>
          </cell>
          <cell r="G45">
            <v>8.0842984849999997</v>
          </cell>
          <cell r="H45">
            <v>23.670043848346285</v>
          </cell>
          <cell r="I45">
            <v>7.7591043309999996</v>
          </cell>
          <cell r="J45">
            <v>23.973775260054428</v>
          </cell>
          <cell r="K45">
            <v>7.8474636249999996</v>
          </cell>
          <cell r="L45">
            <v>23.838620287152303</v>
          </cell>
          <cell r="M45">
            <v>7.9058329260000004</v>
          </cell>
          <cell r="N45">
            <v>24.047010622311468</v>
          </cell>
          <cell r="O45">
            <v>7.9356573140000002</v>
          </cell>
          <cell r="P45">
            <v>24.127479272496164</v>
          </cell>
          <cell r="Q45">
            <v>7.9649168780000004</v>
          </cell>
          <cell r="R45">
            <v>24.217188292027274</v>
          </cell>
          <cell r="S45">
            <v>7.9841219490000004</v>
          </cell>
          <cell r="T45">
            <v>24.160674845690977</v>
          </cell>
          <cell r="U45">
            <v>7.993979693</v>
          </cell>
          <cell r="V45">
            <v>24.256634576837754</v>
          </cell>
          <cell r="W45">
            <v>7.9947663999999996</v>
          </cell>
          <cell r="X45">
            <v>24.251402359371649</v>
          </cell>
          <cell r="Y45">
            <v>7.9870587820000001</v>
          </cell>
          <cell r="Z45">
            <v>23.797342798395505</v>
          </cell>
          <cell r="AA45">
            <v>7.8712062769999998</v>
          </cell>
          <cell r="AB45">
            <v>23.33256438864526</v>
          </cell>
          <cell r="AC45">
            <v>7.7066619440000004</v>
          </cell>
          <cell r="AD45">
            <v>22.588170876343774</v>
          </cell>
          <cell r="AE45">
            <v>7.484485447</v>
          </cell>
          <cell r="AF45">
            <v>21.926653858529225</v>
          </cell>
          <cell r="AG45">
            <v>7.2190638959999998</v>
          </cell>
        </row>
        <row r="46">
          <cell r="B46" t="str">
            <v>BOWDON</v>
          </cell>
          <cell r="C46">
            <v>22.9</v>
          </cell>
          <cell r="D46">
            <v>20.5</v>
          </cell>
          <cell r="E46">
            <v>27.5</v>
          </cell>
          <cell r="F46">
            <v>14.476083403642928</v>
          </cell>
          <cell r="G46">
            <v>4.0256789040000003</v>
          </cell>
          <cell r="H46">
            <v>14.56364084239606</v>
          </cell>
          <cell r="I46">
            <v>3.9830602439999998</v>
          </cell>
          <cell r="J46">
            <v>15.282962995368861</v>
          </cell>
          <cell r="K46">
            <v>4.0638538930000001</v>
          </cell>
          <cell r="L46">
            <v>15.520649568124457</v>
          </cell>
          <cell r="M46">
            <v>4.1513406550000003</v>
          </cell>
          <cell r="N46">
            <v>15.786887941697568</v>
          </cell>
          <cell r="O46">
            <v>4.2577903399999997</v>
          </cell>
          <cell r="P46">
            <v>16.253221968538895</v>
          </cell>
          <cell r="Q46">
            <v>4.388788505</v>
          </cell>
          <cell r="R46">
            <v>16.490593792923498</v>
          </cell>
          <cell r="S46">
            <v>4.5339991120000001</v>
          </cell>
          <cell r="T46">
            <v>16.891726164176916</v>
          </cell>
          <cell r="U46">
            <v>4.7122900769999996</v>
          </cell>
          <cell r="V46">
            <v>17.200730910568559</v>
          </cell>
          <cell r="W46">
            <v>4.912134451</v>
          </cell>
          <cell r="X46">
            <v>17.689633572365992</v>
          </cell>
          <cell r="Y46">
            <v>5.139172222</v>
          </cell>
          <cell r="Z46">
            <v>19.862108247831891</v>
          </cell>
          <cell r="AA46">
            <v>6.2689281210000001</v>
          </cell>
          <cell r="AB46">
            <v>21.819882107428903</v>
          </cell>
          <cell r="AC46">
            <v>7.2528364429999996</v>
          </cell>
          <cell r="AD46">
            <v>22.640731549394332</v>
          </cell>
          <cell r="AE46">
            <v>7.8088522630000003</v>
          </cell>
          <cell r="AF46">
            <v>23.010363451921975</v>
          </cell>
          <cell r="AG46">
            <v>8.1324313789999998</v>
          </cell>
        </row>
        <row r="47">
          <cell r="B47" t="str">
            <v>BRADFORD</v>
          </cell>
          <cell r="C47">
            <v>22.9</v>
          </cell>
          <cell r="D47">
            <v>20.5</v>
          </cell>
          <cell r="E47">
            <v>27.5</v>
          </cell>
          <cell r="F47">
            <v>13.270250827778366</v>
          </cell>
          <cell r="G47">
            <v>4.9147783150000004</v>
          </cell>
          <cell r="H47">
            <v>13.813811752599644</v>
          </cell>
          <cell r="I47">
            <v>4.8816436210000003</v>
          </cell>
          <cell r="J47">
            <v>14.811992230483629</v>
          </cell>
          <cell r="K47">
            <v>4.9941022679999998</v>
          </cell>
          <cell r="L47">
            <v>15.118284392890896</v>
          </cell>
          <cell r="M47">
            <v>5.1047359400000003</v>
          </cell>
          <cell r="N47">
            <v>15.431245633657822</v>
          </cell>
          <cell r="O47">
            <v>5.225947948</v>
          </cell>
          <cell r="P47">
            <v>15.621790613132893</v>
          </cell>
          <cell r="Q47">
            <v>5.3498242249999999</v>
          </cell>
          <cell r="R47">
            <v>15.845700449952087</v>
          </cell>
          <cell r="S47">
            <v>5.436507712</v>
          </cell>
          <cell r="T47">
            <v>16.158115909197321</v>
          </cell>
          <cell r="U47">
            <v>5.5292310120000003</v>
          </cell>
          <cell r="V47">
            <v>16.383997635969301</v>
          </cell>
          <cell r="W47">
            <v>5.6237611220000003</v>
          </cell>
          <cell r="X47">
            <v>16.680683033063943</v>
          </cell>
          <cell r="Y47">
            <v>5.7223793919999997</v>
          </cell>
          <cell r="Z47">
            <v>17.874167357707684</v>
          </cell>
          <cell r="AA47">
            <v>6.1681292780000003</v>
          </cell>
          <cell r="AB47">
            <v>20.655296366663769</v>
          </cell>
          <cell r="AC47">
            <v>6.5152451969999996</v>
          </cell>
          <cell r="AD47">
            <v>23.002641896985061</v>
          </cell>
          <cell r="AE47">
            <v>6.7030074720000004</v>
          </cell>
          <cell r="AF47">
            <v>25.193750980311982</v>
          </cell>
          <cell r="AG47">
            <v>6.7998840989999998</v>
          </cell>
        </row>
        <row r="48">
          <cell r="B48" t="str">
            <v>BRADSHAWGATE</v>
          </cell>
          <cell r="C48">
            <v>20.9</v>
          </cell>
          <cell r="D48">
            <v>20.9</v>
          </cell>
          <cell r="E48">
            <v>31.5</v>
          </cell>
          <cell r="F48">
            <v>10.683534422237038</v>
          </cell>
          <cell r="G48">
            <v>2.2993488929999999</v>
          </cell>
          <cell r="H48">
            <v>11.310432378653148</v>
          </cell>
          <cell r="I48">
            <v>2.2726572470000002</v>
          </cell>
          <cell r="J48">
            <v>12.353372417917418</v>
          </cell>
          <cell r="K48">
            <v>2.316804023</v>
          </cell>
          <cell r="L48">
            <v>12.578902296485937</v>
          </cell>
          <cell r="M48">
            <v>2.3589924830000002</v>
          </cell>
          <cell r="N48">
            <v>12.734086996600066</v>
          </cell>
          <cell r="O48">
            <v>2.4060198349999999</v>
          </cell>
          <cell r="P48">
            <v>12.896971896034334</v>
          </cell>
          <cell r="Q48">
            <v>2.458345596</v>
          </cell>
          <cell r="R48">
            <v>13.215008685293135</v>
          </cell>
          <cell r="S48">
            <v>2.5142776229999999</v>
          </cell>
          <cell r="T48">
            <v>13.382819570223365</v>
          </cell>
          <cell r="U48">
            <v>2.578209534</v>
          </cell>
          <cell r="V48">
            <v>13.472378678922215</v>
          </cell>
          <cell r="W48">
            <v>2.6467643810000001</v>
          </cell>
          <cell r="X48">
            <v>13.735112589653582</v>
          </cell>
          <cell r="Y48">
            <v>2.722099316</v>
          </cell>
          <cell r="Z48">
            <v>14.66050899468614</v>
          </cell>
          <cell r="AA48">
            <v>3.0082251750000002</v>
          </cell>
          <cell r="AB48">
            <v>16.488530927952574</v>
          </cell>
          <cell r="AC48">
            <v>3.2292346059999999</v>
          </cell>
          <cell r="AD48">
            <v>17.779543181153123</v>
          </cell>
          <cell r="AE48">
            <v>3.3361267539999999</v>
          </cell>
          <cell r="AF48">
            <v>18.792434418887307</v>
          </cell>
          <cell r="AG48">
            <v>3.3843246250000001</v>
          </cell>
        </row>
        <row r="49">
          <cell r="B49" t="str">
            <v>BRAMHALL</v>
          </cell>
          <cell r="C49">
            <v>17.5</v>
          </cell>
          <cell r="D49">
            <v>15.8</v>
          </cell>
          <cell r="E49">
            <v>21</v>
          </cell>
          <cell r="F49">
            <v>11.349074041570637</v>
          </cell>
          <cell r="G49">
            <v>2.5003149119999999</v>
          </cell>
          <cell r="H49">
            <v>11.320066006607723</v>
          </cell>
          <cell r="I49">
            <v>2.4911058740000001</v>
          </cell>
          <cell r="J49">
            <v>11.412016596944044</v>
          </cell>
          <cell r="K49">
            <v>2.5425848129999999</v>
          </cell>
          <cell r="L49">
            <v>11.823102029165227</v>
          </cell>
          <cell r="M49">
            <v>2.6075921179999999</v>
          </cell>
          <cell r="N49">
            <v>12.050009660235014</v>
          </cell>
          <cell r="O49">
            <v>2.6930469509999999</v>
          </cell>
          <cell r="P49">
            <v>12.300355009275808</v>
          </cell>
          <cell r="Q49">
            <v>2.8050850060000001</v>
          </cell>
          <cell r="R49">
            <v>12.605884149356896</v>
          </cell>
          <cell r="S49">
            <v>2.9350567010000002</v>
          </cell>
          <cell r="T49">
            <v>12.97927869055021</v>
          </cell>
          <cell r="U49">
            <v>3.1015898910000002</v>
          </cell>
          <cell r="V49">
            <v>13.350880640524547</v>
          </cell>
          <cell r="W49">
            <v>3.2916683789999999</v>
          </cell>
          <cell r="X49">
            <v>13.763203355097795</v>
          </cell>
          <cell r="Y49">
            <v>3.5125808219999999</v>
          </cell>
          <cell r="Z49">
            <v>15.727012266054217</v>
          </cell>
          <cell r="AA49">
            <v>4.687293639</v>
          </cell>
          <cell r="AB49">
            <v>16.962263443810077</v>
          </cell>
          <cell r="AC49">
            <v>5.4722665609999996</v>
          </cell>
          <cell r="AD49">
            <v>17.229151481695901</v>
          </cell>
          <cell r="AE49">
            <v>5.7288399549999998</v>
          </cell>
          <cell r="AF49">
            <v>17.049494444225846</v>
          </cell>
          <cell r="AG49">
            <v>5.8429650510000002</v>
          </cell>
        </row>
        <row r="50">
          <cell r="B50" t="str">
            <v>BRIDGEWATER</v>
          </cell>
          <cell r="C50">
            <v>23</v>
          </cell>
          <cell r="D50">
            <v>20.5</v>
          </cell>
          <cell r="E50">
            <v>27.5</v>
          </cell>
          <cell r="F50">
            <v>12.390725615558114</v>
          </cell>
          <cell r="G50">
            <v>4.3449433839999996</v>
          </cell>
          <cell r="H50">
            <v>12.902170539235247</v>
          </cell>
          <cell r="I50">
            <v>4.3130257060000003</v>
          </cell>
          <cell r="J50">
            <v>13.846543546184671</v>
          </cell>
          <cell r="K50">
            <v>4.4320675319999996</v>
          </cell>
          <cell r="L50">
            <v>14.133851401670613</v>
          </cell>
          <cell r="M50">
            <v>4.4961455020000001</v>
          </cell>
          <cell r="N50">
            <v>14.364454160559479</v>
          </cell>
          <cell r="O50">
            <v>4.559734723</v>
          </cell>
          <cell r="P50">
            <v>14.61184614418962</v>
          </cell>
          <cell r="Q50">
            <v>4.623254727</v>
          </cell>
          <cell r="R50">
            <v>14.844702669777407</v>
          </cell>
          <cell r="S50">
            <v>4.6836123619999999</v>
          </cell>
          <cell r="T50">
            <v>15.117297310126787</v>
          </cell>
          <cell r="U50">
            <v>4.7417704340000002</v>
          </cell>
          <cell r="V50">
            <v>15.296651790523347</v>
          </cell>
          <cell r="W50">
            <v>4.795759866</v>
          </cell>
          <cell r="X50">
            <v>15.516528520508105</v>
          </cell>
          <cell r="Y50">
            <v>4.8467247020000004</v>
          </cell>
          <cell r="Z50">
            <v>16.498715106781585</v>
          </cell>
          <cell r="AA50">
            <v>5.0607572579999998</v>
          </cell>
          <cell r="AB50">
            <v>17.702059641939126</v>
          </cell>
          <cell r="AC50">
            <v>5.2128240960000003</v>
          </cell>
          <cell r="AD50">
            <v>18.505079040790587</v>
          </cell>
          <cell r="AE50">
            <v>5.2998183189999999</v>
          </cell>
          <cell r="AF50">
            <v>19.17800598574491</v>
          </cell>
          <cell r="AG50">
            <v>5.3409092100000004</v>
          </cell>
        </row>
        <row r="51">
          <cell r="B51" t="str">
            <v>BRINKSWAY</v>
          </cell>
          <cell r="C51">
            <v>22.9</v>
          </cell>
          <cell r="D51">
            <v>20.5</v>
          </cell>
          <cell r="E51">
            <v>27.5</v>
          </cell>
          <cell r="F51">
            <v>9.3723319875631361</v>
          </cell>
          <cell r="G51">
            <v>3.0437231539999998</v>
          </cell>
          <cell r="H51">
            <v>9.2804122227804093</v>
          </cell>
          <cell r="I51">
            <v>3.01146052</v>
          </cell>
          <cell r="J51">
            <v>9.3697647784258375</v>
          </cell>
          <cell r="K51">
            <v>3.0635850819999999</v>
          </cell>
          <cell r="L51">
            <v>9.6090551844564818</v>
          </cell>
          <cell r="M51">
            <v>3.1164452740000002</v>
          </cell>
          <cell r="N51">
            <v>9.8887139850880885</v>
          </cell>
          <cell r="O51">
            <v>3.1786119350000002</v>
          </cell>
          <cell r="P51">
            <v>10.121323017567736</v>
          </cell>
          <cell r="Q51">
            <v>3.251481311</v>
          </cell>
          <cell r="R51">
            <v>10.321407921159668</v>
          </cell>
          <cell r="S51">
            <v>3.3298549830000002</v>
          </cell>
          <cell r="T51">
            <v>10.68252488346595</v>
          </cell>
          <cell r="U51">
            <v>3.4219664870000002</v>
          </cell>
          <cell r="V51">
            <v>11.011136022983791</v>
          </cell>
          <cell r="W51">
            <v>3.5211827640000002</v>
          </cell>
          <cell r="X51">
            <v>11.470332312925809</v>
          </cell>
          <cell r="Y51">
            <v>3.6307522310000002</v>
          </cell>
          <cell r="Z51">
            <v>13.455659641987049</v>
          </cell>
          <cell r="AA51">
            <v>4.1482526679999996</v>
          </cell>
          <cell r="AB51">
            <v>15.728191004940086</v>
          </cell>
          <cell r="AC51">
            <v>4.582149974</v>
          </cell>
          <cell r="AD51">
            <v>16.928680929613144</v>
          </cell>
          <cell r="AE51">
            <v>4.8103544180000002</v>
          </cell>
          <cell r="AF51">
            <v>17.534342148502432</v>
          </cell>
          <cell r="AG51">
            <v>4.9320110189999999</v>
          </cell>
        </row>
        <row r="52">
          <cell r="B52" t="str">
            <v>BROADHEATH</v>
          </cell>
          <cell r="C52">
            <v>36</v>
          </cell>
          <cell r="D52">
            <v>33</v>
          </cell>
          <cell r="E52">
            <v>45</v>
          </cell>
          <cell r="F52">
            <v>25.552188678884985</v>
          </cell>
          <cell r="G52">
            <v>6.0206112870000004</v>
          </cell>
          <cell r="H52">
            <v>25.345032522324797</v>
          </cell>
          <cell r="I52">
            <v>5.991846775</v>
          </cell>
          <cell r="J52">
            <v>25.918158671393996</v>
          </cell>
          <cell r="K52">
            <v>6.1162142819999996</v>
          </cell>
          <cell r="L52">
            <v>26.584212327759197</v>
          </cell>
          <cell r="M52">
            <v>6.2570710360000001</v>
          </cell>
          <cell r="N52">
            <v>27.003909444905542</v>
          </cell>
          <cell r="O52">
            <v>6.4301950940000001</v>
          </cell>
          <cell r="P52">
            <v>27.26296423420775</v>
          </cell>
          <cell r="Q52">
            <v>6.6439085650000003</v>
          </cell>
          <cell r="R52">
            <v>27.557850654409819</v>
          </cell>
          <cell r="S52">
            <v>6.8812182829999999</v>
          </cell>
          <cell r="T52">
            <v>28.375456739253426</v>
          </cell>
          <cell r="U52">
            <v>7.1724978989999997</v>
          </cell>
          <cell r="V52">
            <v>28.659107783234717</v>
          </cell>
          <cell r="W52">
            <v>7.4977537910000001</v>
          </cell>
          <cell r="X52">
            <v>29.369824844218744</v>
          </cell>
          <cell r="Y52">
            <v>7.8656792280000003</v>
          </cell>
          <cell r="Z52">
            <v>32.473851457740828</v>
          </cell>
          <cell r="AA52">
            <v>9.6906156269999997</v>
          </cell>
          <cell r="AB52">
            <v>35.827392377508033</v>
          </cell>
          <cell r="AC52">
            <v>11.27201966</v>
          </cell>
          <cell r="AD52">
            <v>37.76928333861872</v>
          </cell>
          <cell r="AE52">
            <v>12.16593129</v>
          </cell>
          <cell r="AF52">
            <v>39.291376252559587</v>
          </cell>
          <cell r="AG52">
            <v>12.69807366</v>
          </cell>
        </row>
        <row r="53">
          <cell r="B53" t="str">
            <v>BROADWAY</v>
          </cell>
          <cell r="C53">
            <v>22.9</v>
          </cell>
          <cell r="D53">
            <v>20.5</v>
          </cell>
          <cell r="E53">
            <v>27</v>
          </cell>
          <cell r="F53">
            <v>10.395903540943575</v>
          </cell>
          <cell r="G53">
            <v>2.8713769409999998</v>
          </cell>
          <cell r="H53">
            <v>10.40235176372296</v>
          </cell>
          <cell r="I53">
            <v>2.83941102</v>
          </cell>
          <cell r="J53">
            <v>10.47050439060019</v>
          </cell>
          <cell r="K53">
            <v>2.892715489</v>
          </cell>
          <cell r="L53">
            <v>10.645583160171681</v>
          </cell>
          <cell r="M53">
            <v>2.9569888660000001</v>
          </cell>
          <cell r="N53">
            <v>10.863819569342755</v>
          </cell>
          <cell r="O53">
            <v>3.0426467389999998</v>
          </cell>
          <cell r="P53">
            <v>11.048233444210577</v>
          </cell>
          <cell r="Q53">
            <v>3.1533787680000001</v>
          </cell>
          <cell r="R53">
            <v>11.33569302437299</v>
          </cell>
          <cell r="S53">
            <v>3.280530132</v>
          </cell>
          <cell r="T53">
            <v>11.622784680308992</v>
          </cell>
          <cell r="U53">
            <v>3.442697291</v>
          </cell>
          <cell r="V53">
            <v>12.040483216756263</v>
          </cell>
          <cell r="W53">
            <v>3.6254406829999999</v>
          </cell>
          <cell r="X53">
            <v>12.402953597829063</v>
          </cell>
          <cell r="Y53">
            <v>3.8365080009999999</v>
          </cell>
          <cell r="Z53">
            <v>14.443178392943201</v>
          </cell>
          <cell r="AA53">
            <v>4.9407936699999997</v>
          </cell>
          <cell r="AB53">
            <v>16.428004384785464</v>
          </cell>
          <cell r="AC53">
            <v>5.909752063</v>
          </cell>
          <cell r="AD53">
            <v>17.273501625301439</v>
          </cell>
          <cell r="AE53">
            <v>6.4519861130000002</v>
          </cell>
          <cell r="AF53">
            <v>17.48133634557561</v>
          </cell>
          <cell r="AG53">
            <v>6.758265057</v>
          </cell>
        </row>
        <row r="54">
          <cell r="B54" t="str">
            <v>BUCKSHAW</v>
          </cell>
          <cell r="C54">
            <v>23</v>
          </cell>
          <cell r="D54">
            <v>20.5</v>
          </cell>
          <cell r="E54">
            <v>27.5</v>
          </cell>
          <cell r="F54">
            <v>10.029123964424628</v>
          </cell>
          <cell r="G54">
            <v>2.2764074339999998</v>
          </cell>
          <cell r="H54">
            <v>10.230576705530847</v>
          </cell>
          <cell r="I54">
            <v>2.245612773</v>
          </cell>
          <cell r="J54">
            <v>10.684007367234972</v>
          </cell>
          <cell r="K54">
            <v>2.2931883289999999</v>
          </cell>
          <cell r="L54">
            <v>10.854067427376155</v>
          </cell>
          <cell r="M54">
            <v>2.3401268609999999</v>
          </cell>
          <cell r="N54">
            <v>11.037979128163446</v>
          </cell>
          <cell r="O54">
            <v>2.396679974</v>
          </cell>
          <cell r="P54">
            <v>11.209594961664941</v>
          </cell>
          <cell r="Q54">
            <v>2.4658071270000002</v>
          </cell>
          <cell r="R54">
            <v>11.383372674832273</v>
          </cell>
          <cell r="S54">
            <v>2.5406679319999999</v>
          </cell>
          <cell r="T54">
            <v>11.593067600377246</v>
          </cell>
          <cell r="U54">
            <v>2.62924186</v>
          </cell>
          <cell r="V54">
            <v>11.795797316081902</v>
          </cell>
          <cell r="W54">
            <v>2.7271220230000002</v>
          </cell>
          <cell r="X54">
            <v>12.010533766137215</v>
          </cell>
          <cell r="Y54">
            <v>2.8416108590000002</v>
          </cell>
          <cell r="Z54">
            <v>13.003140337027549</v>
          </cell>
          <cell r="AA54">
            <v>3.437903269</v>
          </cell>
          <cell r="AB54">
            <v>13.770185635072956</v>
          </cell>
          <cell r="AC54">
            <v>3.946723558</v>
          </cell>
          <cell r="AD54">
            <v>14.064229182563981</v>
          </cell>
          <cell r="AE54">
            <v>4.2340338170000003</v>
          </cell>
          <cell r="AF54">
            <v>14.108023441592646</v>
          </cell>
          <cell r="AG54">
            <v>4.3766534750000003</v>
          </cell>
        </row>
        <row r="55">
          <cell r="B55" t="str">
            <v>BURNLEY</v>
          </cell>
          <cell r="C55">
            <v>22.9</v>
          </cell>
          <cell r="D55">
            <v>20.5</v>
          </cell>
          <cell r="E55">
            <v>27.5</v>
          </cell>
          <cell r="F55">
            <v>10.679997256876643</v>
          </cell>
          <cell r="G55">
            <v>2.5508460670000002</v>
          </cell>
          <cell r="H55">
            <v>10.494188061468279</v>
          </cell>
          <cell r="I55">
            <v>2.521935295</v>
          </cell>
          <cell r="J55">
            <v>10.691029139340214</v>
          </cell>
          <cell r="K55">
            <v>2.5589269670000001</v>
          </cell>
          <cell r="L55">
            <v>10.836028247091107</v>
          </cell>
          <cell r="M55">
            <v>2.6057046719999999</v>
          </cell>
          <cell r="N55">
            <v>10.857835595818862</v>
          </cell>
          <cell r="O55">
            <v>2.6703004290000001</v>
          </cell>
          <cell r="P55">
            <v>11.082524125121568</v>
          </cell>
          <cell r="Q55">
            <v>2.7623769239999998</v>
          </cell>
          <cell r="R55">
            <v>11.275300207488328</v>
          </cell>
          <cell r="S55">
            <v>2.8675336059999998</v>
          </cell>
          <cell r="T55">
            <v>11.558364718678501</v>
          </cell>
          <cell r="U55">
            <v>3.0001912769999999</v>
          </cell>
          <cell r="V55">
            <v>11.873553005542647</v>
          </cell>
          <cell r="W55">
            <v>3.153908334</v>
          </cell>
          <cell r="X55">
            <v>12.192506372949866</v>
          </cell>
          <cell r="Y55">
            <v>3.3411409710000002</v>
          </cell>
          <cell r="Z55">
            <v>13.736095142531846</v>
          </cell>
          <cell r="AA55">
            <v>4.4050810020000002</v>
          </cell>
          <cell r="AB55">
            <v>15.00355620258177</v>
          </cell>
          <cell r="AC55">
            <v>5.3749770879999996</v>
          </cell>
          <cell r="AD55">
            <v>15.316999460077488</v>
          </cell>
          <cell r="AE55">
            <v>5.6876683210000003</v>
          </cell>
          <cell r="AF55">
            <v>15.253934044343216</v>
          </cell>
          <cell r="AG55">
            <v>5.7909159130000001</v>
          </cell>
        </row>
        <row r="56">
          <cell r="B56" t="str">
            <v>BURNLEY CENTRE</v>
          </cell>
          <cell r="C56">
            <v>18.3</v>
          </cell>
          <cell r="D56">
            <v>18.3</v>
          </cell>
          <cell r="E56">
            <v>27.5</v>
          </cell>
          <cell r="F56">
            <v>12.104119987666079</v>
          </cell>
          <cell r="G56">
            <v>2.6831195910000001</v>
          </cell>
          <cell r="H56">
            <v>12.041861996758819</v>
          </cell>
          <cell r="I56">
            <v>2.669548437</v>
          </cell>
          <cell r="J56">
            <v>12.346545887458321</v>
          </cell>
          <cell r="K56">
            <v>2.7236376720000002</v>
          </cell>
          <cell r="L56">
            <v>12.451976428254518</v>
          </cell>
          <cell r="M56">
            <v>2.7827746750000002</v>
          </cell>
          <cell r="N56">
            <v>12.581358042508823</v>
          </cell>
          <cell r="O56">
            <v>2.848900746</v>
          </cell>
          <cell r="P56">
            <v>12.81656675310195</v>
          </cell>
          <cell r="Q56">
            <v>2.9142544510000001</v>
          </cell>
          <cell r="R56">
            <v>13.053150801364685</v>
          </cell>
          <cell r="S56">
            <v>2.9769329839999998</v>
          </cell>
          <cell r="T56">
            <v>13.307378950009531</v>
          </cell>
          <cell r="U56">
            <v>3.053680768</v>
          </cell>
          <cell r="V56">
            <v>13.528746149707203</v>
          </cell>
          <cell r="W56">
            <v>3.1371997089999999</v>
          </cell>
          <cell r="X56">
            <v>13.731715732129794</v>
          </cell>
          <cell r="Y56">
            <v>3.2305019320000001</v>
          </cell>
          <cell r="Z56">
            <v>14.65433338150674</v>
          </cell>
          <cell r="AA56">
            <v>3.65095831</v>
          </cell>
          <cell r="AB56">
            <v>16.338215559360957</v>
          </cell>
          <cell r="AC56">
            <v>3.9880112190000001</v>
          </cell>
          <cell r="AD56">
            <v>17.435874966014964</v>
          </cell>
          <cell r="AE56">
            <v>4.1586532739999997</v>
          </cell>
          <cell r="AF56">
            <v>18.187205847850635</v>
          </cell>
          <cell r="AG56">
            <v>4.2338514759999999</v>
          </cell>
        </row>
        <row r="57">
          <cell r="B57" t="str">
            <v>BURNLEY NORTH</v>
          </cell>
          <cell r="C57">
            <v>9</v>
          </cell>
          <cell r="D57">
            <v>9</v>
          </cell>
          <cell r="E57">
            <v>18</v>
          </cell>
          <cell r="F57">
            <v>8.5699115226043734</v>
          </cell>
          <cell r="G57">
            <v>1.8627896900000001</v>
          </cell>
          <cell r="H57">
            <v>8.4446313938069881</v>
          </cell>
          <cell r="I57">
            <v>1.867223085</v>
          </cell>
          <cell r="J57">
            <v>8.506251155704021</v>
          </cell>
          <cell r="K57">
            <v>1.9037304429999999</v>
          </cell>
          <cell r="L57">
            <v>8.6433430926884949</v>
          </cell>
          <cell r="M57">
            <v>1.9475806280000001</v>
          </cell>
          <cell r="N57">
            <v>8.6780780915716011</v>
          </cell>
          <cell r="O57">
            <v>2.0009361220000002</v>
          </cell>
          <cell r="P57">
            <v>8.7659460903710169</v>
          </cell>
          <cell r="Q57">
            <v>2.0654081290000001</v>
          </cell>
          <cell r="R57">
            <v>8.8916290802071831</v>
          </cell>
          <cell r="S57">
            <v>2.1329558369999999</v>
          </cell>
          <cell r="T57">
            <v>9.0458131219315412</v>
          </cell>
          <cell r="U57">
            <v>2.213508606</v>
          </cell>
          <cell r="V57">
            <v>9.1027781773075418</v>
          </cell>
          <cell r="W57">
            <v>2.2979157529999998</v>
          </cell>
          <cell r="X57">
            <v>9.1845468492651392</v>
          </cell>
          <cell r="Y57">
            <v>2.387512809</v>
          </cell>
          <cell r="Z57">
            <v>9.6310499560966711</v>
          </cell>
          <cell r="AA57">
            <v>2.794666318</v>
          </cell>
          <cell r="AB57">
            <v>10.188574648239353</v>
          </cell>
          <cell r="AC57">
            <v>3.058177492</v>
          </cell>
          <cell r="AD57">
            <v>10.630913075419556</v>
          </cell>
          <cell r="AE57">
            <v>3.124936822</v>
          </cell>
          <cell r="AF57">
            <v>10.90641272310566</v>
          </cell>
          <cell r="AG57">
            <v>3.1041692639999998</v>
          </cell>
        </row>
        <row r="58">
          <cell r="B58" t="str">
            <v>BURROW BECK</v>
          </cell>
          <cell r="C58">
            <v>22.9</v>
          </cell>
          <cell r="D58">
            <v>20.5</v>
          </cell>
          <cell r="E58">
            <v>27</v>
          </cell>
          <cell r="F58">
            <v>18.087604215697741</v>
          </cell>
          <cell r="G58">
            <v>1.5859229109999999</v>
          </cell>
          <cell r="H58">
            <v>17.701504492887633</v>
          </cell>
          <cell r="I58">
            <v>1.644601947</v>
          </cell>
          <cell r="J58">
            <v>18.562983330814703</v>
          </cell>
          <cell r="K58">
            <v>1.750857506</v>
          </cell>
          <cell r="L58">
            <v>18.366427404020257</v>
          </cell>
          <cell r="M58">
            <v>1.873791655</v>
          </cell>
          <cell r="N58">
            <v>18.680852831405971</v>
          </cell>
          <cell r="O58">
            <v>2.0138129930000002</v>
          </cell>
          <cell r="P58">
            <v>19.207186558124761</v>
          </cell>
          <cell r="Q58">
            <v>2.1809679430000002</v>
          </cell>
          <cell r="R58">
            <v>19.359269830890568</v>
          </cell>
          <cell r="S58">
            <v>2.3550289719999999</v>
          </cell>
          <cell r="T58">
            <v>19.749709947743572</v>
          </cell>
          <cell r="U58">
            <v>2.5607006189999999</v>
          </cell>
          <cell r="V58">
            <v>20.139581892666286</v>
          </cell>
          <cell r="W58">
            <v>2.773720607</v>
          </cell>
          <cell r="X58">
            <v>20.735671011967128</v>
          </cell>
          <cell r="Y58">
            <v>3.006518706</v>
          </cell>
          <cell r="Z58">
            <v>22.667979165050614</v>
          </cell>
          <cell r="AA58">
            <v>4.1484735449999999</v>
          </cell>
          <cell r="AB58">
            <v>24.779417972803131</v>
          </cell>
          <cell r="AC58">
            <v>5.0643135380000004</v>
          </cell>
          <cell r="AD58">
            <v>25.545604180185158</v>
          </cell>
          <cell r="AE58">
            <v>5.3385981749999996</v>
          </cell>
          <cell r="AF58">
            <v>25.197453588698842</v>
          </cell>
          <cell r="AG58">
            <v>5.3611784629999999</v>
          </cell>
        </row>
        <row r="59">
          <cell r="B59" t="str">
            <v>BURSCOUGH BRIDGE</v>
          </cell>
          <cell r="C59">
            <v>17.5</v>
          </cell>
          <cell r="D59">
            <v>15.8</v>
          </cell>
          <cell r="E59">
            <v>21</v>
          </cell>
          <cell r="F59">
            <v>11.257087569079049</v>
          </cell>
          <cell r="G59">
            <v>3.1685940100000001</v>
          </cell>
          <cell r="H59">
            <v>11.802769619992862</v>
          </cell>
          <cell r="I59">
            <v>3.1159468260000001</v>
          </cell>
          <cell r="J59">
            <v>12.666011537739989</v>
          </cell>
          <cell r="K59">
            <v>3.1703786520000001</v>
          </cell>
          <cell r="L59">
            <v>12.852411876072864</v>
          </cell>
          <cell r="M59">
            <v>3.2279922509999999</v>
          </cell>
          <cell r="N59">
            <v>13.035750222865682</v>
          </cell>
          <cell r="O59">
            <v>3.2988135179999998</v>
          </cell>
          <cell r="P59">
            <v>13.292267298518235</v>
          </cell>
          <cell r="Q59">
            <v>3.3872945300000001</v>
          </cell>
          <cell r="R59">
            <v>13.55513501928465</v>
          </cell>
          <cell r="S59">
            <v>3.4859380710000001</v>
          </cell>
          <cell r="T59">
            <v>13.84744950499387</v>
          </cell>
          <cell r="U59">
            <v>3.6074652559999998</v>
          </cell>
          <cell r="V59">
            <v>14.132964392621473</v>
          </cell>
          <cell r="W59">
            <v>3.7436417990000002</v>
          </cell>
          <cell r="X59">
            <v>14.488526738662284</v>
          </cell>
          <cell r="Y59">
            <v>3.9005650269999999</v>
          </cell>
          <cell r="Z59">
            <v>16.241289515016494</v>
          </cell>
          <cell r="AA59">
            <v>4.7001297360000001</v>
          </cell>
          <cell r="AB59">
            <v>18.044426813866025</v>
          </cell>
          <cell r="AC59">
            <v>5.3951189639999999</v>
          </cell>
          <cell r="AD59">
            <v>18.797636685552025</v>
          </cell>
          <cell r="AE59">
            <v>5.7048373540000004</v>
          </cell>
          <cell r="AF59">
            <v>19.047890411527824</v>
          </cell>
          <cell r="AG59">
            <v>5.8223920180000004</v>
          </cell>
        </row>
        <row r="60">
          <cell r="B60" t="str">
            <v>BURY TOWN CENTRE</v>
          </cell>
          <cell r="C60">
            <v>22.9</v>
          </cell>
          <cell r="D60">
            <v>20.5</v>
          </cell>
          <cell r="E60">
            <v>27</v>
          </cell>
          <cell r="F60">
            <v>13.30523543883538</v>
          </cell>
          <cell r="G60">
            <v>4.6929857339999996</v>
          </cell>
          <cell r="H60">
            <v>13.375230516398309</v>
          </cell>
          <cell r="I60">
            <v>4.6061960290000004</v>
          </cell>
          <cell r="J60">
            <v>13.761132864105933</v>
          </cell>
          <cell r="K60">
            <v>4.6842533030000002</v>
          </cell>
          <cell r="L60">
            <v>14.015996108689723</v>
          </cell>
          <cell r="M60">
            <v>4.7600397360000004</v>
          </cell>
          <cell r="N60">
            <v>14.354067164968843</v>
          </cell>
          <cell r="O60">
            <v>4.8463811120000004</v>
          </cell>
          <cell r="P60">
            <v>14.644274625247345</v>
          </cell>
          <cell r="Q60">
            <v>4.9471695130000004</v>
          </cell>
          <cell r="R60">
            <v>14.86430040758434</v>
          </cell>
          <cell r="S60">
            <v>5.0543277910000004</v>
          </cell>
          <cell r="T60">
            <v>15.221110978255719</v>
          </cell>
          <cell r="U60">
            <v>5.1810235950000001</v>
          </cell>
          <cell r="V60">
            <v>15.658451916149259</v>
          </cell>
          <cell r="W60">
            <v>5.3190564849999999</v>
          </cell>
          <cell r="X60">
            <v>16.066590335604154</v>
          </cell>
          <cell r="Y60">
            <v>5.4707672189999998</v>
          </cell>
          <cell r="Z60">
            <v>18.23767028894542</v>
          </cell>
          <cell r="AA60">
            <v>6.2231950630000004</v>
          </cell>
          <cell r="AB60">
            <v>20.430444892020265</v>
          </cell>
          <cell r="AC60">
            <v>6.8607778049999997</v>
          </cell>
          <cell r="AD60">
            <v>21.757824352289852</v>
          </cell>
          <cell r="AE60">
            <v>7.2044853260000004</v>
          </cell>
          <cell r="AF60">
            <v>22.666439799171929</v>
          </cell>
          <cell r="AG60">
            <v>7.3814247259999997</v>
          </cell>
        </row>
        <row r="61">
          <cell r="B61" t="str">
            <v>CRAGGS ROW &amp; BUSHELL ST</v>
          </cell>
          <cell r="C61">
            <v>22.9</v>
          </cell>
          <cell r="D61">
            <v>20.5</v>
          </cell>
          <cell r="E61">
            <v>27</v>
          </cell>
          <cell r="F61">
            <v>16.487564201886443</v>
          </cell>
          <cell r="G61">
            <v>4.7310040669999998</v>
          </cell>
          <cell r="H61">
            <v>16.137664025960536</v>
          </cell>
          <cell r="I61">
            <v>4.6290129789999996</v>
          </cell>
          <cell r="J61">
            <v>16.266141395821037</v>
          </cell>
          <cell r="K61">
            <v>4.6716875350000002</v>
          </cell>
          <cell r="L61">
            <v>16.476131139109427</v>
          </cell>
          <cell r="M61">
            <v>4.7136329540000004</v>
          </cell>
          <cell r="N61">
            <v>16.639399321566707</v>
          </cell>
          <cell r="O61">
            <v>4.7680757150000002</v>
          </cell>
          <cell r="P61">
            <v>16.787392184864064</v>
          </cell>
          <cell r="Q61">
            <v>4.8399782509999998</v>
          </cell>
          <cell r="R61">
            <v>17.038794604695816</v>
          </cell>
          <cell r="S61">
            <v>4.9185485489999996</v>
          </cell>
          <cell r="T61">
            <v>17.283371189273538</v>
          </cell>
          <cell r="U61">
            <v>5.0157461139999997</v>
          </cell>
          <cell r="V61">
            <v>17.452342159369454</v>
          </cell>
          <cell r="W61">
            <v>5.1224509740000004</v>
          </cell>
          <cell r="X61">
            <v>17.781701757444463</v>
          </cell>
          <cell r="Y61">
            <v>5.2462439879999998</v>
          </cell>
          <cell r="Z61">
            <v>19.180583557408543</v>
          </cell>
          <cell r="AA61">
            <v>5.8483249839999996</v>
          </cell>
          <cell r="AB61">
            <v>21.291807991335265</v>
          </cell>
          <cell r="AC61">
            <v>6.3557770189999996</v>
          </cell>
          <cell r="AD61">
            <v>22.585230209750193</v>
          </cell>
          <cell r="AE61">
            <v>6.601831228</v>
          </cell>
          <cell r="AF61">
            <v>23.291890063175572</v>
          </cell>
          <cell r="AG61">
            <v>6.7049315519999997</v>
          </cell>
        </row>
        <row r="62">
          <cell r="B62" t="str">
            <v>CAMPBELL ST</v>
          </cell>
          <cell r="C62">
            <v>17.5</v>
          </cell>
          <cell r="D62">
            <v>15.8</v>
          </cell>
          <cell r="E62">
            <v>21</v>
          </cell>
          <cell r="F62">
            <v>10.32369581990584</v>
          </cell>
          <cell r="G62">
            <v>1.2055716089999999</v>
          </cell>
          <cell r="H62">
            <v>10.212532493664765</v>
          </cell>
          <cell r="I62">
            <v>1.2304597589999999</v>
          </cell>
          <cell r="J62">
            <v>10.522382028816811</v>
          </cell>
          <cell r="K62">
            <v>1.271961892</v>
          </cell>
          <cell r="L62">
            <v>10.696308695491581</v>
          </cell>
          <cell r="M62">
            <v>1.325537355</v>
          </cell>
          <cell r="N62">
            <v>10.89635244892931</v>
          </cell>
          <cell r="O62">
            <v>1.3937708289999999</v>
          </cell>
          <cell r="P62">
            <v>11.060462537431745</v>
          </cell>
          <cell r="Q62">
            <v>1.4808793339999999</v>
          </cell>
          <cell r="R62">
            <v>11.243723641054425</v>
          </cell>
          <cell r="S62">
            <v>1.5708516370000001</v>
          </cell>
          <cell r="T62">
            <v>11.471998747904999</v>
          </cell>
          <cell r="U62">
            <v>1.6817583490000001</v>
          </cell>
          <cell r="V62">
            <v>11.693996088043232</v>
          </cell>
          <cell r="W62">
            <v>1.809286892</v>
          </cell>
          <cell r="X62">
            <v>11.936613949268468</v>
          </cell>
          <cell r="Y62">
            <v>1.9584112330000001</v>
          </cell>
          <cell r="Z62">
            <v>12.982305738013403</v>
          </cell>
          <cell r="AA62">
            <v>2.691457019</v>
          </cell>
          <cell r="AB62">
            <v>14.014067900310932</v>
          </cell>
          <cell r="AC62">
            <v>3.3798971010000001</v>
          </cell>
          <cell r="AD62">
            <v>14.510359755472992</v>
          </cell>
          <cell r="AE62">
            <v>3.761100554</v>
          </cell>
          <cell r="AF62">
            <v>14.719118637621499</v>
          </cell>
          <cell r="AG62">
            <v>3.9818640529999998</v>
          </cell>
        </row>
        <row r="63">
          <cell r="B63" t="str">
            <v>CANNON ST</v>
          </cell>
          <cell r="C63">
            <v>36</v>
          </cell>
          <cell r="D63">
            <v>32</v>
          </cell>
          <cell r="E63">
            <v>57</v>
          </cell>
          <cell r="F63">
            <v>24.749860620454086</v>
          </cell>
          <cell r="G63">
            <v>4.3205099540000003</v>
          </cell>
          <cell r="H63">
            <v>24.618204064371959</v>
          </cell>
          <cell r="I63">
            <v>4.2183168709999999</v>
          </cell>
          <cell r="J63">
            <v>25.540137693745795</v>
          </cell>
          <cell r="K63">
            <v>4.3112852610000001</v>
          </cell>
          <cell r="L63">
            <v>25.973575060063826</v>
          </cell>
          <cell r="M63">
            <v>4.3847462679999998</v>
          </cell>
          <cell r="N63">
            <v>26.287487804284094</v>
          </cell>
          <cell r="O63">
            <v>4.4563033570000004</v>
          </cell>
          <cell r="P63">
            <v>26.627845615099542</v>
          </cell>
          <cell r="Q63">
            <v>4.5263425780000004</v>
          </cell>
          <cell r="R63">
            <v>27.037478392952814</v>
          </cell>
          <cell r="S63">
            <v>4.5925077019999998</v>
          </cell>
          <cell r="T63">
            <v>27.270694859952393</v>
          </cell>
          <cell r="U63">
            <v>4.6552866640000001</v>
          </cell>
          <cell r="V63">
            <v>27.550174474695361</v>
          </cell>
          <cell r="W63">
            <v>4.7131557160000002</v>
          </cell>
          <cell r="X63">
            <v>27.93146701618382</v>
          </cell>
          <cell r="Y63">
            <v>4.7674897740000004</v>
          </cell>
          <cell r="Z63">
            <v>28.9638553810323</v>
          </cell>
          <cell r="AA63">
            <v>4.9458868489999999</v>
          </cell>
          <cell r="AB63">
            <v>31.14073549480608</v>
          </cell>
          <cell r="AC63">
            <v>5.0488613039999999</v>
          </cell>
          <cell r="AD63">
            <v>32.993400309413062</v>
          </cell>
          <cell r="AE63">
            <v>5.1055677260000003</v>
          </cell>
          <cell r="AF63">
            <v>34.63302264342002</v>
          </cell>
          <cell r="AG63">
            <v>5.1224672340000001</v>
          </cell>
        </row>
        <row r="64">
          <cell r="B64" t="str">
            <v>CAPONTREE</v>
          </cell>
          <cell r="C64">
            <v>22.9</v>
          </cell>
          <cell r="D64">
            <v>20.5</v>
          </cell>
          <cell r="E64">
            <v>27</v>
          </cell>
          <cell r="F64">
            <v>6.9681795550392769</v>
          </cell>
          <cell r="G64">
            <v>2.0558317860000002</v>
          </cell>
          <cell r="H64">
            <v>6.9423545214294657</v>
          </cell>
          <cell r="I64">
            <v>2.073819876</v>
          </cell>
          <cell r="J64">
            <v>7.043317515195759</v>
          </cell>
          <cell r="K64">
            <v>2.116125083</v>
          </cell>
          <cell r="L64">
            <v>7.1654144138263325</v>
          </cell>
          <cell r="M64">
            <v>2.1638843959999998</v>
          </cell>
          <cell r="N64">
            <v>7.3492496006605128</v>
          </cell>
          <cell r="O64">
            <v>2.2228548510000001</v>
          </cell>
          <cell r="P64">
            <v>7.5123431238397869</v>
          </cell>
          <cell r="Q64">
            <v>2.295413103</v>
          </cell>
          <cell r="R64">
            <v>7.6871626923336702</v>
          </cell>
          <cell r="S64">
            <v>2.3783516929999999</v>
          </cell>
          <cell r="T64">
            <v>7.921570146140386</v>
          </cell>
          <cell r="U64">
            <v>2.4803108489999999</v>
          </cell>
          <cell r="V64">
            <v>8.1509246792740537</v>
          </cell>
          <cell r="W64">
            <v>2.596282193</v>
          </cell>
          <cell r="X64">
            <v>8.4353507406950836</v>
          </cell>
          <cell r="Y64">
            <v>2.729291731</v>
          </cell>
          <cell r="Z64">
            <v>10.045418390914218</v>
          </cell>
          <cell r="AA64">
            <v>3.399621378</v>
          </cell>
          <cell r="AB64">
            <v>11.762473692864724</v>
          </cell>
          <cell r="AC64">
            <v>3.9914938430000002</v>
          </cell>
          <cell r="AD64">
            <v>12.355246062720649</v>
          </cell>
          <cell r="AE64">
            <v>4.3040364240000004</v>
          </cell>
          <cell r="AF64">
            <v>12.511973304576262</v>
          </cell>
          <cell r="AG64">
            <v>4.4700346089999998</v>
          </cell>
        </row>
        <row r="65">
          <cell r="B65" t="str">
            <v>CARLETON</v>
          </cell>
          <cell r="C65">
            <v>5</v>
          </cell>
          <cell r="D65">
            <v>5</v>
          </cell>
          <cell r="E65">
            <v>7.5</v>
          </cell>
          <cell r="F65">
            <v>1.9359855053374515</v>
          </cell>
          <cell r="G65">
            <v>0.497680079</v>
          </cell>
          <cell r="H65">
            <v>1.8993464534431668</v>
          </cell>
          <cell r="I65">
            <v>0.49123815100000001</v>
          </cell>
          <cell r="J65">
            <v>1.9611900039853476</v>
          </cell>
          <cell r="K65">
            <v>0.50911672799999996</v>
          </cell>
          <cell r="L65">
            <v>2.0040814359081791</v>
          </cell>
          <cell r="M65">
            <v>0.52791249100000004</v>
          </cell>
          <cell r="N65">
            <v>2.0459978996097909</v>
          </cell>
          <cell r="O65">
            <v>0.54896762300000002</v>
          </cell>
          <cell r="P65">
            <v>2.106949518897768</v>
          </cell>
          <cell r="Q65">
            <v>0.571000485</v>
          </cell>
          <cell r="R65">
            <v>2.1634906595463295</v>
          </cell>
          <cell r="S65">
            <v>0.59253896900000003</v>
          </cell>
          <cell r="T65">
            <v>2.225528859352393</v>
          </cell>
          <cell r="U65">
            <v>0.61886478499999997</v>
          </cell>
          <cell r="V65">
            <v>2.2798244203080844</v>
          </cell>
          <cell r="W65">
            <v>0.647035676</v>
          </cell>
          <cell r="X65">
            <v>2.3633827041698527</v>
          </cell>
          <cell r="Y65">
            <v>0.68188660599999995</v>
          </cell>
          <cell r="Z65">
            <v>2.9154523838457274</v>
          </cell>
          <cell r="AA65">
            <v>0.90348194100000001</v>
          </cell>
          <cell r="AB65">
            <v>3.7111586076944376</v>
          </cell>
          <cell r="AC65">
            <v>1.0352732440000001</v>
          </cell>
          <cell r="AD65">
            <v>4.0206354919665381</v>
          </cell>
          <cell r="AE65">
            <v>1.089566048</v>
          </cell>
          <cell r="AF65">
            <v>4.150343451068907</v>
          </cell>
          <cell r="AG65">
            <v>1.1072761010000001</v>
          </cell>
        </row>
        <row r="66">
          <cell r="B66" t="str">
            <v>CARLISLE NORTH</v>
          </cell>
          <cell r="C66">
            <v>24.5</v>
          </cell>
          <cell r="D66">
            <v>24.5</v>
          </cell>
          <cell r="E66">
            <v>45</v>
          </cell>
          <cell r="F66">
            <v>12.21567772403073</v>
          </cell>
          <cell r="G66">
            <v>3.0033717860000002</v>
          </cell>
          <cell r="H66">
            <v>12.341867799378655</v>
          </cell>
          <cell r="I66">
            <v>2.966930944</v>
          </cell>
          <cell r="J66">
            <v>12.881822070791427</v>
          </cell>
          <cell r="K66">
            <v>3.0126365169999998</v>
          </cell>
          <cell r="L66">
            <v>13.002722883784717</v>
          </cell>
          <cell r="M66">
            <v>3.0540518369999998</v>
          </cell>
          <cell r="N66">
            <v>13.293215930850213</v>
          </cell>
          <cell r="O66">
            <v>3.1009848199999999</v>
          </cell>
          <cell r="P66">
            <v>13.459268099784923</v>
          </cell>
          <cell r="Q66">
            <v>3.1540075299999999</v>
          </cell>
          <cell r="R66">
            <v>13.514832036882414</v>
          </cell>
          <cell r="S66">
            <v>3.2120541660000002</v>
          </cell>
          <cell r="T66">
            <v>13.818618275188815</v>
          </cell>
          <cell r="U66">
            <v>3.2777567350000001</v>
          </cell>
          <cell r="V66">
            <v>13.974903715404297</v>
          </cell>
          <cell r="W66">
            <v>3.3512924879999999</v>
          </cell>
          <cell r="X66">
            <v>14.150016898503386</v>
          </cell>
          <cell r="Y66">
            <v>3.4345458280000001</v>
          </cell>
          <cell r="Z66">
            <v>14.821464054549443</v>
          </cell>
          <cell r="AA66">
            <v>3.8807139620000002</v>
          </cell>
          <cell r="AB66">
            <v>15.795881116954693</v>
          </cell>
          <cell r="AC66">
            <v>4.2740567550000002</v>
          </cell>
          <cell r="AD66">
            <v>16.520275931461221</v>
          </cell>
          <cell r="AE66">
            <v>4.4384644160000004</v>
          </cell>
          <cell r="AF66">
            <v>16.851179998451624</v>
          </cell>
          <cell r="AG66">
            <v>4.492664853</v>
          </cell>
        </row>
        <row r="67">
          <cell r="B67" t="str">
            <v>CARR ST</v>
          </cell>
          <cell r="C67">
            <v>22.9</v>
          </cell>
          <cell r="D67">
            <v>20.5</v>
          </cell>
          <cell r="E67">
            <v>27</v>
          </cell>
          <cell r="F67">
            <v>14.252579300643896</v>
          </cell>
          <cell r="G67">
            <v>3.4553426919999999</v>
          </cell>
          <cell r="H67">
            <v>14.33791870269623</v>
          </cell>
          <cell r="I67">
            <v>3.4316392059999998</v>
          </cell>
          <cell r="J67">
            <v>14.793935709377539</v>
          </cell>
          <cell r="K67">
            <v>3.5089339370000001</v>
          </cell>
          <cell r="L67">
            <v>15.086500325466176</v>
          </cell>
          <cell r="M67">
            <v>3.5948216350000002</v>
          </cell>
          <cell r="N67">
            <v>15.406348863947287</v>
          </cell>
          <cell r="O67">
            <v>3.7030275719999999</v>
          </cell>
          <cell r="P67">
            <v>15.806500924158744</v>
          </cell>
          <cell r="Q67">
            <v>3.8440287400000002</v>
          </cell>
          <cell r="R67">
            <v>16.317362611727255</v>
          </cell>
          <cell r="S67">
            <v>3.9998699260000001</v>
          </cell>
          <cell r="T67">
            <v>16.852380662493069</v>
          </cell>
          <cell r="U67">
            <v>4.1936138969999996</v>
          </cell>
          <cell r="V67">
            <v>17.264048836465346</v>
          </cell>
          <cell r="W67">
            <v>4.4127258899999999</v>
          </cell>
          <cell r="X67">
            <v>17.872747598627782</v>
          </cell>
          <cell r="Y67">
            <v>4.6647735619999997</v>
          </cell>
          <cell r="Z67">
            <v>20.619017700093629</v>
          </cell>
          <cell r="AA67">
            <v>5.9964711399999997</v>
          </cell>
          <cell r="AB67">
            <v>22.690132258988395</v>
          </cell>
          <cell r="AC67">
            <v>7.1704708869999996</v>
          </cell>
          <cell r="AD67">
            <v>23.627762863613004</v>
          </cell>
          <cell r="AE67">
            <v>7.5923875560000003</v>
          </cell>
          <cell r="AF67">
            <v>24.04954625951423</v>
          </cell>
          <cell r="AG67">
            <v>7.7941851939999998</v>
          </cell>
        </row>
        <row r="68">
          <cell r="B68" t="str">
            <v>CASTLETON</v>
          </cell>
          <cell r="C68">
            <v>22.9</v>
          </cell>
          <cell r="D68">
            <v>20.5</v>
          </cell>
          <cell r="E68">
            <v>27.5</v>
          </cell>
          <cell r="F68">
            <v>15.815094402013578</v>
          </cell>
          <cell r="G68">
            <v>2.8171183489999998</v>
          </cell>
          <cell r="H68">
            <v>15.657491827921286</v>
          </cell>
          <cell r="I68">
            <v>2.7716584709999998</v>
          </cell>
          <cell r="J68">
            <v>16.298956126750724</v>
          </cell>
          <cell r="K68">
            <v>2.8272731019999999</v>
          </cell>
          <cell r="L68">
            <v>16.537997286235345</v>
          </cell>
          <cell r="M68">
            <v>2.88391756</v>
          </cell>
          <cell r="N68">
            <v>16.600240688647858</v>
          </cell>
          <cell r="O68">
            <v>2.954540443</v>
          </cell>
          <cell r="P68">
            <v>16.937132106676899</v>
          </cell>
          <cell r="Q68">
            <v>3.0490222519999999</v>
          </cell>
          <cell r="R68">
            <v>17.19241200820516</v>
          </cell>
          <cell r="S68">
            <v>3.1520839770000002</v>
          </cell>
          <cell r="T68">
            <v>17.52153806711333</v>
          </cell>
          <cell r="U68">
            <v>3.275046745</v>
          </cell>
          <cell r="V68">
            <v>17.610243779093729</v>
          </cell>
          <cell r="W68">
            <v>3.4156023960000002</v>
          </cell>
          <cell r="X68">
            <v>18.002820994054435</v>
          </cell>
          <cell r="Y68">
            <v>3.582988877</v>
          </cell>
          <cell r="Z68">
            <v>19.193036749210766</v>
          </cell>
          <cell r="AA68">
            <v>4.4665526120000001</v>
          </cell>
          <cell r="AB68">
            <v>20.594045711790567</v>
          </cell>
          <cell r="AC68">
            <v>5.2232090480000002</v>
          </cell>
          <cell r="AD68">
            <v>21.392270895274823</v>
          </cell>
          <cell r="AE68">
            <v>5.6804878609999996</v>
          </cell>
          <cell r="AF68">
            <v>21.835856620743652</v>
          </cell>
          <cell r="AG68">
            <v>5.9364633250000001</v>
          </cell>
        </row>
        <row r="69">
          <cell r="B69" t="str">
            <v>CATTERALL WATERWORKS</v>
          </cell>
          <cell r="C69">
            <v>9.6999999999999993</v>
          </cell>
          <cell r="D69">
            <v>9.6999999999999993</v>
          </cell>
          <cell r="E69">
            <v>7.5</v>
          </cell>
          <cell r="F69">
            <v>7.407916738391803</v>
          </cell>
          <cell r="G69">
            <v>2.8573676880000001</v>
          </cell>
          <cell r="H69">
            <v>7.3225599709254992</v>
          </cell>
          <cell r="I69">
            <v>2.7921733120000001</v>
          </cell>
          <cell r="J69">
            <v>7.4619939700661178</v>
          </cell>
          <cell r="K69">
            <v>2.8411116789999999</v>
          </cell>
          <cell r="L69">
            <v>7.5729073127389857</v>
          </cell>
          <cell r="M69">
            <v>2.8849410720000002</v>
          </cell>
          <cell r="N69">
            <v>7.7162683166458041</v>
          </cell>
          <cell r="O69">
            <v>2.9303838359999999</v>
          </cell>
          <cell r="P69">
            <v>7.7742601480346174</v>
          </cell>
          <cell r="Q69">
            <v>2.9786207779999998</v>
          </cell>
          <cell r="R69">
            <v>7.8147494519078498</v>
          </cell>
          <cell r="S69">
            <v>3.0282419969999999</v>
          </cell>
          <cell r="T69">
            <v>7.9318166128806924</v>
          </cell>
          <cell r="U69">
            <v>3.0832390589999998</v>
          </cell>
          <cell r="V69">
            <v>8.0050640655899254</v>
          </cell>
          <cell r="W69">
            <v>3.138707159</v>
          </cell>
          <cell r="X69">
            <v>8.0659629452776862</v>
          </cell>
          <cell r="Y69">
            <v>3.1996644089999999</v>
          </cell>
          <cell r="Z69">
            <v>8.4837916294180111</v>
          </cell>
          <cell r="AA69">
            <v>3.4611960169999998</v>
          </cell>
          <cell r="AB69">
            <v>8.9995713741240664</v>
          </cell>
          <cell r="AC69">
            <v>3.6600650539999999</v>
          </cell>
          <cell r="AD69">
            <v>9.2120983010854474</v>
          </cell>
          <cell r="AE69">
            <v>3.7461708429999998</v>
          </cell>
          <cell r="AF69">
            <v>9.2728374621978205</v>
          </cell>
          <cell r="AG69">
            <v>3.7688431630000001</v>
          </cell>
        </row>
        <row r="70">
          <cell r="B70" t="str">
            <v>CECIL ST</v>
          </cell>
          <cell r="C70">
            <v>22.3</v>
          </cell>
          <cell r="D70">
            <v>20.5</v>
          </cell>
          <cell r="E70">
            <v>27.5</v>
          </cell>
          <cell r="F70">
            <v>13.377868126613283</v>
          </cell>
          <cell r="G70">
            <v>4.3257133310000002</v>
          </cell>
          <cell r="H70">
            <v>13.201218208273248</v>
          </cell>
          <cell r="I70">
            <v>4.2361154049999996</v>
          </cell>
          <cell r="J70">
            <v>13.360694938804597</v>
          </cell>
          <cell r="K70">
            <v>4.2757682140000002</v>
          </cell>
          <cell r="L70">
            <v>13.502259908806264</v>
          </cell>
          <cell r="M70">
            <v>4.316531297</v>
          </cell>
          <cell r="N70">
            <v>13.714509309653186</v>
          </cell>
          <cell r="O70">
            <v>4.368613334</v>
          </cell>
          <cell r="P70">
            <v>13.913143967992703</v>
          </cell>
          <cell r="Q70">
            <v>4.4371472369999996</v>
          </cell>
          <cell r="R70">
            <v>14.169245449307949</v>
          </cell>
          <cell r="S70">
            <v>4.5150119599999998</v>
          </cell>
          <cell r="T70">
            <v>14.387046507981459</v>
          </cell>
          <cell r="U70">
            <v>4.6102034070000002</v>
          </cell>
          <cell r="V70">
            <v>14.696379504521614</v>
          </cell>
          <cell r="W70">
            <v>4.7170541930000001</v>
          </cell>
          <cell r="X70">
            <v>15.020422834221304</v>
          </cell>
          <cell r="Y70">
            <v>4.840468252</v>
          </cell>
          <cell r="Z70">
            <v>15.779700016054488</v>
          </cell>
          <cell r="AA70">
            <v>5.4480427029999996</v>
          </cell>
          <cell r="AB70">
            <v>16.603808368041996</v>
          </cell>
          <cell r="AC70">
            <v>5.9575579980000004</v>
          </cell>
          <cell r="AD70">
            <v>17.16107865894833</v>
          </cell>
          <cell r="AE70">
            <v>6.2167163170000004</v>
          </cell>
          <cell r="AF70">
            <v>17.686713000605206</v>
          </cell>
          <cell r="AG70">
            <v>6.3384410759999996</v>
          </cell>
        </row>
        <row r="71">
          <cell r="B71" t="str">
            <v>CENTRAL MANCHESTER</v>
          </cell>
          <cell r="C71">
            <v>29</v>
          </cell>
          <cell r="D71">
            <v>25.3</v>
          </cell>
          <cell r="E71">
            <v>38</v>
          </cell>
          <cell r="F71">
            <v>16.752688749288499</v>
          </cell>
          <cell r="G71">
            <v>5.6716299259999996</v>
          </cell>
          <cell r="H71">
            <v>16.961386336674327</v>
          </cell>
          <cell r="I71">
            <v>5.6106316549999997</v>
          </cell>
          <cell r="J71">
            <v>17.941647519148805</v>
          </cell>
          <cell r="K71">
            <v>5.7746790649999999</v>
          </cell>
          <cell r="L71">
            <v>20.349070689081788</v>
          </cell>
          <cell r="M71">
            <v>5.8734696929999997</v>
          </cell>
          <cell r="N71">
            <v>22.661710809626683</v>
          </cell>
          <cell r="O71">
            <v>5.9704583549999999</v>
          </cell>
          <cell r="P71">
            <v>28.920749706887062</v>
          </cell>
          <cell r="Q71">
            <v>6.0666039899999999</v>
          </cell>
          <cell r="R71">
            <v>37.268070507344589</v>
          </cell>
          <cell r="S71">
            <v>6.1585384420000002</v>
          </cell>
          <cell r="T71">
            <v>45.643226806423307</v>
          </cell>
          <cell r="U71">
            <v>6.2475898000000001</v>
          </cell>
          <cell r="V71">
            <v>47.785448684687999</v>
          </cell>
          <cell r="W71">
            <v>6.3310722559999997</v>
          </cell>
          <cell r="X71">
            <v>50.05848630320277</v>
          </cell>
          <cell r="Y71">
            <v>6.410488505</v>
          </cell>
          <cell r="Z71">
            <v>51.262471348233049</v>
          </cell>
          <cell r="AA71">
            <v>6.6718017190000003</v>
          </cell>
          <cell r="AB71">
            <v>53.004742068889357</v>
          </cell>
          <cell r="AC71">
            <v>6.8164432469999996</v>
          </cell>
          <cell r="AD71">
            <v>54.474687105053007</v>
          </cell>
          <cell r="AE71">
            <v>6.8835219270000003</v>
          </cell>
          <cell r="AF71">
            <v>55.813461558755975</v>
          </cell>
          <cell r="AG71">
            <v>6.9087019940000003</v>
          </cell>
        </row>
        <row r="72">
          <cell r="B72" t="str">
            <v>CHADDERTON</v>
          </cell>
          <cell r="C72">
            <v>38</v>
          </cell>
          <cell r="D72">
            <v>34</v>
          </cell>
          <cell r="E72">
            <v>45</v>
          </cell>
          <cell r="F72">
            <v>14.388639074358732</v>
          </cell>
          <cell r="G72">
            <v>3.13659781</v>
          </cell>
          <cell r="H72">
            <v>14.590047193602684</v>
          </cell>
          <cell r="I72">
            <v>3.0915167910000001</v>
          </cell>
          <cell r="J72">
            <v>15.116873618344087</v>
          </cell>
          <cell r="K72">
            <v>3.1445769449999998</v>
          </cell>
          <cell r="L72">
            <v>15.3550080112533</v>
          </cell>
          <cell r="M72">
            <v>3.1988992270000001</v>
          </cell>
          <cell r="N72">
            <v>15.528242512111822</v>
          </cell>
          <cell r="O72">
            <v>3.265798126</v>
          </cell>
          <cell r="P72">
            <v>15.699404011193415</v>
          </cell>
          <cell r="Q72">
            <v>3.3489502710000001</v>
          </cell>
          <cell r="R72">
            <v>15.892279740788638</v>
          </cell>
          <cell r="S72">
            <v>3.4416630279999998</v>
          </cell>
          <cell r="T72">
            <v>16.039202395358629</v>
          </cell>
          <cell r="U72">
            <v>3.5550081160000002</v>
          </cell>
          <cell r="V72">
            <v>16.24738722586968</v>
          </cell>
          <cell r="W72">
            <v>3.682970208</v>
          </cell>
          <cell r="X72">
            <v>16.499738208642675</v>
          </cell>
          <cell r="Y72">
            <v>3.830903867</v>
          </cell>
          <cell r="Z72">
            <v>17.326062948563404</v>
          </cell>
          <cell r="AA72">
            <v>4.6119610809999996</v>
          </cell>
          <cell r="AB72">
            <v>18.682463072894532</v>
          </cell>
          <cell r="AC72">
            <v>5.3011199040000001</v>
          </cell>
          <cell r="AD72">
            <v>19.769735570050166</v>
          </cell>
          <cell r="AE72">
            <v>5.7030088990000003</v>
          </cell>
          <cell r="AF72">
            <v>20.813991418746781</v>
          </cell>
          <cell r="AG72">
            <v>5.9352951840000001</v>
          </cell>
        </row>
        <row r="73">
          <cell r="B73" t="str">
            <v>CHAMBERHALL</v>
          </cell>
          <cell r="C73">
            <v>21.7</v>
          </cell>
          <cell r="D73">
            <v>20.5</v>
          </cell>
          <cell r="E73">
            <v>27</v>
          </cell>
          <cell r="F73">
            <v>17.546871296358297</v>
          </cell>
          <cell r="G73">
            <v>3.9777888830000001</v>
          </cell>
          <cell r="H73">
            <v>17.431141631930135</v>
          </cell>
          <cell r="I73">
            <v>3.9742024800000002</v>
          </cell>
          <cell r="J73">
            <v>17.611817399485204</v>
          </cell>
          <cell r="K73">
            <v>4.0494565859999998</v>
          </cell>
          <cell r="L73">
            <v>17.869339829006979</v>
          </cell>
          <cell r="M73">
            <v>4.1399447829999998</v>
          </cell>
          <cell r="N73">
            <v>18.261742686341279</v>
          </cell>
          <cell r="O73">
            <v>4.2548552669999999</v>
          </cell>
          <cell r="P73">
            <v>18.587236324694622</v>
          </cell>
          <cell r="Q73">
            <v>4.3994153279999999</v>
          </cell>
          <cell r="R73">
            <v>18.845646293271919</v>
          </cell>
          <cell r="S73">
            <v>4.5624865860000003</v>
          </cell>
          <cell r="T73">
            <v>19.283628485649896</v>
          </cell>
          <cell r="U73">
            <v>4.7656234949999998</v>
          </cell>
          <cell r="V73">
            <v>19.788914299531488</v>
          </cell>
          <cell r="W73">
            <v>4.99440901</v>
          </cell>
          <cell r="X73">
            <v>20.308240344890653</v>
          </cell>
          <cell r="Y73">
            <v>5.2548286759999998</v>
          </cell>
          <cell r="Z73">
            <v>22.258219207184784</v>
          </cell>
          <cell r="AA73">
            <v>6.5743271180000002</v>
          </cell>
          <cell r="AB73">
            <v>24.567048179415039</v>
          </cell>
          <cell r="AC73">
            <v>7.7199185449999996</v>
          </cell>
          <cell r="AD73">
            <v>26.020859154496911</v>
          </cell>
          <cell r="AE73">
            <v>8.3660490089999993</v>
          </cell>
          <cell r="AF73">
            <v>27.154752360926288</v>
          </cell>
          <cell r="AG73">
            <v>8.7396161509999999</v>
          </cell>
        </row>
        <row r="74">
          <cell r="B74" t="str">
            <v>CHAPEL WHARF</v>
          </cell>
          <cell r="C74">
            <v>22.9</v>
          </cell>
          <cell r="D74">
            <v>20.5</v>
          </cell>
          <cell r="E74">
            <v>27.5</v>
          </cell>
          <cell r="F74">
            <v>6.7945315749330764</v>
          </cell>
          <cell r="G74">
            <v>1.1604039610000001</v>
          </cell>
          <cell r="H74">
            <v>8.8129375891359967</v>
          </cell>
          <cell r="I74">
            <v>1.1589065700000001</v>
          </cell>
          <cell r="J74">
            <v>10.989984917392162</v>
          </cell>
          <cell r="K74">
            <v>1.175368838</v>
          </cell>
          <cell r="L74">
            <v>11.199046293317888</v>
          </cell>
          <cell r="M74">
            <v>1.1918051249999999</v>
          </cell>
          <cell r="N74">
            <v>11.33245929483004</v>
          </cell>
          <cell r="O74">
            <v>1.211647511</v>
          </cell>
          <cell r="P74">
            <v>11.438810243236466</v>
          </cell>
          <cell r="Q74">
            <v>1.23581341</v>
          </cell>
          <cell r="R74">
            <v>11.524743707874821</v>
          </cell>
          <cell r="S74">
            <v>1.2610588170000001</v>
          </cell>
          <cell r="T74">
            <v>11.638349625457973</v>
          </cell>
          <cell r="U74">
            <v>1.2891410510000001</v>
          </cell>
          <cell r="V74">
            <v>11.759210743504863</v>
          </cell>
          <cell r="W74">
            <v>1.319217501</v>
          </cell>
          <cell r="X74">
            <v>11.87456870388862</v>
          </cell>
          <cell r="Y74">
            <v>1.3546561509999999</v>
          </cell>
          <cell r="Z74">
            <v>12.517658517582804</v>
          </cell>
          <cell r="AA74">
            <v>1.5685797079999999</v>
          </cell>
          <cell r="AB74">
            <v>13.143060524524309</v>
          </cell>
          <cell r="AC74">
            <v>1.7850930169999999</v>
          </cell>
          <cell r="AD74">
            <v>13.499399070104225</v>
          </cell>
          <cell r="AE74">
            <v>1.896295541</v>
          </cell>
          <cell r="AF74">
            <v>13.759503058841053</v>
          </cell>
          <cell r="AG74">
            <v>1.963743325</v>
          </cell>
        </row>
        <row r="75">
          <cell r="B75" t="str">
            <v>CHASSEN RD</v>
          </cell>
          <cell r="C75">
            <v>16.600000000000001</v>
          </cell>
          <cell r="D75">
            <v>16.600000000000001</v>
          </cell>
          <cell r="E75">
            <v>27.5</v>
          </cell>
          <cell r="F75">
            <v>13.296235365866458</v>
          </cell>
          <cell r="G75">
            <v>3.2294831190000002</v>
          </cell>
          <cell r="H75">
            <v>12.939636916660399</v>
          </cell>
          <cell r="I75">
            <v>3.2041201940000001</v>
          </cell>
          <cell r="J75">
            <v>13.274403950798325</v>
          </cell>
          <cell r="K75">
            <v>3.2952331890000002</v>
          </cell>
          <cell r="L75">
            <v>13.595182329626855</v>
          </cell>
          <cell r="M75">
            <v>3.398789941</v>
          </cell>
          <cell r="N75">
            <v>13.891508270253562</v>
          </cell>
          <cell r="O75">
            <v>3.525301749</v>
          </cell>
          <cell r="P75">
            <v>14.475329094608494</v>
          </cell>
          <cell r="Q75">
            <v>3.6840818479999999</v>
          </cell>
          <cell r="R75">
            <v>14.688613968086932</v>
          </cell>
          <cell r="S75">
            <v>3.8624201829999998</v>
          </cell>
          <cell r="T75">
            <v>15.172739326829703</v>
          </cell>
          <cell r="U75">
            <v>4.0857256020000001</v>
          </cell>
          <cell r="V75">
            <v>15.538928122520383</v>
          </cell>
          <cell r="W75">
            <v>4.3373278690000001</v>
          </cell>
          <cell r="X75">
            <v>16.110757076640191</v>
          </cell>
          <cell r="Y75">
            <v>4.6260185729999996</v>
          </cell>
          <cell r="Z75">
            <v>18.653745704335456</v>
          </cell>
          <cell r="AA75">
            <v>6.1508565160000002</v>
          </cell>
          <cell r="AB75">
            <v>20.931184150829623</v>
          </cell>
          <cell r="AC75">
            <v>7.5085704739999999</v>
          </cell>
          <cell r="AD75">
            <v>21.640521964269276</v>
          </cell>
          <cell r="AE75">
            <v>7.8772049730000004</v>
          </cell>
          <cell r="AF75">
            <v>21.809118549056443</v>
          </cell>
          <cell r="AG75">
            <v>8.0262928030000005</v>
          </cell>
        </row>
        <row r="76">
          <cell r="B76" t="str">
            <v>CHATSWORTH ST</v>
          </cell>
          <cell r="C76">
            <v>20.100000000000001</v>
          </cell>
          <cell r="D76">
            <v>20.100000000000001</v>
          </cell>
          <cell r="E76">
            <v>27.5</v>
          </cell>
          <cell r="F76">
            <v>13.517762792293837</v>
          </cell>
          <cell r="G76">
            <v>3.2990449869999998</v>
          </cell>
          <cell r="H76">
            <v>13.313593837802113</v>
          </cell>
          <cell r="I76">
            <v>3.2688425040000002</v>
          </cell>
          <cell r="J76">
            <v>13.451979492069036</v>
          </cell>
          <cell r="K76">
            <v>3.3131687510000001</v>
          </cell>
          <cell r="L76">
            <v>13.514372893933844</v>
          </cell>
          <cell r="M76">
            <v>3.366214131</v>
          </cell>
          <cell r="N76">
            <v>13.643192776822419</v>
          </cell>
          <cell r="O76">
            <v>3.4324241139999998</v>
          </cell>
          <cell r="P76">
            <v>13.795380943185549</v>
          </cell>
          <cell r="Q76">
            <v>3.516571661</v>
          </cell>
          <cell r="R76">
            <v>13.97783605850988</v>
          </cell>
          <cell r="S76">
            <v>3.6127494499999999</v>
          </cell>
          <cell r="T76">
            <v>14.18586168089066</v>
          </cell>
          <cell r="U76">
            <v>3.732229255</v>
          </cell>
          <cell r="V76">
            <v>14.350792695500472</v>
          </cell>
          <cell r="W76">
            <v>3.8664189539999998</v>
          </cell>
          <cell r="X76">
            <v>14.608233683083959</v>
          </cell>
          <cell r="Y76">
            <v>4.0205502710000003</v>
          </cell>
          <cell r="Z76">
            <v>15.393971779635855</v>
          </cell>
          <cell r="AA76">
            <v>4.7053438620000003</v>
          </cell>
          <cell r="AB76">
            <v>16.925440489109096</v>
          </cell>
          <cell r="AC76">
            <v>5.2721629630000004</v>
          </cell>
          <cell r="AD76">
            <v>17.954488683436047</v>
          </cell>
          <cell r="AE76">
            <v>5.5649481310000004</v>
          </cell>
          <cell r="AF76">
            <v>18.603536934013981</v>
          </cell>
          <cell r="AG76">
            <v>5.7014641499999996</v>
          </cell>
        </row>
        <row r="77">
          <cell r="B77" t="str">
            <v>CHEADLE HEATH</v>
          </cell>
          <cell r="C77">
            <v>17.5</v>
          </cell>
          <cell r="D77">
            <v>15.8</v>
          </cell>
          <cell r="E77">
            <v>21</v>
          </cell>
          <cell r="F77">
            <v>11.861176643425875</v>
          </cell>
          <cell r="G77">
            <v>3.7302650439999998</v>
          </cell>
          <cell r="H77">
            <v>11.752790308822034</v>
          </cell>
          <cell r="I77">
            <v>3.672653376</v>
          </cell>
          <cell r="J77">
            <v>11.9552905241371</v>
          </cell>
          <cell r="K77">
            <v>3.7275864780000001</v>
          </cell>
          <cell r="L77">
            <v>12.108670033170666</v>
          </cell>
          <cell r="M77">
            <v>3.7835206289999999</v>
          </cell>
          <cell r="N77">
            <v>12.23471997946899</v>
          </cell>
          <cell r="O77">
            <v>3.8517770320000002</v>
          </cell>
          <cell r="P77">
            <v>12.479043390218711</v>
          </cell>
          <cell r="Q77">
            <v>3.9348991510000002</v>
          </cell>
          <cell r="R77">
            <v>12.705414516109172</v>
          </cell>
          <cell r="S77">
            <v>4.0270885710000002</v>
          </cell>
          <cell r="T77">
            <v>12.960420747876729</v>
          </cell>
          <cell r="U77">
            <v>4.139723923</v>
          </cell>
          <cell r="V77">
            <v>13.151590520710814</v>
          </cell>
          <cell r="W77">
            <v>4.2646446439999997</v>
          </cell>
          <cell r="X77">
            <v>13.482220730530329</v>
          </cell>
          <cell r="Y77">
            <v>4.4062186519999997</v>
          </cell>
          <cell r="Z77">
            <v>14.573357746793763</v>
          </cell>
          <cell r="AA77">
            <v>5.1378051579999999</v>
          </cell>
          <cell r="AB77">
            <v>15.950717908425965</v>
          </cell>
          <cell r="AC77">
            <v>5.7744967789999997</v>
          </cell>
          <cell r="AD77">
            <v>16.704352376235907</v>
          </cell>
          <cell r="AE77">
            <v>6.1273968139999999</v>
          </cell>
          <cell r="AF77">
            <v>17.186705132733533</v>
          </cell>
          <cell r="AG77">
            <v>6.3248303750000003</v>
          </cell>
        </row>
        <row r="78">
          <cell r="B78" t="str">
            <v>CHEADLE HULME</v>
          </cell>
          <cell r="C78">
            <v>22.9</v>
          </cell>
          <cell r="D78">
            <v>20.5</v>
          </cell>
          <cell r="E78">
            <v>27.5</v>
          </cell>
          <cell r="F78">
            <v>15.16498312573645</v>
          </cell>
          <cell r="G78">
            <v>4.9579988950000002</v>
          </cell>
          <cell r="H78">
            <v>14.794075058849705</v>
          </cell>
          <cell r="I78">
            <v>4.9022392039999998</v>
          </cell>
          <cell r="J78">
            <v>15.316937773432114</v>
          </cell>
          <cell r="K78">
            <v>4.986340513</v>
          </cell>
          <cell r="L78">
            <v>15.648801213302127</v>
          </cell>
          <cell r="M78">
            <v>5.0781255859999996</v>
          </cell>
          <cell r="N78">
            <v>15.963619002035484</v>
          </cell>
          <cell r="O78">
            <v>5.1961093959999998</v>
          </cell>
          <cell r="P78">
            <v>16.487977958629607</v>
          </cell>
          <cell r="Q78">
            <v>5.3488509410000002</v>
          </cell>
          <cell r="R78">
            <v>16.761207617125962</v>
          </cell>
          <cell r="S78">
            <v>5.5238469080000003</v>
          </cell>
          <cell r="T78">
            <v>17.289347484033811</v>
          </cell>
          <cell r="U78">
            <v>5.7442532999999996</v>
          </cell>
          <cell r="V78">
            <v>17.801434205322245</v>
          </cell>
          <cell r="W78">
            <v>5.9949435119999999</v>
          </cell>
          <cell r="X78">
            <v>18.423874153403823</v>
          </cell>
          <cell r="Y78">
            <v>6.2859094899999999</v>
          </cell>
          <cell r="Z78">
            <v>20.881295431192022</v>
          </cell>
          <cell r="AA78">
            <v>7.7972495930000001</v>
          </cell>
          <cell r="AB78">
            <v>22.756565807514527</v>
          </cell>
          <cell r="AC78">
            <v>9.121018114</v>
          </cell>
          <cell r="AD78">
            <v>23.257385684622044</v>
          </cell>
          <cell r="AE78">
            <v>9.5106969560000003</v>
          </cell>
          <cell r="AF78">
            <v>23.168651955443615</v>
          </cell>
          <cell r="AG78">
            <v>9.6372021920000002</v>
          </cell>
        </row>
        <row r="79">
          <cell r="B79" t="str">
            <v>CHEETHAM HILL</v>
          </cell>
          <cell r="C79">
            <v>17.5</v>
          </cell>
          <cell r="D79">
            <v>15.8</v>
          </cell>
          <cell r="E79">
            <v>21</v>
          </cell>
          <cell r="F79">
            <v>14.576291335971153</v>
          </cell>
          <cell r="G79">
            <v>4.0461658839999997</v>
          </cell>
          <cell r="H79">
            <v>14.353393527744888</v>
          </cell>
          <cell r="I79">
            <v>4.0372992190000003</v>
          </cell>
          <cell r="J79">
            <v>14.651315101221186</v>
          </cell>
          <cell r="K79">
            <v>4.0860204539999998</v>
          </cell>
          <cell r="L79">
            <v>14.895434690266983</v>
          </cell>
          <cell r="M79">
            <v>4.1493086359999998</v>
          </cell>
          <cell r="N79">
            <v>15.108094433168242</v>
          </cell>
          <cell r="O79">
            <v>4.2396076870000003</v>
          </cell>
          <cell r="P79">
            <v>15.32280400947081</v>
          </cell>
          <cell r="Q79">
            <v>4.3680255099999998</v>
          </cell>
          <cell r="R79">
            <v>15.731194889099013</v>
          </cell>
          <cell r="S79">
            <v>4.513733094</v>
          </cell>
          <cell r="T79">
            <v>16.02569921582684</v>
          </cell>
          <cell r="U79">
            <v>4.6897089449999996</v>
          </cell>
          <cell r="V79">
            <v>16.283866380725286</v>
          </cell>
          <cell r="W79">
            <v>4.8941714230000004</v>
          </cell>
          <cell r="X79">
            <v>16.745752026187208</v>
          </cell>
          <cell r="Y79">
            <v>5.1432448170000002</v>
          </cell>
          <cell r="Z79">
            <v>18.631307403413857</v>
          </cell>
          <cell r="AA79">
            <v>6.3582696150000002</v>
          </cell>
          <cell r="AB79">
            <v>20.270055721002976</v>
          </cell>
          <cell r="AC79">
            <v>7.3028795830000002</v>
          </cell>
          <cell r="AD79">
            <v>21.067993493053379</v>
          </cell>
          <cell r="AE79">
            <v>7.8381125389999999</v>
          </cell>
          <cell r="AF79">
            <v>21.365434423699099</v>
          </cell>
          <cell r="AG79">
            <v>8.1760824270000008</v>
          </cell>
        </row>
        <row r="80">
          <cell r="B80" t="str">
            <v>ALDERLEY &amp; CHELFORD</v>
          </cell>
          <cell r="C80">
            <v>28</v>
          </cell>
          <cell r="D80">
            <v>23</v>
          </cell>
          <cell r="E80">
            <v>35</v>
          </cell>
          <cell r="F80">
            <v>16.666095542127245</v>
          </cell>
          <cell r="G80">
            <v>3.9657769699999998</v>
          </cell>
          <cell r="H80">
            <v>16.362032049529986</v>
          </cell>
          <cell r="I80">
            <v>3.9089768180000002</v>
          </cell>
          <cell r="J80">
            <v>16.739147827608079</v>
          </cell>
          <cell r="K80">
            <v>4.004492291</v>
          </cell>
          <cell r="L80">
            <v>17.094306458764525</v>
          </cell>
          <cell r="M80">
            <v>4.1054607900000004</v>
          </cell>
          <cell r="N80">
            <v>17.491845928431552</v>
          </cell>
          <cell r="O80">
            <v>4.2259567669999996</v>
          </cell>
          <cell r="P80">
            <v>17.92180611898322</v>
          </cell>
          <cell r="Q80">
            <v>4.376177384</v>
          </cell>
          <cell r="R80">
            <v>18.362032177782709</v>
          </cell>
          <cell r="S80">
            <v>4.5428538959999996</v>
          </cell>
          <cell r="T80">
            <v>18.858867716873753</v>
          </cell>
          <cell r="U80">
            <v>4.7463087689999996</v>
          </cell>
          <cell r="V80">
            <v>19.386704583646235</v>
          </cell>
          <cell r="W80">
            <v>4.9748181669999996</v>
          </cell>
          <cell r="X80">
            <v>19.926952403298166</v>
          </cell>
          <cell r="Y80">
            <v>5.2410590370000003</v>
          </cell>
          <cell r="Z80">
            <v>22.801957939986774</v>
          </cell>
          <cell r="AA80">
            <v>6.3267935079999997</v>
          </cell>
          <cell r="AB80">
            <v>25.107982542547255</v>
          </cell>
          <cell r="AC80">
            <v>7.3099958989999996</v>
          </cell>
          <cell r="AD80">
            <v>25.701867122458353</v>
          </cell>
          <cell r="AE80">
            <v>7.837164918</v>
          </cell>
          <cell r="AF80">
            <v>25.653443462253804</v>
          </cell>
          <cell r="AG80">
            <v>8.1676879099999997</v>
          </cell>
        </row>
        <row r="81">
          <cell r="B81" t="str">
            <v>CHESTER RD T11 &amp; T12</v>
          </cell>
          <cell r="C81">
            <v>16</v>
          </cell>
          <cell r="D81">
            <v>14</v>
          </cell>
          <cell r="E81">
            <v>21</v>
          </cell>
          <cell r="F81">
            <v>8.6766984101760389</v>
          </cell>
          <cell r="G81">
            <v>3.983272114</v>
          </cell>
          <cell r="H81">
            <v>10.056470914445311</v>
          </cell>
          <cell r="I81">
            <v>3.8985780079999999</v>
          </cell>
          <cell r="J81">
            <v>11.663543886894027</v>
          </cell>
          <cell r="K81">
            <v>3.9622763220000001</v>
          </cell>
          <cell r="L81">
            <v>11.893615562039088</v>
          </cell>
          <cell r="M81">
            <v>4.0130609909999997</v>
          </cell>
          <cell r="N81">
            <v>11.968850031799501</v>
          </cell>
          <cell r="O81">
            <v>4.0654478369999998</v>
          </cell>
          <cell r="P81">
            <v>12.11331311763381</v>
          </cell>
          <cell r="Q81">
            <v>4.1195751740000004</v>
          </cell>
          <cell r="R81">
            <v>12.20334349337258</v>
          </cell>
          <cell r="S81">
            <v>4.1714226310000004</v>
          </cell>
          <cell r="T81">
            <v>12.380663312316967</v>
          </cell>
          <cell r="U81">
            <v>4.2260994869999999</v>
          </cell>
          <cell r="V81">
            <v>12.440719377649311</v>
          </cell>
          <cell r="W81">
            <v>4.2821026560000002</v>
          </cell>
          <cell r="X81">
            <v>12.544966788742824</v>
          </cell>
          <cell r="Y81">
            <v>4.3393075019999996</v>
          </cell>
          <cell r="Z81">
            <v>13.030872927399015</v>
          </cell>
          <cell r="AA81">
            <v>4.5725298959999998</v>
          </cell>
          <cell r="AB81">
            <v>13.935164118335194</v>
          </cell>
          <cell r="AC81">
            <v>4.860962604</v>
          </cell>
          <cell r="AD81">
            <v>14.617576846186417</v>
          </cell>
          <cell r="AE81">
            <v>4.9684151520000004</v>
          </cell>
          <cell r="AF81">
            <v>15.192337747004464</v>
          </cell>
          <cell r="AG81">
            <v>4.9890614290000004</v>
          </cell>
        </row>
        <row r="82">
          <cell r="B82" t="str">
            <v>CHESTER RD T13</v>
          </cell>
          <cell r="C82">
            <v>13.3</v>
          </cell>
          <cell r="D82">
            <v>11.5</v>
          </cell>
          <cell r="E82">
            <v>18</v>
          </cell>
          <cell r="F82">
            <v>4.3701048170522707</v>
          </cell>
          <cell r="G82">
            <v>1.0406509340000001</v>
          </cell>
          <cell r="H82">
            <v>4.3272930205015268</v>
          </cell>
          <cell r="I82">
            <v>1.023158461</v>
          </cell>
          <cell r="J82">
            <v>4.437986834372686</v>
          </cell>
          <cell r="K82">
            <v>1.0401661129999999</v>
          </cell>
          <cell r="L82">
            <v>4.4814720392858813</v>
          </cell>
          <cell r="M82">
            <v>1.0550204190000001</v>
          </cell>
          <cell r="N82">
            <v>4.5382585608963151</v>
          </cell>
          <cell r="O82">
            <v>1.071141592</v>
          </cell>
          <cell r="P82">
            <v>4.5986397214629235</v>
          </cell>
          <cell r="Q82">
            <v>1.0888059510000001</v>
          </cell>
          <cell r="R82">
            <v>4.6695948671266052</v>
          </cell>
          <cell r="S82">
            <v>1.1066472220000001</v>
          </cell>
          <cell r="T82">
            <v>4.7335872097244982</v>
          </cell>
          <cell r="U82">
            <v>1.126387794</v>
          </cell>
          <cell r="V82">
            <v>4.7943990055016572</v>
          </cell>
          <cell r="W82">
            <v>1.1473080710000001</v>
          </cell>
          <cell r="X82">
            <v>4.8668661719755058</v>
          </cell>
          <cell r="Y82">
            <v>1.1699302650000001</v>
          </cell>
          <cell r="Z82">
            <v>5.1873432205286116</v>
          </cell>
          <cell r="AA82">
            <v>1.259676172</v>
          </cell>
          <cell r="AB82">
            <v>5.7567379077042897</v>
          </cell>
          <cell r="AC82">
            <v>1.328870633</v>
          </cell>
          <cell r="AD82">
            <v>6.1527279530631942</v>
          </cell>
          <cell r="AE82">
            <v>1.3618028259999999</v>
          </cell>
          <cell r="AF82">
            <v>6.4996004950467521</v>
          </cell>
          <cell r="AG82">
            <v>1.3780568989999999</v>
          </cell>
        </row>
        <row r="83">
          <cell r="B83" t="str">
            <v>CHORLEY SOUTH</v>
          </cell>
          <cell r="C83">
            <v>17.5</v>
          </cell>
          <cell r="D83">
            <v>15.8</v>
          </cell>
          <cell r="E83">
            <v>21</v>
          </cell>
          <cell r="F83">
            <v>15.23307545850102</v>
          </cell>
          <cell r="G83">
            <v>3.6562635179999998</v>
          </cell>
          <cell r="H83">
            <v>15.243995168090766</v>
          </cell>
          <cell r="I83">
            <v>3.6397696160000002</v>
          </cell>
          <cell r="J83">
            <v>15.732704519880999</v>
          </cell>
          <cell r="K83">
            <v>3.7530868220000002</v>
          </cell>
          <cell r="L83">
            <v>16.108232877631977</v>
          </cell>
          <cell r="M83">
            <v>3.8753171919999998</v>
          </cell>
          <cell r="N83">
            <v>16.58107177933644</v>
          </cell>
          <cell r="O83">
            <v>4.0191832959999996</v>
          </cell>
          <cell r="P83">
            <v>17.084900598821676</v>
          </cell>
          <cell r="Q83">
            <v>4.1923055170000003</v>
          </cell>
          <cell r="R83">
            <v>17.589731405265539</v>
          </cell>
          <cell r="S83">
            <v>4.3815904510000001</v>
          </cell>
          <cell r="T83">
            <v>18.185038136238937</v>
          </cell>
          <cell r="U83">
            <v>4.6120629659999999</v>
          </cell>
          <cell r="V83">
            <v>18.793928668877008</v>
          </cell>
          <cell r="W83">
            <v>4.8673798819999998</v>
          </cell>
          <cell r="X83">
            <v>19.502610698490258</v>
          </cell>
          <cell r="Y83">
            <v>5.1594000659999999</v>
          </cell>
          <cell r="Z83">
            <v>22.750908058780375</v>
          </cell>
          <cell r="AA83">
            <v>6.5384498080000002</v>
          </cell>
          <cell r="AB83">
            <v>25.33770850040159</v>
          </cell>
          <cell r="AC83">
            <v>7.5318925500000002</v>
          </cell>
          <cell r="AD83">
            <v>26.439877641033526</v>
          </cell>
          <cell r="AE83">
            <v>7.9985717110000003</v>
          </cell>
          <cell r="AF83">
            <v>26.933776584324434</v>
          </cell>
          <cell r="AG83">
            <v>8.2226994639999997</v>
          </cell>
        </row>
        <row r="84">
          <cell r="B84" t="str">
            <v>CHORLTON</v>
          </cell>
          <cell r="C84">
            <v>12</v>
          </cell>
          <cell r="D84">
            <v>12</v>
          </cell>
          <cell r="E84">
            <v>18</v>
          </cell>
          <cell r="F84">
            <v>6.9559142125120692</v>
          </cell>
          <cell r="G84">
            <v>1.703570619</v>
          </cell>
          <cell r="H84">
            <v>6.9391728605671874</v>
          </cell>
          <cell r="I84">
            <v>1.69713417</v>
          </cell>
          <cell r="J84">
            <v>7.1062064721600819</v>
          </cell>
          <cell r="K84">
            <v>1.7393519660000001</v>
          </cell>
          <cell r="L84">
            <v>7.2522754425397107</v>
          </cell>
          <cell r="M84">
            <v>1.7881404510000001</v>
          </cell>
          <cell r="N84">
            <v>7.4420958828059396</v>
          </cell>
          <cell r="O84">
            <v>1.848309489</v>
          </cell>
          <cell r="P84">
            <v>7.6462493707764603</v>
          </cell>
          <cell r="Q84">
            <v>1.9237800860000001</v>
          </cell>
          <cell r="R84">
            <v>7.876946761937675</v>
          </cell>
          <cell r="S84">
            <v>2.008818491</v>
          </cell>
          <cell r="T84">
            <v>8.144559453246103</v>
          </cell>
          <cell r="U84">
            <v>2.1132282060000001</v>
          </cell>
          <cell r="V84">
            <v>8.4034091383491472</v>
          </cell>
          <cell r="W84">
            <v>2.2303004999999998</v>
          </cell>
          <cell r="X84">
            <v>8.7185758327780807</v>
          </cell>
          <cell r="Y84">
            <v>2.363950317</v>
          </cell>
          <cell r="Z84">
            <v>10.185979549138613</v>
          </cell>
          <cell r="AA84">
            <v>3.0492595809999998</v>
          </cell>
          <cell r="AB84">
            <v>11.362491471063148</v>
          </cell>
          <cell r="AC84">
            <v>3.6495739340000002</v>
          </cell>
          <cell r="AD84">
            <v>11.844754211633111</v>
          </cell>
          <cell r="AE84">
            <v>3.992266614</v>
          </cell>
          <cell r="AF84">
            <v>12.054965650784036</v>
          </cell>
          <cell r="AG84">
            <v>4.2019300619999997</v>
          </cell>
        </row>
        <row r="85">
          <cell r="B85" t="str">
            <v>CHURCH</v>
          </cell>
          <cell r="C85">
            <v>12</v>
          </cell>
          <cell r="D85">
            <v>12</v>
          </cell>
          <cell r="E85">
            <v>18</v>
          </cell>
          <cell r="F85">
            <v>5.7033809392922414</v>
          </cell>
          <cell r="G85">
            <v>1.3576322890000001</v>
          </cell>
          <cell r="H85">
            <v>5.6518037019185039</v>
          </cell>
          <cell r="I85">
            <v>1.3519113780000001</v>
          </cell>
          <cell r="J85">
            <v>5.6837552827265849</v>
          </cell>
          <cell r="K85">
            <v>1.365105676</v>
          </cell>
          <cell r="L85">
            <v>5.7208465867669887</v>
          </cell>
          <cell r="M85">
            <v>1.3819912080000001</v>
          </cell>
          <cell r="N85">
            <v>5.7739415059589074</v>
          </cell>
          <cell r="O85">
            <v>1.4077220859999999</v>
          </cell>
          <cell r="P85">
            <v>5.8424212089892116</v>
          </cell>
          <cell r="Q85">
            <v>1.443179478</v>
          </cell>
          <cell r="R85">
            <v>5.9139627201003213</v>
          </cell>
          <cell r="S85">
            <v>1.4844245009999999</v>
          </cell>
          <cell r="T85">
            <v>6.0017521598747399</v>
          </cell>
          <cell r="U85">
            <v>1.5375478920000001</v>
          </cell>
          <cell r="V85">
            <v>6.1052011800767607</v>
          </cell>
          <cell r="W85">
            <v>1.59872536</v>
          </cell>
          <cell r="X85">
            <v>6.2218045982585792</v>
          </cell>
          <cell r="Y85">
            <v>1.670390329</v>
          </cell>
          <cell r="Z85">
            <v>6.720658461894943</v>
          </cell>
          <cell r="AA85">
            <v>2.0452614759999999</v>
          </cell>
          <cell r="AB85">
            <v>7.2640248833777914</v>
          </cell>
          <cell r="AC85">
            <v>2.3725445889999999</v>
          </cell>
          <cell r="AD85">
            <v>7.5236799540848622</v>
          </cell>
          <cell r="AE85">
            <v>2.5624845729999999</v>
          </cell>
          <cell r="AF85">
            <v>7.6230688116606187</v>
          </cell>
          <cell r="AG85">
            <v>2.6684163220000001</v>
          </cell>
        </row>
        <row r="86">
          <cell r="B86" t="str">
            <v>CLARENDON RD</v>
          </cell>
          <cell r="C86">
            <v>22.9</v>
          </cell>
          <cell r="D86">
            <v>20.5</v>
          </cell>
          <cell r="E86">
            <v>27.5</v>
          </cell>
          <cell r="F86">
            <v>11.223189570941704</v>
          </cell>
          <cell r="G86">
            <v>2.960509998</v>
          </cell>
          <cell r="H86">
            <v>11.831006658134365</v>
          </cell>
          <cell r="I86">
            <v>2.930045137</v>
          </cell>
          <cell r="J86">
            <v>12.647950806381507</v>
          </cell>
          <cell r="K86">
            <v>2.9845433589999999</v>
          </cell>
          <cell r="L86">
            <v>12.822672025958703</v>
          </cell>
          <cell r="M86">
            <v>3.0451699269999999</v>
          </cell>
          <cell r="N86">
            <v>13.117206803784601</v>
          </cell>
          <cell r="O86">
            <v>3.1240608480000001</v>
          </cell>
          <cell r="P86">
            <v>13.359912540401803</v>
          </cell>
          <cell r="Q86">
            <v>3.226143075</v>
          </cell>
          <cell r="R86">
            <v>13.486351098235618</v>
          </cell>
          <cell r="S86">
            <v>3.338202844</v>
          </cell>
          <cell r="T86">
            <v>13.810845438907521</v>
          </cell>
          <cell r="U86">
            <v>3.4791420959999999</v>
          </cell>
          <cell r="V86">
            <v>14.107378120161162</v>
          </cell>
          <cell r="W86">
            <v>3.6391859320000002</v>
          </cell>
          <cell r="X86">
            <v>14.445411512264881</v>
          </cell>
          <cell r="Y86">
            <v>3.822158242</v>
          </cell>
          <cell r="Z86">
            <v>16.142261483984562</v>
          </cell>
          <cell r="AA86">
            <v>4.7796585919999997</v>
          </cell>
          <cell r="AB86">
            <v>17.860597457988007</v>
          </cell>
          <cell r="AC86">
            <v>5.6207432710000003</v>
          </cell>
          <cell r="AD86">
            <v>18.631642654464766</v>
          </cell>
          <cell r="AE86">
            <v>6.0894269190000001</v>
          </cell>
          <cell r="AF86">
            <v>19.028081790030839</v>
          </cell>
          <cell r="AG86">
            <v>6.3096951839999997</v>
          </cell>
        </row>
        <row r="87">
          <cell r="B87" t="str">
            <v>CLAUGHTON</v>
          </cell>
          <cell r="C87">
            <v>4</v>
          </cell>
          <cell r="D87">
            <v>4</v>
          </cell>
          <cell r="E87">
            <v>7.5</v>
          </cell>
          <cell r="F87">
            <v>4.0193658895066635</v>
          </cell>
          <cell r="G87">
            <v>1.203015197</v>
          </cell>
          <cell r="H87">
            <v>3.9642754953150359</v>
          </cell>
          <cell r="I87">
            <v>1.1844384020000001</v>
          </cell>
          <cell r="J87">
            <v>4.0113241358368779</v>
          </cell>
          <cell r="K87">
            <v>1.2030863030000001</v>
          </cell>
          <cell r="L87">
            <v>4.0582498033035783</v>
          </cell>
          <cell r="M87">
            <v>1.2232062459999999</v>
          </cell>
          <cell r="N87">
            <v>4.0956604413955997</v>
          </cell>
          <cell r="O87">
            <v>1.2491166469999999</v>
          </cell>
          <cell r="P87">
            <v>4.1558481356710093</v>
          </cell>
          <cell r="Q87">
            <v>1.281163769</v>
          </cell>
          <cell r="R87">
            <v>4.2336997534908045</v>
          </cell>
          <cell r="S87">
            <v>1.316913064</v>
          </cell>
          <cell r="T87">
            <v>4.2964074313812182</v>
          </cell>
          <cell r="U87">
            <v>1.361324644</v>
          </cell>
          <cell r="V87">
            <v>4.375143073825595</v>
          </cell>
          <cell r="W87">
            <v>1.4099540930000001</v>
          </cell>
          <cell r="X87">
            <v>4.4716758006601172</v>
          </cell>
          <cell r="Y87">
            <v>1.4654548220000001</v>
          </cell>
          <cell r="Z87">
            <v>5.0213261908543405</v>
          </cell>
          <cell r="AA87">
            <v>1.7500840499999999</v>
          </cell>
          <cell r="AB87">
            <v>5.6626973495399531</v>
          </cell>
          <cell r="AC87">
            <v>1.999550994</v>
          </cell>
          <cell r="AD87">
            <v>6.0100459709503973</v>
          </cell>
          <cell r="AE87">
            <v>2.127438707</v>
          </cell>
          <cell r="AF87">
            <v>5.8220811652379556</v>
          </cell>
          <cell r="AG87">
            <v>2.1914858740000001</v>
          </cell>
        </row>
        <row r="88">
          <cell r="B88" t="str">
            <v>BLACKBURN RD CLAYTON</v>
          </cell>
          <cell r="C88">
            <v>19.3</v>
          </cell>
          <cell r="D88">
            <v>19.3</v>
          </cell>
          <cell r="E88">
            <v>27</v>
          </cell>
          <cell r="F88">
            <v>7.7170767481447866</v>
          </cell>
          <cell r="G88">
            <v>1.2442339389999999</v>
          </cell>
          <cell r="H88">
            <v>7.6285336468802161</v>
          </cell>
          <cell r="I88">
            <v>1.2390278560000001</v>
          </cell>
          <cell r="J88">
            <v>7.7508174607050329</v>
          </cell>
          <cell r="K88">
            <v>1.272248093</v>
          </cell>
          <cell r="L88">
            <v>7.8574698984995335</v>
          </cell>
          <cell r="M88">
            <v>1.315464033</v>
          </cell>
          <cell r="N88">
            <v>7.9889933852675377</v>
          </cell>
          <cell r="O88">
            <v>1.3712630299999999</v>
          </cell>
          <cell r="P88">
            <v>8.1564393226524246</v>
          </cell>
          <cell r="Q88">
            <v>1.443900432</v>
          </cell>
          <cell r="R88">
            <v>8.3310319780848729</v>
          </cell>
          <cell r="S88">
            <v>1.5273551599999999</v>
          </cell>
          <cell r="T88">
            <v>8.5328383110534816</v>
          </cell>
          <cell r="U88">
            <v>1.633325243</v>
          </cell>
          <cell r="V88">
            <v>8.7482235753422657</v>
          </cell>
          <cell r="W88">
            <v>1.753203289</v>
          </cell>
          <cell r="X88">
            <v>8.9898991521928338</v>
          </cell>
          <cell r="Y88">
            <v>1.894711582</v>
          </cell>
          <cell r="Z88">
            <v>10.086407549054236</v>
          </cell>
          <cell r="AA88">
            <v>2.6499819489999998</v>
          </cell>
          <cell r="AB88">
            <v>11.327524313882655</v>
          </cell>
          <cell r="AC88">
            <v>3.3155866089999999</v>
          </cell>
          <cell r="AD88">
            <v>11.861449167926065</v>
          </cell>
          <cell r="AE88">
            <v>3.687020687</v>
          </cell>
          <cell r="AF88">
            <v>12.040058909886017</v>
          </cell>
          <cell r="AG88">
            <v>3.8935084780000002</v>
          </cell>
        </row>
        <row r="89">
          <cell r="B89" t="str">
            <v>CLEVELEYS</v>
          </cell>
          <cell r="C89">
            <v>17.5</v>
          </cell>
          <cell r="D89">
            <v>15.8</v>
          </cell>
          <cell r="E89">
            <v>21</v>
          </cell>
          <cell r="F89">
            <v>12.407134620636356</v>
          </cell>
          <cell r="G89">
            <v>3.3008299710000002</v>
          </cell>
          <cell r="H89">
            <v>12.339111810223001</v>
          </cell>
          <cell r="I89">
            <v>3.2813668069999999</v>
          </cell>
          <cell r="J89">
            <v>12.531906029800497</v>
          </cell>
          <cell r="K89">
            <v>3.350658675</v>
          </cell>
          <cell r="L89">
            <v>12.759639200386724</v>
          </cell>
          <cell r="M89">
            <v>3.4335776170000001</v>
          </cell>
          <cell r="N89">
            <v>13.02814592610868</v>
          </cell>
          <cell r="O89">
            <v>3.5400570679999999</v>
          </cell>
          <cell r="P89">
            <v>13.379609074247554</v>
          </cell>
          <cell r="Q89">
            <v>3.680846007</v>
          </cell>
          <cell r="R89">
            <v>13.783556226067713</v>
          </cell>
          <cell r="S89">
            <v>3.8432733469999998</v>
          </cell>
          <cell r="T89">
            <v>14.217965299016733</v>
          </cell>
          <cell r="U89">
            <v>4.0479918680000004</v>
          </cell>
          <cell r="V89">
            <v>14.65935854527387</v>
          </cell>
          <cell r="W89">
            <v>4.2808911790000002</v>
          </cell>
          <cell r="X89">
            <v>15.197139721614823</v>
          </cell>
          <cell r="Y89">
            <v>4.5527931009999998</v>
          </cell>
          <cell r="Z89">
            <v>17.70626308425576</v>
          </cell>
          <cell r="AA89">
            <v>5.949527571</v>
          </cell>
          <cell r="AB89">
            <v>19.76121336977728</v>
          </cell>
          <cell r="AC89">
            <v>7.1827000380000001</v>
          </cell>
          <cell r="AD89">
            <v>20.483768659866612</v>
          </cell>
          <cell r="AE89">
            <v>7.8717450439999999</v>
          </cell>
          <cell r="AF89">
            <v>20.579470494940345</v>
          </cell>
          <cell r="AG89">
            <v>8.2705365180000001</v>
          </cell>
        </row>
        <row r="90">
          <cell r="B90" t="str">
            <v>CLIFTON JUNCTION</v>
          </cell>
          <cell r="C90">
            <v>17.5</v>
          </cell>
          <cell r="D90">
            <v>15.8</v>
          </cell>
          <cell r="E90">
            <v>21</v>
          </cell>
          <cell r="F90">
            <v>9.5127078827786598</v>
          </cell>
          <cell r="G90">
            <v>2.8311449450000001</v>
          </cell>
          <cell r="H90">
            <v>9.48915930168614</v>
          </cell>
          <cell r="I90">
            <v>2.7919560479999999</v>
          </cell>
          <cell r="J90">
            <v>9.7651804829023607</v>
          </cell>
          <cell r="K90">
            <v>2.8405742850000002</v>
          </cell>
          <cell r="L90">
            <v>9.9074643162460632</v>
          </cell>
          <cell r="M90">
            <v>2.8846832560000002</v>
          </cell>
          <cell r="N90">
            <v>10.038431433943417</v>
          </cell>
          <cell r="O90">
            <v>2.9358011199999998</v>
          </cell>
          <cell r="P90">
            <v>10.162489617474423</v>
          </cell>
          <cell r="Q90">
            <v>2.9966961479999998</v>
          </cell>
          <cell r="R90">
            <v>10.353946739193434</v>
          </cell>
          <cell r="S90">
            <v>3.0612762739999999</v>
          </cell>
          <cell r="T90">
            <v>10.507634685010649</v>
          </cell>
          <cell r="U90">
            <v>3.13790404</v>
          </cell>
          <cell r="V90">
            <v>10.642580811058776</v>
          </cell>
          <cell r="W90">
            <v>3.2221763939999999</v>
          </cell>
          <cell r="X90">
            <v>10.842661682969883</v>
          </cell>
          <cell r="Y90">
            <v>3.3162521069999999</v>
          </cell>
          <cell r="Z90">
            <v>11.973095437568395</v>
          </cell>
          <cell r="AA90">
            <v>3.8041045549999999</v>
          </cell>
          <cell r="AB90">
            <v>12.981781483021981</v>
          </cell>
          <cell r="AC90">
            <v>4.2251052920000003</v>
          </cell>
          <cell r="AD90">
            <v>13.625680649736244</v>
          </cell>
          <cell r="AE90">
            <v>4.4661884699999996</v>
          </cell>
          <cell r="AF90">
            <v>14.168258020630695</v>
          </cell>
          <cell r="AG90">
            <v>4.6104559390000004</v>
          </cell>
        </row>
        <row r="91">
          <cell r="B91" t="str">
            <v>CLOVER HILL</v>
          </cell>
          <cell r="C91">
            <v>19.399999999999999</v>
          </cell>
          <cell r="D91">
            <v>19.399999999999999</v>
          </cell>
          <cell r="E91">
            <v>27.5</v>
          </cell>
          <cell r="F91">
            <v>8.9441506705171996</v>
          </cell>
          <cell r="G91">
            <v>2.4002773940000002</v>
          </cell>
          <cell r="H91">
            <v>8.9118236001699369</v>
          </cell>
          <cell r="I91">
            <v>2.377131549</v>
          </cell>
          <cell r="J91">
            <v>9.0491794242334436</v>
          </cell>
          <cell r="K91">
            <v>2.4129400749999999</v>
          </cell>
          <cell r="L91">
            <v>9.1304383847128872</v>
          </cell>
          <cell r="M91">
            <v>2.4558985080000002</v>
          </cell>
          <cell r="N91">
            <v>9.2510376670361154</v>
          </cell>
          <cell r="O91">
            <v>2.5142375189999999</v>
          </cell>
          <cell r="P91">
            <v>9.3961705432301468</v>
          </cell>
          <cell r="Q91">
            <v>2.5889076370000002</v>
          </cell>
          <cell r="R91">
            <v>9.5603026884140476</v>
          </cell>
          <cell r="S91">
            <v>2.6764435639999999</v>
          </cell>
          <cell r="T91">
            <v>9.7345213063801737</v>
          </cell>
          <cell r="U91">
            <v>2.786750456</v>
          </cell>
          <cell r="V91">
            <v>9.9435005436142792</v>
          </cell>
          <cell r="W91">
            <v>2.912653476</v>
          </cell>
          <cell r="X91">
            <v>10.211041241870213</v>
          </cell>
          <cell r="Y91">
            <v>3.0586531739999998</v>
          </cell>
          <cell r="Z91">
            <v>11.489961582836861</v>
          </cell>
          <cell r="AA91">
            <v>3.8018082230000001</v>
          </cell>
          <cell r="AB91">
            <v>12.675461597952948</v>
          </cell>
          <cell r="AC91">
            <v>4.2580076079999998</v>
          </cell>
          <cell r="AD91">
            <v>13.114504931442154</v>
          </cell>
          <cell r="AE91">
            <v>4.4294320120000004</v>
          </cell>
          <cell r="AF91">
            <v>13.212753816998411</v>
          </cell>
          <cell r="AG91">
            <v>4.501452456</v>
          </cell>
        </row>
        <row r="92">
          <cell r="B92" t="str">
            <v>COG LANE</v>
          </cell>
          <cell r="C92">
            <v>27.1</v>
          </cell>
          <cell r="D92">
            <v>27.1</v>
          </cell>
          <cell r="E92">
            <v>37.5</v>
          </cell>
          <cell r="F92">
            <v>19.009964151121157</v>
          </cell>
          <cell r="G92">
            <v>6.0194361570000003</v>
          </cell>
          <cell r="H92">
            <v>18.845976417833811</v>
          </cell>
          <cell r="I92">
            <v>5.93936814</v>
          </cell>
          <cell r="J92">
            <v>19.065664583783324</v>
          </cell>
          <cell r="K92">
            <v>5.9957106830000004</v>
          </cell>
          <cell r="L92">
            <v>19.273798516878234</v>
          </cell>
          <cell r="M92">
            <v>6.0651371870000004</v>
          </cell>
          <cell r="N92">
            <v>19.473427000937527</v>
          </cell>
          <cell r="O92">
            <v>6.1644081780000004</v>
          </cell>
          <cell r="P92">
            <v>19.765948866186314</v>
          </cell>
          <cell r="Q92">
            <v>6.3128435349999998</v>
          </cell>
          <cell r="R92">
            <v>20.07514158445613</v>
          </cell>
          <cell r="S92">
            <v>6.4799544569999998</v>
          </cell>
          <cell r="T92">
            <v>20.442205246832859</v>
          </cell>
          <cell r="U92">
            <v>6.688594385</v>
          </cell>
          <cell r="V92">
            <v>20.886364321094476</v>
          </cell>
          <cell r="W92">
            <v>6.9305143200000003</v>
          </cell>
          <cell r="X92">
            <v>21.380371238717998</v>
          </cell>
          <cell r="Y92">
            <v>7.2222037830000003</v>
          </cell>
          <cell r="Z92">
            <v>23.685908173980639</v>
          </cell>
          <cell r="AA92">
            <v>8.5401930779999997</v>
          </cell>
          <cell r="AB92">
            <v>26.01855848525976</v>
          </cell>
          <cell r="AC92">
            <v>9.626166349</v>
          </cell>
          <cell r="AD92">
            <v>27.085509405669647</v>
          </cell>
          <cell r="AE92">
            <v>10.20523485</v>
          </cell>
          <cell r="AF92">
            <v>27.581749823943515</v>
          </cell>
          <cell r="AG92">
            <v>10.497307060000001</v>
          </cell>
        </row>
        <row r="93">
          <cell r="B93" t="str">
            <v>CONISTON</v>
          </cell>
          <cell r="C93">
            <v>1.7</v>
          </cell>
          <cell r="D93">
            <v>1.7</v>
          </cell>
          <cell r="E93">
            <v>4</v>
          </cell>
          <cell r="F93">
            <v>2.3319820001949227</v>
          </cell>
          <cell r="G93">
            <v>0.599492366</v>
          </cell>
          <cell r="H93">
            <v>2.2878815658710239</v>
          </cell>
          <cell r="I93">
            <v>0.62186439500000001</v>
          </cell>
          <cell r="J93">
            <v>2.3319377633255876</v>
          </cell>
          <cell r="K93">
            <v>0.65494327399999996</v>
          </cell>
          <cell r="L93">
            <v>2.3921149238996624</v>
          </cell>
          <cell r="M93">
            <v>0.69172540299999996</v>
          </cell>
          <cell r="N93">
            <v>2.4541470456409655</v>
          </cell>
          <cell r="O93">
            <v>0.71368065800000002</v>
          </cell>
          <cell r="P93">
            <v>2.5211063717103035</v>
          </cell>
          <cell r="Q93">
            <v>0.73711968000000005</v>
          </cell>
          <cell r="R93">
            <v>2.5649337432797426</v>
          </cell>
          <cell r="S93">
            <v>0.76226538200000005</v>
          </cell>
          <cell r="T93">
            <v>2.6424180171790388</v>
          </cell>
          <cell r="U93">
            <v>0.79184757299999997</v>
          </cell>
          <cell r="V93">
            <v>2.6858008087199736</v>
          </cell>
          <cell r="W93">
            <v>0.82122153600000003</v>
          </cell>
          <cell r="X93">
            <v>2.7480568800622875</v>
          </cell>
          <cell r="Y93">
            <v>0.850998857</v>
          </cell>
          <cell r="Z93">
            <v>3.1492106180978432</v>
          </cell>
          <cell r="AA93">
            <v>0.98569041099999999</v>
          </cell>
          <cell r="AB93">
            <v>3.9562792616052844</v>
          </cell>
          <cell r="AC93">
            <v>1.1018696910000001</v>
          </cell>
          <cell r="AD93">
            <v>4.4334906760224042</v>
          </cell>
          <cell r="AE93">
            <v>1.1545972179999999</v>
          </cell>
          <cell r="AF93">
            <v>4.7557493782007985</v>
          </cell>
          <cell r="AG93">
            <v>1.176176208</v>
          </cell>
        </row>
        <row r="94">
          <cell r="B94" t="str">
            <v>COPSE RD</v>
          </cell>
          <cell r="C94">
            <v>22.9</v>
          </cell>
          <cell r="D94">
            <v>20.5</v>
          </cell>
          <cell r="E94">
            <v>27.5</v>
          </cell>
          <cell r="F94">
            <v>15.2683733143224</v>
          </cell>
          <cell r="G94">
            <v>3.7466106419999998</v>
          </cell>
          <cell r="H94">
            <v>14.993935014029946</v>
          </cell>
          <cell r="I94">
            <v>3.7229439869999998</v>
          </cell>
          <cell r="J94">
            <v>15.325492826675903</v>
          </cell>
          <cell r="K94">
            <v>3.8062309710000002</v>
          </cell>
          <cell r="L94">
            <v>15.602418102453154</v>
          </cell>
          <cell r="M94">
            <v>3.8985994530000001</v>
          </cell>
          <cell r="N94">
            <v>15.839191053667577</v>
          </cell>
          <cell r="O94">
            <v>4.008782257</v>
          </cell>
          <cell r="P94">
            <v>16.132973340743455</v>
          </cell>
          <cell r="Q94">
            <v>4.1435564960000004</v>
          </cell>
          <cell r="R94">
            <v>16.526308180653579</v>
          </cell>
          <cell r="S94">
            <v>4.2947910760000001</v>
          </cell>
          <cell r="T94">
            <v>16.884812889382687</v>
          </cell>
          <cell r="U94">
            <v>4.4780554459999999</v>
          </cell>
          <cell r="V94">
            <v>17.159076171857294</v>
          </cell>
          <cell r="W94">
            <v>4.6806714439999997</v>
          </cell>
          <cell r="X94">
            <v>17.603817344480341</v>
          </cell>
          <cell r="Y94">
            <v>4.9118903439999997</v>
          </cell>
          <cell r="Z94">
            <v>19.836362830800581</v>
          </cell>
          <cell r="AA94">
            <v>6.0316657899999999</v>
          </cell>
          <cell r="AB94">
            <v>22.601536329722506</v>
          </cell>
          <cell r="AC94">
            <v>6.9901149279999997</v>
          </cell>
          <cell r="AD94">
            <v>24.166246291802999</v>
          </cell>
          <cell r="AE94">
            <v>7.5167091619999997</v>
          </cell>
          <cell r="AF94">
            <v>25.078721585951243</v>
          </cell>
          <cell r="AG94">
            <v>7.8133482799999996</v>
          </cell>
        </row>
        <row r="95">
          <cell r="B95" t="str">
            <v>COX GREEN</v>
          </cell>
          <cell r="C95">
            <v>16.7</v>
          </cell>
          <cell r="D95">
            <v>15.8</v>
          </cell>
          <cell r="E95">
            <v>21</v>
          </cell>
          <cell r="F95">
            <v>11.258511982723252</v>
          </cell>
          <cell r="G95">
            <v>2.5428389180000002</v>
          </cell>
          <cell r="H95">
            <v>11.199533274230163</v>
          </cell>
          <cell r="I95">
            <v>2.525246171</v>
          </cell>
          <cell r="J95">
            <v>11.378079302607256</v>
          </cell>
          <cell r="K95">
            <v>2.571788942</v>
          </cell>
          <cell r="L95">
            <v>11.563650853434428</v>
          </cell>
          <cell r="M95">
            <v>2.6306764149999999</v>
          </cell>
          <cell r="N95">
            <v>11.87144981961973</v>
          </cell>
          <cell r="O95">
            <v>2.7088350970000001</v>
          </cell>
          <cell r="P95">
            <v>12.08092566853402</v>
          </cell>
          <cell r="Q95">
            <v>2.8124438349999998</v>
          </cell>
          <cell r="R95">
            <v>12.35117106882034</v>
          </cell>
          <cell r="S95">
            <v>2.9325733459999999</v>
          </cell>
          <cell r="T95">
            <v>12.671968478703576</v>
          </cell>
          <cell r="U95">
            <v>3.0868267880000002</v>
          </cell>
          <cell r="V95">
            <v>13.026255299516802</v>
          </cell>
          <cell r="W95">
            <v>3.2639474289999999</v>
          </cell>
          <cell r="X95">
            <v>13.435727317843625</v>
          </cell>
          <cell r="Y95">
            <v>3.4718680220000002</v>
          </cell>
          <cell r="Z95">
            <v>15.368755012488842</v>
          </cell>
          <cell r="AA95">
            <v>4.1596606710000001</v>
          </cell>
          <cell r="AB95">
            <v>16.808361653927136</v>
          </cell>
          <cell r="AC95">
            <v>4.7247692749999999</v>
          </cell>
          <cell r="AD95">
            <v>17.124917055570123</v>
          </cell>
          <cell r="AE95">
            <v>5.0038359339999996</v>
          </cell>
          <cell r="AF95">
            <v>17.010633191691426</v>
          </cell>
          <cell r="AG95">
            <v>5.1626060750000002</v>
          </cell>
        </row>
        <row r="96">
          <cell r="B96" t="str">
            <v>CRAGGS ROW &amp; BUSHELL ST</v>
          </cell>
          <cell r="C96">
            <v>22.9</v>
          </cell>
          <cell r="D96">
            <v>20.5</v>
          </cell>
          <cell r="E96">
            <v>27</v>
          </cell>
          <cell r="F96">
            <v>16.487564201886443</v>
          </cell>
          <cell r="G96">
            <v>4.7310040669999998</v>
          </cell>
          <cell r="H96">
            <v>16.137664025960536</v>
          </cell>
          <cell r="I96">
            <v>4.6290129789999996</v>
          </cell>
          <cell r="J96">
            <v>16.266141395821037</v>
          </cell>
          <cell r="K96">
            <v>4.6716875350000002</v>
          </cell>
          <cell r="L96">
            <v>16.476131139109427</v>
          </cell>
          <cell r="M96">
            <v>4.7136329540000004</v>
          </cell>
          <cell r="N96">
            <v>16.639399321566707</v>
          </cell>
          <cell r="O96">
            <v>4.7680757150000002</v>
          </cell>
          <cell r="P96">
            <v>16.787392184864064</v>
          </cell>
          <cell r="Q96">
            <v>4.8399782509999998</v>
          </cell>
          <cell r="R96">
            <v>17.038794604695816</v>
          </cell>
          <cell r="S96">
            <v>4.9185485489999996</v>
          </cell>
          <cell r="T96">
            <v>17.283371189273538</v>
          </cell>
          <cell r="U96">
            <v>5.0157461139999997</v>
          </cell>
          <cell r="V96">
            <v>17.452342159369454</v>
          </cell>
          <cell r="W96">
            <v>5.1224509740000004</v>
          </cell>
          <cell r="X96">
            <v>17.781701757444463</v>
          </cell>
          <cell r="Y96">
            <v>5.2462439879999998</v>
          </cell>
          <cell r="Z96">
            <v>19.180583557408543</v>
          </cell>
          <cell r="AA96">
            <v>5.8483249839999996</v>
          </cell>
          <cell r="AB96">
            <v>21.291807991335265</v>
          </cell>
          <cell r="AC96">
            <v>6.3557770189999996</v>
          </cell>
          <cell r="AD96">
            <v>22.585230209750193</v>
          </cell>
          <cell r="AE96">
            <v>6.601831228</v>
          </cell>
          <cell r="AF96">
            <v>23.291890063175572</v>
          </cell>
          <cell r="AG96">
            <v>6.7049315519999997</v>
          </cell>
        </row>
        <row r="97">
          <cell r="B97" t="str">
            <v>CROWN LANE</v>
          </cell>
          <cell r="C97">
            <v>20.6</v>
          </cell>
          <cell r="D97">
            <v>20.5</v>
          </cell>
          <cell r="E97">
            <v>27.5</v>
          </cell>
          <cell r="F97">
            <v>18.675645276903658</v>
          </cell>
          <cell r="G97">
            <v>5.0284077500000004</v>
          </cell>
          <cell r="H97">
            <v>18.583670055164227</v>
          </cell>
          <cell r="I97">
            <v>4.9871872330000002</v>
          </cell>
          <cell r="J97">
            <v>18.977436038584607</v>
          </cell>
          <cell r="K97">
            <v>5.0879317520000003</v>
          </cell>
          <cell r="L97">
            <v>19.26529198075233</v>
          </cell>
          <cell r="M97">
            <v>5.2008773789999996</v>
          </cell>
          <cell r="N97">
            <v>19.826088194753037</v>
          </cell>
          <cell r="O97">
            <v>5.3409849080000003</v>
          </cell>
          <cell r="P97">
            <v>19.768610638728219</v>
          </cell>
          <cell r="Q97">
            <v>5.5149943410000004</v>
          </cell>
          <cell r="R97">
            <v>20.178628452406628</v>
          </cell>
          <cell r="S97">
            <v>5.7118658450000002</v>
          </cell>
          <cell r="T97">
            <v>20.651430404814104</v>
          </cell>
          <cell r="U97">
            <v>5.9566828510000001</v>
          </cell>
          <cell r="V97">
            <v>21.259936452561845</v>
          </cell>
          <cell r="W97">
            <v>6.231997529</v>
          </cell>
          <cell r="X97">
            <v>21.820112312236326</v>
          </cell>
          <cell r="Y97">
            <v>6.542702115</v>
          </cell>
          <cell r="Z97">
            <v>24.482717838911416</v>
          </cell>
          <cell r="AA97">
            <v>8.1291469749999994</v>
          </cell>
          <cell r="AB97">
            <v>26.83292629441479</v>
          </cell>
          <cell r="AC97">
            <v>9.5226095999999991</v>
          </cell>
          <cell r="AD97">
            <v>28.04723768061077</v>
          </cell>
          <cell r="AE97">
            <v>10.3127944</v>
          </cell>
          <cell r="AF97">
            <v>28.538211208635662</v>
          </cell>
          <cell r="AG97">
            <v>10.758426569999999</v>
          </cell>
        </row>
        <row r="98">
          <cell r="B98" t="str">
            <v>CULCHETH</v>
          </cell>
          <cell r="C98">
            <v>12</v>
          </cell>
          <cell r="D98">
            <v>12</v>
          </cell>
          <cell r="E98">
            <v>18</v>
          </cell>
          <cell r="F98">
            <v>8.6447041499071364</v>
          </cell>
          <cell r="G98">
            <v>2.6713383799999999</v>
          </cell>
          <cell r="H98">
            <v>8.618942827001236</v>
          </cell>
          <cell r="I98">
            <v>2.6372513130000002</v>
          </cell>
          <cell r="J98">
            <v>8.6793692130913751</v>
          </cell>
          <cell r="K98">
            <v>2.6826154400000002</v>
          </cell>
          <cell r="L98">
            <v>8.8090332982283979</v>
          </cell>
          <cell r="M98">
            <v>2.7295969339999999</v>
          </cell>
          <cell r="N98">
            <v>8.9979501078267443</v>
          </cell>
          <cell r="O98">
            <v>2.7878198360000002</v>
          </cell>
          <cell r="P98">
            <v>9.1271956176863061</v>
          </cell>
          <cell r="Q98">
            <v>2.8610947950000001</v>
          </cell>
          <cell r="R98">
            <v>9.2880467968042719</v>
          </cell>
          <cell r="S98">
            <v>2.9424785149999999</v>
          </cell>
          <cell r="T98">
            <v>9.5109942269628984</v>
          </cell>
          <cell r="U98">
            <v>3.0430919470000002</v>
          </cell>
          <cell r="V98">
            <v>9.7049391101130364</v>
          </cell>
          <cell r="W98">
            <v>3.1554176940000001</v>
          </cell>
          <cell r="X98">
            <v>9.9632510280187656</v>
          </cell>
          <cell r="Y98">
            <v>3.285080776</v>
          </cell>
          <cell r="Z98">
            <v>11.093949307000797</v>
          </cell>
          <cell r="AA98">
            <v>3.953653214</v>
          </cell>
          <cell r="AB98">
            <v>12.066554078805488</v>
          </cell>
          <cell r="AC98">
            <v>4.5409611749999996</v>
          </cell>
          <cell r="AD98">
            <v>12.45751452115522</v>
          </cell>
          <cell r="AE98">
            <v>4.8736162350000001</v>
          </cell>
          <cell r="AF98">
            <v>12.57058460374968</v>
          </cell>
          <cell r="AG98">
            <v>5.0625859139999996</v>
          </cell>
        </row>
        <row r="99">
          <cell r="B99" t="str">
            <v>CUTACRE</v>
          </cell>
          <cell r="C99">
            <v>23</v>
          </cell>
          <cell r="D99">
            <v>20.5</v>
          </cell>
          <cell r="E99">
            <v>27</v>
          </cell>
          <cell r="F99">
            <v>3.218978213975126</v>
          </cell>
          <cell r="G99">
            <v>1.0160676909999999</v>
          </cell>
          <cell r="H99">
            <v>3.8152729036775881</v>
          </cell>
          <cell r="I99">
            <v>0.98473450299999998</v>
          </cell>
          <cell r="J99">
            <v>4.5651089248454912</v>
          </cell>
          <cell r="K99">
            <v>0.997916048</v>
          </cell>
          <cell r="L99">
            <v>4.5845363430952979</v>
          </cell>
          <cell r="M99">
            <v>1.0065084989999999</v>
          </cell>
          <cell r="N99">
            <v>4.602749046914564</v>
          </cell>
          <cell r="O99">
            <v>1.014493796</v>
          </cell>
          <cell r="P99">
            <v>4.6366082348572109</v>
          </cell>
          <cell r="Q99">
            <v>1.021672326</v>
          </cell>
          <cell r="R99">
            <v>4.6519071153990295</v>
          </cell>
          <cell r="S99">
            <v>1.027951507</v>
          </cell>
          <cell r="T99">
            <v>4.6508038727860495</v>
          </cell>
          <cell r="U99">
            <v>1.032605046</v>
          </cell>
          <cell r="V99">
            <v>4.668019016986575</v>
          </cell>
          <cell r="W99">
            <v>1.035572224</v>
          </cell>
          <cell r="X99">
            <v>4.6810033475078097</v>
          </cell>
          <cell r="Y99">
            <v>1.0378282059999999</v>
          </cell>
          <cell r="Z99">
            <v>4.663803889012101</v>
          </cell>
          <cell r="AA99">
            <v>1.0413623000000001</v>
          </cell>
          <cell r="AB99">
            <v>4.6609747786379421</v>
          </cell>
          <cell r="AC99">
            <v>1.0400805930000001</v>
          </cell>
          <cell r="AD99">
            <v>4.6288375258801748</v>
          </cell>
          <cell r="AE99">
            <v>1.0312164610000001</v>
          </cell>
          <cell r="AF99">
            <v>4.5943616964346203</v>
          </cell>
          <cell r="AG99">
            <v>1.0163639790000001</v>
          </cell>
        </row>
        <row r="100">
          <cell r="B100" t="str">
            <v>ASKAM &amp; DALTON</v>
          </cell>
          <cell r="C100">
            <v>20</v>
          </cell>
          <cell r="D100">
            <v>20</v>
          </cell>
          <cell r="E100">
            <v>27.5</v>
          </cell>
          <cell r="F100">
            <v>16.530938592545809</v>
          </cell>
          <cell r="G100">
            <v>4.5740048150000003</v>
          </cell>
          <cell r="H100">
            <v>16.303443353745593</v>
          </cell>
          <cell r="I100">
            <v>4.5344632169999999</v>
          </cell>
          <cell r="J100">
            <v>16.591151550771798</v>
          </cell>
          <cell r="K100">
            <v>4.5708230480000003</v>
          </cell>
          <cell r="L100">
            <v>16.706133479649704</v>
          </cell>
          <cell r="M100">
            <v>4.6265364409999998</v>
          </cell>
          <cell r="N100">
            <v>16.847294798525596</v>
          </cell>
          <cell r="O100">
            <v>4.7137581070000003</v>
          </cell>
          <cell r="P100">
            <v>17.190974928157292</v>
          </cell>
          <cell r="Q100">
            <v>4.8379040069999997</v>
          </cell>
          <cell r="R100">
            <v>17.443327645832632</v>
          </cell>
          <cell r="S100">
            <v>4.985147241</v>
          </cell>
          <cell r="T100">
            <v>17.797903681954455</v>
          </cell>
          <cell r="U100">
            <v>5.1750213059999997</v>
          </cell>
          <cell r="V100">
            <v>18.058053551363813</v>
          </cell>
          <cell r="W100">
            <v>5.395465658</v>
          </cell>
          <cell r="X100">
            <v>18.523241114641284</v>
          </cell>
          <cell r="Y100">
            <v>5.6740350490000004</v>
          </cell>
          <cell r="Z100">
            <v>21.087858659160947</v>
          </cell>
          <cell r="AA100">
            <v>7.3855515059999997</v>
          </cell>
          <cell r="AB100">
            <v>24.587166911777604</v>
          </cell>
          <cell r="AC100">
            <v>8.743562592</v>
          </cell>
          <cell r="AD100">
            <v>26.023830398562851</v>
          </cell>
          <cell r="AE100">
            <v>9.3374817889999999</v>
          </cell>
          <cell r="AF100">
            <v>26.453783038368165</v>
          </cell>
          <cell r="AG100">
            <v>9.6149428879999999</v>
          </cell>
        </row>
        <row r="101">
          <cell r="B101" t="str">
            <v>DEANSGATE</v>
          </cell>
          <cell r="C101">
            <v>20.2</v>
          </cell>
          <cell r="D101">
            <v>20.2</v>
          </cell>
          <cell r="E101">
            <v>27.5</v>
          </cell>
          <cell r="F101">
            <v>14.694107736754724</v>
          </cell>
          <cell r="G101">
            <v>2.969836624</v>
          </cell>
          <cell r="H101">
            <v>14.640536651834273</v>
          </cell>
          <cell r="I101">
            <v>2.8982498529999998</v>
          </cell>
          <cell r="J101">
            <v>15.194089897989922</v>
          </cell>
          <cell r="K101">
            <v>2.9607729759999999</v>
          </cell>
          <cell r="L101">
            <v>15.508952579736205</v>
          </cell>
          <cell r="M101">
            <v>3.0104641820000002</v>
          </cell>
          <cell r="N101">
            <v>15.717923001436136</v>
          </cell>
          <cell r="O101">
            <v>3.0590849979999999</v>
          </cell>
          <cell r="P101">
            <v>15.993898905168701</v>
          </cell>
          <cell r="Q101">
            <v>3.1071741049999999</v>
          </cell>
          <cell r="R101">
            <v>16.209245651478305</v>
          </cell>
          <cell r="S101">
            <v>3.1527984359999999</v>
          </cell>
          <cell r="T101">
            <v>16.509392565174743</v>
          </cell>
          <cell r="U101">
            <v>3.196674163</v>
          </cell>
          <cell r="V101">
            <v>16.670114935181445</v>
          </cell>
          <cell r="W101">
            <v>3.2374167869999999</v>
          </cell>
          <cell r="X101">
            <v>16.86840085556107</v>
          </cell>
          <cell r="Y101">
            <v>3.2756465399999999</v>
          </cell>
          <cell r="Z101">
            <v>17.664132432798446</v>
          </cell>
          <cell r="AA101">
            <v>3.3915330130000001</v>
          </cell>
          <cell r="AB101">
            <v>18.765312716375995</v>
          </cell>
          <cell r="AC101">
            <v>3.4535398929999999</v>
          </cell>
          <cell r="AD101">
            <v>19.608005050449158</v>
          </cell>
          <cell r="AE101">
            <v>3.4826494110000001</v>
          </cell>
          <cell r="AF101">
            <v>20.270503702478059</v>
          </cell>
          <cell r="AG101">
            <v>3.485627816</v>
          </cell>
        </row>
        <row r="102">
          <cell r="B102" t="str">
            <v>DENTON EAST</v>
          </cell>
          <cell r="C102">
            <v>17.5</v>
          </cell>
          <cell r="D102">
            <v>15.8</v>
          </cell>
          <cell r="E102">
            <v>21</v>
          </cell>
          <cell r="F102">
            <v>12.135000900081451</v>
          </cell>
          <cell r="G102">
            <v>3.1620656660000002</v>
          </cell>
          <cell r="H102">
            <v>12.103463452819344</v>
          </cell>
          <cell r="I102">
            <v>3.140618377</v>
          </cell>
          <cell r="J102">
            <v>12.366819914822409</v>
          </cell>
          <cell r="K102">
            <v>3.2044409580000002</v>
          </cell>
          <cell r="L102">
            <v>12.587984556254808</v>
          </cell>
          <cell r="M102">
            <v>3.279660727</v>
          </cell>
          <cell r="N102">
            <v>12.811506335543086</v>
          </cell>
          <cell r="O102">
            <v>3.3768194939999998</v>
          </cell>
          <cell r="P102">
            <v>13.072501786345242</v>
          </cell>
          <cell r="Q102">
            <v>3.5002306070000002</v>
          </cell>
          <cell r="R102">
            <v>13.423673211393552</v>
          </cell>
          <cell r="S102">
            <v>3.642579097</v>
          </cell>
          <cell r="T102">
            <v>13.800500268352527</v>
          </cell>
          <cell r="U102">
            <v>3.8209505539999999</v>
          </cell>
          <cell r="V102">
            <v>14.159641810690848</v>
          </cell>
          <cell r="W102">
            <v>4.0242135719999998</v>
          </cell>
          <cell r="X102">
            <v>14.638869811498212</v>
          </cell>
          <cell r="Y102">
            <v>4.2587973039999998</v>
          </cell>
          <cell r="Z102">
            <v>16.846721360436916</v>
          </cell>
          <cell r="AA102">
            <v>5.4656656730000002</v>
          </cell>
          <cell r="AB102">
            <v>18.878262694893053</v>
          </cell>
          <cell r="AC102">
            <v>6.5346696250000003</v>
          </cell>
          <cell r="AD102">
            <v>19.766127530897826</v>
          </cell>
          <cell r="AE102">
            <v>7.1523950080000001</v>
          </cell>
          <cell r="AF102">
            <v>20.066226985356799</v>
          </cell>
          <cell r="AG102">
            <v>7.5140606820000002</v>
          </cell>
        </row>
        <row r="103">
          <cell r="B103" t="str">
            <v>DENTON WEST</v>
          </cell>
          <cell r="C103">
            <v>22.9</v>
          </cell>
          <cell r="D103">
            <v>20.5</v>
          </cell>
          <cell r="E103">
            <v>27.5</v>
          </cell>
          <cell r="F103">
            <v>13.256727721579411</v>
          </cell>
          <cell r="G103">
            <v>3.991738835</v>
          </cell>
          <cell r="H103">
            <v>13.112107959886782</v>
          </cell>
          <cell r="I103">
            <v>3.944415099</v>
          </cell>
          <cell r="J103">
            <v>13.356699563284813</v>
          </cell>
          <cell r="K103">
            <v>4.0097867000000003</v>
          </cell>
          <cell r="L103">
            <v>13.565522733667397</v>
          </cell>
          <cell r="M103">
            <v>4.0803359529999996</v>
          </cell>
          <cell r="N103">
            <v>13.76448207354168</v>
          </cell>
          <cell r="O103">
            <v>4.1684695090000004</v>
          </cell>
          <cell r="P103">
            <v>14.045256120070206</v>
          </cell>
          <cell r="Q103">
            <v>4.277150228</v>
          </cell>
          <cell r="R103">
            <v>14.367325236894791</v>
          </cell>
          <cell r="S103">
            <v>4.3990266370000004</v>
          </cell>
          <cell r="T103">
            <v>14.712884289485293</v>
          </cell>
          <cell r="U103">
            <v>4.5466364490000002</v>
          </cell>
          <cell r="V103">
            <v>15.07062605030781</v>
          </cell>
          <cell r="W103">
            <v>4.711894794</v>
          </cell>
          <cell r="X103">
            <v>15.50298906634168</v>
          </cell>
          <cell r="Y103">
            <v>4.8994005659999997</v>
          </cell>
          <cell r="Z103">
            <v>17.571193287063863</v>
          </cell>
          <cell r="AA103">
            <v>5.8641012730000002</v>
          </cell>
          <cell r="AB103">
            <v>19.366953982578323</v>
          </cell>
          <cell r="AC103">
            <v>6.7051619259999997</v>
          </cell>
          <cell r="AD103">
            <v>20.225879195408929</v>
          </cell>
          <cell r="AE103">
            <v>7.1839108310000004</v>
          </cell>
          <cell r="AF103">
            <v>20.602240849615683</v>
          </cell>
          <cell r="AG103">
            <v>7.469565717</v>
          </cell>
        </row>
        <row r="104">
          <cell r="B104" t="str">
            <v>DICKINSON ST</v>
          </cell>
          <cell r="C104">
            <v>31.5</v>
          </cell>
          <cell r="D104">
            <v>31.5</v>
          </cell>
          <cell r="E104">
            <v>31.5</v>
          </cell>
          <cell r="F104">
            <v>26.335637360026588</v>
          </cell>
          <cell r="G104">
            <v>7.2984497199999998</v>
          </cell>
          <cell r="H104">
            <v>26.062663788980601</v>
          </cell>
          <cell r="I104">
            <v>7.1332134099999998</v>
          </cell>
          <cell r="J104">
            <v>27.114393169181724</v>
          </cell>
          <cell r="K104">
            <v>7.2664270259999997</v>
          </cell>
          <cell r="L104">
            <v>27.591320621864579</v>
          </cell>
          <cell r="M104">
            <v>7.3720730520000002</v>
          </cell>
          <cell r="N104">
            <v>28.12102523351578</v>
          </cell>
          <cell r="O104">
            <v>7.4757563820000001</v>
          </cell>
          <cell r="P104">
            <v>28.661530027601614</v>
          </cell>
          <cell r="Q104">
            <v>7.5789364490000004</v>
          </cell>
          <cell r="R104">
            <v>29.213484786708054</v>
          </cell>
          <cell r="S104">
            <v>7.6761683449999998</v>
          </cell>
          <cell r="T104">
            <v>29.706910780756864</v>
          </cell>
          <cell r="U104">
            <v>7.7699666650000001</v>
          </cell>
          <cell r="V104">
            <v>30.132810007555122</v>
          </cell>
          <cell r="W104">
            <v>7.8556560429999998</v>
          </cell>
          <cell r="X104">
            <v>30.568385077771556</v>
          </cell>
          <cell r="Y104">
            <v>7.9356881320000001</v>
          </cell>
          <cell r="Z104">
            <v>32.679251836773261</v>
          </cell>
          <cell r="AA104">
            <v>8.2634783770000002</v>
          </cell>
          <cell r="AB104">
            <v>35.334442232398075</v>
          </cell>
          <cell r="AC104">
            <v>8.4822844340000003</v>
          </cell>
          <cell r="AD104">
            <v>37.030025947302363</v>
          </cell>
          <cell r="AE104">
            <v>8.5715834389999994</v>
          </cell>
          <cell r="AF104">
            <v>38.275764689991732</v>
          </cell>
          <cell r="AG104">
            <v>8.5956026879999996</v>
          </cell>
        </row>
        <row r="105">
          <cell r="B105" t="str">
            <v>DIDSBURY</v>
          </cell>
          <cell r="C105">
            <v>22.9</v>
          </cell>
          <cell r="D105">
            <v>20.5</v>
          </cell>
          <cell r="E105">
            <v>27.5</v>
          </cell>
          <cell r="F105">
            <v>14.784669036495641</v>
          </cell>
          <cell r="G105">
            <v>4.4026563039999997</v>
          </cell>
          <cell r="H105">
            <v>14.701303935683738</v>
          </cell>
          <cell r="I105">
            <v>4.376851899</v>
          </cell>
          <cell r="J105">
            <v>15.000176683261552</v>
          </cell>
          <cell r="K105">
            <v>4.4747799739999996</v>
          </cell>
          <cell r="L105">
            <v>15.33536119680671</v>
          </cell>
          <cell r="M105">
            <v>4.5857749459999999</v>
          </cell>
          <cell r="N105">
            <v>15.670768436663922</v>
          </cell>
          <cell r="O105">
            <v>4.7215995409999998</v>
          </cell>
          <cell r="P105">
            <v>16.134684436394423</v>
          </cell>
          <cell r="Q105">
            <v>4.8907397350000004</v>
          </cell>
          <cell r="R105">
            <v>16.591212982115671</v>
          </cell>
          <cell r="S105">
            <v>5.0797956849999997</v>
          </cell>
          <cell r="T105">
            <v>17.181710744255938</v>
          </cell>
          <cell r="U105">
            <v>5.3109557980000002</v>
          </cell>
          <cell r="V105">
            <v>17.720938840436659</v>
          </cell>
          <cell r="W105">
            <v>5.5683229120000002</v>
          </cell>
          <cell r="X105">
            <v>18.302463761582409</v>
          </cell>
          <cell r="Y105">
            <v>5.8600584280000003</v>
          </cell>
          <cell r="Z105">
            <v>21.230813325085009</v>
          </cell>
          <cell r="AA105">
            <v>7.3631258769999999</v>
          </cell>
          <cell r="AB105">
            <v>23.843052558005226</v>
          </cell>
          <cell r="AC105">
            <v>8.6635988370000003</v>
          </cell>
          <cell r="AD105">
            <v>25.072835546905722</v>
          </cell>
          <cell r="AE105">
            <v>9.3928748669999997</v>
          </cell>
          <cell r="AF105">
            <v>25.784221093925758</v>
          </cell>
          <cell r="AG105">
            <v>9.8321421470000008</v>
          </cell>
        </row>
        <row r="106">
          <cell r="B106" t="str">
            <v>DODGSON RD</v>
          </cell>
          <cell r="C106">
            <v>22.9</v>
          </cell>
          <cell r="D106">
            <v>20.5</v>
          </cell>
          <cell r="E106">
            <v>27</v>
          </cell>
          <cell r="F106">
            <v>7.3027834671126817</v>
          </cell>
          <cell r="G106">
            <v>2.5912708179999999</v>
          </cell>
          <cell r="H106">
            <v>7.260107603715702</v>
          </cell>
          <cell r="I106">
            <v>2.543638058</v>
          </cell>
          <cell r="J106">
            <v>7.2596221755919297</v>
          </cell>
          <cell r="K106">
            <v>2.5657960119999998</v>
          </cell>
          <cell r="L106">
            <v>7.3137266089723587</v>
          </cell>
          <cell r="M106">
            <v>2.5910796989999998</v>
          </cell>
          <cell r="N106">
            <v>7.4583024076876105</v>
          </cell>
          <cell r="O106">
            <v>2.6268039700000001</v>
          </cell>
          <cell r="P106">
            <v>7.5586947209399069</v>
          </cell>
          <cell r="Q106">
            <v>2.6760048250000001</v>
          </cell>
          <cell r="R106">
            <v>7.6675241316640808</v>
          </cell>
          <cell r="S106">
            <v>2.731658447</v>
          </cell>
          <cell r="T106">
            <v>7.8144880784623609</v>
          </cell>
          <cell r="U106">
            <v>2.8019279680000002</v>
          </cell>
          <cell r="V106">
            <v>7.9461924004262272</v>
          </cell>
          <cell r="W106">
            <v>2.8811383199999998</v>
          </cell>
          <cell r="X106">
            <v>8.1622952872714851</v>
          </cell>
          <cell r="Y106">
            <v>2.9738717330000002</v>
          </cell>
          <cell r="Z106">
            <v>9.0876056600517074</v>
          </cell>
          <cell r="AA106">
            <v>3.4247234569999998</v>
          </cell>
          <cell r="AB106">
            <v>10.084584342441932</v>
          </cell>
          <cell r="AC106">
            <v>3.8039374910000001</v>
          </cell>
          <cell r="AD106">
            <v>10.701485422449743</v>
          </cell>
          <cell r="AE106">
            <v>4.0077124270000004</v>
          </cell>
          <cell r="AF106">
            <v>11.029262462789102</v>
          </cell>
          <cell r="AG106">
            <v>4.1117368409999999</v>
          </cell>
        </row>
        <row r="107">
          <cell r="B107" t="str">
            <v>DOUGLAS ST</v>
          </cell>
          <cell r="C107">
            <v>20.8</v>
          </cell>
          <cell r="D107">
            <v>20.5</v>
          </cell>
          <cell r="E107">
            <v>27.5</v>
          </cell>
          <cell r="F107">
            <v>11.8174224798236</v>
          </cell>
          <cell r="G107">
            <v>4.1531481760000002</v>
          </cell>
          <cell r="H107">
            <v>11.566916799492617</v>
          </cell>
          <cell r="I107">
            <v>4.0604409520000004</v>
          </cell>
          <cell r="J107">
            <v>11.816274312886181</v>
          </cell>
          <cell r="K107">
            <v>4.1071433300000004</v>
          </cell>
          <cell r="L107">
            <v>11.985293271843885</v>
          </cell>
          <cell r="M107">
            <v>4.1516472269999998</v>
          </cell>
          <cell r="N107">
            <v>12.146231773448687</v>
          </cell>
          <cell r="O107">
            <v>4.2043079350000001</v>
          </cell>
          <cell r="P107">
            <v>12.31466524896684</v>
          </cell>
          <cell r="Q107">
            <v>4.2702401310000004</v>
          </cell>
          <cell r="R107">
            <v>12.59119805687002</v>
          </cell>
          <cell r="S107">
            <v>4.3391882260000001</v>
          </cell>
          <cell r="T107">
            <v>12.834764665473864</v>
          </cell>
          <cell r="U107">
            <v>4.4140926020000002</v>
          </cell>
          <cell r="V107">
            <v>12.976581213576795</v>
          </cell>
          <cell r="W107">
            <v>4.4907754710000001</v>
          </cell>
          <cell r="X107">
            <v>13.276248932604142</v>
          </cell>
          <cell r="Y107">
            <v>4.5733331970000002</v>
          </cell>
          <cell r="Z107">
            <v>14.579922119668083</v>
          </cell>
          <cell r="AA107">
            <v>4.975530344</v>
          </cell>
          <cell r="AB107">
            <v>16.1236359973927</v>
          </cell>
          <cell r="AC107">
            <v>5.297497109</v>
          </cell>
          <cell r="AD107">
            <v>17.081087203257919</v>
          </cell>
          <cell r="AE107">
            <v>5.4356506910000002</v>
          </cell>
          <cell r="AF107">
            <v>17.551580253330599</v>
          </cell>
          <cell r="AG107">
            <v>5.4738392100000004</v>
          </cell>
        </row>
        <row r="108">
          <cell r="B108" t="str">
            <v>DROYLSDEN EAST</v>
          </cell>
          <cell r="C108">
            <v>19.600000000000001</v>
          </cell>
          <cell r="D108">
            <v>19.600000000000001</v>
          </cell>
          <cell r="E108">
            <v>27.5</v>
          </cell>
          <cell r="F108">
            <v>14.403306888644041</v>
          </cell>
          <cell r="G108">
            <v>3.7294929469999998</v>
          </cell>
          <cell r="H108">
            <v>14.831479471868237</v>
          </cell>
          <cell r="I108">
            <v>3.7036027580000002</v>
          </cell>
          <cell r="J108">
            <v>15.643598162734575</v>
          </cell>
          <cell r="K108">
            <v>3.7743620959999999</v>
          </cell>
          <cell r="L108">
            <v>15.907043544124964</v>
          </cell>
          <cell r="M108">
            <v>3.8591999019999998</v>
          </cell>
          <cell r="N108">
            <v>16.157533223476602</v>
          </cell>
          <cell r="O108">
            <v>3.9698176030000001</v>
          </cell>
          <cell r="P108">
            <v>16.456543457851232</v>
          </cell>
          <cell r="Q108">
            <v>4.111944415</v>
          </cell>
          <cell r="R108">
            <v>16.853555439420994</v>
          </cell>
          <cell r="S108">
            <v>4.2762251769999997</v>
          </cell>
          <cell r="T108">
            <v>17.273935211301009</v>
          </cell>
          <cell r="U108">
            <v>4.4833081789999998</v>
          </cell>
          <cell r="V108">
            <v>17.64995980136576</v>
          </cell>
          <cell r="W108">
            <v>4.7195458160000001</v>
          </cell>
          <cell r="X108">
            <v>18.172519578591597</v>
          </cell>
          <cell r="Y108">
            <v>4.9928569009999997</v>
          </cell>
          <cell r="Z108">
            <v>20.575624572753384</v>
          </cell>
          <cell r="AA108">
            <v>6.4254316349999998</v>
          </cell>
          <cell r="AB108">
            <v>22.672845573589633</v>
          </cell>
          <cell r="AC108">
            <v>7.5371215229999997</v>
          </cell>
          <cell r="AD108">
            <v>23.479567735670372</v>
          </cell>
          <cell r="AE108">
            <v>8.0403222410000001</v>
          </cell>
          <cell r="AF108">
            <v>23.653597018052913</v>
          </cell>
          <cell r="AG108">
            <v>8.3617798840000006</v>
          </cell>
        </row>
        <row r="109">
          <cell r="B109" t="str">
            <v>DUKINFIELD</v>
          </cell>
          <cell r="C109">
            <v>22.9</v>
          </cell>
          <cell r="D109">
            <v>20.5</v>
          </cell>
          <cell r="E109">
            <v>27.5</v>
          </cell>
          <cell r="F109">
            <v>11.916773821301073</v>
          </cell>
          <cell r="G109">
            <v>1.6504398810000001</v>
          </cell>
          <cell r="H109">
            <v>11.698804716774971</v>
          </cell>
          <cell r="I109">
            <v>1.6287018019999999</v>
          </cell>
          <cell r="J109">
            <v>11.818425947207876</v>
          </cell>
          <cell r="K109">
            <v>1.6533529739999999</v>
          </cell>
          <cell r="L109">
            <v>11.915842399320018</v>
          </cell>
          <cell r="M109">
            <v>1.680444477</v>
          </cell>
          <cell r="N109">
            <v>12.05295882863353</v>
          </cell>
          <cell r="O109">
            <v>1.7153755660000001</v>
          </cell>
          <cell r="P109">
            <v>12.110993082619391</v>
          </cell>
          <cell r="Q109">
            <v>1.75915423</v>
          </cell>
          <cell r="R109">
            <v>12.184687987852378</v>
          </cell>
          <cell r="S109">
            <v>1.8093697369999999</v>
          </cell>
          <cell r="T109">
            <v>12.320041784735938</v>
          </cell>
          <cell r="U109">
            <v>1.871612265</v>
          </cell>
          <cell r="V109">
            <v>12.393129126118717</v>
          </cell>
          <cell r="W109">
            <v>1.942355928</v>
          </cell>
          <cell r="X109">
            <v>12.5183443713599</v>
          </cell>
          <cell r="Y109">
            <v>2.0235073830000001</v>
          </cell>
          <cell r="Z109">
            <v>12.990317958746171</v>
          </cell>
          <cell r="AA109">
            <v>2.4456758449999998</v>
          </cell>
          <cell r="AB109">
            <v>13.642106692121983</v>
          </cell>
          <cell r="AC109">
            <v>2.8194232810000002</v>
          </cell>
          <cell r="AD109">
            <v>14.022348269495328</v>
          </cell>
          <cell r="AE109">
            <v>3.0335104570000002</v>
          </cell>
          <cell r="AF109">
            <v>14.325157567202769</v>
          </cell>
          <cell r="AG109">
            <v>3.1578832559999999</v>
          </cell>
        </row>
        <row r="110">
          <cell r="B110" t="str">
            <v>DUMERS LANE</v>
          </cell>
          <cell r="C110">
            <v>22.9</v>
          </cell>
          <cell r="D110">
            <v>20.5</v>
          </cell>
          <cell r="E110">
            <v>27</v>
          </cell>
          <cell r="F110">
            <v>11.137274924565537</v>
          </cell>
          <cell r="G110">
            <v>3.8998879319999999</v>
          </cell>
          <cell r="H110">
            <v>11.289055095773241</v>
          </cell>
          <cell r="I110">
            <v>3.8223599369999999</v>
          </cell>
          <cell r="J110">
            <v>11.797532567904517</v>
          </cell>
          <cell r="K110">
            <v>3.8718130479999999</v>
          </cell>
          <cell r="L110">
            <v>11.957207529957037</v>
          </cell>
          <cell r="M110">
            <v>3.918298386</v>
          </cell>
          <cell r="N110">
            <v>12.156430716825675</v>
          </cell>
          <cell r="O110">
            <v>3.9729740979999999</v>
          </cell>
          <cell r="P110">
            <v>12.31971069601749</v>
          </cell>
          <cell r="Q110">
            <v>4.0403575480000002</v>
          </cell>
          <cell r="R110">
            <v>12.354792297557815</v>
          </cell>
          <cell r="S110">
            <v>4.1124901029999998</v>
          </cell>
          <cell r="T110">
            <v>12.493238800683597</v>
          </cell>
          <cell r="U110">
            <v>4.1972877869999996</v>
          </cell>
          <cell r="V110">
            <v>12.669328524782834</v>
          </cell>
          <cell r="W110">
            <v>4.2925537499999997</v>
          </cell>
          <cell r="X110">
            <v>12.836157844056805</v>
          </cell>
          <cell r="Y110">
            <v>4.401807121</v>
          </cell>
          <cell r="Z110">
            <v>13.50305013985284</v>
          </cell>
          <cell r="AA110">
            <v>4.9674353839999998</v>
          </cell>
          <cell r="AB110">
            <v>14.45121056847818</v>
          </cell>
          <cell r="AC110">
            <v>5.4482556750000004</v>
          </cell>
          <cell r="AD110">
            <v>15.256092462508834</v>
          </cell>
          <cell r="AE110">
            <v>5.7273178079999996</v>
          </cell>
          <cell r="AF110">
            <v>15.987100192119849</v>
          </cell>
          <cell r="AG110">
            <v>5.8776340310000004</v>
          </cell>
        </row>
        <row r="111">
          <cell r="B111" t="str">
            <v>DUMPLINGTON</v>
          </cell>
          <cell r="C111">
            <v>38</v>
          </cell>
          <cell r="D111">
            <v>34</v>
          </cell>
          <cell r="E111">
            <v>45</v>
          </cell>
          <cell r="F111">
            <v>19.417337899057834</v>
          </cell>
          <cell r="G111">
            <v>6.8426742540000003</v>
          </cell>
          <cell r="H111">
            <v>20.352628266372758</v>
          </cell>
          <cell r="I111">
            <v>6.6867775690000002</v>
          </cell>
          <cell r="J111">
            <v>21.939234731169595</v>
          </cell>
          <cell r="K111">
            <v>6.8401408950000002</v>
          </cell>
          <cell r="L111">
            <v>22.216071331329157</v>
          </cell>
          <cell r="M111">
            <v>6.9628521589999997</v>
          </cell>
          <cell r="N111">
            <v>22.508365606168997</v>
          </cell>
          <cell r="O111">
            <v>7.082301266</v>
          </cell>
          <cell r="P111">
            <v>22.950953471001927</v>
          </cell>
          <cell r="Q111">
            <v>7.2006450080000004</v>
          </cell>
          <cell r="R111">
            <v>23.155258246033167</v>
          </cell>
          <cell r="S111">
            <v>7.3085148770000004</v>
          </cell>
          <cell r="T111">
            <v>23.390742922859911</v>
          </cell>
          <cell r="U111">
            <v>7.4173918649999999</v>
          </cell>
          <cell r="V111">
            <v>23.838240253547546</v>
          </cell>
          <cell r="W111">
            <v>7.5041382429999999</v>
          </cell>
          <cell r="X111">
            <v>24.159078697573346</v>
          </cell>
          <cell r="Y111">
            <v>7.551317418</v>
          </cell>
          <cell r="Z111">
            <v>25.160853857801417</v>
          </cell>
          <cell r="AA111">
            <v>7.6989779450000002</v>
          </cell>
          <cell r="AB111">
            <v>26.220209853601979</v>
          </cell>
          <cell r="AC111">
            <v>7.7668982709999996</v>
          </cell>
          <cell r="AD111">
            <v>28.05140034382206</v>
          </cell>
          <cell r="AE111">
            <v>7.7631036780000002</v>
          </cell>
          <cell r="AF111">
            <v>30.169069222415111</v>
          </cell>
          <cell r="AG111">
            <v>7.7048483130000003</v>
          </cell>
        </row>
        <row r="112">
          <cell r="B112" t="str">
            <v>EASTLANDS</v>
          </cell>
          <cell r="C112">
            <v>22.9</v>
          </cell>
          <cell r="D112">
            <v>20.5</v>
          </cell>
          <cell r="E112">
            <v>27.5</v>
          </cell>
          <cell r="F112">
            <v>10.474377071271464</v>
          </cell>
          <cell r="G112">
            <v>3.9279900749999999</v>
          </cell>
          <cell r="H112">
            <v>10.671827911801648</v>
          </cell>
          <cell r="I112">
            <v>3.8555541400000002</v>
          </cell>
          <cell r="J112">
            <v>11.286467329407753</v>
          </cell>
          <cell r="K112">
            <v>3.9238689660000001</v>
          </cell>
          <cell r="L112">
            <v>13.690557436015393</v>
          </cell>
          <cell r="M112">
            <v>3.9804131639999998</v>
          </cell>
          <cell r="N112">
            <v>18.288991307147139</v>
          </cell>
          <cell r="O112">
            <v>4.0391404179999997</v>
          </cell>
          <cell r="P112">
            <v>22.859995833683538</v>
          </cell>
          <cell r="Q112">
            <v>4.1011273389999996</v>
          </cell>
          <cell r="R112">
            <v>27.527143497062021</v>
          </cell>
          <cell r="S112">
            <v>4.1627079849999999</v>
          </cell>
          <cell r="T112">
            <v>32.134730383979708</v>
          </cell>
          <cell r="U112">
            <v>4.2257778359999998</v>
          </cell>
          <cell r="V112">
            <v>32.214015366126297</v>
          </cell>
          <cell r="W112">
            <v>4.2886036770000002</v>
          </cell>
          <cell r="X112">
            <v>32.381073494700132</v>
          </cell>
          <cell r="Y112">
            <v>4.3530933010000004</v>
          </cell>
          <cell r="Z112">
            <v>33.132593405815363</v>
          </cell>
          <cell r="AA112">
            <v>4.606140678</v>
          </cell>
          <cell r="AB112">
            <v>33.992064367770617</v>
          </cell>
          <cell r="AC112">
            <v>4.7914478230000004</v>
          </cell>
          <cell r="AD112">
            <v>34.611041851410164</v>
          </cell>
          <cell r="AE112">
            <v>4.8888193129999999</v>
          </cell>
          <cell r="AF112">
            <v>35.125126949931307</v>
          </cell>
          <cell r="AG112">
            <v>4.9445932949999998</v>
          </cell>
        </row>
        <row r="113">
          <cell r="B113" t="str">
            <v>EASTON</v>
          </cell>
          <cell r="C113">
            <v>1.7</v>
          </cell>
          <cell r="D113">
            <v>1.7</v>
          </cell>
          <cell r="E113">
            <v>2</v>
          </cell>
          <cell r="F113">
            <v>1.6536343341391151</v>
          </cell>
          <cell r="G113">
            <v>0.22486888299999999</v>
          </cell>
          <cell r="H113">
            <v>1.6307160408916708</v>
          </cell>
          <cell r="I113">
            <v>0.23639734800000001</v>
          </cell>
          <cell r="J113">
            <v>1.6822025510889642</v>
          </cell>
          <cell r="K113">
            <v>0.25339986399999997</v>
          </cell>
          <cell r="L113">
            <v>1.7115493102909038</v>
          </cell>
          <cell r="M113">
            <v>0.27245203000000001</v>
          </cell>
          <cell r="N113">
            <v>1.736086408129935</v>
          </cell>
          <cell r="O113">
            <v>0.29324232099999997</v>
          </cell>
          <cell r="P113">
            <v>1.7771055648831653</v>
          </cell>
          <cell r="Q113">
            <v>0.31677380399999999</v>
          </cell>
          <cell r="R113">
            <v>1.8093554680898722</v>
          </cell>
          <cell r="S113">
            <v>0.34037678799999999</v>
          </cell>
          <cell r="T113">
            <v>1.8473969539635706</v>
          </cell>
          <cell r="U113">
            <v>0.361093043</v>
          </cell>
          <cell r="V113">
            <v>1.87907495314384</v>
          </cell>
          <cell r="W113">
            <v>0.383501802</v>
          </cell>
          <cell r="X113">
            <v>1.935931577308498</v>
          </cell>
          <cell r="Y113">
            <v>0.40875043</v>
          </cell>
          <cell r="Z113">
            <v>2.3493241885180804</v>
          </cell>
          <cell r="AA113">
            <v>0.553296236</v>
          </cell>
          <cell r="AB113">
            <v>2.9163150631012602</v>
          </cell>
          <cell r="AC113">
            <v>0.68797162599999995</v>
          </cell>
          <cell r="AD113">
            <v>3.0567955203077135</v>
          </cell>
          <cell r="AE113">
            <v>0.74961093099999998</v>
          </cell>
          <cell r="AF113">
            <v>3.0686317482153642</v>
          </cell>
          <cell r="AG113">
            <v>0.77411378399999997</v>
          </cell>
        </row>
        <row r="114">
          <cell r="B114" t="str">
            <v>EGREMONT</v>
          </cell>
          <cell r="C114">
            <v>15</v>
          </cell>
          <cell r="D114">
            <v>13.3</v>
          </cell>
          <cell r="E114">
            <v>17.5</v>
          </cell>
          <cell r="F114">
            <v>11.757732548668567</v>
          </cell>
          <cell r="G114">
            <v>3.5184294719999998</v>
          </cell>
          <cell r="H114">
            <v>11.603852932870362</v>
          </cell>
          <cell r="I114">
            <v>3.4607929309999999</v>
          </cell>
          <cell r="J114">
            <v>11.836465157157274</v>
          </cell>
          <cell r="K114">
            <v>3.5118631740000001</v>
          </cell>
          <cell r="L114">
            <v>11.996354387135513</v>
          </cell>
          <cell r="M114">
            <v>3.573122889</v>
          </cell>
          <cell r="N114">
            <v>12.185652678739141</v>
          </cell>
          <cell r="O114">
            <v>3.6557804470000002</v>
          </cell>
          <cell r="P114">
            <v>12.417949099095866</v>
          </cell>
          <cell r="Q114">
            <v>3.7675220820000002</v>
          </cell>
          <cell r="R114">
            <v>12.739208152924656</v>
          </cell>
          <cell r="S114">
            <v>3.898490588</v>
          </cell>
          <cell r="T114">
            <v>13.095564924641467</v>
          </cell>
          <cell r="U114">
            <v>4.0661221090000002</v>
          </cell>
          <cell r="V114">
            <v>13.385293360735307</v>
          </cell>
          <cell r="W114">
            <v>4.2592242440000003</v>
          </cell>
          <cell r="X114">
            <v>13.840745798773275</v>
          </cell>
          <cell r="Y114">
            <v>4.4862726730000002</v>
          </cell>
          <cell r="Z114">
            <v>15.947796471653554</v>
          </cell>
          <cell r="AA114">
            <v>5.6530326610000001</v>
          </cell>
          <cell r="AB114">
            <v>17.812487935892712</v>
          </cell>
          <cell r="AC114">
            <v>6.6755823049999998</v>
          </cell>
          <cell r="AD114">
            <v>18.415703542066652</v>
          </cell>
          <cell r="AE114">
            <v>7.2258816980000002</v>
          </cell>
          <cell r="AF114">
            <v>18.26749330261427</v>
          </cell>
          <cell r="AG114">
            <v>7.5038911580000001</v>
          </cell>
        </row>
        <row r="115">
          <cell r="B115" t="str">
            <v>EMBLETON</v>
          </cell>
          <cell r="C115">
            <v>15.2</v>
          </cell>
          <cell r="D115">
            <v>15.2</v>
          </cell>
          <cell r="E115">
            <v>27</v>
          </cell>
          <cell r="F115">
            <v>11.233100772526784</v>
          </cell>
          <cell r="G115">
            <v>3.623102775</v>
          </cell>
          <cell r="H115">
            <v>11.222761898405535</v>
          </cell>
          <cell r="I115">
            <v>3.586209094</v>
          </cell>
          <cell r="J115">
            <v>11.454203323184672</v>
          </cell>
          <cell r="K115">
            <v>3.6360267689999999</v>
          </cell>
          <cell r="L115">
            <v>11.547406456669654</v>
          </cell>
          <cell r="M115">
            <v>3.6905540590000001</v>
          </cell>
          <cell r="N115">
            <v>11.730747827006363</v>
          </cell>
          <cell r="O115">
            <v>3.7589443629999999</v>
          </cell>
          <cell r="P115">
            <v>11.88997317091663</v>
          </cell>
          <cell r="Q115">
            <v>3.8442437909999998</v>
          </cell>
          <cell r="R115">
            <v>12.10506290234145</v>
          </cell>
          <cell r="S115">
            <v>3.938172759</v>
          </cell>
          <cell r="T115">
            <v>12.348449317153866</v>
          </cell>
          <cell r="U115">
            <v>4.056466533</v>
          </cell>
          <cell r="V115">
            <v>12.579245344477972</v>
          </cell>
          <cell r="W115">
            <v>4.1878761219999996</v>
          </cell>
          <cell r="X115">
            <v>12.878199698564867</v>
          </cell>
          <cell r="Y115">
            <v>4.3380678880000003</v>
          </cell>
          <cell r="Z115">
            <v>14.28120559212004</v>
          </cell>
          <cell r="AA115">
            <v>5.070725854</v>
          </cell>
          <cell r="AB115">
            <v>15.792318501318574</v>
          </cell>
          <cell r="AC115">
            <v>5.6992708050000003</v>
          </cell>
          <cell r="AD115">
            <v>16.470661484501242</v>
          </cell>
          <cell r="AE115">
            <v>6.029974696</v>
          </cell>
          <cell r="AF115">
            <v>16.668157845559396</v>
          </cell>
          <cell r="AG115">
            <v>6.196193987</v>
          </cell>
        </row>
        <row r="116">
          <cell r="B116" t="str">
            <v>EXCHANGE ST</v>
          </cell>
          <cell r="C116">
            <v>17.5</v>
          </cell>
          <cell r="D116">
            <v>15.8</v>
          </cell>
          <cell r="E116">
            <v>21</v>
          </cell>
          <cell r="F116">
            <v>10.317859378226842</v>
          </cell>
          <cell r="G116">
            <v>3.570041238</v>
          </cell>
          <cell r="H116">
            <v>10.557184420312346</v>
          </cell>
          <cell r="I116">
            <v>3.5109011059999999</v>
          </cell>
          <cell r="J116">
            <v>11.128533562514104</v>
          </cell>
          <cell r="K116">
            <v>3.573388418</v>
          </cell>
          <cell r="L116">
            <v>11.281177374752176</v>
          </cell>
          <cell r="M116">
            <v>3.633167002</v>
          </cell>
          <cell r="N116">
            <v>11.404431203450153</v>
          </cell>
          <cell r="O116">
            <v>3.7040507800000002</v>
          </cell>
          <cell r="P116">
            <v>11.66457275289436</v>
          </cell>
          <cell r="Q116">
            <v>3.7882977119999999</v>
          </cell>
          <cell r="R116">
            <v>11.92250498437317</v>
          </cell>
          <cell r="S116">
            <v>3.878461867</v>
          </cell>
          <cell r="T116">
            <v>12.140680189638127</v>
          </cell>
          <cell r="U116">
            <v>3.9868245529999999</v>
          </cell>
          <cell r="V116">
            <v>12.328148273298369</v>
          </cell>
          <cell r="W116">
            <v>4.1070524280000003</v>
          </cell>
          <cell r="X116">
            <v>12.652579453676537</v>
          </cell>
          <cell r="Y116">
            <v>4.2407102480000001</v>
          </cell>
          <cell r="Z116">
            <v>13.978180157332279</v>
          </cell>
          <cell r="AA116">
            <v>4.8917003430000001</v>
          </cell>
          <cell r="AB116">
            <v>15.71551302989527</v>
          </cell>
          <cell r="AC116">
            <v>5.4466616410000004</v>
          </cell>
          <cell r="AD116">
            <v>16.781415925434132</v>
          </cell>
          <cell r="AE116">
            <v>5.7457191830000003</v>
          </cell>
          <cell r="AF116">
            <v>17.423787094522048</v>
          </cell>
          <cell r="AG116">
            <v>5.8978541269999996</v>
          </cell>
        </row>
        <row r="117">
          <cell r="B117" t="str">
            <v>FAILSWORTH</v>
          </cell>
          <cell r="C117">
            <v>22.9</v>
          </cell>
          <cell r="D117">
            <v>20.5</v>
          </cell>
          <cell r="E117">
            <v>27.5</v>
          </cell>
          <cell r="F117">
            <v>12.977805497460311</v>
          </cell>
          <cell r="G117">
            <v>3.3402772440000001</v>
          </cell>
          <cell r="H117">
            <v>13.135615977457109</v>
          </cell>
          <cell r="I117">
            <v>3.309092267</v>
          </cell>
          <cell r="J117">
            <v>13.592960649135227</v>
          </cell>
          <cell r="K117">
            <v>3.3765008729999999</v>
          </cell>
          <cell r="L117">
            <v>13.824677052304715</v>
          </cell>
          <cell r="M117">
            <v>3.4502388349999999</v>
          </cell>
          <cell r="N117">
            <v>14.114820181405355</v>
          </cell>
          <cell r="O117">
            <v>3.541589702</v>
          </cell>
          <cell r="P117">
            <v>14.383869324177157</v>
          </cell>
          <cell r="Q117">
            <v>3.6562823029999998</v>
          </cell>
          <cell r="R117">
            <v>14.676218654667665</v>
          </cell>
          <cell r="S117">
            <v>3.7843464309999999</v>
          </cell>
          <cell r="T117">
            <v>14.985150192651455</v>
          </cell>
          <cell r="U117">
            <v>3.9410369279999999</v>
          </cell>
          <cell r="V117">
            <v>15.360399842665087</v>
          </cell>
          <cell r="W117">
            <v>4.1155113889999999</v>
          </cell>
          <cell r="X117">
            <v>15.749436066777633</v>
          </cell>
          <cell r="Y117">
            <v>4.3135378580000001</v>
          </cell>
          <cell r="Z117">
            <v>17.662436964880161</v>
          </cell>
          <cell r="AA117">
            <v>5.328388189</v>
          </cell>
          <cell r="AB117">
            <v>19.554170824794713</v>
          </cell>
          <cell r="AC117">
            <v>6.215646349</v>
          </cell>
          <cell r="AD117">
            <v>20.607530918221276</v>
          </cell>
          <cell r="AE117">
            <v>6.7264353120000004</v>
          </cell>
          <cell r="AF117">
            <v>21.244096290625649</v>
          </cell>
          <cell r="AG117">
            <v>7.0247612320000004</v>
          </cell>
        </row>
        <row r="118">
          <cell r="B118" t="str">
            <v>FALLOWFIELD</v>
          </cell>
          <cell r="C118">
            <v>22.9</v>
          </cell>
          <cell r="D118">
            <v>20.5</v>
          </cell>
          <cell r="E118">
            <v>27.5</v>
          </cell>
          <cell r="F118">
            <v>15.60658324023875</v>
          </cell>
          <cell r="G118">
            <v>4.1583120969999996</v>
          </cell>
          <cell r="H118">
            <v>15.638924470308158</v>
          </cell>
          <cell r="I118">
            <v>4.1295311510000001</v>
          </cell>
          <cell r="J118">
            <v>15.996295554457602</v>
          </cell>
          <cell r="K118">
            <v>4.204770495</v>
          </cell>
          <cell r="L118">
            <v>16.256855319767787</v>
          </cell>
          <cell r="M118">
            <v>4.282721489</v>
          </cell>
          <cell r="N118">
            <v>16.561022451822829</v>
          </cell>
          <cell r="O118">
            <v>4.3791741980000003</v>
          </cell>
          <cell r="P118">
            <v>16.93258045788469</v>
          </cell>
          <cell r="Q118">
            <v>4.499574086</v>
          </cell>
          <cell r="R118">
            <v>17.293238271890864</v>
          </cell>
          <cell r="S118">
            <v>4.6323278090000004</v>
          </cell>
          <cell r="T118">
            <v>17.707180003167444</v>
          </cell>
          <cell r="U118">
            <v>4.7876124779999998</v>
          </cell>
          <cell r="V118">
            <v>18.147914888976622</v>
          </cell>
          <cell r="W118">
            <v>4.9568573450000004</v>
          </cell>
          <cell r="X118">
            <v>18.665217659777987</v>
          </cell>
          <cell r="Y118">
            <v>5.1463703189999999</v>
          </cell>
          <cell r="Z118">
            <v>21.172558880652076</v>
          </cell>
          <cell r="AA118">
            <v>6.0658760799999998</v>
          </cell>
          <cell r="AB118">
            <v>23.840951864833464</v>
          </cell>
          <cell r="AC118">
            <v>6.8530108920000004</v>
          </cell>
          <cell r="AD118">
            <v>25.328088172267165</v>
          </cell>
          <cell r="AE118">
            <v>7.304060454</v>
          </cell>
          <cell r="AF118">
            <v>26.436412852394767</v>
          </cell>
          <cell r="AG118">
            <v>7.5963295200000003</v>
          </cell>
        </row>
        <row r="119">
          <cell r="B119" t="str">
            <v>FARNWORTH</v>
          </cell>
          <cell r="C119">
            <v>23</v>
          </cell>
          <cell r="D119">
            <v>20.5</v>
          </cell>
          <cell r="E119">
            <v>27</v>
          </cell>
          <cell r="F119">
            <v>14.204037457165965</v>
          </cell>
          <cell r="G119">
            <v>4.0097365399999996</v>
          </cell>
          <cell r="H119">
            <v>14.084445406752319</v>
          </cell>
          <cell r="I119">
            <v>3.960570251</v>
          </cell>
          <cell r="J119">
            <v>14.307825780658481</v>
          </cell>
          <cell r="K119">
            <v>4.0188954700000004</v>
          </cell>
          <cell r="L119">
            <v>14.483648776934341</v>
          </cell>
          <cell r="M119">
            <v>4.0846431279999997</v>
          </cell>
          <cell r="N119">
            <v>14.676280855249894</v>
          </cell>
          <cell r="O119">
            <v>4.1699833010000003</v>
          </cell>
          <cell r="P119">
            <v>14.898196392630974</v>
          </cell>
          <cell r="Q119">
            <v>4.2784454150000002</v>
          </cell>
          <cell r="R119">
            <v>15.213892141737178</v>
          </cell>
          <cell r="S119">
            <v>4.4023652789999996</v>
          </cell>
          <cell r="T119">
            <v>15.574031062225298</v>
          </cell>
          <cell r="U119">
            <v>4.5581189560000004</v>
          </cell>
          <cell r="V119">
            <v>15.82217269439843</v>
          </cell>
          <cell r="W119">
            <v>4.7347521549999998</v>
          </cell>
          <cell r="X119">
            <v>16.210414325896018</v>
          </cell>
          <cell r="Y119">
            <v>4.9391958950000001</v>
          </cell>
          <cell r="Z119">
            <v>18.020804911571062</v>
          </cell>
          <cell r="AA119">
            <v>5.9989248530000001</v>
          </cell>
          <cell r="AB119">
            <v>19.886234751693593</v>
          </cell>
          <cell r="AC119">
            <v>6.920247775</v>
          </cell>
          <cell r="AD119">
            <v>20.782956636473614</v>
          </cell>
          <cell r="AE119">
            <v>7.4441619030000004</v>
          </cell>
          <cell r="AF119">
            <v>21.183429741429073</v>
          </cell>
          <cell r="AG119">
            <v>7.7456047000000003</v>
          </cell>
        </row>
        <row r="120">
          <cell r="B120" t="str">
            <v>FENISCOWLES</v>
          </cell>
          <cell r="C120">
            <v>12</v>
          </cell>
          <cell r="D120">
            <v>12</v>
          </cell>
          <cell r="E120">
            <v>18</v>
          </cell>
          <cell r="F120">
            <v>2.809840018102463</v>
          </cell>
          <cell r="G120">
            <v>8.0576837999999998E-2</v>
          </cell>
          <cell r="H120">
            <v>2.9040625966325995</v>
          </cell>
          <cell r="I120">
            <v>0.11264502999999999</v>
          </cell>
          <cell r="J120">
            <v>3.1302486691109488</v>
          </cell>
          <cell r="K120">
            <v>0.15793380500000001</v>
          </cell>
          <cell r="L120">
            <v>3.2190579195072919</v>
          </cell>
          <cell r="M120">
            <v>0.21237102299999999</v>
          </cell>
          <cell r="N120">
            <v>3.3333329695496925</v>
          </cell>
          <cell r="O120">
            <v>0.24915030099999999</v>
          </cell>
          <cell r="P120">
            <v>3.3351004344673276</v>
          </cell>
          <cell r="Q120">
            <v>0.29109975100000002</v>
          </cell>
          <cell r="R120">
            <v>3.4314220068575474</v>
          </cell>
          <cell r="S120">
            <v>0.33801964099999998</v>
          </cell>
          <cell r="T120">
            <v>3.5220315326558067</v>
          </cell>
          <cell r="U120">
            <v>0.397582993</v>
          </cell>
          <cell r="V120">
            <v>3.5830034942790063</v>
          </cell>
          <cell r="W120">
            <v>0.46357403800000002</v>
          </cell>
          <cell r="X120">
            <v>3.6351584717267675</v>
          </cell>
          <cell r="Y120">
            <v>0.53873079400000001</v>
          </cell>
          <cell r="Z120">
            <v>4.091670637053646</v>
          </cell>
          <cell r="AA120">
            <v>0.96322973599999995</v>
          </cell>
          <cell r="AB120">
            <v>4.5506710595847366</v>
          </cell>
          <cell r="AC120">
            <v>1.2988560920000001</v>
          </cell>
          <cell r="AD120">
            <v>4.625685135829654</v>
          </cell>
          <cell r="AE120">
            <v>1.415598071</v>
          </cell>
          <cell r="AF120">
            <v>4.5192955507045856</v>
          </cell>
          <cell r="AG120">
            <v>1.3689232819999999</v>
          </cell>
        </row>
        <row r="121">
          <cell r="B121" t="str">
            <v>FERODO</v>
          </cell>
          <cell r="C121">
            <v>16.5</v>
          </cell>
          <cell r="D121">
            <v>16.5</v>
          </cell>
          <cell r="E121">
            <v>27.5</v>
          </cell>
          <cell r="F121">
            <v>10.631096407793498</v>
          </cell>
          <cell r="G121">
            <v>3.0482784839999999</v>
          </cell>
          <cell r="H121">
            <v>10.397927923776779</v>
          </cell>
          <cell r="I121">
            <v>3.0071191640000001</v>
          </cell>
          <cell r="J121">
            <v>10.492796153996526</v>
          </cell>
          <cell r="K121">
            <v>3.0622562750000002</v>
          </cell>
          <cell r="L121">
            <v>10.655516580951149</v>
          </cell>
          <cell r="M121">
            <v>3.1213441930000001</v>
          </cell>
          <cell r="N121">
            <v>10.776168684007461</v>
          </cell>
          <cell r="O121">
            <v>3.1910005190000001</v>
          </cell>
          <cell r="P121">
            <v>10.964328955771698</v>
          </cell>
          <cell r="Q121">
            <v>3.2770609240000002</v>
          </cell>
          <cell r="R121">
            <v>11.1743237172963</v>
          </cell>
          <cell r="S121">
            <v>3.3702962580000002</v>
          </cell>
          <cell r="T121">
            <v>11.381141938557812</v>
          </cell>
          <cell r="U121">
            <v>3.4857856319999998</v>
          </cell>
          <cell r="V121">
            <v>11.586650203620287</v>
          </cell>
          <cell r="W121">
            <v>3.61260724</v>
          </cell>
          <cell r="X121">
            <v>11.848933931624739</v>
          </cell>
          <cell r="Y121">
            <v>3.7536654650000001</v>
          </cell>
          <cell r="Z121">
            <v>13.12263729349916</v>
          </cell>
          <cell r="AA121">
            <v>4.4682630730000001</v>
          </cell>
          <cell r="AB121">
            <v>14.157932353114782</v>
          </cell>
          <cell r="AC121">
            <v>5.0833932380000002</v>
          </cell>
          <cell r="AD121">
            <v>14.53040817867692</v>
          </cell>
          <cell r="AE121">
            <v>5.4146404879999999</v>
          </cell>
          <cell r="AF121">
            <v>14.466494955284592</v>
          </cell>
          <cell r="AG121">
            <v>5.5868991220000002</v>
          </cell>
        </row>
        <row r="122">
          <cell r="B122" t="str">
            <v>FLAT LANE</v>
          </cell>
          <cell r="C122">
            <v>4.5</v>
          </cell>
          <cell r="D122">
            <v>4.5</v>
          </cell>
          <cell r="E122">
            <v>10</v>
          </cell>
          <cell r="F122">
            <v>3.8528137178881341</v>
          </cell>
          <cell r="G122">
            <v>0.17157529399999999</v>
          </cell>
          <cell r="H122">
            <v>3.834804914931226</v>
          </cell>
          <cell r="I122">
            <v>0.20070608000000001</v>
          </cell>
          <cell r="J122">
            <v>3.9326825473761691</v>
          </cell>
          <cell r="K122">
            <v>0.235320167</v>
          </cell>
          <cell r="L122">
            <v>4.0215399093696718</v>
          </cell>
          <cell r="M122">
            <v>0.27651663399999998</v>
          </cell>
          <cell r="N122">
            <v>4.1200484527386703</v>
          </cell>
          <cell r="O122">
            <v>0.31683984399999998</v>
          </cell>
          <cell r="P122">
            <v>4.2343191566739602</v>
          </cell>
          <cell r="Q122">
            <v>0.361996286</v>
          </cell>
          <cell r="R122">
            <v>4.3521576166700697</v>
          </cell>
          <cell r="S122">
            <v>0.40886140799999998</v>
          </cell>
          <cell r="T122">
            <v>4.4829548112931867</v>
          </cell>
          <cell r="U122">
            <v>0.46032542599999998</v>
          </cell>
          <cell r="V122">
            <v>4.6198594708298497</v>
          </cell>
          <cell r="W122">
            <v>0.51859098199999998</v>
          </cell>
          <cell r="X122">
            <v>4.7816357994212453</v>
          </cell>
          <cell r="Y122">
            <v>0.58649106100000004</v>
          </cell>
          <cell r="Z122">
            <v>5.6786152771012937</v>
          </cell>
          <cell r="AA122">
            <v>0.92980862200000003</v>
          </cell>
          <cell r="AB122">
            <v>6.804986204662363</v>
          </cell>
          <cell r="AC122">
            <v>1.2395267640000001</v>
          </cell>
          <cell r="AD122">
            <v>7.3023332886060457</v>
          </cell>
          <cell r="AE122">
            <v>1.4073298219999999</v>
          </cell>
          <cell r="AF122">
            <v>7.5619670802124013</v>
          </cell>
          <cell r="AG122">
            <v>1.5017155289999999</v>
          </cell>
        </row>
        <row r="123">
          <cell r="B123" t="str">
            <v>FREDERICK RD</v>
          </cell>
          <cell r="C123">
            <v>20.100000000000001</v>
          </cell>
          <cell r="D123">
            <v>20.100000000000001</v>
          </cell>
          <cell r="E123">
            <v>27.5</v>
          </cell>
          <cell r="F123">
            <v>14.443528370761982</v>
          </cell>
          <cell r="G123">
            <v>4.9080489839999997</v>
          </cell>
          <cell r="H123">
            <v>15.209777162197337</v>
          </cell>
          <cell r="I123">
            <v>4.8527942900000003</v>
          </cell>
          <cell r="J123">
            <v>16.239712739035639</v>
          </cell>
          <cell r="K123">
            <v>4.9288829180000002</v>
          </cell>
          <cell r="L123">
            <v>16.466236908962266</v>
          </cell>
          <cell r="M123">
            <v>4.9997667540000004</v>
          </cell>
          <cell r="N123">
            <v>16.780211360122209</v>
          </cell>
          <cell r="O123">
            <v>5.0797924710000002</v>
          </cell>
          <cell r="P123">
            <v>16.898403963606789</v>
          </cell>
          <cell r="Q123">
            <v>5.171608494</v>
          </cell>
          <cell r="R123">
            <v>17.241880992454895</v>
          </cell>
          <cell r="S123">
            <v>5.2676903839999998</v>
          </cell>
          <cell r="T123">
            <v>17.476987644596768</v>
          </cell>
          <cell r="U123">
            <v>5.3768838900000002</v>
          </cell>
          <cell r="V123">
            <v>17.76414774450447</v>
          </cell>
          <cell r="W123">
            <v>5.4933016190000004</v>
          </cell>
          <cell r="X123">
            <v>18.141632610698409</v>
          </cell>
          <cell r="Y123">
            <v>5.6194764499999996</v>
          </cell>
          <cell r="Z123">
            <v>20.049921343252514</v>
          </cell>
          <cell r="AA123">
            <v>6.2290627240000003</v>
          </cell>
          <cell r="AB123">
            <v>22.439982775850758</v>
          </cell>
          <cell r="AC123">
            <v>6.7439866799999999</v>
          </cell>
          <cell r="AD123">
            <v>23.971582210675706</v>
          </cell>
          <cell r="AE123">
            <v>7.0267555350000004</v>
          </cell>
          <cell r="AF123">
            <v>25.058234369806094</v>
          </cell>
          <cell r="AG123">
            <v>7.2112493799999999</v>
          </cell>
        </row>
        <row r="124">
          <cell r="B124" t="str">
            <v>FUSEHILL</v>
          </cell>
          <cell r="C124">
            <v>23</v>
          </cell>
          <cell r="D124">
            <v>20.5</v>
          </cell>
          <cell r="E124">
            <v>27</v>
          </cell>
          <cell r="F124">
            <v>17.906614888113278</v>
          </cell>
          <cell r="G124">
            <v>6.9372395840000003</v>
          </cell>
          <cell r="H124">
            <v>17.659455880585377</v>
          </cell>
          <cell r="I124">
            <v>6.7779834079999999</v>
          </cell>
          <cell r="J124">
            <v>17.876202139972001</v>
          </cell>
          <cell r="K124">
            <v>6.8612429490000002</v>
          </cell>
          <cell r="L124">
            <v>18.085227774834014</v>
          </cell>
          <cell r="M124">
            <v>6.9360933029999998</v>
          </cell>
          <cell r="N124">
            <v>18.437033745720338</v>
          </cell>
          <cell r="O124">
            <v>7.0278416840000002</v>
          </cell>
          <cell r="P124">
            <v>18.643735455769981</v>
          </cell>
          <cell r="Q124">
            <v>7.1400381179999997</v>
          </cell>
          <cell r="R124">
            <v>18.819423980471267</v>
          </cell>
          <cell r="S124">
            <v>7.2632290050000003</v>
          </cell>
          <cell r="T124">
            <v>19.162433638478969</v>
          </cell>
          <cell r="U124">
            <v>7.4001241550000003</v>
          </cell>
          <cell r="V124">
            <v>19.466516499307637</v>
          </cell>
          <cell r="W124">
            <v>7.5578513129999996</v>
          </cell>
          <cell r="X124">
            <v>19.808800952898611</v>
          </cell>
          <cell r="Y124">
            <v>7.7405053600000002</v>
          </cell>
          <cell r="Z124">
            <v>21.2355958951626</v>
          </cell>
          <cell r="AA124">
            <v>8.6891703269999994</v>
          </cell>
          <cell r="AB124">
            <v>22.917741532016365</v>
          </cell>
          <cell r="AC124">
            <v>9.4736728059999997</v>
          </cell>
          <cell r="AD124">
            <v>23.749903303647283</v>
          </cell>
          <cell r="AE124">
            <v>9.8722172849999996</v>
          </cell>
          <cell r="AF124">
            <v>24.257823358979227</v>
          </cell>
          <cell r="AG124">
            <v>10.03818528</v>
          </cell>
        </row>
        <row r="125">
          <cell r="B125" t="str">
            <v>GALE</v>
          </cell>
          <cell r="C125">
            <v>22.9</v>
          </cell>
          <cell r="D125">
            <v>20.5</v>
          </cell>
          <cell r="E125">
            <v>27.5</v>
          </cell>
          <cell r="F125">
            <v>9.0718344798225488</v>
          </cell>
          <cell r="G125">
            <v>2.7166133810000002</v>
          </cell>
          <cell r="H125">
            <v>9.0286385041470982</v>
          </cell>
          <cell r="I125">
            <v>2.7088796890000002</v>
          </cell>
          <cell r="J125">
            <v>9.1110159528877546</v>
          </cell>
          <cell r="K125">
            <v>2.7464248480000002</v>
          </cell>
          <cell r="L125">
            <v>9.2396938512205509</v>
          </cell>
          <cell r="M125">
            <v>2.7963347500000002</v>
          </cell>
          <cell r="N125">
            <v>9.4111490978690249</v>
          </cell>
          <cell r="O125">
            <v>2.8668704809999999</v>
          </cell>
          <cell r="P125">
            <v>9.6479187523687742</v>
          </cell>
          <cell r="Q125">
            <v>2.9661938870000002</v>
          </cell>
          <cell r="R125">
            <v>9.8384358036954254</v>
          </cell>
          <cell r="S125">
            <v>3.0794390460000001</v>
          </cell>
          <cell r="T125">
            <v>10.140482422231234</v>
          </cell>
          <cell r="U125">
            <v>3.2205064819999998</v>
          </cell>
          <cell r="V125">
            <v>10.454041509780652</v>
          </cell>
          <cell r="W125">
            <v>3.3842616350000001</v>
          </cell>
          <cell r="X125">
            <v>10.768999644067378</v>
          </cell>
          <cell r="Y125">
            <v>3.5806549140000001</v>
          </cell>
          <cell r="Z125">
            <v>12.430158920553136</v>
          </cell>
          <cell r="AA125">
            <v>4.5523817119999999</v>
          </cell>
          <cell r="AB125">
            <v>13.856887364781871</v>
          </cell>
          <cell r="AC125">
            <v>5.3348263600000001</v>
          </cell>
          <cell r="AD125">
            <v>14.42829145687409</v>
          </cell>
          <cell r="AE125">
            <v>5.6955505950000003</v>
          </cell>
          <cell r="AF125">
            <v>14.659079635931549</v>
          </cell>
          <cell r="AG125">
            <v>5.8526940490000001</v>
          </cell>
        </row>
        <row r="126">
          <cell r="B126" t="str">
            <v>GARSTANG</v>
          </cell>
          <cell r="C126">
            <v>13.7</v>
          </cell>
          <cell r="D126">
            <v>13.7</v>
          </cell>
          <cell r="E126">
            <v>13.7</v>
          </cell>
          <cell r="F126">
            <v>12.431171405596807</v>
          </cell>
          <cell r="G126">
            <v>2.1679501339999998</v>
          </cell>
          <cell r="H126">
            <v>12.388707174168015</v>
          </cell>
          <cell r="I126">
            <v>2.1660175599999998</v>
          </cell>
          <cell r="J126">
            <v>12.688722396997521</v>
          </cell>
          <cell r="K126">
            <v>2.2311049490000001</v>
          </cell>
          <cell r="L126">
            <v>12.913660607097448</v>
          </cell>
          <cell r="M126">
            <v>2.3052862369999998</v>
          </cell>
          <cell r="N126">
            <v>13.186785953981211</v>
          </cell>
          <cell r="O126">
            <v>2.3933632669999998</v>
          </cell>
          <cell r="P126">
            <v>13.448587443418312</v>
          </cell>
          <cell r="Q126">
            <v>2.5013095760000001</v>
          </cell>
          <cell r="R126">
            <v>13.739692301067748</v>
          </cell>
          <cell r="S126">
            <v>2.6219881630000001</v>
          </cell>
          <cell r="T126">
            <v>14.07652400232335</v>
          </cell>
          <cell r="U126">
            <v>2.7697336859999999</v>
          </cell>
          <cell r="V126">
            <v>14.414877007416658</v>
          </cell>
          <cell r="W126">
            <v>2.932367304</v>
          </cell>
          <cell r="X126">
            <v>14.823498596556684</v>
          </cell>
          <cell r="Y126">
            <v>3.1101471890000001</v>
          </cell>
          <cell r="Z126">
            <v>17.076967736441119</v>
          </cell>
          <cell r="AA126">
            <v>4.0113688720000003</v>
          </cell>
          <cell r="AB126">
            <v>19.704079291094367</v>
          </cell>
          <cell r="AC126">
            <v>4.8162017869999998</v>
          </cell>
          <cell r="AD126">
            <v>20.698628483079659</v>
          </cell>
          <cell r="AE126">
            <v>5.2480893210000001</v>
          </cell>
          <cell r="AF126">
            <v>21.106885043925466</v>
          </cell>
          <cell r="AG126">
            <v>5.4866322360000002</v>
          </cell>
        </row>
        <row r="127">
          <cell r="B127" t="str">
            <v>GATLEY</v>
          </cell>
          <cell r="C127">
            <v>10</v>
          </cell>
          <cell r="D127">
            <v>10</v>
          </cell>
          <cell r="E127">
            <v>20.5</v>
          </cell>
          <cell r="F127">
            <v>8.1491983006241373</v>
          </cell>
          <cell r="G127">
            <v>3.1264310640000001</v>
          </cell>
          <cell r="H127">
            <v>8.0857527175067396</v>
          </cell>
          <cell r="I127">
            <v>3.087013598</v>
          </cell>
          <cell r="J127">
            <v>8.1768010370642834</v>
          </cell>
          <cell r="K127">
            <v>3.1304658349999999</v>
          </cell>
          <cell r="L127">
            <v>8.2951067948640187</v>
          </cell>
          <cell r="M127">
            <v>3.1768068700000001</v>
          </cell>
          <cell r="N127">
            <v>8.4224715300922792</v>
          </cell>
          <cell r="O127">
            <v>3.2360491389999999</v>
          </cell>
          <cell r="P127">
            <v>8.5883258217041458</v>
          </cell>
          <cell r="Q127">
            <v>3.312581073</v>
          </cell>
          <cell r="R127">
            <v>8.7572599858594362</v>
          </cell>
          <cell r="S127">
            <v>3.3971622909999999</v>
          </cell>
          <cell r="T127">
            <v>8.9623311239759147</v>
          </cell>
          <cell r="U127">
            <v>3.495810723</v>
          </cell>
          <cell r="V127">
            <v>9.1704928638299172</v>
          </cell>
          <cell r="W127">
            <v>3.6068704519999999</v>
          </cell>
          <cell r="X127">
            <v>9.4031080784546877</v>
          </cell>
          <cell r="Y127">
            <v>3.7360213309999999</v>
          </cell>
          <cell r="Z127">
            <v>10.456608078958874</v>
          </cell>
          <cell r="AA127">
            <v>4.4069548200000002</v>
          </cell>
          <cell r="AB127">
            <v>11.243035420376634</v>
          </cell>
          <cell r="AC127">
            <v>4.9783307829999996</v>
          </cell>
          <cell r="AD127">
            <v>11.568771388907203</v>
          </cell>
          <cell r="AE127">
            <v>5.3314169680000001</v>
          </cell>
          <cell r="AF127">
            <v>11.691765144085892</v>
          </cell>
          <cell r="AG127">
            <v>5.5416404180000001</v>
          </cell>
        </row>
        <row r="128">
          <cell r="B128" t="str">
            <v>GIDLOW</v>
          </cell>
          <cell r="C128">
            <v>22.9</v>
          </cell>
          <cell r="D128">
            <v>20.5</v>
          </cell>
          <cell r="E128">
            <v>27.5</v>
          </cell>
          <cell r="F128">
            <v>15.826888250962966</v>
          </cell>
          <cell r="G128">
            <v>4.6331861959999996</v>
          </cell>
          <cell r="H128">
            <v>15.893310839517797</v>
          </cell>
          <cell r="I128">
            <v>4.6014292709999998</v>
          </cell>
          <cell r="J128">
            <v>16.218612655159689</v>
          </cell>
          <cell r="K128">
            <v>4.6909557599999996</v>
          </cell>
          <cell r="L128">
            <v>16.463561978615395</v>
          </cell>
          <cell r="M128">
            <v>4.7826976859999997</v>
          </cell>
          <cell r="N128">
            <v>16.762184920025003</v>
          </cell>
          <cell r="O128">
            <v>4.8973329159999999</v>
          </cell>
          <cell r="P128">
            <v>17.130780916176455</v>
          </cell>
          <cell r="Q128">
            <v>5.0420704489999997</v>
          </cell>
          <cell r="R128">
            <v>17.513349194942098</v>
          </cell>
          <cell r="S128">
            <v>5.2071265970000002</v>
          </cell>
          <cell r="T128">
            <v>17.965782121417135</v>
          </cell>
          <cell r="U128">
            <v>5.4133735999999999</v>
          </cell>
          <cell r="V128">
            <v>18.43508513968505</v>
          </cell>
          <cell r="W128">
            <v>5.6467052669999998</v>
          </cell>
          <cell r="X128">
            <v>18.969190434507091</v>
          </cell>
          <cell r="Y128">
            <v>5.9149823809999997</v>
          </cell>
          <cell r="Z128">
            <v>21.529784343811361</v>
          </cell>
          <cell r="AA128">
            <v>7.3054328130000004</v>
          </cell>
          <cell r="AB128">
            <v>24.234996144021803</v>
          </cell>
          <cell r="AC128">
            <v>8.5306357019999997</v>
          </cell>
          <cell r="AD128">
            <v>25.538666150704127</v>
          </cell>
          <cell r="AE128">
            <v>9.2173718749999995</v>
          </cell>
          <cell r="AF128">
            <v>26.23693937147889</v>
          </cell>
          <cell r="AG128">
            <v>9.6090104319999998</v>
          </cell>
        </row>
        <row r="129">
          <cell r="B129" t="str">
            <v>GILLSROW</v>
          </cell>
          <cell r="C129">
            <v>5.3</v>
          </cell>
          <cell r="D129">
            <v>5.3</v>
          </cell>
          <cell r="E129">
            <v>7.5</v>
          </cell>
          <cell r="F129">
            <v>4.5797106488313268</v>
          </cell>
          <cell r="G129">
            <v>1.404994581</v>
          </cell>
          <cell r="H129">
            <v>4.5696130835388686</v>
          </cell>
          <cell r="I129">
            <v>1.3941244909999999</v>
          </cell>
          <cell r="J129">
            <v>4.6475440427430481</v>
          </cell>
          <cell r="K129">
            <v>1.4248650460000001</v>
          </cell>
          <cell r="L129">
            <v>4.723354605049142</v>
          </cell>
          <cell r="M129">
            <v>1.4569326600000001</v>
          </cell>
          <cell r="N129">
            <v>4.8188330886197548</v>
          </cell>
          <cell r="O129">
            <v>1.493500606</v>
          </cell>
          <cell r="P129">
            <v>4.8816735282225281</v>
          </cell>
          <cell r="Q129">
            <v>1.5362524870000001</v>
          </cell>
          <cell r="R129">
            <v>4.9773098413538222</v>
          </cell>
          <cell r="S129">
            <v>1.58106692</v>
          </cell>
          <cell r="T129">
            <v>5.0877600983369451</v>
          </cell>
          <cell r="U129">
            <v>1.634702707</v>
          </cell>
          <cell r="V129">
            <v>5.1394613251979564</v>
          </cell>
          <cell r="W129">
            <v>1.6909797980000001</v>
          </cell>
          <cell r="X129">
            <v>5.2308432059058596</v>
          </cell>
          <cell r="Y129">
            <v>1.7519109159999999</v>
          </cell>
          <cell r="Z129">
            <v>5.9061559763586384</v>
          </cell>
          <cell r="AA129">
            <v>2.0757307030000001</v>
          </cell>
          <cell r="AB129">
            <v>7.4205354139170776</v>
          </cell>
          <cell r="AC129">
            <v>2.3609486890000002</v>
          </cell>
          <cell r="AD129">
            <v>8.002584927130755</v>
          </cell>
          <cell r="AE129">
            <v>2.4572134380000001</v>
          </cell>
          <cell r="AF129">
            <v>8.3089171997799784</v>
          </cell>
          <cell r="AG129">
            <v>2.4880223049999999</v>
          </cell>
        </row>
        <row r="130">
          <cell r="B130" t="str">
            <v>GLAXO</v>
          </cell>
          <cell r="C130">
            <v>12.1</v>
          </cell>
          <cell r="D130">
            <v>12.1</v>
          </cell>
          <cell r="E130">
            <v>24</v>
          </cell>
          <cell r="F130">
            <v>5.2265538577037303</v>
          </cell>
          <cell r="G130">
            <v>1.73882428</v>
          </cell>
          <cell r="H130">
            <v>5.0468143377959338</v>
          </cell>
          <cell r="I130">
            <v>1.6804586619999999</v>
          </cell>
          <cell r="J130">
            <v>5.1504169944102776</v>
          </cell>
          <cell r="K130">
            <v>1.696759235</v>
          </cell>
          <cell r="L130">
            <v>5.1696659305672874</v>
          </cell>
          <cell r="M130">
            <v>1.705251166</v>
          </cell>
          <cell r="N130">
            <v>5.1863531515534431</v>
          </cell>
          <cell r="O130">
            <v>1.7140136829999999</v>
          </cell>
          <cell r="P130">
            <v>5.1825961119814936</v>
          </cell>
          <cell r="Q130">
            <v>1.7206346690000001</v>
          </cell>
          <cell r="R130">
            <v>5.1923933937583557</v>
          </cell>
          <cell r="S130">
            <v>1.727138176</v>
          </cell>
          <cell r="T130">
            <v>5.2092544120825552</v>
          </cell>
          <cell r="U130">
            <v>1.731345873</v>
          </cell>
          <cell r="V130">
            <v>5.2199651685722301</v>
          </cell>
          <cell r="W130">
            <v>1.7344086089999999</v>
          </cell>
          <cell r="X130">
            <v>5.2864605967678582</v>
          </cell>
          <cell r="Y130">
            <v>1.736658244</v>
          </cell>
          <cell r="Z130">
            <v>5.2466141470557952</v>
          </cell>
          <cell r="AA130">
            <v>1.7363641700000001</v>
          </cell>
          <cell r="AB130">
            <v>5.2500785539676569</v>
          </cell>
          <cell r="AC130">
            <v>1.7211299550000001</v>
          </cell>
          <cell r="AD130">
            <v>5.2574433207242599</v>
          </cell>
          <cell r="AE130">
            <v>1.6907835280000001</v>
          </cell>
          <cell r="AF130">
            <v>5.1961567050313935</v>
          </cell>
          <cell r="AG130">
            <v>1.648729133</v>
          </cell>
        </row>
        <row r="131">
          <cell r="B131" t="str">
            <v>GLOSSOP</v>
          </cell>
          <cell r="C131">
            <v>22.9</v>
          </cell>
          <cell r="D131">
            <v>20.5</v>
          </cell>
          <cell r="E131">
            <v>27.5</v>
          </cell>
          <cell r="F131">
            <v>13.803734296095032</v>
          </cell>
          <cell r="G131">
            <v>3.4507843180000002</v>
          </cell>
          <cell r="H131">
            <v>13.71585810838716</v>
          </cell>
          <cell r="I131">
            <v>3.411305134</v>
          </cell>
          <cell r="J131">
            <v>13.981718424143281</v>
          </cell>
          <cell r="K131">
            <v>3.4697333760000002</v>
          </cell>
          <cell r="L131">
            <v>14.180659059423057</v>
          </cell>
          <cell r="M131">
            <v>3.5374206039999998</v>
          </cell>
          <cell r="N131">
            <v>14.408145196559506</v>
          </cell>
          <cell r="O131">
            <v>3.6225499270000001</v>
          </cell>
          <cell r="P131">
            <v>14.682120409710171</v>
          </cell>
          <cell r="Q131">
            <v>3.7314803379999999</v>
          </cell>
          <cell r="R131">
            <v>15.039643862365262</v>
          </cell>
          <cell r="S131">
            <v>3.8536819659999999</v>
          </cell>
          <cell r="T131">
            <v>15.415225114634877</v>
          </cell>
          <cell r="U131">
            <v>4.0089401349999996</v>
          </cell>
          <cell r="V131">
            <v>15.746732485150321</v>
          </cell>
          <cell r="W131">
            <v>4.1835220040000003</v>
          </cell>
          <cell r="X131">
            <v>16.188400146831651</v>
          </cell>
          <cell r="Y131">
            <v>4.3821929690000001</v>
          </cell>
          <cell r="Z131">
            <v>18.179992840987474</v>
          </cell>
          <cell r="AA131">
            <v>5.4192688249999996</v>
          </cell>
          <cell r="AB131">
            <v>19.919114114380218</v>
          </cell>
          <cell r="AC131">
            <v>6.3205513370000004</v>
          </cell>
          <cell r="AD131">
            <v>20.701222349897794</v>
          </cell>
          <cell r="AE131">
            <v>6.8226572900000004</v>
          </cell>
          <cell r="AF131">
            <v>21.029457764172623</v>
          </cell>
          <cell r="AG131">
            <v>7.1024326110000002</v>
          </cell>
        </row>
        <row r="132">
          <cell r="B132" t="str">
            <v>GOLBORNE</v>
          </cell>
          <cell r="C132">
            <v>32</v>
          </cell>
          <cell r="D132">
            <v>28.3</v>
          </cell>
          <cell r="E132">
            <v>37.5</v>
          </cell>
          <cell r="F132">
            <v>27.386050692404272</v>
          </cell>
          <cell r="G132">
            <v>9.2707584989999994</v>
          </cell>
          <cell r="H132">
            <v>27.740504306306661</v>
          </cell>
          <cell r="I132">
            <v>9.170505361</v>
          </cell>
          <cell r="J132">
            <v>28.489688153853717</v>
          </cell>
          <cell r="K132">
            <v>9.3434473770000004</v>
          </cell>
          <cell r="L132">
            <v>28.923821376144623</v>
          </cell>
          <cell r="M132">
            <v>9.5236103829999994</v>
          </cell>
          <cell r="N132">
            <v>29.818396473382446</v>
          </cell>
          <cell r="O132">
            <v>9.6989847260000008</v>
          </cell>
          <cell r="P132">
            <v>30.407138387856008</v>
          </cell>
          <cell r="Q132">
            <v>9.9156489299999997</v>
          </cell>
          <cell r="R132">
            <v>31.569447464143693</v>
          </cell>
          <cell r="S132">
            <v>10.11371894</v>
          </cell>
          <cell r="T132">
            <v>32.937987539164112</v>
          </cell>
          <cell r="U132">
            <v>10.346248170000001</v>
          </cell>
          <cell r="V132">
            <v>33.939295534413006</v>
          </cell>
          <cell r="W132">
            <v>10.601589580000001</v>
          </cell>
          <cell r="X132">
            <v>35.10652021025949</v>
          </cell>
          <cell r="Y132">
            <v>10.888296589999999</v>
          </cell>
          <cell r="Z132">
            <v>38.931617054429026</v>
          </cell>
          <cell r="AA132">
            <v>12.21207777</v>
          </cell>
          <cell r="AB132">
            <v>41.879748539095118</v>
          </cell>
          <cell r="AC132">
            <v>13.57108828</v>
          </cell>
          <cell r="AD132">
            <v>42.847826795491187</v>
          </cell>
          <cell r="AE132">
            <v>14.321993389999999</v>
          </cell>
          <cell r="AF132">
            <v>43.064321645674397</v>
          </cell>
          <cell r="AG132">
            <v>14.77145423</v>
          </cell>
        </row>
        <row r="133">
          <cell r="B133" t="str">
            <v>GOWHOLE</v>
          </cell>
          <cell r="C133">
            <v>22.9</v>
          </cell>
          <cell r="D133">
            <v>20.5</v>
          </cell>
          <cell r="E133">
            <v>27.5</v>
          </cell>
          <cell r="F133">
            <v>16.663115914006536</v>
          </cell>
          <cell r="G133">
            <v>4.7575684459999996</v>
          </cell>
          <cell r="H133">
            <v>16.55085716856669</v>
          </cell>
          <cell r="I133">
            <v>4.7150156560000003</v>
          </cell>
          <cell r="J133">
            <v>16.809927443225654</v>
          </cell>
          <cell r="K133">
            <v>4.7920340440000002</v>
          </cell>
          <cell r="L133">
            <v>17.070930107238201</v>
          </cell>
          <cell r="M133">
            <v>4.8785108060000004</v>
          </cell>
          <cell r="N133">
            <v>17.372394232385854</v>
          </cell>
          <cell r="O133">
            <v>4.9911943440000002</v>
          </cell>
          <cell r="P133">
            <v>17.735417397893599</v>
          </cell>
          <cell r="Q133">
            <v>5.13927098</v>
          </cell>
          <cell r="R133">
            <v>18.204315309068427</v>
          </cell>
          <cell r="S133">
            <v>5.3075141620000004</v>
          </cell>
          <cell r="T133">
            <v>18.707540746744623</v>
          </cell>
          <cell r="U133">
            <v>5.5205600129999999</v>
          </cell>
          <cell r="V133">
            <v>19.159158201196629</v>
          </cell>
          <cell r="W133">
            <v>5.7632135189999998</v>
          </cell>
          <cell r="X133">
            <v>19.760946790010735</v>
          </cell>
          <cell r="Y133">
            <v>6.0458754199999998</v>
          </cell>
          <cell r="Z133">
            <v>22.656795844152601</v>
          </cell>
          <cell r="AA133">
            <v>7.46377442</v>
          </cell>
          <cell r="AB133">
            <v>25.406173700396231</v>
          </cell>
          <cell r="AC133">
            <v>8.7075610020000003</v>
          </cell>
          <cell r="AD133">
            <v>26.661762625218572</v>
          </cell>
          <cell r="AE133">
            <v>9.4121344429999994</v>
          </cell>
          <cell r="AF133">
            <v>27.142231503470093</v>
          </cell>
          <cell r="AG133">
            <v>9.6956951280000006</v>
          </cell>
        </row>
        <row r="134">
          <cell r="B134" t="str">
            <v>GRANE RD &amp; PRINNY HILL</v>
          </cell>
          <cell r="C134">
            <v>19</v>
          </cell>
          <cell r="D134">
            <v>17</v>
          </cell>
          <cell r="E134">
            <v>22.6</v>
          </cell>
          <cell r="F134">
            <v>5.664892101365087</v>
          </cell>
          <cell r="G134">
            <v>2.845728641</v>
          </cell>
          <cell r="H134">
            <v>5.5671193484723887</v>
          </cell>
          <cell r="I134">
            <v>2.7936663199999998</v>
          </cell>
          <cell r="J134">
            <v>5.6712672613860811</v>
          </cell>
          <cell r="K134">
            <v>2.8361034420000002</v>
          </cell>
          <cell r="L134">
            <v>5.7838822804240451</v>
          </cell>
          <cell r="M134">
            <v>2.8801424249999998</v>
          </cell>
          <cell r="N134">
            <v>5.8833736511432129</v>
          </cell>
          <cell r="O134">
            <v>2.9295563819999999</v>
          </cell>
          <cell r="P134">
            <v>6.0158113147728667</v>
          </cell>
          <cell r="Q134">
            <v>2.9883909740000001</v>
          </cell>
          <cell r="R134">
            <v>6.155242956809051</v>
          </cell>
          <cell r="S134">
            <v>3.0504439900000002</v>
          </cell>
          <cell r="T134">
            <v>6.3144671212893844</v>
          </cell>
          <cell r="U134">
            <v>3.12764921</v>
          </cell>
          <cell r="V134">
            <v>6.4737634212763737</v>
          </cell>
          <cell r="W134">
            <v>3.2106926370000002</v>
          </cell>
          <cell r="X134">
            <v>6.6552361313441128</v>
          </cell>
          <cell r="Y134">
            <v>3.3064265860000002</v>
          </cell>
          <cell r="Z134">
            <v>7.4815450315437779</v>
          </cell>
          <cell r="AA134">
            <v>3.7686507659999999</v>
          </cell>
          <cell r="AB134">
            <v>8.5167044370004685</v>
          </cell>
          <cell r="AC134">
            <v>4.1615409190000001</v>
          </cell>
          <cell r="AD134">
            <v>9.0595555843088658</v>
          </cell>
          <cell r="AE134">
            <v>4.3693509150000001</v>
          </cell>
          <cell r="AF134">
            <v>9.3870076420324278</v>
          </cell>
          <cell r="AG134">
            <v>4.4738949210000003</v>
          </cell>
        </row>
        <row r="135">
          <cell r="B135" t="str">
            <v>GRANGE</v>
          </cell>
          <cell r="C135">
            <v>13</v>
          </cell>
          <cell r="D135">
            <v>11.5</v>
          </cell>
          <cell r="E135">
            <v>19</v>
          </cell>
          <cell r="F135">
            <v>7.5354894274660342</v>
          </cell>
          <cell r="G135">
            <v>2.2287141990000001</v>
          </cell>
          <cell r="H135">
            <v>7.5165690554580245</v>
          </cell>
          <cell r="I135">
            <v>2.2128211819999999</v>
          </cell>
          <cell r="J135">
            <v>7.6628558103927213</v>
          </cell>
          <cell r="K135">
            <v>2.248064651</v>
          </cell>
          <cell r="L135">
            <v>7.7671317142546341</v>
          </cell>
          <cell r="M135">
            <v>2.2898694869999998</v>
          </cell>
          <cell r="N135">
            <v>7.8696734995888713</v>
          </cell>
          <cell r="O135">
            <v>2.3448339589999998</v>
          </cell>
          <cell r="P135">
            <v>8.0838987095030301</v>
          </cell>
          <cell r="Q135">
            <v>2.4144278219999999</v>
          </cell>
          <cell r="R135">
            <v>8.2806644624219246</v>
          </cell>
          <cell r="S135">
            <v>2.493641271</v>
          </cell>
          <cell r="T135">
            <v>8.4959208824087789</v>
          </cell>
          <cell r="U135">
            <v>2.5926918300000001</v>
          </cell>
          <cell r="V135">
            <v>8.6602492539739746</v>
          </cell>
          <cell r="W135">
            <v>2.702199834</v>
          </cell>
          <cell r="X135">
            <v>8.952691339033203</v>
          </cell>
          <cell r="Y135">
            <v>2.8290389880000002</v>
          </cell>
          <cell r="Z135">
            <v>10.307946365487661</v>
          </cell>
          <cell r="AA135">
            <v>3.4712588370000002</v>
          </cell>
          <cell r="AB135">
            <v>11.999078041525255</v>
          </cell>
          <cell r="AC135">
            <v>4.0378137479999996</v>
          </cell>
          <cell r="AD135">
            <v>12.8429533026274</v>
          </cell>
          <cell r="AE135">
            <v>4.3485236690000004</v>
          </cell>
          <cell r="AF135">
            <v>13.284965041366775</v>
          </cell>
          <cell r="AG135">
            <v>4.5173826259999998</v>
          </cell>
        </row>
        <row r="136">
          <cell r="B136" t="str">
            <v>GREAT HARWOOD</v>
          </cell>
          <cell r="C136">
            <v>18.899999999999999</v>
          </cell>
          <cell r="D136">
            <v>18.899999999999999</v>
          </cell>
          <cell r="E136">
            <v>27</v>
          </cell>
          <cell r="F136">
            <v>8.5829216160512249</v>
          </cell>
          <cell r="G136">
            <v>2.5629019280000001</v>
          </cell>
          <cell r="H136">
            <v>8.5677719640907384</v>
          </cell>
          <cell r="I136">
            <v>2.5307082580000002</v>
          </cell>
          <cell r="J136">
            <v>8.6673242525677399</v>
          </cell>
          <cell r="K136">
            <v>2.560108767</v>
          </cell>
          <cell r="L136">
            <v>8.7648042839534721</v>
          </cell>
          <cell r="M136">
            <v>2.594413801</v>
          </cell>
          <cell r="N136">
            <v>8.8674555978215093</v>
          </cell>
          <cell r="O136">
            <v>2.6404499860000001</v>
          </cell>
          <cell r="P136">
            <v>9.0127603838332693</v>
          </cell>
          <cell r="Q136">
            <v>2.700160425</v>
          </cell>
          <cell r="R136">
            <v>9.1643534239010407</v>
          </cell>
          <cell r="S136">
            <v>2.7672649520000001</v>
          </cell>
          <cell r="T136">
            <v>9.3319866992186071</v>
          </cell>
          <cell r="U136">
            <v>2.8524048780000002</v>
          </cell>
          <cell r="V136">
            <v>9.5186326044912377</v>
          </cell>
          <cell r="W136">
            <v>2.948102402</v>
          </cell>
          <cell r="X136">
            <v>9.7315154372802901</v>
          </cell>
          <cell r="Y136">
            <v>3.0605770560000001</v>
          </cell>
          <cell r="Z136">
            <v>10.795467289557177</v>
          </cell>
          <cell r="AA136">
            <v>3.620545543</v>
          </cell>
          <cell r="AB136">
            <v>12.162346362189849</v>
          </cell>
          <cell r="AC136">
            <v>4.1025708190000003</v>
          </cell>
          <cell r="AD136">
            <v>12.87329623569166</v>
          </cell>
          <cell r="AE136">
            <v>4.3593571400000002</v>
          </cell>
          <cell r="AF136">
            <v>13.242874738503669</v>
          </cell>
          <cell r="AG136">
            <v>4.4928612579999996</v>
          </cell>
        </row>
        <row r="137">
          <cell r="B137" t="str">
            <v>GREEN LANE (ALTRINCHAM)</v>
          </cell>
          <cell r="C137">
            <v>22.9</v>
          </cell>
          <cell r="D137">
            <v>20.5</v>
          </cell>
          <cell r="E137">
            <v>27.5</v>
          </cell>
          <cell r="F137">
            <v>15.62272223980257</v>
          </cell>
          <cell r="G137">
            <v>4.14511669</v>
          </cell>
          <cell r="H137">
            <v>15.544177726322266</v>
          </cell>
          <cell r="I137">
            <v>4.119347672</v>
          </cell>
          <cell r="J137">
            <v>16.064635576996849</v>
          </cell>
          <cell r="K137">
            <v>4.2095608760000003</v>
          </cell>
          <cell r="L137">
            <v>16.467569729470203</v>
          </cell>
          <cell r="M137">
            <v>4.3180280130000002</v>
          </cell>
          <cell r="N137">
            <v>16.805315554907157</v>
          </cell>
          <cell r="O137">
            <v>4.4564897190000003</v>
          </cell>
          <cell r="P137">
            <v>17.42363618272368</v>
          </cell>
          <cell r="Q137">
            <v>4.6344126460000004</v>
          </cell>
          <cell r="R137">
            <v>17.758959227722347</v>
          </cell>
          <cell r="S137">
            <v>4.8371974509999998</v>
          </cell>
          <cell r="T137">
            <v>18.362764415937455</v>
          </cell>
          <cell r="U137">
            <v>5.0921774050000002</v>
          </cell>
          <cell r="V137">
            <v>18.920580488840361</v>
          </cell>
          <cell r="W137">
            <v>5.3806299580000001</v>
          </cell>
          <cell r="X137">
            <v>19.632447048326501</v>
          </cell>
          <cell r="Y137">
            <v>5.7152619390000003</v>
          </cell>
          <cell r="Z137">
            <v>22.775795253567512</v>
          </cell>
          <cell r="AA137">
            <v>7.482077061</v>
          </cell>
          <cell r="AB137">
            <v>25.128074832052878</v>
          </cell>
          <cell r="AC137">
            <v>8.4746877600000001</v>
          </cell>
          <cell r="AD137">
            <v>25.837651030168718</v>
          </cell>
          <cell r="AE137">
            <v>8.8655917930000001</v>
          </cell>
          <cell r="AF137">
            <v>26.066442321970946</v>
          </cell>
          <cell r="AG137">
            <v>9.0546405219999997</v>
          </cell>
        </row>
        <row r="138">
          <cell r="B138" t="str">
            <v>GREEN LANE (HAZEL GROVE)</v>
          </cell>
          <cell r="C138">
            <v>18.600000000000001</v>
          </cell>
          <cell r="D138">
            <v>18.600000000000001</v>
          </cell>
          <cell r="E138">
            <v>27.5</v>
          </cell>
          <cell r="F138">
            <v>17.848426753036069</v>
          </cell>
          <cell r="G138">
            <v>5.0579457540000003</v>
          </cell>
          <cell r="H138">
            <v>17.754358832567593</v>
          </cell>
          <cell r="I138">
            <v>5.0161373820000001</v>
          </cell>
          <cell r="J138">
            <v>18.065202520177142</v>
          </cell>
          <cell r="K138">
            <v>5.099263283</v>
          </cell>
          <cell r="L138">
            <v>18.328499892549548</v>
          </cell>
          <cell r="M138">
            <v>5.1966977400000003</v>
          </cell>
          <cell r="N138">
            <v>18.650151834376349</v>
          </cell>
          <cell r="O138">
            <v>5.32289309</v>
          </cell>
          <cell r="P138">
            <v>19.117562170476816</v>
          </cell>
          <cell r="Q138">
            <v>5.4840619290000001</v>
          </cell>
          <cell r="R138">
            <v>19.481410225793169</v>
          </cell>
          <cell r="S138">
            <v>5.6683667199999999</v>
          </cell>
          <cell r="T138">
            <v>20.005765299288715</v>
          </cell>
          <cell r="U138">
            <v>5.8988637779999999</v>
          </cell>
          <cell r="V138">
            <v>20.52696513467615</v>
          </cell>
          <cell r="W138">
            <v>6.1566896270000004</v>
          </cell>
          <cell r="X138">
            <v>21.170450040593472</v>
          </cell>
          <cell r="Y138">
            <v>6.4543845930000003</v>
          </cell>
          <cell r="Z138">
            <v>23.821910771548371</v>
          </cell>
          <cell r="AA138">
            <v>7.9937855659999997</v>
          </cell>
          <cell r="AB138">
            <v>26.116175593224153</v>
          </cell>
          <cell r="AC138">
            <v>9.2134561230000003</v>
          </cell>
          <cell r="AD138">
            <v>27.043378947474892</v>
          </cell>
          <cell r="AE138">
            <v>9.5898493780000003</v>
          </cell>
          <cell r="AF138">
            <v>27.3412765841184</v>
          </cell>
          <cell r="AG138">
            <v>9.7882875039999995</v>
          </cell>
        </row>
        <row r="139">
          <cell r="B139" t="str">
            <v>GREEN ST T11</v>
          </cell>
          <cell r="C139">
            <v>14</v>
          </cell>
          <cell r="D139">
            <v>12.8</v>
          </cell>
          <cell r="E139">
            <v>18</v>
          </cell>
          <cell r="F139">
            <v>11.357196998045627</v>
          </cell>
          <cell r="G139">
            <v>3.3523624879999998</v>
          </cell>
          <cell r="H139">
            <v>11.233985391508647</v>
          </cell>
          <cell r="I139">
            <v>3.2843714409999998</v>
          </cell>
          <cell r="J139">
            <v>11.51619859324301</v>
          </cell>
          <cell r="K139">
            <v>3.3341033750000002</v>
          </cell>
          <cell r="L139">
            <v>11.669371013756143</v>
          </cell>
          <cell r="M139">
            <v>3.3799780300000002</v>
          </cell>
          <cell r="N139">
            <v>11.825860031033598</v>
          </cell>
          <cell r="O139">
            <v>3.4322726600000002</v>
          </cell>
          <cell r="P139">
            <v>11.990674698977591</v>
          </cell>
          <cell r="Q139">
            <v>3.4931869240000002</v>
          </cell>
          <cell r="R139">
            <v>12.160533010906697</v>
          </cell>
          <cell r="S139">
            <v>3.5593402950000002</v>
          </cell>
          <cell r="T139">
            <v>12.331965203924211</v>
          </cell>
          <cell r="U139">
            <v>3.6363902509999999</v>
          </cell>
          <cell r="V139">
            <v>12.506774339993482</v>
          </cell>
          <cell r="W139">
            <v>3.7206806399999999</v>
          </cell>
          <cell r="X139">
            <v>12.692561701343593</v>
          </cell>
          <cell r="Y139">
            <v>3.815127478</v>
          </cell>
          <cell r="Z139">
            <v>13.497792927738281</v>
          </cell>
          <cell r="AA139">
            <v>4.2622197230000003</v>
          </cell>
          <cell r="AB139">
            <v>14.628499081213162</v>
          </cell>
          <cell r="AC139">
            <v>4.6299455250000001</v>
          </cell>
          <cell r="AD139">
            <v>15.33023034861503</v>
          </cell>
          <cell r="AE139">
            <v>4.8149228710000003</v>
          </cell>
          <cell r="AF139">
            <v>15.796344783239171</v>
          </cell>
          <cell r="AG139">
            <v>4.8985914810000004</v>
          </cell>
        </row>
        <row r="140">
          <cell r="B140" t="str">
            <v>GREEN ST T12 &amp; T13</v>
          </cell>
          <cell r="C140">
            <v>21.5</v>
          </cell>
          <cell r="D140">
            <v>20.5</v>
          </cell>
          <cell r="E140">
            <v>27</v>
          </cell>
          <cell r="F140">
            <v>17.532829869138855</v>
          </cell>
          <cell r="G140">
            <v>3.8329038610000001</v>
          </cell>
          <cell r="H140">
            <v>17.741297051419419</v>
          </cell>
          <cell r="I140">
            <v>3.815395402</v>
          </cell>
          <cell r="J140">
            <v>18.371598323280395</v>
          </cell>
          <cell r="K140">
            <v>3.8935616729999998</v>
          </cell>
          <cell r="L140">
            <v>18.636540285914549</v>
          </cell>
          <cell r="M140">
            <v>3.9810263360000002</v>
          </cell>
          <cell r="N140">
            <v>18.917969610423278</v>
          </cell>
          <cell r="O140">
            <v>4.0877648569999998</v>
          </cell>
          <cell r="P140">
            <v>19.201695997478303</v>
          </cell>
          <cell r="Q140">
            <v>4.2185577609999996</v>
          </cell>
          <cell r="R140">
            <v>19.508546832574027</v>
          </cell>
          <cell r="S140">
            <v>4.3658405010000001</v>
          </cell>
          <cell r="T140">
            <v>19.839068037429641</v>
          </cell>
          <cell r="U140">
            <v>4.5455660819999997</v>
          </cell>
          <cell r="V140">
            <v>20.183050519777041</v>
          </cell>
          <cell r="W140">
            <v>4.7470521559999996</v>
          </cell>
          <cell r="X140">
            <v>20.546659225763506</v>
          </cell>
          <cell r="Y140">
            <v>4.9763815530000004</v>
          </cell>
          <cell r="Z140">
            <v>22.270505273416326</v>
          </cell>
          <cell r="AA140">
            <v>6.0431941089999999</v>
          </cell>
          <cell r="AB140">
            <v>24.40054988574348</v>
          </cell>
          <cell r="AC140">
            <v>6.9486779690000002</v>
          </cell>
          <cell r="AD140">
            <v>25.585302814571804</v>
          </cell>
          <cell r="AE140">
            <v>7.4446587690000001</v>
          </cell>
          <cell r="AF140">
            <v>26.318253627989712</v>
          </cell>
          <cell r="AG140">
            <v>7.7168719790000004</v>
          </cell>
        </row>
        <row r="141">
          <cell r="B141" t="str">
            <v>GREENFIELD</v>
          </cell>
          <cell r="C141">
            <v>23</v>
          </cell>
          <cell r="D141">
            <v>20.5</v>
          </cell>
          <cell r="E141">
            <v>27.5</v>
          </cell>
          <cell r="F141">
            <v>10.445598082133262</v>
          </cell>
          <cell r="G141">
            <v>2.151673299</v>
          </cell>
          <cell r="H141">
            <v>10.669380597643988</v>
          </cell>
          <cell r="I141">
            <v>2.1510135959999999</v>
          </cell>
          <cell r="J141">
            <v>11.052988003440527</v>
          </cell>
          <cell r="K141">
            <v>2.1918875039999999</v>
          </cell>
          <cell r="L141">
            <v>11.243418015895235</v>
          </cell>
          <cell r="M141">
            <v>2.244181894</v>
          </cell>
          <cell r="N141">
            <v>11.392954690613507</v>
          </cell>
          <cell r="O141">
            <v>2.3137465740000001</v>
          </cell>
          <cell r="P141">
            <v>11.612055397714624</v>
          </cell>
          <cell r="Q141">
            <v>2.4045039209999999</v>
          </cell>
          <cell r="R141">
            <v>11.854602917728821</v>
          </cell>
          <cell r="S141">
            <v>2.5093583210000001</v>
          </cell>
          <cell r="T141">
            <v>12.10241370802234</v>
          </cell>
          <cell r="U141">
            <v>2.6423797599999999</v>
          </cell>
          <cell r="V141">
            <v>12.361743285655651</v>
          </cell>
          <cell r="W141">
            <v>2.7953987819999999</v>
          </cell>
          <cell r="X141">
            <v>12.681791953183662</v>
          </cell>
          <cell r="Y141">
            <v>2.9384648310000001</v>
          </cell>
          <cell r="Z141">
            <v>14.188085428115448</v>
          </cell>
          <cell r="AA141">
            <v>3.486835202</v>
          </cell>
          <cell r="AB141">
            <v>15.85266138296007</v>
          </cell>
          <cell r="AC141">
            <v>4.0998306329999998</v>
          </cell>
          <cell r="AD141">
            <v>16.793922211106974</v>
          </cell>
          <cell r="AE141">
            <v>4.3842385330000004</v>
          </cell>
          <cell r="AF141">
            <v>17.267605656159546</v>
          </cell>
          <cell r="AG141">
            <v>4.5701226999999998</v>
          </cell>
        </row>
        <row r="142">
          <cell r="B142" t="str">
            <v>GREENHILL</v>
          </cell>
          <cell r="C142">
            <v>42</v>
          </cell>
          <cell r="D142">
            <v>38.4</v>
          </cell>
          <cell r="E142">
            <v>56</v>
          </cell>
          <cell r="F142">
            <v>25.619530479834967</v>
          </cell>
          <cell r="G142">
            <v>8.8900239649999993</v>
          </cell>
          <cell r="H142">
            <v>25.717225309208683</v>
          </cell>
          <cell r="I142">
            <v>8.7213876520000007</v>
          </cell>
          <cell r="J142">
            <v>26.595934705595095</v>
          </cell>
          <cell r="K142">
            <v>8.872856209</v>
          </cell>
          <cell r="L142">
            <v>27.014118816286487</v>
          </cell>
          <cell r="M142">
            <v>9.0095473229999996</v>
          </cell>
          <cell r="N142">
            <v>27.513742900247031</v>
          </cell>
          <cell r="O142">
            <v>9.1612380630000008</v>
          </cell>
          <cell r="P142">
            <v>27.878474701534611</v>
          </cell>
          <cell r="Q142">
            <v>9.3288807519999999</v>
          </cell>
          <cell r="R142">
            <v>28.289394337662451</v>
          </cell>
          <cell r="S142">
            <v>9.5048174920000008</v>
          </cell>
          <cell r="T142">
            <v>28.691123234798606</v>
          </cell>
          <cell r="U142">
            <v>9.7032632880000005</v>
          </cell>
          <cell r="V142">
            <v>29.234518095357654</v>
          </cell>
          <cell r="W142">
            <v>9.9157071630000004</v>
          </cell>
          <cell r="X142">
            <v>29.736783023871272</v>
          </cell>
          <cell r="Y142">
            <v>10.147169290000001</v>
          </cell>
          <cell r="Z142">
            <v>31.89690139363525</v>
          </cell>
          <cell r="AA142">
            <v>11.204566249999999</v>
          </cell>
          <cell r="AB142">
            <v>34.566930079834464</v>
          </cell>
          <cell r="AC142">
            <v>12.08120626</v>
          </cell>
          <cell r="AD142">
            <v>36.337135182261605</v>
          </cell>
          <cell r="AE142">
            <v>12.56122978</v>
          </cell>
          <cell r="AF142">
            <v>37.613614943637529</v>
          </cell>
          <cell r="AG142">
            <v>12.811027109999999</v>
          </cell>
        </row>
        <row r="143">
          <cell r="B143" t="str">
            <v>GRIFFIN</v>
          </cell>
          <cell r="C143">
            <v>22.9</v>
          </cell>
          <cell r="D143">
            <v>23</v>
          </cell>
          <cell r="E143">
            <v>27.5</v>
          </cell>
          <cell r="F143">
            <v>13.925506777909142</v>
          </cell>
          <cell r="G143">
            <v>4.1656099160000002</v>
          </cell>
          <cell r="H143">
            <v>13.996055007699171</v>
          </cell>
          <cell r="I143">
            <v>4.1267601049999998</v>
          </cell>
          <cell r="J143">
            <v>14.355842450331931</v>
          </cell>
          <cell r="K143">
            <v>4.1942024880000002</v>
          </cell>
          <cell r="L143">
            <v>14.538126535671694</v>
          </cell>
          <cell r="M143">
            <v>4.2707214660000004</v>
          </cell>
          <cell r="N143">
            <v>14.730667604204083</v>
          </cell>
          <cell r="O143">
            <v>4.3682401219999996</v>
          </cell>
          <cell r="P143">
            <v>14.988044390198629</v>
          </cell>
          <cell r="Q143">
            <v>4.490610234</v>
          </cell>
          <cell r="R143">
            <v>15.242800796052659</v>
          </cell>
          <cell r="S143">
            <v>4.6277088549999998</v>
          </cell>
          <cell r="T143">
            <v>15.550382990727361</v>
          </cell>
          <cell r="U143">
            <v>4.7982360399999999</v>
          </cell>
          <cell r="V143">
            <v>15.817357332184946</v>
          </cell>
          <cell r="W143">
            <v>4.990947845</v>
          </cell>
          <cell r="X143">
            <v>16.284195232520169</v>
          </cell>
          <cell r="Y143">
            <v>5.2112701550000002</v>
          </cell>
          <cell r="Z143">
            <v>18.558199122500952</v>
          </cell>
          <cell r="AA143">
            <v>6.2872219109999996</v>
          </cell>
          <cell r="AB143">
            <v>21.114549778126531</v>
          </cell>
          <cell r="AC143">
            <v>7.2210029860000002</v>
          </cell>
          <cell r="AD143">
            <v>22.433956454673684</v>
          </cell>
          <cell r="AE143">
            <v>7.7348138180000001</v>
          </cell>
          <cell r="AF143">
            <v>23.06640866062321</v>
          </cell>
          <cell r="AG143">
            <v>8.0260172250000004</v>
          </cell>
        </row>
        <row r="144">
          <cell r="B144" t="str">
            <v>HADFIELD</v>
          </cell>
          <cell r="C144">
            <v>22.9</v>
          </cell>
          <cell r="D144">
            <v>20.5</v>
          </cell>
          <cell r="E144">
            <v>27.5</v>
          </cell>
          <cell r="F144">
            <v>10.54563267300159</v>
          </cell>
          <cell r="G144">
            <v>2.653883972</v>
          </cell>
          <cell r="H144">
            <v>10.561494294378377</v>
          </cell>
          <cell r="I144">
            <v>2.65891009</v>
          </cell>
          <cell r="J144">
            <v>10.912781345128396</v>
          </cell>
          <cell r="K144">
            <v>2.7571710020000002</v>
          </cell>
          <cell r="L144">
            <v>11.114572350827853</v>
          </cell>
          <cell r="M144">
            <v>2.8711247609999999</v>
          </cell>
          <cell r="N144">
            <v>11.338697511393139</v>
          </cell>
          <cell r="O144">
            <v>2.988411358</v>
          </cell>
          <cell r="P144">
            <v>11.602592515127551</v>
          </cell>
          <cell r="Q144">
            <v>3.0797018089999999</v>
          </cell>
          <cell r="R144">
            <v>11.847307640422232</v>
          </cell>
          <cell r="S144">
            <v>3.1822189540000001</v>
          </cell>
          <cell r="T144">
            <v>12.171259577517038</v>
          </cell>
          <cell r="U144">
            <v>3.3115797389999999</v>
          </cell>
          <cell r="V144">
            <v>12.471323581564546</v>
          </cell>
          <cell r="W144">
            <v>3.4583900710000002</v>
          </cell>
          <cell r="X144">
            <v>12.834129322225186</v>
          </cell>
          <cell r="Y144">
            <v>3.6274482300000002</v>
          </cell>
          <cell r="Z144">
            <v>14.534808001768047</v>
          </cell>
          <cell r="AA144">
            <v>4.507218226</v>
          </cell>
          <cell r="AB144">
            <v>16.028466663964238</v>
          </cell>
          <cell r="AC144">
            <v>5.2645551739999998</v>
          </cell>
          <cell r="AD144">
            <v>16.639721668602476</v>
          </cell>
          <cell r="AE144">
            <v>5.6916540790000001</v>
          </cell>
          <cell r="AF144">
            <v>16.864479009877151</v>
          </cell>
          <cell r="AG144">
            <v>5.9291577039999996</v>
          </cell>
        </row>
        <row r="145">
          <cell r="B145" t="str">
            <v>HALL CROSS</v>
          </cell>
          <cell r="C145">
            <v>22.9</v>
          </cell>
          <cell r="D145">
            <v>20.5</v>
          </cell>
          <cell r="E145">
            <v>27.5</v>
          </cell>
          <cell r="F145">
            <v>19.124335361589377</v>
          </cell>
          <cell r="G145">
            <v>6.8313501350000001</v>
          </cell>
          <cell r="H145">
            <v>18.940693725159978</v>
          </cell>
          <cell r="I145">
            <v>6.7137193460000004</v>
          </cell>
          <cell r="J145">
            <v>19.297550336932151</v>
          </cell>
          <cell r="K145">
            <v>6.8445919469999996</v>
          </cell>
          <cell r="L145">
            <v>19.598638804834017</v>
          </cell>
          <cell r="M145">
            <v>6.9733885090000003</v>
          </cell>
          <cell r="N145">
            <v>20.000231109484591</v>
          </cell>
          <cell r="O145">
            <v>7.1163830130000001</v>
          </cell>
          <cell r="P145">
            <v>20.356927876576712</v>
          </cell>
          <cell r="Q145">
            <v>7.2844315030000004</v>
          </cell>
          <cell r="R145">
            <v>20.733686545871436</v>
          </cell>
          <cell r="S145">
            <v>7.4612184969999999</v>
          </cell>
          <cell r="T145">
            <v>21.206510646331836</v>
          </cell>
          <cell r="U145">
            <v>7.6777842850000004</v>
          </cell>
          <cell r="V145">
            <v>21.686817672438075</v>
          </cell>
          <cell r="W145">
            <v>7.9085356259999999</v>
          </cell>
          <cell r="X145">
            <v>22.255277125262861</v>
          </cell>
          <cell r="Y145">
            <v>8.1670414089999994</v>
          </cell>
          <cell r="Z145">
            <v>24.911236054252466</v>
          </cell>
          <cell r="AA145">
            <v>9.4702227679999993</v>
          </cell>
          <cell r="AB145">
            <v>27.526100471594404</v>
          </cell>
          <cell r="AC145">
            <v>10.5802874</v>
          </cell>
          <cell r="AD145">
            <v>28.589307965193363</v>
          </cell>
          <cell r="AE145">
            <v>11.16672971</v>
          </cell>
          <cell r="AF145">
            <v>29.148298995204293</v>
          </cell>
          <cell r="AG145">
            <v>11.46970578</v>
          </cell>
        </row>
        <row r="146">
          <cell r="B146" t="str">
            <v>HANDFORTH</v>
          </cell>
          <cell r="C146">
            <v>22.9</v>
          </cell>
          <cell r="D146">
            <v>20.5</v>
          </cell>
          <cell r="E146">
            <v>27.5</v>
          </cell>
          <cell r="F146">
            <v>11.981959156189559</v>
          </cell>
          <cell r="G146">
            <v>3.8614650250000002</v>
          </cell>
          <cell r="H146">
            <v>11.886345899792355</v>
          </cell>
          <cell r="I146">
            <v>3.810825645</v>
          </cell>
          <cell r="J146">
            <v>12.112137971729913</v>
          </cell>
          <cell r="K146">
            <v>3.8858132830000001</v>
          </cell>
          <cell r="L146">
            <v>12.324386934124199</v>
          </cell>
          <cell r="M146">
            <v>3.9645461420000001</v>
          </cell>
          <cell r="N146">
            <v>12.583817037683174</v>
          </cell>
          <cell r="O146">
            <v>4.0585581849999999</v>
          </cell>
          <cell r="P146">
            <v>12.927478861285669</v>
          </cell>
          <cell r="Q146">
            <v>4.1733117740000001</v>
          </cell>
          <cell r="R146">
            <v>13.260873319314564</v>
          </cell>
          <cell r="S146">
            <v>4.2987097839999997</v>
          </cell>
          <cell r="T146">
            <v>13.650512511220192</v>
          </cell>
          <cell r="U146">
            <v>4.4509198640000003</v>
          </cell>
          <cell r="V146">
            <v>14.052019633923075</v>
          </cell>
          <cell r="W146">
            <v>4.6191098220000004</v>
          </cell>
          <cell r="X146">
            <v>14.522558032934924</v>
          </cell>
          <cell r="Y146">
            <v>4.809430173</v>
          </cell>
          <cell r="Z146">
            <v>16.810203273869433</v>
          </cell>
          <cell r="AA146">
            <v>5.7831546449999998</v>
          </cell>
          <cell r="AB146">
            <v>18.66936593263442</v>
          </cell>
          <cell r="AC146">
            <v>6.6196701969999996</v>
          </cell>
          <cell r="AD146">
            <v>19.663499753220293</v>
          </cell>
          <cell r="AE146">
            <v>7.0706388630000001</v>
          </cell>
          <cell r="AF146">
            <v>20.099870395266599</v>
          </cell>
          <cell r="AG146">
            <v>7.3200592650000003</v>
          </cell>
        </row>
        <row r="147">
          <cell r="B147" t="str">
            <v>HANGING BRIDGE</v>
          </cell>
          <cell r="C147">
            <v>8</v>
          </cell>
          <cell r="D147">
            <v>8</v>
          </cell>
          <cell r="E147">
            <v>12</v>
          </cell>
          <cell r="F147">
            <v>4.9847212838133306</v>
          </cell>
          <cell r="G147">
            <v>0.78561474200000003</v>
          </cell>
          <cell r="H147">
            <v>4.8131501198559867</v>
          </cell>
          <cell r="I147">
            <v>0.77610568999999996</v>
          </cell>
          <cell r="J147">
            <v>4.9351445562945981</v>
          </cell>
          <cell r="K147">
            <v>0.78936066599999999</v>
          </cell>
          <cell r="L147">
            <v>5.0184325589581418</v>
          </cell>
          <cell r="M147">
            <v>0.80349875299999995</v>
          </cell>
          <cell r="N147">
            <v>5.1125508232647316</v>
          </cell>
          <cell r="O147">
            <v>0.82103770399999998</v>
          </cell>
          <cell r="P147">
            <v>5.1889630633235164</v>
          </cell>
          <cell r="Q147">
            <v>0.843305623</v>
          </cell>
          <cell r="R147">
            <v>5.2679954257974497</v>
          </cell>
          <cell r="S147">
            <v>0.86754012700000005</v>
          </cell>
          <cell r="T147">
            <v>5.353040401552982</v>
          </cell>
          <cell r="U147">
            <v>0.89666237900000001</v>
          </cell>
          <cell r="V147">
            <v>5.4347395625853654</v>
          </cell>
          <cell r="W147">
            <v>0.92893835800000002</v>
          </cell>
          <cell r="X147">
            <v>5.5231126695357453</v>
          </cell>
          <cell r="Y147">
            <v>0.96882714400000003</v>
          </cell>
          <cell r="Z147">
            <v>5.9447800185597979</v>
          </cell>
          <cell r="AA147">
            <v>1.2192990100000001</v>
          </cell>
          <cell r="AB147">
            <v>6.4332287494989879</v>
          </cell>
          <cell r="AC147">
            <v>1.475787247</v>
          </cell>
          <cell r="AD147">
            <v>6.5807965306594172</v>
          </cell>
          <cell r="AE147">
            <v>1.5885678480000001</v>
          </cell>
          <cell r="AF147">
            <v>6.6085116402677597</v>
          </cell>
          <cell r="AG147">
            <v>1.6388575110000001</v>
          </cell>
        </row>
        <row r="148">
          <cell r="B148" t="str">
            <v>HAREHOLME</v>
          </cell>
          <cell r="C148">
            <v>22.9</v>
          </cell>
          <cell r="D148">
            <v>20.5</v>
          </cell>
          <cell r="E148">
            <v>27.5</v>
          </cell>
          <cell r="F148">
            <v>16.684958442955654</v>
          </cell>
          <cell r="G148">
            <v>2.935642799</v>
          </cell>
          <cell r="H148">
            <v>16.340653512875519</v>
          </cell>
          <cell r="I148">
            <v>2.9442077109999998</v>
          </cell>
          <cell r="J148">
            <v>16.60999230323614</v>
          </cell>
          <cell r="K148">
            <v>3.0371747440000001</v>
          </cell>
          <cell r="L148">
            <v>17.318564725803249</v>
          </cell>
          <cell r="M148">
            <v>3.15171869</v>
          </cell>
          <cell r="N148">
            <v>17.125241957316462</v>
          </cell>
          <cell r="O148">
            <v>3.2918165620000002</v>
          </cell>
          <cell r="P148">
            <v>17.370329196701313</v>
          </cell>
          <cell r="Q148">
            <v>3.4710851100000002</v>
          </cell>
          <cell r="R148">
            <v>17.585812337009063</v>
          </cell>
          <cell r="S148">
            <v>3.6665336079999999</v>
          </cell>
          <cell r="T148">
            <v>17.912426957425893</v>
          </cell>
          <cell r="U148">
            <v>3.909578051</v>
          </cell>
          <cell r="V148">
            <v>18.242611503109927</v>
          </cell>
          <cell r="W148">
            <v>4.1768467410000003</v>
          </cell>
          <cell r="X148">
            <v>18.620686242621542</v>
          </cell>
          <cell r="Y148">
            <v>4.4825686630000003</v>
          </cell>
          <cell r="Z148">
            <v>20.509050405237229</v>
          </cell>
          <cell r="AA148">
            <v>5.7434476190000003</v>
          </cell>
          <cell r="AB148">
            <v>22.938012434950728</v>
          </cell>
          <cell r="AC148">
            <v>6.8080845019999998</v>
          </cell>
          <cell r="AD148">
            <v>25.187000283300989</v>
          </cell>
          <cell r="AE148">
            <v>7.4101453839999998</v>
          </cell>
          <cell r="AF148">
            <v>26.831499952489001</v>
          </cell>
          <cell r="AG148">
            <v>7.7544740440000002</v>
          </cell>
        </row>
        <row r="149">
          <cell r="B149" t="str">
            <v>HARPURHEY</v>
          </cell>
          <cell r="C149">
            <v>22.9</v>
          </cell>
          <cell r="D149">
            <v>20.5</v>
          </cell>
          <cell r="E149">
            <v>27.5</v>
          </cell>
          <cell r="F149">
            <v>13.454523243133613</v>
          </cell>
          <cell r="G149">
            <v>4.2298564890000003</v>
          </cell>
          <cell r="H149">
            <v>13.421702315945657</v>
          </cell>
          <cell r="I149">
            <v>4.1921975079999996</v>
          </cell>
          <cell r="J149">
            <v>13.581932360923499</v>
          </cell>
          <cell r="K149">
            <v>4.2687267310000001</v>
          </cell>
          <cell r="L149">
            <v>13.829006736444077</v>
          </cell>
          <cell r="M149">
            <v>4.3540292269999998</v>
          </cell>
          <cell r="N149">
            <v>14.082200222736086</v>
          </cell>
          <cell r="O149">
            <v>4.460692495</v>
          </cell>
          <cell r="P149">
            <v>14.454447437391126</v>
          </cell>
          <cell r="Q149">
            <v>4.59330383</v>
          </cell>
          <cell r="R149">
            <v>14.844061337249546</v>
          </cell>
          <cell r="S149">
            <v>4.7415169769999999</v>
          </cell>
          <cell r="T149">
            <v>15.221648878209573</v>
          </cell>
          <cell r="U149">
            <v>4.9206851619999998</v>
          </cell>
          <cell r="V149">
            <v>15.691880404334027</v>
          </cell>
          <cell r="W149">
            <v>5.1208081180000002</v>
          </cell>
          <cell r="X149">
            <v>16.252710605912529</v>
          </cell>
          <cell r="Y149">
            <v>5.3476977430000003</v>
          </cell>
          <cell r="Z149">
            <v>18.827777966340793</v>
          </cell>
          <cell r="AA149">
            <v>6.2962502359999997</v>
          </cell>
          <cell r="AB149">
            <v>20.912807171883113</v>
          </cell>
          <cell r="AC149">
            <v>6.9838054520000004</v>
          </cell>
          <cell r="AD149">
            <v>21.898250835423472</v>
          </cell>
          <cell r="AE149">
            <v>7.3427334650000002</v>
          </cell>
          <cell r="AF149">
            <v>22.419405743946644</v>
          </cell>
          <cell r="AG149">
            <v>7.5664303220000004</v>
          </cell>
        </row>
        <row r="150">
          <cell r="B150" t="str">
            <v>HARWOOD</v>
          </cell>
          <cell r="C150">
            <v>16.7</v>
          </cell>
          <cell r="D150">
            <v>15.8</v>
          </cell>
          <cell r="E150">
            <v>21</v>
          </cell>
          <cell r="F150">
            <v>14.055725786867052</v>
          </cell>
          <cell r="G150">
            <v>3.7749784399999999</v>
          </cell>
          <cell r="H150">
            <v>13.940487586313056</v>
          </cell>
          <cell r="I150">
            <v>3.7473013339999999</v>
          </cell>
          <cell r="J150">
            <v>14.219460801340587</v>
          </cell>
          <cell r="K150">
            <v>3.8252445719999999</v>
          </cell>
          <cell r="L150">
            <v>14.404656698258758</v>
          </cell>
          <cell r="M150">
            <v>3.9177848669999999</v>
          </cell>
          <cell r="N150">
            <v>14.62903184791808</v>
          </cell>
          <cell r="O150">
            <v>4.037550596</v>
          </cell>
          <cell r="P150">
            <v>15.022265663217347</v>
          </cell>
          <cell r="Q150">
            <v>4.1911243239999996</v>
          </cell>
          <cell r="R150">
            <v>15.401970462263243</v>
          </cell>
          <cell r="S150">
            <v>4.3681944899999996</v>
          </cell>
          <cell r="T150">
            <v>15.689176680891137</v>
          </cell>
          <cell r="U150">
            <v>4.5937817230000002</v>
          </cell>
          <cell r="V150">
            <v>16.067537053688248</v>
          </cell>
          <cell r="W150">
            <v>4.8506044949999998</v>
          </cell>
          <cell r="X150">
            <v>16.630743189424429</v>
          </cell>
          <cell r="Y150">
            <v>5.148027613</v>
          </cell>
          <cell r="Z150">
            <v>19.251426925606495</v>
          </cell>
          <cell r="AA150">
            <v>6.7040831489999997</v>
          </cell>
          <cell r="AB150">
            <v>21.451187671393228</v>
          </cell>
          <cell r="AC150">
            <v>8.0899805639999993</v>
          </cell>
          <cell r="AD150">
            <v>22.211713262589306</v>
          </cell>
          <cell r="AE150">
            <v>8.8262657820000001</v>
          </cell>
          <cell r="AF150">
            <v>22.101674918080612</v>
          </cell>
          <cell r="AG150">
            <v>9.0023407629999994</v>
          </cell>
        </row>
        <row r="151">
          <cell r="B151" t="str">
            <v>HATTERSLEY</v>
          </cell>
          <cell r="C151">
            <v>17.5</v>
          </cell>
          <cell r="D151">
            <v>15.8</v>
          </cell>
          <cell r="E151">
            <v>21</v>
          </cell>
          <cell r="F151">
            <v>10.215824040455352</v>
          </cell>
          <cell r="G151">
            <v>2.4795352990000001</v>
          </cell>
          <cell r="H151">
            <v>10.246812713333375</v>
          </cell>
          <cell r="I151">
            <v>2.4975297169999999</v>
          </cell>
          <cell r="J151">
            <v>10.529829593356979</v>
          </cell>
          <cell r="K151">
            <v>2.5688750740000001</v>
          </cell>
          <cell r="L151">
            <v>10.746866852626368</v>
          </cell>
          <cell r="M151">
            <v>2.653124569</v>
          </cell>
          <cell r="N151">
            <v>12.93877836864316</v>
          </cell>
          <cell r="O151">
            <v>2.755715908</v>
          </cell>
          <cell r="P151">
            <v>17.197592006214244</v>
          </cell>
          <cell r="Q151">
            <v>2.8814802269999999</v>
          </cell>
          <cell r="R151">
            <v>17.483506618769731</v>
          </cell>
          <cell r="S151">
            <v>3.016419677</v>
          </cell>
          <cell r="T151">
            <v>17.785586787124998</v>
          </cell>
          <cell r="U151">
            <v>3.1790361090000001</v>
          </cell>
          <cell r="V151">
            <v>18.065749719050388</v>
          </cell>
          <cell r="W151">
            <v>3.352917422</v>
          </cell>
          <cell r="X151">
            <v>18.420514148026982</v>
          </cell>
          <cell r="Y151">
            <v>3.5451864020000001</v>
          </cell>
          <cell r="Z151">
            <v>20.222600380229792</v>
          </cell>
          <cell r="AA151">
            <v>4.3368905240000002</v>
          </cell>
          <cell r="AB151">
            <v>21.566886585311863</v>
          </cell>
          <cell r="AC151">
            <v>4.9046351670000004</v>
          </cell>
          <cell r="AD151">
            <v>22.023179056161581</v>
          </cell>
          <cell r="AE151">
            <v>4.9782244799999997</v>
          </cell>
          <cell r="AF151">
            <v>21.907948369181497</v>
          </cell>
          <cell r="AG151">
            <v>4.8696001679999998</v>
          </cell>
        </row>
        <row r="152">
          <cell r="B152" t="str">
            <v>HAVERTHWAITE</v>
          </cell>
          <cell r="C152">
            <v>9.5</v>
          </cell>
          <cell r="D152">
            <v>8.5</v>
          </cell>
          <cell r="E152">
            <v>12</v>
          </cell>
          <cell r="F152">
            <v>5.8244779514427298</v>
          </cell>
          <cell r="G152">
            <v>0.451185958</v>
          </cell>
          <cell r="H152">
            <v>5.7310641898464603</v>
          </cell>
          <cell r="I152">
            <v>0.45075309000000002</v>
          </cell>
          <cell r="J152">
            <v>5.8693868701013532</v>
          </cell>
          <cell r="K152">
            <v>0.46791706199999999</v>
          </cell>
          <cell r="L152">
            <v>6.0181321177300156</v>
          </cell>
          <cell r="M152">
            <v>0.48760176199999999</v>
          </cell>
          <cell r="N152">
            <v>6.1064368525301091</v>
          </cell>
          <cell r="O152">
            <v>0.51142860999999995</v>
          </cell>
          <cell r="P152">
            <v>6.1853267833464551</v>
          </cell>
          <cell r="Q152">
            <v>0.54081210000000002</v>
          </cell>
          <cell r="R152">
            <v>6.2822748191101754</v>
          </cell>
          <cell r="S152">
            <v>0.57407443999999996</v>
          </cell>
          <cell r="T152">
            <v>6.3941080862605082</v>
          </cell>
          <cell r="U152">
            <v>0.61541779900000004</v>
          </cell>
          <cell r="V152">
            <v>6.4990046969680089</v>
          </cell>
          <cell r="W152">
            <v>0.66161922299999998</v>
          </cell>
          <cell r="X152">
            <v>6.6257492024248439</v>
          </cell>
          <cell r="Y152">
            <v>0.71534180000000003</v>
          </cell>
          <cell r="Z152">
            <v>7.3437219431833398</v>
          </cell>
          <cell r="AA152">
            <v>0.99922789700000003</v>
          </cell>
          <cell r="AB152">
            <v>8.5017570634612785</v>
          </cell>
          <cell r="AC152">
            <v>1.259372234</v>
          </cell>
          <cell r="AD152">
            <v>9.0557826075823531</v>
          </cell>
          <cell r="AE152">
            <v>1.3928051130000001</v>
          </cell>
          <cell r="AF152">
            <v>9.3485381964523953</v>
          </cell>
          <cell r="AG152">
            <v>1.4622413460000001</v>
          </cell>
        </row>
        <row r="153">
          <cell r="B153" t="str">
            <v>HAWK GREEN</v>
          </cell>
          <cell r="C153">
            <v>23</v>
          </cell>
          <cell r="D153">
            <v>20.5</v>
          </cell>
          <cell r="E153">
            <v>27.5</v>
          </cell>
          <cell r="F153">
            <v>10.858702426690801</v>
          </cell>
          <cell r="G153">
            <v>2.199979565</v>
          </cell>
          <cell r="H153">
            <v>10.720305860580879</v>
          </cell>
          <cell r="I153">
            <v>2.1983402089999999</v>
          </cell>
          <cell r="J153">
            <v>10.979598366106583</v>
          </cell>
          <cell r="K153">
            <v>2.260871216</v>
          </cell>
          <cell r="L153">
            <v>11.204280491902894</v>
          </cell>
          <cell r="M153">
            <v>2.3364861719999999</v>
          </cell>
          <cell r="N153">
            <v>11.424357900889879</v>
          </cell>
          <cell r="O153">
            <v>2.4319367509999998</v>
          </cell>
          <cell r="P153">
            <v>11.768597246338228</v>
          </cell>
          <cell r="Q153">
            <v>2.5535923440000001</v>
          </cell>
          <cell r="R153">
            <v>12.03692159509445</v>
          </cell>
          <cell r="S153">
            <v>2.6930179769999998</v>
          </cell>
          <cell r="T153">
            <v>12.42295454533102</v>
          </cell>
          <cell r="U153">
            <v>2.8688228730000001</v>
          </cell>
          <cell r="V153">
            <v>12.788675834712885</v>
          </cell>
          <cell r="W153">
            <v>3.068385991</v>
          </cell>
          <cell r="X153">
            <v>13.269924601591031</v>
          </cell>
          <cell r="Y153">
            <v>3.2995528369999998</v>
          </cell>
          <cell r="Z153">
            <v>15.407464506300885</v>
          </cell>
          <cell r="AA153">
            <v>4.4881506870000001</v>
          </cell>
          <cell r="AB153">
            <v>17.34299870278203</v>
          </cell>
          <cell r="AC153">
            <v>5.5474749619999999</v>
          </cell>
          <cell r="AD153">
            <v>17.940247899690423</v>
          </cell>
          <cell r="AE153">
            <v>6.1548832109999996</v>
          </cell>
          <cell r="AF153">
            <v>17.941637582113518</v>
          </cell>
          <cell r="AG153">
            <v>6.448798472</v>
          </cell>
        </row>
        <row r="154">
          <cell r="B154" t="str">
            <v>HAYDOCK</v>
          </cell>
          <cell r="C154">
            <v>32</v>
          </cell>
          <cell r="D154">
            <v>28.3</v>
          </cell>
          <cell r="E154">
            <v>37.5</v>
          </cell>
          <cell r="F154">
            <v>23.359112988016921</v>
          </cell>
          <cell r="G154">
            <v>5.6442493259999997</v>
          </cell>
          <cell r="H154">
            <v>23.410318771481961</v>
          </cell>
          <cell r="I154">
            <v>5.7218932560000004</v>
          </cell>
          <cell r="J154">
            <v>24.10724234880476</v>
          </cell>
          <cell r="K154">
            <v>5.9364091009999997</v>
          </cell>
          <cell r="L154">
            <v>24.590206939953568</v>
          </cell>
          <cell r="M154">
            <v>6.0834922230000004</v>
          </cell>
          <cell r="N154">
            <v>25.028894547468074</v>
          </cell>
          <cell r="O154">
            <v>6.2210526570000004</v>
          </cell>
          <cell r="P154">
            <v>25.110142249823287</v>
          </cell>
          <cell r="Q154">
            <v>6.4038243220000002</v>
          </cell>
          <cell r="R154">
            <v>25.468892308956953</v>
          </cell>
          <cell r="S154">
            <v>6.6101276679999996</v>
          </cell>
          <cell r="T154">
            <v>25.611922896446945</v>
          </cell>
          <cell r="U154">
            <v>6.8605774659999996</v>
          </cell>
          <cell r="V154">
            <v>26.084030770567612</v>
          </cell>
          <cell r="W154">
            <v>7.1480748690000002</v>
          </cell>
          <cell r="X154">
            <v>26.536720699740147</v>
          </cell>
          <cell r="Y154">
            <v>7.4893566639999998</v>
          </cell>
          <cell r="Z154">
            <v>27.870201936080825</v>
          </cell>
          <cell r="AA154">
            <v>9.2086366220000002</v>
          </cell>
          <cell r="AB154">
            <v>29.430839631335186</v>
          </cell>
          <cell r="AC154">
            <v>10.551722789999999</v>
          </cell>
          <cell r="AD154">
            <v>30.728955956740723</v>
          </cell>
          <cell r="AE154">
            <v>11.068798620000001</v>
          </cell>
          <cell r="AF154">
            <v>31.436934480695388</v>
          </cell>
          <cell r="AG154">
            <v>11.281461029999999</v>
          </cell>
        </row>
        <row r="155">
          <cell r="B155" t="str">
            <v>HDA NO1 &amp; HDA NO2</v>
          </cell>
          <cell r="C155">
            <v>19.7</v>
          </cell>
          <cell r="D155">
            <v>19.7</v>
          </cell>
          <cell r="E155">
            <v>27</v>
          </cell>
          <cell r="F155">
            <v>7.1782308122710088</v>
          </cell>
          <cell r="G155">
            <v>0.3994277</v>
          </cell>
          <cell r="H155">
            <v>6.8716139771646247</v>
          </cell>
          <cell r="I155">
            <v>0.421174838</v>
          </cell>
          <cell r="J155">
            <v>6.7261954592039945</v>
          </cell>
          <cell r="K155">
            <v>0.46261013299999998</v>
          </cell>
          <cell r="L155">
            <v>6.8260298018824912</v>
          </cell>
          <cell r="M155">
            <v>0.49898661999999999</v>
          </cell>
          <cell r="N155">
            <v>6.9261241703370438</v>
          </cell>
          <cell r="O155">
            <v>0.54466593200000002</v>
          </cell>
          <cell r="P155">
            <v>7.3990915824837735</v>
          </cell>
          <cell r="Q155">
            <v>0.60399362599999995</v>
          </cell>
          <cell r="R155">
            <v>7.5126271963135611</v>
          </cell>
          <cell r="S155">
            <v>0.67266247000000001</v>
          </cell>
          <cell r="T155">
            <v>7.6387529409944115</v>
          </cell>
          <cell r="U155">
            <v>0.76080703800000005</v>
          </cell>
          <cell r="V155">
            <v>7.3068462242763168</v>
          </cell>
          <cell r="W155">
            <v>0.86121789999999998</v>
          </cell>
          <cell r="X155">
            <v>7.8698824197178165</v>
          </cell>
          <cell r="Y155">
            <v>0.97865830099999995</v>
          </cell>
          <cell r="Z155">
            <v>8.2130764997724093</v>
          </cell>
          <cell r="AA155">
            <v>1.6142961090000001</v>
          </cell>
          <cell r="AB155">
            <v>8.7822086493171483</v>
          </cell>
          <cell r="AC155">
            <v>2.1939646239999999</v>
          </cell>
          <cell r="AD155">
            <v>8.7818313564934662</v>
          </cell>
          <cell r="AE155">
            <v>2.5145547850000001</v>
          </cell>
          <cell r="AF155">
            <v>8.7117940175197717</v>
          </cell>
          <cell r="AG155">
            <v>2.6951726009999999</v>
          </cell>
        </row>
        <row r="156">
          <cell r="B156" t="str">
            <v>HDA NO1 &amp; HDA NO2</v>
          </cell>
          <cell r="C156">
            <v>19.7</v>
          </cell>
          <cell r="D156">
            <v>19.7</v>
          </cell>
          <cell r="E156">
            <v>27</v>
          </cell>
          <cell r="F156">
            <v>7.1782308122710088</v>
          </cell>
          <cell r="G156">
            <v>0.3994277</v>
          </cell>
          <cell r="H156">
            <v>6.8716139771646247</v>
          </cell>
          <cell r="I156">
            <v>0.421174838</v>
          </cell>
          <cell r="J156">
            <v>6.7261954592039945</v>
          </cell>
          <cell r="K156">
            <v>0.46261013299999998</v>
          </cell>
          <cell r="L156">
            <v>6.8260298018824912</v>
          </cell>
          <cell r="M156">
            <v>0.49898661999999999</v>
          </cell>
          <cell r="N156">
            <v>6.9261241703370438</v>
          </cell>
          <cell r="O156">
            <v>0.54466593200000002</v>
          </cell>
          <cell r="P156">
            <v>7.3990915824837735</v>
          </cell>
          <cell r="Q156">
            <v>0.60399362599999995</v>
          </cell>
          <cell r="R156">
            <v>7.5126271963135611</v>
          </cell>
          <cell r="S156">
            <v>0.67266247000000001</v>
          </cell>
          <cell r="T156">
            <v>7.6387529409944115</v>
          </cell>
          <cell r="U156">
            <v>0.76080703800000005</v>
          </cell>
          <cell r="V156">
            <v>7.3068462242763168</v>
          </cell>
          <cell r="W156">
            <v>0.86121789999999998</v>
          </cell>
          <cell r="X156">
            <v>7.8698824197178165</v>
          </cell>
          <cell r="Y156">
            <v>0.97865830099999995</v>
          </cell>
          <cell r="Z156">
            <v>8.2130764997724093</v>
          </cell>
          <cell r="AA156">
            <v>1.6142961090000001</v>
          </cell>
          <cell r="AB156">
            <v>8.7822086493171483</v>
          </cell>
          <cell r="AC156">
            <v>2.1939646239999999</v>
          </cell>
          <cell r="AD156">
            <v>8.7818313564934662</v>
          </cell>
          <cell r="AE156">
            <v>2.5145547850000001</v>
          </cell>
          <cell r="AF156">
            <v>8.7117940175197717</v>
          </cell>
          <cell r="AG156">
            <v>2.6951726009999999</v>
          </cell>
        </row>
        <row r="157">
          <cell r="B157" t="str">
            <v>HEADY HILL</v>
          </cell>
          <cell r="C157">
            <v>17.5</v>
          </cell>
          <cell r="D157">
            <v>15.8</v>
          </cell>
          <cell r="E157">
            <v>21</v>
          </cell>
          <cell r="F157">
            <v>11.537927513317017</v>
          </cell>
          <cell r="G157">
            <v>3.4070475710000001</v>
          </cell>
          <cell r="H157">
            <v>11.383561969455311</v>
          </cell>
          <cell r="I157">
            <v>3.3558163219999999</v>
          </cell>
          <cell r="J157">
            <v>11.691998800688708</v>
          </cell>
          <cell r="K157">
            <v>3.4123727009999998</v>
          </cell>
          <cell r="L157">
            <v>11.851768179620699</v>
          </cell>
          <cell r="M157">
            <v>3.4682590950000001</v>
          </cell>
          <cell r="N157">
            <v>11.940573684591781</v>
          </cell>
          <cell r="O157">
            <v>3.534679455</v>
          </cell>
          <cell r="P157">
            <v>12.182009151335288</v>
          </cell>
          <cell r="Q157">
            <v>3.6141685030000001</v>
          </cell>
          <cell r="R157">
            <v>12.421422620160273</v>
          </cell>
          <cell r="S157">
            <v>3.7002847800000001</v>
          </cell>
          <cell r="T157">
            <v>12.689452762795385</v>
          </cell>
          <cell r="U157">
            <v>3.803523217</v>
          </cell>
          <cell r="V157">
            <v>12.890494287392148</v>
          </cell>
          <cell r="W157">
            <v>3.9173481620000001</v>
          </cell>
          <cell r="X157">
            <v>13.22295833481709</v>
          </cell>
          <cell r="Y157">
            <v>4.0449874360000004</v>
          </cell>
          <cell r="Z157">
            <v>14.517565303393114</v>
          </cell>
          <cell r="AA157">
            <v>4.6658306290000002</v>
          </cell>
          <cell r="AB157">
            <v>15.997853407963502</v>
          </cell>
          <cell r="AC157">
            <v>5.1949683120000003</v>
          </cell>
          <cell r="AD157">
            <v>16.875020553027863</v>
          </cell>
          <cell r="AE157">
            <v>5.4901939009999996</v>
          </cell>
          <cell r="AF157">
            <v>17.448523894646918</v>
          </cell>
          <cell r="AG157">
            <v>5.651331002</v>
          </cell>
        </row>
        <row r="158">
          <cell r="B158" t="str">
            <v>HEAP BRIDGE</v>
          </cell>
          <cell r="C158">
            <v>13.7</v>
          </cell>
          <cell r="D158">
            <v>13.7</v>
          </cell>
          <cell r="E158">
            <v>13.7</v>
          </cell>
          <cell r="F158">
            <v>8.7721225153592783</v>
          </cell>
          <cell r="G158">
            <v>3.8016089169999998</v>
          </cell>
          <cell r="H158">
            <v>8.8903320226492131</v>
          </cell>
          <cell r="I158">
            <v>3.7483315209999999</v>
          </cell>
          <cell r="J158">
            <v>9.3526456081560934</v>
          </cell>
          <cell r="K158">
            <v>3.824083994</v>
          </cell>
          <cell r="L158">
            <v>9.5020685103332276</v>
          </cell>
          <cell r="M158">
            <v>3.8963318280000001</v>
          </cell>
          <cell r="N158">
            <v>9.6050163925241332</v>
          </cell>
          <cell r="O158">
            <v>3.943553407</v>
          </cell>
          <cell r="P158">
            <v>9.709639566922565</v>
          </cell>
          <cell r="Q158">
            <v>3.994258699</v>
          </cell>
          <cell r="R158">
            <v>9.9089904022332664</v>
          </cell>
          <cell r="S158">
            <v>4.0443090249999996</v>
          </cell>
          <cell r="T158">
            <v>10.002531482993243</v>
          </cell>
          <cell r="U158">
            <v>4.0988113359999998</v>
          </cell>
          <cell r="V158">
            <v>10.054870453170937</v>
          </cell>
          <cell r="W158">
            <v>4.1558609579999999</v>
          </cell>
          <cell r="X158">
            <v>10.220582270849635</v>
          </cell>
          <cell r="Y158">
            <v>4.2167661880000002</v>
          </cell>
          <cell r="Z158">
            <v>10.897487037195138</v>
          </cell>
          <cell r="AA158">
            <v>4.5149369589999999</v>
          </cell>
          <cell r="AB158">
            <v>11.871236683509942</v>
          </cell>
          <cell r="AC158">
            <v>4.7637592929999997</v>
          </cell>
          <cell r="AD158">
            <v>12.567839650656058</v>
          </cell>
          <cell r="AE158">
            <v>4.886778295</v>
          </cell>
          <cell r="AF158">
            <v>13.137613865444655</v>
          </cell>
          <cell r="AG158">
            <v>4.9322481390000004</v>
          </cell>
        </row>
        <row r="159">
          <cell r="B159" t="str">
            <v>HEASANDFORD</v>
          </cell>
          <cell r="C159">
            <v>18.3</v>
          </cell>
          <cell r="D159">
            <v>18.3</v>
          </cell>
          <cell r="E159">
            <v>27.5</v>
          </cell>
          <cell r="F159">
            <v>8.7789777479895594</v>
          </cell>
          <cell r="G159">
            <v>2.53561478</v>
          </cell>
          <cell r="H159">
            <v>8.6197445938161987</v>
          </cell>
          <cell r="I159">
            <v>2.465706462</v>
          </cell>
          <cell r="J159">
            <v>8.7746212749921337</v>
          </cell>
          <cell r="K159">
            <v>2.4880546159999999</v>
          </cell>
          <cell r="L159">
            <v>8.9161325381057992</v>
          </cell>
          <cell r="M159">
            <v>2.503154731</v>
          </cell>
          <cell r="N159">
            <v>8.9228343250145468</v>
          </cell>
          <cell r="O159">
            <v>2.5192799909999999</v>
          </cell>
          <cell r="P159">
            <v>9.0307267221155598</v>
          </cell>
          <cell r="Q159">
            <v>2.5408256840000001</v>
          </cell>
          <cell r="R159">
            <v>9.0127544670519999</v>
          </cell>
          <cell r="S159">
            <v>2.5607160430000002</v>
          </cell>
          <cell r="T159">
            <v>9.1861483638687069</v>
          </cell>
          <cell r="U159">
            <v>2.583835815</v>
          </cell>
          <cell r="V159">
            <v>9.2166767440838857</v>
          </cell>
          <cell r="W159">
            <v>2.6074746879999999</v>
          </cell>
          <cell r="X159">
            <v>9.1459910605595898</v>
          </cell>
          <cell r="Y159">
            <v>2.6343467880000002</v>
          </cell>
          <cell r="Z159">
            <v>9.2998816684997525</v>
          </cell>
          <cell r="AA159">
            <v>2.7571667940000002</v>
          </cell>
          <cell r="AB159">
            <v>9.5999520263535629</v>
          </cell>
          <cell r="AC159">
            <v>2.8390269890000002</v>
          </cell>
          <cell r="AD159">
            <v>9.8221734353870627</v>
          </cell>
          <cell r="AE159">
            <v>2.875620863</v>
          </cell>
          <cell r="AF159">
            <v>9.994183282571953</v>
          </cell>
          <cell r="AG159">
            <v>2.873761392</v>
          </cell>
        </row>
        <row r="160">
          <cell r="B160" t="str">
            <v>HEATON MOOR</v>
          </cell>
          <cell r="C160">
            <v>17.5</v>
          </cell>
          <cell r="D160">
            <v>15.8</v>
          </cell>
          <cell r="E160">
            <v>27.5</v>
          </cell>
          <cell r="F160">
            <v>12.285857349608467</v>
          </cell>
          <cell r="G160">
            <v>2.9455198349999998</v>
          </cell>
          <cell r="H160">
            <v>12.265606788171713</v>
          </cell>
          <cell r="I160">
            <v>2.9330959760000002</v>
          </cell>
          <cell r="J160">
            <v>12.512262050534309</v>
          </cell>
          <cell r="K160">
            <v>2.9879473569999999</v>
          </cell>
          <cell r="L160">
            <v>12.713079582888938</v>
          </cell>
          <cell r="M160">
            <v>3.0551778340000002</v>
          </cell>
          <cell r="N160">
            <v>12.901476810535227</v>
          </cell>
          <cell r="O160">
            <v>3.142256567</v>
          </cell>
          <cell r="P160">
            <v>13.185891246056419</v>
          </cell>
          <cell r="Q160">
            <v>3.2565445259999999</v>
          </cell>
          <cell r="R160">
            <v>13.467777314081033</v>
          </cell>
          <cell r="S160">
            <v>3.387647689</v>
          </cell>
          <cell r="T160">
            <v>13.81548938844902</v>
          </cell>
          <cell r="U160">
            <v>3.552904603</v>
          </cell>
          <cell r="V160">
            <v>14.184013574255909</v>
          </cell>
          <cell r="W160">
            <v>3.7408379859999998</v>
          </cell>
          <cell r="X160">
            <v>14.59617339498261</v>
          </cell>
          <cell r="Y160">
            <v>3.9595300029999998</v>
          </cell>
          <cell r="Z160">
            <v>16.643938193070227</v>
          </cell>
          <cell r="AA160">
            <v>5.1066878559999997</v>
          </cell>
          <cell r="AB160">
            <v>18.565643761663058</v>
          </cell>
          <cell r="AC160">
            <v>6.1261565100000004</v>
          </cell>
          <cell r="AD160">
            <v>19.323506263432382</v>
          </cell>
          <cell r="AE160">
            <v>6.7130129590000003</v>
          </cell>
          <cell r="AF160">
            <v>19.671134041202045</v>
          </cell>
          <cell r="AG160">
            <v>7.0473000729999997</v>
          </cell>
        </row>
        <row r="161">
          <cell r="B161" t="str">
            <v>HEATON NORRIS</v>
          </cell>
          <cell r="C161">
            <v>22.9</v>
          </cell>
          <cell r="D161">
            <v>20.5</v>
          </cell>
          <cell r="E161">
            <v>27.5</v>
          </cell>
          <cell r="F161">
            <v>16.386368580799392</v>
          </cell>
          <cell r="G161">
            <v>6.0067216950000004</v>
          </cell>
          <cell r="H161">
            <v>16.142376823081975</v>
          </cell>
          <cell r="I161">
            <v>5.9204499249999998</v>
          </cell>
          <cell r="J161">
            <v>16.252084520706241</v>
          </cell>
          <cell r="K161">
            <v>5.9859422059999998</v>
          </cell>
          <cell r="L161">
            <v>16.496653979001252</v>
          </cell>
          <cell r="M161">
            <v>6.0529392099999999</v>
          </cell>
          <cell r="N161">
            <v>16.837051743220993</v>
          </cell>
          <cell r="O161">
            <v>6.1391042110000003</v>
          </cell>
          <cell r="P161">
            <v>17.012101968341348</v>
          </cell>
          <cell r="Q161">
            <v>6.2493136820000004</v>
          </cell>
          <cell r="R161">
            <v>17.229514553705499</v>
          </cell>
          <cell r="S161">
            <v>6.3707166559999999</v>
          </cell>
          <cell r="T161">
            <v>17.645829385135226</v>
          </cell>
          <cell r="U161">
            <v>6.5162635340000001</v>
          </cell>
          <cell r="V161">
            <v>18.000634400540296</v>
          </cell>
          <cell r="W161">
            <v>6.6787543060000001</v>
          </cell>
          <cell r="X161">
            <v>18.284722942810735</v>
          </cell>
          <cell r="Y161">
            <v>6.8705562929999999</v>
          </cell>
          <cell r="Z161">
            <v>19.987420273555554</v>
          </cell>
          <cell r="AA161">
            <v>7.9273053139999998</v>
          </cell>
          <cell r="AB161">
            <v>22.00542603597761</v>
          </cell>
          <cell r="AC161">
            <v>8.8961181400000005</v>
          </cell>
          <cell r="AD161">
            <v>22.808539730168164</v>
          </cell>
          <cell r="AE161">
            <v>9.4329175230000004</v>
          </cell>
          <cell r="AF161">
            <v>23.321464876774044</v>
          </cell>
          <cell r="AG161">
            <v>9.7169072990000007</v>
          </cell>
        </row>
        <row r="162">
          <cell r="B162" t="str">
            <v>HELWITH BRIDGE</v>
          </cell>
          <cell r="C162">
            <v>4</v>
          </cell>
          <cell r="D162">
            <v>4</v>
          </cell>
          <cell r="E162">
            <v>12</v>
          </cell>
          <cell r="F162">
            <v>3.0518117723082083</v>
          </cell>
          <cell r="G162">
            <v>2.3211809E-2</v>
          </cell>
          <cell r="H162">
            <v>3.0420032827885475</v>
          </cell>
          <cell r="I162">
            <v>2.9818239E-2</v>
          </cell>
          <cell r="J162">
            <v>3.1132383739036875</v>
          </cell>
          <cell r="K162">
            <v>3.8552871000000002E-2</v>
          </cell>
          <cell r="L162">
            <v>3.1503303665257207</v>
          </cell>
          <cell r="M162">
            <v>4.6946819000000001E-2</v>
          </cell>
          <cell r="N162">
            <v>3.1910783358930148</v>
          </cell>
          <cell r="O162">
            <v>5.4792240999999998E-2</v>
          </cell>
          <cell r="P162">
            <v>3.2323218307909558</v>
          </cell>
          <cell r="Q162">
            <v>6.5073877000000002E-2</v>
          </cell>
          <cell r="R162">
            <v>3.2742544634358062</v>
          </cell>
          <cell r="S162">
            <v>7.6995074999999996E-2</v>
          </cell>
          <cell r="T162">
            <v>3.3174164024909905</v>
          </cell>
          <cell r="U162">
            <v>9.2134313999999995E-2</v>
          </cell>
          <cell r="V162">
            <v>3.3620575487544646</v>
          </cell>
          <cell r="W162">
            <v>0.109473081</v>
          </cell>
          <cell r="X162">
            <v>3.4157898121515382</v>
          </cell>
          <cell r="Y162">
            <v>0.130465093</v>
          </cell>
          <cell r="Z162">
            <v>3.7358932458358831</v>
          </cell>
          <cell r="AA162">
            <v>0.23912032499999999</v>
          </cell>
          <cell r="AB162">
            <v>4.3520147121380921</v>
          </cell>
          <cell r="AC162">
            <v>0.338599276</v>
          </cell>
          <cell r="AD162">
            <v>4.7439628857857583</v>
          </cell>
          <cell r="AE162">
            <v>0.39197230500000002</v>
          </cell>
          <cell r="AF162">
            <v>5.0458403695758216</v>
          </cell>
          <cell r="AG162">
            <v>0.42223689599999997</v>
          </cell>
        </row>
        <row r="163">
          <cell r="B163" t="str">
            <v>HENSINGHAM</v>
          </cell>
          <cell r="C163">
            <v>22.9</v>
          </cell>
          <cell r="D163">
            <v>20.5</v>
          </cell>
          <cell r="E163">
            <v>27</v>
          </cell>
          <cell r="F163">
            <v>9.7563722316291859</v>
          </cell>
          <cell r="G163">
            <v>3.085604564</v>
          </cell>
          <cell r="H163">
            <v>9.6815379113901088</v>
          </cell>
          <cell r="I163">
            <v>3.0254400970000002</v>
          </cell>
          <cell r="J163">
            <v>9.8672122178547195</v>
          </cell>
          <cell r="K163">
            <v>3.0606964680000002</v>
          </cell>
          <cell r="L163">
            <v>9.9279197441308966</v>
          </cell>
          <cell r="M163">
            <v>3.1025992219999998</v>
          </cell>
          <cell r="N163">
            <v>10.027239678103378</v>
          </cell>
          <cell r="O163">
            <v>3.1609749360000001</v>
          </cell>
          <cell r="P163">
            <v>10.207322349823771</v>
          </cell>
          <cell r="Q163">
            <v>3.241147765</v>
          </cell>
          <cell r="R163">
            <v>10.382245190498976</v>
          </cell>
          <cell r="S163">
            <v>3.3370374319999998</v>
          </cell>
          <cell r="T163">
            <v>10.608189911462746</v>
          </cell>
          <cell r="U163">
            <v>3.4622117879999998</v>
          </cell>
          <cell r="V163">
            <v>10.795688118943524</v>
          </cell>
          <cell r="W163">
            <v>3.6077674810000002</v>
          </cell>
          <cell r="X163">
            <v>11.125114107400879</v>
          </cell>
          <cell r="Y163">
            <v>3.7797155390000001</v>
          </cell>
          <cell r="Z163">
            <v>12.687679841223922</v>
          </cell>
          <cell r="AA163">
            <v>4.7016747480000003</v>
          </cell>
          <cell r="AB163">
            <v>14.024101936199765</v>
          </cell>
          <cell r="AC163">
            <v>5.5179700150000004</v>
          </cell>
          <cell r="AD163">
            <v>14.288963373125991</v>
          </cell>
          <cell r="AE163">
            <v>5.6431061830000004</v>
          </cell>
          <cell r="AF163">
            <v>14.05214083416768</v>
          </cell>
          <cell r="AG163">
            <v>5.6139682039999999</v>
          </cell>
        </row>
        <row r="164">
          <cell r="B164" t="str">
            <v>HEYROD</v>
          </cell>
          <cell r="C164">
            <v>20.5</v>
          </cell>
          <cell r="D164">
            <v>18</v>
          </cell>
          <cell r="E164">
            <v>27.5</v>
          </cell>
          <cell r="F164">
            <v>12.843660671016362</v>
          </cell>
          <cell r="G164">
            <v>3.9805708449999999</v>
          </cell>
          <cell r="H164">
            <v>12.70997456277272</v>
          </cell>
          <cell r="I164">
            <v>3.927152945</v>
          </cell>
          <cell r="J164">
            <v>12.842585489237607</v>
          </cell>
          <cell r="K164">
            <v>3.9830136550000002</v>
          </cell>
          <cell r="L164">
            <v>12.998881098317593</v>
          </cell>
          <cell r="M164">
            <v>4.0390314710000004</v>
          </cell>
          <cell r="N164">
            <v>13.207726225334891</v>
          </cell>
          <cell r="O164">
            <v>4.1108241760000004</v>
          </cell>
          <cell r="P164">
            <v>13.375122602737163</v>
          </cell>
          <cell r="Q164">
            <v>4.2010980250000003</v>
          </cell>
          <cell r="R164">
            <v>13.574549407402857</v>
          </cell>
          <cell r="S164">
            <v>4.303562393</v>
          </cell>
          <cell r="T164">
            <v>13.869931479413941</v>
          </cell>
          <cell r="U164">
            <v>4.4280296259999998</v>
          </cell>
          <cell r="V164">
            <v>14.135549591272689</v>
          </cell>
          <cell r="W164">
            <v>4.569069227</v>
          </cell>
          <cell r="X164">
            <v>14.482507019027242</v>
          </cell>
          <cell r="Y164">
            <v>4.7316137859999996</v>
          </cell>
          <cell r="Z164">
            <v>16.135508448918799</v>
          </cell>
          <cell r="AA164">
            <v>5.5344773260000002</v>
          </cell>
          <cell r="AB164">
            <v>17.829854907564233</v>
          </cell>
          <cell r="AC164">
            <v>6.2336253289999997</v>
          </cell>
          <cell r="AD164">
            <v>18.613353209940563</v>
          </cell>
          <cell r="AE164">
            <v>6.6234033410000004</v>
          </cell>
          <cell r="AF164">
            <v>19.023948260920037</v>
          </cell>
          <cell r="AG164">
            <v>6.8444785960000001</v>
          </cell>
        </row>
        <row r="165">
          <cell r="B165" t="str">
            <v>HEYSIDE</v>
          </cell>
          <cell r="C165">
            <v>22.9</v>
          </cell>
          <cell r="D165">
            <v>20.5</v>
          </cell>
          <cell r="E165">
            <v>27.5</v>
          </cell>
          <cell r="F165">
            <v>9.6540984212682215</v>
          </cell>
          <cell r="G165">
            <v>2.751490633</v>
          </cell>
          <cell r="H165">
            <v>9.6591015060228784</v>
          </cell>
          <cell r="I165">
            <v>2.710281546</v>
          </cell>
          <cell r="J165">
            <v>9.9105496180218982</v>
          </cell>
          <cell r="K165">
            <v>2.7562502929999999</v>
          </cell>
          <cell r="L165">
            <v>10.053625326881017</v>
          </cell>
          <cell r="M165">
            <v>2.8035834940000002</v>
          </cell>
          <cell r="N165">
            <v>10.250917793666423</v>
          </cell>
          <cell r="O165">
            <v>2.8609001479999998</v>
          </cell>
          <cell r="P165">
            <v>10.378778106331751</v>
          </cell>
          <cell r="Q165">
            <v>2.9298026159999999</v>
          </cell>
          <cell r="R165">
            <v>10.523797821008248</v>
          </cell>
          <cell r="S165">
            <v>3.0060064259999999</v>
          </cell>
          <cell r="T165">
            <v>10.660342090879821</v>
          </cell>
          <cell r="U165">
            <v>3.0985408969999999</v>
          </cell>
          <cell r="V165">
            <v>10.884681868943026</v>
          </cell>
          <cell r="W165">
            <v>3.2016985980000001</v>
          </cell>
          <cell r="X165">
            <v>11.099748532390622</v>
          </cell>
          <cell r="Y165">
            <v>3.3185484999999999</v>
          </cell>
          <cell r="Z165">
            <v>12.092270810066656</v>
          </cell>
          <cell r="AA165">
            <v>3.916184769</v>
          </cell>
          <cell r="AB165">
            <v>13.417694843000838</v>
          </cell>
          <cell r="AC165">
            <v>4.4400236240000002</v>
          </cell>
          <cell r="AD165">
            <v>14.174823638713207</v>
          </cell>
          <cell r="AE165">
            <v>4.7414066970000004</v>
          </cell>
          <cell r="AF165">
            <v>14.654397830012741</v>
          </cell>
          <cell r="AG165">
            <v>4.9163797809999998</v>
          </cell>
        </row>
        <row r="166">
          <cell r="B166" t="str">
            <v>HEYWOOD</v>
          </cell>
          <cell r="C166">
            <v>20.3</v>
          </cell>
          <cell r="D166">
            <v>15.8</v>
          </cell>
          <cell r="E166">
            <v>21</v>
          </cell>
          <cell r="F166">
            <v>11.722358585384017</v>
          </cell>
          <cell r="G166">
            <v>3.7068238830000002</v>
          </cell>
          <cell r="H166">
            <v>12.599538689583532</v>
          </cell>
          <cell r="I166">
            <v>3.678643074</v>
          </cell>
          <cell r="J166">
            <v>13.883372123238981</v>
          </cell>
          <cell r="K166">
            <v>3.7490496919999998</v>
          </cell>
          <cell r="L166">
            <v>14.138599146663747</v>
          </cell>
          <cell r="M166">
            <v>3.8268195760000001</v>
          </cell>
          <cell r="N166">
            <v>14.256293927331299</v>
          </cell>
          <cell r="O166">
            <v>3.9212626770000001</v>
          </cell>
          <cell r="P166">
            <v>14.570690250728694</v>
          </cell>
          <cell r="Q166">
            <v>4.0372112040000001</v>
          </cell>
          <cell r="R166">
            <v>14.869511183129847</v>
          </cell>
          <cell r="S166">
            <v>4.1620494160000003</v>
          </cell>
          <cell r="T166">
            <v>15.235888414040677</v>
          </cell>
          <cell r="U166">
            <v>4.3140757289999998</v>
          </cell>
          <cell r="V166">
            <v>15.442460810899998</v>
          </cell>
          <cell r="W166">
            <v>4.478630667</v>
          </cell>
          <cell r="X166">
            <v>15.863362395824696</v>
          </cell>
          <cell r="Y166">
            <v>4.6605221620000004</v>
          </cell>
          <cell r="Z166">
            <v>17.683933472673377</v>
          </cell>
          <cell r="AA166">
            <v>5.470348736</v>
          </cell>
          <cell r="AB166">
            <v>19.973555661166799</v>
          </cell>
          <cell r="AC166">
            <v>6.1484573920000001</v>
          </cell>
          <cell r="AD166">
            <v>21.334063739767277</v>
          </cell>
          <cell r="AE166">
            <v>6.5162500919999999</v>
          </cell>
          <cell r="AF166">
            <v>22.244373915885795</v>
          </cell>
          <cell r="AG166">
            <v>6.716306651</v>
          </cell>
        </row>
        <row r="167">
          <cell r="B167" t="str">
            <v>HIGHER MILL</v>
          </cell>
          <cell r="C167">
            <v>20</v>
          </cell>
          <cell r="D167">
            <v>20</v>
          </cell>
          <cell r="E167">
            <v>27.5</v>
          </cell>
          <cell r="F167">
            <v>12.876942897130574</v>
          </cell>
          <cell r="G167">
            <v>3.8228192019999998</v>
          </cell>
          <cell r="H167">
            <v>12.83561322467243</v>
          </cell>
          <cell r="I167">
            <v>3.7819234509999999</v>
          </cell>
          <cell r="J167">
            <v>13.096713697574689</v>
          </cell>
          <cell r="K167">
            <v>3.8576046320000001</v>
          </cell>
          <cell r="L167">
            <v>13.323830442151857</v>
          </cell>
          <cell r="M167">
            <v>3.9412037</v>
          </cell>
          <cell r="N167">
            <v>13.595463119791525</v>
          </cell>
          <cell r="O167">
            <v>4.0441746380000003</v>
          </cell>
          <cell r="P167">
            <v>13.947137007797796</v>
          </cell>
          <cell r="Q167">
            <v>4.1726641129999997</v>
          </cell>
          <cell r="R167">
            <v>14.29241350794606</v>
          </cell>
          <cell r="S167">
            <v>4.3177377290000001</v>
          </cell>
          <cell r="T167">
            <v>14.698103630195018</v>
          </cell>
          <cell r="U167">
            <v>4.497550199</v>
          </cell>
          <cell r="V167">
            <v>15.111896800999197</v>
          </cell>
          <cell r="W167">
            <v>4.6995397710000004</v>
          </cell>
          <cell r="X167">
            <v>15.609618202556273</v>
          </cell>
          <cell r="Y167">
            <v>4.931435692</v>
          </cell>
          <cell r="Z167">
            <v>18.042500775558477</v>
          </cell>
          <cell r="AA167">
            <v>6.1333878119999996</v>
          </cell>
          <cell r="AB167">
            <v>20.361426538374626</v>
          </cell>
          <cell r="AC167">
            <v>7.0722770160000001</v>
          </cell>
          <cell r="AD167">
            <v>21.303750909913013</v>
          </cell>
          <cell r="AE167">
            <v>7.4521653800000003</v>
          </cell>
          <cell r="AF167">
            <v>21.754925474751218</v>
          </cell>
          <cell r="AG167">
            <v>7.6544090139999996</v>
          </cell>
        </row>
        <row r="168">
          <cell r="B168" t="str">
            <v>HIGHER WALTON</v>
          </cell>
          <cell r="C168">
            <v>20.5</v>
          </cell>
          <cell r="D168">
            <v>18</v>
          </cell>
          <cell r="E168">
            <v>27.5</v>
          </cell>
          <cell r="F168">
            <v>17.139127492468429</v>
          </cell>
          <cell r="G168">
            <v>6.2535203360000002</v>
          </cell>
          <cell r="H168">
            <v>17.325660599576295</v>
          </cell>
          <cell r="I168">
            <v>6.1413325800000003</v>
          </cell>
          <cell r="J168">
            <v>18.056590296199964</v>
          </cell>
          <cell r="K168">
            <v>6.249358011</v>
          </cell>
          <cell r="L168">
            <v>18.367942765773471</v>
          </cell>
          <cell r="M168">
            <v>6.349999929</v>
          </cell>
          <cell r="N168">
            <v>18.607374054983261</v>
          </cell>
          <cell r="O168">
            <v>6.4688621260000003</v>
          </cell>
          <cell r="P168">
            <v>18.997667236111152</v>
          </cell>
          <cell r="Q168">
            <v>6.6077105439999997</v>
          </cell>
          <cell r="R168">
            <v>19.37109339008569</v>
          </cell>
          <cell r="S168">
            <v>6.7556900100000004</v>
          </cell>
          <cell r="T168">
            <v>19.760630956776925</v>
          </cell>
          <cell r="U168">
            <v>6.9292081230000004</v>
          </cell>
          <cell r="V168">
            <v>20.076779776239718</v>
          </cell>
          <cell r="W168">
            <v>7.1162051740000001</v>
          </cell>
          <cell r="X168">
            <v>20.568130958803238</v>
          </cell>
          <cell r="Y168">
            <v>7.3350796809999999</v>
          </cell>
          <cell r="Z168">
            <v>22.602874695567003</v>
          </cell>
          <cell r="AA168">
            <v>8.5069239430000003</v>
          </cell>
          <cell r="AB168">
            <v>25.853959740009223</v>
          </cell>
          <cell r="AC168">
            <v>9.3969053230000004</v>
          </cell>
          <cell r="AD168">
            <v>28.030578167304157</v>
          </cell>
          <cell r="AE168">
            <v>9.8411076689999994</v>
          </cell>
          <cell r="AF168">
            <v>29.550389838827538</v>
          </cell>
          <cell r="AG168">
            <v>10.05121211</v>
          </cell>
        </row>
        <row r="169">
          <cell r="B169" t="str">
            <v>HILL TOP T11 &amp; T12</v>
          </cell>
          <cell r="C169">
            <v>22.9</v>
          </cell>
          <cell r="D169">
            <v>20.5</v>
          </cell>
          <cell r="E169">
            <v>27</v>
          </cell>
          <cell r="F169">
            <v>16.650902313278333</v>
          </cell>
          <cell r="G169">
            <v>4.2888680570000002</v>
          </cell>
          <cell r="H169">
            <v>16.543792219275623</v>
          </cell>
          <cell r="I169">
            <v>4.2733103659999996</v>
          </cell>
          <cell r="J169">
            <v>16.904695394297267</v>
          </cell>
          <cell r="K169">
            <v>4.372953109</v>
          </cell>
          <cell r="L169">
            <v>17.24499062080972</v>
          </cell>
          <cell r="M169">
            <v>4.4870723469999998</v>
          </cell>
          <cell r="N169">
            <v>17.664628991704937</v>
          </cell>
          <cell r="O169">
            <v>4.6287107660000002</v>
          </cell>
          <cell r="P169">
            <v>18.18806644613263</v>
          </cell>
          <cell r="Q169">
            <v>4.8077704929999996</v>
          </cell>
          <cell r="R169">
            <v>18.812301108136104</v>
          </cell>
          <cell r="S169">
            <v>5.0099080039999997</v>
          </cell>
          <cell r="T169">
            <v>19.479683138513646</v>
          </cell>
          <cell r="U169">
            <v>5.2610897960000003</v>
          </cell>
          <cell r="V169">
            <v>20.056681451179141</v>
          </cell>
          <cell r="W169">
            <v>5.5448515980000002</v>
          </cell>
          <cell r="X169">
            <v>20.831432363806371</v>
          </cell>
          <cell r="Y169">
            <v>5.8710060679999998</v>
          </cell>
          <cell r="Z169">
            <v>24.441750092480135</v>
          </cell>
          <cell r="AA169">
            <v>7.5612878649999997</v>
          </cell>
          <cell r="AB169">
            <v>27.363307965647916</v>
          </cell>
          <cell r="AC169">
            <v>9.0463552969999999</v>
          </cell>
          <cell r="AD169">
            <v>28.56939130992339</v>
          </cell>
          <cell r="AE169">
            <v>9.9024452830000005</v>
          </cell>
          <cell r="AF169">
            <v>29.065626639824547</v>
          </cell>
          <cell r="AG169">
            <v>10.424919750000001</v>
          </cell>
        </row>
        <row r="170">
          <cell r="B170" t="str">
            <v>HILL TOP T13</v>
          </cell>
          <cell r="C170">
            <v>12</v>
          </cell>
          <cell r="D170">
            <v>10.8</v>
          </cell>
          <cell r="E170">
            <v>10</v>
          </cell>
          <cell r="F170">
            <v>6.9330793845505676</v>
          </cell>
          <cell r="G170">
            <v>1.772636243</v>
          </cell>
          <cell r="H170">
            <v>6.9819467377662701</v>
          </cell>
          <cell r="I170">
            <v>1.768485723</v>
          </cell>
          <cell r="J170">
            <v>7.1871490077974887</v>
          </cell>
          <cell r="K170">
            <v>1.809565557</v>
          </cell>
          <cell r="L170">
            <v>7.3443290573201647</v>
          </cell>
          <cell r="M170">
            <v>1.858911794</v>
          </cell>
          <cell r="N170">
            <v>7.4824578198702678</v>
          </cell>
          <cell r="O170">
            <v>1.9220114399999999</v>
          </cell>
          <cell r="P170">
            <v>7.6943198465924727</v>
          </cell>
          <cell r="Q170">
            <v>2.0028739209999999</v>
          </cell>
          <cell r="R170">
            <v>7.9528157722682051</v>
          </cell>
          <cell r="S170">
            <v>2.0950007959999999</v>
          </cell>
          <cell r="T170">
            <v>8.1472671698128742</v>
          </cell>
          <cell r="U170">
            <v>2.2107467459999999</v>
          </cell>
          <cell r="V170">
            <v>8.4405949746355784</v>
          </cell>
          <cell r="W170">
            <v>2.3419527229999999</v>
          </cell>
          <cell r="X170">
            <v>8.7650592665992555</v>
          </cell>
          <cell r="Y170">
            <v>2.493198027</v>
          </cell>
          <cell r="Z170">
            <v>10.33944126042684</v>
          </cell>
          <cell r="AA170">
            <v>3.2954039270000002</v>
          </cell>
          <cell r="AB170">
            <v>11.617171741413358</v>
          </cell>
          <cell r="AC170">
            <v>4.0064191750000004</v>
          </cell>
          <cell r="AD170">
            <v>12.089701059216557</v>
          </cell>
          <cell r="AE170">
            <v>4.4173360610000003</v>
          </cell>
          <cell r="AF170">
            <v>12.269558843012147</v>
          </cell>
          <cell r="AG170">
            <v>4.6653226510000003</v>
          </cell>
        </row>
        <row r="171">
          <cell r="B171" t="str">
            <v>HINDLEY GREEN</v>
          </cell>
          <cell r="C171">
            <v>35</v>
          </cell>
          <cell r="D171">
            <v>33</v>
          </cell>
          <cell r="E171">
            <v>42</v>
          </cell>
          <cell r="F171">
            <v>22.235963627888076</v>
          </cell>
          <cell r="G171">
            <v>5.9589979890000002</v>
          </cell>
          <cell r="H171">
            <v>22.433275911446103</v>
          </cell>
          <cell r="I171">
            <v>5.971359477</v>
          </cell>
          <cell r="J171">
            <v>23.312371034666302</v>
          </cell>
          <cell r="K171">
            <v>6.076517011</v>
          </cell>
          <cell r="L171">
            <v>23.709506906643451</v>
          </cell>
          <cell r="M171">
            <v>6.2167071399999996</v>
          </cell>
          <cell r="N171">
            <v>24.14160139839078</v>
          </cell>
          <cell r="O171">
            <v>6.4099638140000001</v>
          </cell>
          <cell r="P171">
            <v>24.573917543674035</v>
          </cell>
          <cell r="Q171">
            <v>6.6736628939999996</v>
          </cell>
          <cell r="R171">
            <v>25.269074689544571</v>
          </cell>
          <cell r="S171">
            <v>6.973155684</v>
          </cell>
          <cell r="T171">
            <v>25.843602809648889</v>
          </cell>
          <cell r="U171">
            <v>7.3472583760000001</v>
          </cell>
          <cell r="V171">
            <v>26.36768412736933</v>
          </cell>
          <cell r="W171">
            <v>7.7752567700000004</v>
          </cell>
          <cell r="X171">
            <v>27.272741981193541</v>
          </cell>
          <cell r="Y171">
            <v>8.2816208489999994</v>
          </cell>
          <cell r="Z171">
            <v>31.050112222469973</v>
          </cell>
          <cell r="AA171">
            <v>10.546416089999999</v>
          </cell>
          <cell r="AB171">
            <v>34.665853931882296</v>
          </cell>
          <cell r="AC171">
            <v>12.462030410000001</v>
          </cell>
          <cell r="AD171">
            <v>36.37564830945675</v>
          </cell>
          <cell r="AE171">
            <v>13.54923894</v>
          </cell>
          <cell r="AF171">
            <v>36.869905246305663</v>
          </cell>
          <cell r="AG171">
            <v>13.94665124</v>
          </cell>
        </row>
        <row r="172">
          <cell r="B172" t="str">
            <v>HOLLINWOOD</v>
          </cell>
          <cell r="C172">
            <v>22.9</v>
          </cell>
          <cell r="D172">
            <v>20.5</v>
          </cell>
          <cell r="E172">
            <v>27.5</v>
          </cell>
          <cell r="F172">
            <v>9.0928475269028244</v>
          </cell>
          <cell r="G172">
            <v>2.8885020789999998</v>
          </cell>
          <cell r="H172">
            <v>9.1959350423918114</v>
          </cell>
          <cell r="I172">
            <v>2.8439048090000001</v>
          </cell>
          <cell r="J172">
            <v>9.5433541012133567</v>
          </cell>
          <cell r="K172">
            <v>2.891103427</v>
          </cell>
          <cell r="L172">
            <v>9.692806578057068</v>
          </cell>
          <cell r="M172">
            <v>2.9390284680000001</v>
          </cell>
          <cell r="N172">
            <v>9.7939212342223509</v>
          </cell>
          <cell r="O172">
            <v>2.9966057479999999</v>
          </cell>
          <cell r="P172">
            <v>9.9698343522053783</v>
          </cell>
          <cell r="Q172">
            <v>3.064300255</v>
          </cell>
          <cell r="R172">
            <v>10.127606390593769</v>
          </cell>
          <cell r="S172">
            <v>3.1361682809999998</v>
          </cell>
          <cell r="T172">
            <v>10.259578434913287</v>
          </cell>
          <cell r="U172">
            <v>3.2222373179999999</v>
          </cell>
          <cell r="V172">
            <v>10.428285280406552</v>
          </cell>
          <cell r="W172">
            <v>3.3171559560000001</v>
          </cell>
          <cell r="X172">
            <v>10.657396404321227</v>
          </cell>
          <cell r="Y172">
            <v>3.4235638829999999</v>
          </cell>
          <cell r="Z172">
            <v>11.578403095276897</v>
          </cell>
          <cell r="AA172">
            <v>3.967254552</v>
          </cell>
          <cell r="AB172">
            <v>12.610856773358263</v>
          </cell>
          <cell r="AC172">
            <v>4.4409997929999996</v>
          </cell>
          <cell r="AD172">
            <v>13.189808330701668</v>
          </cell>
          <cell r="AE172">
            <v>4.7126267329999996</v>
          </cell>
          <cell r="AF172">
            <v>13.508967668468186</v>
          </cell>
          <cell r="AG172">
            <v>4.8681213229999996</v>
          </cell>
        </row>
        <row r="173">
          <cell r="B173" t="str">
            <v>HOLME RD</v>
          </cell>
          <cell r="C173">
            <v>22.9</v>
          </cell>
          <cell r="D173">
            <v>20.5</v>
          </cell>
          <cell r="E173">
            <v>27</v>
          </cell>
          <cell r="F173">
            <v>14.143736971328167</v>
          </cell>
          <cell r="G173">
            <v>3.7924803530000002</v>
          </cell>
          <cell r="H173">
            <v>14.155818321894616</v>
          </cell>
          <cell r="I173">
            <v>3.7621984560000001</v>
          </cell>
          <cell r="J173">
            <v>14.511621509682213</v>
          </cell>
          <cell r="K173">
            <v>3.867741283</v>
          </cell>
          <cell r="L173">
            <v>14.816687986063652</v>
          </cell>
          <cell r="M173">
            <v>3.9899652529999998</v>
          </cell>
          <cell r="N173">
            <v>15.29707796326511</v>
          </cell>
          <cell r="O173">
            <v>4.1433556019999997</v>
          </cell>
          <cell r="P173">
            <v>15.711689753563311</v>
          </cell>
          <cell r="Q173">
            <v>4.3358122979999996</v>
          </cell>
          <cell r="R173">
            <v>16.070592011672318</v>
          </cell>
          <cell r="S173">
            <v>4.5525199250000004</v>
          </cell>
          <cell r="T173">
            <v>16.649988840299635</v>
          </cell>
          <cell r="U173">
            <v>4.8253734030000004</v>
          </cell>
          <cell r="V173">
            <v>17.179368749788971</v>
          </cell>
          <cell r="W173">
            <v>5.1290751090000004</v>
          </cell>
          <cell r="X173">
            <v>17.840986905698365</v>
          </cell>
          <cell r="Y173">
            <v>5.4794870309999997</v>
          </cell>
          <cell r="Z173">
            <v>21.414391915403137</v>
          </cell>
          <cell r="AA173">
            <v>7.3280860289999996</v>
          </cell>
          <cell r="AB173">
            <v>24.139918399885786</v>
          </cell>
          <cell r="AC173">
            <v>8.9314936740000004</v>
          </cell>
          <cell r="AD173">
            <v>24.795013358433621</v>
          </cell>
          <cell r="AE173">
            <v>9.822750138</v>
          </cell>
          <cell r="AF173">
            <v>24.507495250622675</v>
          </cell>
          <cell r="AG173">
            <v>10.325035979999999</v>
          </cell>
        </row>
        <row r="174">
          <cell r="B174" t="str">
            <v>HOLT ST</v>
          </cell>
          <cell r="C174">
            <v>17.5</v>
          </cell>
          <cell r="D174">
            <v>15.8</v>
          </cell>
          <cell r="E174">
            <v>21</v>
          </cell>
          <cell r="F174">
            <v>12.118343185506024</v>
          </cell>
          <cell r="G174">
            <v>2.8613113879999998</v>
          </cell>
          <cell r="H174">
            <v>12.028952690935759</v>
          </cell>
          <cell r="I174">
            <v>2.855660715</v>
          </cell>
          <cell r="J174">
            <v>12.381729187154479</v>
          </cell>
          <cell r="K174">
            <v>2.9274522100000002</v>
          </cell>
          <cell r="L174">
            <v>12.647043547166517</v>
          </cell>
          <cell r="M174">
            <v>3.0189824839999999</v>
          </cell>
          <cell r="N174">
            <v>12.95835042181751</v>
          </cell>
          <cell r="O174">
            <v>3.1378085429999998</v>
          </cell>
          <cell r="P174">
            <v>13.436115598305024</v>
          </cell>
          <cell r="Q174">
            <v>3.2924670589999998</v>
          </cell>
          <cell r="R174">
            <v>13.907930741070331</v>
          </cell>
          <cell r="S174">
            <v>3.471831463</v>
          </cell>
          <cell r="T174">
            <v>14.35085462341425</v>
          </cell>
          <cell r="U174">
            <v>3.7016665450000001</v>
          </cell>
          <cell r="V174">
            <v>14.85947473149119</v>
          </cell>
          <cell r="W174">
            <v>3.9571165370000001</v>
          </cell>
          <cell r="X174">
            <v>15.481007388848109</v>
          </cell>
          <cell r="Y174">
            <v>4.2553579460000002</v>
          </cell>
          <cell r="Z174">
            <v>18.318078023442855</v>
          </cell>
          <cell r="AA174">
            <v>5.4641473749999996</v>
          </cell>
          <cell r="AB174">
            <v>20.418793900268181</v>
          </cell>
          <cell r="AC174">
            <v>6.231742519</v>
          </cell>
          <cell r="AD174">
            <v>21.037958606389417</v>
          </cell>
          <cell r="AE174">
            <v>6.5746987519999998</v>
          </cell>
          <cell r="AF174">
            <v>20.97613432823379</v>
          </cell>
          <cell r="AG174">
            <v>6.7207653560000002</v>
          </cell>
        </row>
        <row r="175">
          <cell r="B175" t="str">
            <v>HURST</v>
          </cell>
          <cell r="C175">
            <v>17.5</v>
          </cell>
          <cell r="D175">
            <v>15.8</v>
          </cell>
          <cell r="E175">
            <v>21</v>
          </cell>
          <cell r="F175">
            <v>10.801299433160235</v>
          </cell>
          <cell r="G175">
            <v>3.3738630180000002</v>
          </cell>
          <cell r="H175">
            <v>10.871661201918648</v>
          </cell>
          <cell r="I175">
            <v>3.3281426289999998</v>
          </cell>
          <cell r="J175">
            <v>11.126949938019258</v>
          </cell>
          <cell r="K175">
            <v>3.3859185169999999</v>
          </cell>
          <cell r="L175">
            <v>11.342351429371712</v>
          </cell>
          <cell r="M175">
            <v>3.450440892</v>
          </cell>
          <cell r="N175">
            <v>11.501609354750251</v>
          </cell>
          <cell r="O175">
            <v>3.532883939</v>
          </cell>
          <cell r="P175">
            <v>11.716677257433753</v>
          </cell>
          <cell r="Q175">
            <v>3.6402214449999999</v>
          </cell>
          <cell r="R175">
            <v>11.995846443791802</v>
          </cell>
          <cell r="S175">
            <v>3.764225272</v>
          </cell>
          <cell r="T175">
            <v>12.320833135337068</v>
          </cell>
          <cell r="U175">
            <v>3.9195672030000002</v>
          </cell>
          <cell r="V175">
            <v>12.603854938335967</v>
          </cell>
          <cell r="W175">
            <v>4.0977796480000004</v>
          </cell>
          <cell r="X175">
            <v>13.008517586376232</v>
          </cell>
          <cell r="Y175">
            <v>4.3016626569999996</v>
          </cell>
          <cell r="Z175">
            <v>14.966783743710435</v>
          </cell>
          <cell r="AA175">
            <v>5.3895186810000002</v>
          </cell>
          <cell r="AB175">
            <v>16.311143966277555</v>
          </cell>
          <cell r="AC175">
            <v>6.0656481739999997</v>
          </cell>
          <cell r="AD175">
            <v>16.754364049314106</v>
          </cell>
          <cell r="AE175">
            <v>6.2677465640000003</v>
          </cell>
          <cell r="AF175">
            <v>16.712004128260567</v>
          </cell>
          <cell r="AG175">
            <v>6.3500148090000001</v>
          </cell>
        </row>
        <row r="176">
          <cell r="B176" t="str">
            <v>HUTTON END &amp; SKELTON C</v>
          </cell>
          <cell r="C176">
            <v>17.399999999999999</v>
          </cell>
          <cell r="D176">
            <v>17.399999999999999</v>
          </cell>
          <cell r="E176">
            <v>27</v>
          </cell>
          <cell r="F176">
            <v>8.7620503819156994</v>
          </cell>
          <cell r="G176">
            <v>2.6361387669999998</v>
          </cell>
          <cell r="H176">
            <v>8.6897203341326552</v>
          </cell>
          <cell r="I176">
            <v>2.6038774779999998</v>
          </cell>
          <cell r="J176">
            <v>8.884128534961814</v>
          </cell>
          <cell r="K176">
            <v>2.6622383300000001</v>
          </cell>
          <cell r="L176">
            <v>9.0398088891282526</v>
          </cell>
          <cell r="M176">
            <v>2.721432182</v>
          </cell>
          <cell r="N176">
            <v>9.2034567864492729</v>
          </cell>
          <cell r="O176">
            <v>2.7787991129999998</v>
          </cell>
          <cell r="P176">
            <v>9.2830189973662343</v>
          </cell>
          <cell r="Q176">
            <v>2.8263117449999999</v>
          </cell>
          <cell r="R176">
            <v>9.4891470299138589</v>
          </cell>
          <cell r="S176">
            <v>2.8763939519999999</v>
          </cell>
          <cell r="T176">
            <v>9.6631385129895406</v>
          </cell>
          <cell r="U176">
            <v>2.936122063</v>
          </cell>
          <cell r="V176">
            <v>9.779372423642581</v>
          </cell>
          <cell r="W176">
            <v>2.9998975049999999</v>
          </cell>
          <cell r="X176">
            <v>9.9041594393995425</v>
          </cell>
          <cell r="Y176">
            <v>3.0778672220000001</v>
          </cell>
          <cell r="Z176">
            <v>11.189222940669834</v>
          </cell>
          <cell r="AA176">
            <v>3.5951447449999998</v>
          </cell>
          <cell r="AB176">
            <v>13.086623192823593</v>
          </cell>
          <cell r="AC176">
            <v>3.942829519</v>
          </cell>
          <cell r="AD176">
            <v>13.51214695065474</v>
          </cell>
          <cell r="AE176">
            <v>4.0723501439999996</v>
          </cell>
          <cell r="AF176">
            <v>13.556076793630705</v>
          </cell>
          <cell r="AG176">
            <v>4.1141570310000004</v>
          </cell>
        </row>
        <row r="177">
          <cell r="B177" t="str">
            <v>HYDE</v>
          </cell>
          <cell r="C177">
            <v>22.9</v>
          </cell>
          <cell r="D177">
            <v>20.5</v>
          </cell>
          <cell r="E177">
            <v>27.5</v>
          </cell>
          <cell r="F177">
            <v>15.581255219575752</v>
          </cell>
          <cell r="G177">
            <v>5.1000557579999999</v>
          </cell>
          <cell r="H177">
            <v>15.419863807682354</v>
          </cell>
          <cell r="I177">
            <v>5.0326742290000004</v>
          </cell>
          <cell r="J177">
            <v>15.559807365174427</v>
          </cell>
          <cell r="K177">
            <v>5.1137615509999996</v>
          </cell>
          <cell r="L177">
            <v>15.794973736160307</v>
          </cell>
          <cell r="M177">
            <v>5.1968431700000002</v>
          </cell>
          <cell r="N177">
            <v>15.947002487851558</v>
          </cell>
          <cell r="O177">
            <v>5.2985415270000003</v>
          </cell>
          <cell r="P177">
            <v>16.221741344493765</v>
          </cell>
          <cell r="Q177">
            <v>5.4204196439999999</v>
          </cell>
          <cell r="R177">
            <v>16.537894922144904</v>
          </cell>
          <cell r="S177">
            <v>5.5568230459999999</v>
          </cell>
          <cell r="T177">
            <v>16.834200948247805</v>
          </cell>
          <cell r="U177">
            <v>5.7199821899999996</v>
          </cell>
          <cell r="V177">
            <v>17.12318798514697</v>
          </cell>
          <cell r="W177">
            <v>5.9023158870000003</v>
          </cell>
          <cell r="X177">
            <v>17.526365308308648</v>
          </cell>
          <cell r="Y177">
            <v>6.1077612400000003</v>
          </cell>
          <cell r="Z177">
            <v>19.307965647140378</v>
          </cell>
          <cell r="AA177">
            <v>7.1131396850000002</v>
          </cell>
          <cell r="AB177">
            <v>21.538663277559845</v>
          </cell>
          <cell r="AC177">
            <v>7.9812171340000004</v>
          </cell>
          <cell r="AD177">
            <v>22.892490518657699</v>
          </cell>
          <cell r="AE177">
            <v>8.4650082419999997</v>
          </cell>
          <cell r="AF177">
            <v>23.742460253511172</v>
          </cell>
          <cell r="AG177">
            <v>8.7355187240000003</v>
          </cell>
        </row>
        <row r="178">
          <cell r="B178" t="str">
            <v>HYNDBURN RD</v>
          </cell>
          <cell r="C178">
            <v>14.7</v>
          </cell>
          <cell r="D178">
            <v>14.7</v>
          </cell>
          <cell r="E178">
            <v>27</v>
          </cell>
          <cell r="F178">
            <v>10.281616654742979</v>
          </cell>
          <cell r="G178">
            <v>2.95283125</v>
          </cell>
          <cell r="H178">
            <v>10.064028318201819</v>
          </cell>
          <cell r="I178">
            <v>2.8852928150000001</v>
          </cell>
          <cell r="J178">
            <v>10.173074617653313</v>
          </cell>
          <cell r="K178">
            <v>2.9186591559999999</v>
          </cell>
          <cell r="L178">
            <v>10.263275465486567</v>
          </cell>
          <cell r="M178">
            <v>2.950303597</v>
          </cell>
          <cell r="N178">
            <v>10.363693035004081</v>
          </cell>
          <cell r="O178">
            <v>2.9873519850000001</v>
          </cell>
          <cell r="P178">
            <v>10.486211856830455</v>
          </cell>
          <cell r="Q178">
            <v>3.030475145</v>
          </cell>
          <cell r="R178">
            <v>10.606568245009294</v>
          </cell>
          <cell r="S178">
            <v>3.0749483369999999</v>
          </cell>
          <cell r="T178">
            <v>10.729227108991394</v>
          </cell>
          <cell r="U178">
            <v>3.1295094109999999</v>
          </cell>
          <cell r="V178">
            <v>10.844190639752258</v>
          </cell>
          <cell r="W178">
            <v>3.1872859149999999</v>
          </cell>
          <cell r="X178">
            <v>10.985324187679813</v>
          </cell>
          <cell r="Y178">
            <v>3.2536426770000002</v>
          </cell>
          <cell r="Z178">
            <v>11.477241970966308</v>
          </cell>
          <cell r="AA178">
            <v>3.535621237</v>
          </cell>
          <cell r="AB178">
            <v>12.507140802444933</v>
          </cell>
          <cell r="AC178">
            <v>3.7614088099999998</v>
          </cell>
          <cell r="AD178">
            <v>13.227827658930783</v>
          </cell>
          <cell r="AE178">
            <v>3.86737983</v>
          </cell>
          <cell r="AF178">
            <v>13.754199345002695</v>
          </cell>
          <cell r="AG178">
            <v>3.9024426490000002</v>
          </cell>
        </row>
        <row r="179">
          <cell r="B179" t="str">
            <v>INDIA ST</v>
          </cell>
          <cell r="C179">
            <v>22.9</v>
          </cell>
          <cell r="D179">
            <v>23</v>
          </cell>
          <cell r="E179">
            <v>27.5</v>
          </cell>
          <cell r="F179">
            <v>9.3684133380788097</v>
          </cell>
          <cell r="G179">
            <v>2.5370082090000001</v>
          </cell>
          <cell r="H179">
            <v>9.3835562323421247</v>
          </cell>
          <cell r="I179">
            <v>2.5114625849999999</v>
          </cell>
          <cell r="J179">
            <v>9.6061268957679165</v>
          </cell>
          <cell r="K179">
            <v>2.5598453399999999</v>
          </cell>
          <cell r="L179">
            <v>9.7329538708642467</v>
          </cell>
          <cell r="M179">
            <v>2.6152328709999999</v>
          </cell>
          <cell r="N179">
            <v>9.948310482222416</v>
          </cell>
          <cell r="O179">
            <v>2.6852591700000001</v>
          </cell>
          <cell r="P179">
            <v>10.121474253679974</v>
          </cell>
          <cell r="Q179">
            <v>2.7734082249999998</v>
          </cell>
          <cell r="R179">
            <v>10.278149692640902</v>
          </cell>
          <cell r="S179">
            <v>2.8721301079999999</v>
          </cell>
          <cell r="T179">
            <v>10.526767570734533</v>
          </cell>
          <cell r="U179">
            <v>2.995476311</v>
          </cell>
          <cell r="V179">
            <v>10.779262669056774</v>
          </cell>
          <cell r="W179">
            <v>3.1347944999999999</v>
          </cell>
          <cell r="X179">
            <v>11.081667521807608</v>
          </cell>
          <cell r="Y179">
            <v>3.2935973729999999</v>
          </cell>
          <cell r="Z179">
            <v>12.401838979343673</v>
          </cell>
          <cell r="AA179">
            <v>4.0881217029999997</v>
          </cell>
          <cell r="AB179">
            <v>13.9208076996497</v>
          </cell>
          <cell r="AC179">
            <v>4.7864536839999996</v>
          </cell>
          <cell r="AD179">
            <v>14.698228342410118</v>
          </cell>
          <cell r="AE179">
            <v>5.1760223720000003</v>
          </cell>
          <cell r="AF179">
            <v>15.015110896924851</v>
          </cell>
          <cell r="AG179">
            <v>5.394029153</v>
          </cell>
        </row>
        <row r="180">
          <cell r="B180" t="str">
            <v>INGLETON</v>
          </cell>
          <cell r="C180">
            <v>4</v>
          </cell>
          <cell r="D180">
            <v>4</v>
          </cell>
          <cell r="E180">
            <v>12</v>
          </cell>
          <cell r="F180">
            <v>2.2148928477479735</v>
          </cell>
          <cell r="G180">
            <v>0.54151543800000002</v>
          </cell>
          <cell r="H180">
            <v>2.1543910714543637</v>
          </cell>
          <cell r="I180">
            <v>0.55329358100000003</v>
          </cell>
          <cell r="J180">
            <v>2.2277290789933017</v>
          </cell>
          <cell r="K180">
            <v>0.57072676899999997</v>
          </cell>
          <cell r="L180">
            <v>2.2664611192642536</v>
          </cell>
          <cell r="M180">
            <v>0.59096937299999996</v>
          </cell>
          <cell r="N180">
            <v>2.3032415979532748</v>
          </cell>
          <cell r="O180">
            <v>0.61528894099999998</v>
          </cell>
          <cell r="P180">
            <v>2.3766524149232291</v>
          </cell>
          <cell r="Q180">
            <v>0.64382426000000004</v>
          </cell>
          <cell r="R180">
            <v>2.4326401598678213</v>
          </cell>
          <cell r="S180">
            <v>0.67450348400000004</v>
          </cell>
          <cell r="T180">
            <v>2.4966956874600932</v>
          </cell>
          <cell r="U180">
            <v>0.70980787400000001</v>
          </cell>
          <cell r="V180">
            <v>2.5403339092119719</v>
          </cell>
          <cell r="W180">
            <v>0.74785852600000002</v>
          </cell>
          <cell r="X180">
            <v>2.6315831557670242</v>
          </cell>
          <cell r="Y180">
            <v>0.79188566299999996</v>
          </cell>
          <cell r="Z180">
            <v>3.0218912872027941</v>
          </cell>
          <cell r="AA180">
            <v>1.011106396</v>
          </cell>
          <cell r="AB180">
            <v>3.5711499687330233</v>
          </cell>
          <cell r="AC180">
            <v>1.1771939090000001</v>
          </cell>
          <cell r="AD180">
            <v>3.8476218048526389</v>
          </cell>
          <cell r="AE180">
            <v>1.2662939529999999</v>
          </cell>
          <cell r="AF180">
            <v>4.0318646423725291</v>
          </cell>
          <cell r="AG180">
            <v>1.3179941589999999</v>
          </cell>
        </row>
        <row r="181">
          <cell r="B181" t="str">
            <v>IRLAM</v>
          </cell>
          <cell r="C181">
            <v>22.9</v>
          </cell>
          <cell r="D181">
            <v>20.5</v>
          </cell>
          <cell r="E181">
            <v>27</v>
          </cell>
          <cell r="F181">
            <v>16.400912364747942</v>
          </cell>
          <cell r="G181">
            <v>5.3845576089999998</v>
          </cell>
          <cell r="H181">
            <v>16.519677924194866</v>
          </cell>
          <cell r="I181">
            <v>5.3266774000000003</v>
          </cell>
          <cell r="J181">
            <v>17.130932805455981</v>
          </cell>
          <cell r="K181">
            <v>5.4287804770000001</v>
          </cell>
          <cell r="L181">
            <v>17.519660960940161</v>
          </cell>
          <cell r="M181">
            <v>5.5335183949999998</v>
          </cell>
          <cell r="N181">
            <v>18.150283576397332</v>
          </cell>
          <cell r="O181">
            <v>5.6596317630000001</v>
          </cell>
          <cell r="P181">
            <v>18.37225564917529</v>
          </cell>
          <cell r="Q181">
            <v>5.8177622729999996</v>
          </cell>
          <cell r="R181">
            <v>18.391589722308144</v>
          </cell>
          <cell r="S181">
            <v>5.9914640879999999</v>
          </cell>
          <cell r="T181">
            <v>18.872331706452943</v>
          </cell>
          <cell r="U181">
            <v>6.1995257710000002</v>
          </cell>
          <cell r="V181">
            <v>19.461955878637291</v>
          </cell>
          <cell r="W181">
            <v>6.4332569499999996</v>
          </cell>
          <cell r="X181">
            <v>20.087379948936299</v>
          </cell>
          <cell r="Y181">
            <v>6.7022452440000002</v>
          </cell>
          <cell r="Z181">
            <v>22.742968824357231</v>
          </cell>
          <cell r="AA181">
            <v>8.0898631650000006</v>
          </cell>
          <cell r="AB181">
            <v>25.905663701444887</v>
          </cell>
          <cell r="AC181">
            <v>9.2722333599999995</v>
          </cell>
          <cell r="AD181">
            <v>27.738292435733158</v>
          </cell>
          <cell r="AE181">
            <v>9.9279620749999999</v>
          </cell>
          <cell r="AF181">
            <v>29.318545622384992</v>
          </cell>
          <cell r="AG181">
            <v>10.3219349</v>
          </cell>
        </row>
        <row r="182">
          <cell r="B182" t="str">
            <v>JAMES ST</v>
          </cell>
          <cell r="C182">
            <v>22.9</v>
          </cell>
          <cell r="D182">
            <v>20.5</v>
          </cell>
          <cell r="E182">
            <v>27</v>
          </cell>
          <cell r="F182">
            <v>17.090359175138833</v>
          </cell>
          <cell r="G182">
            <v>5.326613365</v>
          </cell>
          <cell r="H182">
            <v>16.913928487563986</v>
          </cell>
          <cell r="I182">
            <v>5.259460518</v>
          </cell>
          <cell r="J182">
            <v>17.110798237671382</v>
          </cell>
          <cell r="K182">
            <v>5.3559913019999996</v>
          </cell>
          <cell r="L182">
            <v>17.451181378891011</v>
          </cell>
          <cell r="M182">
            <v>5.4516789079999999</v>
          </cell>
          <cell r="N182">
            <v>17.884005379266462</v>
          </cell>
          <cell r="O182">
            <v>5.5559605879999996</v>
          </cell>
          <cell r="P182">
            <v>18.276302622162532</v>
          </cell>
          <cell r="Q182">
            <v>5.6656213839999996</v>
          </cell>
          <cell r="R182">
            <v>18.468062289754656</v>
          </cell>
          <cell r="S182">
            <v>5.7810388279999998</v>
          </cell>
          <cell r="T182">
            <v>18.962693531567279</v>
          </cell>
          <cell r="U182">
            <v>5.9099715010000002</v>
          </cell>
          <cell r="V182">
            <v>19.337940008258354</v>
          </cell>
          <cell r="W182">
            <v>6.0515391699999999</v>
          </cell>
          <cell r="X182">
            <v>19.745302680237362</v>
          </cell>
          <cell r="Y182">
            <v>6.2042914009999999</v>
          </cell>
          <cell r="Z182">
            <v>21.52296916981394</v>
          </cell>
          <cell r="AA182">
            <v>6.8025025809999997</v>
          </cell>
          <cell r="AB182">
            <v>24.942177329627253</v>
          </cell>
          <cell r="AC182">
            <v>7.2576356630000003</v>
          </cell>
          <cell r="AD182">
            <v>27.30610403171325</v>
          </cell>
          <cell r="AE182">
            <v>7.464541519</v>
          </cell>
          <cell r="AF182">
            <v>29.094254245842077</v>
          </cell>
          <cell r="AG182">
            <v>7.534278671</v>
          </cell>
        </row>
        <row r="183">
          <cell r="B183" t="str">
            <v>KAY ST</v>
          </cell>
          <cell r="C183">
            <v>22.9</v>
          </cell>
          <cell r="D183">
            <v>20.5</v>
          </cell>
          <cell r="E183">
            <v>27</v>
          </cell>
          <cell r="F183">
            <v>9.0449972468648845</v>
          </cell>
          <cell r="G183">
            <v>2.3282234810000002</v>
          </cell>
          <cell r="H183">
            <v>9.0477639110386967</v>
          </cell>
          <cell r="I183">
            <v>2.3031018749999999</v>
          </cell>
          <cell r="J183">
            <v>9.2165737950445905</v>
          </cell>
          <cell r="K183">
            <v>2.3435684110000001</v>
          </cell>
          <cell r="L183">
            <v>9.3515811233198622</v>
          </cell>
          <cell r="M183">
            <v>2.394993854</v>
          </cell>
          <cell r="N183">
            <v>9.4858749752958662</v>
          </cell>
          <cell r="O183">
            <v>2.462128952</v>
          </cell>
          <cell r="P183">
            <v>9.6861157168990246</v>
          </cell>
          <cell r="Q183">
            <v>2.5493246730000001</v>
          </cell>
          <cell r="R183">
            <v>9.8984451823498869</v>
          </cell>
          <cell r="S183">
            <v>2.6488638689999999</v>
          </cell>
          <cell r="T183">
            <v>10.15261950609419</v>
          </cell>
          <cell r="U183">
            <v>2.776999424</v>
          </cell>
          <cell r="V183">
            <v>10.402152704542653</v>
          </cell>
          <cell r="W183">
            <v>2.9219936359999998</v>
          </cell>
          <cell r="X183">
            <v>10.691197777649256</v>
          </cell>
          <cell r="Y183">
            <v>3.0908678589999998</v>
          </cell>
          <cell r="Z183">
            <v>12.165529035711778</v>
          </cell>
          <cell r="AA183">
            <v>3.9693365900000002</v>
          </cell>
          <cell r="AB183">
            <v>13.444602731506087</v>
          </cell>
          <cell r="AC183">
            <v>4.7459412160000003</v>
          </cell>
          <cell r="AD183">
            <v>13.864210209736797</v>
          </cell>
          <cell r="AE183">
            <v>5.1780666819999999</v>
          </cell>
          <cell r="AF183">
            <v>13.856036692639197</v>
          </cell>
          <cell r="AG183">
            <v>5.4168784460000001</v>
          </cell>
        </row>
        <row r="184">
          <cell r="B184" t="str">
            <v>KENDAL</v>
          </cell>
          <cell r="C184">
            <v>22.9</v>
          </cell>
          <cell r="D184">
            <v>20.5</v>
          </cell>
          <cell r="E184">
            <v>27</v>
          </cell>
          <cell r="F184">
            <v>18.645050656246354</v>
          </cell>
          <cell r="G184">
            <v>5.5111222010000001</v>
          </cell>
          <cell r="H184">
            <v>18.552209322339422</v>
          </cell>
          <cell r="I184">
            <v>5.4474436539999997</v>
          </cell>
          <cell r="J184">
            <v>18.672121994645714</v>
          </cell>
          <cell r="K184">
            <v>5.5259453680000004</v>
          </cell>
          <cell r="L184">
            <v>18.878099298448895</v>
          </cell>
          <cell r="M184">
            <v>5.6148180959999996</v>
          </cell>
          <cell r="N184">
            <v>19.238387526192511</v>
          </cell>
          <cell r="O184">
            <v>5.7321049100000003</v>
          </cell>
          <cell r="P184">
            <v>19.548115505621031</v>
          </cell>
          <cell r="Q184">
            <v>5.879526136</v>
          </cell>
          <cell r="R184">
            <v>19.797535502524319</v>
          </cell>
          <cell r="S184">
            <v>6.0487572859999998</v>
          </cell>
          <cell r="T184">
            <v>20.252729944564148</v>
          </cell>
          <cell r="U184">
            <v>6.26056963</v>
          </cell>
          <cell r="V184">
            <v>20.665805435054526</v>
          </cell>
          <cell r="W184">
            <v>6.4997419059999997</v>
          </cell>
          <cell r="X184">
            <v>21.179279315640866</v>
          </cell>
          <cell r="Y184">
            <v>6.7767995389999998</v>
          </cell>
          <cell r="Z184">
            <v>23.763539771088574</v>
          </cell>
          <cell r="AA184">
            <v>8.1647133600000004</v>
          </cell>
          <cell r="AB184">
            <v>27.06883306069637</v>
          </cell>
          <cell r="AC184">
            <v>9.3736195050000006</v>
          </cell>
          <cell r="AD184">
            <v>28.472608119780428</v>
          </cell>
          <cell r="AE184">
            <v>10.00510424</v>
          </cell>
          <cell r="AF184">
            <v>29.134144305067302</v>
          </cell>
          <cell r="AG184">
            <v>10.3395709</v>
          </cell>
        </row>
        <row r="185">
          <cell r="B185" t="str">
            <v>KESWICK</v>
          </cell>
          <cell r="C185">
            <v>9.5</v>
          </cell>
          <cell r="D185">
            <v>9.5</v>
          </cell>
          <cell r="E185">
            <v>17.5</v>
          </cell>
          <cell r="F185">
            <v>10.412629502507878</v>
          </cell>
          <cell r="G185">
            <v>1.409740676</v>
          </cell>
          <cell r="H185">
            <v>10.293881360428484</v>
          </cell>
          <cell r="I185">
            <v>1.4178471530000001</v>
          </cell>
          <cell r="J185">
            <v>10.572541858469251</v>
          </cell>
          <cell r="K185">
            <v>1.4550435909999999</v>
          </cell>
          <cell r="L185">
            <v>10.698950940540838</v>
          </cell>
          <cell r="M185">
            <v>1.5004996230000001</v>
          </cell>
          <cell r="N185">
            <v>10.849160009255144</v>
          </cell>
          <cell r="O185">
            <v>1.5585732830000001</v>
          </cell>
          <cell r="P185">
            <v>10.991686575231274</v>
          </cell>
          <cell r="Q185">
            <v>1.636207186</v>
          </cell>
          <cell r="R185">
            <v>11.185980168207649</v>
          </cell>
          <cell r="S185">
            <v>1.7203075080000001</v>
          </cell>
          <cell r="T185">
            <v>11.374051720361642</v>
          </cell>
          <cell r="U185">
            <v>1.8221038570000001</v>
          </cell>
          <cell r="V185">
            <v>11.490705360502766</v>
          </cell>
          <cell r="W185">
            <v>1.9351188500000001</v>
          </cell>
          <cell r="X185">
            <v>11.71085489375263</v>
          </cell>
          <cell r="Y185">
            <v>2.073139319</v>
          </cell>
          <cell r="Z185">
            <v>12.684674472420394</v>
          </cell>
          <cell r="AA185">
            <v>2.8772202259999999</v>
          </cell>
          <cell r="AB185">
            <v>14.520636746588062</v>
          </cell>
          <cell r="AC185">
            <v>3.5985421739999999</v>
          </cell>
          <cell r="AD185">
            <v>15.738347514757553</v>
          </cell>
          <cell r="AE185">
            <v>3.9381482239999999</v>
          </cell>
          <cell r="AF185">
            <v>16.57651221189564</v>
          </cell>
          <cell r="AG185">
            <v>4.0851499840000001</v>
          </cell>
        </row>
        <row r="186">
          <cell r="B186" t="str">
            <v>KINGSWAY</v>
          </cell>
          <cell r="C186">
            <v>38</v>
          </cell>
          <cell r="D186">
            <v>34</v>
          </cell>
          <cell r="E186">
            <v>45</v>
          </cell>
          <cell r="F186">
            <v>4.6679013561519849</v>
          </cell>
          <cell r="G186">
            <v>1.9548213290000001</v>
          </cell>
          <cell r="H186">
            <v>4.7484789015459263</v>
          </cell>
          <cell r="I186">
            <v>1.8947393130000001</v>
          </cell>
          <cell r="J186">
            <v>4.969715024443059</v>
          </cell>
          <cell r="K186">
            <v>1.925309564</v>
          </cell>
          <cell r="L186">
            <v>4.9868802735258919</v>
          </cell>
          <cell r="M186">
            <v>1.9453544890000001</v>
          </cell>
          <cell r="N186">
            <v>5.0218091888642435</v>
          </cell>
          <cell r="O186">
            <v>1.9622906689999999</v>
          </cell>
          <cell r="P186">
            <v>5.0703124348639035</v>
          </cell>
          <cell r="Q186">
            <v>1.9772170650000001</v>
          </cell>
          <cell r="R186">
            <v>5.1064858849588592</v>
          </cell>
          <cell r="S186">
            <v>1.989390754</v>
          </cell>
          <cell r="T186">
            <v>5.1131840735429304</v>
          </cell>
          <cell r="U186">
            <v>1.9997365970000001</v>
          </cell>
          <cell r="V186">
            <v>5.1632872753554704</v>
          </cell>
          <cell r="W186">
            <v>2.0083419199999999</v>
          </cell>
          <cell r="X186">
            <v>5.1809869738215966</v>
          </cell>
          <cell r="Y186">
            <v>2.0153109059999998</v>
          </cell>
          <cell r="Z186">
            <v>5.1700649053952592</v>
          </cell>
          <cell r="AA186">
            <v>2.030578878</v>
          </cell>
          <cell r="AB186">
            <v>5.211517183632508</v>
          </cell>
          <cell r="AC186">
            <v>2.0281418360000001</v>
          </cell>
          <cell r="AD186">
            <v>5.2151054000651893</v>
          </cell>
          <cell r="AE186">
            <v>2.0137495950000002</v>
          </cell>
          <cell r="AF186">
            <v>5.2397477885282679</v>
          </cell>
          <cell r="AG186">
            <v>1.9876014710000001</v>
          </cell>
        </row>
        <row r="187">
          <cell r="B187" t="str">
            <v>KINKRY HILL</v>
          </cell>
          <cell r="C187">
            <v>1.5</v>
          </cell>
          <cell r="D187">
            <v>1.5</v>
          </cell>
          <cell r="E187">
            <v>3</v>
          </cell>
          <cell r="F187">
            <v>0.71099453345174046</v>
          </cell>
          <cell r="G187">
            <v>6.3232508000000007E-2</v>
          </cell>
          <cell r="H187">
            <v>0.70262735725329906</v>
          </cell>
          <cell r="I187">
            <v>7.0097382999999999E-2</v>
          </cell>
          <cell r="J187">
            <v>0.71427176989101648</v>
          </cell>
          <cell r="K187">
            <v>7.9198788000000006E-2</v>
          </cell>
          <cell r="L187">
            <v>0.72937827272453482</v>
          </cell>
          <cell r="M187">
            <v>8.9369742000000002E-2</v>
          </cell>
          <cell r="N187">
            <v>0.74961224254587577</v>
          </cell>
          <cell r="O187">
            <v>0.10038319599999999</v>
          </cell>
          <cell r="P187">
            <v>0.76254604906546164</v>
          </cell>
          <cell r="Q187">
            <v>0.112835044</v>
          </cell>
          <cell r="R187">
            <v>0.78107924108016424</v>
          </cell>
          <cell r="S187">
            <v>0.12561162100000001</v>
          </cell>
          <cell r="T187">
            <v>0.80201861363884341</v>
          </cell>
          <cell r="U187">
            <v>0.13776350600000001</v>
          </cell>
          <cell r="V187">
            <v>0.82115506905335311</v>
          </cell>
          <cell r="W187">
            <v>0.14746039899999999</v>
          </cell>
          <cell r="X187">
            <v>0.84571106119184325</v>
          </cell>
          <cell r="Y187">
            <v>0.15855688200000001</v>
          </cell>
          <cell r="Z187">
            <v>1.0391298326393974</v>
          </cell>
          <cell r="AA187">
            <v>0.213397115</v>
          </cell>
          <cell r="AB187">
            <v>1.3010052678854258</v>
          </cell>
          <cell r="AC187">
            <v>0.26438558099999998</v>
          </cell>
          <cell r="AD187">
            <v>1.3697805055949042</v>
          </cell>
          <cell r="AE187">
            <v>0.28838497800000001</v>
          </cell>
          <cell r="AF187">
            <v>1.3805748950177685</v>
          </cell>
          <cell r="AG187">
            <v>0.30017732600000002</v>
          </cell>
        </row>
        <row r="188">
          <cell r="B188" t="str">
            <v>KIRKBY LONSDALE</v>
          </cell>
          <cell r="C188">
            <v>8</v>
          </cell>
          <cell r="D188">
            <v>6.8</v>
          </cell>
          <cell r="E188">
            <v>12</v>
          </cell>
          <cell r="F188">
            <v>6.5376264017537524</v>
          </cell>
          <cell r="G188">
            <v>1.556142613</v>
          </cell>
          <cell r="H188">
            <v>6.4703965901500995</v>
          </cell>
          <cell r="I188">
            <v>1.55245104</v>
          </cell>
          <cell r="J188">
            <v>6.738982606271529</v>
          </cell>
          <cell r="K188">
            <v>1.5898247839999999</v>
          </cell>
          <cell r="L188">
            <v>6.7921115687587736</v>
          </cell>
          <cell r="M188">
            <v>1.6313635259999999</v>
          </cell>
          <cell r="N188">
            <v>6.8444877926289474</v>
          </cell>
          <cell r="O188">
            <v>1.6809541729999999</v>
          </cell>
          <cell r="P188">
            <v>6.9974180623966014</v>
          </cell>
          <cell r="Q188">
            <v>1.7361123279999999</v>
          </cell>
          <cell r="R188">
            <v>7.0996467480871539</v>
          </cell>
          <cell r="S188">
            <v>1.793630783</v>
          </cell>
          <cell r="T188">
            <v>7.2324176937257096</v>
          </cell>
          <cell r="U188">
            <v>1.8629373709999999</v>
          </cell>
          <cell r="V188">
            <v>7.3121383706001737</v>
          </cell>
          <cell r="W188">
            <v>1.9369254490000001</v>
          </cell>
          <cell r="X188">
            <v>7.4650486406739871</v>
          </cell>
          <cell r="Y188">
            <v>2.0187758709999999</v>
          </cell>
          <cell r="Z188">
            <v>8.3260049945041246</v>
          </cell>
          <cell r="AA188">
            <v>2.3387954629999999</v>
          </cell>
          <cell r="AB188">
            <v>9.402780731958881</v>
          </cell>
          <cell r="AC188">
            <v>2.6076383729999999</v>
          </cell>
          <cell r="AD188">
            <v>9.8275855585307532</v>
          </cell>
          <cell r="AE188">
            <v>2.7358526589999999</v>
          </cell>
          <cell r="AF188">
            <v>10.010088626569949</v>
          </cell>
          <cell r="AG188">
            <v>2.794569144</v>
          </cell>
        </row>
        <row r="189">
          <cell r="B189" t="str">
            <v>KIRKBY MOOR</v>
          </cell>
          <cell r="C189">
            <v>4</v>
          </cell>
          <cell r="D189">
            <v>4</v>
          </cell>
          <cell r="E189">
            <v>7.5</v>
          </cell>
          <cell r="F189">
            <v>1.7231865685668057</v>
          </cell>
          <cell r="G189">
            <v>1.8993485000000001E-2</v>
          </cell>
          <cell r="H189">
            <v>1.7070728958802142</v>
          </cell>
          <cell r="I189">
            <v>3.3723276000000003E-2</v>
          </cell>
          <cell r="J189">
            <v>1.7359012813605501</v>
          </cell>
          <cell r="K189">
            <v>4.9401204999999997E-2</v>
          </cell>
          <cell r="L189">
            <v>1.7215539842604457</v>
          </cell>
          <cell r="M189">
            <v>6.6657369999999994E-2</v>
          </cell>
          <cell r="N189">
            <v>1.7701153420259201</v>
          </cell>
          <cell r="O189">
            <v>8.3618037000000006E-2</v>
          </cell>
          <cell r="P189">
            <v>1.807884100373057</v>
          </cell>
          <cell r="Q189">
            <v>0.10435658</v>
          </cell>
          <cell r="R189">
            <v>1.8243283027518884</v>
          </cell>
          <cell r="S189">
            <v>0.12703488499999999</v>
          </cell>
          <cell r="T189">
            <v>1.8845599796831536</v>
          </cell>
          <cell r="U189">
            <v>0.154074138</v>
          </cell>
          <cell r="V189">
            <v>1.9161352757101966</v>
          </cell>
          <cell r="W189">
            <v>0.182952742</v>
          </cell>
          <cell r="X189">
            <v>1.9507713357058201</v>
          </cell>
          <cell r="Y189">
            <v>0.21411487400000001</v>
          </cell>
          <cell r="Z189">
            <v>2.1078115537207962</v>
          </cell>
          <cell r="AA189">
            <v>0.35338870300000003</v>
          </cell>
          <cell r="AB189">
            <v>2.2968872087974379</v>
          </cell>
          <cell r="AC189">
            <v>0.46983845000000002</v>
          </cell>
          <cell r="AD189">
            <v>2.4760795586930526</v>
          </cell>
          <cell r="AE189">
            <v>0.53392506299999998</v>
          </cell>
          <cell r="AF189">
            <v>2.6444467793595683</v>
          </cell>
          <cell r="AG189">
            <v>0.57037278199999997</v>
          </cell>
        </row>
        <row r="190">
          <cell r="B190" t="str">
            <v>KIRKBY STEPHEN</v>
          </cell>
          <cell r="C190">
            <v>15</v>
          </cell>
          <cell r="D190">
            <v>13.3</v>
          </cell>
          <cell r="E190">
            <v>17.5</v>
          </cell>
          <cell r="F190">
            <v>6.1368361560533478</v>
          </cell>
          <cell r="G190">
            <v>0.20127827400000001</v>
          </cell>
          <cell r="H190">
            <v>6.141813290024837</v>
          </cell>
          <cell r="I190">
            <v>0.236833497</v>
          </cell>
          <cell r="J190">
            <v>6.3112513978550284</v>
          </cell>
          <cell r="K190">
            <v>0.28443009600000002</v>
          </cell>
          <cell r="L190">
            <v>6.4477240271534164</v>
          </cell>
          <cell r="M190">
            <v>0.34103861699999999</v>
          </cell>
          <cell r="N190">
            <v>6.5914443489535959</v>
          </cell>
          <cell r="O190">
            <v>0.39319887399999998</v>
          </cell>
          <cell r="P190">
            <v>6.773172508010461</v>
          </cell>
          <cell r="Q190">
            <v>0.44671539999999998</v>
          </cell>
          <cell r="R190">
            <v>6.9439496845451067</v>
          </cell>
          <cell r="S190">
            <v>0.50507226100000002</v>
          </cell>
          <cell r="T190">
            <v>7.1372843154851227</v>
          </cell>
          <cell r="U190">
            <v>0.57098421799999999</v>
          </cell>
          <cell r="V190">
            <v>7.3138673950334603</v>
          </cell>
          <cell r="W190">
            <v>0.64392400999999999</v>
          </cell>
          <cell r="X190">
            <v>7.5561827256799328</v>
          </cell>
          <cell r="Y190">
            <v>0.72860870300000002</v>
          </cell>
          <cell r="Z190">
            <v>9.298951784308203</v>
          </cell>
          <cell r="AA190">
            <v>1.1918618009999999</v>
          </cell>
          <cell r="AB190">
            <v>11.958512934604746</v>
          </cell>
          <cell r="AC190">
            <v>1.6266547920000001</v>
          </cell>
          <cell r="AD190">
            <v>13.10383633935775</v>
          </cell>
          <cell r="AE190">
            <v>1.840733207</v>
          </cell>
          <cell r="AF190">
            <v>13.645833864692033</v>
          </cell>
          <cell r="AG190">
            <v>1.9519617570000001</v>
          </cell>
        </row>
        <row r="191">
          <cell r="B191" t="str">
            <v>KIRKBY THORE</v>
          </cell>
          <cell r="C191">
            <v>15.8</v>
          </cell>
          <cell r="D191">
            <v>15.8</v>
          </cell>
          <cell r="E191">
            <v>27</v>
          </cell>
          <cell r="F191">
            <v>9.4639317385604613</v>
          </cell>
          <cell r="G191">
            <v>2.8491383240000001</v>
          </cell>
          <cell r="H191">
            <v>9.3191716186090385</v>
          </cell>
          <cell r="I191">
            <v>2.8225322319999999</v>
          </cell>
          <cell r="J191">
            <v>9.3877200101585938</v>
          </cell>
          <cell r="K191">
            <v>2.867326877</v>
          </cell>
          <cell r="L191">
            <v>9.5601955084311268</v>
          </cell>
          <cell r="M191">
            <v>2.911269602</v>
          </cell>
          <cell r="N191">
            <v>9.6468950520531145</v>
          </cell>
          <cell r="O191">
            <v>2.9619464980000001</v>
          </cell>
          <cell r="P191">
            <v>9.7195542770144119</v>
          </cell>
          <cell r="Q191">
            <v>3.0185114959999999</v>
          </cell>
          <cell r="R191">
            <v>9.9427732251351983</v>
          </cell>
          <cell r="S191">
            <v>3.0751091829999999</v>
          </cell>
          <cell r="T191">
            <v>10.081443207207808</v>
          </cell>
          <cell r="U191">
            <v>3.139878028</v>
          </cell>
          <cell r="V191">
            <v>10.120043532315391</v>
          </cell>
          <cell r="W191">
            <v>3.2050725980000001</v>
          </cell>
          <cell r="X191">
            <v>10.222477051431314</v>
          </cell>
          <cell r="Y191">
            <v>3.2702620840000001</v>
          </cell>
          <cell r="Z191">
            <v>11.008031363139677</v>
          </cell>
          <cell r="AA191">
            <v>3.5810244999999998</v>
          </cell>
          <cell r="AB191">
            <v>11.845765275716818</v>
          </cell>
          <cell r="AC191">
            <v>3.880427836</v>
          </cell>
          <cell r="AD191">
            <v>12.142627970867599</v>
          </cell>
          <cell r="AE191">
            <v>4.0017426760000001</v>
          </cell>
          <cell r="AF191">
            <v>12.12081387722669</v>
          </cell>
          <cell r="AG191">
            <v>4.0607687600000002</v>
          </cell>
        </row>
        <row r="192">
          <cell r="B192" t="str">
            <v>KIRKHALL LANE</v>
          </cell>
          <cell r="C192">
            <v>16.7</v>
          </cell>
          <cell r="D192">
            <v>16.7</v>
          </cell>
          <cell r="E192">
            <v>19</v>
          </cell>
          <cell r="F192">
            <v>10.576169038085578</v>
          </cell>
          <cell r="G192">
            <v>2.5847134889999999</v>
          </cell>
          <cell r="H192">
            <v>10.542656012686443</v>
          </cell>
          <cell r="I192">
            <v>2.5778673200000002</v>
          </cell>
          <cell r="J192">
            <v>10.673688264772291</v>
          </cell>
          <cell r="K192">
            <v>2.626892137</v>
          </cell>
          <cell r="L192">
            <v>10.804968053575346</v>
          </cell>
          <cell r="M192">
            <v>2.6869962850000002</v>
          </cell>
          <cell r="N192">
            <v>11.020864586717568</v>
          </cell>
          <cell r="O192">
            <v>2.7656535020000002</v>
          </cell>
          <cell r="P192">
            <v>11.317667692861871</v>
          </cell>
          <cell r="Q192">
            <v>2.8669260379999999</v>
          </cell>
          <cell r="R192">
            <v>11.665471806004296</v>
          </cell>
          <cell r="S192">
            <v>2.9818621780000001</v>
          </cell>
          <cell r="T192">
            <v>11.831779665892874</v>
          </cell>
          <cell r="U192">
            <v>3.1272153029999998</v>
          </cell>
          <cell r="V192">
            <v>12.113091309368089</v>
          </cell>
          <cell r="W192">
            <v>3.290531042</v>
          </cell>
          <cell r="X192">
            <v>12.534946653319649</v>
          </cell>
          <cell r="Y192">
            <v>3.477284305</v>
          </cell>
          <cell r="Z192">
            <v>14.203096038178339</v>
          </cell>
          <cell r="AA192">
            <v>4.493829249</v>
          </cell>
          <cell r="AB192">
            <v>15.580889114142295</v>
          </cell>
          <cell r="AC192">
            <v>5.3554049810000004</v>
          </cell>
          <cell r="AD192">
            <v>16.084082503989471</v>
          </cell>
          <cell r="AE192">
            <v>5.5959672999999999</v>
          </cell>
          <cell r="AF192">
            <v>16.149927751831402</v>
          </cell>
          <cell r="AG192">
            <v>5.700526794</v>
          </cell>
        </row>
        <row r="193">
          <cell r="B193" t="str">
            <v>KITT GREEN</v>
          </cell>
          <cell r="C193">
            <v>20.5</v>
          </cell>
          <cell r="D193">
            <v>18</v>
          </cell>
          <cell r="E193">
            <v>27.5</v>
          </cell>
          <cell r="F193">
            <v>15.229679253960287</v>
          </cell>
          <cell r="G193">
            <v>4.2819408860000001</v>
          </cell>
          <cell r="H193">
            <v>14.985455675617187</v>
          </cell>
          <cell r="I193">
            <v>4.1958820579999996</v>
          </cell>
          <cell r="J193">
            <v>15.203710152800534</v>
          </cell>
          <cell r="K193">
            <v>4.2503226569999999</v>
          </cell>
          <cell r="L193">
            <v>15.359586227220039</v>
          </cell>
          <cell r="M193">
            <v>4.2998303299999998</v>
          </cell>
          <cell r="N193">
            <v>15.52393754966892</v>
          </cell>
          <cell r="O193">
            <v>4.3584224310000002</v>
          </cell>
          <cell r="P193">
            <v>15.729622161496097</v>
          </cell>
          <cell r="Q193">
            <v>4.4298079230000003</v>
          </cell>
          <cell r="R193">
            <v>15.883343622783189</v>
          </cell>
          <cell r="S193">
            <v>4.5074438130000001</v>
          </cell>
          <cell r="T193">
            <v>16.096689426471116</v>
          </cell>
          <cell r="U193">
            <v>4.5975670309999996</v>
          </cell>
          <cell r="V193">
            <v>16.279766996865874</v>
          </cell>
          <cell r="W193">
            <v>4.6979713109999999</v>
          </cell>
          <cell r="X193">
            <v>16.4936504645027</v>
          </cell>
          <cell r="Y193">
            <v>4.8138948609999996</v>
          </cell>
          <cell r="Z193">
            <v>17.463884526437916</v>
          </cell>
          <cell r="AA193">
            <v>5.420591559</v>
          </cell>
          <cell r="AB193">
            <v>18.663621359338443</v>
          </cell>
          <cell r="AC193">
            <v>5.8875858589999996</v>
          </cell>
          <cell r="AD193">
            <v>19.329956957266077</v>
          </cell>
          <cell r="AE193">
            <v>6.1099922849999997</v>
          </cell>
          <cell r="AF193">
            <v>19.727472111479251</v>
          </cell>
          <cell r="AG193">
            <v>6.2059668859999997</v>
          </cell>
        </row>
        <row r="194">
          <cell r="B194" t="str">
            <v>KNOTT MILL</v>
          </cell>
          <cell r="C194">
            <v>22.9</v>
          </cell>
          <cell r="D194">
            <v>20.5</v>
          </cell>
          <cell r="E194">
            <v>27.5</v>
          </cell>
          <cell r="F194">
            <v>18.652528005262756</v>
          </cell>
          <cell r="G194">
            <v>6.3924149269999999</v>
          </cell>
          <cell r="H194">
            <v>19.897532402239317</v>
          </cell>
          <cell r="I194">
            <v>6.3157398300000001</v>
          </cell>
          <cell r="J194">
            <v>21.470225307263952</v>
          </cell>
          <cell r="K194">
            <v>6.4255832530000001</v>
          </cell>
          <cell r="L194">
            <v>21.837057632212886</v>
          </cell>
          <cell r="M194">
            <v>6.5289656440000003</v>
          </cell>
          <cell r="N194">
            <v>22.167498017481165</v>
          </cell>
          <cell r="O194">
            <v>6.6436855789999996</v>
          </cell>
          <cell r="P194">
            <v>22.531519086234784</v>
          </cell>
          <cell r="Q194">
            <v>6.7711251399999997</v>
          </cell>
          <cell r="R194">
            <v>22.921565548001748</v>
          </cell>
          <cell r="S194">
            <v>6.9031159730000002</v>
          </cell>
          <cell r="T194">
            <v>23.349753677191977</v>
          </cell>
          <cell r="U194">
            <v>7.0462992020000002</v>
          </cell>
          <cell r="V194">
            <v>23.76217770115532</v>
          </cell>
          <cell r="W194">
            <v>7.194824058</v>
          </cell>
          <cell r="X194">
            <v>24.216857973953537</v>
          </cell>
          <cell r="Y194">
            <v>7.3506147229999996</v>
          </cell>
          <cell r="Z194">
            <v>26.556289581856724</v>
          </cell>
          <cell r="AA194">
            <v>8.0559858139999996</v>
          </cell>
          <cell r="AB194">
            <v>29.521008448951353</v>
          </cell>
          <cell r="AC194">
            <v>8.6243772490000001</v>
          </cell>
          <cell r="AD194">
            <v>31.445691732661246</v>
          </cell>
          <cell r="AE194">
            <v>8.9317025759999993</v>
          </cell>
          <cell r="AF194">
            <v>33.080917853312371</v>
          </cell>
          <cell r="AG194">
            <v>9.1486789000000002</v>
          </cell>
        </row>
        <row r="195">
          <cell r="B195" t="str">
            <v>LAMBERHEAD</v>
          </cell>
          <cell r="C195">
            <v>22.9</v>
          </cell>
          <cell r="D195">
            <v>20.5</v>
          </cell>
          <cell r="E195">
            <v>27.5</v>
          </cell>
          <cell r="F195">
            <v>10.838908675566802</v>
          </cell>
          <cell r="G195">
            <v>2.2809861379999998</v>
          </cell>
          <cell r="H195">
            <v>11.440662736869387</v>
          </cell>
          <cell r="I195">
            <v>2.2637226529999999</v>
          </cell>
          <cell r="J195">
            <v>12.386002943602479</v>
          </cell>
          <cell r="K195">
            <v>2.323759473</v>
          </cell>
          <cell r="L195">
            <v>12.669765884065168</v>
          </cell>
          <cell r="M195">
            <v>2.3963368479999998</v>
          </cell>
          <cell r="N195">
            <v>12.95047900815795</v>
          </cell>
          <cell r="O195">
            <v>2.488758802</v>
          </cell>
          <cell r="P195">
            <v>13.28013778910111</v>
          </cell>
          <cell r="Q195">
            <v>2.6082329510000002</v>
          </cell>
          <cell r="R195">
            <v>13.621331199787786</v>
          </cell>
          <cell r="S195">
            <v>2.746746081</v>
          </cell>
          <cell r="T195">
            <v>14.019334539388582</v>
          </cell>
          <cell r="U195">
            <v>2.9232904820000001</v>
          </cell>
          <cell r="V195">
            <v>14.430010610507539</v>
          </cell>
          <cell r="W195">
            <v>3.125331342</v>
          </cell>
          <cell r="X195">
            <v>14.876577753709668</v>
          </cell>
          <cell r="Y195">
            <v>3.3605533090000002</v>
          </cell>
          <cell r="Z195">
            <v>17.074900356532467</v>
          </cell>
          <cell r="AA195">
            <v>4.6059216220000003</v>
          </cell>
          <cell r="AB195">
            <v>18.601651388044061</v>
          </cell>
          <cell r="AC195">
            <v>5.7185178969999999</v>
          </cell>
          <cell r="AD195">
            <v>18.970297588831691</v>
          </cell>
          <cell r="AE195">
            <v>6.0432442279999998</v>
          </cell>
          <cell r="AF195">
            <v>18.816723787195087</v>
          </cell>
          <cell r="AG195">
            <v>6.1796600389999998</v>
          </cell>
        </row>
        <row r="196">
          <cell r="B196" t="str">
            <v>LANCASTER</v>
          </cell>
          <cell r="C196">
            <v>22.9</v>
          </cell>
          <cell r="D196">
            <v>20.5</v>
          </cell>
          <cell r="E196">
            <v>27</v>
          </cell>
          <cell r="F196">
            <v>17.816823147461569</v>
          </cell>
          <cell r="G196">
            <v>6.4809520630000002</v>
          </cell>
          <cell r="H196">
            <v>17.589618246523539</v>
          </cell>
          <cell r="I196">
            <v>6.350469307</v>
          </cell>
          <cell r="J196">
            <v>18.030148749218625</v>
          </cell>
          <cell r="K196">
            <v>6.4322391479999999</v>
          </cell>
          <cell r="L196">
            <v>18.258758635132736</v>
          </cell>
          <cell r="M196">
            <v>6.5120818939999996</v>
          </cell>
          <cell r="N196">
            <v>18.464739232989245</v>
          </cell>
          <cell r="O196">
            <v>6.6134944659999997</v>
          </cell>
          <cell r="P196">
            <v>18.808659670422944</v>
          </cell>
          <cell r="Q196">
            <v>6.7351427660000001</v>
          </cell>
          <cell r="R196">
            <v>19.234392850858757</v>
          </cell>
          <cell r="S196">
            <v>6.8674990180000002</v>
          </cell>
          <cell r="T196">
            <v>19.542128047674215</v>
          </cell>
          <cell r="U196">
            <v>7.0290112320000002</v>
          </cell>
          <cell r="V196">
            <v>19.938978976319852</v>
          </cell>
          <cell r="W196">
            <v>7.2011096930000003</v>
          </cell>
          <cell r="X196">
            <v>20.387857547955154</v>
          </cell>
          <cell r="Y196">
            <v>7.3935364589999999</v>
          </cell>
          <cell r="Z196">
            <v>22.528091439232746</v>
          </cell>
          <cell r="AA196">
            <v>8.3435767060000003</v>
          </cell>
          <cell r="AB196">
            <v>24.908014015445545</v>
          </cell>
          <cell r="AC196">
            <v>9.1253836380000006</v>
          </cell>
          <cell r="AD196">
            <v>25.808842016367951</v>
          </cell>
          <cell r="AE196">
            <v>9.5088249509999994</v>
          </cell>
          <cell r="AF196">
            <v>26.108399331522268</v>
          </cell>
          <cell r="AG196">
            <v>9.6875777920000008</v>
          </cell>
        </row>
        <row r="197">
          <cell r="B197" t="str">
            <v>LANGLEY</v>
          </cell>
          <cell r="C197">
            <v>22.9</v>
          </cell>
          <cell r="D197">
            <v>20.5</v>
          </cell>
          <cell r="E197">
            <v>27.5</v>
          </cell>
          <cell r="F197">
            <v>13.531776960364011</v>
          </cell>
          <cell r="G197">
            <v>3.9606585619999999</v>
          </cell>
          <cell r="H197">
            <v>13.823783827601666</v>
          </cell>
          <cell r="I197">
            <v>3.9136082879999998</v>
          </cell>
          <cell r="J197">
            <v>14.415479703900269</v>
          </cell>
          <cell r="K197">
            <v>3.9821612879999999</v>
          </cell>
          <cell r="L197">
            <v>14.662828866656442</v>
          </cell>
          <cell r="M197">
            <v>4.0563608750000002</v>
          </cell>
          <cell r="N197">
            <v>14.865212830774366</v>
          </cell>
          <cell r="O197">
            <v>4.1515764710000003</v>
          </cell>
          <cell r="P197">
            <v>15.208061752953338</v>
          </cell>
          <cell r="Q197">
            <v>4.2750686949999999</v>
          </cell>
          <cell r="R197">
            <v>15.552019835783904</v>
          </cell>
          <cell r="S197">
            <v>4.4139391760000004</v>
          </cell>
          <cell r="T197">
            <v>15.886227911252368</v>
          </cell>
          <cell r="U197">
            <v>4.5868278829999998</v>
          </cell>
          <cell r="V197">
            <v>16.305618452259697</v>
          </cell>
          <cell r="W197">
            <v>4.7813937080000004</v>
          </cell>
          <cell r="X197">
            <v>16.820786305401594</v>
          </cell>
          <cell r="Y197">
            <v>5.004292016</v>
          </cell>
          <cell r="Z197">
            <v>19.144583833273082</v>
          </cell>
          <cell r="AA197">
            <v>6.1726608479999996</v>
          </cell>
          <cell r="AB197">
            <v>21.190360921709665</v>
          </cell>
          <cell r="AC197">
            <v>7.2027438200000002</v>
          </cell>
          <cell r="AD197">
            <v>22.138388230765354</v>
          </cell>
          <cell r="AE197">
            <v>7.7913370229999996</v>
          </cell>
          <cell r="AF197">
            <v>22.53827385922818</v>
          </cell>
          <cell r="AG197">
            <v>8.1312488500000004</v>
          </cell>
        </row>
        <row r="198">
          <cell r="B198" t="str">
            <v>LANGROYD RD</v>
          </cell>
          <cell r="C198">
            <v>22.9</v>
          </cell>
          <cell r="D198">
            <v>20.5</v>
          </cell>
          <cell r="E198">
            <v>27.5</v>
          </cell>
          <cell r="F198">
            <v>11.873870553790841</v>
          </cell>
          <cell r="G198">
            <v>3.2366311909999999</v>
          </cell>
          <cell r="H198">
            <v>11.790026844423249</v>
          </cell>
          <cell r="I198">
            <v>3.2068679439999999</v>
          </cell>
          <cell r="J198">
            <v>11.916070760201093</v>
          </cell>
          <cell r="K198">
            <v>3.2509409800000002</v>
          </cell>
          <cell r="L198">
            <v>12.026217399405716</v>
          </cell>
          <cell r="M198">
            <v>3.3004887009999999</v>
          </cell>
          <cell r="N198">
            <v>12.191676616951934</v>
          </cell>
          <cell r="O198">
            <v>3.369326874</v>
          </cell>
          <cell r="P198">
            <v>12.382584421792139</v>
          </cell>
          <cell r="Q198">
            <v>3.4582160000000002</v>
          </cell>
          <cell r="R198">
            <v>12.601343513440533</v>
          </cell>
          <cell r="S198">
            <v>3.56204396</v>
          </cell>
          <cell r="T198">
            <v>12.838601286801032</v>
          </cell>
          <cell r="U198">
            <v>3.6914711750000002</v>
          </cell>
          <cell r="V198">
            <v>13.12223838354039</v>
          </cell>
          <cell r="W198">
            <v>3.838977087</v>
          </cell>
          <cell r="X198">
            <v>13.445884903884517</v>
          </cell>
          <cell r="Y198">
            <v>4.0115940720000003</v>
          </cell>
          <cell r="Z198">
            <v>15.018025581635024</v>
          </cell>
          <cell r="AA198">
            <v>4.873321754</v>
          </cell>
          <cell r="AB198">
            <v>16.724992723512891</v>
          </cell>
          <cell r="AC198">
            <v>5.6185201400000002</v>
          </cell>
          <cell r="AD198">
            <v>17.52777586654631</v>
          </cell>
          <cell r="AE198">
            <v>6.023576222</v>
          </cell>
          <cell r="AF198">
            <v>17.825119951434793</v>
          </cell>
          <cell r="AG198">
            <v>6.2397521820000001</v>
          </cell>
        </row>
        <row r="199">
          <cell r="B199" t="str">
            <v>LEIGH</v>
          </cell>
          <cell r="C199">
            <v>10</v>
          </cell>
          <cell r="D199">
            <v>10</v>
          </cell>
          <cell r="E199">
            <v>18</v>
          </cell>
          <cell r="F199">
            <v>5.2748190303983185</v>
          </cell>
          <cell r="G199">
            <v>1.1014151860000001</v>
          </cell>
          <cell r="H199">
            <v>5.4865976116718498</v>
          </cell>
          <cell r="I199">
            <v>1.098939222</v>
          </cell>
          <cell r="J199">
            <v>5.8268220396286932</v>
          </cell>
          <cell r="K199">
            <v>1.1113511229999999</v>
          </cell>
          <cell r="L199">
            <v>5.9126408547327856</v>
          </cell>
          <cell r="M199">
            <v>1.12771763</v>
          </cell>
          <cell r="N199">
            <v>5.9800363945644621</v>
          </cell>
          <cell r="O199">
            <v>1.1520730210000001</v>
          </cell>
          <cell r="P199">
            <v>6.1123461041558711</v>
          </cell>
          <cell r="Q199">
            <v>1.1875499970000001</v>
          </cell>
          <cell r="R199">
            <v>6.209665450294108</v>
          </cell>
          <cell r="S199">
            <v>1.227052112</v>
          </cell>
          <cell r="T199">
            <v>6.290292968901408</v>
          </cell>
          <cell r="U199">
            <v>1.275122587</v>
          </cell>
          <cell r="V199">
            <v>6.3915390855468006</v>
          </cell>
          <cell r="W199">
            <v>1.3309628</v>
          </cell>
          <cell r="X199">
            <v>6.5303697334224298</v>
          </cell>
          <cell r="Y199">
            <v>1.3994219750000001</v>
          </cell>
          <cell r="Z199">
            <v>7.1771606087319322</v>
          </cell>
          <cell r="AA199">
            <v>1.699760924</v>
          </cell>
          <cell r="AB199">
            <v>7.9765883383175575</v>
          </cell>
          <cell r="AC199">
            <v>1.9448027240000001</v>
          </cell>
          <cell r="AD199">
            <v>8.4244384607642395</v>
          </cell>
          <cell r="AE199">
            <v>2.0786934700000002</v>
          </cell>
          <cell r="AF199">
            <v>8.7200801557606944</v>
          </cell>
          <cell r="AG199">
            <v>2.1537834610000002</v>
          </cell>
        </row>
        <row r="200">
          <cell r="B200" t="str">
            <v>LEVENSHULME</v>
          </cell>
          <cell r="C200">
            <v>17.5</v>
          </cell>
          <cell r="D200">
            <v>15.8</v>
          </cell>
          <cell r="E200">
            <v>21</v>
          </cell>
          <cell r="F200">
            <v>12.021162840225774</v>
          </cell>
          <cell r="G200">
            <v>3.610881977</v>
          </cell>
          <cell r="H200">
            <v>12.147794427716592</v>
          </cell>
          <cell r="I200">
            <v>3.5836805940000001</v>
          </cell>
          <cell r="J200">
            <v>12.505104546980121</v>
          </cell>
          <cell r="K200">
            <v>3.6573591730000001</v>
          </cell>
          <cell r="L200">
            <v>12.680281507474131</v>
          </cell>
          <cell r="M200">
            <v>3.7405530040000001</v>
          </cell>
          <cell r="N200">
            <v>12.895395508640867</v>
          </cell>
          <cell r="O200">
            <v>3.844587669</v>
          </cell>
          <cell r="P200">
            <v>13.265677485621209</v>
          </cell>
          <cell r="Q200">
            <v>3.9748280710000001</v>
          </cell>
          <cell r="R200">
            <v>13.589119525868604</v>
          </cell>
          <cell r="S200">
            <v>4.1212685039999997</v>
          </cell>
          <cell r="T200">
            <v>13.99505309425354</v>
          </cell>
          <cell r="U200">
            <v>4.2992190409999997</v>
          </cell>
          <cell r="V200">
            <v>14.428084276557311</v>
          </cell>
          <cell r="W200">
            <v>4.499238912</v>
          </cell>
          <cell r="X200">
            <v>15.009189661259345</v>
          </cell>
          <cell r="Y200">
            <v>4.7277882939999998</v>
          </cell>
          <cell r="Z200">
            <v>17.521525088643159</v>
          </cell>
          <cell r="AA200">
            <v>5.8913494069999999</v>
          </cell>
          <cell r="AB200">
            <v>19.687529693874318</v>
          </cell>
          <cell r="AC200">
            <v>6.9039395509999997</v>
          </cell>
          <cell r="AD200">
            <v>20.778628327738183</v>
          </cell>
          <cell r="AE200">
            <v>7.4997207870000002</v>
          </cell>
          <cell r="AF200">
            <v>21.417429517245999</v>
          </cell>
          <cell r="AG200">
            <v>7.8705222570000002</v>
          </cell>
        </row>
        <row r="201">
          <cell r="B201" t="str">
            <v>LEYLAND NATIONAL</v>
          </cell>
          <cell r="C201">
            <v>20.5</v>
          </cell>
          <cell r="D201">
            <v>18</v>
          </cell>
          <cell r="E201">
            <v>27</v>
          </cell>
          <cell r="F201">
            <v>4.5481845453495273</v>
          </cell>
          <cell r="G201">
            <v>0.40400260799999999</v>
          </cell>
          <cell r="H201">
            <v>4.4023615101410378</v>
          </cell>
          <cell r="I201">
            <v>0.43478724899999999</v>
          </cell>
          <cell r="J201">
            <v>4.5229729221458657</v>
          </cell>
          <cell r="K201">
            <v>0.480724502</v>
          </cell>
          <cell r="L201">
            <v>4.5356385128168526</v>
          </cell>
          <cell r="M201">
            <v>0.52971358800000001</v>
          </cell>
          <cell r="N201">
            <v>4.5739266999259653</v>
          </cell>
          <cell r="O201">
            <v>0.582069956</v>
          </cell>
          <cell r="P201">
            <v>4.6288723755854617</v>
          </cell>
          <cell r="Q201">
            <v>0.64096576699999996</v>
          </cell>
          <cell r="R201">
            <v>4.7121097801262541</v>
          </cell>
          <cell r="S201">
            <v>0.70048300500000005</v>
          </cell>
          <cell r="T201">
            <v>4.7498848859434224</v>
          </cell>
          <cell r="U201">
            <v>0.76718276699999999</v>
          </cell>
          <cell r="V201">
            <v>4.8315815104472728</v>
          </cell>
          <cell r="W201">
            <v>0.833061787</v>
          </cell>
          <cell r="X201">
            <v>4.9129630751282525</v>
          </cell>
          <cell r="Y201">
            <v>0.86122141200000002</v>
          </cell>
          <cell r="Z201">
            <v>5.0938836898625874</v>
          </cell>
          <cell r="AA201">
            <v>1.004691665</v>
          </cell>
          <cell r="AB201">
            <v>6.0543791217167175</v>
          </cell>
          <cell r="AC201">
            <v>1.1260613340000001</v>
          </cell>
          <cell r="AD201">
            <v>6.723714049796814</v>
          </cell>
          <cell r="AE201">
            <v>1.1756767340000001</v>
          </cell>
          <cell r="AF201">
            <v>7.2160826574906842</v>
          </cell>
          <cell r="AG201">
            <v>1.189115049</v>
          </cell>
        </row>
        <row r="202">
          <cell r="B202" t="str">
            <v>LITTLE HULTON</v>
          </cell>
          <cell r="C202">
            <v>17</v>
          </cell>
          <cell r="D202">
            <v>15.8</v>
          </cell>
          <cell r="E202">
            <v>21</v>
          </cell>
          <cell r="F202">
            <v>12.943680835146322</v>
          </cell>
          <cell r="G202">
            <v>3.3436536819999998</v>
          </cell>
          <cell r="H202">
            <v>13.300807814004122</v>
          </cell>
          <cell r="I202">
            <v>3.321436909</v>
          </cell>
          <cell r="J202">
            <v>14.034024735917576</v>
          </cell>
          <cell r="K202">
            <v>3.3982236280000002</v>
          </cell>
          <cell r="L202">
            <v>14.286511695727366</v>
          </cell>
          <cell r="M202">
            <v>3.4853256990000001</v>
          </cell>
          <cell r="N202">
            <v>14.928465498925208</v>
          </cell>
          <cell r="O202">
            <v>3.5938910640000001</v>
          </cell>
          <cell r="P202">
            <v>15.683475253674125</v>
          </cell>
          <cell r="Q202">
            <v>3.7312387010000001</v>
          </cell>
          <cell r="R202">
            <v>16.968012688301087</v>
          </cell>
          <cell r="S202">
            <v>3.8871030659999999</v>
          </cell>
          <cell r="T202">
            <v>18.24940021317629</v>
          </cell>
          <cell r="U202">
            <v>4.0811987939999996</v>
          </cell>
          <cell r="V202">
            <v>19.299737254594024</v>
          </cell>
          <cell r="W202">
            <v>4.3014886160000003</v>
          </cell>
          <cell r="X202">
            <v>20.409675639992187</v>
          </cell>
          <cell r="Y202">
            <v>4.5487503699999996</v>
          </cell>
          <cell r="Z202">
            <v>23.460257334721309</v>
          </cell>
          <cell r="AA202">
            <v>5.4136829730000002</v>
          </cell>
          <cell r="AB202">
            <v>25.619554638904358</v>
          </cell>
          <cell r="AC202">
            <v>6.2816168680000004</v>
          </cell>
          <cell r="AD202">
            <v>26.633790675632177</v>
          </cell>
          <cell r="AE202">
            <v>6.8255871170000004</v>
          </cell>
          <cell r="AF202">
            <v>27.134184600277766</v>
          </cell>
          <cell r="AG202">
            <v>7.0928421750000004</v>
          </cell>
        </row>
        <row r="203">
          <cell r="B203" t="str">
            <v>LITTLE SALKELD</v>
          </cell>
          <cell r="C203">
            <v>13</v>
          </cell>
          <cell r="D203">
            <v>10.5</v>
          </cell>
          <cell r="E203">
            <v>15</v>
          </cell>
          <cell r="F203">
            <v>6.4476405056566346</v>
          </cell>
          <cell r="G203">
            <v>1.3949502140000001</v>
          </cell>
          <cell r="H203">
            <v>6.424091007594364</v>
          </cell>
          <cell r="I203">
            <v>1.390000669</v>
          </cell>
          <cell r="J203">
            <v>6.5294422037454583</v>
          </cell>
          <cell r="K203">
            <v>1.428241098</v>
          </cell>
          <cell r="L203">
            <v>6.6014266433589315</v>
          </cell>
          <cell r="M203">
            <v>1.4714305409999999</v>
          </cell>
          <cell r="N203">
            <v>6.6991463850560553</v>
          </cell>
          <cell r="O203">
            <v>1.523075339</v>
          </cell>
          <cell r="P203">
            <v>6.8038403939529752</v>
          </cell>
          <cell r="Q203">
            <v>1.585490096</v>
          </cell>
          <cell r="R203">
            <v>6.9686148087170423</v>
          </cell>
          <cell r="S203">
            <v>1.652862625</v>
          </cell>
          <cell r="T203">
            <v>7.1145995350913775</v>
          </cell>
          <cell r="U203">
            <v>1.7307495989999999</v>
          </cell>
          <cell r="V203">
            <v>7.2368450459848503</v>
          </cell>
          <cell r="W203">
            <v>1.8131041560000001</v>
          </cell>
          <cell r="X203">
            <v>7.397087075735203</v>
          </cell>
          <cell r="Y203">
            <v>1.9046502380000001</v>
          </cell>
          <cell r="Z203">
            <v>8.4676776522510853</v>
          </cell>
          <cell r="AA203">
            <v>2.38852127</v>
          </cell>
          <cell r="AB203">
            <v>10.017994550694834</v>
          </cell>
          <cell r="AC203">
            <v>2.7481792330000001</v>
          </cell>
          <cell r="AD203">
            <v>10.540433110387312</v>
          </cell>
          <cell r="AE203">
            <v>2.9239162840000001</v>
          </cell>
          <cell r="AF203">
            <v>10.878199106908218</v>
          </cell>
          <cell r="AG203">
            <v>3.0142269179999999</v>
          </cell>
        </row>
        <row r="204">
          <cell r="B204" t="str">
            <v>LITTLEBOROUGH</v>
          </cell>
          <cell r="C204">
            <v>17.5</v>
          </cell>
          <cell r="D204">
            <v>15.8</v>
          </cell>
          <cell r="E204">
            <v>21</v>
          </cell>
          <cell r="F204">
            <v>13.471308329765874</v>
          </cell>
          <cell r="G204">
            <v>4.2816983249999998</v>
          </cell>
          <cell r="H204">
            <v>13.680221146616752</v>
          </cell>
          <cell r="I204">
            <v>4.2139629059999999</v>
          </cell>
          <cell r="J204">
            <v>14.093588444900538</v>
          </cell>
          <cell r="K204">
            <v>4.2813916550000002</v>
          </cell>
          <cell r="L204">
            <v>14.345135367523834</v>
          </cell>
          <cell r="M204">
            <v>4.3503857750000003</v>
          </cell>
          <cell r="N204">
            <v>14.508520371617605</v>
          </cell>
          <cell r="O204">
            <v>4.4353123400000003</v>
          </cell>
          <cell r="P204">
            <v>14.794502418160615</v>
          </cell>
          <cell r="Q204">
            <v>4.5404968669999999</v>
          </cell>
          <cell r="R204">
            <v>14.989369417519057</v>
          </cell>
          <cell r="S204">
            <v>4.6572336410000004</v>
          </cell>
          <cell r="T204">
            <v>15.389455394406486</v>
          </cell>
          <cell r="U204">
            <v>4.8010221849999999</v>
          </cell>
          <cell r="V204">
            <v>15.702122682465019</v>
          </cell>
          <cell r="W204">
            <v>4.962522506</v>
          </cell>
          <cell r="X204">
            <v>15.95107159378181</v>
          </cell>
          <cell r="Y204">
            <v>5.1469293340000002</v>
          </cell>
          <cell r="Z204">
            <v>17.480202504671354</v>
          </cell>
          <cell r="AA204">
            <v>6.0891574610000001</v>
          </cell>
          <cell r="AB204">
            <v>18.907017100758885</v>
          </cell>
          <cell r="AC204">
            <v>6.9148219280000003</v>
          </cell>
          <cell r="AD204">
            <v>19.538484560895988</v>
          </cell>
          <cell r="AE204">
            <v>7.3815948860000002</v>
          </cell>
          <cell r="AF204">
            <v>19.835291262287761</v>
          </cell>
          <cell r="AG204">
            <v>7.6485486509999996</v>
          </cell>
        </row>
        <row r="205">
          <cell r="B205" t="str">
            <v>LONGFORD BRIDGE</v>
          </cell>
          <cell r="C205">
            <v>22.9</v>
          </cell>
          <cell r="D205">
            <v>20.5</v>
          </cell>
          <cell r="E205">
            <v>27.5</v>
          </cell>
          <cell r="F205">
            <v>10.964511246761573</v>
          </cell>
          <cell r="G205">
            <v>3.1122640100000001</v>
          </cell>
          <cell r="H205">
            <v>11.745444449776691</v>
          </cell>
          <cell r="I205">
            <v>3.1142395359999999</v>
          </cell>
          <cell r="J205">
            <v>12.708543294264281</v>
          </cell>
          <cell r="K205">
            <v>3.163093135</v>
          </cell>
          <cell r="L205">
            <v>12.933040125680003</v>
          </cell>
          <cell r="M205">
            <v>3.2287990729999998</v>
          </cell>
          <cell r="N205">
            <v>13.161926568923295</v>
          </cell>
          <cell r="O205">
            <v>3.3202094560000002</v>
          </cell>
          <cell r="P205">
            <v>13.467194454805187</v>
          </cell>
          <cell r="Q205">
            <v>3.4470954790000001</v>
          </cell>
          <cell r="R205">
            <v>13.783454069503769</v>
          </cell>
          <cell r="S205">
            <v>3.59172628</v>
          </cell>
          <cell r="T205">
            <v>14.148055963645618</v>
          </cell>
          <cell r="U205">
            <v>3.7709133389999998</v>
          </cell>
          <cell r="V205">
            <v>14.554326464103218</v>
          </cell>
          <cell r="W205">
            <v>3.9783585499999998</v>
          </cell>
          <cell r="X205">
            <v>15.01832484988288</v>
          </cell>
          <cell r="Y205">
            <v>4.2328975179999997</v>
          </cell>
          <cell r="Z205">
            <v>17.388429793150422</v>
          </cell>
          <cell r="AA205">
            <v>5.6253821259999999</v>
          </cell>
          <cell r="AB205">
            <v>19.644553940721927</v>
          </cell>
          <cell r="AC205">
            <v>6.654138455</v>
          </cell>
          <cell r="AD205">
            <v>20.57791598718434</v>
          </cell>
          <cell r="AE205">
            <v>7.2385114560000003</v>
          </cell>
          <cell r="AF205">
            <v>21.011751980652434</v>
          </cell>
          <cell r="AG205">
            <v>7.589516734</v>
          </cell>
        </row>
        <row r="206">
          <cell r="B206" t="str">
            <v>LONGRIDGE</v>
          </cell>
          <cell r="C206">
            <v>22.9</v>
          </cell>
          <cell r="D206">
            <v>20.5</v>
          </cell>
          <cell r="E206">
            <v>27</v>
          </cell>
          <cell r="F206">
            <v>11.374302154639881</v>
          </cell>
          <cell r="G206">
            <v>3.634133968</v>
          </cell>
          <cell r="H206">
            <v>11.547030668020824</v>
          </cell>
          <cell r="I206">
            <v>3.5944372069999999</v>
          </cell>
          <cell r="J206">
            <v>11.975178877998594</v>
          </cell>
          <cell r="K206">
            <v>3.6531598490000001</v>
          </cell>
          <cell r="L206">
            <v>12.14328173249522</v>
          </cell>
          <cell r="M206">
            <v>3.718449085</v>
          </cell>
          <cell r="N206">
            <v>12.284906453850157</v>
          </cell>
          <cell r="O206">
            <v>3.8001561910000001</v>
          </cell>
          <cell r="P206">
            <v>12.591010064112744</v>
          </cell>
          <cell r="Q206">
            <v>3.8997775429999999</v>
          </cell>
          <cell r="R206">
            <v>12.855592546215577</v>
          </cell>
          <cell r="S206">
            <v>4.0123631949999998</v>
          </cell>
          <cell r="T206">
            <v>13.140894779287706</v>
          </cell>
          <cell r="U206">
            <v>4.1514857249999997</v>
          </cell>
          <cell r="V206">
            <v>13.404822150074871</v>
          </cell>
          <cell r="W206">
            <v>4.3071575419999997</v>
          </cell>
          <cell r="X206">
            <v>13.83038594774818</v>
          </cell>
          <cell r="Y206">
            <v>4.4871689940000001</v>
          </cell>
          <cell r="Z206">
            <v>16.226954284077287</v>
          </cell>
          <cell r="AA206">
            <v>5.4050379499999996</v>
          </cell>
          <cell r="AB206">
            <v>18.813901156535863</v>
          </cell>
          <cell r="AC206">
            <v>6.148985691</v>
          </cell>
          <cell r="AD206">
            <v>19.805844390384056</v>
          </cell>
          <cell r="AE206">
            <v>6.4306830689999996</v>
          </cell>
          <cell r="AF206">
            <v>20.106476948061598</v>
          </cell>
          <cell r="AG206">
            <v>6.5786253629999996</v>
          </cell>
        </row>
        <row r="207">
          <cell r="B207" t="str">
            <v>LONGSIGHT</v>
          </cell>
          <cell r="C207">
            <v>22.9</v>
          </cell>
          <cell r="D207">
            <v>20.5</v>
          </cell>
          <cell r="E207">
            <v>27</v>
          </cell>
          <cell r="F207">
            <v>16.938044262913643</v>
          </cell>
          <cell r="G207">
            <v>5.498917187</v>
          </cell>
          <cell r="H207">
            <v>17.002057797060548</v>
          </cell>
          <cell r="I207">
            <v>5.4279586440000003</v>
          </cell>
          <cell r="J207">
            <v>17.376250887607473</v>
          </cell>
          <cell r="K207">
            <v>5.5274573519999999</v>
          </cell>
          <cell r="L207">
            <v>17.81808055826372</v>
          </cell>
          <cell r="M207">
            <v>5.6219387650000003</v>
          </cell>
          <cell r="N207">
            <v>18.215413221574558</v>
          </cell>
          <cell r="O207">
            <v>5.7325977799999999</v>
          </cell>
          <cell r="P207">
            <v>18.392739577318157</v>
          </cell>
          <cell r="Q207">
            <v>5.8643773890000004</v>
          </cell>
          <cell r="R207">
            <v>18.701238575977406</v>
          </cell>
          <cell r="S207">
            <v>6.0060101269999997</v>
          </cell>
          <cell r="T207">
            <v>19.240250340089897</v>
          </cell>
          <cell r="U207">
            <v>6.1668194620000003</v>
          </cell>
          <cell r="V207">
            <v>19.559419935723973</v>
          </cell>
          <cell r="W207">
            <v>6.3411670449999997</v>
          </cell>
          <cell r="X207">
            <v>19.963397883878372</v>
          </cell>
          <cell r="Y207">
            <v>6.5305224549999998</v>
          </cell>
          <cell r="Z207">
            <v>22.113053739073059</v>
          </cell>
          <cell r="AA207">
            <v>7.424243122</v>
          </cell>
          <cell r="AB207">
            <v>24.678814812287971</v>
          </cell>
          <cell r="AC207">
            <v>8.1726594109999997</v>
          </cell>
          <cell r="AD207">
            <v>26.343048709169761</v>
          </cell>
          <cell r="AE207">
            <v>8.6013448700000001</v>
          </cell>
          <cell r="AF207">
            <v>27.481262376040764</v>
          </cell>
          <cell r="AG207">
            <v>8.8717830620000004</v>
          </cell>
        </row>
        <row r="208">
          <cell r="B208" t="str">
            <v>LOSTOCK</v>
          </cell>
          <cell r="C208">
            <v>32</v>
          </cell>
          <cell r="D208">
            <v>28.5</v>
          </cell>
          <cell r="E208">
            <v>38</v>
          </cell>
          <cell r="F208">
            <v>20.880961242839181</v>
          </cell>
          <cell r="G208">
            <v>7.1426500500000003</v>
          </cell>
          <cell r="H208">
            <v>21.47951183695206</v>
          </cell>
          <cell r="I208">
            <v>6.9710811540000002</v>
          </cell>
          <cell r="J208">
            <v>22.87980789799548</v>
          </cell>
          <cell r="K208">
            <v>7.0695376210000003</v>
          </cell>
          <cell r="L208">
            <v>23.173151158034091</v>
          </cell>
          <cell r="M208">
            <v>7.1510650440000001</v>
          </cell>
          <cell r="N208">
            <v>23.37157677037213</v>
          </cell>
          <cell r="O208">
            <v>7.2423130819999999</v>
          </cell>
          <cell r="P208">
            <v>23.770035155206045</v>
          </cell>
          <cell r="Q208">
            <v>7.3450743000000003</v>
          </cell>
          <cell r="R208">
            <v>24.100611786182036</v>
          </cell>
          <cell r="S208">
            <v>7.4552593199999997</v>
          </cell>
          <cell r="T208">
            <v>24.24458518902226</v>
          </cell>
          <cell r="U208">
            <v>7.5807244239999996</v>
          </cell>
          <cell r="V208">
            <v>24.501622077443116</v>
          </cell>
          <cell r="W208">
            <v>7.7152722689999997</v>
          </cell>
          <cell r="X208">
            <v>24.898830572710839</v>
          </cell>
          <cell r="Y208">
            <v>7.8653449999999996</v>
          </cell>
          <cell r="Z208">
            <v>26.262977614377888</v>
          </cell>
          <cell r="AA208">
            <v>8.6112068730000004</v>
          </cell>
          <cell r="AB208">
            <v>28.56667440674844</v>
          </cell>
          <cell r="AC208">
            <v>9.2377015349999994</v>
          </cell>
          <cell r="AD208">
            <v>30.075182142631625</v>
          </cell>
          <cell r="AE208">
            <v>9.5522254479999997</v>
          </cell>
          <cell r="AF208">
            <v>31.225945778589828</v>
          </cell>
          <cell r="AG208">
            <v>9.6890309170000002</v>
          </cell>
        </row>
        <row r="209">
          <cell r="B209" t="str">
            <v>LOWER DARWEN</v>
          </cell>
          <cell r="C209">
            <v>20.5</v>
          </cell>
          <cell r="D209">
            <v>18</v>
          </cell>
          <cell r="E209">
            <v>27.5</v>
          </cell>
          <cell r="F209">
            <v>10.238442448618654</v>
          </cell>
          <cell r="G209">
            <v>3.2979416499999998</v>
          </cell>
          <cell r="H209">
            <v>9.9384814944105493</v>
          </cell>
          <cell r="I209">
            <v>3.1995011359999999</v>
          </cell>
          <cell r="J209">
            <v>10.249641565560822</v>
          </cell>
          <cell r="K209">
            <v>3.2646480530000002</v>
          </cell>
          <cell r="L209">
            <v>10.428436442224985</v>
          </cell>
          <cell r="M209">
            <v>3.3175528569999999</v>
          </cell>
          <cell r="N209">
            <v>10.487390425637184</v>
          </cell>
          <cell r="O209">
            <v>3.3706736130000001</v>
          </cell>
          <cell r="P209">
            <v>10.699214235190615</v>
          </cell>
          <cell r="Q209">
            <v>3.4260525159999999</v>
          </cell>
          <cell r="R209">
            <v>10.89256445631078</v>
          </cell>
          <cell r="S209">
            <v>3.478264078</v>
          </cell>
          <cell r="T209">
            <v>10.969995446213494</v>
          </cell>
          <cell r="U209">
            <v>3.5342152539999998</v>
          </cell>
          <cell r="V209">
            <v>10.953105164746203</v>
          </cell>
          <cell r="W209">
            <v>3.5915809219999999</v>
          </cell>
          <cell r="X209">
            <v>11.106912043944247</v>
          </cell>
          <cell r="Y209">
            <v>3.6497937579999999</v>
          </cell>
          <cell r="Z209">
            <v>11.483604154665292</v>
          </cell>
          <cell r="AA209">
            <v>3.933067458</v>
          </cell>
          <cell r="AB209">
            <v>12.056464133436295</v>
          </cell>
          <cell r="AC209">
            <v>4.1357341310000004</v>
          </cell>
          <cell r="AD209">
            <v>12.538893549734151</v>
          </cell>
          <cell r="AE209">
            <v>4.181623868</v>
          </cell>
          <cell r="AF209">
            <v>12.732903641784219</v>
          </cell>
          <cell r="AG209">
            <v>4.1470482889999998</v>
          </cell>
        </row>
        <row r="210">
          <cell r="B210" t="str">
            <v>LYONS RD</v>
          </cell>
          <cell r="C210">
            <v>22.9</v>
          </cell>
          <cell r="D210">
            <v>20.5</v>
          </cell>
          <cell r="E210">
            <v>27.5</v>
          </cell>
          <cell r="F210">
            <v>9.8792898137747525</v>
          </cell>
          <cell r="G210">
            <v>2.5365910789999999</v>
          </cell>
          <cell r="H210">
            <v>10.503901977152852</v>
          </cell>
          <cell r="I210">
            <v>2.4885407239999999</v>
          </cell>
          <cell r="J210">
            <v>11.763598789061671</v>
          </cell>
          <cell r="K210">
            <v>2.5521412419999998</v>
          </cell>
          <cell r="L210">
            <v>12.050177980447469</v>
          </cell>
          <cell r="M210">
            <v>2.6074621740000001</v>
          </cell>
          <cell r="N210">
            <v>12.261560172057591</v>
          </cell>
          <cell r="O210">
            <v>2.6622595759999998</v>
          </cell>
          <cell r="P210">
            <v>12.58411942943528</v>
          </cell>
          <cell r="Q210">
            <v>2.7172206719999998</v>
          </cell>
          <cell r="R210">
            <v>12.735940528214714</v>
          </cell>
          <cell r="S210">
            <v>2.7471054810000002</v>
          </cell>
          <cell r="T210">
            <v>13.043385874083883</v>
          </cell>
          <cell r="U210">
            <v>2.7769957220000001</v>
          </cell>
          <cell r="V210">
            <v>13.212117577467478</v>
          </cell>
          <cell r="W210">
            <v>2.8046692100000001</v>
          </cell>
          <cell r="X210">
            <v>13.489814141766416</v>
          </cell>
          <cell r="Y210">
            <v>2.8298400269999999</v>
          </cell>
          <cell r="Z210">
            <v>14.917553719552457</v>
          </cell>
          <cell r="AA210">
            <v>2.927410337</v>
          </cell>
          <cell r="AB210">
            <v>16.744502913931193</v>
          </cell>
          <cell r="AC210">
            <v>2.9822660270000001</v>
          </cell>
          <cell r="AD210">
            <v>17.793206962886103</v>
          </cell>
          <cell r="AE210">
            <v>2.9828413899999999</v>
          </cell>
          <cell r="AF210">
            <v>18.675471895012578</v>
          </cell>
          <cell r="AG210">
            <v>2.9521359619999998</v>
          </cell>
        </row>
        <row r="211">
          <cell r="B211" t="str">
            <v>MANCHESTER UNIVERSITY</v>
          </cell>
          <cell r="C211">
            <v>22.9</v>
          </cell>
          <cell r="D211">
            <v>20.5</v>
          </cell>
          <cell r="E211">
            <v>27</v>
          </cell>
          <cell r="F211">
            <v>13.103667996402116</v>
          </cell>
          <cell r="G211">
            <v>5.6726588099999997</v>
          </cell>
          <cell r="H211">
            <v>12.989288810215012</v>
          </cell>
          <cell r="I211">
            <v>5.517751573</v>
          </cell>
          <cell r="J211">
            <v>13.517275069802624</v>
          </cell>
          <cell r="K211">
            <v>5.6259398740000002</v>
          </cell>
          <cell r="L211">
            <v>13.804106897214984</v>
          </cell>
          <cell r="M211">
            <v>5.7058087190000002</v>
          </cell>
          <cell r="N211">
            <v>14.034742155923164</v>
          </cell>
          <cell r="O211">
            <v>5.780282766</v>
          </cell>
          <cell r="P211">
            <v>14.125325011323932</v>
          </cell>
          <cell r="Q211">
            <v>5.8499604630000004</v>
          </cell>
          <cell r="R211">
            <v>14.441748418330794</v>
          </cell>
          <cell r="S211">
            <v>5.9132275180000002</v>
          </cell>
          <cell r="T211">
            <v>14.567334432612833</v>
          </cell>
          <cell r="U211">
            <v>5.9702937399999998</v>
          </cell>
          <cell r="V211">
            <v>14.637891344170237</v>
          </cell>
          <cell r="W211">
            <v>6.0194342320000001</v>
          </cell>
          <cell r="X211">
            <v>14.92208616744252</v>
          </cell>
          <cell r="Y211">
            <v>6.0624441259999999</v>
          </cell>
          <cell r="Z211">
            <v>15.172800147607525</v>
          </cell>
          <cell r="AA211">
            <v>6.2142450900000004</v>
          </cell>
          <cell r="AB211">
            <v>16.495635806193889</v>
          </cell>
          <cell r="AC211">
            <v>6.2931519610000004</v>
          </cell>
          <cell r="AD211">
            <v>17.681367304998695</v>
          </cell>
          <cell r="AE211">
            <v>6.3219613600000004</v>
          </cell>
          <cell r="AF211">
            <v>18.751786291589958</v>
          </cell>
          <cell r="AG211">
            <v>6.3133731099999997</v>
          </cell>
        </row>
        <row r="212">
          <cell r="B212" t="str">
            <v>MARPLE</v>
          </cell>
          <cell r="C212">
            <v>6</v>
          </cell>
          <cell r="D212">
            <v>6</v>
          </cell>
          <cell r="E212">
            <v>5</v>
          </cell>
          <cell r="F212">
            <v>4.5915985854705736</v>
          </cell>
          <cell r="G212">
            <v>0.78478171200000002</v>
          </cell>
          <cell r="H212">
            <v>4.5617778827891016</v>
          </cell>
          <cell r="I212">
            <v>0.788028112</v>
          </cell>
          <cell r="J212">
            <v>4.6406699972991232</v>
          </cell>
          <cell r="K212">
            <v>0.80475282999999997</v>
          </cell>
          <cell r="L212">
            <v>4.7113584300067535</v>
          </cell>
          <cell r="M212">
            <v>0.82728674800000002</v>
          </cell>
          <cell r="N212">
            <v>4.7873728289801774</v>
          </cell>
          <cell r="O212">
            <v>0.85762011299999996</v>
          </cell>
          <cell r="P212">
            <v>4.9026131357356881</v>
          </cell>
          <cell r="Q212">
            <v>0.898424585</v>
          </cell>
          <cell r="R212">
            <v>5.0108662406860995</v>
          </cell>
          <cell r="S212">
            <v>0.94623137700000004</v>
          </cell>
          <cell r="T212">
            <v>5.1487517682379762</v>
          </cell>
          <cell r="U212">
            <v>1.0075308039999999</v>
          </cell>
          <cell r="V212">
            <v>5.2630940474125012</v>
          </cell>
          <cell r="W212">
            <v>1.078379964</v>
          </cell>
          <cell r="X212">
            <v>5.4302106952549485</v>
          </cell>
          <cell r="Y212">
            <v>1.1620851480000001</v>
          </cell>
          <cell r="Z212">
            <v>6.1130642016662593</v>
          </cell>
          <cell r="AA212">
            <v>1.59552804</v>
          </cell>
          <cell r="AB212">
            <v>6.7558454035569833</v>
          </cell>
          <cell r="AC212">
            <v>1.9796419670000001</v>
          </cell>
          <cell r="AD212">
            <v>6.9842115665214699</v>
          </cell>
          <cell r="AE212">
            <v>2.2018006300000001</v>
          </cell>
          <cell r="AF212">
            <v>7.0589353653010916</v>
          </cell>
          <cell r="AG212">
            <v>2.333675784</v>
          </cell>
        </row>
        <row r="213">
          <cell r="B213" t="str">
            <v>MARTON</v>
          </cell>
          <cell r="C213">
            <v>22.9</v>
          </cell>
          <cell r="D213">
            <v>20.5</v>
          </cell>
          <cell r="E213">
            <v>27.5</v>
          </cell>
          <cell r="F213">
            <v>12.79009288804316</v>
          </cell>
          <cell r="G213">
            <v>3.1963004330000002</v>
          </cell>
          <cell r="H213">
            <v>12.615281131113834</v>
          </cell>
          <cell r="I213">
            <v>3.1861233759999998</v>
          </cell>
          <cell r="J213">
            <v>12.860675127209904</v>
          </cell>
          <cell r="K213">
            <v>3.2196154109999999</v>
          </cell>
          <cell r="L213">
            <v>12.993619657031145</v>
          </cell>
          <cell r="M213">
            <v>3.2601843659999998</v>
          </cell>
          <cell r="N213">
            <v>13.209905665152254</v>
          </cell>
          <cell r="O213">
            <v>3.3140321949999998</v>
          </cell>
          <cell r="P213">
            <v>13.370212833390051</v>
          </cell>
          <cell r="Q213">
            <v>3.384221342</v>
          </cell>
          <cell r="R213">
            <v>13.571439121342399</v>
          </cell>
          <cell r="S213">
            <v>3.4632372939999998</v>
          </cell>
          <cell r="T213">
            <v>13.799934151532398</v>
          </cell>
          <cell r="U213">
            <v>3.5623772360000001</v>
          </cell>
          <cell r="V213">
            <v>14.024338973867359</v>
          </cell>
          <cell r="W213">
            <v>3.6738862659999998</v>
          </cell>
          <cell r="X213">
            <v>14.28348936756675</v>
          </cell>
          <cell r="Y213">
            <v>3.8033293320000001</v>
          </cell>
          <cell r="Z213">
            <v>15.618796182881821</v>
          </cell>
          <cell r="AA213">
            <v>4.4035724480000003</v>
          </cell>
          <cell r="AB213">
            <v>16.93614074200412</v>
          </cell>
          <cell r="AC213">
            <v>5.1454494579999999</v>
          </cell>
          <cell r="AD213">
            <v>17.323022318321925</v>
          </cell>
          <cell r="AE213">
            <v>5.5864139980000003</v>
          </cell>
          <cell r="AF213">
            <v>17.572223133002726</v>
          </cell>
          <cell r="AG213">
            <v>5.8850349299999998</v>
          </cell>
        </row>
        <row r="214">
          <cell r="B214" t="str">
            <v>MARYPORT</v>
          </cell>
          <cell r="C214">
            <v>15.2</v>
          </cell>
          <cell r="D214">
            <v>15.2</v>
          </cell>
          <cell r="E214">
            <v>27</v>
          </cell>
          <cell r="F214">
            <v>9.0871364704189048</v>
          </cell>
          <cell r="G214">
            <v>2.166574512</v>
          </cell>
          <cell r="H214">
            <v>9.0111073126038121</v>
          </cell>
          <cell r="I214">
            <v>2.1666713039999999</v>
          </cell>
          <cell r="J214">
            <v>9.1979967586503939</v>
          </cell>
          <cell r="K214">
            <v>2.2014658269999998</v>
          </cell>
          <cell r="L214">
            <v>9.3474635106854311</v>
          </cell>
          <cell r="M214">
            <v>2.2510862729999999</v>
          </cell>
          <cell r="N214">
            <v>9.5173815669155086</v>
          </cell>
          <cell r="O214">
            <v>2.322883515</v>
          </cell>
          <cell r="P214">
            <v>9.8249833940251019</v>
          </cell>
          <cell r="Q214">
            <v>2.4234902119999999</v>
          </cell>
          <cell r="R214">
            <v>10.088725301391001</v>
          </cell>
          <cell r="S214">
            <v>2.5394528969999999</v>
          </cell>
          <cell r="T214">
            <v>10.42843796263741</v>
          </cell>
          <cell r="U214">
            <v>2.6871718439999999</v>
          </cell>
          <cell r="V214">
            <v>10.759380082217225</v>
          </cell>
          <cell r="W214">
            <v>2.8590186759999998</v>
          </cell>
          <cell r="X214">
            <v>11.214807615113056</v>
          </cell>
          <cell r="Y214">
            <v>3.052867043</v>
          </cell>
          <cell r="Z214">
            <v>13.217129517856259</v>
          </cell>
          <cell r="AA214">
            <v>4.0423069160000002</v>
          </cell>
          <cell r="AB214">
            <v>15.007934804977676</v>
          </cell>
          <cell r="AC214">
            <v>4.6898400850000002</v>
          </cell>
          <cell r="AD214">
            <v>15.756548734392286</v>
          </cell>
          <cell r="AE214">
            <v>4.9508242779999998</v>
          </cell>
          <cell r="AF214">
            <v>15.958735523825823</v>
          </cell>
          <cell r="AG214">
            <v>5.0793282460000002</v>
          </cell>
        </row>
        <row r="215">
          <cell r="B215" t="str">
            <v>MEDIPARK</v>
          </cell>
          <cell r="C215">
            <v>32</v>
          </cell>
          <cell r="D215">
            <v>28.5</v>
          </cell>
          <cell r="E215">
            <v>38</v>
          </cell>
          <cell r="F215">
            <v>3.54</v>
          </cell>
          <cell r="G215">
            <v>0</v>
          </cell>
          <cell r="H215">
            <v>3.54</v>
          </cell>
          <cell r="I215">
            <v>0</v>
          </cell>
          <cell r="J215">
            <v>3.54</v>
          </cell>
          <cell r="K215">
            <v>0</v>
          </cell>
          <cell r="L215">
            <v>3.54</v>
          </cell>
          <cell r="M215">
            <v>0</v>
          </cell>
          <cell r="N215">
            <v>3.54</v>
          </cell>
          <cell r="O215">
            <v>0</v>
          </cell>
          <cell r="P215">
            <v>3.54</v>
          </cell>
          <cell r="Q215">
            <v>0</v>
          </cell>
          <cell r="R215">
            <v>3.54</v>
          </cell>
          <cell r="S215">
            <v>0</v>
          </cell>
          <cell r="T215">
            <v>3.54</v>
          </cell>
          <cell r="U215">
            <v>0</v>
          </cell>
          <cell r="V215">
            <v>3.54</v>
          </cell>
          <cell r="W215">
            <v>0</v>
          </cell>
          <cell r="X215">
            <v>3.54</v>
          </cell>
          <cell r="Y215">
            <v>0</v>
          </cell>
          <cell r="Z215">
            <v>3.54</v>
          </cell>
          <cell r="AA215">
            <v>0</v>
          </cell>
          <cell r="AB215">
            <v>3.54</v>
          </cell>
          <cell r="AC215">
            <v>0</v>
          </cell>
          <cell r="AD215">
            <v>3.54</v>
          </cell>
          <cell r="AE215">
            <v>0</v>
          </cell>
          <cell r="AF215">
            <v>3.54</v>
          </cell>
          <cell r="AG215">
            <v>0</v>
          </cell>
        </row>
        <row r="216">
          <cell r="B216" t="str">
            <v>MELLING</v>
          </cell>
          <cell r="C216">
            <v>4</v>
          </cell>
          <cell r="D216">
            <v>4</v>
          </cell>
          <cell r="E216">
            <v>6</v>
          </cell>
          <cell r="F216">
            <v>2.1801606936913407</v>
          </cell>
          <cell r="G216">
            <v>0.60189569799999998</v>
          </cell>
          <cell r="H216">
            <v>2.1517139008642157</v>
          </cell>
          <cell r="I216">
            <v>0.60284424299999995</v>
          </cell>
          <cell r="J216">
            <v>2.2024006909342222</v>
          </cell>
          <cell r="K216">
            <v>0.61937703700000002</v>
          </cell>
          <cell r="L216">
            <v>2.2335030185326374</v>
          </cell>
          <cell r="M216">
            <v>0.63847105999999998</v>
          </cell>
          <cell r="N216">
            <v>2.268530244345925</v>
          </cell>
          <cell r="O216">
            <v>0.66176898399999995</v>
          </cell>
          <cell r="P216">
            <v>2.3311602719922746</v>
          </cell>
          <cell r="Q216">
            <v>0.69003281800000005</v>
          </cell>
          <cell r="R216">
            <v>2.3786563804747853</v>
          </cell>
          <cell r="S216">
            <v>0.72087694599999996</v>
          </cell>
          <cell r="T216">
            <v>2.4421292251524309</v>
          </cell>
          <cell r="U216">
            <v>0.75851168000000002</v>
          </cell>
          <cell r="V216">
            <v>2.5010970243612651</v>
          </cell>
          <cell r="W216">
            <v>0.79900502500000004</v>
          </cell>
          <cell r="X216">
            <v>2.5862316332450077</v>
          </cell>
          <cell r="Y216">
            <v>0.84383178800000003</v>
          </cell>
          <cell r="Z216">
            <v>3.0819443196784042</v>
          </cell>
          <cell r="AA216">
            <v>1.0532551509999999</v>
          </cell>
          <cell r="AB216">
            <v>3.6832391448202269</v>
          </cell>
          <cell r="AC216">
            <v>1.2082025700000001</v>
          </cell>
          <cell r="AD216">
            <v>3.8800096061377212</v>
          </cell>
          <cell r="AE216">
            <v>1.284398897</v>
          </cell>
          <cell r="AF216">
            <v>3.9401147754306236</v>
          </cell>
          <cell r="AG216">
            <v>1.3233917589999999</v>
          </cell>
        </row>
        <row r="217">
          <cell r="B217" t="str">
            <v>MERESIDE</v>
          </cell>
          <cell r="C217">
            <v>16.2</v>
          </cell>
          <cell r="D217">
            <v>16.2</v>
          </cell>
          <cell r="E217">
            <v>27.5</v>
          </cell>
          <cell r="F217">
            <v>8.4371365379253795</v>
          </cell>
          <cell r="G217">
            <v>2.371076596</v>
          </cell>
          <cell r="H217">
            <v>8.2417788554070093</v>
          </cell>
          <cell r="I217">
            <v>2.3266025789999998</v>
          </cell>
          <cell r="J217">
            <v>8.3928486386075942</v>
          </cell>
          <cell r="K217">
            <v>2.358022498</v>
          </cell>
          <cell r="L217">
            <v>8.4742076128870778</v>
          </cell>
          <cell r="M217">
            <v>2.3893017529999998</v>
          </cell>
          <cell r="N217">
            <v>8.5466075849644092</v>
          </cell>
          <cell r="O217">
            <v>2.4260265360000002</v>
          </cell>
          <cell r="P217">
            <v>8.6366298770522398</v>
          </cell>
          <cell r="Q217">
            <v>2.4715595499999998</v>
          </cell>
          <cell r="R217">
            <v>8.7863665471532233</v>
          </cell>
          <cell r="S217">
            <v>2.521511592</v>
          </cell>
          <cell r="T217">
            <v>8.9046932018897351</v>
          </cell>
          <cell r="U217">
            <v>2.5826109499999998</v>
          </cell>
          <cell r="V217">
            <v>8.9614026611534108</v>
          </cell>
          <cell r="W217">
            <v>2.6498954719999999</v>
          </cell>
          <cell r="X217">
            <v>9.1143655679005864</v>
          </cell>
          <cell r="Y217">
            <v>2.7271334779999998</v>
          </cell>
          <cell r="Z217">
            <v>9.6215638535475776</v>
          </cell>
          <cell r="AA217">
            <v>3.1061528690000002</v>
          </cell>
          <cell r="AB217">
            <v>10.343598731084223</v>
          </cell>
          <cell r="AC217">
            <v>3.4287451359999999</v>
          </cell>
          <cell r="AD217">
            <v>10.861561595846672</v>
          </cell>
          <cell r="AE217">
            <v>3.6019230100000001</v>
          </cell>
          <cell r="AF217">
            <v>11.168138058036389</v>
          </cell>
          <cell r="AG217">
            <v>3.6884007799999998</v>
          </cell>
        </row>
        <row r="218">
          <cell r="B218" t="str">
            <v>MIDDLETON JUNCTION</v>
          </cell>
          <cell r="C218">
            <v>23</v>
          </cell>
          <cell r="D218">
            <v>20.5</v>
          </cell>
          <cell r="E218">
            <v>27.5</v>
          </cell>
          <cell r="F218">
            <v>15.197525981203215</v>
          </cell>
          <cell r="G218">
            <v>3.6406990970000002</v>
          </cell>
          <cell r="H218">
            <v>15.121953493916186</v>
          </cell>
          <cell r="I218">
            <v>3.5931538629999999</v>
          </cell>
          <cell r="J218">
            <v>15.389649046261113</v>
          </cell>
          <cell r="K218">
            <v>3.6541478120000002</v>
          </cell>
          <cell r="L218">
            <v>15.581455039528334</v>
          </cell>
          <cell r="M218">
            <v>3.7208218099999999</v>
          </cell>
          <cell r="N218">
            <v>15.860085756646811</v>
          </cell>
          <cell r="O218">
            <v>3.806318358</v>
          </cell>
          <cell r="P218">
            <v>16.083205661219253</v>
          </cell>
          <cell r="Q218">
            <v>3.9169336889999999</v>
          </cell>
          <cell r="R218">
            <v>16.341229332833763</v>
          </cell>
          <cell r="S218">
            <v>4.0419869349999997</v>
          </cell>
          <cell r="T218">
            <v>16.626704068986733</v>
          </cell>
          <cell r="U218">
            <v>4.1990669939999998</v>
          </cell>
          <cell r="V218">
            <v>17.006819471194639</v>
          </cell>
          <cell r="W218">
            <v>4.3775785029999996</v>
          </cell>
          <cell r="X218">
            <v>17.416816669399829</v>
          </cell>
          <cell r="Y218">
            <v>4.5845060750000002</v>
          </cell>
          <cell r="Z218">
            <v>19.331181017932508</v>
          </cell>
          <cell r="AA218">
            <v>5.6683881209999996</v>
          </cell>
          <cell r="AB218">
            <v>21.18436078392676</v>
          </cell>
          <cell r="AC218">
            <v>6.6291708480000002</v>
          </cell>
          <cell r="AD218">
            <v>22.065183043935299</v>
          </cell>
          <cell r="AE218">
            <v>7.1733256240000003</v>
          </cell>
          <cell r="AF218">
            <v>22.51564796376789</v>
          </cell>
          <cell r="AG218">
            <v>7.4877859490000001</v>
          </cell>
        </row>
        <row r="219">
          <cell r="B219" t="str">
            <v>MIDWAY</v>
          </cell>
          <cell r="C219">
            <v>13.5</v>
          </cell>
          <cell r="D219">
            <v>13.3</v>
          </cell>
          <cell r="E219">
            <v>17.5</v>
          </cell>
          <cell r="F219">
            <v>5.9269718418277462</v>
          </cell>
          <cell r="G219">
            <v>1.717723981</v>
          </cell>
          <cell r="H219">
            <v>5.8955486302764761</v>
          </cell>
          <cell r="I219">
            <v>1.6974825179999999</v>
          </cell>
          <cell r="J219">
            <v>6.0529410337613685</v>
          </cell>
          <cell r="K219">
            <v>1.731552548</v>
          </cell>
          <cell r="L219">
            <v>6.1360031706639671</v>
          </cell>
          <cell r="M219">
            <v>1.76915263</v>
          </cell>
          <cell r="N219">
            <v>6.2453199009197728</v>
          </cell>
          <cell r="O219">
            <v>1.81443606</v>
          </cell>
          <cell r="P219">
            <v>6.416503461689822</v>
          </cell>
          <cell r="Q219">
            <v>1.8707997860000001</v>
          </cell>
          <cell r="R219">
            <v>6.5910471303770883</v>
          </cell>
          <cell r="S219">
            <v>1.934264089</v>
          </cell>
          <cell r="T219">
            <v>6.7792445852496321</v>
          </cell>
          <cell r="U219">
            <v>2.013084959</v>
          </cell>
          <cell r="V219">
            <v>6.9377761534998355</v>
          </cell>
          <cell r="W219">
            <v>2.1005136879999999</v>
          </cell>
          <cell r="X219">
            <v>7.1636252563713727</v>
          </cell>
          <cell r="Y219">
            <v>2.1998211240000001</v>
          </cell>
          <cell r="Z219">
            <v>8.4973957840443255</v>
          </cell>
          <cell r="AA219">
            <v>2.701876655</v>
          </cell>
          <cell r="AB219">
            <v>10.275358282554837</v>
          </cell>
          <cell r="AC219">
            <v>3.1425132470000001</v>
          </cell>
          <cell r="AD219">
            <v>10.961821553018499</v>
          </cell>
          <cell r="AE219">
            <v>3.3575263130000002</v>
          </cell>
          <cell r="AF219">
            <v>11.137386437100087</v>
          </cell>
          <cell r="AG219">
            <v>3.4553201219999998</v>
          </cell>
        </row>
        <row r="220">
          <cell r="B220" t="str">
            <v>MILNROW</v>
          </cell>
          <cell r="C220">
            <v>22.9</v>
          </cell>
          <cell r="D220">
            <v>20.5</v>
          </cell>
          <cell r="E220">
            <v>27.5</v>
          </cell>
          <cell r="F220">
            <v>11.436801697083444</v>
          </cell>
          <cell r="G220">
            <v>2.3883848009999999</v>
          </cell>
          <cell r="H220">
            <v>11.58892610398801</v>
          </cell>
          <cell r="I220">
            <v>2.3842212690000002</v>
          </cell>
          <cell r="J220">
            <v>12.125164592783994</v>
          </cell>
          <cell r="K220">
            <v>2.4335776930000002</v>
          </cell>
          <cell r="L220">
            <v>12.335313633454369</v>
          </cell>
          <cell r="M220">
            <v>2.494393546</v>
          </cell>
          <cell r="N220">
            <v>12.460993902861093</v>
          </cell>
          <cell r="O220">
            <v>2.5730176899999999</v>
          </cell>
          <cell r="P220">
            <v>12.715807743752084</v>
          </cell>
          <cell r="Q220">
            <v>2.6743514469999998</v>
          </cell>
          <cell r="R220">
            <v>13.032777406537482</v>
          </cell>
          <cell r="S220">
            <v>2.7897947040000002</v>
          </cell>
          <cell r="T220">
            <v>13.365878514906258</v>
          </cell>
          <cell r="U220">
            <v>2.9354427479999998</v>
          </cell>
          <cell r="V220">
            <v>13.571026342547464</v>
          </cell>
          <cell r="W220">
            <v>3.1002907949999998</v>
          </cell>
          <cell r="X220">
            <v>13.98284230838361</v>
          </cell>
          <cell r="Y220">
            <v>3.2899387849999999</v>
          </cell>
          <cell r="Z220">
            <v>15.644058001573883</v>
          </cell>
          <cell r="AA220">
            <v>4.274859234</v>
          </cell>
          <cell r="AB220">
            <v>17.344908115453173</v>
          </cell>
          <cell r="AC220">
            <v>5.1425174760000001</v>
          </cell>
          <cell r="AD220">
            <v>18.1943474036905</v>
          </cell>
          <cell r="AE220">
            <v>5.631281693</v>
          </cell>
          <cell r="AF220">
            <v>18.643291507026092</v>
          </cell>
          <cell r="AG220">
            <v>5.9187241930000001</v>
          </cell>
        </row>
        <row r="221">
          <cell r="B221" t="str">
            <v>MINTSFEET</v>
          </cell>
          <cell r="C221">
            <v>21</v>
          </cell>
          <cell r="D221">
            <v>20.5</v>
          </cell>
          <cell r="E221">
            <v>27</v>
          </cell>
          <cell r="F221">
            <v>18.270690938664693</v>
          </cell>
          <cell r="G221">
            <v>3.942260213</v>
          </cell>
          <cell r="H221">
            <v>18.248353391897801</v>
          </cell>
          <cell r="I221">
            <v>3.9518684309999998</v>
          </cell>
          <cell r="J221">
            <v>18.609538183375015</v>
          </cell>
          <cell r="K221">
            <v>4.003212166</v>
          </cell>
          <cell r="L221">
            <v>18.679493444537343</v>
          </cell>
          <cell r="M221">
            <v>4.0733068579999996</v>
          </cell>
          <cell r="N221">
            <v>18.999037496579113</v>
          </cell>
          <cell r="O221">
            <v>4.1704140809999997</v>
          </cell>
          <cell r="P221">
            <v>19.195499382114619</v>
          </cell>
          <cell r="Q221">
            <v>4.299091411</v>
          </cell>
          <cell r="R221">
            <v>19.315436386257286</v>
          </cell>
          <cell r="S221">
            <v>4.4062253809999996</v>
          </cell>
          <cell r="T221">
            <v>19.658149780605982</v>
          </cell>
          <cell r="U221">
            <v>4.5375394800000004</v>
          </cell>
          <cell r="V221">
            <v>19.876823210513507</v>
          </cell>
          <cell r="W221">
            <v>4.6827586270000001</v>
          </cell>
          <cell r="X221">
            <v>20.172554470658703</v>
          </cell>
          <cell r="Y221">
            <v>4.8487457909999998</v>
          </cell>
          <cell r="Z221">
            <v>21.928308069365741</v>
          </cell>
          <cell r="AA221">
            <v>5.7110813609999997</v>
          </cell>
          <cell r="AB221">
            <v>24.873788521268285</v>
          </cell>
          <cell r="AC221">
            <v>6.4562811560000002</v>
          </cell>
          <cell r="AD221">
            <v>26.291720749748201</v>
          </cell>
          <cell r="AE221">
            <v>6.8152279460000003</v>
          </cell>
          <cell r="AF221">
            <v>27.26573795811289</v>
          </cell>
          <cell r="AG221">
            <v>6.9851969929999997</v>
          </cell>
        </row>
        <row r="222">
          <cell r="B222" t="str">
            <v>MONSALL</v>
          </cell>
          <cell r="C222">
            <v>21</v>
          </cell>
          <cell r="D222">
            <v>18</v>
          </cell>
          <cell r="E222">
            <v>27.5</v>
          </cell>
          <cell r="F222">
            <v>9.5292491843750788</v>
          </cell>
          <cell r="G222">
            <v>2.1622578E-2</v>
          </cell>
          <cell r="H222">
            <v>9.4421173134874028</v>
          </cell>
          <cell r="I222">
            <v>2.5960246999999999E-2</v>
          </cell>
          <cell r="J222">
            <v>9.4851685807004635</v>
          </cell>
          <cell r="K222">
            <v>3.0425588999999999E-2</v>
          </cell>
          <cell r="L222">
            <v>9.5561838551941971</v>
          </cell>
          <cell r="M222">
            <v>3.5020123E-2</v>
          </cell>
          <cell r="N222">
            <v>9.5984206409421944</v>
          </cell>
          <cell r="O222">
            <v>3.9855331000000001E-2</v>
          </cell>
          <cell r="P222">
            <v>9.6200790992982661</v>
          </cell>
          <cell r="Q222">
            <v>4.5032413E-2</v>
          </cell>
          <cell r="R222">
            <v>9.6825966560242058</v>
          </cell>
          <cell r="S222">
            <v>5.0309352000000002E-2</v>
          </cell>
          <cell r="T222">
            <v>9.726542593103396</v>
          </cell>
          <cell r="U222">
            <v>5.5773571000000001E-2</v>
          </cell>
          <cell r="V222">
            <v>9.7613944454183255</v>
          </cell>
          <cell r="W222">
            <v>6.1435473999999997E-2</v>
          </cell>
          <cell r="X222">
            <v>9.7710397806083193</v>
          </cell>
          <cell r="Y222">
            <v>6.7680451000000003E-2</v>
          </cell>
          <cell r="Z222">
            <v>9.9211714847643258</v>
          </cell>
          <cell r="AA222">
            <v>9.9041765000000004E-2</v>
          </cell>
          <cell r="AB222">
            <v>10.074007603750477</v>
          </cell>
          <cell r="AC222">
            <v>0.26942130600000003</v>
          </cell>
          <cell r="AD222">
            <v>10.218250672561222</v>
          </cell>
          <cell r="AE222">
            <v>0.42924105299999998</v>
          </cell>
          <cell r="AF222">
            <v>10.332708501889403</v>
          </cell>
          <cell r="AG222">
            <v>0.47829431500000003</v>
          </cell>
        </row>
        <row r="223">
          <cell r="B223" t="str">
            <v>MONTON</v>
          </cell>
          <cell r="C223">
            <v>17.5</v>
          </cell>
          <cell r="D223">
            <v>15.8</v>
          </cell>
          <cell r="E223">
            <v>21</v>
          </cell>
          <cell r="F223">
            <v>10.632251314513834</v>
          </cell>
          <cell r="G223">
            <v>3.0735227140000001</v>
          </cell>
          <cell r="H223">
            <v>10.496647264490417</v>
          </cell>
          <cell r="I223">
            <v>3.057285389</v>
          </cell>
          <cell r="J223">
            <v>10.692871356140103</v>
          </cell>
          <cell r="K223">
            <v>3.1197551649999999</v>
          </cell>
          <cell r="L223">
            <v>10.882383556593073</v>
          </cell>
          <cell r="M223">
            <v>3.186008497</v>
          </cell>
          <cell r="N223">
            <v>11.147614390548018</v>
          </cell>
          <cell r="O223">
            <v>3.2686559100000001</v>
          </cell>
          <cell r="P223">
            <v>11.448441808195426</v>
          </cell>
          <cell r="Q223">
            <v>3.3753961370000001</v>
          </cell>
          <cell r="R223">
            <v>11.715731480435194</v>
          </cell>
          <cell r="S223">
            <v>3.4929031410000002</v>
          </cell>
          <cell r="T223">
            <v>12.088836816477061</v>
          </cell>
          <cell r="U223">
            <v>3.6342063480000002</v>
          </cell>
          <cell r="V223">
            <v>12.431103744609686</v>
          </cell>
          <cell r="W223">
            <v>3.7925688200000001</v>
          </cell>
          <cell r="X223">
            <v>12.87926254229945</v>
          </cell>
          <cell r="Y223">
            <v>3.9730662410000002</v>
          </cell>
          <cell r="Z223">
            <v>15.010614156588835</v>
          </cell>
          <cell r="AA223">
            <v>4.8850632579999997</v>
          </cell>
          <cell r="AB223">
            <v>16.76183090438802</v>
          </cell>
          <cell r="AC223">
            <v>5.6805766919999998</v>
          </cell>
          <cell r="AD223">
            <v>17.594730357087958</v>
          </cell>
          <cell r="AE223">
            <v>6.1396824099999998</v>
          </cell>
          <cell r="AF223">
            <v>18.054014131280418</v>
          </cell>
          <cell r="AG223">
            <v>6.426335999</v>
          </cell>
        </row>
        <row r="224">
          <cell r="B224" t="str">
            <v>MOORSIDE</v>
          </cell>
          <cell r="C224">
            <v>17.5</v>
          </cell>
          <cell r="D224">
            <v>15.8</v>
          </cell>
          <cell r="E224">
            <v>21</v>
          </cell>
          <cell r="F224">
            <v>8.3237933754321354</v>
          </cell>
          <cell r="G224">
            <v>2.3552785030000001</v>
          </cell>
          <cell r="H224">
            <v>8.3829237588333143</v>
          </cell>
          <cell r="I224">
            <v>2.3225167949999999</v>
          </cell>
          <cell r="J224">
            <v>8.6480124568580266</v>
          </cell>
          <cell r="K224">
            <v>2.3563515210000001</v>
          </cell>
          <cell r="L224">
            <v>8.767855309336074</v>
          </cell>
          <cell r="M224">
            <v>2.3939730140000002</v>
          </cell>
          <cell r="N224">
            <v>8.8450780423638626</v>
          </cell>
          <cell r="O224">
            <v>2.4409046929999998</v>
          </cell>
          <cell r="P224">
            <v>9.0390904667422305</v>
          </cell>
          <cell r="Q224">
            <v>2.5006843010000002</v>
          </cell>
          <cell r="R224">
            <v>9.1788767329223759</v>
          </cell>
          <cell r="S224">
            <v>2.5681114269999998</v>
          </cell>
          <cell r="T224">
            <v>9.3494225164177074</v>
          </cell>
          <cell r="U224">
            <v>2.652465243</v>
          </cell>
          <cell r="V224">
            <v>9.5111026746024905</v>
          </cell>
          <cell r="W224">
            <v>2.7463670269999998</v>
          </cell>
          <cell r="X224">
            <v>9.7499071965692181</v>
          </cell>
          <cell r="Y224">
            <v>2.855145212</v>
          </cell>
          <cell r="Z224">
            <v>10.985319176123376</v>
          </cell>
          <cell r="AA224">
            <v>3.403353837</v>
          </cell>
          <cell r="AB224">
            <v>12.330661148350757</v>
          </cell>
          <cell r="AC224">
            <v>3.8812064930000001</v>
          </cell>
          <cell r="AD224">
            <v>12.847616885899797</v>
          </cell>
          <cell r="AE224">
            <v>4.1293444619999997</v>
          </cell>
          <cell r="AF224">
            <v>12.986443529153444</v>
          </cell>
          <cell r="AG224">
            <v>4.2595615709999999</v>
          </cell>
        </row>
        <row r="225">
          <cell r="B225" t="str">
            <v>MORTON PARK &amp; PIRELLI</v>
          </cell>
          <cell r="C225">
            <v>28</v>
          </cell>
          <cell r="D225">
            <v>24.5</v>
          </cell>
          <cell r="E225">
            <v>32</v>
          </cell>
          <cell r="F225">
            <v>19.557010015360042</v>
          </cell>
          <cell r="G225">
            <v>6.4486722649999999</v>
          </cell>
          <cell r="H225">
            <v>19.294367068322853</v>
          </cell>
          <cell r="I225">
            <v>6.3512405669999996</v>
          </cell>
          <cell r="J225">
            <v>19.407394432897863</v>
          </cell>
          <cell r="K225">
            <v>6.4291068750000004</v>
          </cell>
          <cell r="L225">
            <v>19.618530604601766</v>
          </cell>
          <cell r="M225">
            <v>6.5189234980000004</v>
          </cell>
          <cell r="N225">
            <v>23.062785856763245</v>
          </cell>
          <cell r="O225">
            <v>6.6435134290000004</v>
          </cell>
          <cell r="P225">
            <v>26.27040368202201</v>
          </cell>
          <cell r="Q225">
            <v>6.8187400440000001</v>
          </cell>
          <cell r="R225">
            <v>29.571857548727024</v>
          </cell>
          <cell r="S225">
            <v>7.0161169900000004</v>
          </cell>
          <cell r="T225">
            <v>33.05555710775684</v>
          </cell>
          <cell r="U225">
            <v>7.2513170120000003</v>
          </cell>
          <cell r="V225">
            <v>35.577221346119913</v>
          </cell>
          <cell r="W225">
            <v>7.5264521200000001</v>
          </cell>
          <cell r="X225">
            <v>38.071383538422879</v>
          </cell>
          <cell r="Y225">
            <v>7.8604671599999998</v>
          </cell>
          <cell r="Z225">
            <v>44.486027461103106</v>
          </cell>
          <cell r="AA225">
            <v>9.5676467360000004</v>
          </cell>
          <cell r="AB225">
            <v>46.554152451614456</v>
          </cell>
          <cell r="AC225">
            <v>11.010948109999999</v>
          </cell>
          <cell r="AD225">
            <v>47.220943200428195</v>
          </cell>
          <cell r="AE225">
            <v>11.62844917</v>
          </cell>
          <cell r="AF225">
            <v>47.297624001284674</v>
          </cell>
          <cell r="AG225">
            <v>11.89045121</v>
          </cell>
        </row>
        <row r="226">
          <cell r="B226" t="str">
            <v>MOSLEY RD</v>
          </cell>
          <cell r="C226">
            <v>16.5</v>
          </cell>
          <cell r="D226">
            <v>16.5</v>
          </cell>
          <cell r="E226">
            <v>21</v>
          </cell>
          <cell r="F226">
            <v>13.05617480490414</v>
          </cell>
          <cell r="G226">
            <v>4.2129921289999999</v>
          </cell>
          <cell r="H226">
            <v>13.664255240840179</v>
          </cell>
          <cell r="I226">
            <v>4.1015306960000002</v>
          </cell>
          <cell r="J226">
            <v>14.745383768713925</v>
          </cell>
          <cell r="K226">
            <v>4.1696838840000003</v>
          </cell>
          <cell r="L226">
            <v>15.020512056939086</v>
          </cell>
          <cell r="M226">
            <v>4.2201294809999998</v>
          </cell>
          <cell r="N226">
            <v>15.267029474468764</v>
          </cell>
          <cell r="O226">
            <v>4.2677251959999998</v>
          </cell>
          <cell r="P226">
            <v>15.443448630725536</v>
          </cell>
          <cell r="Q226">
            <v>4.3133789550000001</v>
          </cell>
          <cell r="R226">
            <v>15.659020154816176</v>
          </cell>
          <cell r="S226">
            <v>4.3525062639999996</v>
          </cell>
          <cell r="T226">
            <v>15.883097189052311</v>
          </cell>
          <cell r="U226">
            <v>4.3841574569999997</v>
          </cell>
          <cell r="V226">
            <v>16.078899780955304</v>
          </cell>
          <cell r="W226">
            <v>4.4080677919999998</v>
          </cell>
          <cell r="X226">
            <v>16.235697749553495</v>
          </cell>
          <cell r="Y226">
            <v>4.4270765059999997</v>
          </cell>
          <cell r="Z226">
            <v>17.184178530311407</v>
          </cell>
          <cell r="AA226">
            <v>4.4827873570000003</v>
          </cell>
          <cell r="AB226">
            <v>18.477972525148108</v>
          </cell>
          <cell r="AC226">
            <v>4.4986437969999997</v>
          </cell>
          <cell r="AD226">
            <v>19.327251731506859</v>
          </cell>
          <cell r="AE226">
            <v>4.4765789250000001</v>
          </cell>
          <cell r="AF226">
            <v>19.935811728733317</v>
          </cell>
          <cell r="AG226">
            <v>4.4260333620000001</v>
          </cell>
        </row>
        <row r="227">
          <cell r="B227" t="str">
            <v>MOSS LANE</v>
          </cell>
          <cell r="C227">
            <v>22.9</v>
          </cell>
          <cell r="D227">
            <v>20.5</v>
          </cell>
          <cell r="E227">
            <v>27</v>
          </cell>
          <cell r="F227">
            <v>20.210514778036291</v>
          </cell>
          <cell r="G227">
            <v>7.2651419260000001</v>
          </cell>
          <cell r="H227">
            <v>20.975814634178434</v>
          </cell>
          <cell r="I227">
            <v>7.1665459260000004</v>
          </cell>
          <cell r="J227">
            <v>22.154065358830785</v>
          </cell>
          <cell r="K227">
            <v>7.2777565969999998</v>
          </cell>
          <cell r="L227">
            <v>22.451865697554993</v>
          </cell>
          <cell r="M227">
            <v>7.3980539480000003</v>
          </cell>
          <cell r="N227">
            <v>22.754682495738841</v>
          </cell>
          <cell r="O227">
            <v>7.5454265290000002</v>
          </cell>
          <cell r="P227">
            <v>23.119880021687319</v>
          </cell>
          <cell r="Q227">
            <v>7.7274715709999997</v>
          </cell>
          <cell r="R227">
            <v>23.630447889413681</v>
          </cell>
          <cell r="S227">
            <v>7.92942825</v>
          </cell>
          <cell r="T227">
            <v>24.182498016964388</v>
          </cell>
          <cell r="U227">
            <v>8.1785486069999997</v>
          </cell>
          <cell r="V227">
            <v>24.571040048181086</v>
          </cell>
          <cell r="W227">
            <v>8.4573814200000008</v>
          </cell>
          <cell r="X227">
            <v>25.188601814097421</v>
          </cell>
          <cell r="Y227">
            <v>8.7727197050000001</v>
          </cell>
          <cell r="Z227">
            <v>28.045865474760419</v>
          </cell>
          <cell r="AA227">
            <v>10.39765641</v>
          </cell>
          <cell r="AB227">
            <v>30.693664146873441</v>
          </cell>
          <cell r="AC227">
            <v>11.80967154</v>
          </cell>
          <cell r="AD227">
            <v>31.864622890388876</v>
          </cell>
          <cell r="AE227">
            <v>12.58199055</v>
          </cell>
          <cell r="AF227">
            <v>32.353718474081532</v>
          </cell>
          <cell r="AG227">
            <v>13.01945976</v>
          </cell>
        </row>
        <row r="228">
          <cell r="B228" t="str">
            <v>MOSS NOOK PRIMARY</v>
          </cell>
          <cell r="C228">
            <v>32</v>
          </cell>
          <cell r="D228">
            <v>28.5</v>
          </cell>
          <cell r="E228">
            <v>38</v>
          </cell>
          <cell r="F228">
            <v>13.705346706232358</v>
          </cell>
          <cell r="G228">
            <v>3.8542919279999999</v>
          </cell>
          <cell r="H228">
            <v>13.96971890505724</v>
          </cell>
          <cell r="I228">
            <v>3.8102000189999998</v>
          </cell>
          <cell r="J228">
            <v>14.700734228347658</v>
          </cell>
          <cell r="K228">
            <v>3.8950833170000001</v>
          </cell>
          <cell r="L228">
            <v>14.904784346136498</v>
          </cell>
          <cell r="M228">
            <v>3.9851702489999998</v>
          </cell>
          <cell r="N228">
            <v>15.098487156243005</v>
          </cell>
          <cell r="O228">
            <v>4.091911412</v>
          </cell>
          <cell r="P228">
            <v>15.313120528745332</v>
          </cell>
          <cell r="Q228">
            <v>4.2209007669999998</v>
          </cell>
          <cell r="R228">
            <v>15.538128587671871</v>
          </cell>
          <cell r="S228">
            <v>4.3619033260000002</v>
          </cell>
          <cell r="T228">
            <v>15.792904055815084</v>
          </cell>
          <cell r="U228">
            <v>4.533068654</v>
          </cell>
          <cell r="V228">
            <v>16.065232383670704</v>
          </cell>
          <cell r="W228">
            <v>4.7199305220000003</v>
          </cell>
          <cell r="X228">
            <v>16.365547367511496</v>
          </cell>
          <cell r="Y228">
            <v>4.9291169019999996</v>
          </cell>
          <cell r="Z228">
            <v>17.652046641638726</v>
          </cell>
          <cell r="AA228">
            <v>6.0416251020000002</v>
          </cell>
          <cell r="AB228">
            <v>19.213155657802957</v>
          </cell>
          <cell r="AC228">
            <v>7.0141906130000002</v>
          </cell>
          <cell r="AD228">
            <v>20.262368535632376</v>
          </cell>
          <cell r="AE228">
            <v>7.5360115560000001</v>
          </cell>
          <cell r="AF228">
            <v>20.932837469455457</v>
          </cell>
          <cell r="AG228">
            <v>7.8231176079999996</v>
          </cell>
        </row>
        <row r="229">
          <cell r="B229" t="str">
            <v>MOSS SIDE (Leyland) &amp; SEVEN STARS</v>
          </cell>
          <cell r="C229">
            <v>21.2</v>
          </cell>
          <cell r="D229">
            <v>20.5</v>
          </cell>
          <cell r="E229">
            <v>27.5</v>
          </cell>
          <cell r="F229">
            <v>16.524308356358869</v>
          </cell>
          <cell r="G229">
            <v>4.8373864790000001</v>
          </cell>
          <cell r="H229">
            <v>16.260146233538503</v>
          </cell>
          <cell r="I229">
            <v>4.8124092440000004</v>
          </cell>
          <cell r="J229">
            <v>16.470371313120495</v>
          </cell>
          <cell r="K229">
            <v>4.899965892</v>
          </cell>
          <cell r="L229">
            <v>16.695715749169125</v>
          </cell>
          <cell r="M229">
            <v>4.9981121389999998</v>
          </cell>
          <cell r="N229">
            <v>17.01911107639464</v>
          </cell>
          <cell r="O229">
            <v>5.1266359919999998</v>
          </cell>
          <cell r="P229">
            <v>17.27271716687283</v>
          </cell>
          <cell r="Q229">
            <v>5.2964473390000002</v>
          </cell>
          <cell r="R229">
            <v>17.544401696866281</v>
          </cell>
          <cell r="S229">
            <v>5.4853458709999998</v>
          </cell>
          <cell r="T229">
            <v>17.89075691719988</v>
          </cell>
          <cell r="U229">
            <v>5.6859709880000002</v>
          </cell>
          <cell r="V229">
            <v>18.228291110219221</v>
          </cell>
          <cell r="W229">
            <v>5.866203262</v>
          </cell>
          <cell r="X229">
            <v>18.608707431807748</v>
          </cell>
          <cell r="Y229">
            <v>6.0708203799999998</v>
          </cell>
          <cell r="Z229">
            <v>20.493672209456989</v>
          </cell>
          <cell r="AA229">
            <v>7.1011820219999997</v>
          </cell>
          <cell r="AB229">
            <v>22.485820757694071</v>
          </cell>
          <cell r="AC229">
            <v>7.9775559879999998</v>
          </cell>
          <cell r="AD229">
            <v>23.509393062473759</v>
          </cell>
          <cell r="AE229">
            <v>8.4495274990000002</v>
          </cell>
          <cell r="AF229">
            <v>24.016224639076722</v>
          </cell>
          <cell r="AG229">
            <v>8.6971311890000003</v>
          </cell>
        </row>
        <row r="230">
          <cell r="B230" t="str">
            <v>MOSS SIDE (Longsight)</v>
          </cell>
          <cell r="C230">
            <v>22.9</v>
          </cell>
          <cell r="D230">
            <v>20.5</v>
          </cell>
          <cell r="E230">
            <v>27</v>
          </cell>
          <cell r="F230">
            <v>15.676643676981227</v>
          </cell>
          <cell r="G230">
            <v>7.0120381719999996</v>
          </cell>
          <cell r="H230">
            <v>15.763723805511137</v>
          </cell>
          <cell r="I230">
            <v>6.8720322100000004</v>
          </cell>
          <cell r="J230">
            <v>16.435685126184381</v>
          </cell>
          <cell r="K230">
            <v>6.9811215889999998</v>
          </cell>
          <cell r="L230">
            <v>18.708386095088958</v>
          </cell>
          <cell r="M230">
            <v>7.0723347209999998</v>
          </cell>
          <cell r="N230">
            <v>20.89623014353948</v>
          </cell>
          <cell r="O230">
            <v>7.172826326</v>
          </cell>
          <cell r="P230">
            <v>23.235103075049732</v>
          </cell>
          <cell r="Q230">
            <v>7.2866801490000004</v>
          </cell>
          <cell r="R230">
            <v>25.446447591309692</v>
          </cell>
          <cell r="S230">
            <v>7.4005442779999999</v>
          </cell>
          <cell r="T230">
            <v>27.740265772316519</v>
          </cell>
          <cell r="U230">
            <v>7.5193454849999997</v>
          </cell>
          <cell r="V230">
            <v>28.951083546712869</v>
          </cell>
          <cell r="W230">
            <v>7.6437308240000004</v>
          </cell>
          <cell r="X230">
            <v>30.318966533063836</v>
          </cell>
          <cell r="Y230">
            <v>7.7835041519999999</v>
          </cell>
          <cell r="Z230">
            <v>32.592733886785851</v>
          </cell>
          <cell r="AA230">
            <v>8.5300893660000003</v>
          </cell>
          <cell r="AB230">
            <v>34.450046335706645</v>
          </cell>
          <cell r="AC230">
            <v>9.0483801059999998</v>
          </cell>
          <cell r="AD230">
            <v>35.576186036778779</v>
          </cell>
          <cell r="AE230">
            <v>9.2633232910000007</v>
          </cell>
          <cell r="AF230">
            <v>36.464535870838432</v>
          </cell>
          <cell r="AG230">
            <v>9.3794635199999998</v>
          </cell>
        </row>
        <row r="231">
          <cell r="B231" t="str">
            <v>MOSSLEY</v>
          </cell>
          <cell r="C231">
            <v>22.9</v>
          </cell>
          <cell r="D231">
            <v>20.5</v>
          </cell>
          <cell r="E231">
            <v>27.5</v>
          </cell>
          <cell r="F231">
            <v>12.048596681661804</v>
          </cell>
          <cell r="G231">
            <v>3.5885669939999998</v>
          </cell>
          <cell r="H231">
            <v>12.000323311819187</v>
          </cell>
          <cell r="I231">
            <v>3.5457287719999999</v>
          </cell>
          <cell r="J231">
            <v>12.163891071218321</v>
          </cell>
          <cell r="K231">
            <v>3.6147674570000001</v>
          </cell>
          <cell r="L231">
            <v>12.398903982839032</v>
          </cell>
          <cell r="M231">
            <v>3.693381703</v>
          </cell>
          <cell r="N231">
            <v>12.588052166582402</v>
          </cell>
          <cell r="O231">
            <v>3.7930888949999999</v>
          </cell>
          <cell r="P231">
            <v>12.881166863381495</v>
          </cell>
          <cell r="Q231">
            <v>3.9190350509999998</v>
          </cell>
          <cell r="R231">
            <v>13.23284624871291</v>
          </cell>
          <cell r="S231">
            <v>4.062683593</v>
          </cell>
          <cell r="T231">
            <v>13.649332832780219</v>
          </cell>
          <cell r="U231">
            <v>4.2425936589999997</v>
          </cell>
          <cell r="V231">
            <v>14.035833905372366</v>
          </cell>
          <cell r="W231">
            <v>4.4462764940000001</v>
          </cell>
          <cell r="X231">
            <v>14.528832649780975</v>
          </cell>
          <cell r="Y231">
            <v>4.6802766819999997</v>
          </cell>
          <cell r="Z231">
            <v>16.864205761073649</v>
          </cell>
          <cell r="AA231">
            <v>5.9280606269999998</v>
          </cell>
          <cell r="AB231">
            <v>18.759914281376041</v>
          </cell>
          <cell r="AC231">
            <v>7.0406789239999998</v>
          </cell>
          <cell r="AD231">
            <v>19.484256759843376</v>
          </cell>
          <cell r="AE231">
            <v>7.5526343130000004</v>
          </cell>
          <cell r="AF231">
            <v>19.637083403905834</v>
          </cell>
          <cell r="AG231">
            <v>7.8344741229999997</v>
          </cell>
        </row>
        <row r="232">
          <cell r="B232" t="str">
            <v>MOUNT ST</v>
          </cell>
          <cell r="C232">
            <v>22.9</v>
          </cell>
          <cell r="D232">
            <v>20.5</v>
          </cell>
          <cell r="E232">
            <v>27.5</v>
          </cell>
          <cell r="F232">
            <v>10.487000655342163</v>
          </cell>
          <cell r="G232">
            <v>2.959354426</v>
          </cell>
          <cell r="H232">
            <v>10.588081687634459</v>
          </cell>
          <cell r="I232">
            <v>2.9174467000000002</v>
          </cell>
          <cell r="J232">
            <v>11.258307074447387</v>
          </cell>
          <cell r="K232">
            <v>2.9953024720000001</v>
          </cell>
          <cell r="L232">
            <v>11.541155703255155</v>
          </cell>
          <cell r="M232">
            <v>3.0715053380000001</v>
          </cell>
          <cell r="N232">
            <v>11.775612513025607</v>
          </cell>
          <cell r="O232">
            <v>3.156856506</v>
          </cell>
          <cell r="P232">
            <v>12.199025008676017</v>
          </cell>
          <cell r="Q232">
            <v>3.2576804049999999</v>
          </cell>
          <cell r="R232">
            <v>12.421212037001617</v>
          </cell>
          <cell r="S232">
            <v>3.3662626950000001</v>
          </cell>
          <cell r="T232">
            <v>12.796512607321061</v>
          </cell>
          <cell r="U232">
            <v>3.4944481029999999</v>
          </cell>
          <cell r="V232">
            <v>13.142002361138218</v>
          </cell>
          <cell r="W232">
            <v>3.635432024</v>
          </cell>
          <cell r="X232">
            <v>13.601057961436975</v>
          </cell>
          <cell r="Y232">
            <v>3.794046357</v>
          </cell>
          <cell r="Z232">
            <v>15.73232885301022</v>
          </cell>
          <cell r="AA232">
            <v>4.5798017560000002</v>
          </cell>
          <cell r="AB232">
            <v>17.713121411681669</v>
          </cell>
          <cell r="AC232">
            <v>5.2539999809999998</v>
          </cell>
          <cell r="AD232">
            <v>18.741691891386154</v>
          </cell>
          <cell r="AE232">
            <v>5.635990616</v>
          </cell>
          <cell r="AF232">
            <v>19.439252577672342</v>
          </cell>
          <cell r="AG232">
            <v>5.8527960050000001</v>
          </cell>
        </row>
        <row r="233">
          <cell r="B233" t="str">
            <v>MUSGRAVE RD</v>
          </cell>
          <cell r="C233">
            <v>21.9</v>
          </cell>
          <cell r="D233">
            <v>20.5</v>
          </cell>
          <cell r="E233">
            <v>27.5</v>
          </cell>
          <cell r="F233">
            <v>12.401919239401119</v>
          </cell>
          <cell r="G233">
            <v>3.965356264</v>
          </cell>
          <cell r="H233">
            <v>12.257800449002984</v>
          </cell>
          <cell r="I233">
            <v>3.9118249170000001</v>
          </cell>
          <cell r="J233">
            <v>12.476929984820192</v>
          </cell>
          <cell r="K233">
            <v>3.9680067929999998</v>
          </cell>
          <cell r="L233">
            <v>12.621893669800802</v>
          </cell>
          <cell r="M233">
            <v>4.0304855780000004</v>
          </cell>
          <cell r="N233">
            <v>12.841600449096491</v>
          </cell>
          <cell r="O233">
            <v>4.110749116</v>
          </cell>
          <cell r="P233">
            <v>13.023962491914329</v>
          </cell>
          <cell r="Q233">
            <v>4.211592864</v>
          </cell>
          <cell r="R233">
            <v>13.405012144919786</v>
          </cell>
          <cell r="S233">
            <v>4.3263571750000001</v>
          </cell>
          <cell r="T233">
            <v>13.691260411376375</v>
          </cell>
          <cell r="U233">
            <v>4.4703886839999996</v>
          </cell>
          <cell r="V233">
            <v>13.932355573430552</v>
          </cell>
          <cell r="W233">
            <v>4.6329290370000002</v>
          </cell>
          <cell r="X233">
            <v>14.376988461926018</v>
          </cell>
          <cell r="Y233">
            <v>4.8199193280000001</v>
          </cell>
          <cell r="Z233">
            <v>16.128286723771289</v>
          </cell>
          <cell r="AA233">
            <v>5.7785615440000004</v>
          </cell>
          <cell r="AB233">
            <v>17.58176951977665</v>
          </cell>
          <cell r="AC233">
            <v>6.6188279550000004</v>
          </cell>
          <cell r="AD233">
            <v>18.188877092866679</v>
          </cell>
          <cell r="AE233">
            <v>7.0893008289999999</v>
          </cell>
          <cell r="AF233">
            <v>18.225953325604177</v>
          </cell>
          <cell r="AG233">
            <v>7.3565903580000001</v>
          </cell>
        </row>
        <row r="234">
          <cell r="B234" t="str">
            <v>NELSON</v>
          </cell>
          <cell r="C234">
            <v>20.5</v>
          </cell>
          <cell r="D234">
            <v>18</v>
          </cell>
          <cell r="E234">
            <v>27.5</v>
          </cell>
          <cell r="F234">
            <v>16.752172986704558</v>
          </cell>
          <cell r="G234">
            <v>5.5349645860000001</v>
          </cell>
          <cell r="H234">
            <v>16.627750520643414</v>
          </cell>
          <cell r="I234">
            <v>5.4244521800000003</v>
          </cell>
          <cell r="J234">
            <v>16.981192275963814</v>
          </cell>
          <cell r="K234">
            <v>5.4968979869999997</v>
          </cell>
          <cell r="L234">
            <v>17.149305440672268</v>
          </cell>
          <cell r="M234">
            <v>5.5654301469999998</v>
          </cell>
          <cell r="N234">
            <v>17.360767487738041</v>
          </cell>
          <cell r="O234">
            <v>5.6483728739999997</v>
          </cell>
          <cell r="P234">
            <v>17.57574057214056</v>
          </cell>
          <cell r="Q234">
            <v>5.7438508129999999</v>
          </cell>
          <cell r="R234">
            <v>17.816497704759161</v>
          </cell>
          <cell r="S234">
            <v>5.8527785940000001</v>
          </cell>
          <cell r="T234">
            <v>18.053665521294075</v>
          </cell>
          <cell r="U234">
            <v>5.9806374729999998</v>
          </cell>
          <cell r="V234">
            <v>18.311651327690008</v>
          </cell>
          <cell r="W234">
            <v>6.1224348180000003</v>
          </cell>
          <cell r="X234">
            <v>18.598447579221428</v>
          </cell>
          <cell r="Y234">
            <v>6.2832631059999997</v>
          </cell>
          <cell r="Z234">
            <v>19.850785608273895</v>
          </cell>
          <cell r="AA234">
            <v>7.0425775310000001</v>
          </cell>
          <cell r="AB234">
            <v>21.971582782144189</v>
          </cell>
          <cell r="AC234">
            <v>7.6816548410000003</v>
          </cell>
          <cell r="AD234">
            <v>23.281758321055293</v>
          </cell>
          <cell r="AE234">
            <v>7.9989354019999999</v>
          </cell>
          <cell r="AF234">
            <v>24.098537838270634</v>
          </cell>
          <cell r="AG234">
            <v>8.1337590990000006</v>
          </cell>
        </row>
        <row r="235">
          <cell r="B235" t="str">
            <v>NEW MOSTON</v>
          </cell>
          <cell r="C235">
            <v>22.9</v>
          </cell>
          <cell r="D235">
            <v>20.5</v>
          </cell>
          <cell r="E235">
            <v>27.5</v>
          </cell>
          <cell r="F235">
            <v>11.707258374302203</v>
          </cell>
          <cell r="G235">
            <v>3.0548363529999998</v>
          </cell>
          <cell r="H235">
            <v>11.678098086470801</v>
          </cell>
          <cell r="I235">
            <v>3.0384492490000001</v>
          </cell>
          <cell r="J235">
            <v>12.013887582279784</v>
          </cell>
          <cell r="K235">
            <v>3.102492807</v>
          </cell>
          <cell r="L235">
            <v>12.259903115906843</v>
          </cell>
          <cell r="M235">
            <v>3.1769349830000002</v>
          </cell>
          <cell r="N235">
            <v>12.513406538195008</v>
          </cell>
          <cell r="O235">
            <v>3.270951304</v>
          </cell>
          <cell r="P235">
            <v>12.887375451041008</v>
          </cell>
          <cell r="Q235">
            <v>3.3891765700000001</v>
          </cell>
          <cell r="R235">
            <v>13.231110015662653</v>
          </cell>
          <cell r="S235">
            <v>3.4908559850000001</v>
          </cell>
          <cell r="T235">
            <v>13.602624693698203</v>
          </cell>
          <cell r="U235">
            <v>3.6035266520000002</v>
          </cell>
          <cell r="V235">
            <v>14.041493513835103</v>
          </cell>
          <cell r="W235">
            <v>3.7322118959999999</v>
          </cell>
          <cell r="X235">
            <v>14.588510362002951</v>
          </cell>
          <cell r="Y235">
            <v>3.8815486720000001</v>
          </cell>
          <cell r="Z235">
            <v>17.299156691546475</v>
          </cell>
          <cell r="AA235">
            <v>4.5854505730000001</v>
          </cell>
          <cell r="AB235">
            <v>19.649878932873328</v>
          </cell>
          <cell r="AC235">
            <v>5.1664751710000001</v>
          </cell>
          <cell r="AD235">
            <v>20.5032032528268</v>
          </cell>
          <cell r="AE235">
            <v>5.459012725</v>
          </cell>
          <cell r="AF235">
            <v>20.807985894339243</v>
          </cell>
          <cell r="AG235">
            <v>5.640485558</v>
          </cell>
        </row>
        <row r="236">
          <cell r="B236" t="str">
            <v>NEWBIGGIN ON LUNE</v>
          </cell>
          <cell r="C236">
            <v>1.5</v>
          </cell>
          <cell r="D236">
            <v>1.5</v>
          </cell>
          <cell r="E236">
            <v>3</v>
          </cell>
          <cell r="F236">
            <v>0.89503612446190295</v>
          </cell>
          <cell r="G236">
            <v>0.117549135</v>
          </cell>
          <cell r="H236">
            <v>0.89394993084764773</v>
          </cell>
          <cell r="I236">
            <v>0.12231170199999999</v>
          </cell>
          <cell r="J236">
            <v>0.91739058125588213</v>
          </cell>
          <cell r="K236">
            <v>0.13086855999999999</v>
          </cell>
          <cell r="L236">
            <v>0.9412368397965567</v>
          </cell>
          <cell r="M236">
            <v>0.14078575500000001</v>
          </cell>
          <cell r="N236">
            <v>0.97166895342364523</v>
          </cell>
          <cell r="O236">
            <v>0.152138249</v>
          </cell>
          <cell r="P236">
            <v>0.99769114415379057</v>
          </cell>
          <cell r="Q236">
            <v>0.16555750399999999</v>
          </cell>
          <cell r="R236">
            <v>1.0225189488667066</v>
          </cell>
          <cell r="S236">
            <v>0.179574965</v>
          </cell>
          <cell r="T236">
            <v>1.0560039443293312</v>
          </cell>
          <cell r="U236">
            <v>0.19652781899999999</v>
          </cell>
          <cell r="V236">
            <v>1.0847639263475501</v>
          </cell>
          <cell r="W236">
            <v>0.21411411799999999</v>
          </cell>
          <cell r="X236">
            <v>1.1229007494373984</v>
          </cell>
          <cell r="Y236">
            <v>0.235306346</v>
          </cell>
          <cell r="Z236">
            <v>1.4401259938527027</v>
          </cell>
          <cell r="AA236">
            <v>0.358651569</v>
          </cell>
          <cell r="AB236">
            <v>1.9152553743666263</v>
          </cell>
          <cell r="AC236">
            <v>0.42898551899999998</v>
          </cell>
          <cell r="AD236">
            <v>2.0866626162874775</v>
          </cell>
          <cell r="AE236">
            <v>0.45897538799999998</v>
          </cell>
          <cell r="AF236">
            <v>2.141112602997346</v>
          </cell>
          <cell r="AG236">
            <v>0.47259640400000003</v>
          </cell>
        </row>
        <row r="237">
          <cell r="B237" t="str">
            <v>NEWBY</v>
          </cell>
          <cell r="C237">
            <v>7</v>
          </cell>
          <cell r="D237">
            <v>7</v>
          </cell>
          <cell r="E237">
            <v>14</v>
          </cell>
          <cell r="F237">
            <v>5.3958885376398564</v>
          </cell>
          <cell r="G237">
            <v>1.613233964</v>
          </cell>
          <cell r="H237">
            <v>5.3745264541420532</v>
          </cell>
          <cell r="I237">
            <v>1.607089977</v>
          </cell>
          <cell r="J237">
            <v>5.4876073036416173</v>
          </cell>
          <cell r="K237">
            <v>1.6479976999999999</v>
          </cell>
          <cell r="L237">
            <v>5.5049692038040883</v>
          </cell>
          <cell r="M237">
            <v>1.693513198</v>
          </cell>
          <cell r="N237">
            <v>5.6634606965231251</v>
          </cell>
          <cell r="O237">
            <v>1.7473369700000001</v>
          </cell>
          <cell r="P237">
            <v>5.7887848417330332</v>
          </cell>
          <cell r="Q237">
            <v>1.812405909</v>
          </cell>
          <cell r="R237">
            <v>5.8926363145130409</v>
          </cell>
          <cell r="S237">
            <v>1.8823671500000001</v>
          </cell>
          <cell r="T237">
            <v>6.0404799181644933</v>
          </cell>
          <cell r="U237">
            <v>1.967849151</v>
          </cell>
          <cell r="V237">
            <v>6.1792388362657462</v>
          </cell>
          <cell r="W237">
            <v>2.0569989359999998</v>
          </cell>
          <cell r="X237">
            <v>6.3332441723158324</v>
          </cell>
          <cell r="Y237">
            <v>2.157835334</v>
          </cell>
          <cell r="Z237">
            <v>7.1234136961596297</v>
          </cell>
          <cell r="AA237">
            <v>2.7239778229999998</v>
          </cell>
          <cell r="AB237">
            <v>8.5067422477890542</v>
          </cell>
          <cell r="AC237">
            <v>3.0748897909999999</v>
          </cell>
          <cell r="AD237">
            <v>9.0617075231442499</v>
          </cell>
          <cell r="AE237">
            <v>3.239722376</v>
          </cell>
          <cell r="AF237">
            <v>9.330365824422751</v>
          </cell>
          <cell r="AG237">
            <v>3.317223212</v>
          </cell>
        </row>
        <row r="238">
          <cell r="B238" t="str">
            <v>NEWTON</v>
          </cell>
          <cell r="C238">
            <v>15.2</v>
          </cell>
          <cell r="D238">
            <v>15.2</v>
          </cell>
          <cell r="E238">
            <v>21</v>
          </cell>
          <cell r="F238">
            <v>3.5598502701967343</v>
          </cell>
          <cell r="G238">
            <v>1.8111810999999998E-2</v>
          </cell>
          <cell r="H238">
            <v>3.4940074031478794</v>
          </cell>
          <cell r="I238">
            <v>2.8781771000000001E-2</v>
          </cell>
          <cell r="J238">
            <v>3.586072052374055</v>
          </cell>
          <cell r="K238">
            <v>3.7287091000000001E-2</v>
          </cell>
          <cell r="L238">
            <v>3.6641329391134438</v>
          </cell>
          <cell r="M238">
            <v>4.8918474000000003E-2</v>
          </cell>
          <cell r="N238">
            <v>3.741724801736908</v>
          </cell>
          <cell r="O238">
            <v>6.3767990999999996E-2</v>
          </cell>
          <cell r="P238">
            <v>3.8321653223363672</v>
          </cell>
          <cell r="Q238">
            <v>8.3100462E-2</v>
          </cell>
          <cell r="R238">
            <v>3.9371871612856237</v>
          </cell>
          <cell r="S238">
            <v>0.105527752</v>
          </cell>
          <cell r="T238">
            <v>4.050605009622025</v>
          </cell>
          <cell r="U238">
            <v>0.134101307</v>
          </cell>
          <cell r="V238">
            <v>4.1604684044893325</v>
          </cell>
          <cell r="W238">
            <v>0.16710056200000001</v>
          </cell>
          <cell r="X238">
            <v>4.2902876682649413</v>
          </cell>
          <cell r="Y238">
            <v>0.20627753300000001</v>
          </cell>
          <cell r="Z238">
            <v>4.8855474734420437</v>
          </cell>
          <cell r="AA238">
            <v>0.38740161099999998</v>
          </cell>
          <cell r="AB238">
            <v>5.3929117942396587</v>
          </cell>
          <cell r="AC238">
            <v>0.60841371499999997</v>
          </cell>
          <cell r="AD238">
            <v>5.5952559832814259</v>
          </cell>
          <cell r="AE238">
            <v>0.75203901100000003</v>
          </cell>
          <cell r="AF238">
            <v>5.6299817134324908</v>
          </cell>
          <cell r="AG238">
            <v>0.85618078600000003</v>
          </cell>
        </row>
        <row r="239">
          <cell r="B239" t="str">
            <v>NEWTON HEATH</v>
          </cell>
          <cell r="C239">
            <v>12</v>
          </cell>
          <cell r="D239">
            <v>12</v>
          </cell>
          <cell r="E239">
            <v>10</v>
          </cell>
          <cell r="F239">
            <v>7.268913811106299</v>
          </cell>
          <cell r="G239">
            <v>2.0812960550000001</v>
          </cell>
          <cell r="H239">
            <v>7.4662953424967196</v>
          </cell>
          <cell r="I239">
            <v>2.0733879989999999</v>
          </cell>
          <cell r="J239">
            <v>7.825519146055794</v>
          </cell>
          <cell r="K239">
            <v>2.1123169669999999</v>
          </cell>
          <cell r="L239">
            <v>7.9936743030892607</v>
          </cell>
          <cell r="M239">
            <v>2.1595222340000002</v>
          </cell>
          <cell r="N239">
            <v>8.1478750298883433</v>
          </cell>
          <cell r="O239">
            <v>2.2228156440000002</v>
          </cell>
          <cell r="P239">
            <v>8.3685427633143288</v>
          </cell>
          <cell r="Q239">
            <v>2.3104503680000001</v>
          </cell>
          <cell r="R239">
            <v>8.5973687661734672</v>
          </cell>
          <cell r="S239">
            <v>2.4090631679999999</v>
          </cell>
          <cell r="T239">
            <v>8.8238172513401416</v>
          </cell>
          <cell r="U239">
            <v>2.5277045239999998</v>
          </cell>
          <cell r="V239">
            <v>9.0917504727561056</v>
          </cell>
          <cell r="W239">
            <v>2.6650140769999999</v>
          </cell>
          <cell r="X239">
            <v>9.4116583142231907</v>
          </cell>
          <cell r="Y239">
            <v>2.81347002</v>
          </cell>
          <cell r="Z239">
            <v>10.912304002630512</v>
          </cell>
          <cell r="AA239">
            <v>3.529940635</v>
          </cell>
          <cell r="AB239">
            <v>12.321366841293766</v>
          </cell>
          <cell r="AC239">
            <v>4.1609251</v>
          </cell>
          <cell r="AD239">
            <v>12.994494465623671</v>
          </cell>
          <cell r="AE239">
            <v>4.5250746880000001</v>
          </cell>
          <cell r="AF239">
            <v>13.348779397790009</v>
          </cell>
          <cell r="AG239">
            <v>4.74488091</v>
          </cell>
        </row>
        <row r="240">
          <cell r="B240" t="str">
            <v>NEWTON LE WILLOWS</v>
          </cell>
          <cell r="C240">
            <v>22.9</v>
          </cell>
          <cell r="D240">
            <v>20.5</v>
          </cell>
          <cell r="E240">
            <v>27</v>
          </cell>
          <cell r="F240">
            <v>12.455367276382656</v>
          </cell>
          <cell r="G240">
            <v>3.1589849829999999</v>
          </cell>
          <cell r="H240">
            <v>13.327615031580248</v>
          </cell>
          <cell r="I240">
            <v>3.2175266470000001</v>
          </cell>
          <cell r="J240">
            <v>14.563914807150418</v>
          </cell>
          <cell r="K240">
            <v>3.3799022089999999</v>
          </cell>
          <cell r="L240">
            <v>14.909427150838926</v>
          </cell>
          <cell r="M240">
            <v>3.4741724810000001</v>
          </cell>
          <cell r="N240">
            <v>15.19896196798295</v>
          </cell>
          <cell r="O240">
            <v>3.5873172969999998</v>
          </cell>
          <cell r="P240">
            <v>15.655677857673462</v>
          </cell>
          <cell r="Q240">
            <v>3.7279496879999998</v>
          </cell>
          <cell r="R240">
            <v>16.101396245806448</v>
          </cell>
          <cell r="S240">
            <v>3.8860503030000002</v>
          </cell>
          <cell r="T240">
            <v>16.564787175765041</v>
          </cell>
          <cell r="U240">
            <v>4.0825185060000004</v>
          </cell>
          <cell r="V240">
            <v>17.01654160183713</v>
          </cell>
          <cell r="W240">
            <v>4.3017007759999997</v>
          </cell>
          <cell r="X240">
            <v>17.58857421045202</v>
          </cell>
          <cell r="Y240">
            <v>4.5513925530000003</v>
          </cell>
          <cell r="Z240">
            <v>20.113554718298516</v>
          </cell>
          <cell r="AA240">
            <v>5.8587268870000004</v>
          </cell>
          <cell r="AB240">
            <v>22.276090873347584</v>
          </cell>
          <cell r="AC240">
            <v>7.0025679570000001</v>
          </cell>
          <cell r="AD240">
            <v>23.286332582512191</v>
          </cell>
          <cell r="AE240">
            <v>7.6488770380000002</v>
          </cell>
          <cell r="AF240">
            <v>23.715652156638527</v>
          </cell>
          <cell r="AG240">
            <v>8.0130985460000002</v>
          </cell>
        </row>
        <row r="241">
          <cell r="B241" t="str">
            <v>NEWTONGATE T11 &amp; T12</v>
          </cell>
          <cell r="C241">
            <v>23</v>
          </cell>
          <cell r="D241">
            <v>20.5</v>
          </cell>
          <cell r="E241">
            <v>27</v>
          </cell>
          <cell r="F241">
            <v>16.128777346846313</v>
          </cell>
          <cell r="G241">
            <v>5.9890764379999997</v>
          </cell>
          <cell r="H241">
            <v>15.897805639930969</v>
          </cell>
          <cell r="I241">
            <v>5.8859257210000004</v>
          </cell>
          <cell r="J241">
            <v>16.403426591057073</v>
          </cell>
          <cell r="K241">
            <v>5.9743450429999996</v>
          </cell>
          <cell r="L241">
            <v>16.620334104228611</v>
          </cell>
          <cell r="M241">
            <v>6.0571222789999997</v>
          </cell>
          <cell r="N241">
            <v>16.822074715581635</v>
          </cell>
          <cell r="O241">
            <v>6.1524017369999999</v>
          </cell>
          <cell r="P241">
            <v>16.987611954444628</v>
          </cell>
          <cell r="Q241">
            <v>6.2619358419999998</v>
          </cell>
          <cell r="R241">
            <v>17.373773856899035</v>
          </cell>
          <cell r="S241">
            <v>6.3793073470000001</v>
          </cell>
          <cell r="T241">
            <v>17.614063395104807</v>
          </cell>
          <cell r="U241">
            <v>6.5173585679999997</v>
          </cell>
          <cell r="V241">
            <v>17.674475957001547</v>
          </cell>
          <cell r="W241">
            <v>6.6676051520000001</v>
          </cell>
          <cell r="X241">
            <v>18.038375711785676</v>
          </cell>
          <cell r="Y241">
            <v>6.8292536019999996</v>
          </cell>
          <cell r="Z241">
            <v>19.664317002287962</v>
          </cell>
          <cell r="AA241">
            <v>7.5799112620000004</v>
          </cell>
          <cell r="AB241">
            <v>22.785894101274838</v>
          </cell>
          <cell r="AC241">
            <v>8.1893355779999997</v>
          </cell>
          <cell r="AD241">
            <v>24.484724624345013</v>
          </cell>
          <cell r="AE241">
            <v>8.461944549</v>
          </cell>
          <cell r="AF241">
            <v>25.574637529958824</v>
          </cell>
          <cell r="AG241">
            <v>8.5691497259999991</v>
          </cell>
        </row>
        <row r="242">
          <cell r="B242" t="str">
            <v>NEWTONGATE T13</v>
          </cell>
          <cell r="C242">
            <v>14</v>
          </cell>
          <cell r="D242">
            <v>12.3</v>
          </cell>
          <cell r="E242">
            <v>18</v>
          </cell>
          <cell r="F242">
            <v>6.9558916940172519</v>
          </cell>
          <cell r="G242">
            <v>1.747003402</v>
          </cell>
          <cell r="H242">
            <v>6.9176155077699715</v>
          </cell>
          <cell r="I242">
            <v>1.7343344389999999</v>
          </cell>
          <cell r="J242">
            <v>6.9649841238265697</v>
          </cell>
          <cell r="K242">
            <v>1.7622415680000001</v>
          </cell>
          <cell r="L242">
            <v>7.0494084053819988</v>
          </cell>
          <cell r="M242">
            <v>1.7948669159999999</v>
          </cell>
          <cell r="N242">
            <v>7.198277708855942</v>
          </cell>
          <cell r="O242">
            <v>1.837377268</v>
          </cell>
          <cell r="P242">
            <v>7.3110476693633117</v>
          </cell>
          <cell r="Q242">
            <v>1.8912729880000001</v>
          </cell>
          <cell r="R242">
            <v>7.4118724967830447</v>
          </cell>
          <cell r="S242">
            <v>1.9525867830000001</v>
          </cell>
          <cell r="T242">
            <v>7.5887844391654617</v>
          </cell>
          <cell r="U242">
            <v>2.0293586339999998</v>
          </cell>
          <cell r="V242">
            <v>7.7659739598475106</v>
          </cell>
          <cell r="W242">
            <v>2.1165467360000001</v>
          </cell>
          <cell r="X242">
            <v>7.961388506044389</v>
          </cell>
          <cell r="Y242">
            <v>2.215964799</v>
          </cell>
          <cell r="Z242">
            <v>8.7813488720056476</v>
          </cell>
          <cell r="AA242">
            <v>2.70801662</v>
          </cell>
          <cell r="AB242">
            <v>9.7825566671038153</v>
          </cell>
          <cell r="AC242">
            <v>3.1305508670000002</v>
          </cell>
          <cell r="AD242">
            <v>10.318352025279147</v>
          </cell>
          <cell r="AE242">
            <v>3.316921443</v>
          </cell>
          <cell r="AF242">
            <v>10.65712496568305</v>
          </cell>
          <cell r="AG242">
            <v>3.417152835</v>
          </cell>
        </row>
        <row r="243">
          <cell r="B243" t="str">
            <v>NORBRECK</v>
          </cell>
          <cell r="C243">
            <v>22.9</v>
          </cell>
          <cell r="D243">
            <v>20.5</v>
          </cell>
          <cell r="E243">
            <v>27.5</v>
          </cell>
          <cell r="F243">
            <v>4.3058413555290755</v>
          </cell>
          <cell r="G243">
            <v>0.936346915</v>
          </cell>
          <cell r="H243">
            <v>4.4914522377348289</v>
          </cell>
          <cell r="I243">
            <v>0.92763872300000005</v>
          </cell>
          <cell r="J243">
            <v>4.8013334646372785</v>
          </cell>
          <cell r="K243">
            <v>0.94587691399999996</v>
          </cell>
          <cell r="L243">
            <v>4.8636022333319673</v>
          </cell>
          <cell r="M243">
            <v>0.97048674999999995</v>
          </cell>
          <cell r="N243">
            <v>4.9314505567141422</v>
          </cell>
          <cell r="O243">
            <v>1.003430311</v>
          </cell>
          <cell r="P243">
            <v>5.0317893465634684</v>
          </cell>
          <cell r="Q243">
            <v>1.0347131389999999</v>
          </cell>
          <cell r="R243">
            <v>5.1406485396945323</v>
          </cell>
          <cell r="S243">
            <v>1.0630534439999999</v>
          </cell>
          <cell r="T243">
            <v>5.2618928796613575</v>
          </cell>
          <cell r="U243">
            <v>1.1000774230000001</v>
          </cell>
          <cell r="V243">
            <v>5.3780106905185407</v>
          </cell>
          <cell r="W243">
            <v>1.1429364580000001</v>
          </cell>
          <cell r="X243">
            <v>5.5342701369034382</v>
          </cell>
          <cell r="Y243">
            <v>1.1938817690000001</v>
          </cell>
          <cell r="Z243">
            <v>6.2726454732976693</v>
          </cell>
          <cell r="AA243">
            <v>1.4410061999999999</v>
          </cell>
          <cell r="AB243">
            <v>6.9449295514260925</v>
          </cell>
          <cell r="AC243">
            <v>1.6773130190000001</v>
          </cell>
          <cell r="AD243">
            <v>7.1325183785624127</v>
          </cell>
          <cell r="AE243">
            <v>1.7682299859999999</v>
          </cell>
          <cell r="AF243">
            <v>7.0935322195462689</v>
          </cell>
          <cell r="AG243">
            <v>1.809153953</v>
          </cell>
        </row>
        <row r="244">
          <cell r="B244" t="str">
            <v>NORBURY</v>
          </cell>
          <cell r="C244">
            <v>22.9</v>
          </cell>
          <cell r="D244">
            <v>20.5</v>
          </cell>
          <cell r="E244">
            <v>27.5</v>
          </cell>
          <cell r="F244">
            <v>9.954269722180781</v>
          </cell>
          <cell r="G244">
            <v>4.1329945319999997</v>
          </cell>
          <cell r="H244">
            <v>9.7627309221163898</v>
          </cell>
          <cell r="I244">
            <v>4.1001875060000001</v>
          </cell>
          <cell r="J244">
            <v>9.8759211309330066</v>
          </cell>
          <cell r="K244">
            <v>4.1875803339999997</v>
          </cell>
          <cell r="L244">
            <v>10.159074272978531</v>
          </cell>
          <cell r="M244">
            <v>4.2521034799999997</v>
          </cell>
          <cell r="N244">
            <v>10.342442575258719</v>
          </cell>
          <cell r="O244">
            <v>4.3338138239999999</v>
          </cell>
          <cell r="P244">
            <v>10.547729446432355</v>
          </cell>
          <cell r="Q244">
            <v>4.4403354439999996</v>
          </cell>
          <cell r="R244">
            <v>10.736398020166387</v>
          </cell>
          <cell r="S244">
            <v>4.5590971800000002</v>
          </cell>
          <cell r="T244">
            <v>11.180748374490008</v>
          </cell>
          <cell r="U244">
            <v>4.70400346</v>
          </cell>
          <cell r="V244">
            <v>11.392818346606225</v>
          </cell>
          <cell r="W244">
            <v>4.8675800840000001</v>
          </cell>
          <cell r="X244">
            <v>11.54416365126124</v>
          </cell>
          <cell r="Y244">
            <v>5.0629324279999999</v>
          </cell>
          <cell r="Z244">
            <v>13.030237646996463</v>
          </cell>
          <cell r="AA244">
            <v>6.0661740899999996</v>
          </cell>
          <cell r="AB244">
            <v>14.250657830790653</v>
          </cell>
          <cell r="AC244">
            <v>6.8985377909999999</v>
          </cell>
          <cell r="AD244">
            <v>14.598012302698757</v>
          </cell>
          <cell r="AE244">
            <v>7.3446522449999998</v>
          </cell>
          <cell r="AF244">
            <v>14.47986078202644</v>
          </cell>
          <cell r="AG244">
            <v>7.5802823579999998</v>
          </cell>
        </row>
        <row r="245">
          <cell r="B245" t="str">
            <v>NORTHENDEN</v>
          </cell>
          <cell r="C245">
            <v>17.5</v>
          </cell>
          <cell r="D245">
            <v>15.8</v>
          </cell>
          <cell r="E245">
            <v>21</v>
          </cell>
          <cell r="F245">
            <v>8.376132748227846</v>
          </cell>
          <cell r="G245">
            <v>2.7306821270000001</v>
          </cell>
          <cell r="H245">
            <v>9.0315374609425376</v>
          </cell>
          <cell r="I245">
            <v>2.7034286509999998</v>
          </cell>
          <cell r="J245">
            <v>9.9041405502420083</v>
          </cell>
          <cell r="K245">
            <v>2.7583491410000001</v>
          </cell>
          <cell r="L245">
            <v>10.106261154998176</v>
          </cell>
          <cell r="M245">
            <v>2.8171200710000002</v>
          </cell>
          <cell r="N245">
            <v>10.336604087220664</v>
          </cell>
          <cell r="O245">
            <v>2.88798377</v>
          </cell>
          <cell r="P245">
            <v>10.550585467400198</v>
          </cell>
          <cell r="Q245">
            <v>2.9742807710000001</v>
          </cell>
          <cell r="R245">
            <v>10.810312096440482</v>
          </cell>
          <cell r="S245">
            <v>3.069899382</v>
          </cell>
          <cell r="T245">
            <v>11.107582467245456</v>
          </cell>
          <cell r="U245">
            <v>3.1844984150000002</v>
          </cell>
          <cell r="V245">
            <v>11.393494176637745</v>
          </cell>
          <cell r="W245">
            <v>3.311663367</v>
          </cell>
          <cell r="X245">
            <v>11.748966072420025</v>
          </cell>
          <cell r="Y245">
            <v>3.455520527</v>
          </cell>
          <cell r="Z245">
            <v>13.462099921578853</v>
          </cell>
          <cell r="AA245">
            <v>4.1838183009999996</v>
          </cell>
          <cell r="AB245">
            <v>15.292304386999986</v>
          </cell>
          <cell r="AC245">
            <v>4.8150253259999998</v>
          </cell>
          <cell r="AD245">
            <v>16.328755508833574</v>
          </cell>
          <cell r="AE245">
            <v>5.1759407050000004</v>
          </cell>
          <cell r="AF245">
            <v>17.080525066787779</v>
          </cell>
          <cell r="AG245">
            <v>5.3957678519999996</v>
          </cell>
        </row>
        <row r="246">
          <cell r="B246" t="str">
            <v>NWGB PARTINGTON</v>
          </cell>
          <cell r="C246">
            <v>16</v>
          </cell>
          <cell r="D246">
            <v>15.8</v>
          </cell>
          <cell r="E246">
            <v>21</v>
          </cell>
          <cell r="F246">
            <v>4.4545768826657461</v>
          </cell>
          <cell r="G246">
            <v>1.0841117039999999</v>
          </cell>
          <cell r="H246">
            <v>6.036319567787312</v>
          </cell>
          <cell r="I246">
            <v>1.076406016</v>
          </cell>
          <cell r="J246">
            <v>7.7538199015624496</v>
          </cell>
          <cell r="K246">
            <v>1.100198051</v>
          </cell>
          <cell r="L246">
            <v>7.9316538356081345</v>
          </cell>
          <cell r="M246">
            <v>1.1276026880000001</v>
          </cell>
          <cell r="N246">
            <v>8.0150320325003932</v>
          </cell>
          <cell r="O246">
            <v>1.161833012</v>
          </cell>
          <cell r="P246">
            <v>8.1829653623157022</v>
          </cell>
          <cell r="Q246">
            <v>1.2048970670000001</v>
          </cell>
          <cell r="R246">
            <v>8.2513760333893735</v>
          </cell>
          <cell r="S246">
            <v>1.253171678</v>
          </cell>
          <cell r="T246">
            <v>8.4021953309441777</v>
          </cell>
          <cell r="U246">
            <v>1.31344017</v>
          </cell>
          <cell r="V246">
            <v>8.5377602511665689</v>
          </cell>
          <cell r="W246">
            <v>1.381293506</v>
          </cell>
          <cell r="X246">
            <v>8.7178049810902625</v>
          </cell>
          <cell r="Y246">
            <v>1.4589045759999999</v>
          </cell>
          <cell r="Z246">
            <v>9.5313019957573069</v>
          </cell>
          <cell r="AA246">
            <v>1.8232591849999999</v>
          </cell>
          <cell r="AB246">
            <v>10.474036117590929</v>
          </cell>
          <cell r="AC246">
            <v>2.0777128600000001</v>
          </cell>
          <cell r="AD246">
            <v>10.980365538814409</v>
          </cell>
          <cell r="AE246">
            <v>2.2322833000000002</v>
          </cell>
          <cell r="AF246">
            <v>11.381496004226671</v>
          </cell>
          <cell r="AG246">
            <v>2.3400995459999998</v>
          </cell>
        </row>
        <row r="247">
          <cell r="B247" t="str">
            <v>OFFERTON</v>
          </cell>
          <cell r="C247">
            <v>17.5</v>
          </cell>
          <cell r="D247">
            <v>15.8</v>
          </cell>
          <cell r="E247">
            <v>27.5</v>
          </cell>
          <cell r="F247">
            <v>7.9175385755600329</v>
          </cell>
          <cell r="G247">
            <v>1.96576719</v>
          </cell>
          <cell r="H247">
            <v>7.8611763621702035</v>
          </cell>
          <cell r="I247">
            <v>1.95343709</v>
          </cell>
          <cell r="J247">
            <v>8.0097222704886235</v>
          </cell>
          <cell r="K247">
            <v>1.993956193</v>
          </cell>
          <cell r="L247">
            <v>8.1245561598463496</v>
          </cell>
          <cell r="M247">
            <v>2.0434065079999999</v>
          </cell>
          <cell r="N247">
            <v>8.2473857054403439</v>
          </cell>
          <cell r="O247">
            <v>2.1074491530000001</v>
          </cell>
          <cell r="P247">
            <v>8.4578546683790652</v>
          </cell>
          <cell r="Q247">
            <v>2.1906178170000001</v>
          </cell>
          <cell r="R247">
            <v>8.6233884047153584</v>
          </cell>
          <cell r="S247">
            <v>2.286690611</v>
          </cell>
          <cell r="T247">
            <v>8.8582190710414803</v>
          </cell>
          <cell r="U247">
            <v>2.4090401520000002</v>
          </cell>
          <cell r="V247">
            <v>9.0827952782338706</v>
          </cell>
          <cell r="W247">
            <v>2.5484450980000002</v>
          </cell>
          <cell r="X247">
            <v>9.3733775445543106</v>
          </cell>
          <cell r="Y247">
            <v>2.7101705009999999</v>
          </cell>
          <cell r="Z247">
            <v>10.717870163166079</v>
          </cell>
          <cell r="AA247">
            <v>3.5379431710000002</v>
          </cell>
          <cell r="AB247">
            <v>11.669379029433269</v>
          </cell>
          <cell r="AC247">
            <v>3.9390770819999998</v>
          </cell>
          <cell r="AD247">
            <v>11.925581259846814</v>
          </cell>
          <cell r="AE247">
            <v>4.1311577909999997</v>
          </cell>
          <cell r="AF247">
            <v>11.834075230279399</v>
          </cell>
          <cell r="AG247">
            <v>4.2253376380000001</v>
          </cell>
        </row>
        <row r="248">
          <cell r="B248" t="str">
            <v>OPENSHAW</v>
          </cell>
          <cell r="C248">
            <v>17.5</v>
          </cell>
          <cell r="D248">
            <v>15.8</v>
          </cell>
          <cell r="E248">
            <v>21</v>
          </cell>
          <cell r="F248">
            <v>15.145947620853077</v>
          </cell>
          <cell r="G248">
            <v>4.9427231630000001</v>
          </cell>
          <cell r="H248">
            <v>15.245197473628416</v>
          </cell>
          <cell r="I248">
            <v>4.8714263019999997</v>
          </cell>
          <cell r="J248">
            <v>15.799731410884368</v>
          </cell>
          <cell r="K248">
            <v>4.9545096180000003</v>
          </cell>
          <cell r="L248">
            <v>16.0601570508937</v>
          </cell>
          <cell r="M248">
            <v>5.0361629130000001</v>
          </cell>
          <cell r="N248">
            <v>16.413607734271068</v>
          </cell>
          <cell r="O248">
            <v>5.1327276709999996</v>
          </cell>
          <cell r="P248">
            <v>16.642393494699569</v>
          </cell>
          <cell r="Q248">
            <v>5.245986351</v>
          </cell>
          <cell r="R248">
            <v>16.915582094397084</v>
          </cell>
          <cell r="S248">
            <v>5.3693920799999999</v>
          </cell>
          <cell r="T248">
            <v>17.286698675505356</v>
          </cell>
          <cell r="U248">
            <v>5.5129639709999996</v>
          </cell>
          <cell r="V248">
            <v>17.608323494818801</v>
          </cell>
          <cell r="W248">
            <v>5.6701563820000001</v>
          </cell>
          <cell r="X248">
            <v>18.041685955722134</v>
          </cell>
          <cell r="Y248">
            <v>5.8448565820000002</v>
          </cell>
          <cell r="Z248">
            <v>19.946856852952852</v>
          </cell>
          <cell r="AA248">
            <v>6.6986159550000002</v>
          </cell>
          <cell r="AB248">
            <v>22.800077547924875</v>
          </cell>
          <cell r="AC248">
            <v>7.4231729419999999</v>
          </cell>
          <cell r="AD248">
            <v>24.817617092982506</v>
          </cell>
          <cell r="AE248">
            <v>7.8392098089999998</v>
          </cell>
          <cell r="AF248">
            <v>26.397956338386759</v>
          </cell>
          <cell r="AG248">
            <v>8.0850065989999997</v>
          </cell>
        </row>
        <row r="249">
          <cell r="B249" t="str">
            <v>ORMSKIRK</v>
          </cell>
          <cell r="C249">
            <v>22.9</v>
          </cell>
          <cell r="D249">
            <v>20.5</v>
          </cell>
          <cell r="E249">
            <v>27.5</v>
          </cell>
          <cell r="F249">
            <v>13.650922934288863</v>
          </cell>
          <cell r="G249">
            <v>3.3111489569999999</v>
          </cell>
          <cell r="H249">
            <v>13.591681849291636</v>
          </cell>
          <cell r="I249">
            <v>3.2812088689999999</v>
          </cell>
          <cell r="J249">
            <v>13.916848226714302</v>
          </cell>
          <cell r="K249">
            <v>3.3520031590000001</v>
          </cell>
          <cell r="L249">
            <v>14.160264610150712</v>
          </cell>
          <cell r="M249">
            <v>3.4313209599999999</v>
          </cell>
          <cell r="N249">
            <v>14.446428876815734</v>
          </cell>
          <cell r="O249">
            <v>3.5280518179999998</v>
          </cell>
          <cell r="P249">
            <v>14.759601610482301</v>
          </cell>
          <cell r="Q249">
            <v>3.648030404</v>
          </cell>
          <cell r="R249">
            <v>15.085793549822409</v>
          </cell>
          <cell r="S249">
            <v>3.7821446179999998</v>
          </cell>
          <cell r="T249">
            <v>15.454753783641433</v>
          </cell>
          <cell r="U249">
            <v>3.948179267</v>
          </cell>
          <cell r="V249">
            <v>15.834511882028691</v>
          </cell>
          <cell r="W249">
            <v>4.1332450200000004</v>
          </cell>
          <cell r="X249">
            <v>16.265283187258191</v>
          </cell>
          <cell r="Y249">
            <v>4.3435135740000002</v>
          </cell>
          <cell r="Z249">
            <v>18.703265321412175</v>
          </cell>
          <cell r="AA249">
            <v>5.4068903150000001</v>
          </cell>
          <cell r="AB249">
            <v>21.44196027394743</v>
          </cell>
          <cell r="AC249">
            <v>6.3324643509999996</v>
          </cell>
          <cell r="AD249">
            <v>22.612036861045876</v>
          </cell>
          <cell r="AE249">
            <v>6.8233770590000002</v>
          </cell>
          <cell r="AF249">
            <v>23.406444948386515</v>
          </cell>
          <cell r="AG249">
            <v>7.0921913310000004</v>
          </cell>
        </row>
        <row r="250">
          <cell r="B250" t="str">
            <v>PADIHAM</v>
          </cell>
          <cell r="C250">
            <v>28.7</v>
          </cell>
          <cell r="D250">
            <v>28.7</v>
          </cell>
          <cell r="E250">
            <v>45</v>
          </cell>
          <cell r="F250">
            <v>20.495250357377689</v>
          </cell>
          <cell r="G250">
            <v>5.8696344419999997</v>
          </cell>
          <cell r="H250">
            <v>20.231056915280547</v>
          </cell>
          <cell r="I250">
            <v>5.7436332669999999</v>
          </cell>
          <cell r="J250">
            <v>20.687890068191049</v>
          </cell>
          <cell r="K250">
            <v>5.8062059919999998</v>
          </cell>
          <cell r="L250">
            <v>20.84737047542129</v>
          </cell>
          <cell r="M250">
            <v>5.8612147559999999</v>
          </cell>
          <cell r="N250">
            <v>21.027839697214546</v>
          </cell>
          <cell r="O250">
            <v>5.9259862410000004</v>
          </cell>
          <cell r="P250">
            <v>21.228622175944462</v>
          </cell>
          <cell r="Q250">
            <v>6.0088850860000003</v>
          </cell>
          <cell r="R250">
            <v>21.427603719156433</v>
          </cell>
          <cell r="S250">
            <v>6.0962363740000001</v>
          </cell>
          <cell r="T250">
            <v>21.639338641337222</v>
          </cell>
          <cell r="U250">
            <v>6.2040213450000001</v>
          </cell>
          <cell r="V250">
            <v>21.857882957318434</v>
          </cell>
          <cell r="W250">
            <v>6.3222366900000004</v>
          </cell>
          <cell r="X250">
            <v>22.100697443561803</v>
          </cell>
          <cell r="Y250">
            <v>6.459567056</v>
          </cell>
          <cell r="Z250">
            <v>23.187144863567337</v>
          </cell>
          <cell r="AA250">
            <v>7.1665564650000002</v>
          </cell>
          <cell r="AB250">
            <v>24.812973720440592</v>
          </cell>
          <cell r="AC250">
            <v>7.7750497909999998</v>
          </cell>
          <cell r="AD250">
            <v>25.704034010329824</v>
          </cell>
          <cell r="AE250">
            <v>8.0709158999999993</v>
          </cell>
          <cell r="AF250">
            <v>26.137770605095607</v>
          </cell>
          <cell r="AG250">
            <v>8.1881827779999998</v>
          </cell>
        </row>
        <row r="251">
          <cell r="B251" t="str">
            <v>PEEL ST &amp; RIBBLESDALE T13</v>
          </cell>
          <cell r="C251">
            <v>16</v>
          </cell>
          <cell r="D251">
            <v>12.5</v>
          </cell>
          <cell r="E251">
            <v>19</v>
          </cell>
          <cell r="F251">
            <v>13.079634870589649</v>
          </cell>
          <cell r="G251">
            <v>4.0911425970000002</v>
          </cell>
          <cell r="H251">
            <v>13.270787866452862</v>
          </cell>
          <cell r="I251">
            <v>4.0946124900000003</v>
          </cell>
          <cell r="J251">
            <v>13.558953098346148</v>
          </cell>
          <cell r="K251">
            <v>4.1698462279999999</v>
          </cell>
          <cell r="L251">
            <v>13.773036464117238</v>
          </cell>
          <cell r="M251">
            <v>4.2502097320000001</v>
          </cell>
          <cell r="N251">
            <v>14.016504247208612</v>
          </cell>
          <cell r="O251">
            <v>4.3557014980000002</v>
          </cell>
          <cell r="P251">
            <v>14.348772254433328</v>
          </cell>
          <cell r="Q251">
            <v>4.4981691970000002</v>
          </cell>
          <cell r="R251">
            <v>14.706849041175431</v>
          </cell>
          <cell r="S251">
            <v>4.6557895919999996</v>
          </cell>
          <cell r="T251">
            <v>15.112214892605889</v>
          </cell>
          <cell r="U251">
            <v>4.8426541209999998</v>
          </cell>
          <cell r="V251">
            <v>15.510098917881496</v>
          </cell>
          <cell r="W251">
            <v>5.0529226310000004</v>
          </cell>
          <cell r="X251">
            <v>15.985033878996475</v>
          </cell>
          <cell r="Y251">
            <v>5.3077496990000004</v>
          </cell>
          <cell r="Z251">
            <v>18.423622358041257</v>
          </cell>
          <cell r="AA251">
            <v>6.6836407539999998</v>
          </cell>
          <cell r="AB251">
            <v>21.055522929374447</v>
          </cell>
          <cell r="AC251">
            <v>7.7871930279999999</v>
          </cell>
          <cell r="AD251">
            <v>22.385197304532824</v>
          </cell>
          <cell r="AE251">
            <v>8.2457612579999999</v>
          </cell>
          <cell r="AF251">
            <v>23.259440758325361</v>
          </cell>
          <cell r="AG251">
            <v>8.4862468020000001</v>
          </cell>
        </row>
        <row r="252">
          <cell r="B252" t="str">
            <v>PENDLETON</v>
          </cell>
          <cell r="C252">
            <v>22.9</v>
          </cell>
          <cell r="D252">
            <v>20.5</v>
          </cell>
          <cell r="E252">
            <v>27.5</v>
          </cell>
          <cell r="F252">
            <v>13.410503538623173</v>
          </cell>
          <cell r="G252">
            <v>4.0242601120000003</v>
          </cell>
          <cell r="H252">
            <v>14.655542858405438</v>
          </cell>
          <cell r="I252">
            <v>3.9851337920000001</v>
          </cell>
          <cell r="J252">
            <v>16.280318447509767</v>
          </cell>
          <cell r="K252">
            <v>4.0521896789999996</v>
          </cell>
          <cell r="L252">
            <v>16.59927333057588</v>
          </cell>
          <cell r="M252">
            <v>4.1136037190000003</v>
          </cell>
          <cell r="N252">
            <v>16.812263507182664</v>
          </cell>
          <cell r="O252">
            <v>4.1811475659999999</v>
          </cell>
          <cell r="P252">
            <v>17.048615060961332</v>
          </cell>
          <cell r="Q252">
            <v>4.2568756949999997</v>
          </cell>
          <cell r="R252">
            <v>17.402443465503808</v>
          </cell>
          <cell r="S252">
            <v>4.3348709699999999</v>
          </cell>
          <cell r="T252">
            <v>17.646015261237046</v>
          </cell>
          <cell r="U252">
            <v>4.4214389939999998</v>
          </cell>
          <cell r="V252">
            <v>17.837838127616969</v>
          </cell>
          <cell r="W252">
            <v>4.5129769499999997</v>
          </cell>
          <cell r="X252">
            <v>18.194825193920046</v>
          </cell>
          <cell r="Y252">
            <v>4.6114645640000003</v>
          </cell>
          <cell r="Z252">
            <v>19.78927635307679</v>
          </cell>
          <cell r="AA252">
            <v>5.067181186</v>
          </cell>
          <cell r="AB252">
            <v>22.275315746953151</v>
          </cell>
          <cell r="AC252">
            <v>5.4512897010000003</v>
          </cell>
          <cell r="AD252">
            <v>23.836002046803486</v>
          </cell>
          <cell r="AE252">
            <v>5.6579882269999997</v>
          </cell>
          <cell r="AF252">
            <v>25.06570141245891</v>
          </cell>
          <cell r="AG252">
            <v>5.8000752139999996</v>
          </cell>
        </row>
        <row r="253">
          <cell r="B253" t="str">
            <v>PETTERIL BANK</v>
          </cell>
          <cell r="C253">
            <v>22.9</v>
          </cell>
          <cell r="D253">
            <v>20.5</v>
          </cell>
          <cell r="E253">
            <v>27</v>
          </cell>
          <cell r="F253">
            <v>12.926136655037169</v>
          </cell>
          <cell r="G253">
            <v>4.2059775300000002</v>
          </cell>
          <cell r="H253">
            <v>12.922177240847949</v>
          </cell>
          <cell r="I253">
            <v>4.151826131</v>
          </cell>
          <cell r="J253">
            <v>13.25972138073446</v>
          </cell>
          <cell r="K253">
            <v>4.2180355269999996</v>
          </cell>
          <cell r="L253">
            <v>13.400983113166593</v>
          </cell>
          <cell r="M253">
            <v>4.29698987</v>
          </cell>
          <cell r="N253">
            <v>13.563808891131902</v>
          </cell>
          <cell r="O253">
            <v>4.4003816330000003</v>
          </cell>
          <cell r="P253">
            <v>13.928440514219965</v>
          </cell>
          <cell r="Q253">
            <v>4.532275512</v>
          </cell>
          <cell r="R253">
            <v>14.282572133612334</v>
          </cell>
          <cell r="S253">
            <v>4.6852384379999998</v>
          </cell>
          <cell r="T253">
            <v>14.682903616209073</v>
          </cell>
          <cell r="U253">
            <v>4.8773672960000001</v>
          </cell>
          <cell r="V253">
            <v>15.048792245255688</v>
          </cell>
          <cell r="W253">
            <v>5.0984467240000004</v>
          </cell>
          <cell r="X253">
            <v>15.610909743338395</v>
          </cell>
          <cell r="Y253">
            <v>5.3527622429999999</v>
          </cell>
          <cell r="Z253">
            <v>18.318125942553984</v>
          </cell>
          <cell r="AA253">
            <v>6.6862157189999998</v>
          </cell>
          <cell r="AB253">
            <v>20.397556304286734</v>
          </cell>
          <cell r="AC253">
            <v>7.8501266159999998</v>
          </cell>
          <cell r="AD253">
            <v>21.121712042583269</v>
          </cell>
          <cell r="AE253">
            <v>8.4935357370000002</v>
          </cell>
          <cell r="AF253">
            <v>21.228202161102011</v>
          </cell>
          <cell r="AG253">
            <v>8.8488553450000005</v>
          </cell>
        </row>
        <row r="254">
          <cell r="B254" t="str">
            <v>PHILLIPS LANE</v>
          </cell>
          <cell r="C254">
            <v>9</v>
          </cell>
          <cell r="D254">
            <v>9</v>
          </cell>
          <cell r="E254">
            <v>18</v>
          </cell>
          <cell r="F254">
            <v>5.44652355493354</v>
          </cell>
          <cell r="G254">
            <v>1.1387305539999999</v>
          </cell>
          <cell r="H254">
            <v>5.3700250376109002</v>
          </cell>
          <cell r="I254">
            <v>1.1349747400000001</v>
          </cell>
          <cell r="J254">
            <v>5.4558781440665101</v>
          </cell>
          <cell r="K254">
            <v>1.15478572</v>
          </cell>
          <cell r="L254">
            <v>5.5239630860726257</v>
          </cell>
          <cell r="M254">
            <v>1.178521546</v>
          </cell>
          <cell r="N254">
            <v>5.6012941738400484</v>
          </cell>
          <cell r="O254">
            <v>1.209753675</v>
          </cell>
          <cell r="P254">
            <v>5.6866830189318254</v>
          </cell>
          <cell r="Q254">
            <v>1.2488211010000001</v>
          </cell>
          <cell r="R254">
            <v>5.775422944499879</v>
          </cell>
          <cell r="S254">
            <v>1.2939083790000001</v>
          </cell>
          <cell r="T254">
            <v>5.8744129922410702</v>
          </cell>
          <cell r="U254">
            <v>1.349660479</v>
          </cell>
          <cell r="V254">
            <v>5.9704080988481545</v>
          </cell>
          <cell r="W254">
            <v>1.412609212</v>
          </cell>
          <cell r="X254">
            <v>6.0767757303562817</v>
          </cell>
          <cell r="Y254">
            <v>1.4847145349999999</v>
          </cell>
          <cell r="Z254">
            <v>6.5694913995886397</v>
          </cell>
          <cell r="AA254">
            <v>1.827733268</v>
          </cell>
          <cell r="AB254">
            <v>7.0827625013770019</v>
          </cell>
          <cell r="AC254">
            <v>2.1207336520000002</v>
          </cell>
          <cell r="AD254">
            <v>7.3345204510353721</v>
          </cell>
          <cell r="AE254">
            <v>2.283582301</v>
          </cell>
          <cell r="AF254">
            <v>7.4189133036098855</v>
          </cell>
          <cell r="AG254">
            <v>2.3734075059999999</v>
          </cell>
        </row>
        <row r="255">
          <cell r="B255" t="str">
            <v>PICCADILLY</v>
          </cell>
          <cell r="C255">
            <v>22.9</v>
          </cell>
          <cell r="D255">
            <v>20.5</v>
          </cell>
          <cell r="E255">
            <v>27.5</v>
          </cell>
          <cell r="F255">
            <v>9.1477371780491037</v>
          </cell>
          <cell r="G255">
            <v>2.5396707100000002</v>
          </cell>
          <cell r="H255">
            <v>9.3351799201771311</v>
          </cell>
          <cell r="I255">
            <v>2.4779967470000002</v>
          </cell>
          <cell r="J255">
            <v>9.9053668809446123</v>
          </cell>
          <cell r="K255">
            <v>2.5298568370000001</v>
          </cell>
          <cell r="L255">
            <v>10.113937507627153</v>
          </cell>
          <cell r="M255">
            <v>2.5707361789999998</v>
          </cell>
          <cell r="N255">
            <v>10.339982223552033</v>
          </cell>
          <cell r="O255">
            <v>2.6104998639999999</v>
          </cell>
          <cell r="P255">
            <v>10.499643420194573</v>
          </cell>
          <cell r="Q255">
            <v>2.649565891</v>
          </cell>
          <cell r="R255">
            <v>10.639228380682008</v>
          </cell>
          <cell r="S255">
            <v>2.6863570399999999</v>
          </cell>
          <cell r="T255">
            <v>10.847726338202355</v>
          </cell>
          <cell r="U255">
            <v>2.7213754730000002</v>
          </cell>
          <cell r="V255">
            <v>11.000915692066128</v>
          </cell>
          <cell r="W255">
            <v>2.753465351</v>
          </cell>
          <cell r="X255">
            <v>11.122558996744951</v>
          </cell>
          <cell r="Y255">
            <v>2.783405487</v>
          </cell>
          <cell r="Z255">
            <v>11.68052379734657</v>
          </cell>
          <cell r="AA255">
            <v>2.883983153</v>
          </cell>
          <cell r="AB255">
            <v>12.438986802281944</v>
          </cell>
          <cell r="AC255">
            <v>2.9414131650000002</v>
          </cell>
          <cell r="AD255">
            <v>12.9899311643675</v>
          </cell>
          <cell r="AE255">
            <v>2.9679696799999999</v>
          </cell>
          <cell r="AF255">
            <v>13.634031383417017</v>
          </cell>
          <cell r="AG255">
            <v>2.9726108939999998</v>
          </cell>
        </row>
        <row r="256">
          <cell r="B256" t="str">
            <v>PIMBO</v>
          </cell>
          <cell r="C256">
            <v>34.5</v>
          </cell>
          <cell r="D256">
            <v>30</v>
          </cell>
          <cell r="E256">
            <v>45</v>
          </cell>
          <cell r="F256">
            <v>19.695136743699866</v>
          </cell>
          <cell r="G256">
            <v>7.3350018590000001</v>
          </cell>
          <cell r="H256">
            <v>20.513239480726643</v>
          </cell>
          <cell r="I256">
            <v>7.162690231</v>
          </cell>
          <cell r="J256">
            <v>22.122624862693442</v>
          </cell>
          <cell r="K256">
            <v>7.251539556</v>
          </cell>
          <cell r="L256">
            <v>22.397830929410247</v>
          </cell>
          <cell r="M256">
            <v>7.3275406629999997</v>
          </cell>
          <cell r="N256">
            <v>22.620432702679246</v>
          </cell>
          <cell r="O256">
            <v>7.4154275470000002</v>
          </cell>
          <cell r="P256">
            <v>22.836826415968716</v>
          </cell>
          <cell r="Q256">
            <v>7.5231053230000002</v>
          </cell>
          <cell r="R256">
            <v>23.060754611594778</v>
          </cell>
          <cell r="S256">
            <v>7.6349226750000003</v>
          </cell>
          <cell r="T256">
            <v>23.256295022480618</v>
          </cell>
          <cell r="U256">
            <v>7.7603292230000003</v>
          </cell>
          <cell r="V256">
            <v>23.473465223432605</v>
          </cell>
          <cell r="W256">
            <v>7.8976714289999999</v>
          </cell>
          <cell r="X256">
            <v>23.678217358047899</v>
          </cell>
          <cell r="Y256">
            <v>8.0554385629999992</v>
          </cell>
          <cell r="Z256">
            <v>24.496279694039604</v>
          </cell>
          <cell r="AA256">
            <v>8.8670746810000001</v>
          </cell>
          <cell r="AB256">
            <v>26.109166984870573</v>
          </cell>
          <cell r="AC256">
            <v>9.5232800310000005</v>
          </cell>
          <cell r="AD256">
            <v>27.350178985921392</v>
          </cell>
          <cell r="AE256">
            <v>9.8785625039999996</v>
          </cell>
          <cell r="AF256">
            <v>28.268560703254028</v>
          </cell>
          <cell r="AG256">
            <v>10.003093399999999</v>
          </cell>
        </row>
        <row r="257">
          <cell r="B257" t="str">
            <v>MORTON PARK &amp; PIRELLI</v>
          </cell>
          <cell r="C257">
            <v>28</v>
          </cell>
          <cell r="D257">
            <v>24.5</v>
          </cell>
          <cell r="E257">
            <v>32</v>
          </cell>
          <cell r="F257">
            <v>19.557010015360042</v>
          </cell>
          <cell r="G257">
            <v>6.4486722649999999</v>
          </cell>
          <cell r="H257">
            <v>19.294367068322853</v>
          </cell>
          <cell r="I257">
            <v>6.3512405669999996</v>
          </cell>
          <cell r="J257">
            <v>19.407394432897863</v>
          </cell>
          <cell r="K257">
            <v>6.4291068750000004</v>
          </cell>
          <cell r="L257">
            <v>19.618530604601766</v>
          </cell>
          <cell r="M257">
            <v>6.5189234980000004</v>
          </cell>
          <cell r="N257">
            <v>23.062785856763245</v>
          </cell>
          <cell r="O257">
            <v>6.6435134290000004</v>
          </cell>
          <cell r="P257">
            <v>26.27040368202201</v>
          </cell>
          <cell r="Q257">
            <v>6.8187400440000001</v>
          </cell>
          <cell r="R257">
            <v>29.571857548727024</v>
          </cell>
          <cell r="S257">
            <v>7.0161169900000004</v>
          </cell>
          <cell r="T257">
            <v>33.05555710775684</v>
          </cell>
          <cell r="U257">
            <v>7.2513170120000003</v>
          </cell>
          <cell r="V257">
            <v>35.577221346119913</v>
          </cell>
          <cell r="W257">
            <v>7.5264521200000001</v>
          </cell>
          <cell r="X257">
            <v>38.071383538422879</v>
          </cell>
          <cell r="Y257">
            <v>7.8604671599999998</v>
          </cell>
          <cell r="Z257">
            <v>44.486027461103106</v>
          </cell>
          <cell r="AA257">
            <v>9.5676467360000004</v>
          </cell>
          <cell r="AB257">
            <v>46.554152451614456</v>
          </cell>
          <cell r="AC257">
            <v>11.010948109999999</v>
          </cell>
          <cell r="AD257">
            <v>47.220943200428195</v>
          </cell>
          <cell r="AE257">
            <v>11.62844917</v>
          </cell>
          <cell r="AF257">
            <v>47.297624001284674</v>
          </cell>
          <cell r="AG257">
            <v>11.89045121</v>
          </cell>
        </row>
        <row r="258">
          <cell r="B258" t="str">
            <v>PORTWOOD</v>
          </cell>
          <cell r="C258">
            <v>22.9</v>
          </cell>
          <cell r="D258">
            <v>20.5</v>
          </cell>
          <cell r="E258">
            <v>27.5</v>
          </cell>
          <cell r="F258">
            <v>18.003634178331449</v>
          </cell>
          <cell r="G258">
            <v>3.7408653809999999</v>
          </cell>
          <cell r="H258">
            <v>17.633492643343434</v>
          </cell>
          <cell r="I258">
            <v>3.6949962680000001</v>
          </cell>
          <cell r="J258">
            <v>20.779795900714287</v>
          </cell>
          <cell r="K258">
            <v>3.7682520589999999</v>
          </cell>
          <cell r="L258">
            <v>23.151262761045984</v>
          </cell>
          <cell r="M258">
            <v>3.8339173080000002</v>
          </cell>
          <cell r="N258">
            <v>25.640989268859212</v>
          </cell>
          <cell r="O258">
            <v>3.9031294089999999</v>
          </cell>
          <cell r="P258">
            <v>27.843937593465732</v>
          </cell>
          <cell r="Q258">
            <v>3.9756881919999998</v>
          </cell>
          <cell r="R258">
            <v>29.919648935427677</v>
          </cell>
          <cell r="S258">
            <v>4.049740302</v>
          </cell>
          <cell r="T258">
            <v>32.517811487065607</v>
          </cell>
          <cell r="U258">
            <v>4.1281274479999999</v>
          </cell>
          <cell r="V258">
            <v>32.784835075645077</v>
          </cell>
          <cell r="W258">
            <v>4.2086283800000004</v>
          </cell>
          <cell r="X258">
            <v>32.87769379465017</v>
          </cell>
          <cell r="Y258">
            <v>4.2928244949999996</v>
          </cell>
          <cell r="Z258">
            <v>33.851765793615044</v>
          </cell>
          <cell r="AA258">
            <v>4.5411515939999996</v>
          </cell>
          <cell r="AB258">
            <v>36.333326061041433</v>
          </cell>
          <cell r="AC258">
            <v>4.7024392419999996</v>
          </cell>
          <cell r="AD258">
            <v>37.992020297916497</v>
          </cell>
          <cell r="AE258">
            <v>4.7692277040000004</v>
          </cell>
          <cell r="AF258">
            <v>39.36965086170477</v>
          </cell>
          <cell r="AG258">
            <v>4.7871732610000004</v>
          </cell>
        </row>
        <row r="259">
          <cell r="B259" t="str">
            <v>POULTON</v>
          </cell>
          <cell r="C259">
            <v>21</v>
          </cell>
          <cell r="D259">
            <v>20.5</v>
          </cell>
          <cell r="E259">
            <v>27.5</v>
          </cell>
          <cell r="F259">
            <v>11.118281244750005</v>
          </cell>
          <cell r="G259">
            <v>2.608693835</v>
          </cell>
          <cell r="H259">
            <v>11.013396123487199</v>
          </cell>
          <cell r="I259">
            <v>2.676502819</v>
          </cell>
          <cell r="J259">
            <v>11.332309401415943</v>
          </cell>
          <cell r="K259">
            <v>2.817432562</v>
          </cell>
          <cell r="L259">
            <v>11.505629674105379</v>
          </cell>
          <cell r="M259">
            <v>2.982563678</v>
          </cell>
          <cell r="N259">
            <v>11.746521871997128</v>
          </cell>
          <cell r="O259">
            <v>3.1100435979999999</v>
          </cell>
          <cell r="P259">
            <v>11.959006096210357</v>
          </cell>
          <cell r="Q259">
            <v>3.229407234</v>
          </cell>
          <cell r="R259">
            <v>12.253588351233205</v>
          </cell>
          <cell r="S259">
            <v>3.364956276</v>
          </cell>
          <cell r="T259">
            <v>12.453308347609489</v>
          </cell>
          <cell r="U259">
            <v>3.5323845230000002</v>
          </cell>
          <cell r="V259">
            <v>12.790394676203066</v>
          </cell>
          <cell r="W259">
            <v>3.7193464399999998</v>
          </cell>
          <cell r="X259">
            <v>13.145906576148606</v>
          </cell>
          <cell r="Y259">
            <v>3.935064594</v>
          </cell>
          <cell r="Z259">
            <v>14.750850137451415</v>
          </cell>
          <cell r="AA259">
            <v>5.0242608999999998</v>
          </cell>
          <cell r="AB259">
            <v>16.335547706848146</v>
          </cell>
          <cell r="AC259">
            <v>5.9740793390000002</v>
          </cell>
          <cell r="AD259">
            <v>16.816297496007209</v>
          </cell>
          <cell r="AE259">
            <v>6.499687829</v>
          </cell>
          <cell r="AF259">
            <v>16.969394385724154</v>
          </cell>
          <cell r="AG259">
            <v>6.79445064</v>
          </cell>
        </row>
        <row r="260">
          <cell r="B260" t="str">
            <v>POYNTON</v>
          </cell>
          <cell r="C260">
            <v>17.5</v>
          </cell>
          <cell r="D260">
            <v>15.8</v>
          </cell>
          <cell r="E260">
            <v>21</v>
          </cell>
          <cell r="F260">
            <v>9.2550557748338651</v>
          </cell>
          <cell r="G260">
            <v>2.571131517</v>
          </cell>
          <cell r="H260">
            <v>9.1844468475121968</v>
          </cell>
          <cell r="I260">
            <v>2.5523968290000001</v>
          </cell>
          <cell r="J260">
            <v>9.2568490189355437</v>
          </cell>
          <cell r="K260">
            <v>2.6044661570000001</v>
          </cell>
          <cell r="L260">
            <v>9.4130827534097605</v>
          </cell>
          <cell r="M260">
            <v>2.665251649</v>
          </cell>
          <cell r="N260">
            <v>9.6474779052113675</v>
          </cell>
          <cell r="O260">
            <v>2.7416219019999999</v>
          </cell>
          <cell r="P260">
            <v>9.8100801145292706</v>
          </cell>
          <cell r="Q260">
            <v>2.83760331</v>
          </cell>
          <cell r="R260">
            <v>10.010399451860913</v>
          </cell>
          <cell r="S260">
            <v>2.944777684</v>
          </cell>
          <cell r="T260">
            <v>10.31152087138639</v>
          </cell>
          <cell r="U260">
            <v>3.0788949479999999</v>
          </cell>
          <cell r="V260">
            <v>10.579874686810044</v>
          </cell>
          <cell r="W260">
            <v>3.2313119060000002</v>
          </cell>
          <cell r="X260">
            <v>10.915123353072374</v>
          </cell>
          <cell r="Y260">
            <v>3.4058521669999999</v>
          </cell>
          <cell r="Z260">
            <v>12.576427394267691</v>
          </cell>
          <cell r="AA260">
            <v>4.3242223519999996</v>
          </cell>
          <cell r="AB260">
            <v>13.99786383895049</v>
          </cell>
          <cell r="AC260">
            <v>5.132207846</v>
          </cell>
          <cell r="AD260">
            <v>14.524130967611075</v>
          </cell>
          <cell r="AE260">
            <v>5.4952898589999997</v>
          </cell>
          <cell r="AF260">
            <v>14.72119587185246</v>
          </cell>
          <cell r="AG260">
            <v>5.7078086399999997</v>
          </cell>
        </row>
        <row r="261">
          <cell r="B261" t="str">
            <v>PREESALL</v>
          </cell>
          <cell r="C261">
            <v>23</v>
          </cell>
          <cell r="D261">
            <v>20.5</v>
          </cell>
          <cell r="E261">
            <v>27.5</v>
          </cell>
          <cell r="F261">
            <v>9.8235149722516137</v>
          </cell>
          <cell r="G261">
            <v>2.58171404</v>
          </cell>
          <cell r="H261">
            <v>9.7508298815598451</v>
          </cell>
          <cell r="I261">
            <v>2.6356339150000001</v>
          </cell>
          <cell r="J261">
            <v>9.9567044816083783</v>
          </cell>
          <cell r="K261">
            <v>2.7415986889999999</v>
          </cell>
          <cell r="L261">
            <v>10.10760174906388</v>
          </cell>
          <cell r="M261">
            <v>2.8297663960000001</v>
          </cell>
          <cell r="N261">
            <v>10.265882605702302</v>
          </cell>
          <cell r="O261">
            <v>2.9032340300000001</v>
          </cell>
          <cell r="P261">
            <v>10.495648000388931</v>
          </cell>
          <cell r="Q261">
            <v>2.9969598679999998</v>
          </cell>
          <cell r="R261">
            <v>10.734348008325847</v>
          </cell>
          <cell r="S261">
            <v>3.1039788279999998</v>
          </cell>
          <cell r="T261">
            <v>10.992281100699701</v>
          </cell>
          <cell r="U261">
            <v>3.2356148359999999</v>
          </cell>
          <cell r="V261">
            <v>11.235988099933548</v>
          </cell>
          <cell r="W261">
            <v>3.3834880940000001</v>
          </cell>
          <cell r="X261">
            <v>11.575082171927475</v>
          </cell>
          <cell r="Y261">
            <v>3.5598653229999999</v>
          </cell>
          <cell r="Z261">
            <v>13.348760821797038</v>
          </cell>
          <cell r="AA261">
            <v>4.3237155329999997</v>
          </cell>
          <cell r="AB261">
            <v>15.174669169119953</v>
          </cell>
          <cell r="AC261">
            <v>4.8974848350000002</v>
          </cell>
          <cell r="AD261">
            <v>15.765725334698207</v>
          </cell>
          <cell r="AE261">
            <v>5.1920632189999996</v>
          </cell>
          <cell r="AF261">
            <v>15.815068459168241</v>
          </cell>
          <cell r="AG261">
            <v>5.3602256050000001</v>
          </cell>
        </row>
        <row r="262">
          <cell r="B262" t="str">
            <v>PRESTON EAST</v>
          </cell>
          <cell r="C262">
            <v>32</v>
          </cell>
          <cell r="D262">
            <v>28.5</v>
          </cell>
          <cell r="E262">
            <v>38</v>
          </cell>
          <cell r="F262">
            <v>17.360800303198154</v>
          </cell>
          <cell r="G262">
            <v>1.064155231</v>
          </cell>
          <cell r="H262">
            <v>17.342046675459962</v>
          </cell>
          <cell r="I262">
            <v>1.0931901449999999</v>
          </cell>
          <cell r="J262">
            <v>17.726754935196588</v>
          </cell>
          <cell r="K262">
            <v>1.1537605689999999</v>
          </cell>
          <cell r="L262">
            <v>17.941357672851034</v>
          </cell>
          <cell r="M262">
            <v>1.2308362820000001</v>
          </cell>
          <cell r="N262">
            <v>18.177200933942984</v>
          </cell>
          <cell r="O262">
            <v>1.3268822149999999</v>
          </cell>
          <cell r="P262">
            <v>18.379363718065044</v>
          </cell>
          <cell r="Q262">
            <v>1.453033099</v>
          </cell>
          <cell r="R262">
            <v>18.292282911907659</v>
          </cell>
          <cell r="S262">
            <v>1.5907609620000001</v>
          </cell>
          <cell r="T262">
            <v>18.502898515520108</v>
          </cell>
          <cell r="U262">
            <v>1.759838118</v>
          </cell>
          <cell r="V262">
            <v>18.712184990898269</v>
          </cell>
          <cell r="W262">
            <v>1.945378547</v>
          </cell>
          <cell r="X262">
            <v>18.693175911133725</v>
          </cell>
          <cell r="Y262">
            <v>2.15868204</v>
          </cell>
          <cell r="Z262">
            <v>19.380335107562303</v>
          </cell>
          <cell r="AA262">
            <v>3.3079148229999999</v>
          </cell>
          <cell r="AB262">
            <v>20.050471335913628</v>
          </cell>
          <cell r="AC262">
            <v>4.2267588380000003</v>
          </cell>
          <cell r="AD262">
            <v>20.383082851685085</v>
          </cell>
          <cell r="AE262">
            <v>4.6607680450000002</v>
          </cell>
          <cell r="AF262">
            <v>20.396688521009608</v>
          </cell>
          <cell r="AG262">
            <v>4.8344573100000003</v>
          </cell>
        </row>
        <row r="263">
          <cell r="B263" t="str">
            <v>PRESTON OLD RD</v>
          </cell>
          <cell r="C263">
            <v>22.9</v>
          </cell>
          <cell r="D263">
            <v>20.5</v>
          </cell>
          <cell r="E263">
            <v>27.5</v>
          </cell>
          <cell r="F263">
            <v>11.294641561565719</v>
          </cell>
          <cell r="G263">
            <v>3.122806325</v>
          </cell>
          <cell r="H263">
            <v>11.067688047874116</v>
          </cell>
          <cell r="I263">
            <v>3.064273944</v>
          </cell>
          <cell r="J263">
            <v>11.177186301530044</v>
          </cell>
          <cell r="K263">
            <v>3.1036447250000001</v>
          </cell>
          <cell r="L263">
            <v>11.300155952782774</v>
          </cell>
          <cell r="M263">
            <v>3.1474993000000002</v>
          </cell>
          <cell r="N263">
            <v>11.410533866567883</v>
          </cell>
          <cell r="O263">
            <v>3.203103407</v>
          </cell>
          <cell r="P263">
            <v>11.565416869761423</v>
          </cell>
          <cell r="Q263">
            <v>3.2760539460000002</v>
          </cell>
          <cell r="R263">
            <v>11.775117082816353</v>
          </cell>
          <cell r="S263">
            <v>3.3600035909999999</v>
          </cell>
          <cell r="T263">
            <v>11.969461483420874</v>
          </cell>
          <cell r="U263">
            <v>3.4651983159999999</v>
          </cell>
          <cell r="V263">
            <v>12.151278329707255</v>
          </cell>
          <cell r="W263">
            <v>3.584345039</v>
          </cell>
          <cell r="X263">
            <v>12.417713044673118</v>
          </cell>
          <cell r="Y263">
            <v>3.7230970710000002</v>
          </cell>
          <cell r="Z263">
            <v>13.662917732890403</v>
          </cell>
          <cell r="AA263">
            <v>4.4400556719999997</v>
          </cell>
          <cell r="AB263">
            <v>14.956281837792615</v>
          </cell>
          <cell r="AC263">
            <v>5.0741224430000003</v>
          </cell>
          <cell r="AD263">
            <v>15.443226446732991</v>
          </cell>
          <cell r="AE263">
            <v>5.411477176</v>
          </cell>
          <cell r="AF263">
            <v>15.464447171883126</v>
          </cell>
          <cell r="AG263">
            <v>5.5864496900000002</v>
          </cell>
        </row>
        <row r="264">
          <cell r="B264" t="str">
            <v>PRESTWICH</v>
          </cell>
          <cell r="C264">
            <v>22.9</v>
          </cell>
          <cell r="D264">
            <v>20.5</v>
          </cell>
          <cell r="E264">
            <v>27.5</v>
          </cell>
          <cell r="F264">
            <v>15.188396709779903</v>
          </cell>
          <cell r="G264">
            <v>4.2252695899999999</v>
          </cell>
          <cell r="H264">
            <v>15.110343222988284</v>
          </cell>
          <cell r="I264">
            <v>4.1913317780000003</v>
          </cell>
          <cell r="J264">
            <v>15.458685396644386</v>
          </cell>
          <cell r="K264">
            <v>4.2584385420000004</v>
          </cell>
          <cell r="L264">
            <v>15.754868644279712</v>
          </cell>
          <cell r="M264">
            <v>4.3383974439999999</v>
          </cell>
          <cell r="N264">
            <v>16.032679064660492</v>
          </cell>
          <cell r="O264">
            <v>4.4421496469999999</v>
          </cell>
          <cell r="P264">
            <v>16.365736943166546</v>
          </cell>
          <cell r="Q264">
            <v>4.5819253010000001</v>
          </cell>
          <cell r="R264">
            <v>16.728807247545486</v>
          </cell>
          <cell r="S264">
            <v>4.7394447719999997</v>
          </cell>
          <cell r="T264">
            <v>17.05073631613174</v>
          </cell>
          <cell r="U264">
            <v>4.9335326960000003</v>
          </cell>
          <cell r="V264">
            <v>17.438461435774315</v>
          </cell>
          <cell r="W264">
            <v>5.1563893519999997</v>
          </cell>
          <cell r="X264">
            <v>17.945932650775081</v>
          </cell>
          <cell r="Y264">
            <v>5.4210127249999998</v>
          </cell>
          <cell r="Z264">
            <v>20.206422594601342</v>
          </cell>
          <cell r="AA264">
            <v>6.8612232999999998</v>
          </cell>
          <cell r="AB264">
            <v>22.184476523819811</v>
          </cell>
          <cell r="AC264">
            <v>8.1511615329999998</v>
          </cell>
          <cell r="AD264">
            <v>23.049145019119251</v>
          </cell>
          <cell r="AE264">
            <v>8.7661480970000003</v>
          </cell>
          <cell r="AF264">
            <v>23.253515565579708</v>
          </cell>
          <cell r="AG264">
            <v>9.1109757249999994</v>
          </cell>
        </row>
        <row r="265">
          <cell r="B265" t="str">
            <v>PRINGLE ST</v>
          </cell>
          <cell r="C265">
            <v>19.899999999999999</v>
          </cell>
          <cell r="D265">
            <v>19.899999999999999</v>
          </cell>
          <cell r="E265">
            <v>27.5</v>
          </cell>
          <cell r="F265">
            <v>11.470973567330311</v>
          </cell>
          <cell r="G265">
            <v>3.2398365500000001</v>
          </cell>
          <cell r="H265">
            <v>11.428412375512121</v>
          </cell>
          <cell r="I265">
            <v>3.1890420979999998</v>
          </cell>
          <cell r="J265">
            <v>11.617071709445725</v>
          </cell>
          <cell r="K265">
            <v>3.240505127</v>
          </cell>
          <cell r="L265">
            <v>11.770713744905422</v>
          </cell>
          <cell r="M265">
            <v>3.292907574</v>
          </cell>
          <cell r="N265">
            <v>12.068848042998566</v>
          </cell>
          <cell r="O265">
            <v>3.3562367270000002</v>
          </cell>
          <cell r="P265">
            <v>12.212719027849918</v>
          </cell>
          <cell r="Q265">
            <v>3.4323564549999999</v>
          </cell>
          <cell r="R265">
            <v>12.324293544740936</v>
          </cell>
          <cell r="S265">
            <v>3.5142196939999999</v>
          </cell>
          <cell r="T265">
            <v>12.582256046901058</v>
          </cell>
          <cell r="U265">
            <v>3.6128994169999999</v>
          </cell>
          <cell r="V265">
            <v>12.814912070935817</v>
          </cell>
          <cell r="W265">
            <v>3.7223942220000001</v>
          </cell>
          <cell r="X265">
            <v>13.066816067008618</v>
          </cell>
          <cell r="Y265">
            <v>3.844001853</v>
          </cell>
          <cell r="Z265">
            <v>14.049091450203086</v>
          </cell>
          <cell r="AA265">
            <v>4.4253145949999997</v>
          </cell>
          <cell r="AB265">
            <v>15.568623210878684</v>
          </cell>
          <cell r="AC265">
            <v>4.912938939</v>
          </cell>
          <cell r="AD265">
            <v>16.617589315423224</v>
          </cell>
          <cell r="AE265">
            <v>5.1800574949999998</v>
          </cell>
          <cell r="AF265">
            <v>17.410199982805175</v>
          </cell>
          <cell r="AG265">
            <v>5.318106652</v>
          </cell>
        </row>
        <row r="266">
          <cell r="B266" t="str">
            <v>GRANE RD &amp; PRINNY HILL</v>
          </cell>
          <cell r="C266">
            <v>19</v>
          </cell>
          <cell r="D266">
            <v>17</v>
          </cell>
          <cell r="E266">
            <v>22.6</v>
          </cell>
          <cell r="F266">
            <v>5.664892101365087</v>
          </cell>
          <cell r="G266">
            <v>2.845728641</v>
          </cell>
          <cell r="H266">
            <v>5.5671193484723887</v>
          </cell>
          <cell r="I266">
            <v>2.7936663199999998</v>
          </cell>
          <cell r="J266">
            <v>5.6712672613860811</v>
          </cell>
          <cell r="K266">
            <v>2.8361034420000002</v>
          </cell>
          <cell r="L266">
            <v>5.7838822804240451</v>
          </cell>
          <cell r="M266">
            <v>2.8801424249999998</v>
          </cell>
          <cell r="N266">
            <v>5.8833736511432129</v>
          </cell>
          <cell r="O266">
            <v>2.9295563819999999</v>
          </cell>
          <cell r="P266">
            <v>6.0158113147728667</v>
          </cell>
          <cell r="Q266">
            <v>2.9883909740000001</v>
          </cell>
          <cell r="R266">
            <v>6.155242956809051</v>
          </cell>
          <cell r="S266">
            <v>3.0504439900000002</v>
          </cell>
          <cell r="T266">
            <v>6.3144671212893844</v>
          </cell>
          <cell r="U266">
            <v>3.12764921</v>
          </cell>
          <cell r="V266">
            <v>6.4737634212763737</v>
          </cell>
          <cell r="W266">
            <v>3.2106926370000002</v>
          </cell>
          <cell r="X266">
            <v>6.6552361313441128</v>
          </cell>
          <cell r="Y266">
            <v>3.3064265860000002</v>
          </cell>
          <cell r="Z266">
            <v>7.4815450315437779</v>
          </cell>
          <cell r="AA266">
            <v>3.7686507659999999</v>
          </cell>
          <cell r="AB266">
            <v>8.5167044370004685</v>
          </cell>
          <cell r="AC266">
            <v>4.1615409190000001</v>
          </cell>
          <cell r="AD266">
            <v>9.0595555843088658</v>
          </cell>
          <cell r="AE266">
            <v>4.3693509150000001</v>
          </cell>
          <cell r="AF266">
            <v>9.3870076420324278</v>
          </cell>
          <cell r="AG266">
            <v>4.4738949210000003</v>
          </cell>
        </row>
        <row r="267">
          <cell r="B267" t="str">
            <v>QUEENS PARK</v>
          </cell>
          <cell r="C267">
            <v>17.5</v>
          </cell>
          <cell r="D267">
            <v>15.8</v>
          </cell>
          <cell r="E267">
            <v>21</v>
          </cell>
          <cell r="F267">
            <v>14.310836218388504</v>
          </cell>
          <cell r="G267">
            <v>6.4609240740000002</v>
          </cell>
          <cell r="H267">
            <v>14.544662172965586</v>
          </cell>
          <cell r="I267">
            <v>6.3601270779999997</v>
          </cell>
          <cell r="J267">
            <v>15.290709039991571</v>
          </cell>
          <cell r="K267">
            <v>6.4513748379999996</v>
          </cell>
          <cell r="L267">
            <v>18.285946543962893</v>
          </cell>
          <cell r="M267">
            <v>6.5363676579999996</v>
          </cell>
          <cell r="N267">
            <v>24.073287750127911</v>
          </cell>
          <cell r="O267">
            <v>6.6403439219999996</v>
          </cell>
          <cell r="P267">
            <v>29.797076084182439</v>
          </cell>
          <cell r="Q267">
            <v>6.7718332669999999</v>
          </cell>
          <cell r="R267">
            <v>35.659211243741147</v>
          </cell>
          <cell r="S267">
            <v>6.9111100099999998</v>
          </cell>
          <cell r="T267">
            <v>41.560603022318311</v>
          </cell>
          <cell r="U267">
            <v>7.0633347080000002</v>
          </cell>
          <cell r="V267">
            <v>41.680229051235216</v>
          </cell>
          <cell r="W267">
            <v>7.2324659899999997</v>
          </cell>
          <cell r="X267">
            <v>41.979657234810354</v>
          </cell>
          <cell r="Y267">
            <v>7.4301781299999998</v>
          </cell>
          <cell r="Z267">
            <v>43.552085683223318</v>
          </cell>
          <cell r="AA267">
            <v>8.2708596629999995</v>
          </cell>
          <cell r="AB267">
            <v>45.678852590901627</v>
          </cell>
          <cell r="AC267">
            <v>8.8902032680000005</v>
          </cell>
          <cell r="AD267">
            <v>47.352942264454569</v>
          </cell>
          <cell r="AE267">
            <v>9.2426120429999994</v>
          </cell>
          <cell r="AF267">
            <v>48.715343516329774</v>
          </cell>
          <cell r="AG267">
            <v>9.453677806</v>
          </cell>
        </row>
        <row r="268">
          <cell r="B268" t="str">
            <v>RADCLIFFE</v>
          </cell>
          <cell r="C268">
            <v>38</v>
          </cell>
          <cell r="D268">
            <v>34.5</v>
          </cell>
          <cell r="E268">
            <v>45</v>
          </cell>
          <cell r="F268">
            <v>27.286220423160657</v>
          </cell>
          <cell r="G268">
            <v>6.2704910979999999</v>
          </cell>
          <cell r="H268">
            <v>26.996667316850875</v>
          </cell>
          <cell r="I268">
            <v>6.2060852640000004</v>
          </cell>
          <cell r="J268">
            <v>27.556470664208668</v>
          </cell>
          <cell r="K268">
            <v>6.3466823090000002</v>
          </cell>
          <cell r="L268">
            <v>28.045768998807169</v>
          </cell>
          <cell r="M268">
            <v>6.5098682739999996</v>
          </cell>
          <cell r="N268">
            <v>28.851680125353631</v>
          </cell>
          <cell r="O268">
            <v>6.7137524199999996</v>
          </cell>
          <cell r="P268">
            <v>29.406411361308187</v>
          </cell>
          <cell r="Q268">
            <v>6.9725533860000004</v>
          </cell>
          <cell r="R268">
            <v>29.993338342545702</v>
          </cell>
          <cell r="S268">
            <v>7.2693651380000004</v>
          </cell>
          <cell r="T268">
            <v>30.865787311034516</v>
          </cell>
          <cell r="U268">
            <v>7.6450754639999996</v>
          </cell>
          <cell r="V268">
            <v>31.827037173272103</v>
          </cell>
          <cell r="W268">
            <v>8.0744015719999993</v>
          </cell>
          <cell r="X268">
            <v>32.80357607389616</v>
          </cell>
          <cell r="Y268">
            <v>8.5717123540000006</v>
          </cell>
          <cell r="Z268">
            <v>37.01522803406494</v>
          </cell>
          <cell r="AA268">
            <v>10.01681005</v>
          </cell>
          <cell r="AB268">
            <v>40.406123875569861</v>
          </cell>
          <cell r="AC268">
            <v>11.169754190000001</v>
          </cell>
          <cell r="AD268">
            <v>41.547666186422617</v>
          </cell>
          <cell r="AE268">
            <v>11.72694338</v>
          </cell>
          <cell r="AF268">
            <v>41.63176390501863</v>
          </cell>
          <cell r="AG268">
            <v>11.98950222</v>
          </cell>
        </row>
        <row r="269">
          <cell r="B269" t="str">
            <v>RANDAL ST</v>
          </cell>
          <cell r="C269">
            <v>18.8</v>
          </cell>
          <cell r="D269">
            <v>18.8</v>
          </cell>
          <cell r="E269">
            <v>31.5</v>
          </cell>
          <cell r="F269">
            <v>13.146492631546003</v>
          </cell>
          <cell r="G269">
            <v>4.0619905379999999</v>
          </cell>
          <cell r="H269">
            <v>12.84009908773286</v>
          </cell>
          <cell r="I269">
            <v>3.992976487</v>
          </cell>
          <cell r="J269">
            <v>13.213658767131358</v>
          </cell>
          <cell r="K269">
            <v>4.0646483440000001</v>
          </cell>
          <cell r="L269">
            <v>13.476648951932994</v>
          </cell>
          <cell r="M269">
            <v>4.1354127140000001</v>
          </cell>
          <cell r="N269">
            <v>13.726135707382864</v>
          </cell>
          <cell r="O269">
            <v>4.2203486420000003</v>
          </cell>
          <cell r="P269">
            <v>13.960118708468324</v>
          </cell>
          <cell r="Q269">
            <v>4.3248633280000002</v>
          </cell>
          <cell r="R269">
            <v>14.224356055146927</v>
          </cell>
          <cell r="S269">
            <v>4.4381784819999996</v>
          </cell>
          <cell r="T269">
            <v>14.465334680409745</v>
          </cell>
          <cell r="U269">
            <v>4.5749875400000004</v>
          </cell>
          <cell r="V269">
            <v>14.634799878288815</v>
          </cell>
          <cell r="W269">
            <v>4.7283631259999996</v>
          </cell>
          <cell r="X269">
            <v>14.971867507702328</v>
          </cell>
          <cell r="Y269">
            <v>4.9022945670000002</v>
          </cell>
          <cell r="Z269">
            <v>16.317194715109515</v>
          </cell>
          <cell r="AA269">
            <v>5.7628979879999997</v>
          </cell>
          <cell r="AB269">
            <v>18.011431697955555</v>
          </cell>
          <cell r="AC269">
            <v>6.4945966610000001</v>
          </cell>
          <cell r="AD269">
            <v>19.029168628455459</v>
          </cell>
          <cell r="AE269">
            <v>6.900726615</v>
          </cell>
          <cell r="AF269">
            <v>19.570117402369785</v>
          </cell>
          <cell r="AG269">
            <v>7.117166439</v>
          </cell>
        </row>
        <row r="270">
          <cell r="B270" t="str">
            <v>RAWTENSTALL RD</v>
          </cell>
          <cell r="C270">
            <v>22.9</v>
          </cell>
          <cell r="D270">
            <v>20.5</v>
          </cell>
          <cell r="E270">
            <v>27.5</v>
          </cell>
          <cell r="F270">
            <v>12.64480306940492</v>
          </cell>
          <cell r="G270">
            <v>3.4320041950000002</v>
          </cell>
          <cell r="H270">
            <v>12.612331083018056</v>
          </cell>
          <cell r="I270">
            <v>3.394410588</v>
          </cell>
          <cell r="J270">
            <v>12.824003310760636</v>
          </cell>
          <cell r="K270">
            <v>3.453525102</v>
          </cell>
          <cell r="L270">
            <v>13.027037456150426</v>
          </cell>
          <cell r="M270">
            <v>3.5228156610000001</v>
          </cell>
          <cell r="N270">
            <v>13.239300772788068</v>
          </cell>
          <cell r="O270">
            <v>3.6069483440000001</v>
          </cell>
          <cell r="P270">
            <v>13.526279688314389</v>
          </cell>
          <cell r="Q270">
            <v>3.7126539790000002</v>
          </cell>
          <cell r="R270">
            <v>13.816346336524013</v>
          </cell>
          <cell r="S270">
            <v>3.8291821850000001</v>
          </cell>
          <cell r="T270">
            <v>14.15746675463658</v>
          </cell>
          <cell r="U270">
            <v>3.9765152399999999</v>
          </cell>
          <cell r="V270">
            <v>14.508865912624323</v>
          </cell>
          <cell r="W270">
            <v>4.1403522370000001</v>
          </cell>
          <cell r="X270">
            <v>14.909760685779817</v>
          </cell>
          <cell r="Y270">
            <v>4.3300281299999996</v>
          </cell>
          <cell r="Z270">
            <v>16.778215287220888</v>
          </cell>
          <cell r="AA270">
            <v>5.2909970299999998</v>
          </cell>
          <cell r="AB270">
            <v>18.586909462329224</v>
          </cell>
          <cell r="AC270">
            <v>6.1283358689999998</v>
          </cell>
          <cell r="AD270">
            <v>19.402754205000786</v>
          </cell>
          <cell r="AE270">
            <v>6.5966961839999998</v>
          </cell>
          <cell r="AF270">
            <v>19.816397040781517</v>
          </cell>
          <cell r="AG270">
            <v>6.8629393470000002</v>
          </cell>
        </row>
        <row r="271">
          <cell r="B271" t="str">
            <v>REDDISH VALE</v>
          </cell>
          <cell r="C271">
            <v>18.5</v>
          </cell>
          <cell r="D271">
            <v>18.5</v>
          </cell>
          <cell r="E271">
            <v>27.5</v>
          </cell>
          <cell r="F271">
            <v>10.469599116001747</v>
          </cell>
          <cell r="G271">
            <v>2.5074093479999999</v>
          </cell>
          <cell r="H271">
            <v>10.41093544326321</v>
          </cell>
          <cell r="I271">
            <v>2.4991686849999999</v>
          </cell>
          <cell r="J271">
            <v>10.609863667340663</v>
          </cell>
          <cell r="K271">
            <v>2.5480639159999998</v>
          </cell>
          <cell r="L271">
            <v>10.865316770452598</v>
          </cell>
          <cell r="M271">
            <v>2.6099619230000002</v>
          </cell>
          <cell r="N271">
            <v>11.057264097816272</v>
          </cell>
          <cell r="O271">
            <v>2.69224613</v>
          </cell>
          <cell r="P271">
            <v>11.300946714343507</v>
          </cell>
          <cell r="Q271">
            <v>2.8000056180000001</v>
          </cell>
          <cell r="R271">
            <v>11.623598047732102</v>
          </cell>
          <cell r="S271">
            <v>2.925626098</v>
          </cell>
          <cell r="T271">
            <v>11.957912758990457</v>
          </cell>
          <cell r="U271">
            <v>3.0865216630000001</v>
          </cell>
          <cell r="V271">
            <v>12.287530792307104</v>
          </cell>
          <cell r="W271">
            <v>3.271210349</v>
          </cell>
          <cell r="X271">
            <v>12.750372389041411</v>
          </cell>
          <cell r="Y271">
            <v>3.4870560780000002</v>
          </cell>
          <cell r="Z271">
            <v>14.769550162336829</v>
          </cell>
          <cell r="AA271">
            <v>4.6086352450000003</v>
          </cell>
          <cell r="AB271">
            <v>16.769554753547325</v>
          </cell>
          <cell r="AC271">
            <v>5.6041307099999997</v>
          </cell>
          <cell r="AD271">
            <v>17.712252674020853</v>
          </cell>
          <cell r="AE271">
            <v>6.1711535409999998</v>
          </cell>
          <cell r="AF271">
            <v>18.19641998723479</v>
          </cell>
          <cell r="AG271">
            <v>6.3624035269999997</v>
          </cell>
        </row>
        <row r="272">
          <cell r="B272" t="str">
            <v>RIBBLESDALE T14</v>
          </cell>
          <cell r="C272">
            <v>12</v>
          </cell>
          <cell r="D272">
            <v>12</v>
          </cell>
          <cell r="E272">
            <v>18</v>
          </cell>
          <cell r="F272">
            <v>7.0041141739771202</v>
          </cell>
          <cell r="G272">
            <v>2.0712373579999999</v>
          </cell>
          <cell r="H272">
            <v>6.8931631389424366</v>
          </cell>
          <cell r="I272">
            <v>2.031074007</v>
          </cell>
          <cell r="J272">
            <v>7.0513073004886762</v>
          </cell>
          <cell r="K272">
            <v>2.0690366949999999</v>
          </cell>
          <cell r="L272">
            <v>7.1783723330169833</v>
          </cell>
          <cell r="M272">
            <v>2.1050564459999999</v>
          </cell>
          <cell r="N272">
            <v>7.310572018481281</v>
          </cell>
          <cell r="O272">
            <v>2.1458169420000002</v>
          </cell>
          <cell r="P272">
            <v>7.437453403712996</v>
          </cell>
          <cell r="Q272">
            <v>2.191068966</v>
          </cell>
          <cell r="R272">
            <v>7.5631284273081798</v>
          </cell>
          <cell r="S272">
            <v>2.239497445</v>
          </cell>
          <cell r="T272">
            <v>7.6947239555852258</v>
          </cell>
          <cell r="U272">
            <v>2.2962422349999998</v>
          </cell>
          <cell r="V272">
            <v>7.8135189021503271</v>
          </cell>
          <cell r="W272">
            <v>2.3575252710000001</v>
          </cell>
          <cell r="X272">
            <v>7.9420847321673707</v>
          </cell>
          <cell r="Y272">
            <v>2.4272670559999998</v>
          </cell>
          <cell r="Z272">
            <v>8.722893098409024</v>
          </cell>
          <cell r="AA272">
            <v>2.793722786</v>
          </cell>
          <cell r="AB272">
            <v>9.7645017747446836</v>
          </cell>
          <cell r="AC272">
            <v>3.1216358949999998</v>
          </cell>
          <cell r="AD272">
            <v>10.203504539492926</v>
          </cell>
          <cell r="AE272">
            <v>3.2760404990000001</v>
          </cell>
          <cell r="AF272">
            <v>10.393334532019235</v>
          </cell>
          <cell r="AG272">
            <v>3.347800983</v>
          </cell>
        </row>
        <row r="273">
          <cell r="B273" t="str">
            <v>RIBBLETON</v>
          </cell>
          <cell r="C273">
            <v>22.9</v>
          </cell>
          <cell r="D273">
            <v>20.5</v>
          </cell>
          <cell r="E273">
            <v>27</v>
          </cell>
          <cell r="F273">
            <v>8.7636545552186913</v>
          </cell>
          <cell r="G273">
            <v>2.7112756070000001</v>
          </cell>
          <cell r="H273">
            <v>8.5935245872365016</v>
          </cell>
          <cell r="I273">
            <v>2.6641147950000001</v>
          </cell>
          <cell r="J273">
            <v>8.6572734744281341</v>
          </cell>
          <cell r="K273">
            <v>2.6894782940000002</v>
          </cell>
          <cell r="L273">
            <v>8.7261228888104423</v>
          </cell>
          <cell r="M273">
            <v>2.7205858319999998</v>
          </cell>
          <cell r="N273">
            <v>8.8274475818787668</v>
          </cell>
          <cell r="O273">
            <v>2.7654792989999999</v>
          </cell>
          <cell r="P273">
            <v>8.9501129924253053</v>
          </cell>
          <cell r="Q273">
            <v>2.8284551439999999</v>
          </cell>
          <cell r="R273">
            <v>9.1189301592083059</v>
          </cell>
          <cell r="S273">
            <v>2.901205692</v>
          </cell>
          <cell r="T273">
            <v>9.2863751503841865</v>
          </cell>
          <cell r="U273">
            <v>2.9948101579999999</v>
          </cell>
          <cell r="V273">
            <v>9.4147205249299777</v>
          </cell>
          <cell r="W273">
            <v>3.1017262309999998</v>
          </cell>
          <cell r="X273">
            <v>9.6745181620378773</v>
          </cell>
          <cell r="Y273">
            <v>3.2272788910000001</v>
          </cell>
          <cell r="Z273">
            <v>10.772428615394956</v>
          </cell>
          <cell r="AA273">
            <v>3.6479490929999998</v>
          </cell>
          <cell r="AB273">
            <v>11.701663577538424</v>
          </cell>
          <cell r="AC273">
            <v>3.976325224</v>
          </cell>
          <cell r="AD273">
            <v>12.09427175259526</v>
          </cell>
          <cell r="AE273">
            <v>4.119142536</v>
          </cell>
          <cell r="AF273">
            <v>12.119796586297587</v>
          </cell>
          <cell r="AG273">
            <v>4.1748614469999996</v>
          </cell>
        </row>
        <row r="274">
          <cell r="B274" t="str">
            <v>RINGLEY</v>
          </cell>
          <cell r="C274">
            <v>23</v>
          </cell>
          <cell r="D274">
            <v>20.5</v>
          </cell>
          <cell r="E274">
            <v>27</v>
          </cell>
          <cell r="F274">
            <v>7.551146099225865</v>
          </cell>
          <cell r="G274">
            <v>1.6845398309999999</v>
          </cell>
          <cell r="H274">
            <v>7.5767243810819949</v>
          </cell>
          <cell r="I274">
            <v>1.6720345489999999</v>
          </cell>
          <cell r="J274">
            <v>7.7510926140729266</v>
          </cell>
          <cell r="K274">
            <v>1.6958570340000001</v>
          </cell>
          <cell r="L274">
            <v>7.8499175776273882</v>
          </cell>
          <cell r="M274">
            <v>1.7264164580000001</v>
          </cell>
          <cell r="N274">
            <v>7.9651176942089474</v>
          </cell>
          <cell r="O274">
            <v>1.7679616869999999</v>
          </cell>
          <cell r="P274">
            <v>8.1140642351849888</v>
          </cell>
          <cell r="Q274">
            <v>1.823419825</v>
          </cell>
          <cell r="R274">
            <v>8.2747736551955686</v>
          </cell>
          <cell r="S274">
            <v>1.888269347</v>
          </cell>
          <cell r="T274">
            <v>8.4593404400769039</v>
          </cell>
          <cell r="U274">
            <v>1.9717458809999999</v>
          </cell>
          <cell r="V274">
            <v>8.6335162667682841</v>
          </cell>
          <cell r="W274">
            <v>2.068030024</v>
          </cell>
          <cell r="X274">
            <v>8.8433593396995072</v>
          </cell>
          <cell r="Y274">
            <v>2.1813137189999998</v>
          </cell>
          <cell r="Z274">
            <v>9.8486237494466433</v>
          </cell>
          <cell r="AA274">
            <v>2.551056006</v>
          </cell>
          <cell r="AB274">
            <v>10.71791290022475</v>
          </cell>
          <cell r="AC274">
            <v>2.8537368750000001</v>
          </cell>
          <cell r="AD274">
            <v>11.044321790731024</v>
          </cell>
          <cell r="AE274">
            <v>3.015872458</v>
          </cell>
          <cell r="AF274">
            <v>11.139808295759771</v>
          </cell>
          <cell r="AG274">
            <v>3.1175937459999998</v>
          </cell>
        </row>
        <row r="275">
          <cell r="B275" t="str">
            <v>RISLEY</v>
          </cell>
          <cell r="C275">
            <v>19.3</v>
          </cell>
          <cell r="D275">
            <v>19.3</v>
          </cell>
          <cell r="E275">
            <v>30</v>
          </cell>
          <cell r="F275">
            <v>14.04799980651641</v>
          </cell>
          <cell r="G275">
            <v>3.9179094910000001</v>
          </cell>
          <cell r="H275">
            <v>14.322375973094736</v>
          </cell>
          <cell r="I275">
            <v>3.860209497</v>
          </cell>
          <cell r="J275">
            <v>15.212509819010588</v>
          </cell>
          <cell r="K275">
            <v>3.946517853</v>
          </cell>
          <cell r="L275">
            <v>15.744965432125198</v>
          </cell>
          <cell r="M275">
            <v>4.0320928709999997</v>
          </cell>
          <cell r="N275">
            <v>16.093480463394997</v>
          </cell>
          <cell r="O275">
            <v>4.129931934</v>
          </cell>
          <cell r="P275">
            <v>16.585233128928721</v>
          </cell>
          <cell r="Q275">
            <v>4.2443472629999999</v>
          </cell>
          <cell r="R275">
            <v>17.1199084751916</v>
          </cell>
          <cell r="S275">
            <v>4.3656945309999999</v>
          </cell>
          <cell r="T275">
            <v>17.733541226424204</v>
          </cell>
          <cell r="U275">
            <v>4.5103877890000001</v>
          </cell>
          <cell r="V275">
            <v>18.183852637865524</v>
          </cell>
          <cell r="W275">
            <v>4.6651411039999999</v>
          </cell>
          <cell r="X275">
            <v>18.747121441029055</v>
          </cell>
          <cell r="Y275">
            <v>4.8364867990000002</v>
          </cell>
          <cell r="Z275">
            <v>21.694303245186017</v>
          </cell>
          <cell r="AA275">
            <v>5.7063844760000002</v>
          </cell>
          <cell r="AB275">
            <v>25.693196956466945</v>
          </cell>
          <cell r="AC275">
            <v>6.4421779819999996</v>
          </cell>
          <cell r="AD275">
            <v>28.361533584941249</v>
          </cell>
          <cell r="AE275">
            <v>6.8312144899999998</v>
          </cell>
          <cell r="AF275">
            <v>30.443362111492565</v>
          </cell>
          <cell r="AG275">
            <v>7.0309308140000004</v>
          </cell>
        </row>
        <row r="276">
          <cell r="B276" t="str">
            <v>ROBERT HALL ST</v>
          </cell>
          <cell r="C276">
            <v>20.5</v>
          </cell>
          <cell r="D276">
            <v>20.5</v>
          </cell>
          <cell r="E276">
            <v>27.5</v>
          </cell>
          <cell r="F276">
            <v>12.391493045452103</v>
          </cell>
          <cell r="G276">
            <v>4.1639258779999997</v>
          </cell>
          <cell r="H276">
            <v>12.97157213145174</v>
          </cell>
          <cell r="I276">
            <v>4.1201442530000003</v>
          </cell>
          <cell r="J276">
            <v>13.856243123858873</v>
          </cell>
          <cell r="K276">
            <v>4.1880378030000003</v>
          </cell>
          <cell r="L276">
            <v>14.123816460208777</v>
          </cell>
          <cell r="M276">
            <v>4.2488972279999997</v>
          </cell>
          <cell r="N276">
            <v>14.320049569533563</v>
          </cell>
          <cell r="O276">
            <v>4.3147497030000004</v>
          </cell>
          <cell r="P276">
            <v>14.63669309574844</v>
          </cell>
          <cell r="Q276">
            <v>4.3870365759999999</v>
          </cell>
          <cell r="R276">
            <v>14.904698813448613</v>
          </cell>
          <cell r="S276">
            <v>4.4608743449999997</v>
          </cell>
          <cell r="T276">
            <v>15.200199817663881</v>
          </cell>
          <cell r="U276">
            <v>4.5421370860000003</v>
          </cell>
          <cell r="V276">
            <v>15.494168973376741</v>
          </cell>
          <cell r="W276">
            <v>4.6258522500000003</v>
          </cell>
          <cell r="X276">
            <v>15.880991752884192</v>
          </cell>
          <cell r="Y276">
            <v>4.7142805479999996</v>
          </cell>
          <cell r="Z276">
            <v>17.66277815545569</v>
          </cell>
          <cell r="AA276">
            <v>5.1305519190000002</v>
          </cell>
          <cell r="AB276">
            <v>20.280566017102586</v>
          </cell>
          <cell r="AC276">
            <v>5.4848852089999998</v>
          </cell>
          <cell r="AD276">
            <v>21.978616063437283</v>
          </cell>
          <cell r="AE276">
            <v>5.6691238180000001</v>
          </cell>
          <cell r="AF276">
            <v>23.343038126556813</v>
          </cell>
          <cell r="AG276">
            <v>5.8016952960000001</v>
          </cell>
        </row>
        <row r="277">
          <cell r="B277" t="str">
            <v>ROCHDALE CENTRAL</v>
          </cell>
          <cell r="C277">
            <v>42</v>
          </cell>
          <cell r="D277">
            <v>38.299999999999997</v>
          </cell>
          <cell r="E277">
            <v>55</v>
          </cell>
          <cell r="F277">
            <v>22.87273471597134</v>
          </cell>
          <cell r="G277">
            <v>7.2175872510000003</v>
          </cell>
          <cell r="H277">
            <v>23.162437798307593</v>
          </cell>
          <cell r="I277">
            <v>7.1263098060000001</v>
          </cell>
          <cell r="J277">
            <v>24.350124179323277</v>
          </cell>
          <cell r="K277">
            <v>7.251675584</v>
          </cell>
          <cell r="L277">
            <v>24.682880952130201</v>
          </cell>
          <cell r="M277">
            <v>7.3764785530000001</v>
          </cell>
          <cell r="N277">
            <v>24.846075611904304</v>
          </cell>
          <cell r="O277">
            <v>7.5227992539999997</v>
          </cell>
          <cell r="P277">
            <v>25.337849407798437</v>
          </cell>
          <cell r="Q277">
            <v>7.6965569230000002</v>
          </cell>
          <cell r="R277">
            <v>25.846068585435013</v>
          </cell>
          <cell r="S277">
            <v>7.8840313809999998</v>
          </cell>
          <cell r="T277">
            <v>26.339063018696699</v>
          </cell>
          <cell r="U277">
            <v>8.1067177200000007</v>
          </cell>
          <cell r="V277">
            <v>26.627070408408205</v>
          </cell>
          <cell r="W277">
            <v>8.3433169740000004</v>
          </cell>
          <cell r="X277">
            <v>27.327168468966626</v>
          </cell>
          <cell r="Y277">
            <v>8.5895814569999995</v>
          </cell>
          <cell r="Z277">
            <v>29.422172345158522</v>
          </cell>
          <cell r="AA277">
            <v>9.6950146670000006</v>
          </cell>
          <cell r="AB277">
            <v>32.571259946889185</v>
          </cell>
          <cell r="AC277">
            <v>10.60250699</v>
          </cell>
          <cell r="AD277">
            <v>34.631742088444696</v>
          </cell>
          <cell r="AE277">
            <v>11.08652668</v>
          </cell>
          <cell r="AF277">
            <v>36.140433296124428</v>
          </cell>
          <cell r="AG277">
            <v>11.34190955</v>
          </cell>
        </row>
        <row r="278">
          <cell r="B278" t="str">
            <v>ROMAN RD</v>
          </cell>
          <cell r="C278">
            <v>20.5</v>
          </cell>
          <cell r="D278">
            <v>18</v>
          </cell>
          <cell r="E278">
            <v>27.5</v>
          </cell>
          <cell r="F278">
            <v>13.647480417171977</v>
          </cell>
          <cell r="G278">
            <v>5.0690918229999999</v>
          </cell>
          <cell r="H278">
            <v>13.31342299140616</v>
          </cell>
          <cell r="I278">
            <v>4.9266111439999998</v>
          </cell>
          <cell r="J278">
            <v>13.535921753206212</v>
          </cell>
          <cell r="K278">
            <v>5.0074486350000003</v>
          </cell>
          <cell r="L278">
            <v>13.773357518174349</v>
          </cell>
          <cell r="M278">
            <v>5.0734030079999997</v>
          </cell>
          <cell r="N278">
            <v>14.081868366922736</v>
          </cell>
          <cell r="O278">
            <v>5.1440633680000003</v>
          </cell>
          <cell r="P278">
            <v>14.202188340401417</v>
          </cell>
          <cell r="Q278">
            <v>5.2228100819999996</v>
          </cell>
          <cell r="R278">
            <v>14.357398754567898</v>
          </cell>
          <cell r="S278">
            <v>5.300494359</v>
          </cell>
          <cell r="T278">
            <v>14.482899919651333</v>
          </cell>
          <cell r="U278">
            <v>5.3865585290000002</v>
          </cell>
          <cell r="V278">
            <v>14.552236103163748</v>
          </cell>
          <cell r="W278">
            <v>5.4803976390000004</v>
          </cell>
          <cell r="X278">
            <v>14.666176712521244</v>
          </cell>
          <cell r="Y278">
            <v>5.5813593959999999</v>
          </cell>
          <cell r="Z278">
            <v>15.328244977072174</v>
          </cell>
          <cell r="AA278">
            <v>6.0742504400000001</v>
          </cell>
          <cell r="AB278">
            <v>16.27098206154367</v>
          </cell>
          <cell r="AC278">
            <v>6.468868091</v>
          </cell>
          <cell r="AD278">
            <v>16.987561907360146</v>
          </cell>
          <cell r="AE278">
            <v>6.6887700939999997</v>
          </cell>
          <cell r="AF278">
            <v>17.341835986336591</v>
          </cell>
          <cell r="AG278">
            <v>6.7704855840000002</v>
          </cell>
        </row>
        <row r="279">
          <cell r="B279" t="str">
            <v>ROMILEY</v>
          </cell>
          <cell r="C279">
            <v>17.5</v>
          </cell>
          <cell r="D279">
            <v>15.8</v>
          </cell>
          <cell r="E279">
            <v>21</v>
          </cell>
          <cell r="F279">
            <v>13.906968883737425</v>
          </cell>
          <cell r="G279">
            <v>2.9323050249999998</v>
          </cell>
          <cell r="H279">
            <v>13.817486234833067</v>
          </cell>
          <cell r="I279">
            <v>2.9258260109999998</v>
          </cell>
          <cell r="J279">
            <v>14.159620001220516</v>
          </cell>
          <cell r="K279">
            <v>3.0015491000000001</v>
          </cell>
          <cell r="L279">
            <v>14.377319094792202</v>
          </cell>
          <cell r="M279">
            <v>3.0962968759999998</v>
          </cell>
          <cell r="N279">
            <v>14.642993172083239</v>
          </cell>
          <cell r="O279">
            <v>3.2187798829999998</v>
          </cell>
          <cell r="P279">
            <v>15.0681965254803</v>
          </cell>
          <cell r="Q279">
            <v>3.3783928219999999</v>
          </cell>
          <cell r="R279">
            <v>15.445996722214296</v>
          </cell>
          <cell r="S279">
            <v>3.563666075</v>
          </cell>
          <cell r="T279">
            <v>15.920866305177631</v>
          </cell>
          <cell r="U279">
            <v>3.8010005580000001</v>
          </cell>
          <cell r="V279">
            <v>16.355130950182271</v>
          </cell>
          <cell r="W279">
            <v>4.0721718539999996</v>
          </cell>
          <cell r="X279">
            <v>16.946535559491004</v>
          </cell>
          <cell r="Y279">
            <v>4.3879448740000004</v>
          </cell>
          <cell r="Z279">
            <v>19.475997062381438</v>
          </cell>
          <cell r="AA279">
            <v>6.0679514870000002</v>
          </cell>
          <cell r="AB279">
            <v>21.884668288540208</v>
          </cell>
          <cell r="AC279">
            <v>7.5811650889999997</v>
          </cell>
          <cell r="AD279">
            <v>22.651539073420974</v>
          </cell>
          <cell r="AE279">
            <v>8.0469894229999994</v>
          </cell>
          <cell r="AF279">
            <v>22.761376350229369</v>
          </cell>
          <cell r="AG279">
            <v>8.2204905509999993</v>
          </cell>
        </row>
        <row r="280">
          <cell r="B280" t="str">
            <v>ROSSALL</v>
          </cell>
          <cell r="C280">
            <v>5</v>
          </cell>
          <cell r="D280">
            <v>5</v>
          </cell>
          <cell r="E280">
            <v>10</v>
          </cell>
          <cell r="F280">
            <v>3.7047093184856572</v>
          </cell>
          <cell r="G280">
            <v>0.61657834300000003</v>
          </cell>
          <cell r="H280">
            <v>3.5477520625011434</v>
          </cell>
          <cell r="I280">
            <v>0.62160432399999999</v>
          </cell>
          <cell r="J280">
            <v>3.6290575315150533</v>
          </cell>
          <cell r="K280">
            <v>0.63545554400000004</v>
          </cell>
          <cell r="L280">
            <v>3.7162292383126716</v>
          </cell>
          <cell r="M280">
            <v>0.65116054599999995</v>
          </cell>
          <cell r="N280">
            <v>3.7619178239199527</v>
          </cell>
          <cell r="O280">
            <v>0.66999094699999995</v>
          </cell>
          <cell r="P280">
            <v>3.8312798589569677</v>
          </cell>
          <cell r="Q280">
            <v>0.691708726</v>
          </cell>
          <cell r="R280">
            <v>3.8865823072349035</v>
          </cell>
          <cell r="S280">
            <v>0.71511023600000001</v>
          </cell>
          <cell r="T280">
            <v>3.9473905403292062</v>
          </cell>
          <cell r="U280">
            <v>0.742177902</v>
          </cell>
          <cell r="V280">
            <v>4.0031759215683351</v>
          </cell>
          <cell r="W280">
            <v>0.77114634599999998</v>
          </cell>
          <cell r="X280">
            <v>4.055416803750699</v>
          </cell>
          <cell r="Y280">
            <v>0.80265050699999996</v>
          </cell>
          <cell r="Z280">
            <v>4.2705961414719908</v>
          </cell>
          <cell r="AA280">
            <v>0.93353398499999996</v>
          </cell>
          <cell r="AB280">
            <v>4.7791289517734814</v>
          </cell>
          <cell r="AC280">
            <v>1.153335988</v>
          </cell>
          <cell r="AD280">
            <v>5.1614183433345211</v>
          </cell>
          <cell r="AE280">
            <v>1.2558311849999999</v>
          </cell>
          <cell r="AF280">
            <v>5.4645994041467389</v>
          </cell>
          <cell r="AG280">
            <v>1.333837714</v>
          </cell>
        </row>
        <row r="281">
          <cell r="B281" t="str">
            <v>ROYTON</v>
          </cell>
          <cell r="C281">
            <v>22.9</v>
          </cell>
          <cell r="D281">
            <v>20.5</v>
          </cell>
          <cell r="E281">
            <v>27.5</v>
          </cell>
          <cell r="F281">
            <v>11.125271328538872</v>
          </cell>
          <cell r="G281">
            <v>3.0781042460000001</v>
          </cell>
          <cell r="H281">
            <v>11.074112019661234</v>
          </cell>
          <cell r="I281">
            <v>3.053233621</v>
          </cell>
          <cell r="J281">
            <v>11.286714458289195</v>
          </cell>
          <cell r="K281">
            <v>3.118991066</v>
          </cell>
          <cell r="L281">
            <v>11.514601515609318</v>
          </cell>
          <cell r="M281">
            <v>3.1953580929999998</v>
          </cell>
          <cell r="N281">
            <v>11.73270089463484</v>
          </cell>
          <cell r="O281">
            <v>3.292003292</v>
          </cell>
          <cell r="P281">
            <v>12.047144383888964</v>
          </cell>
          <cell r="Q281">
            <v>3.4156526729999999</v>
          </cell>
          <cell r="R281">
            <v>12.360526642522315</v>
          </cell>
          <cell r="S281">
            <v>3.5562750259999998</v>
          </cell>
          <cell r="T281">
            <v>12.680243649050304</v>
          </cell>
          <cell r="U281">
            <v>3.733033861</v>
          </cell>
          <cell r="V281">
            <v>13.060319483768717</v>
          </cell>
          <cell r="W281">
            <v>3.9335457919999999</v>
          </cell>
          <cell r="X281">
            <v>13.521409814233257</v>
          </cell>
          <cell r="Y281">
            <v>4.165098661</v>
          </cell>
          <cell r="Z281">
            <v>15.597553347356925</v>
          </cell>
          <cell r="AA281">
            <v>5.3834751299999999</v>
          </cell>
          <cell r="AB281">
            <v>17.444359295938611</v>
          </cell>
          <cell r="AC281">
            <v>6.4598012640000002</v>
          </cell>
          <cell r="AD281">
            <v>18.212854365007487</v>
          </cell>
          <cell r="AE281">
            <v>7.0782002500000001</v>
          </cell>
          <cell r="AF281">
            <v>18.490249070684911</v>
          </cell>
          <cell r="AG281">
            <v>7.4441754490000003</v>
          </cell>
        </row>
        <row r="282">
          <cell r="B282" t="str">
            <v>SALE</v>
          </cell>
          <cell r="C282">
            <v>22.9</v>
          </cell>
          <cell r="D282">
            <v>20.5</v>
          </cell>
          <cell r="E282">
            <v>27.5</v>
          </cell>
          <cell r="F282">
            <v>11.410131191056204</v>
          </cell>
          <cell r="G282">
            <v>3.3913711360000001</v>
          </cell>
          <cell r="H282">
            <v>11.213582087029284</v>
          </cell>
          <cell r="I282">
            <v>3.3790430749999998</v>
          </cell>
          <cell r="J282">
            <v>11.342637148689157</v>
          </cell>
          <cell r="K282">
            <v>3.4500220929999998</v>
          </cell>
          <cell r="L282">
            <v>11.59767399670892</v>
          </cell>
          <cell r="M282">
            <v>3.5261125290000002</v>
          </cell>
          <cell r="N282">
            <v>11.970073037166133</v>
          </cell>
          <cell r="O282">
            <v>3.61604276</v>
          </cell>
          <cell r="P282">
            <v>12.054028923125571</v>
          </cell>
          <cell r="Q282">
            <v>3.7174459519999998</v>
          </cell>
          <cell r="R282">
            <v>12.269916595329997</v>
          </cell>
          <cell r="S282">
            <v>3.8190991090000002</v>
          </cell>
          <cell r="T282">
            <v>12.602883006488561</v>
          </cell>
          <cell r="U282">
            <v>3.941556898</v>
          </cell>
          <cell r="V282">
            <v>12.934705411102732</v>
          </cell>
          <cell r="W282">
            <v>4.0768898240000002</v>
          </cell>
          <cell r="X282">
            <v>13.300386245565983</v>
          </cell>
          <cell r="Y282">
            <v>4.228421623</v>
          </cell>
          <cell r="Z282">
            <v>14.645101567618488</v>
          </cell>
          <cell r="AA282">
            <v>4.9733996139999999</v>
          </cell>
          <cell r="AB282">
            <v>16.788538157545183</v>
          </cell>
          <cell r="AC282">
            <v>5.6135236309999996</v>
          </cell>
          <cell r="AD282">
            <v>18.362093119103342</v>
          </cell>
          <cell r="AE282">
            <v>5.9681619499999998</v>
          </cell>
          <cell r="AF282">
            <v>19.510391523071313</v>
          </cell>
          <cell r="AG282">
            <v>6.1745859239999996</v>
          </cell>
        </row>
        <row r="283">
          <cell r="B283" t="str">
            <v>SALE MOOR</v>
          </cell>
          <cell r="C283">
            <v>10</v>
          </cell>
          <cell r="D283">
            <v>10</v>
          </cell>
          <cell r="E283">
            <v>10</v>
          </cell>
          <cell r="F283">
            <v>7.8923865764699972</v>
          </cell>
          <cell r="G283">
            <v>1.786360545</v>
          </cell>
          <cell r="H283">
            <v>7.8148854501335272</v>
          </cell>
          <cell r="I283">
            <v>1.787738794</v>
          </cell>
          <cell r="J283">
            <v>8.0356191291899464</v>
          </cell>
          <cell r="K283">
            <v>1.8353021979999999</v>
          </cell>
          <cell r="L283">
            <v>8.2276733563368545</v>
          </cell>
          <cell r="M283">
            <v>1.895188823</v>
          </cell>
          <cell r="N283">
            <v>8.358521235767963</v>
          </cell>
          <cell r="O283">
            <v>1.971991096</v>
          </cell>
          <cell r="P283">
            <v>8.7341092080870339</v>
          </cell>
          <cell r="Q283">
            <v>2.0714089859999998</v>
          </cell>
          <cell r="R283">
            <v>8.8435282378277869</v>
          </cell>
          <cell r="S283">
            <v>2.1850034439999999</v>
          </cell>
          <cell r="T283">
            <v>9.1349435103243337</v>
          </cell>
          <cell r="U283">
            <v>2.3293901950000002</v>
          </cell>
          <cell r="V283">
            <v>9.3316854256277253</v>
          </cell>
          <cell r="W283">
            <v>2.4931776860000001</v>
          </cell>
          <cell r="X283">
            <v>9.675439176790956</v>
          </cell>
          <cell r="Y283">
            <v>2.681813826</v>
          </cell>
          <cell r="Z283">
            <v>11.281230112211905</v>
          </cell>
          <cell r="AA283">
            <v>3.6811917099999998</v>
          </cell>
          <cell r="AB283">
            <v>12.438626154618213</v>
          </cell>
          <cell r="AC283">
            <v>4.5160941919999997</v>
          </cell>
          <cell r="AD283">
            <v>12.832445483879649</v>
          </cell>
          <cell r="AE283">
            <v>4.7136102989999999</v>
          </cell>
          <cell r="AF283">
            <v>12.794921151403987</v>
          </cell>
          <cell r="AG283">
            <v>4.7982412969999997</v>
          </cell>
        </row>
        <row r="284">
          <cell r="B284" t="str">
            <v>SALFORD QUAYS</v>
          </cell>
          <cell r="C284">
            <v>23</v>
          </cell>
          <cell r="D284">
            <v>20.5</v>
          </cell>
          <cell r="E284">
            <v>27.5</v>
          </cell>
          <cell r="F284">
            <v>9.5163844202051902</v>
          </cell>
          <cell r="G284">
            <v>3.8792943989999999</v>
          </cell>
          <cell r="H284">
            <v>10.078673506952795</v>
          </cell>
          <cell r="I284">
            <v>3.8659887789999998</v>
          </cell>
          <cell r="J284">
            <v>11.025076152997698</v>
          </cell>
          <cell r="K284">
            <v>3.978598045</v>
          </cell>
          <cell r="L284">
            <v>11.379039996053477</v>
          </cell>
          <cell r="M284">
            <v>4.086146211</v>
          </cell>
          <cell r="N284">
            <v>11.500992218786969</v>
          </cell>
          <cell r="O284">
            <v>4.2001217659999996</v>
          </cell>
          <cell r="P284">
            <v>11.769345465958029</v>
          </cell>
          <cell r="Q284">
            <v>4.3261976750000004</v>
          </cell>
          <cell r="R284">
            <v>11.97124528055901</v>
          </cell>
          <cell r="S284">
            <v>4.4528995389999997</v>
          </cell>
          <cell r="T284">
            <v>12.195220386024385</v>
          </cell>
          <cell r="U284">
            <v>4.5390083299999997</v>
          </cell>
          <cell r="V284">
            <v>12.389619289728222</v>
          </cell>
          <cell r="W284">
            <v>4.5984707289999998</v>
          </cell>
          <cell r="X284">
            <v>12.695027606991964</v>
          </cell>
          <cell r="Y284">
            <v>4.6567910039999996</v>
          </cell>
          <cell r="Z284">
            <v>13.66914035833446</v>
          </cell>
          <cell r="AA284">
            <v>4.8969975730000002</v>
          </cell>
          <cell r="AB284">
            <v>15.201901229204923</v>
          </cell>
          <cell r="AC284">
            <v>5.0751992179999998</v>
          </cell>
          <cell r="AD284">
            <v>16.354890940157169</v>
          </cell>
          <cell r="AE284">
            <v>5.1671014399999997</v>
          </cell>
          <cell r="AF284">
            <v>17.235841303612183</v>
          </cell>
          <cell r="AG284">
            <v>5.2122372429999997</v>
          </cell>
        </row>
        <row r="285">
          <cell r="B285" t="str">
            <v>SANDGATE</v>
          </cell>
          <cell r="C285">
            <v>23</v>
          </cell>
          <cell r="D285">
            <v>20.5</v>
          </cell>
          <cell r="E285">
            <v>27.5</v>
          </cell>
          <cell r="F285">
            <v>13.166485650178389</v>
          </cell>
          <cell r="G285">
            <v>3.8243822220000001</v>
          </cell>
          <cell r="H285">
            <v>13.013739013569046</v>
          </cell>
          <cell r="I285">
            <v>3.7580711510000002</v>
          </cell>
          <cell r="J285">
            <v>13.304825487702429</v>
          </cell>
          <cell r="K285">
            <v>3.8098725720000002</v>
          </cell>
          <cell r="L285">
            <v>13.3785780536674</v>
          </cell>
          <cell r="M285">
            <v>3.8701412300000002</v>
          </cell>
          <cell r="N285">
            <v>13.428146761627579</v>
          </cell>
          <cell r="O285">
            <v>3.9435326270000002</v>
          </cell>
          <cell r="P285">
            <v>13.641697534496165</v>
          </cell>
          <cell r="Q285">
            <v>4.0394512279999999</v>
          </cell>
          <cell r="R285">
            <v>13.86267841107164</v>
          </cell>
          <cell r="S285">
            <v>4.149200617</v>
          </cell>
          <cell r="T285">
            <v>14.102352741753469</v>
          </cell>
          <cell r="U285">
            <v>4.2881953729999998</v>
          </cell>
          <cell r="V285">
            <v>14.2417581458523</v>
          </cell>
          <cell r="W285">
            <v>4.4448486220000003</v>
          </cell>
          <cell r="X285">
            <v>14.569335168048784</v>
          </cell>
          <cell r="Y285">
            <v>4.6261058420000003</v>
          </cell>
          <cell r="Z285">
            <v>15.78014211497721</v>
          </cell>
          <cell r="AA285">
            <v>5.4224965999999997</v>
          </cell>
          <cell r="AB285">
            <v>17.234019416939823</v>
          </cell>
          <cell r="AC285">
            <v>5.9899590140000001</v>
          </cell>
          <cell r="AD285">
            <v>17.845356294925601</v>
          </cell>
          <cell r="AE285">
            <v>6.2765809619999997</v>
          </cell>
          <cell r="AF285">
            <v>17.982949461910401</v>
          </cell>
          <cell r="AG285">
            <v>6.4088433560000002</v>
          </cell>
        </row>
        <row r="286">
          <cell r="B286" t="str">
            <v>SCARISBRICK</v>
          </cell>
          <cell r="C286">
            <v>6</v>
          </cell>
          <cell r="D286">
            <v>6</v>
          </cell>
          <cell r="E286">
            <v>7.5</v>
          </cell>
          <cell r="F286">
            <v>5.1148418793992274</v>
          </cell>
          <cell r="G286">
            <v>0.87512329600000005</v>
          </cell>
          <cell r="H286">
            <v>5.0510642762205311</v>
          </cell>
          <cell r="I286">
            <v>0.881850052</v>
          </cell>
          <cell r="J286">
            <v>5.1136005260901731</v>
          </cell>
          <cell r="K286">
            <v>0.924440559</v>
          </cell>
          <cell r="L286">
            <v>5.1697757908657556</v>
          </cell>
          <cell r="M286">
            <v>0.97498039599999997</v>
          </cell>
          <cell r="N286">
            <v>5.2309723877436101</v>
          </cell>
          <cell r="O286">
            <v>1.0359133069999999</v>
          </cell>
          <cell r="P286">
            <v>5.2997110103694212</v>
          </cell>
          <cell r="Q286">
            <v>1.113076462</v>
          </cell>
          <cell r="R286">
            <v>5.3719421890730565</v>
          </cell>
          <cell r="S286">
            <v>1.1968203470000001</v>
          </cell>
          <cell r="T286">
            <v>5.4511523145345446</v>
          </cell>
          <cell r="U286">
            <v>1.3000539449999999</v>
          </cell>
          <cell r="V286">
            <v>5.5449473841818708</v>
          </cell>
          <cell r="W286">
            <v>1.4016109919999999</v>
          </cell>
          <cell r="X286">
            <v>5.7041415956709631</v>
          </cell>
          <cell r="Y286">
            <v>1.503939916</v>
          </cell>
          <cell r="Z286">
            <v>6.602555058408953</v>
          </cell>
          <cell r="AA286">
            <v>1.9808044920000001</v>
          </cell>
          <cell r="AB286">
            <v>7.5861229349243384</v>
          </cell>
          <cell r="AC286">
            <v>2.3901839960000002</v>
          </cell>
          <cell r="AD286">
            <v>7.87419953981337</v>
          </cell>
          <cell r="AE286">
            <v>2.5082295170000002</v>
          </cell>
          <cell r="AF286">
            <v>8.0090136351370536</v>
          </cell>
          <cell r="AG286">
            <v>2.536735315</v>
          </cell>
        </row>
        <row r="287">
          <cell r="B287" t="str">
            <v>SEBERGHAM</v>
          </cell>
          <cell r="C287">
            <v>4</v>
          </cell>
          <cell r="D287">
            <v>4</v>
          </cell>
          <cell r="E287">
            <v>5</v>
          </cell>
          <cell r="F287">
            <v>3.6207449074925995</v>
          </cell>
          <cell r="G287">
            <v>0.37718870300000001</v>
          </cell>
          <cell r="H287">
            <v>3.5584624863947347</v>
          </cell>
          <cell r="I287">
            <v>0.378815807</v>
          </cell>
          <cell r="J287">
            <v>3.5982962856153842</v>
          </cell>
          <cell r="K287">
            <v>0.38906287899999997</v>
          </cell>
          <cell r="L287">
            <v>3.6888929783744375</v>
          </cell>
          <cell r="M287">
            <v>0.401609946</v>
          </cell>
          <cell r="N287">
            <v>3.7515583644981882</v>
          </cell>
          <cell r="O287">
            <v>0.41715207500000001</v>
          </cell>
          <cell r="P287">
            <v>3.7773809379288679</v>
          </cell>
          <cell r="Q287">
            <v>0.43668806399999999</v>
          </cell>
          <cell r="R287">
            <v>3.8873475771295238</v>
          </cell>
          <cell r="S287">
            <v>0.45871766800000002</v>
          </cell>
          <cell r="T287">
            <v>3.9596850202224756</v>
          </cell>
          <cell r="U287">
            <v>0.48665580800000002</v>
          </cell>
          <cell r="V287">
            <v>3.9947213607114831</v>
          </cell>
          <cell r="W287">
            <v>0.51793075</v>
          </cell>
          <cell r="X287">
            <v>4.0436635842196083</v>
          </cell>
          <cell r="Y287">
            <v>0.55581878299999998</v>
          </cell>
          <cell r="Z287">
            <v>4.480382193076986</v>
          </cell>
          <cell r="AA287">
            <v>0.78368363900000004</v>
          </cell>
          <cell r="AB287">
            <v>5.0941576682273766</v>
          </cell>
          <cell r="AC287">
            <v>1.0151216139999999</v>
          </cell>
          <cell r="AD287">
            <v>5.452241786255617</v>
          </cell>
          <cell r="AE287">
            <v>1.1162656799999999</v>
          </cell>
          <cell r="AF287">
            <v>5.6112533104493103</v>
          </cell>
          <cell r="AG287">
            <v>1.165934238</v>
          </cell>
        </row>
        <row r="288">
          <cell r="B288" t="str">
            <v>SEDBERGH</v>
          </cell>
          <cell r="C288">
            <v>15</v>
          </cell>
          <cell r="D288">
            <v>13.3</v>
          </cell>
          <cell r="E288">
            <v>17.5</v>
          </cell>
          <cell r="F288">
            <v>4.1146275815954958</v>
          </cell>
          <cell r="G288">
            <v>1.120211184</v>
          </cell>
          <cell r="H288">
            <v>4.1377111769999244</v>
          </cell>
          <cell r="I288">
            <v>1.122621184</v>
          </cell>
          <cell r="J288">
            <v>4.304908571181798</v>
          </cell>
          <cell r="K288">
            <v>1.156631813</v>
          </cell>
          <cell r="L288">
            <v>4.3861104309090271</v>
          </cell>
          <cell r="M288">
            <v>1.196197454</v>
          </cell>
          <cell r="N288">
            <v>4.4654995211111848</v>
          </cell>
          <cell r="O288">
            <v>1.2442461440000001</v>
          </cell>
          <cell r="P288">
            <v>4.6066646033920851</v>
          </cell>
          <cell r="Q288">
            <v>1.291762402</v>
          </cell>
          <cell r="R288">
            <v>4.7096173973172801</v>
          </cell>
          <cell r="S288">
            <v>1.341178864</v>
          </cell>
          <cell r="T288">
            <v>4.852904301425542</v>
          </cell>
          <cell r="U288">
            <v>1.402366765</v>
          </cell>
          <cell r="V288">
            <v>4.9895216520778485</v>
          </cell>
          <cell r="W288">
            <v>1.4705013300000001</v>
          </cell>
          <cell r="X288">
            <v>5.1813799478267955</v>
          </cell>
          <cell r="Y288">
            <v>1.5490528830000001</v>
          </cell>
          <cell r="Z288">
            <v>6.2427007335176716</v>
          </cell>
          <cell r="AA288">
            <v>1.9391398010000001</v>
          </cell>
          <cell r="AB288">
            <v>7.5001455727157147</v>
          </cell>
          <cell r="AC288">
            <v>2.2827911670000001</v>
          </cell>
          <cell r="AD288">
            <v>8.0162768309625463</v>
          </cell>
          <cell r="AE288">
            <v>2.4510810580000002</v>
          </cell>
          <cell r="AF288">
            <v>8.2381067417436604</v>
          </cell>
          <cell r="AG288">
            <v>2.5349133410000002</v>
          </cell>
        </row>
        <row r="289">
          <cell r="B289" t="str">
            <v>SELSMIRE</v>
          </cell>
          <cell r="C289">
            <v>4</v>
          </cell>
          <cell r="D289">
            <v>4</v>
          </cell>
          <cell r="E289">
            <v>4</v>
          </cell>
          <cell r="F289">
            <v>2.1117148162328769</v>
          </cell>
          <cell r="G289">
            <v>0.487267012</v>
          </cell>
          <cell r="H289">
            <v>2.1483642144668362</v>
          </cell>
          <cell r="I289">
            <v>0.484252717</v>
          </cell>
          <cell r="J289">
            <v>2.2299066354261248</v>
          </cell>
          <cell r="K289">
            <v>0.49393637899999998</v>
          </cell>
          <cell r="L289">
            <v>2.2583785420959335</v>
          </cell>
          <cell r="M289">
            <v>0.50436372799999996</v>
          </cell>
          <cell r="N289">
            <v>2.2996343908534538</v>
          </cell>
          <cell r="O289">
            <v>0.51667051100000005</v>
          </cell>
          <cell r="P289">
            <v>2.3289172920000629</v>
          </cell>
          <cell r="Q289">
            <v>0.53130831999999995</v>
          </cell>
          <cell r="R289">
            <v>2.3514050830739133</v>
          </cell>
          <cell r="S289">
            <v>0.546739898</v>
          </cell>
          <cell r="T289">
            <v>2.3925954067951309</v>
          </cell>
          <cell r="U289">
            <v>0.565509963</v>
          </cell>
          <cell r="V289">
            <v>2.4230788403867969</v>
          </cell>
          <cell r="W289">
            <v>0.58529300900000003</v>
          </cell>
          <cell r="X289">
            <v>2.4674896351840769</v>
          </cell>
          <cell r="Y289">
            <v>0.60693482200000004</v>
          </cell>
          <cell r="Z289">
            <v>2.8405583900422706</v>
          </cell>
          <cell r="AA289">
            <v>0.73482807299999997</v>
          </cell>
          <cell r="AB289">
            <v>3.3521579935706969</v>
          </cell>
          <cell r="AC289">
            <v>0.844504331</v>
          </cell>
          <cell r="AD289">
            <v>3.477159263767732</v>
          </cell>
          <cell r="AE289">
            <v>0.88215464600000004</v>
          </cell>
          <cell r="AF289">
            <v>3.502956318767489</v>
          </cell>
          <cell r="AG289">
            <v>0.898696999</v>
          </cell>
        </row>
        <row r="290">
          <cell r="B290" t="str">
            <v>SETTLE</v>
          </cell>
          <cell r="C290">
            <v>5</v>
          </cell>
          <cell r="D290">
            <v>5</v>
          </cell>
          <cell r="E290">
            <v>12.5</v>
          </cell>
          <cell r="F290">
            <v>4.1245533919762574</v>
          </cell>
          <cell r="G290">
            <v>1.102737466</v>
          </cell>
          <cell r="H290">
            <v>4.1296071253027442</v>
          </cell>
          <cell r="I290">
            <v>1.094793441</v>
          </cell>
          <cell r="J290">
            <v>4.3265841266760381</v>
          </cell>
          <cell r="K290">
            <v>1.12090797</v>
          </cell>
          <cell r="L290">
            <v>4.4275651100140232</v>
          </cell>
          <cell r="M290">
            <v>1.1472129419999999</v>
          </cell>
          <cell r="N290">
            <v>4.5335254440902002</v>
          </cell>
          <cell r="O290">
            <v>1.1791077139999999</v>
          </cell>
          <cell r="P290">
            <v>4.6391525351195755</v>
          </cell>
          <cell r="Q290">
            <v>1.215605233</v>
          </cell>
          <cell r="R290">
            <v>4.7416375524038434</v>
          </cell>
          <cell r="S290">
            <v>1.2558133549999999</v>
          </cell>
          <cell r="T290">
            <v>4.8534651476043731</v>
          </cell>
          <cell r="U290">
            <v>1.303730405</v>
          </cell>
          <cell r="V290">
            <v>4.9609189706009165</v>
          </cell>
          <cell r="W290">
            <v>1.3566288719999999</v>
          </cell>
          <cell r="X290">
            <v>5.0738815010127123</v>
          </cell>
          <cell r="Y290">
            <v>1.416667546</v>
          </cell>
          <cell r="Z290">
            <v>5.5897073034960547</v>
          </cell>
          <cell r="AA290">
            <v>1.726491518</v>
          </cell>
          <cell r="AB290">
            <v>6.7250757678018518</v>
          </cell>
          <cell r="AC290">
            <v>2.0031388880000001</v>
          </cell>
          <cell r="AD290">
            <v>7.3787033875435029</v>
          </cell>
          <cell r="AE290">
            <v>2.145118863</v>
          </cell>
          <cell r="AF290">
            <v>7.785197565660777</v>
          </cell>
          <cell r="AG290">
            <v>2.2230370430000002</v>
          </cell>
        </row>
        <row r="291">
          <cell r="B291" t="str">
            <v>MOSS SIDE (Leyland) &amp; SEVEN STARS</v>
          </cell>
          <cell r="C291">
            <v>21.2</v>
          </cell>
          <cell r="D291">
            <v>20.5</v>
          </cell>
          <cell r="E291">
            <v>27.5</v>
          </cell>
          <cell r="F291">
            <v>16.524308356358869</v>
          </cell>
          <cell r="G291">
            <v>4.8373864790000001</v>
          </cell>
          <cell r="H291">
            <v>16.260146233538503</v>
          </cell>
          <cell r="I291">
            <v>4.8124092440000004</v>
          </cell>
          <cell r="J291">
            <v>16.470371313120495</v>
          </cell>
          <cell r="K291">
            <v>4.899965892</v>
          </cell>
          <cell r="L291">
            <v>16.695715749169125</v>
          </cell>
          <cell r="M291">
            <v>4.9981121389999998</v>
          </cell>
          <cell r="N291">
            <v>17.01911107639464</v>
          </cell>
          <cell r="O291">
            <v>5.1266359919999998</v>
          </cell>
          <cell r="P291">
            <v>17.27271716687283</v>
          </cell>
          <cell r="Q291">
            <v>5.2964473390000002</v>
          </cell>
          <cell r="R291">
            <v>17.544401696866281</v>
          </cell>
          <cell r="S291">
            <v>5.4853458709999998</v>
          </cell>
          <cell r="T291">
            <v>17.89075691719988</v>
          </cell>
          <cell r="U291">
            <v>5.6859709880000002</v>
          </cell>
          <cell r="V291">
            <v>18.228291110219221</v>
          </cell>
          <cell r="W291">
            <v>5.866203262</v>
          </cell>
          <cell r="X291">
            <v>18.608707431807748</v>
          </cell>
          <cell r="Y291">
            <v>6.0708203799999998</v>
          </cell>
          <cell r="Z291">
            <v>20.493672209456989</v>
          </cell>
          <cell r="AA291">
            <v>7.1011820219999997</v>
          </cell>
          <cell r="AB291">
            <v>22.485820757694071</v>
          </cell>
          <cell r="AC291">
            <v>7.9775559879999998</v>
          </cell>
          <cell r="AD291">
            <v>23.509393062473759</v>
          </cell>
          <cell r="AE291">
            <v>8.4495274990000002</v>
          </cell>
          <cell r="AF291">
            <v>24.016224639076722</v>
          </cell>
          <cell r="AG291">
            <v>8.6971311890000003</v>
          </cell>
        </row>
        <row r="292">
          <cell r="B292" t="str">
            <v>SHANNON ST SOUTH</v>
          </cell>
          <cell r="C292">
            <v>22</v>
          </cell>
          <cell r="D292">
            <v>20.5</v>
          </cell>
          <cell r="E292">
            <v>27.5</v>
          </cell>
          <cell r="F292">
            <v>13.061033524937038</v>
          </cell>
          <cell r="G292">
            <v>4.450636544</v>
          </cell>
          <cell r="H292">
            <v>12.894804908675376</v>
          </cell>
          <cell r="I292">
            <v>4.4161334969999997</v>
          </cell>
          <cell r="J292">
            <v>13.003527873831182</v>
          </cell>
          <cell r="K292">
            <v>4.4419016989999998</v>
          </cell>
          <cell r="L292">
            <v>13.144751937973588</v>
          </cell>
          <cell r="M292">
            <v>4.478604496</v>
          </cell>
          <cell r="N292">
            <v>13.370965696968685</v>
          </cell>
          <cell r="O292">
            <v>4.5341874669999997</v>
          </cell>
          <cell r="P292">
            <v>13.549502669070673</v>
          </cell>
          <cell r="Q292">
            <v>4.6047265460000002</v>
          </cell>
          <cell r="R292">
            <v>13.763827893546733</v>
          </cell>
          <cell r="S292">
            <v>4.6879445630000003</v>
          </cell>
          <cell r="T292">
            <v>14.04025837950249</v>
          </cell>
          <cell r="U292">
            <v>4.794388809</v>
          </cell>
          <cell r="V292">
            <v>14.324830683804517</v>
          </cell>
          <cell r="W292">
            <v>4.9185056239999998</v>
          </cell>
          <cell r="X292">
            <v>14.666877248932852</v>
          </cell>
          <cell r="Y292">
            <v>5.0679501629999999</v>
          </cell>
          <cell r="Z292">
            <v>16.099371511213782</v>
          </cell>
          <cell r="AA292">
            <v>5.8202997679999999</v>
          </cell>
          <cell r="AB292">
            <v>19.511689648127909</v>
          </cell>
          <cell r="AC292">
            <v>6.4783056390000002</v>
          </cell>
          <cell r="AD292">
            <v>21.906282132074853</v>
          </cell>
          <cell r="AE292">
            <v>6.8274003319999998</v>
          </cell>
          <cell r="AF292">
            <v>23.898634709839644</v>
          </cell>
          <cell r="AG292">
            <v>7.0053921360000002</v>
          </cell>
        </row>
        <row r="293">
          <cell r="B293" t="str">
            <v>SHAP</v>
          </cell>
          <cell r="C293">
            <v>9.5</v>
          </cell>
          <cell r="D293">
            <v>8.5</v>
          </cell>
          <cell r="E293">
            <v>11.3</v>
          </cell>
          <cell r="F293">
            <v>4.0780348239228159</v>
          </cell>
          <cell r="G293">
            <v>1.1689280710000001</v>
          </cell>
          <cell r="H293">
            <v>4.0342085548200846</v>
          </cell>
          <cell r="I293">
            <v>1.1658922220000001</v>
          </cell>
          <cell r="J293">
            <v>4.0636412290716581</v>
          </cell>
          <cell r="K293">
            <v>1.191599705</v>
          </cell>
          <cell r="L293">
            <v>4.1201659236098642</v>
          </cell>
          <cell r="M293">
            <v>1.2190284229999999</v>
          </cell>
          <cell r="N293">
            <v>4.1694012134866991</v>
          </cell>
          <cell r="O293">
            <v>1.2490043630000001</v>
          </cell>
          <cell r="P293">
            <v>4.2123860520769663</v>
          </cell>
          <cell r="Q293">
            <v>1.2688287410000001</v>
          </cell>
          <cell r="R293">
            <v>4.2343310835357819</v>
          </cell>
          <cell r="S293">
            <v>1.2894595230000001</v>
          </cell>
          <cell r="T293">
            <v>4.308098742275388</v>
          </cell>
          <cell r="U293">
            <v>1.313592111</v>
          </cell>
          <cell r="V293">
            <v>4.3262743737062852</v>
          </cell>
          <cell r="W293">
            <v>1.3391775450000001</v>
          </cell>
          <cell r="X293">
            <v>4.3439296495416375</v>
          </cell>
          <cell r="Y293">
            <v>1.3657492090000001</v>
          </cell>
          <cell r="Z293">
            <v>4.5856774379817802</v>
          </cell>
          <cell r="AA293">
            <v>1.5080189289999999</v>
          </cell>
          <cell r="AB293">
            <v>5.1345927341104201</v>
          </cell>
          <cell r="AC293">
            <v>1.625166498</v>
          </cell>
          <cell r="AD293">
            <v>5.507260344482523</v>
          </cell>
          <cell r="AE293">
            <v>1.6761281159999999</v>
          </cell>
          <cell r="AF293">
            <v>5.7898764334690593</v>
          </cell>
          <cell r="AG293">
            <v>1.691927551</v>
          </cell>
        </row>
        <row r="294">
          <cell r="B294" t="str">
            <v>SHAW</v>
          </cell>
          <cell r="C294">
            <v>22.9</v>
          </cell>
          <cell r="D294">
            <v>20.5</v>
          </cell>
          <cell r="E294">
            <v>27.5</v>
          </cell>
          <cell r="F294">
            <v>12.678186446900529</v>
          </cell>
          <cell r="G294">
            <v>3.6937212079999999</v>
          </cell>
          <cell r="H294">
            <v>12.57893974803776</v>
          </cell>
          <cell r="I294">
            <v>3.6569609299999999</v>
          </cell>
          <cell r="J294">
            <v>12.811320262594208</v>
          </cell>
          <cell r="K294">
            <v>3.7319797349999999</v>
          </cell>
          <cell r="L294">
            <v>13.019691573188343</v>
          </cell>
          <cell r="M294">
            <v>3.8162126199999999</v>
          </cell>
          <cell r="N294">
            <v>13.219216867682109</v>
          </cell>
          <cell r="O294">
            <v>3.9202822030000002</v>
          </cell>
          <cell r="P294">
            <v>13.5235590715686</v>
          </cell>
          <cell r="Q294">
            <v>4.0495652890000002</v>
          </cell>
          <cell r="R294">
            <v>13.878177027657063</v>
          </cell>
          <cell r="S294">
            <v>4.1949541459999997</v>
          </cell>
          <cell r="T294">
            <v>14.118895884738963</v>
          </cell>
          <cell r="U294">
            <v>4.3756782870000004</v>
          </cell>
          <cell r="V294">
            <v>14.434423761902329</v>
          </cell>
          <cell r="W294">
            <v>4.5787033260000003</v>
          </cell>
          <cell r="X294">
            <v>14.901663876807003</v>
          </cell>
          <cell r="Y294">
            <v>4.810640845</v>
          </cell>
          <cell r="Z294">
            <v>17.032489186802671</v>
          </cell>
          <cell r="AA294">
            <v>6.0206399819999996</v>
          </cell>
          <cell r="AB294">
            <v>19.14412279004592</v>
          </cell>
          <cell r="AC294">
            <v>7.0907113270000002</v>
          </cell>
          <cell r="AD294">
            <v>20.126557249149684</v>
          </cell>
          <cell r="AE294">
            <v>7.7020703060000004</v>
          </cell>
          <cell r="AF294">
            <v>20.619742227174086</v>
          </cell>
          <cell r="AG294">
            <v>8.0616409820000001</v>
          </cell>
        </row>
        <row r="295">
          <cell r="B295" t="str">
            <v>Siddick</v>
          </cell>
          <cell r="C295">
            <v>23</v>
          </cell>
          <cell r="D295">
            <v>20.5</v>
          </cell>
          <cell r="E295">
            <v>27</v>
          </cell>
          <cell r="F295">
            <v>4.2586139469262276</v>
          </cell>
          <cell r="G295">
            <v>1.3252264999999999E-2</v>
          </cell>
          <cell r="H295">
            <v>4.0072741599473609</v>
          </cell>
          <cell r="I295">
            <v>1.7944603E-2</v>
          </cell>
          <cell r="J295">
            <v>4.1376929107768605</v>
          </cell>
          <cell r="K295">
            <v>2.3136232999999999E-2</v>
          </cell>
          <cell r="L295">
            <v>4.4755147845872658</v>
          </cell>
          <cell r="M295">
            <v>2.9491809000000001E-2</v>
          </cell>
          <cell r="N295">
            <v>4.4508702689388215</v>
          </cell>
          <cell r="O295">
            <v>3.7276616999999998E-2</v>
          </cell>
          <cell r="P295">
            <v>4.3982082348759519</v>
          </cell>
          <cell r="Q295">
            <v>4.7701677999999997E-2</v>
          </cell>
          <cell r="R295">
            <v>4.4179359544045846</v>
          </cell>
          <cell r="S295">
            <v>5.8640306000000003E-2</v>
          </cell>
          <cell r="T295">
            <v>4.294957785513116</v>
          </cell>
          <cell r="U295">
            <v>7.1323347999999995E-2</v>
          </cell>
          <cell r="V295">
            <v>4.3944555242144538</v>
          </cell>
          <cell r="W295">
            <v>8.5124394000000006E-2</v>
          </cell>
          <cell r="X295">
            <v>4.4076995540016881</v>
          </cell>
          <cell r="Y295">
            <v>0.100350736</v>
          </cell>
          <cell r="Z295">
            <v>4.2563432149812694</v>
          </cell>
          <cell r="AA295">
            <v>0.17834048</v>
          </cell>
          <cell r="AB295">
            <v>4.3106883351795107</v>
          </cell>
          <cell r="AC295">
            <v>0.23499097399999999</v>
          </cell>
          <cell r="AD295">
            <v>4.6392676983670125</v>
          </cell>
          <cell r="AE295">
            <v>0.26492910600000003</v>
          </cell>
          <cell r="AF295">
            <v>4.9687572857938305</v>
          </cell>
          <cell r="AG295">
            <v>0.27252067400000002</v>
          </cell>
        </row>
        <row r="296">
          <cell r="B296" t="str">
            <v>SILLOTH</v>
          </cell>
          <cell r="C296">
            <v>30</v>
          </cell>
          <cell r="D296">
            <v>24</v>
          </cell>
          <cell r="E296">
            <v>48</v>
          </cell>
          <cell r="F296">
            <v>6.2329163584364426</v>
          </cell>
          <cell r="G296">
            <v>2.0902633150000001</v>
          </cell>
          <cell r="H296">
            <v>6.168965385230635</v>
          </cell>
          <cell r="I296">
            <v>2.0432902089999998</v>
          </cell>
          <cell r="J296">
            <v>6.2217958234850244</v>
          </cell>
          <cell r="K296">
            <v>2.0686298609999998</v>
          </cell>
          <cell r="L296">
            <v>6.2884378737368136</v>
          </cell>
          <cell r="M296">
            <v>2.092242578</v>
          </cell>
          <cell r="N296">
            <v>6.4142018279082205</v>
          </cell>
          <cell r="O296">
            <v>2.1199916669999999</v>
          </cell>
          <cell r="P296">
            <v>6.4834581234978419</v>
          </cell>
          <cell r="Q296">
            <v>2.1529908930000001</v>
          </cell>
          <cell r="R296">
            <v>6.5195355166099613</v>
          </cell>
          <cell r="S296">
            <v>2.1877013920000001</v>
          </cell>
          <cell r="T296">
            <v>6.6426455745233506</v>
          </cell>
          <cell r="U296">
            <v>2.2313687789999999</v>
          </cell>
          <cell r="V296">
            <v>6.7434033615920006</v>
          </cell>
          <cell r="W296">
            <v>2.2784230590000001</v>
          </cell>
          <cell r="X296">
            <v>6.853053249325189</v>
          </cell>
          <cell r="Y296">
            <v>2.332057431</v>
          </cell>
          <cell r="Z296">
            <v>7.4838171380441576</v>
          </cell>
          <cell r="AA296">
            <v>2.6019290540000002</v>
          </cell>
          <cell r="AB296">
            <v>8.7158278633881299</v>
          </cell>
          <cell r="AC296">
            <v>2.8344326459999998</v>
          </cell>
          <cell r="AD296">
            <v>9.29533252306517</v>
          </cell>
          <cell r="AE296">
            <v>2.9385283499999999</v>
          </cell>
          <cell r="AF296">
            <v>9.6688587860208184</v>
          </cell>
          <cell r="AG296">
            <v>2.97650105</v>
          </cell>
        </row>
        <row r="297">
          <cell r="B297" t="str">
            <v>SKELMERSDALE</v>
          </cell>
          <cell r="C297">
            <v>22.9</v>
          </cell>
          <cell r="D297">
            <v>20.5</v>
          </cell>
          <cell r="E297">
            <v>27.5</v>
          </cell>
          <cell r="F297">
            <v>13.947398635761679</v>
          </cell>
          <cell r="G297">
            <v>4.984086435</v>
          </cell>
          <cell r="H297">
            <v>13.795589124532402</v>
          </cell>
          <cell r="I297">
            <v>4.8801359499999997</v>
          </cell>
          <cell r="J297">
            <v>13.976278966760152</v>
          </cell>
          <cell r="K297">
            <v>4.9581064220000002</v>
          </cell>
          <cell r="L297">
            <v>14.139321713417244</v>
          </cell>
          <cell r="M297">
            <v>5.0351554119999999</v>
          </cell>
          <cell r="N297">
            <v>14.34517835261795</v>
          </cell>
          <cell r="O297">
            <v>5.1267604550000003</v>
          </cell>
          <cell r="P297">
            <v>14.580237319992236</v>
          </cell>
          <cell r="Q297">
            <v>5.2378926899999998</v>
          </cell>
          <cell r="R297">
            <v>14.819561927805569</v>
          </cell>
          <cell r="S297">
            <v>5.3601455509999996</v>
          </cell>
          <cell r="T297">
            <v>15.13288108513596</v>
          </cell>
          <cell r="U297">
            <v>5.5097990579999996</v>
          </cell>
          <cell r="V297">
            <v>15.477918561780259</v>
          </cell>
          <cell r="W297">
            <v>5.6756430260000004</v>
          </cell>
          <cell r="X297">
            <v>15.897844293156666</v>
          </cell>
          <cell r="Y297">
            <v>5.8637080450000001</v>
          </cell>
          <cell r="Z297">
            <v>18.200467718028648</v>
          </cell>
          <cell r="AA297">
            <v>6.859535213</v>
          </cell>
          <cell r="AB297">
            <v>20.49113063630314</v>
          </cell>
          <cell r="AC297">
            <v>7.7351357849999998</v>
          </cell>
          <cell r="AD297">
            <v>21.254593087100091</v>
          </cell>
          <cell r="AE297">
            <v>8.1910329690000001</v>
          </cell>
          <cell r="AF297">
            <v>21.439369985760358</v>
          </cell>
          <cell r="AG297">
            <v>8.4259525899999996</v>
          </cell>
        </row>
        <row r="298">
          <cell r="B298" t="str">
            <v>HUTTON END &amp; SKELTON C</v>
          </cell>
          <cell r="C298">
            <v>17.399999999999999</v>
          </cell>
          <cell r="D298">
            <v>17.399999999999999</v>
          </cell>
          <cell r="E298">
            <v>27</v>
          </cell>
          <cell r="F298">
            <v>8.7620503819156994</v>
          </cell>
          <cell r="G298">
            <v>2.6361387669999998</v>
          </cell>
          <cell r="H298">
            <v>8.6897203341326552</v>
          </cell>
          <cell r="I298">
            <v>2.6038774779999998</v>
          </cell>
          <cell r="J298">
            <v>8.884128534961814</v>
          </cell>
          <cell r="K298">
            <v>2.6622383300000001</v>
          </cell>
          <cell r="L298">
            <v>9.0398088891282526</v>
          </cell>
          <cell r="M298">
            <v>2.721432182</v>
          </cell>
          <cell r="N298">
            <v>9.2034567864492729</v>
          </cell>
          <cell r="O298">
            <v>2.7787991129999998</v>
          </cell>
          <cell r="P298">
            <v>9.2830189973662343</v>
          </cell>
          <cell r="Q298">
            <v>2.8263117449999999</v>
          </cell>
          <cell r="R298">
            <v>9.4891470299138589</v>
          </cell>
          <cell r="S298">
            <v>2.8763939519999999</v>
          </cell>
          <cell r="T298">
            <v>9.6631385129895406</v>
          </cell>
          <cell r="U298">
            <v>2.936122063</v>
          </cell>
          <cell r="V298">
            <v>9.779372423642581</v>
          </cell>
          <cell r="W298">
            <v>2.9998975049999999</v>
          </cell>
          <cell r="X298">
            <v>9.9041594393995425</v>
          </cell>
          <cell r="Y298">
            <v>3.0778672220000001</v>
          </cell>
          <cell r="Z298">
            <v>11.189222940669834</v>
          </cell>
          <cell r="AA298">
            <v>3.5951447449999998</v>
          </cell>
          <cell r="AB298">
            <v>13.086623192823593</v>
          </cell>
          <cell r="AC298">
            <v>3.942829519</v>
          </cell>
          <cell r="AD298">
            <v>13.51214695065474</v>
          </cell>
          <cell r="AE298">
            <v>4.0723501439999996</v>
          </cell>
          <cell r="AF298">
            <v>13.556076793630705</v>
          </cell>
          <cell r="AG298">
            <v>4.1141570310000004</v>
          </cell>
        </row>
        <row r="299">
          <cell r="B299" t="str">
            <v>SLIPWAY</v>
          </cell>
          <cell r="C299">
            <v>13</v>
          </cell>
          <cell r="D299">
            <v>11.5</v>
          </cell>
          <cell r="E299">
            <v>15</v>
          </cell>
          <cell r="F299">
            <v>7.353366810411174</v>
          </cell>
          <cell r="G299">
            <v>2.2430767359999999</v>
          </cell>
          <cell r="H299">
            <v>7.257466824636241</v>
          </cell>
          <cell r="I299">
            <v>2.1936071629999998</v>
          </cell>
          <cell r="J299">
            <v>7.4421904701367403</v>
          </cell>
          <cell r="K299">
            <v>2.2242891440000001</v>
          </cell>
          <cell r="L299">
            <v>7.4722671568253256</v>
          </cell>
          <cell r="M299">
            <v>2.2558799</v>
          </cell>
          <cell r="N299">
            <v>7.5403463104476085</v>
          </cell>
          <cell r="O299">
            <v>2.296283979</v>
          </cell>
          <cell r="P299">
            <v>7.6871017471585157</v>
          </cell>
          <cell r="Q299">
            <v>2.349068624</v>
          </cell>
          <cell r="R299">
            <v>7.8450954189482252</v>
          </cell>
          <cell r="S299">
            <v>2.410162863</v>
          </cell>
          <cell r="T299">
            <v>8.0114179578071205</v>
          </cell>
          <cell r="U299">
            <v>2.4875152429999998</v>
          </cell>
          <cell r="V299">
            <v>8.1278474951053834</v>
          </cell>
          <cell r="W299">
            <v>2.5761205340000002</v>
          </cell>
          <cell r="X299">
            <v>8.3665410291932716</v>
          </cell>
          <cell r="Y299">
            <v>2.679501884</v>
          </cell>
          <cell r="Z299">
            <v>9.2411013332172942</v>
          </cell>
          <cell r="AA299">
            <v>3.1993071290000001</v>
          </cell>
          <cell r="AB299">
            <v>10.38794483118358</v>
          </cell>
          <cell r="AC299">
            <v>3.643018917</v>
          </cell>
          <cell r="AD299">
            <v>10.962094189142425</v>
          </cell>
          <cell r="AE299">
            <v>3.868601918</v>
          </cell>
          <cell r="AF299">
            <v>11.181055748020329</v>
          </cell>
          <cell r="AG299">
            <v>3.9721651630000001</v>
          </cell>
        </row>
        <row r="300">
          <cell r="B300" t="str">
            <v>SNIPE</v>
          </cell>
          <cell r="C300">
            <v>19.5</v>
          </cell>
          <cell r="D300">
            <v>19.5</v>
          </cell>
          <cell r="E300">
            <v>27.5</v>
          </cell>
          <cell r="F300">
            <v>13.301918324206994</v>
          </cell>
          <cell r="G300">
            <v>3.5299713549999998</v>
          </cell>
          <cell r="H300">
            <v>13.013153961754613</v>
          </cell>
          <cell r="I300">
            <v>3.4715856270000001</v>
          </cell>
          <cell r="J300">
            <v>13.172312324246283</v>
          </cell>
          <cell r="K300">
            <v>3.5211951689999998</v>
          </cell>
          <cell r="L300">
            <v>13.337806823906902</v>
          </cell>
          <cell r="M300">
            <v>3.5695948990000002</v>
          </cell>
          <cell r="N300">
            <v>13.56298357332256</v>
          </cell>
          <cell r="O300">
            <v>3.6281964320000002</v>
          </cell>
          <cell r="P300">
            <v>13.6702370252774</v>
          </cell>
          <cell r="Q300">
            <v>3.6945317150000001</v>
          </cell>
          <cell r="R300">
            <v>13.789849647413009</v>
          </cell>
          <cell r="S300">
            <v>3.7686419099999999</v>
          </cell>
          <cell r="T300">
            <v>14.013952869357794</v>
          </cell>
          <cell r="U300">
            <v>3.8566722169999998</v>
          </cell>
          <cell r="V300">
            <v>14.132022654870861</v>
          </cell>
          <cell r="W300">
            <v>3.9555324039999999</v>
          </cell>
          <cell r="X300">
            <v>14.342193095537645</v>
          </cell>
          <cell r="Y300">
            <v>4.0672997349999997</v>
          </cell>
          <cell r="Z300">
            <v>15.094828183469732</v>
          </cell>
          <cell r="AA300">
            <v>4.6347420489999998</v>
          </cell>
          <cell r="AB300">
            <v>16.438785894329289</v>
          </cell>
          <cell r="AC300">
            <v>5.1232147509999999</v>
          </cell>
          <cell r="AD300">
            <v>17.349965476634019</v>
          </cell>
          <cell r="AE300">
            <v>5.391810156</v>
          </cell>
          <cell r="AF300">
            <v>18.149402436933876</v>
          </cell>
          <cell r="AG300">
            <v>5.5364295219999997</v>
          </cell>
        </row>
        <row r="301">
          <cell r="B301" t="str">
            <v>S.E. MACCLESFIELD</v>
          </cell>
          <cell r="C301">
            <v>22.9</v>
          </cell>
          <cell r="D301">
            <v>20.5</v>
          </cell>
          <cell r="E301">
            <v>27</v>
          </cell>
          <cell r="F301">
            <v>11.73699017607712</v>
          </cell>
          <cell r="G301">
            <v>2.3760615120000002</v>
          </cell>
          <cell r="H301">
            <v>11.633064556313379</v>
          </cell>
          <cell r="I301">
            <v>2.3767154970000002</v>
          </cell>
          <cell r="J301">
            <v>11.866011220719717</v>
          </cell>
          <cell r="K301">
            <v>2.4415858789999998</v>
          </cell>
          <cell r="L301">
            <v>12.064308612307517</v>
          </cell>
          <cell r="M301">
            <v>2.5173814339999998</v>
          </cell>
          <cell r="N301">
            <v>12.337889410238954</v>
          </cell>
          <cell r="O301">
            <v>2.6106613240000001</v>
          </cell>
          <cell r="P301">
            <v>12.611893284720187</v>
          </cell>
          <cell r="Q301">
            <v>2.7273185689999999</v>
          </cell>
          <cell r="R301">
            <v>12.953699929506497</v>
          </cell>
          <cell r="S301">
            <v>2.8587947410000001</v>
          </cell>
          <cell r="T301">
            <v>13.320757584753093</v>
          </cell>
          <cell r="U301">
            <v>3.0212054410000002</v>
          </cell>
          <cell r="V301">
            <v>13.742659131627565</v>
          </cell>
          <cell r="W301">
            <v>3.2044396040000001</v>
          </cell>
          <cell r="X301">
            <v>14.202965250920196</v>
          </cell>
          <cell r="Y301">
            <v>3.4157370380000001</v>
          </cell>
          <cell r="Z301">
            <v>16.827924148082431</v>
          </cell>
          <cell r="AA301">
            <v>4.4526096290000003</v>
          </cell>
          <cell r="AB301">
            <v>19.207617321359571</v>
          </cell>
          <cell r="AC301">
            <v>5.3553988119999998</v>
          </cell>
          <cell r="AD301">
            <v>20.188120647096376</v>
          </cell>
          <cell r="AE301">
            <v>5.855848366</v>
          </cell>
          <cell r="AF301">
            <v>20.750914280113548</v>
          </cell>
          <cell r="AG301">
            <v>6.1457331279999998</v>
          </cell>
        </row>
        <row r="302">
          <cell r="B302" t="str">
            <v>SOUTH PARK</v>
          </cell>
          <cell r="C302">
            <v>23</v>
          </cell>
          <cell r="D302">
            <v>20.5</v>
          </cell>
          <cell r="E302">
            <v>27.5</v>
          </cell>
          <cell r="F302">
            <v>8.1024594644350927</v>
          </cell>
          <cell r="G302">
            <v>1.8213378010000001</v>
          </cell>
          <cell r="H302">
            <v>8.0267976210763994</v>
          </cell>
          <cell r="I302">
            <v>1.8082939979999999</v>
          </cell>
          <cell r="J302">
            <v>8.1871254466972463</v>
          </cell>
          <cell r="K302">
            <v>1.847594696</v>
          </cell>
          <cell r="L302">
            <v>8.3270568044104021</v>
          </cell>
          <cell r="M302">
            <v>1.890966288</v>
          </cell>
          <cell r="N302">
            <v>8.4633871258460225</v>
          </cell>
          <cell r="O302">
            <v>1.9425041970000001</v>
          </cell>
          <cell r="P302">
            <v>8.6520081763852552</v>
          </cell>
          <cell r="Q302">
            <v>2.0059995370000001</v>
          </cell>
          <cell r="R302">
            <v>8.8442249104019464</v>
          </cell>
          <cell r="S302">
            <v>2.0762770609999999</v>
          </cell>
          <cell r="T302">
            <v>9.0545868066315887</v>
          </cell>
          <cell r="U302">
            <v>2.1637491120000001</v>
          </cell>
          <cell r="V302">
            <v>9.2583983997744284</v>
          </cell>
          <cell r="W302">
            <v>2.2606363780000001</v>
          </cell>
          <cell r="X302">
            <v>9.513780366843207</v>
          </cell>
          <cell r="Y302">
            <v>2.3712759509999999</v>
          </cell>
          <cell r="Z302">
            <v>10.524762491009247</v>
          </cell>
          <cell r="AA302">
            <v>2.9105377510000001</v>
          </cell>
          <cell r="AB302">
            <v>11.364083471311007</v>
          </cell>
          <cell r="AC302">
            <v>3.3732617939999998</v>
          </cell>
          <cell r="AD302">
            <v>11.754732952255159</v>
          </cell>
          <cell r="AE302">
            <v>3.5107266689999999</v>
          </cell>
          <cell r="AF302">
            <v>11.910005168453944</v>
          </cell>
          <cell r="AG302">
            <v>3.5847550560000001</v>
          </cell>
        </row>
        <row r="303">
          <cell r="B303" t="str">
            <v>S.W. MACCLESFIELD</v>
          </cell>
          <cell r="C303">
            <v>22.9</v>
          </cell>
          <cell r="D303">
            <v>20.5</v>
          </cell>
          <cell r="E303">
            <v>27</v>
          </cell>
          <cell r="F303">
            <v>16.637866701303079</v>
          </cell>
          <cell r="G303">
            <v>4.7159952970000001</v>
          </cell>
          <cell r="H303">
            <v>16.572667027308825</v>
          </cell>
          <cell r="I303">
            <v>4.6822278329999998</v>
          </cell>
          <cell r="J303">
            <v>16.806882708902638</v>
          </cell>
          <cell r="K303">
            <v>4.7832558770000002</v>
          </cell>
          <cell r="L303">
            <v>17.201956635834513</v>
          </cell>
          <cell r="M303">
            <v>4.9003864190000002</v>
          </cell>
          <cell r="N303">
            <v>17.410076280346839</v>
          </cell>
          <cell r="O303">
            <v>5.0468057990000004</v>
          </cell>
          <cell r="P303">
            <v>17.934951403897909</v>
          </cell>
          <cell r="Q303">
            <v>5.2319892250000004</v>
          </cell>
          <cell r="R303">
            <v>18.457716041908608</v>
          </cell>
          <cell r="S303">
            <v>5.440042966</v>
          </cell>
          <cell r="T303">
            <v>18.9732691838616</v>
          </cell>
          <cell r="U303">
            <v>5.6995051669999999</v>
          </cell>
          <cell r="V303">
            <v>19.567921890597436</v>
          </cell>
          <cell r="W303">
            <v>5.9915908299999998</v>
          </cell>
          <cell r="X303">
            <v>20.305621238465303</v>
          </cell>
          <cell r="Y303">
            <v>6.3276545520000003</v>
          </cell>
          <cell r="Z303">
            <v>23.895224424361285</v>
          </cell>
          <cell r="AA303">
            <v>8.0803833489999999</v>
          </cell>
          <cell r="AB303">
            <v>26.940042752645937</v>
          </cell>
          <cell r="AC303">
            <v>9.6199350250000002</v>
          </cell>
          <cell r="AD303">
            <v>28.02587365725978</v>
          </cell>
          <cell r="AE303">
            <v>10.467718489999999</v>
          </cell>
          <cell r="AF303">
            <v>28.495588570382331</v>
          </cell>
          <cell r="AG303">
            <v>10.839882790000001</v>
          </cell>
        </row>
        <row r="304">
          <cell r="B304" t="str">
            <v>SPA RD</v>
          </cell>
          <cell r="C304">
            <v>31.5</v>
          </cell>
          <cell r="D304">
            <v>31.5</v>
          </cell>
          <cell r="E304">
            <v>31.5</v>
          </cell>
          <cell r="F304">
            <v>23.532451891088144</v>
          </cell>
          <cell r="G304">
            <v>2.9189943</v>
          </cell>
          <cell r="H304">
            <v>23.502685722097482</v>
          </cell>
          <cell r="I304">
            <v>2.9571794379999998</v>
          </cell>
          <cell r="J304">
            <v>24.328143772454112</v>
          </cell>
          <cell r="K304">
            <v>3.0366173980000002</v>
          </cell>
          <cell r="L304">
            <v>24.727880937948072</v>
          </cell>
          <cell r="M304">
            <v>3.1302724660000001</v>
          </cell>
          <cell r="N304">
            <v>24.979628810617577</v>
          </cell>
          <cell r="O304">
            <v>3.2414419950000002</v>
          </cell>
          <cell r="P304">
            <v>25.366578801485034</v>
          </cell>
          <cell r="Q304">
            <v>3.3732999170000002</v>
          </cell>
          <cell r="R304">
            <v>25.896798415893617</v>
          </cell>
          <cell r="S304">
            <v>3.5155934009999998</v>
          </cell>
          <cell r="T304">
            <v>26.245012250839821</v>
          </cell>
          <cell r="U304">
            <v>3.6849343819999998</v>
          </cell>
          <cell r="V304">
            <v>26.478320864875226</v>
          </cell>
          <cell r="W304">
            <v>3.8665104850000001</v>
          </cell>
          <cell r="X304">
            <v>27.076218589468947</v>
          </cell>
          <cell r="Y304">
            <v>4.064933613</v>
          </cell>
          <cell r="Z304">
            <v>29.074000000943023</v>
          </cell>
          <cell r="AA304">
            <v>4.9772635660000004</v>
          </cell>
          <cell r="AB304">
            <v>32.640639587365953</v>
          </cell>
          <cell r="AC304">
            <v>5.7366970789999998</v>
          </cell>
          <cell r="AD304">
            <v>35.171883164538613</v>
          </cell>
          <cell r="AE304">
            <v>6.1334597889999998</v>
          </cell>
          <cell r="AF304">
            <v>36.975720822203897</v>
          </cell>
          <cell r="AG304">
            <v>6.3543604729999998</v>
          </cell>
        </row>
        <row r="305">
          <cell r="B305" t="str">
            <v>SPADEADAM 132/11KV</v>
          </cell>
          <cell r="C305">
            <v>38</v>
          </cell>
          <cell r="D305">
            <v>34.5</v>
          </cell>
          <cell r="E305">
            <v>45</v>
          </cell>
          <cell r="F305">
            <v>11.135392853602907</v>
          </cell>
          <cell r="G305">
            <v>0.40400882799999999</v>
          </cell>
          <cell r="H305">
            <v>10.885345966173874</v>
          </cell>
          <cell r="I305">
            <v>0.39549606700000001</v>
          </cell>
          <cell r="J305">
            <v>10.942027554549293</v>
          </cell>
          <cell r="K305">
            <v>0.40740812100000001</v>
          </cell>
          <cell r="L305">
            <v>11.040139284182921</v>
          </cell>
          <cell r="M305">
            <v>0.420331491</v>
          </cell>
          <cell r="N305">
            <v>11.124668067579595</v>
          </cell>
          <cell r="O305">
            <v>0.43576772699999999</v>
          </cell>
          <cell r="P305">
            <v>11.188975702180855</v>
          </cell>
          <cell r="Q305">
            <v>0.45463980799999998</v>
          </cell>
          <cell r="R305">
            <v>11.214363535954302</v>
          </cell>
          <cell r="S305">
            <v>0.47606504500000002</v>
          </cell>
          <cell r="T305">
            <v>11.307799778274294</v>
          </cell>
          <cell r="U305">
            <v>0.50245637499999996</v>
          </cell>
          <cell r="V305">
            <v>11.322527067627668</v>
          </cell>
          <cell r="W305">
            <v>0.532299407</v>
          </cell>
          <cell r="X305">
            <v>11.353944676246925</v>
          </cell>
          <cell r="Y305">
            <v>0.56621071199999995</v>
          </cell>
          <cell r="Z305">
            <v>11.556451022817054</v>
          </cell>
          <cell r="AA305">
            <v>0.74392517899999999</v>
          </cell>
          <cell r="AB305">
            <v>11.600805511882857</v>
          </cell>
          <cell r="AC305">
            <v>0.89718977799999999</v>
          </cell>
          <cell r="AD305">
            <v>11.499009216374075</v>
          </cell>
          <cell r="AE305">
            <v>0.97984116700000001</v>
          </cell>
          <cell r="AF305">
            <v>11.273962612849623</v>
          </cell>
          <cell r="AG305">
            <v>1.0224560460000001</v>
          </cell>
        </row>
        <row r="306">
          <cell r="B306" t="str">
            <v>SPOTLAND</v>
          </cell>
          <cell r="C306">
            <v>17.5</v>
          </cell>
          <cell r="D306">
            <v>15.8</v>
          </cell>
          <cell r="E306">
            <v>21</v>
          </cell>
          <cell r="F306">
            <v>9.9715411302018957</v>
          </cell>
          <cell r="G306">
            <v>2.3294170830000001</v>
          </cell>
          <cell r="H306">
            <v>9.8123785100131435</v>
          </cell>
          <cell r="I306">
            <v>2.30777214</v>
          </cell>
          <cell r="J306">
            <v>10.054320409980312</v>
          </cell>
          <cell r="K306">
            <v>2.3629841709999999</v>
          </cell>
          <cell r="L306">
            <v>10.242213365066711</v>
          </cell>
          <cell r="M306">
            <v>2.4283852430000001</v>
          </cell>
          <cell r="N306">
            <v>10.442468019818969</v>
          </cell>
          <cell r="O306">
            <v>2.5125504269999999</v>
          </cell>
          <cell r="P306">
            <v>10.751164851455801</v>
          </cell>
          <cell r="Q306">
            <v>2.6243726239999998</v>
          </cell>
          <cell r="R306">
            <v>11.067167165741202</v>
          </cell>
          <cell r="S306">
            <v>2.7528283770000002</v>
          </cell>
          <cell r="T306">
            <v>11.429255143040685</v>
          </cell>
          <cell r="U306">
            <v>2.9155951039999999</v>
          </cell>
          <cell r="V306">
            <v>11.742746807016985</v>
          </cell>
          <cell r="W306">
            <v>3.102954639</v>
          </cell>
          <cell r="X306">
            <v>12.197552340856431</v>
          </cell>
          <cell r="Y306">
            <v>3.3248313280000001</v>
          </cell>
          <cell r="Z306">
            <v>14.199518613245559</v>
          </cell>
          <cell r="AA306">
            <v>4.4543192710000001</v>
          </cell>
          <cell r="AB306">
            <v>15.747937663089777</v>
          </cell>
          <cell r="AC306">
            <v>4.9127508259999999</v>
          </cell>
          <cell r="AD306">
            <v>16.154073509021501</v>
          </cell>
          <cell r="AE306">
            <v>5.1085734660000002</v>
          </cell>
          <cell r="AF306">
            <v>16.091938417206055</v>
          </cell>
          <cell r="AG306">
            <v>5.1834276709999996</v>
          </cell>
        </row>
        <row r="307">
          <cell r="B307" t="str">
            <v>SPRING COTTAGE</v>
          </cell>
          <cell r="C307">
            <v>13.7</v>
          </cell>
          <cell r="D307">
            <v>13.7</v>
          </cell>
          <cell r="E307">
            <v>27.5</v>
          </cell>
          <cell r="F307">
            <v>8.3359735766964764</v>
          </cell>
          <cell r="G307">
            <v>2.674692265</v>
          </cell>
          <cell r="H307">
            <v>8.6862441494125004</v>
          </cell>
          <cell r="I307">
            <v>2.6238860910000001</v>
          </cell>
          <cell r="J307">
            <v>9.32950523272652</v>
          </cell>
          <cell r="K307">
            <v>2.6562433560000001</v>
          </cell>
          <cell r="L307">
            <v>9.4002353866209702</v>
          </cell>
          <cell r="M307">
            <v>2.6816762490000001</v>
          </cell>
          <cell r="N307">
            <v>9.4804639978462362</v>
          </cell>
          <cell r="O307">
            <v>2.7140511960000002</v>
          </cell>
          <cell r="P307">
            <v>9.5467375111337809</v>
          </cell>
          <cell r="Q307">
            <v>2.753167806</v>
          </cell>
          <cell r="R307">
            <v>9.638680333390095</v>
          </cell>
          <cell r="S307">
            <v>2.7982176769999998</v>
          </cell>
          <cell r="T307">
            <v>9.712440852697787</v>
          </cell>
          <cell r="U307">
            <v>2.8511289880000001</v>
          </cell>
          <cell r="V307">
            <v>9.7774290607806655</v>
          </cell>
          <cell r="W307">
            <v>2.9108562390000001</v>
          </cell>
          <cell r="X307">
            <v>9.8529552178001811</v>
          </cell>
          <cell r="Y307">
            <v>2.9810386800000002</v>
          </cell>
          <cell r="Z307">
            <v>10.173743634610897</v>
          </cell>
          <cell r="AA307">
            <v>3.3522853210000001</v>
          </cell>
          <cell r="AB307">
            <v>10.806028159270163</v>
          </cell>
          <cell r="AC307">
            <v>3.6730776230000002</v>
          </cell>
          <cell r="AD307">
            <v>11.227054938795318</v>
          </cell>
          <cell r="AE307">
            <v>3.8444959980000002</v>
          </cell>
          <cell r="AF307">
            <v>11.484150190608652</v>
          </cell>
          <cell r="AG307">
            <v>3.91623762</v>
          </cell>
        </row>
        <row r="308">
          <cell r="B308" t="str">
            <v>SPRING GARDEN ST 11kV</v>
          </cell>
          <cell r="C308">
            <v>32</v>
          </cell>
          <cell r="D308">
            <v>28.5</v>
          </cell>
          <cell r="E308">
            <v>38</v>
          </cell>
          <cell r="F308">
            <v>11.695647972282133</v>
          </cell>
          <cell r="G308">
            <v>1.493049327</v>
          </cell>
          <cell r="H308">
            <v>11.657997174794382</v>
          </cell>
          <cell r="I308">
            <v>1.5267847349999999</v>
          </cell>
          <cell r="J308">
            <v>11.8147088981629</v>
          </cell>
          <cell r="K308">
            <v>1.5840271319999999</v>
          </cell>
          <cell r="L308">
            <v>11.88448819810325</v>
          </cell>
          <cell r="M308">
            <v>1.6513081940000001</v>
          </cell>
          <cell r="N308">
            <v>12.035537185105845</v>
          </cell>
          <cell r="O308">
            <v>1.7303056109999999</v>
          </cell>
          <cell r="P308">
            <v>12.277496845208132</v>
          </cell>
          <cell r="Q308">
            <v>1.8237992220000001</v>
          </cell>
          <cell r="R308">
            <v>12.386716284720505</v>
          </cell>
          <cell r="S308">
            <v>1.922377929</v>
          </cell>
          <cell r="T308">
            <v>12.61099866488161</v>
          </cell>
          <cell r="U308">
            <v>2.0385505020000001</v>
          </cell>
          <cell r="V308">
            <v>12.836445991594642</v>
          </cell>
          <cell r="W308">
            <v>2.160178003</v>
          </cell>
          <cell r="X308">
            <v>13.131289840357949</v>
          </cell>
          <cell r="Y308">
            <v>2.290097716</v>
          </cell>
          <cell r="Z308">
            <v>14.077930516556359</v>
          </cell>
          <cell r="AA308">
            <v>2.8440203620000002</v>
          </cell>
          <cell r="AB308">
            <v>15.236477021248156</v>
          </cell>
          <cell r="AC308">
            <v>3.328479089</v>
          </cell>
          <cell r="AD308">
            <v>15.833559558992647</v>
          </cell>
          <cell r="AE308">
            <v>3.5436596360000001</v>
          </cell>
          <cell r="AF308">
            <v>16.331378106099997</v>
          </cell>
          <cell r="AG308">
            <v>3.643743374</v>
          </cell>
        </row>
        <row r="309">
          <cell r="B309" t="str">
            <v>SPRING GARDEN ST 6.6KV</v>
          </cell>
          <cell r="C309">
            <v>22.9</v>
          </cell>
          <cell r="D309">
            <v>20.5</v>
          </cell>
          <cell r="E309">
            <v>27</v>
          </cell>
          <cell r="F309">
            <v>10.62034775402854</v>
          </cell>
          <cell r="G309">
            <v>1.344210092</v>
          </cell>
          <cell r="H309">
            <v>10.564232970794231</v>
          </cell>
          <cell r="I309">
            <v>1.347229716</v>
          </cell>
          <cell r="J309">
            <v>10.728535116070887</v>
          </cell>
          <cell r="K309">
            <v>1.3724012219999999</v>
          </cell>
          <cell r="L309">
            <v>10.895709319186869</v>
          </cell>
          <cell r="M309">
            <v>1.4032838240000001</v>
          </cell>
          <cell r="N309">
            <v>11.185657587677142</v>
          </cell>
          <cell r="O309">
            <v>1.4440701659999999</v>
          </cell>
          <cell r="P309">
            <v>11.303418683616052</v>
          </cell>
          <cell r="Q309">
            <v>1.4968226769999999</v>
          </cell>
          <cell r="R309">
            <v>11.488899591284905</v>
          </cell>
          <cell r="S309">
            <v>1.555904964</v>
          </cell>
          <cell r="T309">
            <v>11.712507381159915</v>
          </cell>
          <cell r="U309">
            <v>1.6276902660000001</v>
          </cell>
          <cell r="V309">
            <v>11.977414519293088</v>
          </cell>
          <cell r="W309">
            <v>1.7082952629999999</v>
          </cell>
          <cell r="X309">
            <v>12.168837868873181</v>
          </cell>
          <cell r="Y309">
            <v>1.7983496539999999</v>
          </cell>
          <cell r="Z309">
            <v>13.218238487951837</v>
          </cell>
          <cell r="AA309">
            <v>2.1588564560000001</v>
          </cell>
          <cell r="AB309">
            <v>14.85269248703416</v>
          </cell>
          <cell r="AC309">
            <v>2.4512698419999999</v>
          </cell>
          <cell r="AD309">
            <v>15.996253542668502</v>
          </cell>
          <cell r="AE309">
            <v>2.619320219</v>
          </cell>
          <cell r="AF309">
            <v>16.702530299848515</v>
          </cell>
          <cell r="AG309">
            <v>2.7105671660000001</v>
          </cell>
        </row>
        <row r="310">
          <cell r="B310" t="str">
            <v>SQUIRES GATE</v>
          </cell>
          <cell r="C310">
            <v>22.9</v>
          </cell>
          <cell r="D310">
            <v>20.5</v>
          </cell>
          <cell r="E310">
            <v>27.5</v>
          </cell>
          <cell r="F310">
            <v>11.900939239255859</v>
          </cell>
          <cell r="G310">
            <v>2.7652307180000002</v>
          </cell>
          <cell r="H310">
            <v>11.405186409679445</v>
          </cell>
          <cell r="I310">
            <v>2.7228732729999998</v>
          </cell>
          <cell r="J310">
            <v>11.775979200268711</v>
          </cell>
          <cell r="K310">
            <v>2.7644926619999999</v>
          </cell>
          <cell r="L310">
            <v>11.80369275293619</v>
          </cell>
          <cell r="M310">
            <v>2.8126665860000002</v>
          </cell>
          <cell r="N310">
            <v>12.065045579404339</v>
          </cell>
          <cell r="O310">
            <v>2.8735314989999998</v>
          </cell>
          <cell r="P310">
            <v>12.050774489772703</v>
          </cell>
          <cell r="Q310">
            <v>2.9543096480000002</v>
          </cell>
          <cell r="R310">
            <v>12.328823775116321</v>
          </cell>
          <cell r="S310">
            <v>3.0468383750000001</v>
          </cell>
          <cell r="T310">
            <v>12.431246578514866</v>
          </cell>
          <cell r="U310">
            <v>3.163441073</v>
          </cell>
          <cell r="V310">
            <v>12.554696622368905</v>
          </cell>
          <cell r="W310">
            <v>3.2958456800000002</v>
          </cell>
          <cell r="X310">
            <v>12.821132080064528</v>
          </cell>
          <cell r="Y310">
            <v>3.451924252</v>
          </cell>
          <cell r="Z310">
            <v>13.65265670466745</v>
          </cell>
          <cell r="AA310">
            <v>4.2937599019999997</v>
          </cell>
          <cell r="AB310">
            <v>14.570993496891125</v>
          </cell>
          <cell r="AC310">
            <v>5.0522452429999998</v>
          </cell>
          <cell r="AD310">
            <v>14.981761528281913</v>
          </cell>
          <cell r="AE310">
            <v>5.4720685260000002</v>
          </cell>
          <cell r="AF310">
            <v>15.172325816477505</v>
          </cell>
          <cell r="AG310">
            <v>5.6892652400000001</v>
          </cell>
        </row>
        <row r="311">
          <cell r="B311" t="str">
            <v>ST ANNES</v>
          </cell>
          <cell r="C311">
            <v>17.5</v>
          </cell>
          <cell r="D311">
            <v>15.8</v>
          </cell>
          <cell r="E311">
            <v>21</v>
          </cell>
          <cell r="F311">
            <v>6.6562186930852603</v>
          </cell>
          <cell r="G311">
            <v>1.943739168</v>
          </cell>
          <cell r="H311">
            <v>6.5460725028375535</v>
          </cell>
          <cell r="I311">
            <v>1.9153706779999999</v>
          </cell>
          <cell r="J311">
            <v>6.6795315264578683</v>
          </cell>
          <cell r="K311">
            <v>1.9584383059999999</v>
          </cell>
          <cell r="L311">
            <v>6.7772027915350312</v>
          </cell>
          <cell r="M311">
            <v>2.0009407810000002</v>
          </cell>
          <cell r="N311">
            <v>6.8328171181700101</v>
          </cell>
          <cell r="O311">
            <v>2.0401067610000001</v>
          </cell>
          <cell r="P311">
            <v>6.9832760352140539</v>
          </cell>
          <cell r="Q311">
            <v>2.088190263</v>
          </cell>
          <cell r="R311">
            <v>7.0937786051387217</v>
          </cell>
          <cell r="S311">
            <v>2.1395550719999998</v>
          </cell>
          <cell r="T311">
            <v>7.2334576644512216</v>
          </cell>
          <cell r="U311">
            <v>2.2025515160000002</v>
          </cell>
          <cell r="V311">
            <v>7.3290116520606361</v>
          </cell>
          <cell r="W311">
            <v>2.2710425010000002</v>
          </cell>
          <cell r="X311">
            <v>7.4895902217577683</v>
          </cell>
          <cell r="Y311">
            <v>2.3494976799999998</v>
          </cell>
          <cell r="Z311">
            <v>8.1777780539612266</v>
          </cell>
          <cell r="AA311">
            <v>2.7145656649999998</v>
          </cell>
          <cell r="AB311">
            <v>9.0937935099680942</v>
          </cell>
          <cell r="AC311">
            <v>3.0713550440000001</v>
          </cell>
          <cell r="AD311">
            <v>9.3920885912781067</v>
          </cell>
          <cell r="AE311">
            <v>3.2650324959999999</v>
          </cell>
          <cell r="AF311">
            <v>9.4152388638116911</v>
          </cell>
          <cell r="AG311">
            <v>3.385894467</v>
          </cell>
        </row>
        <row r="312">
          <cell r="B312" t="str">
            <v>ST MARYS</v>
          </cell>
          <cell r="C312">
            <v>22.9</v>
          </cell>
          <cell r="D312">
            <v>20.5</v>
          </cell>
          <cell r="E312">
            <v>27.5</v>
          </cell>
          <cell r="F312">
            <v>8.8193080135687048</v>
          </cell>
          <cell r="G312">
            <v>2.5162490480000002</v>
          </cell>
          <cell r="H312">
            <v>8.6849213530257394</v>
          </cell>
          <cell r="I312">
            <v>2.4731769529999998</v>
          </cell>
          <cell r="J312">
            <v>8.9583450350298062</v>
          </cell>
          <cell r="K312">
            <v>2.5246260660000002</v>
          </cell>
          <cell r="L312">
            <v>9.1536219538864589</v>
          </cell>
          <cell r="M312">
            <v>2.5696412300000002</v>
          </cell>
          <cell r="N312">
            <v>9.3465036673572808</v>
          </cell>
          <cell r="O312">
            <v>2.61644444</v>
          </cell>
          <cell r="P312">
            <v>9.5606379757638784</v>
          </cell>
          <cell r="Q312">
            <v>2.660635455</v>
          </cell>
          <cell r="R312">
            <v>9.7942998471475544</v>
          </cell>
          <cell r="S312">
            <v>2.7029591659999999</v>
          </cell>
          <cell r="T312">
            <v>9.9825019658531335</v>
          </cell>
          <cell r="U312">
            <v>2.7468988539999999</v>
          </cell>
          <cell r="V312">
            <v>10.176642504739652</v>
          </cell>
          <cell r="W312">
            <v>2.7906236830000002</v>
          </cell>
          <cell r="X312">
            <v>10.425754972403471</v>
          </cell>
          <cell r="Y312">
            <v>2.8354287660000002</v>
          </cell>
          <cell r="Z312">
            <v>11.619829320635562</v>
          </cell>
          <cell r="AA312">
            <v>3.0276171550000002</v>
          </cell>
          <cell r="AB312">
            <v>13.703849325240611</v>
          </cell>
          <cell r="AC312">
            <v>3.1830252429999999</v>
          </cell>
          <cell r="AD312">
            <v>14.883993420957736</v>
          </cell>
          <cell r="AE312">
            <v>3.2490064300000001</v>
          </cell>
          <cell r="AF312">
            <v>15.674563116049017</v>
          </cell>
          <cell r="AG312">
            <v>3.2737612349999998</v>
          </cell>
        </row>
        <row r="313">
          <cell r="B313" t="str">
            <v>ST MARYS ST</v>
          </cell>
          <cell r="C313">
            <v>17.5</v>
          </cell>
          <cell r="D313">
            <v>15.8</v>
          </cell>
          <cell r="E313">
            <v>21</v>
          </cell>
          <cell r="F313">
            <v>10.113077391939102</v>
          </cell>
          <cell r="G313">
            <v>2.8983643589999999</v>
          </cell>
          <cell r="H313">
            <v>10.040343003340265</v>
          </cell>
          <cell r="I313">
            <v>2.845315067</v>
          </cell>
          <cell r="J313">
            <v>10.141275908698431</v>
          </cell>
          <cell r="K313">
            <v>2.8717002329999999</v>
          </cell>
          <cell r="L313">
            <v>10.225059485747982</v>
          </cell>
          <cell r="M313">
            <v>2.8982664109999998</v>
          </cell>
          <cell r="N313">
            <v>10.426701341272411</v>
          </cell>
          <cell r="O313">
            <v>2.9319374420000002</v>
          </cell>
          <cell r="P313">
            <v>10.502492216146276</v>
          </cell>
          <cell r="Q313">
            <v>2.9751478910000002</v>
          </cell>
          <cell r="R313">
            <v>10.560189715186869</v>
          </cell>
          <cell r="S313">
            <v>3.021533024</v>
          </cell>
          <cell r="T313">
            <v>10.733085940362294</v>
          </cell>
          <cell r="U313">
            <v>3.0775998269999998</v>
          </cell>
          <cell r="V313">
            <v>10.889282264122141</v>
          </cell>
          <cell r="W313">
            <v>3.137946962</v>
          </cell>
          <cell r="X313">
            <v>11.057229462922045</v>
          </cell>
          <cell r="Y313">
            <v>3.2057079489999998</v>
          </cell>
          <cell r="Z313">
            <v>11.723057696820497</v>
          </cell>
          <cell r="AA313">
            <v>3.5014764669999998</v>
          </cell>
          <cell r="AB313">
            <v>12.621571094965557</v>
          </cell>
          <cell r="AC313">
            <v>3.7326991029999999</v>
          </cell>
          <cell r="AD313">
            <v>13.216848916918631</v>
          </cell>
          <cell r="AE313">
            <v>3.837338012</v>
          </cell>
          <cell r="AF313">
            <v>13.524928803750786</v>
          </cell>
          <cell r="AG313">
            <v>3.8781144460000001</v>
          </cell>
        </row>
        <row r="314">
          <cell r="B314" t="str">
            <v>ST THOMAS RD</v>
          </cell>
          <cell r="C314">
            <v>22.9</v>
          </cell>
          <cell r="D314">
            <v>20.5</v>
          </cell>
          <cell r="E314">
            <v>27.5</v>
          </cell>
          <cell r="F314">
            <v>9.3103602666218084</v>
          </cell>
          <cell r="G314">
            <v>2.4805352040000002</v>
          </cell>
          <cell r="H314">
            <v>9.3039905844804611</v>
          </cell>
          <cell r="I314">
            <v>2.4779897950000001</v>
          </cell>
          <cell r="J314">
            <v>9.4473061450703923</v>
          </cell>
          <cell r="K314">
            <v>2.5299923139999998</v>
          </cell>
          <cell r="L314">
            <v>9.6116639284324794</v>
          </cell>
          <cell r="M314">
            <v>2.5896135120000001</v>
          </cell>
          <cell r="N314">
            <v>9.836948036307426</v>
          </cell>
          <cell r="O314">
            <v>2.661451375</v>
          </cell>
          <cell r="P314">
            <v>10.050174465338488</v>
          </cell>
          <cell r="Q314">
            <v>2.7499028000000001</v>
          </cell>
          <cell r="R314">
            <v>10.31360823515689</v>
          </cell>
          <cell r="S314">
            <v>2.8477359679999998</v>
          </cell>
          <cell r="T314">
            <v>10.595453891810372</v>
          </cell>
          <cell r="U314">
            <v>2.968326732</v>
          </cell>
          <cell r="V314">
            <v>10.870099368478284</v>
          </cell>
          <cell r="W314">
            <v>3.1011816919999999</v>
          </cell>
          <cell r="X314">
            <v>11.222460825710835</v>
          </cell>
          <cell r="Y314">
            <v>3.2520649960000001</v>
          </cell>
          <cell r="Z314">
            <v>12.824927891594283</v>
          </cell>
          <cell r="AA314">
            <v>3.9725453750000002</v>
          </cell>
          <cell r="AB314">
            <v>14.767888386177006</v>
          </cell>
          <cell r="AC314">
            <v>4.5907857480000001</v>
          </cell>
          <cell r="AD314">
            <v>15.879577705833761</v>
          </cell>
          <cell r="AE314">
            <v>4.929990546</v>
          </cell>
          <cell r="AF314">
            <v>16.577255765305168</v>
          </cell>
          <cell r="AG314">
            <v>5.1297812650000001</v>
          </cell>
        </row>
        <row r="315">
          <cell r="B315" t="str">
            <v>STAINBURN</v>
          </cell>
          <cell r="C315">
            <v>15</v>
          </cell>
          <cell r="D315">
            <v>13.3</v>
          </cell>
          <cell r="E315">
            <v>17.5</v>
          </cell>
          <cell r="F315">
            <v>5.8952672251625176</v>
          </cell>
          <cell r="G315">
            <v>1.4967783059999999</v>
          </cell>
          <cell r="H315">
            <v>5.8076399196472908</v>
          </cell>
          <cell r="I315">
            <v>1.4826756860000001</v>
          </cell>
          <cell r="J315">
            <v>5.8523512214040467</v>
          </cell>
          <cell r="K315">
            <v>1.5140860899999999</v>
          </cell>
          <cell r="L315">
            <v>5.9255269370419219</v>
          </cell>
          <cell r="M315">
            <v>1.5534033229999999</v>
          </cell>
          <cell r="N315">
            <v>6.0259287581103829</v>
          </cell>
          <cell r="O315">
            <v>1.6047410900000001</v>
          </cell>
          <cell r="P315">
            <v>6.1798413710450664</v>
          </cell>
          <cell r="Q315">
            <v>1.6722220779999999</v>
          </cell>
          <cell r="R315">
            <v>6.3910803743432503</v>
          </cell>
          <cell r="S315">
            <v>1.7496561850000001</v>
          </cell>
          <cell r="T315">
            <v>6.6268623227232011</v>
          </cell>
          <cell r="U315">
            <v>1.8502045789999999</v>
          </cell>
          <cell r="V315">
            <v>6.8372444905278229</v>
          </cell>
          <cell r="W315">
            <v>1.964731658</v>
          </cell>
          <cell r="X315">
            <v>7.1232427043537783</v>
          </cell>
          <cell r="Y315">
            <v>2.0489302610000002</v>
          </cell>
          <cell r="Z315">
            <v>8.5112961307916297</v>
          </cell>
          <cell r="AA315">
            <v>2.4715278619999999</v>
          </cell>
          <cell r="AB315">
            <v>9.5186728186218819</v>
          </cell>
          <cell r="AC315">
            <v>2.8539362220000002</v>
          </cell>
          <cell r="AD315">
            <v>9.7377148649443406</v>
          </cell>
          <cell r="AE315">
            <v>3.0302281529999999</v>
          </cell>
          <cell r="AF315">
            <v>9.6121766976869054</v>
          </cell>
          <cell r="AG315">
            <v>3.1085545529999998</v>
          </cell>
        </row>
        <row r="316">
          <cell r="B316" t="str">
            <v>STANDISH</v>
          </cell>
          <cell r="C316">
            <v>22.9</v>
          </cell>
          <cell r="D316">
            <v>20.5</v>
          </cell>
          <cell r="E316">
            <v>27.5</v>
          </cell>
          <cell r="F316">
            <v>15.358478798638433</v>
          </cell>
          <cell r="G316">
            <v>4.0591209819999996</v>
          </cell>
          <cell r="H316">
            <v>15.49915056531233</v>
          </cell>
          <cell r="I316">
            <v>4.0062670560000004</v>
          </cell>
          <cell r="J316">
            <v>16.317461429504672</v>
          </cell>
          <cell r="K316">
            <v>4.0891158269999996</v>
          </cell>
          <cell r="L316">
            <v>16.5156442209191</v>
          </cell>
          <cell r="M316">
            <v>4.1843510559999997</v>
          </cell>
          <cell r="N316">
            <v>16.72224210357798</v>
          </cell>
          <cell r="O316">
            <v>4.3050013009999999</v>
          </cell>
          <cell r="P316">
            <v>17.043155770693598</v>
          </cell>
          <cell r="Q316">
            <v>4.4591655079999999</v>
          </cell>
          <cell r="R316">
            <v>17.497115547352749</v>
          </cell>
          <cell r="S316">
            <v>4.6365367969999998</v>
          </cell>
          <cell r="T316">
            <v>18.019816875350514</v>
          </cell>
          <cell r="U316">
            <v>4.8610043660000004</v>
          </cell>
          <cell r="V316">
            <v>18.550462999380631</v>
          </cell>
          <cell r="W316">
            <v>5.1168123789999997</v>
          </cell>
          <cell r="X316">
            <v>19.176307260944586</v>
          </cell>
          <cell r="Y316">
            <v>5.4132984620000002</v>
          </cell>
          <cell r="Z316">
            <v>22.010685274310468</v>
          </cell>
          <cell r="AA316">
            <v>6.9853876780000004</v>
          </cell>
          <cell r="AB316">
            <v>24.151106276493387</v>
          </cell>
          <cell r="AC316">
            <v>7.8404916299999998</v>
          </cell>
          <cell r="AD316">
            <v>24.872900125808435</v>
          </cell>
          <cell r="AE316">
            <v>8.204994074</v>
          </cell>
          <cell r="AF316">
            <v>24.77375409137656</v>
          </cell>
          <cell r="AG316">
            <v>8.2276638769999995</v>
          </cell>
        </row>
        <row r="317">
          <cell r="B317" t="str">
            <v>STRANGEWAYS</v>
          </cell>
          <cell r="C317">
            <v>26.5</v>
          </cell>
          <cell r="D317">
            <v>24</v>
          </cell>
          <cell r="E317">
            <v>30</v>
          </cell>
          <cell r="F317">
            <v>13.932913179747779</v>
          </cell>
          <cell r="G317">
            <v>3.7315120629999998</v>
          </cell>
          <cell r="H317">
            <v>14.850077208757599</v>
          </cell>
          <cell r="I317">
            <v>3.695455462</v>
          </cell>
          <cell r="J317">
            <v>16.111899623781554</v>
          </cell>
          <cell r="K317">
            <v>3.7603817830000001</v>
          </cell>
          <cell r="L317">
            <v>16.390129310597178</v>
          </cell>
          <cell r="M317">
            <v>3.8223353040000001</v>
          </cell>
          <cell r="N317">
            <v>16.56855129891575</v>
          </cell>
          <cell r="O317">
            <v>3.8920158200000001</v>
          </cell>
          <cell r="P317">
            <v>16.89881924223711</v>
          </cell>
          <cell r="Q317">
            <v>3.9706346199999998</v>
          </cell>
          <cell r="R317">
            <v>17.147948882129256</v>
          </cell>
          <cell r="S317">
            <v>4.0530742630000001</v>
          </cell>
          <cell r="T317">
            <v>17.387408526890269</v>
          </cell>
          <cell r="U317">
            <v>4.1445208740000004</v>
          </cell>
          <cell r="V317">
            <v>17.70723899853807</v>
          </cell>
          <cell r="W317">
            <v>4.2412952319999997</v>
          </cell>
          <cell r="X317">
            <v>18.012478253275514</v>
          </cell>
          <cell r="Y317">
            <v>4.3456521129999999</v>
          </cell>
          <cell r="Z317">
            <v>19.422601706573449</v>
          </cell>
          <cell r="AA317">
            <v>4.7836471249999999</v>
          </cell>
          <cell r="AB317">
            <v>21.677045315396516</v>
          </cell>
          <cell r="AC317">
            <v>5.13148961</v>
          </cell>
          <cell r="AD317">
            <v>23.414393987647191</v>
          </cell>
          <cell r="AE317">
            <v>5.3222192159999997</v>
          </cell>
          <cell r="AF317">
            <v>24.93195252542111</v>
          </cell>
          <cell r="AG317">
            <v>5.4467950429999998</v>
          </cell>
        </row>
        <row r="318">
          <cell r="B318" t="str">
            <v>STRAWBERRY BANK</v>
          </cell>
          <cell r="C318">
            <v>18.3</v>
          </cell>
          <cell r="D318">
            <v>18.3</v>
          </cell>
          <cell r="E318">
            <v>27</v>
          </cell>
          <cell r="F318">
            <v>10.537838488377984</v>
          </cell>
          <cell r="G318">
            <v>2.7294153460000001</v>
          </cell>
          <cell r="H318">
            <v>10.30571265021886</v>
          </cell>
          <cell r="I318">
            <v>2.758550676</v>
          </cell>
          <cell r="J318">
            <v>10.410687228023882</v>
          </cell>
          <cell r="K318">
            <v>2.80894932</v>
          </cell>
          <cell r="L318">
            <v>10.521602930252353</v>
          </cell>
          <cell r="M318">
            <v>2.875421556</v>
          </cell>
          <cell r="N318">
            <v>10.602938802741047</v>
          </cell>
          <cell r="O318">
            <v>2.9595169530000001</v>
          </cell>
          <cell r="P318">
            <v>10.710338370990128</v>
          </cell>
          <cell r="Q318">
            <v>3.0650536910000001</v>
          </cell>
          <cell r="R318">
            <v>10.817880932863579</v>
          </cell>
          <cell r="S318">
            <v>3.1779081219999998</v>
          </cell>
          <cell r="T318">
            <v>10.942610157348566</v>
          </cell>
          <cell r="U318">
            <v>3.3123194109999998</v>
          </cell>
          <cell r="V318">
            <v>11.063664517679506</v>
          </cell>
          <cell r="W318">
            <v>3.4580950490000002</v>
          </cell>
          <cell r="X318">
            <v>11.204660046746792</v>
          </cell>
          <cell r="Y318">
            <v>3.621053871</v>
          </cell>
          <cell r="Z318">
            <v>11.791276894208215</v>
          </cell>
          <cell r="AA318">
            <v>4.3573908230000002</v>
          </cell>
          <cell r="AB318">
            <v>12.648762521964972</v>
          </cell>
          <cell r="AC318">
            <v>5.2962459319999997</v>
          </cell>
          <cell r="AD318">
            <v>13.127764232843001</v>
          </cell>
          <cell r="AE318">
            <v>5.4371504369999997</v>
          </cell>
          <cell r="AF318">
            <v>13.37639137057378</v>
          </cell>
          <cell r="AG318">
            <v>5.4673947580000002</v>
          </cell>
        </row>
        <row r="319">
          <cell r="B319" t="str">
            <v>STUART ST</v>
          </cell>
          <cell r="C319">
            <v>23</v>
          </cell>
          <cell r="D319">
            <v>20.5</v>
          </cell>
          <cell r="E319">
            <v>27.5</v>
          </cell>
          <cell r="F319">
            <v>10.49392664490051</v>
          </cell>
          <cell r="G319">
            <v>3.7241705920000001</v>
          </cell>
          <cell r="H319">
            <v>11.214158618602896</v>
          </cell>
          <cell r="I319">
            <v>3.6603061320000001</v>
          </cell>
          <cell r="J319">
            <v>12.208569593559123</v>
          </cell>
          <cell r="K319">
            <v>3.7193458389999998</v>
          </cell>
          <cell r="L319">
            <v>12.401600077105986</v>
          </cell>
          <cell r="M319">
            <v>3.7729533900000001</v>
          </cell>
          <cell r="N319">
            <v>12.536113289586597</v>
          </cell>
          <cell r="O319">
            <v>3.833358864</v>
          </cell>
          <cell r="P319">
            <v>12.69397476432207</v>
          </cell>
          <cell r="Q319">
            <v>3.9017714529999998</v>
          </cell>
          <cell r="R319">
            <v>12.924796566882023</v>
          </cell>
          <cell r="S319">
            <v>3.973775072</v>
          </cell>
          <cell r="T319">
            <v>13.121442051698287</v>
          </cell>
          <cell r="U319">
            <v>4.0542277990000004</v>
          </cell>
          <cell r="V319">
            <v>13.240778447820141</v>
          </cell>
          <cell r="W319">
            <v>4.1397091100000001</v>
          </cell>
          <cell r="X319">
            <v>13.471329986430087</v>
          </cell>
          <cell r="Y319">
            <v>4.2325584809999999</v>
          </cell>
          <cell r="Z319">
            <v>14.561594228972007</v>
          </cell>
          <cell r="AA319">
            <v>4.6893182539999998</v>
          </cell>
          <cell r="AB319">
            <v>16.019945861396444</v>
          </cell>
          <cell r="AC319">
            <v>5.0703781960000001</v>
          </cell>
          <cell r="AD319">
            <v>17.093727943783659</v>
          </cell>
          <cell r="AE319">
            <v>5.2882916499999997</v>
          </cell>
          <cell r="AF319">
            <v>17.897189061356599</v>
          </cell>
          <cell r="AG319">
            <v>5.4220260859999998</v>
          </cell>
        </row>
        <row r="320">
          <cell r="B320" t="str">
            <v>STUBBINS</v>
          </cell>
          <cell r="C320">
            <v>32</v>
          </cell>
          <cell r="D320">
            <v>28.5</v>
          </cell>
          <cell r="E320">
            <v>45</v>
          </cell>
          <cell r="F320">
            <v>14.546265262916396</v>
          </cell>
          <cell r="G320">
            <v>6.0885118660000002</v>
          </cell>
          <cell r="H320">
            <v>15.036375619759468</v>
          </cell>
          <cell r="I320">
            <v>5.9276866569999997</v>
          </cell>
          <cell r="J320">
            <v>16.145046241946524</v>
          </cell>
          <cell r="K320">
            <v>6.0302625259999996</v>
          </cell>
          <cell r="L320">
            <v>16.326911225550027</v>
          </cell>
          <cell r="M320">
            <v>6.1162316179999996</v>
          </cell>
          <cell r="N320">
            <v>16.485918231022289</v>
          </cell>
          <cell r="O320">
            <v>6.2003853490000003</v>
          </cell>
          <cell r="P320">
            <v>16.646538596276095</v>
          </cell>
          <cell r="Q320">
            <v>6.2880545620000001</v>
          </cell>
          <cell r="R320">
            <v>16.791162597654342</v>
          </cell>
          <cell r="S320">
            <v>6.3702083570000001</v>
          </cell>
          <cell r="T320">
            <v>16.942362426106222</v>
          </cell>
          <cell r="U320">
            <v>6.4591707789999999</v>
          </cell>
          <cell r="V320">
            <v>17.086532241155538</v>
          </cell>
          <cell r="W320">
            <v>6.5455354860000003</v>
          </cell>
          <cell r="X320">
            <v>17.280250006260985</v>
          </cell>
          <cell r="Y320">
            <v>6.6323544630000004</v>
          </cell>
          <cell r="Z320">
            <v>17.804129794832704</v>
          </cell>
          <cell r="AA320">
            <v>7.0238503530000003</v>
          </cell>
          <cell r="AB320">
            <v>18.360218872454865</v>
          </cell>
          <cell r="AC320">
            <v>7.2324635900000001</v>
          </cell>
          <cell r="AD320">
            <v>18.606085815474252</v>
          </cell>
          <cell r="AE320">
            <v>7.3032114860000004</v>
          </cell>
          <cell r="AF320">
            <v>18.670696201055875</v>
          </cell>
          <cell r="AG320">
            <v>7.2926144329999998</v>
          </cell>
        </row>
        <row r="321">
          <cell r="B321" t="str">
            <v>SWINTON</v>
          </cell>
          <cell r="C321">
            <v>23</v>
          </cell>
          <cell r="D321">
            <v>20.5</v>
          </cell>
          <cell r="E321">
            <v>27.5</v>
          </cell>
          <cell r="F321">
            <v>9.5404170504353001</v>
          </cell>
          <cell r="G321">
            <v>3.048130988</v>
          </cell>
          <cell r="H321">
            <v>9.5154879534220722</v>
          </cell>
          <cell r="I321">
            <v>3.0338910970000001</v>
          </cell>
          <cell r="J321">
            <v>9.7582942731628481</v>
          </cell>
          <cell r="K321">
            <v>3.0901352430000002</v>
          </cell>
          <cell r="L321">
            <v>9.9754213644577927</v>
          </cell>
          <cell r="M321">
            <v>3.1512171649999998</v>
          </cell>
          <cell r="N321">
            <v>10.221357016873117</v>
          </cell>
          <cell r="O321">
            <v>3.2288305510000002</v>
          </cell>
          <cell r="P321">
            <v>10.460342969151961</v>
          </cell>
          <cell r="Q321">
            <v>3.329653843</v>
          </cell>
          <cell r="R321">
            <v>10.856839012389706</v>
          </cell>
          <cell r="S321">
            <v>3.4409048289999999</v>
          </cell>
          <cell r="T321">
            <v>11.17889332305583</v>
          </cell>
          <cell r="U321">
            <v>3.5740991559999999</v>
          </cell>
          <cell r="V321">
            <v>11.48530126573073</v>
          </cell>
          <cell r="W321">
            <v>3.724279203</v>
          </cell>
          <cell r="X321">
            <v>11.970112558771961</v>
          </cell>
          <cell r="Y321">
            <v>3.8996550339999998</v>
          </cell>
          <cell r="Z321">
            <v>13.983459240612792</v>
          </cell>
          <cell r="AA321">
            <v>4.7445919180000002</v>
          </cell>
          <cell r="AB321">
            <v>15.980287887764328</v>
          </cell>
          <cell r="AC321">
            <v>5.4415339080000003</v>
          </cell>
          <cell r="AD321">
            <v>17.195189159351621</v>
          </cell>
          <cell r="AE321">
            <v>5.8369455090000004</v>
          </cell>
          <cell r="AF321">
            <v>17.929505724626125</v>
          </cell>
          <cell r="AG321">
            <v>6.0785718920000003</v>
          </cell>
        </row>
        <row r="322">
          <cell r="B322" t="str">
            <v>TAME VALLEY</v>
          </cell>
          <cell r="C322">
            <v>18.3</v>
          </cell>
          <cell r="D322">
            <v>18.3</v>
          </cell>
          <cell r="E322">
            <v>27.5</v>
          </cell>
          <cell r="F322">
            <v>13.948744482986434</v>
          </cell>
          <cell r="G322">
            <v>4.8123384930000004</v>
          </cell>
          <cell r="H322">
            <v>13.778820077739786</v>
          </cell>
          <cell r="I322">
            <v>4.8119073859999997</v>
          </cell>
          <cell r="J322">
            <v>14.019600143814342</v>
          </cell>
          <cell r="K322">
            <v>4.9674150340000001</v>
          </cell>
          <cell r="L322">
            <v>14.238878192480056</v>
          </cell>
          <cell r="M322">
            <v>5.1425016909999997</v>
          </cell>
          <cell r="N322">
            <v>14.391261446521879</v>
          </cell>
          <cell r="O322">
            <v>5.348580482</v>
          </cell>
          <cell r="P322">
            <v>14.66979411433814</v>
          </cell>
          <cell r="Q322">
            <v>5.5967445070000004</v>
          </cell>
          <cell r="R322">
            <v>14.891762160328199</v>
          </cell>
          <cell r="S322">
            <v>5.8646627010000003</v>
          </cell>
          <cell r="T322">
            <v>15.164107543584125</v>
          </cell>
          <cell r="U322">
            <v>6.1888621099999996</v>
          </cell>
          <cell r="V322">
            <v>15.464494462815278</v>
          </cell>
          <cell r="W322">
            <v>6.4172376409999998</v>
          </cell>
          <cell r="X322">
            <v>15.967708641886574</v>
          </cell>
          <cell r="Y322">
            <v>6.6740766730000001</v>
          </cell>
          <cell r="Z322">
            <v>18.365578595713227</v>
          </cell>
          <cell r="AA322">
            <v>7.9922102370000001</v>
          </cell>
          <cell r="AB322">
            <v>20.827903347490548</v>
          </cell>
          <cell r="AC322">
            <v>9.1334440160000003</v>
          </cell>
          <cell r="AD322">
            <v>22.041698564919955</v>
          </cell>
          <cell r="AE322">
            <v>9.7519361900000003</v>
          </cell>
          <cell r="AF322">
            <v>22.635196507845954</v>
          </cell>
          <cell r="AG322">
            <v>10.082815849999999</v>
          </cell>
        </row>
        <row r="323">
          <cell r="B323" t="str">
            <v>TARDY GATE</v>
          </cell>
          <cell r="C323">
            <v>22.9</v>
          </cell>
          <cell r="D323">
            <v>20.5</v>
          </cell>
          <cell r="E323">
            <v>27</v>
          </cell>
          <cell r="F323">
            <v>11.263732545782185</v>
          </cell>
          <cell r="G323">
            <v>3.4771997090000002</v>
          </cell>
          <cell r="H323">
            <v>11.587537003758193</v>
          </cell>
          <cell r="I323">
            <v>3.4248027990000001</v>
          </cell>
          <cell r="J323">
            <v>12.095344026316791</v>
          </cell>
          <cell r="K323">
            <v>3.4907691820000002</v>
          </cell>
          <cell r="L323">
            <v>12.24911298915943</v>
          </cell>
          <cell r="M323">
            <v>3.5618870189999998</v>
          </cell>
          <cell r="N323">
            <v>12.53890138452673</v>
          </cell>
          <cell r="O323">
            <v>3.652371354</v>
          </cell>
          <cell r="P323">
            <v>12.72074973399509</v>
          </cell>
          <cell r="Q323">
            <v>3.764199933</v>
          </cell>
          <cell r="R323">
            <v>12.904114293609746</v>
          </cell>
          <cell r="S323">
            <v>3.890649534</v>
          </cell>
          <cell r="T323">
            <v>13.208079557892106</v>
          </cell>
          <cell r="U323">
            <v>4.0488539960000001</v>
          </cell>
          <cell r="V323">
            <v>13.517007358125586</v>
          </cell>
          <cell r="W323">
            <v>4.2257529610000004</v>
          </cell>
          <cell r="X323">
            <v>13.874727300711148</v>
          </cell>
          <cell r="Y323">
            <v>4.4315609260000004</v>
          </cell>
          <cell r="Z323">
            <v>15.514820243293391</v>
          </cell>
          <cell r="AA323">
            <v>5.5030395859999999</v>
          </cell>
          <cell r="AB323">
            <v>16.985719846430733</v>
          </cell>
          <cell r="AC323">
            <v>6.0951669700000002</v>
          </cell>
          <cell r="AD323">
            <v>17.540988318569283</v>
          </cell>
          <cell r="AE323">
            <v>6.3646139640000001</v>
          </cell>
          <cell r="AF323">
            <v>17.598961599371346</v>
          </cell>
          <cell r="AG323">
            <v>6.5034715199999997</v>
          </cell>
        </row>
        <row r="324">
          <cell r="B324" t="str">
            <v>TARLETON</v>
          </cell>
          <cell r="C324">
            <v>22.9</v>
          </cell>
          <cell r="D324">
            <v>20.5</v>
          </cell>
          <cell r="E324">
            <v>27.5</v>
          </cell>
          <cell r="F324">
            <v>13.876482205638244</v>
          </cell>
          <cell r="G324">
            <v>4.5108398149999998</v>
          </cell>
          <cell r="H324">
            <v>13.836761032561387</v>
          </cell>
          <cell r="I324">
            <v>4.4837562609999999</v>
          </cell>
          <cell r="J324">
            <v>14.270041465680665</v>
          </cell>
          <cell r="K324">
            <v>4.588519518</v>
          </cell>
          <cell r="L324">
            <v>14.575907013787411</v>
          </cell>
          <cell r="M324">
            <v>4.7022349659999998</v>
          </cell>
          <cell r="N324">
            <v>14.918650904513008</v>
          </cell>
          <cell r="O324">
            <v>4.8431735739999997</v>
          </cell>
          <cell r="P324">
            <v>15.330531305268943</v>
          </cell>
          <cell r="Q324">
            <v>5.0237862639999999</v>
          </cell>
          <cell r="R324">
            <v>15.764860536924999</v>
          </cell>
          <cell r="S324">
            <v>5.213965913</v>
          </cell>
          <cell r="T324">
            <v>16.243166025413501</v>
          </cell>
          <cell r="U324">
            <v>5.4341719060000004</v>
          </cell>
          <cell r="V324">
            <v>16.725413408216038</v>
          </cell>
          <cell r="W324">
            <v>5.6779844720000003</v>
          </cell>
          <cell r="X324">
            <v>17.297204029224417</v>
          </cell>
          <cell r="Y324">
            <v>5.9555619809999998</v>
          </cell>
          <cell r="Z324">
            <v>20.372206379523082</v>
          </cell>
          <cell r="AA324">
            <v>7.3484243459999998</v>
          </cell>
          <cell r="AB324">
            <v>22.946032879469382</v>
          </cell>
          <cell r="AC324">
            <v>8.5662556169999995</v>
          </cell>
          <cell r="AD324">
            <v>23.689808858270247</v>
          </cell>
          <cell r="AE324">
            <v>9.2262243470000005</v>
          </cell>
          <cell r="AF324">
            <v>23.591448031584168</v>
          </cell>
          <cell r="AG324">
            <v>9.5831094520000004</v>
          </cell>
        </row>
        <row r="325">
          <cell r="B325" t="str">
            <v>THE HEIGHT</v>
          </cell>
          <cell r="C325">
            <v>16.8</v>
          </cell>
          <cell r="D325">
            <v>16.8</v>
          </cell>
          <cell r="E325">
            <v>27.5</v>
          </cell>
          <cell r="F325">
            <v>10.767059859043943</v>
          </cell>
          <cell r="G325">
            <v>3.0134092670000001</v>
          </cell>
          <cell r="H325">
            <v>10.796942817229162</v>
          </cell>
          <cell r="I325">
            <v>2.9970312940000001</v>
          </cell>
          <cell r="J325">
            <v>11.030168093063018</v>
          </cell>
          <cell r="K325">
            <v>3.0519681460000001</v>
          </cell>
          <cell r="L325">
            <v>11.212165828844229</v>
          </cell>
          <cell r="M325">
            <v>3.1140022549999999</v>
          </cell>
          <cell r="N325">
            <v>11.435490263111372</v>
          </cell>
          <cell r="O325">
            <v>3.1927917460000002</v>
          </cell>
          <cell r="P325">
            <v>11.802911234991821</v>
          </cell>
          <cell r="Q325">
            <v>3.2938047479999999</v>
          </cell>
          <cell r="R325">
            <v>12.165402426891642</v>
          </cell>
          <cell r="S325">
            <v>3.408074445</v>
          </cell>
          <cell r="T325">
            <v>12.470703194205315</v>
          </cell>
          <cell r="U325">
            <v>3.5507481620000001</v>
          </cell>
          <cell r="V325">
            <v>12.847462786370873</v>
          </cell>
          <cell r="W325">
            <v>3.7121964030000001</v>
          </cell>
          <cell r="X325">
            <v>13.339327622673814</v>
          </cell>
          <cell r="Y325">
            <v>3.898169931</v>
          </cell>
          <cell r="Z325">
            <v>15.633068348795357</v>
          </cell>
          <cell r="AA325">
            <v>4.8917254540000004</v>
          </cell>
          <cell r="AB325">
            <v>17.549305175970112</v>
          </cell>
          <cell r="AC325">
            <v>5.7722860049999998</v>
          </cell>
          <cell r="AD325">
            <v>18.422369407305894</v>
          </cell>
          <cell r="AE325">
            <v>6.2752389720000004</v>
          </cell>
          <cell r="AF325">
            <v>18.883688710872377</v>
          </cell>
          <cell r="AG325">
            <v>6.5920163760000001</v>
          </cell>
        </row>
        <row r="326">
          <cell r="B326" t="str">
            <v>THORNTON</v>
          </cell>
          <cell r="C326">
            <v>22.9</v>
          </cell>
          <cell r="D326">
            <v>20.5</v>
          </cell>
          <cell r="E326">
            <v>27.5</v>
          </cell>
          <cell r="F326">
            <v>12.445431021090938</v>
          </cell>
          <cell r="G326">
            <v>3.8779031540000002</v>
          </cell>
          <cell r="H326">
            <v>12.486652615212895</v>
          </cell>
          <cell r="I326">
            <v>3.8307478110000002</v>
          </cell>
          <cell r="J326">
            <v>12.778791484859116</v>
          </cell>
          <cell r="K326">
            <v>3.899984667</v>
          </cell>
          <cell r="L326">
            <v>12.927914359010586</v>
          </cell>
          <cell r="M326">
            <v>3.9801300670000002</v>
          </cell>
          <cell r="N326">
            <v>13.114848350425222</v>
          </cell>
          <cell r="O326">
            <v>4.0806140400000004</v>
          </cell>
          <cell r="P326">
            <v>13.384782572292773</v>
          </cell>
          <cell r="Q326">
            <v>4.2090950940000003</v>
          </cell>
          <cell r="R326">
            <v>13.693189370988616</v>
          </cell>
          <cell r="S326">
            <v>4.3567303720000004</v>
          </cell>
          <cell r="T326">
            <v>14.043168272396281</v>
          </cell>
          <cell r="U326">
            <v>4.541953028</v>
          </cell>
          <cell r="V326">
            <v>14.444575325973654</v>
          </cell>
          <cell r="W326">
            <v>4.750164593</v>
          </cell>
          <cell r="X326">
            <v>14.906414809229801</v>
          </cell>
          <cell r="Y326">
            <v>4.9917085050000001</v>
          </cell>
          <cell r="Z326">
            <v>17.130210200318416</v>
          </cell>
          <cell r="AA326">
            <v>6.2749202200000003</v>
          </cell>
          <cell r="AB326">
            <v>19.005028566259515</v>
          </cell>
          <cell r="AC326">
            <v>7.4100115759999996</v>
          </cell>
          <cell r="AD326">
            <v>19.613973092273781</v>
          </cell>
          <cell r="AE326">
            <v>8.0382295549999991</v>
          </cell>
          <cell r="AF326">
            <v>19.650365274746907</v>
          </cell>
          <cell r="AG326">
            <v>8.2671950659999993</v>
          </cell>
        </row>
        <row r="327">
          <cell r="B327" t="str">
            <v>TOWNLEY ST</v>
          </cell>
          <cell r="C327">
            <v>15.2</v>
          </cell>
          <cell r="D327">
            <v>15.2</v>
          </cell>
          <cell r="E327">
            <v>31.5</v>
          </cell>
          <cell r="F327">
            <v>7.8775169843716455</v>
          </cell>
          <cell r="G327">
            <v>3.0226290470000001</v>
          </cell>
          <cell r="H327">
            <v>7.8746387126260551</v>
          </cell>
          <cell r="I327">
            <v>2.9831859930000002</v>
          </cell>
          <cell r="J327">
            <v>8.022157315940424</v>
          </cell>
          <cell r="K327">
            <v>3.0275063289999999</v>
          </cell>
          <cell r="L327">
            <v>8.1740742346383684</v>
          </cell>
          <cell r="M327">
            <v>3.0735267519999998</v>
          </cell>
          <cell r="N327">
            <v>8.2827500669191636</v>
          </cell>
          <cell r="O327">
            <v>3.1304473310000001</v>
          </cell>
          <cell r="P327">
            <v>8.4237974741599722</v>
          </cell>
          <cell r="Q327">
            <v>3.1988492630000001</v>
          </cell>
          <cell r="R327">
            <v>8.5984806269486658</v>
          </cell>
          <cell r="S327">
            <v>3.2714173080000002</v>
          </cell>
          <cell r="T327">
            <v>8.7485476203190977</v>
          </cell>
          <cell r="U327">
            <v>3.35688802</v>
          </cell>
          <cell r="V327">
            <v>8.9348631445119846</v>
          </cell>
          <cell r="W327">
            <v>3.4524024120000001</v>
          </cell>
          <cell r="X327">
            <v>9.1757933025516856</v>
          </cell>
          <cell r="Y327">
            <v>3.5634746050000001</v>
          </cell>
          <cell r="Z327">
            <v>10.056199348490155</v>
          </cell>
          <cell r="AA327">
            <v>4.1436514229999997</v>
          </cell>
          <cell r="AB327">
            <v>10.88358841174292</v>
          </cell>
          <cell r="AC327">
            <v>4.5922117460000003</v>
          </cell>
          <cell r="AD327">
            <v>11.250803901735432</v>
          </cell>
          <cell r="AE327">
            <v>4.7842061129999998</v>
          </cell>
          <cell r="AF327">
            <v>11.45906167925755</v>
          </cell>
          <cell r="AG327">
            <v>4.8784268769999999</v>
          </cell>
        </row>
        <row r="328">
          <cell r="B328" t="str">
            <v>TRAFFORD</v>
          </cell>
          <cell r="C328">
            <v>23</v>
          </cell>
          <cell r="D328">
            <v>20.5</v>
          </cell>
          <cell r="E328">
            <v>27.5</v>
          </cell>
          <cell r="F328">
            <v>17.029589731915003</v>
          </cell>
          <cell r="G328">
            <v>5.1420877819999999</v>
          </cell>
          <cell r="H328">
            <v>17.168134566859521</v>
          </cell>
          <cell r="I328">
            <v>5.0029355559999997</v>
          </cell>
          <cell r="J328">
            <v>17.857417096669963</v>
          </cell>
          <cell r="K328">
            <v>5.0808330689999996</v>
          </cell>
          <cell r="L328">
            <v>18.099725621719994</v>
          </cell>
          <cell r="M328">
            <v>5.1357861859999998</v>
          </cell>
          <cell r="N328">
            <v>18.285268816947873</v>
          </cell>
          <cell r="O328">
            <v>5.1870301320000003</v>
          </cell>
          <cell r="P328">
            <v>18.477467277766426</v>
          </cell>
          <cell r="Q328">
            <v>5.2348981730000004</v>
          </cell>
          <cell r="R328">
            <v>18.645143403655052</v>
          </cell>
          <cell r="S328">
            <v>5.2752993679999998</v>
          </cell>
          <cell r="T328">
            <v>18.848450042372711</v>
          </cell>
          <cell r="U328">
            <v>5.3125094610000003</v>
          </cell>
          <cell r="V328">
            <v>18.963188407131213</v>
          </cell>
          <cell r="W328">
            <v>5.3458230120000003</v>
          </cell>
          <cell r="X328">
            <v>19.129744045357199</v>
          </cell>
          <cell r="Y328">
            <v>5.3739816009999997</v>
          </cell>
          <cell r="Z328">
            <v>19.628699718872699</v>
          </cell>
          <cell r="AA328">
            <v>5.4563325779999996</v>
          </cell>
          <cell r="AB328">
            <v>21.095031162490027</v>
          </cell>
          <cell r="AC328">
            <v>5.4857514619999996</v>
          </cell>
          <cell r="AD328">
            <v>22.35024641296831</v>
          </cell>
          <cell r="AE328">
            <v>5.4682864880000004</v>
          </cell>
          <cell r="AF328">
            <v>23.444973915090738</v>
          </cell>
          <cell r="AG328">
            <v>5.415242396</v>
          </cell>
        </row>
        <row r="329">
          <cell r="B329" t="str">
            <v>TRAFFORD PARK NORTH</v>
          </cell>
          <cell r="C329">
            <v>17.5</v>
          </cell>
          <cell r="D329">
            <v>15.8</v>
          </cell>
          <cell r="E329">
            <v>21</v>
          </cell>
          <cell r="F329">
            <v>13.115511906292459</v>
          </cell>
          <cell r="G329">
            <v>5.0012966900000002</v>
          </cell>
          <cell r="H329">
            <v>12.857372276173868</v>
          </cell>
          <cell r="I329">
            <v>4.8731075260000001</v>
          </cell>
          <cell r="J329">
            <v>13.130584398190985</v>
          </cell>
          <cell r="K329">
            <v>4.9566022690000002</v>
          </cell>
          <cell r="L329">
            <v>13.262899313762544</v>
          </cell>
          <cell r="M329">
            <v>5.0180984129999997</v>
          </cell>
          <cell r="N329">
            <v>13.300803445109514</v>
          </cell>
          <cell r="O329">
            <v>5.0755902969999998</v>
          </cell>
          <cell r="P329">
            <v>13.304388239627682</v>
          </cell>
          <cell r="Q329">
            <v>5.1294033819999996</v>
          </cell>
          <cell r="R329">
            <v>13.374006111888333</v>
          </cell>
          <cell r="S329">
            <v>5.1753202290000004</v>
          </cell>
          <cell r="T329">
            <v>13.466187353271668</v>
          </cell>
          <cell r="U329">
            <v>5.2180723230000003</v>
          </cell>
          <cell r="V329">
            <v>13.420169968953466</v>
          </cell>
          <cell r="W329">
            <v>5.2560417680000002</v>
          </cell>
          <cell r="X329">
            <v>13.54452675441704</v>
          </cell>
          <cell r="Y329">
            <v>5.2880369439999999</v>
          </cell>
          <cell r="Z329">
            <v>13.691409977054327</v>
          </cell>
          <cell r="AA329">
            <v>5.4063602079999997</v>
          </cell>
          <cell r="AB329">
            <v>14.124845720017815</v>
          </cell>
          <cell r="AC329">
            <v>5.4736892490000004</v>
          </cell>
          <cell r="AD329">
            <v>14.490476621997933</v>
          </cell>
          <cell r="AE329">
            <v>5.4396160990000002</v>
          </cell>
          <cell r="AF329">
            <v>14.820718772320651</v>
          </cell>
          <cell r="AG329">
            <v>5.3768509189999998</v>
          </cell>
        </row>
        <row r="330">
          <cell r="B330" t="str">
            <v>TRIMPELL</v>
          </cell>
          <cell r="C330">
            <v>0</v>
          </cell>
          <cell r="D330">
            <v>0</v>
          </cell>
          <cell r="E330">
            <v>0</v>
          </cell>
          <cell r="F330">
            <v>3.3764335453595731</v>
          </cell>
          <cell r="G330">
            <v>0.81947418400000005</v>
          </cell>
          <cell r="H330">
            <v>3.4176562775600323</v>
          </cell>
          <cell r="I330">
            <v>0.805548186</v>
          </cell>
          <cell r="J330">
            <v>3.572002429592775</v>
          </cell>
          <cell r="K330">
            <v>0.81786815000000002</v>
          </cell>
          <cell r="L330">
            <v>3.6199306587211475</v>
          </cell>
          <cell r="M330">
            <v>0.83173894900000001</v>
          </cell>
          <cell r="N330">
            <v>3.6666049284010827</v>
          </cell>
          <cell r="O330">
            <v>0.85015796799999999</v>
          </cell>
          <cell r="P330">
            <v>3.7245156637896124</v>
          </cell>
          <cell r="Q330">
            <v>0.87393832599999999</v>
          </cell>
          <cell r="R330">
            <v>3.7968511757044623</v>
          </cell>
          <cell r="S330">
            <v>0.90114014799999997</v>
          </cell>
          <cell r="T330">
            <v>3.8548476377683758</v>
          </cell>
          <cell r="U330">
            <v>0.93570386299999997</v>
          </cell>
          <cell r="V330">
            <v>3.9238830640656484</v>
          </cell>
          <cell r="W330">
            <v>0.97457590599999999</v>
          </cell>
          <cell r="X330">
            <v>3.9999104846673159</v>
          </cell>
          <cell r="Y330">
            <v>1.020129689</v>
          </cell>
          <cell r="Z330">
            <v>4.3472696682552119</v>
          </cell>
          <cell r="AA330">
            <v>1.2591522020000001</v>
          </cell>
          <cell r="AB330">
            <v>4.9620762296054153</v>
          </cell>
          <cell r="AC330">
            <v>1.4606823579999999</v>
          </cell>
          <cell r="AD330">
            <v>5.3802425932220626</v>
          </cell>
          <cell r="AE330">
            <v>1.5673949819999999</v>
          </cell>
          <cell r="AF330">
            <v>5.5042103857636278</v>
          </cell>
          <cell r="AG330">
            <v>1.624140651</v>
          </cell>
        </row>
        <row r="331">
          <cell r="B331" t="str">
            <v>TRINITY</v>
          </cell>
          <cell r="C331">
            <v>22.9</v>
          </cell>
          <cell r="D331">
            <v>20.5</v>
          </cell>
          <cell r="E331">
            <v>27.5</v>
          </cell>
          <cell r="F331">
            <v>12.274874704255637</v>
          </cell>
          <cell r="G331">
            <v>3.5667488380000001</v>
          </cell>
          <cell r="H331">
            <v>14.530654046050486</v>
          </cell>
          <cell r="I331">
            <v>3.5135303840000001</v>
          </cell>
          <cell r="J331">
            <v>17.095363059317624</v>
          </cell>
          <cell r="K331">
            <v>3.5603512689999999</v>
          </cell>
          <cell r="L331">
            <v>17.322143403928788</v>
          </cell>
          <cell r="M331">
            <v>3.5989521080000002</v>
          </cell>
          <cell r="N331">
            <v>17.514457643599023</v>
          </cell>
          <cell r="O331">
            <v>3.6391884229999998</v>
          </cell>
          <cell r="P331">
            <v>17.741433217013014</v>
          </cell>
          <cell r="Q331">
            <v>3.6817630399999999</v>
          </cell>
          <cell r="R331">
            <v>17.844040842139901</v>
          </cell>
          <cell r="S331">
            <v>3.723272524</v>
          </cell>
          <cell r="T331">
            <v>18.012906013945294</v>
          </cell>
          <cell r="U331">
            <v>3.7664812489999999</v>
          </cell>
          <cell r="V331">
            <v>18.137982526061865</v>
          </cell>
          <cell r="W331">
            <v>3.8090198819999999</v>
          </cell>
          <cell r="X331">
            <v>18.263958004300466</v>
          </cell>
          <cell r="Y331">
            <v>3.8512228980000001</v>
          </cell>
          <cell r="Z331">
            <v>18.745776819851525</v>
          </cell>
          <cell r="AA331">
            <v>4.0544347739999997</v>
          </cell>
          <cell r="AB331">
            <v>19.222336796658436</v>
          </cell>
          <cell r="AC331">
            <v>4.2164236800000001</v>
          </cell>
          <cell r="AD331">
            <v>19.702785317538467</v>
          </cell>
          <cell r="AE331">
            <v>4.2885613899999999</v>
          </cell>
          <cell r="AF331">
            <v>20.524464161279468</v>
          </cell>
          <cell r="AG331">
            <v>4.3414565549999997</v>
          </cell>
        </row>
        <row r="332">
          <cell r="B332" t="str">
            <v>TULKETH</v>
          </cell>
          <cell r="C332">
            <v>22.9</v>
          </cell>
          <cell r="D332">
            <v>20.5</v>
          </cell>
          <cell r="E332">
            <v>27</v>
          </cell>
          <cell r="F332">
            <v>14.312109538197397</v>
          </cell>
          <cell r="G332">
            <v>3.7195882459999998</v>
          </cell>
          <cell r="H332">
            <v>14.238589040613903</v>
          </cell>
          <cell r="I332">
            <v>3.6683656080000002</v>
          </cell>
          <cell r="J332">
            <v>14.636756715384264</v>
          </cell>
          <cell r="K332">
            <v>3.7297932450000002</v>
          </cell>
          <cell r="L332">
            <v>14.820228982203984</v>
          </cell>
          <cell r="M332">
            <v>3.804721003</v>
          </cell>
          <cell r="N332">
            <v>15.010610515355992</v>
          </cell>
          <cell r="O332">
            <v>3.9054321349999999</v>
          </cell>
          <cell r="P332">
            <v>15.399374738075053</v>
          </cell>
          <cell r="Q332">
            <v>4.0445792689999998</v>
          </cell>
          <cell r="R332">
            <v>15.765724250777149</v>
          </cell>
          <cell r="S332">
            <v>4.2046228470000004</v>
          </cell>
          <cell r="T332">
            <v>16.163641882780833</v>
          </cell>
          <cell r="U332">
            <v>4.4087360640000002</v>
          </cell>
          <cell r="V332">
            <v>16.544165641560276</v>
          </cell>
          <cell r="W332">
            <v>4.6382823269999998</v>
          </cell>
          <cell r="X332">
            <v>17.083049950627753</v>
          </cell>
          <cell r="Y332">
            <v>4.9053203889999999</v>
          </cell>
          <cell r="Z332">
            <v>19.428980616128918</v>
          </cell>
          <cell r="AA332">
            <v>6.2881273279999998</v>
          </cell>
          <cell r="AB332">
            <v>21.341973700722377</v>
          </cell>
          <cell r="AC332">
            <v>7.4960166470000003</v>
          </cell>
          <cell r="AD332">
            <v>21.976547706361437</v>
          </cell>
          <cell r="AE332">
            <v>7.9787488309999999</v>
          </cell>
          <cell r="AF332">
            <v>21.871161848641513</v>
          </cell>
          <cell r="AG332">
            <v>8.0660989480000005</v>
          </cell>
        </row>
        <row r="333">
          <cell r="B333" t="str">
            <v>ULVERSTON</v>
          </cell>
          <cell r="C333">
            <v>13.8</v>
          </cell>
          <cell r="D333">
            <v>12</v>
          </cell>
          <cell r="E333">
            <v>18</v>
          </cell>
          <cell r="F333">
            <v>9.5413852065081901</v>
          </cell>
          <cell r="G333">
            <v>2.1341757270000001</v>
          </cell>
          <cell r="H333">
            <v>9.5828350812222389</v>
          </cell>
          <cell r="I333">
            <v>2.1213361489999998</v>
          </cell>
          <cell r="J333">
            <v>9.9328219813969518</v>
          </cell>
          <cell r="K333">
            <v>2.175300799</v>
          </cell>
          <cell r="L333">
            <v>10.098000643385818</v>
          </cell>
          <cell r="M333">
            <v>2.2382413959999998</v>
          </cell>
          <cell r="N333">
            <v>10.274024471609486</v>
          </cell>
          <cell r="O333">
            <v>2.3174433969999999</v>
          </cell>
          <cell r="P333">
            <v>10.530637651067449</v>
          </cell>
          <cell r="Q333">
            <v>2.4163464939999999</v>
          </cell>
          <cell r="R333">
            <v>10.798424258058761</v>
          </cell>
          <cell r="S333">
            <v>2.5281555139999998</v>
          </cell>
          <cell r="T333">
            <v>11.102705502585987</v>
          </cell>
          <cell r="U333">
            <v>2.6675153950000001</v>
          </cell>
          <cell r="V333">
            <v>11.356729285555035</v>
          </cell>
          <cell r="W333">
            <v>2.8231943410000002</v>
          </cell>
          <cell r="X333">
            <v>11.72659549839514</v>
          </cell>
          <cell r="Y333">
            <v>3.0015576450000001</v>
          </cell>
          <cell r="Z333">
            <v>13.428816333054238</v>
          </cell>
          <cell r="AA333">
            <v>3.9145180829999999</v>
          </cell>
          <cell r="AB333">
            <v>14.971629987313527</v>
          </cell>
          <cell r="AC333">
            <v>4.7048446420000003</v>
          </cell>
          <cell r="AD333">
            <v>15.509480284733248</v>
          </cell>
          <cell r="AE333">
            <v>5.1207915650000002</v>
          </cell>
          <cell r="AF333">
            <v>15.53426121802176</v>
          </cell>
          <cell r="AG333">
            <v>5.3450904579999996</v>
          </cell>
        </row>
        <row r="334">
          <cell r="B334" t="str">
            <v>UNION RD</v>
          </cell>
          <cell r="C334">
            <v>22.9</v>
          </cell>
          <cell r="D334">
            <v>20.5</v>
          </cell>
          <cell r="E334">
            <v>27.5</v>
          </cell>
          <cell r="F334">
            <v>15.833731801529716</v>
          </cell>
          <cell r="G334">
            <v>4.2344861180000004</v>
          </cell>
          <cell r="H334">
            <v>15.763165709387094</v>
          </cell>
          <cell r="I334">
            <v>4.1935203860000003</v>
          </cell>
          <cell r="J334">
            <v>15.961468910684019</v>
          </cell>
          <cell r="K334">
            <v>4.2504350019999997</v>
          </cell>
          <cell r="L334">
            <v>16.15114108271613</v>
          </cell>
          <cell r="M334">
            <v>4.3149177669999998</v>
          </cell>
          <cell r="N334">
            <v>16.460469848257553</v>
          </cell>
          <cell r="O334">
            <v>4.3980216519999997</v>
          </cell>
          <cell r="P334">
            <v>16.701501178685575</v>
          </cell>
          <cell r="Q334">
            <v>4.5015580379999998</v>
          </cell>
          <cell r="R334">
            <v>16.870075060972649</v>
          </cell>
          <cell r="S334">
            <v>4.6189764369999997</v>
          </cell>
          <cell r="T334">
            <v>17.204052371061316</v>
          </cell>
          <cell r="U334">
            <v>4.7650864970000004</v>
          </cell>
          <cell r="V334">
            <v>17.565385430601829</v>
          </cell>
          <cell r="W334">
            <v>4.9293475930000001</v>
          </cell>
          <cell r="X334">
            <v>17.959928012684177</v>
          </cell>
          <cell r="Y334">
            <v>5.1171705330000004</v>
          </cell>
          <cell r="Z334">
            <v>19.511031388690217</v>
          </cell>
          <cell r="AA334">
            <v>6.0435271180000001</v>
          </cell>
          <cell r="AB334">
            <v>21.611225229962187</v>
          </cell>
          <cell r="AC334">
            <v>6.8470097829999998</v>
          </cell>
          <cell r="AD334">
            <v>22.821583403420782</v>
          </cell>
          <cell r="AE334">
            <v>7.2950436359999999</v>
          </cell>
          <cell r="AF334">
            <v>23.625378224288148</v>
          </cell>
          <cell r="AG334">
            <v>7.5552101370000004</v>
          </cell>
        </row>
        <row r="335">
          <cell r="B335" t="str">
            <v>UPHOLLAND</v>
          </cell>
          <cell r="C335">
            <v>17.5</v>
          </cell>
          <cell r="D335">
            <v>15.8</v>
          </cell>
          <cell r="E335">
            <v>21</v>
          </cell>
          <cell r="F335">
            <v>12.294317577053484</v>
          </cell>
          <cell r="G335">
            <v>2.6819768060000002</v>
          </cell>
          <cell r="H335">
            <v>12.211201532394616</v>
          </cell>
          <cell r="I335">
            <v>2.671723192</v>
          </cell>
          <cell r="J335">
            <v>12.503412392607984</v>
          </cell>
          <cell r="K335">
            <v>2.743215985</v>
          </cell>
          <cell r="L335">
            <v>12.767412306026806</v>
          </cell>
          <cell r="M335">
            <v>2.8331701530000002</v>
          </cell>
          <cell r="N335">
            <v>13.086782553904145</v>
          </cell>
          <cell r="O335">
            <v>2.9499002139999999</v>
          </cell>
          <cell r="P335">
            <v>13.479253197107059</v>
          </cell>
          <cell r="Q335">
            <v>3.10251426</v>
          </cell>
          <cell r="R335">
            <v>13.890387744783279</v>
          </cell>
          <cell r="S335">
            <v>3.2802428570000002</v>
          </cell>
          <cell r="T335">
            <v>14.374794431612644</v>
          </cell>
          <cell r="U335">
            <v>3.5082736880000001</v>
          </cell>
          <cell r="V335">
            <v>14.894600691871378</v>
          </cell>
          <cell r="W335">
            <v>3.7698585389999999</v>
          </cell>
          <cell r="X335">
            <v>15.488318915039248</v>
          </cell>
          <cell r="Y335">
            <v>4.0749855500000001</v>
          </cell>
          <cell r="Z335">
            <v>18.379482288376352</v>
          </cell>
          <cell r="AA335">
            <v>5.5301383890000002</v>
          </cell>
          <cell r="AB335">
            <v>20.491582015147564</v>
          </cell>
          <cell r="AC335">
            <v>6.2232242480000002</v>
          </cell>
          <cell r="AD335">
            <v>20.924952410580865</v>
          </cell>
          <cell r="AE335">
            <v>6.5063963090000003</v>
          </cell>
          <cell r="AF335">
            <v>20.618618799070518</v>
          </cell>
          <cell r="AG335">
            <v>6.5943547210000002</v>
          </cell>
        </row>
        <row r="336">
          <cell r="B336" t="str">
            <v>URMSTON</v>
          </cell>
          <cell r="C336">
            <v>22.9</v>
          </cell>
          <cell r="D336">
            <v>20.5</v>
          </cell>
          <cell r="E336">
            <v>27.5</v>
          </cell>
          <cell r="F336">
            <v>10.929506477896647</v>
          </cell>
          <cell r="G336">
            <v>2.5737357059999999</v>
          </cell>
          <cell r="H336">
            <v>10.885945191900531</v>
          </cell>
          <cell r="I336">
            <v>2.573662041</v>
          </cell>
          <cell r="J336">
            <v>11.08664333543283</v>
          </cell>
          <cell r="K336">
            <v>2.6355552009999998</v>
          </cell>
          <cell r="L336">
            <v>11.336625468877219</v>
          </cell>
          <cell r="M336">
            <v>2.714094373</v>
          </cell>
          <cell r="N336">
            <v>11.608632713222278</v>
          </cell>
          <cell r="O336">
            <v>2.8164787069999999</v>
          </cell>
          <cell r="P336">
            <v>11.942963720318181</v>
          </cell>
          <cell r="Q336">
            <v>2.9552814430000001</v>
          </cell>
          <cell r="R336">
            <v>12.284876428585864</v>
          </cell>
          <cell r="S336">
            <v>3.1125091199999999</v>
          </cell>
          <cell r="T336">
            <v>12.693259486939716</v>
          </cell>
          <cell r="U336">
            <v>3.3079248159999999</v>
          </cell>
          <cell r="V336">
            <v>13.102533283388674</v>
          </cell>
          <cell r="W336">
            <v>3.53245947</v>
          </cell>
          <cell r="X336">
            <v>13.562588846546161</v>
          </cell>
          <cell r="Y336">
            <v>3.798179696</v>
          </cell>
          <cell r="Z336">
            <v>15.663821581480271</v>
          </cell>
          <cell r="AA336">
            <v>5.2468286009999998</v>
          </cell>
          <cell r="AB336">
            <v>17.370535386565265</v>
          </cell>
          <cell r="AC336">
            <v>6.5224030610000003</v>
          </cell>
          <cell r="AD336">
            <v>18.021466022235863</v>
          </cell>
          <cell r="AE336">
            <v>7.3004485370000003</v>
          </cell>
          <cell r="AF336">
            <v>18.177644703586431</v>
          </cell>
          <cell r="AG336">
            <v>7.7647417619999999</v>
          </cell>
        </row>
        <row r="337">
          <cell r="B337" t="str">
            <v>VICTORIA PARK</v>
          </cell>
          <cell r="C337">
            <v>22.9</v>
          </cell>
          <cell r="D337">
            <v>20.5</v>
          </cell>
          <cell r="E337">
            <v>27</v>
          </cell>
          <cell r="F337">
            <v>15.444360233814699</v>
          </cell>
          <cell r="G337">
            <v>4.2491603199999997</v>
          </cell>
          <cell r="H337">
            <v>15.438868589176785</v>
          </cell>
          <cell r="I337">
            <v>4.1359939710000004</v>
          </cell>
          <cell r="J337">
            <v>16.132465645668269</v>
          </cell>
          <cell r="K337">
            <v>4.2193489849999999</v>
          </cell>
          <cell r="L337">
            <v>18.380906679538093</v>
          </cell>
          <cell r="M337">
            <v>4.282347175</v>
          </cell>
          <cell r="N337">
            <v>20.647934719588704</v>
          </cell>
          <cell r="O337">
            <v>4.3421468240000003</v>
          </cell>
          <cell r="P337">
            <v>22.932985729096536</v>
          </cell>
          <cell r="Q337">
            <v>4.3993879089999997</v>
          </cell>
          <cell r="R337">
            <v>25.182895882214442</v>
          </cell>
          <cell r="S337">
            <v>4.452038623</v>
          </cell>
          <cell r="T337">
            <v>27.30520356006414</v>
          </cell>
          <cell r="U337">
            <v>4.5007057430000001</v>
          </cell>
          <cell r="V337">
            <v>28.677555513973285</v>
          </cell>
          <cell r="W337">
            <v>4.543718524</v>
          </cell>
          <cell r="X337">
            <v>29.794417662513887</v>
          </cell>
          <cell r="Y337">
            <v>4.5831601649999998</v>
          </cell>
          <cell r="Z337">
            <v>31.238436878401707</v>
          </cell>
          <cell r="AA337">
            <v>4.7407113389999997</v>
          </cell>
          <cell r="AB337">
            <v>31.889036112049968</v>
          </cell>
          <cell r="AC337">
            <v>4.8434028629999997</v>
          </cell>
          <cell r="AD337">
            <v>32.063737807847176</v>
          </cell>
          <cell r="AE337">
            <v>4.8845003289999998</v>
          </cell>
          <cell r="AF337">
            <v>32.230404129771188</v>
          </cell>
          <cell r="AG337">
            <v>4.8862765850000001</v>
          </cell>
        </row>
        <row r="338">
          <cell r="B338" t="str">
            <v>WARBRECK</v>
          </cell>
          <cell r="C338">
            <v>17.5</v>
          </cell>
          <cell r="D338">
            <v>15.8</v>
          </cell>
          <cell r="E338">
            <v>21</v>
          </cell>
          <cell r="F338">
            <v>9.8535553630808135</v>
          </cell>
          <cell r="G338">
            <v>2.1982094249999999</v>
          </cell>
          <cell r="H338">
            <v>9.7671111322830875</v>
          </cell>
          <cell r="I338">
            <v>2.170839806</v>
          </cell>
          <cell r="J338">
            <v>9.9034315367244652</v>
          </cell>
          <cell r="K338">
            <v>2.1953434020000002</v>
          </cell>
          <cell r="L338">
            <v>9.9997990371166612</v>
          </cell>
          <cell r="M338">
            <v>2.226012146</v>
          </cell>
          <cell r="N338">
            <v>10.090738029859565</v>
          </cell>
          <cell r="O338">
            <v>2.2678906369999998</v>
          </cell>
          <cell r="P338">
            <v>10.245213870627666</v>
          </cell>
          <cell r="Q338">
            <v>2.3263789830000001</v>
          </cell>
          <cell r="R338">
            <v>10.408059398592805</v>
          </cell>
          <cell r="S338">
            <v>2.3953334650000002</v>
          </cell>
          <cell r="T338">
            <v>10.594591693242577</v>
          </cell>
          <cell r="U338">
            <v>2.4844307680000002</v>
          </cell>
          <cell r="V338">
            <v>10.777170469201135</v>
          </cell>
          <cell r="W338">
            <v>2.5874283149999999</v>
          </cell>
          <cell r="X338">
            <v>11.010411953796622</v>
          </cell>
          <cell r="Y338">
            <v>2.7088664659999999</v>
          </cell>
          <cell r="Z338">
            <v>12.019040615966567</v>
          </cell>
          <cell r="AA338">
            <v>3.3453885950000002</v>
          </cell>
          <cell r="AB338">
            <v>12.779415300879641</v>
          </cell>
          <cell r="AC338">
            <v>3.651642104</v>
          </cell>
          <cell r="AD338">
            <v>13.001825568209815</v>
          </cell>
          <cell r="AE338">
            <v>3.7674037500000002</v>
          </cell>
          <cell r="AF338">
            <v>12.892380440433755</v>
          </cell>
          <cell r="AG338">
            <v>3.8064449360000001</v>
          </cell>
        </row>
        <row r="339">
          <cell r="B339" t="str">
            <v>WARDLEWORTH</v>
          </cell>
          <cell r="C339">
            <v>23</v>
          </cell>
          <cell r="D339">
            <v>20.5</v>
          </cell>
          <cell r="E339">
            <v>27.5</v>
          </cell>
          <cell r="F339">
            <v>12.982727601916686</v>
          </cell>
          <cell r="G339">
            <v>3.9445899130000002</v>
          </cell>
          <cell r="H339">
            <v>13.069782439243733</v>
          </cell>
          <cell r="I339">
            <v>3.8749513580000001</v>
          </cell>
          <cell r="J339">
            <v>13.783401581729125</v>
          </cell>
          <cell r="K339">
            <v>3.9345519879999999</v>
          </cell>
          <cell r="L339">
            <v>13.868254686999258</v>
          </cell>
          <cell r="M339">
            <v>3.992092623</v>
          </cell>
          <cell r="N339">
            <v>13.927329999252597</v>
          </cell>
          <cell r="O339">
            <v>4.0609431560000004</v>
          </cell>
          <cell r="P339">
            <v>14.214284708068305</v>
          </cell>
          <cell r="Q339">
            <v>4.1441305179999999</v>
          </cell>
          <cell r="R339">
            <v>14.410494989915438</v>
          </cell>
          <cell r="S339">
            <v>4.2343971180000004</v>
          </cell>
          <cell r="T339">
            <v>14.597023029156722</v>
          </cell>
          <cell r="U339">
            <v>4.3435205039999998</v>
          </cell>
          <cell r="V339">
            <v>14.727401692329385</v>
          </cell>
          <cell r="W339">
            <v>4.4642597349999997</v>
          </cell>
          <cell r="X339">
            <v>15.077543556997673</v>
          </cell>
          <cell r="Y339">
            <v>4.6004185419999999</v>
          </cell>
          <cell r="Z339">
            <v>16.132729227428474</v>
          </cell>
          <cell r="AA339">
            <v>5.2926449240000002</v>
          </cell>
          <cell r="AB339">
            <v>17.573015330625953</v>
          </cell>
          <cell r="AC339">
            <v>5.8919548720000003</v>
          </cell>
          <cell r="AD339">
            <v>18.527560759880526</v>
          </cell>
          <cell r="AE339">
            <v>6.2213113880000002</v>
          </cell>
          <cell r="AF339">
            <v>19.298301360516756</v>
          </cell>
          <cell r="AG339">
            <v>6.4007688309999997</v>
          </cell>
        </row>
        <row r="340">
          <cell r="B340" t="str">
            <v>WARTON</v>
          </cell>
          <cell r="C340">
            <v>22.9</v>
          </cell>
          <cell r="D340">
            <v>20.5</v>
          </cell>
          <cell r="E340">
            <v>27.5</v>
          </cell>
          <cell r="F340">
            <v>13.410311780358839</v>
          </cell>
          <cell r="G340">
            <v>3.3803090039999999</v>
          </cell>
          <cell r="H340">
            <v>13.187361936628857</v>
          </cell>
          <cell r="I340">
            <v>3.30196807</v>
          </cell>
          <cell r="J340">
            <v>13.430297514788377</v>
          </cell>
          <cell r="K340">
            <v>3.36054012</v>
          </cell>
          <cell r="L340">
            <v>13.666143733645701</v>
          </cell>
          <cell r="M340">
            <v>3.4125572219999998</v>
          </cell>
          <cell r="N340">
            <v>13.801021889822755</v>
          </cell>
          <cell r="O340">
            <v>3.466495326</v>
          </cell>
          <cell r="P340">
            <v>13.910911751246765</v>
          </cell>
          <cell r="Q340">
            <v>3.5269338339999998</v>
          </cell>
          <cell r="R340">
            <v>14.066891971829026</v>
          </cell>
          <cell r="S340">
            <v>3.587304488</v>
          </cell>
          <cell r="T340">
            <v>14.234998485864548</v>
          </cell>
          <cell r="U340">
            <v>3.6596162909999999</v>
          </cell>
          <cell r="V340">
            <v>14.386725229273958</v>
          </cell>
          <cell r="W340">
            <v>3.7336922389999998</v>
          </cell>
          <cell r="X340">
            <v>14.518294373292564</v>
          </cell>
          <cell r="Y340">
            <v>3.814934381</v>
          </cell>
          <cell r="Z340">
            <v>15.125743595184296</v>
          </cell>
          <cell r="AA340">
            <v>4.2151423299999999</v>
          </cell>
          <cell r="AB340">
            <v>15.50334464842995</v>
          </cell>
          <cell r="AC340">
            <v>4.4999155430000002</v>
          </cell>
          <cell r="AD340">
            <v>15.594950171540031</v>
          </cell>
          <cell r="AE340">
            <v>4.5906930370000003</v>
          </cell>
          <cell r="AF340">
            <v>15.452212675483493</v>
          </cell>
          <cell r="AG340">
            <v>4.6089789259999998</v>
          </cell>
        </row>
        <row r="341">
          <cell r="B341" t="str">
            <v>WATERHEAD</v>
          </cell>
          <cell r="C341">
            <v>22.9</v>
          </cell>
          <cell r="D341">
            <v>20.5</v>
          </cell>
          <cell r="E341">
            <v>27.5</v>
          </cell>
          <cell r="F341">
            <v>8.1849907428167832</v>
          </cell>
          <cell r="G341">
            <v>2.402471893</v>
          </cell>
          <cell r="H341">
            <v>8.1220560783841975</v>
          </cell>
          <cell r="I341">
            <v>2.3751087279999998</v>
          </cell>
          <cell r="J341">
            <v>8.2520629132829875</v>
          </cell>
          <cell r="K341">
            <v>2.4184003230000002</v>
          </cell>
          <cell r="L341">
            <v>8.3885307929152866</v>
          </cell>
          <cell r="M341">
            <v>2.4646028969999998</v>
          </cell>
          <cell r="N341">
            <v>8.5053331399366847</v>
          </cell>
          <cell r="O341">
            <v>2.5231479829999999</v>
          </cell>
          <cell r="P341">
            <v>8.691780021395088</v>
          </cell>
          <cell r="Q341">
            <v>2.5975472279999998</v>
          </cell>
          <cell r="R341">
            <v>8.8731456070156991</v>
          </cell>
          <cell r="S341">
            <v>2.6813334860000002</v>
          </cell>
          <cell r="T341">
            <v>9.0453560401585378</v>
          </cell>
          <cell r="U341">
            <v>2.7848278780000002</v>
          </cell>
          <cell r="V341">
            <v>9.2664157482463292</v>
          </cell>
          <cell r="W341">
            <v>2.9021446069999999</v>
          </cell>
          <cell r="X341">
            <v>9.5549867600600003</v>
          </cell>
          <cell r="Y341">
            <v>3.0368101310000002</v>
          </cell>
          <cell r="Z341">
            <v>10.73360908729412</v>
          </cell>
          <cell r="AA341">
            <v>3.7226096270000002</v>
          </cell>
          <cell r="AB341">
            <v>11.830978596520094</v>
          </cell>
          <cell r="AC341">
            <v>4.3283257659999999</v>
          </cell>
          <cell r="AD341">
            <v>12.342036813419194</v>
          </cell>
          <cell r="AE341">
            <v>4.6804468420000003</v>
          </cell>
          <cell r="AF341">
            <v>12.560735646979593</v>
          </cell>
          <cell r="AG341">
            <v>4.8881812450000002</v>
          </cell>
        </row>
        <row r="342">
          <cell r="B342" t="str">
            <v>WATERSWALLOWS</v>
          </cell>
          <cell r="C342">
            <v>22.9</v>
          </cell>
          <cell r="D342">
            <v>20.5</v>
          </cell>
          <cell r="E342">
            <v>27.5</v>
          </cell>
          <cell r="F342">
            <v>10.100361180837707</v>
          </cell>
          <cell r="G342">
            <v>1.92061729</v>
          </cell>
          <cell r="H342">
            <v>9.8231485285910942</v>
          </cell>
          <cell r="I342">
            <v>1.8883034059999999</v>
          </cell>
          <cell r="J342">
            <v>9.8944572341139967</v>
          </cell>
          <cell r="K342">
            <v>1.9225816019999999</v>
          </cell>
          <cell r="L342">
            <v>9.9459420934331035</v>
          </cell>
          <cell r="M342">
            <v>1.9583363970000001</v>
          </cell>
          <cell r="N342">
            <v>10.141338760234603</v>
          </cell>
          <cell r="O342">
            <v>2.000230288</v>
          </cell>
          <cell r="P342">
            <v>10.16595934769366</v>
          </cell>
          <cell r="Q342">
            <v>2.0531743119999999</v>
          </cell>
          <cell r="R342">
            <v>10.171947791044433</v>
          </cell>
          <cell r="S342">
            <v>2.1098994790000001</v>
          </cell>
          <cell r="T342">
            <v>10.346370417193231</v>
          </cell>
          <cell r="U342">
            <v>2.1799823219999999</v>
          </cell>
          <cell r="V342">
            <v>10.364913890916613</v>
          </cell>
          <cell r="W342">
            <v>2.2569476499999999</v>
          </cell>
          <cell r="X342">
            <v>10.496070769264028</v>
          </cell>
          <cell r="Y342">
            <v>2.345414624</v>
          </cell>
          <cell r="Z342">
            <v>11.175563254371758</v>
          </cell>
          <cell r="AA342">
            <v>2.8558574779999999</v>
          </cell>
          <cell r="AB342">
            <v>11.9481210245656</v>
          </cell>
          <cell r="AC342">
            <v>3.3247932429999998</v>
          </cell>
          <cell r="AD342">
            <v>12.485661090086202</v>
          </cell>
          <cell r="AE342">
            <v>3.5577497999999999</v>
          </cell>
          <cell r="AF342">
            <v>12.776706095033862</v>
          </cell>
          <cell r="AG342">
            <v>3.6717550220000001</v>
          </cell>
        </row>
        <row r="343">
          <cell r="B343" t="str">
            <v>WEASTE</v>
          </cell>
          <cell r="C343">
            <v>18</v>
          </cell>
          <cell r="D343">
            <v>18</v>
          </cell>
          <cell r="E343">
            <v>27.5</v>
          </cell>
          <cell r="F343">
            <v>14.939501834919843</v>
          </cell>
          <cell r="G343">
            <v>4.7096940570000001</v>
          </cell>
          <cell r="H343">
            <v>14.733836383229342</v>
          </cell>
          <cell r="I343">
            <v>4.6225178949999997</v>
          </cell>
          <cell r="J343">
            <v>15.24088900873679</v>
          </cell>
          <cell r="K343">
            <v>4.697688039</v>
          </cell>
          <cell r="L343">
            <v>15.355243260757065</v>
          </cell>
          <cell r="M343">
            <v>4.7591363510000004</v>
          </cell>
          <cell r="N343">
            <v>15.568153311932447</v>
          </cell>
          <cell r="O343">
            <v>4.8249404040000003</v>
          </cell>
          <cell r="P343">
            <v>15.740391261622294</v>
          </cell>
          <cell r="Q343">
            <v>4.9012996940000004</v>
          </cell>
          <cell r="R343">
            <v>15.948402871697313</v>
          </cell>
          <cell r="S343">
            <v>4.9769575169999998</v>
          </cell>
          <cell r="T343">
            <v>16.231128651619223</v>
          </cell>
          <cell r="U343">
            <v>5.0557815079999999</v>
          </cell>
          <cell r="V343">
            <v>16.5353057586677</v>
          </cell>
          <cell r="W343">
            <v>5.1396144000000001</v>
          </cell>
          <cell r="X343">
            <v>16.649737025653259</v>
          </cell>
          <cell r="Y343">
            <v>5.2336309429999996</v>
          </cell>
          <cell r="Z343">
            <v>17.691427644816642</v>
          </cell>
          <cell r="AA343">
            <v>5.6835496919999997</v>
          </cell>
          <cell r="AB343">
            <v>19.027680526566307</v>
          </cell>
          <cell r="AC343">
            <v>6.0395336400000001</v>
          </cell>
          <cell r="AD343">
            <v>20.229018384084014</v>
          </cell>
          <cell r="AE343">
            <v>6.2394946090000003</v>
          </cell>
          <cell r="AF343">
            <v>21.216234504718489</v>
          </cell>
          <cell r="AG343">
            <v>6.3526712600000002</v>
          </cell>
        </row>
        <row r="344">
          <cell r="B344" t="str">
            <v>WERNETH</v>
          </cell>
          <cell r="C344">
            <v>22.9</v>
          </cell>
          <cell r="D344">
            <v>20.5</v>
          </cell>
          <cell r="E344">
            <v>27.5</v>
          </cell>
          <cell r="F344">
            <v>9.0642405448417112</v>
          </cell>
          <cell r="G344">
            <v>2.5775566419999998</v>
          </cell>
          <cell r="H344">
            <v>8.9751614206544197</v>
          </cell>
          <cell r="I344">
            <v>2.549093338</v>
          </cell>
          <cell r="J344">
            <v>9.0875603699990997</v>
          </cell>
          <cell r="K344">
            <v>2.5859127430000002</v>
          </cell>
          <cell r="L344">
            <v>9.2104707126505474</v>
          </cell>
          <cell r="M344">
            <v>2.6263012570000002</v>
          </cell>
          <cell r="N344">
            <v>9.3114571512039177</v>
          </cell>
          <cell r="O344">
            <v>2.6776225349999998</v>
          </cell>
          <cell r="P344">
            <v>9.4830234272221574</v>
          </cell>
          <cell r="Q344">
            <v>2.7409462310000001</v>
          </cell>
          <cell r="R344">
            <v>9.6454686800637432</v>
          </cell>
          <cell r="S344">
            <v>2.8118646140000001</v>
          </cell>
          <cell r="T344">
            <v>9.7969268562958494</v>
          </cell>
          <cell r="U344">
            <v>2.8988122889999999</v>
          </cell>
          <cell r="V344">
            <v>9.9990468828147048</v>
          </cell>
          <cell r="W344">
            <v>2.9966871749999999</v>
          </cell>
          <cell r="X344">
            <v>10.262602513440317</v>
          </cell>
          <cell r="Y344">
            <v>3.1080987200000001</v>
          </cell>
          <cell r="Z344">
            <v>11.279731239415677</v>
          </cell>
          <cell r="AA344">
            <v>3.6619527079999998</v>
          </cell>
          <cell r="AB344">
            <v>12.306010732855993</v>
          </cell>
          <cell r="AC344">
            <v>4.1434685260000004</v>
          </cell>
          <cell r="AD344">
            <v>12.918767049982439</v>
          </cell>
          <cell r="AE344">
            <v>4.4263141890000002</v>
          </cell>
          <cell r="AF344">
            <v>13.317702754558907</v>
          </cell>
          <cell r="AG344">
            <v>4.5913742329999998</v>
          </cell>
        </row>
        <row r="345">
          <cell r="B345" t="str">
            <v>WESLEY PLACE BACUP</v>
          </cell>
          <cell r="C345">
            <v>22.9</v>
          </cell>
          <cell r="D345">
            <v>20.5</v>
          </cell>
          <cell r="E345">
            <v>27.5</v>
          </cell>
          <cell r="F345">
            <v>9.612817567535755</v>
          </cell>
          <cell r="G345">
            <v>2.6267657149999999</v>
          </cell>
          <cell r="H345">
            <v>9.6123227135292666</v>
          </cell>
          <cell r="I345">
            <v>2.6015381099999999</v>
          </cell>
          <cell r="J345">
            <v>9.8017311971785706</v>
          </cell>
          <cell r="K345">
            <v>2.6466365509999998</v>
          </cell>
          <cell r="L345">
            <v>9.9382354668679582</v>
          </cell>
          <cell r="M345">
            <v>2.700822058</v>
          </cell>
          <cell r="N345">
            <v>10.08695173888856</v>
          </cell>
          <cell r="O345">
            <v>2.7679118190000001</v>
          </cell>
          <cell r="P345">
            <v>10.281607718299641</v>
          </cell>
          <cell r="Q345">
            <v>2.8530063220000002</v>
          </cell>
          <cell r="R345">
            <v>10.500081840819831</v>
          </cell>
          <cell r="S345">
            <v>2.9476265970000002</v>
          </cell>
          <cell r="T345">
            <v>10.74895061695719</v>
          </cell>
          <cell r="U345">
            <v>3.0675687709999999</v>
          </cell>
          <cell r="V345">
            <v>11.023765170800013</v>
          </cell>
          <cell r="W345">
            <v>3.2018897499999999</v>
          </cell>
          <cell r="X345">
            <v>11.336202665181251</v>
          </cell>
          <cell r="Y345">
            <v>3.3576306539999998</v>
          </cell>
          <cell r="Z345">
            <v>12.817876338701229</v>
          </cell>
          <cell r="AA345">
            <v>4.1450995549999998</v>
          </cell>
          <cell r="AB345">
            <v>14.303005887637688</v>
          </cell>
          <cell r="AC345">
            <v>4.8312851290000003</v>
          </cell>
          <cell r="AD345">
            <v>15.057555307384721</v>
          </cell>
          <cell r="AE345">
            <v>5.2236177860000002</v>
          </cell>
          <cell r="AF345">
            <v>15.450470377092968</v>
          </cell>
          <cell r="AG345">
            <v>5.4502493679999997</v>
          </cell>
        </row>
        <row r="346">
          <cell r="B346" t="str">
            <v>WEST DIDSBURY</v>
          </cell>
          <cell r="C346">
            <v>20.5</v>
          </cell>
          <cell r="D346">
            <v>20.5</v>
          </cell>
          <cell r="E346">
            <v>27.5</v>
          </cell>
          <cell r="F346">
            <v>12.8653891429566</v>
          </cell>
          <cell r="G346">
            <v>4.4650340899999996</v>
          </cell>
          <cell r="H346">
            <v>13.164033232120829</v>
          </cell>
          <cell r="I346">
            <v>4.4019502299999997</v>
          </cell>
          <cell r="J346">
            <v>13.743754516791492</v>
          </cell>
          <cell r="K346">
            <v>4.4809888400000002</v>
          </cell>
          <cell r="L346">
            <v>13.953595419040504</v>
          </cell>
          <cell r="M346">
            <v>4.5587193340000001</v>
          </cell>
          <cell r="N346">
            <v>14.22436346916488</v>
          </cell>
          <cell r="O346">
            <v>4.6517585610000003</v>
          </cell>
          <cell r="P346">
            <v>14.498197360524756</v>
          </cell>
          <cell r="Q346">
            <v>4.7648377929999999</v>
          </cell>
          <cell r="R346">
            <v>14.815237374395576</v>
          </cell>
          <cell r="S346">
            <v>4.8883992489999999</v>
          </cell>
          <cell r="T346">
            <v>15.175170993004896</v>
          </cell>
          <cell r="U346">
            <v>5.0327529059999998</v>
          </cell>
          <cell r="V346">
            <v>15.535024427083261</v>
          </cell>
          <cell r="W346">
            <v>5.192071404</v>
          </cell>
          <cell r="X346">
            <v>15.965334587378717</v>
          </cell>
          <cell r="Y346">
            <v>5.3686098009999998</v>
          </cell>
          <cell r="Z346">
            <v>17.989754241521482</v>
          </cell>
          <cell r="AA346">
            <v>6.2564552679999998</v>
          </cell>
          <cell r="AB346">
            <v>19.868908196241414</v>
          </cell>
          <cell r="AC346">
            <v>7.0195934290000004</v>
          </cell>
          <cell r="AD346">
            <v>20.935033035301345</v>
          </cell>
          <cell r="AE346">
            <v>7.4665031600000002</v>
          </cell>
          <cell r="AF346">
            <v>21.651217209695353</v>
          </cell>
          <cell r="AG346">
            <v>7.7458381410000001</v>
          </cell>
        </row>
        <row r="347">
          <cell r="B347" t="str">
            <v>WESTGATE</v>
          </cell>
          <cell r="C347">
            <v>17.5</v>
          </cell>
          <cell r="D347">
            <v>15.8</v>
          </cell>
          <cell r="E347">
            <v>21</v>
          </cell>
          <cell r="F347">
            <v>13.833361230945657</v>
          </cell>
          <cell r="G347">
            <v>3.0869345510000001</v>
          </cell>
          <cell r="H347">
            <v>13.738405431640837</v>
          </cell>
          <cell r="I347">
            <v>3.084882914</v>
          </cell>
          <cell r="J347">
            <v>13.972122349880792</v>
          </cell>
          <cell r="K347">
            <v>3.1511677640000002</v>
          </cell>
          <cell r="L347">
            <v>14.206225147791688</v>
          </cell>
          <cell r="M347">
            <v>3.2347473419999999</v>
          </cell>
          <cell r="N347">
            <v>14.449771790385583</v>
          </cell>
          <cell r="O347">
            <v>3.3449550700000001</v>
          </cell>
          <cell r="P347">
            <v>14.804649474362089</v>
          </cell>
          <cell r="Q347">
            <v>3.4870046829999999</v>
          </cell>
          <cell r="R347">
            <v>15.205543993104996</v>
          </cell>
          <cell r="S347">
            <v>3.6472322419999998</v>
          </cell>
          <cell r="T347">
            <v>15.606842633192063</v>
          </cell>
          <cell r="U347">
            <v>3.8419650330000001</v>
          </cell>
          <cell r="V347">
            <v>16.068559883698697</v>
          </cell>
          <cell r="W347">
            <v>4.06138786</v>
          </cell>
          <cell r="X347">
            <v>16.601967236582041</v>
          </cell>
          <cell r="Y347">
            <v>4.3144652419999998</v>
          </cell>
          <cell r="Z347">
            <v>19.122068392689982</v>
          </cell>
          <cell r="AA347">
            <v>5.624264911</v>
          </cell>
          <cell r="AB347">
            <v>22.098348420236945</v>
          </cell>
          <cell r="AC347">
            <v>6.7755052139999998</v>
          </cell>
          <cell r="AD347">
            <v>23.887510721154882</v>
          </cell>
          <cell r="AE347">
            <v>7.4153439900000002</v>
          </cell>
          <cell r="AF347">
            <v>24.225230639075448</v>
          </cell>
          <cell r="AG347">
            <v>7.778153852</v>
          </cell>
        </row>
        <row r="348">
          <cell r="B348" t="str">
            <v>WESTHOUGHTON</v>
          </cell>
          <cell r="C348">
            <v>22.9</v>
          </cell>
          <cell r="D348">
            <v>20.5</v>
          </cell>
          <cell r="E348">
            <v>27.5</v>
          </cell>
          <cell r="F348">
            <v>17.397354657260614</v>
          </cell>
          <cell r="G348">
            <v>5.0165648059999999</v>
          </cell>
          <cell r="H348">
            <v>17.881823762389061</v>
          </cell>
          <cell r="I348">
            <v>4.9662933200000001</v>
          </cell>
          <cell r="J348">
            <v>18.727859874564199</v>
          </cell>
          <cell r="K348">
            <v>5.0512469549999999</v>
          </cell>
          <cell r="L348">
            <v>19.007688913846177</v>
          </cell>
          <cell r="M348">
            <v>5.1534154350000003</v>
          </cell>
          <cell r="N348">
            <v>19.245278287702156</v>
          </cell>
          <cell r="O348">
            <v>5.287068637</v>
          </cell>
          <cell r="P348">
            <v>19.752282381031904</v>
          </cell>
          <cell r="Q348">
            <v>5.4590627390000002</v>
          </cell>
          <cell r="R348">
            <v>20.132046629547546</v>
          </cell>
          <cell r="S348">
            <v>5.6568214189999999</v>
          </cell>
          <cell r="T348">
            <v>20.519338040846488</v>
          </cell>
          <cell r="U348">
            <v>5.9094288769999999</v>
          </cell>
          <cell r="V348">
            <v>21.012965966057937</v>
          </cell>
          <cell r="W348">
            <v>6.1957958609999997</v>
          </cell>
          <cell r="X348">
            <v>21.691174252883236</v>
          </cell>
          <cell r="Y348">
            <v>6.5265951319999997</v>
          </cell>
          <cell r="Z348">
            <v>24.413160390151393</v>
          </cell>
          <cell r="AA348">
            <v>8.3042376430000004</v>
          </cell>
          <cell r="AB348">
            <v>27.034561406730621</v>
          </cell>
          <cell r="AC348">
            <v>9.8732279480000003</v>
          </cell>
          <cell r="AD348">
            <v>28.20126669336473</v>
          </cell>
          <cell r="AE348">
            <v>10.30246489</v>
          </cell>
          <cell r="AF348">
            <v>28.48620860616025</v>
          </cell>
          <cell r="AG348">
            <v>10.51578565</v>
          </cell>
        </row>
        <row r="349">
          <cell r="B349" t="str">
            <v>WESTLINTON</v>
          </cell>
          <cell r="C349">
            <v>15</v>
          </cell>
          <cell r="D349">
            <v>13.3</v>
          </cell>
          <cell r="E349">
            <v>17.5</v>
          </cell>
          <cell r="F349">
            <v>4.134872393299359</v>
          </cell>
          <cell r="G349">
            <v>0.56394031200000005</v>
          </cell>
          <cell r="H349">
            <v>4.1859261083297188</v>
          </cell>
          <cell r="I349">
            <v>0.57847186100000003</v>
          </cell>
          <cell r="J349">
            <v>4.5497590771481722</v>
          </cell>
          <cell r="K349">
            <v>0.61136074399999996</v>
          </cell>
          <cell r="L349">
            <v>4.7033532805671063</v>
          </cell>
          <cell r="M349">
            <v>0.65200680200000005</v>
          </cell>
          <cell r="N349">
            <v>4.7435012318417966</v>
          </cell>
          <cell r="O349">
            <v>0.70083132199999998</v>
          </cell>
          <cell r="P349">
            <v>4.9173688565060019</v>
          </cell>
          <cell r="Q349">
            <v>0.76168723900000002</v>
          </cell>
          <cell r="R349">
            <v>4.9942071437866016</v>
          </cell>
          <cell r="S349">
            <v>0.82865862999999995</v>
          </cell>
          <cell r="T349">
            <v>5.1381179979804426</v>
          </cell>
          <cell r="U349">
            <v>0.91201343300000004</v>
          </cell>
          <cell r="V349">
            <v>5.2715492014013803</v>
          </cell>
          <cell r="W349">
            <v>1.003099556</v>
          </cell>
          <cell r="X349">
            <v>5.4761488725751182</v>
          </cell>
          <cell r="Y349">
            <v>1.114922752</v>
          </cell>
          <cell r="Z349">
            <v>6.9263918101886812</v>
          </cell>
          <cell r="AA349">
            <v>1.743565239</v>
          </cell>
          <cell r="AB349">
            <v>8.7114019877601123</v>
          </cell>
          <cell r="AC349">
            <v>2.174571888</v>
          </cell>
          <cell r="AD349">
            <v>9.1375949127240315</v>
          </cell>
          <cell r="AE349">
            <v>2.3882093499999999</v>
          </cell>
          <cell r="AF349">
            <v>9.1526114943792951</v>
          </cell>
          <cell r="AG349">
            <v>2.5008241130000002</v>
          </cell>
        </row>
        <row r="350">
          <cell r="B350" t="str">
            <v>WHALLEY</v>
          </cell>
          <cell r="C350">
            <v>22.9</v>
          </cell>
          <cell r="D350">
            <v>20.5</v>
          </cell>
          <cell r="E350">
            <v>27.5</v>
          </cell>
          <cell r="F350">
            <v>12.822827255217662</v>
          </cell>
          <cell r="G350">
            <v>3.8293617910000002</v>
          </cell>
          <cell r="H350">
            <v>12.886896098100177</v>
          </cell>
          <cell r="I350">
            <v>3.7931614370000002</v>
          </cell>
          <cell r="J350">
            <v>13.261019437155113</v>
          </cell>
          <cell r="K350">
            <v>3.877409917</v>
          </cell>
          <cell r="L350">
            <v>13.538738384263036</v>
          </cell>
          <cell r="M350">
            <v>3.9683120829999998</v>
          </cell>
          <cell r="N350">
            <v>13.812134751928854</v>
          </cell>
          <cell r="O350">
            <v>4.0767526910000003</v>
          </cell>
          <cell r="P350">
            <v>14.157600387113613</v>
          </cell>
          <cell r="Q350">
            <v>4.2044729380000003</v>
          </cell>
          <cell r="R350">
            <v>14.525387207149375</v>
          </cell>
          <cell r="S350">
            <v>4.3453312410000002</v>
          </cell>
          <cell r="T350">
            <v>14.927737318800016</v>
          </cell>
          <cell r="U350">
            <v>4.5160356180000001</v>
          </cell>
          <cell r="V350">
            <v>15.333152866819596</v>
          </cell>
          <cell r="W350">
            <v>4.7037080619999996</v>
          </cell>
          <cell r="X350">
            <v>15.80642759695399</v>
          </cell>
          <cell r="Y350">
            <v>4.9158497099999998</v>
          </cell>
          <cell r="Z350">
            <v>18.326753458200091</v>
          </cell>
          <cell r="AA350">
            <v>5.9824134039999999</v>
          </cell>
          <cell r="AB350">
            <v>20.67931545121581</v>
          </cell>
          <cell r="AC350">
            <v>6.9063580030000002</v>
          </cell>
          <cell r="AD350">
            <v>21.528251915042162</v>
          </cell>
          <cell r="AE350">
            <v>7.4010903690000003</v>
          </cell>
          <cell r="AF350">
            <v>21.763841396098595</v>
          </cell>
          <cell r="AG350">
            <v>7.6690269420000003</v>
          </cell>
        </row>
        <row r="351">
          <cell r="B351" t="str">
            <v>WHALLEY RANGE</v>
          </cell>
          <cell r="C351">
            <v>26.5</v>
          </cell>
          <cell r="D351">
            <v>24</v>
          </cell>
          <cell r="E351">
            <v>32</v>
          </cell>
          <cell r="F351">
            <v>20.169942639117625</v>
          </cell>
          <cell r="G351">
            <v>4.8204709660000002</v>
          </cell>
          <cell r="H351">
            <v>20.158559140763614</v>
          </cell>
          <cell r="I351">
            <v>4.7976812999999998</v>
          </cell>
          <cell r="J351">
            <v>20.688834259220268</v>
          </cell>
          <cell r="K351">
            <v>4.8936782299999999</v>
          </cell>
          <cell r="L351">
            <v>21.035739697990504</v>
          </cell>
          <cell r="M351">
            <v>5.0033912789999997</v>
          </cell>
          <cell r="N351">
            <v>21.431701942313435</v>
          </cell>
          <cell r="O351">
            <v>5.1399684260000003</v>
          </cell>
          <cell r="P351">
            <v>21.933475906312932</v>
          </cell>
          <cell r="Q351">
            <v>5.3100124600000003</v>
          </cell>
          <cell r="R351">
            <v>22.414908054244492</v>
          </cell>
          <cell r="S351">
            <v>5.5014762719999997</v>
          </cell>
          <cell r="T351">
            <v>22.958508867966632</v>
          </cell>
          <cell r="U351">
            <v>5.7347554540000001</v>
          </cell>
          <cell r="V351">
            <v>23.532300313026347</v>
          </cell>
          <cell r="W351">
            <v>5.9969072810000004</v>
          </cell>
          <cell r="X351">
            <v>24.200576086867684</v>
          </cell>
          <cell r="Y351">
            <v>6.2958597330000003</v>
          </cell>
          <cell r="Z351">
            <v>27.282767459967356</v>
          </cell>
          <cell r="AA351">
            <v>7.4675398800000004</v>
          </cell>
          <cell r="AB351">
            <v>29.995200045553418</v>
          </cell>
          <cell r="AC351">
            <v>8.3971078699999993</v>
          </cell>
          <cell r="AD351">
            <v>31.455044157961094</v>
          </cell>
          <cell r="AE351">
            <v>8.8779578170000004</v>
          </cell>
          <cell r="AF351">
            <v>32.379459721820595</v>
          </cell>
          <cell r="AG351">
            <v>9.1884883800000008</v>
          </cell>
        </row>
        <row r="352">
          <cell r="B352" t="str">
            <v>WHASSET</v>
          </cell>
          <cell r="C352">
            <v>18</v>
          </cell>
          <cell r="D352">
            <v>16</v>
          </cell>
          <cell r="E352">
            <v>20</v>
          </cell>
          <cell r="F352">
            <v>12.538704008202272</v>
          </cell>
          <cell r="G352">
            <v>3.342550374</v>
          </cell>
          <cell r="H352">
            <v>12.436104043208093</v>
          </cell>
          <cell r="I352">
            <v>3.3117387250000001</v>
          </cell>
          <cell r="J352">
            <v>12.815350026807037</v>
          </cell>
          <cell r="K352">
            <v>3.3781887450000001</v>
          </cell>
          <cell r="L352">
            <v>12.966418506346491</v>
          </cell>
          <cell r="M352">
            <v>3.4511734399999998</v>
          </cell>
          <cell r="N352">
            <v>12.973039229776035</v>
          </cell>
          <cell r="O352">
            <v>3.5401845700000001</v>
          </cell>
          <cell r="P352">
            <v>13.245135598356983</v>
          </cell>
          <cell r="Q352">
            <v>3.6484373470000002</v>
          </cell>
          <cell r="R352">
            <v>13.447192097913959</v>
          </cell>
          <cell r="S352">
            <v>3.7645200920000002</v>
          </cell>
          <cell r="T352">
            <v>13.641889512292973</v>
          </cell>
          <cell r="U352">
            <v>3.9051581739999999</v>
          </cell>
          <cell r="V352">
            <v>13.605224174739325</v>
          </cell>
          <cell r="W352">
            <v>4.0547622499999996</v>
          </cell>
          <cell r="X352">
            <v>13.99592572647645</v>
          </cell>
          <cell r="Y352">
            <v>4.2241280720000001</v>
          </cell>
          <cell r="Z352">
            <v>15.043874767295186</v>
          </cell>
          <cell r="AA352">
            <v>4.9712520250000001</v>
          </cell>
          <cell r="AB352">
            <v>16.413665180532952</v>
          </cell>
          <cell r="AC352">
            <v>5.5326475540000004</v>
          </cell>
          <cell r="AD352">
            <v>17.003213540188604</v>
          </cell>
          <cell r="AE352">
            <v>5.7419249480000003</v>
          </cell>
          <cell r="AF352">
            <v>17.001737360326622</v>
          </cell>
          <cell r="AG352">
            <v>5.8222633229999996</v>
          </cell>
        </row>
        <row r="353">
          <cell r="B353" t="str">
            <v>WHITTLE LE WOODS</v>
          </cell>
          <cell r="C353">
            <v>17.5</v>
          </cell>
          <cell r="D353">
            <v>15.8</v>
          </cell>
          <cell r="E353">
            <v>21</v>
          </cell>
          <cell r="F353">
            <v>10.305758778936259</v>
          </cell>
          <cell r="G353">
            <v>2.8602007340000002</v>
          </cell>
          <cell r="H353">
            <v>10.361798508146046</v>
          </cell>
          <cell r="I353">
            <v>2.847224491</v>
          </cell>
          <cell r="J353">
            <v>10.652401243764722</v>
          </cell>
          <cell r="K353">
            <v>2.9173695030000002</v>
          </cell>
          <cell r="L353">
            <v>10.84753555700502</v>
          </cell>
          <cell r="M353">
            <v>2.9952781279999998</v>
          </cell>
          <cell r="N353">
            <v>11.066291636234036</v>
          </cell>
          <cell r="O353">
            <v>3.0908991509999999</v>
          </cell>
          <cell r="P353">
            <v>11.405808630628963</v>
          </cell>
          <cell r="Q353">
            <v>3.2094237529999998</v>
          </cell>
          <cell r="R353">
            <v>11.783323176137914</v>
          </cell>
          <cell r="S353">
            <v>3.3418942309999999</v>
          </cell>
          <cell r="T353">
            <v>12.16413646728601</v>
          </cell>
          <cell r="U353">
            <v>3.5050339620000002</v>
          </cell>
          <cell r="V353">
            <v>12.525073848277017</v>
          </cell>
          <cell r="W353">
            <v>3.687352379</v>
          </cell>
          <cell r="X353">
            <v>13.028435413436581</v>
          </cell>
          <cell r="Y353">
            <v>3.8974507909999998</v>
          </cell>
          <cell r="Z353">
            <v>15.276376279358121</v>
          </cell>
          <cell r="AA353">
            <v>4.9782407810000002</v>
          </cell>
          <cell r="AB353">
            <v>17.194811664961399</v>
          </cell>
          <cell r="AC353">
            <v>5.9208121079999998</v>
          </cell>
          <cell r="AD353">
            <v>17.979762424925497</v>
          </cell>
          <cell r="AE353">
            <v>6.4624437280000002</v>
          </cell>
          <cell r="AF353">
            <v>18.376944946605345</v>
          </cell>
          <cell r="AG353">
            <v>6.7917836620000003</v>
          </cell>
        </row>
        <row r="354">
          <cell r="B354" t="str">
            <v>WHITWORTH</v>
          </cell>
          <cell r="C354">
            <v>8</v>
          </cell>
          <cell r="D354">
            <v>7.3</v>
          </cell>
          <cell r="E354">
            <v>9.5</v>
          </cell>
          <cell r="F354">
            <v>3.7528708829774904</v>
          </cell>
          <cell r="G354">
            <v>0.57386893299999997</v>
          </cell>
          <cell r="H354">
            <v>3.6090192613770666</v>
          </cell>
          <cell r="I354">
            <v>0.57860305999999995</v>
          </cell>
          <cell r="J354">
            <v>3.6770832483073317</v>
          </cell>
          <cell r="K354">
            <v>0.59142530199999999</v>
          </cell>
          <cell r="L354">
            <v>3.7556816597712963</v>
          </cell>
          <cell r="M354">
            <v>0.60911331000000002</v>
          </cell>
          <cell r="N354">
            <v>3.751117860806783</v>
          </cell>
          <cell r="O354">
            <v>0.63306055900000002</v>
          </cell>
          <cell r="P354">
            <v>3.7894516421436029</v>
          </cell>
          <cell r="Q354">
            <v>0.666013945</v>
          </cell>
          <cell r="R354">
            <v>3.9014717093589066</v>
          </cell>
          <cell r="S354">
            <v>0.70271042100000003</v>
          </cell>
          <cell r="T354">
            <v>3.8763172703460649</v>
          </cell>
          <cell r="U354">
            <v>0.74822672000000001</v>
          </cell>
          <cell r="V354">
            <v>3.9389970546121016</v>
          </cell>
          <cell r="W354">
            <v>0.79992552100000003</v>
          </cell>
          <cell r="X354">
            <v>4.052324455202954</v>
          </cell>
          <cell r="Y354">
            <v>0.86259598599999998</v>
          </cell>
          <cell r="Z354">
            <v>4.5654378615546518</v>
          </cell>
          <cell r="AA354">
            <v>1.1202123580000001</v>
          </cell>
          <cell r="AB354">
            <v>4.9948858408068117</v>
          </cell>
          <cell r="AC354">
            <v>1.3456125640000001</v>
          </cell>
          <cell r="AD354">
            <v>5.118578740845364</v>
          </cell>
          <cell r="AE354">
            <v>1.4717857480000001</v>
          </cell>
          <cell r="AF354">
            <v>5.1128331137097902</v>
          </cell>
          <cell r="AG354">
            <v>1.532652908</v>
          </cell>
        </row>
        <row r="355">
          <cell r="B355" t="str">
            <v>WIGTON</v>
          </cell>
          <cell r="C355">
            <v>22.9</v>
          </cell>
          <cell r="D355">
            <v>20.5</v>
          </cell>
          <cell r="E355">
            <v>27</v>
          </cell>
          <cell r="F355">
            <v>22.096329294648466</v>
          </cell>
          <cell r="G355">
            <v>9.0378188030000004</v>
          </cell>
          <cell r="H355">
            <v>21.832631405605667</v>
          </cell>
          <cell r="I355">
            <v>8.8198790910000007</v>
          </cell>
          <cell r="J355">
            <v>21.971247711776833</v>
          </cell>
          <cell r="K355">
            <v>8.9398605789999994</v>
          </cell>
          <cell r="L355">
            <v>22.159449349183632</v>
          </cell>
          <cell r="M355">
            <v>9.0454455720000002</v>
          </cell>
          <cell r="N355">
            <v>22.428457288461985</v>
          </cell>
          <cell r="O355">
            <v>9.1621742430000008</v>
          </cell>
          <cell r="P355">
            <v>22.694026239089695</v>
          </cell>
          <cell r="Q355">
            <v>9.2947735609999995</v>
          </cell>
          <cell r="R355">
            <v>22.87467199918142</v>
          </cell>
          <cell r="S355">
            <v>9.4277764929999996</v>
          </cell>
          <cell r="T355">
            <v>23.20561647633259</v>
          </cell>
          <cell r="U355">
            <v>9.5904018959999995</v>
          </cell>
          <cell r="V355">
            <v>23.500615521211266</v>
          </cell>
          <cell r="W355">
            <v>9.7580926110000004</v>
          </cell>
          <cell r="X355">
            <v>23.846737988577985</v>
          </cell>
          <cell r="Y355">
            <v>9.943318605</v>
          </cell>
          <cell r="Z355">
            <v>26.174158868941582</v>
          </cell>
          <cell r="AA355">
            <v>10.90485441</v>
          </cell>
          <cell r="AB355">
            <v>29.291839235066188</v>
          </cell>
          <cell r="AC355">
            <v>11.729633740000001</v>
          </cell>
          <cell r="AD355">
            <v>30.209010624572045</v>
          </cell>
          <cell r="AE355">
            <v>12.047646650000001</v>
          </cell>
          <cell r="AF355">
            <v>30.43125295584791</v>
          </cell>
          <cell r="AG355">
            <v>12.117728100000001</v>
          </cell>
        </row>
        <row r="356">
          <cell r="B356" t="str">
            <v>WILLOW HEY</v>
          </cell>
          <cell r="C356">
            <v>22.9</v>
          </cell>
          <cell r="D356">
            <v>20.5</v>
          </cell>
          <cell r="E356">
            <v>27.5</v>
          </cell>
          <cell r="F356">
            <v>10.273367280867483</v>
          </cell>
          <cell r="G356">
            <v>4.1251214870000004</v>
          </cell>
          <cell r="H356">
            <v>10.100932178558267</v>
          </cell>
          <cell r="I356">
            <v>4.0498641190000004</v>
          </cell>
          <cell r="J356">
            <v>10.259830529715158</v>
          </cell>
          <cell r="K356">
            <v>4.1115408110000002</v>
          </cell>
          <cell r="L356">
            <v>10.419794167111624</v>
          </cell>
          <cell r="M356">
            <v>4.1677614099999998</v>
          </cell>
          <cell r="N356">
            <v>10.583476042675814</v>
          </cell>
          <cell r="O356">
            <v>4.2331881210000004</v>
          </cell>
          <cell r="P356">
            <v>10.778548031192059</v>
          </cell>
          <cell r="Q356">
            <v>4.3118683840000003</v>
          </cell>
          <cell r="R356">
            <v>10.94893861163442</v>
          </cell>
          <cell r="S356">
            <v>4.3968077010000002</v>
          </cell>
          <cell r="T356">
            <v>11.157747465832909</v>
          </cell>
          <cell r="U356">
            <v>4.4973863549999997</v>
          </cell>
          <cell r="V356">
            <v>11.357032061351424</v>
          </cell>
          <cell r="W356">
            <v>4.6080062530000001</v>
          </cell>
          <cell r="X356">
            <v>11.634896170216168</v>
          </cell>
          <cell r="Y356">
            <v>4.7300085129999996</v>
          </cell>
          <cell r="Z356">
            <v>12.979934721390523</v>
          </cell>
          <cell r="AA356">
            <v>5.306488753</v>
          </cell>
          <cell r="AB356">
            <v>14.707697610340542</v>
          </cell>
          <cell r="AC356">
            <v>5.7807089659999997</v>
          </cell>
          <cell r="AD356">
            <v>15.734763685966939</v>
          </cell>
          <cell r="AE356">
            <v>6.0169414640000003</v>
          </cell>
          <cell r="AF356">
            <v>16.440430028881799</v>
          </cell>
          <cell r="AG356">
            <v>6.1301312369999996</v>
          </cell>
        </row>
        <row r="357">
          <cell r="B357" t="str">
            <v>WILLOWBANK</v>
          </cell>
          <cell r="C357">
            <v>17.5</v>
          </cell>
          <cell r="D357">
            <v>15.8</v>
          </cell>
          <cell r="E357">
            <v>21</v>
          </cell>
          <cell r="F357">
            <v>13.892589494167794</v>
          </cell>
          <cell r="G357">
            <v>4.9575086730000004</v>
          </cell>
          <cell r="H357">
            <v>13.700605959649554</v>
          </cell>
          <cell r="I357">
            <v>4.8576749709999998</v>
          </cell>
          <cell r="J357">
            <v>13.975641294626035</v>
          </cell>
          <cell r="K357">
            <v>4.9404253909999998</v>
          </cell>
          <cell r="L357">
            <v>14.222676186120585</v>
          </cell>
          <cell r="M357">
            <v>5.01556201</v>
          </cell>
          <cell r="N357">
            <v>14.404474541437523</v>
          </cell>
          <cell r="O357">
            <v>5.0999029790000003</v>
          </cell>
          <cell r="P357">
            <v>14.627761832354434</v>
          </cell>
          <cell r="Q357">
            <v>5.19515672</v>
          </cell>
          <cell r="R357">
            <v>14.899320283617877</v>
          </cell>
          <cell r="S357">
            <v>5.2961091519999997</v>
          </cell>
          <cell r="T357">
            <v>15.077136929990104</v>
          </cell>
          <cell r="U357">
            <v>5.4122316430000001</v>
          </cell>
          <cell r="V357">
            <v>15.322371730749236</v>
          </cell>
          <cell r="W357">
            <v>5.538073603</v>
          </cell>
          <cell r="X357">
            <v>15.664522313686927</v>
          </cell>
          <cell r="Y357">
            <v>5.6779745479999999</v>
          </cell>
          <cell r="Z357">
            <v>17.127018646775767</v>
          </cell>
          <cell r="AA357">
            <v>6.3526068770000004</v>
          </cell>
          <cell r="AB357">
            <v>19.238439216666869</v>
          </cell>
          <cell r="AC357">
            <v>6.9261887130000002</v>
          </cell>
          <cell r="AD357">
            <v>20.655292033987926</v>
          </cell>
          <cell r="AE357">
            <v>7.2398115780000003</v>
          </cell>
          <cell r="AF357">
            <v>21.707680987978414</v>
          </cell>
          <cell r="AG357">
            <v>7.4049067339999999</v>
          </cell>
        </row>
        <row r="358">
          <cell r="B358" t="str">
            <v>WILLOWHOLME</v>
          </cell>
          <cell r="C358">
            <v>22.9</v>
          </cell>
          <cell r="D358">
            <v>20.5</v>
          </cell>
          <cell r="E358">
            <v>27</v>
          </cell>
          <cell r="F358">
            <v>10.347412419424355</v>
          </cell>
          <cell r="G358">
            <v>2.384904342</v>
          </cell>
          <cell r="H358">
            <v>10.14229495043721</v>
          </cell>
          <cell r="I358">
            <v>2.3904491659999998</v>
          </cell>
          <cell r="J358">
            <v>10.489905660421321</v>
          </cell>
          <cell r="K358">
            <v>2.443348147</v>
          </cell>
          <cell r="L358">
            <v>10.597804601557376</v>
          </cell>
          <cell r="M358">
            <v>2.5092362549999998</v>
          </cell>
          <cell r="N358">
            <v>10.756339994697873</v>
          </cell>
          <cell r="O358">
            <v>2.5971787059999998</v>
          </cell>
          <cell r="P358">
            <v>11.03169429094898</v>
          </cell>
          <cell r="Q358">
            <v>2.719514642</v>
          </cell>
          <cell r="R358">
            <v>11.245604214544803</v>
          </cell>
          <cell r="S358">
            <v>2.8576360520000001</v>
          </cell>
          <cell r="T358">
            <v>11.519610613324788</v>
          </cell>
          <cell r="U358">
            <v>3.0233895139999998</v>
          </cell>
          <cell r="V358">
            <v>11.781088940850561</v>
          </cell>
          <cell r="W358">
            <v>3.2166650360000002</v>
          </cell>
          <cell r="X358">
            <v>12.142879648109686</v>
          </cell>
          <cell r="Y358">
            <v>3.4222388050000001</v>
          </cell>
          <cell r="Z358">
            <v>13.708556286221523</v>
          </cell>
          <cell r="AA358">
            <v>4.4692832210000004</v>
          </cell>
          <cell r="AB358">
            <v>15.259110301043091</v>
          </cell>
          <cell r="AC358">
            <v>5.3970872510000003</v>
          </cell>
          <cell r="AD358">
            <v>15.927409330624471</v>
          </cell>
          <cell r="AE358">
            <v>5.8199701580000003</v>
          </cell>
          <cell r="AF358">
            <v>16.174556757905897</v>
          </cell>
          <cell r="AG358">
            <v>5.99207467</v>
          </cell>
        </row>
        <row r="359">
          <cell r="B359" t="str">
            <v>WILMSLOW</v>
          </cell>
          <cell r="C359">
            <v>17.5</v>
          </cell>
          <cell r="D359">
            <v>15.8</v>
          </cell>
          <cell r="E359">
            <v>21</v>
          </cell>
          <cell r="F359">
            <v>12.466774208428046</v>
          </cell>
          <cell r="G359">
            <v>3.9012811269999998</v>
          </cell>
          <cell r="H359">
            <v>12.38020027862389</v>
          </cell>
          <cell r="I359">
            <v>3.8380084330000002</v>
          </cell>
          <cell r="J359">
            <v>12.498722739736648</v>
          </cell>
          <cell r="K359">
            <v>3.903853759</v>
          </cell>
          <cell r="L359">
            <v>12.664481774773082</v>
          </cell>
          <cell r="M359">
            <v>3.969341064</v>
          </cell>
          <cell r="N359">
            <v>12.838558755125257</v>
          </cell>
          <cell r="O359">
            <v>4.0466162700000003</v>
          </cell>
          <cell r="P359">
            <v>13.067809877345688</v>
          </cell>
          <cell r="Q359">
            <v>4.1393798479999999</v>
          </cell>
          <cell r="R359">
            <v>13.303498931265771</v>
          </cell>
          <cell r="S359">
            <v>4.2397592489999996</v>
          </cell>
          <cell r="T359">
            <v>13.590584105749857</v>
          </cell>
          <cell r="U359">
            <v>4.3596602320000004</v>
          </cell>
          <cell r="V359">
            <v>13.866028867991236</v>
          </cell>
          <cell r="W359">
            <v>4.4916120050000004</v>
          </cell>
          <cell r="X359">
            <v>14.205156237102342</v>
          </cell>
          <cell r="Y359">
            <v>4.6401233199999998</v>
          </cell>
          <cell r="Z359">
            <v>15.667894748635858</v>
          </cell>
          <cell r="AA359">
            <v>5.373424558</v>
          </cell>
          <cell r="AB359">
            <v>17.034440750098987</v>
          </cell>
          <cell r="AC359">
            <v>5.9928882899999998</v>
          </cell>
          <cell r="AD359">
            <v>17.641515692148907</v>
          </cell>
          <cell r="AE359">
            <v>6.3250748999999997</v>
          </cell>
          <cell r="AF359">
            <v>17.973621988554875</v>
          </cell>
          <cell r="AG359">
            <v>6.507137363</v>
          </cell>
        </row>
        <row r="360">
          <cell r="B360" t="str">
            <v>WINDERMERE</v>
          </cell>
          <cell r="C360">
            <v>20.5</v>
          </cell>
          <cell r="D360">
            <v>18</v>
          </cell>
          <cell r="E360">
            <v>27</v>
          </cell>
          <cell r="F360">
            <v>13.215719414739782</v>
          </cell>
          <cell r="G360">
            <v>2.3637087339999998</v>
          </cell>
          <cell r="H360">
            <v>13.202225355459303</v>
          </cell>
          <cell r="I360">
            <v>2.385785415</v>
          </cell>
          <cell r="J360">
            <v>13.525703341203002</v>
          </cell>
          <cell r="K360">
            <v>2.4322353890000001</v>
          </cell>
          <cell r="L360">
            <v>13.712198023692709</v>
          </cell>
          <cell r="M360">
            <v>2.4905324389999999</v>
          </cell>
          <cell r="N360">
            <v>13.915496797556365</v>
          </cell>
          <cell r="O360">
            <v>2.5651339449999999</v>
          </cell>
          <cell r="P360">
            <v>14.248306506520231</v>
          </cell>
          <cell r="Q360">
            <v>2.659025175</v>
          </cell>
          <cell r="R360">
            <v>14.545950888206283</v>
          </cell>
          <cell r="S360">
            <v>2.764335059</v>
          </cell>
          <cell r="T360">
            <v>14.900508150959347</v>
          </cell>
          <cell r="U360">
            <v>2.8952236560000002</v>
          </cell>
          <cell r="V360">
            <v>15.201310214878227</v>
          </cell>
          <cell r="W360">
            <v>3.0405134290000002</v>
          </cell>
          <cell r="X360">
            <v>15.632648532390155</v>
          </cell>
          <cell r="Y360">
            <v>3.205919491</v>
          </cell>
          <cell r="Z360">
            <v>17.657234858386452</v>
          </cell>
          <cell r="AA360">
            <v>4.0087750020000001</v>
          </cell>
          <cell r="AB360">
            <v>20.542024997588001</v>
          </cell>
          <cell r="AC360">
            <v>4.7019429150000001</v>
          </cell>
          <cell r="AD360">
            <v>22.150587594775594</v>
          </cell>
          <cell r="AE360">
            <v>5.0726058600000004</v>
          </cell>
          <cell r="AF360">
            <v>23.151343643488566</v>
          </cell>
          <cell r="AG360">
            <v>5.2731579159999997</v>
          </cell>
        </row>
        <row r="361">
          <cell r="B361" t="str">
            <v>WINIFRED RD</v>
          </cell>
          <cell r="C361">
            <v>17.5</v>
          </cell>
          <cell r="D361">
            <v>15.8</v>
          </cell>
          <cell r="E361">
            <v>21</v>
          </cell>
          <cell r="F361">
            <v>11.764271780480557</v>
          </cell>
          <cell r="G361">
            <v>2.6907319260000002</v>
          </cell>
          <cell r="H361">
            <v>11.622713359670627</v>
          </cell>
          <cell r="I361">
            <v>2.6895030480000002</v>
          </cell>
          <cell r="J361">
            <v>11.705204191945242</v>
          </cell>
          <cell r="K361">
            <v>2.7422582750000002</v>
          </cell>
          <cell r="L361">
            <v>11.983078116142952</v>
          </cell>
          <cell r="M361">
            <v>2.807371098</v>
          </cell>
          <cell r="N361">
            <v>12.267762458603007</v>
          </cell>
          <cell r="O361">
            <v>2.8927066699999999</v>
          </cell>
          <cell r="P361">
            <v>12.463602260675264</v>
          </cell>
          <cell r="Q361">
            <v>3.004092542</v>
          </cell>
          <cell r="R361">
            <v>12.706951744261481</v>
          </cell>
          <cell r="S361">
            <v>3.131911031</v>
          </cell>
          <cell r="T361">
            <v>13.090906228516959</v>
          </cell>
          <cell r="U361">
            <v>3.2925413840000002</v>
          </cell>
          <cell r="V361">
            <v>13.484595908962932</v>
          </cell>
          <cell r="W361">
            <v>3.4751781080000002</v>
          </cell>
          <cell r="X361">
            <v>13.937732838149476</v>
          </cell>
          <cell r="Y361">
            <v>3.6867439260000001</v>
          </cell>
          <cell r="Z361">
            <v>15.83485070924314</v>
          </cell>
          <cell r="AA361">
            <v>4.7524414530000003</v>
          </cell>
          <cell r="AB361">
            <v>17.631300436110287</v>
          </cell>
          <cell r="AC361">
            <v>5.4858752620000004</v>
          </cell>
          <cell r="AD361">
            <v>18.47395198152973</v>
          </cell>
          <cell r="AE361">
            <v>5.828978566</v>
          </cell>
          <cell r="AF361">
            <v>18.893483288835547</v>
          </cell>
          <cell r="AG361">
            <v>6.0188616340000003</v>
          </cell>
        </row>
        <row r="362">
          <cell r="B362" t="str">
            <v>WITHINGTON</v>
          </cell>
          <cell r="C362">
            <v>17.5</v>
          </cell>
          <cell r="D362">
            <v>15.8</v>
          </cell>
          <cell r="E362">
            <v>21</v>
          </cell>
          <cell r="F362">
            <v>14.534933028194462</v>
          </cell>
          <cell r="G362">
            <v>3.6797157789999999</v>
          </cell>
          <cell r="H362">
            <v>14.439490189943285</v>
          </cell>
          <cell r="I362">
            <v>3.6537489019999998</v>
          </cell>
          <cell r="J362">
            <v>14.719436673486973</v>
          </cell>
          <cell r="K362">
            <v>3.7299665279999998</v>
          </cell>
          <cell r="L362">
            <v>14.987385064387825</v>
          </cell>
          <cell r="M362">
            <v>3.815517115</v>
          </cell>
          <cell r="N362">
            <v>15.346398695263126</v>
          </cell>
          <cell r="O362">
            <v>3.9220370770000001</v>
          </cell>
          <cell r="P362">
            <v>15.724366209040094</v>
          </cell>
          <cell r="Q362">
            <v>4.0565096199999999</v>
          </cell>
          <cell r="R362">
            <v>16.150264547204817</v>
          </cell>
          <cell r="S362">
            <v>4.2073399939999998</v>
          </cell>
          <cell r="T362">
            <v>16.636030702904485</v>
          </cell>
          <cell r="U362">
            <v>4.3895244460000002</v>
          </cell>
          <cell r="V362">
            <v>17.129042189888125</v>
          </cell>
          <cell r="W362">
            <v>4.5944687579999997</v>
          </cell>
          <cell r="X362">
            <v>17.711419761402198</v>
          </cell>
          <cell r="Y362">
            <v>4.8297331489999999</v>
          </cell>
          <cell r="Z362">
            <v>20.388080784610715</v>
          </cell>
          <cell r="AA362">
            <v>6.02590219</v>
          </cell>
          <cell r="AB362">
            <v>22.718984823340932</v>
          </cell>
          <cell r="AC362">
            <v>7.031058507</v>
          </cell>
          <cell r="AD362">
            <v>23.885888327327415</v>
          </cell>
          <cell r="AE362">
            <v>7.6124099879999996</v>
          </cell>
          <cell r="AF362">
            <v>24.584275541832675</v>
          </cell>
          <cell r="AG362">
            <v>7.9720626699999997</v>
          </cell>
        </row>
        <row r="363">
          <cell r="B363" t="str">
            <v>WITHYFOLD DRIVE</v>
          </cell>
          <cell r="C363">
            <v>35</v>
          </cell>
          <cell r="D363">
            <v>31.6</v>
          </cell>
          <cell r="E363">
            <v>42</v>
          </cell>
          <cell r="F363">
            <v>18.185257705367459</v>
          </cell>
          <cell r="G363">
            <v>4.5482952619999999</v>
          </cell>
          <cell r="H363">
            <v>18.079183729584784</v>
          </cell>
          <cell r="I363">
            <v>4.5301303749999997</v>
          </cell>
          <cell r="J363">
            <v>18.313151612283995</v>
          </cell>
          <cell r="K363">
            <v>4.6085845169999997</v>
          </cell>
          <cell r="L363">
            <v>18.591859529447962</v>
          </cell>
          <cell r="M363">
            <v>4.7018459139999997</v>
          </cell>
          <cell r="N363">
            <v>18.906509722092977</v>
          </cell>
          <cell r="O363">
            <v>4.8200264160000001</v>
          </cell>
          <cell r="P363">
            <v>19.297961916030097</v>
          </cell>
          <cell r="Q363">
            <v>4.9695970640000002</v>
          </cell>
          <cell r="R363">
            <v>19.657870476661245</v>
          </cell>
          <cell r="S363">
            <v>5.1367487089999999</v>
          </cell>
          <cell r="T363">
            <v>20.062917323625189</v>
          </cell>
          <cell r="U363">
            <v>5.343998429</v>
          </cell>
          <cell r="V363">
            <v>20.641472418521012</v>
          </cell>
          <cell r="W363">
            <v>5.5758780669999997</v>
          </cell>
          <cell r="X363">
            <v>21.207665066593009</v>
          </cell>
          <cell r="Y363">
            <v>5.8401807479999999</v>
          </cell>
          <cell r="Z363">
            <v>24.342929768879721</v>
          </cell>
          <cell r="AA363">
            <v>7.1606928390000002</v>
          </cell>
          <cell r="AB363">
            <v>26.844889231341607</v>
          </cell>
          <cell r="AC363">
            <v>8.287211353</v>
          </cell>
          <cell r="AD363">
            <v>27.838998647526015</v>
          </cell>
          <cell r="AE363">
            <v>8.8989516640000002</v>
          </cell>
          <cell r="AF363">
            <v>28.503059154358883</v>
          </cell>
          <cell r="AG363">
            <v>9.2574334070000006</v>
          </cell>
        </row>
        <row r="364">
          <cell r="B364" t="str">
            <v>WOODBINE ST</v>
          </cell>
          <cell r="C364">
            <v>17.5</v>
          </cell>
          <cell r="D364">
            <v>15.8</v>
          </cell>
          <cell r="E364">
            <v>21</v>
          </cell>
          <cell r="F364">
            <v>11.075194441119832</v>
          </cell>
          <cell r="G364">
            <v>2.1036904019999998</v>
          </cell>
          <cell r="H364">
            <v>10.960689833767699</v>
          </cell>
          <cell r="I364">
            <v>2.1324638990000002</v>
          </cell>
          <cell r="J364">
            <v>11.088726025252033</v>
          </cell>
          <cell r="K364">
            <v>2.2004766920000001</v>
          </cell>
          <cell r="L364">
            <v>11.238444972818062</v>
          </cell>
          <cell r="M364">
            <v>2.2862714450000001</v>
          </cell>
          <cell r="N364">
            <v>11.388287691786754</v>
          </cell>
          <cell r="O364">
            <v>2.3943057310000002</v>
          </cell>
          <cell r="P364">
            <v>11.597619930555322</v>
          </cell>
          <cell r="Q364">
            <v>2.5348528379999999</v>
          </cell>
          <cell r="R364">
            <v>11.776498005667927</v>
          </cell>
          <cell r="S364">
            <v>2.6873497249999998</v>
          </cell>
          <cell r="T364">
            <v>12.059141157146053</v>
          </cell>
          <cell r="U364">
            <v>2.8738039290000001</v>
          </cell>
          <cell r="V364">
            <v>12.25097385819034</v>
          </cell>
          <cell r="W364">
            <v>3.0777644319999999</v>
          </cell>
          <cell r="X364">
            <v>12.513352274152323</v>
          </cell>
          <cell r="Y364">
            <v>3.252242485</v>
          </cell>
          <cell r="Z364">
            <v>13.62409170952219</v>
          </cell>
          <cell r="AA364">
            <v>4.1793454280000004</v>
          </cell>
          <cell r="AB364">
            <v>14.791656684802861</v>
          </cell>
          <cell r="AC364">
            <v>4.9733689749999996</v>
          </cell>
          <cell r="AD364">
            <v>15.456457666698769</v>
          </cell>
          <cell r="AE364">
            <v>5.4184127269999998</v>
          </cell>
          <cell r="AF364">
            <v>15.895407663501439</v>
          </cell>
          <cell r="AG364">
            <v>5.6272359569999999</v>
          </cell>
        </row>
        <row r="365">
          <cell r="B365" t="str">
            <v>WOODFIELD RD</v>
          </cell>
          <cell r="C365">
            <v>22.9</v>
          </cell>
          <cell r="D365">
            <v>20.5</v>
          </cell>
          <cell r="E365">
            <v>27.5</v>
          </cell>
          <cell r="F365">
            <v>15.844260428940389</v>
          </cell>
          <cell r="G365">
            <v>5.1874711400000004</v>
          </cell>
          <cell r="H365">
            <v>15.903589331682227</v>
          </cell>
          <cell r="I365">
            <v>5.1491426779999996</v>
          </cell>
          <cell r="J365">
            <v>16.467736667491828</v>
          </cell>
          <cell r="K365">
            <v>5.2727425930000003</v>
          </cell>
          <cell r="L365">
            <v>16.826290444142195</v>
          </cell>
          <cell r="M365">
            <v>5.4000684850000003</v>
          </cell>
          <cell r="N365">
            <v>17.180328328023066</v>
          </cell>
          <cell r="O365">
            <v>5.5478717729999998</v>
          </cell>
          <cell r="P365">
            <v>17.661249448980527</v>
          </cell>
          <cell r="Q365">
            <v>5.7238544500000001</v>
          </cell>
          <cell r="R365">
            <v>18.220183800884797</v>
          </cell>
          <cell r="S365">
            <v>5.9140844320000001</v>
          </cell>
          <cell r="T365">
            <v>18.804657609705146</v>
          </cell>
          <cell r="U365">
            <v>6.1409076450000004</v>
          </cell>
          <cell r="V365">
            <v>19.406027668182539</v>
          </cell>
          <cell r="W365">
            <v>6.388406249</v>
          </cell>
          <cell r="X365">
            <v>20.129614975602138</v>
          </cell>
          <cell r="Y365">
            <v>6.6678424590000001</v>
          </cell>
          <cell r="Z365">
            <v>23.527442283733805</v>
          </cell>
          <cell r="AA365">
            <v>8.068836782</v>
          </cell>
          <cell r="AB365">
            <v>26.632789818485371</v>
          </cell>
          <cell r="AC365">
            <v>9.2645828740000002</v>
          </cell>
          <cell r="AD365">
            <v>28.259845339593944</v>
          </cell>
          <cell r="AE365">
            <v>9.9393651609999996</v>
          </cell>
          <cell r="AF365">
            <v>29.286161156029721</v>
          </cell>
          <cell r="AG365">
            <v>10.342213449999999</v>
          </cell>
        </row>
        <row r="366">
          <cell r="B366" t="str">
            <v>WOODHILL LANE</v>
          </cell>
          <cell r="C366">
            <v>9</v>
          </cell>
          <cell r="D366">
            <v>9</v>
          </cell>
          <cell r="E366">
            <v>10</v>
          </cell>
          <cell r="F366">
            <v>8.3935916325342639</v>
          </cell>
          <cell r="G366">
            <v>2.0601509619999998</v>
          </cell>
          <cell r="H366">
            <v>8.2957092575472018</v>
          </cell>
          <cell r="I366">
            <v>2.0498230639999999</v>
          </cell>
          <cell r="J366">
            <v>8.4615555471948287</v>
          </cell>
          <cell r="K366">
            <v>2.0907806120000001</v>
          </cell>
          <cell r="L366">
            <v>8.6182541304743712</v>
          </cell>
          <cell r="M366">
            <v>2.1349879930000002</v>
          </cell>
          <cell r="N366">
            <v>8.7759428099332641</v>
          </cell>
          <cell r="O366">
            <v>2.1884627270000001</v>
          </cell>
          <cell r="P366">
            <v>8.9596063304630142</v>
          </cell>
          <cell r="Q366">
            <v>2.2512116369999999</v>
          </cell>
          <cell r="R366">
            <v>9.1669294987784689</v>
          </cell>
          <cell r="S366">
            <v>2.318767571</v>
          </cell>
          <cell r="T366">
            <v>9.3654411799592197</v>
          </cell>
          <cell r="U366">
            <v>2.3983347290000001</v>
          </cell>
          <cell r="V366">
            <v>9.5715863943430026</v>
          </cell>
          <cell r="W366">
            <v>2.4830266139999999</v>
          </cell>
          <cell r="X366">
            <v>9.7868500239454388</v>
          </cell>
          <cell r="Y366">
            <v>2.5755077019999999</v>
          </cell>
          <cell r="Z366">
            <v>11.143262101077386</v>
          </cell>
          <cell r="AA366">
            <v>2.9649152110000001</v>
          </cell>
          <cell r="AB366">
            <v>13.051122094593618</v>
          </cell>
          <cell r="AC366">
            <v>3.2649811400000002</v>
          </cell>
          <cell r="AD366">
            <v>14.37275797101576</v>
          </cell>
          <cell r="AE366">
            <v>3.414737106</v>
          </cell>
          <cell r="AF366">
            <v>14.660486857138238</v>
          </cell>
          <cell r="AG366">
            <v>3.4879017320000001</v>
          </cell>
        </row>
        <row r="367">
          <cell r="B367" t="str">
            <v>WOODHOUSE PARK</v>
          </cell>
          <cell r="C367">
            <v>17.5</v>
          </cell>
          <cell r="D367">
            <v>15.8</v>
          </cell>
          <cell r="E367">
            <v>21</v>
          </cell>
          <cell r="F367">
            <v>11.440480696720661</v>
          </cell>
          <cell r="G367">
            <v>4.1421511000000004</v>
          </cell>
          <cell r="H367">
            <v>11.37347991179398</v>
          </cell>
          <cell r="I367">
            <v>4.083328775</v>
          </cell>
          <cell r="J367">
            <v>11.49487049363716</v>
          </cell>
          <cell r="K367">
            <v>4.1598706569999999</v>
          </cell>
          <cell r="L367">
            <v>11.675745516142284</v>
          </cell>
          <cell r="M367">
            <v>4.2353143830000004</v>
          </cell>
          <cell r="N367">
            <v>11.859392054640233</v>
          </cell>
          <cell r="O367">
            <v>4.3234066840000001</v>
          </cell>
          <cell r="P367">
            <v>12.111106819328112</v>
          </cell>
          <cell r="Q367">
            <v>4.4269002630000003</v>
          </cell>
          <cell r="R367">
            <v>12.369853369071944</v>
          </cell>
          <cell r="S367">
            <v>4.5386185140000004</v>
          </cell>
          <cell r="T367">
            <v>12.683239710837219</v>
          </cell>
          <cell r="U367">
            <v>4.6680427809999996</v>
          </cell>
          <cell r="V367">
            <v>12.967917904352163</v>
          </cell>
          <cell r="W367">
            <v>4.8087085170000003</v>
          </cell>
          <cell r="X367">
            <v>13.338630629455018</v>
          </cell>
          <cell r="Y367">
            <v>4.9643743569999996</v>
          </cell>
          <cell r="Z367">
            <v>14.916338146674677</v>
          </cell>
          <cell r="AA367">
            <v>5.7281716500000002</v>
          </cell>
          <cell r="AB367">
            <v>16.376036558615063</v>
          </cell>
          <cell r="AC367">
            <v>6.3667389490000001</v>
          </cell>
          <cell r="AD367">
            <v>17.299820601706337</v>
          </cell>
          <cell r="AE367">
            <v>6.7399514859999998</v>
          </cell>
          <cell r="AF367">
            <v>17.938195397253743</v>
          </cell>
          <cell r="AG367">
            <v>6.9644203469999999</v>
          </cell>
        </row>
        <row r="368">
          <cell r="B368" t="str">
            <v>WOODLEY</v>
          </cell>
          <cell r="C368">
            <v>22.9</v>
          </cell>
          <cell r="D368">
            <v>20.5</v>
          </cell>
          <cell r="E368">
            <v>27.5</v>
          </cell>
          <cell r="F368">
            <v>12.769010976660153</v>
          </cell>
          <cell r="G368">
            <v>5.894740219</v>
          </cell>
          <cell r="H368">
            <v>12.706422028442155</v>
          </cell>
          <cell r="I368">
            <v>5.7891317769999997</v>
          </cell>
          <cell r="J368">
            <v>12.690300403310411</v>
          </cell>
          <cell r="K368">
            <v>5.8536105320000003</v>
          </cell>
          <cell r="L368">
            <v>12.969233353830587</v>
          </cell>
          <cell r="M368">
            <v>5.9097813329999997</v>
          </cell>
          <cell r="N368">
            <v>13.099650154070421</v>
          </cell>
          <cell r="O368">
            <v>5.9761577470000002</v>
          </cell>
          <cell r="P368">
            <v>13.228223102970027</v>
          </cell>
          <cell r="Q368">
            <v>6.0541906320000001</v>
          </cell>
          <cell r="R368">
            <v>13.364332799956221</v>
          </cell>
          <cell r="S368">
            <v>6.1370142640000003</v>
          </cell>
          <cell r="T368">
            <v>13.541149775438605</v>
          </cell>
          <cell r="U368">
            <v>6.2312193770000004</v>
          </cell>
          <cell r="V368">
            <v>13.64391495235644</v>
          </cell>
          <cell r="W368">
            <v>6.3336402310000004</v>
          </cell>
          <cell r="X368">
            <v>13.794388136091666</v>
          </cell>
          <cell r="Y368">
            <v>6.4492132309999999</v>
          </cell>
          <cell r="Z368">
            <v>14.451048129663894</v>
          </cell>
          <cell r="AA368">
            <v>6.9751558500000002</v>
          </cell>
          <cell r="AB368">
            <v>15.604014931001888</v>
          </cell>
          <cell r="AC368">
            <v>7.384470125</v>
          </cell>
          <cell r="AD368">
            <v>16.910701214114852</v>
          </cell>
          <cell r="AE368">
            <v>7.5905211440000002</v>
          </cell>
          <cell r="AF368">
            <v>18.015067937331132</v>
          </cell>
          <cell r="AG368">
            <v>7.683166462</v>
          </cell>
        </row>
        <row r="369">
          <cell r="B369" t="str">
            <v>WOOLFOLD</v>
          </cell>
          <cell r="C369">
            <v>22.9</v>
          </cell>
          <cell r="D369">
            <v>20.5</v>
          </cell>
          <cell r="E369">
            <v>27</v>
          </cell>
          <cell r="F369">
            <v>11.696200954819689</v>
          </cell>
          <cell r="G369">
            <v>1.9834401909999999</v>
          </cell>
          <cell r="H369">
            <v>11.449325339664005</v>
          </cell>
          <cell r="I369">
            <v>1.9643884460000001</v>
          </cell>
          <cell r="J369">
            <v>11.737368356235274</v>
          </cell>
          <cell r="K369">
            <v>2.018514428</v>
          </cell>
          <cell r="L369">
            <v>11.959820756041241</v>
          </cell>
          <cell r="M369">
            <v>2.0826082499999998</v>
          </cell>
          <cell r="N369">
            <v>12.208302550298681</v>
          </cell>
          <cell r="O369">
            <v>2.1624403210000001</v>
          </cell>
          <cell r="P369">
            <v>12.435477258847747</v>
          </cell>
          <cell r="Q369">
            <v>2.264533916</v>
          </cell>
          <cell r="R369">
            <v>12.792513082326133</v>
          </cell>
          <cell r="S369">
            <v>2.3814121400000001</v>
          </cell>
          <cell r="T369">
            <v>13.100843927396427</v>
          </cell>
          <cell r="U369">
            <v>2.5299339999999999</v>
          </cell>
          <cell r="V369">
            <v>13.390013393373236</v>
          </cell>
          <cell r="W369">
            <v>2.69924505</v>
          </cell>
          <cell r="X369">
            <v>13.816083017838736</v>
          </cell>
          <cell r="Y369">
            <v>2.8950130330000001</v>
          </cell>
          <cell r="Z369">
            <v>15.487893155186089</v>
          </cell>
          <cell r="AA369">
            <v>3.934269826</v>
          </cell>
          <cell r="AB369">
            <v>16.721678004358424</v>
          </cell>
          <cell r="AC369">
            <v>4.8606931910000002</v>
          </cell>
          <cell r="AD369">
            <v>17.156316701533278</v>
          </cell>
          <cell r="AE369">
            <v>5.20046915</v>
          </cell>
          <cell r="AF369">
            <v>17.033482736092374</v>
          </cell>
          <cell r="AG369">
            <v>5.3796825840000002</v>
          </cell>
        </row>
        <row r="370">
          <cell r="B370" t="str">
            <v>WORDSWORTH ST</v>
          </cell>
          <cell r="C370">
            <v>22.9</v>
          </cell>
          <cell r="D370">
            <v>20.5</v>
          </cell>
          <cell r="E370">
            <v>27.5</v>
          </cell>
          <cell r="F370">
            <v>12.696890048767521</v>
          </cell>
          <cell r="G370">
            <v>3.7782382839999999</v>
          </cell>
          <cell r="H370">
            <v>12.561786961297258</v>
          </cell>
          <cell r="I370">
            <v>3.7417942989999999</v>
          </cell>
          <cell r="J370">
            <v>12.786813881327591</v>
          </cell>
          <cell r="K370">
            <v>3.8049036699999998</v>
          </cell>
          <cell r="L370">
            <v>13.023077637538227</v>
          </cell>
          <cell r="M370">
            <v>3.8803837419999998</v>
          </cell>
          <cell r="N370">
            <v>13.294002082112893</v>
          </cell>
          <cell r="O370">
            <v>3.9789702189999998</v>
          </cell>
          <cell r="P370">
            <v>13.578406791631309</v>
          </cell>
          <cell r="Q370">
            <v>4.1056541800000002</v>
          </cell>
          <cell r="R370">
            <v>13.931313563782522</v>
          </cell>
          <cell r="S370">
            <v>4.2518150449999998</v>
          </cell>
          <cell r="T370">
            <v>14.304064099681447</v>
          </cell>
          <cell r="U370">
            <v>4.4379304299999998</v>
          </cell>
          <cell r="V370">
            <v>14.611607172340156</v>
          </cell>
          <cell r="W370">
            <v>4.6498285700000004</v>
          </cell>
          <cell r="X370">
            <v>15.135241970183644</v>
          </cell>
          <cell r="Y370">
            <v>4.8952453990000002</v>
          </cell>
          <cell r="Z370">
            <v>17.419020432141586</v>
          </cell>
          <cell r="AA370">
            <v>6.1784918969999998</v>
          </cell>
          <cell r="AB370">
            <v>19.34071746749153</v>
          </cell>
          <cell r="AC370">
            <v>7.0107325249999999</v>
          </cell>
          <cell r="AD370">
            <v>20.098948083126835</v>
          </cell>
          <cell r="AE370">
            <v>7.3072442520000003</v>
          </cell>
          <cell r="AF370">
            <v>20.291811937160027</v>
          </cell>
          <cell r="AG370">
            <v>7.4582355439999999</v>
          </cell>
        </row>
        <row r="371">
          <cell r="B371" t="str">
            <v>WORSLEY MESNES</v>
          </cell>
          <cell r="C371">
            <v>22.9</v>
          </cell>
          <cell r="D371">
            <v>20.5</v>
          </cell>
          <cell r="E371">
            <v>27.5</v>
          </cell>
          <cell r="F371">
            <v>9.1833325645449619</v>
          </cell>
          <cell r="G371">
            <v>1.6439842090000001</v>
          </cell>
          <cell r="H371">
            <v>9.125624446954248</v>
          </cell>
          <cell r="I371">
            <v>1.6479155139999999</v>
          </cell>
          <cell r="J371">
            <v>9.2512737141015755</v>
          </cell>
          <cell r="K371">
            <v>1.686885357</v>
          </cell>
          <cell r="L371">
            <v>9.3960910964598039</v>
          </cell>
          <cell r="M371">
            <v>1.737372777</v>
          </cell>
          <cell r="N371">
            <v>10.408251855232521</v>
          </cell>
          <cell r="O371">
            <v>1.8056273060000001</v>
          </cell>
          <cell r="P371">
            <v>11.476046310710787</v>
          </cell>
          <cell r="Q371">
            <v>1.8985038759999999</v>
          </cell>
          <cell r="R371">
            <v>13.769846507030666</v>
          </cell>
          <cell r="S371">
            <v>2.007218323</v>
          </cell>
          <cell r="T371">
            <v>16.120815047282921</v>
          </cell>
          <cell r="U371">
            <v>2.1470232779999998</v>
          </cell>
          <cell r="V371">
            <v>17.663366875207792</v>
          </cell>
          <cell r="W371">
            <v>2.3080835660000001</v>
          </cell>
          <cell r="X371">
            <v>19.255032346973366</v>
          </cell>
          <cell r="Y371">
            <v>2.4948017290000002</v>
          </cell>
          <cell r="Z371">
            <v>21.799677590902519</v>
          </cell>
          <cell r="AA371">
            <v>3.3186811189999998</v>
          </cell>
          <cell r="AB371">
            <v>23.11021117251045</v>
          </cell>
          <cell r="AC371">
            <v>3.7817818239999998</v>
          </cell>
          <cell r="AD371">
            <v>23.522978720775825</v>
          </cell>
          <cell r="AE371">
            <v>3.9960955450000002</v>
          </cell>
          <cell r="AF371">
            <v>23.540439808479718</v>
          </cell>
          <cell r="AG371">
            <v>4.0975499390000003</v>
          </cell>
        </row>
        <row r="372">
          <cell r="B372" t="str">
            <v>WRIGHTINGTON</v>
          </cell>
          <cell r="C372">
            <v>22.9</v>
          </cell>
          <cell r="D372">
            <v>20.5</v>
          </cell>
          <cell r="E372">
            <v>27.5</v>
          </cell>
          <cell r="F372">
            <v>11.247696713132381</v>
          </cell>
          <cell r="G372">
            <v>2.9745066759999998</v>
          </cell>
          <cell r="H372">
            <v>11.345265853739484</v>
          </cell>
          <cell r="I372">
            <v>2.9695206299999999</v>
          </cell>
          <cell r="J372">
            <v>11.732176113528302</v>
          </cell>
          <cell r="K372">
            <v>3.0529862240000001</v>
          </cell>
          <cell r="L372">
            <v>12.00264522376278</v>
          </cell>
          <cell r="M372">
            <v>3.1468095539999998</v>
          </cell>
          <cell r="N372">
            <v>12.306814441820418</v>
          </cell>
          <cell r="O372">
            <v>3.2601102470000001</v>
          </cell>
          <cell r="P372">
            <v>12.737240559384899</v>
          </cell>
          <cell r="Q372">
            <v>3.3998170760000002</v>
          </cell>
          <cell r="R372">
            <v>13.189100898017776</v>
          </cell>
          <cell r="S372">
            <v>3.5546204229999998</v>
          </cell>
          <cell r="T372">
            <v>13.668456701941174</v>
          </cell>
          <cell r="U372">
            <v>3.7445532799999999</v>
          </cell>
          <cell r="V372">
            <v>14.132045078309176</v>
          </cell>
          <cell r="W372">
            <v>3.9544941429999998</v>
          </cell>
          <cell r="X372">
            <v>14.729451162372124</v>
          </cell>
          <cell r="Y372">
            <v>4.1924057440000002</v>
          </cell>
          <cell r="Z372">
            <v>17.794322743327719</v>
          </cell>
          <cell r="AA372">
            <v>5.4363254029999997</v>
          </cell>
          <cell r="AB372">
            <v>20.58920003347604</v>
          </cell>
          <cell r="AC372">
            <v>6.5324770110000001</v>
          </cell>
          <cell r="AD372">
            <v>21.727406726308757</v>
          </cell>
          <cell r="AE372">
            <v>7.1409444139999998</v>
          </cell>
          <cell r="AF372">
            <v>22.168635033158417</v>
          </cell>
          <cell r="AG372">
            <v>7.4944861510000003</v>
          </cell>
        </row>
        <row r="373">
          <cell r="B373" t="str">
            <v>YEALAND</v>
          </cell>
          <cell r="C373">
            <v>4</v>
          </cell>
          <cell r="D373">
            <v>4</v>
          </cell>
          <cell r="E373">
            <v>12</v>
          </cell>
          <cell r="F373">
            <v>3.2556222302186848</v>
          </cell>
          <cell r="G373">
            <v>0.60192507699999998</v>
          </cell>
          <cell r="H373">
            <v>3.176559568924175</v>
          </cell>
          <cell r="I373">
            <v>0.60342786199999998</v>
          </cell>
          <cell r="J373">
            <v>3.2404632018907273</v>
          </cell>
          <cell r="K373">
            <v>0.62182803499999995</v>
          </cell>
          <cell r="L373">
            <v>3.2744694203385771</v>
          </cell>
          <cell r="M373">
            <v>0.64340751900000004</v>
          </cell>
          <cell r="N373">
            <v>3.3086920819846504</v>
          </cell>
          <cell r="O373">
            <v>0.66958298999999999</v>
          </cell>
          <cell r="P373">
            <v>3.3478464158320365</v>
          </cell>
          <cell r="Q373">
            <v>0.70173230399999997</v>
          </cell>
          <cell r="R373">
            <v>3.4351001969274368</v>
          </cell>
          <cell r="S373">
            <v>0.73577070600000005</v>
          </cell>
          <cell r="T373">
            <v>3.4971814764976479</v>
          </cell>
          <cell r="U373">
            <v>0.77720477499999996</v>
          </cell>
          <cell r="V373">
            <v>3.5361196778880575</v>
          </cell>
          <cell r="W373">
            <v>0.814674491</v>
          </cell>
          <cell r="X373">
            <v>3.5917738153997303</v>
          </cell>
          <cell r="Y373">
            <v>0.84742180899999997</v>
          </cell>
          <cell r="Z373">
            <v>3.981455024437011</v>
          </cell>
          <cell r="AA373">
            <v>1.0152347049999999</v>
          </cell>
          <cell r="AB373">
            <v>4.535515033741488</v>
          </cell>
          <cell r="AC373">
            <v>1.1624528949999999</v>
          </cell>
          <cell r="AD373">
            <v>4.7974028067915047</v>
          </cell>
          <cell r="AE373">
            <v>1.238126244</v>
          </cell>
          <cell r="AF373">
            <v>4.9775035459653747</v>
          </cell>
          <cell r="AG373">
            <v>1.2758026899999999</v>
          </cell>
        </row>
        <row r="377">
          <cell r="B377" t="str">
            <v>NameLTDS_BSP</v>
          </cell>
          <cell r="C377" t="str">
            <v>Firm (dem/w)</v>
          </cell>
          <cell r="D377" t="str">
            <v>Firm (dem/s)</v>
          </cell>
          <cell r="E377" t="str">
            <v>NonFirm (all)</v>
          </cell>
          <cell r="F377" t="str">
            <v>Max Demand</v>
          </cell>
          <cell r="G377" t="str">
            <v>Min Demand</v>
          </cell>
          <cell r="H377" t="str">
            <v>Max Demand</v>
          </cell>
          <cell r="I377" t="str">
            <v>Min Demand</v>
          </cell>
          <cell r="J377" t="str">
            <v>Max Demand</v>
          </cell>
          <cell r="K377" t="str">
            <v>Min Demand</v>
          </cell>
          <cell r="L377" t="str">
            <v>Max Demand</v>
          </cell>
          <cell r="M377" t="str">
            <v>Min Demand</v>
          </cell>
          <cell r="N377" t="str">
            <v>Max Demand</v>
          </cell>
          <cell r="O377" t="str">
            <v>Min Demand</v>
          </cell>
          <cell r="P377" t="str">
            <v>Max Demand</v>
          </cell>
          <cell r="Q377" t="str">
            <v>Min Demand</v>
          </cell>
          <cell r="R377" t="str">
            <v>Max Demand</v>
          </cell>
          <cell r="S377" t="str">
            <v>Min Demand</v>
          </cell>
          <cell r="T377" t="str">
            <v>Max Demand</v>
          </cell>
          <cell r="U377" t="str">
            <v>Min Demand</v>
          </cell>
          <cell r="V377" t="str">
            <v>Max Demand</v>
          </cell>
          <cell r="W377" t="str">
            <v>Min Demand</v>
          </cell>
          <cell r="X377" t="str">
            <v>Max Demand</v>
          </cell>
          <cell r="Y377" t="str">
            <v>Min Demand</v>
          </cell>
          <cell r="Z377" t="str">
            <v>Max Demand</v>
          </cell>
          <cell r="AA377" t="str">
            <v>Min Demand</v>
          </cell>
          <cell r="AB377" t="str">
            <v>Max Demand</v>
          </cell>
          <cell r="AC377" t="str">
            <v>Min Demand</v>
          </cell>
          <cell r="AD377" t="str">
            <v>Max Demand</v>
          </cell>
          <cell r="AE377" t="str">
            <v>Min Demand</v>
          </cell>
          <cell r="AF377" t="str">
            <v>Max Demand</v>
          </cell>
          <cell r="AG377" t="str">
            <v>Min Demand</v>
          </cell>
        </row>
        <row r="378">
          <cell r="B378" t="str">
            <v>ADSWOOD</v>
          </cell>
          <cell r="C378">
            <v>117</v>
          </cell>
          <cell r="D378">
            <v>103.5</v>
          </cell>
          <cell r="E378">
            <v>135</v>
          </cell>
          <cell r="F378">
            <v>52.398744202873708</v>
          </cell>
          <cell r="G378">
            <v>15.444909279999999</v>
          </cell>
          <cell r="H378">
            <v>52.02337556507068</v>
          </cell>
          <cell r="I378">
            <v>15.27803362</v>
          </cell>
          <cell r="J378">
            <v>52.797463978270102</v>
          </cell>
          <cell r="K378">
            <v>15.54036337</v>
          </cell>
          <cell r="L378">
            <v>53.506463621127878</v>
          </cell>
          <cell r="M378">
            <v>15.825563280000001</v>
          </cell>
          <cell r="N378">
            <v>54.373143477073249</v>
          </cell>
          <cell r="O378">
            <v>16.17786838</v>
          </cell>
          <cell r="P378">
            <v>55.412699802732668</v>
          </cell>
          <cell r="Q378">
            <v>16.613027370000001</v>
          </cell>
          <cell r="R378">
            <v>56.488687809862988</v>
          </cell>
          <cell r="S378">
            <v>17.099587939999999</v>
          </cell>
          <cell r="T378">
            <v>57.746246666771874</v>
          </cell>
          <cell r="U378">
            <v>17.69797076</v>
          </cell>
          <cell r="V378">
            <v>59.125258731873998</v>
          </cell>
          <cell r="W378">
            <v>18.364262889999999</v>
          </cell>
          <cell r="X378">
            <v>60.634469265390791</v>
          </cell>
          <cell r="Y378">
            <v>19.12151154</v>
          </cell>
          <cell r="Z378">
            <v>67.890349776209746</v>
          </cell>
          <cell r="AA378">
            <v>22.948864050000001</v>
          </cell>
          <cell r="AB378">
            <v>74.719054297869249</v>
          </cell>
          <cell r="AC378">
            <v>26.275175709999999</v>
          </cell>
          <cell r="AD378">
            <v>77.803334358750917</v>
          </cell>
          <cell r="AE378">
            <v>28.131363310000001</v>
          </cell>
          <cell r="AF378">
            <v>79.155801800024037</v>
          </cell>
          <cell r="AG378">
            <v>29.192783639999998</v>
          </cell>
        </row>
        <row r="379">
          <cell r="B379" t="str">
            <v>AGECROFT</v>
          </cell>
          <cell r="C379">
            <v>78</v>
          </cell>
          <cell r="D379">
            <v>69</v>
          </cell>
          <cell r="E379">
            <v>90</v>
          </cell>
          <cell r="F379">
            <v>55.355353534996489</v>
          </cell>
          <cell r="G379">
            <v>18.532677029999999</v>
          </cell>
          <cell r="H379">
            <v>57.603995554979299</v>
          </cell>
          <cell r="I379">
            <v>18.68128875</v>
          </cell>
          <cell r="J379">
            <v>61.221422880240205</v>
          </cell>
          <cell r="K379">
            <v>19.01111435</v>
          </cell>
          <cell r="L379">
            <v>70.21022551301661</v>
          </cell>
          <cell r="M379">
            <v>19.368521139999999</v>
          </cell>
          <cell r="N379">
            <v>79.326682541760022</v>
          </cell>
          <cell r="O379">
            <v>19.801249429999999</v>
          </cell>
          <cell r="P379">
            <v>86.048022800449274</v>
          </cell>
          <cell r="Q379">
            <v>20.332922</v>
          </cell>
          <cell r="R379">
            <v>87.363686070571674</v>
          </cell>
          <cell r="S379">
            <v>20.915059960000001</v>
          </cell>
          <cell r="T379">
            <v>88.953458019100452</v>
          </cell>
          <cell r="U379">
            <v>21.603098030000002</v>
          </cell>
          <cell r="V379">
            <v>90.596554149362788</v>
          </cell>
          <cell r="W379">
            <v>22.3370514</v>
          </cell>
          <cell r="X379">
            <v>92.450381063071802</v>
          </cell>
          <cell r="Y379">
            <v>23.165764490000001</v>
          </cell>
          <cell r="Z379">
            <v>101.46606890519797</v>
          </cell>
          <cell r="AA379">
            <v>27.356002190000002</v>
          </cell>
          <cell r="AB379">
            <v>109.88568447214047</v>
          </cell>
          <cell r="AC379">
            <v>30.990366049999999</v>
          </cell>
          <cell r="AD379">
            <v>113.70423114248439</v>
          </cell>
          <cell r="AE379">
            <v>33.032426520000001</v>
          </cell>
          <cell r="AF379">
            <v>115.64976976703321</v>
          </cell>
          <cell r="AG379">
            <v>34.266180400000003</v>
          </cell>
        </row>
        <row r="380">
          <cell r="B380" t="str">
            <v>ALTRINCHAM</v>
          </cell>
          <cell r="C380">
            <v>117</v>
          </cell>
          <cell r="D380">
            <v>103.5</v>
          </cell>
          <cell r="E380">
            <v>135</v>
          </cell>
          <cell r="F380">
            <v>55.589922932993545</v>
          </cell>
          <cell r="G380">
            <v>16.291650099999998</v>
          </cell>
          <cell r="H380">
            <v>56.084850870783988</v>
          </cell>
          <cell r="I380">
            <v>16.11827795</v>
          </cell>
          <cell r="J380">
            <v>57.771698606823108</v>
          </cell>
          <cell r="K380">
            <v>16.42925455</v>
          </cell>
          <cell r="L380">
            <v>58.840590778535088</v>
          </cell>
          <cell r="M380">
            <v>16.771394990000001</v>
          </cell>
          <cell r="N380">
            <v>60.055705181334936</v>
          </cell>
          <cell r="O380">
            <v>17.193350330000001</v>
          </cell>
          <cell r="P380">
            <v>61.546886368525179</v>
          </cell>
          <cell r="Q380">
            <v>17.71819322</v>
          </cell>
          <cell r="R380">
            <v>63.086690843651084</v>
          </cell>
          <cell r="S380">
            <v>18.3023852</v>
          </cell>
          <cell r="T380">
            <v>64.813855544668002</v>
          </cell>
          <cell r="U380">
            <v>19.025458489999998</v>
          </cell>
          <cell r="V380">
            <v>66.662551172530172</v>
          </cell>
          <cell r="W380">
            <v>19.83782935</v>
          </cell>
          <cell r="X380">
            <v>68.680541977027119</v>
          </cell>
          <cell r="Y380">
            <v>20.762556419999999</v>
          </cell>
          <cell r="Z380">
            <v>78.115777051244791</v>
          </cell>
          <cell r="AA380">
            <v>25.496610180000001</v>
          </cell>
          <cell r="AB380">
            <v>86.266002688373376</v>
          </cell>
          <cell r="AC380">
            <v>29.640662119999998</v>
          </cell>
          <cell r="AD380">
            <v>89.802802375935158</v>
          </cell>
          <cell r="AE380">
            <v>31.99114016</v>
          </cell>
          <cell r="AF380">
            <v>91.276237686088237</v>
          </cell>
          <cell r="AG380">
            <v>33.37210133</v>
          </cell>
        </row>
        <row r="381">
          <cell r="B381" t="str">
            <v>ATHERTON</v>
          </cell>
          <cell r="C381">
            <v>117</v>
          </cell>
          <cell r="D381">
            <v>103.5</v>
          </cell>
          <cell r="E381">
            <v>135</v>
          </cell>
          <cell r="F381">
            <v>84.151384254137653</v>
          </cell>
          <cell r="G381">
            <v>29.878506850000001</v>
          </cell>
          <cell r="H381">
            <v>84.665996723046547</v>
          </cell>
          <cell r="I381">
            <v>29.546136560000001</v>
          </cell>
          <cell r="J381">
            <v>92.125781837774426</v>
          </cell>
          <cell r="K381">
            <v>29.95551055</v>
          </cell>
          <cell r="L381">
            <v>98.981691959332935</v>
          </cell>
          <cell r="M381">
            <v>30.400265170000001</v>
          </cell>
          <cell r="N381">
            <v>101.05363823280253</v>
          </cell>
          <cell r="O381">
            <v>30.965416479999998</v>
          </cell>
          <cell r="P381">
            <v>103.50106396559933</v>
          </cell>
          <cell r="Q381">
            <v>31.679864869999999</v>
          </cell>
          <cell r="R381">
            <v>106.86501568092055</v>
          </cell>
          <cell r="S381">
            <v>32.495618159999999</v>
          </cell>
          <cell r="T381">
            <v>110.56628149004089</v>
          </cell>
          <cell r="U381">
            <v>33.517577899999999</v>
          </cell>
          <cell r="V381">
            <v>113.89739104846657</v>
          </cell>
          <cell r="W381">
            <v>34.675250009999999</v>
          </cell>
          <cell r="X381">
            <v>117.53804086541405</v>
          </cell>
          <cell r="Y381">
            <v>36.00918222</v>
          </cell>
          <cell r="Z381">
            <v>132.07274443143746</v>
          </cell>
          <cell r="AA381">
            <v>43.026967990000003</v>
          </cell>
          <cell r="AB381">
            <v>144.17066846978372</v>
          </cell>
          <cell r="AC381">
            <v>49.211517020000002</v>
          </cell>
          <cell r="AD381">
            <v>149.15740453918622</v>
          </cell>
          <cell r="AE381">
            <v>52.670921440000001</v>
          </cell>
          <cell r="AF381">
            <v>150.84247484599314</v>
          </cell>
          <cell r="AG381">
            <v>54.610944850000003</v>
          </cell>
        </row>
        <row r="382">
          <cell r="B382" t="str">
            <v>BARROW &amp; SANDGATE</v>
          </cell>
          <cell r="C382">
            <v>124</v>
          </cell>
          <cell r="D382">
            <v>112</v>
          </cell>
          <cell r="E382">
            <v>164</v>
          </cell>
          <cell r="F382">
            <v>67.608267666849642</v>
          </cell>
          <cell r="G382">
            <v>26.61630989</v>
          </cell>
          <cell r="H382">
            <v>67.352991537848595</v>
          </cell>
          <cell r="I382">
            <v>26.186530309999998</v>
          </cell>
          <cell r="J382">
            <v>72.015871058380426</v>
          </cell>
          <cell r="K382">
            <v>26.33618002</v>
          </cell>
          <cell r="L382">
            <v>76.563242009415831</v>
          </cell>
          <cell r="M382">
            <v>26.493502320000001</v>
          </cell>
          <cell r="N382">
            <v>79.723684089244756</v>
          </cell>
          <cell r="O382">
            <v>26.6817989</v>
          </cell>
          <cell r="P382">
            <v>80.238042681807684</v>
          </cell>
          <cell r="Q382">
            <v>26.949343729999999</v>
          </cell>
          <cell r="R382">
            <v>80.765348617366598</v>
          </cell>
          <cell r="S382">
            <v>27.25485067</v>
          </cell>
          <cell r="T382">
            <v>81.387753405363185</v>
          </cell>
          <cell r="U382">
            <v>27.63793828</v>
          </cell>
          <cell r="V382">
            <v>82.025797182635813</v>
          </cell>
          <cell r="W382">
            <v>28.077330119999999</v>
          </cell>
          <cell r="X382">
            <v>82.703508377577734</v>
          </cell>
          <cell r="Y382">
            <v>28.610409950000001</v>
          </cell>
          <cell r="Z382">
            <v>84.871287400495518</v>
          </cell>
          <cell r="AA382">
            <v>31.475443330000001</v>
          </cell>
          <cell r="AB382">
            <v>86.200796716618285</v>
          </cell>
          <cell r="AC382">
            <v>33.978785420000001</v>
          </cell>
          <cell r="AD382">
            <v>86.792456540112724</v>
          </cell>
          <cell r="AE382">
            <v>35.283119059999997</v>
          </cell>
          <cell r="AF382">
            <v>86.24308372466453</v>
          </cell>
          <cell r="AG382">
            <v>35.769600279999999</v>
          </cell>
        </row>
        <row r="383">
          <cell r="B383" t="str">
            <v>BARTON</v>
          </cell>
          <cell r="C383">
            <v>150</v>
          </cell>
          <cell r="D383">
            <v>135</v>
          </cell>
          <cell r="E383">
            <v>180</v>
          </cell>
          <cell r="F383">
            <v>77.450592217517126</v>
          </cell>
          <cell r="G383">
            <v>26.73029137</v>
          </cell>
          <cell r="H383">
            <v>78.088875137700171</v>
          </cell>
          <cell r="I383">
            <v>26.469839610000001</v>
          </cell>
          <cell r="J383">
            <v>80.960607488159994</v>
          </cell>
          <cell r="K383">
            <v>26.9397728</v>
          </cell>
          <cell r="L383">
            <v>82.292087498637358</v>
          </cell>
          <cell r="M383">
            <v>27.412584670000001</v>
          </cell>
          <cell r="N383">
            <v>83.675842395512589</v>
          </cell>
          <cell r="O383">
            <v>27.973851620000001</v>
          </cell>
          <cell r="P383">
            <v>85.231868546701676</v>
          </cell>
          <cell r="Q383">
            <v>28.66450115</v>
          </cell>
          <cell r="R383">
            <v>86.782030576310547</v>
          </cell>
          <cell r="S383">
            <v>29.390629969999999</v>
          </cell>
          <cell r="T383">
            <v>88.457991726308521</v>
          </cell>
          <cell r="U383">
            <v>30.232356960000001</v>
          </cell>
          <cell r="V383">
            <v>90.197508880193141</v>
          </cell>
          <cell r="W383">
            <v>31.150697950000001</v>
          </cell>
          <cell r="X383">
            <v>92.080893655990337</v>
          </cell>
          <cell r="Y383">
            <v>32.191335819999999</v>
          </cell>
          <cell r="Z383">
            <v>101.2602505022604</v>
          </cell>
          <cell r="AA383">
            <v>36.64656471</v>
          </cell>
          <cell r="AB383">
            <v>113.05683696350455</v>
          </cell>
          <cell r="AC383">
            <v>40.049058449999997</v>
          </cell>
          <cell r="AD383">
            <v>120.75179941090165</v>
          </cell>
          <cell r="AE383">
            <v>41.883724749999999</v>
          </cell>
          <cell r="AF383">
            <v>126.63407280517544</v>
          </cell>
          <cell r="AG383">
            <v>42.876126790000001</v>
          </cell>
        </row>
        <row r="384">
          <cell r="B384" t="str">
            <v>BELFIELD</v>
          </cell>
          <cell r="C384">
            <v>117</v>
          </cell>
          <cell r="D384">
            <v>103.5</v>
          </cell>
          <cell r="E384">
            <v>135</v>
          </cell>
          <cell r="F384">
            <v>50.340366636656725</v>
          </cell>
          <cell r="G384">
            <v>11.824682640000001</v>
          </cell>
          <cell r="H384">
            <v>49.945986251604239</v>
          </cell>
          <cell r="I384">
            <v>11.737779440000001</v>
          </cell>
          <cell r="J384">
            <v>51.122158521453372</v>
          </cell>
          <cell r="K384">
            <v>11.8848083</v>
          </cell>
          <cell r="L384">
            <v>51.804953391393539</v>
          </cell>
          <cell r="M384">
            <v>12.05289009</v>
          </cell>
          <cell r="N384">
            <v>52.509332657086382</v>
          </cell>
          <cell r="O384">
            <v>12.27366015</v>
          </cell>
          <cell r="P384">
            <v>53.309044042982471</v>
          </cell>
          <cell r="Q384">
            <v>12.555013349999999</v>
          </cell>
          <cell r="R384">
            <v>54.085191496425665</v>
          </cell>
          <cell r="S384">
            <v>12.866229069999999</v>
          </cell>
          <cell r="T384">
            <v>54.933568955814529</v>
          </cell>
          <cell r="U384">
            <v>13.247718430000001</v>
          </cell>
          <cell r="V384">
            <v>55.820004912567327</v>
          </cell>
          <cell r="W384">
            <v>13.677055620000001</v>
          </cell>
          <cell r="X384">
            <v>56.752156261901412</v>
          </cell>
          <cell r="Y384">
            <v>14.17010022</v>
          </cell>
          <cell r="Z384">
            <v>60.552607942897595</v>
          </cell>
          <cell r="AA384">
            <v>16.383314030000001</v>
          </cell>
          <cell r="AB384">
            <v>64.943773427001119</v>
          </cell>
          <cell r="AC384">
            <v>18.419695999999998</v>
          </cell>
          <cell r="AD384">
            <v>67.214509245393714</v>
          </cell>
          <cell r="AE384">
            <v>19.483005850000001</v>
          </cell>
          <cell r="AF384">
            <v>68.426922316012622</v>
          </cell>
          <cell r="AG384">
            <v>20.11516812</v>
          </cell>
        </row>
        <row r="385">
          <cell r="B385" t="str">
            <v>BISPHAM</v>
          </cell>
          <cell r="C385">
            <v>117</v>
          </cell>
          <cell r="D385">
            <v>103.5</v>
          </cell>
          <cell r="E385">
            <v>135</v>
          </cell>
          <cell r="F385">
            <v>71.730933177321887</v>
          </cell>
          <cell r="G385">
            <v>15.05256073</v>
          </cell>
          <cell r="H385">
            <v>72.107856682124932</v>
          </cell>
          <cell r="I385">
            <v>15.0112565</v>
          </cell>
          <cell r="J385">
            <v>73.962726641332551</v>
          </cell>
          <cell r="K385">
            <v>15.361561310000001</v>
          </cell>
          <cell r="L385">
            <v>74.940697470261142</v>
          </cell>
          <cell r="M385">
            <v>15.793394299999999</v>
          </cell>
          <cell r="N385">
            <v>76.149800605821156</v>
          </cell>
          <cell r="O385">
            <v>16.338338329999999</v>
          </cell>
          <cell r="P385">
            <v>77.649577351142852</v>
          </cell>
          <cell r="Q385">
            <v>17.038568420000001</v>
          </cell>
          <cell r="R385">
            <v>79.351233670556283</v>
          </cell>
          <cell r="S385">
            <v>17.841022590000001</v>
          </cell>
          <cell r="T385">
            <v>81.335107705341528</v>
          </cell>
          <cell r="U385">
            <v>18.85213435</v>
          </cell>
          <cell r="V385">
            <v>83.441693191913629</v>
          </cell>
          <cell r="W385">
            <v>19.992631710000001</v>
          </cell>
          <cell r="X385">
            <v>85.830957435514833</v>
          </cell>
          <cell r="Y385">
            <v>21.308512350000001</v>
          </cell>
          <cell r="Z385">
            <v>97.76194384203805</v>
          </cell>
          <cell r="AA385">
            <v>28.017775780000001</v>
          </cell>
          <cell r="AB385">
            <v>108.10476024870559</v>
          </cell>
          <cell r="AC385">
            <v>33.888904840000002</v>
          </cell>
          <cell r="AD385">
            <v>111.5684821597968</v>
          </cell>
          <cell r="AE385">
            <v>36.049140979999997</v>
          </cell>
          <cell r="AF385">
            <v>112.04055891991617</v>
          </cell>
          <cell r="AG385">
            <v>36.63562675</v>
          </cell>
        </row>
        <row r="386">
          <cell r="B386" t="str">
            <v>BLACKBURN</v>
          </cell>
          <cell r="C386">
            <v>117</v>
          </cell>
          <cell r="D386">
            <v>103.5</v>
          </cell>
          <cell r="E386">
            <v>135</v>
          </cell>
          <cell r="F386">
            <v>46.092554697451284</v>
          </cell>
          <cell r="G386">
            <v>16.4720005</v>
          </cell>
          <cell r="H386">
            <v>46.069182852536535</v>
          </cell>
          <cell r="I386">
            <v>16.134272840000001</v>
          </cell>
          <cell r="J386">
            <v>49.978531338679595</v>
          </cell>
          <cell r="K386">
            <v>16.433999419999999</v>
          </cell>
          <cell r="L386">
            <v>53.941157966858611</v>
          </cell>
          <cell r="M386">
            <v>16.72037181</v>
          </cell>
          <cell r="N386">
            <v>57.971884754163142</v>
          </cell>
          <cell r="O386">
            <v>17.04761847</v>
          </cell>
          <cell r="P386">
            <v>60.97193996608992</v>
          </cell>
          <cell r="Q386">
            <v>17.42745794</v>
          </cell>
          <cell r="R386">
            <v>61.813109533223582</v>
          </cell>
          <cell r="S386">
            <v>17.828561239999999</v>
          </cell>
          <cell r="T386">
            <v>62.720968332078776</v>
          </cell>
          <cell r="U386">
            <v>18.30454508</v>
          </cell>
          <cell r="V386">
            <v>63.656498609394085</v>
          </cell>
          <cell r="W386">
            <v>18.827636810000001</v>
          </cell>
          <cell r="X386">
            <v>64.630987672994678</v>
          </cell>
          <cell r="Y386">
            <v>19.40485228</v>
          </cell>
          <cell r="Z386">
            <v>69.293488487836427</v>
          </cell>
          <cell r="AA386">
            <v>22.174941090000001</v>
          </cell>
          <cell r="AB386">
            <v>75.476085185030229</v>
          </cell>
          <cell r="AC386">
            <v>24.504435059999999</v>
          </cell>
          <cell r="AD386">
            <v>79.399457647272868</v>
          </cell>
          <cell r="AE386">
            <v>25.73906204</v>
          </cell>
          <cell r="AF386">
            <v>82.404734556372802</v>
          </cell>
          <cell r="AG386">
            <v>26.335385389999999</v>
          </cell>
        </row>
        <row r="387">
          <cell r="B387" t="str">
            <v>BLACKPOOL</v>
          </cell>
          <cell r="C387">
            <v>117</v>
          </cell>
          <cell r="D387">
            <v>103.5</v>
          </cell>
          <cell r="E387">
            <v>135</v>
          </cell>
          <cell r="F387">
            <v>76.797167375931139</v>
          </cell>
          <cell r="G387">
            <v>22.628753870000001</v>
          </cell>
          <cell r="H387">
            <v>76.115852965407825</v>
          </cell>
          <cell r="I387">
            <v>22.331148240000001</v>
          </cell>
          <cell r="J387">
            <v>76.991660439471417</v>
          </cell>
          <cell r="K387">
            <v>22.623022160000001</v>
          </cell>
          <cell r="L387">
            <v>77.745505487699404</v>
          </cell>
          <cell r="M387">
            <v>22.945786420000001</v>
          </cell>
          <cell r="N387">
            <v>78.626531903313719</v>
          </cell>
          <cell r="O387">
            <v>23.345426870000001</v>
          </cell>
          <cell r="P387">
            <v>79.747708257701177</v>
          </cell>
          <cell r="Q387">
            <v>23.849880509999998</v>
          </cell>
          <cell r="R387">
            <v>80.88628129353242</v>
          </cell>
          <cell r="S387">
            <v>24.413733260000001</v>
          </cell>
          <cell r="T387">
            <v>82.199853852941729</v>
          </cell>
          <cell r="U387">
            <v>25.021002859999999</v>
          </cell>
          <cell r="V387">
            <v>83.602783021789662</v>
          </cell>
          <cell r="W387">
            <v>25.65846822</v>
          </cell>
          <cell r="X387">
            <v>85.171987918795423</v>
          </cell>
          <cell r="Y387">
            <v>26.40160848</v>
          </cell>
          <cell r="Z387">
            <v>92.555869348430804</v>
          </cell>
          <cell r="AA387">
            <v>30.12718345</v>
          </cell>
          <cell r="AB387">
            <v>101.85934354715947</v>
          </cell>
          <cell r="AC387">
            <v>33.389953579999997</v>
          </cell>
          <cell r="AD387">
            <v>109.11930074393251</v>
          </cell>
          <cell r="AE387">
            <v>35.091459159999999</v>
          </cell>
          <cell r="AF387">
            <v>114.66415635782079</v>
          </cell>
          <cell r="AG387">
            <v>35.908995689999998</v>
          </cell>
        </row>
        <row r="388">
          <cell r="B388" t="str">
            <v>BLOOM ST</v>
          </cell>
          <cell r="C388">
            <v>91</v>
          </cell>
          <cell r="D388">
            <v>83</v>
          </cell>
          <cell r="E388">
            <v>135</v>
          </cell>
          <cell r="F388">
            <v>77.377444913701495</v>
          </cell>
          <cell r="G388">
            <v>24.41170361</v>
          </cell>
          <cell r="H388">
            <v>69.248556919122322</v>
          </cell>
          <cell r="I388">
            <v>23.948989099999999</v>
          </cell>
          <cell r="J388">
            <v>72.285959356840095</v>
          </cell>
          <cell r="K388">
            <v>24.424625800000001</v>
          </cell>
          <cell r="L388">
            <v>73.721896006850599</v>
          </cell>
          <cell r="M388">
            <v>24.827977229999998</v>
          </cell>
          <cell r="N388">
            <v>74.998461296551852</v>
          </cell>
          <cell r="O388">
            <v>25.239842410000001</v>
          </cell>
          <cell r="P388">
            <v>76.417788856723988</v>
          </cell>
          <cell r="Q388">
            <v>25.666254670000001</v>
          </cell>
          <cell r="R388">
            <v>77.784865261849106</v>
          </cell>
          <cell r="S388">
            <v>26.081404979999999</v>
          </cell>
          <cell r="T388">
            <v>79.13947359796542</v>
          </cell>
          <cell r="U388">
            <v>26.502590080000001</v>
          </cell>
          <cell r="V388">
            <v>80.463807119129456</v>
          </cell>
          <cell r="W388">
            <v>26.907401329999999</v>
          </cell>
          <cell r="X388">
            <v>81.755508582798257</v>
          </cell>
          <cell r="Y388">
            <v>27.303225829999999</v>
          </cell>
          <cell r="Z388">
            <v>88.151555864622097</v>
          </cell>
          <cell r="AA388">
            <v>28.998130570000001</v>
          </cell>
          <cell r="AB388">
            <v>97.24484400563739</v>
          </cell>
          <cell r="AC388">
            <v>30.229243019999998</v>
          </cell>
          <cell r="AD388">
            <v>103.29861256388601</v>
          </cell>
          <cell r="AE388">
            <v>30.811779309999999</v>
          </cell>
          <cell r="AF388">
            <v>107.4201875424794</v>
          </cell>
          <cell r="AG388">
            <v>31.129092799999999</v>
          </cell>
        </row>
        <row r="389">
          <cell r="B389" t="str">
            <v>BOLTON</v>
          </cell>
          <cell r="C389">
            <v>136</v>
          </cell>
          <cell r="D389">
            <v>120</v>
          </cell>
          <cell r="E389">
            <v>155</v>
          </cell>
          <cell r="F389">
            <v>104.80669959268084</v>
          </cell>
          <cell r="G389">
            <v>31.40469023</v>
          </cell>
          <cell r="H389">
            <v>104.65252023113626</v>
          </cell>
          <cell r="I389">
            <v>30.945622849999999</v>
          </cell>
          <cell r="J389">
            <v>107.01666611024447</v>
          </cell>
          <cell r="K389">
            <v>31.500956609999999</v>
          </cell>
          <cell r="L389">
            <v>108.69596551609115</v>
          </cell>
          <cell r="M389">
            <v>32.071707740000001</v>
          </cell>
          <cell r="N389">
            <v>110.58973353050091</v>
          </cell>
          <cell r="O389">
            <v>32.76798471</v>
          </cell>
          <cell r="P389">
            <v>112.83524899548294</v>
          </cell>
          <cell r="Q389">
            <v>33.628852590000001</v>
          </cell>
          <cell r="R389">
            <v>115.17139191938628</v>
          </cell>
          <cell r="S389">
            <v>34.59304418</v>
          </cell>
          <cell r="T389">
            <v>117.84560698826047</v>
          </cell>
          <cell r="U389">
            <v>35.778319629999999</v>
          </cell>
          <cell r="V389">
            <v>120.66166575335984</v>
          </cell>
          <cell r="W389">
            <v>37.076844440000002</v>
          </cell>
          <cell r="X389">
            <v>123.78345322073956</v>
          </cell>
          <cell r="Y389">
            <v>38.570178319999997</v>
          </cell>
          <cell r="Z389">
            <v>138.26572848347928</v>
          </cell>
          <cell r="AA389">
            <v>46.220842759999996</v>
          </cell>
          <cell r="AB389">
            <v>154.04989536849547</v>
          </cell>
          <cell r="AC389">
            <v>52.763092319999998</v>
          </cell>
          <cell r="AD389">
            <v>162.26288597621721</v>
          </cell>
          <cell r="AE389">
            <v>56.363132479999997</v>
          </cell>
          <cell r="AF389">
            <v>166.71270966206782</v>
          </cell>
          <cell r="AG389">
            <v>58.32885769</v>
          </cell>
        </row>
        <row r="390">
          <cell r="B390" t="str">
            <v>BURNLEY</v>
          </cell>
          <cell r="C390">
            <v>117</v>
          </cell>
          <cell r="D390">
            <v>103.5</v>
          </cell>
          <cell r="E390">
            <v>135</v>
          </cell>
          <cell r="F390">
            <v>46.600121873658345</v>
          </cell>
          <cell r="G390">
            <v>14.25943324</v>
          </cell>
          <cell r="H390">
            <v>46.477451343754922</v>
          </cell>
          <cell r="I390">
            <v>13.99127691</v>
          </cell>
          <cell r="J390">
            <v>47.318663534567087</v>
          </cell>
          <cell r="K390">
            <v>14.18975221</v>
          </cell>
          <cell r="L390">
            <v>47.782731962458691</v>
          </cell>
          <cell r="M390">
            <v>14.3871137</v>
          </cell>
          <cell r="N390">
            <v>48.343169854073103</v>
          </cell>
          <cell r="O390">
            <v>14.62233677</v>
          </cell>
          <cell r="P390">
            <v>49.074023950886918</v>
          </cell>
          <cell r="Q390">
            <v>14.92257178</v>
          </cell>
          <cell r="R390">
            <v>49.818692776360344</v>
          </cell>
          <cell r="S390">
            <v>15.24946158</v>
          </cell>
          <cell r="T390">
            <v>50.68534641697287</v>
          </cell>
          <cell r="U390">
            <v>15.65899046</v>
          </cell>
          <cell r="V390">
            <v>51.615626993649833</v>
          </cell>
          <cell r="W390">
            <v>16.110534909999998</v>
          </cell>
          <cell r="X390">
            <v>52.660315685236149</v>
          </cell>
          <cell r="Y390">
            <v>16.624222419999999</v>
          </cell>
          <cell r="Z390">
            <v>57.406078326982083</v>
          </cell>
          <cell r="AA390">
            <v>19.131664919999999</v>
          </cell>
          <cell r="AB390">
            <v>62.557005441926123</v>
          </cell>
          <cell r="AC390">
            <v>21.2500079</v>
          </cell>
          <cell r="AD390">
            <v>65.184797183971128</v>
          </cell>
          <cell r="AE390">
            <v>22.363119189999999</v>
          </cell>
          <cell r="AF390">
            <v>66.475967705121832</v>
          </cell>
          <cell r="AG390">
            <v>22.89722862</v>
          </cell>
        </row>
        <row r="391">
          <cell r="B391" t="str">
            <v>BURY</v>
          </cell>
          <cell r="C391">
            <v>117</v>
          </cell>
          <cell r="D391">
            <v>103.5</v>
          </cell>
          <cell r="E391">
            <v>135</v>
          </cell>
          <cell r="F391">
            <v>69.776508531376322</v>
          </cell>
          <cell r="G391">
            <v>23.125627009999999</v>
          </cell>
          <cell r="H391">
            <v>68.799930727871754</v>
          </cell>
          <cell r="I391">
            <v>23.097052290000001</v>
          </cell>
          <cell r="J391">
            <v>70.418600741843761</v>
          </cell>
          <cell r="K391">
            <v>23.799045929999998</v>
          </cell>
          <cell r="L391">
            <v>71.771082156214788</v>
          </cell>
          <cell r="M391">
            <v>24.589717109999999</v>
          </cell>
          <cell r="N391">
            <v>73.200251279255241</v>
          </cell>
          <cell r="O391">
            <v>25.508914189999999</v>
          </cell>
          <cell r="P391">
            <v>74.762742084132313</v>
          </cell>
          <cell r="Q391">
            <v>26.611553839999999</v>
          </cell>
          <cell r="R391">
            <v>76.315057423379656</v>
          </cell>
          <cell r="S391">
            <v>27.55441089</v>
          </cell>
          <cell r="T391">
            <v>78.050145966943148</v>
          </cell>
          <cell r="U391">
            <v>28.642965570000001</v>
          </cell>
          <cell r="V391">
            <v>79.798111204183527</v>
          </cell>
          <cell r="W391">
            <v>29.835909560000001</v>
          </cell>
          <cell r="X391">
            <v>81.582404531572578</v>
          </cell>
          <cell r="Y391">
            <v>30.946243819999999</v>
          </cell>
          <cell r="Z391">
            <v>89.560041062275445</v>
          </cell>
          <cell r="AA391">
            <v>36.381341949999999</v>
          </cell>
          <cell r="AB391">
            <v>96.868502465343042</v>
          </cell>
          <cell r="AC391">
            <v>41.124581489999997</v>
          </cell>
          <cell r="AD391">
            <v>101.66462519735038</v>
          </cell>
          <cell r="AE391">
            <v>43.756387029999999</v>
          </cell>
          <cell r="AF391">
            <v>105.77719346605875</v>
          </cell>
          <cell r="AG391">
            <v>45.191814950000001</v>
          </cell>
        </row>
        <row r="392">
          <cell r="B392" t="str">
            <v>BUXTON</v>
          </cell>
          <cell r="C392">
            <v>74</v>
          </cell>
          <cell r="D392">
            <v>60</v>
          </cell>
          <cell r="E392">
            <v>135</v>
          </cell>
          <cell r="F392">
            <v>67.513559172234608</v>
          </cell>
          <cell r="G392">
            <v>21.856698049999999</v>
          </cell>
          <cell r="H392">
            <v>86.595818050019588</v>
          </cell>
          <cell r="I392">
            <v>21.603448140000001</v>
          </cell>
          <cell r="J392">
            <v>86.94555298523052</v>
          </cell>
          <cell r="K392">
            <v>21.85257167</v>
          </cell>
          <cell r="L392">
            <v>107.38468848101444</v>
          </cell>
          <cell r="M392">
            <v>22.100280529999999</v>
          </cell>
          <cell r="N392">
            <v>107.78123545354907</v>
          </cell>
          <cell r="O392">
            <v>22.37617075</v>
          </cell>
          <cell r="P392">
            <v>108.15955666704983</v>
          </cell>
          <cell r="Q392">
            <v>22.715280079999999</v>
          </cell>
          <cell r="R392">
            <v>108.58298622079286</v>
          </cell>
          <cell r="S392">
            <v>23.061808209999999</v>
          </cell>
          <cell r="T392">
            <v>109.02533411566449</v>
          </cell>
          <cell r="U392">
            <v>23.478326490000001</v>
          </cell>
          <cell r="V392">
            <v>109.50506848777617</v>
          </cell>
          <cell r="W392">
            <v>23.918430489999999</v>
          </cell>
          <cell r="X392">
            <v>109.98470285826357</v>
          </cell>
          <cell r="Y392">
            <v>24.39950018</v>
          </cell>
          <cell r="Z392">
            <v>112.02570872835771</v>
          </cell>
          <cell r="AA392">
            <v>26.966372060000001</v>
          </cell>
          <cell r="AB392">
            <v>114.06953045491288</v>
          </cell>
          <cell r="AC392">
            <v>28.99689145</v>
          </cell>
          <cell r="AD392">
            <v>114.76935750443816</v>
          </cell>
          <cell r="AE392">
            <v>29.808535890000002</v>
          </cell>
          <cell r="AF392">
            <v>114.89299365391318</v>
          </cell>
          <cell r="AG392">
            <v>30.002676390000001</v>
          </cell>
        </row>
        <row r="393">
          <cell r="B393" t="str">
            <v>CARLISLE</v>
          </cell>
          <cell r="C393">
            <v>150</v>
          </cell>
          <cell r="D393">
            <v>132</v>
          </cell>
          <cell r="E393">
            <v>173</v>
          </cell>
          <cell r="F393">
            <v>116.03532693604703</v>
          </cell>
          <cell r="G393">
            <v>37.102520460000001</v>
          </cell>
          <cell r="H393">
            <v>114.82882535785996</v>
          </cell>
          <cell r="I393">
            <v>36.862632849999997</v>
          </cell>
          <cell r="J393">
            <v>116.71156088486141</v>
          </cell>
          <cell r="K393">
            <v>37.596450699999998</v>
          </cell>
          <cell r="L393">
            <v>118.26136891288546</v>
          </cell>
          <cell r="M393">
            <v>38.454855049999999</v>
          </cell>
          <cell r="N393">
            <v>122.94969431129608</v>
          </cell>
          <cell r="O393">
            <v>39.539249769999998</v>
          </cell>
          <cell r="P393">
            <v>127.95724343746868</v>
          </cell>
          <cell r="Q393">
            <v>40.85022472</v>
          </cell>
          <cell r="R393">
            <v>133.04151122258816</v>
          </cell>
          <cell r="S393">
            <v>41.815198189999997</v>
          </cell>
          <cell r="T393">
            <v>138.53921197125945</v>
          </cell>
          <cell r="U393">
            <v>42.978397100000002</v>
          </cell>
          <cell r="V393">
            <v>143.23904254017179</v>
          </cell>
          <cell r="W393">
            <v>44.285534200000001</v>
          </cell>
          <cell r="X393">
            <v>148.28034146806004</v>
          </cell>
          <cell r="Y393">
            <v>45.757089000000001</v>
          </cell>
          <cell r="Z393">
            <v>167.89100492642962</v>
          </cell>
          <cell r="AA393">
            <v>53.048220960000002</v>
          </cell>
          <cell r="AB393">
            <v>187.76175842590996</v>
          </cell>
          <cell r="AC393">
            <v>59.274650549999997</v>
          </cell>
          <cell r="AD393">
            <v>196.12673397603498</v>
          </cell>
          <cell r="AE393">
            <v>62.395181880000003</v>
          </cell>
          <cell r="AF393">
            <v>199.82116850674458</v>
          </cell>
          <cell r="AG393">
            <v>63.879582900000003</v>
          </cell>
        </row>
        <row r="394">
          <cell r="B394" t="str">
            <v>CARRINGTON BSP</v>
          </cell>
          <cell r="C394">
            <v>60</v>
          </cell>
          <cell r="D394">
            <v>69</v>
          </cell>
          <cell r="E394">
            <v>90</v>
          </cell>
          <cell r="F394">
            <v>36.300019181804473</v>
          </cell>
          <cell r="G394">
            <v>12.83441008</v>
          </cell>
          <cell r="H394">
            <v>37.520348274843919</v>
          </cell>
          <cell r="I394">
            <v>12.78877482</v>
          </cell>
          <cell r="J394">
            <v>39.219143312380467</v>
          </cell>
          <cell r="K394">
            <v>12.94505653</v>
          </cell>
          <cell r="L394">
            <v>39.662397125136422</v>
          </cell>
          <cell r="M394">
            <v>13.112118629999999</v>
          </cell>
          <cell r="N394">
            <v>40.090338837290219</v>
          </cell>
          <cell r="O394">
            <v>13.31475813</v>
          </cell>
          <cell r="P394">
            <v>40.58239845670915</v>
          </cell>
          <cell r="Q394">
            <v>13.56480794</v>
          </cell>
          <cell r="R394">
            <v>41.095167336362934</v>
          </cell>
          <cell r="S394">
            <v>13.84191667</v>
          </cell>
          <cell r="T394">
            <v>41.680290166570522</v>
          </cell>
          <cell r="U394">
            <v>14.17665304</v>
          </cell>
          <cell r="V394">
            <v>42.295671690716858</v>
          </cell>
          <cell r="W394">
            <v>14.55538552</v>
          </cell>
          <cell r="X394">
            <v>42.963330630121639</v>
          </cell>
          <cell r="Y394">
            <v>14.99361942</v>
          </cell>
          <cell r="Z394">
            <v>46.806452456427806</v>
          </cell>
          <cell r="AA394">
            <v>16.709385260000001</v>
          </cell>
          <cell r="AB394">
            <v>51.064189255479413</v>
          </cell>
          <cell r="AC394">
            <v>18.085067710000001</v>
          </cell>
          <cell r="AD394">
            <v>53.672159817171945</v>
          </cell>
          <cell r="AE394">
            <v>18.86545452</v>
          </cell>
          <cell r="AF394">
            <v>55.568868314483979</v>
          </cell>
          <cell r="AG394">
            <v>19.384464900000001</v>
          </cell>
        </row>
        <row r="395">
          <cell r="B395" t="str">
            <v>CASTLETON</v>
          </cell>
          <cell r="C395">
            <v>78</v>
          </cell>
          <cell r="D395">
            <v>78</v>
          </cell>
          <cell r="E395">
            <v>135</v>
          </cell>
          <cell r="F395">
            <v>54.138558183658354</v>
          </cell>
          <cell r="G395">
            <v>15.6991868</v>
          </cell>
          <cell r="H395">
            <v>54.792048266053811</v>
          </cell>
          <cell r="I395">
            <v>15.52405736</v>
          </cell>
          <cell r="J395">
            <v>57.151923863200714</v>
          </cell>
          <cell r="K395">
            <v>15.768081560000001</v>
          </cell>
          <cell r="L395">
            <v>59.953373321039727</v>
          </cell>
          <cell r="M395">
            <v>16.036309809999999</v>
          </cell>
          <cell r="N395">
            <v>65.920931676832083</v>
          </cell>
          <cell r="O395">
            <v>16.380674150000001</v>
          </cell>
          <cell r="P395">
            <v>71.946990504125694</v>
          </cell>
          <cell r="Q395">
            <v>16.825644610000001</v>
          </cell>
          <cell r="R395">
            <v>82.994432293098924</v>
          </cell>
          <cell r="S395">
            <v>17.321515219999998</v>
          </cell>
          <cell r="T395">
            <v>86.055606925573159</v>
          </cell>
          <cell r="U395">
            <v>17.929974489999999</v>
          </cell>
          <cell r="V395">
            <v>88.149325636386976</v>
          </cell>
          <cell r="W395">
            <v>18.6200969</v>
          </cell>
          <cell r="X395">
            <v>89.319669164998118</v>
          </cell>
          <cell r="Y395">
            <v>19.42385552</v>
          </cell>
          <cell r="Z395">
            <v>94.904538525638031</v>
          </cell>
          <cell r="AA395">
            <v>23.635332569999999</v>
          </cell>
          <cell r="AB395">
            <v>102.09257854312213</v>
          </cell>
          <cell r="AC395">
            <v>27.31126313</v>
          </cell>
          <cell r="AD395">
            <v>106.79353200107366</v>
          </cell>
          <cell r="AE395">
            <v>29.430532589999999</v>
          </cell>
          <cell r="AF395">
            <v>110.12542325706033</v>
          </cell>
          <cell r="AG395">
            <v>30.650701479999999</v>
          </cell>
        </row>
        <row r="396">
          <cell r="B396" t="str">
            <v>CHADDERTON</v>
          </cell>
          <cell r="C396">
            <v>117</v>
          </cell>
          <cell r="D396">
            <v>103.5</v>
          </cell>
          <cell r="E396">
            <v>135</v>
          </cell>
          <cell r="F396">
            <v>88.739845134021635</v>
          </cell>
          <cell r="G396">
            <v>26.63703598</v>
          </cell>
          <cell r="H396">
            <v>89.069925653578096</v>
          </cell>
          <cell r="I396">
            <v>26.299313260000002</v>
          </cell>
          <cell r="J396">
            <v>91.71565698417551</v>
          </cell>
          <cell r="K396">
            <v>26.778653989999999</v>
          </cell>
          <cell r="L396">
            <v>93.306051781160434</v>
          </cell>
          <cell r="M396">
            <v>27.295445730000001</v>
          </cell>
          <cell r="N396">
            <v>95.046334895601902</v>
          </cell>
          <cell r="O396">
            <v>27.931534370000001</v>
          </cell>
          <cell r="P396">
            <v>97.138460014781941</v>
          </cell>
          <cell r="Q396">
            <v>28.70130138</v>
          </cell>
          <cell r="R396">
            <v>99.277750821345691</v>
          </cell>
          <cell r="S396">
            <v>29.556018959999999</v>
          </cell>
          <cell r="T396">
            <v>101.63849528977588</v>
          </cell>
          <cell r="U396">
            <v>30.598523199999999</v>
          </cell>
          <cell r="V396">
            <v>104.11168441062748</v>
          </cell>
          <cell r="W396">
            <v>31.76716446</v>
          </cell>
          <cell r="X396">
            <v>106.93890177213609</v>
          </cell>
          <cell r="Y396">
            <v>33.095821800000003</v>
          </cell>
          <cell r="Z396">
            <v>121.70759873660511</v>
          </cell>
          <cell r="AA396">
            <v>39.92856467</v>
          </cell>
          <cell r="AB396">
            <v>135.82632697670789</v>
          </cell>
          <cell r="AC396">
            <v>45.919789289999997</v>
          </cell>
          <cell r="AD396">
            <v>142.74724094662355</v>
          </cell>
          <cell r="AE396">
            <v>49.325031490000001</v>
          </cell>
          <cell r="AF396">
            <v>146.46772750964129</v>
          </cell>
          <cell r="AG396">
            <v>51.297885260000001</v>
          </cell>
        </row>
        <row r="397">
          <cell r="B397" t="str">
            <v>DROYLSDEN</v>
          </cell>
          <cell r="C397">
            <v>117</v>
          </cell>
          <cell r="D397">
            <v>103.5</v>
          </cell>
          <cell r="E397">
            <v>135</v>
          </cell>
          <cell r="F397">
            <v>67.085502073499882</v>
          </cell>
          <cell r="G397">
            <v>19.02348215</v>
          </cell>
          <cell r="H397">
            <v>67.699445924335208</v>
          </cell>
          <cell r="I397">
            <v>18.810478490000001</v>
          </cell>
          <cell r="J397">
            <v>69.501165268009572</v>
          </cell>
          <cell r="K397">
            <v>19.135616890000001</v>
          </cell>
          <cell r="L397">
            <v>70.382705984493413</v>
          </cell>
          <cell r="M397">
            <v>19.491046180000001</v>
          </cell>
          <cell r="N397">
            <v>71.480291310052991</v>
          </cell>
          <cell r="O397">
            <v>19.937548249999999</v>
          </cell>
          <cell r="P397">
            <v>72.833767238059039</v>
          </cell>
          <cell r="Q397">
            <v>20.490263219999999</v>
          </cell>
          <cell r="R397">
            <v>74.261514156608143</v>
          </cell>
          <cell r="S397">
            <v>21.11491698</v>
          </cell>
          <cell r="T397">
            <v>75.894654973132901</v>
          </cell>
          <cell r="U397">
            <v>21.879146720000001</v>
          </cell>
          <cell r="V397">
            <v>77.659715651535919</v>
          </cell>
          <cell r="W397">
            <v>22.738496770000001</v>
          </cell>
          <cell r="X397">
            <v>79.64981929940987</v>
          </cell>
          <cell r="Y397">
            <v>23.717522089999999</v>
          </cell>
          <cell r="Z397">
            <v>89.942888129052733</v>
          </cell>
          <cell r="AA397">
            <v>28.752754110000001</v>
          </cell>
          <cell r="AB397">
            <v>100.411872705967</v>
          </cell>
          <cell r="AC397">
            <v>33.146681870000002</v>
          </cell>
          <cell r="AD397">
            <v>105.879497258057</v>
          </cell>
          <cell r="AE397">
            <v>35.642606479999998</v>
          </cell>
          <cell r="AF397">
            <v>109.08100680605011</v>
          </cell>
          <cell r="AG397">
            <v>37.09442481</v>
          </cell>
        </row>
        <row r="398">
          <cell r="B398" t="str">
            <v>EGREMONT</v>
          </cell>
          <cell r="C398">
            <v>117</v>
          </cell>
          <cell r="D398">
            <v>103.5</v>
          </cell>
          <cell r="E398">
            <v>135</v>
          </cell>
          <cell r="F398">
            <v>34.071569099870246</v>
          </cell>
          <cell r="G398">
            <v>13.582808590000001</v>
          </cell>
          <cell r="H398">
            <v>33.594199072952655</v>
          </cell>
          <cell r="I398">
            <v>13.41492744</v>
          </cell>
          <cell r="J398">
            <v>43.121165498922075</v>
          </cell>
          <cell r="K398">
            <v>13.6017148</v>
          </cell>
          <cell r="L398">
            <v>52.517655947707091</v>
          </cell>
          <cell r="M398">
            <v>13.81315027</v>
          </cell>
          <cell r="N398">
            <v>53.102470717555114</v>
          </cell>
          <cell r="O398">
            <v>14.080040179999999</v>
          </cell>
          <cell r="P398">
            <v>53.852820742649179</v>
          </cell>
          <cell r="Q398">
            <v>14.42220154</v>
          </cell>
          <cell r="R398">
            <v>54.652365380176711</v>
          </cell>
          <cell r="S398">
            <v>14.81548735</v>
          </cell>
          <cell r="T398">
            <v>55.592549217082158</v>
          </cell>
          <cell r="U398">
            <v>15.31350804</v>
          </cell>
          <cell r="V398">
            <v>56.595890267188828</v>
          </cell>
          <cell r="W398">
            <v>15.876217280000001</v>
          </cell>
          <cell r="X398">
            <v>57.752882244243075</v>
          </cell>
          <cell r="Y398">
            <v>16.523616499999999</v>
          </cell>
          <cell r="Z398">
            <v>63.734488766903119</v>
          </cell>
          <cell r="AA398">
            <v>19.870500140000001</v>
          </cell>
          <cell r="AB398">
            <v>69.820453515845969</v>
          </cell>
          <cell r="AC398">
            <v>22.807521950000002</v>
          </cell>
          <cell r="AD398">
            <v>71.680402705629433</v>
          </cell>
          <cell r="AE398">
            <v>24.30665355</v>
          </cell>
          <cell r="AF398">
            <v>71.558391400738543</v>
          </cell>
          <cell r="AG398">
            <v>25.02409351</v>
          </cell>
        </row>
        <row r="399">
          <cell r="B399" t="str">
            <v>FREDERICK RD</v>
          </cell>
          <cell r="C399">
            <v>136</v>
          </cell>
          <cell r="D399">
            <v>120</v>
          </cell>
          <cell r="E399">
            <v>180</v>
          </cell>
          <cell r="F399">
            <v>114.36818448066902</v>
          </cell>
          <cell r="G399">
            <v>33.276671229999998</v>
          </cell>
          <cell r="H399">
            <v>123.6251428172812</v>
          </cell>
          <cell r="I399">
            <v>32.961386220000001</v>
          </cell>
          <cell r="J399">
            <v>138.06726371854575</v>
          </cell>
          <cell r="K399">
            <v>33.59466072</v>
          </cell>
          <cell r="L399">
            <v>142.85205852900313</v>
          </cell>
          <cell r="M399">
            <v>34.183106330000001</v>
          </cell>
          <cell r="N399">
            <v>146.30965744815001</v>
          </cell>
          <cell r="O399">
            <v>34.816125810000003</v>
          </cell>
          <cell r="P399">
            <v>148.41903000339795</v>
          </cell>
          <cell r="Q399">
            <v>35.512562420000002</v>
          </cell>
          <cell r="R399">
            <v>150.39606206409076</v>
          </cell>
          <cell r="S399">
            <v>36.214902410000001</v>
          </cell>
          <cell r="T399">
            <v>152.41716125239469</v>
          </cell>
          <cell r="U399">
            <v>36.989241829999997</v>
          </cell>
          <cell r="V399">
            <v>154.51148587604331</v>
          </cell>
          <cell r="W399">
            <v>37.779975499999999</v>
          </cell>
          <cell r="X399">
            <v>156.65378527780314</v>
          </cell>
          <cell r="Y399">
            <v>38.599925720000002</v>
          </cell>
          <cell r="Z399">
            <v>167.57999033445981</v>
          </cell>
          <cell r="AA399">
            <v>41.584053490000002</v>
          </cell>
          <cell r="AB399">
            <v>183.82921652788912</v>
          </cell>
          <cell r="AC399">
            <v>43.801625430000001</v>
          </cell>
          <cell r="AD399">
            <v>195.60817116125202</v>
          </cell>
          <cell r="AE399">
            <v>44.942362029999998</v>
          </cell>
          <cell r="AF399">
            <v>205.28002560391795</v>
          </cell>
          <cell r="AG399">
            <v>45.643439880000003</v>
          </cell>
        </row>
        <row r="400">
          <cell r="B400" t="str">
            <v>GOLBORNE</v>
          </cell>
          <cell r="C400">
            <v>117</v>
          </cell>
          <cell r="D400">
            <v>103.5</v>
          </cell>
          <cell r="E400">
            <v>135</v>
          </cell>
          <cell r="F400">
            <v>62.365320947788476</v>
          </cell>
          <cell r="G400">
            <v>29.778681479999999</v>
          </cell>
          <cell r="H400">
            <v>63.120612527585713</v>
          </cell>
          <cell r="I400">
            <v>29.29856556</v>
          </cell>
          <cell r="J400">
            <v>65.469137907726008</v>
          </cell>
          <cell r="K400">
            <v>29.849786890000001</v>
          </cell>
          <cell r="L400">
            <v>66.575562833186041</v>
          </cell>
          <cell r="M400">
            <v>30.420321319999999</v>
          </cell>
          <cell r="N400">
            <v>68.047286557509779</v>
          </cell>
          <cell r="O400">
            <v>31.098269569999999</v>
          </cell>
          <cell r="P400">
            <v>69.984186847444562</v>
          </cell>
          <cell r="Q400">
            <v>31.920901319999999</v>
          </cell>
          <cell r="R400">
            <v>72.161899349190293</v>
          </cell>
          <cell r="S400">
            <v>32.833689669999998</v>
          </cell>
          <cell r="T400">
            <v>74.642435370229691</v>
          </cell>
          <cell r="U400">
            <v>33.9487302</v>
          </cell>
          <cell r="V400">
            <v>77.063577570504719</v>
          </cell>
          <cell r="W400">
            <v>35.182569639999997</v>
          </cell>
          <cell r="X400">
            <v>79.58989036430421</v>
          </cell>
          <cell r="Y400">
            <v>36.577546249999997</v>
          </cell>
          <cell r="Z400">
            <v>89.959860400953787</v>
          </cell>
          <cell r="AA400">
            <v>43.695594900000003</v>
          </cell>
          <cell r="AB400">
            <v>98.856280487704737</v>
          </cell>
          <cell r="AC400">
            <v>49.823129170000001</v>
          </cell>
          <cell r="AD400">
            <v>102.70691479409348</v>
          </cell>
          <cell r="AE400">
            <v>53.217794550000001</v>
          </cell>
          <cell r="AF400">
            <v>104.14500697584654</v>
          </cell>
          <cell r="AG400">
            <v>55.056919440000001</v>
          </cell>
        </row>
        <row r="401">
          <cell r="B401" t="str">
            <v>GREENHILL</v>
          </cell>
          <cell r="C401">
            <v>117</v>
          </cell>
          <cell r="D401">
            <v>103.5</v>
          </cell>
          <cell r="E401">
            <v>135</v>
          </cell>
          <cell r="F401">
            <v>69.899587006747112</v>
          </cell>
          <cell r="G401">
            <v>26.6759126</v>
          </cell>
          <cell r="H401">
            <v>69.650634533533179</v>
          </cell>
          <cell r="I401">
            <v>26.173913339999999</v>
          </cell>
          <cell r="J401">
            <v>71.365608085294596</v>
          </cell>
          <cell r="K401">
            <v>26.638563449999999</v>
          </cell>
          <cell r="L401">
            <v>72.437921842372504</v>
          </cell>
          <cell r="M401">
            <v>27.069681020000001</v>
          </cell>
          <cell r="N401">
            <v>73.613771056144202</v>
          </cell>
          <cell r="O401">
            <v>27.556588770000001</v>
          </cell>
          <cell r="P401">
            <v>74.950760216735247</v>
          </cell>
          <cell r="Q401">
            <v>28.107442649999999</v>
          </cell>
          <cell r="R401">
            <v>76.296168779940842</v>
          </cell>
          <cell r="S401">
            <v>28.69431161</v>
          </cell>
          <cell r="T401">
            <v>77.767937654006843</v>
          </cell>
          <cell r="U401">
            <v>29.372632830000001</v>
          </cell>
          <cell r="V401">
            <v>79.291630370510532</v>
          </cell>
          <cell r="W401">
            <v>30.108087149999999</v>
          </cell>
          <cell r="X401">
            <v>80.950884464072246</v>
          </cell>
          <cell r="Y401">
            <v>30.92144347</v>
          </cell>
          <cell r="Z401">
            <v>88.567007224669155</v>
          </cell>
          <cell r="AA401">
            <v>34.860190340000003</v>
          </cell>
          <cell r="AB401">
            <v>97.880832965179664</v>
          </cell>
          <cell r="AC401">
            <v>38.219259610000002</v>
          </cell>
          <cell r="AD401">
            <v>103.66973256719602</v>
          </cell>
          <cell r="AE401">
            <v>40.076018439999999</v>
          </cell>
          <cell r="AF401">
            <v>107.52666772263913</v>
          </cell>
          <cell r="AG401">
            <v>41.074346419999998</v>
          </cell>
        </row>
        <row r="402">
          <cell r="B402" t="str">
            <v>HAZEL GROVE</v>
          </cell>
          <cell r="C402">
            <v>117</v>
          </cell>
          <cell r="D402">
            <v>103.5</v>
          </cell>
          <cell r="E402">
            <v>135</v>
          </cell>
          <cell r="F402">
            <v>68.541622823509755</v>
          </cell>
          <cell r="G402">
            <v>21.44310419</v>
          </cell>
          <cell r="H402">
            <v>68.308046671567212</v>
          </cell>
          <cell r="I402">
            <v>21.28067098</v>
          </cell>
          <cell r="J402">
            <v>69.061715231947716</v>
          </cell>
          <cell r="K402">
            <v>21.629914060000001</v>
          </cell>
          <cell r="L402">
            <v>69.927927253233037</v>
          </cell>
          <cell r="M402">
            <v>22.033698609999998</v>
          </cell>
          <cell r="N402">
            <v>71.030951534544968</v>
          </cell>
          <cell r="O402">
            <v>22.545919990000002</v>
          </cell>
          <cell r="P402">
            <v>72.435048564193096</v>
          </cell>
          <cell r="Q402">
            <v>23.195441110000001</v>
          </cell>
          <cell r="R402">
            <v>74.015611708292909</v>
          </cell>
          <cell r="S402">
            <v>23.93180241</v>
          </cell>
          <cell r="T402">
            <v>75.885442006864707</v>
          </cell>
          <cell r="U402">
            <v>24.8539405</v>
          </cell>
          <cell r="V402">
            <v>77.914224205388493</v>
          </cell>
          <cell r="W402">
            <v>25.89254901</v>
          </cell>
          <cell r="X402">
            <v>80.199192380241186</v>
          </cell>
          <cell r="Y402">
            <v>27.08650007</v>
          </cell>
          <cell r="Z402">
            <v>91.087781366826263</v>
          </cell>
          <cell r="AA402">
            <v>33.319352170000002</v>
          </cell>
          <cell r="AB402">
            <v>99.873562036609513</v>
          </cell>
          <cell r="AC402">
            <v>38.829509870000003</v>
          </cell>
          <cell r="AD402">
            <v>102.9961440937459</v>
          </cell>
          <cell r="AE402">
            <v>41.94725802</v>
          </cell>
          <cell r="AF402">
            <v>103.73091788732633</v>
          </cell>
          <cell r="AG402">
            <v>43.770772139999998</v>
          </cell>
        </row>
        <row r="403">
          <cell r="B403" t="str">
            <v>HARTSHEAD-HEYROD</v>
          </cell>
          <cell r="C403">
            <v>123</v>
          </cell>
          <cell r="D403">
            <v>99</v>
          </cell>
          <cell r="E403">
            <v>180</v>
          </cell>
          <cell r="F403">
            <v>84.736834168000712</v>
          </cell>
          <cell r="G403">
            <v>26.946222939999998</v>
          </cell>
          <cell r="H403">
            <v>84.395282428226153</v>
          </cell>
          <cell r="I403">
            <v>26.7533961</v>
          </cell>
          <cell r="J403">
            <v>86.199587401485786</v>
          </cell>
          <cell r="K403">
            <v>27.50053037</v>
          </cell>
          <cell r="L403">
            <v>87.511970029450865</v>
          </cell>
          <cell r="M403">
            <v>28.319112220000001</v>
          </cell>
          <cell r="N403">
            <v>89.026227095636401</v>
          </cell>
          <cell r="O403">
            <v>29.276014159999999</v>
          </cell>
          <cell r="P403">
            <v>90.87760955677939</v>
          </cell>
          <cell r="Q403">
            <v>30.069525460000001</v>
          </cell>
          <cell r="R403">
            <v>92.790663789055145</v>
          </cell>
          <cell r="S403">
            <v>30.95934622</v>
          </cell>
          <cell r="T403">
            <v>95.012292963759506</v>
          </cell>
          <cell r="U403">
            <v>32.045577950000002</v>
          </cell>
          <cell r="V403">
            <v>97.39580370838928</v>
          </cell>
          <cell r="W403">
            <v>33.274340700000003</v>
          </cell>
          <cell r="X403">
            <v>100.13944604532149</v>
          </cell>
          <cell r="Y403">
            <v>34.710205590000001</v>
          </cell>
          <cell r="Z403">
            <v>113.03196408606276</v>
          </cell>
          <cell r="AA403">
            <v>40.579413840000001</v>
          </cell>
          <cell r="AB403">
            <v>125.48382295790874</v>
          </cell>
          <cell r="AC403">
            <v>44.832221760000003</v>
          </cell>
          <cell r="AD403">
            <v>131.47127627043403</v>
          </cell>
          <cell r="AE403">
            <v>46.958797969999999</v>
          </cell>
          <cell r="AF403">
            <v>134.30617713825308</v>
          </cell>
          <cell r="AG403">
            <v>48.081209719999997</v>
          </cell>
        </row>
        <row r="404">
          <cell r="B404" t="str">
            <v>HUNCOAT</v>
          </cell>
          <cell r="C404">
            <v>117</v>
          </cell>
          <cell r="D404">
            <v>103.5</v>
          </cell>
          <cell r="E404">
            <v>135</v>
          </cell>
          <cell r="F404">
            <v>84.721181640287028</v>
          </cell>
          <cell r="G404">
            <v>17.81890284</v>
          </cell>
          <cell r="H404">
            <v>83.47832896540541</v>
          </cell>
          <cell r="I404">
            <v>17.561521429999999</v>
          </cell>
          <cell r="J404">
            <v>84.393269795920361</v>
          </cell>
          <cell r="K404">
            <v>17.86216649</v>
          </cell>
          <cell r="L404">
            <v>85.104409086465239</v>
          </cell>
          <cell r="M404">
            <v>18.214457750000001</v>
          </cell>
          <cell r="N404">
            <v>85.904600210566471</v>
          </cell>
          <cell r="O404">
            <v>18.655165499999999</v>
          </cell>
          <cell r="P404">
            <v>86.839332946578494</v>
          </cell>
          <cell r="Q404">
            <v>19.21970885</v>
          </cell>
          <cell r="R404">
            <v>87.740032770743923</v>
          </cell>
          <cell r="S404">
            <v>19.83766919</v>
          </cell>
          <cell r="T404">
            <v>88.787672376705629</v>
          </cell>
          <cell r="U404">
            <v>20.616001359999998</v>
          </cell>
          <cell r="V404">
            <v>89.834610368962984</v>
          </cell>
          <cell r="W404">
            <v>21.474083400000001</v>
          </cell>
          <cell r="X404">
            <v>91.010313161248121</v>
          </cell>
          <cell r="Y404">
            <v>22.465865359999999</v>
          </cell>
          <cell r="Z404">
            <v>98.389673303597974</v>
          </cell>
          <cell r="AA404">
            <v>27.326978159999999</v>
          </cell>
          <cell r="AB404">
            <v>105.80830425224927</v>
          </cell>
          <cell r="AC404">
            <v>31.356233710000001</v>
          </cell>
          <cell r="AD404">
            <v>108.78522231541589</v>
          </cell>
          <cell r="AE404">
            <v>33.572617970000003</v>
          </cell>
          <cell r="AF404">
            <v>111.72313545973248</v>
          </cell>
          <cell r="AG404">
            <v>34.715675480000002</v>
          </cell>
        </row>
        <row r="405">
          <cell r="B405" t="str">
            <v>HYDE</v>
          </cell>
          <cell r="C405">
            <v>117</v>
          </cell>
          <cell r="D405">
            <v>103.5</v>
          </cell>
          <cell r="E405">
            <v>135</v>
          </cell>
          <cell r="F405">
            <v>56.179046652714327</v>
          </cell>
          <cell r="G405">
            <v>13.56398722</v>
          </cell>
          <cell r="H405">
            <v>55.820781786171281</v>
          </cell>
          <cell r="I405">
            <v>13.518545169999999</v>
          </cell>
          <cell r="J405">
            <v>56.951876397401051</v>
          </cell>
          <cell r="K405">
            <v>13.849224299999999</v>
          </cell>
          <cell r="L405">
            <v>57.939975073974502</v>
          </cell>
          <cell r="M405">
            <v>14.200746580000001</v>
          </cell>
          <cell r="N405">
            <v>59.691343141196178</v>
          </cell>
          <cell r="O405">
            <v>14.64807989</v>
          </cell>
          <cell r="P405">
            <v>62.639548530775151</v>
          </cell>
          <cell r="Q405">
            <v>15.17553614</v>
          </cell>
          <cell r="R405">
            <v>63.973791567180797</v>
          </cell>
          <cell r="S405">
            <v>15.753965969999999</v>
          </cell>
          <cell r="T405">
            <v>65.529261161160889</v>
          </cell>
          <cell r="U405">
            <v>16.47435991</v>
          </cell>
          <cell r="V405">
            <v>67.170922278903504</v>
          </cell>
          <cell r="W405">
            <v>17.29415989</v>
          </cell>
          <cell r="X405">
            <v>68.98083791717562</v>
          </cell>
          <cell r="Y405">
            <v>18.250471350000002</v>
          </cell>
          <cell r="Z405">
            <v>77.936555035857936</v>
          </cell>
          <cell r="AA405">
            <v>22.815936520000001</v>
          </cell>
          <cell r="AB405">
            <v>85.279198995822412</v>
          </cell>
          <cell r="AC405">
            <v>26.817416420000001</v>
          </cell>
          <cell r="AD405">
            <v>88.171860433808405</v>
          </cell>
          <cell r="AE405">
            <v>29.083568530000001</v>
          </cell>
          <cell r="AF405">
            <v>89.349401242840628</v>
          </cell>
          <cell r="AG405">
            <v>30.36560923</v>
          </cell>
        </row>
        <row r="406">
          <cell r="B406" t="str">
            <v>KEARSLEY LOCAL</v>
          </cell>
          <cell r="C406">
            <v>137</v>
          </cell>
          <cell r="D406">
            <v>124</v>
          </cell>
          <cell r="E406">
            <v>180</v>
          </cell>
          <cell r="F406" t="e">
            <v>#N/A</v>
          </cell>
          <cell r="G406" t="e">
            <v>#N/A</v>
          </cell>
          <cell r="H406" t="e">
            <v>#N/A</v>
          </cell>
          <cell r="I406" t="e">
            <v>#N/A</v>
          </cell>
          <cell r="J406" t="e">
            <v>#N/A</v>
          </cell>
          <cell r="K406" t="e">
            <v>#N/A</v>
          </cell>
          <cell r="L406" t="e">
            <v>#N/A</v>
          </cell>
          <cell r="M406" t="e">
            <v>#N/A</v>
          </cell>
          <cell r="N406" t="e">
            <v>#N/A</v>
          </cell>
          <cell r="O406" t="e">
            <v>#N/A</v>
          </cell>
          <cell r="P406" t="e">
            <v>#N/A</v>
          </cell>
          <cell r="Q406" t="e">
            <v>#N/A</v>
          </cell>
          <cell r="R406" t="e">
            <v>#N/A</v>
          </cell>
          <cell r="S406" t="e">
            <v>#N/A</v>
          </cell>
          <cell r="T406" t="e">
            <v>#N/A</v>
          </cell>
          <cell r="U406" t="e">
            <v>#N/A</v>
          </cell>
          <cell r="V406" t="e">
            <v>#N/A</v>
          </cell>
          <cell r="W406" t="e">
            <v>#N/A</v>
          </cell>
          <cell r="X406" t="e">
            <v>#N/A</v>
          </cell>
          <cell r="Y406" t="e">
            <v>#N/A</v>
          </cell>
          <cell r="Z406" t="e">
            <v>#N/A</v>
          </cell>
          <cell r="AA406" t="e">
            <v>#N/A</v>
          </cell>
          <cell r="AB406" t="e">
            <v>#N/A</v>
          </cell>
          <cell r="AC406" t="e">
            <v>#N/A</v>
          </cell>
          <cell r="AD406" t="e">
            <v>#N/A</v>
          </cell>
          <cell r="AE406" t="e">
            <v>#N/A</v>
          </cell>
          <cell r="AF406" t="e">
            <v>#N/A</v>
          </cell>
          <cell r="AG406" t="e">
            <v>#N/A</v>
          </cell>
        </row>
        <row r="407">
          <cell r="B407" t="str">
            <v>KENDAL (PARKSIDE RD)</v>
          </cell>
          <cell r="C407">
            <v>117</v>
          </cell>
          <cell r="D407">
            <v>103.5</v>
          </cell>
          <cell r="E407">
            <v>135</v>
          </cell>
          <cell r="F407">
            <v>89.809716086252251</v>
          </cell>
          <cell r="G407">
            <v>26.318722650000002</v>
          </cell>
          <cell r="H407">
            <v>89.772813083044767</v>
          </cell>
          <cell r="I407">
            <v>26.03433283</v>
          </cell>
          <cell r="J407">
            <v>91.405201610780153</v>
          </cell>
          <cell r="K407">
            <v>26.441836370000001</v>
          </cell>
          <cell r="L407">
            <v>92.406901313171105</v>
          </cell>
          <cell r="M407">
            <v>26.88438824</v>
          </cell>
          <cell r="N407">
            <v>93.682593849392575</v>
          </cell>
          <cell r="O407">
            <v>27.447374010000001</v>
          </cell>
          <cell r="P407">
            <v>95.234884907259342</v>
          </cell>
          <cell r="Q407">
            <v>28.13297026</v>
          </cell>
          <cell r="R407">
            <v>96.854310644482467</v>
          </cell>
          <cell r="S407">
            <v>28.902637380000002</v>
          </cell>
          <cell r="T407">
            <v>98.993680070826073</v>
          </cell>
          <cell r="U407">
            <v>29.845411800000001</v>
          </cell>
          <cell r="V407">
            <v>101.21342657036102</v>
          </cell>
          <cell r="W407">
            <v>30.890322019999999</v>
          </cell>
          <cell r="X407">
            <v>103.80631016615199</v>
          </cell>
          <cell r="Y407">
            <v>32.084075839999997</v>
          </cell>
          <cell r="Z407">
            <v>117.80889287192851</v>
          </cell>
          <cell r="AA407">
            <v>37.946384260000002</v>
          </cell>
          <cell r="AB407">
            <v>136.32397020258716</v>
          </cell>
          <cell r="AC407">
            <v>43.028799710000001</v>
          </cell>
          <cell r="AD407">
            <v>144.95310511779041</v>
          </cell>
          <cell r="AE407">
            <v>45.609403159999999</v>
          </cell>
          <cell r="AF407">
            <v>149.58897617452416</v>
          </cell>
          <cell r="AG407">
            <v>46.911072740000002</v>
          </cell>
        </row>
        <row r="408">
          <cell r="B408" t="str">
            <v>LANCASTER</v>
          </cell>
          <cell r="C408">
            <v>135</v>
          </cell>
          <cell r="D408">
            <v>135</v>
          </cell>
          <cell r="E408">
            <v>135</v>
          </cell>
          <cell r="F408">
            <v>105.80338060785189</v>
          </cell>
          <cell r="G408">
            <v>31.2392094</v>
          </cell>
          <cell r="H408">
            <v>105.20020523155536</v>
          </cell>
          <cell r="I408">
            <v>30.8171167</v>
          </cell>
          <cell r="J408">
            <v>106.86018309525883</v>
          </cell>
          <cell r="K408">
            <v>31.315550930000001</v>
          </cell>
          <cell r="L408">
            <v>108.18039113525883</v>
          </cell>
          <cell r="M408">
            <v>31.85848305</v>
          </cell>
          <cell r="N408">
            <v>109.85845608525882</v>
          </cell>
          <cell r="O408">
            <v>32.553792809999997</v>
          </cell>
          <cell r="P408">
            <v>111.93241188525883</v>
          </cell>
          <cell r="Q408">
            <v>33.409094860000003</v>
          </cell>
          <cell r="R408">
            <v>114.07807688525882</v>
          </cell>
          <cell r="S408">
            <v>34.364376659999998</v>
          </cell>
          <cell r="T408">
            <v>116.56118208525882</v>
          </cell>
          <cell r="U408">
            <v>35.541942769999999</v>
          </cell>
          <cell r="V408">
            <v>119.15992898525883</v>
          </cell>
          <cell r="W408">
            <v>36.835642120000003</v>
          </cell>
          <cell r="X408">
            <v>122.10450928525883</v>
          </cell>
          <cell r="Y408">
            <v>38.302325349999997</v>
          </cell>
          <cell r="Z408">
            <v>137.83606028113263</v>
          </cell>
          <cell r="AA408">
            <v>45.318498699999999</v>
          </cell>
          <cell r="AB408">
            <v>154.89627668113263</v>
          </cell>
          <cell r="AC408">
            <v>51.263554659999997</v>
          </cell>
          <cell r="AD408">
            <v>162.7244940811326</v>
          </cell>
          <cell r="AE408">
            <v>54.387980669999997</v>
          </cell>
          <cell r="AF408">
            <v>166.53221208113263</v>
          </cell>
          <cell r="AG408">
            <v>55.998130699999997</v>
          </cell>
        </row>
        <row r="409">
          <cell r="B409" t="str">
            <v>LEYLAND</v>
          </cell>
          <cell r="C409">
            <v>117</v>
          </cell>
          <cell r="D409">
            <v>103.5</v>
          </cell>
          <cell r="E409">
            <v>135</v>
          </cell>
          <cell r="F409">
            <v>75.830016040989605</v>
          </cell>
          <cell r="G409">
            <v>24.161660810000001</v>
          </cell>
          <cell r="H409">
            <v>76.290061169009689</v>
          </cell>
          <cell r="I409">
            <v>23.773909440000001</v>
          </cell>
          <cell r="J409">
            <v>78.762410625709592</v>
          </cell>
          <cell r="K409">
            <v>24.284523409999998</v>
          </cell>
          <cell r="L409">
            <v>80.158119196755806</v>
          </cell>
          <cell r="M409">
            <v>24.78851448</v>
          </cell>
          <cell r="N409">
            <v>81.78181427701152</v>
          </cell>
          <cell r="O409">
            <v>25.382194439999999</v>
          </cell>
          <cell r="P409">
            <v>83.724266316654507</v>
          </cell>
          <cell r="Q409">
            <v>26.08171351</v>
          </cell>
          <cell r="R409">
            <v>85.689125335568903</v>
          </cell>
          <cell r="S409">
            <v>26.845069460000001</v>
          </cell>
          <cell r="T409">
            <v>87.935089663690732</v>
          </cell>
          <cell r="U409">
            <v>27.765813810000001</v>
          </cell>
          <cell r="V409">
            <v>90.266404514217143</v>
          </cell>
          <cell r="W409">
            <v>28.771866670000001</v>
          </cell>
          <cell r="X409">
            <v>92.912889502644418</v>
          </cell>
          <cell r="Y409">
            <v>29.921575780000001</v>
          </cell>
          <cell r="Z409">
            <v>105.2377072200585</v>
          </cell>
          <cell r="AA409">
            <v>35.742185239999998</v>
          </cell>
          <cell r="AB409">
            <v>117.27759320768924</v>
          </cell>
          <cell r="AC409">
            <v>40.759301649999998</v>
          </cell>
          <cell r="AD409">
            <v>123.44846684420129</v>
          </cell>
          <cell r="AE409">
            <v>43.540604029999997</v>
          </cell>
          <cell r="AF409">
            <v>127.07357581677013</v>
          </cell>
          <cell r="AG409">
            <v>45.084237080000001</v>
          </cell>
        </row>
        <row r="410">
          <cell r="B410" t="str">
            <v>LONGSIGHT</v>
          </cell>
          <cell r="C410">
            <v>117</v>
          </cell>
          <cell r="D410">
            <v>103.5</v>
          </cell>
          <cell r="E410">
            <v>135</v>
          </cell>
          <cell r="F410">
            <v>74.00777415422165</v>
          </cell>
          <cell r="G410">
            <v>30.133059100000001</v>
          </cell>
          <cell r="H410">
            <v>75.172204128419381</v>
          </cell>
          <cell r="I410">
            <v>29.473029690000001</v>
          </cell>
          <cell r="J410">
            <v>79.498600893231597</v>
          </cell>
          <cell r="K410">
            <v>30.025427050000001</v>
          </cell>
          <cell r="L410">
            <v>84.342730371553486</v>
          </cell>
          <cell r="M410">
            <v>30.492187080000001</v>
          </cell>
          <cell r="N410">
            <v>88.906856673231871</v>
          </cell>
          <cell r="O410">
            <v>30.988037609999999</v>
          </cell>
          <cell r="P410">
            <v>92.817673376560023</v>
          </cell>
          <cell r="Q410">
            <v>31.528279309999999</v>
          </cell>
          <cell r="R410">
            <v>96.723087966681362</v>
          </cell>
          <cell r="S410">
            <v>32.076530030000001</v>
          </cell>
          <cell r="T410">
            <v>100.6732448955775</v>
          </cell>
          <cell r="U410">
            <v>32.658376619999999</v>
          </cell>
          <cell r="V410">
            <v>103.35981830288495</v>
          </cell>
          <cell r="W410">
            <v>33.255135269999997</v>
          </cell>
          <cell r="X410">
            <v>106.16431422312202</v>
          </cell>
          <cell r="Y410">
            <v>33.88474137</v>
          </cell>
          <cell r="Z410">
            <v>115.01299672462973</v>
          </cell>
          <cell r="AA410">
            <v>36.856485900000003</v>
          </cell>
          <cell r="AB410">
            <v>124.11236546307165</v>
          </cell>
          <cell r="AC410">
            <v>39.245735969999998</v>
          </cell>
          <cell r="AD410">
            <v>130.002792139782</v>
          </cell>
          <cell r="AE410">
            <v>40.570976549999997</v>
          </cell>
          <cell r="AF410">
            <v>134.48464407169416</v>
          </cell>
          <cell r="AG410">
            <v>41.31285029</v>
          </cell>
        </row>
        <row r="411">
          <cell r="B411" t="str">
            <v>LOWER DARWEN</v>
          </cell>
          <cell r="C411">
            <v>85</v>
          </cell>
          <cell r="D411">
            <v>85</v>
          </cell>
          <cell r="E411">
            <v>135</v>
          </cell>
          <cell r="F411">
            <v>75.530311136829297</v>
          </cell>
          <cell r="G411">
            <v>25.503407719999998</v>
          </cell>
          <cell r="H411">
            <v>75.005580004907557</v>
          </cell>
          <cell r="I411">
            <v>24.988977389999999</v>
          </cell>
          <cell r="J411">
            <v>76.977022279277946</v>
          </cell>
          <cell r="K411">
            <v>25.431837550000001</v>
          </cell>
          <cell r="L411">
            <v>77.897890955805096</v>
          </cell>
          <cell r="M411">
            <v>25.85769183</v>
          </cell>
          <cell r="N411">
            <v>78.927020776175226</v>
          </cell>
          <cell r="O411">
            <v>26.351731319999999</v>
          </cell>
          <cell r="P411">
            <v>80.154210839240932</v>
          </cell>
          <cell r="Q411">
            <v>26.932892330000001</v>
          </cell>
          <cell r="R411">
            <v>81.355272597620981</v>
          </cell>
          <cell r="S411">
            <v>27.554573739999999</v>
          </cell>
          <cell r="T411">
            <v>82.656222488211299</v>
          </cell>
          <cell r="U411">
            <v>28.300558379999998</v>
          </cell>
          <cell r="V411">
            <v>84.050628064751052</v>
          </cell>
          <cell r="W411">
            <v>29.13052897</v>
          </cell>
          <cell r="X411">
            <v>85.57379938432328</v>
          </cell>
          <cell r="Y411">
            <v>30.054633370000001</v>
          </cell>
          <cell r="Z411">
            <v>94.099090164953452</v>
          </cell>
          <cell r="AA411">
            <v>34.572873999999999</v>
          </cell>
          <cell r="AB411">
            <v>101.27083264191147</v>
          </cell>
          <cell r="AC411">
            <v>38.442717549999998</v>
          </cell>
          <cell r="AD411">
            <v>106.41579873522112</v>
          </cell>
          <cell r="AE411">
            <v>40.530325359999999</v>
          </cell>
          <cell r="AF411">
            <v>109.64502180464953</v>
          </cell>
          <cell r="AG411">
            <v>41.591666699999998</v>
          </cell>
        </row>
        <row r="412">
          <cell r="B412" t="str">
            <v>LYTHAM</v>
          </cell>
          <cell r="C412">
            <v>59</v>
          </cell>
          <cell r="D412">
            <v>52</v>
          </cell>
          <cell r="E412">
            <v>67</v>
          </cell>
          <cell r="F412">
            <v>32.535785291349363</v>
          </cell>
          <cell r="G412">
            <v>10.173010570000001</v>
          </cell>
          <cell r="H412">
            <v>32.57461819165195</v>
          </cell>
          <cell r="I412">
            <v>10.12296939</v>
          </cell>
          <cell r="J412">
            <v>33.14286861195454</v>
          </cell>
          <cell r="K412">
            <v>10.33491633</v>
          </cell>
          <cell r="L412">
            <v>33.705554381954542</v>
          </cell>
          <cell r="M412">
            <v>10.574619480000001</v>
          </cell>
          <cell r="N412">
            <v>34.373249151954539</v>
          </cell>
          <cell r="O412">
            <v>10.842158449999999</v>
          </cell>
          <cell r="P412">
            <v>35.216587331954543</v>
          </cell>
          <cell r="Q412">
            <v>11.175611079999999</v>
          </cell>
          <cell r="R412">
            <v>36.084881431954543</v>
          </cell>
          <cell r="S412">
            <v>11.542049309999999</v>
          </cell>
          <cell r="T412">
            <v>37.102944921954546</v>
          </cell>
          <cell r="U412">
            <v>12.000582270000001</v>
          </cell>
          <cell r="V412">
            <v>38.177989111954545</v>
          </cell>
          <cell r="W412">
            <v>12.50336611</v>
          </cell>
          <cell r="X412">
            <v>39.389642671954547</v>
          </cell>
          <cell r="Y412">
            <v>13.07397078</v>
          </cell>
          <cell r="Z412">
            <v>45.034747691954543</v>
          </cell>
          <cell r="AA412">
            <v>15.75268827</v>
          </cell>
          <cell r="AB412">
            <v>50.036740811954544</v>
          </cell>
          <cell r="AC412">
            <v>17.804043270000001</v>
          </cell>
          <cell r="AD412">
            <v>52.180070641954543</v>
          </cell>
          <cell r="AE412">
            <v>19.024814710000001</v>
          </cell>
          <cell r="AF412">
            <v>53.161652201954546</v>
          </cell>
          <cell r="AG412">
            <v>19.904772019999999</v>
          </cell>
        </row>
        <row r="413">
          <cell r="B413" t="str">
            <v>MACCLESFIELD</v>
          </cell>
          <cell r="C413">
            <v>114</v>
          </cell>
          <cell r="D413">
            <v>106</v>
          </cell>
          <cell r="E413">
            <v>150</v>
          </cell>
          <cell r="F413" t="e">
            <v>#N/A</v>
          </cell>
          <cell r="G413" t="e">
            <v>#N/A</v>
          </cell>
          <cell r="H413" t="e">
            <v>#N/A</v>
          </cell>
          <cell r="I413" t="e">
            <v>#N/A</v>
          </cell>
          <cell r="J413" t="e">
            <v>#N/A</v>
          </cell>
          <cell r="K413" t="e">
            <v>#N/A</v>
          </cell>
          <cell r="L413" t="e">
            <v>#N/A</v>
          </cell>
          <cell r="M413" t="e">
            <v>#N/A</v>
          </cell>
          <cell r="N413" t="e">
            <v>#N/A</v>
          </cell>
          <cell r="O413" t="e">
            <v>#N/A</v>
          </cell>
          <cell r="P413" t="e">
            <v>#N/A</v>
          </cell>
          <cell r="Q413" t="e">
            <v>#N/A</v>
          </cell>
          <cell r="R413" t="e">
            <v>#N/A</v>
          </cell>
          <cell r="S413" t="e">
            <v>#N/A</v>
          </cell>
          <cell r="T413" t="e">
            <v>#N/A</v>
          </cell>
          <cell r="U413" t="e">
            <v>#N/A</v>
          </cell>
          <cell r="V413" t="e">
            <v>#N/A</v>
          </cell>
          <cell r="W413" t="e">
            <v>#N/A</v>
          </cell>
          <cell r="X413" t="e">
            <v>#N/A</v>
          </cell>
          <cell r="Y413" t="e">
            <v>#N/A</v>
          </cell>
          <cell r="Z413" t="e">
            <v>#N/A</v>
          </cell>
          <cell r="AA413" t="e">
            <v>#N/A</v>
          </cell>
          <cell r="AB413" t="e">
            <v>#N/A</v>
          </cell>
          <cell r="AC413" t="e">
            <v>#N/A</v>
          </cell>
          <cell r="AD413" t="e">
            <v>#N/A</v>
          </cell>
          <cell r="AE413" t="e">
            <v>#N/A</v>
          </cell>
          <cell r="AF413" t="e">
            <v>#N/A</v>
          </cell>
          <cell r="AG413" t="e">
            <v>#N/A</v>
          </cell>
        </row>
        <row r="414">
          <cell r="B414" t="str">
            <v>MOSS NOOK</v>
          </cell>
          <cell r="C414">
            <v>146</v>
          </cell>
          <cell r="D414">
            <v>118</v>
          </cell>
          <cell r="E414">
            <v>173</v>
          </cell>
          <cell r="F414">
            <v>102.2974586966775</v>
          </cell>
          <cell r="G414">
            <v>32.326212230000003</v>
          </cell>
          <cell r="H414">
            <v>106.61912660025611</v>
          </cell>
          <cell r="I414">
            <v>32.013442779999998</v>
          </cell>
          <cell r="J414">
            <v>112.92573289172603</v>
          </cell>
          <cell r="K414">
            <v>32.456315480000001</v>
          </cell>
          <cell r="L414">
            <v>119.21564410555615</v>
          </cell>
          <cell r="M414">
            <v>32.916959769999998</v>
          </cell>
          <cell r="N414">
            <v>125.69419008765151</v>
          </cell>
          <cell r="O414">
            <v>33.468792309999998</v>
          </cell>
          <cell r="P414">
            <v>132.49805391577814</v>
          </cell>
          <cell r="Q414">
            <v>34.138540239999998</v>
          </cell>
          <cell r="R414">
            <v>134.33548472968158</v>
          </cell>
          <cell r="S414">
            <v>34.877768349999997</v>
          </cell>
          <cell r="T414">
            <v>136.41079140633479</v>
          </cell>
          <cell r="U414">
            <v>35.770710520000002</v>
          </cell>
          <cell r="V414">
            <v>138.59557501075068</v>
          </cell>
          <cell r="W414">
            <v>36.763326329999998</v>
          </cell>
          <cell r="X414">
            <v>141.02397181569074</v>
          </cell>
          <cell r="Y414">
            <v>37.889720590000003</v>
          </cell>
          <cell r="Z414">
            <v>153.22865017182269</v>
          </cell>
          <cell r="AA414">
            <v>43.488389529999999</v>
          </cell>
          <cell r="AB414">
            <v>162.68070265144615</v>
          </cell>
          <cell r="AC414">
            <v>48.314520799999997</v>
          </cell>
          <cell r="AD414">
            <v>166.1158316450236</v>
          </cell>
          <cell r="AE414">
            <v>50.998719800000003</v>
          </cell>
          <cell r="AF414">
            <v>166.91983902359232</v>
          </cell>
          <cell r="AG414">
            <v>52.548035540000001</v>
          </cell>
        </row>
        <row r="415">
          <cell r="B415" t="str">
            <v>NELSON</v>
          </cell>
          <cell r="C415">
            <v>69</v>
          </cell>
          <cell r="D415">
            <v>69</v>
          </cell>
          <cell r="E415">
            <v>90</v>
          </cell>
          <cell r="F415">
            <v>56.93277063667658</v>
          </cell>
          <cell r="G415">
            <v>17.44220177</v>
          </cell>
          <cell r="H415">
            <v>56.506516782824441</v>
          </cell>
          <cell r="I415">
            <v>17.373349610000002</v>
          </cell>
          <cell r="J415">
            <v>57.919641986211516</v>
          </cell>
          <cell r="K415">
            <v>17.650935659999998</v>
          </cell>
          <cell r="L415">
            <v>58.506162187196679</v>
          </cell>
          <cell r="M415">
            <v>17.966092029999999</v>
          </cell>
          <cell r="N415">
            <v>59.185403653336479</v>
          </cell>
          <cell r="O415">
            <v>18.373714549999999</v>
          </cell>
          <cell r="P415">
            <v>59.936218398904515</v>
          </cell>
          <cell r="Q415">
            <v>18.870261370000001</v>
          </cell>
          <cell r="R415">
            <v>60.735605915109318</v>
          </cell>
          <cell r="S415">
            <v>19.419137119999998</v>
          </cell>
          <cell r="T415">
            <v>61.581169184567372</v>
          </cell>
          <cell r="U415">
            <v>20.07437195</v>
          </cell>
          <cell r="V415">
            <v>62.46055100123256</v>
          </cell>
          <cell r="W415">
            <v>20.774166619999999</v>
          </cell>
          <cell r="X415">
            <v>63.435716001881417</v>
          </cell>
          <cell r="Y415">
            <v>21.563834759999999</v>
          </cell>
          <cell r="Z415">
            <v>67.716723853027204</v>
          </cell>
          <cell r="AA415">
            <v>24.872820040000001</v>
          </cell>
          <cell r="AB415">
            <v>73.334287959038264</v>
          </cell>
          <cell r="AC415">
            <v>27.84792723</v>
          </cell>
          <cell r="AD415">
            <v>76.295032363454894</v>
          </cell>
          <cell r="AE415">
            <v>29.196231789999999</v>
          </cell>
          <cell r="AF415">
            <v>77.78407342190701</v>
          </cell>
          <cell r="AG415">
            <v>29.808945550000001</v>
          </cell>
        </row>
        <row r="416">
          <cell r="B416" t="str">
            <v>NEW MILLS</v>
          </cell>
          <cell r="C416">
            <v>39</v>
          </cell>
          <cell r="D416">
            <v>33</v>
          </cell>
          <cell r="E416">
            <v>67</v>
          </cell>
          <cell r="F416">
            <v>22.471168391769815</v>
          </cell>
          <cell r="G416">
            <v>6.2187256900000003</v>
          </cell>
          <cell r="H416">
            <v>21.926262504419881</v>
          </cell>
          <cell r="I416">
            <v>6.2490602050000001</v>
          </cell>
          <cell r="J416">
            <v>22.236018381929931</v>
          </cell>
          <cell r="K416">
            <v>6.3459433929999998</v>
          </cell>
          <cell r="L416">
            <v>22.643185804676232</v>
          </cell>
          <cell r="M416">
            <v>6.4686404959999999</v>
          </cell>
          <cell r="N416">
            <v>23.119209441821607</v>
          </cell>
          <cell r="O416">
            <v>6.6381096319999999</v>
          </cell>
          <cell r="P416">
            <v>23.699133451510203</v>
          </cell>
          <cell r="Q416">
            <v>6.8693581149999998</v>
          </cell>
          <cell r="R416">
            <v>24.295619050536349</v>
          </cell>
          <cell r="S416">
            <v>7.1319934610000004</v>
          </cell>
          <cell r="T416">
            <v>25.022078555193787</v>
          </cell>
          <cell r="U416">
            <v>7.4615738719999998</v>
          </cell>
          <cell r="V416">
            <v>25.785774030450188</v>
          </cell>
          <cell r="W416">
            <v>7.839603318</v>
          </cell>
          <cell r="X416">
            <v>26.625434881372904</v>
          </cell>
          <cell r="Y416">
            <v>8.2953106170000002</v>
          </cell>
          <cell r="Z416">
            <v>30.494044868667128</v>
          </cell>
          <cell r="AA416">
            <v>10.85961017</v>
          </cell>
          <cell r="AB416">
            <v>33.750541158191282</v>
          </cell>
          <cell r="AC416">
            <v>12.676205149999999</v>
          </cell>
          <cell r="AD416">
            <v>34.889247785832794</v>
          </cell>
          <cell r="AE416">
            <v>13.68092628</v>
          </cell>
          <cell r="AF416">
            <v>35.040315583008933</v>
          </cell>
          <cell r="AG416">
            <v>14.23540903</v>
          </cell>
        </row>
        <row r="417">
          <cell r="B417" t="str">
            <v>ORRELL</v>
          </cell>
          <cell r="C417">
            <v>87</v>
          </cell>
          <cell r="D417">
            <v>87</v>
          </cell>
          <cell r="E417">
            <v>135</v>
          </cell>
          <cell r="F417">
            <v>55.853294851660934</v>
          </cell>
          <cell r="G417">
            <v>14.19648127</v>
          </cell>
          <cell r="H417">
            <v>56.05249759785255</v>
          </cell>
          <cell r="I417">
            <v>13.985444340000001</v>
          </cell>
          <cell r="J417">
            <v>57.668763886560988</v>
          </cell>
          <cell r="K417">
            <v>14.19984455</v>
          </cell>
          <cell r="L417">
            <v>58.56022140101571</v>
          </cell>
          <cell r="M417">
            <v>14.432436729999999</v>
          </cell>
          <cell r="N417">
            <v>59.563249867365684</v>
          </cell>
          <cell r="O417">
            <v>14.727901810000001</v>
          </cell>
          <cell r="P417">
            <v>60.658396878414955</v>
          </cell>
          <cell r="Q417">
            <v>15.10518914</v>
          </cell>
          <cell r="R417">
            <v>61.878350719866496</v>
          </cell>
          <cell r="S417">
            <v>15.5308674</v>
          </cell>
          <cell r="T417">
            <v>63.246461012290993</v>
          </cell>
          <cell r="U417">
            <v>16.055504639999999</v>
          </cell>
          <cell r="V417">
            <v>64.635139905930188</v>
          </cell>
          <cell r="W417">
            <v>16.650156769999999</v>
          </cell>
          <cell r="X417">
            <v>66.197615167038862</v>
          </cell>
          <cell r="Y417">
            <v>17.34296861</v>
          </cell>
          <cell r="Z417">
            <v>73.547596753107257</v>
          </cell>
          <cell r="AA417">
            <v>21.07414503</v>
          </cell>
          <cell r="AB417">
            <v>79.12786025223717</v>
          </cell>
          <cell r="AC417">
            <v>24.080909810000001</v>
          </cell>
          <cell r="AD417">
            <v>81.188794322495937</v>
          </cell>
          <cell r="AE417">
            <v>25.729421840000001</v>
          </cell>
          <cell r="AF417">
            <v>81.46212994618655</v>
          </cell>
          <cell r="AG417">
            <v>26.611772869999999</v>
          </cell>
        </row>
        <row r="418">
          <cell r="B418" t="str">
            <v>PADIHAM</v>
          </cell>
          <cell r="C418">
            <v>90</v>
          </cell>
          <cell r="D418">
            <v>103.5</v>
          </cell>
          <cell r="E418">
            <v>135</v>
          </cell>
          <cell r="F418">
            <v>76.553031409566088</v>
          </cell>
          <cell r="G418">
            <v>29.20603801</v>
          </cell>
          <cell r="H418">
            <v>76.58347143532356</v>
          </cell>
          <cell r="I418">
            <v>29.106865299999999</v>
          </cell>
          <cell r="J418">
            <v>78.100717381864655</v>
          </cell>
          <cell r="K418">
            <v>29.653495710000001</v>
          </cell>
          <cell r="L418">
            <v>78.983650118732669</v>
          </cell>
          <cell r="M418">
            <v>30.046547780000001</v>
          </cell>
          <cell r="N418">
            <v>80.045643084268093</v>
          </cell>
          <cell r="O418">
            <v>30.473701980000001</v>
          </cell>
          <cell r="P418">
            <v>81.174904540205887</v>
          </cell>
          <cell r="Q418">
            <v>30.968951400000002</v>
          </cell>
          <cell r="R418">
            <v>82.366395742475305</v>
          </cell>
          <cell r="S418">
            <v>31.511099439999999</v>
          </cell>
          <cell r="T418">
            <v>83.70718159450324</v>
          </cell>
          <cell r="U418">
            <v>32.16398178</v>
          </cell>
          <cell r="V418">
            <v>85.331137124674171</v>
          </cell>
          <cell r="W418">
            <v>32.881196869999997</v>
          </cell>
          <cell r="X418">
            <v>87.255522630506007</v>
          </cell>
          <cell r="Y418">
            <v>33.691952559999997</v>
          </cell>
          <cell r="Z418">
            <v>97.594973302084199</v>
          </cell>
          <cell r="AA418">
            <v>37.737278330000002</v>
          </cell>
          <cell r="AB418">
            <v>109.40910196780983</v>
          </cell>
          <cell r="AC418">
            <v>41.233480470000003</v>
          </cell>
          <cell r="AD418">
            <v>114.93107888985867</v>
          </cell>
          <cell r="AE418">
            <v>43.070037919999997</v>
          </cell>
          <cell r="AF418">
            <v>118.25967348770071</v>
          </cell>
          <cell r="AG418">
            <v>44.034763030000001</v>
          </cell>
        </row>
        <row r="419">
          <cell r="B419" t="str">
            <v>PEEL</v>
          </cell>
          <cell r="C419">
            <v>58.5</v>
          </cell>
          <cell r="D419">
            <v>51.8</v>
          </cell>
          <cell r="E419">
            <v>67</v>
          </cell>
          <cell r="F419">
            <v>41.76562183512749</v>
          </cell>
          <cell r="G419">
            <v>13.098713569999999</v>
          </cell>
          <cell r="H419">
            <v>41.227320308156834</v>
          </cell>
          <cell r="I419">
            <v>12.92173579</v>
          </cell>
          <cell r="J419">
            <v>41.940696007059977</v>
          </cell>
          <cell r="K419">
            <v>13.11931169</v>
          </cell>
          <cell r="L419">
            <v>42.418007817415671</v>
          </cell>
          <cell r="M419">
            <v>13.3213811</v>
          </cell>
          <cell r="N419">
            <v>42.93803028583104</v>
          </cell>
          <cell r="O419">
            <v>13.555959530000001</v>
          </cell>
          <cell r="P419">
            <v>43.49812223530926</v>
          </cell>
          <cell r="Q419">
            <v>13.838029929999999</v>
          </cell>
          <cell r="R419">
            <v>44.008288307494915</v>
          </cell>
          <cell r="S419">
            <v>14.13395841</v>
          </cell>
          <cell r="T419">
            <v>44.591015755206264</v>
          </cell>
          <cell r="U419">
            <v>14.47404081</v>
          </cell>
          <cell r="V419">
            <v>45.17393753797883</v>
          </cell>
          <cell r="W419">
            <v>14.83631207</v>
          </cell>
          <cell r="X419">
            <v>45.890857345448325</v>
          </cell>
          <cell r="Y419">
            <v>15.242859960000001</v>
          </cell>
          <cell r="Z419">
            <v>49.289618122948575</v>
          </cell>
          <cell r="AA419">
            <v>16.99094934</v>
          </cell>
          <cell r="AB419">
            <v>53.120911591802766</v>
          </cell>
          <cell r="AC419">
            <v>18.253660400000001</v>
          </cell>
          <cell r="AD419">
            <v>54.887411208771333</v>
          </cell>
          <cell r="AE419">
            <v>18.82836043</v>
          </cell>
          <cell r="AF419">
            <v>55.755584022811341</v>
          </cell>
          <cell r="AG419">
            <v>19.071755459999999</v>
          </cell>
        </row>
        <row r="420">
          <cell r="B420" t="str">
            <v>PENRITH &amp; SHAP</v>
          </cell>
          <cell r="C420">
            <v>106</v>
          </cell>
          <cell r="D420">
            <v>94</v>
          </cell>
          <cell r="E420">
            <v>122</v>
          </cell>
          <cell r="F420">
            <v>69.11973780985295</v>
          </cell>
          <cell r="G420">
            <v>23.877463970000001</v>
          </cell>
          <cell r="H420">
            <v>68.903911769340482</v>
          </cell>
          <cell r="I420">
            <v>23.595722479999999</v>
          </cell>
          <cell r="J420">
            <v>70.196304194361844</v>
          </cell>
          <cell r="K420">
            <v>23.961871469999998</v>
          </cell>
          <cell r="L420">
            <v>71.152037618660188</v>
          </cell>
          <cell r="M420">
            <v>24.329926619999998</v>
          </cell>
          <cell r="N420">
            <v>72.246238762275311</v>
          </cell>
          <cell r="O420">
            <v>24.763214699999999</v>
          </cell>
          <cell r="P420">
            <v>73.528300659092551</v>
          </cell>
          <cell r="Q420">
            <v>25.27313406</v>
          </cell>
          <cell r="R420">
            <v>74.797527555843843</v>
          </cell>
          <cell r="S420">
            <v>25.827959799999999</v>
          </cell>
          <cell r="T420">
            <v>76.259151923784941</v>
          </cell>
          <cell r="U420">
            <v>26.494341779999999</v>
          </cell>
          <cell r="V420">
            <v>77.74406924199765</v>
          </cell>
          <cell r="W420">
            <v>27.225156630000001</v>
          </cell>
          <cell r="X420">
            <v>79.528491040130049</v>
          </cell>
          <cell r="Y420">
            <v>28.032965839999999</v>
          </cell>
          <cell r="Z420">
            <v>91.135381186917414</v>
          </cell>
          <cell r="AA420">
            <v>32.019039599999999</v>
          </cell>
          <cell r="AB420">
            <v>107.87586878159735</v>
          </cell>
          <cell r="AC420">
            <v>35.465174750000003</v>
          </cell>
          <cell r="AD420">
            <v>114.46201250752716</v>
          </cell>
          <cell r="AE420">
            <v>37.068864720000001</v>
          </cell>
          <cell r="AF420">
            <v>117.75536781766775</v>
          </cell>
          <cell r="AG420">
            <v>37.816840669999998</v>
          </cell>
        </row>
        <row r="421">
          <cell r="B421" t="str">
            <v>PRESTON EAST</v>
          </cell>
          <cell r="C421">
            <v>117</v>
          </cell>
          <cell r="D421">
            <v>103.5</v>
          </cell>
          <cell r="E421">
            <v>135</v>
          </cell>
          <cell r="F421">
            <v>58.1161186924923</v>
          </cell>
          <cell r="G421">
            <v>19.345290899999998</v>
          </cell>
          <cell r="H421">
            <v>57.849333933526204</v>
          </cell>
          <cell r="I421">
            <v>19.15997355</v>
          </cell>
          <cell r="J421">
            <v>58.880523585482507</v>
          </cell>
          <cell r="K421">
            <v>19.350363340000001</v>
          </cell>
          <cell r="L421">
            <v>59.620682338444965</v>
          </cell>
          <cell r="M421">
            <v>19.579315430000001</v>
          </cell>
          <cell r="N421">
            <v>60.465706431682506</v>
          </cell>
          <cell r="O421">
            <v>19.896346640000001</v>
          </cell>
          <cell r="P421">
            <v>61.506259521325099</v>
          </cell>
          <cell r="Q421">
            <v>20.333029360000001</v>
          </cell>
          <cell r="R421">
            <v>62.565170832950379</v>
          </cell>
          <cell r="S421">
            <v>20.823908070000002</v>
          </cell>
          <cell r="T421">
            <v>63.790818500475751</v>
          </cell>
          <cell r="U421">
            <v>21.424140439999999</v>
          </cell>
          <cell r="V421">
            <v>65.052333665876404</v>
          </cell>
          <cell r="W421">
            <v>22.107191790000002</v>
          </cell>
          <cell r="X421">
            <v>66.453402103409729</v>
          </cell>
          <cell r="Y421">
            <v>22.940616129999999</v>
          </cell>
          <cell r="Z421">
            <v>73.10743422260586</v>
          </cell>
          <cell r="AA421">
            <v>26.983969259999999</v>
          </cell>
          <cell r="AB421">
            <v>80.10845654119413</v>
          </cell>
          <cell r="AC421">
            <v>29.933889109999999</v>
          </cell>
          <cell r="AD421">
            <v>83.76633040193768</v>
          </cell>
          <cell r="AE421">
            <v>31.47475493</v>
          </cell>
          <cell r="AF421">
            <v>87.203366634689218</v>
          </cell>
          <cell r="AG421">
            <v>32.250943970000002</v>
          </cell>
        </row>
        <row r="422">
          <cell r="B422" t="str">
            <v>RED BANK</v>
          </cell>
          <cell r="C422">
            <v>117</v>
          </cell>
          <cell r="D422">
            <v>99</v>
          </cell>
          <cell r="E422">
            <v>135</v>
          </cell>
          <cell r="F422">
            <v>65.416691605483862</v>
          </cell>
          <cell r="G422">
            <v>26.508529710000001</v>
          </cell>
          <cell r="H422">
            <v>66.255189915363928</v>
          </cell>
          <cell r="I422">
            <v>26.084444810000001</v>
          </cell>
          <cell r="J422">
            <v>70.083709821416676</v>
          </cell>
          <cell r="K422">
            <v>26.583958939999999</v>
          </cell>
          <cell r="L422">
            <v>73.225725283014086</v>
          </cell>
          <cell r="M422">
            <v>27.039331449999999</v>
          </cell>
          <cell r="N422">
            <v>75.794789785344634</v>
          </cell>
          <cell r="O422">
            <v>27.538596729999998</v>
          </cell>
          <cell r="P422">
            <v>77.006312774973736</v>
          </cell>
          <cell r="Q422">
            <v>28.094345239999999</v>
          </cell>
          <cell r="R422">
            <v>78.271075141083273</v>
          </cell>
          <cell r="S422">
            <v>28.674385300000001</v>
          </cell>
          <cell r="T422">
            <v>79.59399496556243</v>
          </cell>
          <cell r="U422">
            <v>29.31492557</v>
          </cell>
          <cell r="V422">
            <v>80.843806816290012</v>
          </cell>
          <cell r="W422">
            <v>29.988997999999999</v>
          </cell>
          <cell r="X422">
            <v>82.189756751674309</v>
          </cell>
          <cell r="Y422">
            <v>30.714074579999998</v>
          </cell>
          <cell r="Z422">
            <v>89.439558466106973</v>
          </cell>
          <cell r="AA422">
            <v>33.973172980000001</v>
          </cell>
          <cell r="AB422">
            <v>98.482601680439132</v>
          </cell>
          <cell r="AC422">
            <v>36.611092409999998</v>
          </cell>
          <cell r="AD422">
            <v>104.47385291157933</v>
          </cell>
          <cell r="AE422">
            <v>38.084210489999997</v>
          </cell>
          <cell r="AF422">
            <v>109.16723887794771</v>
          </cell>
          <cell r="AG422">
            <v>38.977793669999997</v>
          </cell>
        </row>
        <row r="423">
          <cell r="B423" t="str">
            <v>RIBBLE</v>
          </cell>
          <cell r="C423">
            <v>230</v>
          </cell>
          <cell r="D423">
            <v>197</v>
          </cell>
          <cell r="E423">
            <v>270</v>
          </cell>
          <cell r="F423">
            <v>118.91266230996168</v>
          </cell>
          <cell r="G423">
            <v>35.264283200000001</v>
          </cell>
          <cell r="H423">
            <v>118.96997982649708</v>
          </cell>
          <cell r="I423">
            <v>34.677739459999998</v>
          </cell>
          <cell r="J423">
            <v>123.84738390925206</v>
          </cell>
          <cell r="K423">
            <v>35.207464629999997</v>
          </cell>
          <cell r="L423">
            <v>128.23503020234656</v>
          </cell>
          <cell r="M423">
            <v>35.784925209999997</v>
          </cell>
          <cell r="N423">
            <v>133.00441365793324</v>
          </cell>
          <cell r="O423">
            <v>36.51707519</v>
          </cell>
          <cell r="P423">
            <v>137.20939706089786</v>
          </cell>
          <cell r="Q423">
            <v>37.444806159999999</v>
          </cell>
          <cell r="R423">
            <v>139.40901815443516</v>
          </cell>
          <cell r="S423">
            <v>38.482849620000003</v>
          </cell>
          <cell r="T423">
            <v>142.12342202147687</v>
          </cell>
          <cell r="U423">
            <v>39.782369330000002</v>
          </cell>
          <cell r="V423">
            <v>144.97415498462141</v>
          </cell>
          <cell r="W423">
            <v>41.223705039999999</v>
          </cell>
          <cell r="X423">
            <v>148.2569547722195</v>
          </cell>
          <cell r="Y423">
            <v>42.884411350000001</v>
          </cell>
          <cell r="Z423">
            <v>164.93842042684554</v>
          </cell>
          <cell r="AA423">
            <v>51.380964509999998</v>
          </cell>
          <cell r="AB423">
            <v>180.2161757425738</v>
          </cell>
          <cell r="AC423">
            <v>58.742768810000001</v>
          </cell>
          <cell r="AD423">
            <v>185.91300438398446</v>
          </cell>
          <cell r="AE423">
            <v>62.686948510000001</v>
          </cell>
          <cell r="AF423">
            <v>187.46124840045064</v>
          </cell>
          <cell r="AG423">
            <v>64.770402869999998</v>
          </cell>
        </row>
        <row r="424">
          <cell r="B424" t="str">
            <v>ROCHDALE CENTRAL</v>
          </cell>
          <cell r="C424">
            <v>69</v>
          </cell>
          <cell r="D424">
            <v>69</v>
          </cell>
          <cell r="E424">
            <v>90</v>
          </cell>
          <cell r="F424">
            <v>29.475390790013645</v>
          </cell>
          <cell r="G424">
            <v>8.5418237010000002</v>
          </cell>
          <cell r="H424">
            <v>29.976132615964339</v>
          </cell>
          <cell r="I424">
            <v>8.4638776169999996</v>
          </cell>
          <cell r="J424">
            <v>31.051160135420286</v>
          </cell>
          <cell r="K424">
            <v>8.6268177010000002</v>
          </cell>
          <cell r="L424">
            <v>31.524283979105974</v>
          </cell>
          <cell r="M424">
            <v>8.8092301119999998</v>
          </cell>
          <cell r="N424">
            <v>32.060636303965715</v>
          </cell>
          <cell r="O424">
            <v>9.0349512769999993</v>
          </cell>
          <cell r="P424">
            <v>32.733250243281148</v>
          </cell>
          <cell r="Q424">
            <v>9.3177638859999998</v>
          </cell>
          <cell r="R424">
            <v>33.420312600547675</v>
          </cell>
          <cell r="S424">
            <v>9.6264872599999993</v>
          </cell>
          <cell r="T424">
            <v>34.2137116839329</v>
          </cell>
          <cell r="U424">
            <v>10.005359110000001</v>
          </cell>
          <cell r="V424">
            <v>35.058751901288247</v>
          </cell>
          <cell r="W424">
            <v>10.42811081</v>
          </cell>
          <cell r="X424">
            <v>36.01213285793682</v>
          </cell>
          <cell r="Y424">
            <v>10.909551970000001</v>
          </cell>
          <cell r="Z424">
            <v>40.874471513828013</v>
          </cell>
          <cell r="AA424">
            <v>13.39843469</v>
          </cell>
          <cell r="AB424">
            <v>46.004852992906876</v>
          </cell>
          <cell r="AC424">
            <v>15.563510709999999</v>
          </cell>
          <cell r="AD424">
            <v>48.425162391650247</v>
          </cell>
          <cell r="AE424">
            <v>16.75429887</v>
          </cell>
          <cell r="AF424">
            <v>49.67744067824141</v>
          </cell>
          <cell r="AG424">
            <v>17.406484899999999</v>
          </cell>
        </row>
        <row r="425">
          <cell r="B425" t="str">
            <v>ROSSENDALE</v>
          </cell>
          <cell r="C425">
            <v>117</v>
          </cell>
          <cell r="D425">
            <v>99</v>
          </cell>
          <cell r="E425">
            <v>135</v>
          </cell>
          <cell r="F425">
            <v>54.919127171759882</v>
          </cell>
          <cell r="G425">
            <v>16.408014170000001</v>
          </cell>
          <cell r="H425">
            <v>55.363881200502512</v>
          </cell>
          <cell r="I425">
            <v>16.175561089999999</v>
          </cell>
          <cell r="J425">
            <v>57.013539240215842</v>
          </cell>
          <cell r="K425">
            <v>16.459231469999999</v>
          </cell>
          <cell r="L425">
            <v>57.836887982002182</v>
          </cell>
          <cell r="M425">
            <v>16.772714520000001</v>
          </cell>
          <cell r="N425">
            <v>58.736767429228358</v>
          </cell>
          <cell r="O425">
            <v>17.13908648</v>
          </cell>
          <cell r="P425">
            <v>59.832383005379022</v>
          </cell>
          <cell r="Q425">
            <v>17.587109359999999</v>
          </cell>
          <cell r="R425">
            <v>60.92585352996111</v>
          </cell>
          <cell r="S425">
            <v>18.070259839999999</v>
          </cell>
          <cell r="T425">
            <v>62.19565630813856</v>
          </cell>
          <cell r="U425">
            <v>18.67320058</v>
          </cell>
          <cell r="V425">
            <v>63.526385033564289</v>
          </cell>
          <cell r="W425">
            <v>19.332698390000001</v>
          </cell>
          <cell r="X425">
            <v>65.029769358747387</v>
          </cell>
          <cell r="Y425">
            <v>20.089215379999999</v>
          </cell>
          <cell r="Z425">
            <v>71.974034480274526</v>
          </cell>
          <cell r="AA425">
            <v>23.867028770000001</v>
          </cell>
          <cell r="AB425">
            <v>79.581465089128926</v>
          </cell>
          <cell r="AC425">
            <v>27.103519370000001</v>
          </cell>
          <cell r="AD425">
            <v>83.643730339535836</v>
          </cell>
          <cell r="AE425">
            <v>28.867606030000001</v>
          </cell>
          <cell r="AF425">
            <v>86.046450830736461</v>
          </cell>
          <cell r="AG425">
            <v>29.815686410000001</v>
          </cell>
        </row>
        <row r="426">
          <cell r="B426" t="str">
            <v>ROYTON</v>
          </cell>
          <cell r="C426">
            <v>117</v>
          </cell>
          <cell r="D426">
            <v>103.5</v>
          </cell>
          <cell r="E426">
            <v>135</v>
          </cell>
          <cell r="F426">
            <v>32.802280385532384</v>
          </cell>
          <cell r="G426">
            <v>8.7899590639999996</v>
          </cell>
          <cell r="H426">
            <v>32.766833921052736</v>
          </cell>
          <cell r="I426">
            <v>8.7247909079999992</v>
          </cell>
          <cell r="J426">
            <v>33.38932134479424</v>
          </cell>
          <cell r="K426">
            <v>8.8696075689999994</v>
          </cell>
          <cell r="L426">
            <v>33.896800361980389</v>
          </cell>
          <cell r="M426">
            <v>9.046630124</v>
          </cell>
          <cell r="N426">
            <v>34.495792078495761</v>
          </cell>
          <cell r="O426">
            <v>9.2806073159999993</v>
          </cell>
          <cell r="P426">
            <v>35.220810122119268</v>
          </cell>
          <cell r="Q426">
            <v>9.5878099680000002</v>
          </cell>
          <cell r="R426">
            <v>36.134649969476321</v>
          </cell>
          <cell r="S426">
            <v>9.9384484319999995</v>
          </cell>
          <cell r="T426">
            <v>37.205383839662105</v>
          </cell>
          <cell r="U426">
            <v>10.37955893</v>
          </cell>
          <cell r="V426">
            <v>38.337724929174627</v>
          </cell>
          <cell r="W426">
            <v>10.884738970000001</v>
          </cell>
          <cell r="X426">
            <v>39.578486479476808</v>
          </cell>
          <cell r="Y426">
            <v>11.476261940000001</v>
          </cell>
          <cell r="Z426">
            <v>45.416028352718456</v>
          </cell>
          <cell r="AA426">
            <v>14.68127293</v>
          </cell>
          <cell r="AB426">
            <v>50.790896183178816</v>
          </cell>
          <cell r="AC426">
            <v>17.547059430000001</v>
          </cell>
          <cell r="AD426">
            <v>53.365282238269977</v>
          </cell>
          <cell r="AE426">
            <v>19.257088509999999</v>
          </cell>
          <cell r="AF426">
            <v>54.652525536277992</v>
          </cell>
          <cell r="AG426">
            <v>20.282925590000001</v>
          </cell>
        </row>
        <row r="427">
          <cell r="B427" t="str">
            <v>SALE</v>
          </cell>
          <cell r="C427">
            <v>78</v>
          </cell>
          <cell r="D427">
            <v>69</v>
          </cell>
          <cell r="E427">
            <v>90</v>
          </cell>
          <cell r="F427">
            <v>52.215079375693541</v>
          </cell>
          <cell r="G427">
            <v>17.249905380000001</v>
          </cell>
          <cell r="H427">
            <v>52.346856353598795</v>
          </cell>
          <cell r="I427">
            <v>17.063869879999999</v>
          </cell>
          <cell r="J427">
            <v>53.336776898095977</v>
          </cell>
          <cell r="K427">
            <v>17.37564927</v>
          </cell>
          <cell r="L427">
            <v>54.173604632873932</v>
          </cell>
          <cell r="M427">
            <v>17.699587439999998</v>
          </cell>
          <cell r="N427">
            <v>55.190813687052966</v>
          </cell>
          <cell r="O427">
            <v>18.09986464</v>
          </cell>
          <cell r="P427">
            <v>56.421589004900305</v>
          </cell>
          <cell r="Q427">
            <v>18.604443920000001</v>
          </cell>
          <cell r="R427">
            <v>57.717575290629767</v>
          </cell>
          <cell r="S427">
            <v>19.164003730000001</v>
          </cell>
          <cell r="T427">
            <v>59.244069859497905</v>
          </cell>
          <cell r="U427">
            <v>19.8470023</v>
          </cell>
          <cell r="V427">
            <v>60.909463077821037</v>
          </cell>
          <cell r="W427">
            <v>20.615236450000001</v>
          </cell>
          <cell r="X427">
            <v>62.759630630975806</v>
          </cell>
          <cell r="Y427">
            <v>21.480460099999998</v>
          </cell>
          <cell r="Z427">
            <v>71.991784597189849</v>
          </cell>
          <cell r="AA427">
            <v>25.887844350000002</v>
          </cell>
          <cell r="AB427">
            <v>80.972902943778536</v>
          </cell>
          <cell r="AC427">
            <v>29.733469729999999</v>
          </cell>
          <cell r="AD427">
            <v>85.588055331947231</v>
          </cell>
          <cell r="AE427">
            <v>31.914955280000001</v>
          </cell>
          <cell r="AF427">
            <v>88.326301824815062</v>
          </cell>
          <cell r="AG427">
            <v>33.2185548</v>
          </cell>
        </row>
        <row r="428">
          <cell r="B428" t="str">
            <v>BARROW &amp; SANDGATE</v>
          </cell>
          <cell r="C428">
            <v>124</v>
          </cell>
          <cell r="D428">
            <v>112</v>
          </cell>
          <cell r="E428">
            <v>164</v>
          </cell>
          <cell r="F428">
            <v>67.608267666849642</v>
          </cell>
          <cell r="G428">
            <v>26.61630989</v>
          </cell>
          <cell r="H428">
            <v>67.352991537848595</v>
          </cell>
          <cell r="I428">
            <v>26.186530309999998</v>
          </cell>
          <cell r="J428">
            <v>72.015871058380426</v>
          </cell>
          <cell r="K428">
            <v>26.33618002</v>
          </cell>
          <cell r="L428">
            <v>76.563242009415831</v>
          </cell>
          <cell r="M428">
            <v>26.493502320000001</v>
          </cell>
          <cell r="N428">
            <v>79.723684089244756</v>
          </cell>
          <cell r="O428">
            <v>26.6817989</v>
          </cell>
          <cell r="P428">
            <v>80.238042681807684</v>
          </cell>
          <cell r="Q428">
            <v>26.949343729999999</v>
          </cell>
          <cell r="R428">
            <v>80.765348617366598</v>
          </cell>
          <cell r="S428">
            <v>27.25485067</v>
          </cell>
          <cell r="T428">
            <v>81.387753405363185</v>
          </cell>
          <cell r="U428">
            <v>27.63793828</v>
          </cell>
          <cell r="V428">
            <v>82.025797182635813</v>
          </cell>
          <cell r="W428">
            <v>28.077330119999999</v>
          </cell>
          <cell r="X428">
            <v>82.703508377577734</v>
          </cell>
          <cell r="Y428">
            <v>28.610409950000001</v>
          </cell>
          <cell r="Z428">
            <v>84.871287400495518</v>
          </cell>
          <cell r="AA428">
            <v>31.475443330000001</v>
          </cell>
          <cell r="AB428">
            <v>86.200796716618285</v>
          </cell>
          <cell r="AC428">
            <v>33.978785420000001</v>
          </cell>
          <cell r="AD428">
            <v>86.792456540112724</v>
          </cell>
          <cell r="AE428">
            <v>35.283119059999997</v>
          </cell>
          <cell r="AF428">
            <v>86.24308372466453</v>
          </cell>
          <cell r="AG428">
            <v>35.769600279999999</v>
          </cell>
        </row>
        <row r="429">
          <cell r="B429" t="str">
            <v>PENRITH &amp; SHAP</v>
          </cell>
          <cell r="C429">
            <v>106</v>
          </cell>
          <cell r="D429">
            <v>94</v>
          </cell>
          <cell r="E429">
            <v>122</v>
          </cell>
          <cell r="F429">
            <v>69.11973780985295</v>
          </cell>
          <cell r="G429">
            <v>23.877463970000001</v>
          </cell>
          <cell r="H429">
            <v>68.903911769340482</v>
          </cell>
          <cell r="I429">
            <v>23.595722479999999</v>
          </cell>
          <cell r="J429">
            <v>70.196304194361844</v>
          </cell>
          <cell r="K429">
            <v>23.961871469999998</v>
          </cell>
          <cell r="L429">
            <v>71.152037618660188</v>
          </cell>
          <cell r="M429">
            <v>24.329926619999998</v>
          </cell>
          <cell r="N429">
            <v>72.246238762275311</v>
          </cell>
          <cell r="O429">
            <v>24.763214699999999</v>
          </cell>
          <cell r="P429">
            <v>73.528300659092551</v>
          </cell>
          <cell r="Q429">
            <v>25.27313406</v>
          </cell>
          <cell r="R429">
            <v>74.797527555843843</v>
          </cell>
          <cell r="S429">
            <v>25.827959799999999</v>
          </cell>
          <cell r="T429">
            <v>76.259151923784941</v>
          </cell>
          <cell r="U429">
            <v>26.494341779999999</v>
          </cell>
          <cell r="V429">
            <v>77.74406924199765</v>
          </cell>
          <cell r="W429">
            <v>27.225156630000001</v>
          </cell>
          <cell r="X429">
            <v>79.528491040130049</v>
          </cell>
          <cell r="Y429">
            <v>28.032965839999999</v>
          </cell>
          <cell r="Z429">
            <v>91.135381186917414</v>
          </cell>
          <cell r="AA429">
            <v>32.019039599999999</v>
          </cell>
          <cell r="AB429">
            <v>107.87586878159735</v>
          </cell>
          <cell r="AC429">
            <v>35.465174750000003</v>
          </cell>
          <cell r="AD429">
            <v>114.46201250752716</v>
          </cell>
          <cell r="AE429">
            <v>37.068864720000001</v>
          </cell>
          <cell r="AF429">
            <v>117.75536781766775</v>
          </cell>
          <cell r="AG429">
            <v>37.816840669999998</v>
          </cell>
        </row>
        <row r="430">
          <cell r="B430" t="str">
            <v>STAINBURN &amp; SIDDICK</v>
          </cell>
          <cell r="C430">
            <v>132</v>
          </cell>
          <cell r="D430">
            <v>116</v>
          </cell>
          <cell r="E430">
            <v>176</v>
          </cell>
          <cell r="F430">
            <v>85.303299861318678</v>
          </cell>
          <cell r="G430">
            <v>4.4134788900000004</v>
          </cell>
          <cell r="H430">
            <v>84.205013253839738</v>
          </cell>
          <cell r="I430">
            <v>4.5839709439999998</v>
          </cell>
          <cell r="J430">
            <v>85.784609984865511</v>
          </cell>
          <cell r="K430">
            <v>4.8975782929999996</v>
          </cell>
          <cell r="L430">
            <v>87.023482869844628</v>
          </cell>
          <cell r="M430">
            <v>5.298659206</v>
          </cell>
          <cell r="N430">
            <v>88.368701750145107</v>
          </cell>
          <cell r="O430">
            <v>5.8168430249999998</v>
          </cell>
          <cell r="P430">
            <v>90.075875014245895</v>
          </cell>
          <cell r="Q430">
            <v>6.5336413909999997</v>
          </cell>
          <cell r="R430">
            <v>91.724615941131148</v>
          </cell>
          <cell r="S430">
            <v>7.3316812889999996</v>
          </cell>
          <cell r="T430">
            <v>93.733655489493231</v>
          </cell>
          <cell r="U430">
            <v>8.3088888300000008</v>
          </cell>
          <cell r="V430">
            <v>95.807082084950864</v>
          </cell>
          <cell r="W430">
            <v>9.4214365059999992</v>
          </cell>
          <cell r="X430">
            <v>98.194158668386564</v>
          </cell>
          <cell r="Y430">
            <v>10.795001689999999</v>
          </cell>
          <cell r="Z430">
            <v>110.15261672151676</v>
          </cell>
          <cell r="AA430">
            <v>17.52127612</v>
          </cell>
          <cell r="AB430">
            <v>123.80679935391224</v>
          </cell>
          <cell r="AC430">
            <v>22.405046909999999</v>
          </cell>
          <cell r="AD430">
            <v>129.68328229836709</v>
          </cell>
          <cell r="AE430">
            <v>25.045464890000002</v>
          </cell>
          <cell r="AF430">
            <v>131.94601774336115</v>
          </cell>
          <cell r="AG430">
            <v>26.473275569999998</v>
          </cell>
        </row>
        <row r="431">
          <cell r="B431" t="str">
            <v>SKELMERSDALE</v>
          </cell>
          <cell r="C431">
            <v>117</v>
          </cell>
          <cell r="D431">
            <v>103.5</v>
          </cell>
          <cell r="E431">
            <v>135</v>
          </cell>
          <cell r="F431">
            <v>59.718627434982068</v>
          </cell>
          <cell r="G431">
            <v>22.964154010000001</v>
          </cell>
          <cell r="H431">
            <v>60.379131522163924</v>
          </cell>
          <cell r="I431">
            <v>22.567065209999999</v>
          </cell>
          <cell r="J431">
            <v>62.521082344822993</v>
          </cell>
          <cell r="K431">
            <v>22.959315419999999</v>
          </cell>
          <cell r="L431">
            <v>63.34628848951597</v>
          </cell>
          <cell r="M431">
            <v>23.34788241</v>
          </cell>
          <cell r="N431">
            <v>64.22280448209095</v>
          </cell>
          <cell r="O431">
            <v>23.793399149999999</v>
          </cell>
          <cell r="P431">
            <v>65.265599886838913</v>
          </cell>
          <cell r="Q431">
            <v>24.270861029999999</v>
          </cell>
          <cell r="R431">
            <v>66.324352314223546</v>
          </cell>
          <cell r="S431">
            <v>24.79046645</v>
          </cell>
          <cell r="T431">
            <v>67.510396958425389</v>
          </cell>
          <cell r="U431">
            <v>25.40503782</v>
          </cell>
          <cell r="V431">
            <v>68.748121705292789</v>
          </cell>
          <cell r="W431">
            <v>26.037877739999999</v>
          </cell>
          <cell r="X431">
            <v>70.144692904263309</v>
          </cell>
          <cell r="Y431">
            <v>26.746023449999999</v>
          </cell>
          <cell r="Z431">
            <v>77.216571676534073</v>
          </cell>
          <cell r="AA431">
            <v>30.40059076</v>
          </cell>
          <cell r="AB431">
            <v>86.044490247843072</v>
          </cell>
          <cell r="AC431">
            <v>33.542435040000001</v>
          </cell>
          <cell r="AD431">
            <v>90.605456489453275</v>
          </cell>
          <cell r="AE431">
            <v>35.143516679999998</v>
          </cell>
          <cell r="AF431">
            <v>94.028253771042614</v>
          </cell>
          <cell r="AG431">
            <v>35.924289469999998</v>
          </cell>
        </row>
        <row r="432">
          <cell r="B432" t="str">
            <v>STAINBURN &amp; SIDDICK</v>
          </cell>
          <cell r="C432">
            <v>132</v>
          </cell>
          <cell r="D432">
            <v>116</v>
          </cell>
          <cell r="E432">
            <v>176</v>
          </cell>
          <cell r="F432">
            <v>85.303299861318678</v>
          </cell>
          <cell r="G432">
            <v>4.4134788900000004</v>
          </cell>
          <cell r="H432">
            <v>84.205013253839738</v>
          </cell>
          <cell r="I432">
            <v>4.5839709439999998</v>
          </cell>
          <cell r="J432">
            <v>85.784609984865511</v>
          </cell>
          <cell r="K432">
            <v>4.8975782929999996</v>
          </cell>
          <cell r="L432">
            <v>87.023482869844628</v>
          </cell>
          <cell r="M432">
            <v>5.298659206</v>
          </cell>
          <cell r="N432">
            <v>88.368701750145107</v>
          </cell>
          <cell r="O432">
            <v>5.8168430249999998</v>
          </cell>
          <cell r="P432">
            <v>90.075875014245895</v>
          </cell>
          <cell r="Q432">
            <v>6.5336413909999997</v>
          </cell>
          <cell r="R432">
            <v>91.724615941131148</v>
          </cell>
          <cell r="S432">
            <v>7.3316812889999996</v>
          </cell>
          <cell r="T432">
            <v>93.733655489493231</v>
          </cell>
          <cell r="U432">
            <v>8.3088888300000008</v>
          </cell>
          <cell r="V432">
            <v>95.807082084950864</v>
          </cell>
          <cell r="W432">
            <v>9.4214365059999992</v>
          </cell>
          <cell r="X432">
            <v>98.194158668386564</v>
          </cell>
          <cell r="Y432">
            <v>10.795001689999999</v>
          </cell>
          <cell r="Z432">
            <v>110.15261672151676</v>
          </cell>
          <cell r="AA432">
            <v>17.52127612</v>
          </cell>
          <cell r="AB432">
            <v>123.80679935391224</v>
          </cell>
          <cell r="AC432">
            <v>22.405046909999999</v>
          </cell>
          <cell r="AD432">
            <v>129.68328229836709</v>
          </cell>
          <cell r="AE432">
            <v>25.045464890000002</v>
          </cell>
          <cell r="AF432">
            <v>131.94601774336115</v>
          </cell>
          <cell r="AG432">
            <v>26.473275569999998</v>
          </cell>
        </row>
        <row r="433">
          <cell r="B433" t="str">
            <v>STRETFORD</v>
          </cell>
          <cell r="C433">
            <v>103.5</v>
          </cell>
          <cell r="D433">
            <v>90</v>
          </cell>
          <cell r="E433">
            <v>135</v>
          </cell>
          <cell r="F433">
            <v>59.711607066309647</v>
          </cell>
          <cell r="G433">
            <v>24.953464830000001</v>
          </cell>
          <cell r="H433">
            <v>61.903131979644172</v>
          </cell>
          <cell r="I433">
            <v>24.581645699999999</v>
          </cell>
          <cell r="J433">
            <v>65.798404224031273</v>
          </cell>
          <cell r="K433">
            <v>24.979418670000001</v>
          </cell>
          <cell r="L433">
            <v>66.761077628275373</v>
          </cell>
          <cell r="M433">
            <v>25.336510220000001</v>
          </cell>
          <cell r="N433">
            <v>67.641663977244065</v>
          </cell>
          <cell r="O433">
            <v>25.739722669999999</v>
          </cell>
          <cell r="P433">
            <v>68.604315982545216</v>
          </cell>
          <cell r="Q433">
            <v>26.210805560000001</v>
          </cell>
          <cell r="R433">
            <v>69.537487255077394</v>
          </cell>
          <cell r="S433">
            <v>26.698783039999999</v>
          </cell>
          <cell r="T433">
            <v>70.53258309183164</v>
          </cell>
          <cell r="U433">
            <v>27.266219970000002</v>
          </cell>
          <cell r="V433">
            <v>71.54030744525555</v>
          </cell>
          <cell r="W433">
            <v>27.865099279999999</v>
          </cell>
          <cell r="X433">
            <v>72.596055104581907</v>
          </cell>
          <cell r="Y433">
            <v>28.45116977</v>
          </cell>
          <cell r="Z433">
            <v>77.687327650923962</v>
          </cell>
          <cell r="AA433">
            <v>31.312257930000001</v>
          </cell>
          <cell r="AB433">
            <v>86.099527934412237</v>
          </cell>
          <cell r="AC433">
            <v>33.724042769999997</v>
          </cell>
          <cell r="AD433">
            <v>91.739160902914236</v>
          </cell>
          <cell r="AE433">
            <v>35.008635769999998</v>
          </cell>
          <cell r="AF433">
            <v>95.979395715772512</v>
          </cell>
          <cell r="AG433">
            <v>35.669513360000003</v>
          </cell>
        </row>
        <row r="434">
          <cell r="B434" t="str">
            <v>STUART ST</v>
          </cell>
          <cell r="C434">
            <v>117</v>
          </cell>
          <cell r="D434">
            <v>103.5</v>
          </cell>
          <cell r="E434">
            <v>135</v>
          </cell>
          <cell r="F434">
            <v>78.081147737428708</v>
          </cell>
          <cell r="G434">
            <v>28.08384238</v>
          </cell>
          <cell r="H434">
            <v>89.820567666055652</v>
          </cell>
          <cell r="I434">
            <v>27.938183850000001</v>
          </cell>
          <cell r="J434">
            <v>96.306920383949787</v>
          </cell>
          <cell r="K434">
            <v>28.587256459999999</v>
          </cell>
          <cell r="L434">
            <v>105.90790259543196</v>
          </cell>
          <cell r="M434">
            <v>29.23898878</v>
          </cell>
          <cell r="N434">
            <v>119.49939510484883</v>
          </cell>
          <cell r="O434">
            <v>29.955659600000001</v>
          </cell>
          <cell r="P434">
            <v>137.12477636389548</v>
          </cell>
          <cell r="Q434">
            <v>30.762479720000002</v>
          </cell>
          <cell r="R434">
            <v>156.69591578063987</v>
          </cell>
          <cell r="S434">
            <v>31.581154260000002</v>
          </cell>
          <cell r="T434">
            <v>176.42863632280014</v>
          </cell>
          <cell r="U434">
            <v>32.459296049999999</v>
          </cell>
          <cell r="V434">
            <v>180.93742374402456</v>
          </cell>
          <cell r="W434">
            <v>33.0050296</v>
          </cell>
          <cell r="X434">
            <v>185.45653299204631</v>
          </cell>
          <cell r="Y434">
            <v>33.570740100000002</v>
          </cell>
          <cell r="Z434">
            <v>193.80749569641958</v>
          </cell>
          <cell r="AA434">
            <v>36.09139811</v>
          </cell>
          <cell r="AB434">
            <v>205.77714486689146</v>
          </cell>
          <cell r="AC434">
            <v>38.043248380000001</v>
          </cell>
          <cell r="AD434">
            <v>215.0434172806111</v>
          </cell>
          <cell r="AE434">
            <v>39.08445888</v>
          </cell>
          <cell r="AF434">
            <v>223.09117642750178</v>
          </cell>
          <cell r="AG434">
            <v>39.645146310000001</v>
          </cell>
        </row>
        <row r="435">
          <cell r="B435" t="str">
            <v>THORNTON</v>
          </cell>
          <cell r="C435">
            <v>75</v>
          </cell>
          <cell r="D435">
            <v>67.5</v>
          </cell>
          <cell r="E435">
            <v>90</v>
          </cell>
          <cell r="F435">
            <v>59.963240507736288</v>
          </cell>
          <cell r="G435">
            <v>15.006049859999999</v>
          </cell>
          <cell r="H435">
            <v>59.57032722713992</v>
          </cell>
          <cell r="I435">
            <v>15.244392879999999</v>
          </cell>
          <cell r="J435">
            <v>60.246234514846954</v>
          </cell>
          <cell r="K435">
            <v>15.728155879999999</v>
          </cell>
          <cell r="L435">
            <v>60.832741045501166</v>
          </cell>
          <cell r="M435">
            <v>16.29861782</v>
          </cell>
          <cell r="N435">
            <v>61.458223653424952</v>
          </cell>
          <cell r="O435">
            <v>16.967183120000001</v>
          </cell>
          <cell r="P435">
            <v>62.148034132988485</v>
          </cell>
          <cell r="Q435">
            <v>17.77135753</v>
          </cell>
          <cell r="R435">
            <v>62.922521469268297</v>
          </cell>
          <cell r="S435">
            <v>18.50470528</v>
          </cell>
          <cell r="T435">
            <v>63.973253561110383</v>
          </cell>
          <cell r="U435">
            <v>19.092480810000001</v>
          </cell>
          <cell r="V435">
            <v>65.05934979128449</v>
          </cell>
          <cell r="W435">
            <v>19.726468560000001</v>
          </cell>
          <cell r="X435">
            <v>66.245872647474727</v>
          </cell>
          <cell r="Y435">
            <v>20.438689790000002</v>
          </cell>
          <cell r="Z435">
            <v>72.911306005939309</v>
          </cell>
          <cell r="AA435">
            <v>24.12449724</v>
          </cell>
          <cell r="AB435">
            <v>81.411817180314387</v>
          </cell>
          <cell r="AC435">
            <v>26.89475363</v>
          </cell>
          <cell r="AD435">
            <v>85.341526306037423</v>
          </cell>
          <cell r="AE435">
            <v>28.333210680000001</v>
          </cell>
          <cell r="AF435">
            <v>87.299612515376026</v>
          </cell>
          <cell r="AG435">
            <v>29.088984679999999</v>
          </cell>
        </row>
        <row r="436">
          <cell r="B436" t="str">
            <v>ULVERSTON</v>
          </cell>
          <cell r="C436">
            <v>117</v>
          </cell>
          <cell r="D436">
            <v>103.5</v>
          </cell>
          <cell r="E436">
            <v>135</v>
          </cell>
          <cell r="F436">
            <v>52.797669741157975</v>
          </cell>
          <cell r="G436">
            <v>13.48880288</v>
          </cell>
          <cell r="H436">
            <v>52.442717212889448</v>
          </cell>
          <cell r="I436">
            <v>13.379555</v>
          </cell>
          <cell r="J436">
            <v>53.225487739179215</v>
          </cell>
          <cell r="K436">
            <v>13.62181938</v>
          </cell>
          <cell r="L436">
            <v>53.802936487846168</v>
          </cell>
          <cell r="M436">
            <v>13.898678439999999</v>
          </cell>
          <cell r="N436">
            <v>54.546885820142194</v>
          </cell>
          <cell r="O436">
            <v>14.247464450000001</v>
          </cell>
          <cell r="P436">
            <v>55.446805061151274</v>
          </cell>
          <cell r="Q436">
            <v>14.678095239999999</v>
          </cell>
          <cell r="R436">
            <v>56.388155718025104</v>
          </cell>
          <cell r="S436">
            <v>15.162239619999999</v>
          </cell>
          <cell r="T436">
            <v>57.503856409879205</v>
          </cell>
          <cell r="U436">
            <v>15.760858199999999</v>
          </cell>
          <cell r="V436">
            <v>58.678901117466694</v>
          </cell>
          <cell r="W436">
            <v>16.423878779999999</v>
          </cell>
          <cell r="X436">
            <v>60.057046742552238</v>
          </cell>
          <cell r="Y436">
            <v>17.178419380000001</v>
          </cell>
          <cell r="Z436">
            <v>67.400082543542666</v>
          </cell>
          <cell r="AA436">
            <v>20.95626021</v>
          </cell>
          <cell r="AB436">
            <v>77.069285112525378</v>
          </cell>
          <cell r="AC436">
            <v>24.231960149999999</v>
          </cell>
          <cell r="AD436">
            <v>81.402265643703828</v>
          </cell>
          <cell r="AE436">
            <v>25.779836199999998</v>
          </cell>
          <cell r="AF436">
            <v>83.40792524784959</v>
          </cell>
          <cell r="AG436">
            <v>26.523949309999999</v>
          </cell>
        </row>
        <row r="437">
          <cell r="B437" t="str">
            <v>VERNON PARK</v>
          </cell>
          <cell r="C437">
            <v>117</v>
          </cell>
          <cell r="D437">
            <v>103.5</v>
          </cell>
          <cell r="E437">
            <v>135</v>
          </cell>
          <cell r="F437">
            <v>76.005719204360673</v>
          </cell>
          <cell r="G437">
            <v>26.868953059999999</v>
          </cell>
          <cell r="H437">
            <v>75.731352163775455</v>
          </cell>
          <cell r="I437">
            <v>26.574550139999999</v>
          </cell>
          <cell r="J437">
            <v>78.869386324883109</v>
          </cell>
          <cell r="K437">
            <v>26.996611040000001</v>
          </cell>
          <cell r="L437">
            <v>81.362022847649811</v>
          </cell>
          <cell r="M437">
            <v>27.461049490000001</v>
          </cell>
          <cell r="N437">
            <v>84.099562200045</v>
          </cell>
          <cell r="O437">
            <v>28.04591551</v>
          </cell>
          <cell r="P437">
            <v>87.147028318662208</v>
          </cell>
          <cell r="Q437">
            <v>28.778196940000001</v>
          </cell>
          <cell r="R437">
            <v>90.266406462450163</v>
          </cell>
          <cell r="S437">
            <v>29.60709876</v>
          </cell>
          <cell r="T437">
            <v>93.665306172330304</v>
          </cell>
          <cell r="U437">
            <v>30.636578369999999</v>
          </cell>
          <cell r="V437">
            <v>95.817611860557491</v>
          </cell>
          <cell r="W437">
            <v>31.795128859999998</v>
          </cell>
          <cell r="X437">
            <v>98.218884659619974</v>
          </cell>
          <cell r="Y437">
            <v>33.050970409999998</v>
          </cell>
          <cell r="Z437">
            <v>109.46592043238137</v>
          </cell>
          <cell r="AA437">
            <v>39.534824870000001</v>
          </cell>
          <cell r="AB437">
            <v>121.79856965104899</v>
          </cell>
          <cell r="AC437">
            <v>45.27023904</v>
          </cell>
          <cell r="AD437">
            <v>128.44473425049475</v>
          </cell>
          <cell r="AE437">
            <v>48.301177709999997</v>
          </cell>
          <cell r="AF437">
            <v>132.50794391950819</v>
          </cell>
          <cell r="AG437">
            <v>49.629210530000002</v>
          </cell>
        </row>
        <row r="438">
          <cell r="B438" t="str">
            <v>WEST DIDSBURY</v>
          </cell>
          <cell r="C438">
            <v>124</v>
          </cell>
          <cell r="D438">
            <v>124</v>
          </cell>
          <cell r="E438">
            <v>162</v>
          </cell>
          <cell r="F438">
            <v>97.207593248288447</v>
          </cell>
          <cell r="G438">
            <v>27.866100620000001</v>
          </cell>
          <cell r="H438">
            <v>98.150761324210961</v>
          </cell>
          <cell r="I438">
            <v>27.604759229999999</v>
          </cell>
          <cell r="J438">
            <v>101.46894152250253</v>
          </cell>
          <cell r="K438">
            <v>28.17719876</v>
          </cell>
          <cell r="L438">
            <v>103.27963588151705</v>
          </cell>
          <cell r="M438">
            <v>28.780957570000002</v>
          </cell>
          <cell r="N438">
            <v>105.42166156447526</v>
          </cell>
          <cell r="O438">
            <v>29.51683263</v>
          </cell>
          <cell r="P438">
            <v>108.07335639146595</v>
          </cell>
          <cell r="Q438">
            <v>30.440713809999998</v>
          </cell>
          <cell r="R438">
            <v>110.8083022357241</v>
          </cell>
          <cell r="S438">
            <v>31.46611352</v>
          </cell>
          <cell r="T438">
            <v>113.86823820400485</v>
          </cell>
          <cell r="U438">
            <v>32.692048810000003</v>
          </cell>
          <cell r="V438">
            <v>117.13053622249666</v>
          </cell>
          <cell r="W438">
            <v>34.04689304</v>
          </cell>
          <cell r="X438">
            <v>120.77171537492289</v>
          </cell>
          <cell r="Y438">
            <v>35.569928640000001</v>
          </cell>
          <cell r="Z438">
            <v>138.16780283649385</v>
          </cell>
          <cell r="AA438">
            <v>43.193799050000003</v>
          </cell>
          <cell r="AB438">
            <v>154.12699304895145</v>
          </cell>
          <cell r="AC438">
            <v>49.779446999999998</v>
          </cell>
          <cell r="AD438">
            <v>162.36861687975181</v>
          </cell>
          <cell r="AE438">
            <v>53.556125110000004</v>
          </cell>
          <cell r="AF438">
            <v>167.21737521420971</v>
          </cell>
          <cell r="AG438">
            <v>55.857042309999997</v>
          </cell>
        </row>
        <row r="439">
          <cell r="B439" t="str">
            <v>WESTHOUGHTON</v>
          </cell>
          <cell r="C439">
            <v>104</v>
          </cell>
          <cell r="D439">
            <v>90</v>
          </cell>
          <cell r="E439">
            <v>135</v>
          </cell>
          <cell r="F439">
            <v>57.632950883448174</v>
          </cell>
          <cell r="G439">
            <v>17.18510401</v>
          </cell>
          <cell r="H439">
            <v>58.1823056037179</v>
          </cell>
          <cell r="I439">
            <v>16.897570269999999</v>
          </cell>
          <cell r="J439">
            <v>60.219018775181198</v>
          </cell>
          <cell r="K439">
            <v>17.170593140000001</v>
          </cell>
          <cell r="L439">
            <v>61.1482310003517</v>
          </cell>
          <cell r="M439">
            <v>17.45465866</v>
          </cell>
          <cell r="N439">
            <v>62.165780473116463</v>
          </cell>
          <cell r="O439">
            <v>17.8058853</v>
          </cell>
          <cell r="P439">
            <v>63.377872201832169</v>
          </cell>
          <cell r="Q439">
            <v>18.24226359</v>
          </cell>
          <cell r="R439">
            <v>64.60820461001525</v>
          </cell>
          <cell r="S439">
            <v>18.733212439999999</v>
          </cell>
          <cell r="T439">
            <v>66.047055147544398</v>
          </cell>
          <cell r="U439">
            <v>19.34381406</v>
          </cell>
          <cell r="V439">
            <v>67.549951620918819</v>
          </cell>
          <cell r="W439">
            <v>20.029336600000001</v>
          </cell>
          <cell r="X439">
            <v>69.197857600811858</v>
          </cell>
          <cell r="Y439">
            <v>20.82016737</v>
          </cell>
          <cell r="Z439">
            <v>77.230668222946207</v>
          </cell>
          <cell r="AA439">
            <v>24.944174390000001</v>
          </cell>
          <cell r="AB439">
            <v>84.373893825321218</v>
          </cell>
          <cell r="AC439">
            <v>28.554081660000001</v>
          </cell>
          <cell r="AD439">
            <v>88.27966281325989</v>
          </cell>
          <cell r="AE439">
            <v>30.536990159999998</v>
          </cell>
          <cell r="AF439">
            <v>90.550300460306431</v>
          </cell>
          <cell r="AG439">
            <v>31.297969030000001</v>
          </cell>
        </row>
        <row r="440">
          <cell r="B440" t="str">
            <v>WIGAN</v>
          </cell>
          <cell r="C440">
            <v>72</v>
          </cell>
          <cell r="D440">
            <v>72</v>
          </cell>
          <cell r="E440">
            <v>135</v>
          </cell>
          <cell r="F440">
            <v>60.303964021109024</v>
          </cell>
          <cell r="G440">
            <v>14.200867690000001</v>
          </cell>
          <cell r="H440">
            <v>60.59100405730544</v>
          </cell>
          <cell r="I440">
            <v>14.003476969999999</v>
          </cell>
          <cell r="J440">
            <v>62.432453429274993</v>
          </cell>
          <cell r="K440">
            <v>14.25678055</v>
          </cell>
          <cell r="L440">
            <v>63.533331997519028</v>
          </cell>
          <cell r="M440">
            <v>14.53029474</v>
          </cell>
          <cell r="N440">
            <v>65.45019875497286</v>
          </cell>
          <cell r="O440">
            <v>14.867622280000001</v>
          </cell>
          <cell r="P440">
            <v>67.496405866991495</v>
          </cell>
          <cell r="Q440">
            <v>15.29082708</v>
          </cell>
          <cell r="R440">
            <v>70.700020802557276</v>
          </cell>
          <cell r="S440">
            <v>15.769213580000001</v>
          </cell>
          <cell r="T440">
            <v>74.088577103373083</v>
          </cell>
          <cell r="U440">
            <v>16.358660390000001</v>
          </cell>
          <cell r="V440">
            <v>76.907967709749698</v>
          </cell>
          <cell r="W440">
            <v>17.023973529999999</v>
          </cell>
          <cell r="X440">
            <v>80.092520137705478</v>
          </cell>
          <cell r="Y440">
            <v>17.791717850000001</v>
          </cell>
          <cell r="Z440">
            <v>90.164629474712171</v>
          </cell>
          <cell r="AA440">
            <v>21.75973011</v>
          </cell>
          <cell r="AB440">
            <v>99.284573073521287</v>
          </cell>
          <cell r="AC440">
            <v>25.237661249999999</v>
          </cell>
          <cell r="AD440">
            <v>103.55640215348532</v>
          </cell>
          <cell r="AE440">
            <v>27.091330559999999</v>
          </cell>
          <cell r="AF440">
            <v>105.58189985486014</v>
          </cell>
          <cell r="AG440">
            <v>28.10514624</v>
          </cell>
        </row>
        <row r="441">
          <cell r="B441" t="str">
            <v>WRIGHTINGTON</v>
          </cell>
          <cell r="C441">
            <v>117</v>
          </cell>
          <cell r="D441">
            <v>103.5</v>
          </cell>
          <cell r="E441">
            <v>135</v>
          </cell>
          <cell r="F441">
            <v>82.805162930459531</v>
          </cell>
          <cell r="G441">
            <v>22.055296630000001</v>
          </cell>
          <cell r="H441">
            <v>83.903811749769588</v>
          </cell>
          <cell r="I441">
            <v>21.88718489</v>
          </cell>
          <cell r="J441">
            <v>86.993582836267109</v>
          </cell>
          <cell r="K441">
            <v>22.43906522</v>
          </cell>
          <cell r="L441">
            <v>88.638686617807693</v>
          </cell>
          <cell r="M441">
            <v>23.045385570000001</v>
          </cell>
          <cell r="N441">
            <v>90.513958658887603</v>
          </cell>
          <cell r="O441">
            <v>23.77664394</v>
          </cell>
          <cell r="P441">
            <v>92.832883131109369</v>
          </cell>
          <cell r="Q441">
            <v>24.678324249999999</v>
          </cell>
          <cell r="R441">
            <v>95.213644976134901</v>
          </cell>
          <cell r="S441">
            <v>25.68232231</v>
          </cell>
          <cell r="T441">
            <v>97.890680214517559</v>
          </cell>
          <cell r="U441">
            <v>26.916670809999999</v>
          </cell>
          <cell r="V441">
            <v>100.71173183525656</v>
          </cell>
          <cell r="W441">
            <v>28.292878900000002</v>
          </cell>
          <cell r="X441">
            <v>103.95454527869484</v>
          </cell>
          <cell r="Y441">
            <v>29.869551789999999</v>
          </cell>
          <cell r="Z441">
            <v>121.38591550874528</v>
          </cell>
          <cell r="AA441">
            <v>37.969343819999999</v>
          </cell>
          <cell r="AB441">
            <v>137.17237134787825</v>
          </cell>
          <cell r="AC441">
            <v>45.064843070000002</v>
          </cell>
          <cell r="AD441">
            <v>143.81231681195243</v>
          </cell>
          <cell r="AE441">
            <v>49.046212349999998</v>
          </cell>
          <cell r="AF441">
            <v>146.48228030639069</v>
          </cell>
          <cell r="AG441">
            <v>51.33395445</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 Demand Data"/>
      <sheetName val="Primary Demand Data"/>
      <sheetName val="Matching"/>
      <sheetName val="BSPs"/>
      <sheetName val="Primaries"/>
    </sheetNames>
    <sheetDataSet>
      <sheetData sheetId="0" refreshError="1"/>
      <sheetData sheetId="1"/>
      <sheetData sheetId="2">
        <row r="4">
          <cell r="B4" t="str">
            <v>ADSWOOD</v>
          </cell>
          <cell r="C4">
            <v>57.09</v>
          </cell>
          <cell r="D4">
            <v>42</v>
          </cell>
          <cell r="E4">
            <v>18</v>
          </cell>
          <cell r="F4">
            <v>0.73568050446663158</v>
          </cell>
          <cell r="G4">
            <v>0.31529164477141353</v>
          </cell>
          <cell r="J4" t="str">
            <v>ALBION ST</v>
          </cell>
          <cell r="K4">
            <v>12.8</v>
          </cell>
          <cell r="L4">
            <v>9</v>
          </cell>
          <cell r="M4">
            <v>4</v>
          </cell>
          <cell r="N4">
            <v>0.703125</v>
          </cell>
          <cell r="O4">
            <v>0.3125</v>
          </cell>
        </row>
        <row r="5">
          <cell r="B5" t="str">
            <v>AGECROFT</v>
          </cell>
          <cell r="C5">
            <v>61.49</v>
          </cell>
          <cell r="D5">
            <v>40</v>
          </cell>
          <cell r="E5">
            <v>17</v>
          </cell>
          <cell r="F5">
            <v>0.65051227841925519</v>
          </cell>
          <cell r="G5">
            <v>0.27646771832818345</v>
          </cell>
          <cell r="J5" t="str">
            <v>ALDERLEY &amp; CHELFORD</v>
          </cell>
          <cell r="K5">
            <v>15.9</v>
          </cell>
          <cell r="L5">
            <v>10</v>
          </cell>
          <cell r="M5">
            <v>3</v>
          </cell>
          <cell r="N5">
            <v>0.62893081761006286</v>
          </cell>
          <cell r="O5">
            <v>0.18867924528301885</v>
          </cell>
        </row>
        <row r="6">
          <cell r="B6" t="str">
            <v>ALTRINCHAM</v>
          </cell>
          <cell r="C6">
            <v>62.75</v>
          </cell>
          <cell r="D6">
            <v>40</v>
          </cell>
          <cell r="E6">
            <v>18</v>
          </cell>
          <cell r="F6">
            <v>0.63745019920318724</v>
          </cell>
          <cell r="G6">
            <v>0.28685258964143429</v>
          </cell>
          <cell r="J6" t="str">
            <v>ALSTON</v>
          </cell>
          <cell r="K6">
            <v>2.4</v>
          </cell>
          <cell r="L6">
            <v>1</v>
          </cell>
          <cell r="M6">
            <v>1</v>
          </cell>
          <cell r="N6">
            <v>0.41666666666666669</v>
          </cell>
          <cell r="O6">
            <v>0.41666666666666669</v>
          </cell>
        </row>
        <row r="7">
          <cell r="B7" t="str">
            <v>ATHERTON</v>
          </cell>
          <cell r="C7">
            <v>90.3</v>
          </cell>
          <cell r="D7">
            <v>65</v>
          </cell>
          <cell r="E7">
            <v>25</v>
          </cell>
          <cell r="F7">
            <v>0.71982281284606864</v>
          </cell>
          <cell r="G7">
            <v>0.27685492801771872</v>
          </cell>
          <cell r="J7" t="str">
            <v>AMBLESIDE</v>
          </cell>
          <cell r="K7">
            <v>9</v>
          </cell>
          <cell r="L7">
            <v>7</v>
          </cell>
          <cell r="M7">
            <v>3</v>
          </cell>
          <cell r="N7">
            <v>0.77777777777777779</v>
          </cell>
          <cell r="O7">
            <v>0.33333333333333331</v>
          </cell>
        </row>
        <row r="8">
          <cell r="B8" t="str">
            <v>BARROW &amp; SANDGATE</v>
          </cell>
          <cell r="C8">
            <v>75.349999999999994</v>
          </cell>
          <cell r="D8">
            <v>55</v>
          </cell>
          <cell r="E8">
            <v>25</v>
          </cell>
          <cell r="F8">
            <v>0.72992700729927018</v>
          </cell>
          <cell r="G8">
            <v>0.33178500331785005</v>
          </cell>
          <cell r="J8" t="str">
            <v>ANCOATS NORTH T11 &amp; T12</v>
          </cell>
          <cell r="K8">
            <v>14.9</v>
          </cell>
          <cell r="L8">
            <v>10</v>
          </cell>
          <cell r="M8">
            <v>5</v>
          </cell>
          <cell r="N8">
            <v>0.67114093959731547</v>
          </cell>
          <cell r="O8">
            <v>0.33557046979865773</v>
          </cell>
        </row>
        <row r="9">
          <cell r="B9" t="str">
            <v>BARTON</v>
          </cell>
          <cell r="C9">
            <v>91.81</v>
          </cell>
          <cell r="D9">
            <v>75</v>
          </cell>
          <cell r="E9">
            <v>25</v>
          </cell>
          <cell r="F9">
            <v>0.81690447663653198</v>
          </cell>
          <cell r="G9">
            <v>0.27230149221217731</v>
          </cell>
          <cell r="J9" t="str">
            <v>ANCOATS NORTH T14</v>
          </cell>
          <cell r="K9">
            <v>8.1</v>
          </cell>
          <cell r="L9">
            <v>6</v>
          </cell>
          <cell r="M9">
            <v>2</v>
          </cell>
          <cell r="N9">
            <v>0.74074074074074081</v>
          </cell>
          <cell r="O9">
            <v>0.24691358024691359</v>
          </cell>
        </row>
        <row r="10">
          <cell r="B10" t="str">
            <v>BELFIELD</v>
          </cell>
          <cell r="C10">
            <v>52.91</v>
          </cell>
          <cell r="D10">
            <v>41</v>
          </cell>
          <cell r="E10">
            <v>9</v>
          </cell>
          <cell r="F10">
            <v>0.77490077490077491</v>
          </cell>
          <cell r="G10">
            <v>0.17010017010017012</v>
          </cell>
          <cell r="J10" t="str">
            <v>ANNIE PIT</v>
          </cell>
          <cell r="K10">
            <v>18.8</v>
          </cell>
          <cell r="L10">
            <v>14</v>
          </cell>
          <cell r="M10">
            <v>6</v>
          </cell>
          <cell r="N10">
            <v>0.74468085106382975</v>
          </cell>
          <cell r="O10">
            <v>0.31914893617021273</v>
          </cell>
        </row>
        <row r="11">
          <cell r="B11" t="str">
            <v>BISPHAM</v>
          </cell>
          <cell r="C11">
            <v>73.680000000000007</v>
          </cell>
          <cell r="D11">
            <v>56</v>
          </cell>
          <cell r="E11">
            <v>20</v>
          </cell>
          <cell r="F11">
            <v>0.76004343105320293</v>
          </cell>
          <cell r="G11">
            <v>0.27144408251900104</v>
          </cell>
          <cell r="J11" t="str">
            <v>ANSDELL</v>
          </cell>
          <cell r="K11">
            <v>10.199999999999999</v>
          </cell>
          <cell r="L11">
            <v>7</v>
          </cell>
          <cell r="M11">
            <v>3</v>
          </cell>
          <cell r="N11">
            <v>0.68627450980392157</v>
          </cell>
          <cell r="O11">
            <v>0.29411764705882354</v>
          </cell>
        </row>
        <row r="12">
          <cell r="B12" t="str">
            <v>BLACKBURN</v>
          </cell>
          <cell r="C12">
            <v>54.21</v>
          </cell>
          <cell r="D12">
            <v>38</v>
          </cell>
          <cell r="E12">
            <v>10</v>
          </cell>
          <cell r="F12">
            <v>0.7009776793949456</v>
          </cell>
          <cell r="G12">
            <v>0.18446781036709095</v>
          </cell>
          <cell r="J12" t="str">
            <v>ARDWICK</v>
          </cell>
          <cell r="K12">
            <v>12.3</v>
          </cell>
          <cell r="L12">
            <v>8</v>
          </cell>
          <cell r="M12">
            <v>3</v>
          </cell>
          <cell r="N12">
            <v>0.65040650406504064</v>
          </cell>
          <cell r="O12">
            <v>0.24390243902439024</v>
          </cell>
        </row>
        <row r="13">
          <cell r="B13" t="str">
            <v>BLACKPOOL</v>
          </cell>
          <cell r="C13">
            <v>80.540000000000006</v>
          </cell>
          <cell r="D13">
            <v>62</v>
          </cell>
          <cell r="E13">
            <v>20</v>
          </cell>
          <cell r="F13">
            <v>0.76980382418673943</v>
          </cell>
          <cell r="G13">
            <v>0.24832381425378691</v>
          </cell>
          <cell r="J13" t="str">
            <v>ARNSIDE</v>
          </cell>
          <cell r="K13">
            <v>4.5999999999999996</v>
          </cell>
          <cell r="L13">
            <v>3</v>
          </cell>
          <cell r="M13">
            <v>1</v>
          </cell>
          <cell r="N13">
            <v>0.65217391304347827</v>
          </cell>
          <cell r="O13">
            <v>0.21739130434782611</v>
          </cell>
        </row>
        <row r="14">
          <cell r="B14" t="str">
            <v>BLOOM ST</v>
          </cell>
          <cell r="C14">
            <v>81.819999999999993</v>
          </cell>
          <cell r="D14">
            <v>78</v>
          </cell>
          <cell r="E14">
            <v>27</v>
          </cell>
          <cell r="F14">
            <v>0.95331214861891966</v>
          </cell>
          <cell r="G14">
            <v>0.32999266682962602</v>
          </cell>
          <cell r="J14" t="str">
            <v>ASHTON (GOLBORNE)</v>
          </cell>
          <cell r="K14">
            <v>16.87</v>
          </cell>
          <cell r="L14">
            <v>11.634482758620692</v>
          </cell>
          <cell r="M14">
            <v>4.847701149425288</v>
          </cell>
          <cell r="N14">
            <v>0.68965517241379315</v>
          </cell>
          <cell r="O14">
            <v>0.2873563218390805</v>
          </cell>
        </row>
        <row r="15">
          <cell r="B15" t="str">
            <v>BOLTON</v>
          </cell>
          <cell r="C15">
            <v>110.78</v>
          </cell>
          <cell r="D15">
            <v>90</v>
          </cell>
          <cell r="E15">
            <v>48</v>
          </cell>
          <cell r="F15">
            <v>0.8124210146235783</v>
          </cell>
          <cell r="G15">
            <v>0.43329120779924174</v>
          </cell>
          <cell r="J15" t="str">
            <v>ASHTON (RIBBLE)</v>
          </cell>
          <cell r="K15">
            <v>6.5</v>
          </cell>
          <cell r="L15">
            <v>4</v>
          </cell>
          <cell r="M15">
            <v>2</v>
          </cell>
          <cell r="N15">
            <v>0.61538461538461542</v>
          </cell>
          <cell r="O15">
            <v>0.30769230769230771</v>
          </cell>
        </row>
        <row r="16">
          <cell r="B16" t="str">
            <v>BURNLEY</v>
          </cell>
          <cell r="C16">
            <v>48.7</v>
          </cell>
          <cell r="D16">
            <v>34</v>
          </cell>
          <cell r="E16">
            <v>14</v>
          </cell>
          <cell r="F16">
            <v>0.69815195071868574</v>
          </cell>
          <cell r="G16">
            <v>0.28747433264887062</v>
          </cell>
          <cell r="J16" t="str">
            <v>ASHTON ON MERSEY</v>
          </cell>
          <cell r="K16">
            <v>13.6</v>
          </cell>
          <cell r="L16">
            <v>8</v>
          </cell>
          <cell r="M16">
            <v>3</v>
          </cell>
          <cell r="N16">
            <v>0.58823529411764708</v>
          </cell>
          <cell r="O16">
            <v>0.22058823529411764</v>
          </cell>
        </row>
        <row r="17">
          <cell r="B17" t="str">
            <v>BURY</v>
          </cell>
          <cell r="C17">
            <v>80.459999999999994</v>
          </cell>
          <cell r="D17">
            <v>61</v>
          </cell>
          <cell r="E17">
            <v>21</v>
          </cell>
          <cell r="F17">
            <v>0.75814069102659709</v>
          </cell>
          <cell r="G17">
            <v>0.26099925428784493</v>
          </cell>
          <cell r="J17" t="str">
            <v>ASHTON UNDER LYNE T11 &amp; T12</v>
          </cell>
          <cell r="K17">
            <v>18.7</v>
          </cell>
          <cell r="L17">
            <v>14</v>
          </cell>
          <cell r="M17">
            <v>6</v>
          </cell>
          <cell r="N17">
            <v>0.74866310160427807</v>
          </cell>
          <cell r="O17">
            <v>0.32085561497326204</v>
          </cell>
        </row>
        <row r="18">
          <cell r="B18" t="str">
            <v>BUXTON</v>
          </cell>
          <cell r="C18">
            <v>66.680000000000007</v>
          </cell>
          <cell r="D18">
            <v>55</v>
          </cell>
          <cell r="E18">
            <v>22</v>
          </cell>
          <cell r="F18">
            <v>0.82483503299340122</v>
          </cell>
          <cell r="G18">
            <v>0.32993401319736049</v>
          </cell>
          <cell r="J18" t="str">
            <v>ASHTON UNDER LYNE T13</v>
          </cell>
          <cell r="K18">
            <v>5.9</v>
          </cell>
          <cell r="L18">
            <v>4</v>
          </cell>
          <cell r="M18">
            <v>2</v>
          </cell>
          <cell r="N18">
            <v>0.67796610169491522</v>
          </cell>
          <cell r="O18">
            <v>0.33898305084745761</v>
          </cell>
        </row>
        <row r="19">
          <cell r="B19" t="str">
            <v>CARLISLE</v>
          </cell>
          <cell r="C19">
            <v>132.79</v>
          </cell>
          <cell r="D19">
            <v>85</v>
          </cell>
          <cell r="E19">
            <v>40</v>
          </cell>
          <cell r="F19">
            <v>0.64010844190074556</v>
          </cell>
          <cell r="G19">
            <v>0.30122750207093907</v>
          </cell>
          <cell r="J19" t="str">
            <v>ASHWOOD DALE</v>
          </cell>
          <cell r="K19">
            <v>16.2</v>
          </cell>
          <cell r="L19">
            <v>12</v>
          </cell>
          <cell r="M19">
            <v>5</v>
          </cell>
          <cell r="N19">
            <v>0.74074074074074081</v>
          </cell>
          <cell r="O19">
            <v>0.30864197530864201</v>
          </cell>
        </row>
        <row r="20">
          <cell r="B20" t="str">
            <v>CARRINGTON BSP</v>
          </cell>
          <cell r="C20">
            <v>36.950000000000003</v>
          </cell>
          <cell r="D20">
            <v>25</v>
          </cell>
          <cell r="E20">
            <v>5</v>
          </cell>
          <cell r="F20">
            <v>0.67658998646820023</v>
          </cell>
          <cell r="G20">
            <v>0.13531799729364005</v>
          </cell>
          <cell r="J20" t="str">
            <v>ASKAM &amp; DALTON</v>
          </cell>
          <cell r="K20">
            <v>19.7</v>
          </cell>
          <cell r="L20">
            <v>14</v>
          </cell>
          <cell r="M20">
            <v>6</v>
          </cell>
          <cell r="N20">
            <v>0.71065989847715738</v>
          </cell>
          <cell r="O20">
            <v>0.30456852791878175</v>
          </cell>
        </row>
        <row r="21">
          <cell r="B21" t="str">
            <v>CASTLETON</v>
          </cell>
          <cell r="C21">
            <v>55.63</v>
          </cell>
          <cell r="D21">
            <v>43</v>
          </cell>
          <cell r="E21">
            <v>18</v>
          </cell>
          <cell r="F21">
            <v>0.77296422793456765</v>
          </cell>
          <cell r="G21">
            <v>0.32356642099586552</v>
          </cell>
          <cell r="J21" t="str">
            <v>ASKERTON CASTLE</v>
          </cell>
          <cell r="K21">
            <v>1.4</v>
          </cell>
          <cell r="L21">
            <v>1</v>
          </cell>
          <cell r="M21">
            <v>1</v>
          </cell>
          <cell r="N21">
            <v>0.7142857142857143</v>
          </cell>
          <cell r="O21">
            <v>0.7142857142857143</v>
          </cell>
        </row>
        <row r="22">
          <cell r="B22" t="str">
            <v>CHADDERTON</v>
          </cell>
          <cell r="C22">
            <v>93.3</v>
          </cell>
          <cell r="D22">
            <v>65</v>
          </cell>
          <cell r="E22">
            <v>25</v>
          </cell>
          <cell r="F22">
            <v>0.69667738478027874</v>
          </cell>
          <cell r="G22">
            <v>0.26795284030010719</v>
          </cell>
          <cell r="J22" t="str">
            <v>ASPATRIA</v>
          </cell>
          <cell r="K22">
            <v>10</v>
          </cell>
          <cell r="L22">
            <v>7</v>
          </cell>
          <cell r="M22">
            <v>3</v>
          </cell>
          <cell r="N22">
            <v>0.7</v>
          </cell>
          <cell r="O22">
            <v>0.3</v>
          </cell>
        </row>
        <row r="23">
          <cell r="B23" t="str">
            <v>DROYLSDEN</v>
          </cell>
          <cell r="C23">
            <v>72.84</v>
          </cell>
          <cell r="D23">
            <v>51</v>
          </cell>
          <cell r="E23">
            <v>19</v>
          </cell>
          <cell r="F23">
            <v>0.70016474464579903</v>
          </cell>
          <cell r="G23">
            <v>0.26084568918176826</v>
          </cell>
          <cell r="J23" t="str">
            <v>ATHERTON TOWN CENTRE</v>
          </cell>
          <cell r="K23">
            <v>24.2</v>
          </cell>
          <cell r="L23">
            <v>17</v>
          </cell>
          <cell r="M23">
            <v>7</v>
          </cell>
          <cell r="N23">
            <v>0.7024793388429752</v>
          </cell>
          <cell r="O23">
            <v>0.28925619834710747</v>
          </cell>
        </row>
        <row r="24">
          <cell r="B24" t="str">
            <v>EGREMONT</v>
          </cell>
          <cell r="C24">
            <v>46.81</v>
          </cell>
          <cell r="D24">
            <v>32</v>
          </cell>
          <cell r="E24">
            <v>12</v>
          </cell>
          <cell r="F24">
            <v>0.68361461226233711</v>
          </cell>
          <cell r="G24">
            <v>0.2563554795983764</v>
          </cell>
          <cell r="J24" t="str">
            <v>ATHLETIC ST</v>
          </cell>
          <cell r="K24">
            <v>10.7</v>
          </cell>
          <cell r="L24">
            <v>7</v>
          </cell>
          <cell r="M24">
            <v>3</v>
          </cell>
          <cell r="N24">
            <v>0.65420560747663559</v>
          </cell>
          <cell r="O24">
            <v>0.28037383177570097</v>
          </cell>
        </row>
        <row r="25">
          <cell r="B25" t="str">
            <v>FREDERICK RD</v>
          </cell>
          <cell r="C25">
            <v>93.5</v>
          </cell>
          <cell r="D25">
            <v>79</v>
          </cell>
          <cell r="E25">
            <v>38</v>
          </cell>
          <cell r="F25">
            <v>0.84491978609625673</v>
          </cell>
          <cell r="G25">
            <v>0.40641711229946526</v>
          </cell>
          <cell r="J25" t="str">
            <v>AVENHAM</v>
          </cell>
          <cell r="K25">
            <v>12.8</v>
          </cell>
          <cell r="L25">
            <v>8</v>
          </cell>
          <cell r="M25">
            <v>3</v>
          </cell>
          <cell r="N25">
            <v>0.625</v>
          </cell>
          <cell r="O25">
            <v>0.234375</v>
          </cell>
        </row>
        <row r="26">
          <cell r="B26" t="str">
            <v>GOLBORNE</v>
          </cell>
          <cell r="C26">
            <v>84.84</v>
          </cell>
          <cell r="D26">
            <v>58</v>
          </cell>
          <cell r="E26">
            <v>27</v>
          </cell>
          <cell r="F26">
            <v>0.68363979255068363</v>
          </cell>
          <cell r="G26">
            <v>0.31824611032531824</v>
          </cell>
          <cell r="J26" t="str">
            <v>BAGULEY</v>
          </cell>
          <cell r="K26">
            <v>21.6</v>
          </cell>
          <cell r="L26">
            <v>16</v>
          </cell>
          <cell r="M26">
            <v>6</v>
          </cell>
          <cell r="N26">
            <v>0.7407407407407407</v>
          </cell>
          <cell r="O26">
            <v>0.27777777777777773</v>
          </cell>
        </row>
        <row r="27">
          <cell r="B27" t="str">
            <v>GREENHILL</v>
          </cell>
          <cell r="C27">
            <v>77.349999999999994</v>
          </cell>
          <cell r="D27">
            <v>42</v>
          </cell>
          <cell r="E27">
            <v>20</v>
          </cell>
          <cell r="F27">
            <v>0.54298642533936659</v>
          </cell>
          <cell r="G27">
            <v>0.25856496444731741</v>
          </cell>
          <cell r="J27" t="str">
            <v>BAMBER BRIDGE</v>
          </cell>
          <cell r="K27">
            <v>14.2</v>
          </cell>
          <cell r="L27">
            <v>9</v>
          </cell>
          <cell r="M27">
            <v>4</v>
          </cell>
          <cell r="N27">
            <v>0.63380281690140849</v>
          </cell>
          <cell r="O27">
            <v>0.28169014084507044</v>
          </cell>
        </row>
        <row r="28">
          <cell r="B28" t="str">
            <v>HAZEL GROVE</v>
          </cell>
          <cell r="C28">
            <v>74.180000000000007</v>
          </cell>
          <cell r="D28">
            <v>52</v>
          </cell>
          <cell r="E28">
            <v>25</v>
          </cell>
          <cell r="F28">
            <v>0.70099757346993796</v>
          </cell>
          <cell r="G28">
            <v>0.33701806416823937</v>
          </cell>
          <cell r="J28" t="str">
            <v>BARBARA ST</v>
          </cell>
          <cell r="K28">
            <v>13.2</v>
          </cell>
          <cell r="L28">
            <v>8</v>
          </cell>
          <cell r="M28">
            <v>4</v>
          </cell>
          <cell r="N28">
            <v>0.60606060606060608</v>
          </cell>
          <cell r="O28">
            <v>0.30303030303030304</v>
          </cell>
        </row>
        <row r="29">
          <cell r="B29" t="str">
            <v>HARTSHEAD-HEYROD</v>
          </cell>
          <cell r="C29">
            <v>93.2</v>
          </cell>
          <cell r="D29">
            <v>57</v>
          </cell>
          <cell r="E29">
            <v>28</v>
          </cell>
          <cell r="F29">
            <v>0.61158798283261806</v>
          </cell>
          <cell r="G29">
            <v>0.30042918454935619</v>
          </cell>
          <cell r="J29" t="str">
            <v>BARROW</v>
          </cell>
          <cell r="K29">
            <v>11.8</v>
          </cell>
          <cell r="L29">
            <v>8</v>
          </cell>
          <cell r="M29">
            <v>3</v>
          </cell>
          <cell r="N29">
            <v>0.67796610169491522</v>
          </cell>
          <cell r="O29">
            <v>0.25423728813559321</v>
          </cell>
        </row>
        <row r="30">
          <cell r="B30" t="str">
            <v>HUNCOAT</v>
          </cell>
          <cell r="C30">
            <v>73.36</v>
          </cell>
          <cell r="D30">
            <v>53</v>
          </cell>
          <cell r="E30">
            <v>19</v>
          </cell>
          <cell r="F30">
            <v>0.72246455834242096</v>
          </cell>
          <cell r="G30">
            <v>0.25899672846237731</v>
          </cell>
          <cell r="J30" t="str">
            <v>BARTON DOCK RD</v>
          </cell>
          <cell r="K30">
            <v>9.1999999999999993</v>
          </cell>
          <cell r="L30">
            <v>6</v>
          </cell>
          <cell r="M30">
            <v>3</v>
          </cell>
          <cell r="N30">
            <v>0.65217391304347827</v>
          </cell>
          <cell r="O30">
            <v>0.32608695652173914</v>
          </cell>
        </row>
        <row r="31">
          <cell r="B31" t="str">
            <v>HYDE</v>
          </cell>
          <cell r="C31">
            <v>60.35</v>
          </cell>
          <cell r="D31">
            <v>44</v>
          </cell>
          <cell r="E31">
            <v>17</v>
          </cell>
          <cell r="F31">
            <v>0.72908036454018221</v>
          </cell>
          <cell r="G31">
            <v>0.28169014084507044</v>
          </cell>
          <cell r="J31" t="str">
            <v>BEDFORD</v>
          </cell>
          <cell r="K31">
            <v>17.899999999999999</v>
          </cell>
          <cell r="L31">
            <v>11</v>
          </cell>
          <cell r="M31">
            <v>4</v>
          </cell>
          <cell r="N31">
            <v>0.61452513966480449</v>
          </cell>
          <cell r="O31">
            <v>0.223463687150838</v>
          </cell>
        </row>
        <row r="32">
          <cell r="B32" t="str">
            <v>KEARSLEY LOCAL</v>
          </cell>
          <cell r="C32">
            <v>109.5</v>
          </cell>
          <cell r="D32">
            <v>81</v>
          </cell>
          <cell r="E32">
            <v>36</v>
          </cell>
          <cell r="F32">
            <v>0.73972602739726023</v>
          </cell>
          <cell r="G32">
            <v>0.32876712328767121</v>
          </cell>
          <cell r="J32" t="str">
            <v>BELGRAVE</v>
          </cell>
          <cell r="K32">
            <v>9.6999999999999993</v>
          </cell>
          <cell r="L32">
            <v>7</v>
          </cell>
          <cell r="M32">
            <v>3</v>
          </cell>
          <cell r="N32">
            <v>0.72164948453608257</v>
          </cell>
          <cell r="O32">
            <v>0.30927835051546393</v>
          </cell>
        </row>
        <row r="33">
          <cell r="B33" t="str">
            <v>KENDAL (PARKSIDE RD)</v>
          </cell>
          <cell r="C33">
            <v>98.05</v>
          </cell>
          <cell r="D33">
            <v>75</v>
          </cell>
          <cell r="E33">
            <v>25</v>
          </cell>
          <cell r="F33">
            <v>0.76491585925548189</v>
          </cell>
          <cell r="G33">
            <v>0.25497195308516063</v>
          </cell>
          <cell r="J33" t="str">
            <v>BENCHILL</v>
          </cell>
          <cell r="K33">
            <v>5.3</v>
          </cell>
          <cell r="L33">
            <v>4</v>
          </cell>
          <cell r="M33">
            <v>2</v>
          </cell>
          <cell r="N33">
            <v>0.75471698113207553</v>
          </cell>
          <cell r="O33">
            <v>0.37735849056603776</v>
          </cell>
        </row>
        <row r="34">
          <cell r="B34" t="str">
            <v>LANCASTER</v>
          </cell>
          <cell r="C34">
            <v>104.04</v>
          </cell>
          <cell r="D34">
            <v>71</v>
          </cell>
          <cell r="E34">
            <v>34</v>
          </cell>
          <cell r="F34">
            <v>0.68242983467896956</v>
          </cell>
          <cell r="G34">
            <v>0.32679738562091504</v>
          </cell>
          <cell r="J34" t="str">
            <v>BENTHAM</v>
          </cell>
          <cell r="K34">
            <v>4.5</v>
          </cell>
          <cell r="L34">
            <v>3</v>
          </cell>
          <cell r="M34">
            <v>1</v>
          </cell>
          <cell r="N34">
            <v>0.66666666666666663</v>
          </cell>
          <cell r="O34">
            <v>0.22222222222222221</v>
          </cell>
        </row>
        <row r="35">
          <cell r="B35" t="str">
            <v>LEYLAND</v>
          </cell>
          <cell r="C35">
            <v>85.98</v>
          </cell>
          <cell r="D35">
            <v>58</v>
          </cell>
          <cell r="E35">
            <v>23</v>
          </cell>
          <cell r="F35">
            <v>0.67457548267038847</v>
          </cell>
          <cell r="G35">
            <v>0.26750407071411952</v>
          </cell>
          <cell r="J35" t="str">
            <v>BISPHAM</v>
          </cell>
          <cell r="K35">
            <v>19</v>
          </cell>
          <cell r="L35">
            <v>14</v>
          </cell>
          <cell r="M35">
            <v>6</v>
          </cell>
          <cell r="N35">
            <v>0.73684210526315785</v>
          </cell>
          <cell r="O35">
            <v>0.31578947368421051</v>
          </cell>
        </row>
        <row r="36">
          <cell r="B36" t="str">
            <v>LONGSIGHT</v>
          </cell>
          <cell r="C36">
            <v>76.040000000000006</v>
          </cell>
          <cell r="D36">
            <v>55</v>
          </cell>
          <cell r="E36">
            <v>34</v>
          </cell>
          <cell r="F36">
            <v>0.72330352446081003</v>
          </cell>
          <cell r="G36">
            <v>0.44713308784850075</v>
          </cell>
          <cell r="J36" t="str">
            <v>BLACKBULL</v>
          </cell>
          <cell r="K36">
            <v>15.5</v>
          </cell>
          <cell r="L36">
            <v>10</v>
          </cell>
          <cell r="M36">
            <v>5</v>
          </cell>
          <cell r="N36">
            <v>0.64516129032258063</v>
          </cell>
          <cell r="O36">
            <v>0.32258064516129031</v>
          </cell>
        </row>
        <row r="37">
          <cell r="B37" t="str">
            <v>LOWER DARWEN</v>
          </cell>
          <cell r="C37">
            <v>80.78</v>
          </cell>
          <cell r="D37">
            <v>61</v>
          </cell>
          <cell r="E37">
            <v>27</v>
          </cell>
          <cell r="F37">
            <v>0.75513741025006187</v>
          </cell>
          <cell r="G37">
            <v>0.33424114879920774</v>
          </cell>
          <cell r="J37" t="str">
            <v>BLACKBURN</v>
          </cell>
          <cell r="K37">
            <v>16.399999999999999</v>
          </cell>
          <cell r="L37">
            <v>13</v>
          </cell>
          <cell r="M37">
            <v>5</v>
          </cell>
          <cell r="N37">
            <v>0.79268292682926833</v>
          </cell>
          <cell r="O37">
            <v>0.30487804878048785</v>
          </cell>
        </row>
        <row r="38">
          <cell r="B38" t="str">
            <v>LYTHAM</v>
          </cell>
          <cell r="C38">
            <v>33.82</v>
          </cell>
          <cell r="D38">
            <v>22</v>
          </cell>
          <cell r="E38">
            <v>10</v>
          </cell>
          <cell r="F38">
            <v>0.65050266114725019</v>
          </cell>
          <cell r="G38">
            <v>0.29568302779420463</v>
          </cell>
          <cell r="J38" t="str">
            <v>BLACKFRIARS</v>
          </cell>
          <cell r="K38">
            <v>13.9</v>
          </cell>
          <cell r="L38">
            <v>9</v>
          </cell>
          <cell r="M38">
            <v>4</v>
          </cell>
          <cell r="N38">
            <v>0.64748201438848918</v>
          </cell>
          <cell r="O38">
            <v>0.28776978417266186</v>
          </cell>
        </row>
        <row r="39">
          <cell r="B39" t="str">
            <v>MACCLESFIELD</v>
          </cell>
          <cell r="C39">
            <v>62</v>
          </cell>
          <cell r="D39">
            <v>43</v>
          </cell>
          <cell r="E39">
            <v>19</v>
          </cell>
          <cell r="F39">
            <v>0.69354838709677424</v>
          </cell>
          <cell r="G39">
            <v>0.30645161290322581</v>
          </cell>
          <cell r="J39" t="str">
            <v>BLACKLEY</v>
          </cell>
          <cell r="K39">
            <v>12.2</v>
          </cell>
          <cell r="L39">
            <v>8</v>
          </cell>
          <cell r="M39">
            <v>4</v>
          </cell>
          <cell r="N39">
            <v>0.65573770491803285</v>
          </cell>
          <cell r="O39">
            <v>0.32786885245901642</v>
          </cell>
        </row>
        <row r="40">
          <cell r="B40" t="str">
            <v>MOSS NOOK</v>
          </cell>
          <cell r="C40">
            <v>108.48</v>
          </cell>
          <cell r="D40">
            <v>65</v>
          </cell>
          <cell r="E40">
            <v>38</v>
          </cell>
          <cell r="F40">
            <v>0.59918879056047192</v>
          </cell>
          <cell r="G40">
            <v>0.35029498525073743</v>
          </cell>
          <cell r="J40" t="str">
            <v>BLACKPOOL</v>
          </cell>
          <cell r="K40">
            <v>13.1</v>
          </cell>
          <cell r="L40">
            <v>8</v>
          </cell>
          <cell r="M40">
            <v>3</v>
          </cell>
          <cell r="N40">
            <v>0.61068702290076338</v>
          </cell>
          <cell r="O40">
            <v>0.22900763358778625</v>
          </cell>
        </row>
        <row r="41">
          <cell r="B41" t="str">
            <v>NELSON</v>
          </cell>
          <cell r="C41">
            <v>65.23</v>
          </cell>
          <cell r="D41">
            <v>42</v>
          </cell>
          <cell r="E41">
            <v>17</v>
          </cell>
          <cell r="F41">
            <v>0.64387551739996929</v>
          </cell>
          <cell r="G41">
            <v>0.26061628085236854</v>
          </cell>
          <cell r="J41" t="str">
            <v>BOLLINGTON</v>
          </cell>
          <cell r="K41">
            <v>8.6999999999999993</v>
          </cell>
          <cell r="L41">
            <v>7</v>
          </cell>
          <cell r="M41">
            <v>2</v>
          </cell>
          <cell r="N41">
            <v>0.8045977011494253</v>
          </cell>
          <cell r="O41">
            <v>0.22988505747126439</v>
          </cell>
        </row>
        <row r="42">
          <cell r="B42" t="str">
            <v>NEW MILLS</v>
          </cell>
          <cell r="C42">
            <v>33.81</v>
          </cell>
          <cell r="D42">
            <v>15</v>
          </cell>
          <cell r="E42">
            <v>8</v>
          </cell>
          <cell r="F42">
            <v>0.44365572315882873</v>
          </cell>
          <cell r="G42">
            <v>0.23661638568470866</v>
          </cell>
          <cell r="J42" t="str">
            <v>BOLTON BY BOWLAND</v>
          </cell>
          <cell r="K42">
            <v>3.2</v>
          </cell>
          <cell r="L42">
            <v>2</v>
          </cell>
          <cell r="M42">
            <v>1</v>
          </cell>
          <cell r="N42">
            <v>0.625</v>
          </cell>
          <cell r="O42">
            <v>0.3125</v>
          </cell>
        </row>
        <row r="43">
          <cell r="B43" t="str">
            <v>ORRELL</v>
          </cell>
          <cell r="C43">
            <v>43.17</v>
          </cell>
          <cell r="D43">
            <v>32</v>
          </cell>
          <cell r="E43">
            <v>10</v>
          </cell>
          <cell r="F43">
            <v>0.74125550150567521</v>
          </cell>
          <cell r="G43">
            <v>0.23164234422052352</v>
          </cell>
          <cell r="J43" t="str">
            <v>BOLTON LE SANDS</v>
          </cell>
          <cell r="K43">
            <v>12.2</v>
          </cell>
          <cell r="L43">
            <v>9</v>
          </cell>
          <cell r="M43">
            <v>4</v>
          </cell>
          <cell r="N43">
            <v>0.73770491803278693</v>
          </cell>
          <cell r="O43">
            <v>0.32786885245901642</v>
          </cell>
        </row>
        <row r="44">
          <cell r="B44" t="str">
            <v>PADIHAM</v>
          </cell>
          <cell r="C44">
            <v>75.900000000000006</v>
          </cell>
          <cell r="D44">
            <v>65</v>
          </cell>
          <cell r="E44">
            <v>23</v>
          </cell>
          <cell r="F44">
            <v>0.85638998682476941</v>
          </cell>
          <cell r="G44">
            <v>0.30303030303030298</v>
          </cell>
          <cell r="J44" t="str">
            <v>BOTANY BAY</v>
          </cell>
          <cell r="K44">
            <v>8.6</v>
          </cell>
          <cell r="L44">
            <v>6</v>
          </cell>
          <cell r="M44">
            <v>3</v>
          </cell>
          <cell r="N44">
            <v>0.69767441860465118</v>
          </cell>
          <cell r="O44">
            <v>0.34883720930232559</v>
          </cell>
        </row>
        <row r="45">
          <cell r="B45" t="str">
            <v>PEEL</v>
          </cell>
          <cell r="C45">
            <v>45.25</v>
          </cell>
          <cell r="D45">
            <v>38</v>
          </cell>
          <cell r="E45">
            <v>12</v>
          </cell>
          <cell r="F45">
            <v>0.83977900552486184</v>
          </cell>
          <cell r="G45">
            <v>0.26519337016574585</v>
          </cell>
          <cell r="J45" t="str">
            <v>BOW LANE</v>
          </cell>
          <cell r="K45">
            <v>16.3</v>
          </cell>
          <cell r="L45">
            <v>11</v>
          </cell>
          <cell r="M45">
            <v>5</v>
          </cell>
          <cell r="N45">
            <v>0.67484662576687116</v>
          </cell>
          <cell r="O45">
            <v>0.30674846625766872</v>
          </cell>
        </row>
        <row r="46">
          <cell r="B46" t="str">
            <v>PENRITH &amp; SHAP</v>
          </cell>
          <cell r="C46">
            <v>72.98</v>
          </cell>
          <cell r="D46">
            <v>56</v>
          </cell>
          <cell r="E46">
            <v>22</v>
          </cell>
          <cell r="F46">
            <v>0.76733351603178945</v>
          </cell>
          <cell r="G46">
            <v>0.30145245272677446</v>
          </cell>
          <cell r="J46" t="str">
            <v>BOWATERS</v>
          </cell>
          <cell r="K46">
            <v>28.3</v>
          </cell>
          <cell r="L46">
            <v>21</v>
          </cell>
          <cell r="M46">
            <v>9</v>
          </cell>
          <cell r="N46">
            <v>0.74204946996466425</v>
          </cell>
          <cell r="O46">
            <v>0.31802120141342755</v>
          </cell>
        </row>
        <row r="47">
          <cell r="B47" t="str">
            <v>PRESTON EAST</v>
          </cell>
          <cell r="C47">
            <v>66.94</v>
          </cell>
          <cell r="D47">
            <v>49</v>
          </cell>
          <cell r="E47">
            <v>20</v>
          </cell>
          <cell r="F47">
            <v>0.73199880489991043</v>
          </cell>
          <cell r="G47">
            <v>0.2987750224081267</v>
          </cell>
          <cell r="J47" t="str">
            <v>BOWDON</v>
          </cell>
          <cell r="K47">
            <v>15.5</v>
          </cell>
          <cell r="L47">
            <v>11</v>
          </cell>
          <cell r="M47">
            <v>5</v>
          </cell>
          <cell r="N47">
            <v>0.70967741935483875</v>
          </cell>
          <cell r="O47">
            <v>0.32258064516129031</v>
          </cell>
        </row>
        <row r="48">
          <cell r="B48" t="str">
            <v>RED BANK</v>
          </cell>
          <cell r="C48">
            <v>93.94</v>
          </cell>
          <cell r="D48">
            <v>65</v>
          </cell>
          <cell r="E48">
            <v>25</v>
          </cell>
          <cell r="F48">
            <v>0.69193101979987226</v>
          </cell>
          <cell r="G48">
            <v>0.26612731530764316</v>
          </cell>
          <cell r="J48" t="str">
            <v>BRADFORD</v>
          </cell>
          <cell r="K48">
            <v>14.2</v>
          </cell>
          <cell r="L48">
            <v>8</v>
          </cell>
          <cell r="M48">
            <v>4</v>
          </cell>
          <cell r="N48">
            <v>0.56338028169014087</v>
          </cell>
          <cell r="O48">
            <v>0.28169014084507044</v>
          </cell>
        </row>
        <row r="49">
          <cell r="B49" t="str">
            <v>RIBBLE</v>
          </cell>
          <cell r="C49">
            <v>135.44999999999999</v>
          </cell>
          <cell r="D49">
            <v>89</v>
          </cell>
          <cell r="E49">
            <v>40</v>
          </cell>
          <cell r="F49">
            <v>0.65706902916205245</v>
          </cell>
          <cell r="G49">
            <v>0.29531192321889999</v>
          </cell>
          <cell r="J49" t="str">
            <v>BRADSHAWGATE</v>
          </cell>
          <cell r="K49">
            <v>11.7</v>
          </cell>
          <cell r="L49">
            <v>10</v>
          </cell>
          <cell r="M49">
            <v>5</v>
          </cell>
          <cell r="N49">
            <v>0.85470085470085477</v>
          </cell>
          <cell r="O49">
            <v>0.42735042735042739</v>
          </cell>
        </row>
        <row r="50">
          <cell r="B50" t="str">
            <v>ROCHDALE CENTRAL</v>
          </cell>
          <cell r="C50">
            <v>37.22</v>
          </cell>
          <cell r="D50">
            <v>25</v>
          </cell>
          <cell r="E50">
            <v>9</v>
          </cell>
          <cell r="F50">
            <v>0.67168189145620638</v>
          </cell>
          <cell r="G50">
            <v>0.24180548092423429</v>
          </cell>
          <cell r="J50" t="str">
            <v>BRAMHALL</v>
          </cell>
          <cell r="K50">
            <v>13.7</v>
          </cell>
          <cell r="L50">
            <v>10</v>
          </cell>
          <cell r="M50">
            <v>4</v>
          </cell>
          <cell r="N50">
            <v>0.72992700729927007</v>
          </cell>
          <cell r="O50">
            <v>0.29197080291970806</v>
          </cell>
        </row>
        <row r="51">
          <cell r="B51" t="str">
            <v>ROSSENDALE</v>
          </cell>
          <cell r="C51">
            <v>61.55</v>
          </cell>
          <cell r="D51">
            <v>44</v>
          </cell>
          <cell r="E51">
            <v>15</v>
          </cell>
          <cell r="F51">
            <v>0.71486596263200652</v>
          </cell>
          <cell r="G51">
            <v>0.2437043054427295</v>
          </cell>
          <cell r="J51" t="str">
            <v>BRIDGEWATER</v>
          </cell>
          <cell r="K51">
            <v>13.7</v>
          </cell>
          <cell r="L51">
            <v>10</v>
          </cell>
          <cell r="M51">
            <v>4</v>
          </cell>
          <cell r="N51">
            <v>0.72992700729927007</v>
          </cell>
          <cell r="O51">
            <v>0.29197080291970806</v>
          </cell>
        </row>
        <row r="52">
          <cell r="B52" t="str">
            <v>ROYTON</v>
          </cell>
          <cell r="C52">
            <v>35</v>
          </cell>
          <cell r="D52">
            <v>45</v>
          </cell>
          <cell r="E52">
            <v>10</v>
          </cell>
          <cell r="F52">
            <v>1.2857142857142858</v>
          </cell>
          <cell r="G52">
            <v>0.2857142857142857</v>
          </cell>
          <cell r="J52" t="str">
            <v>BRINKSWAY</v>
          </cell>
          <cell r="K52">
            <v>10.1</v>
          </cell>
          <cell r="L52">
            <v>8</v>
          </cell>
          <cell r="M52">
            <v>3</v>
          </cell>
          <cell r="N52">
            <v>0.79207920792079212</v>
          </cell>
          <cell r="O52">
            <v>0.29702970297029702</v>
          </cell>
        </row>
        <row r="53">
          <cell r="B53" t="str">
            <v>SALE</v>
          </cell>
          <cell r="C53">
            <v>57.02</v>
          </cell>
          <cell r="D53">
            <v>39</v>
          </cell>
          <cell r="E53">
            <v>17</v>
          </cell>
          <cell r="F53">
            <v>0.68397053665380569</v>
          </cell>
          <cell r="G53">
            <v>0.2981410031567871</v>
          </cell>
          <cell r="J53" t="str">
            <v>BROADHEATH</v>
          </cell>
          <cell r="K53">
            <v>27.9</v>
          </cell>
          <cell r="L53">
            <v>20</v>
          </cell>
          <cell r="M53">
            <v>8</v>
          </cell>
          <cell r="N53">
            <v>0.71684587813620071</v>
          </cell>
          <cell r="O53">
            <v>0.28673835125448033</v>
          </cell>
        </row>
        <row r="54">
          <cell r="B54" t="str">
            <v>BARROW &amp; SANDGATE</v>
          </cell>
          <cell r="C54">
            <v>75.349999999999994</v>
          </cell>
          <cell r="D54">
            <v>55</v>
          </cell>
          <cell r="E54">
            <v>25</v>
          </cell>
          <cell r="F54">
            <v>0.72992700729927018</v>
          </cell>
          <cell r="G54">
            <v>0.33178500331785005</v>
          </cell>
          <cell r="J54" t="str">
            <v>BROADWAY</v>
          </cell>
          <cell r="K54">
            <v>11.1</v>
          </cell>
          <cell r="L54">
            <v>7</v>
          </cell>
          <cell r="M54">
            <v>3</v>
          </cell>
          <cell r="N54">
            <v>0.63063063063063063</v>
          </cell>
          <cell r="O54">
            <v>0.27027027027027029</v>
          </cell>
        </row>
        <row r="55">
          <cell r="B55" t="str">
            <v>PENRITH &amp; SHAP</v>
          </cell>
          <cell r="C55">
            <v>72.98</v>
          </cell>
          <cell r="D55">
            <v>56</v>
          </cell>
          <cell r="E55">
            <v>22</v>
          </cell>
          <cell r="F55">
            <v>0.76733351603178945</v>
          </cell>
          <cell r="G55">
            <v>0.30145245272677446</v>
          </cell>
          <cell r="J55" t="str">
            <v>BUCKSHAW</v>
          </cell>
          <cell r="K55">
            <v>8.1999999999999993</v>
          </cell>
          <cell r="L55">
            <v>5</v>
          </cell>
          <cell r="M55">
            <v>2</v>
          </cell>
          <cell r="N55">
            <v>0.60975609756097571</v>
          </cell>
          <cell r="O55">
            <v>0.24390243902439027</v>
          </cell>
        </row>
        <row r="56">
          <cell r="B56" t="str">
            <v>STAINBURN &amp; SIDDICK</v>
          </cell>
          <cell r="C56">
            <v>101.05</v>
          </cell>
          <cell r="D56">
            <v>55</v>
          </cell>
          <cell r="E56">
            <v>23</v>
          </cell>
          <cell r="F56">
            <v>0.54428500742206831</v>
          </cell>
          <cell r="G56">
            <v>0.22761009401286492</v>
          </cell>
          <cell r="J56" t="str">
            <v>BURNLEY</v>
          </cell>
          <cell r="K56">
            <v>10.7</v>
          </cell>
          <cell r="L56">
            <v>7</v>
          </cell>
          <cell r="M56">
            <v>3</v>
          </cell>
          <cell r="N56">
            <v>0.65420560747663559</v>
          </cell>
          <cell r="O56">
            <v>0.28037383177570097</v>
          </cell>
        </row>
        <row r="57">
          <cell r="B57" t="str">
            <v>SKELMERSDALE</v>
          </cell>
          <cell r="C57">
            <v>67.75</v>
          </cell>
          <cell r="D57">
            <v>51</v>
          </cell>
          <cell r="E57">
            <v>23</v>
          </cell>
          <cell r="F57">
            <v>0.75276752767527677</v>
          </cell>
          <cell r="G57">
            <v>0.33948339483394835</v>
          </cell>
          <cell r="J57" t="str">
            <v>BURNLEY CENTRE</v>
          </cell>
          <cell r="K57">
            <v>12</v>
          </cell>
          <cell r="L57">
            <v>8</v>
          </cell>
          <cell r="M57">
            <v>4</v>
          </cell>
          <cell r="N57">
            <v>0.66666666666666663</v>
          </cell>
          <cell r="O57">
            <v>0.33333333333333331</v>
          </cell>
        </row>
        <row r="58">
          <cell r="B58" t="str">
            <v>STAINBURN &amp; SIDDICK</v>
          </cell>
          <cell r="C58">
            <v>101.05</v>
          </cell>
          <cell r="D58">
            <v>55</v>
          </cell>
          <cell r="E58">
            <v>23</v>
          </cell>
          <cell r="F58">
            <v>0.54428500742206831</v>
          </cell>
          <cell r="G58">
            <v>0.22761009401286492</v>
          </cell>
          <cell r="J58" t="str">
            <v>BURNLEY NORTH</v>
          </cell>
          <cell r="K58">
            <v>6.9</v>
          </cell>
          <cell r="L58">
            <v>5</v>
          </cell>
          <cell r="M58">
            <v>2</v>
          </cell>
          <cell r="N58">
            <v>0.72463768115942029</v>
          </cell>
          <cell r="O58">
            <v>0.28985507246376813</v>
          </cell>
        </row>
        <row r="59">
          <cell r="B59" t="str">
            <v>STRETFORD</v>
          </cell>
          <cell r="C59">
            <v>68.23</v>
          </cell>
          <cell r="D59">
            <v>70</v>
          </cell>
          <cell r="E59">
            <v>25</v>
          </cell>
          <cell r="F59">
            <v>1.0259416678880258</v>
          </cell>
          <cell r="G59">
            <v>0.36640773853143777</v>
          </cell>
          <cell r="J59" t="str">
            <v>BURROW BECK</v>
          </cell>
          <cell r="K59">
            <v>17.399999999999999</v>
          </cell>
          <cell r="L59">
            <v>13</v>
          </cell>
          <cell r="M59">
            <v>5</v>
          </cell>
          <cell r="N59">
            <v>0.74712643678160928</v>
          </cell>
          <cell r="O59">
            <v>0.2873563218390805</v>
          </cell>
        </row>
        <row r="60">
          <cell r="B60" t="str">
            <v>STUART ST</v>
          </cell>
          <cell r="C60">
            <v>79.7</v>
          </cell>
          <cell r="D60">
            <v>65</v>
          </cell>
          <cell r="E60">
            <v>30</v>
          </cell>
          <cell r="F60">
            <v>0.81555834378920955</v>
          </cell>
          <cell r="G60">
            <v>0.37641154328732745</v>
          </cell>
          <cell r="J60" t="str">
            <v>BURSCOUGH BRIDGE</v>
          </cell>
          <cell r="K60">
            <v>12.5</v>
          </cell>
          <cell r="L60">
            <v>9</v>
          </cell>
          <cell r="M60">
            <v>3</v>
          </cell>
          <cell r="N60">
            <v>0.72</v>
          </cell>
          <cell r="O60">
            <v>0.24</v>
          </cell>
        </row>
        <row r="61">
          <cell r="B61" t="str">
            <v>THORNTON</v>
          </cell>
          <cell r="C61">
            <v>53.89</v>
          </cell>
          <cell r="D61">
            <v>35</v>
          </cell>
          <cell r="E61">
            <v>17</v>
          </cell>
          <cell r="F61">
            <v>0.64947114492484692</v>
          </cell>
          <cell r="G61">
            <v>0.31545741324921134</v>
          </cell>
          <cell r="J61" t="str">
            <v>BURY TOWN CENTRE</v>
          </cell>
          <cell r="K61">
            <v>15.1</v>
          </cell>
          <cell r="L61">
            <v>10</v>
          </cell>
          <cell r="M61">
            <v>5</v>
          </cell>
          <cell r="N61">
            <v>0.66225165562913912</v>
          </cell>
          <cell r="O61">
            <v>0.33112582781456956</v>
          </cell>
        </row>
        <row r="62">
          <cell r="B62" t="str">
            <v>ULVERSTON</v>
          </cell>
          <cell r="C62">
            <v>52.65</v>
          </cell>
          <cell r="D62">
            <v>35</v>
          </cell>
          <cell r="E62">
            <v>10</v>
          </cell>
          <cell r="F62">
            <v>0.66476733143399813</v>
          </cell>
          <cell r="G62">
            <v>0.18993352326685661</v>
          </cell>
          <cell r="J62" t="str">
            <v>CRAGGS ROW &amp; BUSHELL ST</v>
          </cell>
          <cell r="K62">
            <v>16.2</v>
          </cell>
          <cell r="L62">
            <v>10</v>
          </cell>
          <cell r="M62">
            <v>5</v>
          </cell>
          <cell r="N62">
            <v>0.61728395061728403</v>
          </cell>
          <cell r="O62">
            <v>0.30864197530864201</v>
          </cell>
        </row>
        <row r="63">
          <cell r="B63" t="str">
            <v>VERNON PARK</v>
          </cell>
          <cell r="C63">
            <v>86.55</v>
          </cell>
          <cell r="D63">
            <v>63</v>
          </cell>
          <cell r="E63">
            <v>26</v>
          </cell>
          <cell r="F63">
            <v>0.72790294627383023</v>
          </cell>
          <cell r="G63">
            <v>0.30040439052570772</v>
          </cell>
          <cell r="J63" t="str">
            <v>CAMPBELL ST</v>
          </cell>
          <cell r="K63">
            <v>13</v>
          </cell>
          <cell r="L63">
            <v>8</v>
          </cell>
          <cell r="M63">
            <v>3</v>
          </cell>
          <cell r="N63">
            <v>0.61538461538461542</v>
          </cell>
          <cell r="O63">
            <v>0.23076923076923078</v>
          </cell>
        </row>
        <row r="64">
          <cell r="B64" t="str">
            <v>WEST DIDSBURY</v>
          </cell>
          <cell r="C64">
            <v>102.57</v>
          </cell>
          <cell r="D64">
            <v>60</v>
          </cell>
          <cell r="E64">
            <v>30</v>
          </cell>
          <cell r="F64">
            <v>0.58496636443404504</v>
          </cell>
          <cell r="G64">
            <v>0.29248318221702252</v>
          </cell>
          <cell r="J64" t="str">
            <v>CANNON ST</v>
          </cell>
          <cell r="K64">
            <v>25.8</v>
          </cell>
          <cell r="L64">
            <v>16</v>
          </cell>
          <cell r="M64">
            <v>6</v>
          </cell>
          <cell r="N64">
            <v>0.62015503875968991</v>
          </cell>
          <cell r="O64">
            <v>0.23255813953488372</v>
          </cell>
        </row>
        <row r="65">
          <cell r="B65" t="str">
            <v>WESTHOUGHTON</v>
          </cell>
          <cell r="C65">
            <v>63.3</v>
          </cell>
          <cell r="D65">
            <v>43</v>
          </cell>
          <cell r="E65">
            <v>18</v>
          </cell>
          <cell r="F65">
            <v>0.67930489731437604</v>
          </cell>
          <cell r="G65">
            <v>0.28436018957345971</v>
          </cell>
          <cell r="J65" t="str">
            <v>CAPONTREE</v>
          </cell>
          <cell r="K65">
            <v>7.9</v>
          </cell>
          <cell r="L65">
            <v>6</v>
          </cell>
          <cell r="M65">
            <v>2</v>
          </cell>
          <cell r="N65">
            <v>0.75949367088607589</v>
          </cell>
          <cell r="O65">
            <v>0.25316455696202528</v>
          </cell>
        </row>
        <row r="66">
          <cell r="B66" t="str">
            <v>WIGAN</v>
          </cell>
          <cell r="C66">
            <v>71.02</v>
          </cell>
          <cell r="D66">
            <v>45</v>
          </cell>
          <cell r="E66">
            <v>18</v>
          </cell>
          <cell r="F66">
            <v>0.63362433117431716</v>
          </cell>
          <cell r="G66">
            <v>0.25344973246972685</v>
          </cell>
          <cell r="J66" t="str">
            <v>CARLETON</v>
          </cell>
          <cell r="K66">
            <v>2.1</v>
          </cell>
          <cell r="L66">
            <v>1</v>
          </cell>
          <cell r="M66">
            <v>1</v>
          </cell>
          <cell r="N66">
            <v>0.47619047619047616</v>
          </cell>
          <cell r="O66">
            <v>0.47619047619047616</v>
          </cell>
        </row>
        <row r="67">
          <cell r="B67" t="str">
            <v>WRIGHTINGTON</v>
          </cell>
          <cell r="C67">
            <v>77.27</v>
          </cell>
          <cell r="D67">
            <v>0</v>
          </cell>
          <cell r="E67">
            <v>0</v>
          </cell>
          <cell r="F67">
            <v>0</v>
          </cell>
          <cell r="G67">
            <v>0</v>
          </cell>
          <cell r="J67" t="str">
            <v>CARLISLE NORTH</v>
          </cell>
          <cell r="K67">
            <v>16.399999999999999</v>
          </cell>
          <cell r="L67">
            <v>14</v>
          </cell>
          <cell r="M67">
            <v>3</v>
          </cell>
          <cell r="N67">
            <v>0.85365853658536595</v>
          </cell>
          <cell r="O67">
            <v>0.18292682926829271</v>
          </cell>
        </row>
        <row r="68">
          <cell r="B68" t="str">
            <v>-</v>
          </cell>
          <cell r="C68">
            <v>1</v>
          </cell>
          <cell r="D68">
            <v>1</v>
          </cell>
          <cell r="E68">
            <v>1</v>
          </cell>
          <cell r="F68">
            <v>1</v>
          </cell>
          <cell r="G68">
            <v>1</v>
          </cell>
          <cell r="J68" t="str">
            <v>CARR ST</v>
          </cell>
          <cell r="K68">
            <v>13</v>
          </cell>
          <cell r="L68">
            <v>8</v>
          </cell>
          <cell r="M68">
            <v>3</v>
          </cell>
          <cell r="N68">
            <v>0.61538461538461542</v>
          </cell>
          <cell r="O68">
            <v>0.23076923076923078</v>
          </cell>
        </row>
        <row r="69">
          <cell r="J69" t="str">
            <v>CASTLETON</v>
          </cell>
          <cell r="K69">
            <v>13</v>
          </cell>
          <cell r="L69">
            <v>8</v>
          </cell>
          <cell r="M69">
            <v>4</v>
          </cell>
          <cell r="N69">
            <v>0.61538461538461542</v>
          </cell>
          <cell r="O69">
            <v>0.30769230769230771</v>
          </cell>
        </row>
        <row r="70">
          <cell r="J70" t="str">
            <v>CATTERALL WATERWORKS</v>
          </cell>
          <cell r="K70">
            <v>7.8</v>
          </cell>
          <cell r="L70">
            <v>6</v>
          </cell>
          <cell r="M70">
            <v>2</v>
          </cell>
          <cell r="N70">
            <v>0.76923076923076927</v>
          </cell>
          <cell r="O70">
            <v>0.25641025641025644</v>
          </cell>
        </row>
        <row r="71">
          <cell r="J71" t="str">
            <v>CECIL ST</v>
          </cell>
          <cell r="K71">
            <v>14</v>
          </cell>
          <cell r="L71">
            <v>9</v>
          </cell>
          <cell r="M71">
            <v>4</v>
          </cell>
          <cell r="N71">
            <v>0.6428571428571429</v>
          </cell>
          <cell r="O71">
            <v>0.2857142857142857</v>
          </cell>
        </row>
        <row r="72">
          <cell r="J72" t="str">
            <v>CENTRAL MANCHESTER</v>
          </cell>
          <cell r="K72">
            <v>15.3</v>
          </cell>
          <cell r="L72">
            <v>10</v>
          </cell>
          <cell r="M72">
            <v>5</v>
          </cell>
          <cell r="N72">
            <v>0.65359477124183007</v>
          </cell>
          <cell r="O72">
            <v>0.32679738562091504</v>
          </cell>
        </row>
        <row r="73">
          <cell r="J73" t="str">
            <v>CHADDERTON</v>
          </cell>
          <cell r="K73">
            <v>16.2</v>
          </cell>
          <cell r="L73">
            <v>9</v>
          </cell>
          <cell r="M73">
            <v>5</v>
          </cell>
          <cell r="N73">
            <v>0.55555555555555558</v>
          </cell>
          <cell r="O73">
            <v>0.30864197530864201</v>
          </cell>
        </row>
        <row r="74">
          <cell r="J74" t="str">
            <v>CHAMBERHALL</v>
          </cell>
          <cell r="K74">
            <v>19.8</v>
          </cell>
          <cell r="L74">
            <v>14</v>
          </cell>
          <cell r="M74">
            <v>6</v>
          </cell>
          <cell r="N74">
            <v>0.70707070707070707</v>
          </cell>
          <cell r="O74">
            <v>0.30303030303030304</v>
          </cell>
        </row>
        <row r="75">
          <cell r="J75" t="str">
            <v>CHAPEL WHARF</v>
          </cell>
          <cell r="K75">
            <v>5.0999999999999996</v>
          </cell>
          <cell r="L75">
            <v>3</v>
          </cell>
          <cell r="M75">
            <v>1</v>
          </cell>
          <cell r="N75">
            <v>0.58823529411764708</v>
          </cell>
          <cell r="O75">
            <v>0.19607843137254904</v>
          </cell>
        </row>
        <row r="76">
          <cell r="J76" t="str">
            <v>CHASSEN RD</v>
          </cell>
          <cell r="K76">
            <v>14</v>
          </cell>
          <cell r="L76">
            <v>8</v>
          </cell>
          <cell r="M76">
            <v>4</v>
          </cell>
          <cell r="N76">
            <v>0.5714285714285714</v>
          </cell>
          <cell r="O76">
            <v>0.2857142857142857</v>
          </cell>
        </row>
        <row r="77">
          <cell r="J77" t="str">
            <v>CHATSWORTH ST</v>
          </cell>
          <cell r="K77">
            <v>15</v>
          </cell>
          <cell r="L77">
            <v>10</v>
          </cell>
          <cell r="M77">
            <v>5</v>
          </cell>
          <cell r="N77">
            <v>0.66666666666666663</v>
          </cell>
          <cell r="O77">
            <v>0.33333333333333331</v>
          </cell>
        </row>
        <row r="78">
          <cell r="J78" t="str">
            <v>CHEADLE HEATH</v>
          </cell>
          <cell r="K78">
            <v>12.3</v>
          </cell>
          <cell r="L78">
            <v>10</v>
          </cell>
          <cell r="M78">
            <v>4</v>
          </cell>
          <cell r="N78">
            <v>0.81300813008130079</v>
          </cell>
          <cell r="O78">
            <v>0.32520325203252032</v>
          </cell>
        </row>
        <row r="79">
          <cell r="J79" t="str">
            <v>CHEADLE HULME</v>
          </cell>
          <cell r="K79">
            <v>15.2</v>
          </cell>
          <cell r="L79">
            <v>11</v>
          </cell>
          <cell r="M79">
            <v>4</v>
          </cell>
          <cell r="N79">
            <v>0.72368421052631582</v>
          </cell>
          <cell r="O79">
            <v>0.26315789473684209</v>
          </cell>
        </row>
        <row r="80">
          <cell r="J80" t="str">
            <v>CHEETHAM HILL</v>
          </cell>
          <cell r="K80">
            <v>15.6</v>
          </cell>
          <cell r="L80">
            <v>11</v>
          </cell>
          <cell r="M80">
            <v>4</v>
          </cell>
          <cell r="N80">
            <v>0.70512820512820518</v>
          </cell>
          <cell r="O80">
            <v>0.25641025641025644</v>
          </cell>
        </row>
        <row r="81">
          <cell r="J81" t="str">
            <v>ALDERLEY &amp; CHELFORD</v>
          </cell>
          <cell r="K81">
            <v>15.9</v>
          </cell>
          <cell r="L81">
            <v>10</v>
          </cell>
          <cell r="M81">
            <v>3</v>
          </cell>
          <cell r="N81">
            <v>0.62893081761006286</v>
          </cell>
          <cell r="O81">
            <v>0.18867924528301885</v>
          </cell>
        </row>
        <row r="82">
          <cell r="J82" t="str">
            <v>CHESTER RD T11 &amp; T12</v>
          </cell>
          <cell r="K82">
            <v>8.4</v>
          </cell>
          <cell r="L82">
            <v>6</v>
          </cell>
          <cell r="M82">
            <v>3</v>
          </cell>
          <cell r="N82">
            <v>0.7142857142857143</v>
          </cell>
          <cell r="O82">
            <v>0.35714285714285715</v>
          </cell>
        </row>
        <row r="83">
          <cell r="J83" t="str">
            <v>CHESTER RD T13</v>
          </cell>
          <cell r="K83">
            <v>4.8</v>
          </cell>
          <cell r="L83">
            <v>3</v>
          </cell>
          <cell r="M83">
            <v>1</v>
          </cell>
          <cell r="N83">
            <v>0.625</v>
          </cell>
          <cell r="O83">
            <v>0.20833333333333334</v>
          </cell>
        </row>
        <row r="84">
          <cell r="J84" t="str">
            <v>CHORLEY SOUTH</v>
          </cell>
          <cell r="K84">
            <v>15.2</v>
          </cell>
          <cell r="L84">
            <v>9</v>
          </cell>
          <cell r="M84">
            <v>3</v>
          </cell>
          <cell r="N84">
            <v>0.5921052631578948</v>
          </cell>
          <cell r="O84">
            <v>0.19736842105263158</v>
          </cell>
        </row>
        <row r="85">
          <cell r="J85" t="str">
            <v>CHORLTON</v>
          </cell>
          <cell r="K85">
            <v>7.9</v>
          </cell>
          <cell r="L85">
            <v>6</v>
          </cell>
          <cell r="M85">
            <v>2</v>
          </cell>
          <cell r="N85">
            <v>0.75949367088607589</v>
          </cell>
          <cell r="O85">
            <v>0.25316455696202528</v>
          </cell>
        </row>
        <row r="86">
          <cell r="J86" t="str">
            <v>CHURCH</v>
          </cell>
          <cell r="K86">
            <v>6.2</v>
          </cell>
          <cell r="L86">
            <v>4</v>
          </cell>
          <cell r="M86">
            <v>2</v>
          </cell>
          <cell r="N86">
            <v>0.64516129032258063</v>
          </cell>
          <cell r="O86">
            <v>0.32258064516129031</v>
          </cell>
        </row>
        <row r="87">
          <cell r="J87" t="str">
            <v>CLARENDON RD</v>
          </cell>
          <cell r="K87">
            <v>12.4</v>
          </cell>
          <cell r="L87">
            <v>8</v>
          </cell>
          <cell r="M87">
            <v>3</v>
          </cell>
          <cell r="N87">
            <v>0.64516129032258063</v>
          </cell>
          <cell r="O87">
            <v>0.24193548387096772</v>
          </cell>
        </row>
        <row r="88">
          <cell r="J88" t="str">
            <v>CLAUGHTON</v>
          </cell>
          <cell r="K88">
            <v>3.8</v>
          </cell>
          <cell r="L88">
            <v>3</v>
          </cell>
          <cell r="M88">
            <v>1</v>
          </cell>
          <cell r="N88">
            <v>0.78947368421052633</v>
          </cell>
          <cell r="O88">
            <v>0.26315789473684209</v>
          </cell>
        </row>
        <row r="89">
          <cell r="J89" t="str">
            <v>BLACKBURN RD CLAYTON</v>
          </cell>
          <cell r="K89">
            <v>8.9</v>
          </cell>
          <cell r="L89">
            <v>6</v>
          </cell>
          <cell r="M89">
            <v>3</v>
          </cell>
          <cell r="N89">
            <v>0.6741573033707865</v>
          </cell>
          <cell r="O89">
            <v>0.33707865168539325</v>
          </cell>
        </row>
        <row r="90">
          <cell r="J90" t="str">
            <v>CLEVELEYS</v>
          </cell>
          <cell r="K90">
            <v>13</v>
          </cell>
          <cell r="L90">
            <v>8</v>
          </cell>
          <cell r="M90">
            <v>3</v>
          </cell>
          <cell r="N90">
            <v>0.61538461538461542</v>
          </cell>
          <cell r="O90">
            <v>0.23076923076923078</v>
          </cell>
        </row>
        <row r="91">
          <cell r="J91" t="str">
            <v>CLIFTON JUNCTION</v>
          </cell>
          <cell r="K91">
            <v>10.4</v>
          </cell>
          <cell r="L91">
            <v>7</v>
          </cell>
          <cell r="M91">
            <v>3</v>
          </cell>
          <cell r="N91">
            <v>0.67307692307692302</v>
          </cell>
          <cell r="O91">
            <v>0.28846153846153844</v>
          </cell>
        </row>
        <row r="92">
          <cell r="J92" t="str">
            <v>CLOVER HILL</v>
          </cell>
          <cell r="K92">
            <v>9.9</v>
          </cell>
          <cell r="L92">
            <v>7</v>
          </cell>
          <cell r="M92">
            <v>3</v>
          </cell>
          <cell r="N92">
            <v>0.70707070707070707</v>
          </cell>
          <cell r="O92">
            <v>0.30303030303030304</v>
          </cell>
        </row>
        <row r="93">
          <cell r="J93" t="str">
            <v>COG LANE</v>
          </cell>
          <cell r="K93">
            <v>20.6</v>
          </cell>
          <cell r="L93">
            <v>14</v>
          </cell>
          <cell r="M93">
            <v>6</v>
          </cell>
          <cell r="N93">
            <v>0.67961165048543681</v>
          </cell>
          <cell r="O93">
            <v>0.29126213592233008</v>
          </cell>
        </row>
        <row r="94">
          <cell r="J94" t="str">
            <v>CONISTON</v>
          </cell>
          <cell r="K94">
            <v>2.9</v>
          </cell>
          <cell r="L94">
            <v>2</v>
          </cell>
          <cell r="M94">
            <v>1</v>
          </cell>
          <cell r="N94">
            <v>0.68965517241379315</v>
          </cell>
          <cell r="O94">
            <v>0.34482758620689657</v>
          </cell>
        </row>
        <row r="95">
          <cell r="J95" t="str">
            <v>COPSE RD</v>
          </cell>
          <cell r="K95">
            <v>17.2</v>
          </cell>
          <cell r="L95">
            <v>13</v>
          </cell>
          <cell r="M95">
            <v>5</v>
          </cell>
          <cell r="N95">
            <v>0.7558139534883721</v>
          </cell>
          <cell r="O95">
            <v>0.29069767441860467</v>
          </cell>
        </row>
        <row r="96">
          <cell r="J96" t="str">
            <v>COX GREEN</v>
          </cell>
          <cell r="K96">
            <v>12.1</v>
          </cell>
          <cell r="L96">
            <v>8</v>
          </cell>
          <cell r="M96">
            <v>4</v>
          </cell>
          <cell r="N96">
            <v>0.66115702479338845</v>
          </cell>
          <cell r="O96">
            <v>0.33057851239669422</v>
          </cell>
        </row>
        <row r="97">
          <cell r="J97" t="str">
            <v>CRAGGS ROW &amp; BUSHELL ST</v>
          </cell>
          <cell r="K97">
            <v>16.2</v>
          </cell>
          <cell r="L97">
            <v>10</v>
          </cell>
          <cell r="M97">
            <v>5</v>
          </cell>
          <cell r="N97">
            <v>0.61728395061728403</v>
          </cell>
          <cell r="O97">
            <v>0.30864197530864201</v>
          </cell>
        </row>
        <row r="98">
          <cell r="J98" t="str">
            <v>CROWN LANE</v>
          </cell>
          <cell r="K98">
            <v>18.7</v>
          </cell>
          <cell r="L98">
            <v>14</v>
          </cell>
          <cell r="M98">
            <v>5</v>
          </cell>
          <cell r="N98">
            <v>0.74866310160427807</v>
          </cell>
          <cell r="O98">
            <v>0.26737967914438504</v>
          </cell>
        </row>
        <row r="99">
          <cell r="J99" t="str">
            <v>CULCHETH</v>
          </cell>
          <cell r="K99">
            <v>9.0500000000000007</v>
          </cell>
          <cell r="L99">
            <v>6.6684210526315795</v>
          </cell>
          <cell r="M99">
            <v>2.8578947368421055</v>
          </cell>
          <cell r="N99">
            <v>0.73684210526315785</v>
          </cell>
          <cell r="O99">
            <v>0.31578947368421051</v>
          </cell>
        </row>
        <row r="100">
          <cell r="J100" t="str">
            <v>CUTACRE</v>
          </cell>
          <cell r="K100">
            <v>2</v>
          </cell>
          <cell r="L100">
            <v>1</v>
          </cell>
          <cell r="M100">
            <v>1</v>
          </cell>
          <cell r="N100">
            <v>0.5</v>
          </cell>
          <cell r="O100">
            <v>0.5</v>
          </cell>
        </row>
        <row r="101">
          <cell r="J101" t="str">
            <v>ASKAM &amp; DALTON</v>
          </cell>
          <cell r="K101">
            <v>19.7</v>
          </cell>
          <cell r="L101">
            <v>14</v>
          </cell>
          <cell r="M101">
            <v>6</v>
          </cell>
          <cell r="N101">
            <v>0.71065989847715738</v>
          </cell>
          <cell r="O101">
            <v>0.30456852791878175</v>
          </cell>
        </row>
        <row r="102">
          <cell r="J102" t="str">
            <v>DEANSGATE</v>
          </cell>
          <cell r="K102">
            <v>17.2</v>
          </cell>
          <cell r="L102">
            <v>12</v>
          </cell>
          <cell r="M102">
            <v>5</v>
          </cell>
          <cell r="N102">
            <v>0.69767441860465118</v>
          </cell>
          <cell r="O102">
            <v>0.29069767441860467</v>
          </cell>
        </row>
        <row r="103">
          <cell r="J103" t="str">
            <v>DENTON EAST</v>
          </cell>
          <cell r="K103">
            <v>13.3</v>
          </cell>
          <cell r="L103">
            <v>8</v>
          </cell>
          <cell r="M103">
            <v>3</v>
          </cell>
          <cell r="N103">
            <v>0.60150375939849621</v>
          </cell>
          <cell r="O103">
            <v>0.22556390977443608</v>
          </cell>
        </row>
        <row r="104">
          <cell r="J104" t="str">
            <v>DENTON WEST</v>
          </cell>
          <cell r="K104">
            <v>15.6</v>
          </cell>
          <cell r="L104">
            <v>11</v>
          </cell>
          <cell r="M104">
            <v>5</v>
          </cell>
          <cell r="N104">
            <v>0.70512820512820518</v>
          </cell>
          <cell r="O104">
            <v>0.32051282051282054</v>
          </cell>
        </row>
        <row r="105">
          <cell r="J105" t="str">
            <v>DICKINSON ST</v>
          </cell>
          <cell r="K105">
            <v>25</v>
          </cell>
          <cell r="L105">
            <v>17</v>
          </cell>
          <cell r="M105">
            <v>7</v>
          </cell>
          <cell r="N105">
            <v>0.68</v>
          </cell>
          <cell r="O105">
            <v>0.28000000000000003</v>
          </cell>
        </row>
        <row r="106">
          <cell r="J106" t="str">
            <v>DIDSBURY</v>
          </cell>
          <cell r="K106">
            <v>17</v>
          </cell>
          <cell r="L106">
            <v>12</v>
          </cell>
          <cell r="M106">
            <v>5</v>
          </cell>
          <cell r="N106">
            <v>0.70588235294117652</v>
          </cell>
          <cell r="O106">
            <v>0.29411764705882354</v>
          </cell>
        </row>
        <row r="107">
          <cell r="J107" t="str">
            <v>DODGSON RD</v>
          </cell>
          <cell r="K107">
            <v>7.8</v>
          </cell>
          <cell r="L107">
            <v>6</v>
          </cell>
          <cell r="M107">
            <v>2</v>
          </cell>
          <cell r="N107">
            <v>0.76923076923076927</v>
          </cell>
          <cell r="O107">
            <v>0.25641025641025644</v>
          </cell>
        </row>
        <row r="108">
          <cell r="J108" t="str">
            <v>DOUGLAS ST</v>
          </cell>
          <cell r="K108">
            <v>16.100000000000001</v>
          </cell>
          <cell r="L108">
            <v>11</v>
          </cell>
          <cell r="M108">
            <v>5</v>
          </cell>
          <cell r="N108">
            <v>0.68322981366459623</v>
          </cell>
          <cell r="O108">
            <v>0.3105590062111801</v>
          </cell>
        </row>
        <row r="109">
          <cell r="J109" t="str">
            <v>DROYLSDEN EAST</v>
          </cell>
          <cell r="K109">
            <v>16.600000000000001</v>
          </cell>
          <cell r="L109">
            <v>12</v>
          </cell>
          <cell r="M109">
            <v>5</v>
          </cell>
          <cell r="N109">
            <v>0.72289156626506013</v>
          </cell>
          <cell r="O109">
            <v>0.3012048192771084</v>
          </cell>
        </row>
        <row r="110">
          <cell r="J110" t="str">
            <v>DUKINFIELD</v>
          </cell>
          <cell r="K110">
            <v>11.9</v>
          </cell>
          <cell r="L110">
            <v>9</v>
          </cell>
          <cell r="M110">
            <v>4</v>
          </cell>
          <cell r="N110">
            <v>0.75630252100840334</v>
          </cell>
          <cell r="O110">
            <v>0.33613445378151258</v>
          </cell>
        </row>
        <row r="111">
          <cell r="J111" t="str">
            <v>DUMERS LANE</v>
          </cell>
          <cell r="K111">
            <v>11.6</v>
          </cell>
          <cell r="L111">
            <v>9</v>
          </cell>
          <cell r="M111">
            <v>4</v>
          </cell>
          <cell r="N111">
            <v>0.77586206896551724</v>
          </cell>
          <cell r="O111">
            <v>0.34482758620689657</v>
          </cell>
        </row>
        <row r="112">
          <cell r="J112" t="str">
            <v>DUMPLINGTON</v>
          </cell>
          <cell r="K112">
            <v>17.8</v>
          </cell>
          <cell r="L112">
            <v>13</v>
          </cell>
          <cell r="M112">
            <v>6</v>
          </cell>
          <cell r="N112">
            <v>0.7303370786516854</v>
          </cell>
          <cell r="O112">
            <v>0.33707865168539325</v>
          </cell>
        </row>
        <row r="113">
          <cell r="J113" t="str">
            <v>EASTLANDS</v>
          </cell>
          <cell r="K113">
            <v>10.1</v>
          </cell>
          <cell r="L113">
            <v>7</v>
          </cell>
          <cell r="M113">
            <v>3</v>
          </cell>
          <cell r="N113">
            <v>0.69306930693069313</v>
          </cell>
          <cell r="O113">
            <v>0.29702970297029702</v>
          </cell>
        </row>
        <row r="114">
          <cell r="J114" t="str">
            <v>EASTON</v>
          </cell>
          <cell r="K114">
            <v>2</v>
          </cell>
          <cell r="L114">
            <v>1</v>
          </cell>
          <cell r="M114">
            <v>1</v>
          </cell>
          <cell r="N114">
            <v>0.5</v>
          </cell>
          <cell r="O114">
            <v>0.5</v>
          </cell>
        </row>
        <row r="115">
          <cell r="J115" t="str">
            <v>EGREMONT</v>
          </cell>
          <cell r="K115">
            <v>13.1</v>
          </cell>
          <cell r="L115">
            <v>8</v>
          </cell>
          <cell r="M115">
            <v>4</v>
          </cell>
          <cell r="N115">
            <v>0.61068702290076338</v>
          </cell>
          <cell r="O115">
            <v>0.30534351145038169</v>
          </cell>
        </row>
        <row r="116">
          <cell r="J116" t="str">
            <v>EMBLETON</v>
          </cell>
          <cell r="K116">
            <v>12</v>
          </cell>
          <cell r="L116">
            <v>8</v>
          </cell>
          <cell r="M116">
            <v>3</v>
          </cell>
          <cell r="N116">
            <v>0.66666666666666663</v>
          </cell>
          <cell r="O116">
            <v>0.25</v>
          </cell>
        </row>
        <row r="117">
          <cell r="J117" t="str">
            <v>EXCHANGE ST</v>
          </cell>
          <cell r="K117">
            <v>12.2</v>
          </cell>
          <cell r="L117">
            <v>8</v>
          </cell>
          <cell r="M117">
            <v>3</v>
          </cell>
          <cell r="N117">
            <v>0.65573770491803285</v>
          </cell>
          <cell r="O117">
            <v>0.24590163934426232</v>
          </cell>
        </row>
        <row r="118">
          <cell r="J118" t="str">
            <v>FAILSWORTH</v>
          </cell>
          <cell r="K118">
            <v>17.899999999999999</v>
          </cell>
          <cell r="L118">
            <v>13</v>
          </cell>
          <cell r="M118">
            <v>5</v>
          </cell>
          <cell r="N118">
            <v>0.72625698324022347</v>
          </cell>
          <cell r="O118">
            <v>0.27932960893854752</v>
          </cell>
        </row>
        <row r="119">
          <cell r="J119" t="str">
            <v>FALLOWFIELD</v>
          </cell>
          <cell r="K119">
            <v>16.899999999999999</v>
          </cell>
          <cell r="L119">
            <v>12</v>
          </cell>
          <cell r="M119">
            <v>5</v>
          </cell>
          <cell r="N119">
            <v>0.71005917159763321</v>
          </cell>
          <cell r="O119">
            <v>0.29585798816568049</v>
          </cell>
        </row>
        <row r="120">
          <cell r="J120" t="str">
            <v>FARNWORTH</v>
          </cell>
          <cell r="K120">
            <v>14.1</v>
          </cell>
          <cell r="L120">
            <v>9</v>
          </cell>
          <cell r="M120">
            <v>4</v>
          </cell>
          <cell r="N120">
            <v>0.63829787234042556</v>
          </cell>
          <cell r="O120">
            <v>0.28368794326241137</v>
          </cell>
        </row>
        <row r="121">
          <cell r="J121" t="str">
            <v>FENISCOWLES</v>
          </cell>
          <cell r="K121">
            <v>3</v>
          </cell>
          <cell r="L121">
            <v>2</v>
          </cell>
          <cell r="M121">
            <v>1</v>
          </cell>
          <cell r="N121">
            <v>0.66666666666666663</v>
          </cell>
          <cell r="O121">
            <v>0.33333333333333331</v>
          </cell>
        </row>
        <row r="122">
          <cell r="J122" t="str">
            <v>FERODO</v>
          </cell>
          <cell r="K122">
            <v>11.2</v>
          </cell>
          <cell r="L122">
            <v>13</v>
          </cell>
          <cell r="M122">
            <v>3</v>
          </cell>
          <cell r="N122">
            <v>1.1607142857142858</v>
          </cell>
          <cell r="O122">
            <v>0.26785714285714285</v>
          </cell>
        </row>
        <row r="123">
          <cell r="J123" t="str">
            <v>FLAT LANE</v>
          </cell>
          <cell r="K123">
            <v>4.2</v>
          </cell>
          <cell r="L123">
            <v>3</v>
          </cell>
          <cell r="M123">
            <v>1</v>
          </cell>
          <cell r="N123">
            <v>0.7142857142857143</v>
          </cell>
          <cell r="O123">
            <v>0.23809523809523808</v>
          </cell>
        </row>
        <row r="124">
          <cell r="J124" t="str">
            <v>FREDERICK RD</v>
          </cell>
          <cell r="K124">
            <v>14.3</v>
          </cell>
          <cell r="L124">
            <v>8</v>
          </cell>
          <cell r="M124">
            <v>4</v>
          </cell>
          <cell r="N124">
            <v>0.55944055944055937</v>
          </cell>
          <cell r="O124">
            <v>0.27972027972027969</v>
          </cell>
        </row>
        <row r="125">
          <cell r="J125" t="str">
            <v>FUSEHILL</v>
          </cell>
          <cell r="K125">
            <v>21</v>
          </cell>
          <cell r="L125">
            <v>15</v>
          </cell>
          <cell r="M125">
            <v>6</v>
          </cell>
          <cell r="N125">
            <v>0.7142857142857143</v>
          </cell>
          <cell r="O125">
            <v>0.2857142857142857</v>
          </cell>
        </row>
        <row r="126">
          <cell r="J126" t="str">
            <v>GALE</v>
          </cell>
          <cell r="K126">
            <v>9.9</v>
          </cell>
          <cell r="L126">
            <v>7</v>
          </cell>
          <cell r="M126">
            <v>3</v>
          </cell>
          <cell r="N126">
            <v>0.70707070707070707</v>
          </cell>
          <cell r="O126">
            <v>0.30303030303030304</v>
          </cell>
        </row>
        <row r="127">
          <cell r="J127" t="str">
            <v>GARSTANG</v>
          </cell>
          <cell r="K127">
            <v>11.4</v>
          </cell>
          <cell r="L127">
            <v>8</v>
          </cell>
          <cell r="M127">
            <v>3</v>
          </cell>
          <cell r="N127">
            <v>0.70175438596491224</v>
          </cell>
          <cell r="O127">
            <v>0.26315789473684209</v>
          </cell>
        </row>
        <row r="128">
          <cell r="J128" t="str">
            <v>GATLEY</v>
          </cell>
          <cell r="K128">
            <v>8.1999999999999993</v>
          </cell>
          <cell r="L128">
            <v>7</v>
          </cell>
          <cell r="M128">
            <v>4</v>
          </cell>
          <cell r="N128">
            <v>0.85365853658536595</v>
          </cell>
          <cell r="O128">
            <v>0.48780487804878053</v>
          </cell>
        </row>
        <row r="129">
          <cell r="J129" t="str">
            <v>GIDLOW</v>
          </cell>
          <cell r="K129">
            <v>17.5</v>
          </cell>
          <cell r="L129">
            <v>12</v>
          </cell>
          <cell r="M129">
            <v>5</v>
          </cell>
          <cell r="N129">
            <v>0.68571428571428572</v>
          </cell>
          <cell r="O129">
            <v>0.2857142857142857</v>
          </cell>
        </row>
        <row r="130">
          <cell r="J130" t="str">
            <v>GILLSROW</v>
          </cell>
          <cell r="K130">
            <v>4.8</v>
          </cell>
          <cell r="L130">
            <v>3</v>
          </cell>
          <cell r="M130">
            <v>1</v>
          </cell>
          <cell r="N130">
            <v>0.625</v>
          </cell>
          <cell r="O130">
            <v>0.20833333333333334</v>
          </cell>
        </row>
        <row r="131">
          <cell r="J131" t="str">
            <v>GLAXO</v>
          </cell>
          <cell r="K131">
            <v>4.9000000000000004</v>
          </cell>
          <cell r="L131">
            <v>4</v>
          </cell>
          <cell r="M131">
            <v>2</v>
          </cell>
          <cell r="N131">
            <v>0.81632653061224481</v>
          </cell>
          <cell r="O131">
            <v>0.4081632653061224</v>
          </cell>
        </row>
        <row r="132">
          <cell r="J132" t="str">
            <v>GLOSSOP</v>
          </cell>
          <cell r="K132">
            <v>15</v>
          </cell>
          <cell r="L132">
            <v>10</v>
          </cell>
          <cell r="M132">
            <v>4</v>
          </cell>
          <cell r="N132">
            <v>0.66666666666666663</v>
          </cell>
          <cell r="O132">
            <v>0.26666666666666666</v>
          </cell>
        </row>
        <row r="133">
          <cell r="J133" t="str">
            <v>GOLBORNE</v>
          </cell>
          <cell r="K133">
            <v>24.5</v>
          </cell>
          <cell r="L133">
            <v>16.680851063829788</v>
          </cell>
          <cell r="M133">
            <v>7.2978723404255312</v>
          </cell>
          <cell r="N133">
            <v>0.68085106382978733</v>
          </cell>
          <cell r="O133">
            <v>0.2978723404255319</v>
          </cell>
        </row>
        <row r="134">
          <cell r="J134" t="str">
            <v>GOWHOLE</v>
          </cell>
          <cell r="K134">
            <v>18.2</v>
          </cell>
          <cell r="L134">
            <v>13</v>
          </cell>
          <cell r="M134">
            <v>4</v>
          </cell>
          <cell r="N134">
            <v>0.7142857142857143</v>
          </cell>
          <cell r="O134">
            <v>0.21978021978021978</v>
          </cell>
        </row>
        <row r="135">
          <cell r="J135" t="str">
            <v>GRANE RD &amp; PRINNY HILL</v>
          </cell>
          <cell r="K135">
            <v>7.7</v>
          </cell>
          <cell r="L135">
            <v>6</v>
          </cell>
          <cell r="M135">
            <v>2</v>
          </cell>
          <cell r="N135">
            <v>0.77922077922077926</v>
          </cell>
          <cell r="O135">
            <v>0.25974025974025972</v>
          </cell>
        </row>
        <row r="136">
          <cell r="J136" t="str">
            <v>GRANGE</v>
          </cell>
          <cell r="K136">
            <v>8</v>
          </cell>
          <cell r="L136">
            <v>6</v>
          </cell>
          <cell r="M136">
            <v>2</v>
          </cell>
          <cell r="N136">
            <v>0.75</v>
          </cell>
          <cell r="O136">
            <v>0.25</v>
          </cell>
        </row>
        <row r="137">
          <cell r="J137" t="str">
            <v>GREAT HARWOOD</v>
          </cell>
          <cell r="K137">
            <v>9.4</v>
          </cell>
          <cell r="L137">
            <v>7</v>
          </cell>
          <cell r="M137">
            <v>3</v>
          </cell>
          <cell r="N137">
            <v>0.74468085106382975</v>
          </cell>
          <cell r="O137">
            <v>0.31914893617021273</v>
          </cell>
        </row>
        <row r="138">
          <cell r="J138" t="str">
            <v>GREEN LANE (ALTRINCHAM)</v>
          </cell>
          <cell r="K138">
            <v>17.2</v>
          </cell>
          <cell r="L138">
            <v>12</v>
          </cell>
          <cell r="M138">
            <v>5</v>
          </cell>
          <cell r="N138">
            <v>0.69767441860465118</v>
          </cell>
          <cell r="O138">
            <v>0.29069767441860467</v>
          </cell>
        </row>
        <row r="139">
          <cell r="J139" t="str">
            <v>GREEN LANE (HAZEL GROVE)</v>
          </cell>
          <cell r="K139">
            <v>15.6</v>
          </cell>
          <cell r="L139">
            <v>11</v>
          </cell>
          <cell r="M139">
            <v>5</v>
          </cell>
          <cell r="N139">
            <v>0.70512820512820518</v>
          </cell>
          <cell r="O139">
            <v>0.32051282051282054</v>
          </cell>
        </row>
        <row r="140">
          <cell r="J140" t="str">
            <v>GREEN ST T11</v>
          </cell>
          <cell r="K140">
            <v>11.8</v>
          </cell>
          <cell r="L140">
            <v>9</v>
          </cell>
          <cell r="M140">
            <v>4</v>
          </cell>
          <cell r="N140">
            <v>0.76271186440677963</v>
          </cell>
          <cell r="O140">
            <v>0.33898305084745761</v>
          </cell>
        </row>
        <row r="141">
          <cell r="J141" t="str">
            <v>GREEN ST T12 &amp; T13</v>
          </cell>
          <cell r="K141">
            <v>17.8</v>
          </cell>
          <cell r="L141">
            <v>13</v>
          </cell>
          <cell r="M141">
            <v>6</v>
          </cell>
          <cell r="N141">
            <v>0.7303370786516854</v>
          </cell>
          <cell r="O141">
            <v>0.33707865168539325</v>
          </cell>
        </row>
        <row r="142">
          <cell r="J142" t="str">
            <v>GREENFIELD</v>
          </cell>
          <cell r="K142">
            <v>10.3</v>
          </cell>
          <cell r="L142">
            <v>7</v>
          </cell>
          <cell r="M142">
            <v>3</v>
          </cell>
          <cell r="N142">
            <v>0.67961165048543681</v>
          </cell>
          <cell r="O142">
            <v>0.29126213592233008</v>
          </cell>
        </row>
        <row r="143">
          <cell r="J143" t="str">
            <v>GREENHILL</v>
          </cell>
          <cell r="K143">
            <v>27.1</v>
          </cell>
          <cell r="L143">
            <v>0</v>
          </cell>
          <cell r="M143">
            <v>0</v>
          </cell>
          <cell r="N143">
            <v>0</v>
          </cell>
          <cell r="O143">
            <v>0</v>
          </cell>
        </row>
        <row r="144">
          <cell r="J144" t="str">
            <v>GRIFFIN</v>
          </cell>
          <cell r="K144">
            <v>17.7</v>
          </cell>
          <cell r="L144">
            <v>13</v>
          </cell>
          <cell r="M144">
            <v>5</v>
          </cell>
          <cell r="N144">
            <v>0.7344632768361582</v>
          </cell>
          <cell r="O144">
            <v>0.2824858757062147</v>
          </cell>
        </row>
        <row r="145">
          <cell r="J145" t="str">
            <v>HADFIELD</v>
          </cell>
          <cell r="K145">
            <v>11.5</v>
          </cell>
          <cell r="L145">
            <v>9</v>
          </cell>
          <cell r="M145">
            <v>4</v>
          </cell>
          <cell r="N145">
            <v>0.78260869565217395</v>
          </cell>
          <cell r="O145">
            <v>0.34782608695652173</v>
          </cell>
        </row>
        <row r="146">
          <cell r="J146" t="str">
            <v>HALL CROSS</v>
          </cell>
          <cell r="K146">
            <v>20.9</v>
          </cell>
          <cell r="L146">
            <v>14</v>
          </cell>
          <cell r="M146">
            <v>6</v>
          </cell>
          <cell r="N146">
            <v>0.66985645933014359</v>
          </cell>
          <cell r="O146">
            <v>0.28708133971291866</v>
          </cell>
        </row>
        <row r="147">
          <cell r="J147" t="str">
            <v>HANDFORTH</v>
          </cell>
          <cell r="K147">
            <v>12.5</v>
          </cell>
          <cell r="L147">
            <v>8</v>
          </cell>
          <cell r="M147">
            <v>4</v>
          </cell>
          <cell r="N147">
            <v>0.64</v>
          </cell>
          <cell r="O147">
            <v>0.32</v>
          </cell>
        </row>
        <row r="148">
          <cell r="J148" t="str">
            <v>HANGING BRIDGE</v>
          </cell>
          <cell r="K148">
            <v>6.3</v>
          </cell>
          <cell r="L148">
            <v>4</v>
          </cell>
          <cell r="M148">
            <v>1</v>
          </cell>
          <cell r="N148">
            <v>0.63492063492063489</v>
          </cell>
          <cell r="O148">
            <v>0.15873015873015872</v>
          </cell>
        </row>
        <row r="149">
          <cell r="J149" t="str">
            <v>HAREHOLME</v>
          </cell>
          <cell r="K149">
            <v>15.5</v>
          </cell>
          <cell r="L149">
            <v>10</v>
          </cell>
          <cell r="M149">
            <v>5</v>
          </cell>
          <cell r="N149">
            <v>0.64516129032258063</v>
          </cell>
          <cell r="O149">
            <v>0.32258064516129031</v>
          </cell>
        </row>
        <row r="150">
          <cell r="J150" t="str">
            <v>HARPURHEY</v>
          </cell>
          <cell r="K150">
            <v>15.8</v>
          </cell>
          <cell r="L150">
            <v>9</v>
          </cell>
          <cell r="M150">
            <v>4</v>
          </cell>
          <cell r="N150">
            <v>0.56962025316455689</v>
          </cell>
          <cell r="O150">
            <v>0.25316455696202528</v>
          </cell>
        </row>
        <row r="151">
          <cell r="J151" t="str">
            <v>HARWOOD</v>
          </cell>
          <cell r="K151">
            <v>15.6</v>
          </cell>
          <cell r="L151">
            <v>11</v>
          </cell>
          <cell r="M151">
            <v>5</v>
          </cell>
          <cell r="N151">
            <v>0.70512820512820518</v>
          </cell>
          <cell r="O151">
            <v>0.32051282051282054</v>
          </cell>
        </row>
        <row r="152">
          <cell r="J152" t="str">
            <v>HATTERSLEY</v>
          </cell>
          <cell r="K152">
            <v>10.3</v>
          </cell>
          <cell r="L152">
            <v>7</v>
          </cell>
          <cell r="M152">
            <v>3</v>
          </cell>
          <cell r="N152">
            <v>0.67961165048543681</v>
          </cell>
          <cell r="O152">
            <v>0.29126213592233008</v>
          </cell>
        </row>
        <row r="153">
          <cell r="J153" t="str">
            <v>HAVERTHWAITE</v>
          </cell>
          <cell r="K153">
            <v>5</v>
          </cell>
          <cell r="L153">
            <v>2</v>
          </cell>
          <cell r="M153">
            <v>1</v>
          </cell>
          <cell r="N153">
            <v>0.4</v>
          </cell>
          <cell r="O153">
            <v>0.2</v>
          </cell>
        </row>
        <row r="154">
          <cell r="J154" t="str">
            <v>HAWK GREEN</v>
          </cell>
          <cell r="K154">
            <v>11.4</v>
          </cell>
          <cell r="L154">
            <v>8</v>
          </cell>
          <cell r="M154">
            <v>3</v>
          </cell>
          <cell r="N154">
            <v>0.70175438596491224</v>
          </cell>
          <cell r="O154">
            <v>0.26315789473684209</v>
          </cell>
        </row>
        <row r="155">
          <cell r="J155" t="str">
            <v>HAYDOCK</v>
          </cell>
          <cell r="K155">
            <v>24.51</v>
          </cell>
          <cell r="L155">
            <v>16.34</v>
          </cell>
          <cell r="M155">
            <v>7.6253333333333337</v>
          </cell>
          <cell r="N155">
            <v>0.66666666666666663</v>
          </cell>
          <cell r="O155">
            <v>0.31111111111111112</v>
          </cell>
        </row>
        <row r="156">
          <cell r="J156" t="str">
            <v>HDA NO1 &amp; HDA NO2</v>
          </cell>
          <cell r="K156">
            <v>8.6</v>
          </cell>
          <cell r="L156">
            <v>7</v>
          </cell>
          <cell r="M156">
            <v>3</v>
          </cell>
          <cell r="N156">
            <v>0.81395348837209303</v>
          </cell>
          <cell r="O156">
            <v>0.34883720930232559</v>
          </cell>
        </row>
        <row r="157">
          <cell r="J157" t="str">
            <v>HDA NO1 &amp; HDA NO2</v>
          </cell>
          <cell r="K157">
            <v>8.6</v>
          </cell>
          <cell r="L157">
            <v>7</v>
          </cell>
          <cell r="M157">
            <v>3</v>
          </cell>
          <cell r="N157">
            <v>0.81395348837209303</v>
          </cell>
          <cell r="O157">
            <v>0.34883720930232559</v>
          </cell>
        </row>
        <row r="158">
          <cell r="J158" t="str">
            <v>HEADY HILL</v>
          </cell>
          <cell r="K158">
            <v>12.1</v>
          </cell>
          <cell r="L158">
            <v>8</v>
          </cell>
          <cell r="M158">
            <v>4</v>
          </cell>
          <cell r="N158">
            <v>0.66115702479338845</v>
          </cell>
          <cell r="O158">
            <v>0.33057851239669422</v>
          </cell>
        </row>
        <row r="159">
          <cell r="J159" t="str">
            <v>HEAP BRIDGE</v>
          </cell>
          <cell r="K159">
            <v>10.199999999999999</v>
          </cell>
          <cell r="L159">
            <v>7</v>
          </cell>
          <cell r="M159">
            <v>3</v>
          </cell>
          <cell r="N159">
            <v>0.68627450980392157</v>
          </cell>
          <cell r="O159">
            <v>0.29411764705882354</v>
          </cell>
        </row>
        <row r="160">
          <cell r="J160" t="str">
            <v>HEASANDFORD</v>
          </cell>
          <cell r="K160">
            <v>10.1</v>
          </cell>
          <cell r="L160">
            <v>7</v>
          </cell>
          <cell r="M160">
            <v>3</v>
          </cell>
          <cell r="N160">
            <v>0.69306930693069313</v>
          </cell>
          <cell r="O160">
            <v>0.29702970297029702</v>
          </cell>
        </row>
        <row r="161">
          <cell r="J161" t="str">
            <v>HEATON MOOR</v>
          </cell>
          <cell r="K161">
            <v>12.8</v>
          </cell>
          <cell r="L161">
            <v>9</v>
          </cell>
          <cell r="M161">
            <v>4</v>
          </cell>
          <cell r="N161">
            <v>0.703125</v>
          </cell>
          <cell r="O161">
            <v>0.3125</v>
          </cell>
        </row>
        <row r="162">
          <cell r="J162" t="str">
            <v>HEATON NORRIS</v>
          </cell>
          <cell r="K162">
            <v>17.600000000000001</v>
          </cell>
          <cell r="L162">
            <v>13</v>
          </cell>
          <cell r="M162">
            <v>6</v>
          </cell>
          <cell r="N162">
            <v>0.73863636363636354</v>
          </cell>
          <cell r="O162">
            <v>0.34090909090909088</v>
          </cell>
        </row>
        <row r="163">
          <cell r="J163" t="str">
            <v>HELWITH BRIDGE</v>
          </cell>
          <cell r="K163">
            <v>2.4</v>
          </cell>
          <cell r="L163">
            <v>2</v>
          </cell>
          <cell r="M163">
            <v>1</v>
          </cell>
          <cell r="N163">
            <v>0.83333333333333337</v>
          </cell>
          <cell r="O163">
            <v>0.41666666666666669</v>
          </cell>
        </row>
        <row r="164">
          <cell r="J164" t="str">
            <v>HENSINGHAM</v>
          </cell>
          <cell r="K164">
            <v>11.1</v>
          </cell>
          <cell r="L164">
            <v>7</v>
          </cell>
          <cell r="M164">
            <v>3</v>
          </cell>
          <cell r="N164">
            <v>0.63063063063063063</v>
          </cell>
          <cell r="O164">
            <v>0.27027027027027029</v>
          </cell>
        </row>
        <row r="165">
          <cell r="J165" t="str">
            <v>HEYROD</v>
          </cell>
          <cell r="K165">
            <v>14.9</v>
          </cell>
          <cell r="L165">
            <v>10</v>
          </cell>
          <cell r="M165">
            <v>4</v>
          </cell>
          <cell r="N165">
            <v>0.67114093959731547</v>
          </cell>
          <cell r="O165">
            <v>0.26845637583892618</v>
          </cell>
        </row>
        <row r="166">
          <cell r="J166" t="str">
            <v>HEYSIDE</v>
          </cell>
          <cell r="K166">
            <v>10</v>
          </cell>
          <cell r="L166">
            <v>7</v>
          </cell>
          <cell r="M166">
            <v>3</v>
          </cell>
          <cell r="N166">
            <v>0.7</v>
          </cell>
          <cell r="O166">
            <v>0.3</v>
          </cell>
        </row>
        <row r="167">
          <cell r="J167" t="str">
            <v>HEYWOOD</v>
          </cell>
          <cell r="K167">
            <v>11.9</v>
          </cell>
          <cell r="L167">
            <v>8</v>
          </cell>
          <cell r="M167">
            <v>4</v>
          </cell>
          <cell r="N167">
            <v>0.67226890756302515</v>
          </cell>
          <cell r="O167">
            <v>0.33613445378151258</v>
          </cell>
        </row>
        <row r="168">
          <cell r="J168" t="str">
            <v>HIGHER MILL</v>
          </cell>
          <cell r="K168">
            <v>14.3</v>
          </cell>
          <cell r="L168">
            <v>9</v>
          </cell>
          <cell r="M168">
            <v>4</v>
          </cell>
          <cell r="N168">
            <v>0.62937062937062938</v>
          </cell>
          <cell r="O168">
            <v>0.27972027972027969</v>
          </cell>
        </row>
        <row r="169">
          <cell r="J169" t="str">
            <v>HIGHER WALTON</v>
          </cell>
          <cell r="K169">
            <v>17.2</v>
          </cell>
          <cell r="L169">
            <v>14</v>
          </cell>
          <cell r="M169">
            <v>4</v>
          </cell>
          <cell r="N169">
            <v>0.81395348837209303</v>
          </cell>
          <cell r="O169">
            <v>0.23255813953488372</v>
          </cell>
        </row>
        <row r="170">
          <cell r="J170" t="str">
            <v>HILL TOP T11 &amp; T12</v>
          </cell>
          <cell r="K170">
            <v>18.600000000000001</v>
          </cell>
          <cell r="L170">
            <v>14</v>
          </cell>
          <cell r="M170">
            <v>6</v>
          </cell>
          <cell r="N170">
            <v>0.75268817204301075</v>
          </cell>
          <cell r="O170">
            <v>0.32258064516129031</v>
          </cell>
        </row>
        <row r="171">
          <cell r="J171" t="str">
            <v>HILL TOP T13</v>
          </cell>
          <cell r="K171">
            <v>8.9</v>
          </cell>
          <cell r="L171">
            <v>6</v>
          </cell>
          <cell r="M171">
            <v>3</v>
          </cell>
          <cell r="N171">
            <v>0.6741573033707865</v>
          </cell>
          <cell r="O171">
            <v>0.33707865168539325</v>
          </cell>
        </row>
        <row r="172">
          <cell r="J172" t="str">
            <v>HINDLEY GREEN</v>
          </cell>
          <cell r="K172">
            <v>26.2</v>
          </cell>
          <cell r="L172">
            <v>18</v>
          </cell>
          <cell r="M172">
            <v>8</v>
          </cell>
          <cell r="N172">
            <v>0.68702290076335881</v>
          </cell>
          <cell r="O172">
            <v>0.30534351145038169</v>
          </cell>
        </row>
        <row r="173">
          <cell r="J173" t="str">
            <v>HOLLINWOOD</v>
          </cell>
          <cell r="K173">
            <v>8.6999999999999993</v>
          </cell>
          <cell r="L173">
            <v>5</v>
          </cell>
          <cell r="M173">
            <v>3</v>
          </cell>
          <cell r="N173">
            <v>0.57471264367816099</v>
          </cell>
          <cell r="O173">
            <v>0.34482758620689657</v>
          </cell>
        </row>
        <row r="174">
          <cell r="J174" t="str">
            <v>HOLME RD</v>
          </cell>
          <cell r="K174">
            <v>14.3</v>
          </cell>
          <cell r="L174">
            <v>9</v>
          </cell>
          <cell r="M174">
            <v>4</v>
          </cell>
          <cell r="N174">
            <v>0.62937062937062938</v>
          </cell>
          <cell r="O174">
            <v>0.27972027972027969</v>
          </cell>
        </row>
        <row r="175">
          <cell r="J175" t="str">
            <v>HOLT ST</v>
          </cell>
          <cell r="K175">
            <v>14.3</v>
          </cell>
          <cell r="L175">
            <v>10</v>
          </cell>
          <cell r="M175">
            <v>4</v>
          </cell>
          <cell r="N175">
            <v>0.69930069930069927</v>
          </cell>
          <cell r="O175">
            <v>0.27972027972027969</v>
          </cell>
        </row>
        <row r="176">
          <cell r="J176" t="str">
            <v>HURST</v>
          </cell>
          <cell r="K176">
            <v>12.5</v>
          </cell>
          <cell r="L176">
            <v>8</v>
          </cell>
          <cell r="M176">
            <v>3</v>
          </cell>
          <cell r="N176">
            <v>0.64</v>
          </cell>
          <cell r="O176">
            <v>0.24</v>
          </cell>
        </row>
        <row r="177">
          <cell r="J177" t="str">
            <v>HUTTON END &amp; SKELTON C</v>
          </cell>
          <cell r="K177">
            <v>9.9</v>
          </cell>
          <cell r="L177">
            <v>7</v>
          </cell>
          <cell r="M177">
            <v>3</v>
          </cell>
          <cell r="N177">
            <v>0.70707070707070707</v>
          </cell>
          <cell r="O177">
            <v>0.30303030303030304</v>
          </cell>
        </row>
        <row r="178">
          <cell r="J178" t="str">
            <v>HYDE</v>
          </cell>
          <cell r="K178">
            <v>16.7</v>
          </cell>
          <cell r="L178">
            <v>11</v>
          </cell>
          <cell r="M178">
            <v>5</v>
          </cell>
          <cell r="N178">
            <v>0.6586826347305389</v>
          </cell>
          <cell r="O178">
            <v>0.29940119760479045</v>
          </cell>
        </row>
        <row r="179">
          <cell r="J179" t="str">
            <v>HYNDBURN RD</v>
          </cell>
          <cell r="K179">
            <v>11.8</v>
          </cell>
          <cell r="L179">
            <v>8</v>
          </cell>
          <cell r="M179">
            <v>3</v>
          </cell>
          <cell r="N179">
            <v>0.67796610169491522</v>
          </cell>
          <cell r="O179">
            <v>0.25423728813559321</v>
          </cell>
        </row>
        <row r="180">
          <cell r="J180" t="str">
            <v>INDIA ST</v>
          </cell>
          <cell r="K180">
            <v>10.7</v>
          </cell>
          <cell r="L180">
            <v>7</v>
          </cell>
          <cell r="M180">
            <v>3</v>
          </cell>
          <cell r="N180">
            <v>0.65420560747663559</v>
          </cell>
          <cell r="O180">
            <v>0.28037383177570097</v>
          </cell>
        </row>
        <row r="181">
          <cell r="J181" t="str">
            <v>INGLETON</v>
          </cell>
          <cell r="K181">
            <v>3.2</v>
          </cell>
          <cell r="L181">
            <v>2</v>
          </cell>
          <cell r="M181">
            <v>1</v>
          </cell>
          <cell r="N181">
            <v>0.625</v>
          </cell>
          <cell r="O181">
            <v>0.3125</v>
          </cell>
        </row>
        <row r="182">
          <cell r="J182" t="str">
            <v>IRLAM</v>
          </cell>
          <cell r="K182">
            <v>17.399999999999999</v>
          </cell>
          <cell r="L182">
            <v>13</v>
          </cell>
          <cell r="M182">
            <v>5</v>
          </cell>
          <cell r="N182">
            <v>0.74712643678160928</v>
          </cell>
          <cell r="O182">
            <v>0.2873563218390805</v>
          </cell>
        </row>
        <row r="183">
          <cell r="J183" t="str">
            <v>JAMES ST</v>
          </cell>
          <cell r="K183">
            <v>20.100000000000001</v>
          </cell>
          <cell r="L183">
            <v>14</v>
          </cell>
          <cell r="M183">
            <v>6</v>
          </cell>
          <cell r="N183">
            <v>0.69651741293532332</v>
          </cell>
          <cell r="O183">
            <v>0.29850746268656714</v>
          </cell>
        </row>
        <row r="184">
          <cell r="J184" t="str">
            <v>KAY ST</v>
          </cell>
          <cell r="K184">
            <v>10</v>
          </cell>
          <cell r="L184">
            <v>7</v>
          </cell>
          <cell r="M184">
            <v>3</v>
          </cell>
          <cell r="N184">
            <v>0.7</v>
          </cell>
          <cell r="O184">
            <v>0.3</v>
          </cell>
        </row>
        <row r="185">
          <cell r="J185" t="str">
            <v>KENDAL</v>
          </cell>
          <cell r="K185">
            <v>22.3</v>
          </cell>
          <cell r="L185">
            <v>15</v>
          </cell>
          <cell r="M185">
            <v>6</v>
          </cell>
          <cell r="N185">
            <v>0.67264573991031384</v>
          </cell>
          <cell r="O185">
            <v>0.26905829596412556</v>
          </cell>
        </row>
        <row r="186">
          <cell r="J186" t="str">
            <v>KESWICK</v>
          </cell>
          <cell r="K186">
            <v>8</v>
          </cell>
          <cell r="L186">
            <v>6</v>
          </cell>
          <cell r="M186">
            <v>2</v>
          </cell>
          <cell r="N186">
            <v>0.75</v>
          </cell>
          <cell r="O186">
            <v>0.25</v>
          </cell>
        </row>
        <row r="187">
          <cell r="J187" t="str">
            <v>KINGSWAY</v>
          </cell>
          <cell r="K187">
            <v>4.2</v>
          </cell>
          <cell r="L187">
            <v>3</v>
          </cell>
          <cell r="M187">
            <v>1</v>
          </cell>
          <cell r="N187">
            <v>0.7142857142857143</v>
          </cell>
          <cell r="O187">
            <v>0.23809523809523808</v>
          </cell>
        </row>
        <row r="188">
          <cell r="J188" t="str">
            <v>KINKRY HILL</v>
          </cell>
          <cell r="K188">
            <v>0.7</v>
          </cell>
          <cell r="L188">
            <v>0.3</v>
          </cell>
          <cell r="M188">
            <v>0.2</v>
          </cell>
          <cell r="N188">
            <v>0.4285714285714286</v>
          </cell>
          <cell r="O188">
            <v>0.28571428571428575</v>
          </cell>
        </row>
        <row r="189">
          <cell r="J189" t="str">
            <v>KIRKBY LONSDALE</v>
          </cell>
          <cell r="K189">
            <v>6.4</v>
          </cell>
          <cell r="L189">
            <v>4</v>
          </cell>
          <cell r="M189">
            <v>2</v>
          </cell>
          <cell r="N189">
            <v>0.625</v>
          </cell>
          <cell r="O189">
            <v>0.3125</v>
          </cell>
        </row>
        <row r="190">
          <cell r="J190" t="str">
            <v>KIRKBY MOOR</v>
          </cell>
          <cell r="K190">
            <v>1.8</v>
          </cell>
          <cell r="L190">
            <v>1</v>
          </cell>
          <cell r="M190">
            <v>1</v>
          </cell>
          <cell r="N190">
            <v>0.55555555555555558</v>
          </cell>
          <cell r="O190">
            <v>0.55555555555555558</v>
          </cell>
        </row>
        <row r="191">
          <cell r="J191" t="str">
            <v>KIRKBY STEPHEN</v>
          </cell>
          <cell r="K191">
            <v>6.1</v>
          </cell>
          <cell r="L191">
            <v>4</v>
          </cell>
          <cell r="M191">
            <v>2</v>
          </cell>
          <cell r="N191">
            <v>0.65573770491803285</v>
          </cell>
          <cell r="O191">
            <v>0.32786885245901642</v>
          </cell>
        </row>
        <row r="192">
          <cell r="J192" t="str">
            <v>KIRKBY THORE</v>
          </cell>
          <cell r="K192">
            <v>8</v>
          </cell>
          <cell r="L192">
            <v>6</v>
          </cell>
          <cell r="M192">
            <v>2</v>
          </cell>
          <cell r="N192">
            <v>0.75</v>
          </cell>
          <cell r="O192">
            <v>0.25</v>
          </cell>
        </row>
        <row r="193">
          <cell r="J193" t="str">
            <v>KIRKHALL LANE</v>
          </cell>
          <cell r="K193">
            <v>11.5</v>
          </cell>
          <cell r="L193">
            <v>9</v>
          </cell>
          <cell r="M193">
            <v>2</v>
          </cell>
          <cell r="N193">
            <v>0.78260869565217395</v>
          </cell>
          <cell r="O193">
            <v>0.17391304347826086</v>
          </cell>
        </row>
        <row r="194">
          <cell r="J194" t="str">
            <v>KITT GREEN</v>
          </cell>
          <cell r="K194">
            <v>17.5</v>
          </cell>
          <cell r="L194">
            <v>15</v>
          </cell>
          <cell r="M194">
            <v>5</v>
          </cell>
          <cell r="N194">
            <v>0.8571428571428571</v>
          </cell>
          <cell r="O194">
            <v>0.2857142857142857</v>
          </cell>
        </row>
        <row r="195">
          <cell r="J195" t="str">
            <v>KNOTT MILL</v>
          </cell>
          <cell r="K195">
            <v>17</v>
          </cell>
          <cell r="L195">
            <v>12</v>
          </cell>
          <cell r="M195">
            <v>5</v>
          </cell>
          <cell r="N195">
            <v>0.70588235294117652</v>
          </cell>
          <cell r="O195">
            <v>0.29411764705882354</v>
          </cell>
        </row>
        <row r="196">
          <cell r="J196" t="str">
            <v>LAMBERHEAD</v>
          </cell>
          <cell r="K196">
            <v>12.7</v>
          </cell>
          <cell r="L196">
            <v>8</v>
          </cell>
          <cell r="M196">
            <v>3</v>
          </cell>
          <cell r="N196">
            <v>0.62992125984251968</v>
          </cell>
          <cell r="O196">
            <v>0.23622047244094491</v>
          </cell>
        </row>
        <row r="197">
          <cell r="J197" t="str">
            <v>LANCASTER</v>
          </cell>
          <cell r="K197">
            <v>19.399999999999999</v>
          </cell>
          <cell r="L197">
            <v>14</v>
          </cell>
          <cell r="M197">
            <v>6</v>
          </cell>
          <cell r="N197">
            <v>0.72164948453608257</v>
          </cell>
          <cell r="O197">
            <v>0.30927835051546393</v>
          </cell>
        </row>
        <row r="198">
          <cell r="J198" t="str">
            <v>LANGLEY</v>
          </cell>
          <cell r="K198">
            <v>14.8</v>
          </cell>
          <cell r="L198">
            <v>11</v>
          </cell>
          <cell r="M198">
            <v>6</v>
          </cell>
          <cell r="N198">
            <v>0.7432432432432432</v>
          </cell>
          <cell r="O198">
            <v>0.40540540540540537</v>
          </cell>
        </row>
        <row r="199">
          <cell r="J199" t="str">
            <v>LANGROYD RD</v>
          </cell>
          <cell r="K199">
            <v>13.9</v>
          </cell>
          <cell r="L199">
            <v>8</v>
          </cell>
          <cell r="M199">
            <v>4</v>
          </cell>
          <cell r="N199">
            <v>0.57553956834532372</v>
          </cell>
          <cell r="O199">
            <v>0.28776978417266186</v>
          </cell>
        </row>
        <row r="200">
          <cell r="J200" t="str">
            <v>LEIGH</v>
          </cell>
          <cell r="K200">
            <v>4.0999999999999996</v>
          </cell>
          <cell r="L200">
            <v>3</v>
          </cell>
          <cell r="M200">
            <v>1</v>
          </cell>
          <cell r="N200">
            <v>0.73170731707317083</v>
          </cell>
          <cell r="O200">
            <v>0.24390243902439027</v>
          </cell>
        </row>
        <row r="201">
          <cell r="J201" t="str">
            <v>LEVENSHULME</v>
          </cell>
          <cell r="K201">
            <v>15</v>
          </cell>
          <cell r="L201">
            <v>10</v>
          </cell>
          <cell r="M201">
            <v>5</v>
          </cell>
          <cell r="N201">
            <v>0.66666666666666663</v>
          </cell>
          <cell r="O201">
            <v>0.33333333333333331</v>
          </cell>
        </row>
        <row r="202">
          <cell r="J202" t="str">
            <v>LEYLAND NATIONAL</v>
          </cell>
          <cell r="K202">
            <v>6.7</v>
          </cell>
          <cell r="L202">
            <v>5</v>
          </cell>
          <cell r="M202">
            <v>2</v>
          </cell>
          <cell r="N202">
            <v>0.74626865671641784</v>
          </cell>
          <cell r="O202">
            <v>0.29850746268656714</v>
          </cell>
        </row>
        <row r="203">
          <cell r="J203" t="str">
            <v>LITTLE HULTON</v>
          </cell>
          <cell r="K203">
            <v>14.4</v>
          </cell>
          <cell r="L203">
            <v>8</v>
          </cell>
          <cell r="M203">
            <v>3</v>
          </cell>
          <cell r="N203">
            <v>0.55555555555555558</v>
          </cell>
          <cell r="O203">
            <v>0.20833333333333331</v>
          </cell>
        </row>
        <row r="204">
          <cell r="J204" t="str">
            <v>LITTLE SALKELD</v>
          </cell>
          <cell r="K204">
            <v>7</v>
          </cell>
          <cell r="L204">
            <v>4</v>
          </cell>
          <cell r="M204">
            <v>2</v>
          </cell>
          <cell r="N204">
            <v>0.5714285714285714</v>
          </cell>
          <cell r="O204">
            <v>0.2857142857142857</v>
          </cell>
        </row>
        <row r="205">
          <cell r="J205" t="str">
            <v>LITTLEBOROUGH</v>
          </cell>
          <cell r="K205">
            <v>13.7</v>
          </cell>
          <cell r="L205">
            <v>8</v>
          </cell>
          <cell r="M205">
            <v>4</v>
          </cell>
          <cell r="N205">
            <v>0.58394160583941612</v>
          </cell>
          <cell r="O205">
            <v>0.29197080291970806</v>
          </cell>
        </row>
        <row r="206">
          <cell r="J206" t="str">
            <v>LONGFORD BRIDGE</v>
          </cell>
          <cell r="K206">
            <v>12.6</v>
          </cell>
          <cell r="L206">
            <v>8</v>
          </cell>
          <cell r="M206">
            <v>4</v>
          </cell>
          <cell r="N206">
            <v>0.63492063492063489</v>
          </cell>
          <cell r="O206">
            <v>0.31746031746031744</v>
          </cell>
        </row>
        <row r="207">
          <cell r="J207" t="str">
            <v>LONGRIDGE</v>
          </cell>
          <cell r="K207">
            <v>12.7</v>
          </cell>
          <cell r="L207">
            <v>8</v>
          </cell>
          <cell r="M207">
            <v>3</v>
          </cell>
          <cell r="N207">
            <v>0.62992125984251968</v>
          </cell>
          <cell r="O207">
            <v>0.23622047244094491</v>
          </cell>
        </row>
        <row r="208">
          <cell r="J208" t="str">
            <v>LONGSIGHT</v>
          </cell>
          <cell r="K208">
            <v>17.5</v>
          </cell>
          <cell r="L208">
            <v>13</v>
          </cell>
          <cell r="M208">
            <v>5</v>
          </cell>
          <cell r="N208">
            <v>0.74285714285714288</v>
          </cell>
          <cell r="O208">
            <v>0.2857142857142857</v>
          </cell>
        </row>
        <row r="209">
          <cell r="J209" t="str">
            <v>LOSTOCK</v>
          </cell>
          <cell r="K209">
            <v>25.9</v>
          </cell>
          <cell r="L209">
            <v>20</v>
          </cell>
          <cell r="M209">
            <v>8</v>
          </cell>
          <cell r="N209">
            <v>0.77220077220077221</v>
          </cell>
          <cell r="O209">
            <v>0.30888030888030887</v>
          </cell>
        </row>
        <row r="210">
          <cell r="J210" t="str">
            <v>LOWER DARWEN</v>
          </cell>
          <cell r="K210">
            <v>11.9</v>
          </cell>
          <cell r="L210">
            <v>8</v>
          </cell>
          <cell r="M210">
            <v>4</v>
          </cell>
          <cell r="N210">
            <v>0.67226890756302515</v>
          </cell>
          <cell r="O210">
            <v>0.33613445378151258</v>
          </cell>
        </row>
        <row r="211">
          <cell r="J211" t="str">
            <v>LYONS RD</v>
          </cell>
          <cell r="K211">
            <v>11.3</v>
          </cell>
          <cell r="L211">
            <v>7</v>
          </cell>
          <cell r="M211">
            <v>3</v>
          </cell>
          <cell r="N211">
            <v>0.61946902654867253</v>
          </cell>
          <cell r="O211">
            <v>0.26548672566371678</v>
          </cell>
        </row>
        <row r="212">
          <cell r="J212" t="str">
            <v>MANCHESTER UNIVERSITY</v>
          </cell>
          <cell r="K212">
            <v>17.899999999999999</v>
          </cell>
          <cell r="L212">
            <v>13</v>
          </cell>
          <cell r="M212">
            <v>5</v>
          </cell>
          <cell r="N212">
            <v>0.72625698324022347</v>
          </cell>
          <cell r="O212">
            <v>0.27932960893854752</v>
          </cell>
        </row>
        <row r="213">
          <cell r="J213" t="str">
            <v>MARPLE</v>
          </cell>
          <cell r="K213">
            <v>4.7</v>
          </cell>
          <cell r="L213">
            <v>4</v>
          </cell>
          <cell r="M213">
            <v>2</v>
          </cell>
          <cell r="N213">
            <v>0.85106382978723405</v>
          </cell>
          <cell r="O213">
            <v>0.42553191489361702</v>
          </cell>
        </row>
        <row r="214">
          <cell r="J214" t="str">
            <v>MARTON</v>
          </cell>
          <cell r="K214">
            <v>12.4</v>
          </cell>
          <cell r="L214">
            <v>8</v>
          </cell>
          <cell r="M214">
            <v>3</v>
          </cell>
          <cell r="N214">
            <v>0.64516129032258063</v>
          </cell>
          <cell r="O214">
            <v>0.24193548387096772</v>
          </cell>
        </row>
        <row r="215">
          <cell r="J215" t="str">
            <v>MARYPORT</v>
          </cell>
          <cell r="K215">
            <v>10.5</v>
          </cell>
          <cell r="L215">
            <v>7</v>
          </cell>
          <cell r="M215">
            <v>3</v>
          </cell>
          <cell r="N215">
            <v>0.66666666666666663</v>
          </cell>
          <cell r="O215">
            <v>0.2857142857142857</v>
          </cell>
        </row>
        <row r="216">
          <cell r="J216" t="str">
            <v>MELLING</v>
          </cell>
          <cell r="K216">
            <v>2.2000000000000002</v>
          </cell>
          <cell r="L216">
            <v>1</v>
          </cell>
          <cell r="M216">
            <v>1</v>
          </cell>
          <cell r="N216">
            <v>0.45454545454545453</v>
          </cell>
          <cell r="O216">
            <v>0.45454545454545453</v>
          </cell>
        </row>
        <row r="217">
          <cell r="J217" t="str">
            <v>MERESIDE</v>
          </cell>
          <cell r="K217">
            <v>9.1</v>
          </cell>
          <cell r="L217">
            <v>6</v>
          </cell>
          <cell r="M217">
            <v>3</v>
          </cell>
          <cell r="N217">
            <v>0.65934065934065933</v>
          </cell>
          <cell r="O217">
            <v>0.32967032967032966</v>
          </cell>
        </row>
        <row r="218">
          <cell r="J218" t="str">
            <v>MIDDLETON JUNCTION</v>
          </cell>
          <cell r="K218">
            <v>16.7</v>
          </cell>
          <cell r="L218">
            <v>10</v>
          </cell>
          <cell r="M218">
            <v>5</v>
          </cell>
          <cell r="N218">
            <v>0.5988023952095809</v>
          </cell>
          <cell r="O218">
            <v>0.29940119760479045</v>
          </cell>
        </row>
        <row r="219">
          <cell r="J219" t="str">
            <v>MIDWAY</v>
          </cell>
          <cell r="K219">
            <v>5.3</v>
          </cell>
          <cell r="L219">
            <v>4</v>
          </cell>
          <cell r="M219">
            <v>2</v>
          </cell>
          <cell r="N219">
            <v>0.75471698113207553</v>
          </cell>
          <cell r="O219">
            <v>0.37735849056603776</v>
          </cell>
        </row>
        <row r="220">
          <cell r="J220" t="str">
            <v>MILNROW</v>
          </cell>
          <cell r="K220">
            <v>14</v>
          </cell>
          <cell r="L220">
            <v>9</v>
          </cell>
          <cell r="M220">
            <v>4</v>
          </cell>
          <cell r="N220">
            <v>0.6428571428571429</v>
          </cell>
          <cell r="O220">
            <v>0.2857142857142857</v>
          </cell>
        </row>
        <row r="221">
          <cell r="J221" t="str">
            <v>MINTSFEET</v>
          </cell>
          <cell r="K221">
            <v>20.2</v>
          </cell>
          <cell r="L221">
            <v>14</v>
          </cell>
          <cell r="M221">
            <v>6</v>
          </cell>
          <cell r="N221">
            <v>0.69306930693069313</v>
          </cell>
          <cell r="O221">
            <v>0.29702970297029702</v>
          </cell>
        </row>
        <row r="222">
          <cell r="J222" t="str">
            <v>MONSALL</v>
          </cell>
          <cell r="K222">
            <v>3</v>
          </cell>
          <cell r="L222">
            <v>1</v>
          </cell>
          <cell r="M222">
            <v>1</v>
          </cell>
          <cell r="N222">
            <v>0.33333333333333331</v>
          </cell>
          <cell r="O222">
            <v>0.33333333333333331</v>
          </cell>
        </row>
        <row r="223">
          <cell r="J223" t="str">
            <v>MONTON</v>
          </cell>
          <cell r="K223">
            <v>11.6</v>
          </cell>
          <cell r="L223">
            <v>8</v>
          </cell>
          <cell r="M223">
            <v>4</v>
          </cell>
          <cell r="N223">
            <v>0.68965517241379315</v>
          </cell>
          <cell r="O223">
            <v>0.34482758620689657</v>
          </cell>
        </row>
        <row r="224">
          <cell r="J224" t="str">
            <v>MOORSIDE</v>
          </cell>
          <cell r="K224">
            <v>7.6</v>
          </cell>
          <cell r="L224">
            <v>6</v>
          </cell>
          <cell r="M224">
            <v>2</v>
          </cell>
          <cell r="N224">
            <v>0.78947368421052633</v>
          </cell>
          <cell r="O224">
            <v>0.26315789473684209</v>
          </cell>
        </row>
        <row r="225">
          <cell r="J225" t="str">
            <v>MORTON PARK &amp; PIRELLI</v>
          </cell>
          <cell r="K225">
            <v>22.9</v>
          </cell>
          <cell r="L225">
            <v>16</v>
          </cell>
          <cell r="M225">
            <v>7</v>
          </cell>
          <cell r="N225">
            <v>0.6986899563318778</v>
          </cell>
          <cell r="O225">
            <v>0.30567685589519655</v>
          </cell>
        </row>
        <row r="226">
          <cell r="J226" t="str">
            <v>MOSLEY RD</v>
          </cell>
          <cell r="K226">
            <v>14.8</v>
          </cell>
          <cell r="L226">
            <v>10</v>
          </cell>
          <cell r="M226">
            <v>5</v>
          </cell>
          <cell r="N226">
            <v>0.67567567567567566</v>
          </cell>
          <cell r="O226">
            <v>0.33783783783783783</v>
          </cell>
        </row>
        <row r="227">
          <cell r="J227" t="str">
            <v>MOSS LANE</v>
          </cell>
          <cell r="K227">
            <v>20.9</v>
          </cell>
          <cell r="L227">
            <v>15</v>
          </cell>
          <cell r="M227">
            <v>6</v>
          </cell>
          <cell r="N227">
            <v>0.71770334928229673</v>
          </cell>
          <cell r="O227">
            <v>0.28708133971291866</v>
          </cell>
        </row>
        <row r="228">
          <cell r="J228" t="str">
            <v>MOSS NOOK PRIMARY</v>
          </cell>
          <cell r="K228">
            <v>17.600000000000001</v>
          </cell>
          <cell r="L228">
            <v>13</v>
          </cell>
          <cell r="M228">
            <v>5</v>
          </cell>
          <cell r="N228">
            <v>0.73863636363636354</v>
          </cell>
          <cell r="O228">
            <v>0.28409090909090906</v>
          </cell>
        </row>
        <row r="229">
          <cell r="J229" t="str">
            <v>MOSS SIDE (Leyland) &amp; SEVEN STARS</v>
          </cell>
          <cell r="K229">
            <v>18.600000000000001</v>
          </cell>
          <cell r="L229">
            <v>14</v>
          </cell>
          <cell r="M229">
            <v>6</v>
          </cell>
          <cell r="N229">
            <v>0.75268817204301075</v>
          </cell>
          <cell r="O229">
            <v>0.32258064516129031</v>
          </cell>
        </row>
        <row r="230">
          <cell r="J230" t="str">
            <v>MOSS SIDE (Longsight)</v>
          </cell>
          <cell r="K230">
            <v>17.5</v>
          </cell>
          <cell r="L230">
            <v>13</v>
          </cell>
          <cell r="M230">
            <v>5</v>
          </cell>
          <cell r="N230">
            <v>0.74285714285714288</v>
          </cell>
          <cell r="O230">
            <v>0.2857142857142857</v>
          </cell>
        </row>
        <row r="231">
          <cell r="J231" t="str">
            <v>MOSSLEY</v>
          </cell>
          <cell r="K231">
            <v>14.3</v>
          </cell>
          <cell r="L231">
            <v>9</v>
          </cell>
          <cell r="M231">
            <v>4</v>
          </cell>
          <cell r="N231">
            <v>0.62937062937062938</v>
          </cell>
          <cell r="O231">
            <v>0.27972027972027969</v>
          </cell>
        </row>
        <row r="232">
          <cell r="J232" t="str">
            <v>MOUNT ST</v>
          </cell>
          <cell r="K232">
            <v>10.8</v>
          </cell>
          <cell r="L232">
            <v>7</v>
          </cell>
          <cell r="M232">
            <v>3</v>
          </cell>
          <cell r="N232">
            <v>0.64814814814814814</v>
          </cell>
          <cell r="O232">
            <v>0.27777777777777773</v>
          </cell>
        </row>
        <row r="233">
          <cell r="J233" t="str">
            <v>MUSGRAVE RD</v>
          </cell>
          <cell r="K233">
            <v>13.8</v>
          </cell>
          <cell r="L233">
            <v>9</v>
          </cell>
          <cell r="M233">
            <v>4</v>
          </cell>
          <cell r="N233">
            <v>0.65217391304347827</v>
          </cell>
          <cell r="O233">
            <v>0.28985507246376813</v>
          </cell>
        </row>
        <row r="234">
          <cell r="J234" t="str">
            <v>NELSON</v>
          </cell>
          <cell r="K234">
            <v>19.399999999999999</v>
          </cell>
          <cell r="L234">
            <v>14</v>
          </cell>
          <cell r="M234">
            <v>6</v>
          </cell>
          <cell r="N234">
            <v>0.72164948453608257</v>
          </cell>
          <cell r="O234">
            <v>0.30927835051546393</v>
          </cell>
        </row>
        <row r="235">
          <cell r="J235" t="str">
            <v>NEW MOSTON</v>
          </cell>
          <cell r="K235">
            <v>13.6</v>
          </cell>
          <cell r="L235">
            <v>9</v>
          </cell>
          <cell r="M235">
            <v>4</v>
          </cell>
          <cell r="N235">
            <v>0.66176470588235292</v>
          </cell>
          <cell r="O235">
            <v>0.29411764705882354</v>
          </cell>
        </row>
        <row r="236">
          <cell r="J236" t="str">
            <v>NEWBIGGIN ON LUNE</v>
          </cell>
          <cell r="K236">
            <v>1.1000000000000001</v>
          </cell>
          <cell r="L236">
            <v>1</v>
          </cell>
          <cell r="M236">
            <v>1</v>
          </cell>
          <cell r="N236">
            <v>0.90909090909090906</v>
          </cell>
          <cell r="O236">
            <v>0.90909090909090906</v>
          </cell>
        </row>
        <row r="237">
          <cell r="J237" t="str">
            <v>NEWBY</v>
          </cell>
          <cell r="K237">
            <v>5.3</v>
          </cell>
          <cell r="L237">
            <v>3</v>
          </cell>
          <cell r="M237">
            <v>1</v>
          </cell>
          <cell r="N237">
            <v>0.56603773584905659</v>
          </cell>
          <cell r="O237">
            <v>0.18867924528301888</v>
          </cell>
        </row>
        <row r="238">
          <cell r="J238" t="str">
            <v>NEWTON</v>
          </cell>
          <cell r="K238">
            <v>3.4</v>
          </cell>
          <cell r="L238">
            <v>2</v>
          </cell>
          <cell r="M238">
            <v>1</v>
          </cell>
          <cell r="N238">
            <v>0.58823529411764708</v>
          </cell>
          <cell r="O238">
            <v>0.29411764705882354</v>
          </cell>
        </row>
        <row r="239">
          <cell r="J239" t="str">
            <v>NEWTON HEATH</v>
          </cell>
          <cell r="K239">
            <v>7.7</v>
          </cell>
          <cell r="L239">
            <v>3</v>
          </cell>
          <cell r="M239">
            <v>2</v>
          </cell>
          <cell r="N239">
            <v>0.38961038961038963</v>
          </cell>
          <cell r="O239">
            <v>0.25974025974025972</v>
          </cell>
        </row>
        <row r="240">
          <cell r="J240" t="str">
            <v>NEWTON LE WILLOWS</v>
          </cell>
          <cell r="K240">
            <v>12.41</v>
          </cell>
          <cell r="L240">
            <v>9.0804878048780484</v>
          </cell>
          <cell r="M240">
            <v>4.1366666666666667</v>
          </cell>
          <cell r="N240">
            <v>0.73170731707317072</v>
          </cell>
          <cell r="O240">
            <v>0.33333333333333331</v>
          </cell>
        </row>
        <row r="241">
          <cell r="J241" t="str">
            <v>NEWTONGATE T11 &amp; T12</v>
          </cell>
          <cell r="K241">
            <v>18.3</v>
          </cell>
          <cell r="L241">
            <v>13</v>
          </cell>
          <cell r="M241">
            <v>5</v>
          </cell>
          <cell r="N241">
            <v>0.7103825136612022</v>
          </cell>
          <cell r="O241">
            <v>0.27322404371584696</v>
          </cell>
        </row>
        <row r="242">
          <cell r="J242" t="str">
            <v>NEWTONGATE T13</v>
          </cell>
          <cell r="K242">
            <v>7.8</v>
          </cell>
          <cell r="L242">
            <v>6</v>
          </cell>
          <cell r="M242">
            <v>2</v>
          </cell>
          <cell r="N242">
            <v>0.76923076923076927</v>
          </cell>
          <cell r="O242">
            <v>0.25641025641025644</v>
          </cell>
        </row>
        <row r="243">
          <cell r="J243" t="str">
            <v>NORBRECK</v>
          </cell>
          <cell r="K243">
            <v>5.9</v>
          </cell>
          <cell r="L243">
            <v>4</v>
          </cell>
          <cell r="M243">
            <v>2</v>
          </cell>
          <cell r="N243">
            <v>0.67796610169491522</v>
          </cell>
          <cell r="O243">
            <v>0.33898305084745761</v>
          </cell>
        </row>
        <row r="244">
          <cell r="J244" t="str">
            <v>NORBURY</v>
          </cell>
          <cell r="K244">
            <v>15.3</v>
          </cell>
          <cell r="L244">
            <v>11</v>
          </cell>
          <cell r="M244">
            <v>5</v>
          </cell>
          <cell r="N244">
            <v>0.71895424836601307</v>
          </cell>
          <cell r="O244">
            <v>0.32679738562091504</v>
          </cell>
        </row>
        <row r="245">
          <cell r="J245" t="str">
            <v>NORTHENDEN</v>
          </cell>
          <cell r="K245">
            <v>10.3</v>
          </cell>
          <cell r="L245">
            <v>7</v>
          </cell>
          <cell r="M245">
            <v>3</v>
          </cell>
          <cell r="N245">
            <v>0.67961165048543681</v>
          </cell>
          <cell r="O245">
            <v>0.29126213592233008</v>
          </cell>
        </row>
        <row r="246">
          <cell r="J246" t="str">
            <v>NWGB PARTINGTON</v>
          </cell>
          <cell r="K246">
            <v>4.8</v>
          </cell>
          <cell r="L246">
            <v>4</v>
          </cell>
          <cell r="M246">
            <v>2</v>
          </cell>
          <cell r="N246">
            <v>0.83333333333333337</v>
          </cell>
          <cell r="O246">
            <v>0.41666666666666669</v>
          </cell>
        </row>
        <row r="247">
          <cell r="J247" t="str">
            <v>OFFERTON</v>
          </cell>
          <cell r="K247">
            <v>8.4</v>
          </cell>
          <cell r="L247">
            <v>7</v>
          </cell>
          <cell r="M247">
            <v>3</v>
          </cell>
          <cell r="N247">
            <v>0.83333333333333326</v>
          </cell>
          <cell r="O247">
            <v>0.35714285714285715</v>
          </cell>
        </row>
        <row r="248">
          <cell r="J248" t="str">
            <v>OPENSHAW</v>
          </cell>
          <cell r="K248">
            <v>15.1</v>
          </cell>
          <cell r="L248">
            <v>10</v>
          </cell>
          <cell r="M248">
            <v>5</v>
          </cell>
          <cell r="N248">
            <v>0.66225165562913912</v>
          </cell>
          <cell r="O248">
            <v>0.33112582781456956</v>
          </cell>
        </row>
        <row r="249">
          <cell r="J249" t="str">
            <v>ORMSKIRK</v>
          </cell>
          <cell r="K249">
            <v>13.7</v>
          </cell>
          <cell r="L249">
            <v>9</v>
          </cell>
          <cell r="M249">
            <v>4</v>
          </cell>
          <cell r="N249">
            <v>0.65693430656934315</v>
          </cell>
          <cell r="O249">
            <v>0.29197080291970806</v>
          </cell>
        </row>
        <row r="250">
          <cell r="J250" t="str">
            <v>PADIHAM</v>
          </cell>
          <cell r="K250">
            <v>18.8</v>
          </cell>
          <cell r="L250">
            <v>14</v>
          </cell>
          <cell r="M250">
            <v>6</v>
          </cell>
          <cell r="N250">
            <v>0.74468085106382975</v>
          </cell>
          <cell r="O250">
            <v>0.31914893617021273</v>
          </cell>
        </row>
        <row r="251">
          <cell r="J251" t="str">
            <v>PEEL ST &amp; RIBBLESDALE T13</v>
          </cell>
          <cell r="K251">
            <v>13.1</v>
          </cell>
          <cell r="L251">
            <v>8</v>
          </cell>
          <cell r="M251">
            <v>3</v>
          </cell>
          <cell r="N251">
            <v>0.61068702290076338</v>
          </cell>
          <cell r="O251">
            <v>0.22900763358778625</v>
          </cell>
        </row>
        <row r="252">
          <cell r="J252" t="str">
            <v>PENDLETON</v>
          </cell>
          <cell r="K252">
            <v>15.5</v>
          </cell>
          <cell r="L252">
            <v>9</v>
          </cell>
          <cell r="M252">
            <v>4</v>
          </cell>
          <cell r="N252">
            <v>0.58064516129032262</v>
          </cell>
          <cell r="O252">
            <v>0.25806451612903225</v>
          </cell>
        </row>
        <row r="253">
          <cell r="J253" t="str">
            <v>PETTERIL BANK</v>
          </cell>
          <cell r="K253">
            <v>14.1</v>
          </cell>
          <cell r="L253">
            <v>9</v>
          </cell>
          <cell r="M253">
            <v>4</v>
          </cell>
          <cell r="N253">
            <v>0.63829787234042556</v>
          </cell>
          <cell r="O253">
            <v>0.28368794326241137</v>
          </cell>
        </row>
        <row r="254">
          <cell r="J254" t="str">
            <v>PHILLIPS LANE</v>
          </cell>
          <cell r="K254">
            <v>5.8</v>
          </cell>
          <cell r="L254">
            <v>4</v>
          </cell>
          <cell r="M254">
            <v>2</v>
          </cell>
          <cell r="N254">
            <v>0.68965517241379315</v>
          </cell>
          <cell r="O254">
            <v>0.34482758620689657</v>
          </cell>
        </row>
        <row r="255">
          <cell r="J255" t="str">
            <v>PICCADILLY</v>
          </cell>
          <cell r="K255">
            <v>10.8</v>
          </cell>
          <cell r="L255">
            <v>7</v>
          </cell>
          <cell r="M255">
            <v>3</v>
          </cell>
          <cell r="N255">
            <v>0.64814814814814814</v>
          </cell>
          <cell r="O255">
            <v>0.27777777777777773</v>
          </cell>
        </row>
        <row r="256">
          <cell r="J256" t="str">
            <v>PIMBO</v>
          </cell>
          <cell r="K256">
            <v>25.3</v>
          </cell>
          <cell r="L256">
            <v>17</v>
          </cell>
          <cell r="M256">
            <v>7</v>
          </cell>
          <cell r="N256">
            <v>0.67193675889328064</v>
          </cell>
          <cell r="O256">
            <v>0.27667984189723321</v>
          </cell>
        </row>
        <row r="257">
          <cell r="J257" t="str">
            <v>MORTON PARK &amp; PIRELLI</v>
          </cell>
          <cell r="K257">
            <v>22.9</v>
          </cell>
          <cell r="L257">
            <v>16</v>
          </cell>
          <cell r="M257">
            <v>7</v>
          </cell>
          <cell r="N257">
            <v>0.6986899563318778</v>
          </cell>
          <cell r="O257">
            <v>0.30567685589519655</v>
          </cell>
        </row>
        <row r="258">
          <cell r="J258" t="str">
            <v>PORTWOOD</v>
          </cell>
          <cell r="K258">
            <v>15.6</v>
          </cell>
          <cell r="L258">
            <v>11</v>
          </cell>
          <cell r="M258">
            <v>5</v>
          </cell>
          <cell r="N258">
            <v>0.70512820512820518</v>
          </cell>
          <cell r="O258">
            <v>0.32051282051282054</v>
          </cell>
        </row>
        <row r="259">
          <cell r="J259" t="str">
            <v>POULTON</v>
          </cell>
          <cell r="K259">
            <v>11</v>
          </cell>
          <cell r="L259">
            <v>8</v>
          </cell>
          <cell r="M259">
            <v>3</v>
          </cell>
          <cell r="N259">
            <v>0.72727272727272729</v>
          </cell>
          <cell r="O259">
            <v>0.27272727272727271</v>
          </cell>
        </row>
        <row r="260">
          <cell r="J260" t="str">
            <v>POYNTON</v>
          </cell>
          <cell r="K260">
            <v>10.3</v>
          </cell>
          <cell r="L260">
            <v>7</v>
          </cell>
          <cell r="M260">
            <v>3</v>
          </cell>
          <cell r="N260">
            <v>0.67961165048543681</v>
          </cell>
          <cell r="O260">
            <v>0.29126213592233008</v>
          </cell>
        </row>
        <row r="261">
          <cell r="J261" t="str">
            <v>PREESALL</v>
          </cell>
          <cell r="K261">
            <v>10.7</v>
          </cell>
          <cell r="L261">
            <v>7</v>
          </cell>
          <cell r="M261">
            <v>3</v>
          </cell>
          <cell r="N261">
            <v>0.65420560747663559</v>
          </cell>
          <cell r="O261">
            <v>0.28037383177570097</v>
          </cell>
        </row>
        <row r="262">
          <cell r="J262" t="str">
            <v>PRESTON EAST</v>
          </cell>
          <cell r="K262">
            <v>12.5</v>
          </cell>
          <cell r="L262">
            <v>8</v>
          </cell>
          <cell r="M262">
            <v>3</v>
          </cell>
          <cell r="N262">
            <v>0.64</v>
          </cell>
          <cell r="O262">
            <v>0.24</v>
          </cell>
        </row>
        <row r="263">
          <cell r="J263" t="str">
            <v>PRESTON OLD RD</v>
          </cell>
          <cell r="K263">
            <v>11.4</v>
          </cell>
          <cell r="L263">
            <v>7</v>
          </cell>
          <cell r="M263">
            <v>3</v>
          </cell>
          <cell r="N263">
            <v>0.61403508771929827</v>
          </cell>
          <cell r="O263">
            <v>0.26315789473684209</v>
          </cell>
        </row>
        <row r="264">
          <cell r="J264" t="str">
            <v>PRESTWICH</v>
          </cell>
          <cell r="K264">
            <v>17.3</v>
          </cell>
          <cell r="L264">
            <v>11</v>
          </cell>
          <cell r="M264">
            <v>5</v>
          </cell>
          <cell r="N264">
            <v>0.63583815028901736</v>
          </cell>
          <cell r="O264">
            <v>0.28901734104046239</v>
          </cell>
        </row>
        <row r="265">
          <cell r="J265" t="str">
            <v>PRINGLE ST</v>
          </cell>
          <cell r="K265">
            <v>12</v>
          </cell>
          <cell r="L265">
            <v>8</v>
          </cell>
          <cell r="M265">
            <v>4</v>
          </cell>
          <cell r="N265">
            <v>0.66666666666666663</v>
          </cell>
          <cell r="O265">
            <v>0.33333333333333331</v>
          </cell>
        </row>
        <row r="266">
          <cell r="J266" t="str">
            <v>GRANE RD &amp; PRINNY HILL</v>
          </cell>
          <cell r="K266">
            <v>7.7</v>
          </cell>
          <cell r="L266">
            <v>6</v>
          </cell>
          <cell r="M266">
            <v>2</v>
          </cell>
          <cell r="N266">
            <v>0.77922077922077926</v>
          </cell>
          <cell r="O266">
            <v>0.25974025974025972</v>
          </cell>
        </row>
        <row r="267">
          <cell r="J267" t="str">
            <v>QUEENS PARK</v>
          </cell>
          <cell r="K267">
            <v>15.4</v>
          </cell>
          <cell r="L267">
            <v>10</v>
          </cell>
          <cell r="M267">
            <v>4</v>
          </cell>
          <cell r="N267">
            <v>0.64935064935064934</v>
          </cell>
          <cell r="O267">
            <v>0.25974025974025972</v>
          </cell>
        </row>
        <row r="268">
          <cell r="J268" t="str">
            <v>RADCLIFFE</v>
          </cell>
          <cell r="K268">
            <v>30</v>
          </cell>
          <cell r="L268">
            <v>23</v>
          </cell>
          <cell r="M268">
            <v>7</v>
          </cell>
          <cell r="N268">
            <v>0.76666666666666672</v>
          </cell>
          <cell r="O268">
            <v>0.23333333333333334</v>
          </cell>
        </row>
        <row r="269">
          <cell r="J269" t="str">
            <v>RANDAL ST</v>
          </cell>
          <cell r="K269">
            <v>14.2</v>
          </cell>
          <cell r="L269">
            <v>9</v>
          </cell>
          <cell r="M269">
            <v>4</v>
          </cell>
          <cell r="N269">
            <v>0.63380281690140849</v>
          </cell>
          <cell r="O269">
            <v>0.28169014084507044</v>
          </cell>
        </row>
        <row r="270">
          <cell r="J270" t="str">
            <v>RAWTENSTALL RD</v>
          </cell>
          <cell r="K270">
            <v>13.4</v>
          </cell>
          <cell r="L270">
            <v>9</v>
          </cell>
          <cell r="M270">
            <v>3</v>
          </cell>
          <cell r="N270">
            <v>0.67164179104477606</v>
          </cell>
          <cell r="O270">
            <v>0.22388059701492538</v>
          </cell>
        </row>
        <row r="271">
          <cell r="J271" t="str">
            <v>REDDISH VALE</v>
          </cell>
          <cell r="K271">
            <v>11.4</v>
          </cell>
          <cell r="L271">
            <v>8</v>
          </cell>
          <cell r="M271">
            <v>3</v>
          </cell>
          <cell r="N271">
            <v>0.70175438596491224</v>
          </cell>
          <cell r="O271">
            <v>0.26315789473684209</v>
          </cell>
        </row>
        <row r="272">
          <cell r="J272" t="str">
            <v>RIBBLESDALE T14</v>
          </cell>
          <cell r="K272">
            <v>11.9</v>
          </cell>
          <cell r="L272">
            <v>8</v>
          </cell>
          <cell r="M272">
            <v>3</v>
          </cell>
          <cell r="N272">
            <v>0.67226890756302515</v>
          </cell>
          <cell r="O272">
            <v>0.25210084033613445</v>
          </cell>
        </row>
        <row r="273">
          <cell r="J273" t="str">
            <v>RIBBLETON</v>
          </cell>
          <cell r="K273">
            <v>10.6</v>
          </cell>
          <cell r="L273">
            <v>7</v>
          </cell>
          <cell r="M273">
            <v>3</v>
          </cell>
          <cell r="N273">
            <v>0.66037735849056611</v>
          </cell>
          <cell r="O273">
            <v>0.28301886792452829</v>
          </cell>
        </row>
        <row r="274">
          <cell r="J274" t="str">
            <v>RINGLEY</v>
          </cell>
          <cell r="K274">
            <v>6.8</v>
          </cell>
          <cell r="L274">
            <v>5</v>
          </cell>
          <cell r="M274">
            <v>2</v>
          </cell>
          <cell r="N274">
            <v>0.73529411764705888</v>
          </cell>
          <cell r="O274">
            <v>0.29411764705882354</v>
          </cell>
        </row>
        <row r="275">
          <cell r="J275" t="str">
            <v>RISLEY</v>
          </cell>
          <cell r="K275">
            <v>36.9</v>
          </cell>
          <cell r="L275">
            <v>9</v>
          </cell>
          <cell r="M275">
            <v>4</v>
          </cell>
          <cell r="N275">
            <v>0.24390243902439027</v>
          </cell>
          <cell r="O275">
            <v>0.10840108401084012</v>
          </cell>
        </row>
        <row r="276">
          <cell r="J276" t="str">
            <v>ROBERT HALL ST</v>
          </cell>
          <cell r="K276">
            <v>13.1</v>
          </cell>
          <cell r="L276">
            <v>8</v>
          </cell>
          <cell r="M276">
            <v>3</v>
          </cell>
          <cell r="N276">
            <v>0.61068702290076338</v>
          </cell>
          <cell r="O276">
            <v>0.22900763358778625</v>
          </cell>
        </row>
        <row r="277">
          <cell r="J277" t="str">
            <v>ROCHDALE CENTRAL</v>
          </cell>
          <cell r="K277">
            <v>27.1</v>
          </cell>
          <cell r="L277">
            <v>21</v>
          </cell>
          <cell r="M277">
            <v>9</v>
          </cell>
          <cell r="N277">
            <v>0.77490774907749072</v>
          </cell>
          <cell r="O277">
            <v>0.33210332103321033</v>
          </cell>
        </row>
        <row r="278">
          <cell r="J278" t="str">
            <v>ROMAN RD</v>
          </cell>
          <cell r="K278">
            <v>14.7</v>
          </cell>
          <cell r="L278">
            <v>11</v>
          </cell>
          <cell r="M278">
            <v>5</v>
          </cell>
          <cell r="N278">
            <v>0.74829931972789121</v>
          </cell>
          <cell r="O278">
            <v>0.3401360544217687</v>
          </cell>
        </row>
        <row r="279">
          <cell r="J279" t="str">
            <v>ROMILEY</v>
          </cell>
          <cell r="K279">
            <v>16</v>
          </cell>
          <cell r="L279">
            <v>11</v>
          </cell>
          <cell r="M279">
            <v>5</v>
          </cell>
          <cell r="N279">
            <v>0.6875</v>
          </cell>
          <cell r="O279">
            <v>0.3125</v>
          </cell>
        </row>
        <row r="280">
          <cell r="J280" t="str">
            <v>ROSSALL</v>
          </cell>
          <cell r="K280">
            <v>3.3</v>
          </cell>
          <cell r="L280">
            <v>2</v>
          </cell>
          <cell r="M280">
            <v>1</v>
          </cell>
          <cell r="N280">
            <v>0.60606060606060608</v>
          </cell>
          <cell r="O280">
            <v>0.30303030303030304</v>
          </cell>
        </row>
        <row r="281">
          <cell r="J281" t="str">
            <v>ROYTON</v>
          </cell>
          <cell r="K281">
            <v>11.7</v>
          </cell>
          <cell r="L281">
            <v>8</v>
          </cell>
          <cell r="M281">
            <v>4</v>
          </cell>
          <cell r="N281">
            <v>0.68376068376068377</v>
          </cell>
          <cell r="O281">
            <v>0.34188034188034189</v>
          </cell>
        </row>
        <row r="282">
          <cell r="J282" t="str">
            <v>SALE</v>
          </cell>
          <cell r="K282">
            <v>12.4</v>
          </cell>
          <cell r="L282">
            <v>7</v>
          </cell>
          <cell r="M282">
            <v>4</v>
          </cell>
          <cell r="N282">
            <v>0.56451612903225801</v>
          </cell>
          <cell r="O282">
            <v>0.32258064516129031</v>
          </cell>
        </row>
        <row r="283">
          <cell r="J283" t="str">
            <v>SALE MOOR</v>
          </cell>
          <cell r="K283">
            <v>8.1999999999999993</v>
          </cell>
          <cell r="L283">
            <v>5</v>
          </cell>
          <cell r="M283">
            <v>2</v>
          </cell>
          <cell r="N283">
            <v>0.60975609756097571</v>
          </cell>
          <cell r="O283">
            <v>0.24390243902439027</v>
          </cell>
        </row>
        <row r="284">
          <cell r="J284" t="str">
            <v>SALFORD QUAYS</v>
          </cell>
          <cell r="K284">
            <v>10.5</v>
          </cell>
          <cell r="L284">
            <v>7</v>
          </cell>
          <cell r="M284">
            <v>3</v>
          </cell>
          <cell r="N284">
            <v>0.66666666666666663</v>
          </cell>
          <cell r="O284">
            <v>0.2857142857142857</v>
          </cell>
        </row>
        <row r="285">
          <cell r="J285" t="str">
            <v>SANDGATE</v>
          </cell>
          <cell r="K285">
            <v>12.4</v>
          </cell>
          <cell r="L285">
            <v>8</v>
          </cell>
          <cell r="M285">
            <v>4</v>
          </cell>
          <cell r="N285">
            <v>0.64516129032258063</v>
          </cell>
          <cell r="O285">
            <v>0.32258064516129031</v>
          </cell>
        </row>
        <row r="286">
          <cell r="J286" t="str">
            <v>SCARISBRICK</v>
          </cell>
          <cell r="K286">
            <v>4.4000000000000004</v>
          </cell>
          <cell r="L286">
            <v>2</v>
          </cell>
          <cell r="M286">
            <v>1</v>
          </cell>
          <cell r="N286">
            <v>0.45454545454545453</v>
          </cell>
          <cell r="O286">
            <v>0.22727272727272727</v>
          </cell>
        </row>
        <row r="287">
          <cell r="J287" t="str">
            <v>SEBERGHAM</v>
          </cell>
          <cell r="K287">
            <v>5.0999999999999996</v>
          </cell>
          <cell r="L287">
            <v>3</v>
          </cell>
          <cell r="M287">
            <v>1</v>
          </cell>
          <cell r="N287">
            <v>0.58823529411764708</v>
          </cell>
          <cell r="O287">
            <v>0.19607843137254904</v>
          </cell>
        </row>
        <row r="288">
          <cell r="J288" t="str">
            <v>SEDBERGH</v>
          </cell>
          <cell r="K288">
            <v>4.5</v>
          </cell>
          <cell r="L288">
            <v>4</v>
          </cell>
          <cell r="M288">
            <v>2</v>
          </cell>
          <cell r="N288">
            <v>0.88888888888888884</v>
          </cell>
          <cell r="O288">
            <v>0.44444444444444442</v>
          </cell>
        </row>
        <row r="289">
          <cell r="J289" t="str">
            <v>SELSMIRE</v>
          </cell>
          <cell r="K289">
            <v>2</v>
          </cell>
          <cell r="L289">
            <v>1</v>
          </cell>
          <cell r="M289">
            <v>1</v>
          </cell>
          <cell r="N289">
            <v>0.5</v>
          </cell>
          <cell r="O289">
            <v>0.5</v>
          </cell>
        </row>
        <row r="290">
          <cell r="J290" t="str">
            <v>SETTLE</v>
          </cell>
          <cell r="K290">
            <v>5</v>
          </cell>
          <cell r="L290">
            <v>3</v>
          </cell>
          <cell r="M290">
            <v>1</v>
          </cell>
          <cell r="N290">
            <v>0.6</v>
          </cell>
          <cell r="O290">
            <v>0.2</v>
          </cell>
        </row>
        <row r="291">
          <cell r="J291" t="str">
            <v>MOSS SIDE (Leyland) &amp; SEVEN STARS</v>
          </cell>
          <cell r="K291">
            <v>18.600000000000001</v>
          </cell>
          <cell r="L291">
            <v>14</v>
          </cell>
          <cell r="M291">
            <v>6</v>
          </cell>
          <cell r="N291">
            <v>0.75268817204301075</v>
          </cell>
          <cell r="O291">
            <v>0.32258064516129031</v>
          </cell>
        </row>
        <row r="292">
          <cell r="J292" t="str">
            <v>SHANNON ST SOUTH</v>
          </cell>
          <cell r="K292">
            <v>19.600000000000001</v>
          </cell>
          <cell r="L292">
            <v>14</v>
          </cell>
          <cell r="M292">
            <v>6</v>
          </cell>
          <cell r="N292">
            <v>0.71428571428571419</v>
          </cell>
          <cell r="O292">
            <v>0.30612244897959179</v>
          </cell>
        </row>
        <row r="293">
          <cell r="J293" t="str">
            <v>SHAP</v>
          </cell>
          <cell r="K293">
            <v>4.4000000000000004</v>
          </cell>
          <cell r="L293">
            <v>4</v>
          </cell>
          <cell r="M293">
            <v>1</v>
          </cell>
          <cell r="N293">
            <v>0.90909090909090906</v>
          </cell>
          <cell r="O293">
            <v>0.22727272727272727</v>
          </cell>
        </row>
        <row r="294">
          <cell r="J294" t="str">
            <v>SHAW</v>
          </cell>
          <cell r="K294">
            <v>13.7</v>
          </cell>
          <cell r="L294">
            <v>10</v>
          </cell>
          <cell r="M294">
            <v>4</v>
          </cell>
          <cell r="N294">
            <v>0.72992700729927007</v>
          </cell>
          <cell r="O294">
            <v>0.29197080291970806</v>
          </cell>
        </row>
        <row r="295">
          <cell r="J295" t="str">
            <v>Siddick</v>
          </cell>
          <cell r="K295">
            <v>6.8</v>
          </cell>
          <cell r="L295">
            <v>7</v>
          </cell>
          <cell r="M295">
            <v>3</v>
          </cell>
          <cell r="N295">
            <v>1.0294117647058825</v>
          </cell>
          <cell r="O295">
            <v>0.44117647058823528</v>
          </cell>
        </row>
        <row r="296">
          <cell r="J296" t="str">
            <v>SILLOTH</v>
          </cell>
          <cell r="K296">
            <v>6.8</v>
          </cell>
          <cell r="L296">
            <v>5</v>
          </cell>
          <cell r="M296">
            <v>2</v>
          </cell>
          <cell r="N296">
            <v>0.73529411764705888</v>
          </cell>
          <cell r="O296">
            <v>0.29411764705882354</v>
          </cell>
        </row>
        <row r="297">
          <cell r="J297" t="str">
            <v>SKELMERSDALE</v>
          </cell>
          <cell r="K297">
            <v>17.100000000000001</v>
          </cell>
          <cell r="L297">
            <v>9</v>
          </cell>
          <cell r="M297">
            <v>4</v>
          </cell>
          <cell r="N297">
            <v>0.52631578947368418</v>
          </cell>
          <cell r="O297">
            <v>0.23391812865497075</v>
          </cell>
        </row>
        <row r="298">
          <cell r="J298" t="str">
            <v>HUTTON END &amp; SKELTON C</v>
          </cell>
          <cell r="K298">
            <v>9.9</v>
          </cell>
          <cell r="L298">
            <v>7</v>
          </cell>
          <cell r="M298">
            <v>3</v>
          </cell>
          <cell r="N298">
            <v>0.70707070707070707</v>
          </cell>
          <cell r="O298">
            <v>0.30303030303030304</v>
          </cell>
        </row>
        <row r="299">
          <cell r="J299" t="str">
            <v>SLIPWAY</v>
          </cell>
          <cell r="K299">
            <v>8.1999999999999993</v>
          </cell>
          <cell r="L299">
            <v>6</v>
          </cell>
          <cell r="M299">
            <v>2</v>
          </cell>
          <cell r="N299">
            <v>0.73170731707317083</v>
          </cell>
          <cell r="O299">
            <v>0.24390243902439027</v>
          </cell>
        </row>
        <row r="300">
          <cell r="J300" t="str">
            <v>SNIPE</v>
          </cell>
          <cell r="K300">
            <v>13.7</v>
          </cell>
          <cell r="L300">
            <v>8</v>
          </cell>
          <cell r="M300">
            <v>3</v>
          </cell>
          <cell r="N300">
            <v>0.58394160583941612</v>
          </cell>
          <cell r="O300">
            <v>0.21897810218978103</v>
          </cell>
        </row>
        <row r="301">
          <cell r="J301" t="str">
            <v>S.E. MACCLESFIELD</v>
          </cell>
          <cell r="K301">
            <v>11.8</v>
          </cell>
          <cell r="L301">
            <v>9</v>
          </cell>
          <cell r="M301">
            <v>3</v>
          </cell>
          <cell r="N301">
            <v>0.76271186440677963</v>
          </cell>
          <cell r="O301">
            <v>0.25423728813559321</v>
          </cell>
        </row>
        <row r="302">
          <cell r="J302" t="str">
            <v>SOUTH PARK</v>
          </cell>
          <cell r="K302">
            <v>8.1</v>
          </cell>
          <cell r="L302">
            <v>6</v>
          </cell>
          <cell r="M302">
            <v>2</v>
          </cell>
          <cell r="N302">
            <v>0.74074074074074081</v>
          </cell>
          <cell r="O302">
            <v>0.24691358024691359</v>
          </cell>
        </row>
        <row r="303">
          <cell r="J303" t="str">
            <v>S.W. MACCLESFIELD</v>
          </cell>
          <cell r="K303">
            <v>18.7</v>
          </cell>
          <cell r="L303">
            <v>14</v>
          </cell>
          <cell r="M303">
            <v>6</v>
          </cell>
          <cell r="N303">
            <v>0.74866310160427807</v>
          </cell>
          <cell r="O303">
            <v>0.32085561497326204</v>
          </cell>
        </row>
        <row r="304">
          <cell r="J304" t="str">
            <v>SPA RD</v>
          </cell>
          <cell r="K304">
            <v>25.4</v>
          </cell>
          <cell r="L304">
            <v>16</v>
          </cell>
          <cell r="M304">
            <v>7</v>
          </cell>
          <cell r="N304">
            <v>0.62992125984251968</v>
          </cell>
          <cell r="O304">
            <v>0.27559055118110237</v>
          </cell>
        </row>
        <row r="305">
          <cell r="J305" t="str">
            <v>SPADEADAM 132/11KV</v>
          </cell>
          <cell r="K305">
            <v>12.6</v>
          </cell>
          <cell r="L305">
            <v>2</v>
          </cell>
          <cell r="M305">
            <v>1</v>
          </cell>
          <cell r="N305">
            <v>0.15873015873015872</v>
          </cell>
          <cell r="O305">
            <v>7.9365079365079361E-2</v>
          </cell>
        </row>
        <row r="306">
          <cell r="J306" t="str">
            <v>SPOTLAND</v>
          </cell>
          <cell r="K306">
            <v>10.199999999999999</v>
          </cell>
          <cell r="L306">
            <v>7</v>
          </cell>
          <cell r="M306">
            <v>3</v>
          </cell>
          <cell r="N306">
            <v>0.68627450980392157</v>
          </cell>
          <cell r="O306">
            <v>0.29411764705882354</v>
          </cell>
        </row>
        <row r="307">
          <cell r="J307" t="str">
            <v>SPRING COTTAGE</v>
          </cell>
          <cell r="K307">
            <v>9.8000000000000007</v>
          </cell>
          <cell r="L307">
            <v>7</v>
          </cell>
          <cell r="M307">
            <v>3</v>
          </cell>
          <cell r="N307">
            <v>0.71428571428571419</v>
          </cell>
          <cell r="O307">
            <v>0.30612244897959179</v>
          </cell>
        </row>
        <row r="308">
          <cell r="J308" t="str">
            <v>SPRING GARDEN ST 11kV</v>
          </cell>
          <cell r="K308">
            <v>10.9</v>
          </cell>
          <cell r="L308">
            <v>7</v>
          </cell>
          <cell r="M308">
            <v>3</v>
          </cell>
          <cell r="N308">
            <v>0.64220183486238525</v>
          </cell>
          <cell r="O308">
            <v>0.27522935779816515</v>
          </cell>
        </row>
        <row r="309">
          <cell r="J309" t="str">
            <v>SPRING GARDEN ST 6.6KV</v>
          </cell>
          <cell r="K309">
            <v>11.6</v>
          </cell>
          <cell r="L309">
            <v>8</v>
          </cell>
          <cell r="M309">
            <v>4</v>
          </cell>
          <cell r="N309">
            <v>0.68965517241379315</v>
          </cell>
          <cell r="O309">
            <v>0.34482758620689657</v>
          </cell>
        </row>
        <row r="310">
          <cell r="J310" t="str">
            <v>SQUIRES GATE</v>
          </cell>
          <cell r="K310">
            <v>13.2</v>
          </cell>
          <cell r="L310">
            <v>8</v>
          </cell>
          <cell r="M310">
            <v>3</v>
          </cell>
          <cell r="N310">
            <v>0.60606060606060608</v>
          </cell>
          <cell r="O310">
            <v>0.22727272727272729</v>
          </cell>
        </row>
        <row r="311">
          <cell r="J311" t="str">
            <v>ST ANNES</v>
          </cell>
          <cell r="K311">
            <v>7</v>
          </cell>
          <cell r="L311">
            <v>5</v>
          </cell>
          <cell r="M311">
            <v>2</v>
          </cell>
          <cell r="N311">
            <v>0.7142857142857143</v>
          </cell>
          <cell r="O311">
            <v>0.2857142857142857</v>
          </cell>
        </row>
        <row r="312">
          <cell r="J312" t="str">
            <v>ST MARYS</v>
          </cell>
          <cell r="K312">
            <v>8.6999999999999993</v>
          </cell>
          <cell r="L312">
            <v>4</v>
          </cell>
          <cell r="M312">
            <v>2</v>
          </cell>
          <cell r="N312">
            <v>0.45977011494252878</v>
          </cell>
          <cell r="O312">
            <v>0.22988505747126439</v>
          </cell>
        </row>
        <row r="313">
          <cell r="J313" t="str">
            <v>ST MARYS ST</v>
          </cell>
          <cell r="K313">
            <v>10.199999999999999</v>
          </cell>
          <cell r="L313">
            <v>7</v>
          </cell>
          <cell r="M313">
            <v>3</v>
          </cell>
          <cell r="N313">
            <v>0.68627450980392157</v>
          </cell>
          <cell r="O313">
            <v>0.29411764705882354</v>
          </cell>
        </row>
        <row r="314">
          <cell r="J314" t="str">
            <v>ST THOMAS RD</v>
          </cell>
          <cell r="K314">
            <v>10.4</v>
          </cell>
          <cell r="L314">
            <v>7</v>
          </cell>
          <cell r="M314">
            <v>3</v>
          </cell>
          <cell r="N314">
            <v>0.67307692307692302</v>
          </cell>
          <cell r="O314">
            <v>0.28846153846153844</v>
          </cell>
        </row>
        <row r="315">
          <cell r="J315" t="str">
            <v>STAINBURN</v>
          </cell>
          <cell r="K315">
            <v>5.8</v>
          </cell>
          <cell r="L315">
            <v>4</v>
          </cell>
          <cell r="M315">
            <v>2</v>
          </cell>
          <cell r="N315">
            <v>0.68965517241379315</v>
          </cell>
          <cell r="O315">
            <v>0.34482758620689657</v>
          </cell>
        </row>
        <row r="316">
          <cell r="J316" t="str">
            <v>STANDISH</v>
          </cell>
          <cell r="K316">
            <v>15.9</v>
          </cell>
          <cell r="L316">
            <v>11</v>
          </cell>
          <cell r="M316">
            <v>4</v>
          </cell>
          <cell r="N316">
            <v>0.69182389937106914</v>
          </cell>
          <cell r="O316">
            <v>0.25157232704402516</v>
          </cell>
        </row>
        <row r="317">
          <cell r="J317" t="str">
            <v>STRANGEWAYS</v>
          </cell>
          <cell r="K317">
            <v>14.6</v>
          </cell>
          <cell r="L317">
            <v>10</v>
          </cell>
          <cell r="M317">
            <v>5</v>
          </cell>
          <cell r="N317">
            <v>0.68493150684931503</v>
          </cell>
          <cell r="O317">
            <v>0.34246575342465752</v>
          </cell>
        </row>
        <row r="318">
          <cell r="J318" t="str">
            <v>STRAWBERRY BANK</v>
          </cell>
          <cell r="K318">
            <v>8.3000000000000007</v>
          </cell>
          <cell r="L318">
            <v>6</v>
          </cell>
          <cell r="M318">
            <v>2</v>
          </cell>
          <cell r="N318">
            <v>0.72289156626506013</v>
          </cell>
          <cell r="O318">
            <v>0.24096385542168672</v>
          </cell>
        </row>
        <row r="319">
          <cell r="J319" t="str">
            <v>STUART ST</v>
          </cell>
          <cell r="K319">
            <v>15.5</v>
          </cell>
          <cell r="L319">
            <v>10</v>
          </cell>
          <cell r="M319">
            <v>4</v>
          </cell>
          <cell r="N319">
            <v>0.64516129032258063</v>
          </cell>
          <cell r="O319">
            <v>0.25806451612903225</v>
          </cell>
        </row>
        <row r="320">
          <cell r="J320" t="str">
            <v>STUBBINS</v>
          </cell>
          <cell r="K320">
            <v>17.899999999999999</v>
          </cell>
          <cell r="L320">
            <v>13</v>
          </cell>
          <cell r="M320">
            <v>5</v>
          </cell>
          <cell r="N320">
            <v>0.72625698324022347</v>
          </cell>
          <cell r="O320">
            <v>0.27932960893854752</v>
          </cell>
        </row>
        <row r="321">
          <cell r="J321" t="str">
            <v>SWINTON</v>
          </cell>
          <cell r="K321">
            <v>10.3</v>
          </cell>
          <cell r="L321">
            <v>7</v>
          </cell>
          <cell r="M321">
            <v>3</v>
          </cell>
          <cell r="N321">
            <v>0.67961165048543681</v>
          </cell>
          <cell r="O321">
            <v>0.29126213592233008</v>
          </cell>
        </row>
        <row r="322">
          <cell r="J322" t="str">
            <v>TAME VALLEY</v>
          </cell>
          <cell r="K322">
            <v>16.7</v>
          </cell>
          <cell r="L322">
            <v>10</v>
          </cell>
          <cell r="M322">
            <v>5</v>
          </cell>
          <cell r="N322">
            <v>0.5988023952095809</v>
          </cell>
          <cell r="O322">
            <v>0.29940119760479045</v>
          </cell>
        </row>
        <row r="323">
          <cell r="J323" t="str">
            <v>TARDY GATE</v>
          </cell>
          <cell r="K323">
            <v>15.3</v>
          </cell>
          <cell r="L323">
            <v>10</v>
          </cell>
          <cell r="M323">
            <v>5</v>
          </cell>
          <cell r="N323">
            <v>0.65359477124183007</v>
          </cell>
          <cell r="O323">
            <v>0.32679738562091504</v>
          </cell>
        </row>
        <row r="324">
          <cell r="J324" t="str">
            <v>TARLETON</v>
          </cell>
          <cell r="K324">
            <v>15.5</v>
          </cell>
          <cell r="L324">
            <v>11</v>
          </cell>
          <cell r="M324">
            <v>5</v>
          </cell>
          <cell r="N324">
            <v>0.70967741935483875</v>
          </cell>
          <cell r="O324">
            <v>0.32258064516129031</v>
          </cell>
        </row>
        <row r="325">
          <cell r="J325" t="str">
            <v>THE HEIGHT</v>
          </cell>
          <cell r="K325">
            <v>11.6</v>
          </cell>
          <cell r="L325">
            <v>8</v>
          </cell>
          <cell r="M325">
            <v>3</v>
          </cell>
          <cell r="N325">
            <v>0.68965517241379315</v>
          </cell>
          <cell r="O325">
            <v>0.25862068965517243</v>
          </cell>
        </row>
        <row r="326">
          <cell r="J326" t="str">
            <v>THORNTON</v>
          </cell>
          <cell r="K326">
            <v>14.2</v>
          </cell>
          <cell r="L326">
            <v>8</v>
          </cell>
          <cell r="M326">
            <v>3</v>
          </cell>
          <cell r="N326">
            <v>0.56338028169014087</v>
          </cell>
          <cell r="O326">
            <v>0.21126760563380284</v>
          </cell>
        </row>
        <row r="327">
          <cell r="J327" t="str">
            <v>TOWNLEY ST</v>
          </cell>
          <cell r="K327">
            <v>8.1999999999999993</v>
          </cell>
          <cell r="L327">
            <v>3</v>
          </cell>
          <cell r="M327">
            <v>2</v>
          </cell>
          <cell r="N327">
            <v>0.36585365853658541</v>
          </cell>
          <cell r="O327">
            <v>0.24390243902439027</v>
          </cell>
        </row>
        <row r="328">
          <cell r="J328" t="str">
            <v>TRAFFORD</v>
          </cell>
          <cell r="K328">
            <v>16</v>
          </cell>
          <cell r="L328">
            <v>14</v>
          </cell>
          <cell r="M328">
            <v>5</v>
          </cell>
          <cell r="N328">
            <v>0.875</v>
          </cell>
          <cell r="O328">
            <v>0.3125</v>
          </cell>
        </row>
        <row r="329">
          <cell r="J329" t="str">
            <v>TRAFFORD PARK NORTH</v>
          </cell>
          <cell r="K329">
            <v>14.9</v>
          </cell>
          <cell r="L329">
            <v>10</v>
          </cell>
          <cell r="M329">
            <v>5</v>
          </cell>
          <cell r="N329">
            <v>0.67114093959731547</v>
          </cell>
          <cell r="O329">
            <v>0.33557046979865773</v>
          </cell>
        </row>
        <row r="330">
          <cell r="J330" t="str">
            <v>TRIMPELL</v>
          </cell>
          <cell r="K330">
            <v>3.5</v>
          </cell>
          <cell r="L330">
            <v>2</v>
          </cell>
          <cell r="M330">
            <v>1</v>
          </cell>
          <cell r="N330">
            <v>0.5714285714285714</v>
          </cell>
          <cell r="O330">
            <v>0.2857142857142857</v>
          </cell>
        </row>
        <row r="331">
          <cell r="J331" t="str">
            <v>TRINITY</v>
          </cell>
          <cell r="K331">
            <v>12.9</v>
          </cell>
          <cell r="L331">
            <v>8</v>
          </cell>
          <cell r="M331">
            <v>3</v>
          </cell>
          <cell r="N331">
            <v>0.62015503875968991</v>
          </cell>
          <cell r="O331">
            <v>0.23255813953488372</v>
          </cell>
        </row>
        <row r="332">
          <cell r="J332" t="str">
            <v>TULKETH</v>
          </cell>
          <cell r="K332">
            <v>16.5</v>
          </cell>
          <cell r="L332">
            <v>13</v>
          </cell>
          <cell r="M332">
            <v>5</v>
          </cell>
          <cell r="N332">
            <v>0.78787878787878785</v>
          </cell>
          <cell r="O332">
            <v>0.30303030303030304</v>
          </cell>
        </row>
        <row r="333">
          <cell r="J333" t="str">
            <v>ULVERSTON</v>
          </cell>
          <cell r="K333">
            <v>9.6</v>
          </cell>
          <cell r="L333">
            <v>7</v>
          </cell>
          <cell r="M333">
            <v>3</v>
          </cell>
          <cell r="N333">
            <v>0.72916666666666674</v>
          </cell>
          <cell r="O333">
            <v>0.3125</v>
          </cell>
        </row>
        <row r="334">
          <cell r="J334" t="str">
            <v>UNION RD</v>
          </cell>
          <cell r="K334">
            <v>17.5</v>
          </cell>
          <cell r="L334">
            <v>13</v>
          </cell>
          <cell r="M334">
            <v>5</v>
          </cell>
          <cell r="N334">
            <v>0.74285714285714288</v>
          </cell>
          <cell r="O334">
            <v>0.2857142857142857</v>
          </cell>
        </row>
        <row r="335">
          <cell r="J335" t="str">
            <v>UPHOLLAND</v>
          </cell>
          <cell r="K335">
            <v>14.1</v>
          </cell>
          <cell r="L335">
            <v>8</v>
          </cell>
          <cell r="M335">
            <v>2</v>
          </cell>
          <cell r="N335">
            <v>0.56737588652482274</v>
          </cell>
          <cell r="O335">
            <v>0.14184397163120568</v>
          </cell>
        </row>
        <row r="336">
          <cell r="J336" t="str">
            <v>URMSTON</v>
          </cell>
          <cell r="K336">
            <v>18.2</v>
          </cell>
          <cell r="L336">
            <v>13</v>
          </cell>
          <cell r="M336">
            <v>4</v>
          </cell>
          <cell r="N336">
            <v>0.7142857142857143</v>
          </cell>
          <cell r="O336">
            <v>0.21978021978021978</v>
          </cell>
        </row>
        <row r="337">
          <cell r="J337" t="str">
            <v>VICTORIA PARK</v>
          </cell>
          <cell r="K337">
            <v>17.100000000000001</v>
          </cell>
          <cell r="L337">
            <v>12</v>
          </cell>
          <cell r="M337">
            <v>4</v>
          </cell>
          <cell r="N337">
            <v>0.70175438596491224</v>
          </cell>
          <cell r="O337">
            <v>0.23391812865497075</v>
          </cell>
        </row>
        <row r="338">
          <cell r="J338" t="str">
            <v>WARBRECK</v>
          </cell>
          <cell r="K338">
            <v>12.2</v>
          </cell>
          <cell r="L338">
            <v>8</v>
          </cell>
          <cell r="M338">
            <v>4</v>
          </cell>
          <cell r="N338">
            <v>0.65573770491803285</v>
          </cell>
          <cell r="O338">
            <v>0.32786885245901642</v>
          </cell>
        </row>
        <row r="339">
          <cell r="J339" t="str">
            <v>WARDLEWORTH</v>
          </cell>
          <cell r="K339">
            <v>13.5</v>
          </cell>
          <cell r="L339">
            <v>9</v>
          </cell>
          <cell r="M339">
            <v>4</v>
          </cell>
          <cell r="N339">
            <v>0.66666666666666663</v>
          </cell>
          <cell r="O339">
            <v>0.29629629629629628</v>
          </cell>
        </row>
        <row r="340">
          <cell r="J340" t="str">
            <v>WARTON</v>
          </cell>
          <cell r="K340">
            <v>14.8</v>
          </cell>
          <cell r="L340">
            <v>10</v>
          </cell>
          <cell r="M340">
            <v>5</v>
          </cell>
          <cell r="N340">
            <v>0.67567567567567566</v>
          </cell>
          <cell r="O340">
            <v>0.33783783783783783</v>
          </cell>
        </row>
        <row r="341">
          <cell r="J341" t="str">
            <v>WATERHEAD</v>
          </cell>
          <cell r="K341">
            <v>8.8000000000000007</v>
          </cell>
          <cell r="L341">
            <v>4</v>
          </cell>
          <cell r="M341">
            <v>2</v>
          </cell>
          <cell r="N341">
            <v>0.45454545454545453</v>
          </cell>
          <cell r="O341">
            <v>0.22727272727272727</v>
          </cell>
        </row>
        <row r="342">
          <cell r="J342" t="str">
            <v>WATERSWALLOWS</v>
          </cell>
          <cell r="K342">
            <v>10.1</v>
          </cell>
          <cell r="L342">
            <v>9</v>
          </cell>
          <cell r="M342">
            <v>1</v>
          </cell>
          <cell r="N342">
            <v>0.8910891089108911</v>
          </cell>
          <cell r="O342">
            <v>9.9009900990099015E-2</v>
          </cell>
        </row>
        <row r="343">
          <cell r="J343" t="str">
            <v>WEASTE</v>
          </cell>
          <cell r="K343">
            <v>15.8</v>
          </cell>
          <cell r="L343">
            <v>9</v>
          </cell>
          <cell r="M343">
            <v>4</v>
          </cell>
          <cell r="N343">
            <v>0.56962025316455689</v>
          </cell>
          <cell r="O343">
            <v>0.25316455696202528</v>
          </cell>
        </row>
        <row r="344">
          <cell r="J344" t="str">
            <v>WERNETH</v>
          </cell>
          <cell r="K344">
            <v>10.199999999999999</v>
          </cell>
          <cell r="L344">
            <v>7</v>
          </cell>
          <cell r="M344">
            <v>3</v>
          </cell>
          <cell r="N344">
            <v>0.68627450980392157</v>
          </cell>
          <cell r="O344">
            <v>0.29411764705882354</v>
          </cell>
        </row>
        <row r="345">
          <cell r="J345" t="str">
            <v>WESLEY PLACE BACUP</v>
          </cell>
          <cell r="K345">
            <v>11</v>
          </cell>
          <cell r="L345">
            <v>7</v>
          </cell>
          <cell r="M345">
            <v>3</v>
          </cell>
          <cell r="N345">
            <v>0.63636363636363635</v>
          </cell>
          <cell r="O345">
            <v>0.27272727272727271</v>
          </cell>
        </row>
        <row r="346">
          <cell r="J346" t="str">
            <v>WEST DIDSBURY</v>
          </cell>
          <cell r="K346">
            <v>12.6</v>
          </cell>
          <cell r="L346">
            <v>9</v>
          </cell>
          <cell r="M346">
            <v>4</v>
          </cell>
          <cell r="N346">
            <v>0.7142857142857143</v>
          </cell>
          <cell r="O346">
            <v>0.31746031746031744</v>
          </cell>
        </row>
        <row r="347">
          <cell r="J347" t="str">
            <v>WESTGATE</v>
          </cell>
          <cell r="K347">
            <v>16.600000000000001</v>
          </cell>
          <cell r="L347">
            <v>13</v>
          </cell>
          <cell r="M347">
            <v>5</v>
          </cell>
          <cell r="N347">
            <v>0.7831325301204819</v>
          </cell>
          <cell r="O347">
            <v>0.3012048192771084</v>
          </cell>
        </row>
        <row r="348">
          <cell r="J348" t="str">
            <v>WESTHOUGHTON</v>
          </cell>
          <cell r="K348">
            <v>18.5</v>
          </cell>
          <cell r="L348">
            <v>12</v>
          </cell>
          <cell r="M348">
            <v>5</v>
          </cell>
          <cell r="N348">
            <v>0.64864864864864868</v>
          </cell>
          <cell r="O348">
            <v>0.27027027027027029</v>
          </cell>
        </row>
        <row r="349">
          <cell r="J349" t="str">
            <v>WESTLINTON</v>
          </cell>
          <cell r="K349">
            <v>5.3</v>
          </cell>
          <cell r="L349">
            <v>4</v>
          </cell>
          <cell r="M349">
            <v>2</v>
          </cell>
          <cell r="N349">
            <v>0.75471698113207553</v>
          </cell>
          <cell r="O349">
            <v>0.37735849056603776</v>
          </cell>
        </row>
        <row r="350">
          <cell r="J350" t="str">
            <v>WHALLEY</v>
          </cell>
          <cell r="K350">
            <v>14.6</v>
          </cell>
          <cell r="L350">
            <v>10</v>
          </cell>
          <cell r="M350">
            <v>5</v>
          </cell>
          <cell r="N350">
            <v>0.68493150684931503</v>
          </cell>
          <cell r="O350">
            <v>0.34246575342465752</v>
          </cell>
        </row>
        <row r="351">
          <cell r="J351" t="str">
            <v>WHALLEY RANGE</v>
          </cell>
          <cell r="K351">
            <v>18.5</v>
          </cell>
          <cell r="L351">
            <v>14</v>
          </cell>
          <cell r="M351">
            <v>6</v>
          </cell>
          <cell r="N351">
            <v>0.7567567567567568</v>
          </cell>
          <cell r="O351">
            <v>0.32432432432432434</v>
          </cell>
        </row>
        <row r="352">
          <cell r="J352" t="str">
            <v>WHASSET</v>
          </cell>
          <cell r="K352">
            <v>12.9</v>
          </cell>
          <cell r="L352">
            <v>8</v>
          </cell>
          <cell r="M352">
            <v>3</v>
          </cell>
          <cell r="N352">
            <v>0.62015503875968991</v>
          </cell>
          <cell r="O352">
            <v>0.23255813953488372</v>
          </cell>
        </row>
        <row r="353">
          <cell r="J353" t="str">
            <v>WHITTLE LE WOODS</v>
          </cell>
          <cell r="K353">
            <v>11.1</v>
          </cell>
          <cell r="L353">
            <v>7</v>
          </cell>
          <cell r="M353">
            <v>3</v>
          </cell>
          <cell r="N353">
            <v>0.63063063063063063</v>
          </cell>
          <cell r="O353">
            <v>0.27027027027027029</v>
          </cell>
        </row>
        <row r="354">
          <cell r="J354" t="str">
            <v>WHITWORTH</v>
          </cell>
          <cell r="K354">
            <v>2.9</v>
          </cell>
          <cell r="L354">
            <v>2</v>
          </cell>
          <cell r="M354">
            <v>1</v>
          </cell>
          <cell r="N354">
            <v>0.68965517241379315</v>
          </cell>
          <cell r="O354">
            <v>0.34482758620689657</v>
          </cell>
        </row>
        <row r="355">
          <cell r="J355" t="str">
            <v>WIGTON</v>
          </cell>
          <cell r="K355">
            <v>23.8</v>
          </cell>
          <cell r="L355">
            <v>16</v>
          </cell>
          <cell r="M355">
            <v>7</v>
          </cell>
          <cell r="N355">
            <v>0.67226890756302515</v>
          </cell>
          <cell r="O355">
            <v>0.29411764705882354</v>
          </cell>
        </row>
        <row r="356">
          <cell r="J356" t="str">
            <v>WILLOW HEY</v>
          </cell>
          <cell r="K356">
            <v>12.8</v>
          </cell>
          <cell r="L356">
            <v>8</v>
          </cell>
          <cell r="M356">
            <v>4</v>
          </cell>
          <cell r="N356">
            <v>0.625</v>
          </cell>
          <cell r="O356">
            <v>0.3125</v>
          </cell>
        </row>
        <row r="357">
          <cell r="J357" t="str">
            <v>WILLOWBANK</v>
          </cell>
          <cell r="K357">
            <v>15.3</v>
          </cell>
          <cell r="L357">
            <v>10</v>
          </cell>
          <cell r="M357">
            <v>5</v>
          </cell>
          <cell r="N357">
            <v>0.65359477124183007</v>
          </cell>
          <cell r="O357">
            <v>0.32679738562091504</v>
          </cell>
        </row>
        <row r="358">
          <cell r="J358" t="str">
            <v>WILLOWHOLME</v>
          </cell>
          <cell r="K358">
            <v>14.7</v>
          </cell>
          <cell r="L358">
            <v>10</v>
          </cell>
          <cell r="M358">
            <v>5</v>
          </cell>
          <cell r="N358">
            <v>0.68027210884353739</v>
          </cell>
          <cell r="O358">
            <v>0.3401360544217687</v>
          </cell>
        </row>
        <row r="359">
          <cell r="J359" t="str">
            <v>WILMSLOW</v>
          </cell>
          <cell r="K359">
            <v>12.5</v>
          </cell>
          <cell r="L359">
            <v>9</v>
          </cell>
          <cell r="M359">
            <v>4</v>
          </cell>
          <cell r="N359">
            <v>0.72</v>
          </cell>
          <cell r="O359">
            <v>0.32</v>
          </cell>
        </row>
        <row r="360">
          <cell r="J360" t="str">
            <v>WINDERMERE</v>
          </cell>
          <cell r="K360">
            <v>11.5</v>
          </cell>
          <cell r="L360">
            <v>9</v>
          </cell>
          <cell r="M360">
            <v>3</v>
          </cell>
          <cell r="N360">
            <v>0.78260869565217395</v>
          </cell>
          <cell r="O360">
            <v>0.2608695652173913</v>
          </cell>
        </row>
        <row r="361">
          <cell r="J361" t="str">
            <v>WINIFRED RD</v>
          </cell>
          <cell r="K361">
            <v>12.4</v>
          </cell>
          <cell r="L361">
            <v>9</v>
          </cell>
          <cell r="M361">
            <v>4</v>
          </cell>
          <cell r="N361">
            <v>0.72580645161290325</v>
          </cell>
          <cell r="O361">
            <v>0.32258064516129031</v>
          </cell>
        </row>
        <row r="362">
          <cell r="J362" t="str">
            <v>WITHINGTON</v>
          </cell>
          <cell r="K362">
            <v>13.6</v>
          </cell>
          <cell r="L362">
            <v>10</v>
          </cell>
          <cell r="M362">
            <v>4</v>
          </cell>
          <cell r="N362">
            <v>0.73529411764705888</v>
          </cell>
          <cell r="O362">
            <v>0.29411764705882354</v>
          </cell>
        </row>
        <row r="363">
          <cell r="J363" t="str">
            <v>WITHYFOLD DRIVE</v>
          </cell>
          <cell r="K363">
            <v>21.4</v>
          </cell>
          <cell r="L363">
            <v>15</v>
          </cell>
          <cell r="M363">
            <v>7</v>
          </cell>
          <cell r="N363">
            <v>0.70093457943925241</v>
          </cell>
          <cell r="O363">
            <v>0.32710280373831779</v>
          </cell>
        </row>
        <row r="364">
          <cell r="J364" t="str">
            <v>WOODBINE ST</v>
          </cell>
          <cell r="K364">
            <v>10.9</v>
          </cell>
          <cell r="L364">
            <v>7</v>
          </cell>
          <cell r="M364">
            <v>3</v>
          </cell>
          <cell r="N364">
            <v>0.64220183486238525</v>
          </cell>
          <cell r="O364">
            <v>0.27522935779816515</v>
          </cell>
        </row>
        <row r="365">
          <cell r="J365" t="str">
            <v>WOODFIELD RD</v>
          </cell>
          <cell r="K365">
            <v>17.899999999999999</v>
          </cell>
          <cell r="L365">
            <v>12</v>
          </cell>
          <cell r="M365">
            <v>4</v>
          </cell>
          <cell r="N365">
            <v>0.67039106145251404</v>
          </cell>
          <cell r="O365">
            <v>0.223463687150838</v>
          </cell>
        </row>
        <row r="366">
          <cell r="J366" t="str">
            <v>WOODHILL LANE</v>
          </cell>
          <cell r="K366">
            <v>7.3</v>
          </cell>
          <cell r="L366">
            <v>5</v>
          </cell>
          <cell r="M366">
            <v>2</v>
          </cell>
          <cell r="N366">
            <v>0.68493150684931503</v>
          </cell>
          <cell r="O366">
            <v>0.27397260273972601</v>
          </cell>
        </row>
        <row r="367">
          <cell r="J367" t="str">
            <v>WOODHOUSE PARK</v>
          </cell>
          <cell r="K367">
            <v>15.3</v>
          </cell>
          <cell r="L367">
            <v>10</v>
          </cell>
          <cell r="M367">
            <v>4</v>
          </cell>
          <cell r="N367">
            <v>0.65359477124183007</v>
          </cell>
          <cell r="O367">
            <v>0.26143790849673204</v>
          </cell>
        </row>
        <row r="368">
          <cell r="J368" t="str">
            <v>WOODLEY</v>
          </cell>
          <cell r="K368">
            <v>14.8</v>
          </cell>
          <cell r="L368">
            <v>11</v>
          </cell>
          <cell r="M368">
            <v>4</v>
          </cell>
          <cell r="N368">
            <v>0.7432432432432432</v>
          </cell>
          <cell r="O368">
            <v>0.27027027027027023</v>
          </cell>
        </row>
        <row r="369">
          <cell r="J369" t="str">
            <v>WOOLFOLD</v>
          </cell>
          <cell r="K369">
            <v>13</v>
          </cell>
          <cell r="L369">
            <v>9</v>
          </cell>
          <cell r="M369">
            <v>3</v>
          </cell>
          <cell r="N369">
            <v>0.69230769230769229</v>
          </cell>
          <cell r="O369">
            <v>0.23076923076923078</v>
          </cell>
        </row>
        <row r="370">
          <cell r="J370" t="str">
            <v>WORDSWORTH ST</v>
          </cell>
          <cell r="K370">
            <v>15.1</v>
          </cell>
          <cell r="L370">
            <v>10</v>
          </cell>
          <cell r="M370">
            <v>5</v>
          </cell>
          <cell r="N370">
            <v>0.66225165562913912</v>
          </cell>
          <cell r="O370">
            <v>0.33112582781456956</v>
          </cell>
        </row>
        <row r="371">
          <cell r="J371" t="str">
            <v>WORSLEY MESNES</v>
          </cell>
          <cell r="K371">
            <v>9.5</v>
          </cell>
          <cell r="L371">
            <v>7</v>
          </cell>
          <cell r="M371">
            <v>3</v>
          </cell>
          <cell r="N371">
            <v>0.73684210526315785</v>
          </cell>
          <cell r="O371">
            <v>0.31578947368421051</v>
          </cell>
        </row>
        <row r="372">
          <cell r="J372" t="str">
            <v>WRIGHTINGTON</v>
          </cell>
          <cell r="K372">
            <v>12</v>
          </cell>
          <cell r="L372">
            <v>7</v>
          </cell>
          <cell r="M372">
            <v>3</v>
          </cell>
          <cell r="N372">
            <v>0.58333333333333337</v>
          </cell>
          <cell r="O372">
            <v>0.25</v>
          </cell>
        </row>
        <row r="373">
          <cell r="J373" t="str">
            <v>YEALAND</v>
          </cell>
          <cell r="K373">
            <v>3.4</v>
          </cell>
          <cell r="L373">
            <v>2</v>
          </cell>
          <cell r="M373">
            <v>1</v>
          </cell>
          <cell r="N373">
            <v>0.58823529411764708</v>
          </cell>
          <cell r="O373">
            <v>0.29411764705882354</v>
          </cell>
        </row>
      </sheetData>
      <sheetData sheetId="3">
        <row r="4">
          <cell r="C4" t="str">
            <v>Adswood</v>
          </cell>
          <cell r="D4" t="str">
            <v>Bredbury GSP</v>
          </cell>
          <cell r="E4">
            <v>117</v>
          </cell>
          <cell r="F4">
            <v>0</v>
          </cell>
          <cell r="G4">
            <v>117</v>
          </cell>
          <cell r="H4">
            <v>57.09</v>
          </cell>
          <cell r="I4">
            <v>57.712748241887901</v>
          </cell>
          <cell r="J4">
            <v>57.5876202136659</v>
          </cell>
          <cell r="K4">
            <v>57.519499454280599</v>
          </cell>
          <cell r="L4">
            <v>57.650740354508102</v>
          </cell>
          <cell r="M4">
            <v>57.745836168274501</v>
          </cell>
          <cell r="N4">
            <v>57.708280873441701</v>
          </cell>
          <cell r="O4">
            <v>57.811910732266199</v>
          </cell>
          <cell r="P4">
            <v>58.068940343809402</v>
          </cell>
          <cell r="Q4">
            <v>58.137198820334099</v>
          </cell>
          <cell r="R4">
            <v>58.378617457542703</v>
          </cell>
          <cell r="S4">
            <v>58.636534838705799</v>
          </cell>
          <cell r="T4">
            <v>58.950393322217799</v>
          </cell>
          <cell r="U4">
            <v>59.360222648584397</v>
          </cell>
          <cell r="V4">
            <v>59.890513617859597</v>
          </cell>
          <cell r="W4">
            <v>60.390112582169998</v>
          </cell>
          <cell r="X4">
            <v>60.871459205234601</v>
          </cell>
          <cell r="Y4">
            <v>61.3103617024925</v>
          </cell>
          <cell r="Z4">
            <v>61.707594812851603</v>
          </cell>
          <cell r="AA4">
            <v>62.028756189680799</v>
          </cell>
          <cell r="AB4">
            <v>62.380991774101602</v>
          </cell>
          <cell r="AC4">
            <v>62.686695740077198</v>
          </cell>
          <cell r="AD4">
            <v>62.963470303905098</v>
          </cell>
          <cell r="AE4">
            <v>63.221358727386601</v>
          </cell>
          <cell r="AF4">
            <v>63.328639196437798</v>
          </cell>
          <cell r="AG4">
            <v>63.389645954184097</v>
          </cell>
          <cell r="AH4">
            <v>63.407276160931701</v>
          </cell>
          <cell r="AI4">
            <v>63.405369663852902</v>
          </cell>
          <cell r="AJ4">
            <v>63.377530896000899</v>
          </cell>
          <cell r="AK4">
            <v>63.354655592159098</v>
          </cell>
          <cell r="AL4">
            <v>63.309080457460098</v>
          </cell>
          <cell r="AM4">
            <v>63.242597672212</v>
          </cell>
          <cell r="AN4">
            <v>63.154667319595099</v>
          </cell>
          <cell r="AO4">
            <v>63.052515012257302</v>
          </cell>
        </row>
        <row r="5">
          <cell r="C5" t="str">
            <v>Agecroft</v>
          </cell>
          <cell r="D5" t="str">
            <v>Kearsley 132 GSP</v>
          </cell>
          <cell r="E5">
            <v>78</v>
          </cell>
          <cell r="F5">
            <v>0.5</v>
          </cell>
          <cell r="G5">
            <v>78.5</v>
          </cell>
          <cell r="H5">
            <v>61.49</v>
          </cell>
          <cell r="I5">
            <v>62.382164031967299</v>
          </cell>
          <cell r="J5">
            <v>62.997680696822698</v>
          </cell>
          <cell r="K5">
            <v>63.560882358127998</v>
          </cell>
          <cell r="L5">
            <v>63.884978024574401</v>
          </cell>
          <cell r="M5">
            <v>64.5680166396847</v>
          </cell>
          <cell r="N5">
            <v>65.341114785293797</v>
          </cell>
          <cell r="O5">
            <v>66.022918261175207</v>
          </cell>
          <cell r="P5">
            <v>66.865532957074393</v>
          </cell>
          <cell r="Q5">
            <v>67.708635297331199</v>
          </cell>
          <cell r="R5">
            <v>68.660068781676898</v>
          </cell>
          <cell r="S5">
            <v>69.658614858405599</v>
          </cell>
          <cell r="T5">
            <v>70.737830868315498</v>
          </cell>
          <cell r="U5">
            <v>71.908617189901094</v>
          </cell>
          <cell r="V5">
            <v>73.109733910301401</v>
          </cell>
          <cell r="W5">
            <v>74.215115714439406</v>
          </cell>
          <cell r="X5">
            <v>75.302147625978193</v>
          </cell>
          <cell r="Y5">
            <v>76.342768757477799</v>
          </cell>
          <cell r="Z5">
            <v>77.341398935671407</v>
          </cell>
          <cell r="AA5">
            <v>78.337503553332894</v>
          </cell>
          <cell r="AB5">
            <v>79.295179835512002</v>
          </cell>
          <cell r="AC5">
            <v>80.210200780791695</v>
          </cell>
          <cell r="AD5">
            <v>81.104090232423601</v>
          </cell>
          <cell r="AE5">
            <v>81.987593749996407</v>
          </cell>
          <cell r="AF5">
            <v>82.805661817883106</v>
          </cell>
          <cell r="AG5">
            <v>83.560663808479703</v>
          </cell>
          <cell r="AH5">
            <v>84.259004292250395</v>
          </cell>
          <cell r="AI5">
            <v>84.907868949753194</v>
          </cell>
          <cell r="AJ5">
            <v>85.510387078565799</v>
          </cell>
          <cell r="AK5">
            <v>86.078743744081606</v>
          </cell>
          <cell r="AL5">
            <v>86.615526632139606</v>
          </cell>
          <cell r="AM5">
            <v>87.123090752845997</v>
          </cell>
          <cell r="AN5">
            <v>87.604649409205095</v>
          </cell>
          <cell r="AO5">
            <v>88.067675719492797</v>
          </cell>
        </row>
        <row r="6">
          <cell r="C6" t="str">
            <v>Altrincham</v>
          </cell>
          <cell r="D6" t="str">
            <v>Carrington ENWL SGTs 1B 2B 4 7</v>
          </cell>
          <cell r="E6">
            <v>117</v>
          </cell>
          <cell r="F6">
            <v>0</v>
          </cell>
          <cell r="G6">
            <v>117</v>
          </cell>
          <cell r="H6">
            <v>62.75</v>
          </cell>
          <cell r="I6">
            <v>67.299147550379502</v>
          </cell>
          <cell r="J6">
            <v>71.986573923926102</v>
          </cell>
          <cell r="K6">
            <v>76.702335299485398</v>
          </cell>
          <cell r="L6">
            <v>80.1707041576894</v>
          </cell>
          <cell r="M6">
            <v>80.998881889042593</v>
          </cell>
          <cell r="N6">
            <v>81.769717286282699</v>
          </cell>
          <cell r="O6">
            <v>82.565074062617597</v>
          </cell>
          <cell r="P6">
            <v>83.368452508362495</v>
          </cell>
          <cell r="Q6">
            <v>84.2169542085079</v>
          </cell>
          <cell r="R6">
            <v>85.106874337041802</v>
          </cell>
          <cell r="S6">
            <v>86.012651086714897</v>
          </cell>
          <cell r="T6">
            <v>86.965192483934501</v>
          </cell>
          <cell r="U6">
            <v>88.017819822823</v>
          </cell>
          <cell r="V6">
            <v>89.109944232482505</v>
          </cell>
          <cell r="W6">
            <v>90.168080640898097</v>
          </cell>
          <cell r="X6">
            <v>91.1994880820681</v>
          </cell>
          <cell r="Y6">
            <v>92.174572453295696</v>
          </cell>
          <cell r="Z6">
            <v>93.094648003704293</v>
          </cell>
          <cell r="AA6">
            <v>93.991304572843802</v>
          </cell>
          <cell r="AB6">
            <v>94.840602665072595</v>
          </cell>
          <cell r="AC6">
            <v>95.636476406032799</v>
          </cell>
          <cell r="AD6">
            <v>96.393709462472302</v>
          </cell>
          <cell r="AE6">
            <v>97.127281595509899</v>
          </cell>
          <cell r="AF6">
            <v>97.7868867288351</v>
          </cell>
          <cell r="AG6">
            <v>98.398325123192095</v>
          </cell>
          <cell r="AH6">
            <v>98.965101454488206</v>
          </cell>
          <cell r="AI6">
            <v>99.494524262572398</v>
          </cell>
          <cell r="AJ6">
            <v>99.973767965423207</v>
          </cell>
          <cell r="AK6">
            <v>100.403442889443</v>
          </cell>
          <cell r="AL6">
            <v>100.809132504658</v>
          </cell>
          <cell r="AM6">
            <v>101.193239817543</v>
          </cell>
          <cell r="AN6">
            <v>101.555817653804</v>
          </cell>
          <cell r="AO6">
            <v>101.904923324054</v>
          </cell>
        </row>
        <row r="7">
          <cell r="C7" t="str">
            <v>Atherton</v>
          </cell>
          <cell r="D7" t="str">
            <v>Kearsley 132 GSP</v>
          </cell>
          <cell r="E7">
            <v>117</v>
          </cell>
          <cell r="F7">
            <v>1.7</v>
          </cell>
          <cell r="G7">
            <v>118.7</v>
          </cell>
          <cell r="H7">
            <v>90.3</v>
          </cell>
          <cell r="I7">
            <v>92.585654106002707</v>
          </cell>
          <cell r="J7">
            <v>93.288882483407306</v>
          </cell>
          <cell r="K7">
            <v>94.021317186959493</v>
          </cell>
          <cell r="L7">
            <v>94.922037169573002</v>
          </cell>
          <cell r="M7">
            <v>95.954160695787607</v>
          </cell>
          <cell r="N7">
            <v>96.906266271572093</v>
          </cell>
          <cell r="O7">
            <v>97.958791946052898</v>
          </cell>
          <cell r="P7">
            <v>99.022812728430196</v>
          </cell>
          <cell r="Q7">
            <v>100.18896175416</v>
          </cell>
          <cell r="R7">
            <v>101.457805958706</v>
          </cell>
          <cell r="S7">
            <v>102.78008954213399</v>
          </cell>
          <cell r="T7">
            <v>104.214122274852</v>
          </cell>
          <cell r="U7">
            <v>105.791948085748</v>
          </cell>
          <cell r="V7">
            <v>107.484541796741</v>
          </cell>
          <cell r="W7">
            <v>109.095613231033</v>
          </cell>
          <cell r="X7">
            <v>110.676243156471</v>
          </cell>
          <cell r="Y7">
            <v>112.189730551929</v>
          </cell>
          <cell r="Z7">
            <v>113.631796768211</v>
          </cell>
          <cell r="AA7">
            <v>115.044339846835</v>
          </cell>
          <cell r="AB7">
            <v>116.389726071251</v>
          </cell>
          <cell r="AC7">
            <v>117.660939479197</v>
          </cell>
          <cell r="AD7">
            <v>118.893804701611</v>
          </cell>
          <cell r="AE7">
            <v>120.101590160171</v>
          </cell>
          <cell r="AF7">
            <v>121.120685027615</v>
          </cell>
          <cell r="AG7">
            <v>122.044077144957</v>
          </cell>
          <cell r="AH7">
            <v>122.87897230081801</v>
          </cell>
          <cell r="AI7">
            <v>123.636539286198</v>
          </cell>
          <cell r="AJ7">
            <v>124.314229785476</v>
          </cell>
          <cell r="AK7">
            <v>124.95302829406</v>
          </cell>
          <cell r="AL7">
            <v>125.54257953603801</v>
          </cell>
          <cell r="AM7">
            <v>126.08686782426101</v>
          </cell>
          <cell r="AN7">
            <v>126.58739885501301</v>
          </cell>
          <cell r="AO7">
            <v>127.057422010889</v>
          </cell>
        </row>
        <row r="8">
          <cell r="C8" t="str">
            <v>Barrow &amp; Sandgate</v>
          </cell>
          <cell r="D8" t="str">
            <v>Harker ENWL SGTs 1 2 3A 4 / Hutton GSP GROUP</v>
          </cell>
          <cell r="E8">
            <v>124</v>
          </cell>
          <cell r="F8">
            <v>2.4</v>
          </cell>
          <cell r="G8">
            <v>126.4</v>
          </cell>
          <cell r="H8">
            <v>75.349999999999994</v>
          </cell>
          <cell r="I8">
            <v>76.716026765409197</v>
          </cell>
          <cell r="J8">
            <v>79.915364931725307</v>
          </cell>
          <cell r="K8">
            <v>80.378338934961405</v>
          </cell>
          <cell r="L8">
            <v>85.055887957444497</v>
          </cell>
          <cell r="M8">
            <v>89.840630493034993</v>
          </cell>
          <cell r="N8">
            <v>93.174746100616005</v>
          </cell>
          <cell r="O8">
            <v>93.813536798972095</v>
          </cell>
          <cell r="P8">
            <v>94.442456814846807</v>
          </cell>
          <cell r="Q8">
            <v>95.125900213876605</v>
          </cell>
          <cell r="R8">
            <v>95.830394457998096</v>
          </cell>
          <cell r="S8">
            <v>96.532840382963201</v>
          </cell>
          <cell r="T8">
            <v>97.282080237447303</v>
          </cell>
          <cell r="U8">
            <v>98.059245227358602</v>
          </cell>
          <cell r="V8">
            <v>98.821597922194002</v>
          </cell>
          <cell r="W8">
            <v>99.5943333068507</v>
          </cell>
          <cell r="X8">
            <v>100.367316609724</v>
          </cell>
          <cell r="Y8">
            <v>101.14553231336799</v>
          </cell>
          <cell r="Z8">
            <v>101.90195692777399</v>
          </cell>
          <cell r="AA8">
            <v>102.668078606349</v>
          </cell>
          <cell r="AB8">
            <v>103.426554739835</v>
          </cell>
          <cell r="AC8">
            <v>104.161940357844</v>
          </cell>
          <cell r="AD8">
            <v>104.90070600102599</v>
          </cell>
          <cell r="AE8">
            <v>105.64952850216601</v>
          </cell>
          <cell r="AF8">
            <v>106.374125555441</v>
          </cell>
          <cell r="AG8">
            <v>107.061903936238</v>
          </cell>
          <cell r="AH8">
            <v>107.715130932223</v>
          </cell>
          <cell r="AI8">
            <v>108.34100812835899</v>
          </cell>
          <cell r="AJ8">
            <v>108.934862315822</v>
          </cell>
          <cell r="AK8">
            <v>109.513127573478</v>
          </cell>
          <cell r="AL8">
            <v>110.07597366327199</v>
          </cell>
          <cell r="AM8">
            <v>110.625292021497</v>
          </cell>
          <cell r="AN8">
            <v>111.160188746006</v>
          </cell>
          <cell r="AO8">
            <v>111.688398913475</v>
          </cell>
        </row>
        <row r="9">
          <cell r="C9" t="str">
            <v>Barton</v>
          </cell>
          <cell r="D9" t="str">
            <v>Carrington ENWL SGTs 1B 2B 4 7</v>
          </cell>
          <cell r="E9">
            <v>150</v>
          </cell>
          <cell r="F9">
            <v>16.7</v>
          </cell>
          <cell r="G9">
            <v>166.7</v>
          </cell>
          <cell r="H9">
            <v>91.81</v>
          </cell>
          <cell r="I9">
            <v>97.294918022652197</v>
          </cell>
          <cell r="J9">
            <v>98.376923253036693</v>
          </cell>
          <cell r="K9">
            <v>99.105569177273097</v>
          </cell>
          <cell r="L9">
            <v>99.943610561785604</v>
          </cell>
          <cell r="M9">
            <v>100.921934769952</v>
          </cell>
          <cell r="N9">
            <v>101.796385822695</v>
          </cell>
          <cell r="O9">
            <v>102.684262294302</v>
          </cell>
          <cell r="P9">
            <v>103.56817923378</v>
          </cell>
          <cell r="Q9">
            <v>104.54487648026399</v>
          </cell>
          <cell r="R9">
            <v>105.558336200322</v>
          </cell>
          <cell r="S9">
            <v>106.596999248055</v>
          </cell>
          <cell r="T9">
            <v>107.691876130944</v>
          </cell>
          <cell r="U9">
            <v>108.871502583694</v>
          </cell>
          <cell r="V9">
            <v>110.092799122768</v>
          </cell>
          <cell r="W9">
            <v>111.261275406957</v>
          </cell>
          <cell r="X9">
            <v>112.414272901137</v>
          </cell>
          <cell r="Y9">
            <v>113.52770168533</v>
          </cell>
          <cell r="Z9">
            <v>114.605705443274</v>
          </cell>
          <cell r="AA9">
            <v>115.683466234222</v>
          </cell>
          <cell r="AB9">
            <v>116.73311909637501</v>
          </cell>
          <cell r="AC9">
            <v>117.78127416693199</v>
          </cell>
          <cell r="AD9">
            <v>118.8441575603</v>
          </cell>
          <cell r="AE9">
            <v>119.902680733035</v>
          </cell>
          <cell r="AF9">
            <v>120.89452579576199</v>
          </cell>
          <cell r="AG9">
            <v>121.845166075587</v>
          </cell>
          <cell r="AH9">
            <v>122.75955079029001</v>
          </cell>
          <cell r="AI9">
            <v>123.643457937544</v>
          </cell>
          <cell r="AJ9">
            <v>124.493987142206</v>
          </cell>
          <cell r="AK9">
            <v>125.354138712026</v>
          </cell>
          <cell r="AL9">
            <v>126.198894633245</v>
          </cell>
          <cell r="AM9">
            <v>127.030174776929</v>
          </cell>
          <cell r="AN9">
            <v>127.850229059957</v>
          </cell>
          <cell r="AO9">
            <v>128.66508880895901</v>
          </cell>
        </row>
        <row r="10">
          <cell r="C10" t="str">
            <v>Belfield</v>
          </cell>
          <cell r="D10" t="str">
            <v>Rochdale SGTs 2 3 4</v>
          </cell>
          <cell r="E10">
            <v>117</v>
          </cell>
          <cell r="F10">
            <v>9</v>
          </cell>
          <cell r="G10">
            <v>126</v>
          </cell>
          <cell r="H10">
            <v>52.91</v>
          </cell>
          <cell r="I10">
            <v>53.687086701409903</v>
          </cell>
          <cell r="J10">
            <v>53.913572236766399</v>
          </cell>
          <cell r="K10">
            <v>54.157570866297597</v>
          </cell>
          <cell r="L10">
            <v>54.420319703758402</v>
          </cell>
          <cell r="M10">
            <v>54.758338673346898</v>
          </cell>
          <cell r="N10">
            <v>55.052635447872497</v>
          </cell>
          <cell r="O10">
            <v>55.326389466826001</v>
          </cell>
          <cell r="P10">
            <v>55.608508876071802</v>
          </cell>
          <cell r="Q10">
            <v>55.913403651450203</v>
          </cell>
          <cell r="R10">
            <v>56.222464362169703</v>
          </cell>
          <cell r="S10">
            <v>56.534376440919402</v>
          </cell>
          <cell r="T10">
            <v>56.857283368250798</v>
          </cell>
          <cell r="U10">
            <v>57.368933172389902</v>
          </cell>
          <cell r="V10">
            <v>57.977254004371197</v>
          </cell>
          <cell r="W10">
            <v>58.559905335380499</v>
          </cell>
          <cell r="X10">
            <v>59.127322685571301</v>
          </cell>
          <cell r="Y10">
            <v>59.659635448590898</v>
          </cell>
          <cell r="Z10">
            <v>60.164363151268098</v>
          </cell>
          <cell r="AA10">
            <v>60.6638983886291</v>
          </cell>
          <cell r="AB10">
            <v>61.137227554402699</v>
          </cell>
          <cell r="AC10">
            <v>61.6409293828846</v>
          </cell>
          <cell r="AD10">
            <v>62.135913749875698</v>
          </cell>
          <cell r="AE10">
            <v>62.625936910604501</v>
          </cell>
          <cell r="AF10">
            <v>63.0905684020452</v>
          </cell>
          <cell r="AG10">
            <v>63.526684512255002</v>
          </cell>
          <cell r="AH10">
            <v>63.937306862224297</v>
          </cell>
          <cell r="AI10">
            <v>64.326814875944507</v>
          </cell>
          <cell r="AJ10">
            <v>64.691727611431602</v>
          </cell>
          <cell r="AK10">
            <v>65.007102423811901</v>
          </cell>
          <cell r="AL10">
            <v>65.308813228328006</v>
          </cell>
          <cell r="AM10">
            <v>65.598766317958507</v>
          </cell>
          <cell r="AN10">
            <v>65.878034167253006</v>
          </cell>
          <cell r="AO10">
            <v>66.151123596274402</v>
          </cell>
        </row>
        <row r="11">
          <cell r="C11" t="str">
            <v>Bispham</v>
          </cell>
          <cell r="D11" t="str">
            <v>Penwortham West GSP / Stanah GSP GROUP</v>
          </cell>
          <cell r="E11">
            <v>117</v>
          </cell>
          <cell r="F11">
            <v>0</v>
          </cell>
          <cell r="G11">
            <v>117</v>
          </cell>
          <cell r="H11">
            <v>73.680000000000007</v>
          </cell>
          <cell r="I11">
            <v>75.452914863583302</v>
          </cell>
          <cell r="J11">
            <v>75.466978317637896</v>
          </cell>
          <cell r="K11">
            <v>75.461181514844597</v>
          </cell>
          <cell r="L11">
            <v>75.579723317362905</v>
          </cell>
          <cell r="M11">
            <v>75.786686399955499</v>
          </cell>
          <cell r="N11">
            <v>76.014399920340097</v>
          </cell>
          <cell r="O11">
            <v>76.325976705285299</v>
          </cell>
          <cell r="P11">
            <v>76.683580047300595</v>
          </cell>
          <cell r="Q11">
            <v>77.136817007116605</v>
          </cell>
          <cell r="R11">
            <v>77.682867371117396</v>
          </cell>
          <cell r="S11">
            <v>78.2881304713964</v>
          </cell>
          <cell r="T11">
            <v>78.998737713821697</v>
          </cell>
          <cell r="U11">
            <v>79.866834133461694</v>
          </cell>
          <cell r="V11">
            <v>80.795730284680104</v>
          </cell>
          <cell r="W11">
            <v>81.689978060623901</v>
          </cell>
          <cell r="X11">
            <v>82.563285174721102</v>
          </cell>
          <cell r="Y11">
            <v>83.370966607826205</v>
          </cell>
          <cell r="Z11">
            <v>84.120797002666905</v>
          </cell>
          <cell r="AA11">
            <v>84.851976574732305</v>
          </cell>
          <cell r="AB11">
            <v>85.5257668247352</v>
          </cell>
          <cell r="AC11">
            <v>86.139595716305905</v>
          </cell>
          <cell r="AD11">
            <v>86.712261262669998</v>
          </cell>
          <cell r="AE11">
            <v>87.2569417697228</v>
          </cell>
          <cell r="AF11">
            <v>87.680764636791594</v>
          </cell>
          <cell r="AG11">
            <v>88.025507862117493</v>
          </cell>
          <cell r="AH11">
            <v>88.297121882639402</v>
          </cell>
          <cell r="AI11">
            <v>88.508639152590803</v>
          </cell>
          <cell r="AJ11">
            <v>88.649161164461503</v>
          </cell>
          <cell r="AK11">
            <v>88.747786730366897</v>
          </cell>
          <cell r="AL11">
            <v>88.807025621990505</v>
          </cell>
          <cell r="AM11">
            <v>88.8305694596161</v>
          </cell>
          <cell r="AN11">
            <v>88.820194850529106</v>
          </cell>
          <cell r="AO11">
            <v>88.787294792531995</v>
          </cell>
        </row>
        <row r="12">
          <cell r="C12" t="str">
            <v>Blackburn</v>
          </cell>
          <cell r="D12" t="str">
            <v>Penwortham East GSP / Rochdale SGT 1 GROUP</v>
          </cell>
          <cell r="E12">
            <v>117</v>
          </cell>
          <cell r="F12">
            <v>6.1</v>
          </cell>
          <cell r="G12">
            <v>123.1</v>
          </cell>
          <cell r="H12">
            <v>54.21</v>
          </cell>
          <cell r="I12">
            <v>55.670292004223803</v>
          </cell>
          <cell r="J12">
            <v>55.977443885910603</v>
          </cell>
          <cell r="K12">
            <v>56.347943770071502</v>
          </cell>
          <cell r="L12">
            <v>56.807258707163498</v>
          </cell>
          <cell r="M12">
            <v>57.337278164740098</v>
          </cell>
          <cell r="N12">
            <v>57.7770251308824</v>
          </cell>
          <cell r="O12">
            <v>58.230459579210901</v>
          </cell>
          <cell r="P12">
            <v>58.655832629443601</v>
          </cell>
          <cell r="Q12">
            <v>59.102940965424402</v>
          </cell>
          <cell r="R12">
            <v>59.568981433236303</v>
          </cell>
          <cell r="S12">
            <v>60.0677014351323</v>
          </cell>
          <cell r="T12">
            <v>60.735892173300797</v>
          </cell>
          <cell r="U12">
            <v>61.516316824697</v>
          </cell>
          <cell r="V12">
            <v>62.235374935113803</v>
          </cell>
          <cell r="W12">
            <v>62.9644782900642</v>
          </cell>
          <cell r="X12">
            <v>63.686691691410601</v>
          </cell>
          <cell r="Y12">
            <v>64.385444093699405</v>
          </cell>
          <cell r="Z12">
            <v>65.064525846359899</v>
          </cell>
          <cell r="AA12">
            <v>65.738109417070405</v>
          </cell>
          <cell r="AB12">
            <v>66.394438869177804</v>
          </cell>
          <cell r="AC12">
            <v>67.031997738814098</v>
          </cell>
          <cell r="AD12">
            <v>67.658794318264597</v>
          </cell>
          <cell r="AE12">
            <v>68.282243634864997</v>
          </cell>
          <cell r="AF12">
            <v>68.868258867987095</v>
          </cell>
          <cell r="AG12">
            <v>69.430057950060402</v>
          </cell>
          <cell r="AH12">
            <v>69.970408458855502</v>
          </cell>
          <cell r="AI12">
            <v>70.491895531436498</v>
          </cell>
          <cell r="AJ12">
            <v>70.996629535237204</v>
          </cell>
          <cell r="AK12">
            <v>71.508095893967806</v>
          </cell>
          <cell r="AL12">
            <v>72.012191276668901</v>
          </cell>
          <cell r="AM12">
            <v>72.510299847738693</v>
          </cell>
          <cell r="AN12">
            <v>73.003183298128107</v>
          </cell>
          <cell r="AO12">
            <v>73.494961650783196</v>
          </cell>
        </row>
        <row r="13">
          <cell r="C13" t="str">
            <v>Blackpool</v>
          </cell>
          <cell r="D13" t="str">
            <v>Penwortham West GSP / Stanah GSP GROUP</v>
          </cell>
          <cell r="E13">
            <v>117</v>
          </cell>
          <cell r="F13">
            <v>3.8</v>
          </cell>
          <cell r="G13">
            <v>120.8</v>
          </cell>
          <cell r="H13">
            <v>80.540000000000006</v>
          </cell>
          <cell r="I13">
            <v>82.089980208904393</v>
          </cell>
          <cell r="J13">
            <v>82.255533940214093</v>
          </cell>
          <cell r="K13">
            <v>82.397810324541197</v>
          </cell>
          <cell r="L13">
            <v>82.762404839495503</v>
          </cell>
          <cell r="M13">
            <v>83.211521232008906</v>
          </cell>
          <cell r="N13">
            <v>83.616296970798004</v>
          </cell>
          <cell r="O13">
            <v>84.079291024217198</v>
          </cell>
          <cell r="P13">
            <v>84.566155533784396</v>
          </cell>
          <cell r="Q13">
            <v>85.107697770418397</v>
          </cell>
          <cell r="R13">
            <v>85.740714939958096</v>
          </cell>
          <cell r="S13">
            <v>86.398898887890994</v>
          </cell>
          <cell r="T13">
            <v>87.126729243462805</v>
          </cell>
          <cell r="U13">
            <v>87.999719865089801</v>
          </cell>
          <cell r="V13">
            <v>88.771209622130499</v>
          </cell>
          <cell r="W13">
            <v>89.514397431316297</v>
          </cell>
          <cell r="X13">
            <v>90.230695063483196</v>
          </cell>
          <cell r="Y13">
            <v>90.880312044094296</v>
          </cell>
          <cell r="Z13">
            <v>91.459147937931604</v>
          </cell>
          <cell r="AA13">
            <v>91.996684355504399</v>
          </cell>
          <cell r="AB13">
            <v>92.471253757396099</v>
          </cell>
          <cell r="AC13">
            <v>92.880141520548605</v>
          </cell>
          <cell r="AD13">
            <v>93.238386024180201</v>
          </cell>
          <cell r="AE13">
            <v>93.552702928613698</v>
          </cell>
          <cell r="AF13">
            <v>93.764012327140406</v>
          </cell>
          <cell r="AG13">
            <v>93.9071508429803</v>
          </cell>
          <cell r="AH13">
            <v>93.984919658326604</v>
          </cell>
          <cell r="AI13">
            <v>94.010042000178998</v>
          </cell>
          <cell r="AJ13">
            <v>93.962192707180407</v>
          </cell>
          <cell r="AK13">
            <v>93.838968930818297</v>
          </cell>
          <cell r="AL13">
            <v>93.678480988792998</v>
          </cell>
          <cell r="AM13">
            <v>93.483712414120106</v>
          </cell>
          <cell r="AN13">
            <v>93.297330726613694</v>
          </cell>
          <cell r="AO13">
            <v>93.239009338146403</v>
          </cell>
        </row>
        <row r="14">
          <cell r="C14" t="str">
            <v>Bloom St</v>
          </cell>
          <cell r="D14" t="str">
            <v>South Manchester GSP</v>
          </cell>
          <cell r="E14">
            <v>93.2</v>
          </cell>
          <cell r="F14">
            <v>0</v>
          </cell>
          <cell r="G14">
            <v>93.2</v>
          </cell>
          <cell r="H14">
            <v>81.819999999999993</v>
          </cell>
          <cell r="I14">
            <v>93.426776358308402</v>
          </cell>
          <cell r="J14">
            <v>95.497748226465703</v>
          </cell>
          <cell r="K14">
            <v>96.574972275361802</v>
          </cell>
          <cell r="L14">
            <v>97.730600227444</v>
          </cell>
          <cell r="M14">
            <v>99.066444361389301</v>
          </cell>
          <cell r="N14">
            <v>100.23644589448899</v>
          </cell>
          <cell r="O14">
            <v>101.35705122991099</v>
          </cell>
          <cell r="P14">
            <v>102.433935985376</v>
          </cell>
          <cell r="Q14">
            <v>103.500207825929</v>
          </cell>
          <cell r="R14">
            <v>104.522945438948</v>
          </cell>
          <cell r="S14">
            <v>105.50464659225899</v>
          </cell>
          <cell r="T14">
            <v>106.446009598892</v>
          </cell>
          <cell r="U14">
            <v>107.363270241349</v>
          </cell>
          <cell r="V14">
            <v>108.16918649991599</v>
          </cell>
          <cell r="W14">
            <v>108.972621749528</v>
          </cell>
          <cell r="X14">
            <v>109.78875948698401</v>
          </cell>
          <cell r="Y14">
            <v>110.61669365605</v>
          </cell>
          <cell r="Z14">
            <v>111.458349162967</v>
          </cell>
          <cell r="AA14">
            <v>112.312286963125</v>
          </cell>
          <cell r="AB14">
            <v>113.181800340604</v>
          </cell>
          <cell r="AC14">
            <v>114.06296142962</v>
          </cell>
          <cell r="AD14">
            <v>114.95679366986001</v>
          </cell>
          <cell r="AE14">
            <v>115.86799386869799</v>
          </cell>
          <cell r="AF14">
            <v>116.79094944311601</v>
          </cell>
          <cell r="AG14">
            <v>117.726909491635</v>
          </cell>
          <cell r="AH14">
            <v>118.675822481542</v>
          </cell>
          <cell r="AI14">
            <v>119.637875949582</v>
          </cell>
          <cell r="AJ14">
            <v>120.608080592546</v>
          </cell>
          <cell r="AK14">
            <v>121.589625550736</v>
          </cell>
          <cell r="AL14">
            <v>122.584863502088</v>
          </cell>
          <cell r="AM14">
            <v>123.594156042937</v>
          </cell>
          <cell r="AN14">
            <v>124.617040916664</v>
          </cell>
          <cell r="AO14">
            <v>125.654438119088</v>
          </cell>
        </row>
        <row r="15">
          <cell r="C15" t="str">
            <v>Bolton</v>
          </cell>
          <cell r="D15" t="str">
            <v>Kearsley 132 GSP</v>
          </cell>
          <cell r="E15">
            <v>143</v>
          </cell>
          <cell r="F15">
            <v>0</v>
          </cell>
          <cell r="G15">
            <v>143</v>
          </cell>
          <cell r="H15">
            <v>110.78</v>
          </cell>
          <cell r="I15">
            <v>113.33145100478301</v>
          </cell>
          <cell r="J15">
            <v>114.085234802221</v>
          </cell>
          <cell r="K15">
            <v>114.89189925235399</v>
          </cell>
          <cell r="L15">
            <v>115.89866049013899</v>
          </cell>
          <cell r="M15">
            <v>117.079024211931</v>
          </cell>
          <cell r="N15">
            <v>118.18016340875</v>
          </cell>
          <cell r="O15">
            <v>119.39953532021001</v>
          </cell>
          <cell r="P15">
            <v>120.599752337263</v>
          </cell>
          <cell r="Q15">
            <v>121.98980320909899</v>
          </cell>
          <cell r="R15">
            <v>123.45696268456599</v>
          </cell>
          <cell r="S15">
            <v>124.981932793779</v>
          </cell>
          <cell r="T15">
            <v>126.643943138165</v>
          </cell>
          <cell r="U15">
            <v>128.46237367358799</v>
          </cell>
          <cell r="V15">
            <v>130.25864162055899</v>
          </cell>
          <cell r="W15">
            <v>131.966029182065</v>
          </cell>
          <cell r="X15">
            <v>133.62110266808099</v>
          </cell>
          <cell r="Y15">
            <v>135.20110541934</v>
          </cell>
          <cell r="Z15">
            <v>136.69051980229801</v>
          </cell>
          <cell r="AA15">
            <v>138.14261613055001</v>
          </cell>
          <cell r="AB15">
            <v>139.51995263943499</v>
          </cell>
          <cell r="AC15">
            <v>140.802834395584</v>
          </cell>
          <cell r="AD15">
            <v>142.03034654856901</v>
          </cell>
          <cell r="AE15">
            <v>143.219682542779</v>
          </cell>
          <cell r="AF15">
            <v>144.19981904372901</v>
          </cell>
          <cell r="AG15">
            <v>145.068383562104</v>
          </cell>
          <cell r="AH15">
            <v>145.83474116606101</v>
          </cell>
          <cell r="AI15">
            <v>146.50810810796301</v>
          </cell>
          <cell r="AJ15">
            <v>147.09974561255501</v>
          </cell>
          <cell r="AK15">
            <v>147.66663628032799</v>
          </cell>
          <cell r="AL15">
            <v>148.17890841720299</v>
          </cell>
          <cell r="AM15">
            <v>148.64121130343801</v>
          </cell>
          <cell r="AN15">
            <v>149.055800032994</v>
          </cell>
          <cell r="AO15">
            <v>149.437062278702</v>
          </cell>
        </row>
        <row r="16">
          <cell r="C16" t="str">
            <v>Burnley</v>
          </cell>
          <cell r="D16" t="str">
            <v>Rochdale SGTs 2 3 4</v>
          </cell>
          <cell r="E16">
            <v>117</v>
          </cell>
          <cell r="F16">
            <v>2.2999999999999998</v>
          </cell>
          <cell r="G16">
            <v>119.3</v>
          </cell>
          <cell r="H16">
            <v>48.7</v>
          </cell>
          <cell r="I16">
            <v>51.358953438609902</v>
          </cell>
          <cell r="J16">
            <v>51.900224040550498</v>
          </cell>
          <cell r="K16">
            <v>52.308895100707097</v>
          </cell>
          <cell r="L16">
            <v>52.8029751316109</v>
          </cell>
          <cell r="M16">
            <v>53.370940125446403</v>
          </cell>
          <cell r="N16">
            <v>53.9052845700663</v>
          </cell>
          <cell r="O16">
            <v>54.461741033511899</v>
          </cell>
          <cell r="P16">
            <v>55.0280161977118</v>
          </cell>
          <cell r="Q16">
            <v>55.648326973401197</v>
          </cell>
          <cell r="R16">
            <v>56.305374991970297</v>
          </cell>
          <cell r="S16">
            <v>56.991645165444602</v>
          </cell>
          <cell r="T16">
            <v>57.717773601901698</v>
          </cell>
          <cell r="U16">
            <v>58.511928081408797</v>
          </cell>
          <cell r="V16">
            <v>59.282969508597802</v>
          </cell>
          <cell r="W16">
            <v>60.038975464646001</v>
          </cell>
          <cell r="X16">
            <v>60.790729447744901</v>
          </cell>
          <cell r="Y16">
            <v>61.516562239859901</v>
          </cell>
          <cell r="Z16">
            <v>62.218106558109099</v>
          </cell>
          <cell r="AA16">
            <v>62.912165242129902</v>
          </cell>
          <cell r="AB16">
            <v>63.585090248896698</v>
          </cell>
          <cell r="AC16">
            <v>64.234102710149401</v>
          </cell>
          <cell r="AD16">
            <v>64.870682670907101</v>
          </cell>
          <cell r="AE16">
            <v>65.500097170665398</v>
          </cell>
          <cell r="AF16">
            <v>66.075773742703007</v>
          </cell>
          <cell r="AG16">
            <v>66.6169003880552</v>
          </cell>
          <cell r="AH16">
            <v>67.126636187905206</v>
          </cell>
          <cell r="AI16">
            <v>67.672843852883005</v>
          </cell>
          <cell r="AJ16">
            <v>68.199356583903494</v>
          </cell>
          <cell r="AK16">
            <v>68.702951363908497</v>
          </cell>
          <cell r="AL16">
            <v>69.194097877533906</v>
          </cell>
          <cell r="AM16">
            <v>69.674943249247093</v>
          </cell>
          <cell r="AN16">
            <v>70.145934723894499</v>
          </cell>
          <cell r="AO16">
            <v>70.613067407986506</v>
          </cell>
        </row>
        <row r="17">
          <cell r="C17" t="str">
            <v>Bury</v>
          </cell>
          <cell r="D17" t="str">
            <v>Kearsley 132 GSP</v>
          </cell>
          <cell r="E17">
            <v>117</v>
          </cell>
          <cell r="F17">
            <v>5.7</v>
          </cell>
          <cell r="G17">
            <v>122.7</v>
          </cell>
          <cell r="H17">
            <v>80.459999999999994</v>
          </cell>
          <cell r="I17">
            <v>82.740280724556101</v>
          </cell>
          <cell r="J17">
            <v>83.368564495848403</v>
          </cell>
          <cell r="K17">
            <v>83.973774897966706</v>
          </cell>
          <cell r="L17">
            <v>84.848458592855906</v>
          </cell>
          <cell r="M17">
            <v>86.095481639700395</v>
          </cell>
          <cell r="N17">
            <v>87.273420415761095</v>
          </cell>
          <cell r="O17">
            <v>88.492755938917796</v>
          </cell>
          <cell r="P17">
            <v>89.705660000039501</v>
          </cell>
          <cell r="Q17">
            <v>91.037200880981402</v>
          </cell>
          <cell r="R17">
            <v>92.4011554047256</v>
          </cell>
          <cell r="S17">
            <v>93.789804714159104</v>
          </cell>
          <cell r="T17">
            <v>95.259030126725705</v>
          </cell>
          <cell r="U17">
            <v>96.869354530144903</v>
          </cell>
          <cell r="V17">
            <v>98.5502939148232</v>
          </cell>
          <cell r="W17">
            <v>100.10532969661401</v>
          </cell>
          <cell r="X17">
            <v>101.577666821726</v>
          </cell>
          <cell r="Y17">
            <v>102.919995683113</v>
          </cell>
          <cell r="Z17">
            <v>104.141383030249</v>
          </cell>
          <cell r="AA17">
            <v>105.258927951765</v>
          </cell>
          <cell r="AB17">
            <v>106.268229902857</v>
          </cell>
          <cell r="AC17">
            <v>107.17433307557</v>
          </cell>
          <cell r="AD17">
            <v>108.007685160579</v>
          </cell>
          <cell r="AE17">
            <v>108.78331249039699</v>
          </cell>
          <cell r="AF17">
            <v>109.435384864178</v>
          </cell>
          <cell r="AG17">
            <v>110.076439648967</v>
          </cell>
          <cell r="AH17">
            <v>110.691902893899</v>
          </cell>
          <cell r="AI17">
            <v>111.24891497807999</v>
          </cell>
          <cell r="AJ17">
            <v>111.744726208652</v>
          </cell>
          <cell r="AK17">
            <v>112.201280146293</v>
          </cell>
          <cell r="AL17">
            <v>112.62032700272199</v>
          </cell>
          <cell r="AM17">
            <v>113.00486622870901</v>
          </cell>
          <cell r="AN17">
            <v>113.356420283299</v>
          </cell>
          <cell r="AO17">
            <v>113.684760357138</v>
          </cell>
        </row>
        <row r="18">
          <cell r="C18" t="str">
            <v>Buxton</v>
          </cell>
          <cell r="D18" t="str">
            <v>Stalybridge GSP</v>
          </cell>
          <cell r="E18">
            <v>103.5</v>
          </cell>
          <cell r="F18">
            <v>0</v>
          </cell>
          <cell r="G18">
            <v>103.5</v>
          </cell>
          <cell r="H18">
            <v>66.680000000000007</v>
          </cell>
          <cell r="I18">
            <v>67.756222203139501</v>
          </cell>
          <cell r="J18">
            <v>68.256920423316402</v>
          </cell>
          <cell r="K18">
            <v>68.755949542533699</v>
          </cell>
          <cell r="L18">
            <v>69.293741521741495</v>
          </cell>
          <cell r="M18">
            <v>69.942079672816106</v>
          </cell>
          <cell r="N18">
            <v>70.4933311274754</v>
          </cell>
          <cell r="O18">
            <v>71.031263223875996</v>
          </cell>
          <cell r="P18">
            <v>71.549388772316206</v>
          </cell>
          <cell r="Q18">
            <v>72.064173625777997</v>
          </cell>
          <cell r="R18">
            <v>72.574346134481601</v>
          </cell>
          <cell r="S18">
            <v>73.069391277085501</v>
          </cell>
          <cell r="T18">
            <v>73.550780061484005</v>
          </cell>
          <cell r="U18">
            <v>74.021523846968293</v>
          </cell>
          <cell r="V18">
            <v>74.479042721659496</v>
          </cell>
          <cell r="W18">
            <v>74.952702896692003</v>
          </cell>
          <cell r="X18">
            <v>75.436791791083706</v>
          </cell>
          <cell r="Y18">
            <v>75.929244932734605</v>
          </cell>
          <cell r="Z18">
            <v>76.436926594054498</v>
          </cell>
          <cell r="AA18">
            <v>77.054275043833897</v>
          </cell>
          <cell r="AB18">
            <v>77.671000686581394</v>
          </cell>
          <cell r="AC18">
            <v>78.288385132248095</v>
          </cell>
          <cell r="AD18">
            <v>78.910883352681196</v>
          </cell>
          <cell r="AE18">
            <v>79.540959809050904</v>
          </cell>
          <cell r="AF18">
            <v>80.1451741565795</v>
          </cell>
          <cell r="AG18">
            <v>80.742795160432905</v>
          </cell>
          <cell r="AH18">
            <v>81.335166185403494</v>
          </cell>
          <cell r="AI18">
            <v>81.924735750438401</v>
          </cell>
          <cell r="AJ18">
            <v>82.509843270088595</v>
          </cell>
          <cell r="AK18">
            <v>83.095299038252193</v>
          </cell>
          <cell r="AL18">
            <v>83.682622704188603</v>
          </cell>
          <cell r="AM18">
            <v>84.2725391949851</v>
          </cell>
          <cell r="AN18">
            <v>84.8653419812793</v>
          </cell>
          <cell r="AO18">
            <v>85.463617708436303</v>
          </cell>
        </row>
        <row r="19">
          <cell r="C19" t="str">
            <v>Carlisle</v>
          </cell>
          <cell r="D19" t="str">
            <v>Harker ENWL SGTs 1 2 3A 4 / Hutton GSP GROUP</v>
          </cell>
          <cell r="E19">
            <v>150</v>
          </cell>
          <cell r="F19">
            <v>18.8</v>
          </cell>
          <cell r="G19">
            <v>168.8</v>
          </cell>
          <cell r="H19">
            <v>132.79</v>
          </cell>
          <cell r="I19">
            <v>134.79332272922099</v>
          </cell>
          <cell r="J19">
            <v>135.73352020730101</v>
          </cell>
          <cell r="K19">
            <v>136.83205913286201</v>
          </cell>
          <cell r="L19">
            <v>138.18314261234201</v>
          </cell>
          <cell r="M19">
            <v>139.739676207305</v>
          </cell>
          <cell r="N19">
            <v>141.16793707590301</v>
          </cell>
          <cell r="O19">
            <v>142.70364272040899</v>
          </cell>
          <cell r="P19">
            <v>144.21443530502401</v>
          </cell>
          <cell r="Q19">
            <v>145.890711639519</v>
          </cell>
          <cell r="R19">
            <v>147.64158191851499</v>
          </cell>
          <cell r="S19">
            <v>149.46846490059701</v>
          </cell>
          <cell r="T19">
            <v>151.43505096500201</v>
          </cell>
          <cell r="U19">
            <v>153.58665793993299</v>
          </cell>
          <cell r="V19">
            <v>155.697248422293</v>
          </cell>
          <cell r="W19">
            <v>157.75729507857201</v>
          </cell>
          <cell r="X19">
            <v>159.743412118864</v>
          </cell>
          <cell r="Y19">
            <v>161.63969950193399</v>
          </cell>
          <cell r="Z19">
            <v>163.48770001454099</v>
          </cell>
          <cell r="AA19">
            <v>165.28793916622899</v>
          </cell>
          <cell r="AB19">
            <v>166.996205934226</v>
          </cell>
          <cell r="AC19">
            <v>168.608998359477</v>
          </cell>
          <cell r="AD19">
            <v>170.16568948366501</v>
          </cell>
          <cell r="AE19">
            <v>171.698628732407</v>
          </cell>
          <cell r="AF19">
            <v>173.080607370602</v>
          </cell>
          <cell r="AG19">
            <v>174.36994044697201</v>
          </cell>
          <cell r="AH19">
            <v>175.5794640718</v>
          </cell>
          <cell r="AI19">
            <v>176.71566460619999</v>
          </cell>
          <cell r="AJ19">
            <v>177.76586074314699</v>
          </cell>
          <cell r="AK19">
            <v>178.75945688669901</v>
          </cell>
          <cell r="AL19">
            <v>179.708329677194</v>
          </cell>
          <cell r="AM19">
            <v>180.616783068704</v>
          </cell>
          <cell r="AN19">
            <v>181.493345174886</v>
          </cell>
          <cell r="AO19">
            <v>182.347574130607</v>
          </cell>
        </row>
        <row r="20">
          <cell r="C20" t="str">
            <v>Carlisle North</v>
          </cell>
          <cell r="D20" t="str">
            <v>Harker ENWL SGTs 1 2 3A 4 / Hutton GSP GROUP</v>
          </cell>
          <cell r="E20">
            <v>24.5</v>
          </cell>
          <cell r="F20">
            <v>0</v>
          </cell>
          <cell r="G20">
            <v>24.5</v>
          </cell>
          <cell r="H20">
            <v>16.39</v>
          </cell>
          <cell r="I20">
            <v>17.098591420592101</v>
          </cell>
          <cell r="J20">
            <v>17.2763585436375</v>
          </cell>
          <cell r="K20">
            <v>17.410784245835899</v>
          </cell>
          <cell r="L20">
            <v>17.5599303234705</v>
          </cell>
          <cell r="M20">
            <v>17.740677799608601</v>
          </cell>
          <cell r="N20">
            <v>17.890084941334901</v>
          </cell>
          <cell r="O20">
            <v>18.034470459048901</v>
          </cell>
          <cell r="P20">
            <v>18.2024581266948</v>
          </cell>
          <cell r="Q20">
            <v>18.387017998781399</v>
          </cell>
          <cell r="R20">
            <v>18.5693599431665</v>
          </cell>
          <cell r="S20">
            <v>18.751331252720401</v>
          </cell>
          <cell r="T20">
            <v>18.937414503557701</v>
          </cell>
          <cell r="U20">
            <v>19.126830296174202</v>
          </cell>
          <cell r="V20">
            <v>19.3014283727566</v>
          </cell>
          <cell r="W20">
            <v>19.477044397287699</v>
          </cell>
          <cell r="X20">
            <v>19.650344582445399</v>
          </cell>
          <cell r="Y20">
            <v>19.8204041497305</v>
          </cell>
          <cell r="Z20">
            <v>19.987282962059499</v>
          </cell>
          <cell r="AA20">
            <v>20.153697565866899</v>
          </cell>
          <cell r="AB20">
            <v>20.3177135918001</v>
          </cell>
          <cell r="AC20">
            <v>20.479181857641901</v>
          </cell>
          <cell r="AD20">
            <v>20.639909526707399</v>
          </cell>
          <cell r="AE20">
            <v>20.8007421685776</v>
          </cell>
          <cell r="AF20">
            <v>20.955577096767399</v>
          </cell>
          <cell r="AG20">
            <v>21.107019958496402</v>
          </cell>
          <cell r="AH20">
            <v>21.2555592337484</v>
          </cell>
          <cell r="AI20">
            <v>21.4015748673853</v>
          </cell>
          <cell r="AJ20">
            <v>21.545343954590798</v>
          </cell>
          <cell r="AK20">
            <v>21.690321997766102</v>
          </cell>
          <cell r="AL20">
            <v>21.834609323713</v>
          </cell>
          <cell r="AM20">
            <v>21.9784879556594</v>
          </cell>
          <cell r="AN20">
            <v>22.122276303971301</v>
          </cell>
          <cell r="AO20">
            <v>22.2663659578919</v>
          </cell>
        </row>
        <row r="21">
          <cell r="C21" t="str">
            <v>Carrington BSP</v>
          </cell>
          <cell r="D21" t="str">
            <v>Carrington ENWL SGTs 1B 2B 4 7</v>
          </cell>
          <cell r="E21">
            <v>69</v>
          </cell>
          <cell r="F21">
            <v>0.6</v>
          </cell>
          <cell r="G21">
            <v>69.599999999999994</v>
          </cell>
          <cell r="H21">
            <v>36.950000000000003</v>
          </cell>
          <cell r="I21">
            <v>38.387292725284702</v>
          </cell>
          <cell r="J21">
            <v>38.661640851385599</v>
          </cell>
          <cell r="K21">
            <v>38.855566926844901</v>
          </cell>
          <cell r="L21">
            <v>39.084572422846499</v>
          </cell>
          <cell r="M21">
            <v>39.346663487674903</v>
          </cell>
          <cell r="N21">
            <v>39.590271910484098</v>
          </cell>
          <cell r="O21">
            <v>39.846030135839499</v>
          </cell>
          <cell r="P21">
            <v>40.111905629124401</v>
          </cell>
          <cell r="Q21">
            <v>40.420071243551099</v>
          </cell>
          <cell r="R21">
            <v>40.749893118162902</v>
          </cell>
          <cell r="S21">
            <v>41.097392012094502</v>
          </cell>
          <cell r="T21">
            <v>41.4767271930777</v>
          </cell>
          <cell r="U21">
            <v>41.902732571497701</v>
          </cell>
          <cell r="V21">
            <v>42.422923645316303</v>
          </cell>
          <cell r="W21">
            <v>42.905792939324002</v>
          </cell>
          <cell r="X21">
            <v>43.386121490407497</v>
          </cell>
          <cell r="Y21">
            <v>43.851573316148603</v>
          </cell>
          <cell r="Z21">
            <v>44.3033542308332</v>
          </cell>
          <cell r="AA21">
            <v>44.763181505332902</v>
          </cell>
          <cell r="AB21">
            <v>45.2127992069043</v>
          </cell>
          <cell r="AC21">
            <v>45.650258160190504</v>
          </cell>
          <cell r="AD21">
            <v>46.082914863783898</v>
          </cell>
          <cell r="AE21">
            <v>46.514792906781899</v>
          </cell>
          <cell r="AF21">
            <v>46.921058077214198</v>
          </cell>
          <cell r="AG21">
            <v>47.309628176139199</v>
          </cell>
          <cell r="AH21">
            <v>47.682583692985901</v>
          </cell>
          <cell r="AI21">
            <v>48.0432610499535</v>
          </cell>
          <cell r="AJ21">
            <v>48.387609639741498</v>
          </cell>
          <cell r="AK21">
            <v>48.717300950560499</v>
          </cell>
          <cell r="AL21">
            <v>49.040787870494597</v>
          </cell>
          <cell r="AM21">
            <v>49.3592821365405</v>
          </cell>
          <cell r="AN21">
            <v>49.673627875966801</v>
          </cell>
          <cell r="AO21">
            <v>49.9867847877155</v>
          </cell>
        </row>
        <row r="22">
          <cell r="C22" t="str">
            <v>Castleton</v>
          </cell>
          <cell r="D22" t="str">
            <v>Rochdale SGTs 2 3 4</v>
          </cell>
          <cell r="E22">
            <v>117</v>
          </cell>
          <cell r="F22">
            <v>0.1</v>
          </cell>
          <cell r="G22">
            <v>117.1</v>
          </cell>
          <cell r="H22">
            <v>55.63</v>
          </cell>
          <cell r="I22">
            <v>56.700772882715</v>
          </cell>
          <cell r="J22">
            <v>57.030633005849097</v>
          </cell>
          <cell r="K22">
            <v>57.3913449664281</v>
          </cell>
          <cell r="L22">
            <v>57.846034272998601</v>
          </cell>
          <cell r="M22">
            <v>58.376616842908597</v>
          </cell>
          <cell r="N22">
            <v>58.889490865029401</v>
          </cell>
          <cell r="O22">
            <v>59.4265644821226</v>
          </cell>
          <cell r="P22">
            <v>59.9800729143683</v>
          </cell>
          <cell r="Q22">
            <v>60.621030764458602</v>
          </cell>
          <cell r="R22">
            <v>61.339459691902498</v>
          </cell>
          <cell r="S22">
            <v>62.0937239904761</v>
          </cell>
          <cell r="T22">
            <v>62.913722136388799</v>
          </cell>
          <cell r="U22">
            <v>63.827410577298799</v>
          </cell>
          <cell r="V22">
            <v>64.733747015237</v>
          </cell>
          <cell r="W22">
            <v>65.615702059912294</v>
          </cell>
          <cell r="X22">
            <v>66.4749877511356</v>
          </cell>
          <cell r="Y22">
            <v>67.281329014648605</v>
          </cell>
          <cell r="Z22">
            <v>68.046107586790697</v>
          </cell>
          <cell r="AA22">
            <v>68.787267310716501</v>
          </cell>
          <cell r="AB22">
            <v>69.485678547919207</v>
          </cell>
          <cell r="AC22">
            <v>70.139519201341102</v>
          </cell>
          <cell r="AD22">
            <v>70.761117974534997</v>
          </cell>
          <cell r="AE22">
            <v>71.369836217824002</v>
          </cell>
          <cell r="AF22">
            <v>71.909635216704203</v>
          </cell>
          <cell r="AG22">
            <v>72.398381928855102</v>
          </cell>
          <cell r="AH22">
            <v>72.841342047287895</v>
          </cell>
          <cell r="AI22">
            <v>73.243096711740804</v>
          </cell>
          <cell r="AJ22">
            <v>73.605630069007304</v>
          </cell>
          <cell r="AK22">
            <v>73.948307137655803</v>
          </cell>
          <cell r="AL22">
            <v>74.265181667822503</v>
          </cell>
          <cell r="AM22">
            <v>74.558666874394305</v>
          </cell>
          <cell r="AN22">
            <v>74.831362892580003</v>
          </cell>
          <cell r="AO22">
            <v>75.089104877804402</v>
          </cell>
        </row>
        <row r="23">
          <cell r="C23" t="str">
            <v>Chadderton</v>
          </cell>
          <cell r="D23" t="str">
            <v>Whitegate GSP</v>
          </cell>
          <cell r="E23">
            <v>117</v>
          </cell>
          <cell r="F23">
            <v>1.7</v>
          </cell>
          <cell r="G23">
            <v>118.7</v>
          </cell>
          <cell r="H23">
            <v>93.3</v>
          </cell>
          <cell r="I23">
            <v>97.254415997182704</v>
          </cell>
          <cell r="J23">
            <v>98.100997969246805</v>
          </cell>
          <cell r="K23">
            <v>98.820028945695896</v>
          </cell>
          <cell r="L23">
            <v>99.688246027054603</v>
          </cell>
          <cell r="M23">
            <v>100.717169045009</v>
          </cell>
          <cell r="N23">
            <v>101.738990596481</v>
          </cell>
          <cell r="O23">
            <v>102.842974171983</v>
          </cell>
          <cell r="P23">
            <v>104.00223417691799</v>
          </cell>
          <cell r="Q23">
            <v>105.298837552582</v>
          </cell>
          <cell r="R23">
            <v>106.700685821666</v>
          </cell>
          <cell r="S23">
            <v>108.173850710564</v>
          </cell>
          <cell r="T23">
            <v>109.769299816554</v>
          </cell>
          <cell r="U23">
            <v>111.53967455890501</v>
          </cell>
          <cell r="V23">
            <v>113.417841082549</v>
          </cell>
          <cell r="W23">
            <v>115.25941794069099</v>
          </cell>
          <cell r="X23">
            <v>117.072717043989</v>
          </cell>
          <cell r="Y23">
            <v>118.810228834097</v>
          </cell>
          <cell r="Z23">
            <v>120.484160117207</v>
          </cell>
          <cell r="AA23">
            <v>122.158087131003</v>
          </cell>
          <cell r="AB23">
            <v>123.774691748423</v>
          </cell>
          <cell r="AC23">
            <v>125.32848917891801</v>
          </cell>
          <cell r="AD23">
            <v>126.842757864359</v>
          </cell>
          <cell r="AE23">
            <v>128.347198378944</v>
          </cell>
          <cell r="AF23">
            <v>129.70752687767001</v>
          </cell>
          <cell r="AG23">
            <v>130.977690675475</v>
          </cell>
          <cell r="AH23">
            <v>132.167531018283</v>
          </cell>
          <cell r="AI23">
            <v>133.28694514803601</v>
          </cell>
          <cell r="AJ23">
            <v>134.34004468430601</v>
          </cell>
          <cell r="AK23">
            <v>135.40495038320799</v>
          </cell>
          <cell r="AL23">
            <v>136.43426359441</v>
          </cell>
          <cell r="AM23">
            <v>137.43255624276901</v>
          </cell>
          <cell r="AN23">
            <v>138.40356252548</v>
          </cell>
          <cell r="AO23">
            <v>139.35974804460901</v>
          </cell>
        </row>
        <row r="24">
          <cell r="C24" t="str">
            <v>Droylsden</v>
          </cell>
          <cell r="D24" t="str">
            <v>Stalybridge GSP</v>
          </cell>
          <cell r="E24">
            <v>117</v>
          </cell>
          <cell r="F24">
            <v>0.2</v>
          </cell>
          <cell r="G24">
            <v>117.2</v>
          </cell>
          <cell r="H24">
            <v>72.84</v>
          </cell>
          <cell r="I24">
            <v>73.620881935775898</v>
          </cell>
          <cell r="J24">
            <v>73.707070338295395</v>
          </cell>
          <cell r="K24">
            <v>73.881243122213505</v>
          </cell>
          <cell r="L24">
            <v>74.160092062761393</v>
          </cell>
          <cell r="M24">
            <v>74.543264553868497</v>
          </cell>
          <cell r="N24">
            <v>74.9005959173208</v>
          </cell>
          <cell r="O24">
            <v>75.322030114749893</v>
          </cell>
          <cell r="P24">
            <v>75.7900650367217</v>
          </cell>
          <cell r="Q24">
            <v>76.370684941726793</v>
          </cell>
          <cell r="R24">
            <v>77.036600060383805</v>
          </cell>
          <cell r="S24">
            <v>77.761819675843796</v>
          </cell>
          <cell r="T24">
            <v>78.591322766698397</v>
          </cell>
          <cell r="U24">
            <v>79.540545918920898</v>
          </cell>
          <cell r="V24">
            <v>80.467454439444197</v>
          </cell>
          <cell r="W24">
            <v>81.395727495041896</v>
          </cell>
          <cell r="X24">
            <v>82.303435247382495</v>
          </cell>
          <cell r="Y24">
            <v>83.1614712803554</v>
          </cell>
          <cell r="Z24">
            <v>83.976568939242597</v>
          </cell>
          <cell r="AA24">
            <v>84.772582447917301</v>
          </cell>
          <cell r="AB24">
            <v>85.634616046465794</v>
          </cell>
          <cell r="AC24">
            <v>86.452615863466207</v>
          </cell>
          <cell r="AD24">
            <v>87.244738263887399</v>
          </cell>
          <cell r="AE24">
            <v>88.028553579785694</v>
          </cell>
          <cell r="AF24">
            <v>88.6882986132116</v>
          </cell>
          <cell r="AG24">
            <v>89.272374199591397</v>
          </cell>
          <cell r="AH24">
            <v>89.787308241640304</v>
          </cell>
          <cell r="AI24">
            <v>90.241813254789903</v>
          </cell>
          <cell r="AJ24">
            <v>90.634985525647707</v>
          </cell>
          <cell r="AK24">
            <v>91.009774481233194</v>
          </cell>
          <cell r="AL24">
            <v>91.347404962562905</v>
          </cell>
          <cell r="AM24">
            <v>91.651164338119997</v>
          </cell>
          <cell r="AN24">
            <v>91.923119190948995</v>
          </cell>
          <cell r="AO24">
            <v>92.173596596390496</v>
          </cell>
        </row>
        <row r="25">
          <cell r="C25" t="str">
            <v>Egremont</v>
          </cell>
          <cell r="D25" t="str">
            <v>Harker ENWL SGTs 1 2 3A 4 / Hutton GSP GROUP</v>
          </cell>
          <cell r="E25">
            <v>117</v>
          </cell>
          <cell r="F25">
            <v>0.6</v>
          </cell>
          <cell r="G25">
            <v>117.6</v>
          </cell>
          <cell r="H25">
            <v>46.81</v>
          </cell>
          <cell r="I25">
            <v>48.1865761127398</v>
          </cell>
          <cell r="J25">
            <v>48.511835382688801</v>
          </cell>
          <cell r="K25">
            <v>48.827310649967202</v>
          </cell>
          <cell r="L25">
            <v>49.242963485565603</v>
          </cell>
          <cell r="M25">
            <v>49.723963459708003</v>
          </cell>
          <cell r="N25">
            <v>50.177390149983303</v>
          </cell>
          <cell r="O25">
            <v>50.646991495253701</v>
          </cell>
          <cell r="P25">
            <v>51.129010347892702</v>
          </cell>
          <cell r="Q25">
            <v>51.678578798978798</v>
          </cell>
          <cell r="R25">
            <v>52.264831301947297</v>
          </cell>
          <cell r="S25">
            <v>52.876992966286103</v>
          </cell>
          <cell r="T25">
            <v>53.538735706387499</v>
          </cell>
          <cell r="U25">
            <v>54.285294120635903</v>
          </cell>
          <cell r="V25">
            <v>55.0440659484264</v>
          </cell>
          <cell r="W25">
            <v>55.776979130526101</v>
          </cell>
          <cell r="X25">
            <v>56.4822294276984</v>
          </cell>
          <cell r="Y25">
            <v>57.142092289720701</v>
          </cell>
          <cell r="Z25">
            <v>57.764029477513503</v>
          </cell>
          <cell r="AA25">
            <v>58.383398505570398</v>
          </cell>
          <cell r="AB25">
            <v>58.968033888972997</v>
          </cell>
          <cell r="AC25">
            <v>59.516447647302698</v>
          </cell>
          <cell r="AD25">
            <v>60.029564198563698</v>
          </cell>
          <cell r="AE25">
            <v>60.533547578866703</v>
          </cell>
          <cell r="AF25">
            <v>60.967138977671098</v>
          </cell>
          <cell r="AG25">
            <v>61.355666984531901</v>
          </cell>
          <cell r="AH25">
            <v>61.703663486689301</v>
          </cell>
          <cell r="AI25">
            <v>62.0129541904709</v>
          </cell>
          <cell r="AJ25">
            <v>62.283659654600498</v>
          </cell>
          <cell r="AK25">
            <v>62.5392233382209</v>
          </cell>
          <cell r="AL25">
            <v>62.773117070563003</v>
          </cell>
          <cell r="AM25">
            <v>62.987167407791098</v>
          </cell>
          <cell r="AN25">
            <v>63.1832867074991</v>
          </cell>
          <cell r="AO25">
            <v>63.367088943712503</v>
          </cell>
        </row>
        <row r="26">
          <cell r="C26" t="str">
            <v>Frederick Rd</v>
          </cell>
          <cell r="D26" t="str">
            <v>Kearsley 132 GSP</v>
          </cell>
          <cell r="E26">
            <v>138</v>
          </cell>
          <cell r="F26">
            <v>0</v>
          </cell>
          <cell r="G26">
            <v>138</v>
          </cell>
          <cell r="H26">
            <v>93.5</v>
          </cell>
          <cell r="I26">
            <v>113.595199593503</v>
          </cell>
          <cell r="J26">
            <v>117.748585295109</v>
          </cell>
          <cell r="K26">
            <v>120.70909179522199</v>
          </cell>
          <cell r="L26">
            <v>123.80280810759901</v>
          </cell>
          <cell r="M26">
            <v>126.454262033061</v>
          </cell>
          <cell r="N26">
            <v>127.425943920425</v>
          </cell>
          <cell r="O26">
            <v>128.40954145109299</v>
          </cell>
          <cell r="P26">
            <v>129.37941583982499</v>
          </cell>
          <cell r="Q26">
            <v>130.445041921495</v>
          </cell>
          <cell r="R26">
            <v>131.54507531284301</v>
          </cell>
          <cell r="S26">
            <v>132.66479792554901</v>
          </cell>
          <cell r="T26">
            <v>133.836985929794</v>
          </cell>
          <cell r="U26">
            <v>135.09228822781</v>
          </cell>
          <cell r="V26">
            <v>136.30624720523599</v>
          </cell>
          <cell r="W26">
            <v>137.47549530186899</v>
          </cell>
          <cell r="X26">
            <v>138.61846234768899</v>
          </cell>
          <cell r="Y26">
            <v>139.706639120788</v>
          </cell>
          <cell r="Z26">
            <v>140.74469782268099</v>
          </cell>
          <cell r="AA26">
            <v>141.75759836722099</v>
          </cell>
          <cell r="AB26">
            <v>142.72868821194999</v>
          </cell>
          <cell r="AC26">
            <v>143.65313231979701</v>
          </cell>
          <cell r="AD26">
            <v>144.54939208865599</v>
          </cell>
          <cell r="AE26">
            <v>145.436206735544</v>
          </cell>
          <cell r="AF26">
            <v>146.23922122166201</v>
          </cell>
          <cell r="AG26">
            <v>146.99740002599799</v>
          </cell>
          <cell r="AH26">
            <v>147.71626798967</v>
          </cell>
          <cell r="AI26">
            <v>148.39676880377999</v>
          </cell>
          <cell r="AJ26">
            <v>149.048259157172</v>
          </cell>
          <cell r="AK26">
            <v>149.703591556221</v>
          </cell>
          <cell r="AL26">
            <v>150.338700701406</v>
          </cell>
          <cell r="AM26">
            <v>150.95380293277199</v>
          </cell>
          <cell r="AN26">
            <v>151.55264430229499</v>
          </cell>
          <cell r="AO26">
            <v>152.14059370539201</v>
          </cell>
        </row>
        <row r="27">
          <cell r="C27" t="str">
            <v>Golborne</v>
          </cell>
          <cell r="D27" t="str">
            <v>Bold</v>
          </cell>
          <cell r="E27">
            <v>117</v>
          </cell>
          <cell r="F27">
            <v>4.0999999999999996</v>
          </cell>
          <cell r="G27">
            <v>121.1</v>
          </cell>
          <cell r="H27">
            <v>84.84</v>
          </cell>
          <cell r="I27">
            <v>90.334365969539206</v>
          </cell>
          <cell r="J27">
            <v>91.362292675459599</v>
          </cell>
          <cell r="K27">
            <v>91.915612175019106</v>
          </cell>
          <cell r="L27">
            <v>92.621333504767705</v>
          </cell>
          <cell r="M27">
            <v>93.449335054920297</v>
          </cell>
          <cell r="N27">
            <v>94.235991139191199</v>
          </cell>
          <cell r="O27">
            <v>95.097860277442095</v>
          </cell>
          <cell r="P27">
            <v>95.977084177041107</v>
          </cell>
          <cell r="Q27">
            <v>96.966081151473404</v>
          </cell>
          <cell r="R27">
            <v>98.021207538237604</v>
          </cell>
          <cell r="S27">
            <v>99.123380934771703</v>
          </cell>
          <cell r="T27">
            <v>100.332680306973</v>
          </cell>
          <cell r="U27">
            <v>101.678770109667</v>
          </cell>
          <cell r="V27">
            <v>103.140917384037</v>
          </cell>
          <cell r="W27">
            <v>104.53874768739</v>
          </cell>
          <cell r="X27">
            <v>105.894821623821</v>
          </cell>
          <cell r="Y27">
            <v>107.179844371999</v>
          </cell>
          <cell r="Z27">
            <v>108.389347970134</v>
          </cell>
          <cell r="AA27">
            <v>109.55261522371801</v>
          </cell>
          <cell r="AB27">
            <v>110.64665477740699</v>
          </cell>
          <cell r="AC27">
            <v>111.67068676036899</v>
          </cell>
          <cell r="AD27">
            <v>112.656265609694</v>
          </cell>
          <cell r="AE27">
            <v>113.61311784797</v>
          </cell>
          <cell r="AF27">
            <v>114.434857489835</v>
          </cell>
          <cell r="AG27">
            <v>115.17492040640001</v>
          </cell>
          <cell r="AH27">
            <v>115.8407585903</v>
          </cell>
          <cell r="AI27">
            <v>116.440432866658</v>
          </cell>
          <cell r="AJ27">
            <v>116.974598486266</v>
          </cell>
          <cell r="AK27">
            <v>117.46902375587</v>
          </cell>
          <cell r="AL27">
            <v>117.923361389984</v>
          </cell>
          <cell r="AM27">
            <v>118.341269404328</v>
          </cell>
          <cell r="AN27">
            <v>118.725872900631</v>
          </cell>
          <cell r="AO27">
            <v>119.08727808613</v>
          </cell>
        </row>
        <row r="28">
          <cell r="C28" t="str">
            <v>Greenhill</v>
          </cell>
          <cell r="D28" t="str">
            <v>Whitegate GSP</v>
          </cell>
          <cell r="E28">
            <v>117</v>
          </cell>
          <cell r="F28">
            <v>0</v>
          </cell>
          <cell r="G28">
            <v>117</v>
          </cell>
          <cell r="H28">
            <v>77.349999999999994</v>
          </cell>
          <cell r="I28">
            <v>79.115102696408997</v>
          </cell>
          <cell r="J28">
            <v>79.746396941594099</v>
          </cell>
          <cell r="K28">
            <v>80.438795862132494</v>
          </cell>
          <cell r="L28">
            <v>81.246228420717898</v>
          </cell>
          <cell r="M28">
            <v>82.186474060181396</v>
          </cell>
          <cell r="N28">
            <v>83.070910623519396</v>
          </cell>
          <cell r="O28">
            <v>83.991805972074701</v>
          </cell>
          <cell r="P28">
            <v>84.930209784857396</v>
          </cell>
          <cell r="Q28">
            <v>85.954849784440398</v>
          </cell>
          <cell r="R28">
            <v>87.038168558371794</v>
          </cell>
          <cell r="S28">
            <v>88.157708607225203</v>
          </cell>
          <cell r="T28">
            <v>89.3396759084102</v>
          </cell>
          <cell r="U28">
            <v>90.607714720983793</v>
          </cell>
          <cell r="V28">
            <v>91.851028883030395</v>
          </cell>
          <cell r="W28">
            <v>93.065272314264703</v>
          </cell>
          <cell r="X28">
            <v>94.276712951355904</v>
          </cell>
          <cell r="Y28">
            <v>95.459635661432998</v>
          </cell>
          <cell r="Z28">
            <v>96.616920540558596</v>
          </cell>
          <cell r="AA28">
            <v>97.778555300757702</v>
          </cell>
          <cell r="AB28">
            <v>98.917272126872902</v>
          </cell>
          <cell r="AC28">
            <v>100.033299703168</v>
          </cell>
          <cell r="AD28">
            <v>101.13386199497</v>
          </cell>
          <cell r="AE28">
            <v>102.240060204879</v>
          </cell>
          <cell r="AF28">
            <v>103.289834790849</v>
          </cell>
          <cell r="AG28">
            <v>104.30090421376499</v>
          </cell>
          <cell r="AH28">
            <v>105.278358362932</v>
          </cell>
          <cell r="AI28">
            <v>106.225861047476</v>
          </cell>
          <cell r="AJ28">
            <v>107.148986980583</v>
          </cell>
          <cell r="AK28">
            <v>108.092675124436</v>
          </cell>
          <cell r="AL28">
            <v>109.02608466404401</v>
          </cell>
          <cell r="AM28">
            <v>109.951588407702</v>
          </cell>
          <cell r="AN28">
            <v>110.870623051956</v>
          </cell>
          <cell r="AO28">
            <v>111.789720477145</v>
          </cell>
        </row>
        <row r="29">
          <cell r="C29" t="str">
            <v>Hartshead-Heyrod</v>
          </cell>
          <cell r="D29" t="str">
            <v>Stalybridge GSP</v>
          </cell>
          <cell r="E29">
            <v>118</v>
          </cell>
          <cell r="F29">
            <v>3.1</v>
          </cell>
          <cell r="G29">
            <v>121.1</v>
          </cell>
          <cell r="H29">
            <v>93.2</v>
          </cell>
          <cell r="I29">
            <v>93.902096522897395</v>
          </cell>
          <cell r="J29">
            <v>93.777026642032794</v>
          </cell>
          <cell r="K29">
            <v>93.787936261776196</v>
          </cell>
          <cell r="L29">
            <v>93.9318424879704</v>
          </cell>
          <cell r="M29">
            <v>94.234114118514299</v>
          </cell>
          <cell r="N29">
            <v>94.499304000238496</v>
          </cell>
          <cell r="O29">
            <v>94.857146610310494</v>
          </cell>
          <cell r="P29">
            <v>95.248584934691095</v>
          </cell>
          <cell r="Q29">
            <v>95.764020641545997</v>
          </cell>
          <cell r="R29">
            <v>96.401364804343899</v>
          </cell>
          <cell r="S29">
            <v>97.105743350977903</v>
          </cell>
          <cell r="T29">
            <v>97.934314794639505</v>
          </cell>
          <cell r="U29">
            <v>98.912334667214097</v>
          </cell>
          <cell r="V29">
            <v>99.820301346728201</v>
          </cell>
          <cell r="W29">
            <v>100.720247099582</v>
          </cell>
          <cell r="X29">
            <v>101.592509655699</v>
          </cell>
          <cell r="Y29">
            <v>102.39578143973399</v>
          </cell>
          <cell r="Z29">
            <v>103.135341829609</v>
          </cell>
          <cell r="AA29">
            <v>103.84672958013699</v>
          </cell>
          <cell r="AB29">
            <v>104.521225820691</v>
          </cell>
          <cell r="AC29">
            <v>105.253590554545</v>
          </cell>
          <cell r="AD29">
            <v>105.941359342132</v>
          </cell>
          <cell r="AE29">
            <v>106.60961049436401</v>
          </cell>
          <cell r="AF29">
            <v>107.121099308533</v>
          </cell>
          <cell r="AG29">
            <v>107.542176076945</v>
          </cell>
          <cell r="AH29">
            <v>107.880006105329</v>
          </cell>
          <cell r="AI29">
            <v>108.142490293867</v>
          </cell>
          <cell r="AJ29">
            <v>108.334146833568</v>
          </cell>
          <cell r="AK29">
            <v>108.512077114281</v>
          </cell>
          <cell r="AL29">
            <v>108.646601638151</v>
          </cell>
          <cell r="AM29">
            <v>108.741175165808</v>
          </cell>
          <cell r="AN29">
            <v>108.796855549471</v>
          </cell>
          <cell r="AO29">
            <v>108.827037862686</v>
          </cell>
        </row>
        <row r="30">
          <cell r="C30" t="str">
            <v>Hazel Grove</v>
          </cell>
          <cell r="D30" t="str">
            <v>Bredbury GSP</v>
          </cell>
          <cell r="E30">
            <v>117</v>
          </cell>
          <cell r="F30">
            <v>0</v>
          </cell>
          <cell r="G30">
            <v>117</v>
          </cell>
          <cell r="H30">
            <v>74.180000000000007</v>
          </cell>
          <cell r="I30">
            <v>75.082379459144406</v>
          </cell>
          <cell r="J30">
            <v>75.207313168698803</v>
          </cell>
          <cell r="K30">
            <v>75.444906894863195</v>
          </cell>
          <cell r="L30">
            <v>75.833508826077903</v>
          </cell>
          <cell r="M30">
            <v>76.324636838410001</v>
          </cell>
          <cell r="N30">
            <v>76.771276594102503</v>
          </cell>
          <cell r="O30">
            <v>77.252817736837301</v>
          </cell>
          <cell r="P30">
            <v>77.805924542745004</v>
          </cell>
          <cell r="Q30">
            <v>78.508709327987603</v>
          </cell>
          <cell r="R30">
            <v>79.314983626437197</v>
          </cell>
          <cell r="S30">
            <v>80.151957711066601</v>
          </cell>
          <cell r="T30">
            <v>81.075687945720105</v>
          </cell>
          <cell r="U30">
            <v>82.138250562962099</v>
          </cell>
          <cell r="V30">
            <v>83.332826605573899</v>
          </cell>
          <cell r="W30">
            <v>84.462316314193004</v>
          </cell>
          <cell r="X30">
            <v>85.5783467931562</v>
          </cell>
          <cell r="Y30">
            <v>86.623371804781598</v>
          </cell>
          <cell r="Z30">
            <v>87.6015253514135</v>
          </cell>
          <cell r="AA30">
            <v>88.526042122085002</v>
          </cell>
          <cell r="AB30">
            <v>89.392619012814393</v>
          </cell>
          <cell r="AC30">
            <v>90.191623234091296</v>
          </cell>
          <cell r="AD30">
            <v>90.949067104988202</v>
          </cell>
          <cell r="AE30">
            <v>91.680969973606395</v>
          </cell>
          <cell r="AF30">
            <v>92.289650517918105</v>
          </cell>
          <cell r="AG30">
            <v>92.834211702912697</v>
          </cell>
          <cell r="AH30">
            <v>93.319014782404906</v>
          </cell>
          <cell r="AI30">
            <v>93.755173385258601</v>
          </cell>
          <cell r="AJ30">
            <v>94.127518684534195</v>
          </cell>
          <cell r="AK30">
            <v>94.437794404459595</v>
          </cell>
          <cell r="AL30">
            <v>94.714587629346994</v>
          </cell>
          <cell r="AM30">
            <v>94.960911571782702</v>
          </cell>
          <cell r="AN30">
            <v>95.177535079570802</v>
          </cell>
          <cell r="AO30">
            <v>95.374527235486994</v>
          </cell>
        </row>
        <row r="31">
          <cell r="C31" t="str">
            <v>Huncoat</v>
          </cell>
          <cell r="D31" t="str">
            <v>Padiham GSP</v>
          </cell>
          <cell r="E31">
            <v>117</v>
          </cell>
          <cell r="F31">
            <v>6.3</v>
          </cell>
          <cell r="G31">
            <v>123.3</v>
          </cell>
          <cell r="H31">
            <v>73.36</v>
          </cell>
          <cell r="I31">
            <v>75.481724971554499</v>
          </cell>
          <cell r="J31">
            <v>75.8731881865655</v>
          </cell>
          <cell r="K31">
            <v>76.263145333821598</v>
          </cell>
          <cell r="L31">
            <v>76.764143241173201</v>
          </cell>
          <cell r="M31">
            <v>77.336955952580894</v>
          </cell>
          <cell r="N31">
            <v>77.884903546860897</v>
          </cell>
          <cell r="O31">
            <v>78.473550382549305</v>
          </cell>
          <cell r="P31">
            <v>79.095521794320405</v>
          </cell>
          <cell r="Q31">
            <v>79.773771226797507</v>
          </cell>
          <cell r="R31">
            <v>80.524066139933893</v>
          </cell>
          <cell r="S31">
            <v>81.318905357528394</v>
          </cell>
          <cell r="T31">
            <v>82.174908610364696</v>
          </cell>
          <cell r="U31">
            <v>83.130501034735801</v>
          </cell>
          <cell r="V31">
            <v>84.011348630176499</v>
          </cell>
          <cell r="W31">
            <v>84.874363476933397</v>
          </cell>
          <cell r="X31">
            <v>85.731509940025603</v>
          </cell>
          <cell r="Y31">
            <v>86.550580036134804</v>
          </cell>
          <cell r="Z31">
            <v>87.330404693538995</v>
          </cell>
          <cell r="AA31">
            <v>88.089267309137895</v>
          </cell>
          <cell r="AB31">
            <v>88.811985842427404</v>
          </cell>
          <cell r="AC31">
            <v>89.501489120825397</v>
          </cell>
          <cell r="AD31">
            <v>90.163133469662199</v>
          </cell>
          <cell r="AE31">
            <v>90.808082048106797</v>
          </cell>
          <cell r="AF31">
            <v>91.364735578462501</v>
          </cell>
          <cell r="AG31">
            <v>91.865701301097403</v>
          </cell>
          <cell r="AH31">
            <v>92.314894957615707</v>
          </cell>
          <cell r="AI31">
            <v>92.719393974697397</v>
          </cell>
          <cell r="AJ31">
            <v>93.075845338015696</v>
          </cell>
          <cell r="AK31">
            <v>93.407635052632003</v>
          </cell>
          <cell r="AL31">
            <v>93.712489044453704</v>
          </cell>
          <cell r="AM31">
            <v>93.992959091950993</v>
          </cell>
          <cell r="AN31">
            <v>94.249257007490598</v>
          </cell>
          <cell r="AO31">
            <v>94.489883511913703</v>
          </cell>
        </row>
        <row r="32">
          <cell r="C32" t="str">
            <v>Hyde</v>
          </cell>
          <cell r="D32" t="str">
            <v>Stalybridge GSP</v>
          </cell>
          <cell r="E32">
            <v>117</v>
          </cell>
          <cell r="F32">
            <v>0.7</v>
          </cell>
          <cell r="G32">
            <v>117.7</v>
          </cell>
          <cell r="H32">
            <v>60.35</v>
          </cell>
          <cell r="I32">
            <v>60.874447818968903</v>
          </cell>
          <cell r="J32">
            <v>61.023224317335497</v>
          </cell>
          <cell r="K32">
            <v>61.265509753279801</v>
          </cell>
          <cell r="L32">
            <v>61.643852186161403</v>
          </cell>
          <cell r="M32">
            <v>62.1013165204579</v>
          </cell>
          <cell r="N32">
            <v>62.547280485320798</v>
          </cell>
          <cell r="O32">
            <v>63.038728549454198</v>
          </cell>
          <cell r="P32">
            <v>63.544815749961103</v>
          </cell>
          <cell r="Q32">
            <v>64.157072633255396</v>
          </cell>
          <cell r="R32">
            <v>64.832399290885405</v>
          </cell>
          <cell r="S32">
            <v>65.553341923750807</v>
          </cell>
          <cell r="T32">
            <v>66.358673934702594</v>
          </cell>
          <cell r="U32">
            <v>67.264533418493599</v>
          </cell>
          <cell r="V32">
            <v>68.158878105528004</v>
          </cell>
          <cell r="W32">
            <v>69.041022658318397</v>
          </cell>
          <cell r="X32">
            <v>69.903574309389896</v>
          </cell>
          <cell r="Y32">
            <v>70.719482614264706</v>
          </cell>
          <cell r="Z32">
            <v>71.4925812993216</v>
          </cell>
          <cell r="AA32">
            <v>72.2459129244276</v>
          </cell>
          <cell r="AB32">
            <v>72.956410226108602</v>
          </cell>
          <cell r="AC32">
            <v>73.6259481467374</v>
          </cell>
          <cell r="AD32">
            <v>74.269744272729397</v>
          </cell>
          <cell r="AE32">
            <v>74.902456270547404</v>
          </cell>
          <cell r="AF32">
            <v>75.442516045896298</v>
          </cell>
          <cell r="AG32">
            <v>75.926149720265002</v>
          </cell>
          <cell r="AH32">
            <v>76.358577334741099</v>
          </cell>
          <cell r="AI32">
            <v>76.745800827673605</v>
          </cell>
          <cell r="AJ32">
            <v>77.087756493983505</v>
          </cell>
          <cell r="AK32">
            <v>77.416551760807494</v>
          </cell>
          <cell r="AL32">
            <v>77.719429048032694</v>
          </cell>
          <cell r="AM32">
            <v>77.9990681579133</v>
          </cell>
          <cell r="AN32">
            <v>78.2572532123272</v>
          </cell>
          <cell r="AO32">
            <v>78.501806346110698</v>
          </cell>
        </row>
        <row r="33">
          <cell r="C33" t="str">
            <v>Kendal (Parkside Rd)</v>
          </cell>
          <cell r="D33" t="str">
            <v>Harker ENWL SGTs 1 2 3A 4 / Hutton GSP GROUP</v>
          </cell>
          <cell r="E33">
            <v>117</v>
          </cell>
          <cell r="F33">
            <v>11.9</v>
          </cell>
          <cell r="G33">
            <v>128.9</v>
          </cell>
          <cell r="H33">
            <v>98.05</v>
          </cell>
          <cell r="I33">
            <v>100.41977493757101</v>
          </cell>
          <cell r="J33">
            <v>100.92208374102501</v>
          </cell>
          <cell r="K33">
            <v>101.324130910867</v>
          </cell>
          <cell r="L33">
            <v>101.796297238924</v>
          </cell>
          <cell r="M33">
            <v>102.393414186786</v>
          </cell>
          <cell r="N33">
            <v>102.82892907109699</v>
          </cell>
          <cell r="O33">
            <v>103.261569400101</v>
          </cell>
          <cell r="P33">
            <v>103.62178589783301</v>
          </cell>
          <cell r="Q33">
            <v>104.013333571411</v>
          </cell>
          <cell r="R33">
            <v>104.655381583158</v>
          </cell>
          <cell r="S33">
            <v>105.878588969353</v>
          </cell>
          <cell r="T33">
            <v>107.20911218711301</v>
          </cell>
          <cell r="U33">
            <v>108.695148117206</v>
          </cell>
          <cell r="V33">
            <v>110.004317204857</v>
          </cell>
          <cell r="W33">
            <v>111.279196923718</v>
          </cell>
          <cell r="X33">
            <v>112.505504718917</v>
          </cell>
          <cell r="Y33">
            <v>113.66210323412901</v>
          </cell>
          <cell r="Z33">
            <v>114.756507436094</v>
          </cell>
          <cell r="AA33">
            <v>115.816492218051</v>
          </cell>
          <cell r="AB33">
            <v>116.822652926115</v>
          </cell>
          <cell r="AC33">
            <v>117.83654392050801</v>
          </cell>
          <cell r="AD33">
            <v>118.831142875769</v>
          </cell>
          <cell r="AE33">
            <v>119.81204870610701</v>
          </cell>
          <cell r="AF33">
            <v>120.676055503208</v>
          </cell>
          <cell r="AG33">
            <v>121.472874672706</v>
          </cell>
          <cell r="AH33">
            <v>122.210302855593</v>
          </cell>
          <cell r="AI33">
            <v>122.89075558805099</v>
          </cell>
          <cell r="AJ33">
            <v>123.504157602693</v>
          </cell>
          <cell r="AK33">
            <v>124.06497703286099</v>
          </cell>
          <cell r="AL33">
            <v>124.589948133479</v>
          </cell>
          <cell r="AM33">
            <v>125.08121709296501</v>
          </cell>
          <cell r="AN33">
            <v>125.54160571183699</v>
          </cell>
          <cell r="AO33">
            <v>125.980835891886</v>
          </cell>
        </row>
        <row r="34">
          <cell r="C34" t="str">
            <v>Lancaster</v>
          </cell>
          <cell r="D34" t="str">
            <v>Heysham GSP</v>
          </cell>
          <cell r="E34">
            <v>135</v>
          </cell>
          <cell r="F34">
            <v>7.5</v>
          </cell>
          <cell r="G34">
            <v>142.5</v>
          </cell>
          <cell r="H34">
            <v>104.04</v>
          </cell>
          <cell r="I34">
            <v>106.23209463378301</v>
          </cell>
          <cell r="J34">
            <v>106.910589468918</v>
          </cell>
          <cell r="K34">
            <v>107.637861468918</v>
          </cell>
          <cell r="L34">
            <v>108.54680766891801</v>
          </cell>
          <cell r="M34">
            <v>109.567846068918</v>
          </cell>
          <cell r="N34">
            <v>110.55784396891799</v>
          </cell>
          <cell r="O34">
            <v>111.636295768918</v>
          </cell>
          <cell r="P34">
            <v>112.757598968918</v>
          </cell>
          <cell r="Q34">
            <v>114.03456206891801</v>
          </cell>
          <cell r="R34">
            <v>115.404213668918</v>
          </cell>
          <cell r="S34">
            <v>116.839172368918</v>
          </cell>
          <cell r="T34">
            <v>118.38204186891799</v>
          </cell>
          <cell r="U34">
            <v>120.112469368918</v>
          </cell>
          <cell r="V34">
            <v>121.867203868918</v>
          </cell>
          <cell r="W34">
            <v>123.576442468918</v>
          </cell>
          <cell r="X34">
            <v>125.224851768918</v>
          </cell>
          <cell r="Y34">
            <v>126.766358468918</v>
          </cell>
          <cell r="Z34">
            <v>128.237576668918</v>
          </cell>
          <cell r="AA34">
            <v>129.695732568918</v>
          </cell>
          <cell r="AB34">
            <v>131.08989056891801</v>
          </cell>
          <cell r="AC34">
            <v>132.40916136891801</v>
          </cell>
          <cell r="AD34">
            <v>133.67723446891799</v>
          </cell>
          <cell r="AE34">
            <v>134.91736726891801</v>
          </cell>
          <cell r="AF34">
            <v>136.00054756891799</v>
          </cell>
          <cell r="AG34">
            <v>136.982353068918</v>
          </cell>
          <cell r="AH34">
            <v>137.87215496891801</v>
          </cell>
          <cell r="AI34">
            <v>138.681597868918</v>
          </cell>
          <cell r="AJ34">
            <v>139.397487068918</v>
          </cell>
          <cell r="AK34">
            <v>140.04987486891801</v>
          </cell>
          <cell r="AL34">
            <v>140.648007868918</v>
          </cell>
          <cell r="AM34">
            <v>141.19573906891799</v>
          </cell>
          <cell r="AN34">
            <v>141.69733186891801</v>
          </cell>
          <cell r="AO34">
            <v>142.165681368918</v>
          </cell>
        </row>
        <row r="35">
          <cell r="C35" t="str">
            <v>Leyland</v>
          </cell>
          <cell r="D35" t="str">
            <v>Penwortham West GSP / Stanah GSP GROUP</v>
          </cell>
          <cell r="E35">
            <v>117</v>
          </cell>
          <cell r="F35">
            <v>5.6</v>
          </cell>
          <cell r="G35">
            <v>122.6</v>
          </cell>
          <cell r="H35">
            <v>85.98</v>
          </cell>
          <cell r="I35">
            <v>89.449379494823603</v>
          </cell>
          <cell r="J35">
            <v>90.311805558151804</v>
          </cell>
          <cell r="K35">
            <v>91.140424821687901</v>
          </cell>
          <cell r="L35">
            <v>92.147178174594302</v>
          </cell>
          <cell r="M35">
            <v>93.328062926939594</v>
          </cell>
          <cell r="N35">
            <v>94.421090355153098</v>
          </cell>
          <cell r="O35">
            <v>95.560640949324196</v>
          </cell>
          <cell r="P35">
            <v>96.692757620422</v>
          </cell>
          <cell r="Q35">
            <v>97.9299894831138</v>
          </cell>
          <cell r="R35">
            <v>99.244402112720493</v>
          </cell>
          <cell r="S35">
            <v>100.594069945195</v>
          </cell>
          <cell r="T35">
            <v>102.04181052735601</v>
          </cell>
          <cell r="U35">
            <v>103.635561791303</v>
          </cell>
          <cell r="V35">
            <v>105.29425624905799</v>
          </cell>
          <cell r="W35">
            <v>106.915972060594</v>
          </cell>
          <cell r="X35">
            <v>108.484689554889</v>
          </cell>
          <cell r="Y35">
            <v>109.96810879198399</v>
          </cell>
          <cell r="Z35">
            <v>111.36814707717799</v>
          </cell>
          <cell r="AA35">
            <v>112.74243632561701</v>
          </cell>
          <cell r="AB35">
            <v>114.04661424647399</v>
          </cell>
          <cell r="AC35">
            <v>115.281120967017</v>
          </cell>
          <cell r="AD35">
            <v>116.477520222862</v>
          </cell>
          <cell r="AE35">
            <v>117.661555550505</v>
          </cell>
          <cell r="AF35">
            <v>118.753133270021</v>
          </cell>
          <cell r="AG35">
            <v>119.78774979470001</v>
          </cell>
          <cell r="AH35">
            <v>120.77409815650699</v>
          </cell>
          <cell r="AI35">
            <v>121.717971750141</v>
          </cell>
          <cell r="AJ35">
            <v>122.610326178618</v>
          </cell>
          <cell r="AK35">
            <v>123.476599153016</v>
          </cell>
          <cell r="AL35">
            <v>124.32278749993399</v>
          </cell>
          <cell r="AM35">
            <v>125.153081424799</v>
          </cell>
          <cell r="AN35">
            <v>125.973745974148</v>
          </cell>
          <cell r="AO35">
            <v>126.791088084428</v>
          </cell>
        </row>
        <row r="36">
          <cell r="C36" t="str">
            <v>Longsight</v>
          </cell>
          <cell r="D36" t="str">
            <v>Bredbury GSP</v>
          </cell>
          <cell r="E36">
            <v>117</v>
          </cell>
          <cell r="F36">
            <v>0</v>
          </cell>
          <cell r="G36">
            <v>117</v>
          </cell>
          <cell r="H36">
            <v>76.040000000000006</v>
          </cell>
          <cell r="I36">
            <v>78.179680690622206</v>
          </cell>
          <cell r="J36">
            <v>80.181408392047999</v>
          </cell>
          <cell r="K36">
            <v>82.742746465667494</v>
          </cell>
          <cell r="L36">
            <v>85.446139861465895</v>
          </cell>
          <cell r="M36">
            <v>87.765801956145296</v>
          </cell>
          <cell r="N36">
            <v>88.984588791734595</v>
          </cell>
          <cell r="O36">
            <v>90.151048218763805</v>
          </cell>
          <cell r="P36">
            <v>91.411567096102402</v>
          </cell>
          <cell r="Q36">
            <v>92.708329117147699</v>
          </cell>
          <cell r="R36">
            <v>94.041783577445898</v>
          </cell>
          <cell r="S36">
            <v>95.395057023879801</v>
          </cell>
          <cell r="T36">
            <v>96.801022459463397</v>
          </cell>
          <cell r="U36">
            <v>98.269398091167005</v>
          </cell>
          <cell r="V36">
            <v>99.803371766336198</v>
          </cell>
          <cell r="W36">
            <v>101.251415597855</v>
          </cell>
          <cell r="X36">
            <v>102.67532089969001</v>
          </cell>
          <cell r="Y36">
            <v>104.05961474054</v>
          </cell>
          <cell r="Z36">
            <v>105.412400642386</v>
          </cell>
          <cell r="AA36">
            <v>106.749664516102</v>
          </cell>
          <cell r="AB36">
            <v>108.059630931124</v>
          </cell>
          <cell r="AC36">
            <v>109.333881924702</v>
          </cell>
          <cell r="AD36">
            <v>110.592422416131</v>
          </cell>
          <cell r="AE36">
            <v>111.846264526864</v>
          </cell>
          <cell r="AF36">
            <v>113.011357460333</v>
          </cell>
          <cell r="AG36">
            <v>114.129732846211</v>
          </cell>
          <cell r="AH36">
            <v>115.208129525434</v>
          </cell>
          <cell r="AI36">
            <v>116.24850271896899</v>
          </cell>
          <cell r="AJ36">
            <v>117.26459659349599</v>
          </cell>
          <cell r="AK36">
            <v>118.298977309393</v>
          </cell>
          <cell r="AL36">
            <v>119.317127871094</v>
          </cell>
          <cell r="AM36">
            <v>120.32119105701901</v>
          </cell>
          <cell r="AN36">
            <v>121.314742840853</v>
          </cell>
          <cell r="AO36">
            <v>122.303388679028</v>
          </cell>
        </row>
        <row r="37">
          <cell r="C37" t="str">
            <v>Lower Darwen</v>
          </cell>
          <cell r="D37" t="str">
            <v>Penwortham East GSP / Rochdale SGT 1 GROUP</v>
          </cell>
          <cell r="E37">
            <v>85</v>
          </cell>
          <cell r="F37">
            <v>0</v>
          </cell>
          <cell r="G37">
            <v>85</v>
          </cell>
          <cell r="H37">
            <v>80.78</v>
          </cell>
          <cell r="I37">
            <v>82.993107931480793</v>
          </cell>
          <cell r="J37">
            <v>83.520118298019099</v>
          </cell>
          <cell r="K37">
            <v>84.055583482410796</v>
          </cell>
          <cell r="L37">
            <v>84.731063383304004</v>
          </cell>
          <cell r="M37">
            <v>85.558206587168598</v>
          </cell>
          <cell r="N37">
            <v>86.288930560101704</v>
          </cell>
          <cell r="O37">
            <v>87.059908478586607</v>
          </cell>
          <cell r="P37">
            <v>87.885006251345601</v>
          </cell>
          <cell r="Q37">
            <v>88.779044458211203</v>
          </cell>
          <cell r="R37">
            <v>89.745809659240606</v>
          </cell>
          <cell r="S37">
            <v>90.736345114509305</v>
          </cell>
          <cell r="T37">
            <v>91.787703209044693</v>
          </cell>
          <cell r="U37">
            <v>92.931448867675797</v>
          </cell>
          <cell r="V37">
            <v>94.033459630629693</v>
          </cell>
          <cell r="W37">
            <v>95.142183745795705</v>
          </cell>
          <cell r="X37">
            <v>96.235595158117405</v>
          </cell>
          <cell r="Y37">
            <v>97.282539772963304</v>
          </cell>
          <cell r="Z37">
            <v>98.2918024256671</v>
          </cell>
          <cell r="AA37">
            <v>99.283638681095596</v>
          </cell>
          <cell r="AB37">
            <v>100.24231211269201</v>
          </cell>
          <cell r="AC37">
            <v>101.16235517659599</v>
          </cell>
          <cell r="AD37">
            <v>102.055229191387</v>
          </cell>
          <cell r="AE37">
            <v>102.938308279569</v>
          </cell>
          <cell r="AF37">
            <v>103.738490388163</v>
          </cell>
          <cell r="AG37">
            <v>104.487482682882</v>
          </cell>
          <cell r="AH37">
            <v>105.19017900746999</v>
          </cell>
          <cell r="AI37">
            <v>105.852944552973</v>
          </cell>
          <cell r="AJ37">
            <v>106.47587121523</v>
          </cell>
          <cell r="AK37">
            <v>107.10272791071399</v>
          </cell>
          <cell r="AL37">
            <v>107.710335240446</v>
          </cell>
          <cell r="AM37">
            <v>108.301177062645</v>
          </cell>
          <cell r="AN37">
            <v>108.876291395596</v>
          </cell>
          <cell r="AO37">
            <v>109.443891662242</v>
          </cell>
        </row>
        <row r="38">
          <cell r="C38" t="str">
            <v>Lytham</v>
          </cell>
          <cell r="D38" t="str">
            <v>Penwortham West GSP / Stanah GSP GROUP</v>
          </cell>
          <cell r="E38">
            <v>58.5</v>
          </cell>
          <cell r="F38">
            <v>0</v>
          </cell>
          <cell r="G38">
            <v>58.5</v>
          </cell>
          <cell r="H38">
            <v>33.82</v>
          </cell>
          <cell r="I38">
            <v>34.8037925617121</v>
          </cell>
          <cell r="J38">
            <v>35.083931608734403</v>
          </cell>
          <cell r="K38">
            <v>35.383036268734401</v>
          </cell>
          <cell r="L38">
            <v>35.7635064887344</v>
          </cell>
          <cell r="M38">
            <v>36.181880838734401</v>
          </cell>
          <cell r="N38">
            <v>36.5968188387344</v>
          </cell>
          <cell r="O38">
            <v>37.037345038734401</v>
          </cell>
          <cell r="P38">
            <v>37.495847738734398</v>
          </cell>
          <cell r="Q38">
            <v>37.9978957487344</v>
          </cell>
          <cell r="R38">
            <v>38.5367550587344</v>
          </cell>
          <cell r="S38">
            <v>39.098061258734397</v>
          </cell>
          <cell r="T38">
            <v>39.704814058734399</v>
          </cell>
          <cell r="U38">
            <v>40.401371638734403</v>
          </cell>
          <cell r="V38">
            <v>41.131076248734402</v>
          </cell>
          <cell r="W38">
            <v>41.833652578734402</v>
          </cell>
          <cell r="X38">
            <v>42.514993768734399</v>
          </cell>
          <cell r="Y38">
            <v>43.144406318734397</v>
          </cell>
          <cell r="Z38">
            <v>43.733749738734403</v>
          </cell>
          <cell r="AA38">
            <v>44.303183338734399</v>
          </cell>
          <cell r="AB38">
            <v>44.832273148734402</v>
          </cell>
          <cell r="AC38">
            <v>45.318283618734398</v>
          </cell>
          <cell r="AD38">
            <v>45.772557018734403</v>
          </cell>
          <cell r="AE38">
            <v>46.216533298734397</v>
          </cell>
          <cell r="AF38">
            <v>46.601494208734401</v>
          </cell>
          <cell r="AG38">
            <v>46.948316048734398</v>
          </cell>
          <cell r="AH38">
            <v>47.260257728734402</v>
          </cell>
          <cell r="AI38">
            <v>47.543944878734401</v>
          </cell>
          <cell r="AJ38">
            <v>47.789462598734403</v>
          </cell>
          <cell r="AK38">
            <v>48.000075768734398</v>
          </cell>
          <cell r="AL38">
            <v>48.189222438734397</v>
          </cell>
          <cell r="AM38">
            <v>48.358219118734397</v>
          </cell>
          <cell r="AN38">
            <v>48.508598828734399</v>
          </cell>
          <cell r="AO38">
            <v>48.645568848734399</v>
          </cell>
        </row>
        <row r="39">
          <cell r="C39" t="str">
            <v>Moss Nook</v>
          </cell>
          <cell r="D39" t="str">
            <v>South Manchester GSP</v>
          </cell>
          <cell r="E39">
            <v>146</v>
          </cell>
          <cell r="F39">
            <v>2.2000000000000002</v>
          </cell>
          <cell r="G39">
            <v>148.19999999999999</v>
          </cell>
          <cell r="H39">
            <v>108.48</v>
          </cell>
          <cell r="I39">
            <v>111.47097505354201</v>
          </cell>
          <cell r="J39">
            <v>112.377470491945</v>
          </cell>
          <cell r="K39">
            <v>113.293659981193</v>
          </cell>
          <cell r="L39">
            <v>114.40873606306999</v>
          </cell>
          <cell r="M39">
            <v>115.66626448795</v>
          </cell>
          <cell r="N39">
            <v>116.86839780252799</v>
          </cell>
          <cell r="O39">
            <v>118.133416577437</v>
          </cell>
          <cell r="P39">
            <v>119.414842056849</v>
          </cell>
          <cell r="Q39">
            <v>120.804143755311</v>
          </cell>
          <cell r="R39">
            <v>122.26367320418299</v>
          </cell>
          <cell r="S39">
            <v>123.758795812649</v>
          </cell>
          <cell r="T39">
            <v>125.349264408846</v>
          </cell>
          <cell r="U39">
            <v>127.076652272266</v>
          </cell>
          <cell r="V39">
            <v>128.84587874291</v>
          </cell>
          <cell r="W39">
            <v>130.541114040926</v>
          </cell>
          <cell r="X39">
            <v>132.16747638889899</v>
          </cell>
          <cell r="Y39">
            <v>133.69174330942101</v>
          </cell>
          <cell r="Z39">
            <v>135.12410658485101</v>
          </cell>
          <cell r="AA39">
            <v>136.502509628778</v>
          </cell>
          <cell r="AB39">
            <v>137.83826267826601</v>
          </cell>
          <cell r="AC39">
            <v>139.159914096184</v>
          </cell>
          <cell r="AD39">
            <v>140.430933700542</v>
          </cell>
          <cell r="AE39">
            <v>141.66931490238801</v>
          </cell>
          <cell r="AF39">
            <v>142.78744279737401</v>
          </cell>
          <cell r="AG39">
            <v>143.83981937894299</v>
          </cell>
          <cell r="AH39">
            <v>144.83464870109299</v>
          </cell>
          <cell r="AI39">
            <v>145.778092449236</v>
          </cell>
          <cell r="AJ39">
            <v>146.673169671268</v>
          </cell>
          <cell r="AK39">
            <v>147.556784504154</v>
          </cell>
          <cell r="AL39">
            <v>148.41328572073499</v>
          </cell>
          <cell r="AM39">
            <v>149.24583537226999</v>
          </cell>
          <cell r="AN39">
            <v>150.05803791838801</v>
          </cell>
          <cell r="AO39">
            <v>150.85930767978101</v>
          </cell>
        </row>
        <row r="40">
          <cell r="C40" t="str">
            <v>Moss Nook Primary</v>
          </cell>
          <cell r="D40" t="str">
            <v>South Manchester GSP</v>
          </cell>
          <cell r="E40">
            <v>32</v>
          </cell>
          <cell r="F40">
            <v>6.7</v>
          </cell>
          <cell r="G40">
            <v>38.700000000000003</v>
          </cell>
          <cell r="H40">
            <v>19.96</v>
          </cell>
          <cell r="I40">
            <v>22.002768131661</v>
          </cell>
          <cell r="J40">
            <v>22.184779525431601</v>
          </cell>
          <cell r="K40">
            <v>22.187045920726899</v>
          </cell>
          <cell r="L40">
            <v>22.213303469804998</v>
          </cell>
          <cell r="M40">
            <v>22.265200103480399</v>
          </cell>
          <cell r="N40">
            <v>22.3033558985443</v>
          </cell>
          <cell r="O40">
            <v>22.348030435873</v>
          </cell>
          <cell r="P40">
            <v>22.395752617519101</v>
          </cell>
          <cell r="Q40">
            <v>22.4578698960451</v>
          </cell>
          <cell r="R40">
            <v>22.530167413529298</v>
          </cell>
          <cell r="S40">
            <v>22.605821771484798</v>
          </cell>
          <cell r="T40">
            <v>22.693223297339699</v>
          </cell>
          <cell r="U40">
            <v>22.8005332083114</v>
          </cell>
          <cell r="V40">
            <v>22.917472730314699</v>
          </cell>
          <cell r="W40">
            <v>23.031130077539899</v>
          </cell>
          <cell r="X40">
            <v>23.139822231376201</v>
          </cell>
          <cell r="Y40">
            <v>23.238806190949798</v>
          </cell>
          <cell r="Z40">
            <v>23.328726244445399</v>
          </cell>
          <cell r="AA40">
            <v>23.4149812702891</v>
          </cell>
          <cell r="AB40">
            <v>23.4933075543114</v>
          </cell>
          <cell r="AC40">
            <v>23.562336682511202</v>
          </cell>
          <cell r="AD40">
            <v>23.625912767145699</v>
          </cell>
          <cell r="AE40">
            <v>23.6860366224773</v>
          </cell>
          <cell r="AF40">
            <v>23.732018745816699</v>
          </cell>
          <cell r="AG40">
            <v>23.769446548633901</v>
          </cell>
          <cell r="AH40">
            <v>23.798972014593499</v>
          </cell>
          <cell r="AI40">
            <v>23.822005797098299</v>
          </cell>
          <cell r="AJ40">
            <v>23.837628225915999</v>
          </cell>
          <cell r="AK40">
            <v>23.849871058928301</v>
          </cell>
          <cell r="AL40">
            <v>23.858197004849099</v>
          </cell>
          <cell r="AM40">
            <v>23.863010092759101</v>
          </cell>
          <cell r="AN40">
            <v>23.864368151688701</v>
          </cell>
          <cell r="AO40">
            <v>23.863716536441402</v>
          </cell>
        </row>
        <row r="41">
          <cell r="C41" t="str">
            <v>Nelson</v>
          </cell>
          <cell r="D41" t="str">
            <v>Padiham GSP</v>
          </cell>
          <cell r="E41">
            <v>68.599999999999994</v>
          </cell>
          <cell r="F41">
            <v>0.1</v>
          </cell>
          <cell r="G41">
            <v>68.7</v>
          </cell>
          <cell r="H41">
            <v>65.23</v>
          </cell>
          <cell r="I41">
            <v>66.034717873634705</v>
          </cell>
          <cell r="J41">
            <v>66.305958022722194</v>
          </cell>
          <cell r="K41">
            <v>66.603707799105806</v>
          </cell>
          <cell r="L41">
            <v>66.865866049664902</v>
          </cell>
          <cell r="M41">
            <v>67.310458412409005</v>
          </cell>
          <cell r="N41">
            <v>67.648825061602693</v>
          </cell>
          <cell r="O41">
            <v>68.127821384522093</v>
          </cell>
          <cell r="P41">
            <v>68.472110147619802</v>
          </cell>
          <cell r="Q41">
            <v>68.878855396066399</v>
          </cell>
          <cell r="R41">
            <v>69.363680613218904</v>
          </cell>
          <cell r="S41">
            <v>69.859956203077999</v>
          </cell>
          <cell r="T41">
            <v>70.394774494333404</v>
          </cell>
          <cell r="U41">
            <v>70.9930149366335</v>
          </cell>
          <cell r="V41">
            <v>71.562143940590005</v>
          </cell>
          <cell r="W41">
            <v>72.138639577558905</v>
          </cell>
          <cell r="X41">
            <v>72.716238146683494</v>
          </cell>
          <cell r="Y41">
            <v>73.274281797508806</v>
          </cell>
          <cell r="Z41">
            <v>73.815955623091995</v>
          </cell>
          <cell r="AA41">
            <v>74.356370644518194</v>
          </cell>
          <cell r="AB41">
            <v>74.884511157235195</v>
          </cell>
          <cell r="AC41">
            <v>75.398316746744101</v>
          </cell>
          <cell r="AD41">
            <v>75.900374500389603</v>
          </cell>
          <cell r="AE41">
            <v>76.404386773440805</v>
          </cell>
          <cell r="AF41">
            <v>76.857304537474306</v>
          </cell>
          <cell r="AG41">
            <v>77.281161877185198</v>
          </cell>
          <cell r="AH41">
            <v>77.677462742375297</v>
          </cell>
          <cell r="AI41">
            <v>78.051401947242994</v>
          </cell>
          <cell r="AJ41">
            <v>78.3941664313286</v>
          </cell>
          <cell r="AK41">
            <v>78.713538131276195</v>
          </cell>
          <cell r="AL41">
            <v>79.323530659468901</v>
          </cell>
          <cell r="AM41">
            <v>79.911875353680998</v>
          </cell>
          <cell r="AN41">
            <v>80.470190682574298</v>
          </cell>
          <cell r="AO41">
            <v>81.007508454130402</v>
          </cell>
        </row>
        <row r="42">
          <cell r="C42" t="str">
            <v>New Mills</v>
          </cell>
          <cell r="D42" t="str">
            <v>Stalybridge GSP</v>
          </cell>
          <cell r="E42">
            <v>58.5</v>
          </cell>
          <cell r="F42">
            <v>0.7</v>
          </cell>
          <cell r="G42">
            <v>59.2</v>
          </cell>
          <cell r="H42">
            <v>33.81</v>
          </cell>
          <cell r="I42">
            <v>34.930481785029002</v>
          </cell>
          <cell r="J42">
            <v>35.291869205940202</v>
          </cell>
          <cell r="K42">
            <v>35.647438241108503</v>
          </cell>
          <cell r="L42">
            <v>36.183859433026299</v>
          </cell>
          <cell r="M42">
            <v>36.563682837448503</v>
          </cell>
          <cell r="N42">
            <v>37.0240252215388</v>
          </cell>
          <cell r="O42">
            <v>37.504081222840703</v>
          </cell>
          <cell r="P42">
            <v>37.986784276432097</v>
          </cell>
          <cell r="Q42">
            <v>38.492771699405601</v>
          </cell>
          <cell r="R42">
            <v>39.022519890769402</v>
          </cell>
          <cell r="S42">
            <v>39.561161886589503</v>
          </cell>
          <cell r="T42">
            <v>40.135350080201498</v>
          </cell>
          <cell r="U42">
            <v>40.749901229994599</v>
          </cell>
          <cell r="V42">
            <v>41.377566422822099</v>
          </cell>
          <cell r="W42">
            <v>41.991761827441302</v>
          </cell>
          <cell r="X42">
            <v>42.583902574429501</v>
          </cell>
          <cell r="Y42">
            <v>43.144378625488898</v>
          </cell>
          <cell r="Z42">
            <v>43.674725632563799</v>
          </cell>
          <cell r="AA42">
            <v>44.185195126589598</v>
          </cell>
          <cell r="AB42">
            <v>44.667377801259903</v>
          </cell>
          <cell r="AC42">
            <v>45.124318713215999</v>
          </cell>
          <cell r="AD42">
            <v>45.565359453884803</v>
          </cell>
          <cell r="AE42">
            <v>45.9946423101959</v>
          </cell>
          <cell r="AF42">
            <v>46.3855363859455</v>
          </cell>
          <cell r="AG42">
            <v>46.753830422803603</v>
          </cell>
          <cell r="AH42">
            <v>47.101827295443798</v>
          </cell>
          <cell r="AI42">
            <v>47.429293456962597</v>
          </cell>
          <cell r="AJ42">
            <v>47.736477891284203</v>
          </cell>
          <cell r="AK42">
            <v>48.031966052362499</v>
          </cell>
          <cell r="AL42">
            <v>48.319131972570297</v>
          </cell>
          <cell r="AM42">
            <v>48.599053427785499</v>
          </cell>
          <cell r="AN42">
            <v>48.872323241512902</v>
          </cell>
          <cell r="AO42">
            <v>49.142438760786</v>
          </cell>
        </row>
        <row r="43">
          <cell r="C43" t="str">
            <v>Orrell</v>
          </cell>
          <cell r="D43" t="str">
            <v>Washway Farm GSP / Kirkby GSP GROUP</v>
          </cell>
          <cell r="E43">
            <v>78</v>
          </cell>
          <cell r="F43">
            <v>4.2</v>
          </cell>
          <cell r="G43">
            <v>82.2</v>
          </cell>
          <cell r="H43">
            <v>43.17</v>
          </cell>
          <cell r="I43">
            <v>44.067327700036898</v>
          </cell>
          <cell r="J43">
            <v>44.334954769572498</v>
          </cell>
          <cell r="K43">
            <v>44.638636616709697</v>
          </cell>
          <cell r="L43">
            <v>45.014271942817899</v>
          </cell>
          <cell r="M43">
            <v>45.461586060767601</v>
          </cell>
          <cell r="N43">
            <v>45.8471954865268</v>
          </cell>
          <cell r="O43">
            <v>46.2630273094112</v>
          </cell>
          <cell r="P43">
            <v>46.672046208871599</v>
          </cell>
          <cell r="Q43">
            <v>47.112300427564101</v>
          </cell>
          <cell r="R43">
            <v>47.581808393086</v>
          </cell>
          <cell r="S43">
            <v>48.059565498411402</v>
          </cell>
          <cell r="T43">
            <v>48.567668873540498</v>
          </cell>
          <cell r="U43">
            <v>49.141667303181499</v>
          </cell>
          <cell r="V43">
            <v>49.786663472502298</v>
          </cell>
          <cell r="W43">
            <v>50.422943831447</v>
          </cell>
          <cell r="X43">
            <v>51.049027681336902</v>
          </cell>
          <cell r="Y43">
            <v>51.644436000305497</v>
          </cell>
          <cell r="Z43">
            <v>52.207689882784202</v>
          </cell>
          <cell r="AA43">
            <v>52.761305097093697</v>
          </cell>
          <cell r="AB43">
            <v>53.285419623864499</v>
          </cell>
          <cell r="AC43">
            <v>53.777942086078198</v>
          </cell>
          <cell r="AD43">
            <v>54.251584003071102</v>
          </cell>
          <cell r="AE43">
            <v>54.712080869561603</v>
          </cell>
          <cell r="AF43">
            <v>55.106193142370898</v>
          </cell>
          <cell r="AG43">
            <v>55.4591081372294</v>
          </cell>
          <cell r="AH43">
            <v>55.773153526723497</v>
          </cell>
          <cell r="AI43">
            <v>56.055660440660802</v>
          </cell>
          <cell r="AJ43">
            <v>56.293376079305297</v>
          </cell>
          <cell r="AK43">
            <v>56.484318183194297</v>
          </cell>
          <cell r="AL43">
            <v>56.653527560384198</v>
          </cell>
          <cell r="AM43">
            <v>56.803277654438503</v>
          </cell>
          <cell r="AN43">
            <v>56.933146847164302</v>
          </cell>
          <cell r="AO43">
            <v>57.050008087864498</v>
          </cell>
        </row>
        <row r="44">
          <cell r="C44" t="str">
            <v>Padiham</v>
          </cell>
          <cell r="D44" t="str">
            <v>Padiham GSP</v>
          </cell>
          <cell r="E44">
            <v>103.5</v>
          </cell>
          <cell r="F44">
            <v>0.5</v>
          </cell>
          <cell r="G44">
            <v>104</v>
          </cell>
          <cell r="H44">
            <v>75.900000000000006</v>
          </cell>
          <cell r="I44">
            <v>78.111296693412797</v>
          </cell>
          <cell r="J44">
            <v>78.298232375968396</v>
          </cell>
          <cell r="K44">
            <v>78.484034631959702</v>
          </cell>
          <cell r="L44">
            <v>78.914407783636904</v>
          </cell>
          <cell r="M44">
            <v>79.250462309528501</v>
          </cell>
          <cell r="N44">
            <v>79.698980436654907</v>
          </cell>
          <cell r="O44">
            <v>80.001007528867106</v>
          </cell>
          <cell r="P44">
            <v>80.446656154059099</v>
          </cell>
          <cell r="Q44">
            <v>80.980820671735501</v>
          </cell>
          <cell r="R44">
            <v>81.528721488990797</v>
          </cell>
          <cell r="S44">
            <v>82.123653800207094</v>
          </cell>
          <cell r="T44">
            <v>82.839862624757103</v>
          </cell>
          <cell r="U44">
            <v>83.655152252213199</v>
          </cell>
          <cell r="V44">
            <v>84.378947399898905</v>
          </cell>
          <cell r="W44">
            <v>85.101756717355102</v>
          </cell>
          <cell r="X44">
            <v>85.785001247674202</v>
          </cell>
          <cell r="Y44">
            <v>86.423892376552601</v>
          </cell>
          <cell r="Z44">
            <v>87.024073866366393</v>
          </cell>
          <cell r="AA44">
            <v>87.594678422982696</v>
          </cell>
          <cell r="AB44">
            <v>88.129436385129296</v>
          </cell>
          <cell r="AC44">
            <v>88.6330610479244</v>
          </cell>
          <cell r="AD44">
            <v>89.181694808718404</v>
          </cell>
          <cell r="AE44">
            <v>89.734298569467498</v>
          </cell>
          <cell r="AF44">
            <v>90.239985388837098</v>
          </cell>
          <cell r="AG44">
            <v>90.718500120173005</v>
          </cell>
          <cell r="AH44">
            <v>91.174180232604797</v>
          </cell>
          <cell r="AI44">
            <v>91.607520650834701</v>
          </cell>
          <cell r="AJ44">
            <v>92.010046187121802</v>
          </cell>
          <cell r="AK44">
            <v>92.395522411686002</v>
          </cell>
          <cell r="AL44">
            <v>92.769731382879002</v>
          </cell>
          <cell r="AM44">
            <v>93.133954389822307</v>
          </cell>
          <cell r="AN44">
            <v>93.490627039228102</v>
          </cell>
          <cell r="AO44">
            <v>93.843685345256304</v>
          </cell>
        </row>
        <row r="45">
          <cell r="C45" t="str">
            <v>Peel</v>
          </cell>
          <cell r="D45" t="str">
            <v>Penwortham West GSP / Stanah GSP GROUP</v>
          </cell>
          <cell r="E45">
            <v>58.5</v>
          </cell>
          <cell r="F45">
            <v>5.2</v>
          </cell>
          <cell r="G45">
            <v>63.7</v>
          </cell>
          <cell r="H45">
            <v>45.25</v>
          </cell>
          <cell r="I45">
            <v>45.519264613613899</v>
          </cell>
          <cell r="J45">
            <v>45.5356978060641</v>
          </cell>
          <cell r="K45">
            <v>45.5813618733482</v>
          </cell>
          <cell r="L45">
            <v>45.642680823364699</v>
          </cell>
          <cell r="M45">
            <v>45.762025724894499</v>
          </cell>
          <cell r="N45">
            <v>45.827056672400502</v>
          </cell>
          <cell r="O45">
            <v>45.885586854361499</v>
          </cell>
          <cell r="P45">
            <v>45.935856364040703</v>
          </cell>
          <cell r="Q45">
            <v>45.990934593753302</v>
          </cell>
          <cell r="R45">
            <v>46.052259784358398</v>
          </cell>
          <cell r="S45">
            <v>46.222871988104203</v>
          </cell>
          <cell r="T45">
            <v>46.539512547797301</v>
          </cell>
          <cell r="U45">
            <v>46.901528939951604</v>
          </cell>
          <cell r="V45">
            <v>47.258536036204703</v>
          </cell>
          <cell r="W45">
            <v>47.6028403788711</v>
          </cell>
          <cell r="X45">
            <v>47.9366042896159</v>
          </cell>
          <cell r="Y45">
            <v>48.246346630782803</v>
          </cell>
          <cell r="Z45">
            <v>48.538643849731301</v>
          </cell>
          <cell r="AA45">
            <v>48.825051978850198</v>
          </cell>
          <cell r="AB45">
            <v>49.094412326112497</v>
          </cell>
          <cell r="AC45">
            <v>49.3451736999274</v>
          </cell>
          <cell r="AD45">
            <v>49.584393338047299</v>
          </cell>
          <cell r="AE45">
            <v>49.822655581924501</v>
          </cell>
          <cell r="AF45">
            <v>50.033985832137802</v>
          </cell>
          <cell r="AG45">
            <v>50.228900226742503</v>
          </cell>
          <cell r="AH45">
            <v>50.409685363216298</v>
          </cell>
          <cell r="AI45">
            <v>50.576660611797401</v>
          </cell>
          <cell r="AJ45">
            <v>50.728985483318802</v>
          </cell>
          <cell r="AK45">
            <v>50.877350039670901</v>
          </cell>
          <cell r="AL45">
            <v>51.0189648317848</v>
          </cell>
          <cell r="AM45">
            <v>51.154658653697901</v>
          </cell>
          <cell r="AN45">
            <v>51.285790826773102</v>
          </cell>
          <cell r="AO45">
            <v>51.414291251960002</v>
          </cell>
        </row>
        <row r="46">
          <cell r="C46" t="str">
            <v>Penrith &amp; Shap</v>
          </cell>
          <cell r="D46" t="str">
            <v>Harker ENWL SGTs 1 2 3A 4 / Hutton GSP GROUP</v>
          </cell>
          <cell r="E46">
            <v>118.2</v>
          </cell>
          <cell r="F46">
            <v>3.8</v>
          </cell>
          <cell r="G46">
            <v>122</v>
          </cell>
          <cell r="H46">
            <v>72.98</v>
          </cell>
          <cell r="I46">
            <v>74.856231811722793</v>
          </cell>
          <cell r="J46">
            <v>75.295857956794706</v>
          </cell>
          <cell r="K46">
            <v>75.689666552097094</v>
          </cell>
          <cell r="L46">
            <v>76.189811422555195</v>
          </cell>
          <cell r="M46">
            <v>76.766406139144493</v>
          </cell>
          <cell r="N46">
            <v>77.297244276716995</v>
          </cell>
          <cell r="O46">
            <v>77.863404824450797</v>
          </cell>
          <cell r="P46">
            <v>78.4349567909276</v>
          </cell>
          <cell r="Q46">
            <v>79.0968902031928</v>
          </cell>
          <cell r="R46">
            <v>79.802149689338805</v>
          </cell>
          <cell r="S46">
            <v>80.539879692316106</v>
          </cell>
          <cell r="T46">
            <v>81.342471753509898</v>
          </cell>
          <cell r="U46">
            <v>82.269396034340602</v>
          </cell>
          <cell r="V46">
            <v>83.148589917188801</v>
          </cell>
          <cell r="W46">
            <v>83.997305796346097</v>
          </cell>
          <cell r="X46">
            <v>84.814836400078306</v>
          </cell>
          <cell r="Y46">
            <v>85.577670367620101</v>
          </cell>
          <cell r="Z46">
            <v>86.294867683487396</v>
          </cell>
          <cell r="AA46">
            <v>86.974667789555198</v>
          </cell>
          <cell r="AB46">
            <v>87.615079752538705</v>
          </cell>
          <cell r="AC46">
            <v>88.219595121732993</v>
          </cell>
          <cell r="AD46">
            <v>88.795567458326303</v>
          </cell>
          <cell r="AE46">
            <v>89.356422804420404</v>
          </cell>
          <cell r="AF46">
            <v>89.848838616960293</v>
          </cell>
          <cell r="AG46">
            <v>90.295581144382993</v>
          </cell>
          <cell r="AH46">
            <v>90.702776850761694</v>
          </cell>
          <cell r="AI46">
            <v>91.070422233112893</v>
          </cell>
          <cell r="AJ46">
            <v>91.393163635173593</v>
          </cell>
          <cell r="AK46">
            <v>91.669075093032006</v>
          </cell>
          <cell r="AL46">
            <v>91.921055034216707</v>
          </cell>
          <cell r="AM46">
            <v>92.150576944266703</v>
          </cell>
          <cell r="AN46">
            <v>92.361036916573795</v>
          </cell>
          <cell r="AO46">
            <v>92.557299711266296</v>
          </cell>
        </row>
        <row r="47">
          <cell r="C47" t="str">
            <v>Preston East</v>
          </cell>
          <cell r="D47" t="str">
            <v>Penwortham East GSP / Rochdale SGT 1 GROUP</v>
          </cell>
          <cell r="E47">
            <v>117</v>
          </cell>
          <cell r="F47">
            <v>2.8</v>
          </cell>
          <cell r="G47">
            <v>119.8</v>
          </cell>
          <cell r="H47">
            <v>66.94</v>
          </cell>
          <cell r="I47">
            <v>68.224423467500202</v>
          </cell>
          <cell r="J47">
            <v>68.367083427762594</v>
          </cell>
          <cell r="K47">
            <v>68.5094386918434</v>
          </cell>
          <cell r="L47">
            <v>68.745041136212706</v>
          </cell>
          <cell r="M47">
            <v>69.054240907584401</v>
          </cell>
          <cell r="N47">
            <v>69.368037483493893</v>
          </cell>
          <cell r="O47">
            <v>69.749861571461906</v>
          </cell>
          <cell r="P47">
            <v>70.154529084040703</v>
          </cell>
          <cell r="Q47">
            <v>70.657302613369893</v>
          </cell>
          <cell r="R47">
            <v>71.224914819176902</v>
          </cell>
          <cell r="S47">
            <v>71.831276680272694</v>
          </cell>
          <cell r="T47">
            <v>72.510079793470297</v>
          </cell>
          <cell r="U47">
            <v>73.288334846743993</v>
          </cell>
          <cell r="V47">
            <v>74.011386814913294</v>
          </cell>
          <cell r="W47">
            <v>74.699874761757997</v>
          </cell>
          <cell r="X47">
            <v>75.363884370057505</v>
          </cell>
          <cell r="Y47">
            <v>75.985753554120393</v>
          </cell>
          <cell r="Z47">
            <v>76.564037582160296</v>
          </cell>
          <cell r="AA47">
            <v>77.164143059379498</v>
          </cell>
          <cell r="AB47">
            <v>77.782944113865199</v>
          </cell>
          <cell r="AC47">
            <v>78.363639004957506</v>
          </cell>
          <cell r="AD47">
            <v>78.915073268044594</v>
          </cell>
          <cell r="AE47">
            <v>79.451968210602701</v>
          </cell>
          <cell r="AF47">
            <v>79.9142690207714</v>
          </cell>
          <cell r="AG47">
            <v>80.329285872063593</v>
          </cell>
          <cell r="AH47">
            <v>80.701670881287598</v>
          </cell>
          <cell r="AI47">
            <v>81.037149377042894</v>
          </cell>
          <cell r="AJ47">
            <v>81.328015617599704</v>
          </cell>
          <cell r="AK47">
            <v>81.5904452051915</v>
          </cell>
          <cell r="AL47">
            <v>81.830888711477201</v>
          </cell>
          <cell r="AM47">
            <v>82.051619767755398</v>
          </cell>
          <cell r="AN47">
            <v>82.253780737830795</v>
          </cell>
          <cell r="AO47">
            <v>82.444953837402693</v>
          </cell>
        </row>
        <row r="48">
          <cell r="C48" t="str">
            <v>Radcliffe</v>
          </cell>
          <cell r="D48" t="str">
            <v>Kearsley 132 GSP</v>
          </cell>
          <cell r="E48">
            <v>38</v>
          </cell>
          <cell r="F48">
            <v>0</v>
          </cell>
          <cell r="G48">
            <v>38</v>
          </cell>
          <cell r="H48">
            <v>30.22</v>
          </cell>
          <cell r="I48">
            <v>30.812926594956298</v>
          </cell>
          <cell r="J48">
            <v>31.003235075943799</v>
          </cell>
          <cell r="K48">
            <v>31.225355400038801</v>
          </cell>
          <cell r="L48">
            <v>31.4948041733652</v>
          </cell>
          <cell r="M48">
            <v>31.8055229907159</v>
          </cell>
          <cell r="N48">
            <v>32.103045047583002</v>
          </cell>
          <cell r="O48">
            <v>32.4248863417804</v>
          </cell>
          <cell r="P48">
            <v>32.759131691599698</v>
          </cell>
          <cell r="Q48">
            <v>33.129444290694501</v>
          </cell>
          <cell r="R48">
            <v>33.5279079265405</v>
          </cell>
          <cell r="S48">
            <v>33.947189406775799</v>
          </cell>
          <cell r="T48">
            <v>34.407016423199202</v>
          </cell>
          <cell r="U48">
            <v>34.915120513236403</v>
          </cell>
          <cell r="V48">
            <v>35.443719543832401</v>
          </cell>
          <cell r="W48">
            <v>35.9566757901381</v>
          </cell>
          <cell r="X48">
            <v>36.459508582682098</v>
          </cell>
          <cell r="Y48">
            <v>36.9365511677995</v>
          </cell>
          <cell r="Z48">
            <v>37.387427148235503</v>
          </cell>
          <cell r="AA48">
            <v>37.827365298630099</v>
          </cell>
          <cell r="AB48">
            <v>38.242123807554201</v>
          </cell>
          <cell r="AC48">
            <v>38.629704687145797</v>
          </cell>
          <cell r="AD48">
            <v>39.001947023394202</v>
          </cell>
          <cell r="AE48">
            <v>39.363474583854497</v>
          </cell>
          <cell r="AF48">
            <v>39.6704046751167</v>
          </cell>
          <cell r="AG48">
            <v>39.942681876495598</v>
          </cell>
          <cell r="AH48">
            <v>40.183208935180097</v>
          </cell>
          <cell r="AI48">
            <v>40.395064947209697</v>
          </cell>
          <cell r="AJ48">
            <v>40.580498721945297</v>
          </cell>
          <cell r="AK48">
            <v>40.760358640300304</v>
          </cell>
          <cell r="AL48">
            <v>40.923071927421702</v>
          </cell>
          <cell r="AM48">
            <v>41.070068054686097</v>
          </cell>
          <cell r="AN48">
            <v>41.202069321339202</v>
          </cell>
          <cell r="AO48">
            <v>41.323632735569802</v>
          </cell>
        </row>
        <row r="49">
          <cell r="C49" t="str">
            <v>Red Bank</v>
          </cell>
          <cell r="D49" t="str">
            <v>Whitegate GSP</v>
          </cell>
          <cell r="E49">
            <v>117</v>
          </cell>
          <cell r="F49">
            <v>0</v>
          </cell>
          <cell r="G49">
            <v>117</v>
          </cell>
          <cell r="H49">
            <v>93.94</v>
          </cell>
          <cell r="I49">
            <v>101.46322285081</v>
          </cell>
          <cell r="J49">
            <v>103.034968181979</v>
          </cell>
          <cell r="K49">
            <v>105.993354190793</v>
          </cell>
          <cell r="L49">
            <v>109.083753888457</v>
          </cell>
          <cell r="M49">
            <v>111.780533869029</v>
          </cell>
          <cell r="N49">
            <v>113.15178558808201</v>
          </cell>
          <cell r="O49">
            <v>114.54554571058</v>
          </cell>
          <cell r="P49">
            <v>115.942985086915</v>
          </cell>
          <cell r="Q49">
            <v>117.425925493063</v>
          </cell>
          <cell r="R49">
            <v>118.93075308971299</v>
          </cell>
          <cell r="S49">
            <v>120.44794358750499</v>
          </cell>
          <cell r="T49">
            <v>122.008200311878</v>
          </cell>
          <cell r="U49">
            <v>123.62549042785</v>
          </cell>
          <cell r="V49">
            <v>125.19645109152999</v>
          </cell>
          <cell r="W49">
            <v>126.75965652348501</v>
          </cell>
          <cell r="X49">
            <v>128.31969915688899</v>
          </cell>
          <cell r="Y49">
            <v>129.85940977275499</v>
          </cell>
          <cell r="Z49">
            <v>131.38490976305101</v>
          </cell>
          <cell r="AA49">
            <v>132.92101660026501</v>
          </cell>
          <cell r="AB49">
            <v>134.445115317709</v>
          </cell>
          <cell r="AC49">
            <v>135.94771035376999</v>
          </cell>
          <cell r="AD49">
            <v>137.44822018033599</v>
          </cell>
          <cell r="AE49">
            <v>138.95777190522301</v>
          </cell>
          <cell r="AF49">
            <v>140.412970880697</v>
          </cell>
          <cell r="AG49">
            <v>141.829814984449</v>
          </cell>
          <cell r="AH49">
            <v>143.21401239998599</v>
          </cell>
          <cell r="AI49">
            <v>144.56798666858401</v>
          </cell>
          <cell r="AJ49">
            <v>145.90582968202099</v>
          </cell>
          <cell r="AK49">
            <v>147.283198683395</v>
          </cell>
          <cell r="AL49">
            <v>148.65243221619701</v>
          </cell>
          <cell r="AM49">
            <v>150.01475106208201</v>
          </cell>
          <cell r="AN49">
            <v>151.37256219393001</v>
          </cell>
          <cell r="AO49">
            <v>152.7328495081</v>
          </cell>
        </row>
        <row r="50">
          <cell r="C50" t="str">
            <v>Ribble</v>
          </cell>
          <cell r="D50" t="str">
            <v>Penwortham East GSP / Rochdale SGT 1 GROUP</v>
          </cell>
          <cell r="E50">
            <v>234</v>
          </cell>
          <cell r="F50">
            <v>1.4</v>
          </cell>
          <cell r="G50">
            <v>235.4</v>
          </cell>
          <cell r="H50">
            <v>135.44999999999999</v>
          </cell>
          <cell r="I50">
            <v>137.65285712409101</v>
          </cell>
          <cell r="J50">
            <v>137.72369056162199</v>
          </cell>
          <cell r="K50">
            <v>139.99760510550499</v>
          </cell>
          <cell r="L50">
            <v>143.39605752970201</v>
          </cell>
          <cell r="M50">
            <v>147.41940495539899</v>
          </cell>
          <cell r="N50">
            <v>150.366142435863</v>
          </cell>
          <cell r="O50">
            <v>151.31603515996801</v>
          </cell>
          <cell r="P50">
            <v>152.380127185368</v>
          </cell>
          <cell r="Q50">
            <v>153.53915128852299</v>
          </cell>
          <cell r="R50">
            <v>154.82067787641299</v>
          </cell>
          <cell r="S50">
            <v>156.162724634743</v>
          </cell>
          <cell r="T50">
            <v>157.64467009323999</v>
          </cell>
          <cell r="U50">
            <v>159.317117153064</v>
          </cell>
          <cell r="V50">
            <v>161.03076585206401</v>
          </cell>
          <cell r="W50">
            <v>162.699554957229</v>
          </cell>
          <cell r="X50">
            <v>164.31952355097999</v>
          </cell>
          <cell r="Y50">
            <v>165.84765329549501</v>
          </cell>
          <cell r="Z50">
            <v>167.386403846241</v>
          </cell>
          <cell r="AA50">
            <v>168.950671327408</v>
          </cell>
          <cell r="AB50">
            <v>170.434796590058</v>
          </cell>
          <cell r="AC50">
            <v>171.838337835575</v>
          </cell>
          <cell r="AD50">
            <v>173.19090187550501</v>
          </cell>
          <cell r="AE50">
            <v>174.51998085130001</v>
          </cell>
          <cell r="AF50">
            <v>175.72638829994401</v>
          </cell>
          <cell r="AG50">
            <v>176.84960279266201</v>
          </cell>
          <cell r="AH50">
            <v>177.89889363416799</v>
          </cell>
          <cell r="AI50">
            <v>178.88703607032301</v>
          </cell>
          <cell r="AJ50">
            <v>179.79909191484299</v>
          </cell>
          <cell r="AK50">
            <v>180.673564458621</v>
          </cell>
          <cell r="AL50">
            <v>181.51496536241399</v>
          </cell>
          <cell r="AM50">
            <v>182.327626525857</v>
          </cell>
          <cell r="AN50">
            <v>183.115033904212</v>
          </cell>
          <cell r="AO50">
            <v>183.89116504733201</v>
          </cell>
        </row>
        <row r="51">
          <cell r="C51" t="str">
            <v>Risley</v>
          </cell>
          <cell r="D51" t="str">
            <v>Risley</v>
          </cell>
          <cell r="E51">
            <v>19.3</v>
          </cell>
          <cell r="F51">
            <v>3</v>
          </cell>
          <cell r="G51">
            <v>22.3</v>
          </cell>
          <cell r="H51">
            <v>15.93</v>
          </cell>
          <cell r="I51">
            <v>16.305669861032101</v>
          </cell>
          <cell r="J51">
            <v>16.521694935492398</v>
          </cell>
          <cell r="K51">
            <v>16.746600419572399</v>
          </cell>
          <cell r="L51">
            <v>16.999068915745401</v>
          </cell>
          <cell r="M51">
            <v>17.289606607183099</v>
          </cell>
          <cell r="N51">
            <v>17.546308929310101</v>
          </cell>
          <cell r="O51">
            <v>17.7993528061265</v>
          </cell>
          <cell r="P51">
            <v>18.040627215267701</v>
          </cell>
          <cell r="Q51">
            <v>18.293314607225302</v>
          </cell>
          <cell r="R51">
            <v>18.546236140324702</v>
          </cell>
          <cell r="S51">
            <v>18.7938901808221</v>
          </cell>
          <cell r="T51">
            <v>19.051033278002699</v>
          </cell>
          <cell r="U51">
            <v>19.3483468872173</v>
          </cell>
          <cell r="V51">
            <v>19.679517762104901</v>
          </cell>
          <cell r="W51">
            <v>20.0075241357968</v>
          </cell>
          <cell r="X51">
            <v>20.3295319548326</v>
          </cell>
          <cell r="Y51">
            <v>20.643167289944699</v>
          </cell>
          <cell r="Z51">
            <v>20.948813371655</v>
          </cell>
          <cell r="AA51">
            <v>21.251558766766401</v>
          </cell>
          <cell r="AB51">
            <v>21.547791698213</v>
          </cell>
          <cell r="AC51">
            <v>21.836729015471398</v>
          </cell>
          <cell r="AD51">
            <v>22.1233105268266</v>
          </cell>
          <cell r="AE51">
            <v>22.4084494930445</v>
          </cell>
          <cell r="AF51">
            <v>22.683104727275602</v>
          </cell>
          <cell r="AG51">
            <v>22.952182999787802</v>
          </cell>
          <cell r="AH51">
            <v>23.216927823666801</v>
          </cell>
          <cell r="AI51">
            <v>23.477380812865601</v>
          </cell>
          <cell r="AJ51">
            <v>23.735803765405699</v>
          </cell>
          <cell r="AK51">
            <v>24.0009395554066</v>
          </cell>
          <cell r="AL51">
            <v>24.265472201280701</v>
          </cell>
          <cell r="AM51">
            <v>24.529848885514902</v>
          </cell>
          <cell r="AN51">
            <v>24.794876134214899</v>
          </cell>
          <cell r="AO51">
            <v>25.061261335075201</v>
          </cell>
        </row>
        <row r="52">
          <cell r="C52" t="str">
            <v>Rochdale Central</v>
          </cell>
          <cell r="D52" t="str">
            <v>Rochdale SGTs 2 3 4</v>
          </cell>
          <cell r="E52">
            <v>68.599999999999994</v>
          </cell>
          <cell r="F52">
            <v>0.2</v>
          </cell>
          <cell r="G52">
            <v>68.8</v>
          </cell>
          <cell r="H52">
            <v>37.22</v>
          </cell>
          <cell r="I52">
            <v>39.511090794533501</v>
          </cell>
          <cell r="J52">
            <v>39.872065660169802</v>
          </cell>
          <cell r="K52">
            <v>40.102996900328499</v>
          </cell>
          <cell r="L52">
            <v>40.3845524654337</v>
          </cell>
          <cell r="M52">
            <v>40.712760112594601</v>
          </cell>
          <cell r="N52">
            <v>41.022077240687402</v>
          </cell>
          <cell r="O52">
            <v>41.358793740587402</v>
          </cell>
          <cell r="P52">
            <v>41.706409016993099</v>
          </cell>
          <cell r="Q52">
            <v>42.098521180177997</v>
          </cell>
          <cell r="R52">
            <v>42.523307002511601</v>
          </cell>
          <cell r="S52">
            <v>42.970491646679498</v>
          </cell>
          <cell r="T52">
            <v>43.456945154628201</v>
          </cell>
          <cell r="U52">
            <v>43.9997956827428</v>
          </cell>
          <cell r="V52">
            <v>44.516743379322499</v>
          </cell>
          <cell r="W52">
            <v>45.020824163649699</v>
          </cell>
          <cell r="X52">
            <v>45.511537965917697</v>
          </cell>
          <cell r="Y52">
            <v>45.971240064838597</v>
          </cell>
          <cell r="Z52">
            <v>46.407472204300802</v>
          </cell>
          <cell r="AA52">
            <v>46.834800919121498</v>
          </cell>
          <cell r="AB52">
            <v>47.239798017803103</v>
          </cell>
          <cell r="AC52">
            <v>47.620740102107</v>
          </cell>
          <cell r="AD52">
            <v>47.984405152847799</v>
          </cell>
          <cell r="AE52">
            <v>48.343282308456402</v>
          </cell>
          <cell r="AF52">
            <v>48.6599579054255</v>
          </cell>
          <cell r="AG52">
            <v>48.949018246731697</v>
          </cell>
          <cell r="AH52">
            <v>49.2134984981545</v>
          </cell>
          <cell r="AI52">
            <v>49.4560470345506</v>
          </cell>
          <cell r="AJ52">
            <v>49.675382904436802</v>
          </cell>
          <cell r="AK52">
            <v>49.884629143330002</v>
          </cell>
          <cell r="AL52">
            <v>50.080611726721202</v>
          </cell>
          <cell r="AM52">
            <v>50.264757088699298</v>
          </cell>
          <cell r="AN52">
            <v>50.438771314043798</v>
          </cell>
          <cell r="AO52">
            <v>50.605735610194102</v>
          </cell>
        </row>
        <row r="53">
          <cell r="C53" t="str">
            <v>Rossendale</v>
          </cell>
          <cell r="D53" t="str">
            <v>Padiham GSP</v>
          </cell>
          <cell r="E53">
            <v>117</v>
          </cell>
          <cell r="F53">
            <v>3</v>
          </cell>
          <cell r="G53">
            <v>120</v>
          </cell>
          <cell r="H53">
            <v>61.55</v>
          </cell>
          <cell r="I53">
            <v>62.372616723583</v>
          </cell>
          <cell r="J53">
            <v>62.773161178409801</v>
          </cell>
          <cell r="K53">
            <v>63.244926992445997</v>
          </cell>
          <cell r="L53">
            <v>63.799882711439501</v>
          </cell>
          <cell r="M53">
            <v>64.450222784572802</v>
          </cell>
          <cell r="N53">
            <v>65.088200405743194</v>
          </cell>
          <cell r="O53">
            <v>65.785890635717706</v>
          </cell>
          <cell r="P53">
            <v>66.504300601083898</v>
          </cell>
          <cell r="Q53">
            <v>67.293025652851</v>
          </cell>
          <cell r="R53">
            <v>68.1378956476821</v>
          </cell>
          <cell r="S53">
            <v>69.011127744336093</v>
          </cell>
          <cell r="T53">
            <v>69.942387692347396</v>
          </cell>
          <cell r="U53">
            <v>70.9732002400781</v>
          </cell>
          <cell r="V53">
            <v>72.000195873696995</v>
          </cell>
          <cell r="W53">
            <v>73.014492892265906</v>
          </cell>
          <cell r="X53">
            <v>74.004143063792398</v>
          </cell>
          <cell r="Y53">
            <v>74.936071200908103</v>
          </cell>
          <cell r="Z53">
            <v>75.820363396620706</v>
          </cell>
          <cell r="AA53">
            <v>76.677297981262001</v>
          </cell>
          <cell r="AB53">
            <v>77.493854829252896</v>
          </cell>
          <cell r="AC53">
            <v>78.264476837717197</v>
          </cell>
          <cell r="AD53">
            <v>79.0051735148283</v>
          </cell>
          <cell r="AE53">
            <v>79.731671932370503</v>
          </cell>
          <cell r="AF53">
            <v>80.375856851456703</v>
          </cell>
          <cell r="AG53">
            <v>80.970358339291906</v>
          </cell>
          <cell r="AH53">
            <v>81.519658678645598</v>
          </cell>
          <cell r="AI53">
            <v>82.030274114741204</v>
          </cell>
          <cell r="AJ53">
            <v>82.495704351523401</v>
          </cell>
          <cell r="AK53">
            <v>82.934235475464604</v>
          </cell>
          <cell r="AL53">
            <v>83.348266895176394</v>
          </cell>
          <cell r="AM53">
            <v>83.740070355598704</v>
          </cell>
          <cell r="AN53">
            <v>84.111827482408202</v>
          </cell>
          <cell r="AO53">
            <v>84.469930963575493</v>
          </cell>
        </row>
        <row r="54">
          <cell r="C54" t="str">
            <v>Royton</v>
          </cell>
          <cell r="D54" t="str">
            <v>Whitegate GSP</v>
          </cell>
          <cell r="E54">
            <v>68.599999999999994</v>
          </cell>
          <cell r="F54">
            <v>0</v>
          </cell>
          <cell r="G54">
            <v>68.599999999999994</v>
          </cell>
          <cell r="H54">
            <v>35</v>
          </cell>
          <cell r="I54">
            <v>35.354479181224796</v>
          </cell>
          <cell r="J54">
            <v>35.5959764774136</v>
          </cell>
          <cell r="K54">
            <v>35.9348385638</v>
          </cell>
          <cell r="L54">
            <v>36.346785674924703</v>
          </cell>
          <cell r="M54">
            <v>36.818709991080297</v>
          </cell>
          <cell r="N54">
            <v>37.275888039397302</v>
          </cell>
          <cell r="O54">
            <v>37.7593730385382</v>
          </cell>
          <cell r="P54">
            <v>38.262156076171699</v>
          </cell>
          <cell r="Q54">
            <v>38.814628034601398</v>
          </cell>
          <cell r="R54">
            <v>39.405372380101298</v>
          </cell>
          <cell r="S54">
            <v>40.020546531939203</v>
          </cell>
          <cell r="T54">
            <v>40.678516849767</v>
          </cell>
          <cell r="U54">
            <v>41.401702144701098</v>
          </cell>
          <cell r="V54">
            <v>42.173196788497101</v>
          </cell>
          <cell r="W54">
            <v>42.905241557728999</v>
          </cell>
          <cell r="X54">
            <v>43.624892430688</v>
          </cell>
          <cell r="Y54">
            <v>44.314136665109899</v>
          </cell>
          <cell r="Z54">
            <v>44.975075580507401</v>
          </cell>
          <cell r="AA54">
            <v>45.628827602297797</v>
          </cell>
          <cell r="AB54">
            <v>46.257289945502599</v>
          </cell>
          <cell r="AC54">
            <v>46.8611850136448</v>
          </cell>
          <cell r="AD54">
            <v>47.4536657744477</v>
          </cell>
          <cell r="AE54">
            <v>48.077814142394097</v>
          </cell>
          <cell r="AF54">
            <v>48.658919089554203</v>
          </cell>
          <cell r="AG54">
            <v>49.206673587362502</v>
          </cell>
          <cell r="AH54">
            <v>49.723977327165201</v>
          </cell>
          <cell r="AI54">
            <v>50.215797925821498</v>
          </cell>
          <cell r="AJ54">
            <v>50.679836837851497</v>
          </cell>
          <cell r="AK54">
            <v>51.1314286895579</v>
          </cell>
          <cell r="AL54">
            <v>51.568563099811101</v>
          </cell>
          <cell r="AM54">
            <v>51.992928608433303</v>
          </cell>
          <cell r="AN54">
            <v>52.404916315314303</v>
          </cell>
          <cell r="AO54">
            <v>52.8101324609733</v>
          </cell>
        </row>
        <row r="55">
          <cell r="C55" t="str">
            <v>Sale</v>
          </cell>
          <cell r="D55" t="str">
            <v>Carrington ENWL SGTs 1B 2B 4 7</v>
          </cell>
          <cell r="E55">
            <v>78</v>
          </cell>
          <cell r="F55">
            <v>0.2</v>
          </cell>
          <cell r="G55">
            <v>78.2</v>
          </cell>
          <cell r="H55">
            <v>57.02</v>
          </cell>
          <cell r="I55">
            <v>58.390350936363198</v>
          </cell>
          <cell r="J55">
            <v>58.913836277112303</v>
          </cell>
          <cell r="K55">
            <v>59.493309443156903</v>
          </cell>
          <cell r="L55">
            <v>60.188299524375701</v>
          </cell>
          <cell r="M55">
            <v>60.959944053737402</v>
          </cell>
          <cell r="N55">
            <v>61.706679050554797</v>
          </cell>
          <cell r="O55">
            <v>62.490382173404001</v>
          </cell>
          <cell r="P55">
            <v>63.293452276486903</v>
          </cell>
          <cell r="Q55">
            <v>64.187035289341694</v>
          </cell>
          <cell r="R55">
            <v>65.141353789131998</v>
          </cell>
          <cell r="S55">
            <v>66.132923838092793</v>
          </cell>
          <cell r="T55">
            <v>67.196173380563806</v>
          </cell>
          <cell r="U55">
            <v>68.368114821242301</v>
          </cell>
          <cell r="V55">
            <v>69.681564296916505</v>
          </cell>
          <cell r="W55">
            <v>70.9269131269008</v>
          </cell>
          <cell r="X55">
            <v>72.156118994113996</v>
          </cell>
          <cell r="Y55">
            <v>73.341059596728499</v>
          </cell>
          <cell r="Z55">
            <v>74.484051475203003</v>
          </cell>
          <cell r="AA55">
            <v>75.635729055906296</v>
          </cell>
          <cell r="AB55">
            <v>76.752573321713797</v>
          </cell>
          <cell r="AC55">
            <v>77.826905967514406</v>
          </cell>
          <cell r="AD55">
            <v>78.876821486291902</v>
          </cell>
          <cell r="AE55">
            <v>79.915695912268305</v>
          </cell>
          <cell r="AF55">
            <v>80.872933037036304</v>
          </cell>
          <cell r="AG55">
            <v>81.779610463036306</v>
          </cell>
          <cell r="AH55">
            <v>82.640794773460101</v>
          </cell>
          <cell r="AI55">
            <v>83.463365547994698</v>
          </cell>
          <cell r="AJ55">
            <v>84.246598123707898</v>
          </cell>
          <cell r="AK55">
            <v>85.040249718586495</v>
          </cell>
          <cell r="AL55">
            <v>85.8159509450619</v>
          </cell>
          <cell r="AM55">
            <v>86.576226508736994</v>
          </cell>
          <cell r="AN55">
            <v>87.321869900673605</v>
          </cell>
          <cell r="AO55">
            <v>88.061407736286597</v>
          </cell>
        </row>
        <row r="56">
          <cell r="C56" t="str">
            <v>Skelmersdale</v>
          </cell>
          <cell r="D56" t="str">
            <v>Washway Farm GSP / Kirkby GSP GROUP</v>
          </cell>
          <cell r="E56">
            <v>117</v>
          </cell>
          <cell r="F56">
            <v>0.6</v>
          </cell>
          <cell r="G56">
            <v>117.6</v>
          </cell>
          <cell r="H56">
            <v>67.75</v>
          </cell>
          <cell r="I56">
            <v>73.144543000137702</v>
          </cell>
          <cell r="J56">
            <v>77.314044459757596</v>
          </cell>
          <cell r="K56">
            <v>77.454352902513307</v>
          </cell>
          <cell r="L56">
            <v>77.664769316936301</v>
          </cell>
          <cell r="M56">
            <v>77.946853913086301</v>
          </cell>
          <cell r="N56">
            <v>78.363066353579796</v>
          </cell>
          <cell r="O56">
            <v>78.838486165893102</v>
          </cell>
          <cell r="P56">
            <v>79.324697372938104</v>
          </cell>
          <cell r="Q56">
            <v>79.881864588776097</v>
          </cell>
          <cell r="R56">
            <v>80.496422334148306</v>
          </cell>
          <cell r="S56">
            <v>81.134804804247295</v>
          </cell>
          <cell r="T56">
            <v>81.822370925067503</v>
          </cell>
          <cell r="U56">
            <v>82.609314581892093</v>
          </cell>
          <cell r="V56">
            <v>83.409009760871001</v>
          </cell>
          <cell r="W56">
            <v>84.195284684439301</v>
          </cell>
          <cell r="X56">
            <v>84.950437794979294</v>
          </cell>
          <cell r="Y56">
            <v>85.641274055212094</v>
          </cell>
          <cell r="Z56">
            <v>86.2833538022781</v>
          </cell>
          <cell r="AA56">
            <v>86.8994149661591</v>
          </cell>
          <cell r="AB56">
            <v>87.467138441350698</v>
          </cell>
          <cell r="AC56">
            <v>87.986809822209807</v>
          </cell>
          <cell r="AD56">
            <v>88.470086394268193</v>
          </cell>
          <cell r="AE56">
            <v>88.939293362780802</v>
          </cell>
          <cell r="AF56">
            <v>89.336063650013202</v>
          </cell>
          <cell r="AG56">
            <v>89.688991985049995</v>
          </cell>
          <cell r="AH56">
            <v>90.003141923293498</v>
          </cell>
          <cell r="AI56">
            <v>90.281924159018004</v>
          </cell>
          <cell r="AJ56">
            <v>90.521850302324594</v>
          </cell>
          <cell r="AK56">
            <v>90.741378714094594</v>
          </cell>
          <cell r="AL56">
            <v>90.939250949648894</v>
          </cell>
          <cell r="AM56">
            <v>91.117286175046701</v>
          </cell>
          <cell r="AN56">
            <v>91.277734168165495</v>
          </cell>
          <cell r="AO56">
            <v>91.426168316510498</v>
          </cell>
        </row>
        <row r="57">
          <cell r="C57" t="str">
            <v>Spadeadam 11/33kV</v>
          </cell>
          <cell r="D57" t="str">
            <v>Harker ENWL SGTs 1 2 3A 4 / Hutton GSP GROUP</v>
          </cell>
          <cell r="E57">
            <v>9.5</v>
          </cell>
          <cell r="F57">
            <v>0</v>
          </cell>
          <cell r="G57">
            <v>9.5</v>
          </cell>
          <cell r="H57">
            <v>2.78</v>
          </cell>
          <cell r="I57">
            <v>2.79926527441574</v>
          </cell>
          <cell r="J57">
            <v>2.8231820500103799</v>
          </cell>
          <cell r="K57">
            <v>2.8550166815142499</v>
          </cell>
          <cell r="L57">
            <v>2.8935471415143201</v>
          </cell>
          <cell r="M57">
            <v>2.9369929597033302</v>
          </cell>
          <cell r="N57">
            <v>2.9769829788096902</v>
          </cell>
          <cell r="O57">
            <v>3.0185857434029399</v>
          </cell>
          <cell r="P57">
            <v>3.06000959125481</v>
          </cell>
          <cell r="Q57">
            <v>3.1042022583475202</v>
          </cell>
          <cell r="R57">
            <v>3.1512661947431</v>
          </cell>
          <cell r="S57">
            <v>3.2023347834737899</v>
          </cell>
          <cell r="T57">
            <v>3.2560029265717501</v>
          </cell>
          <cell r="U57">
            <v>3.31508839493809</v>
          </cell>
          <cell r="V57">
            <v>3.3629399099169599</v>
          </cell>
          <cell r="W57">
            <v>3.4095723101908</v>
          </cell>
          <cell r="X57">
            <v>3.4543462361709598</v>
          </cell>
          <cell r="Y57">
            <v>3.49649027214158</v>
          </cell>
          <cell r="Z57">
            <v>3.5358923771442501</v>
          </cell>
          <cell r="AA57">
            <v>3.5741827846500498</v>
          </cell>
          <cell r="AB57">
            <v>3.6103284505791899</v>
          </cell>
          <cell r="AC57">
            <v>3.6442088887235098</v>
          </cell>
          <cell r="AD57">
            <v>3.6766755531155302</v>
          </cell>
          <cell r="AE57">
            <v>3.7084236840913398</v>
          </cell>
          <cell r="AF57">
            <v>3.7370140173194701</v>
          </cell>
          <cell r="AG57">
            <v>3.76370258205821</v>
          </cell>
          <cell r="AH57">
            <v>3.7887233316893099</v>
          </cell>
          <cell r="AI57">
            <v>3.8121614162541899</v>
          </cell>
          <cell r="AJ57">
            <v>3.8338388575412998</v>
          </cell>
          <cell r="AK57">
            <v>3.85454751534377</v>
          </cell>
          <cell r="AL57">
            <v>3.8743102094895301</v>
          </cell>
          <cell r="AM57">
            <v>3.8932121513232798</v>
          </cell>
          <cell r="AN57">
            <v>3.9113906917705399</v>
          </cell>
          <cell r="AO57">
            <v>3.9290823052040702</v>
          </cell>
        </row>
        <row r="58">
          <cell r="C58" t="str">
            <v>Spadeadam 132/11kV</v>
          </cell>
          <cell r="D58" t="str">
            <v>Harker ENWL SGTs 1 2 3A 4 / Hutton GSP GROUP</v>
          </cell>
          <cell r="E58">
            <v>38</v>
          </cell>
          <cell r="F58">
            <v>0</v>
          </cell>
          <cell r="G58">
            <v>38</v>
          </cell>
          <cell r="H58">
            <v>12.21</v>
          </cell>
          <cell r="I58">
            <v>12.2790812394346</v>
          </cell>
          <cell r="J58">
            <v>12.3558183556241</v>
          </cell>
          <cell r="K58">
            <v>12.450470797071601</v>
          </cell>
          <cell r="L58">
            <v>12.5557946906218</v>
          </cell>
          <cell r="M58">
            <v>12.6831045955345</v>
          </cell>
          <cell r="N58">
            <v>12.788364890199601</v>
          </cell>
          <cell r="O58">
            <v>12.892118707397501</v>
          </cell>
          <cell r="P58">
            <v>12.9922589628525</v>
          </cell>
          <cell r="Q58">
            <v>13.091766047940199</v>
          </cell>
          <cell r="R58">
            <v>13.190653928943</v>
          </cell>
          <cell r="S58">
            <v>13.289651093408001</v>
          </cell>
          <cell r="T58">
            <v>13.387243098475</v>
          </cell>
          <cell r="U58">
            <v>13.4863508196752</v>
          </cell>
          <cell r="V58">
            <v>13.5728900623385</v>
          </cell>
          <cell r="W58">
            <v>13.6601932785874</v>
          </cell>
          <cell r="X58">
            <v>13.7471024379814</v>
          </cell>
          <cell r="Y58">
            <v>13.8327226139843</v>
          </cell>
          <cell r="Z58">
            <v>13.916896569993201</v>
          </cell>
          <cell r="AA58">
            <v>14.0012833839574</v>
          </cell>
          <cell r="AB58">
            <v>14.0848213233468</v>
          </cell>
          <cell r="AC58">
            <v>14.167357150454301</v>
          </cell>
          <cell r="AD58">
            <v>14.2497790311079</v>
          </cell>
          <cell r="AE58">
            <v>14.332796428124</v>
          </cell>
          <cell r="AF58">
            <v>14.4137079147196</v>
          </cell>
          <cell r="AG58">
            <v>14.493877919331201</v>
          </cell>
          <cell r="AH58">
            <v>14.5735305280123</v>
          </cell>
          <cell r="AI58">
            <v>14.6527620758794</v>
          </cell>
          <cell r="AJ58">
            <v>14.7313415090738</v>
          </cell>
          <cell r="AK58">
            <v>14.810114556373501</v>
          </cell>
          <cell r="AL58">
            <v>14.8891213315196</v>
          </cell>
          <cell r="AM58">
            <v>14.968437883460201</v>
          </cell>
          <cell r="AN58">
            <v>15.0481807223549</v>
          </cell>
          <cell r="AO58">
            <v>15.128602620699001</v>
          </cell>
        </row>
        <row r="59">
          <cell r="C59" t="str">
            <v>Stainburn &amp; Siddick</v>
          </cell>
          <cell r="D59" t="str">
            <v>Harker ENWL SGTs 1 2 3A 4 / Hutton GSP GROUP</v>
          </cell>
          <cell r="E59">
            <v>131.9</v>
          </cell>
          <cell r="F59">
            <v>52.8</v>
          </cell>
          <cell r="G59">
            <v>184.7</v>
          </cell>
          <cell r="H59">
            <v>101.05</v>
          </cell>
          <cell r="I59">
            <v>102.79901170708</v>
          </cell>
          <cell r="J59">
            <v>103.19505960564</v>
          </cell>
          <cell r="K59">
            <v>103.525479437204</v>
          </cell>
          <cell r="L59">
            <v>103.93107194000901</v>
          </cell>
          <cell r="M59">
            <v>104.45223156831899</v>
          </cell>
          <cell r="N59">
            <v>105.113538772609</v>
          </cell>
          <cell r="O59">
            <v>105.99470331930701</v>
          </cell>
          <cell r="P59">
            <v>106.865472684243</v>
          </cell>
          <cell r="Q59">
            <v>107.853710272355</v>
          </cell>
          <cell r="R59">
            <v>108.931854754938</v>
          </cell>
          <cell r="S59">
            <v>110.06610300731499</v>
          </cell>
          <cell r="T59">
            <v>111.297366187348</v>
          </cell>
          <cell r="U59">
            <v>112.683359062831</v>
          </cell>
          <cell r="V59">
            <v>113.92632435404199</v>
          </cell>
          <cell r="W59">
            <v>115.124314510489</v>
          </cell>
          <cell r="X59">
            <v>116.293654522358</v>
          </cell>
          <cell r="Y59">
            <v>117.40053150727201</v>
          </cell>
          <cell r="Z59">
            <v>118.443748214837</v>
          </cell>
          <cell r="AA59">
            <v>119.461348481182</v>
          </cell>
          <cell r="AB59">
            <v>120.419346949652</v>
          </cell>
          <cell r="AC59">
            <v>121.33757108975</v>
          </cell>
          <cell r="AD59">
            <v>122.246564738762</v>
          </cell>
          <cell r="AE59">
            <v>123.142339945336</v>
          </cell>
          <cell r="AF59">
            <v>123.927862366857</v>
          </cell>
          <cell r="AG59">
            <v>124.64498944234001</v>
          </cell>
          <cell r="AH59">
            <v>125.30354664655</v>
          </cell>
          <cell r="AI59">
            <v>125.90433627339701</v>
          </cell>
          <cell r="AJ59">
            <v>126.44456180015</v>
          </cell>
          <cell r="AK59">
            <v>126.97163082080201</v>
          </cell>
          <cell r="AL59">
            <v>127.484621938983</v>
          </cell>
          <cell r="AM59">
            <v>127.962828130444</v>
          </cell>
          <cell r="AN59">
            <v>128.41217836079801</v>
          </cell>
          <cell r="AO59">
            <v>128.84043590509401</v>
          </cell>
        </row>
        <row r="60">
          <cell r="C60" t="str">
            <v>Stretford</v>
          </cell>
          <cell r="D60" t="str">
            <v>South Manchester GSP</v>
          </cell>
          <cell r="E60">
            <v>117</v>
          </cell>
          <cell r="F60">
            <v>2.5</v>
          </cell>
          <cell r="G60">
            <v>119.5</v>
          </cell>
          <cell r="H60">
            <v>68.23</v>
          </cell>
          <cell r="I60">
            <v>76.426424456553704</v>
          </cell>
          <cell r="J60">
            <v>77.663265212421706</v>
          </cell>
          <cell r="K60">
            <v>78.188429641710698</v>
          </cell>
          <cell r="L60">
            <v>78.750702113989206</v>
          </cell>
          <cell r="M60">
            <v>79.439781945991399</v>
          </cell>
          <cell r="N60">
            <v>80.003731826608004</v>
          </cell>
          <cell r="O60">
            <v>80.550294612764901</v>
          </cell>
          <cell r="P60">
            <v>81.068052997313401</v>
          </cell>
          <cell r="Q60">
            <v>81.588573413224907</v>
          </cell>
          <cell r="R60">
            <v>82.102759462035095</v>
          </cell>
          <cell r="S60">
            <v>82.596668290741604</v>
          </cell>
          <cell r="T60">
            <v>83.075991093608494</v>
          </cell>
          <cell r="U60">
            <v>83.562566424272106</v>
          </cell>
          <cell r="V60">
            <v>84.036868842049103</v>
          </cell>
          <cell r="W60">
            <v>84.491805669303403</v>
          </cell>
          <cell r="X60">
            <v>84.952544896119207</v>
          </cell>
          <cell r="Y60">
            <v>85.412371908201195</v>
          </cell>
          <cell r="Z60">
            <v>85.8713203746929</v>
          </cell>
          <cell r="AA60">
            <v>86.341028296918395</v>
          </cell>
          <cell r="AB60">
            <v>86.811199078388597</v>
          </cell>
          <cell r="AC60">
            <v>87.278163407857505</v>
          </cell>
          <cell r="AD60">
            <v>87.743622872901398</v>
          </cell>
          <cell r="AE60">
            <v>88.213658074858103</v>
          </cell>
          <cell r="AF60">
            <v>88.675536399374394</v>
          </cell>
          <cell r="AG60">
            <v>89.135377185127496</v>
          </cell>
          <cell r="AH60">
            <v>89.593886879192496</v>
          </cell>
          <cell r="AI60">
            <v>90.052280783942905</v>
          </cell>
          <cell r="AJ60">
            <v>90.499821252915098</v>
          </cell>
          <cell r="AK60">
            <v>90.914007648600403</v>
          </cell>
          <cell r="AL60">
            <v>91.328639528390298</v>
          </cell>
          <cell r="AM60">
            <v>91.744171392589095</v>
          </cell>
          <cell r="AN60">
            <v>92.160473622190295</v>
          </cell>
          <cell r="AO60">
            <v>92.579007052600502</v>
          </cell>
        </row>
        <row r="61">
          <cell r="C61" t="str">
            <v>Stuart St</v>
          </cell>
          <cell r="D61" t="str">
            <v>Stalybridge GSP</v>
          </cell>
          <cell r="E61">
            <v>103.5</v>
          </cell>
          <cell r="F61">
            <v>0</v>
          </cell>
          <cell r="G61">
            <v>103.5</v>
          </cell>
          <cell r="H61">
            <v>79.7</v>
          </cell>
          <cell r="I61">
            <v>89.775309956731704</v>
          </cell>
          <cell r="J61">
            <v>91.616196087919803</v>
          </cell>
          <cell r="K61">
            <v>92.567728938495705</v>
          </cell>
          <cell r="L61">
            <v>93.665820093412904</v>
          </cell>
          <cell r="M61">
            <v>94.832980783400998</v>
          </cell>
          <cell r="N61">
            <v>95.956610416791193</v>
          </cell>
          <cell r="O61">
            <v>97.096188877769507</v>
          </cell>
          <cell r="P61">
            <v>98.269245330274103</v>
          </cell>
          <cell r="Q61">
            <v>99.561327651769702</v>
          </cell>
          <cell r="R61">
            <v>100.82824402289999</v>
          </cell>
          <cell r="S61">
            <v>102.10739473836399</v>
          </cell>
          <cell r="T61">
            <v>103.427622905864</v>
          </cell>
          <cell r="U61">
            <v>104.80351062043199</v>
          </cell>
          <cell r="V61">
            <v>106.067440425329</v>
          </cell>
          <cell r="W61">
            <v>107.363850148007</v>
          </cell>
          <cell r="X61">
            <v>108.645542568688</v>
          </cell>
          <cell r="Y61">
            <v>109.897653472217</v>
          </cell>
          <cell r="Z61">
            <v>111.126173333057</v>
          </cell>
          <cell r="AA61">
            <v>112.353003807333</v>
          </cell>
          <cell r="AB61">
            <v>113.55769958911699</v>
          </cell>
          <cell r="AC61">
            <v>114.732492067903</v>
          </cell>
          <cell r="AD61">
            <v>115.89614594659299</v>
          </cell>
          <cell r="AE61">
            <v>117.058428700855</v>
          </cell>
          <cell r="AF61">
            <v>118.145606719664</v>
          </cell>
          <cell r="AG61">
            <v>119.19211610189799</v>
          </cell>
          <cell r="AH61">
            <v>120.203807118033</v>
          </cell>
          <cell r="AI61">
            <v>121.180724415179</v>
          </cell>
          <cell r="AJ61">
            <v>122.143522825893</v>
          </cell>
          <cell r="AK61">
            <v>123.145457846977</v>
          </cell>
          <cell r="AL61">
            <v>124.137094087682</v>
          </cell>
          <cell r="AM61">
            <v>125.11960383437599</v>
          </cell>
          <cell r="AN61">
            <v>126.095411038908</v>
          </cell>
          <cell r="AO61">
            <v>127.07058678550599</v>
          </cell>
        </row>
        <row r="62">
          <cell r="C62" t="str">
            <v>Thornton</v>
          </cell>
          <cell r="D62" t="str">
            <v>Penwortham West GSP / Stanah GSP GROUP</v>
          </cell>
          <cell r="E62">
            <v>75</v>
          </cell>
          <cell r="F62">
            <v>5</v>
          </cell>
          <cell r="G62">
            <v>80</v>
          </cell>
          <cell r="H62">
            <v>53.89</v>
          </cell>
          <cell r="I62">
            <v>54.225790828109197</v>
          </cell>
          <cell r="J62">
            <v>54.229580318247201</v>
          </cell>
          <cell r="K62">
            <v>54.298287371623402</v>
          </cell>
          <cell r="L62">
            <v>54.447829834071896</v>
          </cell>
          <cell r="M62">
            <v>54.6395163522904</v>
          </cell>
          <cell r="N62">
            <v>54.837826610939402</v>
          </cell>
          <cell r="O62">
            <v>55.070910016795402</v>
          </cell>
          <cell r="P62">
            <v>55.324507403150498</v>
          </cell>
          <cell r="Q62">
            <v>55.642789704986797</v>
          </cell>
          <cell r="R62">
            <v>56.012518360563199</v>
          </cell>
          <cell r="S62">
            <v>56.414274654673797</v>
          </cell>
          <cell r="T62">
            <v>56.879232999099997</v>
          </cell>
          <cell r="U62">
            <v>57.442202271923101</v>
          </cell>
          <cell r="V62">
            <v>58.0112035697218</v>
          </cell>
          <cell r="W62">
            <v>58.553504172313197</v>
          </cell>
          <cell r="X62">
            <v>59.073418832932902</v>
          </cell>
          <cell r="Y62">
            <v>59.5490328322769</v>
          </cell>
          <cell r="Z62">
            <v>59.992010502877498</v>
          </cell>
          <cell r="AA62">
            <v>60.418091840896203</v>
          </cell>
          <cell r="AB62">
            <v>60.808251309049602</v>
          </cell>
          <cell r="AC62">
            <v>61.163299987175101</v>
          </cell>
          <cell r="AD62">
            <v>61.495685837655898</v>
          </cell>
          <cell r="AE62">
            <v>61.816990743886002</v>
          </cell>
          <cell r="AF62">
            <v>62.077762614334297</v>
          </cell>
          <cell r="AG62">
            <v>62.298987033752901</v>
          </cell>
          <cell r="AH62">
            <v>62.485336148937201</v>
          </cell>
          <cell r="AI62">
            <v>62.638086863505897</v>
          </cell>
          <cell r="AJ62">
            <v>62.754616016084498</v>
          </cell>
          <cell r="AK62">
            <v>62.852358382981002</v>
          </cell>
          <cell r="AL62">
            <v>62.930697344048497</v>
          </cell>
          <cell r="AM62">
            <v>62.991231072573299</v>
          </cell>
          <cell r="AN62">
            <v>63.036093729531601</v>
          </cell>
          <cell r="AO62">
            <v>63.070204898193801</v>
          </cell>
        </row>
        <row r="63">
          <cell r="C63" t="str">
            <v>Trimpell</v>
          </cell>
          <cell r="D63" t="str">
            <v>Heysham GSP</v>
          </cell>
          <cell r="E63">
            <v>23.8</v>
          </cell>
          <cell r="F63">
            <v>1.8</v>
          </cell>
          <cell r="G63">
            <v>25.6</v>
          </cell>
          <cell r="H63">
            <v>3.46</v>
          </cell>
          <cell r="I63">
            <v>3.4697433238884599</v>
          </cell>
          <cell r="J63">
            <v>3.48241706658622</v>
          </cell>
          <cell r="K63">
            <v>3.5006843536006298</v>
          </cell>
          <cell r="L63">
            <v>3.5235360986177602</v>
          </cell>
          <cell r="M63">
            <v>3.5505172586970399</v>
          </cell>
          <cell r="N63">
            <v>3.5751342003290998</v>
          </cell>
          <cell r="O63">
            <v>3.6010235832370898</v>
          </cell>
          <cell r="P63">
            <v>3.6266464225596202</v>
          </cell>
          <cell r="Q63">
            <v>3.6567668566462501</v>
          </cell>
          <cell r="R63">
            <v>3.6885214444913901</v>
          </cell>
          <cell r="S63">
            <v>3.72140397504015</v>
          </cell>
          <cell r="T63">
            <v>3.7561401155190701</v>
          </cell>
          <cell r="U63">
            <v>3.7944989892058101</v>
          </cell>
          <cell r="V63">
            <v>3.8332878785446001</v>
          </cell>
          <cell r="W63">
            <v>3.8705161657529299</v>
          </cell>
          <cell r="X63">
            <v>3.9067815565294999</v>
          </cell>
          <cell r="Y63">
            <v>3.9412928291128999</v>
          </cell>
          <cell r="Z63">
            <v>3.9748879403221098</v>
          </cell>
          <cell r="AA63">
            <v>4.0087191876476904</v>
          </cell>
          <cell r="AB63">
            <v>4.04181751363088</v>
          </cell>
          <cell r="AC63">
            <v>4.0739202277875801</v>
          </cell>
          <cell r="AD63">
            <v>4.1054146438590902</v>
          </cell>
          <cell r="AE63">
            <v>4.1368096869497304</v>
          </cell>
          <cell r="AF63">
            <v>4.1660108502019098</v>
          </cell>
          <cell r="AG63">
            <v>4.1938010722179104</v>
          </cell>
          <cell r="AH63">
            <v>4.2203640508937603</v>
          </cell>
          <cell r="AI63">
            <v>4.2458608587647699</v>
          </cell>
          <cell r="AJ63">
            <v>4.2699404137301498</v>
          </cell>
          <cell r="AK63">
            <v>4.2929402255557196</v>
          </cell>
          <cell r="AL63">
            <v>4.3153017954965902</v>
          </cell>
          <cell r="AM63">
            <v>4.3371069606130801</v>
          </cell>
          <cell r="AN63">
            <v>4.3584745909413298</v>
          </cell>
          <cell r="AO63">
            <v>4.3795639982699601</v>
          </cell>
        </row>
        <row r="64">
          <cell r="C64" t="str">
            <v>Ulverston</v>
          </cell>
          <cell r="D64" t="str">
            <v>Harker ENWL SGTs 1 2 3A 4 / Hutton GSP GROUP</v>
          </cell>
          <cell r="E64">
            <v>117</v>
          </cell>
          <cell r="F64">
            <v>6.9</v>
          </cell>
          <cell r="G64">
            <v>123.9</v>
          </cell>
          <cell r="H64">
            <v>52.65</v>
          </cell>
          <cell r="I64">
            <v>54.469686393835303</v>
          </cell>
          <cell r="J64">
            <v>54.899781738626302</v>
          </cell>
          <cell r="K64">
            <v>55.260787691933203</v>
          </cell>
          <cell r="L64">
            <v>55.7169244100482</v>
          </cell>
          <cell r="M64">
            <v>56.242711077038798</v>
          </cell>
          <cell r="N64">
            <v>56.734956314363899</v>
          </cell>
          <cell r="O64">
            <v>57.251545174847202</v>
          </cell>
          <cell r="P64">
            <v>57.761107667074398</v>
          </cell>
          <cell r="Q64">
            <v>58.444276121424998</v>
          </cell>
          <cell r="R64">
            <v>59.161146993201001</v>
          </cell>
          <cell r="S64">
            <v>59.898143504882803</v>
          </cell>
          <cell r="T64">
            <v>60.715437353875799</v>
          </cell>
          <cell r="U64">
            <v>61.604817145092497</v>
          </cell>
          <cell r="V64">
            <v>62.4714706890841</v>
          </cell>
          <cell r="W64">
            <v>63.323646044830603</v>
          </cell>
          <cell r="X64">
            <v>64.152150274649401</v>
          </cell>
          <cell r="Y64">
            <v>64.947880095948094</v>
          </cell>
          <cell r="Z64">
            <v>65.708614407577102</v>
          </cell>
          <cell r="AA64">
            <v>66.459616212302393</v>
          </cell>
          <cell r="AB64">
            <v>67.180620803116994</v>
          </cell>
          <cell r="AC64">
            <v>67.862875192550902</v>
          </cell>
          <cell r="AD64">
            <v>68.524061506655897</v>
          </cell>
          <cell r="AE64">
            <v>69.172997142526498</v>
          </cell>
          <cell r="AF64">
            <v>69.750923202343401</v>
          </cell>
          <cell r="AG64">
            <v>70.281863944559305</v>
          </cell>
          <cell r="AH64">
            <v>70.770269487896798</v>
          </cell>
          <cell r="AI64">
            <v>71.216780337878902</v>
          </cell>
          <cell r="AJ64">
            <v>71.619067668248505</v>
          </cell>
          <cell r="AK64">
            <v>71.996998273971997</v>
          </cell>
          <cell r="AL64">
            <v>72.354161444662296</v>
          </cell>
          <cell r="AM64">
            <v>72.692662974983307</v>
          </cell>
          <cell r="AN64">
            <v>73.013939992248893</v>
          </cell>
          <cell r="AO64">
            <v>73.323971945266393</v>
          </cell>
        </row>
        <row r="65">
          <cell r="C65" t="str">
            <v>Vernon Park</v>
          </cell>
          <cell r="D65" t="str">
            <v>Bredbury GSP</v>
          </cell>
          <cell r="E65">
            <v>117</v>
          </cell>
          <cell r="F65">
            <v>3.2</v>
          </cell>
          <cell r="G65">
            <v>120.2</v>
          </cell>
          <cell r="H65">
            <v>86.55</v>
          </cell>
          <cell r="I65">
            <v>88.067312486320404</v>
          </cell>
          <cell r="J65">
            <v>88.178955703084696</v>
          </cell>
          <cell r="K65">
            <v>88.349571679957293</v>
          </cell>
          <cell r="L65">
            <v>88.679770623111196</v>
          </cell>
          <cell r="M65">
            <v>89.088264856374195</v>
          </cell>
          <cell r="N65">
            <v>89.360569667121794</v>
          </cell>
          <cell r="O65">
            <v>89.839992433916905</v>
          </cell>
          <cell r="P65">
            <v>90.500819804460207</v>
          </cell>
          <cell r="Q65">
            <v>91.009312544634099</v>
          </cell>
          <cell r="R65">
            <v>91.770509625486199</v>
          </cell>
          <cell r="S65">
            <v>92.570007760130906</v>
          </cell>
          <cell r="T65">
            <v>93.474720217241</v>
          </cell>
          <cell r="U65">
            <v>94.528264472546297</v>
          </cell>
          <cell r="V65">
            <v>95.590189987293599</v>
          </cell>
          <cell r="W65">
            <v>96.557704860475198</v>
          </cell>
          <cell r="X65">
            <v>97.483075487673801</v>
          </cell>
          <cell r="Y65">
            <v>98.333681585073293</v>
          </cell>
          <cell r="Z65">
            <v>99.113147910366905</v>
          </cell>
          <cell r="AA65">
            <v>99.814624976420603</v>
          </cell>
          <cell r="AB65">
            <v>100.511251811102</v>
          </cell>
          <cell r="AC65">
            <v>101.237628003138</v>
          </cell>
          <cell r="AD65">
            <v>101.91383994206601</v>
          </cell>
          <cell r="AE65">
            <v>102.558812248926</v>
          </cell>
          <cell r="AF65">
            <v>103.098081971342</v>
          </cell>
          <cell r="AG65">
            <v>103.55075900521901</v>
          </cell>
          <cell r="AH65">
            <v>103.922087908322</v>
          </cell>
          <cell r="AI65">
            <v>104.22311414070001</v>
          </cell>
          <cell r="AJ65">
            <v>104.448289298136</v>
          </cell>
          <cell r="AK65">
            <v>104.60053114093201</v>
          </cell>
          <cell r="AL65">
            <v>104.706686043663</v>
          </cell>
          <cell r="AM65">
            <v>104.770179193017</v>
          </cell>
          <cell r="AN65">
            <v>104.78993286532901</v>
          </cell>
          <cell r="AO65">
            <v>104.77983905594201</v>
          </cell>
        </row>
        <row r="66">
          <cell r="C66" t="str">
            <v>West Didsbury</v>
          </cell>
          <cell r="D66" t="str">
            <v>South Manchester GSP</v>
          </cell>
          <cell r="E66">
            <v>124</v>
          </cell>
          <cell r="F66">
            <v>2.2999999999999998</v>
          </cell>
          <cell r="G66">
            <v>126.3</v>
          </cell>
          <cell r="H66">
            <v>102.57</v>
          </cell>
          <cell r="I66">
            <v>106.987038250563</v>
          </cell>
          <cell r="J66">
            <v>108.47951908180499</v>
          </cell>
          <cell r="K66">
            <v>109.63518362403801</v>
          </cell>
          <cell r="L66">
            <v>111.22121590030601</v>
          </cell>
          <cell r="M66">
            <v>112.867721225167</v>
          </cell>
          <cell r="N66">
            <v>114.537802474488</v>
          </cell>
          <cell r="O66">
            <v>116.235681059915</v>
          </cell>
          <cell r="P66">
            <v>117.98535096824</v>
          </cell>
          <cell r="Q66">
            <v>119.871807935007</v>
          </cell>
          <cell r="R66">
            <v>121.836234276664</v>
          </cell>
          <cell r="S66">
            <v>123.84409622811199</v>
          </cell>
          <cell r="T66">
            <v>125.97272862484201</v>
          </cell>
          <cell r="U66">
            <v>128.310419018423</v>
          </cell>
          <cell r="V66">
            <v>130.86428623895301</v>
          </cell>
          <cell r="W66">
            <v>133.379120744674</v>
          </cell>
          <cell r="X66">
            <v>135.83278032774601</v>
          </cell>
          <cell r="Y66">
            <v>138.173456865585</v>
          </cell>
          <cell r="Z66">
            <v>140.41320259061399</v>
          </cell>
          <cell r="AA66">
            <v>142.61464812467801</v>
          </cell>
          <cell r="AB66">
            <v>144.727789804184</v>
          </cell>
          <cell r="AC66">
            <v>146.735785493035</v>
          </cell>
          <cell r="AD66">
            <v>148.680881622085</v>
          </cell>
          <cell r="AE66">
            <v>150.58444324243399</v>
          </cell>
          <cell r="AF66">
            <v>152.28154989473899</v>
          </cell>
          <cell r="AG66">
            <v>153.84883555356001</v>
          </cell>
          <cell r="AH66">
            <v>155.29697982200599</v>
          </cell>
          <cell r="AI66">
            <v>156.64367532628501</v>
          </cell>
          <cell r="AJ66">
            <v>157.888603534369</v>
          </cell>
          <cell r="AK66">
            <v>159.07706512939001</v>
          </cell>
          <cell r="AL66">
            <v>160.202402911484</v>
          </cell>
          <cell r="AM66">
            <v>161.26993159788199</v>
          </cell>
          <cell r="AN66">
            <v>162.28277656575301</v>
          </cell>
          <cell r="AO66">
            <v>163.259709054729</v>
          </cell>
        </row>
        <row r="67">
          <cell r="C67" t="str">
            <v>Westhoughton</v>
          </cell>
          <cell r="D67" t="str">
            <v>Kearsley 132 GSP</v>
          </cell>
          <cell r="E67">
            <v>117</v>
          </cell>
          <cell r="F67">
            <v>0.4</v>
          </cell>
          <cell r="G67">
            <v>117.4</v>
          </cell>
          <cell r="H67">
            <v>63.3</v>
          </cell>
          <cell r="I67">
            <v>64.844386597256701</v>
          </cell>
          <cell r="J67">
            <v>65.219306676980594</v>
          </cell>
          <cell r="K67">
            <v>65.571223294213596</v>
          </cell>
          <cell r="L67">
            <v>66.059462532656298</v>
          </cell>
          <cell r="M67">
            <v>66.593583950074603</v>
          </cell>
          <cell r="N67">
            <v>67.120081660794199</v>
          </cell>
          <cell r="O67">
            <v>67.747707639818998</v>
          </cell>
          <cell r="P67">
            <v>68.381617444096804</v>
          </cell>
          <cell r="Q67">
            <v>69.077594373405304</v>
          </cell>
          <cell r="R67">
            <v>69.827067428411297</v>
          </cell>
          <cell r="S67">
            <v>70.596336216807899</v>
          </cell>
          <cell r="T67">
            <v>71.427336356573093</v>
          </cell>
          <cell r="U67">
            <v>72.340514576216606</v>
          </cell>
          <cell r="V67">
            <v>73.335711981771695</v>
          </cell>
          <cell r="W67">
            <v>74.265842394928399</v>
          </cell>
          <cell r="X67">
            <v>75.1651329838419</v>
          </cell>
          <cell r="Y67">
            <v>76.017913577838996</v>
          </cell>
          <cell r="Z67">
            <v>76.818568335864299</v>
          </cell>
          <cell r="AA67">
            <v>77.588200277207804</v>
          </cell>
          <cell r="AB67">
            <v>78.314047106288498</v>
          </cell>
          <cell r="AC67">
            <v>78.989108112205898</v>
          </cell>
          <cell r="AD67">
            <v>79.633590939021801</v>
          </cell>
          <cell r="AE67">
            <v>80.256071568568302</v>
          </cell>
          <cell r="AF67">
            <v>80.779209839780606</v>
          </cell>
          <cell r="AG67">
            <v>81.249890282078994</v>
          </cell>
          <cell r="AH67">
            <v>81.672109592679504</v>
          </cell>
          <cell r="AI67">
            <v>82.049927516878</v>
          </cell>
          <cell r="AJ67">
            <v>82.385267370399703</v>
          </cell>
          <cell r="AK67">
            <v>82.686405647104706</v>
          </cell>
          <cell r="AL67">
            <v>82.960945820831896</v>
          </cell>
          <cell r="AM67">
            <v>83.210861747597306</v>
          </cell>
          <cell r="AN67">
            <v>83.436939980331204</v>
          </cell>
          <cell r="AO67">
            <v>83.646344786654495</v>
          </cell>
        </row>
        <row r="68">
          <cell r="C68" t="str">
            <v>Wigan</v>
          </cell>
          <cell r="D68" t="str">
            <v>Washway Farm GSP / Kirkby GSP GROUP</v>
          </cell>
          <cell r="E68">
            <v>72</v>
          </cell>
          <cell r="F68">
            <v>0</v>
          </cell>
          <cell r="G68">
            <v>72</v>
          </cell>
          <cell r="H68">
            <v>71.02</v>
          </cell>
          <cell r="I68">
            <v>71.983218366214501</v>
          </cell>
          <cell r="J68">
            <v>72.522541747298206</v>
          </cell>
          <cell r="K68">
            <v>73.151286088673302</v>
          </cell>
          <cell r="L68">
            <v>73.887591896314206</v>
          </cell>
          <cell r="M68">
            <v>74.742835424296402</v>
          </cell>
          <cell r="N68">
            <v>75.528993648084196</v>
          </cell>
          <cell r="O68">
            <v>76.332064786200505</v>
          </cell>
          <cell r="P68">
            <v>77.128939320935601</v>
          </cell>
          <cell r="Q68">
            <v>77.988847729130995</v>
          </cell>
          <cell r="R68">
            <v>78.888079459335302</v>
          </cell>
          <cell r="S68">
            <v>79.804682370831102</v>
          </cell>
          <cell r="T68">
            <v>80.771589929087298</v>
          </cell>
          <cell r="U68">
            <v>81.805451556567903</v>
          </cell>
          <cell r="V68">
            <v>82.801888285691504</v>
          </cell>
          <cell r="W68">
            <v>83.7823535805407</v>
          </cell>
          <cell r="X68">
            <v>84.744893458059494</v>
          </cell>
          <cell r="Y68">
            <v>85.669073496259401</v>
          </cell>
          <cell r="Z68">
            <v>86.553284782328404</v>
          </cell>
          <cell r="AA68">
            <v>87.419519341929998</v>
          </cell>
          <cell r="AB68">
            <v>88.248499353892399</v>
          </cell>
          <cell r="AC68">
            <v>89.037021236101396</v>
          </cell>
          <cell r="AD68">
            <v>89.805674689044906</v>
          </cell>
          <cell r="AE68">
            <v>90.5628519303297</v>
          </cell>
          <cell r="AF68">
            <v>91.243854337899506</v>
          </cell>
          <cell r="AG68">
            <v>91.878534759498095</v>
          </cell>
          <cell r="AH68">
            <v>92.471303657824706</v>
          </cell>
          <cell r="AI68">
            <v>93.026607131068801</v>
          </cell>
          <cell r="AJ68">
            <v>93.547184562810003</v>
          </cell>
          <cell r="AK68">
            <v>94.064409316400997</v>
          </cell>
          <cell r="AL68">
            <v>94.561035924400898</v>
          </cell>
          <cell r="AM68">
            <v>95.039218306560102</v>
          </cell>
          <cell r="AN68">
            <v>95.500258138577806</v>
          </cell>
          <cell r="AO68">
            <v>95.950600916077903</v>
          </cell>
        </row>
        <row r="69">
          <cell r="C69" t="str">
            <v>Wrightington</v>
          </cell>
          <cell r="D69" t="str">
            <v>Penwortham West GSP / Stanah GSP GROUP</v>
          </cell>
          <cell r="E69">
            <v>117</v>
          </cell>
          <cell r="F69">
            <v>3.1</v>
          </cell>
          <cell r="G69">
            <v>120.1</v>
          </cell>
          <cell r="H69">
            <v>77.27</v>
          </cell>
          <cell r="I69">
            <v>80.869662114910597</v>
          </cell>
          <cell r="J69">
            <v>81.664227771911897</v>
          </cell>
          <cell r="K69">
            <v>82.392318072835096</v>
          </cell>
          <cell r="L69">
            <v>83.312047741148405</v>
          </cell>
          <cell r="M69">
            <v>84.381128322754904</v>
          </cell>
          <cell r="N69">
            <v>85.428084404376307</v>
          </cell>
          <cell r="O69">
            <v>86.567790156737502</v>
          </cell>
          <cell r="P69">
            <v>87.747413713513794</v>
          </cell>
          <cell r="Q69">
            <v>89.073355338357501</v>
          </cell>
          <cell r="R69">
            <v>90.531376177364095</v>
          </cell>
          <cell r="S69">
            <v>92.071418220264604</v>
          </cell>
          <cell r="T69">
            <v>93.777532834985095</v>
          </cell>
          <cell r="U69">
            <v>95.711414115766004</v>
          </cell>
          <cell r="V69">
            <v>97.663746509504193</v>
          </cell>
          <cell r="W69">
            <v>99.535958081621402</v>
          </cell>
          <cell r="X69">
            <v>101.30420961949299</v>
          </cell>
          <cell r="Y69">
            <v>102.955144116063</v>
          </cell>
          <cell r="Z69">
            <v>104.516557646157</v>
          </cell>
          <cell r="AA69">
            <v>106.00666044895399</v>
          </cell>
          <cell r="AB69">
            <v>107.366127082749</v>
          </cell>
          <cell r="AC69">
            <v>108.597941246338</v>
          </cell>
          <cell r="AD69">
            <v>109.747126323826</v>
          </cell>
          <cell r="AE69">
            <v>110.855048585052</v>
          </cell>
          <cell r="AF69">
            <v>111.809291008705</v>
          </cell>
          <cell r="AG69">
            <v>112.664864022204</v>
          </cell>
          <cell r="AH69">
            <v>113.435692458633</v>
          </cell>
          <cell r="AI69">
            <v>114.125889982959</v>
          </cell>
          <cell r="AJ69">
            <v>114.727933422474</v>
          </cell>
          <cell r="AK69">
            <v>115.349566157015</v>
          </cell>
          <cell r="AL69">
            <v>115.928021313944</v>
          </cell>
          <cell r="AM69">
            <v>116.464272956846</v>
          </cell>
          <cell r="AN69">
            <v>116.968740666713</v>
          </cell>
          <cell r="AO69">
            <v>117.44964701514699</v>
          </cell>
        </row>
      </sheetData>
      <sheetData sheetId="4">
        <row r="4">
          <cell r="C4" t="str">
            <v>Albion St</v>
          </cell>
          <cell r="D4" t="str">
            <v>Lower Darwen</v>
          </cell>
          <cell r="E4" t="str">
            <v>Penwortham East GSP / Rochdale SGT 1 GROUP</v>
          </cell>
          <cell r="F4">
            <v>22.863</v>
          </cell>
          <cell r="G4">
            <v>0</v>
          </cell>
          <cell r="H4">
            <v>22.863</v>
          </cell>
          <cell r="I4">
            <v>13.2</v>
          </cell>
          <cell r="J4">
            <v>13.409101128765901</v>
          </cell>
          <cell r="K4">
            <v>13.4627872362378</v>
          </cell>
          <cell r="L4">
            <v>13.5429425855883</v>
          </cell>
          <cell r="M4">
            <v>13.6477461942803</v>
          </cell>
          <cell r="N4">
            <v>13.7772139158178</v>
          </cell>
          <cell r="O4">
            <v>13.9009048921955</v>
          </cell>
          <cell r="P4">
            <v>14.0378945917188</v>
          </cell>
          <cell r="Q4">
            <v>14.1835544582576</v>
          </cell>
          <cell r="R4">
            <v>14.3444894289147</v>
          </cell>
          <cell r="S4">
            <v>14.5240352159528</v>
          </cell>
          <cell r="T4">
            <v>14.7128286013261</v>
          </cell>
          <cell r="U4">
            <v>14.9191723703197</v>
          </cell>
          <cell r="V4">
            <v>15.151505229251001</v>
          </cell>
          <cell r="W4">
            <v>15.397893226064999</v>
          </cell>
          <cell r="X4">
            <v>15.641300441661899</v>
          </cell>
          <cell r="Y4">
            <v>15.882188705458001</v>
          </cell>
          <cell r="Z4">
            <v>16.112509010609301</v>
          </cell>
          <cell r="AA4">
            <v>16.334478612744899</v>
          </cell>
          <cell r="AB4">
            <v>16.553225721183601</v>
          </cell>
          <cell r="AC4">
            <v>16.764972442527</v>
          </cell>
          <cell r="AD4">
            <v>16.968158760965</v>
          </cell>
          <cell r="AE4">
            <v>17.165075124543701</v>
          </cell>
          <cell r="AF4">
            <v>17.360038067373701</v>
          </cell>
          <cell r="AG4">
            <v>17.534367824568001</v>
          </cell>
          <cell r="AH4">
            <v>17.6962127205346</v>
          </cell>
          <cell r="AI4">
            <v>17.8465236743105</v>
          </cell>
          <cell r="AJ4">
            <v>17.987476377184301</v>
          </cell>
          <cell r="AK4">
            <v>18.1172211909028</v>
          </cell>
          <cell r="AL4">
            <v>18.240806753642499</v>
          </cell>
          <cell r="AM4">
            <v>18.3592628396284</v>
          </cell>
          <cell r="AN4">
            <v>18.473322277205</v>
          </cell>
          <cell r="AO4">
            <v>18.582997049551299</v>
          </cell>
          <cell r="AP4">
            <v>18.690545620588399</v>
          </cell>
        </row>
        <row r="5">
          <cell r="C5" t="str">
            <v>Alderley &amp; Chelford</v>
          </cell>
          <cell r="D5" t="str">
            <v>Moss Nook</v>
          </cell>
          <cell r="E5" t="str">
            <v>South Manchester GSP</v>
          </cell>
          <cell r="F5">
            <v>28.31</v>
          </cell>
          <cell r="G5">
            <v>2.1419999999999999</v>
          </cell>
          <cell r="H5">
            <v>30.452000000000002</v>
          </cell>
          <cell r="I5">
            <v>15.68</v>
          </cell>
          <cell r="J5">
            <v>16.806366493829199</v>
          </cell>
          <cell r="K5">
            <v>17.063637975754201</v>
          </cell>
          <cell r="L5">
            <v>17.274689122558801</v>
          </cell>
          <cell r="M5">
            <v>17.535667825654201</v>
          </cell>
          <cell r="N5">
            <v>17.8218088432705</v>
          </cell>
          <cell r="O5">
            <v>18.092116048430601</v>
          </cell>
          <cell r="P5">
            <v>18.367616466979801</v>
          </cell>
          <cell r="Q5">
            <v>18.643543470986199</v>
          </cell>
          <cell r="R5">
            <v>18.933090052307001</v>
          </cell>
          <cell r="S5">
            <v>19.237961539932598</v>
          </cell>
          <cell r="T5">
            <v>19.544356807778598</v>
          </cell>
          <cell r="U5">
            <v>19.861548180479101</v>
          </cell>
          <cell r="V5">
            <v>20.2128353628033</v>
          </cell>
          <cell r="W5">
            <v>20.586923582437901</v>
          </cell>
          <cell r="X5">
            <v>20.949173667047301</v>
          </cell>
          <cell r="Y5">
            <v>21.296801223687201</v>
          </cell>
          <cell r="Z5">
            <v>21.622236268339599</v>
          </cell>
          <cell r="AA5">
            <v>21.9271149862271</v>
          </cell>
          <cell r="AB5">
            <v>22.221398321762202</v>
          </cell>
          <cell r="AC5">
            <v>22.498954681853501</v>
          </cell>
          <cell r="AD5">
            <v>22.760210270890202</v>
          </cell>
          <cell r="AE5">
            <v>23.011548868688301</v>
          </cell>
          <cell r="AF5">
            <v>23.257894153294799</v>
          </cell>
          <cell r="AG5">
            <v>23.490911036574399</v>
          </cell>
          <cell r="AH5">
            <v>23.717247167807201</v>
          </cell>
          <cell r="AI5">
            <v>23.938271302775401</v>
          </cell>
          <cell r="AJ5">
            <v>24.1552942949967</v>
          </cell>
          <cell r="AK5">
            <v>24.364078819851301</v>
          </cell>
          <cell r="AL5">
            <v>24.562249871656501</v>
          </cell>
          <cell r="AM5">
            <v>24.757782950843701</v>
          </cell>
          <cell r="AN5">
            <v>24.951066716586201</v>
          </cell>
          <cell r="AO5">
            <v>25.142882578696</v>
          </cell>
          <cell r="AP5">
            <v>25.334648691388601</v>
          </cell>
        </row>
        <row r="6">
          <cell r="C6" t="str">
            <v>Alston</v>
          </cell>
          <cell r="D6" t="str">
            <v>Penrith &amp; Shap</v>
          </cell>
          <cell r="E6" t="str">
            <v>Harker ENWL SGTs 1 2 3A 4 / Hutton GSP GROUP</v>
          </cell>
          <cell r="F6">
            <v>2.5</v>
          </cell>
          <cell r="G6">
            <v>0.14616000000000001</v>
          </cell>
          <cell r="H6">
            <v>2.6461600000000001</v>
          </cell>
          <cell r="I6">
            <v>2.58</v>
          </cell>
          <cell r="J6">
            <v>2.5845730296269802</v>
          </cell>
          <cell r="K6">
            <v>2.58996721636333</v>
          </cell>
          <cell r="L6">
            <v>2.5970273124899199</v>
          </cell>
          <cell r="M6">
            <v>2.6066990563580399</v>
          </cell>
          <cell r="N6">
            <v>2.6185592251419099</v>
          </cell>
          <cell r="O6">
            <v>2.65825408960686</v>
          </cell>
          <cell r="P6">
            <v>2.7108414553234699</v>
          </cell>
          <cell r="Q6">
            <v>2.76493011412752</v>
          </cell>
          <cell r="R6">
            <v>2.8248257947634299</v>
          </cell>
          <cell r="S6">
            <v>2.8782687280181198</v>
          </cell>
          <cell r="T6">
            <v>2.9343108059149201</v>
          </cell>
          <cell r="U6">
            <v>3.00095063552825</v>
          </cell>
          <cell r="V6">
            <v>3.0638881592988998</v>
          </cell>
          <cell r="W6">
            <v>3.12567588261492</v>
          </cell>
          <cell r="X6">
            <v>3.1843961719513598</v>
          </cell>
          <cell r="Y6">
            <v>3.23887545005877</v>
          </cell>
          <cell r="Z6">
            <v>3.2897105271568901</v>
          </cell>
          <cell r="AA6">
            <v>3.33723402915893</v>
          </cell>
          <cell r="AB6">
            <v>3.3817252630186001</v>
          </cell>
          <cell r="AC6">
            <v>3.4230816038078</v>
          </cell>
          <cell r="AD6">
            <v>3.4614135103016799</v>
          </cell>
          <cell r="AE6">
            <v>3.4970195173414802</v>
          </cell>
          <cell r="AF6">
            <v>3.53022758350341</v>
          </cell>
          <cell r="AG6">
            <v>3.5598617443790799</v>
          </cell>
          <cell r="AH6">
            <v>3.5864157308081199</v>
          </cell>
          <cell r="AI6">
            <v>3.6101500943839899</v>
          </cell>
          <cell r="AJ6">
            <v>3.6309567553887399</v>
          </cell>
          <cell r="AK6">
            <v>3.6483231018728102</v>
          </cell>
          <cell r="AL6">
            <v>3.661368838459</v>
          </cell>
          <cell r="AM6">
            <v>3.6738252896746602</v>
          </cell>
          <cell r="AN6">
            <v>3.6860001756514702</v>
          </cell>
          <cell r="AO6">
            <v>3.6981247190400999</v>
          </cell>
          <cell r="AP6">
            <v>3.7101649338102001</v>
          </cell>
        </row>
        <row r="7">
          <cell r="C7" t="str">
            <v>Ambleside</v>
          </cell>
          <cell r="D7" t="str">
            <v>Kendal (Parkside Rd)</v>
          </cell>
          <cell r="E7" t="str">
            <v>Harker ENWL SGTs 1 2 3A 4 / Hutton GSP GROUP</v>
          </cell>
          <cell r="F7">
            <v>17.8</v>
          </cell>
          <cell r="G7">
            <v>0.2676</v>
          </cell>
          <cell r="H7">
            <v>18.067599999999999</v>
          </cell>
          <cell r="I7">
            <v>10.31</v>
          </cell>
          <cell r="J7">
            <v>10.3845028888245</v>
          </cell>
          <cell r="K7">
            <v>10.466628168063901</v>
          </cell>
          <cell r="L7">
            <v>10.562102417573</v>
          </cell>
          <cell r="M7">
            <v>10.6736911478251</v>
          </cell>
          <cell r="N7">
            <v>10.801848962817299</v>
          </cell>
          <cell r="O7">
            <v>10.9239527415192</v>
          </cell>
          <cell r="P7">
            <v>11.0565334316716</v>
          </cell>
          <cell r="Q7">
            <v>11.1875856478414</v>
          </cell>
          <cell r="R7">
            <v>11.3327007795295</v>
          </cell>
          <cell r="S7">
            <v>11.4777480298347</v>
          </cell>
          <cell r="T7">
            <v>11.6267770005289</v>
          </cell>
          <cell r="U7">
            <v>11.789569141517999</v>
          </cell>
          <cell r="V7">
            <v>11.958268382521499</v>
          </cell>
          <cell r="W7">
            <v>12.097867303201699</v>
          </cell>
          <cell r="X7">
            <v>12.236957437833899</v>
          </cell>
          <cell r="Y7">
            <v>12.3735690318628</v>
          </cell>
          <cell r="Z7">
            <v>12.506591139799299</v>
          </cell>
          <cell r="AA7">
            <v>12.6361518476421</v>
          </cell>
          <cell r="AB7">
            <v>12.764160429488699</v>
          </cell>
          <cell r="AC7">
            <v>12.888659825119699</v>
          </cell>
          <cell r="AD7">
            <v>13.008907034207599</v>
          </cell>
          <cell r="AE7">
            <v>13.1268328089226</v>
          </cell>
          <cell r="AF7">
            <v>13.2430348917036</v>
          </cell>
          <cell r="AG7">
            <v>13.349532864573399</v>
          </cell>
          <cell r="AH7">
            <v>13.449387290026801</v>
          </cell>
          <cell r="AI7">
            <v>13.543207285857701</v>
          </cell>
          <cell r="AJ7">
            <v>13.630821358763001</v>
          </cell>
          <cell r="AK7">
            <v>13.7124841230854</v>
          </cell>
          <cell r="AL7">
            <v>13.7910266116663</v>
          </cell>
          <cell r="AM7">
            <v>13.867157127112</v>
          </cell>
          <cell r="AN7">
            <v>13.9412348090128</v>
          </cell>
          <cell r="AO7">
            <v>14.0135201323068</v>
          </cell>
          <cell r="AP7">
            <v>14.0846584710653</v>
          </cell>
        </row>
        <row r="8">
          <cell r="C8" t="str">
            <v>Ancoats North T11 &amp; T12</v>
          </cell>
          <cell r="D8" t="str">
            <v>Red Bank</v>
          </cell>
          <cell r="E8" t="str">
            <v>Whitegate GSP</v>
          </cell>
          <cell r="F8">
            <v>22.863</v>
          </cell>
          <cell r="G8">
            <v>0</v>
          </cell>
          <cell r="H8">
            <v>22.863</v>
          </cell>
          <cell r="I8">
            <v>15.4</v>
          </cell>
          <cell r="J8">
            <v>18.085207461828102</v>
          </cell>
          <cell r="K8">
            <v>18.538032299045401</v>
          </cell>
          <cell r="L8">
            <v>18.759860217526501</v>
          </cell>
          <cell r="M8">
            <v>19.0023612885776</v>
          </cell>
          <cell r="N8">
            <v>19.274085810483701</v>
          </cell>
          <cell r="O8">
            <v>19.5233938864625</v>
          </cell>
          <cell r="P8">
            <v>19.778057447699901</v>
          </cell>
          <cell r="Q8">
            <v>20.037388040567802</v>
          </cell>
          <cell r="R8">
            <v>20.308520487953999</v>
          </cell>
          <cell r="S8">
            <v>20.584012737335701</v>
          </cell>
          <cell r="T8">
            <v>20.8597839882197</v>
          </cell>
          <cell r="U8">
            <v>21.140806538457099</v>
          </cell>
          <cell r="V8">
            <v>21.432547486820699</v>
          </cell>
          <cell r="W8">
            <v>21.717458060122102</v>
          </cell>
          <cell r="X8">
            <v>22.0070315448122</v>
          </cell>
          <cell r="Y8">
            <v>22.296790033333401</v>
          </cell>
          <cell r="Z8">
            <v>22.583322996293901</v>
          </cell>
          <cell r="AA8">
            <v>22.867854940178699</v>
          </cell>
          <cell r="AB8">
            <v>23.1560679073282</v>
          </cell>
          <cell r="AC8">
            <v>23.443173688522698</v>
          </cell>
          <cell r="AD8">
            <v>23.726269781117601</v>
          </cell>
          <cell r="AE8">
            <v>24.008798810656401</v>
          </cell>
          <cell r="AF8">
            <v>24.2972559562543</v>
          </cell>
          <cell r="AG8">
            <v>24.593427364871399</v>
          </cell>
          <cell r="AH8">
            <v>24.883707248333799</v>
          </cell>
          <cell r="AI8">
            <v>25.168818286520199</v>
          </cell>
          <cell r="AJ8">
            <v>25.4493720098971</v>
          </cell>
          <cell r="AK8">
            <v>25.727246962448799</v>
          </cell>
          <cell r="AL8">
            <v>26.011024119459599</v>
          </cell>
          <cell r="AM8">
            <v>26.295165317532099</v>
          </cell>
          <cell r="AN8">
            <v>26.579784031124898</v>
          </cell>
          <cell r="AO8">
            <v>26.864918310656702</v>
          </cell>
          <cell r="AP8">
            <v>27.152645479601599</v>
          </cell>
        </row>
        <row r="9">
          <cell r="C9" t="str">
            <v>Ancoats North T14</v>
          </cell>
          <cell r="D9" t="str">
            <v>Red Bank</v>
          </cell>
          <cell r="E9" t="str">
            <v>Whitegate GSP</v>
          </cell>
          <cell r="F9">
            <v>13.25</v>
          </cell>
          <cell r="G9">
            <v>0</v>
          </cell>
          <cell r="H9">
            <v>13.25</v>
          </cell>
          <cell r="I9">
            <v>8.11</v>
          </cell>
          <cell r="J9">
            <v>9.7249943102095706</v>
          </cell>
          <cell r="K9">
            <v>9.9948475194604907</v>
          </cell>
          <cell r="L9">
            <v>10.1210510491421</v>
          </cell>
          <cell r="M9">
            <v>10.2573120634445</v>
          </cell>
          <cell r="N9">
            <v>10.4151645513309</v>
          </cell>
          <cell r="O9">
            <v>10.560169687875399</v>
          </cell>
          <cell r="P9">
            <v>10.7079782700254</v>
          </cell>
          <cell r="Q9">
            <v>10.858350220177099</v>
          </cell>
          <cell r="R9">
            <v>11.012773072842</v>
          </cell>
          <cell r="S9">
            <v>11.1699543548664</v>
          </cell>
          <cell r="T9">
            <v>11.3296244959022</v>
          </cell>
          <cell r="U9">
            <v>11.492054286534501</v>
          </cell>
          <cell r="V9">
            <v>11.6582640353461</v>
          </cell>
          <cell r="W9">
            <v>11.742920558659</v>
          </cell>
          <cell r="X9">
            <v>11.8323477220329</v>
          </cell>
          <cell r="Y9">
            <v>11.9262344314992</v>
          </cell>
          <cell r="Z9">
            <v>12.0245382431608</v>
          </cell>
          <cell r="AA9">
            <v>12.1274462887292</v>
          </cell>
          <cell r="AB9">
            <v>12.235405193899799</v>
          </cell>
          <cell r="AC9">
            <v>12.3482072737072</v>
          </cell>
          <cell r="AD9">
            <v>12.4655255292476</v>
          </cell>
          <cell r="AE9">
            <v>12.587515383219101</v>
          </cell>
          <cell r="AF9">
            <v>12.7146226510357</v>
          </cell>
          <cell r="AG9">
            <v>12.845895270369001</v>
          </cell>
          <cell r="AH9">
            <v>12.981672031208699</v>
          </cell>
          <cell r="AI9">
            <v>13.121952511688599</v>
          </cell>
          <cell r="AJ9">
            <v>13.266838120774899</v>
          </cell>
          <cell r="AK9">
            <v>13.416178531375399</v>
          </cell>
          <cell r="AL9">
            <v>13.570006629085199</v>
          </cell>
          <cell r="AM9">
            <v>13.7295072215478</v>
          </cell>
          <cell r="AN9">
            <v>13.8943677163555</v>
          </cell>
          <cell r="AO9">
            <v>14.064108712326201</v>
          </cell>
          <cell r="AP9">
            <v>14.2388996084387</v>
          </cell>
        </row>
        <row r="10">
          <cell r="C10" t="str">
            <v>Annie Pit</v>
          </cell>
          <cell r="D10" t="str">
            <v>Stainburn &amp; Siddick</v>
          </cell>
          <cell r="E10" t="str">
            <v>Harker ENWL SGTs 1 2 3A 4 / Hutton GSP GROUP</v>
          </cell>
          <cell r="F10">
            <v>21.5</v>
          </cell>
          <cell r="G10">
            <v>0</v>
          </cell>
          <cell r="H10">
            <v>21.5</v>
          </cell>
          <cell r="I10">
            <v>17.91</v>
          </cell>
          <cell r="J10">
            <v>18.389657252922699</v>
          </cell>
          <cell r="K10">
            <v>18.538496995169599</v>
          </cell>
          <cell r="L10">
            <v>18.687760823839501</v>
          </cell>
          <cell r="M10">
            <v>18.865711076424301</v>
          </cell>
          <cell r="N10">
            <v>19.076435599213902</v>
          </cell>
          <cell r="O10">
            <v>19.275614025762899</v>
          </cell>
          <cell r="P10">
            <v>19.4883383073741</v>
          </cell>
          <cell r="Q10">
            <v>19.7046590635372</v>
          </cell>
          <cell r="R10">
            <v>19.945367669283399</v>
          </cell>
          <cell r="S10">
            <v>20.205320545244199</v>
          </cell>
          <cell r="T10">
            <v>20.480818045187299</v>
          </cell>
          <cell r="U10">
            <v>20.782806457241101</v>
          </cell>
          <cell r="V10">
            <v>21.113040026108099</v>
          </cell>
          <cell r="W10">
            <v>21.431219231932399</v>
          </cell>
          <cell r="X10">
            <v>21.739115709387601</v>
          </cell>
          <cell r="Y10">
            <v>22.0420929966572</v>
          </cell>
          <cell r="Z10">
            <v>22.3315189395529</v>
          </cell>
          <cell r="AA10">
            <v>22.6072383610502</v>
          </cell>
          <cell r="AB10">
            <v>22.880454717282699</v>
          </cell>
          <cell r="AC10">
            <v>23.140706458694101</v>
          </cell>
          <cell r="AD10">
            <v>23.390191751142801</v>
          </cell>
          <cell r="AE10">
            <v>23.634514554208899</v>
          </cell>
          <cell r="AF10">
            <v>23.8780120274388</v>
          </cell>
          <cell r="AG10">
            <v>24.099010388549001</v>
          </cell>
          <cell r="AH10">
            <v>24.305924794589998</v>
          </cell>
          <cell r="AI10">
            <v>24.5008078913256</v>
          </cell>
          <cell r="AJ10">
            <v>24.684867337233801</v>
          </cell>
          <cell r="AK10">
            <v>24.857010727741301</v>
          </cell>
          <cell r="AL10">
            <v>25.024569832253999</v>
          </cell>
          <cell r="AM10">
            <v>25.185780478866299</v>
          </cell>
          <cell r="AN10">
            <v>25.3414818023398</v>
          </cell>
          <cell r="AO10">
            <v>25.493330836150399</v>
          </cell>
          <cell r="AP10">
            <v>25.642437543432699</v>
          </cell>
        </row>
        <row r="11">
          <cell r="C11" t="str">
            <v>Ansdell</v>
          </cell>
          <cell r="D11" t="str">
            <v>Lytham</v>
          </cell>
          <cell r="E11" t="str">
            <v>Penwortham West GSP / Stanah GSP GROUP</v>
          </cell>
          <cell r="F11">
            <v>16</v>
          </cell>
          <cell r="G11">
            <v>0</v>
          </cell>
          <cell r="H11">
            <v>16</v>
          </cell>
          <cell r="I11">
            <v>8.92</v>
          </cell>
          <cell r="J11">
            <v>9.3476013604488006</v>
          </cell>
          <cell r="K11">
            <v>9.4323629567947602</v>
          </cell>
          <cell r="L11">
            <v>9.5046647306824408</v>
          </cell>
          <cell r="M11">
            <v>9.5997437453078494</v>
          </cell>
          <cell r="N11">
            <v>9.7099850224203408</v>
          </cell>
          <cell r="O11">
            <v>9.8183011625869501</v>
          </cell>
          <cell r="P11">
            <v>9.9340722364879799</v>
          </cell>
          <cell r="Q11">
            <v>10.0558290383015</v>
          </cell>
          <cell r="R11">
            <v>10.188617030485901</v>
          </cell>
          <cell r="S11">
            <v>10.3313685380894</v>
          </cell>
          <cell r="T11">
            <v>10.4808412641807</v>
          </cell>
          <cell r="U11">
            <v>10.643377427419599</v>
          </cell>
          <cell r="V11">
            <v>10.828832090128801</v>
          </cell>
          <cell r="W11">
            <v>11.027255882690801</v>
          </cell>
          <cell r="X11">
            <v>11.219776173014701</v>
          </cell>
          <cell r="Y11">
            <v>11.4062355198711</v>
          </cell>
          <cell r="Z11">
            <v>11.5788788108452</v>
          </cell>
          <cell r="AA11">
            <v>11.7406212721218</v>
          </cell>
          <cell r="AB11">
            <v>11.8971660645783</v>
          </cell>
          <cell r="AC11">
            <v>12.043045296251501</v>
          </cell>
          <cell r="AD11">
            <v>12.177773282962599</v>
          </cell>
          <cell r="AE11">
            <v>12.304646634906501</v>
          </cell>
          <cell r="AF11">
            <v>12.4287164112399</v>
          </cell>
          <cell r="AG11">
            <v>12.536923381541399</v>
          </cell>
          <cell r="AH11">
            <v>12.6350255524201</v>
          </cell>
          <cell r="AI11">
            <v>12.723909544163799</v>
          </cell>
          <cell r="AJ11">
            <v>12.805380686758999</v>
          </cell>
          <cell r="AK11">
            <v>12.8785488586147</v>
          </cell>
          <cell r="AL11">
            <v>12.9484565835346</v>
          </cell>
          <cell r="AM11">
            <v>13.0132651191661</v>
          </cell>
          <cell r="AN11">
            <v>13.0733419532902</v>
          </cell>
          <cell r="AO11">
            <v>13.129153974127</v>
          </cell>
          <cell r="AP11">
            <v>13.1820910983055</v>
          </cell>
        </row>
        <row r="12">
          <cell r="C12" t="str">
            <v>Ardwick</v>
          </cell>
          <cell r="D12" t="str">
            <v>Stuart St</v>
          </cell>
          <cell r="E12" t="str">
            <v>Stalybridge GSP</v>
          </cell>
          <cell r="F12">
            <v>16</v>
          </cell>
          <cell r="G12">
            <v>0</v>
          </cell>
          <cell r="H12">
            <v>16</v>
          </cell>
          <cell r="I12">
            <v>12.94</v>
          </cell>
          <cell r="J12">
            <v>14.7724377451802</v>
          </cell>
          <cell r="K12">
            <v>15.0868625352962</v>
          </cell>
          <cell r="L12">
            <v>15.241745793278699</v>
          </cell>
          <cell r="M12">
            <v>15.410112429017101</v>
          </cell>
          <cell r="N12">
            <v>15.603710129273001</v>
          </cell>
          <cell r="O12">
            <v>15.7703647716177</v>
          </cell>
          <cell r="P12">
            <v>15.933983067893299</v>
          </cell>
          <cell r="Q12">
            <v>16.091761497204001</v>
          </cell>
          <cell r="R12">
            <v>16.252998809354398</v>
          </cell>
          <cell r="S12">
            <v>16.411552239711099</v>
          </cell>
          <cell r="T12">
            <v>16.564901529987601</v>
          </cell>
          <cell r="U12">
            <v>16.7141630569174</v>
          </cell>
          <cell r="V12">
            <v>16.8649593138312</v>
          </cell>
          <cell r="W12">
            <v>16.9990606765694</v>
          </cell>
          <cell r="X12">
            <v>17.1350113086467</v>
          </cell>
          <cell r="Y12">
            <v>17.273683312179301</v>
          </cell>
          <cell r="Z12">
            <v>17.414413558444899</v>
          </cell>
          <cell r="AA12">
            <v>17.5576713153547</v>
          </cell>
          <cell r="AB12">
            <v>17.7045761621963</v>
          </cell>
          <cell r="AC12">
            <v>17.8647359671677</v>
          </cell>
          <cell r="AD12">
            <v>18.043105434712899</v>
          </cell>
          <cell r="AE12">
            <v>18.2192438623382</v>
          </cell>
          <cell r="AF12">
            <v>18.394757914151398</v>
          </cell>
          <cell r="AG12">
            <v>18.559899525080201</v>
          </cell>
          <cell r="AH12">
            <v>18.719005597972</v>
          </cell>
          <cell r="AI12">
            <v>18.872972486513401</v>
          </cell>
          <cell r="AJ12">
            <v>19.021420810257599</v>
          </cell>
          <cell r="AK12">
            <v>19.167371106720701</v>
          </cell>
          <cell r="AL12">
            <v>19.318877743305499</v>
          </cell>
          <cell r="AM12">
            <v>19.468758476603199</v>
          </cell>
          <cell r="AN12">
            <v>19.635338705940399</v>
          </cell>
          <cell r="AO12">
            <v>19.805198135114001</v>
          </cell>
          <cell r="AP12">
            <v>19.975924154897701</v>
          </cell>
        </row>
        <row r="13">
          <cell r="C13" t="str">
            <v>Arnside</v>
          </cell>
          <cell r="D13" t="str">
            <v>Kendal (Parkside Rd)</v>
          </cell>
          <cell r="E13" t="str">
            <v>Harker ENWL SGTs 1 2 3A 4 / Hutton GSP GROUP</v>
          </cell>
          <cell r="F13">
            <v>15</v>
          </cell>
          <cell r="G13">
            <v>0</v>
          </cell>
          <cell r="H13">
            <v>15</v>
          </cell>
          <cell r="I13">
            <v>4.09</v>
          </cell>
          <cell r="J13">
            <v>4.1133572311178099</v>
          </cell>
          <cell r="K13">
            <v>4.1448236739517803</v>
          </cell>
          <cell r="L13">
            <v>4.1883896925718602</v>
          </cell>
          <cell r="M13">
            <v>4.2432651951864004</v>
          </cell>
          <cell r="N13">
            <v>4.3046192429978598</v>
          </cell>
          <cell r="O13">
            <v>4.3658101025701397</v>
          </cell>
          <cell r="P13">
            <v>4.4313474839528997</v>
          </cell>
          <cell r="Q13">
            <v>4.4990443310575596</v>
          </cell>
          <cell r="R13">
            <v>4.5733871700011299</v>
          </cell>
          <cell r="S13">
            <v>4.6489221773006397</v>
          </cell>
          <cell r="T13">
            <v>4.72731872140323</v>
          </cell>
          <cell r="U13">
            <v>4.8162721428628403</v>
          </cell>
          <cell r="V13">
            <v>4.91207800824417</v>
          </cell>
          <cell r="W13">
            <v>5.0110023813079598</v>
          </cell>
          <cell r="X13">
            <v>5.1070026451776398</v>
          </cell>
          <cell r="Y13">
            <v>5.1980859242111004</v>
          </cell>
          <cell r="Z13">
            <v>5.2830597167914704</v>
          </cell>
          <cell r="AA13">
            <v>5.3625415385892099</v>
          </cell>
          <cell r="AB13">
            <v>5.4389259869483499</v>
          </cell>
          <cell r="AC13">
            <v>5.5102615516073499</v>
          </cell>
          <cell r="AD13">
            <v>5.5760668478794004</v>
          </cell>
          <cell r="AE13">
            <v>5.6381737243291798</v>
          </cell>
          <cell r="AF13">
            <v>5.6974994987739702</v>
          </cell>
          <cell r="AG13">
            <v>5.7483866250566997</v>
          </cell>
          <cell r="AH13">
            <v>5.7935436645101399</v>
          </cell>
          <cell r="AI13">
            <v>5.8335071250027504</v>
          </cell>
          <cell r="AJ13">
            <v>5.8716840184394101</v>
          </cell>
          <cell r="AK13">
            <v>5.9391955338017501</v>
          </cell>
          <cell r="AL13">
            <v>6.0033943654212196</v>
          </cell>
          <cell r="AM13">
            <v>6.0653625776301796</v>
          </cell>
          <cell r="AN13">
            <v>6.1252782062739799</v>
          </cell>
          <cell r="AO13">
            <v>6.1828957006042504</v>
          </cell>
          <cell r="AP13">
            <v>6.2389289262098098</v>
          </cell>
        </row>
        <row r="14">
          <cell r="C14" t="str">
            <v>Ashton (Golborne)</v>
          </cell>
          <cell r="D14" t="str">
            <v>Golborne</v>
          </cell>
          <cell r="E14" t="str">
            <v>Bold</v>
          </cell>
          <cell r="F14">
            <v>19.54</v>
          </cell>
          <cell r="G14">
            <v>0</v>
          </cell>
          <cell r="H14">
            <v>19.54</v>
          </cell>
          <cell r="I14">
            <v>16.87</v>
          </cell>
          <cell r="J14">
            <v>17.428792282523901</v>
          </cell>
          <cell r="K14">
            <v>17.564289553700998</v>
          </cell>
          <cell r="L14">
            <v>17.695025689061598</v>
          </cell>
          <cell r="M14">
            <v>17.853861748207201</v>
          </cell>
          <cell r="N14">
            <v>18.036118368621899</v>
          </cell>
          <cell r="O14">
            <v>18.205955895588001</v>
          </cell>
          <cell r="P14">
            <v>18.3877516733336</v>
          </cell>
          <cell r="Q14">
            <v>18.573831362387001</v>
          </cell>
          <cell r="R14">
            <v>18.778332808803</v>
          </cell>
          <cell r="S14">
            <v>18.9977715704315</v>
          </cell>
          <cell r="T14">
            <v>19.225697821455899</v>
          </cell>
          <cell r="U14">
            <v>19.472958758289799</v>
          </cell>
          <cell r="V14">
            <v>19.7485804541781</v>
          </cell>
          <cell r="W14">
            <v>20.040477498270199</v>
          </cell>
          <cell r="X14">
            <v>20.3238216014581</v>
          </cell>
          <cell r="Y14">
            <v>20.600961572182499</v>
          </cell>
          <cell r="Z14">
            <v>20.864756080433999</v>
          </cell>
          <cell r="AA14">
            <v>21.1139755585803</v>
          </cell>
          <cell r="AB14">
            <v>21.3590507653111</v>
          </cell>
          <cell r="AC14">
            <v>21.590961742193599</v>
          </cell>
          <cell r="AD14">
            <v>21.808681681160898</v>
          </cell>
          <cell r="AE14">
            <v>22.018394418704499</v>
          </cell>
          <cell r="AF14">
            <v>22.222713711771299</v>
          </cell>
          <cell r="AG14">
            <v>22.398887685327999</v>
          </cell>
          <cell r="AH14">
            <v>22.556728761452302</v>
          </cell>
          <cell r="AI14">
            <v>22.697515576391901</v>
          </cell>
          <cell r="AJ14">
            <v>22.824105538840598</v>
          </cell>
          <cell r="AK14">
            <v>22.9327075953546</v>
          </cell>
          <cell r="AL14">
            <v>23.026452689891599</v>
          </cell>
          <cell r="AM14">
            <v>23.1107578154603</v>
          </cell>
          <cell r="AN14">
            <v>23.186616453900601</v>
          </cell>
          <cell r="AO14">
            <v>23.260534157316499</v>
          </cell>
          <cell r="AP14">
            <v>23.347197111226901</v>
          </cell>
        </row>
        <row r="15">
          <cell r="C15" t="str">
            <v>Ashton (Ribble)</v>
          </cell>
          <cell r="D15" t="str">
            <v>Ribble</v>
          </cell>
          <cell r="E15" t="str">
            <v>Penwortham East GSP / Rochdale SGT 1 GROUP</v>
          </cell>
          <cell r="F15">
            <v>10.5</v>
          </cell>
          <cell r="G15">
            <v>0</v>
          </cell>
          <cell r="H15">
            <v>10.5</v>
          </cell>
          <cell r="I15">
            <v>6.55</v>
          </cell>
          <cell r="J15">
            <v>6.84474915105677</v>
          </cell>
          <cell r="K15">
            <v>6.8811243310865198</v>
          </cell>
          <cell r="L15">
            <v>6.9076755494427102</v>
          </cell>
          <cell r="M15">
            <v>6.95056105132229</v>
          </cell>
          <cell r="N15">
            <v>7.0076961273818998</v>
          </cell>
          <cell r="O15">
            <v>7.0616909030468502</v>
          </cell>
          <cell r="P15">
            <v>7.1214592181883702</v>
          </cell>
          <cell r="Q15">
            <v>7.1859769528935598</v>
          </cell>
          <cell r="R15">
            <v>7.2598713807658397</v>
          </cell>
          <cell r="S15">
            <v>7.3373547475728396</v>
          </cell>
          <cell r="T15">
            <v>7.4200369028999997</v>
          </cell>
          <cell r="U15">
            <v>7.5159241487276898</v>
          </cell>
          <cell r="V15">
            <v>7.6210506716428901</v>
          </cell>
          <cell r="W15">
            <v>7.7266881230245197</v>
          </cell>
          <cell r="X15">
            <v>7.8299154464082399</v>
          </cell>
          <cell r="Y15">
            <v>7.9273983430036203</v>
          </cell>
          <cell r="Z15">
            <v>8.0163625098679692</v>
          </cell>
          <cell r="AA15">
            <v>8.0970150120983604</v>
          </cell>
          <cell r="AB15">
            <v>8.1736359093083504</v>
          </cell>
          <cell r="AC15">
            <v>8.2426877794116304</v>
          </cell>
          <cell r="AD15">
            <v>8.3045413543650408</v>
          </cell>
          <cell r="AE15">
            <v>8.3613272846949407</v>
          </cell>
          <cell r="AF15">
            <v>8.4139589907271493</v>
          </cell>
          <cell r="AG15">
            <v>8.4552996328612604</v>
          </cell>
          <cell r="AH15">
            <v>8.4891920215280408</v>
          </cell>
          <cell r="AI15">
            <v>8.5163334633872498</v>
          </cell>
          <cell r="AJ15">
            <v>8.5370864031873097</v>
          </cell>
          <cell r="AK15">
            <v>8.5532807330060496</v>
          </cell>
          <cell r="AL15">
            <v>8.5720465186834591</v>
          </cell>
          <cell r="AM15">
            <v>8.5882168730403308</v>
          </cell>
          <cell r="AN15">
            <v>8.6022132056667999</v>
          </cell>
          <cell r="AO15">
            <v>8.6143075908112703</v>
          </cell>
          <cell r="AP15">
            <v>8.6252868586896092</v>
          </cell>
        </row>
        <row r="16">
          <cell r="C16" t="str">
            <v>Ashton On Mersey</v>
          </cell>
          <cell r="D16" t="str">
            <v>Sale</v>
          </cell>
          <cell r="E16" t="str">
            <v>Carrington ENWL SGTs 1B 2B 4 7</v>
          </cell>
          <cell r="F16">
            <v>22.86</v>
          </cell>
          <cell r="G16">
            <v>0</v>
          </cell>
          <cell r="H16">
            <v>22.86</v>
          </cell>
          <cell r="I16">
            <v>13.03</v>
          </cell>
          <cell r="J16">
            <v>13.194023759782599</v>
          </cell>
          <cell r="K16">
            <v>13.2922543811924</v>
          </cell>
          <cell r="L16">
            <v>13.4260922532237</v>
          </cell>
          <cell r="M16">
            <v>13.590803025540501</v>
          </cell>
          <cell r="N16">
            <v>13.773529589198599</v>
          </cell>
          <cell r="O16">
            <v>13.9489314243874</v>
          </cell>
          <cell r="P16">
            <v>14.1336785230961</v>
          </cell>
          <cell r="Q16">
            <v>14.324134632727599</v>
          </cell>
          <cell r="R16">
            <v>14.5296820111221</v>
          </cell>
          <cell r="S16">
            <v>14.750954338302201</v>
          </cell>
          <cell r="T16">
            <v>14.979477173581699</v>
          </cell>
          <cell r="U16">
            <v>15.2242307243946</v>
          </cell>
          <cell r="V16">
            <v>15.4991885036023</v>
          </cell>
          <cell r="W16">
            <v>15.8051747826831</v>
          </cell>
          <cell r="X16">
            <v>16.104094641772399</v>
          </cell>
          <cell r="Y16">
            <v>16.397488504644901</v>
          </cell>
          <cell r="Z16">
            <v>16.676555325437398</v>
          </cell>
          <cell r="AA16">
            <v>16.941357765290402</v>
          </cell>
          <cell r="AB16">
            <v>17.201035836681299</v>
          </cell>
          <cell r="AC16">
            <v>17.4480732261339</v>
          </cell>
          <cell r="AD16">
            <v>17.680771468404799</v>
          </cell>
          <cell r="AE16">
            <v>17.903552104782701</v>
          </cell>
          <cell r="AF16">
            <v>18.1202880518663</v>
          </cell>
          <cell r="AG16">
            <v>18.312503044221401</v>
          </cell>
          <cell r="AH16">
            <v>18.558469320320501</v>
          </cell>
          <cell r="AI16">
            <v>18.7930158709332</v>
          </cell>
          <cell r="AJ16">
            <v>19.018734386618299</v>
          </cell>
          <cell r="AK16">
            <v>19.2324783377674</v>
          </cell>
          <cell r="AL16">
            <v>19.4433878796738</v>
          </cell>
          <cell r="AM16">
            <v>19.6516868017255</v>
          </cell>
          <cell r="AN16">
            <v>19.855786451102599</v>
          </cell>
          <cell r="AO16">
            <v>20.055198039940599</v>
          </cell>
          <cell r="AP16">
            <v>20.252838831791799</v>
          </cell>
        </row>
        <row r="17">
          <cell r="C17" t="str">
            <v>Ashton Under Lyne T11 &amp; T12</v>
          </cell>
          <cell r="D17" t="str">
            <v>Hartshead-Heyrod</v>
          </cell>
          <cell r="E17" t="str">
            <v>Stalybridge GSP</v>
          </cell>
          <cell r="F17">
            <v>22.863</v>
          </cell>
          <cell r="G17">
            <v>0</v>
          </cell>
          <cell r="H17">
            <v>22.863</v>
          </cell>
          <cell r="I17">
            <v>18.52</v>
          </cell>
          <cell r="J17">
            <v>19.096664149105099</v>
          </cell>
          <cell r="K17">
            <v>19.1537425957995</v>
          </cell>
          <cell r="L17">
            <v>19.167687760834699</v>
          </cell>
          <cell r="M17">
            <v>19.194454264311702</v>
          </cell>
          <cell r="N17">
            <v>19.222926102079999</v>
          </cell>
          <cell r="O17">
            <v>19.2537144577982</v>
          </cell>
          <cell r="P17">
            <v>19.2934892504408</v>
          </cell>
          <cell r="Q17">
            <v>19.3324068505753</v>
          </cell>
          <cell r="R17">
            <v>19.3806077958095</v>
          </cell>
          <cell r="S17">
            <v>19.438217899651701</v>
          </cell>
          <cell r="T17">
            <v>19.4953492950692</v>
          </cell>
          <cell r="U17">
            <v>19.572101368793501</v>
          </cell>
          <cell r="V17">
            <v>19.648561619022999</v>
          </cell>
          <cell r="W17">
            <v>19.690473168494002</v>
          </cell>
          <cell r="X17">
            <v>19.738064979783399</v>
          </cell>
          <cell r="Y17">
            <v>19.771551890378799</v>
          </cell>
          <cell r="Z17">
            <v>19.8311357052125</v>
          </cell>
          <cell r="AA17">
            <v>19.9770061837105</v>
          </cell>
          <cell r="AB17">
            <v>20.139341951493002</v>
          </cell>
          <cell r="AC17">
            <v>20.298311315380801</v>
          </cell>
          <cell r="AD17">
            <v>20.454073024401399</v>
          </cell>
          <cell r="AE17">
            <v>20.5967769529374</v>
          </cell>
          <cell r="AF17">
            <v>20.736564732386899</v>
          </cell>
          <cell r="AG17">
            <v>20.8535703238027</v>
          </cell>
          <cell r="AH17">
            <v>20.957920555368801</v>
          </cell>
          <cell r="AI17">
            <v>21.059735604622201</v>
          </cell>
          <cell r="AJ17">
            <v>21.149129448025199</v>
          </cell>
          <cell r="AK17">
            <v>21.216210272863002</v>
          </cell>
          <cell r="AL17">
            <v>21.291080859003099</v>
          </cell>
          <cell r="AM17">
            <v>21.363838930515399</v>
          </cell>
          <cell r="AN17">
            <v>21.424577479665199</v>
          </cell>
          <cell r="AO17">
            <v>21.4833850683024</v>
          </cell>
          <cell r="AP17">
            <v>21.540346109157301</v>
          </cell>
        </row>
        <row r="18">
          <cell r="C18" t="str">
            <v>Ashton Under Lyne T13</v>
          </cell>
          <cell r="D18" t="str">
            <v>Hartshead-Heyrod</v>
          </cell>
          <cell r="E18" t="str">
            <v>Stalybridge GSP</v>
          </cell>
          <cell r="F18">
            <v>13.25</v>
          </cell>
          <cell r="G18">
            <v>0</v>
          </cell>
          <cell r="H18">
            <v>13.25</v>
          </cell>
          <cell r="I18">
            <v>6.44</v>
          </cell>
          <cell r="J18">
            <v>6.7323441816814897</v>
          </cell>
          <cell r="K18">
            <v>6.7712381096291896</v>
          </cell>
          <cell r="L18">
            <v>6.7759364164146403</v>
          </cell>
          <cell r="M18">
            <v>6.79162522851618</v>
          </cell>
          <cell r="N18">
            <v>6.81151065619403</v>
          </cell>
          <cell r="O18">
            <v>6.8352214509627203</v>
          </cell>
          <cell r="P18">
            <v>6.8585630619355502</v>
          </cell>
          <cell r="Q18">
            <v>6.8815843561792702</v>
          </cell>
          <cell r="R18">
            <v>6.9143290822290204</v>
          </cell>
          <cell r="S18">
            <v>6.9568362551015301</v>
          </cell>
          <cell r="T18">
            <v>6.9991404994369502</v>
          </cell>
          <cell r="U18">
            <v>7.0412723701730204</v>
          </cell>
          <cell r="V18">
            <v>7.0932586395177797</v>
          </cell>
          <cell r="W18">
            <v>7.1437728295820699</v>
          </cell>
          <cell r="X18">
            <v>7.1828895726829698</v>
          </cell>
          <cell r="Y18">
            <v>7.2206789014036001</v>
          </cell>
          <cell r="Z18">
            <v>7.2572065958199596</v>
          </cell>
          <cell r="AA18">
            <v>7.2925345143876603</v>
          </cell>
          <cell r="AB18">
            <v>7.3267208829571402</v>
          </cell>
          <cell r="AC18">
            <v>7.3598205654063502</v>
          </cell>
          <cell r="AD18">
            <v>7.3818853087420404</v>
          </cell>
          <cell r="AE18">
            <v>7.4129639647121301</v>
          </cell>
          <cell r="AF18">
            <v>7.4331026960993096</v>
          </cell>
          <cell r="AG18">
            <v>7.4623451656532502</v>
          </cell>
          <cell r="AH18">
            <v>7.47073270664026</v>
          </cell>
          <cell r="AI18">
            <v>7.4883044801165797</v>
          </cell>
          <cell r="AJ18">
            <v>7.5050976260742299</v>
          </cell>
          <cell r="AK18">
            <v>7.5111473900765597</v>
          </cell>
          <cell r="AL18">
            <v>7.5264872529577902</v>
          </cell>
          <cell r="AM18">
            <v>7.54114904213976</v>
          </cell>
          <cell r="AN18">
            <v>7.5551630388637703</v>
          </cell>
          <cell r="AO18">
            <v>7.5685580731673303</v>
          </cell>
          <cell r="AP18">
            <v>7.5713616168183799</v>
          </cell>
        </row>
        <row r="19">
          <cell r="C19" t="str">
            <v>Ashwood Dale</v>
          </cell>
          <cell r="D19" t="str">
            <v>Buxton</v>
          </cell>
          <cell r="E19" t="str">
            <v>Stalybridge GSP</v>
          </cell>
          <cell r="F19">
            <v>19.719000000000001</v>
          </cell>
          <cell r="G19">
            <v>0</v>
          </cell>
          <cell r="H19">
            <v>19.719000000000001</v>
          </cell>
          <cell r="I19">
            <v>15.77</v>
          </cell>
          <cell r="J19">
            <v>16.370169807569901</v>
          </cell>
          <cell r="K19">
            <v>16.5355600781653</v>
          </cell>
          <cell r="L19">
            <v>16.680747560779299</v>
          </cell>
          <cell r="M19">
            <v>16.851961632721299</v>
          </cell>
          <cell r="N19">
            <v>17.047716601274701</v>
          </cell>
          <cell r="O19">
            <v>17.234384661834401</v>
          </cell>
          <cell r="P19">
            <v>17.429956402443</v>
          </cell>
          <cell r="Q19">
            <v>17.626331487823801</v>
          </cell>
          <cell r="R19">
            <v>17.841833808920999</v>
          </cell>
          <cell r="S19">
            <v>18.070386827924899</v>
          </cell>
          <cell r="T19">
            <v>18.308090785639902</v>
          </cell>
          <cell r="U19">
            <v>18.562022877860802</v>
          </cell>
          <cell r="V19">
            <v>18.835129184992802</v>
          </cell>
          <cell r="W19">
            <v>19.099551464850499</v>
          </cell>
          <cell r="X19">
            <v>19.3591274608664</v>
          </cell>
          <cell r="Y19">
            <v>19.6176177807078</v>
          </cell>
          <cell r="Z19">
            <v>19.869935849886399</v>
          </cell>
          <cell r="AA19">
            <v>20.1164876752689</v>
          </cell>
          <cell r="AB19">
            <v>20.362066707044299</v>
          </cell>
          <cell r="AC19">
            <v>20.601029519763401</v>
          </cell>
          <cell r="AD19">
            <v>20.8345824559641</v>
          </cell>
          <cell r="AE19">
            <v>21.066216707200599</v>
          </cell>
          <cell r="AF19">
            <v>21.298475142823701</v>
          </cell>
          <cell r="AG19">
            <v>21.512764007389301</v>
          </cell>
          <cell r="AH19">
            <v>21.716387812505399</v>
          </cell>
          <cell r="AI19">
            <v>21.9106028592421</v>
          </cell>
          <cell r="AJ19">
            <v>22.0970452714255</v>
          </cell>
          <cell r="AK19">
            <v>22.273258104597399</v>
          </cell>
          <cell r="AL19">
            <v>22.440707094512799</v>
          </cell>
          <cell r="AM19">
            <v>22.6039911704285</v>
          </cell>
          <cell r="AN19">
            <v>22.763706752083198</v>
          </cell>
          <cell r="AO19">
            <v>22.920275136994999</v>
          </cell>
          <cell r="AP19">
            <v>23.0755573400182</v>
          </cell>
        </row>
        <row r="20">
          <cell r="C20" t="str">
            <v>Askam &amp; Dalton</v>
          </cell>
          <cell r="D20" t="str">
            <v>Ulverston</v>
          </cell>
          <cell r="E20" t="str">
            <v>Harker ENWL SGTs 1 2 3A 4 / Hutton GSP GROUP</v>
          </cell>
          <cell r="F20">
            <v>20.02</v>
          </cell>
          <cell r="G20">
            <v>1.4076</v>
          </cell>
          <cell r="H20">
            <v>21.427600000000002</v>
          </cell>
          <cell r="I20">
            <v>17.5</v>
          </cell>
          <cell r="J20">
            <v>17.993440343492601</v>
          </cell>
          <cell r="K20">
            <v>18.150071146681601</v>
          </cell>
          <cell r="L20">
            <v>18.301503672925101</v>
          </cell>
          <cell r="M20">
            <v>18.4895416337977</v>
          </cell>
          <cell r="N20">
            <v>18.7132381370959</v>
          </cell>
          <cell r="O20">
            <v>18.929984409409901</v>
          </cell>
          <cell r="P20">
            <v>19.1556583540114</v>
          </cell>
          <cell r="Q20">
            <v>19.382214976349399</v>
          </cell>
          <cell r="R20">
            <v>19.634375287338202</v>
          </cell>
          <cell r="S20">
            <v>19.893593750431801</v>
          </cell>
          <cell r="T20">
            <v>20.162975892918698</v>
          </cell>
          <cell r="U20">
            <v>20.462698793185901</v>
          </cell>
          <cell r="V20">
            <v>20.783146775823401</v>
          </cell>
          <cell r="W20">
            <v>21.100148171985101</v>
          </cell>
          <cell r="X20">
            <v>21.415850538107101</v>
          </cell>
          <cell r="Y20">
            <v>21.7296588272524</v>
          </cell>
          <cell r="Z20">
            <v>22.0315143967387</v>
          </cell>
          <cell r="AA20">
            <v>22.319314766042101</v>
          </cell>
          <cell r="AB20">
            <v>22.603318292932599</v>
          </cell>
          <cell r="AC20">
            <v>22.8746797530425</v>
          </cell>
          <cell r="AD20">
            <v>23.131523304627699</v>
          </cell>
          <cell r="AE20">
            <v>23.3795141581341</v>
          </cell>
          <cell r="AF20">
            <v>23.6195054668358</v>
          </cell>
          <cell r="AG20">
            <v>23.828251090892799</v>
          </cell>
          <cell r="AH20">
            <v>24.0160100867271</v>
          </cell>
          <cell r="AI20">
            <v>24.184226002755501</v>
          </cell>
          <cell r="AJ20">
            <v>24.333540980479299</v>
          </cell>
          <cell r="AK20">
            <v>24.463676302280401</v>
          </cell>
          <cell r="AL20">
            <v>24.582732930534899</v>
          </cell>
          <cell r="AM20">
            <v>24.6925819110132</v>
          </cell>
          <cell r="AN20">
            <v>24.794272768972199</v>
          </cell>
          <cell r="AO20">
            <v>24.888007708236898</v>
          </cell>
          <cell r="AP20">
            <v>24.9764688234003</v>
          </cell>
        </row>
        <row r="21">
          <cell r="C21" t="str">
            <v>Askerton Castle</v>
          </cell>
          <cell r="D21" t="str">
            <v>Spadeadam 11/33kV</v>
          </cell>
          <cell r="E21" t="str">
            <v>Harker ENWL SGTs 1 2 3A 4 / Hutton GSP GROUP</v>
          </cell>
          <cell r="F21">
            <v>2.2999999999999998</v>
          </cell>
          <cell r="G21">
            <v>1.4400000000000001E-3</v>
          </cell>
          <cell r="H21">
            <v>2.3014399999999999</v>
          </cell>
          <cell r="I21">
            <v>1.1499999999999999</v>
          </cell>
          <cell r="J21">
            <v>1.15932033029905</v>
          </cell>
          <cell r="K21">
            <v>1.16931334206215</v>
          </cell>
          <cell r="L21">
            <v>1.1810323903495701</v>
          </cell>
          <cell r="M21">
            <v>1.1938557430738499</v>
          </cell>
          <cell r="N21">
            <v>1.20895130290537</v>
          </cell>
          <cell r="O21">
            <v>1.2217865073408301</v>
          </cell>
          <cell r="P21">
            <v>1.2344654752700801</v>
          </cell>
          <cell r="Q21">
            <v>1.2467093253611301</v>
          </cell>
          <cell r="R21">
            <v>1.2590074269998901</v>
          </cell>
          <cell r="S21">
            <v>1.27175146575247</v>
          </cell>
          <cell r="T21">
            <v>1.28428935815706</v>
          </cell>
          <cell r="U21">
            <v>1.29620248201833</v>
          </cell>
          <cell r="V21">
            <v>1.30869538031315</v>
          </cell>
          <cell r="W21">
            <v>1.3155225738496701</v>
          </cell>
          <cell r="X21">
            <v>1.32511568136531</v>
          </cell>
          <cell r="Y21">
            <v>1.33478806875751</v>
          </cell>
          <cell r="Z21">
            <v>1.34429749719099</v>
          </cell>
          <cell r="AA21">
            <v>1.35356660737156</v>
          </cell>
          <cell r="AB21">
            <v>1.3629422051778499</v>
          </cell>
          <cell r="AC21">
            <v>1.37214911834562</v>
          </cell>
          <cell r="AD21">
            <v>1.3811630776066799</v>
          </cell>
          <cell r="AE21">
            <v>1.39010968323658</v>
          </cell>
          <cell r="AF21">
            <v>1.3990917560214799</v>
          </cell>
          <cell r="AG21">
            <v>1.4075911915687001</v>
          </cell>
          <cell r="AH21">
            <v>1.4158758765530499</v>
          </cell>
          <cell r="AI21">
            <v>1.4239598571741801</v>
          </cell>
          <cell r="AJ21">
            <v>1.4319353534452</v>
          </cell>
          <cell r="AK21">
            <v>1.43967485753249</v>
          </cell>
          <cell r="AL21">
            <v>1.4472120763076901</v>
          </cell>
          <cell r="AM21">
            <v>1.4546186463908</v>
          </cell>
          <cell r="AN21">
            <v>1.4618989239070701</v>
          </cell>
          <cell r="AO21">
            <v>1.4690309168359601</v>
          </cell>
          <cell r="AP21">
            <v>1.47610450181959</v>
          </cell>
        </row>
        <row r="22">
          <cell r="C22" t="str">
            <v>Aspatria</v>
          </cell>
          <cell r="D22" t="str">
            <v>Stainburn &amp; Siddick</v>
          </cell>
          <cell r="E22" t="str">
            <v>Harker ENWL SGTs 1 2 3A 4 / Hutton GSP GROUP</v>
          </cell>
          <cell r="F22">
            <v>13</v>
          </cell>
          <cell r="G22">
            <v>0.65249999999999997</v>
          </cell>
          <cell r="H22">
            <v>13.6525</v>
          </cell>
          <cell r="I22">
            <v>9.25</v>
          </cell>
          <cell r="J22">
            <v>9.49461819765272</v>
          </cell>
          <cell r="K22">
            <v>9.5713898690707797</v>
          </cell>
          <cell r="L22">
            <v>9.6404428129811102</v>
          </cell>
          <cell r="M22">
            <v>9.7275782374283608</v>
          </cell>
          <cell r="N22">
            <v>9.8258335606170402</v>
          </cell>
          <cell r="O22">
            <v>9.9238621457456695</v>
          </cell>
          <cell r="P22">
            <v>10.027302110428</v>
          </cell>
          <cell r="Q22">
            <v>10.131238240310401</v>
          </cell>
          <cell r="R22">
            <v>10.247795652051799</v>
          </cell>
          <cell r="S22">
            <v>10.365138291193499</v>
          </cell>
          <cell r="T22">
            <v>10.488030634882501</v>
          </cell>
          <cell r="U22">
            <v>10.627432866318101</v>
          </cell>
          <cell r="V22">
            <v>10.7783173471664</v>
          </cell>
          <cell r="W22">
            <v>10.9340709052391</v>
          </cell>
          <cell r="X22">
            <v>11.084155886087</v>
          </cell>
          <cell r="Y22">
            <v>11.229076200922499</v>
          </cell>
          <cell r="Z22">
            <v>11.3676026373284</v>
          </cell>
          <cell r="AA22">
            <v>11.4989140177991</v>
          </cell>
          <cell r="AB22">
            <v>11.6281010230748</v>
          </cell>
          <cell r="AC22">
            <v>11.7499713069011</v>
          </cell>
          <cell r="AD22">
            <v>11.8659168996936</v>
          </cell>
          <cell r="AE22">
            <v>11.9781906784967</v>
          </cell>
          <cell r="AF22">
            <v>12.0892296456596</v>
          </cell>
          <cell r="AG22">
            <v>12.189577302085</v>
          </cell>
          <cell r="AH22">
            <v>12.2830118344291</v>
          </cell>
          <cell r="AI22">
            <v>12.3703903988081</v>
          </cell>
          <cell r="AJ22">
            <v>12.452223053606399</v>
          </cell>
          <cell r="AK22">
            <v>12.524726509867801</v>
          </cell>
          <cell r="AL22">
            <v>12.583067937215</v>
          </cell>
          <cell r="AM22">
            <v>12.6383250145239</v>
          </cell>
          <cell r="AN22">
            <v>12.690944148751701</v>
          </cell>
          <cell r="AO22">
            <v>12.741351355293901</v>
          </cell>
          <cell r="AP22">
            <v>12.7902599605102</v>
          </cell>
        </row>
        <row r="23">
          <cell r="C23" t="str">
            <v>Atherton Town Centre</v>
          </cell>
          <cell r="D23" t="str">
            <v>Atherton</v>
          </cell>
          <cell r="E23" t="str">
            <v>Kearsley 132 GSP</v>
          </cell>
          <cell r="F23">
            <v>33.24</v>
          </cell>
          <cell r="G23">
            <v>0</v>
          </cell>
          <cell r="H23">
            <v>33.24</v>
          </cell>
          <cell r="I23">
            <v>23.26</v>
          </cell>
          <cell r="J23">
            <v>23.559526933481202</v>
          </cell>
          <cell r="K23">
            <v>23.717718145935201</v>
          </cell>
          <cell r="L23">
            <v>23.928127097249401</v>
          </cell>
          <cell r="M23">
            <v>24.184787267542202</v>
          </cell>
          <cell r="N23">
            <v>24.475369856764001</v>
          </cell>
          <cell r="O23">
            <v>24.7566692578005</v>
          </cell>
          <cell r="P23">
            <v>25.061202204285301</v>
          </cell>
          <cell r="Q23">
            <v>25.376588203657001</v>
          </cell>
          <cell r="R23">
            <v>25.727358027913201</v>
          </cell>
          <cell r="S23">
            <v>26.107100934882499</v>
          </cell>
          <cell r="T23">
            <v>26.5052429307175</v>
          </cell>
          <cell r="U23">
            <v>26.9416329160671</v>
          </cell>
          <cell r="V23">
            <v>27.423116312474701</v>
          </cell>
          <cell r="W23">
            <v>27.9228994072379</v>
          </cell>
          <cell r="X23">
            <v>28.4096391879572</v>
          </cell>
          <cell r="Y23">
            <v>28.886054924080899</v>
          </cell>
          <cell r="Z23">
            <v>29.340708491468899</v>
          </cell>
          <cell r="AA23">
            <v>29.771548944606302</v>
          </cell>
          <cell r="AB23">
            <v>30.1948108366899</v>
          </cell>
          <cell r="AC23">
            <v>30.595714737395198</v>
          </cell>
          <cell r="AD23">
            <v>30.971444501537398</v>
          </cell>
          <cell r="AE23">
            <v>31.3340760503003</v>
          </cell>
          <cell r="AF23">
            <v>31.688041474805399</v>
          </cell>
          <cell r="AG23">
            <v>31.992082250039299</v>
          </cell>
          <cell r="AH23">
            <v>32.26366546285</v>
          </cell>
          <cell r="AI23">
            <v>32.505301200323601</v>
          </cell>
          <cell r="AJ23">
            <v>32.720198882562897</v>
          </cell>
          <cell r="AK23">
            <v>32.909566363887301</v>
          </cell>
          <cell r="AL23">
            <v>33.093056058447402</v>
          </cell>
          <cell r="AM23">
            <v>33.260086612971399</v>
          </cell>
          <cell r="AN23">
            <v>33.4119749478564</v>
          </cell>
          <cell r="AO23">
            <v>33.549153487498103</v>
          </cell>
          <cell r="AP23">
            <v>33.676065845213202</v>
          </cell>
        </row>
        <row r="24">
          <cell r="C24" t="str">
            <v>Athletic St</v>
          </cell>
          <cell r="D24" t="str">
            <v>Burnley</v>
          </cell>
          <cell r="E24" t="str">
            <v>Rochdale SGTs 2 3 4</v>
          </cell>
          <cell r="F24">
            <v>17.5</v>
          </cell>
          <cell r="G24">
            <v>0.26748</v>
          </cell>
          <cell r="H24">
            <v>17.767479999999999</v>
          </cell>
          <cell r="I24">
            <v>10.63</v>
          </cell>
          <cell r="J24">
            <v>10.8500477028917</v>
          </cell>
          <cell r="K24">
            <v>10.904543340261601</v>
          </cell>
          <cell r="L24">
            <v>10.969129985091101</v>
          </cell>
          <cell r="M24">
            <v>11.054991567860601</v>
          </cell>
          <cell r="N24">
            <v>11.152488980108201</v>
          </cell>
          <cell r="O24">
            <v>11.2499433095782</v>
          </cell>
          <cell r="P24">
            <v>11.3555367883489</v>
          </cell>
          <cell r="Q24">
            <v>11.4674855037744</v>
          </cell>
          <cell r="R24">
            <v>11.5942923395645</v>
          </cell>
          <cell r="S24">
            <v>11.7342370632614</v>
          </cell>
          <cell r="T24">
            <v>11.8849939510451</v>
          </cell>
          <cell r="U24">
            <v>12.0494199847756</v>
          </cell>
          <cell r="V24">
            <v>12.236194705593499</v>
          </cell>
          <cell r="W24">
            <v>12.428088175529201</v>
          </cell>
          <cell r="X24">
            <v>12.6144287992594</v>
          </cell>
          <cell r="Y24">
            <v>12.798388267079799</v>
          </cell>
          <cell r="Z24">
            <v>12.973378029322999</v>
          </cell>
          <cell r="AA24">
            <v>13.1398038249159</v>
          </cell>
          <cell r="AB24">
            <v>13.3026914747084</v>
          </cell>
          <cell r="AC24">
            <v>13.459020566614299</v>
          </cell>
          <cell r="AD24">
            <v>13.609168480591</v>
          </cell>
          <cell r="AE24">
            <v>13.765957318031701</v>
          </cell>
          <cell r="AF24">
            <v>13.919679532122499</v>
          </cell>
          <cell r="AG24">
            <v>14.0534608368976</v>
          </cell>
          <cell r="AH24">
            <v>14.1746802751807</v>
          </cell>
          <cell r="AI24">
            <v>14.284353124982299</v>
          </cell>
          <cell r="AJ24">
            <v>14.383955769999201</v>
          </cell>
          <cell r="AK24">
            <v>14.472541191201399</v>
          </cell>
          <cell r="AL24">
            <v>14.555595090181001</v>
          </cell>
          <cell r="AM24">
            <v>14.632414201383201</v>
          </cell>
          <cell r="AN24">
            <v>14.7035389791246</v>
          </cell>
          <cell r="AO24">
            <v>14.7691157452368</v>
          </cell>
          <cell r="AP24">
            <v>14.8310887344614</v>
          </cell>
        </row>
        <row r="25">
          <cell r="C25" t="str">
            <v>Avenham</v>
          </cell>
          <cell r="D25" t="str">
            <v>Preston East</v>
          </cell>
          <cell r="E25" t="str">
            <v>Penwortham East GSP / Rochdale SGT 1 GROUP</v>
          </cell>
          <cell r="F25">
            <v>17.5</v>
          </cell>
          <cell r="G25">
            <v>0</v>
          </cell>
          <cell r="H25">
            <v>17.5</v>
          </cell>
          <cell r="I25">
            <v>11.48</v>
          </cell>
          <cell r="J25">
            <v>11.4419463925038</v>
          </cell>
          <cell r="K25">
            <v>11.4114464620818</v>
          </cell>
          <cell r="L25">
            <v>11.3969754273894</v>
          </cell>
          <cell r="M25">
            <v>11.3943435902173</v>
          </cell>
          <cell r="N25">
            <v>11.409122744448</v>
          </cell>
          <cell r="O25">
            <v>11.4149035564069</v>
          </cell>
          <cell r="P25">
            <v>11.4232298478515</v>
          </cell>
          <cell r="Q25">
            <v>11.4307652460763</v>
          </cell>
          <cell r="R25">
            <v>11.4500123375167</v>
          </cell>
          <cell r="S25">
            <v>11.4732348379443</v>
          </cell>
          <cell r="T25">
            <v>11.499564901516701</v>
          </cell>
          <cell r="U25">
            <v>11.5305049043758</v>
          </cell>
          <cell r="V25">
            <v>11.570445779599</v>
          </cell>
          <cell r="W25">
            <v>11.576921010264799</v>
          </cell>
          <cell r="X25">
            <v>11.5844822816803</v>
          </cell>
          <cell r="Y25">
            <v>11.5938094056603</v>
          </cell>
          <cell r="Z25">
            <v>11.6037301389016</v>
          </cell>
          <cell r="AA25">
            <v>11.613880486135599</v>
          </cell>
          <cell r="AB25">
            <v>11.626648610757499</v>
          </cell>
          <cell r="AC25">
            <v>11.640203669280201</v>
          </cell>
          <cell r="AD25">
            <v>11.6544637057416</v>
          </cell>
          <cell r="AE25">
            <v>11.669464790341401</v>
          </cell>
          <cell r="AF25">
            <v>11.686073476043701</v>
          </cell>
          <cell r="AG25">
            <v>11.7006589234036</v>
          </cell>
          <cell r="AH25">
            <v>11.7146451853184</v>
          </cell>
          <cell r="AI25">
            <v>11.7281905148166</v>
          </cell>
          <cell r="AJ25">
            <v>11.741601074545899</v>
          </cell>
          <cell r="AK25">
            <v>11.754382016421999</v>
          </cell>
          <cell r="AL25">
            <v>11.7669769138114</v>
          </cell>
          <cell r="AM25">
            <v>11.779829027632299</v>
          </cell>
          <cell r="AN25">
            <v>11.792935327627999</v>
          </cell>
          <cell r="AO25">
            <v>11.8063142644361</v>
          </cell>
          <cell r="AP25">
            <v>11.8203212400662</v>
          </cell>
        </row>
        <row r="26">
          <cell r="C26" t="str">
            <v>Baguley</v>
          </cell>
          <cell r="D26" t="str">
            <v>Sale</v>
          </cell>
          <cell r="E26" t="str">
            <v>Carrington ENWL SGTs 1B 2B 4 7</v>
          </cell>
          <cell r="F26">
            <v>22.863</v>
          </cell>
          <cell r="G26">
            <v>0</v>
          </cell>
          <cell r="H26">
            <v>22.863</v>
          </cell>
          <cell r="I26">
            <v>22.2</v>
          </cell>
          <cell r="J26">
            <v>22.668860332534798</v>
          </cell>
          <cell r="K26">
            <v>22.8838295050646</v>
          </cell>
          <cell r="L26">
            <v>23.115133177003401</v>
          </cell>
          <cell r="M26">
            <v>23.379068994116199</v>
          </cell>
          <cell r="N26">
            <v>23.670575532034501</v>
          </cell>
          <cell r="O26">
            <v>23.951017151361501</v>
          </cell>
          <cell r="P26">
            <v>24.245762314533401</v>
          </cell>
          <cell r="Q26">
            <v>24.5497291260955</v>
          </cell>
          <cell r="R26">
            <v>24.8934483078962</v>
          </cell>
          <cell r="S26">
            <v>25.2561249759659</v>
          </cell>
          <cell r="T26">
            <v>25.6327774495699</v>
          </cell>
          <cell r="U26">
            <v>26.036516972358498</v>
          </cell>
          <cell r="V26">
            <v>26.471738646577201</v>
          </cell>
          <cell r="W26">
            <v>26.926206910594001</v>
          </cell>
          <cell r="X26">
            <v>27.381165932787699</v>
          </cell>
          <cell r="Y26">
            <v>27.829185694683002</v>
          </cell>
          <cell r="Z26">
            <v>28.264000254470702</v>
          </cell>
          <cell r="AA26">
            <v>28.688645534848899</v>
          </cell>
          <cell r="AB26">
            <v>29.112545851750699</v>
          </cell>
          <cell r="AC26">
            <v>29.527501053195198</v>
          </cell>
          <cell r="AD26">
            <v>29.929655177550799</v>
          </cell>
          <cell r="AE26">
            <v>30.326891425782101</v>
          </cell>
          <cell r="AF26">
            <v>30.7238282405301</v>
          </cell>
          <cell r="AG26">
            <v>31.090489219705098</v>
          </cell>
          <cell r="AH26">
            <v>31.4390659838317</v>
          </cell>
          <cell r="AI26">
            <v>31.7721529601721</v>
          </cell>
          <cell r="AJ26">
            <v>32.0903036394933</v>
          </cell>
          <cell r="AK26">
            <v>32.396093102894902</v>
          </cell>
          <cell r="AL26">
            <v>32.703784027591098</v>
          </cell>
          <cell r="AM26">
            <v>33.004912511113901</v>
          </cell>
          <cell r="AN26">
            <v>33.364029766694003</v>
          </cell>
          <cell r="AO26">
            <v>34.139619221866802</v>
          </cell>
          <cell r="AP26">
            <v>34.924478692757198</v>
          </cell>
        </row>
        <row r="27">
          <cell r="C27" t="str">
            <v>Bamber Bridge</v>
          </cell>
          <cell r="D27" t="str">
            <v>Ribble</v>
          </cell>
          <cell r="E27" t="str">
            <v>Penwortham East GSP / Rochdale SGT 1 GROUP</v>
          </cell>
          <cell r="F27">
            <v>22.863</v>
          </cell>
          <cell r="G27">
            <v>0</v>
          </cell>
          <cell r="H27">
            <v>22.863</v>
          </cell>
          <cell r="I27">
            <v>15.08</v>
          </cell>
          <cell r="J27">
            <v>15.390643327630499</v>
          </cell>
          <cell r="K27">
            <v>15.5483446350504</v>
          </cell>
          <cell r="L27">
            <v>15.737391613877501</v>
          </cell>
          <cell r="M27">
            <v>15.967468029242699</v>
          </cell>
          <cell r="N27">
            <v>16.2293156103147</v>
          </cell>
          <cell r="O27">
            <v>16.474310960177899</v>
          </cell>
          <cell r="P27">
            <v>16.730156488323601</v>
          </cell>
          <cell r="Q27">
            <v>16.987181111451498</v>
          </cell>
          <cell r="R27">
            <v>17.263505988834002</v>
          </cell>
          <cell r="S27">
            <v>17.553786889976699</v>
          </cell>
          <cell r="T27">
            <v>17.849868612166201</v>
          </cell>
          <cell r="U27">
            <v>18.165555210286101</v>
          </cell>
          <cell r="V27">
            <v>18.507114379850101</v>
          </cell>
          <cell r="W27">
            <v>18.862639568610501</v>
          </cell>
          <cell r="X27">
            <v>19.210243887714</v>
          </cell>
          <cell r="Y27">
            <v>19.549929788127798</v>
          </cell>
          <cell r="Z27">
            <v>19.8758972329091</v>
          </cell>
          <cell r="AA27">
            <v>20.187510365410599</v>
          </cell>
          <cell r="AB27">
            <v>20.495029012673601</v>
          </cell>
          <cell r="AC27">
            <v>20.790847346751399</v>
          </cell>
          <cell r="AD27">
            <v>21.0748263012539</v>
          </cell>
          <cell r="AE27">
            <v>21.3526739340411</v>
          </cell>
          <cell r="AF27">
            <v>21.6285394120241</v>
          </cell>
          <cell r="AG27">
            <v>21.888403768040501</v>
          </cell>
          <cell r="AH27">
            <v>22.139541357810401</v>
          </cell>
          <cell r="AI27">
            <v>22.383371798269899</v>
          </cell>
          <cell r="AJ27">
            <v>22.621642297248599</v>
          </cell>
          <cell r="AK27">
            <v>22.852129745205101</v>
          </cell>
          <cell r="AL27">
            <v>23.078116511056301</v>
          </cell>
          <cell r="AM27">
            <v>23.302196482557999</v>
          </cell>
          <cell r="AN27">
            <v>23.525074400672001</v>
          </cell>
          <cell r="AO27">
            <v>23.747623797311199</v>
          </cell>
          <cell r="AP27">
            <v>23.971428558170999</v>
          </cell>
        </row>
        <row r="28">
          <cell r="C28" t="str">
            <v>Barbara St</v>
          </cell>
          <cell r="D28" t="str">
            <v>Bolton</v>
          </cell>
          <cell r="E28" t="str">
            <v>Kearsley 132 GSP</v>
          </cell>
          <cell r="F28">
            <v>15.6</v>
          </cell>
          <cell r="G28">
            <v>0</v>
          </cell>
          <cell r="H28">
            <v>15.6</v>
          </cell>
          <cell r="I28">
            <v>13.64</v>
          </cell>
          <cell r="J28">
            <v>13.883605276302299</v>
          </cell>
          <cell r="K28">
            <v>13.9614715671028</v>
          </cell>
          <cell r="L28">
            <v>14.0504376707815</v>
          </cell>
          <cell r="M28">
            <v>14.1599950558731</v>
          </cell>
          <cell r="N28">
            <v>14.287530701503799</v>
          </cell>
          <cell r="O28">
            <v>14.4108092832812</v>
          </cell>
          <cell r="P28">
            <v>14.5449048324021</v>
          </cell>
          <cell r="Q28">
            <v>14.680687865620801</v>
          </cell>
          <cell r="R28">
            <v>14.8390577434224</v>
          </cell>
          <cell r="S28">
            <v>15.0116337666945</v>
          </cell>
          <cell r="T28">
            <v>15.192928531226601</v>
          </cell>
          <cell r="U28">
            <v>15.3934260894329</v>
          </cell>
          <cell r="V28">
            <v>15.611414352273901</v>
          </cell>
          <cell r="W28">
            <v>15.818961364555699</v>
          </cell>
          <cell r="X28">
            <v>16.020944957097399</v>
          </cell>
          <cell r="Y28">
            <v>16.218204908346099</v>
          </cell>
          <cell r="Z28">
            <v>16.4126402788661</v>
          </cell>
          <cell r="AA28">
            <v>16.6025761679238</v>
          </cell>
          <cell r="AB28">
            <v>16.7899382979672</v>
          </cell>
          <cell r="AC28">
            <v>16.9679503575321</v>
          </cell>
          <cell r="AD28">
            <v>17.133459611869601</v>
          </cell>
          <cell r="AE28">
            <v>17.3085884859724</v>
          </cell>
          <cell r="AF28">
            <v>17.485130187707298</v>
          </cell>
          <cell r="AG28">
            <v>17.635064056353301</v>
          </cell>
          <cell r="AH28">
            <v>17.767658282170999</v>
          </cell>
          <cell r="AI28">
            <v>17.8842958342399</v>
          </cell>
          <cell r="AJ28">
            <v>17.9857977462622</v>
          </cell>
          <cell r="AK28">
            <v>18.0753531555245</v>
          </cell>
          <cell r="AL28">
            <v>18.168722922830099</v>
          </cell>
          <cell r="AM28">
            <v>18.278397182836599</v>
          </cell>
          <cell r="AN28">
            <v>18.382068637846601</v>
          </cell>
          <cell r="AO28">
            <v>18.479050729393801</v>
          </cell>
          <cell r="AP28">
            <v>18.572369094362699</v>
          </cell>
        </row>
        <row r="29">
          <cell r="C29" t="str">
            <v>Barrow</v>
          </cell>
          <cell r="D29" t="str">
            <v>Barrow &amp; Sandgate</v>
          </cell>
          <cell r="E29" t="str">
            <v>Harker ENWL SGTs 1 2 3A 4 / Hutton GSP GROUP</v>
          </cell>
          <cell r="F29">
            <v>23</v>
          </cell>
          <cell r="G29">
            <v>2.0526</v>
          </cell>
          <cell r="H29">
            <v>25.052600000000002</v>
          </cell>
          <cell r="I29">
            <v>12.45</v>
          </cell>
          <cell r="J29">
            <v>12.622060019629201</v>
          </cell>
          <cell r="K29">
            <v>12.7228795785214</v>
          </cell>
          <cell r="L29">
            <v>12.844148826459399</v>
          </cell>
          <cell r="M29">
            <v>12.9922049170611</v>
          </cell>
          <cell r="N29">
            <v>13.168738453937699</v>
          </cell>
          <cell r="O29">
            <v>13.3270026902156</v>
          </cell>
          <cell r="P29">
            <v>13.495222113361001</v>
          </cell>
          <cell r="Q29">
            <v>13.664782049669601</v>
          </cell>
          <cell r="R29">
            <v>13.846603194699499</v>
          </cell>
          <cell r="S29">
            <v>14.036649653524201</v>
          </cell>
          <cell r="T29">
            <v>14.2300463517756</v>
          </cell>
          <cell r="U29">
            <v>14.4398407452095</v>
          </cell>
          <cell r="V29">
            <v>14.664235413020201</v>
          </cell>
          <cell r="W29">
            <v>14.9009291036708</v>
          </cell>
          <cell r="X29">
            <v>15.141539108349701</v>
          </cell>
          <cell r="Y29">
            <v>15.382119152903</v>
          </cell>
          <cell r="Z29">
            <v>15.620778662474899</v>
          </cell>
          <cell r="AA29">
            <v>15.8521974113256</v>
          </cell>
          <cell r="AB29">
            <v>16.085482125163999</v>
          </cell>
          <cell r="AC29">
            <v>16.314077282090501</v>
          </cell>
          <cell r="AD29">
            <v>16.5350790949472</v>
          </cell>
          <cell r="AE29">
            <v>16.755093926336301</v>
          </cell>
          <cell r="AF29">
            <v>16.9714937336623</v>
          </cell>
          <cell r="AG29">
            <v>17.165966354778899</v>
          </cell>
          <cell r="AH29">
            <v>17.346708069330202</v>
          </cell>
          <cell r="AI29">
            <v>17.514444299657701</v>
          </cell>
          <cell r="AJ29">
            <v>17.6717470054272</v>
          </cell>
          <cell r="AK29">
            <v>17.817849705792199</v>
          </cell>
          <cell r="AL29">
            <v>17.9605802537783</v>
          </cell>
          <cell r="AM29">
            <v>18.0973957869804</v>
          </cell>
          <cell r="AN29">
            <v>18.229007553661301</v>
          </cell>
          <cell r="AO29">
            <v>18.355198130970599</v>
          </cell>
          <cell r="AP29">
            <v>18.478473430358498</v>
          </cell>
        </row>
        <row r="30">
          <cell r="C30" t="str">
            <v>Barton Dock Rd</v>
          </cell>
          <cell r="D30" t="str">
            <v>Barton</v>
          </cell>
          <cell r="E30" t="str">
            <v>Carrington ENWL SGTs 1B 2B 4 7</v>
          </cell>
          <cell r="F30">
            <v>16</v>
          </cell>
          <cell r="G30">
            <v>0</v>
          </cell>
          <cell r="H30">
            <v>16</v>
          </cell>
          <cell r="I30">
            <v>10.4</v>
          </cell>
          <cell r="J30">
            <v>10.859895560859201</v>
          </cell>
          <cell r="K30">
            <v>10.9667108503532</v>
          </cell>
          <cell r="L30">
            <v>11.0460159826935</v>
          </cell>
          <cell r="M30">
            <v>11.1330953605285</v>
          </cell>
          <cell r="N30">
            <v>11.240156987116899</v>
          </cell>
          <cell r="O30">
            <v>11.34013272612</v>
          </cell>
          <cell r="P30">
            <v>11.438667453959299</v>
          </cell>
          <cell r="Q30">
            <v>11.532969651136501</v>
          </cell>
          <cell r="R30">
            <v>11.6311093583898</v>
          </cell>
          <cell r="S30">
            <v>11.731230958040101</v>
          </cell>
          <cell r="T30">
            <v>11.831550246000701</v>
          </cell>
          <cell r="U30">
            <v>11.932575001936801</v>
          </cell>
          <cell r="V30">
            <v>12.0376106860412</v>
          </cell>
          <cell r="W30">
            <v>12.1383209929151</v>
          </cell>
          <cell r="X30">
            <v>12.2384798768613</v>
          </cell>
          <cell r="Y30">
            <v>12.3390982612862</v>
          </cell>
          <cell r="Z30">
            <v>12.438640063752199</v>
          </cell>
          <cell r="AA30">
            <v>12.5372054988001</v>
          </cell>
          <cell r="AB30">
            <v>12.6363904699221</v>
          </cell>
          <cell r="AC30">
            <v>12.7349817501284</v>
          </cell>
          <cell r="AD30">
            <v>12.832513709569101</v>
          </cell>
          <cell r="AE30">
            <v>12.9297520375505</v>
          </cell>
          <cell r="AF30">
            <v>13.027640540847299</v>
          </cell>
          <cell r="AG30">
            <v>13.123208628282001</v>
          </cell>
          <cell r="AH30">
            <v>13.2178976590613</v>
          </cell>
          <cell r="AI30">
            <v>13.3118489584154</v>
          </cell>
          <cell r="AJ30">
            <v>13.4053814666721</v>
          </cell>
          <cell r="AK30">
            <v>13.497805304336</v>
          </cell>
          <cell r="AL30">
            <v>13.589394751431501</v>
          </cell>
          <cell r="AM30">
            <v>13.822765962878901</v>
          </cell>
          <cell r="AN30">
            <v>14.1198657259448</v>
          </cell>
          <cell r="AO30">
            <v>14.4224923020254</v>
          </cell>
          <cell r="AP30">
            <v>14.7311814384489</v>
          </cell>
        </row>
        <row r="31">
          <cell r="C31" t="str">
            <v>Bedford</v>
          </cell>
          <cell r="D31" t="str">
            <v>Atherton</v>
          </cell>
          <cell r="E31" t="str">
            <v>Kearsley 132 GSP</v>
          </cell>
          <cell r="F31">
            <v>23</v>
          </cell>
          <cell r="G31">
            <v>1.0070399999999999</v>
          </cell>
          <cell r="H31">
            <v>24.00704</v>
          </cell>
          <cell r="I31">
            <v>17.54</v>
          </cell>
          <cell r="J31">
            <v>18.137600282545101</v>
          </cell>
          <cell r="K31">
            <v>18.3054209607788</v>
          </cell>
          <cell r="L31">
            <v>18.4622092919343</v>
          </cell>
          <cell r="M31">
            <v>18.645321748503399</v>
          </cell>
          <cell r="N31">
            <v>18.854440957675401</v>
          </cell>
          <cell r="O31">
            <v>19.0494786056835</v>
          </cell>
          <cell r="P31">
            <v>19.254890967432999</v>
          </cell>
          <cell r="Q31">
            <v>19.462683969867999</v>
          </cell>
          <cell r="R31">
            <v>19.690811139856599</v>
          </cell>
          <cell r="S31">
            <v>19.932784358591299</v>
          </cell>
          <cell r="T31">
            <v>20.1835631148444</v>
          </cell>
          <cell r="U31">
            <v>20.452888143137798</v>
          </cell>
          <cell r="V31">
            <v>20.746560197720999</v>
          </cell>
          <cell r="W31">
            <v>21.0300483415546</v>
          </cell>
          <cell r="X31">
            <v>21.305629683749</v>
          </cell>
          <cell r="Y31">
            <v>21.575795714632299</v>
          </cell>
          <cell r="Z31">
            <v>21.835208120044602</v>
          </cell>
          <cell r="AA31">
            <v>22.083579658918701</v>
          </cell>
          <cell r="AB31">
            <v>22.328757805926401</v>
          </cell>
          <cell r="AC31">
            <v>22.5641301676852</v>
          </cell>
          <cell r="AD31">
            <v>22.788361440672599</v>
          </cell>
          <cell r="AE31">
            <v>23.0075313129222</v>
          </cell>
          <cell r="AF31">
            <v>23.2243289624917</v>
          </cell>
          <cell r="AG31">
            <v>23.419341590413499</v>
          </cell>
          <cell r="AH31">
            <v>23.600535343057199</v>
          </cell>
          <cell r="AI31">
            <v>23.769193883166999</v>
          </cell>
          <cell r="AJ31">
            <v>23.926924310364299</v>
          </cell>
          <cell r="AK31">
            <v>24.0721052207907</v>
          </cell>
          <cell r="AL31">
            <v>24.2804315903748</v>
          </cell>
          <cell r="AM31">
            <v>24.502773802495</v>
          </cell>
          <cell r="AN31">
            <v>24.724407655453401</v>
          </cell>
          <cell r="AO31">
            <v>24.945673130371301</v>
          </cell>
          <cell r="AP31">
            <v>25.168442702420599</v>
          </cell>
        </row>
        <row r="32">
          <cell r="C32" t="str">
            <v>Belgrave</v>
          </cell>
          <cell r="D32" t="str">
            <v>Greenhill</v>
          </cell>
          <cell r="E32" t="str">
            <v>Whitegate GSP</v>
          </cell>
          <cell r="F32">
            <v>17.5</v>
          </cell>
          <cell r="G32">
            <v>0</v>
          </cell>
          <cell r="H32">
            <v>17.5</v>
          </cell>
          <cell r="I32">
            <v>9.74</v>
          </cell>
          <cell r="J32">
            <v>9.8902755001145408</v>
          </cell>
          <cell r="K32">
            <v>9.96484259393538</v>
          </cell>
          <cell r="L32">
            <v>10.063247029848</v>
          </cell>
          <cell r="M32">
            <v>10.177408409664499</v>
          </cell>
          <cell r="N32">
            <v>10.3122356475528</v>
          </cell>
          <cell r="O32">
            <v>10.4414190869637</v>
          </cell>
          <cell r="P32">
            <v>10.5798395216512</v>
          </cell>
          <cell r="Q32">
            <v>10.726008919148301</v>
          </cell>
          <cell r="R32">
            <v>10.8869312537163</v>
          </cell>
          <cell r="S32">
            <v>11.060910883003499</v>
          </cell>
          <cell r="T32">
            <v>11.244205107327801</v>
          </cell>
          <cell r="U32">
            <v>11.442024788801801</v>
          </cell>
          <cell r="V32">
            <v>11.657948920198701</v>
          </cell>
          <cell r="W32">
            <v>11.8799428331097</v>
          </cell>
          <cell r="X32">
            <v>12.1003629466941</v>
          </cell>
          <cell r="Y32">
            <v>12.3214679576622</v>
          </cell>
          <cell r="Z32">
            <v>12.5377977682282</v>
          </cell>
          <cell r="AA32">
            <v>12.7497057362005</v>
          </cell>
          <cell r="AB32">
            <v>12.961675598907</v>
          </cell>
          <cell r="AC32">
            <v>13.1689773924299</v>
          </cell>
          <cell r="AD32">
            <v>13.371620739095601</v>
          </cell>
          <cell r="AE32">
            <v>13.571228529876301</v>
          </cell>
          <cell r="AF32">
            <v>13.772118171640001</v>
          </cell>
          <cell r="AG32">
            <v>13.9561150022347</v>
          </cell>
          <cell r="AH32">
            <v>14.1301542284339</v>
          </cell>
          <cell r="AI32">
            <v>14.2953330150449</v>
          </cell>
          <cell r="AJ32">
            <v>14.452527755157099</v>
          </cell>
          <cell r="AK32">
            <v>14.603353488731999</v>
          </cell>
          <cell r="AL32">
            <v>14.757332619677401</v>
          </cell>
          <cell r="AM32">
            <v>14.908006933495299</v>
          </cell>
          <cell r="AN32">
            <v>15.0559214006697</v>
          </cell>
          <cell r="AO32">
            <v>15.2012816673702</v>
          </cell>
          <cell r="AP32">
            <v>15.3457989506199</v>
          </cell>
        </row>
        <row r="33">
          <cell r="C33" t="str">
            <v>Benchill</v>
          </cell>
          <cell r="D33" t="str">
            <v>West Didsbury</v>
          </cell>
          <cell r="E33" t="str">
            <v>South Manchester GSP</v>
          </cell>
          <cell r="F33">
            <v>12</v>
          </cell>
          <cell r="G33">
            <v>0</v>
          </cell>
          <cell r="H33">
            <v>12</v>
          </cell>
          <cell r="I33">
            <v>4.29</v>
          </cell>
          <cell r="J33">
            <v>4.3459299737248402</v>
          </cell>
          <cell r="K33">
            <v>4.4074723871966999</v>
          </cell>
          <cell r="L33">
            <v>4.4852862111907301</v>
          </cell>
          <cell r="M33">
            <v>4.5723560588394596</v>
          </cell>
          <cell r="N33">
            <v>4.6708855641790903</v>
          </cell>
          <cell r="O33">
            <v>4.7619640759672697</v>
          </cell>
          <cell r="P33">
            <v>4.8563586483090297</v>
          </cell>
          <cell r="Q33">
            <v>4.9532458624738602</v>
          </cell>
          <cell r="R33">
            <v>5.0560426303706301</v>
          </cell>
          <cell r="S33">
            <v>5.1624628318507302</v>
          </cell>
          <cell r="T33">
            <v>5.27086094333335</v>
          </cell>
          <cell r="U33">
            <v>5.3848011068788297</v>
          </cell>
          <cell r="V33">
            <v>5.5053663636530796</v>
          </cell>
          <cell r="W33">
            <v>5.6297504435419103</v>
          </cell>
          <cell r="X33">
            <v>5.7533194152756701</v>
          </cell>
          <cell r="Y33">
            <v>5.8741241434516001</v>
          </cell>
          <cell r="Z33">
            <v>5.9903030177975598</v>
          </cell>
          <cell r="AA33">
            <v>6.1026102252531</v>
          </cell>
          <cell r="AB33">
            <v>6.2137666005074399</v>
          </cell>
          <cell r="AC33">
            <v>6.3214422165844804</v>
          </cell>
          <cell r="AD33">
            <v>6.4248024844358502</v>
          </cell>
          <cell r="AE33">
            <v>6.5259822067546498</v>
          </cell>
          <cell r="AF33">
            <v>6.6259590333788099</v>
          </cell>
          <cell r="AG33">
            <v>6.7170167200476198</v>
          </cell>
          <cell r="AH33">
            <v>6.8024817622309701</v>
          </cell>
          <cell r="AI33">
            <v>6.8830025418926999</v>
          </cell>
          <cell r="AJ33">
            <v>6.9587605619692203</v>
          </cell>
          <cell r="AK33">
            <v>7.0309620376993003</v>
          </cell>
          <cell r="AL33">
            <v>7.1046306254795502</v>
          </cell>
          <cell r="AM33">
            <v>7.1760779557659298</v>
          </cell>
          <cell r="AN33">
            <v>7.2456064986604103</v>
          </cell>
          <cell r="AO33">
            <v>7.3134352333284696</v>
          </cell>
          <cell r="AP33">
            <v>7.3802609001306401</v>
          </cell>
        </row>
        <row r="34">
          <cell r="C34" t="str">
            <v>Bentham</v>
          </cell>
          <cell r="D34" t="str">
            <v>Kendal (Parkside Rd)</v>
          </cell>
          <cell r="E34" t="str">
            <v>Harker ENWL SGTs 1 2 3A 4 / Hutton GSP GROUP</v>
          </cell>
          <cell r="F34">
            <v>5.5</v>
          </cell>
          <cell r="G34">
            <v>1.044E-2</v>
          </cell>
          <cell r="H34">
            <v>5.51044</v>
          </cell>
          <cell r="I34">
            <v>4.99</v>
          </cell>
          <cell r="J34">
            <v>5.1002598928135798</v>
          </cell>
          <cell r="K34">
            <v>5.1280779313746203</v>
          </cell>
          <cell r="L34">
            <v>5.1591352214649797</v>
          </cell>
          <cell r="M34">
            <v>5.2056118168680898</v>
          </cell>
          <cell r="N34">
            <v>5.2778121430816203</v>
          </cell>
          <cell r="O34">
            <v>5.3465021789230898</v>
          </cell>
          <cell r="P34">
            <v>5.4176975908793796</v>
          </cell>
          <cell r="Q34">
            <v>5.4907685994286197</v>
          </cell>
          <cell r="R34">
            <v>5.5703036934770997</v>
          </cell>
          <cell r="S34">
            <v>5.6493302043245004</v>
          </cell>
          <cell r="T34">
            <v>5.7310522550857002</v>
          </cell>
          <cell r="U34">
            <v>5.8233280899731996</v>
          </cell>
          <cell r="V34">
            <v>5.9212734416486201</v>
          </cell>
          <cell r="W34">
            <v>6.0170442303008</v>
          </cell>
          <cell r="X34">
            <v>6.11017376934414</v>
          </cell>
          <cell r="Y34">
            <v>6.1975307636836101</v>
          </cell>
          <cell r="Z34">
            <v>6.2778418800456999</v>
          </cell>
          <cell r="AA34">
            <v>6.3516766337492401</v>
          </cell>
          <cell r="AB34">
            <v>6.4212785618465897</v>
          </cell>
          <cell r="AC34">
            <v>6.4846785994745799</v>
          </cell>
          <cell r="AD34">
            <v>6.5420175458979202</v>
          </cell>
          <cell r="AE34">
            <v>6.59525769820109</v>
          </cell>
          <cell r="AF34">
            <v>6.6452879833694602</v>
          </cell>
          <cell r="AG34">
            <v>6.6880039517798799</v>
          </cell>
          <cell r="AH34">
            <v>6.7256777505721299</v>
          </cell>
          <cell r="AI34">
            <v>6.7588171997995801</v>
          </cell>
          <cell r="AJ34">
            <v>6.7871391777613201</v>
          </cell>
          <cell r="AK34">
            <v>6.8109160767463699</v>
          </cell>
          <cell r="AL34">
            <v>6.8326233242126602</v>
          </cell>
          <cell r="AM34">
            <v>6.85244189035412</v>
          </cell>
          <cell r="AN34">
            <v>6.8706456135523197</v>
          </cell>
          <cell r="AO34">
            <v>6.8875539906508303</v>
          </cell>
          <cell r="AP34">
            <v>6.9035325214330303</v>
          </cell>
        </row>
        <row r="35">
          <cell r="C35" t="str">
            <v>Bispham</v>
          </cell>
          <cell r="D35" t="str">
            <v>Bispham</v>
          </cell>
          <cell r="E35" t="str">
            <v>Penwortham West GSP / Stanah GSP GROUP</v>
          </cell>
          <cell r="F35">
            <v>22.863</v>
          </cell>
          <cell r="G35">
            <v>0</v>
          </cell>
          <cell r="H35">
            <v>22.863</v>
          </cell>
          <cell r="I35">
            <v>18.47</v>
          </cell>
          <cell r="J35">
            <v>18.901736974436599</v>
          </cell>
          <cell r="K35">
            <v>18.914258289912301</v>
          </cell>
          <cell r="L35">
            <v>18.924143275503202</v>
          </cell>
          <cell r="M35">
            <v>18.964874633147598</v>
          </cell>
          <cell r="N35">
            <v>19.026031877249899</v>
          </cell>
          <cell r="O35">
            <v>19.083830750650801</v>
          </cell>
          <cell r="P35">
            <v>19.157613617420001</v>
          </cell>
          <cell r="Q35">
            <v>19.2390559265653</v>
          </cell>
          <cell r="R35">
            <v>19.340504673141201</v>
          </cell>
          <cell r="S35">
            <v>19.4636185121458</v>
          </cell>
          <cell r="T35">
            <v>19.597422043275099</v>
          </cell>
          <cell r="U35">
            <v>19.7525810353699</v>
          </cell>
          <cell r="V35">
            <v>19.945148268661999</v>
          </cell>
          <cell r="W35">
            <v>20.140819783682701</v>
          </cell>
          <cell r="X35">
            <v>20.332087529034698</v>
          </cell>
          <cell r="Y35">
            <v>20.523947518076898</v>
          </cell>
          <cell r="Z35">
            <v>20.705910309298002</v>
          </cell>
          <cell r="AA35">
            <v>20.876788781184199</v>
          </cell>
          <cell r="AB35">
            <v>21.0460054862173</v>
          </cell>
          <cell r="AC35">
            <v>21.204331147198499</v>
          </cell>
          <cell r="AD35">
            <v>21.350032946463799</v>
          </cell>
          <cell r="AE35">
            <v>21.486561435688099</v>
          </cell>
          <cell r="AF35">
            <v>21.615789257963499</v>
          </cell>
          <cell r="AG35">
            <v>21.714733995368402</v>
          </cell>
          <cell r="AH35">
            <v>21.794182922167298</v>
          </cell>
          <cell r="AI35">
            <v>21.855121654110398</v>
          </cell>
          <cell r="AJ35">
            <v>21.928372697155901</v>
          </cell>
          <cell r="AK35">
            <v>21.992663045207198</v>
          </cell>
          <cell r="AL35">
            <v>22.040800607438701</v>
          </cell>
          <cell r="AM35">
            <v>22.079339327202099</v>
          </cell>
          <cell r="AN35">
            <v>22.1089980616823</v>
          </cell>
          <cell r="AO35">
            <v>22.129309572004001</v>
          </cell>
          <cell r="AP35">
            <v>22.143542814139298</v>
          </cell>
        </row>
        <row r="36">
          <cell r="C36" t="str">
            <v>Blackbull</v>
          </cell>
          <cell r="D36" t="str">
            <v>Ribble</v>
          </cell>
          <cell r="E36" t="str">
            <v>Penwortham East GSP / Rochdale SGT 1 GROUP</v>
          </cell>
          <cell r="F36">
            <v>22.863</v>
          </cell>
          <cell r="G36">
            <v>7.1999999999999995E-2</v>
          </cell>
          <cell r="H36">
            <v>22.934999999999999</v>
          </cell>
          <cell r="I36">
            <v>12.81</v>
          </cell>
          <cell r="J36">
            <v>13.728973169221399</v>
          </cell>
          <cell r="K36">
            <v>13.811825588245799</v>
          </cell>
          <cell r="L36">
            <v>13.824865422592501</v>
          </cell>
          <cell r="M36">
            <v>13.8621447835789</v>
          </cell>
          <cell r="N36">
            <v>13.9164215071772</v>
          </cell>
          <cell r="O36">
            <v>13.970174068856499</v>
          </cell>
          <cell r="P36">
            <v>14.0351086343387</v>
          </cell>
          <cell r="Q36">
            <v>14.105877719281199</v>
          </cell>
          <cell r="R36">
            <v>14.194865836730401</v>
          </cell>
          <cell r="S36">
            <v>14.2987577198612</v>
          </cell>
          <cell r="T36">
            <v>14.409469135124199</v>
          </cell>
          <cell r="U36">
            <v>14.5337492667096</v>
          </cell>
          <cell r="V36">
            <v>14.6841404361631</v>
          </cell>
          <cell r="W36">
            <v>14.8543834792955</v>
          </cell>
          <cell r="X36">
            <v>15.0174368554019</v>
          </cell>
          <cell r="Y36">
            <v>15.174982678338701</v>
          </cell>
          <cell r="Z36">
            <v>15.321292809042999</v>
          </cell>
          <cell r="AA36">
            <v>15.4558975158264</v>
          </cell>
          <cell r="AB36">
            <v>15.5889116501851</v>
          </cell>
          <cell r="AC36">
            <v>15.713271302544999</v>
          </cell>
          <cell r="AD36">
            <v>15.8291637713134</v>
          </cell>
          <cell r="AE36">
            <v>15.9380657777198</v>
          </cell>
          <cell r="AF36">
            <v>16.0432538348498</v>
          </cell>
          <cell r="AG36">
            <v>16.133101108307901</v>
          </cell>
          <cell r="AH36">
            <v>16.213737960741099</v>
          </cell>
          <cell r="AI36">
            <v>16.286053677170401</v>
          </cell>
          <cell r="AJ36">
            <v>16.351609667208798</v>
          </cell>
          <cell r="AK36">
            <v>16.4064815866655</v>
          </cell>
          <cell r="AL36">
            <v>16.449029391621899</v>
          </cell>
          <cell r="AM36">
            <v>16.486755991077899</v>
          </cell>
          <cell r="AN36">
            <v>16.520097874490499</v>
          </cell>
          <cell r="AO36">
            <v>16.549305722803801</v>
          </cell>
          <cell r="AP36">
            <v>16.575955342131198</v>
          </cell>
        </row>
        <row r="37">
          <cell r="C37" t="str">
            <v>Blackburn</v>
          </cell>
          <cell r="D37" t="str">
            <v>Blackburn</v>
          </cell>
          <cell r="E37" t="str">
            <v>Penwortham East GSP / Rochdale SGT 1 GROUP</v>
          </cell>
          <cell r="F37">
            <v>22.863</v>
          </cell>
          <cell r="G37">
            <v>0</v>
          </cell>
          <cell r="H37">
            <v>22.863</v>
          </cell>
          <cell r="I37">
            <v>15.19</v>
          </cell>
          <cell r="J37">
            <v>15.5577037055477</v>
          </cell>
          <cell r="K37">
            <v>15.6629233162486</v>
          </cell>
          <cell r="L37">
            <v>15.7588591665245</v>
          </cell>
          <cell r="M37">
            <v>15.8666053967632</v>
          </cell>
          <cell r="N37">
            <v>16.0032105658258</v>
          </cell>
          <cell r="O37">
            <v>16.111963021925099</v>
          </cell>
          <cell r="P37">
            <v>16.217478255672599</v>
          </cell>
          <cell r="Q37">
            <v>16.316923571658702</v>
          </cell>
          <cell r="R37">
            <v>16.418599082009401</v>
          </cell>
          <cell r="S37">
            <v>16.518883334585599</v>
          </cell>
          <cell r="T37">
            <v>16.615336473122699</v>
          </cell>
          <cell r="U37">
            <v>16.707745127294199</v>
          </cell>
          <cell r="V37">
            <v>16.8002061732798</v>
          </cell>
          <cell r="W37">
            <v>16.872830848534999</v>
          </cell>
          <cell r="X37">
            <v>16.946692352477299</v>
          </cell>
          <cell r="Y37">
            <v>17.0235772401698</v>
          </cell>
          <cell r="Z37">
            <v>17.102267629717101</v>
          </cell>
          <cell r="AA37">
            <v>17.182792799046499</v>
          </cell>
          <cell r="AB37">
            <v>17.2657166512492</v>
          </cell>
          <cell r="AC37">
            <v>17.350549386994</v>
          </cell>
          <cell r="AD37">
            <v>17.437249624119602</v>
          </cell>
          <cell r="AE37">
            <v>17.525591914662598</v>
          </cell>
          <cell r="AF37">
            <v>17.6163065929372</v>
          </cell>
          <cell r="AG37">
            <v>17.707367296735502</v>
          </cell>
          <cell r="AH37">
            <v>17.7996593221411</v>
          </cell>
          <cell r="AI37">
            <v>17.893193850089201</v>
          </cell>
          <cell r="AJ37">
            <v>17.9882796321032</v>
          </cell>
          <cell r="AK37">
            <v>18.0844965472171</v>
          </cell>
          <cell r="AL37">
            <v>18.182039097655402</v>
          </cell>
          <cell r="AM37">
            <v>18.2811988509823</v>
          </cell>
          <cell r="AN37">
            <v>18.381991482034099</v>
          </cell>
          <cell r="AO37">
            <v>18.484292624567502</v>
          </cell>
          <cell r="AP37">
            <v>18.5884242357799</v>
          </cell>
        </row>
        <row r="38">
          <cell r="C38" t="str">
            <v>Blackburn Rd Clayton</v>
          </cell>
          <cell r="D38" t="str">
            <v>Huncoat</v>
          </cell>
          <cell r="E38" t="str">
            <v>Padiham GSP</v>
          </cell>
          <cell r="F38">
            <v>19.32</v>
          </cell>
          <cell r="G38">
            <v>0</v>
          </cell>
          <cell r="H38">
            <v>19.32</v>
          </cell>
          <cell r="I38">
            <v>7.96</v>
          </cell>
          <cell r="J38">
            <v>8.0857956631247401</v>
          </cell>
          <cell r="K38">
            <v>8.13327940379164</v>
          </cell>
          <cell r="L38">
            <v>8.1917993584114797</v>
          </cell>
          <cell r="M38">
            <v>8.2668836997533006</v>
          </cell>
          <cell r="N38">
            <v>8.3562029222036092</v>
          </cell>
          <cell r="O38">
            <v>8.4402173279357005</v>
          </cell>
          <cell r="P38">
            <v>8.5284607890609703</v>
          </cell>
          <cell r="Q38">
            <v>8.6192192741287794</v>
          </cell>
          <cell r="R38">
            <v>8.7206445073396406</v>
          </cell>
          <cell r="S38">
            <v>8.8295776514839304</v>
          </cell>
          <cell r="T38">
            <v>8.9441109302174198</v>
          </cell>
          <cell r="U38">
            <v>9.0685119297660499</v>
          </cell>
          <cell r="V38">
            <v>9.2082403868249898</v>
          </cell>
          <cell r="W38">
            <v>9.3412956657020896</v>
          </cell>
          <cell r="X38">
            <v>9.4743934616571206</v>
          </cell>
          <cell r="Y38">
            <v>9.6066075914993601</v>
          </cell>
          <cell r="Z38">
            <v>9.7330703579926094</v>
          </cell>
          <cell r="AA38">
            <v>9.8532810930739103</v>
          </cell>
          <cell r="AB38">
            <v>9.9714064213218307</v>
          </cell>
          <cell r="AC38">
            <v>10.0830386829908</v>
          </cell>
          <cell r="AD38">
            <v>10.1886097778414</v>
          </cell>
          <cell r="AE38">
            <v>10.289810420632</v>
          </cell>
          <cell r="AF38">
            <v>10.3872154514596</v>
          </cell>
          <cell r="AG38">
            <v>10.4681615128796</v>
          </cell>
          <cell r="AH38">
            <v>10.538320009403799</v>
          </cell>
          <cell r="AI38">
            <v>10.598290761525</v>
          </cell>
          <cell r="AJ38">
            <v>10.649364576962901</v>
          </cell>
          <cell r="AK38">
            <v>10.6924277634366</v>
          </cell>
          <cell r="AL38">
            <v>10.7349313272919</v>
          </cell>
          <cell r="AM38">
            <v>10.772074616353301</v>
          </cell>
          <cell r="AN38">
            <v>10.804298999287401</v>
          </cell>
          <cell r="AO38">
            <v>10.8314651945756</v>
          </cell>
          <cell r="AP38">
            <v>10.8552131932006</v>
          </cell>
        </row>
        <row r="39">
          <cell r="C39" t="str">
            <v>Blackfriars</v>
          </cell>
          <cell r="D39" t="str">
            <v>Frederick Rd</v>
          </cell>
          <cell r="E39" t="str">
            <v>Kearsley 132 GSP</v>
          </cell>
          <cell r="F39">
            <v>17.8</v>
          </cell>
          <cell r="G39">
            <v>0</v>
          </cell>
          <cell r="H39">
            <v>17.8</v>
          </cell>
          <cell r="I39">
            <v>13.86</v>
          </cell>
          <cell r="J39">
            <v>16.7752817693456</v>
          </cell>
          <cell r="K39">
            <v>17.166585570842901</v>
          </cell>
          <cell r="L39">
            <v>17.287036623450501</v>
          </cell>
          <cell r="M39">
            <v>17.427265355591</v>
          </cell>
          <cell r="N39">
            <v>17.583829266453801</v>
          </cell>
          <cell r="O39">
            <v>17.7231620882262</v>
          </cell>
          <cell r="P39">
            <v>17.862867166724499</v>
          </cell>
          <cell r="Q39">
            <v>18.002345124855399</v>
          </cell>
          <cell r="R39">
            <v>18.151180658887899</v>
          </cell>
          <cell r="S39">
            <v>18.305431156424699</v>
          </cell>
          <cell r="T39">
            <v>18.459360271149201</v>
          </cell>
          <cell r="U39">
            <v>18.617970974363299</v>
          </cell>
          <cell r="V39">
            <v>18.791867475055199</v>
          </cell>
          <cell r="W39">
            <v>18.966151633286</v>
          </cell>
          <cell r="X39">
            <v>19.138136752171501</v>
          </cell>
          <cell r="Y39">
            <v>19.307065467632398</v>
          </cell>
          <cell r="Z39">
            <v>19.467504917459699</v>
          </cell>
          <cell r="AA39">
            <v>19.619792683544102</v>
          </cell>
          <cell r="AB39">
            <v>19.769598583548301</v>
          </cell>
          <cell r="AC39">
            <v>19.912317132455399</v>
          </cell>
          <cell r="AD39">
            <v>20.047052084073702</v>
          </cell>
          <cell r="AE39">
            <v>20.1766132060514</v>
          </cell>
          <cell r="AF39">
            <v>20.304030110048199</v>
          </cell>
          <cell r="AG39">
            <v>20.421948935444899</v>
          </cell>
          <cell r="AH39">
            <v>20.536089441522002</v>
          </cell>
          <cell r="AI39">
            <v>20.643691374006099</v>
          </cell>
          <cell r="AJ39">
            <v>20.744898216902499</v>
          </cell>
          <cell r="AK39">
            <v>20.840111096838701</v>
          </cell>
          <cell r="AL39">
            <v>20.932768183295199</v>
          </cell>
          <cell r="AM39">
            <v>21.021984957504401</v>
          </cell>
          <cell r="AN39">
            <v>21.107847357776599</v>
          </cell>
          <cell r="AO39">
            <v>21.190512297807398</v>
          </cell>
          <cell r="AP39">
            <v>21.2711876898335</v>
          </cell>
        </row>
        <row r="40">
          <cell r="C40" t="str">
            <v>Blackley</v>
          </cell>
          <cell r="D40" t="str">
            <v>Red Bank</v>
          </cell>
          <cell r="E40" t="str">
            <v>Whitegate GSP</v>
          </cell>
          <cell r="F40">
            <v>22.863</v>
          </cell>
          <cell r="G40">
            <v>1.056E-2</v>
          </cell>
          <cell r="H40">
            <v>22.873560000000001</v>
          </cell>
          <cell r="I40">
            <v>12.62</v>
          </cell>
          <cell r="J40">
            <v>12.8047263319725</v>
          </cell>
          <cell r="K40">
            <v>12.9148404358588</v>
          </cell>
          <cell r="L40">
            <v>13.0455772577017</v>
          </cell>
          <cell r="M40">
            <v>13.200873883670701</v>
          </cell>
          <cell r="N40">
            <v>13.3783470450014</v>
          </cell>
          <cell r="O40">
            <v>13.5544426518923</v>
          </cell>
          <cell r="P40">
            <v>13.743364341024201</v>
          </cell>
          <cell r="Q40">
            <v>13.942673093203</v>
          </cell>
          <cell r="R40">
            <v>14.1639407059438</v>
          </cell>
          <cell r="S40">
            <v>14.3970739469089</v>
          </cell>
          <cell r="T40">
            <v>14.643254796386101</v>
          </cell>
          <cell r="U40">
            <v>14.911319785853101</v>
          </cell>
          <cell r="V40">
            <v>15.1994119541726</v>
          </cell>
          <cell r="W40">
            <v>15.487188457933099</v>
          </cell>
          <cell r="X40">
            <v>15.777622830996</v>
          </cell>
          <cell r="Y40">
            <v>16.0649121896294</v>
          </cell>
          <cell r="Z40">
            <v>16.345204714620301</v>
          </cell>
          <cell r="AA40">
            <v>16.619752264776501</v>
          </cell>
          <cell r="AB40">
            <v>16.895049945151499</v>
          </cell>
          <cell r="AC40">
            <v>17.1652871072232</v>
          </cell>
          <cell r="AD40">
            <v>17.429181482153499</v>
          </cell>
          <cell r="AE40">
            <v>17.691742697822701</v>
          </cell>
          <cell r="AF40">
            <v>17.954926070710599</v>
          </cell>
          <cell r="AG40">
            <v>18.197626593787</v>
          </cell>
          <cell r="AH40">
            <v>18.428041992192401</v>
          </cell>
          <cell r="AI40">
            <v>18.647535377606999</v>
          </cell>
          <cell r="AJ40">
            <v>18.8575101115803</v>
          </cell>
          <cell r="AK40">
            <v>19.0629904538023</v>
          </cell>
          <cell r="AL40">
            <v>19.282714661699998</v>
          </cell>
          <cell r="AM40">
            <v>19.498785159169898</v>
          </cell>
          <cell r="AN40">
            <v>19.711818485981901</v>
          </cell>
          <cell r="AO40">
            <v>19.9223310718539</v>
          </cell>
          <cell r="AP40">
            <v>20.132227510193001</v>
          </cell>
        </row>
        <row r="41">
          <cell r="C41" t="str">
            <v>Blackpool</v>
          </cell>
          <cell r="D41" t="str">
            <v>Blackpool</v>
          </cell>
          <cell r="E41" t="str">
            <v>Penwortham West GSP / Stanah GSP GROUP</v>
          </cell>
          <cell r="F41">
            <v>23.75</v>
          </cell>
          <cell r="G41">
            <v>0</v>
          </cell>
          <cell r="H41">
            <v>23.75</v>
          </cell>
          <cell r="I41">
            <v>13.52</v>
          </cell>
          <cell r="J41">
            <v>14.0938567069485</v>
          </cell>
          <cell r="K41">
            <v>14.1391403124398</v>
          </cell>
          <cell r="L41">
            <v>14.139030354416599</v>
          </cell>
          <cell r="M41">
            <v>14.155456392473701</v>
          </cell>
          <cell r="N41">
            <v>14.1923458390267</v>
          </cell>
          <cell r="O41">
            <v>14.215903141441199</v>
          </cell>
          <cell r="P41">
            <v>14.238723543922401</v>
          </cell>
          <cell r="Q41">
            <v>14.255403746475</v>
          </cell>
          <cell r="R41">
            <v>14.286503143279701</v>
          </cell>
          <cell r="S41">
            <v>14.3209097991971</v>
          </cell>
          <cell r="T41">
            <v>14.3566335358594</v>
          </cell>
          <cell r="U41">
            <v>14.395175173763899</v>
          </cell>
          <cell r="V41">
            <v>14.441697168401999</v>
          </cell>
          <cell r="W41">
            <v>14.4049648915219</v>
          </cell>
          <cell r="X41">
            <v>14.368539117420401</v>
          </cell>
          <cell r="Y41">
            <v>14.353540956637699</v>
          </cell>
          <cell r="Z41">
            <v>14.3427932923352</v>
          </cell>
          <cell r="AA41">
            <v>14.329885185573101</v>
          </cell>
          <cell r="AB41">
            <v>14.316387464084301</v>
          </cell>
          <cell r="AC41">
            <v>14.3010054731257</v>
          </cell>
          <cell r="AD41">
            <v>14.283605495087199</v>
          </cell>
          <cell r="AE41">
            <v>14.264678146597699</v>
          </cell>
          <cell r="AF41">
            <v>14.244525106806099</v>
          </cell>
          <cell r="AG41">
            <v>14.221564394403901</v>
          </cell>
          <cell r="AH41">
            <v>14.197006176413399</v>
          </cell>
          <cell r="AI41">
            <v>14.170890445489499</v>
          </cell>
          <cell r="AJ41">
            <v>14.143626638926801</v>
          </cell>
          <cell r="AK41">
            <v>14.1144300184038</v>
          </cell>
          <cell r="AL41">
            <v>14.0830911223114</v>
          </cell>
          <cell r="AM41">
            <v>14.050912816926701</v>
          </cell>
          <cell r="AN41">
            <v>14.017928435976399</v>
          </cell>
          <cell r="AO41">
            <v>13.984029354526101</v>
          </cell>
          <cell r="AP41">
            <v>13.949612972397899</v>
          </cell>
        </row>
        <row r="42">
          <cell r="C42" t="str">
            <v>Bollington</v>
          </cell>
          <cell r="D42" t="str">
            <v>N/A</v>
          </cell>
          <cell r="E42" t="str">
            <v>Macclesfield 33 GSP</v>
          </cell>
          <cell r="F42">
            <v>13</v>
          </cell>
          <cell r="G42">
            <v>0</v>
          </cell>
          <cell r="H42">
            <v>13</v>
          </cell>
          <cell r="I42">
            <v>9.7799999999999994</v>
          </cell>
          <cell r="J42">
            <v>9.8704967345840409</v>
          </cell>
          <cell r="K42">
            <v>9.9823592552918097</v>
          </cell>
          <cell r="L42">
            <v>10.136253203122401</v>
          </cell>
          <cell r="M42">
            <v>10.3254763385762</v>
          </cell>
          <cell r="N42">
            <v>10.5362454098077</v>
          </cell>
          <cell r="O42">
            <v>10.7361307018866</v>
          </cell>
          <cell r="P42">
            <v>10.941414958632601</v>
          </cell>
          <cell r="Q42">
            <v>11.149595653305701</v>
          </cell>
          <cell r="R42">
            <v>11.367810595481201</v>
          </cell>
          <cell r="S42">
            <v>11.598647857822201</v>
          </cell>
          <cell r="T42">
            <v>11.8377257621447</v>
          </cell>
          <cell r="U42">
            <v>12.0917154496848</v>
          </cell>
          <cell r="V42">
            <v>12.368154414595701</v>
          </cell>
          <cell r="W42">
            <v>12.6610967877051</v>
          </cell>
          <cell r="X42">
            <v>12.948658123855701</v>
          </cell>
          <cell r="Y42">
            <v>13.2272868952004</v>
          </cell>
          <cell r="Z42">
            <v>13.4919264260645</v>
          </cell>
          <cell r="AA42">
            <v>13.743786565961599</v>
          </cell>
          <cell r="AB42">
            <v>13.9898360940707</v>
          </cell>
          <cell r="AC42">
            <v>14.2255407410946</v>
          </cell>
          <cell r="AD42">
            <v>14.4512132349967</v>
          </cell>
          <cell r="AE42">
            <v>14.671559088463701</v>
          </cell>
          <cell r="AF42">
            <v>14.8892362823414</v>
          </cell>
          <cell r="AG42">
            <v>15.095447984963901</v>
          </cell>
          <cell r="AH42">
            <v>15.295723337205001</v>
          </cell>
          <cell r="AI42">
            <v>15.4912494265573</v>
          </cell>
          <cell r="AJ42">
            <v>15.682644758393501</v>
          </cell>
          <cell r="AK42">
            <v>15.8686043309258</v>
          </cell>
          <cell r="AL42">
            <v>16.051695957730299</v>
          </cell>
          <cell r="AM42">
            <v>16.234250204955899</v>
          </cell>
          <cell r="AN42">
            <v>16.416819835583901</v>
          </cell>
          <cell r="AO42">
            <v>16.600183088538301</v>
          </cell>
          <cell r="AP42">
            <v>16.785500053243901</v>
          </cell>
        </row>
        <row r="43">
          <cell r="C43" t="str">
            <v>Bolton By Bowland</v>
          </cell>
          <cell r="D43" t="str">
            <v>Padiham</v>
          </cell>
          <cell r="E43" t="str">
            <v>Padiham GSP</v>
          </cell>
          <cell r="F43">
            <v>3</v>
          </cell>
          <cell r="G43">
            <v>0.3624</v>
          </cell>
          <cell r="H43">
            <v>3.3624000000000001</v>
          </cell>
          <cell r="I43">
            <v>2.82</v>
          </cell>
          <cell r="J43">
            <v>2.82967647798454</v>
          </cell>
          <cell r="K43">
            <v>2.8419854232726398</v>
          </cell>
          <cell r="L43">
            <v>2.8599393015631902</v>
          </cell>
          <cell r="M43">
            <v>2.8818486588816699</v>
          </cell>
          <cell r="N43">
            <v>2.90774969232679</v>
          </cell>
          <cell r="O43">
            <v>2.9311394766800398</v>
          </cell>
          <cell r="P43">
            <v>2.9551237320768999</v>
          </cell>
          <cell r="Q43">
            <v>2.9786980040670099</v>
          </cell>
          <cell r="R43">
            <v>3.0051411015683298</v>
          </cell>
          <cell r="S43">
            <v>3.0333383553351299</v>
          </cell>
          <cell r="T43">
            <v>3.0623326383315801</v>
          </cell>
          <cell r="U43">
            <v>3.0936168528779699</v>
          </cell>
          <cell r="V43">
            <v>3.1282410164940302</v>
          </cell>
          <cell r="W43">
            <v>3.1547920411947699</v>
          </cell>
          <cell r="X43">
            <v>3.1802644581953601</v>
          </cell>
          <cell r="Y43">
            <v>3.20459289527281</v>
          </cell>
          <cell r="Z43">
            <v>3.2274411887813401</v>
          </cell>
          <cell r="AA43">
            <v>3.24893711747906</v>
          </cell>
          <cell r="AB43">
            <v>3.26962319216593</v>
          </cell>
          <cell r="AC43">
            <v>3.2889875637344401</v>
          </cell>
          <cell r="AD43">
            <v>3.3070682847830501</v>
          </cell>
          <cell r="AE43">
            <v>3.3243196147369201</v>
          </cell>
          <cell r="AF43">
            <v>3.3415465656904799</v>
          </cell>
          <cell r="AG43">
            <v>3.3569482982049399</v>
          </cell>
          <cell r="AH43">
            <v>3.3712418869416898</v>
          </cell>
          <cell r="AI43">
            <v>3.3846098804919502</v>
          </cell>
          <cell r="AJ43">
            <v>3.3970185974857698</v>
          </cell>
          <cell r="AK43">
            <v>3.4084671413496199</v>
          </cell>
          <cell r="AL43">
            <v>3.4196414615367599</v>
          </cell>
          <cell r="AM43">
            <v>3.4303181660454101</v>
          </cell>
          <cell r="AN43">
            <v>3.4405456115216801</v>
          </cell>
          <cell r="AO43">
            <v>3.45047007328946</v>
          </cell>
          <cell r="AP43">
            <v>3.46018090634935</v>
          </cell>
        </row>
        <row r="44">
          <cell r="C44" t="str">
            <v>Bolton Le Sands</v>
          </cell>
          <cell r="D44" t="str">
            <v>Lancaster</v>
          </cell>
          <cell r="E44" t="str">
            <v>Heysham GSP</v>
          </cell>
          <cell r="F44">
            <v>17.5</v>
          </cell>
          <cell r="G44">
            <v>0.12</v>
          </cell>
          <cell r="H44">
            <v>17.62</v>
          </cell>
          <cell r="I44">
            <v>9.85</v>
          </cell>
          <cell r="J44">
            <v>10.5150146474768</v>
          </cell>
          <cell r="K44">
            <v>10.664708009040901</v>
          </cell>
          <cell r="L44">
            <v>10.786558280327601</v>
          </cell>
          <cell r="M44">
            <v>10.9389904628009</v>
          </cell>
          <cell r="N44">
            <v>11.1101046596752</v>
          </cell>
          <cell r="O44">
            <v>11.2793400924566</v>
          </cell>
          <cell r="P44">
            <v>11.459048747032</v>
          </cell>
          <cell r="Q44">
            <v>11.645558928612701</v>
          </cell>
          <cell r="R44">
            <v>11.852377700957</v>
          </cell>
          <cell r="S44">
            <v>12.0648701285035</v>
          </cell>
          <cell r="T44">
            <v>12.2875610150663</v>
          </cell>
          <cell r="U44">
            <v>12.536407033869599</v>
          </cell>
          <cell r="V44">
            <v>12.8061366547331</v>
          </cell>
          <cell r="W44">
            <v>13.073038727015399</v>
          </cell>
          <cell r="X44">
            <v>13.332943815034101</v>
          </cell>
          <cell r="Y44">
            <v>13.5787673357278</v>
          </cell>
          <cell r="Z44">
            <v>13.8077672523105</v>
          </cell>
          <cell r="AA44">
            <v>14.0244653428507</v>
          </cell>
          <cell r="AB44">
            <v>14.245115696027399</v>
          </cell>
          <cell r="AC44">
            <v>14.451305837014299</v>
          </cell>
          <cell r="AD44">
            <v>14.642699967203701</v>
          </cell>
          <cell r="AE44">
            <v>14.8238196757985</v>
          </cell>
          <cell r="AF44">
            <v>14.9964909252975</v>
          </cell>
          <cell r="AG44">
            <v>15.1459721009892</v>
          </cell>
          <cell r="AH44">
            <v>15.2798112346598</v>
          </cell>
          <cell r="AI44">
            <v>15.399372466356199</v>
          </cell>
          <cell r="AJ44">
            <v>15.5048302182282</v>
          </cell>
          <cell r="AK44">
            <v>15.595767695259299</v>
          </cell>
          <cell r="AL44">
            <v>15.6785889091655</v>
          </cell>
          <cell r="AM44">
            <v>15.754475235480101</v>
          </cell>
          <cell r="AN44">
            <v>15.824214283744601</v>
          </cell>
          <cell r="AO44">
            <v>15.8885147049017</v>
          </cell>
          <cell r="AP44">
            <v>15.948968297115099</v>
          </cell>
        </row>
        <row r="45">
          <cell r="C45" t="str">
            <v>Botany Bay</v>
          </cell>
          <cell r="D45" t="str">
            <v>Leyland</v>
          </cell>
          <cell r="E45" t="str">
            <v>Penwortham West GSP / Stanah GSP GROUP</v>
          </cell>
          <cell r="F45">
            <v>10</v>
          </cell>
          <cell r="G45">
            <v>0</v>
          </cell>
          <cell r="H45">
            <v>10</v>
          </cell>
          <cell r="I45">
            <v>7.67</v>
          </cell>
          <cell r="J45">
            <v>7.8892280391560101</v>
          </cell>
          <cell r="K45">
            <v>7.94467338438385</v>
          </cell>
          <cell r="L45">
            <v>8.0082510990301401</v>
          </cell>
          <cell r="M45">
            <v>8.09064342295415</v>
          </cell>
          <cell r="N45">
            <v>8.1840234608570004</v>
          </cell>
          <cell r="O45">
            <v>8.2765990105782201</v>
          </cell>
          <cell r="P45">
            <v>8.3779831704087204</v>
          </cell>
          <cell r="Q45">
            <v>8.4850322620797005</v>
          </cell>
          <cell r="R45">
            <v>8.6084696129284897</v>
          </cell>
          <cell r="S45">
            <v>8.7440316054346194</v>
          </cell>
          <cell r="T45">
            <v>8.8898559074659005</v>
          </cell>
          <cell r="U45">
            <v>9.0545583020735396</v>
          </cell>
          <cell r="V45">
            <v>9.2410622956121902</v>
          </cell>
          <cell r="W45">
            <v>9.4308431947723701</v>
          </cell>
          <cell r="X45">
            <v>9.6118917971722109</v>
          </cell>
          <cell r="Y45">
            <v>9.7829457016417898</v>
          </cell>
          <cell r="Z45">
            <v>9.9401316133819808</v>
          </cell>
          <cell r="AA45">
            <v>10.0846928987807</v>
          </cell>
          <cell r="AB45">
            <v>10.2238173980785</v>
          </cell>
          <cell r="AC45">
            <v>10.3517270478643</v>
          </cell>
          <cell r="AD45">
            <v>10.4687384645107</v>
          </cell>
          <cell r="AE45">
            <v>10.5796596560083</v>
          </cell>
          <cell r="AF45">
            <v>10.6890724935054</v>
          </cell>
          <cell r="AG45">
            <v>10.7848539442695</v>
          </cell>
          <cell r="AH45">
            <v>10.8719622886008</v>
          </cell>
          <cell r="AI45">
            <v>10.958788190989001</v>
          </cell>
          <cell r="AJ45">
            <v>11.0418679147547</v>
          </cell>
          <cell r="AK45">
            <v>11.1173044341964</v>
          </cell>
          <cell r="AL45">
            <v>11.190586399748801</v>
          </cell>
          <cell r="AM45">
            <v>11.259666345685901</v>
          </cell>
          <cell r="AN45">
            <v>11.325020351641101</v>
          </cell>
          <cell r="AO45">
            <v>11.388116896735401</v>
          </cell>
          <cell r="AP45">
            <v>11.449404371983199</v>
          </cell>
        </row>
        <row r="46">
          <cell r="C46" t="str">
            <v>Bow Lane</v>
          </cell>
          <cell r="D46" t="str">
            <v>Leyland</v>
          </cell>
          <cell r="E46" t="str">
            <v>Penwortham West GSP / Stanah GSP GROUP</v>
          </cell>
          <cell r="F46">
            <v>22.863</v>
          </cell>
          <cell r="G46">
            <v>0</v>
          </cell>
          <cell r="H46">
            <v>22.863</v>
          </cell>
          <cell r="I46">
            <v>17.7</v>
          </cell>
          <cell r="J46">
            <v>18.966790422310801</v>
          </cell>
          <cell r="K46">
            <v>19.278043100161401</v>
          </cell>
          <cell r="L46">
            <v>19.5326275276655</v>
          </cell>
          <cell r="M46">
            <v>19.834225740163401</v>
          </cell>
          <cell r="N46">
            <v>20.177644209384901</v>
          </cell>
          <cell r="O46">
            <v>20.501786770246301</v>
          </cell>
          <cell r="P46">
            <v>20.839596572705801</v>
          </cell>
          <cell r="Q46">
            <v>21.182144529319899</v>
          </cell>
          <cell r="R46">
            <v>21.5495367317594</v>
          </cell>
          <cell r="S46">
            <v>21.934660074749399</v>
          </cell>
          <cell r="T46">
            <v>22.331444001372699</v>
          </cell>
          <cell r="U46">
            <v>22.755747085031601</v>
          </cell>
          <cell r="V46">
            <v>23.213220048138002</v>
          </cell>
          <cell r="W46">
            <v>23.670463399673999</v>
          </cell>
          <cell r="X46">
            <v>24.121093589793801</v>
          </cell>
          <cell r="Y46">
            <v>24.5606989128861</v>
          </cell>
          <cell r="Z46">
            <v>24.982365725376301</v>
          </cell>
          <cell r="AA46">
            <v>25.401636621142998</v>
          </cell>
          <cell r="AB46">
            <v>25.8230025092797</v>
          </cell>
          <cell r="AC46">
            <v>26.229536840849502</v>
          </cell>
          <cell r="AD46">
            <v>26.6211648206625</v>
          </cell>
          <cell r="AE46">
            <v>27.0056701925885</v>
          </cell>
          <cell r="AF46">
            <v>27.3878206603564</v>
          </cell>
          <cell r="AG46">
            <v>27.745174322114501</v>
          </cell>
          <cell r="AH46">
            <v>28.088116495445799</v>
          </cell>
          <cell r="AI46">
            <v>28.4186572072242</v>
          </cell>
          <cell r="AJ46">
            <v>28.739545905074301</v>
          </cell>
          <cell r="AK46">
            <v>29.0489583457639</v>
          </cell>
          <cell r="AL46">
            <v>29.3558539167874</v>
          </cell>
          <cell r="AM46">
            <v>29.658162581716802</v>
          </cell>
          <cell r="AN46">
            <v>29.956864891165999</v>
          </cell>
          <cell r="AO46">
            <v>30.253433368779401</v>
          </cell>
          <cell r="AP46">
            <v>30.549928111547199</v>
          </cell>
        </row>
        <row r="47">
          <cell r="C47" t="str">
            <v>Bowaters</v>
          </cell>
          <cell r="D47" t="str">
            <v>Barrow &amp; Sandgate</v>
          </cell>
          <cell r="E47" t="str">
            <v>Harker ENWL SGTs 1 2 3A 4 / Hutton GSP GROUP</v>
          </cell>
          <cell r="F47">
            <v>34.5</v>
          </cell>
          <cell r="G47">
            <v>0</v>
          </cell>
          <cell r="H47">
            <v>34.5</v>
          </cell>
          <cell r="I47">
            <v>26.32</v>
          </cell>
          <cell r="J47">
            <v>26.570198958443701</v>
          </cell>
          <cell r="K47">
            <v>26.831418656919102</v>
          </cell>
          <cell r="L47">
            <v>27.129767957240201</v>
          </cell>
          <cell r="M47">
            <v>27.4453295090632</v>
          </cell>
          <cell r="N47">
            <v>27.827726435818899</v>
          </cell>
          <cell r="O47">
            <v>28.1396408635309</v>
          </cell>
          <cell r="P47">
            <v>28.4401252583123</v>
          </cell>
          <cell r="Q47">
            <v>28.7280149762009</v>
          </cell>
          <cell r="R47">
            <v>29.0027490724068</v>
          </cell>
          <cell r="S47">
            <v>29.263211099185199</v>
          </cell>
          <cell r="T47">
            <v>29.508418313773099</v>
          </cell>
          <cell r="U47">
            <v>29.737624586839399</v>
          </cell>
          <cell r="V47">
            <v>29.949977060170799</v>
          </cell>
          <cell r="W47">
            <v>30.163606003633401</v>
          </cell>
          <cell r="X47">
            <v>30.384058704572698</v>
          </cell>
          <cell r="Y47">
            <v>30.611330156905701</v>
          </cell>
          <cell r="Z47">
            <v>30.845413824349599</v>
          </cell>
          <cell r="AA47">
            <v>31.0861930570602</v>
          </cell>
          <cell r="AB47">
            <v>31.333717936136601</v>
          </cell>
          <cell r="AC47">
            <v>31.587928510186099</v>
          </cell>
          <cell r="AD47">
            <v>31.848757774711501</v>
          </cell>
          <cell r="AE47">
            <v>32.1162517674368</v>
          </cell>
          <cell r="AF47">
            <v>32.390358218368299</v>
          </cell>
          <cell r="AG47">
            <v>32.670973854240401</v>
          </cell>
          <cell r="AH47">
            <v>32.958134822216003</v>
          </cell>
          <cell r="AI47">
            <v>33.251836410091499</v>
          </cell>
          <cell r="AJ47">
            <v>33.552091862706199</v>
          </cell>
          <cell r="AK47">
            <v>33.858877193422899</v>
          </cell>
          <cell r="AL47">
            <v>34.172198533173301</v>
          </cell>
          <cell r="AM47">
            <v>34.492081763610102</v>
          </cell>
          <cell r="AN47">
            <v>34.818528333862403</v>
          </cell>
          <cell r="AO47">
            <v>35.151531403634699</v>
          </cell>
          <cell r="AP47">
            <v>35.491104916996299</v>
          </cell>
        </row>
        <row r="48">
          <cell r="C48" t="str">
            <v>Bowdon</v>
          </cell>
          <cell r="D48" t="str">
            <v>Altrincham</v>
          </cell>
          <cell r="E48" t="str">
            <v>Carrington ENWL SGTs 1B 2B 4 7</v>
          </cell>
          <cell r="F48">
            <v>22.863</v>
          </cell>
          <cell r="G48">
            <v>0</v>
          </cell>
          <cell r="H48">
            <v>22.863</v>
          </cell>
          <cell r="I48">
            <v>15.63</v>
          </cell>
          <cell r="J48">
            <v>15.8173693714722</v>
          </cell>
          <cell r="K48">
            <v>15.9386162769863</v>
          </cell>
          <cell r="L48">
            <v>16.0966478622402</v>
          </cell>
          <cell r="M48">
            <v>16.283433663716</v>
          </cell>
          <cell r="N48">
            <v>16.491726500280102</v>
          </cell>
          <cell r="O48">
            <v>16.685713709555799</v>
          </cell>
          <cell r="P48">
            <v>16.886113796929401</v>
          </cell>
          <cell r="Q48">
            <v>17.088059444531101</v>
          </cell>
          <cell r="R48">
            <v>17.299264289375198</v>
          </cell>
          <cell r="S48">
            <v>17.525013005962698</v>
          </cell>
          <cell r="T48">
            <v>17.754369461549199</v>
          </cell>
          <cell r="U48">
            <v>17.993974934589001</v>
          </cell>
          <cell r="V48">
            <v>18.259861229434001</v>
          </cell>
          <cell r="W48">
            <v>18.5286311819712</v>
          </cell>
          <cell r="X48">
            <v>18.788118056145699</v>
          </cell>
          <cell r="Y48">
            <v>19.041726623253702</v>
          </cell>
          <cell r="Z48">
            <v>19.2820335957365</v>
          </cell>
          <cell r="AA48">
            <v>19.5092947047875</v>
          </cell>
          <cell r="AB48">
            <v>19.731246827926</v>
          </cell>
          <cell r="AC48">
            <v>19.942075899243299</v>
          </cell>
          <cell r="AD48">
            <v>20.1401972895925</v>
          </cell>
          <cell r="AE48">
            <v>20.3762578174479</v>
          </cell>
          <cell r="AF48">
            <v>20.654147995575698</v>
          </cell>
          <cell r="AG48">
            <v>20.917353437479601</v>
          </cell>
          <cell r="AH48">
            <v>21.173373143147199</v>
          </cell>
          <cell r="AI48">
            <v>21.422872396464101</v>
          </cell>
          <cell r="AJ48">
            <v>21.667977312681899</v>
          </cell>
          <cell r="AK48">
            <v>21.9041438795558</v>
          </cell>
          <cell r="AL48">
            <v>22.130157060696899</v>
          </cell>
          <cell r="AM48">
            <v>22.354232581930599</v>
          </cell>
          <cell r="AN48">
            <v>22.576803023305999</v>
          </cell>
          <cell r="AO48">
            <v>22.7975825220099</v>
          </cell>
          <cell r="AP48">
            <v>23.018859505570202</v>
          </cell>
        </row>
        <row r="49">
          <cell r="C49" t="str">
            <v>Bradford</v>
          </cell>
          <cell r="D49" t="str">
            <v>Stuart St</v>
          </cell>
          <cell r="E49" t="str">
            <v>Stalybridge GSP</v>
          </cell>
          <cell r="F49">
            <v>22.863</v>
          </cell>
          <cell r="G49">
            <v>0</v>
          </cell>
          <cell r="H49">
            <v>22.863</v>
          </cell>
          <cell r="I49">
            <v>14.04</v>
          </cell>
          <cell r="J49">
            <v>14.879442756958801</v>
          </cell>
          <cell r="K49">
            <v>15.0987422874702</v>
          </cell>
          <cell r="L49">
            <v>15.271440588371901</v>
          </cell>
          <cell r="M49">
            <v>15.4709855890939</v>
          </cell>
          <cell r="N49">
            <v>15.6994029877757</v>
          </cell>
          <cell r="O49">
            <v>15.9102674695565</v>
          </cell>
          <cell r="P49">
            <v>16.122421197129999</v>
          </cell>
          <cell r="Q49">
            <v>16.330202016567402</v>
          </cell>
          <cell r="R49">
            <v>16.560238853612699</v>
          </cell>
          <cell r="S49">
            <v>16.7957452675296</v>
          </cell>
          <cell r="T49">
            <v>17.033926840315001</v>
          </cell>
          <cell r="U49">
            <v>17.280114455925101</v>
          </cell>
          <cell r="V49">
            <v>17.533052908010099</v>
          </cell>
          <cell r="W49">
            <v>17.757292264339</v>
          </cell>
          <cell r="X49">
            <v>17.9806716546545</v>
          </cell>
          <cell r="Y49">
            <v>18.200837505478301</v>
          </cell>
          <cell r="Z49">
            <v>18.416152233950001</v>
          </cell>
          <cell r="AA49">
            <v>18.627685975898402</v>
          </cell>
          <cell r="AB49">
            <v>18.837767920770901</v>
          </cell>
          <cell r="AC49">
            <v>19.043593697403399</v>
          </cell>
          <cell r="AD49">
            <v>19.2443868174689</v>
          </cell>
          <cell r="AE49">
            <v>19.443697458268499</v>
          </cell>
          <cell r="AF49">
            <v>19.6428632400597</v>
          </cell>
          <cell r="AG49">
            <v>19.832149261647899</v>
          </cell>
          <cell r="AH49">
            <v>20.015947398171399</v>
          </cell>
          <cell r="AI49">
            <v>20.195535048315499</v>
          </cell>
          <cell r="AJ49">
            <v>20.369537603587101</v>
          </cell>
          <cell r="AK49">
            <v>20.545761046628598</v>
          </cell>
          <cell r="AL49">
            <v>20.740814124592202</v>
          </cell>
          <cell r="AM49">
            <v>20.935556202502902</v>
          </cell>
          <cell r="AN49">
            <v>21.1302502022127</v>
          </cell>
          <cell r="AO49">
            <v>21.325327703704801</v>
          </cell>
          <cell r="AP49">
            <v>21.5214135538451</v>
          </cell>
        </row>
        <row r="50">
          <cell r="C50" t="str">
            <v>Bradshawgate</v>
          </cell>
          <cell r="D50" t="str">
            <v>Bolton</v>
          </cell>
          <cell r="E50" t="str">
            <v>Kearsley 132 GSP</v>
          </cell>
          <cell r="F50">
            <v>20.86</v>
          </cell>
          <cell r="G50">
            <v>0</v>
          </cell>
          <cell r="H50">
            <v>20.86</v>
          </cell>
          <cell r="I50">
            <v>11.53</v>
          </cell>
          <cell r="J50">
            <v>11.9824915821871</v>
          </cell>
          <cell r="K50">
            <v>12.077472396858999</v>
          </cell>
          <cell r="L50">
            <v>12.1437163365588</v>
          </cell>
          <cell r="M50">
            <v>12.2197036599373</v>
          </cell>
          <cell r="N50">
            <v>12.314801591759601</v>
          </cell>
          <cell r="O50">
            <v>12.3915585235906</v>
          </cell>
          <cell r="P50">
            <v>12.465319535157199</v>
          </cell>
          <cell r="Q50">
            <v>12.531861500671599</v>
          </cell>
          <cell r="R50">
            <v>12.6051818006604</v>
          </cell>
          <cell r="S50">
            <v>12.6773963963123</v>
          </cell>
          <cell r="T50">
            <v>12.7472084632756</v>
          </cell>
          <cell r="U50">
            <v>12.815829225998501</v>
          </cell>
          <cell r="V50">
            <v>12.8855466419528</v>
          </cell>
          <cell r="W50">
            <v>12.9277846879029</v>
          </cell>
          <cell r="X50">
            <v>12.969863768072001</v>
          </cell>
          <cell r="Y50">
            <v>13.012643439177401</v>
          </cell>
          <cell r="Z50">
            <v>13.0560654949922</v>
          </cell>
          <cell r="AA50">
            <v>13.0996817023101</v>
          </cell>
          <cell r="AB50">
            <v>13.1443020806076</v>
          </cell>
          <cell r="AC50">
            <v>13.1893576710064</v>
          </cell>
          <cell r="AD50">
            <v>13.2342885849972</v>
          </cell>
          <cell r="AE50">
            <v>13.2794640652381</v>
          </cell>
          <cell r="AF50">
            <v>13.3252233074712</v>
          </cell>
          <cell r="AG50">
            <v>13.3700257980031</v>
          </cell>
          <cell r="AH50">
            <v>13.414424253351401</v>
          </cell>
          <cell r="AI50">
            <v>13.458469350158399</v>
          </cell>
          <cell r="AJ50">
            <v>13.5022697649388</v>
          </cell>
          <cell r="AK50">
            <v>13.5452426951968</v>
          </cell>
          <cell r="AL50">
            <v>13.5867139263251</v>
          </cell>
          <cell r="AM50">
            <v>13.6531188689855</v>
          </cell>
          <cell r="AN50">
            <v>13.7552744096631</v>
          </cell>
          <cell r="AO50">
            <v>13.8603449607679</v>
          </cell>
          <cell r="AP50">
            <v>13.9706758176696</v>
          </cell>
        </row>
        <row r="51">
          <cell r="C51" t="str">
            <v>Bramhall</v>
          </cell>
          <cell r="D51" t="str">
            <v>Hazel Grove</v>
          </cell>
          <cell r="E51" t="str">
            <v>Bredbury GSP</v>
          </cell>
          <cell r="F51">
            <v>17.5</v>
          </cell>
          <cell r="G51">
            <v>0</v>
          </cell>
          <cell r="H51">
            <v>17.5</v>
          </cell>
          <cell r="I51">
            <v>12.29</v>
          </cell>
          <cell r="J51">
            <v>12.342599080183</v>
          </cell>
          <cell r="K51">
            <v>12.329148721394301</v>
          </cell>
          <cell r="L51">
            <v>12.3485557013885</v>
          </cell>
          <cell r="M51">
            <v>12.3940501438694</v>
          </cell>
          <cell r="N51">
            <v>12.4542645637676</v>
          </cell>
          <cell r="O51">
            <v>12.510717177038201</v>
          </cell>
          <cell r="P51">
            <v>12.5772107571978</v>
          </cell>
          <cell r="Q51">
            <v>12.6518867584353</v>
          </cell>
          <cell r="R51">
            <v>12.7377091583786</v>
          </cell>
          <cell r="S51">
            <v>12.837103149191099</v>
          </cell>
          <cell r="T51">
            <v>12.9407556170353</v>
          </cell>
          <cell r="U51">
            <v>13.059195772145401</v>
          </cell>
          <cell r="V51">
            <v>13.2031929402877</v>
          </cell>
          <cell r="W51">
            <v>13.369655918516001</v>
          </cell>
          <cell r="X51">
            <v>13.5293842605363</v>
          </cell>
          <cell r="Y51">
            <v>13.681187608074699</v>
          </cell>
          <cell r="Z51">
            <v>13.823295655518301</v>
          </cell>
          <cell r="AA51">
            <v>13.950110816909</v>
          </cell>
          <cell r="AB51">
            <v>14.069304179911001</v>
          </cell>
          <cell r="AC51">
            <v>14.1751819777932</v>
          </cell>
          <cell r="AD51">
            <v>14.2660378237305</v>
          </cell>
          <cell r="AE51">
            <v>14.346684432325899</v>
          </cell>
          <cell r="AF51">
            <v>14.419975408670201</v>
          </cell>
          <cell r="AG51">
            <v>14.4738885426891</v>
          </cell>
          <cell r="AH51">
            <v>14.5153184818254</v>
          </cell>
          <cell r="AI51">
            <v>14.544919419988901</v>
          </cell>
          <cell r="AJ51">
            <v>14.5651233764883</v>
          </cell>
          <cell r="AK51">
            <v>14.572476518461899</v>
          </cell>
          <cell r="AL51">
            <v>14.5701879019568</v>
          </cell>
          <cell r="AM51">
            <v>14.5671350406102</v>
          </cell>
          <cell r="AN51">
            <v>14.558220173582299</v>
          </cell>
          <cell r="AO51">
            <v>14.543325433333001</v>
          </cell>
          <cell r="AP51">
            <v>14.524406555052799</v>
          </cell>
        </row>
        <row r="52">
          <cell r="C52" t="str">
            <v>Bridgewater</v>
          </cell>
          <cell r="D52" t="str">
            <v>Bloom St</v>
          </cell>
          <cell r="E52" t="str">
            <v>South Manchester GSP</v>
          </cell>
          <cell r="F52">
            <v>20.5</v>
          </cell>
          <cell r="G52">
            <v>0</v>
          </cell>
          <cell r="H52">
            <v>20.5</v>
          </cell>
          <cell r="I52">
            <v>12.7</v>
          </cell>
          <cell r="J52">
            <v>15.2597921260236</v>
          </cell>
          <cell r="K52">
            <v>15.6724667730552</v>
          </cell>
          <cell r="L52">
            <v>15.8530923846516</v>
          </cell>
          <cell r="M52">
            <v>16.048371011790302</v>
          </cell>
          <cell r="N52">
            <v>16.272268918110999</v>
          </cell>
          <cell r="O52">
            <v>16.4662729734832</v>
          </cell>
          <cell r="P52">
            <v>16.656688407428199</v>
          </cell>
          <cell r="Q52">
            <v>16.8416829528813</v>
          </cell>
          <cell r="R52">
            <v>17.029049782808698</v>
          </cell>
          <cell r="S52">
            <v>17.211810410346001</v>
          </cell>
          <cell r="T52">
            <v>17.388334902086601</v>
          </cell>
          <cell r="U52">
            <v>17.559504035785501</v>
          </cell>
          <cell r="V52">
            <v>17.729109478052901</v>
          </cell>
          <cell r="W52">
            <v>17.890184567369602</v>
          </cell>
          <cell r="X52">
            <v>18.053068473490502</v>
          </cell>
          <cell r="Y52">
            <v>18.216172802038798</v>
          </cell>
          <cell r="Z52">
            <v>18.378797242050702</v>
          </cell>
          <cell r="AA52">
            <v>18.541608572621801</v>
          </cell>
          <cell r="AB52">
            <v>18.706454964903699</v>
          </cell>
          <cell r="AC52">
            <v>18.872424063461601</v>
          </cell>
          <cell r="AD52">
            <v>19.038294680946802</v>
          </cell>
          <cell r="AE52">
            <v>19.2047185441936</v>
          </cell>
          <cell r="AF52">
            <v>19.373244803467699</v>
          </cell>
          <cell r="AG52">
            <v>19.5406823493221</v>
          </cell>
          <cell r="AH52">
            <v>19.708243490075098</v>
          </cell>
          <cell r="AI52">
            <v>19.8759477475677</v>
          </cell>
          <cell r="AJ52">
            <v>20.044107280844599</v>
          </cell>
          <cell r="AK52">
            <v>20.212424552198701</v>
          </cell>
          <cell r="AL52">
            <v>20.381464462371401</v>
          </cell>
          <cell r="AM52">
            <v>20.551722924243901</v>
          </cell>
          <cell r="AN52">
            <v>20.723039473896701</v>
          </cell>
          <cell r="AO52">
            <v>20.895553720551799</v>
          </cell>
          <cell r="AP52">
            <v>21.0697248684131</v>
          </cell>
        </row>
        <row r="53">
          <cell r="C53" t="str">
            <v>Brinksway</v>
          </cell>
          <cell r="D53" t="str">
            <v>Adswood</v>
          </cell>
          <cell r="E53" t="str">
            <v>Bredbury GSP</v>
          </cell>
          <cell r="F53">
            <v>22.863</v>
          </cell>
          <cell r="G53">
            <v>0</v>
          </cell>
          <cell r="H53">
            <v>22.863</v>
          </cell>
          <cell r="I53">
            <v>10.29</v>
          </cell>
          <cell r="J53">
            <v>11.058493667861301</v>
          </cell>
          <cell r="K53">
            <v>11.1147078001535</v>
          </cell>
          <cell r="L53">
            <v>11.108189776724</v>
          </cell>
          <cell r="M53">
            <v>11.1124112145613</v>
          </cell>
          <cell r="N53">
            <v>11.1266786477313</v>
          </cell>
          <cell r="O53">
            <v>11.138032391045799</v>
          </cell>
          <cell r="P53">
            <v>11.1553698081731</v>
          </cell>
          <cell r="Q53">
            <v>11.1801893569243</v>
          </cell>
          <cell r="R53">
            <v>11.221148697284701</v>
          </cell>
          <cell r="S53">
            <v>11.271448345470599</v>
          </cell>
          <cell r="T53">
            <v>11.3249701506588</v>
          </cell>
          <cell r="U53">
            <v>11.388323158289801</v>
          </cell>
          <cell r="V53">
            <v>11.4666773543962</v>
          </cell>
          <cell r="W53">
            <v>11.5411998922494</v>
          </cell>
          <cell r="X53">
            <v>11.6123055306842</v>
          </cell>
          <cell r="Y53">
            <v>11.681191884950501</v>
          </cell>
          <cell r="Z53">
            <v>11.7448239187864</v>
          </cell>
          <cell r="AA53">
            <v>11.803503867563199</v>
          </cell>
          <cell r="AB53">
            <v>11.867277374992099</v>
          </cell>
          <cell r="AC53">
            <v>11.9316512340245</v>
          </cell>
          <cell r="AD53">
            <v>11.9887454345197</v>
          </cell>
          <cell r="AE53">
            <v>12.0415536445004</v>
          </cell>
          <cell r="AF53">
            <v>12.092241028768701</v>
          </cell>
          <cell r="AG53">
            <v>12.130601022475901</v>
          </cell>
          <cell r="AH53">
            <v>12.161187351351099</v>
          </cell>
          <cell r="AI53">
            <v>12.1844864698715</v>
          </cell>
          <cell r="AJ53">
            <v>12.201666682677899</v>
          </cell>
          <cell r="AK53">
            <v>12.2100493418681</v>
          </cell>
          <cell r="AL53">
            <v>12.208466719816901</v>
          </cell>
          <cell r="AM53">
            <v>12.2026420717868</v>
          </cell>
          <cell r="AN53">
            <v>12.192932094618101</v>
          </cell>
          <cell r="AO53">
            <v>12.1791863998371</v>
          </cell>
          <cell r="AP53">
            <v>12.162788417653699</v>
          </cell>
        </row>
        <row r="54">
          <cell r="C54" t="str">
            <v>Broadheath</v>
          </cell>
          <cell r="D54" t="str">
            <v>Altrincham</v>
          </cell>
          <cell r="E54" t="str">
            <v>Carrington ENWL SGTs 1B 2B 4 7</v>
          </cell>
          <cell r="F54">
            <v>40.1</v>
          </cell>
          <cell r="G54">
            <v>0</v>
          </cell>
          <cell r="H54">
            <v>40.1</v>
          </cell>
          <cell r="I54">
            <v>28.68</v>
          </cell>
          <cell r="J54">
            <v>30.3230498380901</v>
          </cell>
          <cell r="K54">
            <v>30.640445047578702</v>
          </cell>
          <cell r="L54">
            <v>30.846172494395798</v>
          </cell>
          <cell r="M54">
            <v>31.120938078203</v>
          </cell>
          <cell r="N54">
            <v>31.493579120352599</v>
          </cell>
          <cell r="O54">
            <v>31.842292933486</v>
          </cell>
          <cell r="P54">
            <v>32.202331850617703</v>
          </cell>
          <cell r="Q54">
            <v>32.565919217144803</v>
          </cell>
          <cell r="R54">
            <v>32.963676658674999</v>
          </cell>
          <cell r="S54">
            <v>33.384597607715399</v>
          </cell>
          <cell r="T54">
            <v>33.816734673542904</v>
          </cell>
          <cell r="U54">
            <v>34.272373511684499</v>
          </cell>
          <cell r="V54">
            <v>34.7677379303557</v>
          </cell>
          <cell r="W54">
            <v>35.247069540052102</v>
          </cell>
          <cell r="X54">
            <v>35.7126939178764</v>
          </cell>
          <cell r="Y54">
            <v>36.169444722863098</v>
          </cell>
          <cell r="Z54">
            <v>36.606521911459303</v>
          </cell>
          <cell r="AA54">
            <v>37.024765484027398</v>
          </cell>
          <cell r="AB54">
            <v>37.435629031620898</v>
          </cell>
          <cell r="AC54">
            <v>37.830467939129598</v>
          </cell>
          <cell r="AD54">
            <v>38.206940367745098</v>
          </cell>
          <cell r="AE54">
            <v>38.571217951688297</v>
          </cell>
          <cell r="AF54">
            <v>38.929933701034301</v>
          </cell>
          <cell r="AG54">
            <v>39.262767125837897</v>
          </cell>
          <cell r="AH54">
            <v>39.580533311372001</v>
          </cell>
          <cell r="AI54">
            <v>39.899528690627697</v>
          </cell>
          <cell r="AJ54">
            <v>40.215746031926699</v>
          </cell>
          <cell r="AK54">
            <v>40.517218910106898</v>
          </cell>
          <cell r="AL54">
            <v>40.811886327106997</v>
          </cell>
          <cell r="AM54">
            <v>41.099855389742999</v>
          </cell>
          <cell r="AN54">
            <v>41.381849431360898</v>
          </cell>
          <cell r="AO54">
            <v>41.657855388502398</v>
          </cell>
          <cell r="AP54">
            <v>41.931268773676301</v>
          </cell>
        </row>
        <row r="55">
          <cell r="C55" t="str">
            <v>Broadway</v>
          </cell>
          <cell r="D55" t="str">
            <v>Lancaster</v>
          </cell>
          <cell r="E55" t="str">
            <v>Heysham GSP</v>
          </cell>
          <cell r="F55">
            <v>22.863</v>
          </cell>
          <cell r="G55">
            <v>0</v>
          </cell>
          <cell r="H55">
            <v>22.863</v>
          </cell>
          <cell r="I55">
            <v>11.7</v>
          </cell>
          <cell r="J55">
            <v>11.727826114303401</v>
          </cell>
          <cell r="K55">
            <v>11.773258667656901</v>
          </cell>
          <cell r="L55">
            <v>11.849775152046799</v>
          </cell>
          <cell r="M55">
            <v>11.944835174363501</v>
          </cell>
          <cell r="N55">
            <v>12.0508771813951</v>
          </cell>
          <cell r="O55">
            <v>12.1578206908037</v>
          </cell>
          <cell r="P55">
            <v>12.280942906915</v>
          </cell>
          <cell r="Q55">
            <v>12.4135253269489</v>
          </cell>
          <cell r="R55">
            <v>12.568253224454599</v>
          </cell>
          <cell r="S55">
            <v>12.737612493596099</v>
          </cell>
          <cell r="T55">
            <v>12.9189561683531</v>
          </cell>
          <cell r="U55">
            <v>13.116675044334199</v>
          </cell>
          <cell r="V55">
            <v>13.341161726769601</v>
          </cell>
          <cell r="W55">
            <v>13.583651893944699</v>
          </cell>
          <cell r="X55">
            <v>13.8196936262998</v>
          </cell>
          <cell r="Y55">
            <v>14.0498742913369</v>
          </cell>
          <cell r="Z55">
            <v>14.2673444837574</v>
          </cell>
          <cell r="AA55">
            <v>14.4779320653002</v>
          </cell>
          <cell r="AB55">
            <v>14.6896633035555</v>
          </cell>
          <cell r="AC55">
            <v>14.895491341089199</v>
          </cell>
          <cell r="AD55">
            <v>15.0932623375594</v>
          </cell>
          <cell r="AE55">
            <v>15.2856754539481</v>
          </cell>
          <cell r="AF55">
            <v>15.476338181726501</v>
          </cell>
          <cell r="AG55">
            <v>15.6455731059323</v>
          </cell>
          <cell r="AH55">
            <v>15.8010890624812</v>
          </cell>
          <cell r="AI55">
            <v>15.944171320233901</v>
          </cell>
          <cell r="AJ55">
            <v>16.077312222969599</v>
          </cell>
          <cell r="AK55">
            <v>16.196284251627699</v>
          </cell>
          <cell r="AL55">
            <v>16.3015405353533</v>
          </cell>
          <cell r="AM55">
            <v>16.399586857845499</v>
          </cell>
          <cell r="AN55">
            <v>16.491077557098698</v>
          </cell>
          <cell r="AO55">
            <v>16.5767442342853</v>
          </cell>
          <cell r="AP55">
            <v>16.658388098991701</v>
          </cell>
        </row>
        <row r="56">
          <cell r="C56" t="str">
            <v>Buckshaw</v>
          </cell>
          <cell r="D56" t="str">
            <v>Leyland</v>
          </cell>
          <cell r="E56" t="str">
            <v>Penwortham West GSP / Stanah GSP GROUP</v>
          </cell>
          <cell r="F56">
            <v>23</v>
          </cell>
          <cell r="G56">
            <v>0.89775000000000005</v>
          </cell>
          <cell r="H56">
            <v>23.897749999999998</v>
          </cell>
          <cell r="I56">
            <v>9.91</v>
          </cell>
          <cell r="J56">
            <v>10.835957078706199</v>
          </cell>
          <cell r="K56">
            <v>10.9706859891766</v>
          </cell>
          <cell r="L56">
            <v>11.041264086811999</v>
          </cell>
          <cell r="M56">
            <v>11.1332700291957</v>
          </cell>
          <cell r="N56">
            <v>11.2456371878953</v>
          </cell>
          <cell r="O56">
            <v>11.3461919852903</v>
          </cell>
          <cell r="P56">
            <v>11.4510417414484</v>
          </cell>
          <cell r="Q56">
            <v>11.5569016286519</v>
          </cell>
          <cell r="R56">
            <v>11.674520215091301</v>
          </cell>
          <cell r="S56">
            <v>11.799154207740401</v>
          </cell>
          <cell r="T56">
            <v>11.9279575194908</v>
          </cell>
          <cell r="U56">
            <v>12.067608857055101</v>
          </cell>
          <cell r="V56">
            <v>12.2201523661219</v>
          </cell>
          <cell r="W56">
            <v>12.3765564456974</v>
          </cell>
          <cell r="X56">
            <v>12.5281870648249</v>
          </cell>
          <cell r="Y56">
            <v>12.6738537648473</v>
          </cell>
          <cell r="Z56">
            <v>12.8101010727689</v>
          </cell>
          <cell r="AA56">
            <v>12.9373518636722</v>
          </cell>
          <cell r="AB56">
            <v>13.0608750544773</v>
          </cell>
          <cell r="AC56">
            <v>13.176015484646401</v>
          </cell>
          <cell r="AD56">
            <v>13.2831946759828</v>
          </cell>
          <cell r="AE56">
            <v>13.3861268799696</v>
          </cell>
          <cell r="AF56">
            <v>13.487565004871501</v>
          </cell>
          <cell r="AG56">
            <v>13.578918203974199</v>
          </cell>
          <cell r="AH56">
            <v>13.6643340906001</v>
          </cell>
          <cell r="AI56">
            <v>13.744928483711099</v>
          </cell>
          <cell r="AJ56">
            <v>13.820858147608799</v>
          </cell>
          <cell r="AK56">
            <v>13.893991411494699</v>
          </cell>
          <cell r="AL56">
            <v>13.9719236115185</v>
          </cell>
          <cell r="AM56">
            <v>14.0481923149088</v>
          </cell>
          <cell r="AN56">
            <v>14.123115709710699</v>
          </cell>
          <cell r="AO56">
            <v>14.1975487156444</v>
          </cell>
          <cell r="AP56">
            <v>14.2719974690879</v>
          </cell>
        </row>
        <row r="57">
          <cell r="C57" t="str">
            <v>Burnley</v>
          </cell>
          <cell r="D57" t="str">
            <v>Burnley</v>
          </cell>
          <cell r="E57" t="str">
            <v>Rochdale SGTs 2 3 4</v>
          </cell>
          <cell r="F57">
            <v>22.863</v>
          </cell>
          <cell r="G57">
            <v>4.3200000000000002E-2</v>
          </cell>
          <cell r="H57">
            <v>22.906199999999998</v>
          </cell>
          <cell r="I57">
            <v>10.18</v>
          </cell>
          <cell r="J57">
            <v>11.107466522099401</v>
          </cell>
          <cell r="K57">
            <v>11.2424271718365</v>
          </cell>
          <cell r="L57">
            <v>11.3112021686304</v>
          </cell>
          <cell r="M57">
            <v>11.399002061011799</v>
          </cell>
          <cell r="N57">
            <v>11.5001189722232</v>
          </cell>
          <cell r="O57">
            <v>11.596728743083199</v>
          </cell>
          <cell r="P57">
            <v>11.701582698184399</v>
          </cell>
          <cell r="Q57">
            <v>11.8109826481724</v>
          </cell>
          <cell r="R57">
            <v>11.9328154990594</v>
          </cell>
          <cell r="S57">
            <v>12.0650613984863</v>
          </cell>
          <cell r="T57">
            <v>12.205679445583399</v>
          </cell>
          <cell r="U57">
            <v>12.3582858568461</v>
          </cell>
          <cell r="V57">
            <v>12.5303182271052</v>
          </cell>
          <cell r="W57">
            <v>12.714402029304001</v>
          </cell>
          <cell r="X57">
            <v>12.894625664914701</v>
          </cell>
          <cell r="Y57">
            <v>13.0738267158755</v>
          </cell>
          <cell r="Z57">
            <v>13.2457818815788</v>
          </cell>
          <cell r="AA57">
            <v>13.410919054291901</v>
          </cell>
          <cell r="AB57">
            <v>13.574039369787201</v>
          </cell>
          <cell r="AC57">
            <v>13.7310220752255</v>
          </cell>
          <cell r="AD57">
            <v>13.881065593538199</v>
          </cell>
          <cell r="AE57">
            <v>14.026898097669401</v>
          </cell>
          <cell r="AF57">
            <v>14.1703291641272</v>
          </cell>
          <cell r="AG57">
            <v>14.2965757808677</v>
          </cell>
          <cell r="AH57">
            <v>14.4118478460195</v>
          </cell>
          <cell r="AI57">
            <v>14.516944420347301</v>
          </cell>
          <cell r="AJ57">
            <v>14.613845405709601</v>
          </cell>
          <cell r="AK57">
            <v>14.7003931444379</v>
          </cell>
          <cell r="AL57">
            <v>14.779383592292</v>
          </cell>
          <cell r="AM57">
            <v>14.85299176979</v>
          </cell>
          <cell r="AN57">
            <v>14.9217891067573</v>
          </cell>
          <cell r="AO57">
            <v>14.985978322900401</v>
          </cell>
          <cell r="AP57">
            <v>15.047224371165401</v>
          </cell>
        </row>
        <row r="58">
          <cell r="C58" t="str">
            <v>Burnley Centre</v>
          </cell>
          <cell r="D58" t="str">
            <v>Burnley</v>
          </cell>
          <cell r="E58" t="str">
            <v>Rochdale SGTs 2 3 4</v>
          </cell>
          <cell r="F58">
            <v>18.3</v>
          </cell>
          <cell r="G58">
            <v>0</v>
          </cell>
          <cell r="H58">
            <v>18.3</v>
          </cell>
          <cell r="I58">
            <v>12.97</v>
          </cell>
          <cell r="J58">
            <v>13.2894291169103</v>
          </cell>
          <cell r="K58">
            <v>13.4389454858636</v>
          </cell>
          <cell r="L58">
            <v>13.5924975806874</v>
          </cell>
          <cell r="M58">
            <v>13.764749724314299</v>
          </cell>
          <cell r="N58">
            <v>13.965668903464699</v>
          </cell>
          <cell r="O58">
            <v>14.1432967595084</v>
          </cell>
          <cell r="P58">
            <v>14.319942716843</v>
          </cell>
          <cell r="Q58">
            <v>14.492022714022699</v>
          </cell>
          <cell r="R58">
            <v>14.671350105581601</v>
          </cell>
          <cell r="S58">
            <v>14.8512012252269</v>
          </cell>
          <cell r="T58">
            <v>15.0304342795029</v>
          </cell>
          <cell r="U58">
            <v>15.208563665872701</v>
          </cell>
          <cell r="V58">
            <v>15.389342160038399</v>
          </cell>
          <cell r="W58">
            <v>15.5352026080072</v>
          </cell>
          <cell r="X58">
            <v>15.6808166109321</v>
          </cell>
          <cell r="Y58">
            <v>15.8297419587128</v>
          </cell>
          <cell r="Z58">
            <v>15.980252652101299</v>
          </cell>
          <cell r="AA58">
            <v>16.1324025673898</v>
          </cell>
          <cell r="AB58">
            <v>16.287128600828499</v>
          </cell>
          <cell r="AC58">
            <v>16.443853340398501</v>
          </cell>
          <cell r="AD58">
            <v>16.602231356746302</v>
          </cell>
          <cell r="AE58">
            <v>16.7629088148744</v>
          </cell>
          <cell r="AF58">
            <v>16.926517052956001</v>
          </cell>
          <cell r="AG58">
            <v>17.090554875215702</v>
          </cell>
          <cell r="AH58">
            <v>17.259914642175701</v>
          </cell>
          <cell r="AI58">
            <v>17.430828202981498</v>
          </cell>
          <cell r="AJ58">
            <v>17.6037137071643</v>
          </cell>
          <cell r="AK58">
            <v>17.7778829769114</v>
          </cell>
          <cell r="AL58">
            <v>17.953480358098901</v>
          </cell>
          <cell r="AM58">
            <v>18.131532214342901</v>
          </cell>
          <cell r="AN58">
            <v>18.3121458020311</v>
          </cell>
          <cell r="AO58">
            <v>18.4952444143535</v>
          </cell>
          <cell r="AP58">
            <v>18.681276786453601</v>
          </cell>
        </row>
        <row r="59">
          <cell r="C59" t="str">
            <v>Burnley North</v>
          </cell>
          <cell r="D59" t="str">
            <v>Burnley</v>
          </cell>
          <cell r="E59" t="str">
            <v>Rochdale SGTs 2 3 4</v>
          </cell>
          <cell r="F59">
            <v>9</v>
          </cell>
          <cell r="G59">
            <v>0</v>
          </cell>
          <cell r="H59">
            <v>9</v>
          </cell>
          <cell r="I59">
            <v>6.56</v>
          </cell>
          <cell r="J59">
            <v>7.9997863776172</v>
          </cell>
          <cell r="K59">
            <v>8.1909209149022004</v>
          </cell>
          <cell r="L59">
            <v>8.2537173261249404</v>
          </cell>
          <cell r="M59">
            <v>8.3300674829516694</v>
          </cell>
          <cell r="N59">
            <v>8.4197138505217399</v>
          </cell>
          <cell r="O59">
            <v>8.5035320881231797</v>
          </cell>
          <cell r="P59">
            <v>8.5912582803331006</v>
          </cell>
          <cell r="Q59">
            <v>8.6810735802061902</v>
          </cell>
          <cell r="R59">
            <v>8.7793254596977004</v>
          </cell>
          <cell r="S59">
            <v>8.8836537043074806</v>
          </cell>
          <cell r="T59">
            <v>8.9930269858773801</v>
          </cell>
          <cell r="U59">
            <v>9.1090373364947599</v>
          </cell>
          <cell r="V59">
            <v>9.23652752891239</v>
          </cell>
          <cell r="W59">
            <v>9.3642871495520801</v>
          </cell>
          <cell r="X59">
            <v>9.4912758378126103</v>
          </cell>
          <cell r="Y59">
            <v>9.61881447113341</v>
          </cell>
          <cell r="Z59">
            <v>9.7436393054354102</v>
          </cell>
          <cell r="AA59">
            <v>9.8660004754489403</v>
          </cell>
          <cell r="AB59">
            <v>9.9885755857897802</v>
          </cell>
          <cell r="AC59">
            <v>10.1093268899557</v>
          </cell>
          <cell r="AD59">
            <v>10.2278302586171</v>
          </cell>
          <cell r="AE59">
            <v>10.345797481701601</v>
          </cell>
          <cell r="AF59">
            <v>10.4638969512018</v>
          </cell>
          <cell r="AG59">
            <v>10.574564896656099</v>
          </cell>
          <cell r="AH59">
            <v>10.681069155370601</v>
          </cell>
          <cell r="AI59">
            <v>10.7838611482158</v>
          </cell>
          <cell r="AJ59">
            <v>10.8839773631111</v>
          </cell>
          <cell r="AK59">
            <v>10.9802080518681</v>
          </cell>
          <cell r="AL59">
            <v>11.073899805340099</v>
          </cell>
          <cell r="AM59">
            <v>11.1665202087047</v>
          </cell>
          <cell r="AN59">
            <v>11.258432534026401</v>
          </cell>
          <cell r="AO59">
            <v>11.349800841726999</v>
          </cell>
          <cell r="AP59">
            <v>11.441470583302999</v>
          </cell>
        </row>
        <row r="60">
          <cell r="C60" t="str">
            <v>Burrow Beck</v>
          </cell>
          <cell r="D60" t="str">
            <v>Lancaster</v>
          </cell>
          <cell r="E60" t="str">
            <v>Heysham GSP</v>
          </cell>
          <cell r="F60">
            <v>22.863</v>
          </cell>
          <cell r="G60">
            <v>1.4977499999999999</v>
          </cell>
          <cell r="H60">
            <v>24.360749999999999</v>
          </cell>
          <cell r="I60">
            <v>19.66</v>
          </cell>
          <cell r="J60">
            <v>19.797124893655599</v>
          </cell>
          <cell r="K60">
            <v>19.863245080723701</v>
          </cell>
          <cell r="L60">
            <v>19.955202856388102</v>
          </cell>
          <cell r="M60">
            <v>20.074715529451801</v>
          </cell>
          <cell r="N60">
            <v>20.226792120168401</v>
          </cell>
          <cell r="O60">
            <v>20.3598501631073</v>
          </cell>
          <cell r="P60">
            <v>20.499564082669799</v>
          </cell>
          <cell r="Q60">
            <v>20.642006869541301</v>
          </cell>
          <cell r="R60">
            <v>20.796048535166801</v>
          </cell>
          <cell r="S60">
            <v>20.9571633642874</v>
          </cell>
          <cell r="T60">
            <v>21.1211297003703</v>
          </cell>
          <cell r="U60">
            <v>21.293561763110599</v>
          </cell>
          <cell r="V60">
            <v>21.485842676687</v>
          </cell>
          <cell r="W60">
            <v>21.682713297148801</v>
          </cell>
          <cell r="X60">
            <v>21.8761798519478</v>
          </cell>
          <cell r="Y60">
            <v>22.062315302706899</v>
          </cell>
          <cell r="Z60">
            <v>22.235490980684901</v>
          </cell>
          <cell r="AA60">
            <v>22.399508302722801</v>
          </cell>
          <cell r="AB60">
            <v>22.561649190478601</v>
          </cell>
          <cell r="AC60">
            <v>22.715494575747002</v>
          </cell>
          <cell r="AD60">
            <v>22.860004306954</v>
          </cell>
          <cell r="AE60">
            <v>22.998077810055101</v>
          </cell>
          <cell r="AF60">
            <v>23.132302810921701</v>
          </cell>
          <cell r="AG60">
            <v>23.247855085305499</v>
          </cell>
          <cell r="AH60">
            <v>23.3515948297146</v>
          </cell>
          <cell r="AI60">
            <v>23.444505700328101</v>
          </cell>
          <cell r="AJ60">
            <v>23.528092462186599</v>
          </cell>
          <cell r="AK60">
            <v>23.6003429364035</v>
          </cell>
          <cell r="AL60">
            <v>23.6639121747254</v>
          </cell>
          <cell r="AM60">
            <v>23.721559805785599</v>
          </cell>
          <cell r="AN60">
            <v>23.773864720042202</v>
          </cell>
          <cell r="AO60">
            <v>23.821057975635199</v>
          </cell>
          <cell r="AP60">
            <v>23.864845934926301</v>
          </cell>
        </row>
        <row r="61">
          <cell r="C61" t="str">
            <v>Burscough Bridge</v>
          </cell>
          <cell r="D61" t="str">
            <v>Wrightington</v>
          </cell>
          <cell r="E61" t="str">
            <v>Penwortham West GSP / Stanah GSP GROUP</v>
          </cell>
          <cell r="F61">
            <v>17.5</v>
          </cell>
          <cell r="G61">
            <v>0</v>
          </cell>
          <cell r="H61">
            <v>17.5</v>
          </cell>
          <cell r="I61">
            <v>12.84</v>
          </cell>
          <cell r="J61">
            <v>13.1421903134106</v>
          </cell>
          <cell r="K61">
            <v>13.1924517759316</v>
          </cell>
          <cell r="L61">
            <v>13.2445275738297</v>
          </cell>
          <cell r="M61">
            <v>13.3193335033775</v>
          </cell>
          <cell r="N61">
            <v>13.407819182632601</v>
          </cell>
          <cell r="O61">
            <v>13.4882795834736</v>
          </cell>
          <cell r="P61">
            <v>13.5750042349328</v>
          </cell>
          <cell r="Q61">
            <v>13.664087704520201</v>
          </cell>
          <cell r="R61">
            <v>13.7656030926246</v>
          </cell>
          <cell r="S61">
            <v>13.879917077388299</v>
          </cell>
          <cell r="T61">
            <v>13.9990189540408</v>
          </cell>
          <cell r="U61">
            <v>14.126752974315901</v>
          </cell>
          <cell r="V61">
            <v>14.2783252609188</v>
          </cell>
          <cell r="W61">
            <v>14.4310010565054</v>
          </cell>
          <cell r="X61">
            <v>14.575053016518201</v>
          </cell>
          <cell r="Y61">
            <v>14.711794469291799</v>
          </cell>
          <cell r="Z61">
            <v>14.8361752866151</v>
          </cell>
          <cell r="AA61">
            <v>14.951753681493299</v>
          </cell>
          <cell r="AB61">
            <v>15.063537154906101</v>
          </cell>
          <cell r="AC61">
            <v>15.166968224107</v>
          </cell>
          <cell r="AD61">
            <v>15.2622396448555</v>
          </cell>
          <cell r="AE61">
            <v>15.351552509980101</v>
          </cell>
          <cell r="AF61">
            <v>15.4397779560929</v>
          </cell>
          <cell r="AG61">
            <v>15.5184228785849</v>
          </cell>
          <cell r="AH61">
            <v>15.591962393462101</v>
          </cell>
          <cell r="AI61">
            <v>15.6614656495841</v>
          </cell>
          <cell r="AJ61">
            <v>15.7261729391962</v>
          </cell>
          <cell r="AK61">
            <v>15.785588741317101</v>
          </cell>
          <cell r="AL61">
            <v>15.841646033064199</v>
          </cell>
          <cell r="AM61">
            <v>15.895173049137099</v>
          </cell>
          <cell r="AN61">
            <v>15.9462993693237</v>
          </cell>
          <cell r="AO61">
            <v>15.9956233894471</v>
          </cell>
          <cell r="AP61">
            <v>16.043868178795901</v>
          </cell>
        </row>
        <row r="62">
          <cell r="C62" t="str">
            <v>Bury Town Centre</v>
          </cell>
          <cell r="D62" t="str">
            <v>Bury</v>
          </cell>
          <cell r="E62" t="str">
            <v>Kearsley 132 GSP</v>
          </cell>
          <cell r="F62">
            <v>22.863</v>
          </cell>
          <cell r="G62">
            <v>0</v>
          </cell>
          <cell r="H62">
            <v>22.863</v>
          </cell>
          <cell r="I62">
            <v>16.899999999999999</v>
          </cell>
          <cell r="J62">
            <v>17.3704637059218</v>
          </cell>
          <cell r="K62">
            <v>17.4946028700566</v>
          </cell>
          <cell r="L62">
            <v>17.6061986480182</v>
          </cell>
          <cell r="M62">
            <v>17.732416237759601</v>
          </cell>
          <cell r="N62">
            <v>17.882657344350498</v>
          </cell>
          <cell r="O62">
            <v>18.011314276092101</v>
          </cell>
          <cell r="P62">
            <v>18.192515200241299</v>
          </cell>
          <cell r="Q62">
            <v>18.3742728550313</v>
          </cell>
          <cell r="R62">
            <v>18.574781242299501</v>
          </cell>
          <cell r="S62">
            <v>18.794627961744801</v>
          </cell>
          <cell r="T62">
            <v>19.019165607717198</v>
          </cell>
          <cell r="U62">
            <v>19.256341771483399</v>
          </cell>
          <cell r="V62">
            <v>19.512582844702301</v>
          </cell>
          <cell r="W62">
            <v>19.751830022694701</v>
          </cell>
          <cell r="X62">
            <v>19.978962439884299</v>
          </cell>
          <cell r="Y62">
            <v>20.1960092617553</v>
          </cell>
          <cell r="Z62">
            <v>20.39597350311</v>
          </cell>
          <cell r="AA62">
            <v>20.5800979627275</v>
          </cell>
          <cell r="AB62">
            <v>20.7546543756368</v>
          </cell>
          <cell r="AC62">
            <v>20.914702476721999</v>
          </cell>
          <cell r="AD62">
            <v>21.060806309997201</v>
          </cell>
          <cell r="AE62">
            <v>21.197634283765101</v>
          </cell>
          <cell r="AF62">
            <v>21.327526278903399</v>
          </cell>
          <cell r="AG62">
            <v>21.442570707882599</v>
          </cell>
          <cell r="AH62">
            <v>21.548110662691599</v>
          </cell>
          <cell r="AI62">
            <v>21.645151490442998</v>
          </cell>
          <cell r="AJ62">
            <v>21.734284576501501</v>
          </cell>
          <cell r="AK62">
            <v>21.816856257676399</v>
          </cell>
          <cell r="AL62">
            <v>21.900374215909</v>
          </cell>
          <cell r="AM62">
            <v>21.979496705843498</v>
          </cell>
          <cell r="AN62">
            <v>22.0546424932276</v>
          </cell>
          <cell r="AO62">
            <v>22.1262208903415</v>
          </cell>
          <cell r="AP62">
            <v>22.195347403276202</v>
          </cell>
        </row>
        <row r="63">
          <cell r="C63" t="str">
            <v>Campbell St</v>
          </cell>
          <cell r="D63" t="str">
            <v>N/A</v>
          </cell>
          <cell r="E63" t="str">
            <v>Kearsley Local 33 GSP</v>
          </cell>
          <cell r="F63">
            <v>17.5</v>
          </cell>
          <cell r="G63">
            <v>0.75600000000000001</v>
          </cell>
          <cell r="H63">
            <v>18.256</v>
          </cell>
          <cell r="I63">
            <v>12.55</v>
          </cell>
          <cell r="J63">
            <v>12.725053805154101</v>
          </cell>
          <cell r="K63">
            <v>12.7329546849608</v>
          </cell>
          <cell r="L63">
            <v>12.747504102547</v>
          </cell>
          <cell r="M63">
            <v>12.7763955880721</v>
          </cell>
          <cell r="N63">
            <v>12.831378867437699</v>
          </cell>
          <cell r="O63">
            <v>12.8866521293665</v>
          </cell>
          <cell r="P63">
            <v>12.983538509420899</v>
          </cell>
          <cell r="Q63">
            <v>13.0814495200796</v>
          </cell>
          <cell r="R63">
            <v>13.192090295573101</v>
          </cell>
          <cell r="S63">
            <v>13.311031245330099</v>
          </cell>
          <cell r="T63">
            <v>13.4352338510234</v>
          </cell>
          <cell r="U63">
            <v>13.571411465107399</v>
          </cell>
          <cell r="V63">
            <v>13.718740924086401</v>
          </cell>
          <cell r="W63">
            <v>13.858542952109101</v>
          </cell>
          <cell r="X63">
            <v>13.994929075130999</v>
          </cell>
          <cell r="Y63">
            <v>14.207886490326199</v>
          </cell>
          <cell r="Z63">
            <v>14.430507379967899</v>
          </cell>
          <cell r="AA63">
            <v>14.664978670847299</v>
          </cell>
          <cell r="AB63">
            <v>14.9116944901269</v>
          </cell>
          <cell r="AC63">
            <v>15.1662088636678</v>
          </cell>
          <cell r="AD63">
            <v>15.4258642981418</v>
          </cell>
          <cell r="AE63">
            <v>15.694194385970301</v>
          </cell>
          <cell r="AF63">
            <v>15.972914291403701</v>
          </cell>
          <cell r="AG63">
            <v>16.247072397207599</v>
          </cell>
          <cell r="AH63">
            <v>16.521903407768399</v>
          </cell>
          <cell r="AI63">
            <v>16.797663525447501</v>
          </cell>
          <cell r="AJ63">
            <v>17.075060306860099</v>
          </cell>
          <cell r="AK63">
            <v>17.352876075120999</v>
          </cell>
          <cell r="AL63">
            <v>17.6354850604001</v>
          </cell>
          <cell r="AM63">
            <v>17.9216567977636</v>
          </cell>
          <cell r="AN63">
            <v>18.2114849296884</v>
          </cell>
          <cell r="AO63">
            <v>18.504539131632701</v>
          </cell>
          <cell r="AP63">
            <v>18.8021229883506</v>
          </cell>
        </row>
        <row r="64">
          <cell r="C64" t="str">
            <v>Cannon St</v>
          </cell>
          <cell r="D64" t="str">
            <v>Red Bank</v>
          </cell>
          <cell r="E64" t="str">
            <v>Whitegate GSP</v>
          </cell>
          <cell r="F64">
            <v>36</v>
          </cell>
          <cell r="G64">
            <v>0</v>
          </cell>
          <cell r="H64">
            <v>36</v>
          </cell>
          <cell r="I64">
            <v>24.02</v>
          </cell>
          <cell r="J64">
            <v>25.472650120356398</v>
          </cell>
          <cell r="K64">
            <v>25.863210859207701</v>
          </cell>
          <cell r="L64">
            <v>26.168489709571599</v>
          </cell>
          <cell r="M64">
            <v>26.506611908889202</v>
          </cell>
          <cell r="N64">
            <v>26.914679121145301</v>
          </cell>
          <cell r="O64">
            <v>27.260350139677399</v>
          </cell>
          <cell r="P64">
            <v>27.5985155185944</v>
          </cell>
          <cell r="Q64">
            <v>27.924659273792599</v>
          </cell>
          <cell r="R64">
            <v>28.254800174024801</v>
          </cell>
          <cell r="S64">
            <v>28.5839852339118</v>
          </cell>
          <cell r="T64">
            <v>28.912094053962601</v>
          </cell>
          <cell r="U64">
            <v>29.233979278228801</v>
          </cell>
          <cell r="V64">
            <v>29.552654991781001</v>
          </cell>
          <cell r="W64">
            <v>29.8401490369878</v>
          </cell>
          <cell r="X64">
            <v>30.140311711911401</v>
          </cell>
          <cell r="Y64">
            <v>30.452901684699999</v>
          </cell>
          <cell r="Z64">
            <v>30.777830619750301</v>
          </cell>
          <cell r="AA64">
            <v>31.115401183166199</v>
          </cell>
          <cell r="AB64">
            <v>31.4661807734341</v>
          </cell>
          <cell r="AC64">
            <v>31.830100254892901</v>
          </cell>
          <cell r="AD64">
            <v>32.206984092922703</v>
          </cell>
          <cell r="AE64">
            <v>32.597133416913302</v>
          </cell>
          <cell r="AF64">
            <v>33.001091846392598</v>
          </cell>
          <cell r="AG64">
            <v>33.418345278384798</v>
          </cell>
          <cell r="AH64">
            <v>33.849297035377603</v>
          </cell>
          <cell r="AI64">
            <v>34.294108590618698</v>
          </cell>
          <cell r="AJ64">
            <v>34.752974736508001</v>
          </cell>
          <cell r="AK64">
            <v>35.2260095688885</v>
          </cell>
          <cell r="AL64">
            <v>35.713503369309102</v>
          </cell>
          <cell r="AM64">
            <v>36.218327470239899</v>
          </cell>
          <cell r="AN64">
            <v>36.744693811011999</v>
          </cell>
          <cell r="AO64">
            <v>37.286558934695599</v>
          </cell>
          <cell r="AP64">
            <v>37.844140646347803</v>
          </cell>
        </row>
        <row r="65">
          <cell r="C65" t="str">
            <v>Capontree</v>
          </cell>
          <cell r="D65" t="str">
            <v>Carlisle</v>
          </cell>
          <cell r="E65" t="str">
            <v>Harker ENWL SGTs 1 2 3A 4 / Hutton GSP GROUP</v>
          </cell>
          <cell r="F65">
            <v>22.863</v>
          </cell>
          <cell r="G65">
            <v>0</v>
          </cell>
          <cell r="H65">
            <v>22.863</v>
          </cell>
          <cell r="I65">
            <v>7.63</v>
          </cell>
          <cell r="J65">
            <v>7.8126945730259303</v>
          </cell>
          <cell r="K65">
            <v>7.92605805386615</v>
          </cell>
          <cell r="L65">
            <v>8.0599947555419398</v>
          </cell>
          <cell r="M65">
            <v>8.2255386460241908</v>
          </cell>
          <cell r="N65">
            <v>8.4090643954343207</v>
          </cell>
          <cell r="O65">
            <v>8.5898979243171194</v>
          </cell>
          <cell r="P65">
            <v>8.7784782862740496</v>
          </cell>
          <cell r="Q65">
            <v>8.9710473048251806</v>
          </cell>
          <cell r="R65">
            <v>9.1782969260728091</v>
          </cell>
          <cell r="S65">
            <v>9.3823727560368297</v>
          </cell>
          <cell r="T65">
            <v>9.5936980857432506</v>
          </cell>
          <cell r="U65">
            <v>9.8305759694139798</v>
          </cell>
          <cell r="V65">
            <v>10.078306108212701</v>
          </cell>
          <cell r="W65">
            <v>10.3297804718599</v>
          </cell>
          <cell r="X65">
            <v>10.573653786911599</v>
          </cell>
          <cell r="Y65">
            <v>10.8028260529977</v>
          </cell>
          <cell r="Z65">
            <v>11.015434890177501</v>
          </cell>
          <cell r="AA65">
            <v>11.2117466948754</v>
          </cell>
          <cell r="AB65">
            <v>11.397747705340899</v>
          </cell>
          <cell r="AC65">
            <v>11.5693707417295</v>
          </cell>
          <cell r="AD65">
            <v>11.7268603259892</v>
          </cell>
          <cell r="AE65">
            <v>11.8741883074405</v>
          </cell>
          <cell r="AF65">
            <v>12.0132637377345</v>
          </cell>
          <cell r="AG65">
            <v>12.1363805855379</v>
          </cell>
          <cell r="AH65">
            <v>12.248384955102701</v>
          </cell>
          <cell r="AI65">
            <v>12.350403364431401</v>
          </cell>
          <cell r="AJ65">
            <v>12.4420931708149</v>
          </cell>
          <cell r="AK65">
            <v>12.522893666978799</v>
          </cell>
          <cell r="AL65">
            <v>12.5954882825369</v>
          </cell>
          <cell r="AM65">
            <v>12.6641902408162</v>
          </cell>
          <cell r="AN65">
            <v>12.729698840520999</v>
          </cell>
          <cell r="AO65">
            <v>12.7926864163109</v>
          </cell>
          <cell r="AP65">
            <v>12.8539754032339</v>
          </cell>
        </row>
        <row r="66">
          <cell r="C66" t="str">
            <v>Carleton</v>
          </cell>
          <cell r="D66" t="str">
            <v>Egremont</v>
          </cell>
          <cell r="E66" t="str">
            <v>Harker ENWL SGTs 1 2 3A 4 / Hutton GSP GROUP</v>
          </cell>
          <cell r="F66">
            <v>5</v>
          </cell>
          <cell r="G66">
            <v>3.5999999999999997E-2</v>
          </cell>
          <cell r="H66">
            <v>5.0359999999999996</v>
          </cell>
          <cell r="I66">
            <v>1.84</v>
          </cell>
          <cell r="J66">
            <v>1.86865972628576</v>
          </cell>
          <cell r="K66">
            <v>1.9010293039983699</v>
          </cell>
          <cell r="L66">
            <v>1.93861423306004</v>
          </cell>
          <cell r="M66">
            <v>1.9891427102829</v>
          </cell>
          <cell r="N66">
            <v>2.0470925422162698</v>
          </cell>
          <cell r="O66">
            <v>2.10683444588319</v>
          </cell>
          <cell r="P66">
            <v>2.16925970043809</v>
          </cell>
          <cell r="Q66">
            <v>2.2339293723862599</v>
          </cell>
          <cell r="R66">
            <v>2.3041722466491299</v>
          </cell>
          <cell r="S66">
            <v>2.3649551937098101</v>
          </cell>
          <cell r="T66">
            <v>2.4280816115547199</v>
          </cell>
          <cell r="U66">
            <v>2.5030694879533599</v>
          </cell>
          <cell r="V66">
            <v>2.57169795637303</v>
          </cell>
          <cell r="W66">
            <v>2.6407919652821801</v>
          </cell>
          <cell r="X66">
            <v>2.7063814113818601</v>
          </cell>
          <cell r="Y66">
            <v>2.7671485425522602</v>
          </cell>
          <cell r="Z66">
            <v>2.8243032982184699</v>
          </cell>
          <cell r="AA66">
            <v>2.8780778595165599</v>
          </cell>
          <cell r="AB66">
            <v>2.9289198498518298</v>
          </cell>
          <cell r="AC66">
            <v>2.97643555004848</v>
          </cell>
          <cell r="AD66">
            <v>3.02068674519044</v>
          </cell>
          <cell r="AE66">
            <v>3.0621761992880701</v>
          </cell>
          <cell r="AF66">
            <v>3.1127861070953</v>
          </cell>
          <cell r="AG66">
            <v>3.1587681821171101</v>
          </cell>
          <cell r="AH66">
            <v>3.2008463298555698</v>
          </cell>
          <cell r="AI66">
            <v>3.2390128082748402</v>
          </cell>
          <cell r="AJ66">
            <v>3.2734682322755502</v>
          </cell>
          <cell r="AK66">
            <v>3.3034126794978298</v>
          </cell>
          <cell r="AL66">
            <v>3.3283822151580802</v>
          </cell>
          <cell r="AM66">
            <v>3.3524338264283502</v>
          </cell>
          <cell r="AN66">
            <v>3.3759238579366202</v>
          </cell>
          <cell r="AO66">
            <v>3.39874324117004</v>
          </cell>
          <cell r="AP66">
            <v>3.4211333637238202</v>
          </cell>
        </row>
        <row r="67">
          <cell r="C67" t="str">
            <v>Carlisle North</v>
          </cell>
          <cell r="D67" t="str">
            <v>Carlisle North</v>
          </cell>
          <cell r="E67" t="str">
            <v>Harker ENWL SGTs 1 2 3A 4 / Hutton GSP GROUP</v>
          </cell>
          <cell r="F67">
            <v>24.5</v>
          </cell>
          <cell r="G67">
            <v>0</v>
          </cell>
          <cell r="H67">
            <v>24.5</v>
          </cell>
          <cell r="I67">
            <v>14.63</v>
          </cell>
          <cell r="J67">
            <v>15.338574094857499</v>
          </cell>
          <cell r="K67">
            <v>15.5163224948785</v>
          </cell>
          <cell r="L67">
            <v>15.650728072488899</v>
          </cell>
          <cell r="M67">
            <v>15.799842427081501</v>
          </cell>
          <cell r="N67">
            <v>15.9805615056887</v>
          </cell>
          <cell r="O67">
            <v>16.129932700430398</v>
          </cell>
          <cell r="P67">
            <v>16.2742809970438</v>
          </cell>
          <cell r="Q67">
            <v>16.441910676928501</v>
          </cell>
          <cell r="R67">
            <v>16.626353029469499</v>
          </cell>
          <cell r="S67">
            <v>16.808555105002799</v>
          </cell>
          <cell r="T67">
            <v>16.9903621437258</v>
          </cell>
          <cell r="U67">
            <v>17.176260435886199</v>
          </cell>
          <cell r="V67">
            <v>17.365469255961798</v>
          </cell>
          <cell r="W67">
            <v>17.5400541790119</v>
          </cell>
          <cell r="X67">
            <v>17.7155443899006</v>
          </cell>
          <cell r="Y67">
            <v>17.888709919329099</v>
          </cell>
          <cell r="Z67">
            <v>18.058626463224002</v>
          </cell>
          <cell r="AA67">
            <v>18.225354952930601</v>
          </cell>
          <cell r="AB67">
            <v>18.3916824720995</v>
          </cell>
          <cell r="AC67">
            <v>18.555603792712098</v>
          </cell>
          <cell r="AD67">
            <v>18.716970602122199</v>
          </cell>
          <cell r="AE67">
            <v>18.8775912625042</v>
          </cell>
          <cell r="AF67">
            <v>19.038312028571301</v>
          </cell>
          <cell r="AG67">
            <v>19.193095464218501</v>
          </cell>
          <cell r="AH67">
            <v>19.344481071038398</v>
          </cell>
          <cell r="AI67">
            <v>19.492958333996999</v>
          </cell>
          <cell r="AJ67">
            <v>19.638908001191599</v>
          </cell>
          <cell r="AK67">
            <v>19.782607954462801</v>
          </cell>
          <cell r="AL67">
            <v>19.9275572066148</v>
          </cell>
          <cell r="AM67">
            <v>20.0718115521668</v>
          </cell>
          <cell r="AN67">
            <v>20.215653461834101</v>
          </cell>
          <cell r="AO67">
            <v>20.3594016770382</v>
          </cell>
          <cell r="AP67">
            <v>20.503448056654701</v>
          </cell>
        </row>
        <row r="68">
          <cell r="C68" t="str">
            <v>Carr St</v>
          </cell>
          <cell r="D68" t="str">
            <v>N/A</v>
          </cell>
          <cell r="E68" t="str">
            <v>Kearsley Local 33 GSP</v>
          </cell>
          <cell r="F68">
            <v>22.863</v>
          </cell>
          <cell r="G68">
            <v>0</v>
          </cell>
          <cell r="H68">
            <v>22.863</v>
          </cell>
          <cell r="I68">
            <v>12.99</v>
          </cell>
          <cell r="J68">
            <v>13.173526169341599</v>
          </cell>
          <cell r="K68">
            <v>13.284811581428499</v>
          </cell>
          <cell r="L68">
            <v>13.4288743970083</v>
          </cell>
          <cell r="M68">
            <v>13.596573159640799</v>
          </cell>
          <cell r="N68">
            <v>13.779588876985899</v>
          </cell>
          <cell r="O68">
            <v>13.9593301740094</v>
          </cell>
          <cell r="P68">
            <v>14.1535925044276</v>
          </cell>
          <cell r="Q68">
            <v>14.360182472649999</v>
          </cell>
          <cell r="R68">
            <v>14.5927582397309</v>
          </cell>
          <cell r="S68">
            <v>14.8453715422275</v>
          </cell>
          <cell r="T68">
            <v>15.115235034351601</v>
          </cell>
          <cell r="U68">
            <v>15.414611191768801</v>
          </cell>
          <cell r="V68">
            <v>15.7534151793673</v>
          </cell>
          <cell r="W68">
            <v>16.1260512963458</v>
          </cell>
          <cell r="X68">
            <v>16.4913912358309</v>
          </cell>
          <cell r="Y68">
            <v>16.846933182340202</v>
          </cell>
          <cell r="Z68">
            <v>17.1831453715502</v>
          </cell>
          <cell r="AA68">
            <v>17.502406013146299</v>
          </cell>
          <cell r="AB68">
            <v>17.816277305794401</v>
          </cell>
          <cell r="AC68">
            <v>18.116477173218399</v>
          </cell>
          <cell r="AD68">
            <v>18.4481845113806</v>
          </cell>
          <cell r="AE68">
            <v>18.870849186196899</v>
          </cell>
          <cell r="AF68">
            <v>19.303179907399901</v>
          </cell>
          <cell r="AG68">
            <v>19.718861412669199</v>
          </cell>
          <cell r="AH68">
            <v>20.127890816108199</v>
          </cell>
          <cell r="AI68">
            <v>20.531883109551998</v>
          </cell>
          <cell r="AJ68">
            <v>20.933074144780299</v>
          </cell>
          <cell r="AK68">
            <v>21.3252844018497</v>
          </cell>
          <cell r="AL68">
            <v>21.709211585849602</v>
          </cell>
          <cell r="AM68">
            <v>22.093725296168198</v>
          </cell>
          <cell r="AN68">
            <v>22.479687969024202</v>
          </cell>
          <cell r="AO68">
            <v>22.868222646245101</v>
          </cell>
          <cell r="AP68">
            <v>23.261046920263201</v>
          </cell>
        </row>
        <row r="69">
          <cell r="C69" t="str">
            <v>Castleton</v>
          </cell>
          <cell r="D69" t="str">
            <v>Castleton</v>
          </cell>
          <cell r="E69" t="str">
            <v>Rochdale SGTs 2 3 4</v>
          </cell>
          <cell r="F69">
            <v>22.863</v>
          </cell>
          <cell r="G69">
            <v>2.64E-3</v>
          </cell>
          <cell r="H69">
            <v>22.865639999999999</v>
          </cell>
          <cell r="I69">
            <v>13.84</v>
          </cell>
          <cell r="J69">
            <v>14.3490370217545</v>
          </cell>
          <cell r="K69">
            <v>14.417298009667</v>
          </cell>
          <cell r="L69">
            <v>14.4567861010458</v>
          </cell>
          <cell r="M69">
            <v>14.506322982808101</v>
          </cell>
          <cell r="N69">
            <v>14.5780379920886</v>
          </cell>
          <cell r="O69">
            <v>14.6366779410759</v>
          </cell>
          <cell r="P69">
            <v>14.714032107402501</v>
          </cell>
          <cell r="Q69">
            <v>14.8163184687839</v>
          </cell>
          <cell r="R69">
            <v>14.946786845552801</v>
          </cell>
          <cell r="S69">
            <v>15.0864403903516</v>
          </cell>
          <cell r="T69">
            <v>15.232896281295799</v>
          </cell>
          <cell r="U69">
            <v>15.391656684340701</v>
          </cell>
          <cell r="V69">
            <v>15.5680219183429</v>
          </cell>
          <cell r="W69">
            <v>15.746307140385699</v>
          </cell>
          <cell r="X69">
            <v>15.9197501760568</v>
          </cell>
          <cell r="Y69">
            <v>16.089637458523299</v>
          </cell>
          <cell r="Z69">
            <v>16.250210423685999</v>
          </cell>
          <cell r="AA69">
            <v>16.404038368238499</v>
          </cell>
          <cell r="AB69">
            <v>16.555905177060598</v>
          </cell>
          <cell r="AC69">
            <v>16.701225684695</v>
          </cell>
          <cell r="AD69">
            <v>16.839511322162799</v>
          </cell>
          <cell r="AE69">
            <v>16.972871979702798</v>
          </cell>
          <cell r="AF69">
            <v>17.105603800877699</v>
          </cell>
          <cell r="AG69">
            <v>17.2246477004498</v>
          </cell>
          <cell r="AH69">
            <v>17.3351306406419</v>
          </cell>
          <cell r="AI69">
            <v>17.438000123919199</v>
          </cell>
          <cell r="AJ69">
            <v>17.534064404421699</v>
          </cell>
          <cell r="AK69">
            <v>17.6230201309303</v>
          </cell>
          <cell r="AL69">
            <v>17.709746666967501</v>
          </cell>
          <cell r="AM69">
            <v>17.792484478500299</v>
          </cell>
          <cell r="AN69">
            <v>17.898697116968201</v>
          </cell>
          <cell r="AO69">
            <v>18.007923669302102</v>
          </cell>
          <cell r="AP69">
            <v>18.117368767144001</v>
          </cell>
        </row>
        <row r="70">
          <cell r="C70" t="str">
            <v>Catterall Waterworks</v>
          </cell>
          <cell r="D70" t="str">
            <v>Ribble</v>
          </cell>
          <cell r="E70" t="str">
            <v>Penwortham East GSP / Rochdale SGT 1 GROUP</v>
          </cell>
          <cell r="F70">
            <v>5</v>
          </cell>
          <cell r="G70">
            <v>0</v>
          </cell>
          <cell r="H70">
            <v>8</v>
          </cell>
          <cell r="I70">
            <v>7.56</v>
          </cell>
          <cell r="J70">
            <v>7.7140507878887901</v>
          </cell>
          <cell r="K70">
            <v>7.6981869812721699</v>
          </cell>
          <cell r="L70">
            <v>7.66232317465556</v>
          </cell>
          <cell r="M70">
            <v>7.6364593680389401</v>
          </cell>
          <cell r="N70">
            <v>7.6299924758683302</v>
          </cell>
          <cell r="O70">
            <v>7.6335255836977201</v>
          </cell>
          <cell r="P70">
            <v>7.6476617770811002</v>
          </cell>
          <cell r="Q70">
            <v>7.65119488491049</v>
          </cell>
          <cell r="R70">
            <v>7.6647279927398699</v>
          </cell>
          <cell r="S70">
            <v>7.6888641861232596</v>
          </cell>
          <cell r="T70">
            <v>7.7023972939526404</v>
          </cell>
          <cell r="U70">
            <v>7.7259304017820298</v>
          </cell>
          <cell r="V70">
            <v>7.7494635096114202</v>
          </cell>
          <cell r="W70">
            <v>7.7723935318868103</v>
          </cell>
          <cell r="X70">
            <v>7.7959266397161997</v>
          </cell>
          <cell r="Y70">
            <v>7.8294597475455801</v>
          </cell>
          <cell r="Z70">
            <v>7.8523897698209701</v>
          </cell>
          <cell r="AA70">
            <v>7.8753197920963602</v>
          </cell>
          <cell r="AB70">
            <v>7.8882498143717497</v>
          </cell>
          <cell r="AC70">
            <v>7.9111798366471398</v>
          </cell>
          <cell r="AD70">
            <v>7.9341098589225298</v>
          </cell>
          <cell r="AE70">
            <v>7.9570398811979199</v>
          </cell>
          <cell r="AF70">
            <v>7.9793668179193098</v>
          </cell>
          <cell r="AG70">
            <v>8.0022968401947008</v>
          </cell>
          <cell r="AH70">
            <v>8.0146237769160997</v>
          </cell>
          <cell r="AI70">
            <v>8.0369507136374896</v>
          </cell>
          <cell r="AJ70">
            <v>8.0592776503588794</v>
          </cell>
          <cell r="AK70">
            <v>8.0922076726342702</v>
          </cell>
          <cell r="AL70">
            <v>8.1145346093556601</v>
          </cell>
          <cell r="AM70">
            <v>8.1262584605230597</v>
          </cell>
          <cell r="AN70">
            <v>8.1485853972444495</v>
          </cell>
          <cell r="AO70">
            <v>8.17091233396585</v>
          </cell>
          <cell r="AP70">
            <v>8.1932392706872399</v>
          </cell>
        </row>
        <row r="71">
          <cell r="C71" t="str">
            <v>Cecil St</v>
          </cell>
          <cell r="D71" t="str">
            <v>Blackpool</v>
          </cell>
          <cell r="E71" t="str">
            <v>Penwortham West GSP / Stanah GSP GROUP</v>
          </cell>
          <cell r="F71">
            <v>22.31</v>
          </cell>
          <cell r="G71">
            <v>0</v>
          </cell>
          <cell r="H71">
            <v>22.31</v>
          </cell>
          <cell r="I71">
            <v>12.67</v>
          </cell>
          <cell r="J71">
            <v>12.828607136419601</v>
          </cell>
          <cell r="K71">
            <v>12.832366001154</v>
          </cell>
          <cell r="L71">
            <v>12.8566350397388</v>
          </cell>
          <cell r="M71">
            <v>12.910577602916399</v>
          </cell>
          <cell r="N71">
            <v>12.9805235861737</v>
          </cell>
          <cell r="O71">
            <v>13.047508619292801</v>
          </cell>
          <cell r="P71">
            <v>13.1251769299089</v>
          </cell>
          <cell r="Q71">
            <v>13.206813409660001</v>
          </cell>
          <cell r="R71">
            <v>13.303984209100101</v>
          </cell>
          <cell r="S71">
            <v>13.415724515207501</v>
          </cell>
          <cell r="T71">
            <v>13.533851772918901</v>
          </cell>
          <cell r="U71">
            <v>13.665869991257701</v>
          </cell>
          <cell r="V71">
            <v>13.8217280401651</v>
          </cell>
          <cell r="W71">
            <v>13.9654569771041</v>
          </cell>
          <cell r="X71">
            <v>14.1019937163778</v>
          </cell>
          <cell r="Y71">
            <v>14.234259952685299</v>
          </cell>
          <cell r="Z71">
            <v>14.3560295460818</v>
          </cell>
          <cell r="AA71">
            <v>14.46653844828</v>
          </cell>
          <cell r="AB71">
            <v>14.5723891853923</v>
          </cell>
          <cell r="AC71">
            <v>14.668244124260401</v>
          </cell>
          <cell r="AD71">
            <v>14.7534842960434</v>
          </cell>
          <cell r="AE71">
            <v>14.830525351549101</v>
          </cell>
          <cell r="AF71">
            <v>14.9008008495908</v>
          </cell>
          <cell r="AG71">
            <v>14.955153774037999</v>
          </cell>
          <cell r="AH71">
            <v>14.999404539201</v>
          </cell>
          <cell r="AI71">
            <v>15.0340670263614</v>
          </cell>
          <cell r="AJ71">
            <v>15.060816623088</v>
          </cell>
          <cell r="AK71">
            <v>15.077547733007901</v>
          </cell>
          <cell r="AL71">
            <v>15.085922242732901</v>
          </cell>
          <cell r="AM71">
            <v>15.0890269066323</v>
          </cell>
          <cell r="AN71">
            <v>15.0872481032495</v>
          </cell>
          <cell r="AO71">
            <v>15.080319100642299</v>
          </cell>
          <cell r="AP71">
            <v>15.070089183017499</v>
          </cell>
        </row>
        <row r="72">
          <cell r="C72" t="str">
            <v>Central Manchester</v>
          </cell>
          <cell r="D72" t="str">
            <v>Stuart St</v>
          </cell>
          <cell r="E72" t="str">
            <v>Stalybridge GSP</v>
          </cell>
          <cell r="F72">
            <v>29</v>
          </cell>
          <cell r="G72">
            <v>0</v>
          </cell>
          <cell r="H72">
            <v>29</v>
          </cell>
          <cell r="I72">
            <v>14.23</v>
          </cell>
          <cell r="J72">
            <v>20.143422558715798</v>
          </cell>
          <cell r="K72">
            <v>20.906835311938</v>
          </cell>
          <cell r="L72">
            <v>21.086230217418802</v>
          </cell>
          <cell r="M72">
            <v>21.280772539729</v>
          </cell>
          <cell r="N72">
            <v>21.5102190292979</v>
          </cell>
          <cell r="O72">
            <v>21.704635366673799</v>
          </cell>
          <cell r="P72">
            <v>21.8940716419892</v>
          </cell>
          <cell r="Q72">
            <v>22.076084783005602</v>
          </cell>
          <cell r="R72">
            <v>22.259871509552202</v>
          </cell>
          <cell r="S72">
            <v>22.438100155306401</v>
          </cell>
          <cell r="T72">
            <v>22.6097133259481</v>
          </cell>
          <cell r="U72">
            <v>22.774835545641398</v>
          </cell>
          <cell r="V72">
            <v>22.935737292673501</v>
          </cell>
          <cell r="W72">
            <v>23.074108621429598</v>
          </cell>
          <cell r="X72">
            <v>23.2157363866636</v>
          </cell>
          <cell r="Y72">
            <v>23.359943768849401</v>
          </cell>
          <cell r="Z72">
            <v>23.506778855929099</v>
          </cell>
          <cell r="AA72">
            <v>23.656657830683201</v>
          </cell>
          <cell r="AB72">
            <v>23.810282783353902</v>
          </cell>
          <cell r="AC72">
            <v>23.9673935429553</v>
          </cell>
          <cell r="AD72">
            <v>24.127224834316198</v>
          </cell>
          <cell r="AE72">
            <v>24.289976390021501</v>
          </cell>
          <cell r="AF72">
            <v>24.456602464551299</v>
          </cell>
          <cell r="AG72">
            <v>24.625684983909299</v>
          </cell>
          <cell r="AH72">
            <v>24.797629326187199</v>
          </cell>
          <cell r="AI72">
            <v>24.9724157540584</v>
          </cell>
          <cell r="AJ72">
            <v>25.150094235716601</v>
          </cell>
          <cell r="AK72">
            <v>25.330638537523701</v>
          </cell>
          <cell r="AL72">
            <v>25.514339099806101</v>
          </cell>
          <cell r="AM72">
            <v>25.701261483384901</v>
          </cell>
          <cell r="AN72">
            <v>25.8914584377582</v>
          </cell>
          <cell r="AO72">
            <v>26.084888141643699</v>
          </cell>
          <cell r="AP72">
            <v>26.281739675715301</v>
          </cell>
        </row>
        <row r="73">
          <cell r="C73" t="str">
            <v>Chadderton</v>
          </cell>
          <cell r="D73" t="str">
            <v>Chadderton</v>
          </cell>
          <cell r="E73" t="str">
            <v>Whitegate GSP</v>
          </cell>
          <cell r="F73">
            <v>38</v>
          </cell>
          <cell r="G73">
            <v>0.33705000000000002</v>
          </cell>
          <cell r="H73">
            <v>38.337049999999998</v>
          </cell>
          <cell r="I73">
            <v>15.16</v>
          </cell>
          <cell r="J73">
            <v>16.754390433695701</v>
          </cell>
          <cell r="K73">
            <v>17.017929777858999</v>
          </cell>
          <cell r="L73">
            <v>17.160298634685301</v>
          </cell>
          <cell r="M73">
            <v>17.325423764754699</v>
          </cell>
          <cell r="N73">
            <v>17.5220843760018</v>
          </cell>
          <cell r="O73">
            <v>17.7010862368614</v>
          </cell>
          <cell r="P73">
            <v>17.885050419953402</v>
          </cell>
          <cell r="Q73">
            <v>18.0702506787053</v>
          </cell>
          <cell r="R73">
            <v>18.2711888096153</v>
          </cell>
          <cell r="S73">
            <v>18.480968338373899</v>
          </cell>
          <cell r="T73">
            <v>18.696424514863999</v>
          </cell>
          <cell r="U73">
            <v>18.921489132391599</v>
          </cell>
          <cell r="V73">
            <v>19.162028077362599</v>
          </cell>
          <cell r="W73">
            <v>19.4026335720717</v>
          </cell>
          <cell r="X73">
            <v>19.6440783285774</v>
          </cell>
          <cell r="Y73">
            <v>19.888027704787302</v>
          </cell>
          <cell r="Z73">
            <v>20.130732356042198</v>
          </cell>
          <cell r="AA73">
            <v>20.372836798462298</v>
          </cell>
          <cell r="AB73">
            <v>20.617867422478099</v>
          </cell>
          <cell r="AC73">
            <v>20.862986505220402</v>
          </cell>
          <cell r="AD73">
            <v>21.108280030078301</v>
          </cell>
          <cell r="AE73">
            <v>21.354723612286499</v>
          </cell>
          <cell r="AF73">
            <v>21.6057552587746</v>
          </cell>
          <cell r="AG73">
            <v>21.850660284848601</v>
          </cell>
          <cell r="AH73">
            <v>22.093704187441201</v>
          </cell>
          <cell r="AI73">
            <v>22.335535610980202</v>
          </cell>
          <cell r="AJ73">
            <v>22.577020725867801</v>
          </cell>
          <cell r="AK73">
            <v>22.8175627005999</v>
          </cell>
          <cell r="AL73">
            <v>23.060654186009</v>
          </cell>
          <cell r="AM73">
            <v>23.305647289926402</v>
          </cell>
          <cell r="AN73">
            <v>23.552911604828601</v>
          </cell>
          <cell r="AO73">
            <v>23.8026714993496</v>
          </cell>
          <cell r="AP73">
            <v>24.055961125810001</v>
          </cell>
        </row>
        <row r="74">
          <cell r="C74" t="str">
            <v>Chamberhall</v>
          </cell>
          <cell r="D74" t="str">
            <v>Bury</v>
          </cell>
          <cell r="E74" t="str">
            <v>Kearsley 132 GSP</v>
          </cell>
          <cell r="F74">
            <v>21.68</v>
          </cell>
          <cell r="G74">
            <v>0.18</v>
          </cell>
          <cell r="H74">
            <v>21.86</v>
          </cell>
          <cell r="I74">
            <v>19.920000000000002</v>
          </cell>
          <cell r="J74">
            <v>20.021214007463001</v>
          </cell>
          <cell r="K74">
            <v>20.173086209995599</v>
          </cell>
          <cell r="L74">
            <v>20.411627143195499</v>
          </cell>
          <cell r="M74">
            <v>20.715409589416801</v>
          </cell>
          <cell r="N74">
            <v>21.0520052006875</v>
          </cell>
          <cell r="O74">
            <v>21.369162521255401</v>
          </cell>
          <cell r="P74">
            <v>21.696658671567199</v>
          </cell>
          <cell r="Q74">
            <v>22.026041602429402</v>
          </cell>
          <cell r="R74">
            <v>22.377116299208101</v>
          </cell>
          <cell r="S74">
            <v>22.7438752478654</v>
          </cell>
          <cell r="T74">
            <v>23.1156041028486</v>
          </cell>
          <cell r="U74">
            <v>23.508135762477899</v>
          </cell>
          <cell r="V74">
            <v>23.9397995547085</v>
          </cell>
          <cell r="W74">
            <v>24.386308703648801</v>
          </cell>
          <cell r="X74">
            <v>24.810120612169499</v>
          </cell>
          <cell r="Y74">
            <v>25.2112631900164</v>
          </cell>
          <cell r="Z74">
            <v>25.575734794906101</v>
          </cell>
          <cell r="AA74">
            <v>25.905635425822702</v>
          </cell>
          <cell r="AB74">
            <v>26.214055876152401</v>
          </cell>
          <cell r="AC74">
            <v>26.491106213929399</v>
          </cell>
          <cell r="AD74">
            <v>26.738325928795</v>
          </cell>
          <cell r="AE74">
            <v>26.9642950671367</v>
          </cell>
          <cell r="AF74">
            <v>27.17313170437</v>
          </cell>
          <cell r="AG74">
            <v>27.353375662624899</v>
          </cell>
          <cell r="AH74">
            <v>27.515121750443502</v>
          </cell>
          <cell r="AI74">
            <v>27.659918149786701</v>
          </cell>
          <cell r="AJ74">
            <v>27.789735708959402</v>
          </cell>
          <cell r="AK74">
            <v>27.904814770732401</v>
          </cell>
          <cell r="AL74">
            <v>28.015587492098899</v>
          </cell>
          <cell r="AM74">
            <v>28.117072442142401</v>
          </cell>
          <cell r="AN74">
            <v>28.210024122931301</v>
          </cell>
          <cell r="AO74">
            <v>28.294846592198201</v>
          </cell>
          <cell r="AP74">
            <v>28.374014782634401</v>
          </cell>
        </row>
        <row r="75">
          <cell r="C75" t="str">
            <v>Chapel Wharf</v>
          </cell>
          <cell r="D75" t="str">
            <v>Frederick Rd</v>
          </cell>
          <cell r="E75" t="str">
            <v>Kearsley 132 GSP</v>
          </cell>
          <cell r="F75">
            <v>22.863</v>
          </cell>
          <cell r="G75">
            <v>1.26E-2</v>
          </cell>
          <cell r="H75">
            <v>22.875599999999999</v>
          </cell>
          <cell r="I75">
            <v>4.99</v>
          </cell>
          <cell r="J75">
            <v>9.8606581319764501</v>
          </cell>
          <cell r="K75">
            <v>10.402013598672699</v>
          </cell>
          <cell r="L75">
            <v>10.4404229863288</v>
          </cell>
          <cell r="M75">
            <v>10.4808177764181</v>
          </cell>
          <cell r="N75">
            <v>10.5269613529056</v>
          </cell>
          <cell r="O75">
            <v>10.564603147102099</v>
          </cell>
          <cell r="P75">
            <v>10.601075476143199</v>
          </cell>
          <cell r="Q75">
            <v>10.6362863647262</v>
          </cell>
          <cell r="R75">
            <v>10.6725004274174</v>
          </cell>
          <cell r="S75">
            <v>10.7084277661691</v>
          </cell>
          <cell r="T75">
            <v>10.7507842882608</v>
          </cell>
          <cell r="U75">
            <v>10.823335977081699</v>
          </cell>
          <cell r="V75">
            <v>10.9004920642026</v>
          </cell>
          <cell r="W75">
            <v>10.9735681111069</v>
          </cell>
          <cell r="X75">
            <v>11.044954454875</v>
          </cell>
          <cell r="Y75">
            <v>11.1147400505282</v>
          </cell>
          <cell r="Z75">
            <v>11.180867480981499</v>
          </cell>
          <cell r="AA75">
            <v>11.2435863840159</v>
          </cell>
          <cell r="AB75">
            <v>11.305245777902799</v>
          </cell>
          <cell r="AC75">
            <v>11.364196320790599</v>
          </cell>
          <cell r="AD75">
            <v>11.419931949267299</v>
          </cell>
          <cell r="AE75">
            <v>11.473489463280099</v>
          </cell>
          <cell r="AF75">
            <v>11.526542153555701</v>
          </cell>
          <cell r="AG75">
            <v>11.575390956257401</v>
          </cell>
          <cell r="AH75">
            <v>11.621613210607</v>
          </cell>
          <cell r="AI75">
            <v>11.665448585324601</v>
          </cell>
          <cell r="AJ75">
            <v>11.706912870913101</v>
          </cell>
          <cell r="AK75">
            <v>11.7465822279243</v>
          </cell>
          <cell r="AL75">
            <v>11.7865131653672</v>
          </cell>
          <cell r="AM75">
            <v>11.825272824611901</v>
          </cell>
          <cell r="AN75">
            <v>11.862762735721599</v>
          </cell>
          <cell r="AO75">
            <v>11.899167168400201</v>
          </cell>
          <cell r="AP75">
            <v>11.934916138415501</v>
          </cell>
        </row>
        <row r="76">
          <cell r="C76" t="str">
            <v>Chassen Rd</v>
          </cell>
          <cell r="D76" t="str">
            <v>Barton</v>
          </cell>
          <cell r="E76" t="str">
            <v>Carrington ENWL SGTs 1B 2B 4 7</v>
          </cell>
          <cell r="F76">
            <v>16.600000000000001</v>
          </cell>
          <cell r="G76">
            <v>0.24407999999999999</v>
          </cell>
          <cell r="H76">
            <v>16.844080000000002</v>
          </cell>
          <cell r="I76">
            <v>13.83</v>
          </cell>
          <cell r="J76">
            <v>13.9151006559121</v>
          </cell>
          <cell r="K76">
            <v>14.024181530302601</v>
          </cell>
          <cell r="L76">
            <v>14.179901027272001</v>
          </cell>
          <cell r="M76">
            <v>14.364963896752201</v>
          </cell>
          <cell r="N76">
            <v>14.572506967622299</v>
          </cell>
          <cell r="O76">
            <v>14.7721497750313</v>
          </cell>
          <cell r="P76">
            <v>14.9825911443137</v>
          </cell>
          <cell r="Q76">
            <v>15.199252328695099</v>
          </cell>
          <cell r="R76">
            <v>15.4373097105718</v>
          </cell>
          <cell r="S76">
            <v>15.6926921563962</v>
          </cell>
          <cell r="T76">
            <v>15.959034649397999</v>
          </cell>
          <cell r="U76">
            <v>16.2449279879879</v>
          </cell>
          <cell r="V76">
            <v>16.560684638578099</v>
          </cell>
          <cell r="W76">
            <v>16.885567179331201</v>
          </cell>
          <cell r="X76">
            <v>17.202440514517399</v>
          </cell>
          <cell r="Y76">
            <v>17.5130482381694</v>
          </cell>
          <cell r="Z76">
            <v>17.809756663230999</v>
          </cell>
          <cell r="AA76">
            <v>18.105410083884799</v>
          </cell>
          <cell r="AB76">
            <v>18.410234063709801</v>
          </cell>
          <cell r="AC76">
            <v>18.7034839488832</v>
          </cell>
          <cell r="AD76">
            <v>19.004151982771301</v>
          </cell>
          <cell r="AE76">
            <v>19.328050675261199</v>
          </cell>
          <cell r="AF76">
            <v>19.649452005113101</v>
          </cell>
          <cell r="AG76">
            <v>19.946281528681599</v>
          </cell>
          <cell r="AH76">
            <v>20.228977196268701</v>
          </cell>
          <cell r="AI76">
            <v>20.4984467073192</v>
          </cell>
          <cell r="AJ76">
            <v>20.757957572953199</v>
          </cell>
          <cell r="AK76">
            <v>21.0037284862441</v>
          </cell>
          <cell r="AL76">
            <v>21.2404196931403</v>
          </cell>
          <cell r="AM76">
            <v>21.471443679282899</v>
          </cell>
          <cell r="AN76">
            <v>21.697569305561998</v>
          </cell>
          <cell r="AO76">
            <v>21.918524175915</v>
          </cell>
          <cell r="AP76">
            <v>22.137407408842598</v>
          </cell>
        </row>
        <row r="77">
          <cell r="C77" t="str">
            <v>Chatsworth St</v>
          </cell>
          <cell r="D77" t="str">
            <v>Barrow &amp; Sandgate</v>
          </cell>
          <cell r="E77" t="str">
            <v>Harker ENWL SGTs 1 2 3A 4 / Hutton GSP GROUP</v>
          </cell>
          <cell r="F77">
            <v>20.100000000000001</v>
          </cell>
          <cell r="G77">
            <v>0.39600000000000002</v>
          </cell>
          <cell r="H77">
            <v>20.495999999999999</v>
          </cell>
          <cell r="I77">
            <v>14.04</v>
          </cell>
          <cell r="J77">
            <v>14.3831564707905</v>
          </cell>
          <cell r="K77">
            <v>14.4763421534354</v>
          </cell>
          <cell r="L77">
            <v>14.564485398912399</v>
          </cell>
          <cell r="M77">
            <v>14.679716913377799</v>
          </cell>
          <cell r="N77">
            <v>14.814773784183201</v>
          </cell>
          <cell r="O77">
            <v>14.936014131127401</v>
          </cell>
          <cell r="P77">
            <v>15.0713508484013</v>
          </cell>
          <cell r="Q77">
            <v>15.2027980087027</v>
          </cell>
          <cell r="R77">
            <v>15.3559546516656</v>
          </cell>
          <cell r="S77">
            <v>15.520456943256001</v>
          </cell>
          <cell r="T77">
            <v>15.687620968138701</v>
          </cell>
          <cell r="U77">
            <v>15.873292974449599</v>
          </cell>
          <cell r="V77">
            <v>16.069819965989399</v>
          </cell>
          <cell r="W77">
            <v>16.251981923858501</v>
          </cell>
          <cell r="X77">
            <v>16.432332011726</v>
          </cell>
          <cell r="Y77">
            <v>16.612573614635298</v>
          </cell>
          <cell r="Z77">
            <v>16.796014242880801</v>
          </cell>
          <cell r="AA77">
            <v>16.973239463304999</v>
          </cell>
          <cell r="AB77">
            <v>17.153744042084998</v>
          </cell>
          <cell r="AC77">
            <v>17.339425897755898</v>
          </cell>
          <cell r="AD77">
            <v>17.5229366148724</v>
          </cell>
          <cell r="AE77">
            <v>17.708879644984201</v>
          </cell>
          <cell r="AF77">
            <v>17.8928946981713</v>
          </cell>
          <cell r="AG77">
            <v>18.061527823346399</v>
          </cell>
          <cell r="AH77">
            <v>18.220930895558102</v>
          </cell>
          <cell r="AI77">
            <v>18.371758398914</v>
          </cell>
          <cell r="AJ77">
            <v>18.515572163529999</v>
          </cell>
          <cell r="AK77">
            <v>18.651196077598499</v>
          </cell>
          <cell r="AL77">
            <v>18.7826904546157</v>
          </cell>
          <cell r="AM77">
            <v>18.910294407696501</v>
          </cell>
          <cell r="AN77">
            <v>19.0344662450476</v>
          </cell>
          <cell r="AO77">
            <v>19.155076998041</v>
          </cell>
          <cell r="AP77">
            <v>19.2739583226763</v>
          </cell>
        </row>
        <row r="78">
          <cell r="C78" t="str">
            <v>Cheadle Heath</v>
          </cell>
          <cell r="D78" t="str">
            <v>Adswood</v>
          </cell>
          <cell r="E78" t="str">
            <v>Bredbury GSP</v>
          </cell>
          <cell r="F78">
            <v>17.5</v>
          </cell>
          <cell r="G78">
            <v>0</v>
          </cell>
          <cell r="H78">
            <v>17.5</v>
          </cell>
          <cell r="I78">
            <v>12.86</v>
          </cell>
          <cell r="J78">
            <v>12.862391877096</v>
          </cell>
          <cell r="K78">
            <v>12.792126918787</v>
          </cell>
          <cell r="L78">
            <v>12.7444079340057</v>
          </cell>
          <cell r="M78">
            <v>12.7125831573961</v>
          </cell>
          <cell r="N78">
            <v>12.6944170551869</v>
          </cell>
          <cell r="O78">
            <v>12.6689173965281</v>
          </cell>
          <cell r="P78">
            <v>12.649756566989099</v>
          </cell>
          <cell r="Q78">
            <v>12.634847211508999</v>
          </cell>
          <cell r="R78">
            <v>12.6279780972501</v>
          </cell>
          <cell r="S78">
            <v>12.631082600482801</v>
          </cell>
          <cell r="T78">
            <v>12.6355468389949</v>
          </cell>
          <cell r="U78">
            <v>12.6491450782418</v>
          </cell>
          <cell r="V78">
            <v>12.683628141949001</v>
          </cell>
          <cell r="W78">
            <v>12.7483486421092</v>
          </cell>
          <cell r="X78">
            <v>12.8111271698492</v>
          </cell>
          <cell r="Y78">
            <v>12.8728707611406</v>
          </cell>
          <cell r="Z78">
            <v>12.936103646431301</v>
          </cell>
          <cell r="AA78">
            <v>13.0113295064182</v>
          </cell>
          <cell r="AB78">
            <v>13.083128338248301</v>
          </cell>
          <cell r="AC78">
            <v>13.147381355644599</v>
          </cell>
          <cell r="AD78">
            <v>13.202219851329099</v>
          </cell>
          <cell r="AE78">
            <v>13.251200844948601</v>
          </cell>
          <cell r="AF78">
            <v>13.296616165626601</v>
          </cell>
          <cell r="AG78">
            <v>13.3275935653225</v>
          </cell>
          <cell r="AH78">
            <v>13.349394267382801</v>
          </cell>
          <cell r="AI78">
            <v>13.3625609931019</v>
          </cell>
          <cell r="AJ78">
            <v>13.368672544170501</v>
          </cell>
          <cell r="AK78">
            <v>13.365125491986801</v>
          </cell>
          <cell r="AL78">
            <v>13.3603517907537</v>
          </cell>
          <cell r="AM78">
            <v>13.3524205324444</v>
          </cell>
          <cell r="AN78">
            <v>13.3401996281144</v>
          </cell>
          <cell r="AO78">
            <v>13.323588590400099</v>
          </cell>
          <cell r="AP78">
            <v>13.304059382647001</v>
          </cell>
        </row>
        <row r="79">
          <cell r="C79" t="str">
            <v>Cheadle Hulme</v>
          </cell>
          <cell r="D79" t="str">
            <v>Adswood</v>
          </cell>
          <cell r="E79" t="str">
            <v>Bredbury GSP</v>
          </cell>
          <cell r="F79">
            <v>22.863</v>
          </cell>
          <cell r="G79">
            <v>0</v>
          </cell>
          <cell r="H79">
            <v>22.863</v>
          </cell>
          <cell r="I79">
            <v>15.55</v>
          </cell>
          <cell r="J79">
            <v>15.7400166406909</v>
          </cell>
          <cell r="K79">
            <v>15.6880363929087</v>
          </cell>
          <cell r="L79">
            <v>15.652837514392999</v>
          </cell>
          <cell r="M79">
            <v>15.650145081057399</v>
          </cell>
          <cell r="N79">
            <v>15.6710942896955</v>
          </cell>
          <cell r="O79">
            <v>15.6862850695559</v>
          </cell>
          <cell r="P79">
            <v>15.711508383793699</v>
          </cell>
          <cell r="Q79">
            <v>15.7451603212542</v>
          </cell>
          <cell r="R79">
            <v>15.792704247204</v>
          </cell>
          <cell r="S79">
            <v>15.854708664088699</v>
          </cell>
          <cell r="T79">
            <v>15.923284138912701</v>
          </cell>
          <cell r="U79">
            <v>16.008820603911001</v>
          </cell>
          <cell r="V79">
            <v>16.122728903263798</v>
          </cell>
          <cell r="W79">
            <v>16.245938380265699</v>
          </cell>
          <cell r="X79">
            <v>16.365251736551102</v>
          </cell>
          <cell r="Y79">
            <v>16.474112744796901</v>
          </cell>
          <cell r="Z79">
            <v>16.565302917188902</v>
          </cell>
          <cell r="AA79">
            <v>16.639289529134899</v>
          </cell>
          <cell r="AB79">
            <v>16.704634315702101</v>
          </cell>
          <cell r="AC79">
            <v>16.754765399124299</v>
          </cell>
          <cell r="AD79">
            <v>16.789327974648401</v>
          </cell>
          <cell r="AE79">
            <v>16.813240088276199</v>
          </cell>
          <cell r="AF79">
            <v>16.829430521396102</v>
          </cell>
          <cell r="AG79">
            <v>16.827529810365</v>
          </cell>
          <cell r="AH79">
            <v>16.810709334310001</v>
          </cell>
          <cell r="AI79">
            <v>16.779654080884999</v>
          </cell>
          <cell r="AJ79">
            <v>16.737151537711899</v>
          </cell>
          <cell r="AK79">
            <v>16.683561828903098</v>
          </cell>
          <cell r="AL79">
            <v>16.629177827227998</v>
          </cell>
          <cell r="AM79">
            <v>16.567663130262002</v>
          </cell>
          <cell r="AN79">
            <v>16.499743084567701</v>
          </cell>
          <cell r="AO79">
            <v>16.425252539090199</v>
          </cell>
          <cell r="AP79">
            <v>16.3465524683767</v>
          </cell>
        </row>
        <row r="80">
          <cell r="C80" t="str">
            <v>Cheetham Hill</v>
          </cell>
          <cell r="D80" t="str">
            <v>Agecroft</v>
          </cell>
          <cell r="E80" t="str">
            <v>Kearsley 132 GSP</v>
          </cell>
          <cell r="F80">
            <v>18.3</v>
          </cell>
          <cell r="G80">
            <v>0</v>
          </cell>
          <cell r="H80">
            <v>18.3</v>
          </cell>
          <cell r="I80">
            <v>14.72</v>
          </cell>
          <cell r="J80">
            <v>14.9076129163596</v>
          </cell>
          <cell r="K80">
            <v>15.017993020446101</v>
          </cell>
          <cell r="L80">
            <v>15.153338363245201</v>
          </cell>
          <cell r="M80">
            <v>15.309197348615299</v>
          </cell>
          <cell r="N80">
            <v>15.4781320572172</v>
          </cell>
          <cell r="O80">
            <v>15.646495163611601</v>
          </cell>
          <cell r="P80">
            <v>15.8294366954994</v>
          </cell>
          <cell r="Q80">
            <v>16.024308499261299</v>
          </cell>
          <cell r="R80">
            <v>16.242840075294801</v>
          </cell>
          <cell r="S80">
            <v>16.478137791328798</v>
          </cell>
          <cell r="T80">
            <v>16.7268895554102</v>
          </cell>
          <cell r="U80">
            <v>16.999328104748301</v>
          </cell>
          <cell r="V80">
            <v>17.304586223850901</v>
          </cell>
          <cell r="W80">
            <v>17.629252616261699</v>
          </cell>
          <cell r="X80">
            <v>17.951630558683899</v>
          </cell>
          <cell r="Y80">
            <v>18.269156506699201</v>
          </cell>
          <cell r="Z80">
            <v>18.573922307369301</v>
          </cell>
          <cell r="AA80">
            <v>18.867534487586099</v>
          </cell>
          <cell r="AB80">
            <v>19.159550882449398</v>
          </cell>
          <cell r="AC80">
            <v>19.4417355221922</v>
          </cell>
          <cell r="AD80">
            <v>19.711443931860298</v>
          </cell>
          <cell r="AE80">
            <v>19.974712433948401</v>
          </cell>
          <cell r="AF80">
            <v>20.235383216894601</v>
          </cell>
          <cell r="AG80">
            <v>20.465922990148702</v>
          </cell>
          <cell r="AH80">
            <v>20.677100779178801</v>
          </cell>
          <cell r="AI80">
            <v>20.870817278100098</v>
          </cell>
          <cell r="AJ80">
            <v>21.049655349166201</v>
          </cell>
          <cell r="AK80">
            <v>21.210647552340198</v>
          </cell>
          <cell r="AL80">
            <v>21.358049715806398</v>
          </cell>
          <cell r="AM80">
            <v>21.495359932592301</v>
          </cell>
          <cell r="AN80">
            <v>21.6233484650832</v>
          </cell>
          <cell r="AO80">
            <v>21.74278105466</v>
          </cell>
          <cell r="AP80">
            <v>21.856258455930501</v>
          </cell>
        </row>
        <row r="81">
          <cell r="C81" t="str">
            <v>Chester Rd T11 &amp; T12</v>
          </cell>
          <cell r="D81" t="str">
            <v>Stretford</v>
          </cell>
          <cell r="E81" t="str">
            <v>South Manchester GSP</v>
          </cell>
          <cell r="F81">
            <v>16</v>
          </cell>
          <cell r="G81">
            <v>0</v>
          </cell>
          <cell r="H81">
            <v>16</v>
          </cell>
          <cell r="I81">
            <v>8.94</v>
          </cell>
          <cell r="J81">
            <v>12.4011040393251</v>
          </cell>
          <cell r="K81">
            <v>12.819297516562701</v>
          </cell>
          <cell r="L81">
            <v>12.892221678556201</v>
          </cell>
          <cell r="M81">
            <v>12.9730871456985</v>
          </cell>
          <cell r="N81">
            <v>13.070921722473599</v>
          </cell>
          <cell r="O81">
            <v>13.151534296458401</v>
          </cell>
          <cell r="P81">
            <v>13.2294608378142</v>
          </cell>
          <cell r="Q81">
            <v>13.3019456343601</v>
          </cell>
          <cell r="R81">
            <v>13.377158000994701</v>
          </cell>
          <cell r="S81">
            <v>13.4508643965496</v>
          </cell>
          <cell r="T81">
            <v>13.521771334612399</v>
          </cell>
          <cell r="U81">
            <v>13.590361008341301</v>
          </cell>
          <cell r="V81">
            <v>13.658955653743</v>
          </cell>
          <cell r="W81">
            <v>13.721304716085299</v>
          </cell>
          <cell r="X81">
            <v>13.802743125058401</v>
          </cell>
          <cell r="Y81">
            <v>13.8963271644151</v>
          </cell>
          <cell r="Z81">
            <v>13.9877916304394</v>
          </cell>
          <cell r="AA81">
            <v>14.0771738305256</v>
          </cell>
          <cell r="AB81">
            <v>14.166190055200801</v>
          </cell>
          <cell r="AC81">
            <v>14.2534444905702</v>
          </cell>
          <cell r="AD81">
            <v>14.338379460772</v>
          </cell>
          <cell r="AE81">
            <v>14.4217988744804</v>
          </cell>
          <cell r="AF81">
            <v>14.504735437665101</v>
          </cell>
          <cell r="AG81">
            <v>14.5832848478014</v>
          </cell>
          <cell r="AH81">
            <v>14.6591994094341</v>
          </cell>
          <cell r="AI81">
            <v>14.7327069172414</v>
          </cell>
          <cell r="AJ81">
            <v>14.8654527194052</v>
          </cell>
          <cell r="AK81">
            <v>15.0556854750117</v>
          </cell>
          <cell r="AL81">
            <v>15.249204015038901</v>
          </cell>
          <cell r="AM81">
            <v>15.448147228742901</v>
          </cell>
          <cell r="AN81">
            <v>15.6524752587293</v>
          </cell>
          <cell r="AO81">
            <v>15.8620205369701</v>
          </cell>
          <cell r="AP81">
            <v>16.076931595619399</v>
          </cell>
        </row>
        <row r="82">
          <cell r="C82" t="str">
            <v>Chester Rd T13</v>
          </cell>
          <cell r="D82" t="str">
            <v>Stretford</v>
          </cell>
          <cell r="E82" t="str">
            <v>South Manchester GSP</v>
          </cell>
          <cell r="F82">
            <v>13.25</v>
          </cell>
          <cell r="G82">
            <v>0</v>
          </cell>
          <cell r="H82">
            <v>13.25</v>
          </cell>
          <cell r="I82">
            <v>4.6399999999999997</v>
          </cell>
          <cell r="J82">
            <v>5.07008360843228</v>
          </cell>
          <cell r="K82">
            <v>5.1433724722224898</v>
          </cell>
          <cell r="L82">
            <v>5.1803062883749202</v>
          </cell>
          <cell r="M82">
            <v>5.2207799706513498</v>
          </cell>
          <cell r="N82">
            <v>5.2695676054256602</v>
          </cell>
          <cell r="O82">
            <v>5.3094783098684797</v>
          </cell>
          <cell r="P82">
            <v>5.3477160018958498</v>
          </cell>
          <cell r="Q82">
            <v>5.3831014952531202</v>
          </cell>
          <cell r="R82">
            <v>5.4194356111793001</v>
          </cell>
          <cell r="S82">
            <v>5.4549788536278596</v>
          </cell>
          <cell r="T82">
            <v>5.4889116208345996</v>
          </cell>
          <cell r="U82">
            <v>5.5215740154760899</v>
          </cell>
          <cell r="V82">
            <v>5.5547862791801297</v>
          </cell>
          <cell r="W82">
            <v>5.5827357470182104</v>
          </cell>
          <cell r="X82">
            <v>5.6109189996287299</v>
          </cell>
          <cell r="Y82">
            <v>5.6400518386294696</v>
          </cell>
          <cell r="Z82">
            <v>5.6697314738862197</v>
          </cell>
          <cell r="AA82">
            <v>5.6999244000855196</v>
          </cell>
          <cell r="AB82">
            <v>5.7308504065532597</v>
          </cell>
          <cell r="AC82">
            <v>5.7622906307147801</v>
          </cell>
          <cell r="AD82">
            <v>5.7939807210370198</v>
          </cell>
          <cell r="AE82">
            <v>5.8259572265850901</v>
          </cell>
          <cell r="AF82">
            <v>5.8585735982590696</v>
          </cell>
          <cell r="AG82">
            <v>5.8911404132881096</v>
          </cell>
          <cell r="AH82">
            <v>5.9239121114755404</v>
          </cell>
          <cell r="AI82">
            <v>5.9569104799915698</v>
          </cell>
          <cell r="AJ82">
            <v>5.9901561999163198</v>
          </cell>
          <cell r="AK82">
            <v>6.0225540186006503</v>
          </cell>
          <cell r="AL82">
            <v>6.0519520076433597</v>
          </cell>
          <cell r="AM82">
            <v>6.0815060064907103</v>
          </cell>
          <cell r="AN82">
            <v>6.1112329170815096</v>
          </cell>
          <cell r="AO82">
            <v>6.1410945382287201</v>
          </cell>
          <cell r="AP82">
            <v>6.1711760368684203</v>
          </cell>
        </row>
        <row r="83">
          <cell r="C83" t="str">
            <v>Chorley South</v>
          </cell>
          <cell r="D83" t="str">
            <v>Wrightington</v>
          </cell>
          <cell r="E83" t="str">
            <v>Penwortham West GSP / Stanah GSP GROUP</v>
          </cell>
          <cell r="F83">
            <v>17.5</v>
          </cell>
          <cell r="G83">
            <v>0</v>
          </cell>
          <cell r="H83">
            <v>17.5</v>
          </cell>
          <cell r="I83">
            <v>14.21</v>
          </cell>
          <cell r="J83">
            <v>14.5716762842944</v>
          </cell>
          <cell r="K83">
            <v>14.6999231265665</v>
          </cell>
          <cell r="L83">
            <v>14.8622980163778</v>
          </cell>
          <cell r="M83">
            <v>15.0684454574171</v>
          </cell>
          <cell r="N83">
            <v>15.294450053029401</v>
          </cell>
          <cell r="O83">
            <v>15.525054103287101</v>
          </cell>
          <cell r="P83">
            <v>15.7847554820229</v>
          </cell>
          <cell r="Q83">
            <v>16.058148210269401</v>
          </cell>
          <cell r="R83">
            <v>16.3668083103294</v>
          </cell>
          <cell r="S83">
            <v>16.703281364452501</v>
          </cell>
          <cell r="T83">
            <v>17.061711496795802</v>
          </cell>
          <cell r="U83">
            <v>17.462663813689002</v>
          </cell>
          <cell r="V83">
            <v>17.9162841006153</v>
          </cell>
          <cell r="W83">
            <v>18.399188581263001</v>
          </cell>
          <cell r="X83">
            <v>18.861580301973198</v>
          </cell>
          <cell r="Y83">
            <v>19.300329919767201</v>
          </cell>
          <cell r="Z83">
            <v>19.705199472399698</v>
          </cell>
          <cell r="AA83">
            <v>20.078657573924801</v>
          </cell>
          <cell r="AB83">
            <v>20.4384082473006</v>
          </cell>
          <cell r="AC83">
            <v>20.770038421987</v>
          </cell>
          <cell r="AD83">
            <v>21.074452290676199</v>
          </cell>
          <cell r="AE83">
            <v>21.362954284362601</v>
          </cell>
          <cell r="AF83">
            <v>21.6461072623182</v>
          </cell>
          <cell r="AG83">
            <v>21.896105020577199</v>
          </cell>
          <cell r="AH83">
            <v>22.1250578987345</v>
          </cell>
          <cell r="AI83">
            <v>22.336431787376299</v>
          </cell>
          <cell r="AJ83">
            <v>22.5313250067056</v>
          </cell>
          <cell r="AK83">
            <v>22.708244593377401</v>
          </cell>
          <cell r="AL83">
            <v>22.878362095468798</v>
          </cell>
          <cell r="AM83">
            <v>23.038646540057101</v>
          </cell>
          <cell r="AN83">
            <v>23.190161086214101</v>
          </cell>
          <cell r="AO83">
            <v>23.336221990727601</v>
          </cell>
          <cell r="AP83">
            <v>23.477916876624299</v>
          </cell>
        </row>
        <row r="84">
          <cell r="C84" t="str">
            <v>Chorlton</v>
          </cell>
          <cell r="D84" t="str">
            <v>West Didsbury</v>
          </cell>
          <cell r="E84" t="str">
            <v>South Manchester GSP</v>
          </cell>
          <cell r="F84">
            <v>12</v>
          </cell>
          <cell r="G84">
            <v>0</v>
          </cell>
          <cell r="H84">
            <v>12</v>
          </cell>
          <cell r="I84">
            <v>7.5</v>
          </cell>
          <cell r="J84">
            <v>7.8644537880296497</v>
          </cell>
          <cell r="K84">
            <v>7.9735735851825504</v>
          </cell>
          <cell r="L84">
            <v>8.0909457209144406</v>
          </cell>
          <cell r="M84">
            <v>8.2330382973967406</v>
          </cell>
          <cell r="N84">
            <v>8.3868584647927609</v>
          </cell>
          <cell r="O84">
            <v>8.5368357806760802</v>
          </cell>
          <cell r="P84">
            <v>8.6936070419986908</v>
          </cell>
          <cell r="Q84">
            <v>8.8558043153894701</v>
          </cell>
          <cell r="R84">
            <v>9.0294505365873796</v>
          </cell>
          <cell r="S84">
            <v>9.2109187849943002</v>
          </cell>
          <cell r="T84">
            <v>9.3964572569591205</v>
          </cell>
          <cell r="U84">
            <v>9.5930020644695109</v>
          </cell>
          <cell r="V84">
            <v>9.8071409459585599</v>
          </cell>
          <cell r="W84">
            <v>10.0286116583991</v>
          </cell>
          <cell r="X84">
            <v>10.2457891820718</v>
          </cell>
          <cell r="Y84">
            <v>10.4529617142279</v>
          </cell>
          <cell r="Z84">
            <v>10.6459691362824</v>
          </cell>
          <cell r="AA84">
            <v>10.826198851477599</v>
          </cell>
          <cell r="AB84">
            <v>10.999890110410799</v>
          </cell>
          <cell r="AC84">
            <v>11.1625863255619</v>
          </cell>
          <cell r="AD84">
            <v>11.3135213832684</v>
          </cell>
          <cell r="AE84">
            <v>11.4565592339193</v>
          </cell>
          <cell r="AF84">
            <v>11.593705739376199</v>
          </cell>
          <cell r="AG84">
            <v>11.714309851647601</v>
          </cell>
          <cell r="AH84">
            <v>11.8241026017593</v>
          </cell>
          <cell r="AI84">
            <v>11.9240457644502</v>
          </cell>
          <cell r="AJ84">
            <v>12.015592943732001</v>
          </cell>
          <cell r="AK84">
            <v>12.100064616292901</v>
          </cell>
          <cell r="AL84">
            <v>12.1859374338833</v>
          </cell>
          <cell r="AM84">
            <v>12.2666779926638</v>
          </cell>
          <cell r="AN84">
            <v>12.3427141546291</v>
          </cell>
          <cell r="AO84">
            <v>12.4144420738129</v>
          </cell>
          <cell r="AP84">
            <v>12.483255817843199</v>
          </cell>
        </row>
        <row r="85">
          <cell r="C85" t="str">
            <v>Church</v>
          </cell>
          <cell r="D85" t="str">
            <v>Huncoat</v>
          </cell>
          <cell r="E85" t="str">
            <v>Padiham GSP</v>
          </cell>
          <cell r="F85">
            <v>12</v>
          </cell>
          <cell r="G85">
            <v>0</v>
          </cell>
          <cell r="H85">
            <v>12</v>
          </cell>
          <cell r="I85">
            <v>5.94</v>
          </cell>
          <cell r="J85">
            <v>6.0330182088994899</v>
          </cell>
          <cell r="K85">
            <v>6.0449766565683003</v>
          </cell>
          <cell r="L85">
            <v>6.0612253358110602</v>
          </cell>
          <cell r="M85">
            <v>6.0850117587720902</v>
          </cell>
          <cell r="N85">
            <v>6.11489424684539</v>
          </cell>
          <cell r="O85">
            <v>6.1434025497917899</v>
          </cell>
          <cell r="P85">
            <v>6.1764052834257903</v>
          </cell>
          <cell r="Q85">
            <v>6.2128595811169598</v>
          </cell>
          <cell r="R85">
            <v>6.25514142624725</v>
          </cell>
          <cell r="S85">
            <v>6.3025096094658997</v>
          </cell>
          <cell r="T85">
            <v>6.3543165376035899</v>
          </cell>
          <cell r="U85">
            <v>6.4117869971812</v>
          </cell>
          <cell r="V85">
            <v>6.4777062410466897</v>
          </cell>
          <cell r="W85">
            <v>6.5440196168274802</v>
          </cell>
          <cell r="X85">
            <v>6.6082855594320096</v>
          </cell>
          <cell r="Y85">
            <v>6.6740317326704597</v>
          </cell>
          <cell r="Z85">
            <v>6.7384603733980999</v>
          </cell>
          <cell r="AA85">
            <v>6.8012463599011701</v>
          </cell>
          <cell r="AB85">
            <v>6.8643417911678899</v>
          </cell>
          <cell r="AC85">
            <v>6.9258108854534299</v>
          </cell>
          <cell r="AD85">
            <v>6.9861128166832103</v>
          </cell>
          <cell r="AE85">
            <v>7.0451591468244201</v>
          </cell>
          <cell r="AF85">
            <v>7.1040504591230196</v>
          </cell>
          <cell r="AG85">
            <v>7.1560120051947598</v>
          </cell>
          <cell r="AH85">
            <v>7.2038441746966404</v>
          </cell>
          <cell r="AI85">
            <v>7.2477558018917296</v>
          </cell>
          <cell r="AJ85">
            <v>7.2883472498090196</v>
          </cell>
          <cell r="AK85">
            <v>7.32499606774428</v>
          </cell>
          <cell r="AL85">
            <v>7.3593885639922503</v>
          </cell>
          <cell r="AM85">
            <v>7.3918013502276398</v>
          </cell>
          <cell r="AN85">
            <v>7.4224025769337896</v>
          </cell>
          <cell r="AO85">
            <v>7.4509860948305002</v>
          </cell>
          <cell r="AP85">
            <v>7.4784225117849896</v>
          </cell>
        </row>
        <row r="86">
          <cell r="C86" t="str">
            <v>Clarendon Rd</v>
          </cell>
          <cell r="D86" t="str">
            <v>Blackburn</v>
          </cell>
          <cell r="E86" t="str">
            <v>Penwortham East GSP / Rochdale SGT 1 GROUP</v>
          </cell>
          <cell r="F86">
            <v>22.863</v>
          </cell>
          <cell r="G86">
            <v>0</v>
          </cell>
          <cell r="H86">
            <v>22.863</v>
          </cell>
          <cell r="I86">
            <v>13.85</v>
          </cell>
          <cell r="J86">
            <v>15.0836637398764</v>
          </cell>
          <cell r="K86">
            <v>15.2598572196497</v>
          </cell>
          <cell r="L86">
            <v>15.3543858022661</v>
          </cell>
          <cell r="M86">
            <v>15.475331452752799</v>
          </cell>
          <cell r="N86">
            <v>15.6221183753626</v>
          </cell>
          <cell r="O86">
            <v>15.759098504448399</v>
          </cell>
          <cell r="P86">
            <v>15.906339104032</v>
          </cell>
          <cell r="Q86">
            <v>16.0592719479198</v>
          </cell>
          <cell r="R86">
            <v>16.226810096703801</v>
          </cell>
          <cell r="S86">
            <v>16.410554412048601</v>
          </cell>
          <cell r="T86">
            <v>16.601702483254801</v>
          </cell>
          <cell r="U86">
            <v>16.8085554544815</v>
          </cell>
          <cell r="V86">
            <v>17.039947834126799</v>
          </cell>
          <cell r="W86">
            <v>17.280731234726399</v>
          </cell>
          <cell r="X86">
            <v>17.518363277380399</v>
          </cell>
          <cell r="Y86">
            <v>17.752475807841702</v>
          </cell>
          <cell r="Z86">
            <v>17.976575572431301</v>
          </cell>
          <cell r="AA86">
            <v>18.192438691096399</v>
          </cell>
          <cell r="AB86">
            <v>18.404968510476699</v>
          </cell>
          <cell r="AC86">
            <v>18.610416840221699</v>
          </cell>
          <cell r="AD86">
            <v>18.807939642132499</v>
          </cell>
          <cell r="AE86">
            <v>19.0001265273401</v>
          </cell>
          <cell r="AF86">
            <v>19.191413997149301</v>
          </cell>
          <cell r="AG86">
            <v>19.366055218972299</v>
          </cell>
          <cell r="AH86">
            <v>19.531095537246699</v>
          </cell>
          <cell r="AI86">
            <v>19.687513881621399</v>
          </cell>
          <cell r="AJ86">
            <v>19.836988744124699</v>
          </cell>
          <cell r="AK86">
            <v>19.9780250438906</v>
          </cell>
          <cell r="AL86">
            <v>20.1151164248123</v>
          </cell>
          <cell r="AM86">
            <v>20.2488072320795</v>
          </cell>
          <cell r="AN86">
            <v>20.379732661531602</v>
          </cell>
          <cell r="AO86">
            <v>20.508123648980899</v>
          </cell>
          <cell r="AP86">
            <v>20.635749908811398</v>
          </cell>
        </row>
        <row r="87">
          <cell r="C87" t="str">
            <v>Claughton</v>
          </cell>
          <cell r="D87" t="str">
            <v>Lancaster</v>
          </cell>
          <cell r="E87" t="str">
            <v>Heysham GSP</v>
          </cell>
          <cell r="F87">
            <v>4</v>
          </cell>
          <cell r="G87">
            <v>0</v>
          </cell>
          <cell r="H87">
            <v>4</v>
          </cell>
          <cell r="I87">
            <v>4.41</v>
          </cell>
          <cell r="J87">
            <v>4.4260760815809501</v>
          </cell>
          <cell r="K87">
            <v>4.44887867250422</v>
          </cell>
          <cell r="L87">
            <v>4.4827316772435797</v>
          </cell>
          <cell r="M87">
            <v>4.5261755504445</v>
          </cell>
          <cell r="N87">
            <v>4.5746278416817603</v>
          </cell>
          <cell r="O87">
            <v>4.6212370894097399</v>
          </cell>
          <cell r="P87">
            <v>4.6706316721021697</v>
          </cell>
          <cell r="Q87">
            <v>4.7216749975601697</v>
          </cell>
          <cell r="R87">
            <v>4.7770254444047904</v>
          </cell>
          <cell r="S87">
            <v>4.83303531673302</v>
          </cell>
          <cell r="T87">
            <v>4.8904054548685103</v>
          </cell>
          <cell r="U87">
            <v>4.9529686639287398</v>
          </cell>
          <cell r="V87">
            <v>5.0212424224435903</v>
          </cell>
          <cell r="W87">
            <v>5.0921451864246601</v>
          </cell>
          <cell r="X87">
            <v>5.15985324993789</v>
          </cell>
          <cell r="Y87">
            <v>5.2226405973690699</v>
          </cell>
          <cell r="Z87">
            <v>5.2797168642436398</v>
          </cell>
          <cell r="AA87">
            <v>5.33239411764281</v>
          </cell>
          <cell r="AB87">
            <v>5.3827316889122097</v>
          </cell>
          <cell r="AC87">
            <v>5.4292739322505801</v>
          </cell>
          <cell r="AD87">
            <v>5.4719395068924896</v>
          </cell>
          <cell r="AE87">
            <v>5.5116866818238703</v>
          </cell>
          <cell r="AF87">
            <v>5.5494487026559902</v>
          </cell>
          <cell r="AG87">
            <v>5.5828687671259498</v>
          </cell>
          <cell r="AH87">
            <v>5.6135030051789601</v>
          </cell>
          <cell r="AI87">
            <v>5.6416934617688597</v>
          </cell>
          <cell r="AJ87">
            <v>5.6675294418106601</v>
          </cell>
          <cell r="AK87">
            <v>5.6901008490672504</v>
          </cell>
          <cell r="AL87">
            <v>5.7086786821783697</v>
          </cell>
          <cell r="AM87">
            <v>5.7261182413902896</v>
          </cell>
          <cell r="AN87">
            <v>5.7426095686865901</v>
          </cell>
          <cell r="AO87">
            <v>5.7583159861956199</v>
          </cell>
          <cell r="AP87">
            <v>5.7735402717948796</v>
          </cell>
        </row>
        <row r="88">
          <cell r="C88" t="str">
            <v>Cleveleys</v>
          </cell>
          <cell r="D88" t="str">
            <v>Bispham</v>
          </cell>
          <cell r="E88" t="str">
            <v>Penwortham West GSP / Stanah GSP GROUP</v>
          </cell>
          <cell r="F88">
            <v>17.5</v>
          </cell>
          <cell r="G88">
            <v>0</v>
          </cell>
          <cell r="H88">
            <v>17.5</v>
          </cell>
          <cell r="I88">
            <v>12.56</v>
          </cell>
          <cell r="J88">
            <v>12.522368553570001</v>
          </cell>
          <cell r="K88">
            <v>12.5100792580452</v>
          </cell>
          <cell r="L88">
            <v>12.537915219415201</v>
          </cell>
          <cell r="M88">
            <v>12.587874640648099</v>
          </cell>
          <cell r="N88">
            <v>12.6507619589133</v>
          </cell>
          <cell r="O88">
            <v>12.7180398403724</v>
          </cell>
          <cell r="P88">
            <v>12.8010857123836</v>
          </cell>
          <cell r="Q88">
            <v>12.8946157473439</v>
          </cell>
          <cell r="R88">
            <v>13.008558314429999</v>
          </cell>
          <cell r="S88">
            <v>13.142072525107899</v>
          </cell>
          <cell r="T88">
            <v>13.289171053627699</v>
          </cell>
          <cell r="U88">
            <v>13.458728066925101</v>
          </cell>
          <cell r="V88">
            <v>13.6620488196774</v>
          </cell>
          <cell r="W88">
            <v>13.875250085024501</v>
          </cell>
          <cell r="X88">
            <v>14.097587727925101</v>
          </cell>
          <cell r="Y88">
            <v>14.3217354870121</v>
          </cell>
          <cell r="Z88">
            <v>14.532129196243799</v>
          </cell>
          <cell r="AA88">
            <v>14.732417403189499</v>
          </cell>
          <cell r="AB88">
            <v>14.9289318612161</v>
          </cell>
          <cell r="AC88">
            <v>15.114816272538601</v>
          </cell>
          <cell r="AD88">
            <v>15.289663351829001</v>
          </cell>
          <cell r="AE88">
            <v>15.4572157056419</v>
          </cell>
          <cell r="AF88">
            <v>15.621476250876301</v>
          </cell>
          <cell r="AG88">
            <v>15.762084805222001</v>
          </cell>
          <cell r="AH88">
            <v>15.8877688730636</v>
          </cell>
          <cell r="AI88">
            <v>15.9997896398349</v>
          </cell>
          <cell r="AJ88">
            <v>16.101021921791801</v>
          </cell>
          <cell r="AK88">
            <v>16.1857956916514</v>
          </cell>
          <cell r="AL88">
            <v>16.2532636743741</v>
          </cell>
          <cell r="AM88">
            <v>16.3126867447445</v>
          </cell>
          <cell r="AN88">
            <v>16.364759325788601</v>
          </cell>
          <cell r="AO88">
            <v>16.410071257114399</v>
          </cell>
          <cell r="AP88">
            <v>16.4507713934752</v>
          </cell>
        </row>
        <row r="89">
          <cell r="C89" t="str">
            <v>Clifton Junction</v>
          </cell>
          <cell r="D89" t="str">
            <v>N/A</v>
          </cell>
          <cell r="E89" t="str">
            <v>Kearsley Local 33 GSP</v>
          </cell>
          <cell r="F89">
            <v>17.5</v>
          </cell>
          <cell r="G89">
            <v>0.91979999999999995</v>
          </cell>
          <cell r="H89">
            <v>18.419799999999999</v>
          </cell>
          <cell r="I89">
            <v>9.5</v>
          </cell>
          <cell r="J89">
            <v>9.9521505953564393</v>
          </cell>
          <cell r="K89">
            <v>10.0466554449622</v>
          </cell>
          <cell r="L89">
            <v>10.1181405823092</v>
          </cell>
          <cell r="M89">
            <v>10.199454743270699</v>
          </cell>
          <cell r="N89">
            <v>10.2942405557397</v>
          </cell>
          <cell r="O89">
            <v>10.3798409846755</v>
          </cell>
          <cell r="P89">
            <v>10.4692401076779</v>
          </cell>
          <cell r="Q89">
            <v>10.5611432234628</v>
          </cell>
          <cell r="R89">
            <v>10.6636429010525</v>
          </cell>
          <cell r="S89">
            <v>10.772549323563601</v>
          </cell>
          <cell r="T89">
            <v>10.8869146564203</v>
          </cell>
          <cell r="U89">
            <v>11.0116447847721</v>
          </cell>
          <cell r="V89">
            <v>11.1500850239409</v>
          </cell>
          <cell r="W89">
            <v>11.2988407852995</v>
          </cell>
          <cell r="X89">
            <v>11.445939299031799</v>
          </cell>
          <cell r="Y89">
            <v>11.590213977511</v>
          </cell>
          <cell r="Z89">
            <v>11.728022966919999</v>
          </cell>
          <cell r="AA89">
            <v>11.860270710689701</v>
          </cell>
          <cell r="AB89">
            <v>11.9912855597711</v>
          </cell>
          <cell r="AC89">
            <v>12.1178156189867</v>
          </cell>
          <cell r="AD89">
            <v>12.2391526190391</v>
          </cell>
          <cell r="AE89">
            <v>12.358000699345</v>
          </cell>
          <cell r="AF89">
            <v>12.4761642534489</v>
          </cell>
          <cell r="AG89">
            <v>12.5831551443053</v>
          </cell>
          <cell r="AH89">
            <v>12.683006072822</v>
          </cell>
          <cell r="AI89">
            <v>12.7766070425428</v>
          </cell>
          <cell r="AJ89">
            <v>12.864751215819201</v>
          </cell>
          <cell r="AK89">
            <v>12.946262262696401</v>
          </cell>
          <cell r="AL89">
            <v>13.0233241905171</v>
          </cell>
          <cell r="AM89">
            <v>13.106106190097501</v>
          </cell>
          <cell r="AN89">
            <v>13.326486995562201</v>
          </cell>
          <cell r="AO89">
            <v>13.5508683082061</v>
          </cell>
          <cell r="AP89">
            <v>13.7796907631478</v>
          </cell>
        </row>
        <row r="90">
          <cell r="C90" t="str">
            <v>Clover Hill</v>
          </cell>
          <cell r="D90" t="str">
            <v>Nelson</v>
          </cell>
          <cell r="E90" t="str">
            <v>Padiham GSP</v>
          </cell>
          <cell r="F90">
            <v>19.399999999999999</v>
          </cell>
          <cell r="G90">
            <v>9.4799999999999995E-2</v>
          </cell>
          <cell r="H90">
            <v>19.494800000000001</v>
          </cell>
          <cell r="I90">
            <v>9.4700000000000006</v>
          </cell>
          <cell r="J90">
            <v>9.6793579983260596</v>
          </cell>
          <cell r="K90">
            <v>9.7180241278470092</v>
          </cell>
          <cell r="L90">
            <v>9.7533750525157803</v>
          </cell>
          <cell r="M90">
            <v>9.7985657876868206</v>
          </cell>
          <cell r="N90">
            <v>9.8550570948561003</v>
          </cell>
          <cell r="O90">
            <v>9.9019176468951908</v>
          </cell>
          <cell r="P90">
            <v>9.9581596246503992</v>
          </cell>
          <cell r="Q90">
            <v>10.0130257391186</v>
          </cell>
          <cell r="R90">
            <v>10.0764055848332</v>
          </cell>
          <cell r="S90">
            <v>10.1437125885207</v>
          </cell>
          <cell r="T90">
            <v>10.213170421195301</v>
          </cell>
          <cell r="U90">
            <v>10.311158882594899</v>
          </cell>
          <cell r="V90">
            <v>10.4779949784414</v>
          </cell>
          <cell r="W90">
            <v>10.6571395899111</v>
          </cell>
          <cell r="X90">
            <v>10.8309681327831</v>
          </cell>
          <cell r="Y90">
            <v>11.0028326014468</v>
          </cell>
          <cell r="Z90">
            <v>11.166063519705499</v>
          </cell>
          <cell r="AA90">
            <v>11.3214343836013</v>
          </cell>
          <cell r="AB90">
            <v>11.4745173920182</v>
          </cell>
          <cell r="AC90">
            <v>11.619683763087499</v>
          </cell>
          <cell r="AD90">
            <v>11.7564780963255</v>
          </cell>
          <cell r="AE90">
            <v>11.8862281304074</v>
          </cell>
          <cell r="AF90">
            <v>12.0125557080209</v>
          </cell>
          <cell r="AG90">
            <v>12.1186064489027</v>
          </cell>
          <cell r="AH90">
            <v>12.211462012078</v>
          </cell>
          <cell r="AI90">
            <v>12.2918067934015</v>
          </cell>
          <cell r="AJ90">
            <v>12.361754666008601</v>
          </cell>
          <cell r="AK90">
            <v>12.419745551583899</v>
          </cell>
          <cell r="AL90">
            <v>12.4705282901439</v>
          </cell>
          <cell r="AM90">
            <v>12.514270295869499</v>
          </cell>
          <cell r="AN90">
            <v>12.5515268920773</v>
          </cell>
          <cell r="AO90">
            <v>12.582126802894001</v>
          </cell>
          <cell r="AP90">
            <v>12.6081818946032</v>
          </cell>
        </row>
        <row r="91">
          <cell r="C91" t="str">
            <v>Cog Lane</v>
          </cell>
          <cell r="D91" t="str">
            <v>Huncoat</v>
          </cell>
          <cell r="E91" t="str">
            <v>Padiham GSP</v>
          </cell>
          <cell r="F91">
            <v>27.075101010000001</v>
          </cell>
          <cell r="G91">
            <v>5.9999999999999995E-4</v>
          </cell>
          <cell r="H91">
            <v>27.07570101</v>
          </cell>
          <cell r="I91">
            <v>21.22</v>
          </cell>
          <cell r="J91">
            <v>22.4124628977954</v>
          </cell>
          <cell r="K91">
            <v>22.639636168133599</v>
          </cell>
          <cell r="L91">
            <v>22.8089938446617</v>
          </cell>
          <cell r="M91">
            <v>23.017411883308299</v>
          </cell>
          <cell r="N91">
            <v>23.258016647486802</v>
          </cell>
          <cell r="O91">
            <v>23.483209574737302</v>
          </cell>
          <cell r="P91">
            <v>23.7182018204503</v>
          </cell>
          <cell r="Q91">
            <v>23.957897265092601</v>
          </cell>
          <cell r="R91">
            <v>24.221191221864402</v>
          </cell>
          <cell r="S91">
            <v>24.501233561977301</v>
          </cell>
          <cell r="T91">
            <v>24.7944803560225</v>
          </cell>
          <cell r="U91">
            <v>25.104891533382801</v>
          </cell>
          <cell r="V91">
            <v>25.4463269027917</v>
          </cell>
          <cell r="W91">
            <v>25.7946105927047</v>
          </cell>
          <cell r="X91">
            <v>26.133669483625699</v>
          </cell>
          <cell r="Y91">
            <v>26.470225678663599</v>
          </cell>
          <cell r="Z91">
            <v>26.793996898115601</v>
          </cell>
          <cell r="AA91">
            <v>27.105890622151499</v>
          </cell>
          <cell r="AB91">
            <v>27.4132672104226</v>
          </cell>
          <cell r="AC91">
            <v>27.7105786783263</v>
          </cell>
          <cell r="AD91">
            <v>27.9964945136919</v>
          </cell>
          <cell r="AE91">
            <v>28.276562634538099</v>
          </cell>
          <cell r="AF91">
            <v>28.553310451578</v>
          </cell>
          <cell r="AG91">
            <v>28.805791038675</v>
          </cell>
          <cell r="AH91">
            <v>29.043387543853701</v>
          </cell>
          <cell r="AI91">
            <v>29.267563461470601</v>
          </cell>
          <cell r="AJ91">
            <v>29.480607272720398</v>
          </cell>
          <cell r="AK91">
            <v>29.679972621942198</v>
          </cell>
          <cell r="AL91">
            <v>29.8706177597874</v>
          </cell>
          <cell r="AM91">
            <v>30.054936278366199</v>
          </cell>
          <cell r="AN91">
            <v>30.233793142859302</v>
          </cell>
          <cell r="AO91">
            <v>30.407743550403602</v>
          </cell>
          <cell r="AP91">
            <v>30.579068576458301</v>
          </cell>
        </row>
        <row r="92">
          <cell r="C92" t="str">
            <v>Coniston</v>
          </cell>
          <cell r="D92" t="str">
            <v>Ulverston</v>
          </cell>
          <cell r="E92" t="str">
            <v>Harker ENWL SGTs 1 2 3A 4 / Hutton GSP GROUP</v>
          </cell>
          <cell r="F92">
            <v>1.8</v>
          </cell>
          <cell r="G92">
            <v>0.1134</v>
          </cell>
          <cell r="H92">
            <v>1.9134</v>
          </cell>
          <cell r="I92">
            <v>3.46</v>
          </cell>
          <cell r="J92">
            <v>3.5739346653818802</v>
          </cell>
          <cell r="K92">
            <v>3.5995724935690099</v>
          </cell>
          <cell r="L92">
            <v>3.6178355833559999</v>
          </cell>
          <cell r="M92">
            <v>3.6404648899377698</v>
          </cell>
          <cell r="N92">
            <v>3.6679048130105301</v>
          </cell>
          <cell r="O92">
            <v>3.7012841944938302</v>
          </cell>
          <cell r="P92">
            <v>3.7557452092220802</v>
          </cell>
          <cell r="Q92">
            <v>3.8095335883623398</v>
          </cell>
          <cell r="R92">
            <v>3.8690209291149502</v>
          </cell>
          <cell r="S92">
            <v>3.9264541237995401</v>
          </cell>
          <cell r="T92">
            <v>3.98506023521916</v>
          </cell>
          <cell r="U92">
            <v>4.0501247741601301</v>
          </cell>
          <cell r="V92">
            <v>4.1160876250928098</v>
          </cell>
          <cell r="W92">
            <v>4.1735794746298396</v>
          </cell>
          <cell r="X92">
            <v>4.2300114113947096</v>
          </cell>
          <cell r="Y92">
            <v>4.2846107480802402</v>
          </cell>
          <cell r="Z92">
            <v>4.3376283658263004</v>
          </cell>
          <cell r="AA92">
            <v>4.3891102073639301</v>
          </cell>
          <cell r="AB92">
            <v>4.4396188733904696</v>
          </cell>
          <cell r="AC92">
            <v>4.4886458493617303</v>
          </cell>
          <cell r="AD92">
            <v>4.53576476886305</v>
          </cell>
          <cell r="AE92">
            <v>4.5816518768300103</v>
          </cell>
          <cell r="AF92">
            <v>4.6267993498353599</v>
          </cell>
          <cell r="AG92">
            <v>4.6685574374962204</v>
          </cell>
          <cell r="AH92">
            <v>4.7078860402854703</v>
          </cell>
          <cell r="AI92">
            <v>4.7449855696363903</v>
          </cell>
          <cell r="AJ92">
            <v>4.77995617207743</v>
          </cell>
          <cell r="AK92">
            <v>4.8119938305357</v>
          </cell>
          <cell r="AL92">
            <v>4.8400974424421799</v>
          </cell>
          <cell r="AM92">
            <v>4.8674057770849704</v>
          </cell>
          <cell r="AN92">
            <v>4.8941158559581899</v>
          </cell>
          <cell r="AO92">
            <v>4.9202916943466102</v>
          </cell>
          <cell r="AP92">
            <v>4.9461385581427102</v>
          </cell>
        </row>
        <row r="93">
          <cell r="C93" t="str">
            <v>Copse Rd</v>
          </cell>
          <cell r="D93" t="str">
            <v>Thornton</v>
          </cell>
          <cell r="E93" t="str">
            <v>Penwortham West GSP / Stanah GSP GROUP</v>
          </cell>
          <cell r="F93">
            <v>22.863</v>
          </cell>
          <cell r="G93">
            <v>0</v>
          </cell>
          <cell r="H93">
            <v>22.863</v>
          </cell>
          <cell r="I93">
            <v>16.96</v>
          </cell>
          <cell r="J93">
            <v>17.0502410557873</v>
          </cell>
          <cell r="K93">
            <v>16.9905044078678</v>
          </cell>
          <cell r="L93">
            <v>16.954351638587799</v>
          </cell>
          <cell r="M93">
            <v>16.943698648074299</v>
          </cell>
          <cell r="N93">
            <v>16.956177997146199</v>
          </cell>
          <cell r="O93">
            <v>16.972970539411499</v>
          </cell>
          <cell r="P93">
            <v>17.006826849172601</v>
          </cell>
          <cell r="Q93">
            <v>17.052152495002598</v>
          </cell>
          <cell r="R93">
            <v>17.127200332817399</v>
          </cell>
          <cell r="S93">
            <v>17.2371204602935</v>
          </cell>
          <cell r="T93">
            <v>17.373805948732599</v>
          </cell>
          <cell r="U93">
            <v>17.540091753215201</v>
          </cell>
          <cell r="V93">
            <v>17.7441659314029</v>
          </cell>
          <cell r="W93">
            <v>17.937915417394098</v>
          </cell>
          <cell r="X93">
            <v>18.1249307095989</v>
          </cell>
          <cell r="Y93">
            <v>18.305787455056802</v>
          </cell>
          <cell r="Z93">
            <v>18.470260552848799</v>
          </cell>
          <cell r="AA93">
            <v>18.622745283131898</v>
          </cell>
          <cell r="AB93">
            <v>18.7692227191996</v>
          </cell>
          <cell r="AC93">
            <v>18.902482828068301</v>
          </cell>
          <cell r="AD93">
            <v>19.022692822927699</v>
          </cell>
          <cell r="AE93">
            <v>19.135092385574399</v>
          </cell>
          <cell r="AF93">
            <v>19.2434833801161</v>
          </cell>
          <cell r="AG93">
            <v>19.341111600095299</v>
          </cell>
          <cell r="AH93">
            <v>19.433317519458399</v>
          </cell>
          <cell r="AI93">
            <v>19.509022278667899</v>
          </cell>
          <cell r="AJ93">
            <v>19.570418201365399</v>
          </cell>
          <cell r="AK93">
            <v>19.617588395495801</v>
          </cell>
          <cell r="AL93">
            <v>19.662284269210399</v>
          </cell>
          <cell r="AM93">
            <v>19.6981751590613</v>
          </cell>
          <cell r="AN93">
            <v>19.7260228008344</v>
          </cell>
          <cell r="AO93">
            <v>19.746745418378701</v>
          </cell>
          <cell r="AP93">
            <v>19.762630363969102</v>
          </cell>
        </row>
        <row r="94">
          <cell r="C94" t="str">
            <v>Cox Green</v>
          </cell>
          <cell r="D94" t="str">
            <v>Bolton</v>
          </cell>
          <cell r="E94" t="str">
            <v>Kearsley 132 GSP</v>
          </cell>
          <cell r="F94">
            <v>16.7</v>
          </cell>
          <cell r="G94">
            <v>0</v>
          </cell>
          <cell r="H94">
            <v>16.7</v>
          </cell>
          <cell r="I94">
            <v>10.79</v>
          </cell>
          <cell r="J94">
            <v>10.8239834355032</v>
          </cell>
          <cell r="K94">
            <v>10.867031600767501</v>
          </cell>
          <cell r="L94">
            <v>10.929799179902499</v>
          </cell>
          <cell r="M94">
            <v>11.0053549065096</v>
          </cell>
          <cell r="N94">
            <v>11.105599207892199</v>
          </cell>
          <cell r="O94">
            <v>11.195923607449</v>
          </cell>
          <cell r="P94">
            <v>11.2934269867217</v>
          </cell>
          <cell r="Q94">
            <v>11.3968591935622</v>
          </cell>
          <cell r="R94">
            <v>11.509945137255199</v>
          </cell>
          <cell r="S94">
            <v>11.6306838986781</v>
          </cell>
          <cell r="T94">
            <v>11.7594892012463</v>
          </cell>
          <cell r="U94">
            <v>11.9020238649421</v>
          </cell>
          <cell r="V94">
            <v>12.0597789400202</v>
          </cell>
          <cell r="W94">
            <v>12.210374523596901</v>
          </cell>
          <cell r="X94">
            <v>12.3658215996465</v>
          </cell>
          <cell r="Y94">
            <v>12.5226839424156</v>
          </cell>
          <cell r="Z94">
            <v>12.6777576589189</v>
          </cell>
          <cell r="AA94">
            <v>12.8299781560622</v>
          </cell>
          <cell r="AB94">
            <v>12.9837736415704</v>
          </cell>
          <cell r="AC94">
            <v>13.1348229751693</v>
          </cell>
          <cell r="AD94">
            <v>13.2823502914247</v>
          </cell>
          <cell r="AE94">
            <v>13.4285310488498</v>
          </cell>
          <cell r="AF94">
            <v>13.5736313777038</v>
          </cell>
          <cell r="AG94">
            <v>13.709210638458201</v>
          </cell>
          <cell r="AH94">
            <v>13.839148084835699</v>
          </cell>
          <cell r="AI94">
            <v>13.962971688242501</v>
          </cell>
          <cell r="AJ94">
            <v>14.0818508470218</v>
          </cell>
          <cell r="AK94">
            <v>14.1962361273428</v>
          </cell>
          <cell r="AL94">
            <v>14.3146031198914</v>
          </cell>
          <cell r="AM94">
            <v>14.428955029806801</v>
          </cell>
          <cell r="AN94">
            <v>14.5391761036442</v>
          </cell>
          <cell r="AO94">
            <v>14.6443319068078</v>
          </cell>
          <cell r="AP94">
            <v>14.7459105030537</v>
          </cell>
        </row>
        <row r="95">
          <cell r="C95" t="str">
            <v>Craggs Row &amp; Bushell St</v>
          </cell>
          <cell r="D95" t="str">
            <v>Preston East</v>
          </cell>
          <cell r="E95" t="str">
            <v>Penwortham East GSP / Rochdale SGT 1 GROUP</v>
          </cell>
          <cell r="F95">
            <v>22.86</v>
          </cell>
          <cell r="G95">
            <v>0</v>
          </cell>
          <cell r="H95">
            <v>22.86</v>
          </cell>
          <cell r="I95">
            <v>18.100000000000001</v>
          </cell>
          <cell r="J95">
            <v>18.6365219341371</v>
          </cell>
          <cell r="K95">
            <v>18.6485694219291</v>
          </cell>
          <cell r="L95">
            <v>18.635869417096799</v>
          </cell>
          <cell r="M95">
            <v>18.646541395842</v>
          </cell>
          <cell r="N95">
            <v>18.6839971801971</v>
          </cell>
          <cell r="O95">
            <v>18.710699191081201</v>
          </cell>
          <cell r="P95">
            <v>18.753811185609401</v>
          </cell>
          <cell r="Q95">
            <v>18.807434679138598</v>
          </cell>
          <cell r="R95">
            <v>18.885617305119499</v>
          </cell>
          <cell r="S95">
            <v>18.977939133700701</v>
          </cell>
          <cell r="T95">
            <v>19.0791239270532</v>
          </cell>
          <cell r="U95">
            <v>19.1959689940192</v>
          </cell>
          <cell r="V95">
            <v>19.332793174389199</v>
          </cell>
          <cell r="W95">
            <v>19.4503747056769</v>
          </cell>
          <cell r="X95">
            <v>19.564154650216899</v>
          </cell>
          <cell r="Y95">
            <v>19.677026511133199</v>
          </cell>
          <cell r="Z95">
            <v>19.783487434449999</v>
          </cell>
          <cell r="AA95">
            <v>19.882503929080499</v>
          </cell>
          <cell r="AB95">
            <v>19.982989019945599</v>
          </cell>
          <cell r="AC95">
            <v>20.077741678757398</v>
          </cell>
          <cell r="AD95">
            <v>20.166764085948198</v>
          </cell>
          <cell r="AE95">
            <v>20.251418465891199</v>
          </cell>
          <cell r="AF95">
            <v>20.3345071395213</v>
          </cell>
          <cell r="AG95">
            <v>20.401707401256399</v>
          </cell>
          <cell r="AH95">
            <v>20.4594117779369</v>
          </cell>
          <cell r="AI95">
            <v>20.508614037301101</v>
          </cell>
          <cell r="AJ95">
            <v>20.550193224125</v>
          </cell>
          <cell r="AK95">
            <v>20.584902491438498</v>
          </cell>
          <cell r="AL95">
            <v>20.6197698571847</v>
          </cell>
          <cell r="AM95">
            <v>20.669112654562099</v>
          </cell>
          <cell r="AN95">
            <v>20.715278208643099</v>
          </cell>
          <cell r="AO95">
            <v>20.7653710946967</v>
          </cell>
          <cell r="AP95">
            <v>20.840966657931599</v>
          </cell>
        </row>
        <row r="96">
          <cell r="C96" t="str">
            <v>Crown Lane</v>
          </cell>
          <cell r="D96" t="str">
            <v>Westhoughton</v>
          </cell>
          <cell r="E96" t="str">
            <v>Kearsley 132 GSP</v>
          </cell>
          <cell r="F96">
            <v>20.6</v>
          </cell>
          <cell r="G96">
            <v>0</v>
          </cell>
          <cell r="H96">
            <v>20.6</v>
          </cell>
          <cell r="I96">
            <v>18.440000000000001</v>
          </cell>
          <cell r="J96">
            <v>18.7013438494063</v>
          </cell>
          <cell r="K96">
            <v>18.819855525249999</v>
          </cell>
          <cell r="L96">
            <v>18.990578974279199</v>
          </cell>
          <cell r="M96">
            <v>19.210444307184499</v>
          </cell>
          <cell r="N96">
            <v>19.461094329063599</v>
          </cell>
          <cell r="O96">
            <v>19.697324939787801</v>
          </cell>
          <cell r="P96">
            <v>19.949345622546101</v>
          </cell>
          <cell r="Q96">
            <v>20.2053275126651</v>
          </cell>
          <cell r="R96">
            <v>20.489499445481901</v>
          </cell>
          <cell r="S96">
            <v>20.796224536949001</v>
          </cell>
          <cell r="T96">
            <v>21.112922977016801</v>
          </cell>
          <cell r="U96">
            <v>21.4582763330238</v>
          </cell>
          <cell r="V96">
            <v>21.8428136015016</v>
          </cell>
          <cell r="W96">
            <v>22.236789989467301</v>
          </cell>
          <cell r="X96">
            <v>22.6133747016363</v>
          </cell>
          <cell r="Y96">
            <v>22.971929827468902</v>
          </cell>
          <cell r="Z96">
            <v>23.305468501671001</v>
          </cell>
          <cell r="AA96">
            <v>23.612243862308201</v>
          </cell>
          <cell r="AB96">
            <v>23.9075708019061</v>
          </cell>
          <cell r="AC96">
            <v>24.180436089992401</v>
          </cell>
          <cell r="AD96">
            <v>24.428330237266199</v>
          </cell>
          <cell r="AE96">
            <v>24.6605385296075</v>
          </cell>
          <cell r="AF96">
            <v>24.882065168326001</v>
          </cell>
          <cell r="AG96">
            <v>25.069789034710499</v>
          </cell>
          <cell r="AH96">
            <v>25.235565737601501</v>
          </cell>
          <cell r="AI96">
            <v>25.381445473796902</v>
          </cell>
          <cell r="AJ96">
            <v>25.508503559061001</v>
          </cell>
          <cell r="AK96">
            <v>25.617598230514002</v>
          </cell>
          <cell r="AL96">
            <v>25.721564567059101</v>
          </cell>
          <cell r="AM96">
            <v>25.814611455985698</v>
          </cell>
          <cell r="AN96">
            <v>25.8975971405759</v>
          </cell>
          <cell r="AO96">
            <v>25.971368143949199</v>
          </cell>
          <cell r="AP96">
            <v>26.0386496690369</v>
          </cell>
        </row>
        <row r="97">
          <cell r="C97" t="str">
            <v>Culcheth</v>
          </cell>
          <cell r="D97" t="str">
            <v>Golborne</v>
          </cell>
          <cell r="E97" t="str">
            <v>Bold</v>
          </cell>
          <cell r="F97">
            <v>12</v>
          </cell>
          <cell r="G97">
            <v>0.17324999999999999</v>
          </cell>
          <cell r="H97">
            <v>12.173249999999999</v>
          </cell>
          <cell r="I97">
            <v>9.0500000000000007</v>
          </cell>
          <cell r="J97">
            <v>9.3163902442052606</v>
          </cell>
          <cell r="K97">
            <v>9.4185576244302993</v>
          </cell>
          <cell r="L97">
            <v>9.5251967373022506</v>
          </cell>
          <cell r="M97">
            <v>9.65062403476621</v>
          </cell>
          <cell r="N97">
            <v>9.7913344438338505</v>
          </cell>
          <cell r="O97">
            <v>9.9213341538729605</v>
          </cell>
          <cell r="P97">
            <v>10.056242353677501</v>
          </cell>
          <cell r="Q97">
            <v>10.1914225990758</v>
          </cell>
          <cell r="R97">
            <v>10.3348331023273</v>
          </cell>
          <cell r="S97">
            <v>10.488244064384901</v>
          </cell>
          <cell r="T97">
            <v>10.6437214669794</v>
          </cell>
          <cell r="U97">
            <v>10.808664279623301</v>
          </cell>
          <cell r="V97">
            <v>10.989152567659699</v>
          </cell>
          <cell r="W97">
            <v>11.172370170672</v>
          </cell>
          <cell r="X97">
            <v>11.350429218558</v>
          </cell>
          <cell r="Y97">
            <v>11.521943642819901</v>
          </cell>
          <cell r="Z97">
            <v>11.6854745314056</v>
          </cell>
          <cell r="AA97">
            <v>11.8411645308456</v>
          </cell>
          <cell r="AB97">
            <v>11.993753696960701</v>
          </cell>
          <cell r="AC97">
            <v>12.140216508262</v>
          </cell>
          <cell r="AD97">
            <v>12.2795055038799</v>
          </cell>
          <cell r="AE97">
            <v>12.4157164852082</v>
          </cell>
          <cell r="AF97">
            <v>12.549852567823899</v>
          </cell>
          <cell r="AG97">
            <v>12.6743295040737</v>
          </cell>
          <cell r="AH97">
            <v>12.7931837377992</v>
          </cell>
          <cell r="AI97">
            <v>12.9073795110428</v>
          </cell>
          <cell r="AJ97">
            <v>13.0163595963884</v>
          </cell>
          <cell r="AK97">
            <v>13.120955340301499</v>
          </cell>
          <cell r="AL97">
            <v>13.226087286449999</v>
          </cell>
          <cell r="AM97">
            <v>13.328959877511</v>
          </cell>
          <cell r="AN97">
            <v>13.429794288764</v>
          </cell>
          <cell r="AO97">
            <v>13.529236067413899</v>
          </cell>
          <cell r="AP97">
            <v>13.6279580493054</v>
          </cell>
        </row>
        <row r="98">
          <cell r="C98" t="str">
            <v>Cutacre</v>
          </cell>
          <cell r="D98" t="str">
            <v>N/A</v>
          </cell>
          <cell r="E98" t="str">
            <v>Kearsley Local 33 GSP</v>
          </cell>
          <cell r="F98">
            <v>23</v>
          </cell>
          <cell r="G98">
            <v>0</v>
          </cell>
          <cell r="H98">
            <v>23</v>
          </cell>
          <cell r="I98">
            <v>2.04</v>
          </cell>
          <cell r="J98">
            <v>3.35266436111112</v>
          </cell>
          <cell r="K98">
            <v>3.4822530974686901</v>
          </cell>
          <cell r="L98">
            <v>3.47749656476255</v>
          </cell>
          <cell r="M98">
            <v>3.4751720579385399</v>
          </cell>
          <cell r="N98">
            <v>3.4788711614519001</v>
          </cell>
          <cell r="O98">
            <v>3.4804935220725701</v>
          </cell>
          <cell r="P98">
            <v>3.4836131871573999</v>
          </cell>
          <cell r="Q98">
            <v>3.48819840896219</v>
          </cell>
          <cell r="R98">
            <v>3.49427597088104</v>
          </cell>
          <cell r="S98">
            <v>3.50179764597853</v>
          </cell>
          <cell r="T98">
            <v>3.5107250506105099</v>
          </cell>
          <cell r="U98">
            <v>3.5210295645549698</v>
          </cell>
          <cell r="V98">
            <v>3.5326759471003699</v>
          </cell>
          <cell r="W98">
            <v>3.5465134836294201</v>
          </cell>
          <cell r="X98">
            <v>3.5629015438358298</v>
          </cell>
          <cell r="Y98">
            <v>3.5818101375381199</v>
          </cell>
          <cell r="Z98">
            <v>3.6031993842787302</v>
          </cell>
          <cell r="AA98">
            <v>3.6270240721458</v>
          </cell>
          <cell r="AB98">
            <v>3.6532488745587499</v>
          </cell>
          <cell r="AC98">
            <v>3.6818247283139001</v>
          </cell>
          <cell r="AD98">
            <v>3.71270177670403</v>
          </cell>
          <cell r="AE98">
            <v>3.7458364129544801</v>
          </cell>
          <cell r="AF98">
            <v>3.7811843429656999</v>
          </cell>
          <cell r="AG98">
            <v>3.8186861373029299</v>
          </cell>
          <cell r="AH98">
            <v>3.8582976173707499</v>
          </cell>
          <cell r="AI98">
            <v>3.8999698690289502</v>
          </cell>
          <cell r="AJ98">
            <v>3.94365553489307</v>
          </cell>
          <cell r="AK98">
            <v>3.9893031711643498</v>
          </cell>
          <cell r="AL98">
            <v>4.0368648839672199</v>
          </cell>
          <cell r="AM98">
            <v>4.0862949646520503</v>
          </cell>
          <cell r="AN98">
            <v>4.1375456000788198</v>
          </cell>
          <cell r="AO98">
            <v>4.1905686035882601</v>
          </cell>
          <cell r="AP98">
            <v>4.2453188343783497</v>
          </cell>
        </row>
        <row r="99">
          <cell r="C99" t="str">
            <v>Deansgate</v>
          </cell>
          <cell r="D99" t="str">
            <v>Bloom St</v>
          </cell>
          <cell r="E99" t="str">
            <v>South Manchester GSP</v>
          </cell>
          <cell r="F99">
            <v>20.170000000000002</v>
          </cell>
          <cell r="G99">
            <v>0</v>
          </cell>
          <cell r="H99">
            <v>20.170000000000002</v>
          </cell>
          <cell r="I99">
            <v>14.26</v>
          </cell>
          <cell r="J99">
            <v>16.119349906138101</v>
          </cell>
          <cell r="K99">
            <v>16.461458966189301</v>
          </cell>
          <cell r="L99">
            <v>16.646674288309502</v>
          </cell>
          <cell r="M99">
            <v>16.8474215568354</v>
          </cell>
          <cell r="N99">
            <v>17.085485126503499</v>
          </cell>
          <cell r="O99">
            <v>17.285911121074399</v>
          </cell>
          <cell r="P99">
            <v>17.479708085193302</v>
          </cell>
          <cell r="Q99">
            <v>17.664443095083001</v>
          </cell>
          <cell r="R99">
            <v>17.848154795355399</v>
          </cell>
          <cell r="S99">
            <v>18.025426172153299</v>
          </cell>
          <cell r="T99">
            <v>18.195187989510501</v>
          </cell>
          <cell r="U99">
            <v>18.357568885305898</v>
          </cell>
          <cell r="V99">
            <v>18.528214706329599</v>
          </cell>
          <cell r="W99">
            <v>18.712593331907499</v>
          </cell>
          <cell r="X99">
            <v>18.906814064907401</v>
          </cell>
          <cell r="Y99">
            <v>19.110659768975001</v>
          </cell>
          <cell r="Z99">
            <v>19.324021622834302</v>
          </cell>
          <cell r="AA99">
            <v>19.5470355010685</v>
          </cell>
          <cell r="AB99">
            <v>19.780013369966301</v>
          </cell>
          <cell r="AC99">
            <v>20.0229144688691</v>
          </cell>
          <cell r="AD99">
            <v>20.275799067190199</v>
          </cell>
          <cell r="AE99">
            <v>20.5388277816669</v>
          </cell>
          <cell r="AF99">
            <v>20.812194283654598</v>
          </cell>
          <cell r="AG99">
            <v>21.096278564528699</v>
          </cell>
          <cell r="AH99">
            <v>21.3911821524465</v>
          </cell>
          <cell r="AI99">
            <v>21.6969537557633</v>
          </cell>
          <cell r="AJ99">
            <v>22.0136552241446</v>
          </cell>
          <cell r="AK99">
            <v>22.3413336691832</v>
          </cell>
          <cell r="AL99">
            <v>22.695741779420299</v>
          </cell>
          <cell r="AM99">
            <v>23.0649916994943</v>
          </cell>
          <cell r="AN99">
            <v>23.446078653051799</v>
          </cell>
          <cell r="AO99">
            <v>23.839034605000201</v>
          </cell>
          <cell r="AP99">
            <v>24.243935238540701</v>
          </cell>
        </row>
        <row r="100">
          <cell r="C100" t="str">
            <v>Denton East</v>
          </cell>
          <cell r="D100" t="str">
            <v>Droylsden</v>
          </cell>
          <cell r="E100" t="str">
            <v>Stalybridge GSP</v>
          </cell>
          <cell r="F100">
            <v>22.863</v>
          </cell>
          <cell r="G100">
            <v>9.4500000000000001E-2</v>
          </cell>
          <cell r="H100">
            <v>22.9575</v>
          </cell>
          <cell r="I100">
            <v>13.18</v>
          </cell>
          <cell r="J100">
            <v>13.135379097706</v>
          </cell>
          <cell r="K100">
            <v>13.111594672153901</v>
          </cell>
          <cell r="L100">
            <v>13.123234136034499</v>
          </cell>
          <cell r="M100">
            <v>13.156800092732899</v>
          </cell>
          <cell r="N100">
            <v>13.2037791733162</v>
          </cell>
          <cell r="O100">
            <v>13.2513888204374</v>
          </cell>
          <cell r="P100">
            <v>13.315177231001501</v>
          </cell>
          <cell r="Q100">
            <v>13.387137380236</v>
          </cell>
          <cell r="R100">
            <v>13.4830081446409</v>
          </cell>
          <cell r="S100">
            <v>13.596274363752199</v>
          </cell>
          <cell r="T100">
            <v>13.722946350346</v>
          </cell>
          <cell r="U100">
            <v>13.8729959474592</v>
          </cell>
          <cell r="V100">
            <v>14.0549064964313</v>
          </cell>
          <cell r="W100">
            <v>14.2750720568042</v>
          </cell>
          <cell r="X100">
            <v>14.4894327298503</v>
          </cell>
          <cell r="Y100">
            <v>14.6998157828952</v>
          </cell>
          <cell r="Z100">
            <v>14.8972352179458</v>
          </cell>
          <cell r="AA100">
            <v>15.082528921983901</v>
          </cell>
          <cell r="AB100">
            <v>15.2647463141338</v>
          </cell>
          <cell r="AC100">
            <v>15.434548447112</v>
          </cell>
          <cell r="AD100">
            <v>15.5916762683781</v>
          </cell>
          <cell r="AE100">
            <v>15.7398267806026</v>
          </cell>
          <cell r="AF100">
            <v>15.8838087541706</v>
          </cell>
          <cell r="AG100">
            <v>16.000214610839802</v>
          </cell>
          <cell r="AH100">
            <v>16.106723364785701</v>
          </cell>
          <cell r="AI100">
            <v>16.1971120495473</v>
          </cell>
          <cell r="AJ100">
            <v>16.273630072511398</v>
          </cell>
          <cell r="AK100">
            <v>16.334834419962299</v>
          </cell>
          <cell r="AL100">
            <v>16.3879807071906</v>
          </cell>
          <cell r="AM100">
            <v>16.4321345061744</v>
          </cell>
          <cell r="AN100">
            <v>16.468052253135401</v>
          </cell>
          <cell r="AO100">
            <v>16.4959619890586</v>
          </cell>
          <cell r="AP100">
            <v>16.518377203618201</v>
          </cell>
        </row>
        <row r="101">
          <cell r="C101" t="str">
            <v>Denton West</v>
          </cell>
          <cell r="D101" t="str">
            <v>Droylsden</v>
          </cell>
          <cell r="E101" t="str">
            <v>Stalybridge GSP</v>
          </cell>
          <cell r="F101">
            <v>22.863</v>
          </cell>
          <cell r="G101">
            <v>0</v>
          </cell>
          <cell r="H101">
            <v>22.863</v>
          </cell>
          <cell r="I101">
            <v>14.71</v>
          </cell>
          <cell r="J101">
            <v>14.9364867669732</v>
          </cell>
          <cell r="K101">
            <v>14.997080961153101</v>
          </cell>
          <cell r="L101">
            <v>15.068407866559101</v>
          </cell>
          <cell r="M101">
            <v>15.1549737609056</v>
          </cell>
          <cell r="N101">
            <v>15.2590439284429</v>
          </cell>
          <cell r="O101">
            <v>15.356763726094799</v>
          </cell>
          <cell r="P101">
            <v>15.466921790313901</v>
          </cell>
          <cell r="Q101">
            <v>15.584905938602301</v>
          </cell>
          <cell r="R101">
            <v>15.7213993231221</v>
          </cell>
          <cell r="S101">
            <v>15.870603377885701</v>
          </cell>
          <cell r="T101">
            <v>16.029831930521699</v>
          </cell>
          <cell r="U101">
            <v>16.206668824911699</v>
          </cell>
          <cell r="V101">
            <v>16.407535638268602</v>
          </cell>
          <cell r="W101">
            <v>16.615559829559199</v>
          </cell>
          <cell r="X101">
            <v>16.821657514519298</v>
          </cell>
          <cell r="Y101">
            <v>17.025057054252901</v>
          </cell>
          <cell r="Z101">
            <v>17.220697365175798</v>
          </cell>
          <cell r="AA101">
            <v>17.410102336763401</v>
          </cell>
          <cell r="AB101">
            <v>17.600026800403999</v>
          </cell>
          <cell r="AC101">
            <v>17.784724679901998</v>
          </cell>
          <cell r="AD101">
            <v>17.9621989300643</v>
          </cell>
          <cell r="AE101">
            <v>18.135794430089899</v>
          </cell>
          <cell r="AF101">
            <v>18.308634970608999</v>
          </cell>
          <cell r="AG101">
            <v>18.460822704209701</v>
          </cell>
          <cell r="AH101">
            <v>18.599815311401098</v>
          </cell>
          <cell r="AI101">
            <v>18.7267919892255</v>
          </cell>
          <cell r="AJ101">
            <v>18.8438757744231</v>
          </cell>
          <cell r="AK101">
            <v>18.9473844569875</v>
          </cell>
          <cell r="AL101">
            <v>19.0380787546191</v>
          </cell>
          <cell r="AM101">
            <v>19.122300452563799</v>
          </cell>
          <cell r="AN101">
            <v>19.2044357068281</v>
          </cell>
          <cell r="AO101">
            <v>19.293026381429399</v>
          </cell>
          <cell r="AP101">
            <v>19.3781360543509</v>
          </cell>
        </row>
        <row r="102">
          <cell r="C102" t="str">
            <v>Dickinson St</v>
          </cell>
          <cell r="D102" t="str">
            <v>Bloom St</v>
          </cell>
          <cell r="E102" t="str">
            <v>South Manchester GSP</v>
          </cell>
          <cell r="F102">
            <v>31.5</v>
          </cell>
          <cell r="G102">
            <v>0</v>
          </cell>
          <cell r="H102">
            <v>31.5</v>
          </cell>
          <cell r="I102">
            <v>25.26</v>
          </cell>
          <cell r="J102">
            <v>29.1435633345287</v>
          </cell>
          <cell r="K102">
            <v>29.806519258946999</v>
          </cell>
          <cell r="L102">
            <v>30.126731403394999</v>
          </cell>
          <cell r="M102">
            <v>30.4705650356387</v>
          </cell>
          <cell r="N102">
            <v>30.877055104258201</v>
          </cell>
          <cell r="O102">
            <v>31.2177191579453</v>
          </cell>
          <cell r="P102">
            <v>31.547265292505099</v>
          </cell>
          <cell r="Q102">
            <v>31.861952498870501</v>
          </cell>
          <cell r="R102">
            <v>32.174608936210703</v>
          </cell>
          <cell r="S102">
            <v>32.475252767194704</v>
          </cell>
          <cell r="T102">
            <v>32.761947119076197</v>
          </cell>
          <cell r="U102">
            <v>33.034582601637297</v>
          </cell>
          <cell r="V102">
            <v>33.296725057192504</v>
          </cell>
          <cell r="W102">
            <v>33.5369672762208</v>
          </cell>
          <cell r="X102">
            <v>33.782708650213898</v>
          </cell>
          <cell r="Y102">
            <v>34.033128040517802</v>
          </cell>
          <cell r="Z102">
            <v>34.288183197316997</v>
          </cell>
          <cell r="AA102">
            <v>34.5483268845976</v>
          </cell>
          <cell r="AB102">
            <v>34.814324693487102</v>
          </cell>
          <cell r="AC102">
            <v>35.085855613637499</v>
          </cell>
          <cell r="AD102">
            <v>35.361975728210197</v>
          </cell>
          <cell r="AE102">
            <v>35.642869149325897</v>
          </cell>
          <cell r="AF102">
            <v>35.929623401076398</v>
          </cell>
          <cell r="AG102">
            <v>36.220681417804599</v>
          </cell>
          <cell r="AH102">
            <v>36.5164563511604</v>
          </cell>
          <cell r="AI102">
            <v>36.816893475949598</v>
          </cell>
          <cell r="AJ102">
            <v>37.1219989696909</v>
          </cell>
          <cell r="AK102">
            <v>37.431173723380802</v>
          </cell>
          <cell r="AL102">
            <v>37.743543387465401</v>
          </cell>
          <cell r="AM102">
            <v>38.060718429042403</v>
          </cell>
          <cell r="AN102">
            <v>38.382723337561103</v>
          </cell>
          <cell r="AO102">
            <v>38.7094754987369</v>
          </cell>
          <cell r="AP102">
            <v>39.041157339912601</v>
          </cell>
        </row>
        <row r="103">
          <cell r="C103" t="str">
            <v>Didsbury</v>
          </cell>
          <cell r="D103" t="str">
            <v>West Didsbury</v>
          </cell>
          <cell r="E103" t="str">
            <v>South Manchester GSP</v>
          </cell>
          <cell r="F103">
            <v>22.863</v>
          </cell>
          <cell r="G103">
            <v>0</v>
          </cell>
          <cell r="H103">
            <v>22.863</v>
          </cell>
          <cell r="I103">
            <v>16.78</v>
          </cell>
          <cell r="J103">
            <v>16.897573523070101</v>
          </cell>
          <cell r="K103">
            <v>17.029373458205001</v>
          </cell>
          <cell r="L103">
            <v>17.205692076976401</v>
          </cell>
          <cell r="M103">
            <v>17.411543543602502</v>
          </cell>
          <cell r="N103">
            <v>17.6321031602833</v>
          </cell>
          <cell r="O103">
            <v>17.842583336260901</v>
          </cell>
          <cell r="P103">
            <v>18.064241604286899</v>
          </cell>
          <cell r="Q103">
            <v>18.293764602794798</v>
          </cell>
          <cell r="R103">
            <v>18.554217339904799</v>
          </cell>
          <cell r="S103">
            <v>18.830585181766001</v>
          </cell>
          <cell r="T103">
            <v>19.1140062260645</v>
          </cell>
          <cell r="U103">
            <v>19.4161194870602</v>
          </cell>
          <cell r="V103">
            <v>19.754981285768</v>
          </cell>
          <cell r="W103">
            <v>20.118563394131701</v>
          </cell>
          <cell r="X103">
            <v>20.478164009619299</v>
          </cell>
          <cell r="Y103">
            <v>20.829112018709498</v>
          </cell>
          <cell r="Z103">
            <v>21.164387637257601</v>
          </cell>
          <cell r="AA103">
            <v>21.4865600515942</v>
          </cell>
          <cell r="AB103">
            <v>21.805629789248499</v>
          </cell>
          <cell r="AC103">
            <v>22.114327827663899</v>
          </cell>
          <cell r="AD103">
            <v>22.4091701673355</v>
          </cell>
          <cell r="AE103">
            <v>22.695847032681701</v>
          </cell>
          <cell r="AF103">
            <v>22.978435884443002</v>
          </cell>
          <cell r="AG103">
            <v>23.234792635570098</v>
          </cell>
          <cell r="AH103">
            <v>23.474816561947002</v>
          </cell>
          <cell r="AI103">
            <v>23.700065474504399</v>
          </cell>
          <cell r="AJ103">
            <v>23.913091067052399</v>
          </cell>
          <cell r="AK103">
            <v>24.105019786011798</v>
          </cell>
          <cell r="AL103">
            <v>24.2671640721377</v>
          </cell>
          <cell r="AM103">
            <v>24.4206269015808</v>
          </cell>
          <cell r="AN103">
            <v>24.566261384761098</v>
          </cell>
          <cell r="AO103">
            <v>24.7045289451058</v>
          </cell>
          <cell r="AP103">
            <v>24.837996147447399</v>
          </cell>
        </row>
        <row r="104">
          <cell r="C104" t="str">
            <v>Dodgson Rd</v>
          </cell>
          <cell r="D104" t="str">
            <v>Preston East</v>
          </cell>
          <cell r="E104" t="str">
            <v>Penwortham East GSP / Rochdale SGT 1 GROUP</v>
          </cell>
          <cell r="F104">
            <v>22.863</v>
          </cell>
          <cell r="G104">
            <v>0</v>
          </cell>
          <cell r="H104">
            <v>22.863</v>
          </cell>
          <cell r="I104">
            <v>7.73</v>
          </cell>
          <cell r="J104">
            <v>7.7894859895885302</v>
          </cell>
          <cell r="K104">
            <v>7.7641546914245501</v>
          </cell>
          <cell r="L104">
            <v>7.7433593926039004</v>
          </cell>
          <cell r="M104">
            <v>7.7494415294407704</v>
          </cell>
          <cell r="N104">
            <v>7.7919862763309302</v>
          </cell>
          <cell r="O104">
            <v>7.8340992144398003</v>
          </cell>
          <cell r="P104">
            <v>7.88621235874382</v>
          </cell>
          <cell r="Q104">
            <v>7.9440291006175201</v>
          </cell>
          <cell r="R104">
            <v>8.0168690851441404</v>
          </cell>
          <cell r="S104">
            <v>8.1002755312726293</v>
          </cell>
          <cell r="T104">
            <v>8.1904955648194093</v>
          </cell>
          <cell r="U104">
            <v>8.2926842792352708</v>
          </cell>
          <cell r="V104">
            <v>8.4107878161097798</v>
          </cell>
          <cell r="W104">
            <v>8.5333379760674095</v>
          </cell>
          <cell r="X104">
            <v>8.6525501774795508</v>
          </cell>
          <cell r="Y104">
            <v>8.7699202619659005</v>
          </cell>
          <cell r="Z104">
            <v>8.8810868804899101</v>
          </cell>
          <cell r="AA104">
            <v>8.9853472084655692</v>
          </cell>
          <cell r="AB104">
            <v>9.0896709023541096</v>
          </cell>
          <cell r="AC104">
            <v>9.1884701537179492</v>
          </cell>
          <cell r="AD104">
            <v>9.28168731322409</v>
          </cell>
          <cell r="AE104">
            <v>9.3705131656484308</v>
          </cell>
          <cell r="AF104">
            <v>9.4568642681039599</v>
          </cell>
          <cell r="AG104">
            <v>9.5288653563436405</v>
          </cell>
          <cell r="AH104">
            <v>9.5917472139818294</v>
          </cell>
          <cell r="AI104">
            <v>9.6462257433250702</v>
          </cell>
          <cell r="AJ104">
            <v>9.69348403295478</v>
          </cell>
          <cell r="AK104">
            <v>9.7329042829351398</v>
          </cell>
          <cell r="AL104">
            <v>9.7711769781565998</v>
          </cell>
          <cell r="AM104">
            <v>9.8080354405126204</v>
          </cell>
          <cell r="AN104">
            <v>9.84118632418995</v>
          </cell>
          <cell r="AO104">
            <v>9.8707639556871705</v>
          </cell>
          <cell r="AP104">
            <v>9.8980481549264798</v>
          </cell>
        </row>
        <row r="105">
          <cell r="C105" t="str">
            <v>Douglas St</v>
          </cell>
          <cell r="D105" t="str">
            <v>Ribble</v>
          </cell>
          <cell r="E105" t="str">
            <v>Penwortham East GSP / Rochdale SGT 1 GROUP</v>
          </cell>
          <cell r="F105">
            <v>20.84</v>
          </cell>
          <cell r="G105">
            <v>1.26</v>
          </cell>
          <cell r="H105">
            <v>22.1</v>
          </cell>
          <cell r="I105">
            <v>14.76</v>
          </cell>
          <cell r="J105">
            <v>14.9518218431503</v>
          </cell>
          <cell r="K105">
            <v>14.8835934869039</v>
          </cell>
          <cell r="L105">
            <v>14.8092465913374</v>
          </cell>
          <cell r="M105">
            <v>14.7535138090158</v>
          </cell>
          <cell r="N105">
            <v>14.7519560358094</v>
          </cell>
          <cell r="O105">
            <v>14.7371455524558</v>
          </cell>
          <cell r="P105">
            <v>14.7274392329359</v>
          </cell>
          <cell r="Q105">
            <v>14.719042390452399</v>
          </cell>
          <cell r="R105">
            <v>14.723553741007199</v>
          </cell>
          <cell r="S105">
            <v>14.734685112766901</v>
          </cell>
          <cell r="T105">
            <v>14.749748650065101</v>
          </cell>
          <cell r="U105">
            <v>14.7720758164962</v>
          </cell>
          <cell r="V105">
            <v>14.804843330011</v>
          </cell>
          <cell r="W105">
            <v>14.8294882733181</v>
          </cell>
          <cell r="X105">
            <v>14.8541214311511</v>
          </cell>
          <cell r="Y105">
            <v>14.880004563103499</v>
          </cell>
          <cell r="Z105">
            <v>14.9044560722096</v>
          </cell>
          <cell r="AA105">
            <v>14.927028985075401</v>
          </cell>
          <cell r="AB105">
            <v>14.952136283819099</v>
          </cell>
          <cell r="AC105">
            <v>14.976403660714899</v>
          </cell>
          <cell r="AD105">
            <v>14.999772322115501</v>
          </cell>
          <cell r="AE105">
            <v>15.022716085037899</v>
          </cell>
          <cell r="AF105">
            <v>15.0466957283707</v>
          </cell>
          <cell r="AG105">
            <v>15.0655889863149</v>
          </cell>
          <cell r="AH105">
            <v>15.082137622884</v>
          </cell>
          <cell r="AI105">
            <v>15.096695301964701</v>
          </cell>
          <cell r="AJ105">
            <v>15.109696651535</v>
          </cell>
          <cell r="AK105">
            <v>15.120616319507601</v>
          </cell>
          <cell r="AL105">
            <v>15.1311947598863</v>
          </cell>
          <cell r="AM105">
            <v>15.141428664996299</v>
          </cell>
          <cell r="AN105">
            <v>15.151390260340399</v>
          </cell>
          <cell r="AO105">
            <v>15.1611645496734</v>
          </cell>
          <cell r="AP105">
            <v>15.1713857976144</v>
          </cell>
        </row>
        <row r="106">
          <cell r="C106" t="str">
            <v>Droylsden East</v>
          </cell>
          <cell r="D106" t="str">
            <v>Droylsden</v>
          </cell>
          <cell r="E106" t="str">
            <v>Stalybridge GSP</v>
          </cell>
          <cell r="F106">
            <v>19.62</v>
          </cell>
          <cell r="G106">
            <v>0</v>
          </cell>
          <cell r="H106">
            <v>19.62</v>
          </cell>
          <cell r="I106">
            <v>17.3</v>
          </cell>
          <cell r="J106">
            <v>17.649047855550499</v>
          </cell>
          <cell r="K106">
            <v>17.662909502333001</v>
          </cell>
          <cell r="L106">
            <v>17.678004960999498</v>
          </cell>
          <cell r="M106">
            <v>17.718842867258498</v>
          </cell>
          <cell r="N106">
            <v>17.779154483068101</v>
          </cell>
          <cell r="O106">
            <v>17.838100396059701</v>
          </cell>
          <cell r="P106">
            <v>17.9166419346003</v>
          </cell>
          <cell r="Q106">
            <v>18.006238608037499</v>
          </cell>
          <cell r="R106">
            <v>18.123470788024601</v>
          </cell>
          <cell r="S106">
            <v>18.261815522316901</v>
          </cell>
          <cell r="T106">
            <v>18.416515975242401</v>
          </cell>
          <cell r="U106">
            <v>18.599731379827301</v>
          </cell>
          <cell r="V106">
            <v>18.8178527117642</v>
          </cell>
          <cell r="W106">
            <v>19.058600463656699</v>
          </cell>
          <cell r="X106">
            <v>19.295146532533099</v>
          </cell>
          <cell r="Y106">
            <v>19.529343586561701</v>
          </cell>
          <cell r="Z106">
            <v>19.751776296089002</v>
          </cell>
          <cell r="AA106">
            <v>19.963638838790299</v>
          </cell>
          <cell r="AB106">
            <v>20.1748090264566</v>
          </cell>
          <cell r="AC106">
            <v>20.375148562333401</v>
          </cell>
          <cell r="AD106">
            <v>20.563831939951399</v>
          </cell>
          <cell r="AE106">
            <v>20.745069692676001</v>
          </cell>
          <cell r="AF106">
            <v>20.924186482299699</v>
          </cell>
          <cell r="AG106">
            <v>21.071558109492599</v>
          </cell>
          <cell r="AH106">
            <v>21.198473269493402</v>
          </cell>
          <cell r="AI106">
            <v>21.306491236633299</v>
          </cell>
          <cell r="AJ106">
            <v>21.398616997671301</v>
          </cell>
          <cell r="AK106">
            <v>21.472315477258299</v>
          </cell>
          <cell r="AL106">
            <v>21.5349216878097</v>
          </cell>
          <cell r="AM106">
            <v>21.587001630121499</v>
          </cell>
          <cell r="AN106">
            <v>21.6294750583391</v>
          </cell>
          <cell r="AO106">
            <v>21.662772944512302</v>
          </cell>
          <cell r="AP106">
            <v>21.689776452361201</v>
          </cell>
        </row>
        <row r="107">
          <cell r="C107" t="str">
            <v>Dukinfield</v>
          </cell>
          <cell r="D107" t="str">
            <v>Hyde</v>
          </cell>
          <cell r="E107" t="str">
            <v>Stalybridge GSP</v>
          </cell>
          <cell r="F107">
            <v>22.863</v>
          </cell>
          <cell r="G107">
            <v>0.39689999999999998</v>
          </cell>
          <cell r="H107">
            <v>23.259899999999998</v>
          </cell>
          <cell r="I107">
            <v>12.44</v>
          </cell>
          <cell r="J107">
            <v>12.4958228716549</v>
          </cell>
          <cell r="K107">
            <v>12.4964675077133</v>
          </cell>
          <cell r="L107">
            <v>12.477617651737299</v>
          </cell>
          <cell r="M107">
            <v>12.481108213141299</v>
          </cell>
          <cell r="N107">
            <v>12.4814639551265</v>
          </cell>
          <cell r="O107">
            <v>12.4904740046362</v>
          </cell>
          <cell r="P107">
            <v>12.498646403899199</v>
          </cell>
          <cell r="Q107">
            <v>12.5060917487819</v>
          </cell>
          <cell r="R107">
            <v>12.512909047712199</v>
          </cell>
          <cell r="S107">
            <v>12.5291865903462</v>
          </cell>
          <cell r="T107">
            <v>12.5550027353675</v>
          </cell>
          <cell r="U107">
            <v>12.5804266226378</v>
          </cell>
          <cell r="V107">
            <v>12.605518830566</v>
          </cell>
          <cell r="W107">
            <v>12.637277959529801</v>
          </cell>
          <cell r="X107">
            <v>12.6658729769219</v>
          </cell>
          <cell r="Y107">
            <v>12.691462430048499</v>
          </cell>
          <cell r="Z107">
            <v>12.7241952482768</v>
          </cell>
          <cell r="AA107">
            <v>12.744211473445</v>
          </cell>
          <cell r="AB107">
            <v>12.771642926361899</v>
          </cell>
          <cell r="AC107">
            <v>12.796613815916899</v>
          </cell>
          <cell r="AD107">
            <v>12.819241292105101</v>
          </cell>
          <cell r="AE107">
            <v>12.839635952097501</v>
          </cell>
          <cell r="AF107">
            <v>12.867902304572601</v>
          </cell>
          <cell r="AG107">
            <v>12.9241391949205</v>
          </cell>
          <cell r="AH107">
            <v>12.9684401965334</v>
          </cell>
          <cell r="AI107">
            <v>13.010893966881</v>
          </cell>
          <cell r="AJ107">
            <v>13.041584581412501</v>
          </cell>
          <cell r="AK107">
            <v>13.0805918322419</v>
          </cell>
          <cell r="AL107">
            <v>13.1079915124865</v>
          </cell>
          <cell r="AM107">
            <v>13.133855673215001</v>
          </cell>
          <cell r="AN107">
            <v>13.1582528608307</v>
          </cell>
          <cell r="AO107">
            <v>13.1712483414115</v>
          </cell>
          <cell r="AP107">
            <v>13.1929043041821</v>
          </cell>
        </row>
        <row r="108">
          <cell r="C108" t="str">
            <v>Dumers Lane</v>
          </cell>
          <cell r="D108" t="str">
            <v>Bury</v>
          </cell>
          <cell r="E108" t="str">
            <v>Kearsley 132 GSP</v>
          </cell>
          <cell r="F108">
            <v>20.5</v>
          </cell>
          <cell r="G108">
            <v>0.67032000000000003</v>
          </cell>
          <cell r="H108">
            <v>21.17032</v>
          </cell>
          <cell r="I108">
            <v>11.78</v>
          </cell>
          <cell r="J108">
            <v>11.8257868543346</v>
          </cell>
          <cell r="K108">
            <v>11.8795630914227</v>
          </cell>
          <cell r="L108">
            <v>11.9517820968937</v>
          </cell>
          <cell r="M108">
            <v>12.032645015867599</v>
          </cell>
          <cell r="N108">
            <v>12.1327050198151</v>
          </cell>
          <cell r="O108">
            <v>12.2131015773101</v>
          </cell>
          <cell r="P108">
            <v>12.291423177306701</v>
          </cell>
          <cell r="Q108">
            <v>12.3642921178111</v>
          </cell>
          <cell r="R108">
            <v>12.4407117017999</v>
          </cell>
          <cell r="S108">
            <v>12.534778696518901</v>
          </cell>
          <cell r="T108">
            <v>12.663257065729301</v>
          </cell>
          <cell r="U108">
            <v>12.797491087722699</v>
          </cell>
          <cell r="V108">
            <v>12.941368883879701</v>
          </cell>
          <cell r="W108">
            <v>13.081416563152899</v>
          </cell>
          <cell r="X108">
            <v>13.215958690885</v>
          </cell>
          <cell r="Y108">
            <v>13.346423208245801</v>
          </cell>
          <cell r="Z108">
            <v>13.468859093855301</v>
          </cell>
          <cell r="AA108">
            <v>13.5838508294764</v>
          </cell>
          <cell r="AB108">
            <v>13.694835232147099</v>
          </cell>
          <cell r="AC108">
            <v>13.798890772099099</v>
          </cell>
          <cell r="AD108">
            <v>13.8961475597676</v>
          </cell>
          <cell r="AE108">
            <v>13.9891274978322</v>
          </cell>
          <cell r="AF108">
            <v>14.079074749706001</v>
          </cell>
          <cell r="AG108">
            <v>14.159975895312201</v>
          </cell>
          <cell r="AH108">
            <v>14.2350930217507</v>
          </cell>
          <cell r="AI108">
            <v>14.3050067127809</v>
          </cell>
          <cell r="AJ108">
            <v>14.3702768061119</v>
          </cell>
          <cell r="AK108">
            <v>14.431297374879801</v>
          </cell>
          <cell r="AL108">
            <v>14.4919983021818</v>
          </cell>
          <cell r="AM108">
            <v>14.5500832457894</v>
          </cell>
          <cell r="AN108">
            <v>14.6058236559489</v>
          </cell>
          <cell r="AO108">
            <v>14.6594614604452</v>
          </cell>
          <cell r="AP108">
            <v>14.752189649192699</v>
          </cell>
        </row>
        <row r="109">
          <cell r="C109" t="str">
            <v>Dumplington</v>
          </cell>
          <cell r="D109" t="str">
            <v>Barton</v>
          </cell>
          <cell r="E109" t="str">
            <v>Carrington ENWL SGTs 1B 2B 4 7</v>
          </cell>
          <cell r="F109">
            <v>34</v>
          </cell>
          <cell r="G109">
            <v>0</v>
          </cell>
          <cell r="H109">
            <v>34</v>
          </cell>
          <cell r="I109">
            <v>19.07</v>
          </cell>
          <cell r="J109">
            <v>22.066569033500699</v>
          </cell>
          <cell r="K109">
            <v>22.474388402006799</v>
          </cell>
          <cell r="L109">
            <v>22.603777496297099</v>
          </cell>
          <cell r="M109">
            <v>22.7470229838199</v>
          </cell>
          <cell r="N109">
            <v>22.9344444020909</v>
          </cell>
          <cell r="O109">
            <v>23.0831576969378</v>
          </cell>
          <cell r="P109">
            <v>23.228490602143999</v>
          </cell>
          <cell r="Q109">
            <v>23.369133863316801</v>
          </cell>
          <cell r="R109">
            <v>23.509097307830299</v>
          </cell>
          <cell r="S109">
            <v>23.645680812787699</v>
          </cell>
          <cell r="T109">
            <v>23.778562058910701</v>
          </cell>
          <cell r="U109">
            <v>23.907457058156702</v>
          </cell>
          <cell r="V109">
            <v>24.032970307162799</v>
          </cell>
          <cell r="W109">
            <v>24.139674268738101</v>
          </cell>
          <cell r="X109">
            <v>24.254377193031502</v>
          </cell>
          <cell r="Y109">
            <v>24.3769597256649</v>
          </cell>
          <cell r="Z109">
            <v>24.507318465486701</v>
          </cell>
          <cell r="AA109">
            <v>24.6454048262725</v>
          </cell>
          <cell r="AB109">
            <v>24.7912046600072</v>
          </cell>
          <cell r="AC109">
            <v>24.944651412939599</v>
          </cell>
          <cell r="AD109">
            <v>25.105713808908199</v>
          </cell>
          <cell r="AE109">
            <v>25.2743653891687</v>
          </cell>
          <cell r="AF109">
            <v>25.450576251003799</v>
          </cell>
          <cell r="AG109">
            <v>25.634428596911</v>
          </cell>
          <cell r="AH109">
            <v>25.825885356336599</v>
          </cell>
          <cell r="AI109">
            <v>26.024911487336698</v>
          </cell>
          <cell r="AJ109">
            <v>26.231470622169699</v>
          </cell>
          <cell r="AK109">
            <v>26.445529729944202</v>
          </cell>
          <cell r="AL109">
            <v>26.667055970399499</v>
          </cell>
          <cell r="AM109">
            <v>26.896016255870901</v>
          </cell>
          <cell r="AN109">
            <v>27.132594088210102</v>
          </cell>
          <cell r="AO109">
            <v>27.377518328262401</v>
          </cell>
          <cell r="AP109">
            <v>27.6298204258098</v>
          </cell>
        </row>
        <row r="110">
          <cell r="C110" t="str">
            <v>Eastlands</v>
          </cell>
          <cell r="D110" t="str">
            <v>Stuart St</v>
          </cell>
          <cell r="E110" t="str">
            <v>Stalybridge GSP</v>
          </cell>
          <cell r="F110">
            <v>22.863</v>
          </cell>
          <cell r="G110">
            <v>0</v>
          </cell>
          <cell r="H110">
            <v>22.863</v>
          </cell>
          <cell r="I110">
            <v>10.7</v>
          </cell>
          <cell r="J110">
            <v>11.915922075266399</v>
          </cell>
          <cell r="K110">
            <v>12.1407374482087</v>
          </cell>
          <cell r="L110">
            <v>12.2684586022025</v>
          </cell>
          <cell r="M110">
            <v>12.408193422238501</v>
          </cell>
          <cell r="N110">
            <v>12.5688532504309</v>
          </cell>
          <cell r="O110">
            <v>12.7094111262035</v>
          </cell>
          <cell r="P110">
            <v>12.8503091836631</v>
          </cell>
          <cell r="Q110">
            <v>12.990523543373699</v>
          </cell>
          <cell r="R110">
            <v>13.1345866303846</v>
          </cell>
          <cell r="S110">
            <v>13.2782544863891</v>
          </cell>
          <cell r="T110">
            <v>13.4193346586228</v>
          </cell>
          <cell r="U110">
            <v>13.560107557443599</v>
          </cell>
          <cell r="V110">
            <v>13.7046376127846</v>
          </cell>
          <cell r="W110">
            <v>13.854356211771499</v>
          </cell>
          <cell r="X110">
            <v>14.005953586104701</v>
          </cell>
          <cell r="Y110">
            <v>14.1577584163882</v>
          </cell>
          <cell r="Z110">
            <v>14.3079645535392</v>
          </cell>
          <cell r="AA110">
            <v>14.4571696939467</v>
          </cell>
          <cell r="AB110">
            <v>14.6082285084881</v>
          </cell>
          <cell r="AC110">
            <v>14.7589240320504</v>
          </cell>
          <cell r="AD110">
            <v>14.907843180301199</v>
          </cell>
          <cell r="AE110">
            <v>15.056520161326199</v>
          </cell>
          <cell r="AF110">
            <v>15.206518192318301</v>
          </cell>
          <cell r="AG110">
            <v>15.3502976017422</v>
          </cell>
          <cell r="AH110">
            <v>15.4908900755867</v>
          </cell>
          <cell r="AI110">
            <v>15.6286652691158</v>
          </cell>
          <cell r="AJ110">
            <v>15.764232223276901</v>
          </cell>
          <cell r="AK110">
            <v>15.8971520583453</v>
          </cell>
          <cell r="AL110">
            <v>16.028790362118102</v>
          </cell>
          <cell r="AM110">
            <v>16.159886657608201</v>
          </cell>
          <cell r="AN110">
            <v>16.290395507999399</v>
          </cell>
          <cell r="AO110">
            <v>16.4204872182945</v>
          </cell>
          <cell r="AP110">
            <v>16.551116164272099</v>
          </cell>
        </row>
        <row r="111">
          <cell r="C111" t="str">
            <v>Easton</v>
          </cell>
          <cell r="D111" t="str">
            <v>Spadeadam 11/33kV</v>
          </cell>
          <cell r="E111" t="str">
            <v>Harker ENWL SGTs 1 2 3A 4 / Hutton GSP GROUP</v>
          </cell>
          <cell r="F111">
            <v>1.7</v>
          </cell>
          <cell r="G111">
            <v>3.15E-2</v>
          </cell>
          <cell r="H111">
            <v>1.7315</v>
          </cell>
          <cell r="I111">
            <v>1.77</v>
          </cell>
          <cell r="J111">
            <v>1.78119161595562</v>
          </cell>
          <cell r="K111">
            <v>1.7949653154760601</v>
          </cell>
          <cell r="L111">
            <v>1.81287761768879</v>
          </cell>
          <cell r="M111">
            <v>1.8342561779728599</v>
          </cell>
          <cell r="N111">
            <v>1.85872517054516</v>
          </cell>
          <cell r="O111">
            <v>1.88151992594441</v>
          </cell>
          <cell r="P111">
            <v>1.90513172483243</v>
          </cell>
          <cell r="Q111">
            <v>1.9287231363597901</v>
          </cell>
          <cell r="R111">
            <v>1.95424767878392</v>
          </cell>
          <cell r="S111">
            <v>1.98076472864405</v>
          </cell>
          <cell r="T111">
            <v>2.0082139643982502</v>
          </cell>
          <cell r="U111">
            <v>2.03751602198402</v>
          </cell>
          <cell r="V111">
            <v>2.0690996524758698</v>
          </cell>
          <cell r="W111">
            <v>2.0975264521822798</v>
          </cell>
          <cell r="X111">
            <v>2.12602421185716</v>
          </cell>
          <cell r="Y111">
            <v>2.15353484758448</v>
          </cell>
          <cell r="Z111">
            <v>2.1796969388062601</v>
          </cell>
          <cell r="AA111">
            <v>2.2044880376083298</v>
          </cell>
          <cell r="AB111">
            <v>2.2287460102541199</v>
          </cell>
          <cell r="AC111">
            <v>2.2519135921767801</v>
          </cell>
          <cell r="AD111">
            <v>2.27393380543863</v>
          </cell>
          <cell r="AE111">
            <v>2.2952976150067301</v>
          </cell>
          <cell r="AF111">
            <v>2.3163468643404301</v>
          </cell>
          <cell r="AG111">
            <v>2.3357602901405699</v>
          </cell>
          <cell r="AH111">
            <v>2.35418619198412</v>
          </cell>
          <cell r="AI111">
            <v>2.3717695258697402</v>
          </cell>
          <cell r="AJ111">
            <v>2.3885022484874998</v>
          </cell>
          <cell r="AK111">
            <v>2.4043465061372502</v>
          </cell>
          <cell r="AL111">
            <v>2.4198524383278901</v>
          </cell>
          <cell r="AM111">
            <v>2.4349565664320001</v>
          </cell>
          <cell r="AN111">
            <v>2.4497054826854998</v>
          </cell>
          <cell r="AO111">
            <v>2.4642005408367398</v>
          </cell>
          <cell r="AP111">
            <v>2.4785490870731999</v>
          </cell>
        </row>
        <row r="112">
          <cell r="C112" t="str">
            <v>Egremont</v>
          </cell>
          <cell r="D112" t="str">
            <v>Egremont</v>
          </cell>
          <cell r="E112" t="str">
            <v>Harker ENWL SGTs 1 2 3A 4 / Hutton GSP GROUP</v>
          </cell>
          <cell r="F112">
            <v>15</v>
          </cell>
          <cell r="G112">
            <v>0.16775999999999999</v>
          </cell>
          <cell r="H112">
            <v>15.167759999999999</v>
          </cell>
          <cell r="I112">
            <v>12.38</v>
          </cell>
          <cell r="J112">
            <v>12.506114297182201</v>
          </cell>
          <cell r="K112">
            <v>12.5641321722738</v>
          </cell>
          <cell r="L112">
            <v>12.6566804813455</v>
          </cell>
          <cell r="M112">
            <v>12.783791343558599</v>
          </cell>
          <cell r="N112">
            <v>12.9294206340328</v>
          </cell>
          <cell r="O112">
            <v>13.072314899734099</v>
          </cell>
          <cell r="P112">
            <v>13.224221905727401</v>
          </cell>
          <cell r="Q112">
            <v>13.383887091004601</v>
          </cell>
          <cell r="R112">
            <v>13.5701095462484</v>
          </cell>
          <cell r="S112">
            <v>13.773601894762701</v>
          </cell>
          <cell r="T112">
            <v>13.9898604589238</v>
          </cell>
          <cell r="U112">
            <v>14.2288927204925</v>
          </cell>
          <cell r="V112">
            <v>14.4988906500498</v>
          </cell>
          <cell r="W112">
            <v>14.7657565147514</v>
          </cell>
          <cell r="X112">
            <v>15.0197674016941</v>
          </cell>
          <cell r="Y112">
            <v>15.261984878231599</v>
          </cell>
          <cell r="Z112">
            <v>15.4852446114279</v>
          </cell>
          <cell r="AA112">
            <v>15.6926829149229</v>
          </cell>
          <cell r="AB112">
            <v>15.8972444725533</v>
          </cell>
          <cell r="AC112">
            <v>16.087594469309899</v>
          </cell>
          <cell r="AD112">
            <v>16.2631910948041</v>
          </cell>
          <cell r="AE112">
            <v>16.424617300994001</v>
          </cell>
          <cell r="AF112">
            <v>16.581550021108999</v>
          </cell>
          <cell r="AG112">
            <v>16.712926948721201</v>
          </cell>
          <cell r="AH112">
            <v>16.827619041483299</v>
          </cell>
          <cell r="AI112">
            <v>16.9274446656975</v>
          </cell>
          <cell r="AJ112">
            <v>17.0111367524892</v>
          </cell>
          <cell r="AK112">
            <v>17.084387317709499</v>
          </cell>
          <cell r="AL112">
            <v>17.168828404203001</v>
          </cell>
          <cell r="AM112">
            <v>17.244812576063701</v>
          </cell>
          <cell r="AN112">
            <v>17.312914331069098</v>
          </cell>
          <cell r="AO112">
            <v>17.373853727590799</v>
          </cell>
          <cell r="AP112">
            <v>17.4298193850824</v>
          </cell>
        </row>
        <row r="113">
          <cell r="C113" t="str">
            <v>Embleton</v>
          </cell>
          <cell r="D113" t="str">
            <v>Stainburn &amp; Siddick</v>
          </cell>
          <cell r="E113" t="str">
            <v>Harker ENWL SGTs 1 2 3A 4 / Hutton GSP GROUP</v>
          </cell>
          <cell r="F113">
            <v>15.242000000000001</v>
          </cell>
          <cell r="G113">
            <v>0.12</v>
          </cell>
          <cell r="H113">
            <v>15.362</v>
          </cell>
          <cell r="I113">
            <v>12.05</v>
          </cell>
          <cell r="J113">
            <v>12.5884035436176</v>
          </cell>
          <cell r="K113">
            <v>12.698230653326499</v>
          </cell>
          <cell r="L113">
            <v>12.7846893711492</v>
          </cell>
          <cell r="M113">
            <v>12.8946818881011</v>
          </cell>
          <cell r="N113">
            <v>13.0223028097335</v>
          </cell>
          <cell r="O113">
            <v>13.143667854676799</v>
          </cell>
          <cell r="P113">
            <v>13.2727747040345</v>
          </cell>
          <cell r="Q113">
            <v>13.4031188992069</v>
          </cell>
          <cell r="R113">
            <v>13.548159646407401</v>
          </cell>
          <cell r="S113">
            <v>13.708351109465401</v>
          </cell>
          <cell r="T113">
            <v>13.876623382748701</v>
          </cell>
          <cell r="U113">
            <v>14.0602834730265</v>
          </cell>
          <cell r="V113">
            <v>14.265869436504801</v>
          </cell>
          <cell r="W113">
            <v>14.4561502171015</v>
          </cell>
          <cell r="X113">
            <v>14.640264722063399</v>
          </cell>
          <cell r="Y113">
            <v>14.8282424314169</v>
          </cell>
          <cell r="Z113">
            <v>15.0053918270428</v>
          </cell>
          <cell r="AA113">
            <v>15.171065784823901</v>
          </cell>
          <cell r="AB113">
            <v>15.3336072906092</v>
          </cell>
          <cell r="AC113">
            <v>15.484989445789299</v>
          </cell>
          <cell r="AD113">
            <v>15.6271410863962</v>
          </cell>
          <cell r="AE113">
            <v>15.764129895452999</v>
          </cell>
          <cell r="AF113">
            <v>15.899142145167</v>
          </cell>
          <cell r="AG113">
            <v>16.018901420583799</v>
          </cell>
          <cell r="AH113">
            <v>16.129470872958699</v>
          </cell>
          <cell r="AI113">
            <v>16.232213769410301</v>
          </cell>
          <cell r="AJ113">
            <v>16.3264157293683</v>
          </cell>
          <cell r="AK113">
            <v>16.413110038580399</v>
          </cell>
          <cell r="AL113">
            <v>16.499325615132499</v>
          </cell>
          <cell r="AM113">
            <v>16.581121981487001</v>
          </cell>
          <cell r="AN113">
            <v>16.658723564142299</v>
          </cell>
          <cell r="AO113">
            <v>16.732958439010499</v>
          </cell>
          <cell r="AP113">
            <v>16.804901597565699</v>
          </cell>
        </row>
        <row r="114">
          <cell r="C114" t="str">
            <v>Exchange St</v>
          </cell>
          <cell r="D114" t="str">
            <v>Lower Darwen</v>
          </cell>
          <cell r="E114" t="str">
            <v>Penwortham East GSP / Rochdale SGT 1 GROUP</v>
          </cell>
          <cell r="F114">
            <v>17.5</v>
          </cell>
          <cell r="G114">
            <v>0</v>
          </cell>
          <cell r="H114">
            <v>17.5</v>
          </cell>
          <cell r="I114">
            <v>11.79</v>
          </cell>
          <cell r="J114">
            <v>12.531614537839699</v>
          </cell>
          <cell r="K114">
            <v>12.6626275054972</v>
          </cell>
          <cell r="L114">
            <v>12.7587386813842</v>
          </cell>
          <cell r="M114">
            <v>12.8805940014129</v>
          </cell>
          <cell r="N114">
            <v>13.026082027625099</v>
          </cell>
          <cell r="O114">
            <v>13.1615938362007</v>
          </cell>
          <cell r="P114">
            <v>13.3043284045551</v>
          </cell>
          <cell r="Q114">
            <v>13.4496689926233</v>
          </cell>
          <cell r="R114">
            <v>13.608813789953899</v>
          </cell>
          <cell r="S114">
            <v>13.7804631742737</v>
          </cell>
          <cell r="T114">
            <v>13.9570802148125</v>
          </cell>
          <cell r="U114">
            <v>14.1453040811446</v>
          </cell>
          <cell r="V114">
            <v>14.3529337730384</v>
          </cell>
          <cell r="W114">
            <v>14.560213761896</v>
          </cell>
          <cell r="X114">
            <v>14.764891259390501</v>
          </cell>
          <cell r="Y114">
            <v>14.9662839718389</v>
          </cell>
          <cell r="Z114">
            <v>15.1585480469779</v>
          </cell>
          <cell r="AA114">
            <v>15.3432530760823</v>
          </cell>
          <cell r="AB114">
            <v>15.524348405802501</v>
          </cell>
          <cell r="AC114">
            <v>15.6988494739456</v>
          </cell>
          <cell r="AD114">
            <v>15.8659786870576</v>
          </cell>
          <cell r="AE114">
            <v>16.027840282141302</v>
          </cell>
          <cell r="AF114">
            <v>16.1874219500422</v>
          </cell>
          <cell r="AG114">
            <v>16.332473585376501</v>
          </cell>
          <cell r="AH114">
            <v>16.468881505471401</v>
          </cell>
          <cell r="AI114">
            <v>16.59740152777</v>
          </cell>
          <cell r="AJ114">
            <v>16.719408783301802</v>
          </cell>
          <cell r="AK114">
            <v>16.8343923049285</v>
          </cell>
          <cell r="AL114">
            <v>16.947370854885801</v>
          </cell>
          <cell r="AM114">
            <v>17.0568474172753</v>
          </cell>
          <cell r="AN114">
            <v>17.1632569115182</v>
          </cell>
          <cell r="AO114">
            <v>17.266647084724099</v>
          </cell>
          <cell r="AP114">
            <v>17.368617644435599</v>
          </cell>
        </row>
        <row r="115">
          <cell r="C115" t="str">
            <v>Failsworth</v>
          </cell>
          <cell r="D115" t="str">
            <v>Chadderton</v>
          </cell>
          <cell r="E115" t="str">
            <v>Whitegate GSP</v>
          </cell>
          <cell r="F115">
            <v>22.863</v>
          </cell>
          <cell r="G115">
            <v>1.323</v>
          </cell>
          <cell r="H115">
            <v>24.186</v>
          </cell>
          <cell r="I115">
            <v>13.95</v>
          </cell>
          <cell r="J115">
            <v>14.5272560315034</v>
          </cell>
          <cell r="K115">
            <v>14.6738238365374</v>
          </cell>
          <cell r="L115">
            <v>14.810658608585801</v>
          </cell>
          <cell r="M115">
            <v>14.9704214355279</v>
          </cell>
          <cell r="N115">
            <v>15.155952660828101</v>
          </cell>
          <cell r="O115">
            <v>15.333332672574</v>
          </cell>
          <cell r="P115">
            <v>15.521762331273001</v>
          </cell>
          <cell r="Q115">
            <v>15.718105355115799</v>
          </cell>
          <cell r="R115">
            <v>15.933985921556401</v>
          </cell>
          <cell r="S115">
            <v>16.164994879509202</v>
          </cell>
          <cell r="T115">
            <v>16.406965401984099</v>
          </cell>
          <cell r="U115">
            <v>16.666176444642499</v>
          </cell>
          <cell r="V115">
            <v>16.950222847305199</v>
          </cell>
          <cell r="W115">
            <v>17.243821692888101</v>
          </cell>
          <cell r="X115">
            <v>17.536261106110999</v>
          </cell>
          <cell r="Y115">
            <v>17.829367850783601</v>
          </cell>
          <cell r="Z115">
            <v>18.116957738879801</v>
          </cell>
          <cell r="AA115">
            <v>18.3998297025345</v>
          </cell>
          <cell r="AB115">
            <v>18.684046018277499</v>
          </cell>
          <cell r="AC115">
            <v>18.964276694016199</v>
          </cell>
          <cell r="AD115">
            <v>19.240211510891299</v>
          </cell>
          <cell r="AE115">
            <v>19.513894317448599</v>
          </cell>
          <cell r="AF115">
            <v>19.790117057945501</v>
          </cell>
          <cell r="AG115">
            <v>20.0487675067026</v>
          </cell>
          <cell r="AH115">
            <v>20.2975700412759</v>
          </cell>
          <cell r="AI115">
            <v>20.537559539586798</v>
          </cell>
          <cell r="AJ115">
            <v>20.770636571375199</v>
          </cell>
          <cell r="AK115">
            <v>20.9955729619283</v>
          </cell>
          <cell r="AL115">
            <v>21.218665655609399</v>
          </cell>
          <cell r="AM115">
            <v>21.4386456248195</v>
          </cell>
          <cell r="AN115">
            <v>21.656118827844601</v>
          </cell>
          <cell r="AO115">
            <v>21.871333059840399</v>
          </cell>
          <cell r="AP115">
            <v>22.086286465857398</v>
          </cell>
        </row>
        <row r="116">
          <cell r="C116" t="str">
            <v>Fallowfield</v>
          </cell>
          <cell r="D116" t="str">
            <v>West Didsbury</v>
          </cell>
          <cell r="E116" t="str">
            <v>South Manchester GSP</v>
          </cell>
          <cell r="F116">
            <v>22.863</v>
          </cell>
          <cell r="G116">
            <v>0</v>
          </cell>
          <cell r="H116">
            <v>22.863</v>
          </cell>
          <cell r="I116">
            <v>17.64</v>
          </cell>
          <cell r="J116">
            <v>18.697026558779498</v>
          </cell>
          <cell r="K116">
            <v>18.960403634868701</v>
          </cell>
          <cell r="L116">
            <v>19.171725537510302</v>
          </cell>
          <cell r="M116">
            <v>19.407252913241098</v>
          </cell>
          <cell r="N116">
            <v>19.666355865327901</v>
          </cell>
          <cell r="O116">
            <v>19.9095353278442</v>
          </cell>
          <cell r="P116">
            <v>20.164270501878001</v>
          </cell>
          <cell r="Q116">
            <v>20.4279184737047</v>
          </cell>
          <cell r="R116">
            <v>20.7087108084005</v>
          </cell>
          <cell r="S116">
            <v>21.001483862183001</v>
          </cell>
          <cell r="T116">
            <v>21.299744142174202</v>
          </cell>
          <cell r="U116">
            <v>21.613290788160501</v>
          </cell>
          <cell r="V116">
            <v>21.957125735369399</v>
          </cell>
          <cell r="W116">
            <v>22.3168950515654</v>
          </cell>
          <cell r="X116">
            <v>22.677709575629802</v>
          </cell>
          <cell r="Y116">
            <v>23.035350902570499</v>
          </cell>
          <cell r="Z116">
            <v>23.382735528784401</v>
          </cell>
          <cell r="AA116">
            <v>23.721490753609299</v>
          </cell>
          <cell r="AB116">
            <v>24.061434591663598</v>
          </cell>
          <cell r="AC116">
            <v>24.394396507105899</v>
          </cell>
          <cell r="AD116">
            <v>24.716502688197501</v>
          </cell>
          <cell r="AE116">
            <v>25.032964688675701</v>
          </cell>
          <cell r="AF116">
            <v>25.3472230667644</v>
          </cell>
          <cell r="AG116">
            <v>25.632164762332</v>
          </cell>
          <cell r="AH116">
            <v>25.898753931599401</v>
          </cell>
          <cell r="AI116">
            <v>26.1505709223458</v>
          </cell>
          <cell r="AJ116">
            <v>26.390459394767099</v>
          </cell>
          <cell r="AK116">
            <v>26.609998351993699</v>
          </cell>
          <cell r="AL116">
            <v>26.8066303430261</v>
          </cell>
          <cell r="AM116">
            <v>26.9939766229874</v>
          </cell>
          <cell r="AN116">
            <v>27.183326311516801</v>
          </cell>
          <cell r="AO116">
            <v>27.369594425424399</v>
          </cell>
          <cell r="AP116">
            <v>27.5506394499522</v>
          </cell>
        </row>
        <row r="117">
          <cell r="C117" t="str">
            <v>Farnworth</v>
          </cell>
          <cell r="D117" t="str">
            <v>N/A</v>
          </cell>
          <cell r="E117" t="str">
            <v>Kearsley Local 33 GSP</v>
          </cell>
          <cell r="F117">
            <v>23</v>
          </cell>
          <cell r="G117">
            <v>0</v>
          </cell>
          <cell r="H117">
            <v>23</v>
          </cell>
          <cell r="I117">
            <v>14.43</v>
          </cell>
          <cell r="J117">
            <v>14.680114540707899</v>
          </cell>
          <cell r="K117">
            <v>14.763662253568899</v>
          </cell>
          <cell r="L117">
            <v>14.861212330851499</v>
          </cell>
          <cell r="M117">
            <v>14.9781546778035</v>
          </cell>
          <cell r="N117">
            <v>15.1171407511764</v>
          </cell>
          <cell r="O117">
            <v>15.248741093650001</v>
          </cell>
          <cell r="P117">
            <v>15.392002017195001</v>
          </cell>
          <cell r="Q117">
            <v>15.5385008885745</v>
          </cell>
          <cell r="R117">
            <v>15.7057924450508</v>
          </cell>
          <cell r="S117">
            <v>15.887481036873</v>
          </cell>
          <cell r="T117">
            <v>16.0782422303669</v>
          </cell>
          <cell r="U117">
            <v>16.2885515359471</v>
          </cell>
          <cell r="V117">
            <v>16.516156396633701</v>
          </cell>
          <cell r="W117">
            <v>16.729455728684801</v>
          </cell>
          <cell r="X117">
            <v>16.9373398458652</v>
          </cell>
          <cell r="Y117">
            <v>17.140420049787501</v>
          </cell>
          <cell r="Z117">
            <v>17.336368125662499</v>
          </cell>
          <cell r="AA117">
            <v>17.522572846992102</v>
          </cell>
          <cell r="AB117">
            <v>17.755229098001699</v>
          </cell>
          <cell r="AC117">
            <v>18.071249474580899</v>
          </cell>
          <cell r="AD117">
            <v>18.388343103806701</v>
          </cell>
          <cell r="AE117">
            <v>18.711772646849202</v>
          </cell>
          <cell r="AF117">
            <v>19.043401369368699</v>
          </cell>
          <cell r="AG117">
            <v>19.360651813392298</v>
          </cell>
          <cell r="AH117">
            <v>19.672049652571999</v>
          </cell>
          <cell r="AI117">
            <v>19.978365728921101</v>
          </cell>
          <cell r="AJ117">
            <v>20.280503947102801</v>
          </cell>
          <cell r="AK117">
            <v>20.579628812389199</v>
          </cell>
          <cell r="AL117">
            <v>20.887090249180702</v>
          </cell>
          <cell r="AM117">
            <v>21.195436465602999</v>
          </cell>
          <cell r="AN117">
            <v>21.505025852473199</v>
          </cell>
          <cell r="AO117">
            <v>21.815483831703901</v>
          </cell>
          <cell r="AP117">
            <v>22.1289699196005</v>
          </cell>
        </row>
        <row r="118">
          <cell r="C118" t="str">
            <v>Feniscowles</v>
          </cell>
          <cell r="D118" t="str">
            <v>Lower Darwen</v>
          </cell>
          <cell r="E118" t="str">
            <v>Penwortham East GSP / Rochdale SGT 1 GROUP</v>
          </cell>
          <cell r="F118">
            <v>12</v>
          </cell>
          <cell r="G118">
            <v>0</v>
          </cell>
          <cell r="H118">
            <v>12</v>
          </cell>
          <cell r="I118">
            <v>2.9</v>
          </cell>
          <cell r="J118">
            <v>3.0097758829833601</v>
          </cell>
          <cell r="K118">
            <v>3.0343388446667499</v>
          </cell>
          <cell r="L118">
            <v>3.0574222848928398</v>
          </cell>
          <cell r="M118">
            <v>3.0862497718970401</v>
          </cell>
          <cell r="N118">
            <v>3.1213843758719801</v>
          </cell>
          <cell r="O118">
            <v>3.1544975287996802</v>
          </cell>
          <cell r="P118">
            <v>3.1899803619821601</v>
          </cell>
          <cell r="Q118">
            <v>3.2273031156765</v>
          </cell>
          <cell r="R118">
            <v>3.2674635023220802</v>
          </cell>
          <cell r="S118">
            <v>3.3107205551739201</v>
          </cell>
          <cell r="T118">
            <v>3.35602878191508</v>
          </cell>
          <cell r="U118">
            <v>3.4050241240892598</v>
          </cell>
          <cell r="V118">
            <v>3.45876355357847</v>
          </cell>
          <cell r="W118">
            <v>3.51209509517254</v>
          </cell>
          <cell r="X118">
            <v>3.56532743592388</v>
          </cell>
          <cell r="Y118">
            <v>3.6173897461280302</v>
          </cell>
          <cell r="Z118">
            <v>3.6668236283823799</v>
          </cell>
          <cell r="AA118">
            <v>3.71398365421441</v>
          </cell>
          <cell r="AB118">
            <v>3.7601817564000202</v>
          </cell>
          <cell r="AC118">
            <v>3.8044280163067401</v>
          </cell>
          <cell r="AD118">
            <v>3.8465806968162002</v>
          </cell>
          <cell r="AE118">
            <v>3.88732199095766</v>
          </cell>
          <cell r="AF118">
            <v>3.9272304763277801</v>
          </cell>
          <cell r="AG118">
            <v>3.9624181136547301</v>
          </cell>
          <cell r="AH118">
            <v>3.99459834218771</v>
          </cell>
          <cell r="AI118">
            <v>4.0239907533979702</v>
          </cell>
          <cell r="AJ118">
            <v>4.0511718551622202</v>
          </cell>
          <cell r="AK118">
            <v>4.0766634814506197</v>
          </cell>
          <cell r="AL118">
            <v>4.1036807058136899</v>
          </cell>
          <cell r="AM118">
            <v>4.1295223769067899</v>
          </cell>
          <cell r="AN118">
            <v>4.1543517503220402</v>
          </cell>
          <cell r="AO118">
            <v>4.1782583131264497</v>
          </cell>
          <cell r="AP118">
            <v>4.20167976334531</v>
          </cell>
        </row>
        <row r="119">
          <cell r="C119" t="str">
            <v>Ferodo</v>
          </cell>
          <cell r="D119" t="str">
            <v>New Mills</v>
          </cell>
          <cell r="E119" t="str">
            <v>Stalybridge GSP</v>
          </cell>
          <cell r="F119">
            <v>16.54</v>
          </cell>
          <cell r="G119">
            <v>0</v>
          </cell>
          <cell r="H119">
            <v>16.54</v>
          </cell>
          <cell r="I119">
            <v>13.79</v>
          </cell>
          <cell r="J119">
            <v>13.9508580837301</v>
          </cell>
          <cell r="K119">
            <v>14.038446544335001</v>
          </cell>
          <cell r="L119">
            <v>14.149051235979799</v>
          </cell>
          <cell r="M119">
            <v>14.2861356859417</v>
          </cell>
          <cell r="N119">
            <v>14.4438939752769</v>
          </cell>
          <cell r="O119">
            <v>14.582827649094201</v>
          </cell>
          <cell r="P119">
            <v>14.7223580079608</v>
          </cell>
          <cell r="Q119">
            <v>14.858726224433701</v>
          </cell>
          <cell r="R119">
            <v>14.9980184061498</v>
          </cell>
          <cell r="S119">
            <v>15.148548591487399</v>
          </cell>
          <cell r="T119">
            <v>15.297240026011499</v>
          </cell>
          <cell r="U119">
            <v>15.444903357436999</v>
          </cell>
          <cell r="V119">
            <v>15.610757690322499</v>
          </cell>
          <cell r="W119">
            <v>15.7892546358743</v>
          </cell>
          <cell r="X119">
            <v>15.9632608036991</v>
          </cell>
          <cell r="Y119">
            <v>16.132708341067801</v>
          </cell>
          <cell r="Z119">
            <v>16.294432451596901</v>
          </cell>
          <cell r="AA119">
            <v>16.449032763873198</v>
          </cell>
          <cell r="AB119">
            <v>16.6010186964536</v>
          </cell>
          <cell r="AC119">
            <v>16.746733738250501</v>
          </cell>
          <cell r="AD119">
            <v>16.887574654362101</v>
          </cell>
          <cell r="AE119">
            <v>17.026366916787499</v>
          </cell>
          <cell r="AF119">
            <v>17.164933565723601</v>
          </cell>
          <cell r="AG119">
            <v>17.296735737926301</v>
          </cell>
          <cell r="AH119">
            <v>17.426046414392601</v>
          </cell>
          <cell r="AI119">
            <v>17.553559087563201</v>
          </cell>
          <cell r="AJ119">
            <v>17.6793839213131</v>
          </cell>
          <cell r="AK119">
            <v>17.802951618393699</v>
          </cell>
          <cell r="AL119">
            <v>17.926106093757401</v>
          </cell>
          <cell r="AM119">
            <v>18.048598620214399</v>
          </cell>
          <cell r="AN119">
            <v>18.1704986666482</v>
          </cell>
          <cell r="AO119">
            <v>18.291918193970901</v>
          </cell>
          <cell r="AP119">
            <v>18.4139870000628</v>
          </cell>
        </row>
        <row r="120">
          <cell r="C120" t="str">
            <v>Flat Lane</v>
          </cell>
          <cell r="D120" t="str">
            <v>Padiham</v>
          </cell>
          <cell r="E120" t="str">
            <v>Padiham GSP</v>
          </cell>
          <cell r="F120">
            <v>4.5</v>
          </cell>
          <cell r="G120">
            <v>0.1404</v>
          </cell>
          <cell r="H120">
            <v>4.6403999999999996</v>
          </cell>
          <cell r="I120">
            <v>3.97</v>
          </cell>
          <cell r="J120">
            <v>3.9975332833483299</v>
          </cell>
          <cell r="K120">
            <v>4.0320904593716502</v>
          </cell>
          <cell r="L120">
            <v>4.0779020217006403</v>
          </cell>
          <cell r="M120">
            <v>4.1357408215327096</v>
          </cell>
          <cell r="N120">
            <v>4.1984526696463504</v>
          </cell>
          <cell r="O120">
            <v>4.2629191098087498</v>
          </cell>
          <cell r="P120">
            <v>4.3304070894212501</v>
          </cell>
          <cell r="Q120">
            <v>4.40011281794132</v>
          </cell>
          <cell r="R120">
            <v>4.4774569166065996</v>
          </cell>
          <cell r="S120">
            <v>4.5544915314601004</v>
          </cell>
          <cell r="T120">
            <v>4.6349565276048503</v>
          </cell>
          <cell r="U120">
            <v>4.7265417275430996</v>
          </cell>
          <cell r="V120">
            <v>4.8237612650770396</v>
          </cell>
          <cell r="W120">
            <v>4.9150837470078201</v>
          </cell>
          <cell r="X120">
            <v>5.0030726545878803</v>
          </cell>
          <cell r="Y120">
            <v>5.0851237859747496</v>
          </cell>
          <cell r="Z120">
            <v>5.1604006251125796</v>
          </cell>
          <cell r="AA120">
            <v>5.2294152349552601</v>
          </cell>
          <cell r="AB120">
            <v>5.2940531367847399</v>
          </cell>
          <cell r="AC120">
            <v>5.3526307400923603</v>
          </cell>
          <cell r="AD120">
            <v>5.4052922361771198</v>
          </cell>
          <cell r="AE120">
            <v>5.4537784676258996</v>
          </cell>
          <cell r="AF120">
            <v>5.4989705675003098</v>
          </cell>
          <cell r="AG120">
            <v>5.53709539412921</v>
          </cell>
          <cell r="AH120">
            <v>5.5701763559795303</v>
          </cell>
          <cell r="AI120">
            <v>5.5987077667621303</v>
          </cell>
          <cell r="AJ120">
            <v>5.6223505286752804</v>
          </cell>
          <cell r="AK120">
            <v>5.6415294073198403</v>
          </cell>
          <cell r="AL120">
            <v>5.6585696642531502</v>
          </cell>
          <cell r="AM120">
            <v>5.6736894973188496</v>
          </cell>
          <cell r="AN120">
            <v>5.6871669674922201</v>
          </cell>
          <cell r="AO120">
            <v>5.6993087520783403</v>
          </cell>
          <cell r="AP120">
            <v>5.7104343152194401</v>
          </cell>
        </row>
        <row r="121">
          <cell r="C121" t="str">
            <v>Frederick Rd</v>
          </cell>
          <cell r="D121" t="str">
            <v>Frederick Rd</v>
          </cell>
          <cell r="E121" t="str">
            <v>Kearsley 132 GSP</v>
          </cell>
          <cell r="F121">
            <v>20.5</v>
          </cell>
          <cell r="G121">
            <v>0</v>
          </cell>
          <cell r="H121">
            <v>20.5</v>
          </cell>
          <cell r="I121">
            <v>13.26</v>
          </cell>
          <cell r="J121">
            <v>13.9511929766509</v>
          </cell>
          <cell r="K121">
            <v>14.111326449577099</v>
          </cell>
          <cell r="L121">
            <v>14.2390879536485</v>
          </cell>
          <cell r="M121">
            <v>14.3886611875906</v>
          </cell>
          <cell r="N121">
            <v>14.553863871791499</v>
          </cell>
          <cell r="O121">
            <v>14.7125950912015</v>
          </cell>
          <cell r="P121">
            <v>14.879469620503199</v>
          </cell>
          <cell r="Q121">
            <v>15.0528663154667</v>
          </cell>
          <cell r="R121">
            <v>15.2490021077727</v>
          </cell>
          <cell r="S121">
            <v>15.4594739342335</v>
          </cell>
          <cell r="T121">
            <v>15.6811411710374</v>
          </cell>
          <cell r="U121">
            <v>15.923254511727899</v>
          </cell>
          <cell r="V121">
            <v>16.191470416871098</v>
          </cell>
          <cell r="W121">
            <v>16.4629529511258</v>
          </cell>
          <cell r="X121">
            <v>16.7306591799146</v>
          </cell>
          <cell r="Y121">
            <v>16.992855253957199</v>
          </cell>
          <cell r="Z121">
            <v>17.2422438098824</v>
          </cell>
          <cell r="AA121">
            <v>17.479995247164599</v>
          </cell>
          <cell r="AB121">
            <v>17.714160059302401</v>
          </cell>
          <cell r="AC121">
            <v>17.937986054597999</v>
          </cell>
          <cell r="AD121">
            <v>18.150267292851499</v>
          </cell>
          <cell r="AE121">
            <v>18.3562861373427</v>
          </cell>
          <cell r="AF121">
            <v>18.559833032014399</v>
          </cell>
          <cell r="AG121">
            <v>18.743388251997999</v>
          </cell>
          <cell r="AH121">
            <v>18.916439731495799</v>
          </cell>
          <cell r="AI121">
            <v>19.0770178049153</v>
          </cell>
          <cell r="AJ121">
            <v>19.225789801117699</v>
          </cell>
          <cell r="AK121">
            <v>19.363189604203601</v>
          </cell>
          <cell r="AL121">
            <v>19.496748498480599</v>
          </cell>
          <cell r="AM121">
            <v>19.623119813080699</v>
          </cell>
          <cell r="AN121">
            <v>19.742781965104999</v>
          </cell>
          <cell r="AO121">
            <v>19.8566174872654</v>
          </cell>
          <cell r="AP121">
            <v>19.966211147279701</v>
          </cell>
        </row>
        <row r="122">
          <cell r="C122" t="str">
            <v>Fusehill</v>
          </cell>
          <cell r="D122" t="str">
            <v>Carlisle</v>
          </cell>
          <cell r="E122" t="str">
            <v>Harker ENWL SGTs 1 2 3A 4 / Hutton GSP GROUP</v>
          </cell>
          <cell r="F122">
            <v>20.5</v>
          </cell>
          <cell r="G122">
            <v>2.4E-2</v>
          </cell>
          <cell r="H122">
            <v>20.524000000000001</v>
          </cell>
          <cell r="I122">
            <v>19.09</v>
          </cell>
          <cell r="J122">
            <v>19.4095164804292</v>
          </cell>
          <cell r="K122">
            <v>19.576030612030799</v>
          </cell>
          <cell r="L122">
            <v>19.7704777443466</v>
          </cell>
          <cell r="M122">
            <v>20.0042936234248</v>
          </cell>
          <cell r="N122">
            <v>20.275821943819199</v>
          </cell>
          <cell r="O122">
            <v>20.519345956421802</v>
          </cell>
          <cell r="P122">
            <v>20.768706188483701</v>
          </cell>
          <cell r="Q122">
            <v>21.013802216279501</v>
          </cell>
          <cell r="R122">
            <v>21.275171313554399</v>
          </cell>
          <cell r="S122">
            <v>21.5445384038368</v>
          </cell>
          <cell r="T122">
            <v>21.8188687856527</v>
          </cell>
          <cell r="U122">
            <v>22.105032755843801</v>
          </cell>
          <cell r="V122">
            <v>22.4111849731141</v>
          </cell>
          <cell r="W122">
            <v>22.7233816642992</v>
          </cell>
          <cell r="X122">
            <v>23.029351787406199</v>
          </cell>
          <cell r="Y122">
            <v>23.323373029455599</v>
          </cell>
          <cell r="Z122">
            <v>23.600989966183899</v>
          </cell>
          <cell r="AA122">
            <v>23.8617293984178</v>
          </cell>
          <cell r="AB122">
            <v>24.114781039647099</v>
          </cell>
          <cell r="AC122">
            <v>24.354388791890901</v>
          </cell>
          <cell r="AD122">
            <v>24.580141675514898</v>
          </cell>
          <cell r="AE122">
            <v>24.7971854400921</v>
          </cell>
          <cell r="AF122">
            <v>25.0099231240535</v>
          </cell>
          <cell r="AG122">
            <v>25.2078272037249</v>
          </cell>
          <cell r="AH122">
            <v>25.397070079565701</v>
          </cell>
          <cell r="AI122">
            <v>25.579150256319899</v>
          </cell>
          <cell r="AJ122">
            <v>25.754400559972002</v>
          </cell>
          <cell r="AK122">
            <v>25.922854009062899</v>
          </cell>
          <cell r="AL122">
            <v>26.090094217814599</v>
          </cell>
          <cell r="AM122">
            <v>26.2539770499037</v>
          </cell>
          <cell r="AN122">
            <v>26.414893237607799</v>
          </cell>
          <cell r="AO122">
            <v>26.5738509701049</v>
          </cell>
          <cell r="AP122">
            <v>26.7318245634223</v>
          </cell>
        </row>
        <row r="123">
          <cell r="C123" t="str">
            <v>Gale</v>
          </cell>
          <cell r="D123" t="str">
            <v>Belfield</v>
          </cell>
          <cell r="E123" t="str">
            <v>Rochdale SGTs 2 3 4</v>
          </cell>
          <cell r="F123">
            <v>22.863</v>
          </cell>
          <cell r="G123">
            <v>0</v>
          </cell>
          <cell r="H123">
            <v>22.863</v>
          </cell>
          <cell r="I123">
            <v>9.76</v>
          </cell>
          <cell r="J123">
            <v>9.7864279249189607</v>
          </cell>
          <cell r="K123">
            <v>9.8277475955921592</v>
          </cell>
          <cell r="L123">
            <v>9.90550850259927</v>
          </cell>
          <cell r="M123">
            <v>10.002851578179399</v>
          </cell>
          <cell r="N123">
            <v>10.113382593397001</v>
          </cell>
          <cell r="O123">
            <v>10.224027727025099</v>
          </cell>
          <cell r="P123">
            <v>10.3447050161741</v>
          </cell>
          <cell r="Q123">
            <v>10.473285907867799</v>
          </cell>
          <cell r="R123">
            <v>10.618476473224799</v>
          </cell>
          <cell r="S123">
            <v>10.7774723014738</v>
          </cell>
          <cell r="T123">
            <v>10.9462951980613</v>
          </cell>
          <cell r="U123">
            <v>11.131833152761599</v>
          </cell>
          <cell r="V123">
            <v>11.341897769360401</v>
          </cell>
          <cell r="W123">
            <v>11.5650296165937</v>
          </cell>
          <cell r="X123">
            <v>11.780621856323799</v>
          </cell>
          <cell r="Y123">
            <v>11.990448393618401</v>
          </cell>
          <cell r="Z123">
            <v>12.1865492997884</v>
          </cell>
          <cell r="AA123">
            <v>12.3718766080733</v>
          </cell>
          <cell r="AB123">
            <v>12.552907255038599</v>
          </cell>
          <cell r="AC123">
            <v>12.7236479480155</v>
          </cell>
          <cell r="AD123">
            <v>12.883243966481601</v>
          </cell>
          <cell r="AE123">
            <v>13.0346968054904</v>
          </cell>
          <cell r="AF123">
            <v>13.183167559746501</v>
          </cell>
          <cell r="AG123">
            <v>13.3113782010716</v>
          </cell>
          <cell r="AH123">
            <v>13.426408621749999</v>
          </cell>
          <cell r="AI123">
            <v>13.529484845624699</v>
          </cell>
          <cell r="AJ123">
            <v>13.6222017625515</v>
          </cell>
          <cell r="AK123">
            <v>13.7036192271218</v>
          </cell>
          <cell r="AL123">
            <v>13.7793803489753</v>
          </cell>
          <cell r="AM123">
            <v>13.848507446746799</v>
          </cell>
          <cell r="AN123">
            <v>13.911622368940399</v>
          </cell>
          <cell r="AO123">
            <v>13.9693164400339</v>
          </cell>
          <cell r="AP123">
            <v>14.0231846967402</v>
          </cell>
        </row>
        <row r="124">
          <cell r="C124" t="str">
            <v>Garstang</v>
          </cell>
          <cell r="D124" t="str">
            <v>Thornton</v>
          </cell>
          <cell r="E124" t="str">
            <v>Penwortham West GSP / Stanah GSP GROUP</v>
          </cell>
          <cell r="F124">
            <v>19.600000000000001</v>
          </cell>
          <cell r="G124">
            <v>0.54600000000000004</v>
          </cell>
          <cell r="H124">
            <v>20.146000000000001</v>
          </cell>
          <cell r="I124">
            <v>9</v>
          </cell>
          <cell r="J124">
            <v>9.1602664770231392</v>
          </cell>
          <cell r="K124">
            <v>9.1574434635123705</v>
          </cell>
          <cell r="L124">
            <v>9.15858066859996</v>
          </cell>
          <cell r="M124">
            <v>9.1806965503970392</v>
          </cell>
          <cell r="N124">
            <v>9.2148160270162105</v>
          </cell>
          <cell r="O124">
            <v>9.2495463616026097</v>
          </cell>
          <cell r="P124">
            <v>9.3290128953034799</v>
          </cell>
          <cell r="Q124">
            <v>9.4539435803665199</v>
          </cell>
          <cell r="R124">
            <v>9.5974452216203101</v>
          </cell>
          <cell r="S124">
            <v>9.7425374212528499</v>
          </cell>
          <cell r="T124">
            <v>9.8970905827716091</v>
          </cell>
          <cell r="U124">
            <v>10.079827342792999</v>
          </cell>
          <cell r="V124">
            <v>10.2779992687566</v>
          </cell>
          <cell r="W124">
            <v>10.465923236638</v>
          </cell>
          <cell r="X124">
            <v>10.646922705432701</v>
          </cell>
          <cell r="Y124">
            <v>10.816244523741201</v>
          </cell>
          <cell r="Z124">
            <v>10.9700591290364</v>
          </cell>
          <cell r="AA124">
            <v>11.1102716024462</v>
          </cell>
          <cell r="AB124">
            <v>11.2414274157502</v>
          </cell>
          <cell r="AC124">
            <v>11.359105386234001</v>
          </cell>
          <cell r="AD124">
            <v>11.4637528556291</v>
          </cell>
          <cell r="AE124">
            <v>11.5588453874766</v>
          </cell>
          <cell r="AF124">
            <v>11.6461267371687</v>
          </cell>
          <cell r="AG124">
            <v>11.7147931205539</v>
          </cell>
          <cell r="AH124">
            <v>11.770548850479701</v>
          </cell>
          <cell r="AI124">
            <v>11.8146968877703</v>
          </cell>
          <cell r="AJ124">
            <v>11.867718179868101</v>
          </cell>
          <cell r="AK124">
            <v>11.905751261159001</v>
          </cell>
          <cell r="AL124">
            <v>11.9339820692614</v>
          </cell>
          <cell r="AM124">
            <v>11.956794908049099</v>
          </cell>
          <cell r="AN124">
            <v>11.97520058626</v>
          </cell>
          <cell r="AO124">
            <v>11.9897916541443</v>
          </cell>
          <cell r="AP124">
            <v>12.001739506685</v>
          </cell>
        </row>
        <row r="125">
          <cell r="C125" t="str">
            <v>Gatley</v>
          </cell>
          <cell r="D125" t="str">
            <v>Moss Nook</v>
          </cell>
          <cell r="E125" t="str">
            <v>South Manchester GSP</v>
          </cell>
          <cell r="F125">
            <v>10</v>
          </cell>
          <cell r="G125">
            <v>0</v>
          </cell>
          <cell r="H125">
            <v>10</v>
          </cell>
          <cell r="I125">
            <v>8.94</v>
          </cell>
          <cell r="J125">
            <v>8.9390830920053901</v>
          </cell>
          <cell r="K125">
            <v>8.9496852866263801</v>
          </cell>
          <cell r="L125">
            <v>8.9853433236635603</v>
          </cell>
          <cell r="M125">
            <v>9.0345620649394203</v>
          </cell>
          <cell r="N125">
            <v>9.0939900135043708</v>
          </cell>
          <cell r="O125">
            <v>9.1500023238567501</v>
          </cell>
          <cell r="P125">
            <v>9.2127164379510695</v>
          </cell>
          <cell r="Q125">
            <v>9.2805651099853197</v>
          </cell>
          <cell r="R125">
            <v>9.3579944369898005</v>
          </cell>
          <cell r="S125">
            <v>9.4434698954752108</v>
          </cell>
          <cell r="T125">
            <v>9.5328744458633707</v>
          </cell>
          <cell r="U125">
            <v>9.6324049075576603</v>
          </cell>
          <cell r="V125">
            <v>9.7465302310126702</v>
          </cell>
          <cell r="W125">
            <v>9.8732880732701798</v>
          </cell>
          <cell r="X125">
            <v>9.9969118136300601</v>
          </cell>
          <cell r="Y125">
            <v>10.115897538085999</v>
          </cell>
          <cell r="Z125">
            <v>10.226974965901499</v>
          </cell>
          <cell r="AA125">
            <v>10.3310105796697</v>
          </cell>
          <cell r="AB125">
            <v>10.4322763007087</v>
          </cell>
          <cell r="AC125">
            <v>10.5273789805709</v>
          </cell>
          <cell r="AD125">
            <v>10.6149960439461</v>
          </cell>
          <cell r="AE125">
            <v>10.6982315612967</v>
          </cell>
          <cell r="AF125">
            <v>10.778796273525</v>
          </cell>
          <cell r="AG125">
            <v>10.846835672272</v>
          </cell>
          <cell r="AH125">
            <v>10.906936231015401</v>
          </cell>
          <cell r="AI125">
            <v>10.9598387024494</v>
          </cell>
          <cell r="AJ125">
            <v>11.0064269687057</v>
          </cell>
          <cell r="AK125">
            <v>11.046075846572201</v>
          </cell>
          <cell r="AL125">
            <v>11.0819134360675</v>
          </cell>
          <cell r="AM125">
            <v>11.113876652844599</v>
          </cell>
          <cell r="AN125">
            <v>11.142336920148001</v>
          </cell>
          <cell r="AO125">
            <v>11.167508225853799</v>
          </cell>
          <cell r="AP125">
            <v>11.190501363395001</v>
          </cell>
        </row>
        <row r="126">
          <cell r="C126" t="str">
            <v>Gidlow</v>
          </cell>
          <cell r="D126" t="str">
            <v>Wigan</v>
          </cell>
          <cell r="E126" t="str">
            <v>Washway Farm GSP / Kirkby GSP GROUP</v>
          </cell>
          <cell r="F126">
            <v>22.863</v>
          </cell>
          <cell r="G126">
            <v>0</v>
          </cell>
          <cell r="H126">
            <v>22.863</v>
          </cell>
          <cell r="I126">
            <v>16.899999999999999</v>
          </cell>
          <cell r="J126">
            <v>17.067763814335201</v>
          </cell>
          <cell r="K126">
            <v>17.1707722179383</v>
          </cell>
          <cell r="L126">
            <v>17.3098238923248</v>
          </cell>
          <cell r="M126">
            <v>17.480429546045102</v>
          </cell>
          <cell r="N126">
            <v>17.6715988185505</v>
          </cell>
          <cell r="O126">
            <v>17.855203181616599</v>
          </cell>
          <cell r="P126">
            <v>18.052412981350201</v>
          </cell>
          <cell r="Q126">
            <v>18.253358795727198</v>
          </cell>
          <cell r="R126">
            <v>18.479418248546899</v>
          </cell>
          <cell r="S126">
            <v>18.723005133221498</v>
          </cell>
          <cell r="T126">
            <v>18.977687684365701</v>
          </cell>
          <cell r="U126">
            <v>19.254574899034399</v>
          </cell>
          <cell r="V126">
            <v>19.567333993803199</v>
          </cell>
          <cell r="W126">
            <v>19.898861821832099</v>
          </cell>
          <cell r="X126">
            <v>20.219603388862598</v>
          </cell>
          <cell r="Y126">
            <v>20.533832552252001</v>
          </cell>
          <cell r="Z126">
            <v>20.8337804098535</v>
          </cell>
          <cell r="AA126">
            <v>21.118794382110298</v>
          </cell>
          <cell r="AB126">
            <v>21.399071993070301</v>
          </cell>
          <cell r="AC126">
            <v>21.665917045283301</v>
          </cell>
          <cell r="AD126">
            <v>21.917759724440199</v>
          </cell>
          <cell r="AE126">
            <v>22.1617659210984</v>
          </cell>
          <cell r="AF126">
            <v>22.401361794129901</v>
          </cell>
          <cell r="AG126">
            <v>22.613023163664302</v>
          </cell>
          <cell r="AH126">
            <v>22.807021683708498</v>
          </cell>
          <cell r="AI126">
            <v>22.993418585221999</v>
          </cell>
          <cell r="AJ126">
            <v>23.166830206593598</v>
          </cell>
          <cell r="AK126">
            <v>23.323278388568699</v>
          </cell>
          <cell r="AL126">
            <v>23.465990117101502</v>
          </cell>
          <cell r="AM126">
            <v>23.600086750601399</v>
          </cell>
          <cell r="AN126">
            <v>23.726406801322899</v>
          </cell>
          <cell r="AO126">
            <v>23.845323251641801</v>
          </cell>
          <cell r="AP126">
            <v>23.9594924714992</v>
          </cell>
        </row>
        <row r="127">
          <cell r="C127" t="str">
            <v>Gillsrow</v>
          </cell>
          <cell r="D127" t="str">
            <v>Penrith &amp; Shap</v>
          </cell>
          <cell r="E127" t="str">
            <v>Harker ENWL SGTs 1 2 3A 4 / Hutton GSP GROUP</v>
          </cell>
          <cell r="F127">
            <v>5.3</v>
          </cell>
          <cell r="G127">
            <v>0.27254400000000001</v>
          </cell>
          <cell r="H127">
            <v>5.5725439999999997</v>
          </cell>
          <cell r="I127">
            <v>4.59</v>
          </cell>
          <cell r="J127">
            <v>4.6879862040929599</v>
          </cell>
          <cell r="K127">
            <v>4.7049949497622698</v>
          </cell>
          <cell r="L127">
            <v>4.7285556153418602</v>
          </cell>
          <cell r="M127">
            <v>4.7576102510450697</v>
          </cell>
          <cell r="N127">
            <v>4.7928206845285599</v>
          </cell>
          <cell r="O127">
            <v>4.8236699166648798</v>
          </cell>
          <cell r="P127">
            <v>4.85633814729582</v>
          </cell>
          <cell r="Q127">
            <v>4.8892592181824499</v>
          </cell>
          <cell r="R127">
            <v>4.92565794010254</v>
          </cell>
          <cell r="S127">
            <v>4.9664788148634802</v>
          </cell>
          <cell r="T127">
            <v>5.0089252224683802</v>
          </cell>
          <cell r="U127">
            <v>5.0536488256038803</v>
          </cell>
          <cell r="V127">
            <v>5.1066336195423601</v>
          </cell>
          <cell r="W127">
            <v>5.1502842983198596</v>
          </cell>
          <cell r="X127">
            <v>5.1924267111228</v>
          </cell>
          <cell r="Y127">
            <v>5.2336903922149904</v>
          </cell>
          <cell r="Z127">
            <v>5.27235566620572</v>
          </cell>
          <cell r="AA127">
            <v>5.3088889451493602</v>
          </cell>
          <cell r="AB127">
            <v>5.3447170785991203</v>
          </cell>
          <cell r="AC127">
            <v>5.3788365354426899</v>
          </cell>
          <cell r="AD127">
            <v>5.4113460067406498</v>
          </cell>
          <cell r="AE127">
            <v>5.4426303095402497</v>
          </cell>
          <cell r="AF127">
            <v>5.4733222511294501</v>
          </cell>
          <cell r="AG127">
            <v>5.49972682028947</v>
          </cell>
          <cell r="AH127">
            <v>5.5234602398036303</v>
          </cell>
          <cell r="AI127">
            <v>5.5448323993900104</v>
          </cell>
          <cell r="AJ127">
            <v>5.56386863613083</v>
          </cell>
          <cell r="AK127">
            <v>5.58055975521631</v>
          </cell>
          <cell r="AL127">
            <v>5.59639329038695</v>
          </cell>
          <cell r="AM127">
            <v>5.61078410639462</v>
          </cell>
          <cell r="AN127">
            <v>5.62382372589488</v>
          </cell>
          <cell r="AO127">
            <v>5.6356860465291501</v>
          </cell>
          <cell r="AP127">
            <v>5.64668575848542</v>
          </cell>
        </row>
        <row r="128">
          <cell r="C128" t="str">
            <v>Glaxo</v>
          </cell>
          <cell r="D128" t="str">
            <v>Ulverston</v>
          </cell>
          <cell r="E128" t="str">
            <v>Harker ENWL SGTs 1 2 3A 4 / Hutton GSP GROUP</v>
          </cell>
          <cell r="F128">
            <v>12.05</v>
          </cell>
          <cell r="G128">
            <v>0</v>
          </cell>
          <cell r="H128">
            <v>12.05</v>
          </cell>
          <cell r="I128">
            <v>5.09</v>
          </cell>
          <cell r="J128">
            <v>5.1173880456042298</v>
          </cell>
          <cell r="K128">
            <v>5.1468803517924702</v>
          </cell>
          <cell r="L128">
            <v>5.1829633392005201</v>
          </cell>
          <cell r="M128">
            <v>5.2212448628775796</v>
          </cell>
          <cell r="N128">
            <v>5.2708015894794302</v>
          </cell>
          <cell r="O128">
            <v>5.3084149823693201</v>
          </cell>
          <cell r="P128">
            <v>5.3441337423715796</v>
          </cell>
          <cell r="Q128">
            <v>5.3776512725217502</v>
          </cell>
          <cell r="R128">
            <v>5.4094579835193102</v>
          </cell>
          <cell r="S128">
            <v>5.4391578018037903</v>
          </cell>
          <cell r="T128">
            <v>5.4665715498505802</v>
          </cell>
          <cell r="U128">
            <v>5.4917069388865301</v>
          </cell>
          <cell r="V128">
            <v>5.5145999234933303</v>
          </cell>
          <cell r="W128">
            <v>5.5333508518128403</v>
          </cell>
          <cell r="X128">
            <v>5.5531811149617303</v>
          </cell>
          <cell r="Y128">
            <v>5.5741130496884397</v>
          </cell>
          <cell r="Z128">
            <v>5.5960879173908999</v>
          </cell>
          <cell r="AA128">
            <v>5.6190859343357999</v>
          </cell>
          <cell r="AB128">
            <v>5.6431263936972798</v>
          </cell>
          <cell r="AC128">
            <v>5.6681621940447204</v>
          </cell>
          <cell r="AD128">
            <v>5.6941521941388604</v>
          </cell>
          <cell r="AE128">
            <v>5.7211100210479398</v>
          </cell>
          <cell r="AF128">
            <v>5.7490483440078703</v>
          </cell>
          <cell r="AG128">
            <v>5.7778452794814399</v>
          </cell>
          <cell r="AH128">
            <v>5.8075326411108801</v>
          </cell>
          <cell r="AI128">
            <v>5.8381020970013697</v>
          </cell>
          <cell r="AJ128">
            <v>5.86955757112284</v>
          </cell>
          <cell r="AK128">
            <v>5.90187125433249</v>
          </cell>
          <cell r="AL128">
            <v>5.9350488588312196</v>
          </cell>
          <cell r="AM128">
            <v>5.9690994083428901</v>
          </cell>
          <cell r="AN128">
            <v>6.0040169495934403</v>
          </cell>
          <cell r="AO128">
            <v>6.03978984806096</v>
          </cell>
          <cell r="AP128">
            <v>6.0764231340414998</v>
          </cell>
        </row>
        <row r="129">
          <cell r="C129" t="str">
            <v>Glossop</v>
          </cell>
          <cell r="D129" t="str">
            <v>Hyde</v>
          </cell>
          <cell r="E129" t="str">
            <v>Stalybridge GSP</v>
          </cell>
          <cell r="F129">
            <v>22.863</v>
          </cell>
          <cell r="G129">
            <v>0</v>
          </cell>
          <cell r="H129">
            <v>22.863</v>
          </cell>
          <cell r="I129">
            <v>14.62</v>
          </cell>
          <cell r="J129">
            <v>15.0322016319402</v>
          </cell>
          <cell r="K129">
            <v>15.186154446148</v>
          </cell>
          <cell r="L129">
            <v>15.3404295704094</v>
          </cell>
          <cell r="M129">
            <v>15.513863174675</v>
          </cell>
          <cell r="N129">
            <v>15.7161621536428</v>
          </cell>
          <cell r="O129">
            <v>15.8939906045072</v>
          </cell>
          <cell r="P129">
            <v>16.0729801827007</v>
          </cell>
          <cell r="Q129">
            <v>16.271561470473699</v>
          </cell>
          <cell r="R129">
            <v>16.495969516763601</v>
          </cell>
          <cell r="S129">
            <v>16.732558126130201</v>
          </cell>
          <cell r="T129">
            <v>16.9745224109259</v>
          </cell>
          <cell r="U129">
            <v>17.229832216208798</v>
          </cell>
          <cell r="V129">
            <v>17.507622254385002</v>
          </cell>
          <cell r="W129">
            <v>17.8087785683874</v>
          </cell>
          <cell r="X129">
            <v>18.103575879827801</v>
          </cell>
          <cell r="Y129">
            <v>18.393826212025701</v>
          </cell>
          <cell r="Z129">
            <v>18.672714579149201</v>
          </cell>
          <cell r="AA129">
            <v>18.940626581296701</v>
          </cell>
          <cell r="AB129">
            <v>19.204652167075899</v>
          </cell>
          <cell r="AC129">
            <v>19.457876382400698</v>
          </cell>
          <cell r="AD129">
            <v>19.7016119767963</v>
          </cell>
          <cell r="AE129">
            <v>19.939938792808899</v>
          </cell>
          <cell r="AF129">
            <v>20.175174424894301</v>
          </cell>
          <cell r="AG129">
            <v>20.3892544370952</v>
          </cell>
          <cell r="AH129">
            <v>20.5904522691789</v>
          </cell>
          <cell r="AI129">
            <v>20.779786068465999</v>
          </cell>
          <cell r="AJ129">
            <v>20.959866595853601</v>
          </cell>
          <cell r="AK129">
            <v>21.126157369685</v>
          </cell>
          <cell r="AL129">
            <v>21.278281583958499</v>
          </cell>
          <cell r="AM129">
            <v>21.424352551915501</v>
          </cell>
          <cell r="AN129">
            <v>21.565088333621599</v>
          </cell>
          <cell r="AO129">
            <v>21.700590352843101</v>
          </cell>
          <cell r="AP129">
            <v>21.833222828456499</v>
          </cell>
        </row>
        <row r="130">
          <cell r="C130" t="str">
            <v>Golborne</v>
          </cell>
          <cell r="D130" t="str">
            <v>Golborne</v>
          </cell>
          <cell r="E130" t="str">
            <v>Bold</v>
          </cell>
          <cell r="F130">
            <v>32</v>
          </cell>
          <cell r="G130">
            <v>0</v>
          </cell>
          <cell r="H130">
            <v>32</v>
          </cell>
          <cell r="I130">
            <v>24.5</v>
          </cell>
          <cell r="J130">
            <v>26.545447037799601</v>
          </cell>
          <cell r="K130">
            <v>26.926683029622598</v>
          </cell>
          <cell r="L130">
            <v>27.179981723206598</v>
          </cell>
          <cell r="M130">
            <v>27.4852639026346</v>
          </cell>
          <cell r="N130">
            <v>27.836578142988301</v>
          </cell>
          <cell r="O130">
            <v>28.157793366040199</v>
          </cell>
          <cell r="P130">
            <v>28.488638780788399</v>
          </cell>
          <cell r="Q130">
            <v>28.8209594478651</v>
          </cell>
          <cell r="R130">
            <v>29.174971844447001</v>
          </cell>
          <cell r="S130">
            <v>29.544289833710401</v>
          </cell>
          <cell r="T130">
            <v>29.920147389885599</v>
          </cell>
          <cell r="U130">
            <v>30.317657436722399</v>
          </cell>
          <cell r="V130">
            <v>30.746856214839301</v>
          </cell>
          <cell r="W130">
            <v>31.178309594017001</v>
          </cell>
          <cell r="X130">
            <v>31.5966928328581</v>
          </cell>
          <cell r="Y130">
            <v>32.030903649121797</v>
          </cell>
          <cell r="Z130">
            <v>32.441982777976698</v>
          </cell>
          <cell r="AA130">
            <v>32.826948226998503</v>
          </cell>
          <cell r="AB130">
            <v>33.199258952419797</v>
          </cell>
          <cell r="AC130">
            <v>33.547766543147297</v>
          </cell>
          <cell r="AD130">
            <v>33.872299612893698</v>
          </cell>
          <cell r="AE130">
            <v>34.182165189187103</v>
          </cell>
          <cell r="AF130">
            <v>34.480486161929498</v>
          </cell>
          <cell r="AG130">
            <v>34.744029498946297</v>
          </cell>
          <cell r="AH130">
            <v>34.985168913621301</v>
          </cell>
          <cell r="AI130">
            <v>35.205607733073002</v>
          </cell>
          <cell r="AJ130">
            <v>35.4081437610769</v>
          </cell>
          <cell r="AK130">
            <v>35.593763002082703</v>
          </cell>
          <cell r="AL130">
            <v>35.778019515294801</v>
          </cell>
          <cell r="AM130">
            <v>35.951403349737802</v>
          </cell>
          <cell r="AN130">
            <v>36.114913869839697</v>
          </cell>
          <cell r="AO130">
            <v>36.268975129721802</v>
          </cell>
          <cell r="AP130">
            <v>36.416646434202598</v>
          </cell>
        </row>
        <row r="131">
          <cell r="C131" t="str">
            <v>Gowhole</v>
          </cell>
          <cell r="D131" t="str">
            <v>New Mills</v>
          </cell>
          <cell r="E131" t="str">
            <v>Stalybridge GSP</v>
          </cell>
          <cell r="F131">
            <v>22.863</v>
          </cell>
          <cell r="G131">
            <v>0.71730000000000005</v>
          </cell>
          <cell r="H131">
            <v>23.580300000000001</v>
          </cell>
          <cell r="I131">
            <v>16.89</v>
          </cell>
          <cell r="J131">
            <v>17.785763275849099</v>
          </cell>
          <cell r="K131">
            <v>17.991006812698402</v>
          </cell>
          <cell r="L131">
            <v>18.169359707175399</v>
          </cell>
          <cell r="M131">
            <v>18.397421003598101</v>
          </cell>
          <cell r="N131">
            <v>18.651318432561901</v>
          </cell>
          <cell r="O131">
            <v>18.896920399459699</v>
          </cell>
          <cell r="P131">
            <v>19.153624261810201</v>
          </cell>
          <cell r="Q131">
            <v>19.412914650223101</v>
          </cell>
          <cell r="R131">
            <v>19.6939191684482</v>
          </cell>
          <cell r="S131">
            <v>19.994294168868699</v>
          </cell>
          <cell r="T131">
            <v>20.303716721597699</v>
          </cell>
          <cell r="U131">
            <v>20.636390384166098</v>
          </cell>
          <cell r="V131">
            <v>21.004253143490399</v>
          </cell>
          <cell r="W131">
            <v>21.385838164154901</v>
          </cell>
          <cell r="X131">
            <v>21.754449176054301</v>
          </cell>
          <cell r="Y131">
            <v>22.109026455526902</v>
          </cell>
          <cell r="Z131">
            <v>22.442606173452798</v>
          </cell>
          <cell r="AA131">
            <v>22.756382504014301</v>
          </cell>
          <cell r="AB131">
            <v>23.059842268815199</v>
          </cell>
          <cell r="AC131">
            <v>23.3446006847511</v>
          </cell>
          <cell r="AD131">
            <v>23.612912923836699</v>
          </cell>
          <cell r="AE131">
            <v>23.871236639990801</v>
          </cell>
          <cell r="AF131">
            <v>24.123079358330799</v>
          </cell>
          <cell r="AG131">
            <v>24.349445552510101</v>
          </cell>
          <cell r="AH131">
            <v>24.5604309483222</v>
          </cell>
          <cell r="AI131">
            <v>24.757674294239699</v>
          </cell>
          <cell r="AJ131">
            <v>24.9413198529389</v>
          </cell>
          <cell r="AK131">
            <v>25.111129148050399</v>
          </cell>
          <cell r="AL131">
            <v>25.275108104334102</v>
          </cell>
          <cell r="AM131">
            <v>25.432227696866601</v>
          </cell>
          <cell r="AN131">
            <v>25.583103241405102</v>
          </cell>
          <cell r="AO131">
            <v>25.728171837515902</v>
          </cell>
          <cell r="AP131">
            <v>25.869942011938601</v>
          </cell>
        </row>
        <row r="132">
          <cell r="C132" t="str">
            <v>Grane Rd &amp; Prinny Hill</v>
          </cell>
          <cell r="D132" t="str">
            <v>Rossendale</v>
          </cell>
          <cell r="E132" t="str">
            <v>Padiham GSP</v>
          </cell>
          <cell r="F132">
            <v>19</v>
          </cell>
          <cell r="G132">
            <v>0</v>
          </cell>
          <cell r="H132">
            <v>19</v>
          </cell>
          <cell r="I132">
            <v>7.6</v>
          </cell>
          <cell r="J132">
            <v>7.6335096488475003</v>
          </cell>
          <cell r="K132">
            <v>7.6760111440314498</v>
          </cell>
          <cell r="L132">
            <v>7.7395594344368304</v>
          </cell>
          <cell r="M132">
            <v>7.8133679858707001</v>
          </cell>
          <cell r="N132">
            <v>7.9031546466221601</v>
          </cell>
          <cell r="O132">
            <v>7.9811687587897904</v>
          </cell>
          <cell r="P132">
            <v>8.0604914869404602</v>
          </cell>
          <cell r="Q132">
            <v>8.1431813899583503</v>
          </cell>
          <cell r="R132">
            <v>8.2316731168427495</v>
          </cell>
          <cell r="S132">
            <v>8.3240801087158403</v>
          </cell>
          <cell r="T132">
            <v>8.4183030780214896</v>
          </cell>
          <cell r="U132">
            <v>8.51654484505627</v>
          </cell>
          <cell r="V132">
            <v>8.6239907522555406</v>
          </cell>
          <cell r="W132">
            <v>8.7308033588021203</v>
          </cell>
          <cell r="X132">
            <v>8.8348690401770291</v>
          </cell>
          <cell r="Y132">
            <v>8.9382566937095493</v>
          </cell>
          <cell r="Z132">
            <v>9.0375531591782003</v>
          </cell>
          <cell r="AA132">
            <v>9.1334795123879804</v>
          </cell>
          <cell r="AB132">
            <v>9.2285292755199695</v>
          </cell>
          <cell r="AC132">
            <v>9.3208360396447407</v>
          </cell>
          <cell r="AD132">
            <v>9.4100697550584194</v>
          </cell>
          <cell r="AE132">
            <v>9.4970399401435692</v>
          </cell>
          <cell r="AF132">
            <v>9.5835583380794294</v>
          </cell>
          <cell r="AG132">
            <v>9.6631567069398407</v>
          </cell>
          <cell r="AH132">
            <v>9.7385980429935408</v>
          </cell>
          <cell r="AI132">
            <v>9.8102726601344408</v>
          </cell>
          <cell r="AJ132">
            <v>9.8790109514202893</v>
          </cell>
          <cell r="AK132">
            <v>9.94303019126043</v>
          </cell>
          <cell r="AL132">
            <v>10.0018739069225</v>
          </cell>
          <cell r="AM132">
            <v>10.0587824249404</v>
          </cell>
          <cell r="AN132">
            <v>10.113997096486401</v>
          </cell>
          <cell r="AO132">
            <v>10.1676511510676</v>
          </cell>
          <cell r="AP132">
            <v>10.2204346594875</v>
          </cell>
        </row>
        <row r="133">
          <cell r="C133" t="str">
            <v>Grange</v>
          </cell>
          <cell r="D133" t="str">
            <v>Ulverston</v>
          </cell>
          <cell r="E133" t="str">
            <v>Harker ENWL SGTs 1 2 3A 4 / Hutton GSP GROUP</v>
          </cell>
          <cell r="F133">
            <v>13</v>
          </cell>
          <cell r="G133">
            <v>2.1600000000000001E-2</v>
          </cell>
          <cell r="H133">
            <v>13.021599999999999</v>
          </cell>
          <cell r="I133">
            <v>8.0500000000000007</v>
          </cell>
          <cell r="J133">
            <v>8.2058840680270002</v>
          </cell>
          <cell r="K133">
            <v>8.28689750736579</v>
          </cell>
          <cell r="L133">
            <v>8.3796257057676495</v>
          </cell>
          <cell r="M133">
            <v>8.4939826109955092</v>
          </cell>
          <cell r="N133">
            <v>8.6233157523118695</v>
          </cell>
          <cell r="O133">
            <v>8.7491178069317606</v>
          </cell>
          <cell r="P133">
            <v>8.8812692527641097</v>
          </cell>
          <cell r="Q133">
            <v>9.0142793726997201</v>
          </cell>
          <cell r="R133">
            <v>9.1611852072309006</v>
          </cell>
          <cell r="S133">
            <v>9.3127424488615205</v>
          </cell>
          <cell r="T133">
            <v>9.4687968769564392</v>
          </cell>
          <cell r="U133">
            <v>9.6424855911836502</v>
          </cell>
          <cell r="V133">
            <v>9.8282864994234096</v>
          </cell>
          <cell r="W133">
            <v>10.001296252827499</v>
          </cell>
          <cell r="X133">
            <v>10.1698088857685</v>
          </cell>
          <cell r="Y133">
            <v>10.331470115959601</v>
          </cell>
          <cell r="Z133">
            <v>10.483900717723699</v>
          </cell>
          <cell r="AA133">
            <v>10.6276256002177</v>
          </cell>
          <cell r="AB133">
            <v>10.771187701664401</v>
          </cell>
          <cell r="AC133">
            <v>10.906702318252201</v>
          </cell>
          <cell r="AD133">
            <v>11.032368900625499</v>
          </cell>
          <cell r="AE133">
            <v>11.1518512014833</v>
          </cell>
          <cell r="AF133">
            <v>11.266760417365701</v>
          </cell>
          <cell r="AG133">
            <v>11.3668621985681</v>
          </cell>
          <cell r="AH133">
            <v>11.457059654291999</v>
          </cell>
          <cell r="AI133">
            <v>11.5383251769018</v>
          </cell>
          <cell r="AJ133">
            <v>11.6101550751453</v>
          </cell>
          <cell r="AK133">
            <v>11.673435310586701</v>
          </cell>
          <cell r="AL133">
            <v>11.733366585598599</v>
          </cell>
          <cell r="AM133">
            <v>11.7890829162529</v>
          </cell>
          <cell r="AN133">
            <v>11.841006604346999</v>
          </cell>
          <cell r="AO133">
            <v>11.8895196645621</v>
          </cell>
          <cell r="AP133">
            <v>11.9356820676055</v>
          </cell>
        </row>
        <row r="134">
          <cell r="C134" t="str">
            <v>Great Harwood</v>
          </cell>
          <cell r="D134" t="str">
            <v>Huncoat</v>
          </cell>
          <cell r="E134" t="str">
            <v>Padiham GSP</v>
          </cell>
          <cell r="F134">
            <v>18.88</v>
          </cell>
          <cell r="G134">
            <v>2.1600000000000001E-2</v>
          </cell>
          <cell r="H134">
            <v>18.901599999999998</v>
          </cell>
          <cell r="I134">
            <v>8.99</v>
          </cell>
          <cell r="J134">
            <v>9.0952567714873407</v>
          </cell>
          <cell r="K134">
            <v>9.1263203221583709</v>
          </cell>
          <cell r="L134">
            <v>9.1715563599158898</v>
          </cell>
          <cell r="M134">
            <v>9.2353081371541101</v>
          </cell>
          <cell r="N134">
            <v>9.3071955391347796</v>
          </cell>
          <cell r="O134">
            <v>9.3780028495462098</v>
          </cell>
          <cell r="P134">
            <v>9.4547507238047803</v>
          </cell>
          <cell r="Q134">
            <v>9.5352484809394493</v>
          </cell>
          <cell r="R134">
            <v>9.6267142244523694</v>
          </cell>
          <cell r="S134">
            <v>9.7262425041613501</v>
          </cell>
          <cell r="T134">
            <v>9.83192791495342</v>
          </cell>
          <cell r="U134">
            <v>9.9468388480125505</v>
          </cell>
          <cell r="V134">
            <v>10.0884049449351</v>
          </cell>
          <cell r="W134">
            <v>10.235526213764</v>
          </cell>
          <cell r="X134">
            <v>10.376029200393701</v>
          </cell>
          <cell r="Y134">
            <v>10.5133268771409</v>
          </cell>
          <cell r="Z134">
            <v>10.641662421295999</v>
          </cell>
          <cell r="AA134">
            <v>10.760646464984999</v>
          </cell>
          <cell r="AB134">
            <v>10.874916278304299</v>
          </cell>
          <cell r="AC134">
            <v>10.9804666879599</v>
          </cell>
          <cell r="AD134">
            <v>11.0783873694485</v>
          </cell>
          <cell r="AE134">
            <v>11.169232827897099</v>
          </cell>
          <cell r="AF134">
            <v>11.2549829406963</v>
          </cell>
          <cell r="AG134">
            <v>11.325541679399301</v>
          </cell>
          <cell r="AH134">
            <v>11.3862165350812</v>
          </cell>
          <cell r="AI134">
            <v>11.437550694475499</v>
          </cell>
          <cell r="AJ134">
            <v>11.4819709168458</v>
          </cell>
          <cell r="AK134">
            <v>11.520182005531399</v>
          </cell>
          <cell r="AL134">
            <v>11.5539742550553</v>
          </cell>
          <cell r="AM134">
            <v>11.582659723555199</v>
          </cell>
          <cell r="AN134">
            <v>11.606622139337199</v>
          </cell>
          <cell r="AO134">
            <v>11.6256467786681</v>
          </cell>
          <cell r="AP134">
            <v>11.6413812709235</v>
          </cell>
        </row>
        <row r="135">
          <cell r="C135" t="str">
            <v>Green Lane (Altrincham)</v>
          </cell>
          <cell r="D135" t="str">
            <v>Altrincham</v>
          </cell>
          <cell r="E135" t="str">
            <v>Carrington ENWL SGTs 1B 2B 4 7</v>
          </cell>
          <cell r="F135">
            <v>22.863</v>
          </cell>
          <cell r="G135">
            <v>0</v>
          </cell>
          <cell r="H135">
            <v>22.863</v>
          </cell>
          <cell r="I135">
            <v>17.48</v>
          </cell>
          <cell r="J135">
            <v>17.679801151085002</v>
          </cell>
          <cell r="K135">
            <v>17.820955402590901</v>
          </cell>
          <cell r="L135">
            <v>18.011728998233</v>
          </cell>
          <cell r="M135">
            <v>18.241925995264801</v>
          </cell>
          <cell r="N135">
            <v>18.5009840112739</v>
          </cell>
          <cell r="O135">
            <v>18.743257991402199</v>
          </cell>
          <cell r="P135">
            <v>18.994473750316999</v>
          </cell>
          <cell r="Q135">
            <v>19.2504346138413</v>
          </cell>
          <cell r="R135">
            <v>19.517614363796199</v>
          </cell>
          <cell r="S135">
            <v>19.819395299430401</v>
          </cell>
          <cell r="T135">
            <v>20.1434725640529</v>
          </cell>
          <cell r="U135">
            <v>20.489946269404001</v>
          </cell>
          <cell r="V135">
            <v>20.870976348900399</v>
          </cell>
          <cell r="W135">
            <v>21.270176311530701</v>
          </cell>
          <cell r="X135">
            <v>21.662452111029701</v>
          </cell>
          <cell r="Y135">
            <v>22.046935036615601</v>
          </cell>
          <cell r="Z135">
            <v>22.413858369141401</v>
          </cell>
          <cell r="AA135">
            <v>22.763656874016998</v>
          </cell>
          <cell r="AB135">
            <v>23.138795607800802</v>
          </cell>
          <cell r="AC135">
            <v>23.530032901099201</v>
          </cell>
          <cell r="AD135">
            <v>23.907351316033999</v>
          </cell>
          <cell r="AE135">
            <v>24.276809451625901</v>
          </cell>
          <cell r="AF135">
            <v>24.6423879325481</v>
          </cell>
          <cell r="AG135">
            <v>24.980176670544399</v>
          </cell>
          <cell r="AH135">
            <v>25.302053273066999</v>
          </cell>
          <cell r="AI135">
            <v>25.609040930247001</v>
          </cell>
          <cell r="AJ135">
            <v>25.904622259333301</v>
          </cell>
          <cell r="AK135">
            <v>26.186850822997101</v>
          </cell>
          <cell r="AL135">
            <v>26.465764755833298</v>
          </cell>
          <cell r="AM135">
            <v>26.738876814650801</v>
          </cell>
          <cell r="AN135">
            <v>27.0070529528465</v>
          </cell>
          <cell r="AO135">
            <v>27.269957543426901</v>
          </cell>
          <cell r="AP135">
            <v>27.53107611555</v>
          </cell>
        </row>
        <row r="136">
          <cell r="C136" t="str">
            <v>Green Lane (Hazel Grove)</v>
          </cell>
          <cell r="D136" t="str">
            <v>Hazel Grove</v>
          </cell>
          <cell r="E136" t="str">
            <v>Bredbury GSP</v>
          </cell>
          <cell r="F136">
            <v>19.399999999999999</v>
          </cell>
          <cell r="G136">
            <v>0</v>
          </cell>
          <cell r="H136">
            <v>19.399999999999999</v>
          </cell>
          <cell r="I136">
            <v>17.88</v>
          </cell>
          <cell r="J136">
            <v>17.859087824160401</v>
          </cell>
          <cell r="K136">
            <v>17.776805318968201</v>
          </cell>
          <cell r="L136">
            <v>17.722341287696</v>
          </cell>
          <cell r="M136">
            <v>17.772055605694</v>
          </cell>
          <cell r="N136">
            <v>17.8580402008559</v>
          </cell>
          <cell r="O136">
            <v>17.9413664937641</v>
          </cell>
          <cell r="P136">
            <v>18.0420372593575</v>
          </cell>
          <cell r="Q136">
            <v>18.155512461490002</v>
          </cell>
          <cell r="R136">
            <v>18.2913928685394</v>
          </cell>
          <cell r="S136">
            <v>18.449822716528001</v>
          </cell>
          <cell r="T136">
            <v>18.617558164900501</v>
          </cell>
          <cell r="U136">
            <v>18.8101240669946</v>
          </cell>
          <cell r="V136">
            <v>19.038660278553301</v>
          </cell>
          <cell r="W136">
            <v>19.2774104739931</v>
          </cell>
          <cell r="X136">
            <v>19.521443852471599</v>
          </cell>
          <cell r="Y136">
            <v>19.757328683247799</v>
          </cell>
          <cell r="Z136">
            <v>19.9741514466544</v>
          </cell>
          <cell r="AA136">
            <v>20.1725336178202</v>
          </cell>
          <cell r="AB136">
            <v>20.381804217994201</v>
          </cell>
          <cell r="AC136">
            <v>20.578240412903401</v>
          </cell>
          <cell r="AD136">
            <v>20.755544786965299</v>
          </cell>
          <cell r="AE136">
            <v>20.921108882305099</v>
          </cell>
          <cell r="AF136">
            <v>21.079633601594299</v>
          </cell>
          <cell r="AG136">
            <v>21.207599084720002</v>
          </cell>
          <cell r="AH136">
            <v>21.315822549040199</v>
          </cell>
          <cell r="AI136">
            <v>21.405414191251101</v>
          </cell>
          <cell r="AJ136">
            <v>21.479602981027998</v>
          </cell>
          <cell r="AK136">
            <v>21.534607677914</v>
          </cell>
          <cell r="AL136">
            <v>21.5749050227959</v>
          </cell>
          <cell r="AM136">
            <v>21.604449481251699</v>
          </cell>
          <cell r="AN136">
            <v>21.624069100317602</v>
          </cell>
          <cell r="AO136">
            <v>21.633635046149099</v>
          </cell>
          <cell r="AP136">
            <v>21.6363173799427</v>
          </cell>
        </row>
        <row r="137">
          <cell r="C137" t="str">
            <v>Green St T11</v>
          </cell>
          <cell r="D137" t="str">
            <v>Wigan</v>
          </cell>
          <cell r="E137" t="str">
            <v>Washway Farm GSP / Kirkby GSP GROUP</v>
          </cell>
          <cell r="F137">
            <v>13.25</v>
          </cell>
          <cell r="G137">
            <v>0</v>
          </cell>
          <cell r="H137">
            <v>13.25</v>
          </cell>
          <cell r="I137">
            <v>12.39</v>
          </cell>
          <cell r="J137">
            <v>12.7599611448079</v>
          </cell>
          <cell r="K137">
            <v>12.8699647264073</v>
          </cell>
          <cell r="L137">
            <v>12.9710362626786</v>
          </cell>
          <cell r="M137">
            <v>13.086195480665699</v>
          </cell>
          <cell r="N137">
            <v>13.2241722349527</v>
          </cell>
          <cell r="O137">
            <v>13.3432367706782</v>
          </cell>
          <cell r="P137">
            <v>13.4633143950863</v>
          </cell>
          <cell r="Q137">
            <v>13.5805166522445</v>
          </cell>
          <cell r="R137">
            <v>13.705079254457599</v>
          </cell>
          <cell r="S137">
            <v>13.8321751469683</v>
          </cell>
          <cell r="T137">
            <v>13.9596170806389</v>
          </cell>
          <cell r="U137">
            <v>14.090850184697899</v>
          </cell>
          <cell r="V137">
            <v>14.227757594408599</v>
          </cell>
          <cell r="W137">
            <v>14.352958801059</v>
          </cell>
          <cell r="X137">
            <v>14.476349104109399</v>
          </cell>
          <cell r="Y137">
            <v>14.599442999985801</v>
          </cell>
          <cell r="Z137">
            <v>14.7202057644494</v>
          </cell>
          <cell r="AA137">
            <v>14.8384040507213</v>
          </cell>
          <cell r="AB137">
            <v>14.9566254947297</v>
          </cell>
          <cell r="AC137">
            <v>15.072465170710201</v>
          </cell>
          <cell r="AD137">
            <v>15.1854779235065</v>
          </cell>
          <cell r="AE137">
            <v>15.297866649077999</v>
          </cell>
          <cell r="AF137">
            <v>15.4106551139408</v>
          </cell>
          <cell r="AG137">
            <v>15.517161072749699</v>
          </cell>
          <cell r="AH137">
            <v>15.6201975379565</v>
          </cell>
          <cell r="AI137">
            <v>15.7202588412081</v>
          </cell>
          <cell r="AJ137">
            <v>15.8177027040478</v>
          </cell>
          <cell r="AK137">
            <v>15.912597335444699</v>
          </cell>
          <cell r="AL137">
            <v>16.007462249484501</v>
          </cell>
          <cell r="AM137">
            <v>16.101356528733799</v>
          </cell>
          <cell r="AN137">
            <v>16.194469869020299</v>
          </cell>
          <cell r="AO137">
            <v>16.2869575015125</v>
          </cell>
          <cell r="AP137">
            <v>16.379467380983399</v>
          </cell>
        </row>
        <row r="138">
          <cell r="C138" t="str">
            <v>Green St T12 &amp; T13</v>
          </cell>
          <cell r="D138" t="str">
            <v>Wigan</v>
          </cell>
          <cell r="E138" t="str">
            <v>Washway Farm GSP / Kirkby GSP GROUP</v>
          </cell>
          <cell r="F138">
            <v>21.46</v>
          </cell>
          <cell r="G138">
            <v>0</v>
          </cell>
          <cell r="H138">
            <v>21.46</v>
          </cell>
          <cell r="I138">
            <v>15.42</v>
          </cell>
          <cell r="J138">
            <v>15.705055056748501</v>
          </cell>
          <cell r="K138">
            <v>15.828139449366001</v>
          </cell>
          <cell r="L138">
            <v>15.9648436659857</v>
          </cell>
          <cell r="M138">
            <v>16.1296895630074</v>
          </cell>
          <cell r="N138">
            <v>16.315153231743999</v>
          </cell>
          <cell r="O138">
            <v>16.489614445299999</v>
          </cell>
          <cell r="P138">
            <v>16.671398937694502</v>
          </cell>
          <cell r="Q138">
            <v>16.862859159085001</v>
          </cell>
          <cell r="R138">
            <v>17.0773030661802</v>
          </cell>
          <cell r="S138">
            <v>17.305546708207199</v>
          </cell>
          <cell r="T138">
            <v>17.540967321632198</v>
          </cell>
          <cell r="U138">
            <v>17.793644308459999</v>
          </cell>
          <cell r="V138">
            <v>18.070858272471799</v>
          </cell>
          <cell r="W138">
            <v>18.3323634478398</v>
          </cell>
          <cell r="X138">
            <v>18.592863393627901</v>
          </cell>
          <cell r="Y138">
            <v>18.848790793667199</v>
          </cell>
          <cell r="Z138">
            <v>19.0929833979039</v>
          </cell>
          <cell r="AA138">
            <v>19.324799760482101</v>
          </cell>
          <cell r="AB138">
            <v>19.551598181376999</v>
          </cell>
          <cell r="AC138">
            <v>19.7663219670176</v>
          </cell>
          <cell r="AD138">
            <v>19.968070842363598</v>
          </cell>
          <cell r="AE138">
            <v>20.1632982875098</v>
          </cell>
          <cell r="AF138">
            <v>20.354721108725901</v>
          </cell>
          <cell r="AG138">
            <v>20.523232517257401</v>
          </cell>
          <cell r="AH138">
            <v>20.677215254398298</v>
          </cell>
          <cell r="AI138">
            <v>20.818212610613699</v>
          </cell>
          <cell r="AJ138">
            <v>20.9469444989297</v>
          </cell>
          <cell r="AK138">
            <v>21.066319265320399</v>
          </cell>
          <cell r="AL138">
            <v>21.1886786798614</v>
          </cell>
          <cell r="AM138">
            <v>21.304903687339099</v>
          </cell>
          <cell r="AN138">
            <v>21.415682648175601</v>
          </cell>
          <cell r="AO138">
            <v>21.523528123134799</v>
          </cell>
          <cell r="AP138">
            <v>21.630396010440801</v>
          </cell>
        </row>
        <row r="139">
          <cell r="C139" t="str">
            <v>Greenfield</v>
          </cell>
          <cell r="D139" t="str">
            <v>Hartshead-Heyrod</v>
          </cell>
          <cell r="E139" t="str">
            <v>Stalybridge GSP</v>
          </cell>
          <cell r="F139">
            <v>23</v>
          </cell>
          <cell r="G139">
            <v>3.9E-2</v>
          </cell>
          <cell r="H139">
            <v>23.039000000000001</v>
          </cell>
          <cell r="I139">
            <v>10.14</v>
          </cell>
          <cell r="J139">
            <v>10.3096619198203</v>
          </cell>
          <cell r="K139">
            <v>10.406356860069501</v>
          </cell>
          <cell r="L139">
            <v>10.5293243258752</v>
          </cell>
          <cell r="M139">
            <v>10.6797122994716</v>
          </cell>
          <cell r="N139">
            <v>10.8506253704159</v>
          </cell>
          <cell r="O139">
            <v>11.011723471377699</v>
          </cell>
          <cell r="P139">
            <v>11.1774201544328</v>
          </cell>
          <cell r="Q139">
            <v>11.3455062926114</v>
          </cell>
          <cell r="R139">
            <v>11.5265931861735</v>
          </cell>
          <cell r="S139">
            <v>11.7157753850577</v>
          </cell>
          <cell r="T139">
            <v>11.9093329330257</v>
          </cell>
          <cell r="U139">
            <v>12.1167493756317</v>
          </cell>
          <cell r="V139">
            <v>12.3421421637237</v>
          </cell>
          <cell r="W139">
            <v>12.569403250721599</v>
          </cell>
          <cell r="X139">
            <v>12.791888042621199</v>
          </cell>
          <cell r="Y139">
            <v>13.007504201072701</v>
          </cell>
          <cell r="Z139">
            <v>13.211120465214799</v>
          </cell>
          <cell r="AA139">
            <v>13.4032524544068</v>
          </cell>
          <cell r="AB139">
            <v>13.5893416995424</v>
          </cell>
          <cell r="AC139">
            <v>13.7646981025534</v>
          </cell>
          <cell r="AD139">
            <v>13.9297783258703</v>
          </cell>
          <cell r="AE139">
            <v>14.087235050718199</v>
          </cell>
          <cell r="AF139">
            <v>14.2397980261855</v>
          </cell>
          <cell r="AG139">
            <v>14.3755376045759</v>
          </cell>
          <cell r="AH139">
            <v>14.5005404624017</v>
          </cell>
          <cell r="AI139">
            <v>14.615744789533601</v>
          </cell>
          <cell r="AJ139">
            <v>14.720749364267901</v>
          </cell>
          <cell r="AK139">
            <v>14.8175933530226</v>
          </cell>
          <cell r="AL139">
            <v>14.915317475694</v>
          </cell>
          <cell r="AM139">
            <v>15.008549058109701</v>
          </cell>
          <cell r="AN139">
            <v>15.0976836523275</v>
          </cell>
          <cell r="AO139">
            <v>15.182893995596499</v>
          </cell>
          <cell r="AP139">
            <v>15.265698041159901</v>
          </cell>
        </row>
        <row r="140">
          <cell r="C140" t="str">
            <v>Greenhill</v>
          </cell>
          <cell r="D140" t="str">
            <v>Greenhill</v>
          </cell>
          <cell r="E140" t="str">
            <v>Whitegate GSP</v>
          </cell>
          <cell r="F140">
            <v>42</v>
          </cell>
          <cell r="G140">
            <v>0</v>
          </cell>
          <cell r="H140">
            <v>42</v>
          </cell>
          <cell r="I140">
            <v>26.93</v>
          </cell>
          <cell r="J140">
            <v>27.103901233655701</v>
          </cell>
          <cell r="K140">
            <v>27.3030384613125</v>
          </cell>
          <cell r="L140">
            <v>27.564612171410101</v>
          </cell>
          <cell r="M140">
            <v>27.860135644481201</v>
          </cell>
          <cell r="N140">
            <v>28.210669146152402</v>
          </cell>
          <cell r="O140">
            <v>28.528676082636402</v>
          </cell>
          <cell r="P140">
            <v>28.8551940243348</v>
          </cell>
          <cell r="Q140">
            <v>29.184988389359599</v>
          </cell>
          <cell r="R140">
            <v>29.538560770086299</v>
          </cell>
          <cell r="S140">
            <v>29.9062485708493</v>
          </cell>
          <cell r="T140">
            <v>30.283423147573099</v>
          </cell>
          <cell r="U140">
            <v>30.676277367927199</v>
          </cell>
          <cell r="V140">
            <v>31.091430889672498</v>
          </cell>
          <cell r="W140">
            <v>31.473188680956302</v>
          </cell>
          <cell r="X140">
            <v>31.853236004599001</v>
          </cell>
          <cell r="Y140">
            <v>32.235437824498298</v>
          </cell>
          <cell r="Z140">
            <v>32.614031390665701</v>
          </cell>
          <cell r="AA140">
            <v>32.990298759361202</v>
          </cell>
          <cell r="AB140">
            <v>33.3693934049953</v>
          </cell>
          <cell r="AC140">
            <v>33.747132885532103</v>
          </cell>
          <cell r="AD140">
            <v>34.123684787467603</v>
          </cell>
          <cell r="AE140">
            <v>34.500471360123001</v>
          </cell>
          <cell r="AF140">
            <v>34.883862441989102</v>
          </cell>
          <cell r="AG140">
            <v>35.256010117726099</v>
          </cell>
          <cell r="AH140">
            <v>35.623822973928903</v>
          </cell>
          <cell r="AI140">
            <v>35.988726536578604</v>
          </cell>
          <cell r="AJ140">
            <v>36.351587999998401</v>
          </cell>
          <cell r="AK140">
            <v>36.713144975894998</v>
          </cell>
          <cell r="AL140">
            <v>37.081154205666898</v>
          </cell>
          <cell r="AM140">
            <v>37.451644115014901</v>
          </cell>
          <cell r="AN140">
            <v>37.825307624523198</v>
          </cell>
          <cell r="AO140">
            <v>38.202880144853701</v>
          </cell>
          <cell r="AP140">
            <v>38.585785660768401</v>
          </cell>
        </row>
        <row r="141">
          <cell r="C141" t="str">
            <v>Griffin</v>
          </cell>
          <cell r="D141" t="str">
            <v>Lower Darwen</v>
          </cell>
          <cell r="E141" t="str">
            <v>Penwortham East GSP / Rochdale SGT 1 GROUP</v>
          </cell>
          <cell r="F141">
            <v>22.86</v>
          </cell>
          <cell r="G141">
            <v>0</v>
          </cell>
          <cell r="H141">
            <v>22.86</v>
          </cell>
          <cell r="I141">
            <v>15.93</v>
          </cell>
          <cell r="J141">
            <v>16.277892619859301</v>
          </cell>
          <cell r="K141">
            <v>16.3793689558801</v>
          </cell>
          <cell r="L141">
            <v>16.495463335128399</v>
          </cell>
          <cell r="M141">
            <v>16.6417785900016</v>
          </cell>
          <cell r="N141">
            <v>16.8182623045181</v>
          </cell>
          <cell r="O141">
            <v>16.986905156113099</v>
          </cell>
          <cell r="P141">
            <v>17.167521800814601</v>
          </cell>
          <cell r="Q141">
            <v>17.3549473387354</v>
          </cell>
          <cell r="R141">
            <v>17.563125339342999</v>
          </cell>
          <cell r="S141">
            <v>17.7896723707319</v>
          </cell>
          <cell r="T141">
            <v>18.026817802973799</v>
          </cell>
          <cell r="U141">
            <v>18.285377927987099</v>
          </cell>
          <cell r="V141">
            <v>18.570569126170898</v>
          </cell>
          <cell r="W141">
            <v>18.840148592275</v>
          </cell>
          <cell r="X141">
            <v>19.107781670680499</v>
          </cell>
          <cell r="Y141">
            <v>19.371185912237099</v>
          </cell>
          <cell r="Z141">
            <v>19.6290442786553</v>
          </cell>
          <cell r="AA141">
            <v>19.8921440124813</v>
          </cell>
          <cell r="AB141">
            <v>20.151673535412201</v>
          </cell>
          <cell r="AC141">
            <v>20.4023406368098</v>
          </cell>
          <cell r="AD141">
            <v>20.6429658897727</v>
          </cell>
          <cell r="AE141">
            <v>20.877226427785299</v>
          </cell>
          <cell r="AF141">
            <v>21.1096432459974</v>
          </cell>
          <cell r="AG141">
            <v>21.317009489282199</v>
          </cell>
          <cell r="AH141">
            <v>21.509156475048702</v>
          </cell>
          <cell r="AI141">
            <v>21.687453844290999</v>
          </cell>
          <cell r="AJ141">
            <v>21.853670427973402</v>
          </cell>
          <cell r="AK141">
            <v>22.008105955227499</v>
          </cell>
          <cell r="AL141">
            <v>22.1608018267864</v>
          </cell>
          <cell r="AM141">
            <v>22.3069326063627</v>
          </cell>
          <cell r="AN141">
            <v>22.447160639471399</v>
          </cell>
          <cell r="AO141">
            <v>22.581636820509001</v>
          </cell>
          <cell r="AP141">
            <v>22.712930838300402</v>
          </cell>
        </row>
        <row r="142">
          <cell r="C142" t="str">
            <v>Hadfield</v>
          </cell>
          <cell r="D142" t="str">
            <v>Hyde</v>
          </cell>
          <cell r="E142" t="str">
            <v>Stalybridge GSP</v>
          </cell>
          <cell r="F142">
            <v>22.863</v>
          </cell>
          <cell r="G142">
            <v>0.23580000000000001</v>
          </cell>
          <cell r="H142">
            <v>23.098800000000001</v>
          </cell>
          <cell r="I142">
            <v>10.84</v>
          </cell>
          <cell r="J142">
            <v>10.8924718532367</v>
          </cell>
          <cell r="K142">
            <v>10.962987359606901</v>
          </cell>
          <cell r="L142">
            <v>11.066024972308799</v>
          </cell>
          <cell r="M142">
            <v>11.1953610494845</v>
          </cell>
          <cell r="N142">
            <v>11.341911326394101</v>
          </cell>
          <cell r="O142">
            <v>11.484316726437999</v>
          </cell>
          <cell r="P142">
            <v>11.635536314185201</v>
          </cell>
          <cell r="Q142">
            <v>11.7881604757665</v>
          </cell>
          <cell r="R142">
            <v>11.9595786206248</v>
          </cell>
          <cell r="S142">
            <v>12.143951700640701</v>
          </cell>
          <cell r="T142">
            <v>12.3367371110451</v>
          </cell>
          <cell r="U142">
            <v>12.5453982954746</v>
          </cell>
          <cell r="V142">
            <v>12.774104488746699</v>
          </cell>
          <cell r="W142">
            <v>13.005708993847399</v>
          </cell>
          <cell r="X142">
            <v>13.23004926818</v>
          </cell>
          <cell r="Y142">
            <v>13.458826420098999</v>
          </cell>
          <cell r="Z142">
            <v>13.6915222466725</v>
          </cell>
          <cell r="AA142">
            <v>13.9133307697</v>
          </cell>
          <cell r="AB142">
            <v>14.1303902825787</v>
          </cell>
          <cell r="AC142">
            <v>14.336410769689399</v>
          </cell>
          <cell r="AD142">
            <v>14.5324686339787</v>
          </cell>
          <cell r="AE142">
            <v>14.722378736221501</v>
          </cell>
          <cell r="AF142">
            <v>14.908561274555099</v>
          </cell>
          <cell r="AG142">
            <v>15.0740031795923</v>
          </cell>
          <cell r="AH142">
            <v>15.2262258382061</v>
          </cell>
          <cell r="AI142">
            <v>15.366333120362301</v>
          </cell>
          <cell r="AJ142">
            <v>15.4957687448521</v>
          </cell>
          <cell r="AK142">
            <v>15.6139368224027</v>
          </cell>
          <cell r="AL142">
            <v>15.7270095146744</v>
          </cell>
          <cell r="AM142">
            <v>15.833910143929399</v>
          </cell>
          <cell r="AN142">
            <v>15.9352745505547</v>
          </cell>
          <cell r="AO142">
            <v>16.031351729535402</v>
          </cell>
          <cell r="AP142">
            <v>16.124095662703699</v>
          </cell>
        </row>
        <row r="143">
          <cell r="C143" t="str">
            <v>Hall Cross</v>
          </cell>
          <cell r="D143" t="str">
            <v>Peel</v>
          </cell>
          <cell r="E143" t="str">
            <v>Penwortham West GSP / Stanah GSP GROUP</v>
          </cell>
          <cell r="F143">
            <v>22.863</v>
          </cell>
          <cell r="G143">
            <v>0.75600000000000001</v>
          </cell>
          <cell r="H143">
            <v>23.619</v>
          </cell>
          <cell r="I143">
            <v>19.88</v>
          </cell>
          <cell r="J143">
            <v>20.119470600615401</v>
          </cell>
          <cell r="K143">
            <v>20.206055079410401</v>
          </cell>
          <cell r="L143">
            <v>20.3260601472338</v>
          </cell>
          <cell r="M143">
            <v>20.4792743712743</v>
          </cell>
          <cell r="N143">
            <v>20.660682900065002</v>
          </cell>
          <cell r="O143">
            <v>20.827654045752301</v>
          </cell>
          <cell r="P143">
            <v>21.003320079175701</v>
          </cell>
          <cell r="Q143">
            <v>21.1838392563787</v>
          </cell>
          <cell r="R143">
            <v>21.381959879241801</v>
          </cell>
          <cell r="S143">
            <v>21.596135937059699</v>
          </cell>
          <cell r="T143">
            <v>21.818214920932501</v>
          </cell>
          <cell r="U143">
            <v>22.057024740333901</v>
          </cell>
          <cell r="V143">
            <v>22.332134380052199</v>
          </cell>
          <cell r="W143">
            <v>22.617764593916899</v>
          </cell>
          <cell r="X143">
            <v>22.892930092272401</v>
          </cell>
          <cell r="Y143">
            <v>23.1606339508775</v>
          </cell>
          <cell r="Z143">
            <v>23.4095913049436</v>
          </cell>
          <cell r="AA143">
            <v>23.645060643146699</v>
          </cell>
          <cell r="AB143">
            <v>23.874594309385898</v>
          </cell>
          <cell r="AC143">
            <v>24.090412366395402</v>
          </cell>
          <cell r="AD143">
            <v>24.2914044823696</v>
          </cell>
          <cell r="AE143">
            <v>24.482472825669898</v>
          </cell>
          <cell r="AF143">
            <v>24.672517972127</v>
          </cell>
          <cell r="AG143">
            <v>24.842581890577399</v>
          </cell>
          <cell r="AH143">
            <v>25.000718223935301</v>
          </cell>
          <cell r="AI143">
            <v>25.148408639126199</v>
          </cell>
          <cell r="AJ143">
            <v>25.2867352558847</v>
          </cell>
          <cell r="AK143">
            <v>25.413535284232498</v>
          </cell>
          <cell r="AL143">
            <v>25.5327030274313</v>
          </cell>
          <cell r="AM143">
            <v>25.646082098031901</v>
          </cell>
          <cell r="AN143">
            <v>25.754197500498901</v>
          </cell>
          <cell r="AO143">
            <v>25.857837017525199</v>
          </cell>
          <cell r="AP143">
            <v>25.958651572619001</v>
          </cell>
        </row>
        <row r="144">
          <cell r="C144" t="str">
            <v>Handforth</v>
          </cell>
          <cell r="D144" t="str">
            <v>Moss Nook</v>
          </cell>
          <cell r="E144" t="str">
            <v>South Manchester GSP</v>
          </cell>
          <cell r="F144">
            <v>22.863</v>
          </cell>
          <cell r="G144">
            <v>1.9800000000000002E-2</v>
          </cell>
          <cell r="H144">
            <v>22.8828</v>
          </cell>
          <cell r="I144">
            <v>11.33</v>
          </cell>
          <cell r="J144">
            <v>11.813712262393601</v>
          </cell>
          <cell r="K144">
            <v>11.968531445828001</v>
          </cell>
          <cell r="L144">
            <v>12.1493902493976</v>
          </cell>
          <cell r="M144">
            <v>12.3813510890604</v>
          </cell>
          <cell r="N144">
            <v>12.6327881103427</v>
          </cell>
          <cell r="O144">
            <v>12.872397832287</v>
          </cell>
          <cell r="P144">
            <v>13.118181434210401</v>
          </cell>
          <cell r="Q144">
            <v>13.366814239550701</v>
          </cell>
          <cell r="R144">
            <v>13.625730719001499</v>
          </cell>
          <cell r="S144">
            <v>13.899023430842499</v>
          </cell>
          <cell r="T144">
            <v>14.1732624219736</v>
          </cell>
          <cell r="U144">
            <v>14.460789763820699</v>
          </cell>
          <cell r="V144">
            <v>14.7804492094466</v>
          </cell>
          <cell r="W144">
            <v>15.1436266661612</v>
          </cell>
          <cell r="X144">
            <v>15.493013819299</v>
          </cell>
          <cell r="Y144">
            <v>15.8255643097361</v>
          </cell>
          <cell r="Z144">
            <v>16.130649315687702</v>
          </cell>
          <cell r="AA144">
            <v>16.409667404814801</v>
          </cell>
          <cell r="AB144">
            <v>16.673850022756</v>
          </cell>
          <cell r="AC144">
            <v>16.9155374609917</v>
          </cell>
          <cell r="AD144">
            <v>17.135427676362301</v>
          </cell>
          <cell r="AE144">
            <v>17.340543792596701</v>
          </cell>
          <cell r="AF144">
            <v>17.5350171761818</v>
          </cell>
          <cell r="AG144">
            <v>17.7087325956483</v>
          </cell>
          <cell r="AH144">
            <v>17.869940425433899</v>
          </cell>
          <cell r="AI144">
            <v>18.0200523929376</v>
          </cell>
          <cell r="AJ144">
            <v>18.1608236105888</v>
          </cell>
          <cell r="AK144">
            <v>18.288900468429599</v>
          </cell>
          <cell r="AL144">
            <v>18.405106882221101</v>
          </cell>
          <cell r="AM144">
            <v>18.5155335972518</v>
          </cell>
          <cell r="AN144">
            <v>18.6208439884938</v>
          </cell>
          <cell r="AO144">
            <v>18.7215337994948</v>
          </cell>
          <cell r="AP144">
            <v>18.819609780106202</v>
          </cell>
        </row>
        <row r="145">
          <cell r="C145" t="str">
            <v>Hanging Bridge</v>
          </cell>
          <cell r="D145" t="str">
            <v>Wrightington</v>
          </cell>
          <cell r="E145" t="str">
            <v>Penwortham West GSP / Stanah GSP GROUP</v>
          </cell>
          <cell r="F145">
            <v>8</v>
          </cell>
          <cell r="G145">
            <v>0.54</v>
          </cell>
          <cell r="H145">
            <v>8.5399999999999991</v>
          </cell>
          <cell r="I145">
            <v>5.26</v>
          </cell>
          <cell r="J145">
            <v>5.3489319922704697</v>
          </cell>
          <cell r="K145">
            <v>5.3512028842566703</v>
          </cell>
          <cell r="L145">
            <v>5.3504272965914703</v>
          </cell>
          <cell r="M145">
            <v>5.3530878717571397</v>
          </cell>
          <cell r="N145">
            <v>5.3614954598429501</v>
          </cell>
          <cell r="O145">
            <v>5.3629117155060797</v>
          </cell>
          <cell r="P145">
            <v>5.3635702376568801</v>
          </cell>
          <cell r="Q145">
            <v>5.3624361950702104</v>
          </cell>
          <cell r="R145">
            <v>5.3965077006365503</v>
          </cell>
          <cell r="S145">
            <v>5.4759664756442303</v>
          </cell>
          <cell r="T145">
            <v>5.5594677158466403</v>
          </cell>
          <cell r="U145">
            <v>5.6542010501445903</v>
          </cell>
          <cell r="V145">
            <v>5.7573170292304301</v>
          </cell>
          <cell r="W145">
            <v>5.8595792872747099</v>
          </cell>
          <cell r="X145">
            <v>5.9576479896230197</v>
          </cell>
          <cell r="Y145">
            <v>6.0491559107273698</v>
          </cell>
          <cell r="Z145">
            <v>6.13260957670661</v>
          </cell>
          <cell r="AA145">
            <v>6.20889829703769</v>
          </cell>
          <cell r="AB145">
            <v>6.2810524565154502</v>
          </cell>
          <cell r="AC145">
            <v>6.3467782948191802</v>
          </cell>
          <cell r="AD145">
            <v>6.4063267746044499</v>
          </cell>
          <cell r="AE145">
            <v>6.4617045658684402</v>
          </cell>
          <cell r="AF145">
            <v>6.5146299039840398</v>
          </cell>
          <cell r="AG145">
            <v>6.5606394502962999</v>
          </cell>
          <cell r="AH145">
            <v>6.6020275772432901</v>
          </cell>
          <cell r="AI145">
            <v>6.6394743165068402</v>
          </cell>
          <cell r="AJ145">
            <v>6.6727733412198402</v>
          </cell>
          <cell r="AK145">
            <v>6.7015954201137902</v>
          </cell>
          <cell r="AL145">
            <v>6.7273222695501298</v>
          </cell>
          <cell r="AM145">
            <v>6.7513993044686398</v>
          </cell>
          <cell r="AN145">
            <v>6.7741346026237403</v>
          </cell>
          <cell r="AO145">
            <v>6.7961193218712204</v>
          </cell>
          <cell r="AP145">
            <v>6.8175527600386703</v>
          </cell>
        </row>
        <row r="146">
          <cell r="C146" t="str">
            <v>Hareholme</v>
          </cell>
          <cell r="D146" t="str">
            <v>Rossendale</v>
          </cell>
          <cell r="E146" t="str">
            <v>Padiham GSP</v>
          </cell>
          <cell r="F146">
            <v>22.863</v>
          </cell>
          <cell r="G146">
            <v>0.34032000000000001</v>
          </cell>
          <cell r="H146">
            <v>23.203320000000001</v>
          </cell>
          <cell r="I146">
            <v>14.77</v>
          </cell>
          <cell r="J146">
            <v>14.934585266368501</v>
          </cell>
          <cell r="K146">
            <v>15.0189421060504</v>
          </cell>
          <cell r="L146">
            <v>15.125662832980099</v>
          </cell>
          <cell r="M146">
            <v>15.2475409532128</v>
          </cell>
          <cell r="N146">
            <v>15.4001850095813</v>
          </cell>
          <cell r="O146">
            <v>15.608966773152201</v>
          </cell>
          <cell r="P146">
            <v>15.827824016433301</v>
          </cell>
          <cell r="Q146">
            <v>16.0548317313357</v>
          </cell>
          <cell r="R146">
            <v>16.310503268196999</v>
          </cell>
          <cell r="S146">
            <v>16.588176518668998</v>
          </cell>
          <cell r="T146">
            <v>16.878189030229102</v>
          </cell>
          <cell r="U146">
            <v>17.1905623721557</v>
          </cell>
          <cell r="V146">
            <v>17.541530633398001</v>
          </cell>
          <cell r="W146">
            <v>17.897533817752102</v>
          </cell>
          <cell r="X146">
            <v>18.241039429988898</v>
          </cell>
          <cell r="Y146">
            <v>18.573740110923499</v>
          </cell>
          <cell r="Z146">
            <v>18.883930431635399</v>
          </cell>
          <cell r="AA146">
            <v>19.175803952821799</v>
          </cell>
          <cell r="AB146">
            <v>19.4587289629184</v>
          </cell>
          <cell r="AC146">
            <v>19.726112211915101</v>
          </cell>
          <cell r="AD146">
            <v>19.975780740356701</v>
          </cell>
          <cell r="AE146">
            <v>20.213456779669499</v>
          </cell>
          <cell r="AF146">
            <v>20.445526693659701</v>
          </cell>
          <cell r="AG146">
            <v>20.651016415547101</v>
          </cell>
          <cell r="AH146">
            <v>20.8394792610774</v>
          </cell>
          <cell r="AI146">
            <v>21.012531401084701</v>
          </cell>
          <cell r="AJ146">
            <v>21.1723492553295</v>
          </cell>
          <cell r="AK146">
            <v>21.316702266542801</v>
          </cell>
          <cell r="AL146">
            <v>21.451725881937499</v>
          </cell>
          <cell r="AM146">
            <v>21.578026887742599</v>
          </cell>
          <cell r="AN146">
            <v>21.696386419485801</v>
          </cell>
          <cell r="AO146">
            <v>21.807604658627699</v>
          </cell>
          <cell r="AP146">
            <v>21.913812232430299</v>
          </cell>
        </row>
        <row r="147">
          <cell r="C147" t="str">
            <v>Harpurhey</v>
          </cell>
          <cell r="D147" t="str">
            <v>Red Bank</v>
          </cell>
          <cell r="E147" t="str">
            <v>Whitegate GSP</v>
          </cell>
          <cell r="F147">
            <v>22.86</v>
          </cell>
          <cell r="G147">
            <v>0</v>
          </cell>
          <cell r="H147">
            <v>22.86</v>
          </cell>
          <cell r="I147">
            <v>14.01</v>
          </cell>
          <cell r="J147">
            <v>14.126166765247399</v>
          </cell>
          <cell r="K147">
            <v>14.254890529179701</v>
          </cell>
          <cell r="L147">
            <v>14.4136931354812</v>
          </cell>
          <cell r="M147">
            <v>14.585397692104401</v>
          </cell>
          <cell r="N147">
            <v>14.779375028734901</v>
          </cell>
          <cell r="O147">
            <v>14.966505362622099</v>
          </cell>
          <cell r="P147">
            <v>15.190779799881099</v>
          </cell>
          <cell r="Q147">
            <v>15.433036894637301</v>
          </cell>
          <cell r="R147">
            <v>15.7075269598131</v>
          </cell>
          <cell r="S147">
            <v>16.0041779189329</v>
          </cell>
          <cell r="T147">
            <v>16.320476884485</v>
          </cell>
          <cell r="U147">
            <v>16.668786720835101</v>
          </cell>
          <cell r="V147">
            <v>17.0517293553869</v>
          </cell>
          <cell r="W147">
            <v>17.450957248098302</v>
          </cell>
          <cell r="X147">
            <v>17.8510437061563</v>
          </cell>
          <cell r="Y147">
            <v>18.2464275698809</v>
          </cell>
          <cell r="Z147">
            <v>18.6317525917529</v>
          </cell>
          <cell r="AA147">
            <v>19.010214238752699</v>
          </cell>
          <cell r="AB147">
            <v>19.391047677469899</v>
          </cell>
          <cell r="AC147">
            <v>19.766637502501101</v>
          </cell>
          <cell r="AD147">
            <v>20.133299979639599</v>
          </cell>
          <cell r="AE147">
            <v>20.498613841758999</v>
          </cell>
          <cell r="AF147">
            <v>20.866504536179701</v>
          </cell>
          <cell r="AG147">
            <v>21.205751000837001</v>
          </cell>
          <cell r="AH147">
            <v>21.528148578457198</v>
          </cell>
          <cell r="AI147">
            <v>21.836045634613999</v>
          </cell>
          <cell r="AJ147">
            <v>22.1306656783375</v>
          </cell>
          <cell r="AK147">
            <v>22.413953088252899</v>
          </cell>
          <cell r="AL147">
            <v>22.701140215563498</v>
          </cell>
          <cell r="AM147">
            <v>22.982366533433101</v>
          </cell>
          <cell r="AN147">
            <v>23.258503994344402</v>
          </cell>
          <cell r="AO147">
            <v>23.530719315067198</v>
          </cell>
          <cell r="AP147">
            <v>23.801397835155999</v>
          </cell>
        </row>
        <row r="148">
          <cell r="C148" t="str">
            <v>Harwood</v>
          </cell>
          <cell r="D148" t="str">
            <v>Bolton</v>
          </cell>
          <cell r="E148" t="str">
            <v>Kearsley 132 GSP</v>
          </cell>
          <cell r="F148">
            <v>16.7</v>
          </cell>
          <cell r="G148">
            <v>0</v>
          </cell>
          <cell r="H148">
            <v>16.7</v>
          </cell>
          <cell r="I148">
            <v>15.44</v>
          </cell>
          <cell r="J148">
            <v>15.593001649221099</v>
          </cell>
          <cell r="K148">
            <v>15.682553255837</v>
          </cell>
          <cell r="L148">
            <v>15.8145184365316</v>
          </cell>
          <cell r="M148">
            <v>15.9803446390386</v>
          </cell>
          <cell r="N148">
            <v>16.1723840807378</v>
          </cell>
          <cell r="O148">
            <v>16.357415345412001</v>
          </cell>
          <cell r="P148">
            <v>16.5584548913899</v>
          </cell>
          <cell r="Q148">
            <v>16.766192252906201</v>
          </cell>
          <cell r="R148">
            <v>16.998694398773701</v>
          </cell>
          <cell r="S148">
            <v>17.251394882711601</v>
          </cell>
          <cell r="T148">
            <v>17.516286352231901</v>
          </cell>
          <cell r="U148">
            <v>17.808828065082999</v>
          </cell>
          <cell r="V148">
            <v>18.1335621798166</v>
          </cell>
          <cell r="W148">
            <v>18.467216099746398</v>
          </cell>
          <cell r="X148">
            <v>18.7923396682692</v>
          </cell>
          <cell r="Y148">
            <v>19.105994278068401</v>
          </cell>
          <cell r="Z148">
            <v>19.4024967507147</v>
          </cell>
          <cell r="AA148">
            <v>19.679795506163799</v>
          </cell>
          <cell r="AB148">
            <v>19.950428353794099</v>
          </cell>
          <cell r="AC148">
            <v>20.205070224866201</v>
          </cell>
          <cell r="AD148">
            <v>20.440488122263002</v>
          </cell>
          <cell r="AE148">
            <v>20.6642494475295</v>
          </cell>
          <cell r="AF148">
            <v>20.879562787564101</v>
          </cell>
          <cell r="AG148">
            <v>21.060378613068501</v>
          </cell>
          <cell r="AH148">
            <v>21.218369807824999</v>
          </cell>
          <cell r="AI148">
            <v>21.3768167577594</v>
          </cell>
          <cell r="AJ148">
            <v>21.519254405107301</v>
          </cell>
          <cell r="AK148">
            <v>21.641443176524099</v>
          </cell>
          <cell r="AL148">
            <v>21.756958828510701</v>
          </cell>
          <cell r="AM148">
            <v>21.859530829791701</v>
          </cell>
          <cell r="AN148">
            <v>21.950193534232</v>
          </cell>
          <cell r="AO148">
            <v>22.029081870510801</v>
          </cell>
          <cell r="AP148">
            <v>22.099664850625299</v>
          </cell>
        </row>
        <row r="149">
          <cell r="C149" t="str">
            <v>Hattersley</v>
          </cell>
          <cell r="D149" t="str">
            <v>Hyde</v>
          </cell>
          <cell r="E149" t="str">
            <v>Stalybridge GSP</v>
          </cell>
          <cell r="F149">
            <v>17.5</v>
          </cell>
          <cell r="G149">
            <v>0</v>
          </cell>
          <cell r="H149">
            <v>17.5</v>
          </cell>
          <cell r="I149">
            <v>11</v>
          </cell>
          <cell r="J149">
            <v>11.159517795697001</v>
          </cell>
          <cell r="K149">
            <v>11.1554750180469</v>
          </cell>
          <cell r="L149">
            <v>11.1601498168865</v>
          </cell>
          <cell r="M149">
            <v>11.1829395892651</v>
          </cell>
          <cell r="N149">
            <v>11.218003502175799</v>
          </cell>
          <cell r="O149">
            <v>11.251004274411899</v>
          </cell>
          <cell r="P149">
            <v>11.2957859135551</v>
          </cell>
          <cell r="Q149">
            <v>11.346610536286001</v>
          </cell>
          <cell r="R149">
            <v>11.4136411613758</v>
          </cell>
          <cell r="S149">
            <v>11.493886143671199</v>
          </cell>
          <cell r="T149">
            <v>11.583073038149299</v>
          </cell>
          <cell r="U149">
            <v>11.6887018256199</v>
          </cell>
          <cell r="V149">
            <v>11.814691904021601</v>
          </cell>
          <cell r="W149">
            <v>11.9533056472622</v>
          </cell>
          <cell r="X149">
            <v>12.0860750174297</v>
          </cell>
          <cell r="Y149">
            <v>12.2150942121993</v>
          </cell>
          <cell r="Z149">
            <v>12.334943783337801</v>
          </cell>
          <cell r="AA149">
            <v>12.4466060479017</v>
          </cell>
          <cell r="AB149">
            <v>12.5558690425091</v>
          </cell>
          <cell r="AC149">
            <v>12.6605183605269</v>
          </cell>
          <cell r="AD149">
            <v>12.773260319825299</v>
          </cell>
          <cell r="AE149">
            <v>12.8804287199809</v>
          </cell>
          <cell r="AF149">
            <v>12.9858400258437</v>
          </cell>
          <cell r="AG149">
            <v>13.072721585676801</v>
          </cell>
          <cell r="AH149">
            <v>13.1479340249959</v>
          </cell>
          <cell r="AI149">
            <v>13.212434183346</v>
          </cell>
          <cell r="AJ149">
            <v>13.267629191712301</v>
          </cell>
          <cell r="AK149">
            <v>13.3125416570065</v>
          </cell>
          <cell r="AL149">
            <v>13.3522052772433</v>
          </cell>
          <cell r="AM149">
            <v>13.385963549959</v>
          </cell>
          <cell r="AN149">
            <v>13.414323515968301</v>
          </cell>
          <cell r="AO149">
            <v>13.437456241361</v>
          </cell>
          <cell r="AP149">
            <v>13.4571241904051</v>
          </cell>
        </row>
        <row r="150">
          <cell r="C150" t="str">
            <v>Haverthwaite</v>
          </cell>
          <cell r="D150" t="str">
            <v>Ulverston</v>
          </cell>
          <cell r="E150" t="str">
            <v>Harker ENWL SGTs 1 2 3A 4 / Hutton GSP GROUP</v>
          </cell>
          <cell r="F150">
            <v>9.5</v>
          </cell>
          <cell r="G150">
            <v>0.15984000000000001</v>
          </cell>
          <cell r="H150">
            <v>9.6598400000000009</v>
          </cell>
          <cell r="I150">
            <v>6.25</v>
          </cell>
          <cell r="J150">
            <v>6.49793143330173</v>
          </cell>
          <cell r="K150">
            <v>6.5736003641469898</v>
          </cell>
          <cell r="L150">
            <v>6.6400024736679999</v>
          </cell>
          <cell r="M150">
            <v>6.71788067816534</v>
          </cell>
          <cell r="N150">
            <v>6.80992789298557</v>
          </cell>
          <cell r="O150">
            <v>6.9077894773947399</v>
          </cell>
          <cell r="P150">
            <v>7.0077112204771401</v>
          </cell>
          <cell r="Q150">
            <v>7.1066492307800804</v>
          </cell>
          <cell r="R150">
            <v>7.2128454265429101</v>
          </cell>
          <cell r="S150">
            <v>7.31617563360453</v>
          </cell>
          <cell r="T150">
            <v>7.4204393606856698</v>
          </cell>
          <cell r="U150">
            <v>7.5340330258844999</v>
          </cell>
          <cell r="V150">
            <v>7.6504692927884204</v>
          </cell>
          <cell r="W150">
            <v>7.7564192595931303</v>
          </cell>
          <cell r="X150">
            <v>7.8607380980675297</v>
          </cell>
          <cell r="Y150">
            <v>7.9614458685057796</v>
          </cell>
          <cell r="Z150">
            <v>8.0580489828370006</v>
          </cell>
          <cell r="AA150">
            <v>8.1506066725436099</v>
          </cell>
          <cell r="AB150">
            <v>8.2407921532680604</v>
          </cell>
          <cell r="AC150">
            <v>8.3271856633303099</v>
          </cell>
          <cell r="AD150">
            <v>8.4092892750455395</v>
          </cell>
          <cell r="AE150">
            <v>8.4884647893315801</v>
          </cell>
          <cell r="AF150">
            <v>8.5654158869489105</v>
          </cell>
          <cell r="AG150">
            <v>8.6355166436417505</v>
          </cell>
          <cell r="AH150">
            <v>8.7008526826214698</v>
          </cell>
          <cell r="AI150">
            <v>8.7617568802377104</v>
          </cell>
          <cell r="AJ150">
            <v>8.8186096286548104</v>
          </cell>
          <cell r="AK150">
            <v>8.8700827833406901</v>
          </cell>
          <cell r="AL150">
            <v>8.9151637262041508</v>
          </cell>
          <cell r="AM150">
            <v>8.9585078177855504</v>
          </cell>
          <cell r="AN150">
            <v>9.0004656901176094</v>
          </cell>
          <cell r="AO150">
            <v>9.0410893560620007</v>
          </cell>
          <cell r="AP150">
            <v>9.0809019660340606</v>
          </cell>
        </row>
        <row r="151">
          <cell r="C151" t="str">
            <v>Hawk Green</v>
          </cell>
          <cell r="D151" t="str">
            <v>Hazel Grove</v>
          </cell>
          <cell r="E151" t="str">
            <v>Bredbury GSP</v>
          </cell>
          <cell r="F151">
            <v>23</v>
          </cell>
          <cell r="G151">
            <v>1E-3</v>
          </cell>
          <cell r="H151">
            <v>23.001000000000001</v>
          </cell>
          <cell r="I151">
            <v>11.11</v>
          </cell>
          <cell r="J151">
            <v>11.1287375599453</v>
          </cell>
          <cell r="K151">
            <v>11.1698210391332</v>
          </cell>
          <cell r="L151">
            <v>11.2507531450897</v>
          </cell>
          <cell r="M151">
            <v>11.3610618157853</v>
          </cell>
          <cell r="N151">
            <v>11.4971646913715</v>
          </cell>
          <cell r="O151">
            <v>11.623729421315099</v>
          </cell>
          <cell r="P151">
            <v>11.758246542972101</v>
          </cell>
          <cell r="Q151">
            <v>11.898925614924099</v>
          </cell>
          <cell r="R151">
            <v>12.052480403004299</v>
          </cell>
          <cell r="S151">
            <v>12.216090037835</v>
          </cell>
          <cell r="T151">
            <v>12.386152027698699</v>
          </cell>
          <cell r="U151">
            <v>12.573198557085901</v>
          </cell>
          <cell r="V151">
            <v>12.782203138452299</v>
          </cell>
          <cell r="W151">
            <v>12.9992540231598</v>
          </cell>
          <cell r="X151">
            <v>13.215199890827799</v>
          </cell>
          <cell r="Y151">
            <v>13.4241542942697</v>
          </cell>
          <cell r="Z151">
            <v>13.6202872870467</v>
          </cell>
          <cell r="AA151">
            <v>13.804192455796199</v>
          </cell>
          <cell r="AB151">
            <v>13.982948135275899</v>
          </cell>
          <cell r="AC151">
            <v>14.1508937598917</v>
          </cell>
          <cell r="AD151">
            <v>14.3076047191906</v>
          </cell>
          <cell r="AE151">
            <v>14.4576782518937</v>
          </cell>
          <cell r="AF151">
            <v>14.6025368515784</v>
          </cell>
          <cell r="AG151">
            <v>14.7284587982624</v>
          </cell>
          <cell r="AH151">
            <v>14.8424078470316</v>
          </cell>
          <cell r="AI151">
            <v>14.945273290316299</v>
          </cell>
          <cell r="AJ151">
            <v>15.038817587248699</v>
          </cell>
          <cell r="AK151">
            <v>15.123281419885901</v>
          </cell>
          <cell r="AL151">
            <v>15.2074127630741</v>
          </cell>
          <cell r="AM151">
            <v>15.2865339315486</v>
          </cell>
          <cell r="AN151">
            <v>15.361274263717901</v>
          </cell>
          <cell r="AO151">
            <v>15.4319363243736</v>
          </cell>
          <cell r="AP151">
            <v>15.500315896455101</v>
          </cell>
        </row>
        <row r="152">
          <cell r="C152" t="str">
            <v>Haydock</v>
          </cell>
          <cell r="D152" t="str">
            <v>Golborne</v>
          </cell>
          <cell r="E152" t="str">
            <v>Bold</v>
          </cell>
          <cell r="F152">
            <v>32</v>
          </cell>
          <cell r="G152">
            <v>2.5514999999999999</v>
          </cell>
          <cell r="H152">
            <v>34.551499999999997</v>
          </cell>
          <cell r="I152">
            <v>24.51</v>
          </cell>
          <cell r="J152">
            <v>27.155362617525402</v>
          </cell>
          <cell r="K152">
            <v>27.397542168871201</v>
          </cell>
          <cell r="L152">
            <v>27.388692653176701</v>
          </cell>
          <cell r="M152">
            <v>27.3907573200573</v>
          </cell>
          <cell r="N152">
            <v>27.422664742201398</v>
          </cell>
          <cell r="O152">
            <v>27.430268578179302</v>
          </cell>
          <cell r="P152">
            <v>27.440840102031999</v>
          </cell>
          <cell r="Q152">
            <v>27.448490572333299</v>
          </cell>
          <cell r="R152">
            <v>27.466104969579298</v>
          </cell>
          <cell r="S152">
            <v>27.487050334177798</v>
          </cell>
          <cell r="T152">
            <v>27.5092897537242</v>
          </cell>
          <cell r="U152">
            <v>27.536424126360401</v>
          </cell>
          <cell r="V152">
            <v>27.568903666907701</v>
          </cell>
          <cell r="W152">
            <v>27.589590746791099</v>
          </cell>
          <cell r="X152">
            <v>27.6071612611488</v>
          </cell>
          <cell r="Y152">
            <v>27.743781370229101</v>
          </cell>
          <cell r="Z152">
            <v>27.915000818546599</v>
          </cell>
          <cell r="AA152">
            <v>28.075340837014299</v>
          </cell>
          <cell r="AB152">
            <v>28.235521706965201</v>
          </cell>
          <cell r="AC152">
            <v>28.385782903318699</v>
          </cell>
          <cell r="AD152">
            <v>28.526010455395401</v>
          </cell>
          <cell r="AE152">
            <v>28.661010572322901</v>
          </cell>
          <cell r="AF152">
            <v>28.792200614895201</v>
          </cell>
          <cell r="AG152">
            <v>28.896778208471002</v>
          </cell>
          <cell r="AH152">
            <v>28.984249418692599</v>
          </cell>
          <cell r="AI152">
            <v>29.0557646236553</v>
          </cell>
          <cell r="AJ152">
            <v>29.1138578065056</v>
          </cell>
          <cell r="AK152">
            <v>29.1556413796777</v>
          </cell>
          <cell r="AL152">
            <v>29.185857254216099</v>
          </cell>
          <cell r="AM152">
            <v>29.207510762362599</v>
          </cell>
          <cell r="AN152">
            <v>29.22155832684</v>
          </cell>
          <cell r="AO152">
            <v>29.228164942355299</v>
          </cell>
          <cell r="AP152">
            <v>29.2297773696985</v>
          </cell>
        </row>
        <row r="153">
          <cell r="C153" t="str">
            <v>HDA No1 &amp; HDA No2</v>
          </cell>
          <cell r="D153" t="str">
            <v>Stainburn &amp; Siddick</v>
          </cell>
          <cell r="E153" t="str">
            <v>Harker ENWL SGTs 1 2 3A 4 / Hutton GSP GROUP</v>
          </cell>
          <cell r="F153">
            <v>16</v>
          </cell>
          <cell r="G153">
            <v>6.4345800000000004</v>
          </cell>
          <cell r="H153">
            <v>22.43458</v>
          </cell>
          <cell r="I153">
            <v>8.9</v>
          </cell>
          <cell r="J153">
            <v>9.1052561692851892</v>
          </cell>
          <cell r="K153">
            <v>9.2370612773993894</v>
          </cell>
          <cell r="L153">
            <v>9.39053167755503</v>
          </cell>
          <cell r="M153">
            <v>9.5693378624455505</v>
          </cell>
          <cell r="N153">
            <v>9.7812355855352706</v>
          </cell>
          <cell r="O153">
            <v>9.9710600569936805</v>
          </cell>
          <cell r="P153">
            <v>10.162393814909599</v>
          </cell>
          <cell r="Q153">
            <v>10.353277693737301</v>
          </cell>
          <cell r="R153">
            <v>10.5541962666061</v>
          </cell>
          <cell r="S153">
            <v>10.7498712845063</v>
          </cell>
          <cell r="T153">
            <v>10.947534948058699</v>
          </cell>
          <cell r="U153">
            <v>11.160267812950099</v>
          </cell>
          <cell r="V153">
            <v>11.3788206453507</v>
          </cell>
          <cell r="W153">
            <v>11.6078075393046</v>
          </cell>
          <cell r="X153">
            <v>11.8343977498704</v>
          </cell>
          <cell r="Y153">
            <v>12.054265416597399</v>
          </cell>
          <cell r="Z153">
            <v>12.264903071547399</v>
          </cell>
          <cell r="AA153">
            <v>12.467069653394301</v>
          </cell>
          <cell r="AB153">
            <v>12.6660775380671</v>
          </cell>
          <cell r="AC153">
            <v>12.8572528802646</v>
          </cell>
          <cell r="AD153">
            <v>13.0408229812026</v>
          </cell>
          <cell r="AE153">
            <v>13.218758618555601</v>
          </cell>
          <cell r="AF153">
            <v>13.393220469445801</v>
          </cell>
          <cell r="AG153">
            <v>13.5544596866495</v>
          </cell>
          <cell r="AH153">
            <v>13.7069926041657</v>
          </cell>
          <cell r="AI153">
            <v>13.8516277068879</v>
          </cell>
          <cell r="AJ153">
            <v>13.988848527914399</v>
          </cell>
          <cell r="AK153">
            <v>14.117368444772</v>
          </cell>
          <cell r="AL153">
            <v>14.239061986728499</v>
          </cell>
          <cell r="AM153">
            <v>14.358113610858</v>
          </cell>
          <cell r="AN153">
            <v>14.4751600972258</v>
          </cell>
          <cell r="AO153">
            <v>14.590602446321499</v>
          </cell>
          <cell r="AP153">
            <v>14.7053700836421</v>
          </cell>
        </row>
        <row r="154">
          <cell r="C154" t="str">
            <v>Heady Hill</v>
          </cell>
          <cell r="D154" t="str">
            <v>Castleton</v>
          </cell>
          <cell r="E154" t="str">
            <v>Rochdale SGTs 2 3 4</v>
          </cell>
          <cell r="F154">
            <v>17.5</v>
          </cell>
          <cell r="G154">
            <v>0</v>
          </cell>
          <cell r="H154">
            <v>17.5</v>
          </cell>
          <cell r="I154">
            <v>11.83</v>
          </cell>
          <cell r="J154">
            <v>12.159764165554</v>
          </cell>
          <cell r="K154">
            <v>12.233933278362001</v>
          </cell>
          <cell r="L154">
            <v>12.307317247632101</v>
          </cell>
          <cell r="M154">
            <v>12.3975536266117</v>
          </cell>
          <cell r="N154">
            <v>12.505232924592599</v>
          </cell>
          <cell r="O154">
            <v>12.6055465705633</v>
          </cell>
          <cell r="P154">
            <v>12.7121329598311</v>
          </cell>
          <cell r="Q154">
            <v>12.822118042229199</v>
          </cell>
          <cell r="R154">
            <v>12.9472365884087</v>
          </cell>
          <cell r="S154">
            <v>13.0816249800052</v>
          </cell>
          <cell r="T154">
            <v>13.2227024836167</v>
          </cell>
          <cell r="U154">
            <v>13.3759497231393</v>
          </cell>
          <cell r="V154">
            <v>13.546702748854599</v>
          </cell>
          <cell r="W154">
            <v>13.7186119819885</v>
          </cell>
          <cell r="X154">
            <v>13.8855789769884</v>
          </cell>
          <cell r="Y154">
            <v>14.048636493446599</v>
          </cell>
          <cell r="Z154">
            <v>14.201998002785301</v>
          </cell>
          <cell r="AA154">
            <v>14.3480040972092</v>
          </cell>
          <cell r="AB154">
            <v>14.491332337267499</v>
          </cell>
          <cell r="AC154">
            <v>14.6272954117668</v>
          </cell>
          <cell r="AD154">
            <v>14.75546975876</v>
          </cell>
          <cell r="AE154">
            <v>14.878007294203</v>
          </cell>
          <cell r="AF154">
            <v>14.9989661557196</v>
          </cell>
          <cell r="AG154">
            <v>15.1052417686388</v>
          </cell>
          <cell r="AH154">
            <v>15.202125263258401</v>
          </cell>
          <cell r="AI154">
            <v>15.2906554473723</v>
          </cell>
          <cell r="AJ154">
            <v>15.379459459917999</v>
          </cell>
          <cell r="AK154">
            <v>15.461904791104301</v>
          </cell>
          <cell r="AL154">
            <v>15.5411559539425</v>
          </cell>
          <cell r="AM154">
            <v>15.6153723705934</v>
          </cell>
          <cell r="AN154">
            <v>15.685007078175699</v>
          </cell>
          <cell r="AO154">
            <v>15.750412940103701</v>
          </cell>
          <cell r="AP154">
            <v>15.826677805887799</v>
          </cell>
        </row>
        <row r="155">
          <cell r="C155" t="str">
            <v>Heap Bridge</v>
          </cell>
          <cell r="D155" t="str">
            <v>Bury</v>
          </cell>
          <cell r="E155" t="str">
            <v>Kearsley 132 GSP</v>
          </cell>
          <cell r="F155">
            <v>18.289919999999999</v>
          </cell>
          <cell r="G155">
            <v>4.7946600000000004</v>
          </cell>
          <cell r="H155">
            <v>23.084579999999999</v>
          </cell>
          <cell r="I155">
            <v>9.51</v>
          </cell>
          <cell r="J155">
            <v>10.133726543817</v>
          </cell>
          <cell r="K155">
            <v>10.222497615223901</v>
          </cell>
          <cell r="L155">
            <v>10.2641690602275</v>
          </cell>
          <cell r="M155">
            <v>10.316667831811699</v>
          </cell>
          <cell r="N155">
            <v>10.3870096930298</v>
          </cell>
          <cell r="O155">
            <v>10.4436502874492</v>
          </cell>
          <cell r="P155">
            <v>10.5001400379993</v>
          </cell>
          <cell r="Q155">
            <v>10.553640638096599</v>
          </cell>
          <cell r="R155">
            <v>10.6133512417435</v>
          </cell>
          <cell r="S155">
            <v>10.673913275100899</v>
          </cell>
          <cell r="T155">
            <v>10.7343578031285</v>
          </cell>
          <cell r="U155">
            <v>10.7954738905163</v>
          </cell>
          <cell r="V155">
            <v>10.8597404001078</v>
          </cell>
          <cell r="W155">
            <v>10.922375779341101</v>
          </cell>
          <cell r="X155">
            <v>10.9862745222621</v>
          </cell>
          <cell r="Y155">
            <v>11.0529395473754</v>
          </cell>
          <cell r="Z155">
            <v>11.1212809794902</v>
          </cell>
          <cell r="AA155">
            <v>11.191436818815101</v>
          </cell>
          <cell r="AB155">
            <v>11.264222121896999</v>
          </cell>
          <cell r="AC155">
            <v>11.3389160093302</v>
          </cell>
          <cell r="AD155">
            <v>11.4154929243527</v>
          </cell>
          <cell r="AE155">
            <v>11.494311483369399</v>
          </cell>
          <cell r="AF155">
            <v>11.575937462396601</v>
          </cell>
          <cell r="AG155">
            <v>11.659354211807701</v>
          </cell>
          <cell r="AH155">
            <v>11.7451431888116</v>
          </cell>
          <cell r="AI155">
            <v>11.8333175350249</v>
          </cell>
          <cell r="AJ155">
            <v>11.924061738571799</v>
          </cell>
          <cell r="AK155">
            <v>12.0170820588851</v>
          </cell>
          <cell r="AL155">
            <v>12.112475578360501</v>
          </cell>
          <cell r="AM155">
            <v>12.213340076467301</v>
          </cell>
          <cell r="AN155">
            <v>12.3198173883371</v>
          </cell>
          <cell r="AO155">
            <v>12.428852213280299</v>
          </cell>
          <cell r="AP155">
            <v>12.540610048720399</v>
          </cell>
        </row>
        <row r="156">
          <cell r="C156" t="str">
            <v>Heasandford</v>
          </cell>
          <cell r="D156" t="str">
            <v>Burnley</v>
          </cell>
          <cell r="E156" t="str">
            <v>Rochdale SGTs 2 3 4</v>
          </cell>
          <cell r="F156">
            <v>18.29</v>
          </cell>
          <cell r="G156">
            <v>1.9498500000000001</v>
          </cell>
          <cell r="H156">
            <v>20.239850000000001</v>
          </cell>
          <cell r="I156">
            <v>10.41</v>
          </cell>
          <cell r="J156">
            <v>10.698057153721701</v>
          </cell>
          <cell r="K156">
            <v>10.8125423188299</v>
          </cell>
          <cell r="L156">
            <v>10.9229089937268</v>
          </cell>
          <cell r="M156">
            <v>11.043251569313099</v>
          </cell>
          <cell r="N156">
            <v>11.1885370397017</v>
          </cell>
          <cell r="O156">
            <v>11.3102656527553</v>
          </cell>
          <cell r="P156">
            <v>11.4291981830394</v>
          </cell>
          <cell r="Q156">
            <v>11.543799323294801</v>
          </cell>
          <cell r="R156">
            <v>11.658276047555701</v>
          </cell>
          <cell r="S156">
            <v>11.7698937240198</v>
          </cell>
          <cell r="T156">
            <v>11.8780193975734</v>
          </cell>
          <cell r="U156">
            <v>11.982263477200201</v>
          </cell>
          <cell r="V156">
            <v>12.0838516713168</v>
          </cell>
          <cell r="W156">
            <v>12.1829089590733</v>
          </cell>
          <cell r="X156">
            <v>12.2842446810319</v>
          </cell>
          <cell r="Y156">
            <v>12.389102393080501</v>
          </cell>
          <cell r="Z156">
            <v>12.4968763540393</v>
          </cell>
          <cell r="AA156">
            <v>12.607535137271199</v>
          </cell>
          <cell r="AB156">
            <v>12.768181007253601</v>
          </cell>
          <cell r="AC156">
            <v>12.937428239672499</v>
          </cell>
          <cell r="AD156">
            <v>13.1133414886061</v>
          </cell>
          <cell r="AE156">
            <v>13.296407211610401</v>
          </cell>
          <cell r="AF156">
            <v>13.486859521375299</v>
          </cell>
          <cell r="AG156">
            <v>13.682501189280099</v>
          </cell>
          <cell r="AH156">
            <v>13.8843813358893</v>
          </cell>
          <cell r="AI156">
            <v>14.092595224729299</v>
          </cell>
          <cell r="AJ156">
            <v>14.3075680007536</v>
          </cell>
          <cell r="AK156">
            <v>14.5288983255715</v>
          </cell>
          <cell r="AL156">
            <v>14.756923552169701</v>
          </cell>
          <cell r="AM156">
            <v>14.9922517960393</v>
          </cell>
          <cell r="AN156">
            <v>15.235014583748899</v>
          </cell>
          <cell r="AO156">
            <v>15.4851699272199</v>
          </cell>
          <cell r="AP156">
            <v>15.743123726189101</v>
          </cell>
        </row>
        <row r="157">
          <cell r="C157" t="str">
            <v>Heaton Moor</v>
          </cell>
          <cell r="D157" t="str">
            <v>Vernon Park</v>
          </cell>
          <cell r="E157" t="str">
            <v>Bredbury GSP</v>
          </cell>
          <cell r="F157">
            <v>17.5</v>
          </cell>
          <cell r="G157">
            <v>0</v>
          </cell>
          <cell r="H157">
            <v>17.5</v>
          </cell>
          <cell r="I157">
            <v>12.95</v>
          </cell>
          <cell r="J157">
            <v>12.942826023690101</v>
          </cell>
          <cell r="K157">
            <v>12.9590599075327</v>
          </cell>
          <cell r="L157">
            <v>13.017583806851301</v>
          </cell>
          <cell r="M157">
            <v>13.105712378135101</v>
          </cell>
          <cell r="N157">
            <v>13.2091477455236</v>
          </cell>
          <cell r="O157">
            <v>13.3120439733697</v>
          </cell>
          <cell r="P157">
            <v>13.426625425852</v>
          </cell>
          <cell r="Q157">
            <v>13.550111477097399</v>
          </cell>
          <cell r="R157">
            <v>13.6909085278711</v>
          </cell>
          <cell r="S157">
            <v>13.8471123259378</v>
          </cell>
          <cell r="T157">
            <v>14.010496382671599</v>
          </cell>
          <cell r="U157">
            <v>14.191867444835101</v>
          </cell>
          <cell r="V157">
            <v>14.4004373599304</v>
          </cell>
          <cell r="W157">
            <v>14.6164071025786</v>
          </cell>
          <cell r="X157">
            <v>14.8265846030469</v>
          </cell>
          <cell r="Y157">
            <v>15.028083669607099</v>
          </cell>
          <cell r="Z157">
            <v>15.2144818819998</v>
          </cell>
          <cell r="AA157">
            <v>15.3863665849714</v>
          </cell>
          <cell r="AB157">
            <v>15.551767379493199</v>
          </cell>
          <cell r="AC157">
            <v>15.704287804288899</v>
          </cell>
          <cell r="AD157">
            <v>15.8419569493925</v>
          </cell>
          <cell r="AE157">
            <v>15.9700102135366</v>
          </cell>
          <cell r="AF157">
            <v>16.0912587137766</v>
          </cell>
          <cell r="AG157">
            <v>16.188780450897401</v>
          </cell>
          <cell r="AH157">
            <v>16.270664612155802</v>
          </cell>
          <cell r="AI157">
            <v>16.337703502933302</v>
          </cell>
          <cell r="AJ157">
            <v>16.392585830429301</v>
          </cell>
          <cell r="AK157">
            <v>16.435414439155799</v>
          </cell>
          <cell r="AL157">
            <v>16.4759211858238</v>
          </cell>
          <cell r="AM157">
            <v>16.508162586323898</v>
          </cell>
          <cell r="AN157">
            <v>16.532716101564901</v>
          </cell>
          <cell r="AO157">
            <v>16.5495423479462</v>
          </cell>
          <cell r="AP157">
            <v>16.561028550342801</v>
          </cell>
        </row>
        <row r="158">
          <cell r="C158" t="str">
            <v>Heaton Norris</v>
          </cell>
          <cell r="D158" t="str">
            <v>Vernon Park</v>
          </cell>
          <cell r="E158" t="str">
            <v>Bredbury GSP</v>
          </cell>
          <cell r="F158">
            <v>20.5</v>
          </cell>
          <cell r="G158">
            <v>0</v>
          </cell>
          <cell r="H158">
            <v>20.5</v>
          </cell>
          <cell r="I158">
            <v>17.22</v>
          </cell>
          <cell r="J158">
            <v>17.33594141567</v>
          </cell>
          <cell r="K158">
            <v>17.2942393035202</v>
          </cell>
          <cell r="L158">
            <v>17.274263353668498</v>
          </cell>
          <cell r="M158">
            <v>17.2751450815265</v>
          </cell>
          <cell r="N158">
            <v>17.294811190334201</v>
          </cell>
          <cell r="O158">
            <v>17.308230309386499</v>
          </cell>
          <cell r="P158">
            <v>17.332142278821099</v>
          </cell>
          <cell r="Q158">
            <v>17.3636516565054</v>
          </cell>
          <cell r="R158">
            <v>17.410924697271199</v>
          </cell>
          <cell r="S158">
            <v>17.473399119821298</v>
          </cell>
          <cell r="T158">
            <v>17.540562802137199</v>
          </cell>
          <cell r="U158">
            <v>17.623793857612601</v>
          </cell>
          <cell r="V158">
            <v>17.732418505709798</v>
          </cell>
          <cell r="W158">
            <v>17.855866961008399</v>
          </cell>
          <cell r="X158">
            <v>17.9746944456042</v>
          </cell>
          <cell r="Y158">
            <v>18.089468230411001</v>
          </cell>
          <cell r="Z158">
            <v>18.194369594355798</v>
          </cell>
          <cell r="AA158">
            <v>18.289741720029198</v>
          </cell>
          <cell r="AB158">
            <v>18.3819544286163</v>
          </cell>
          <cell r="AC158">
            <v>18.4655290302981</v>
          </cell>
          <cell r="AD158">
            <v>18.537508369264199</v>
          </cell>
          <cell r="AE158">
            <v>18.6027662099861</v>
          </cell>
          <cell r="AF158">
            <v>18.664720247856899</v>
          </cell>
          <cell r="AG158">
            <v>18.707542813317598</v>
          </cell>
          <cell r="AH158">
            <v>18.738383107670501</v>
          </cell>
          <cell r="AI158">
            <v>18.757963776871001</v>
          </cell>
          <cell r="AJ158">
            <v>18.7680432769181</v>
          </cell>
          <cell r="AK158">
            <v>18.766111234787299</v>
          </cell>
          <cell r="AL158">
            <v>18.754115863410998</v>
          </cell>
          <cell r="AM158">
            <v>18.7358066070768</v>
          </cell>
          <cell r="AN158">
            <v>18.711697578091801</v>
          </cell>
          <cell r="AO158">
            <v>18.681548133514699</v>
          </cell>
          <cell r="AP158">
            <v>18.647499596557001</v>
          </cell>
        </row>
        <row r="159">
          <cell r="C159" t="str">
            <v>Helwith Bridge</v>
          </cell>
          <cell r="D159" t="str">
            <v>Padiham</v>
          </cell>
          <cell r="E159" t="str">
            <v>Padiham GSP</v>
          </cell>
          <cell r="F159">
            <v>4</v>
          </cell>
          <cell r="G159">
            <v>0</v>
          </cell>
          <cell r="H159">
            <v>4</v>
          </cell>
          <cell r="I159">
            <v>2.4</v>
          </cell>
          <cell r="J159">
            <v>2.4080712496444199</v>
          </cell>
          <cell r="K159">
            <v>2.4173883136830301</v>
          </cell>
          <cell r="L159">
            <v>2.4287319577204598</v>
          </cell>
          <cell r="M159">
            <v>2.4432183002560102</v>
          </cell>
          <cell r="N159">
            <v>2.4592501380849998</v>
          </cell>
          <cell r="O159">
            <v>2.4770033120516</v>
          </cell>
          <cell r="P159">
            <v>2.4969592075909901</v>
          </cell>
          <cell r="Q159">
            <v>2.5167851214783998</v>
          </cell>
          <cell r="R159">
            <v>2.54008810083314</v>
          </cell>
          <cell r="S159">
            <v>2.5669954333784601</v>
          </cell>
          <cell r="T159">
            <v>2.59803082075506</v>
          </cell>
          <cell r="U159">
            <v>2.6340726727291499</v>
          </cell>
          <cell r="V159">
            <v>2.67119206716391</v>
          </cell>
          <cell r="W159">
            <v>2.7053183044065801</v>
          </cell>
          <cell r="X159">
            <v>2.7382274785645602</v>
          </cell>
          <cell r="Y159">
            <v>2.7687516185054601</v>
          </cell>
          <cell r="Z159">
            <v>2.7974200252646302</v>
          </cell>
          <cell r="AA159">
            <v>2.82443249370368</v>
          </cell>
          <cell r="AB159">
            <v>2.8501183449716301</v>
          </cell>
          <cell r="AC159">
            <v>2.8741893799536502</v>
          </cell>
          <cell r="AD159">
            <v>2.8966839529771602</v>
          </cell>
          <cell r="AE159">
            <v>2.9181081488055498</v>
          </cell>
          <cell r="AF159">
            <v>2.9387196237220601</v>
          </cell>
          <cell r="AG159">
            <v>2.9573559429410001</v>
          </cell>
          <cell r="AH159">
            <v>2.97452449984248</v>
          </cell>
          <cell r="AI159">
            <v>2.9904262389758101</v>
          </cell>
          <cell r="AJ159">
            <v>3.0049270266165302</v>
          </cell>
          <cell r="AK159">
            <v>3.0174918643164998</v>
          </cell>
          <cell r="AL159">
            <v>3.02711414148613</v>
          </cell>
          <cell r="AM159">
            <v>3.0362885708013598</v>
          </cell>
          <cell r="AN159">
            <v>3.0451530146282302</v>
          </cell>
          <cell r="AO159">
            <v>3.0538457237894399</v>
          </cell>
          <cell r="AP159">
            <v>3.0623855033135499</v>
          </cell>
        </row>
        <row r="160">
          <cell r="C160" t="str">
            <v>Hensingham</v>
          </cell>
          <cell r="D160" t="str">
            <v>Egremont</v>
          </cell>
          <cell r="E160" t="str">
            <v>Harker ENWL SGTs 1 2 3A 4 / Hutton GSP GROUP</v>
          </cell>
          <cell r="F160">
            <v>22.863</v>
          </cell>
          <cell r="G160">
            <v>0</v>
          </cell>
          <cell r="H160">
            <v>22.863</v>
          </cell>
          <cell r="I160">
            <v>10.26</v>
          </cell>
          <cell r="J160">
            <v>10.580695114517299</v>
          </cell>
          <cell r="K160">
            <v>10.6443679752698</v>
          </cell>
          <cell r="L160">
            <v>10.703905345399599</v>
          </cell>
          <cell r="M160">
            <v>10.781809531277601</v>
          </cell>
          <cell r="N160">
            <v>10.874022132311699</v>
          </cell>
          <cell r="O160">
            <v>10.960488527770901</v>
          </cell>
          <cell r="P160">
            <v>11.0520500775856</v>
          </cell>
          <cell r="Q160">
            <v>11.1479080556604</v>
          </cell>
          <cell r="R160">
            <v>11.2599242442798</v>
          </cell>
          <cell r="S160">
            <v>11.381208126922401</v>
          </cell>
          <cell r="T160">
            <v>11.5100296285224</v>
          </cell>
          <cell r="U160">
            <v>11.6500772258526</v>
          </cell>
          <cell r="V160">
            <v>11.809019406489799</v>
          </cell>
          <cell r="W160">
            <v>11.9783052335251</v>
          </cell>
          <cell r="X160">
            <v>12.140912108919199</v>
          </cell>
          <cell r="Y160">
            <v>12.299071161831399</v>
          </cell>
          <cell r="Z160">
            <v>12.449213115124</v>
          </cell>
          <cell r="AA160">
            <v>12.5983800642056</v>
          </cell>
          <cell r="AB160">
            <v>12.7490279972958</v>
          </cell>
          <cell r="AC160">
            <v>12.892894202524801</v>
          </cell>
          <cell r="AD160">
            <v>13.029204909151</v>
          </cell>
          <cell r="AE160">
            <v>13.1572334765255</v>
          </cell>
          <cell r="AF160">
            <v>13.284384616299301</v>
          </cell>
          <cell r="AG160">
            <v>13.394208576590801</v>
          </cell>
          <cell r="AH160">
            <v>13.492842011478601</v>
          </cell>
          <cell r="AI160">
            <v>13.581303099782099</v>
          </cell>
          <cell r="AJ160">
            <v>13.661117345388799</v>
          </cell>
          <cell r="AK160">
            <v>13.7302551524614</v>
          </cell>
          <cell r="AL160">
            <v>13.791345639969</v>
          </cell>
          <cell r="AM160">
            <v>13.846757142750301</v>
          </cell>
          <cell r="AN160">
            <v>13.897051371915</v>
          </cell>
          <cell r="AO160">
            <v>13.9427155996545</v>
          </cell>
          <cell r="AP160">
            <v>13.985153142630899</v>
          </cell>
        </row>
        <row r="161">
          <cell r="C161" t="str">
            <v>Heyrod</v>
          </cell>
          <cell r="D161" t="str">
            <v>Hartshead-Heyrod</v>
          </cell>
          <cell r="E161" t="str">
            <v>Stalybridge GSP</v>
          </cell>
          <cell r="F161">
            <v>22.863</v>
          </cell>
          <cell r="G161">
            <v>0</v>
          </cell>
          <cell r="H161">
            <v>22.863</v>
          </cell>
          <cell r="I161">
            <v>14.71</v>
          </cell>
          <cell r="J161">
            <v>14.6455441704229</v>
          </cell>
          <cell r="K161">
            <v>14.6060197792546</v>
          </cell>
          <cell r="L161">
            <v>14.6087123654079</v>
          </cell>
          <cell r="M161">
            <v>14.641443618906299</v>
          </cell>
          <cell r="N161">
            <v>14.6901390016293</v>
          </cell>
          <cell r="O161">
            <v>14.7361793857092</v>
          </cell>
          <cell r="P161">
            <v>14.795926485307101</v>
          </cell>
          <cell r="Q161">
            <v>14.861891430852801</v>
          </cell>
          <cell r="R161">
            <v>14.950046918182601</v>
          </cell>
          <cell r="S161">
            <v>15.0543868199274</v>
          </cell>
          <cell r="T161">
            <v>15.1685292303218</v>
          </cell>
          <cell r="U161">
            <v>15.3031265545635</v>
          </cell>
          <cell r="V161">
            <v>15.463118982962801</v>
          </cell>
          <cell r="W161">
            <v>15.6272184442683</v>
          </cell>
          <cell r="X161">
            <v>15.782473676730399</v>
          </cell>
          <cell r="Y161">
            <v>15.9308938398318</v>
          </cell>
          <cell r="Z161">
            <v>16.065026843950999</v>
          </cell>
          <cell r="AA161">
            <v>16.186098085625801</v>
          </cell>
          <cell r="AB161">
            <v>16.301550214880901</v>
          </cell>
          <cell r="AC161">
            <v>16.4040874014491</v>
          </cell>
          <cell r="AD161">
            <v>16.494061024266902</v>
          </cell>
          <cell r="AE161">
            <v>16.574861388809399</v>
          </cell>
          <cell r="AF161">
            <v>16.6512856720854</v>
          </cell>
          <cell r="AG161">
            <v>16.707653695473201</v>
          </cell>
          <cell r="AH161">
            <v>16.7513755072066</v>
          </cell>
          <cell r="AI161">
            <v>16.787460143205401</v>
          </cell>
          <cell r="AJ161">
            <v>16.820493741169098</v>
          </cell>
          <cell r="AK161">
            <v>16.842422972330802</v>
          </cell>
          <cell r="AL161">
            <v>16.861622111499301</v>
          </cell>
          <cell r="AM161">
            <v>16.874007441047599</v>
          </cell>
          <cell r="AN161">
            <v>16.880125215234699</v>
          </cell>
          <cell r="AO161">
            <v>16.880097868791299</v>
          </cell>
          <cell r="AP161">
            <v>16.876013320877199</v>
          </cell>
        </row>
        <row r="162">
          <cell r="C162" t="str">
            <v>Heyside</v>
          </cell>
          <cell r="D162" t="str">
            <v>Royton</v>
          </cell>
          <cell r="E162" t="str">
            <v>Whitegate GSP</v>
          </cell>
          <cell r="F162">
            <v>22.863</v>
          </cell>
          <cell r="G162">
            <v>0</v>
          </cell>
          <cell r="H162">
            <v>22.863</v>
          </cell>
          <cell r="I162">
            <v>10.59</v>
          </cell>
          <cell r="J162">
            <v>10.745734987094799</v>
          </cell>
          <cell r="K162">
            <v>10.8193873440489</v>
          </cell>
          <cell r="L162">
            <v>10.9036285199034</v>
          </cell>
          <cell r="M162">
            <v>10.9985391462546</v>
          </cell>
          <cell r="N162">
            <v>11.113622093337399</v>
          </cell>
          <cell r="O162">
            <v>11.2127368344825</v>
          </cell>
          <cell r="P162">
            <v>11.3124764628803</v>
          </cell>
          <cell r="Q162">
            <v>11.4108202741595</v>
          </cell>
          <cell r="R162">
            <v>11.5142540021355</v>
          </cell>
          <cell r="S162">
            <v>11.619750351014501</v>
          </cell>
          <cell r="T162">
            <v>11.725078717339001</v>
          </cell>
          <cell r="U162">
            <v>11.8312074910344</v>
          </cell>
          <cell r="V162">
            <v>11.9415162054432</v>
          </cell>
          <cell r="W162">
            <v>12.0566872238131</v>
          </cell>
          <cell r="X162">
            <v>12.1723322219088</v>
          </cell>
          <cell r="Y162">
            <v>12.2912061101748</v>
          </cell>
          <cell r="Z162">
            <v>12.411734645082801</v>
          </cell>
          <cell r="AA162">
            <v>12.534098458270799</v>
          </cell>
          <cell r="AB162">
            <v>12.688080304697801</v>
          </cell>
          <cell r="AC162">
            <v>12.847450815891699</v>
          </cell>
          <cell r="AD162">
            <v>13.0038781621589</v>
          </cell>
          <cell r="AE162">
            <v>13.158339122572199</v>
          </cell>
          <cell r="AF162">
            <v>13.314078584513799</v>
          </cell>
          <cell r="AG162">
            <v>13.461314953344401</v>
          </cell>
          <cell r="AH162">
            <v>13.6040590878155</v>
          </cell>
          <cell r="AI162">
            <v>13.7430154795495</v>
          </cell>
          <cell r="AJ162">
            <v>13.87858068281</v>
          </cell>
          <cell r="AK162">
            <v>14.011242383634899</v>
          </cell>
          <cell r="AL162">
            <v>14.1455806139942</v>
          </cell>
          <cell r="AM162">
            <v>14.2791694060165</v>
          </cell>
          <cell r="AN162">
            <v>14.4123402309091</v>
          </cell>
          <cell r="AO162">
            <v>14.5453178913221</v>
          </cell>
          <cell r="AP162">
            <v>14.6790263060632</v>
          </cell>
        </row>
        <row r="163">
          <cell r="C163" t="str">
            <v>Heywood</v>
          </cell>
          <cell r="D163" t="str">
            <v>Castleton</v>
          </cell>
          <cell r="E163" t="str">
            <v>Rochdale SGTs 2 3 4</v>
          </cell>
          <cell r="F163">
            <v>20.291</v>
          </cell>
          <cell r="G163">
            <v>0</v>
          </cell>
          <cell r="H163">
            <v>20.291</v>
          </cell>
          <cell r="I163">
            <v>12.39</v>
          </cell>
          <cell r="J163">
            <v>12.522545175481801</v>
          </cell>
          <cell r="K163">
            <v>12.571937316951701</v>
          </cell>
          <cell r="L163">
            <v>12.631050732106999</v>
          </cell>
          <cell r="M163">
            <v>12.697754832551</v>
          </cell>
          <cell r="N163">
            <v>12.7799332865285</v>
          </cell>
          <cell r="O163">
            <v>12.848164551466899</v>
          </cell>
          <cell r="P163">
            <v>12.917148584471301</v>
          </cell>
          <cell r="Q163">
            <v>12.983927224603001</v>
          </cell>
          <cell r="R163">
            <v>13.057595092137699</v>
          </cell>
          <cell r="S163">
            <v>13.133217617359101</v>
          </cell>
          <cell r="T163">
            <v>13.2167303506222</v>
          </cell>
          <cell r="U163">
            <v>13.386452181647501</v>
          </cell>
          <cell r="V163">
            <v>13.575504244366501</v>
          </cell>
          <cell r="W163">
            <v>13.756041146270301</v>
          </cell>
          <cell r="X163">
            <v>13.9314742391291</v>
          </cell>
          <cell r="Y163">
            <v>14.103592818484101</v>
          </cell>
          <cell r="Z163">
            <v>14.266555450036099</v>
          </cell>
          <cell r="AA163">
            <v>14.4229407538741</v>
          </cell>
          <cell r="AB163">
            <v>14.577439559161</v>
          </cell>
          <cell r="AC163">
            <v>14.7253829169269</v>
          </cell>
          <cell r="AD163">
            <v>14.8662207290343</v>
          </cell>
          <cell r="AE163">
            <v>15.002044860302499</v>
          </cell>
          <cell r="AF163">
            <v>15.1372645785098</v>
          </cell>
          <cell r="AG163">
            <v>15.258230759378201</v>
          </cell>
          <cell r="AH163">
            <v>15.370203150148701</v>
          </cell>
          <cell r="AI163">
            <v>15.474167794996101</v>
          </cell>
          <cell r="AJ163">
            <v>15.570936643939</v>
          </cell>
          <cell r="AK163">
            <v>15.6601672326572</v>
          </cell>
          <cell r="AL163">
            <v>15.746580364669301</v>
          </cell>
          <cell r="AM163">
            <v>15.828694494869801</v>
          </cell>
          <cell r="AN163">
            <v>15.906937906888199</v>
          </cell>
          <cell r="AO163">
            <v>15.981825234878499</v>
          </cell>
          <cell r="AP163">
            <v>16.054409400997798</v>
          </cell>
        </row>
        <row r="164">
          <cell r="C164" t="str">
            <v>Higher Mill</v>
          </cell>
          <cell r="D164" t="str">
            <v>Moss Nook</v>
          </cell>
          <cell r="E164" t="str">
            <v>South Manchester GSP</v>
          </cell>
          <cell r="F164">
            <v>20</v>
          </cell>
          <cell r="G164">
            <v>0</v>
          </cell>
          <cell r="H164">
            <v>20</v>
          </cell>
          <cell r="I164">
            <v>15.52</v>
          </cell>
          <cell r="J164">
            <v>16.421567495984402</v>
          </cell>
          <cell r="K164">
            <v>16.542754192775899</v>
          </cell>
          <cell r="L164">
            <v>16.622020175981401</v>
          </cell>
          <cell r="M164">
            <v>16.7370091421562</v>
          </cell>
          <cell r="N164">
            <v>16.867166292715801</v>
          </cell>
          <cell r="O164">
            <v>16.994976522844901</v>
          </cell>
          <cell r="P164">
            <v>17.135591265741699</v>
          </cell>
          <cell r="Q164">
            <v>17.285587795867599</v>
          </cell>
          <cell r="R164">
            <v>17.4562477917605</v>
          </cell>
          <cell r="S164">
            <v>17.645455581566601</v>
          </cell>
          <cell r="T164">
            <v>17.840569893883501</v>
          </cell>
          <cell r="U164">
            <v>18.056261319651099</v>
          </cell>
          <cell r="V164">
            <v>18.305078662919598</v>
          </cell>
          <cell r="W164">
            <v>18.574669803229501</v>
          </cell>
          <cell r="X164">
            <v>18.8344554545445</v>
          </cell>
          <cell r="Y164">
            <v>19.082215077169501</v>
          </cell>
          <cell r="Z164">
            <v>19.310055323538499</v>
          </cell>
          <cell r="AA164">
            <v>19.519265253093199</v>
          </cell>
          <cell r="AB164">
            <v>19.719129373880101</v>
          </cell>
          <cell r="AC164">
            <v>19.902158943144698</v>
          </cell>
          <cell r="AD164">
            <v>20.065523732134501</v>
          </cell>
          <cell r="AE164">
            <v>20.216122202264899</v>
          </cell>
          <cell r="AF164">
            <v>20.358171091331901</v>
          </cell>
          <cell r="AG164">
            <v>20.472559611174699</v>
          </cell>
          <cell r="AH164">
            <v>20.5690762690346</v>
          </cell>
          <cell r="AI164">
            <v>20.649134099173601</v>
          </cell>
          <cell r="AJ164">
            <v>20.7146296446682</v>
          </cell>
          <cell r="AK164">
            <v>20.764456675603999</v>
          </cell>
          <cell r="AL164">
            <v>20.804853109300499</v>
          </cell>
          <cell r="AM164">
            <v>20.8362341466221</v>
          </cell>
          <cell r="AN164">
            <v>20.859342553826298</v>
          </cell>
          <cell r="AO164">
            <v>20.874311558483001</v>
          </cell>
          <cell r="AP164">
            <v>20.8837764199688</v>
          </cell>
        </row>
        <row r="165">
          <cell r="C165" t="str">
            <v>Higher Walton</v>
          </cell>
          <cell r="D165" t="str">
            <v>Leyland</v>
          </cell>
          <cell r="E165" t="str">
            <v>Penwortham West GSP / Stanah GSP GROUP</v>
          </cell>
          <cell r="F165">
            <v>22.863</v>
          </cell>
          <cell r="G165">
            <v>4.0730000000000004</v>
          </cell>
          <cell r="H165">
            <v>26.936</v>
          </cell>
          <cell r="I165">
            <v>16.7</v>
          </cell>
          <cell r="J165">
            <v>16.9922224765699</v>
          </cell>
          <cell r="K165">
            <v>17.127242464686599</v>
          </cell>
          <cell r="L165">
            <v>17.2867979700634</v>
          </cell>
          <cell r="M165">
            <v>17.479639892743801</v>
          </cell>
          <cell r="N165">
            <v>17.7059695785005</v>
          </cell>
          <cell r="O165">
            <v>17.9043141663273</v>
          </cell>
          <cell r="P165">
            <v>18.105701149768901</v>
          </cell>
          <cell r="Q165">
            <v>18.3049132862077</v>
          </cell>
          <cell r="R165">
            <v>18.5106659304478</v>
          </cell>
          <cell r="S165">
            <v>18.722949289967801</v>
          </cell>
          <cell r="T165">
            <v>18.9335815721697</v>
          </cell>
          <cell r="U165">
            <v>19.150736428684201</v>
          </cell>
          <cell r="V165">
            <v>19.3854679823406</v>
          </cell>
          <cell r="W165">
            <v>19.646988862455299</v>
          </cell>
          <cell r="X165">
            <v>19.905289279961298</v>
          </cell>
          <cell r="Y165">
            <v>20.158583296182002</v>
          </cell>
          <cell r="Z165">
            <v>20.402817702517499</v>
          </cell>
          <cell r="AA165">
            <v>20.6376084681661</v>
          </cell>
          <cell r="AB165">
            <v>20.870922130999102</v>
          </cell>
          <cell r="AC165">
            <v>21.096534935927099</v>
          </cell>
          <cell r="AD165">
            <v>21.314565166559799</v>
          </cell>
          <cell r="AE165">
            <v>21.5292285122514</v>
          </cell>
          <cell r="AF165">
            <v>21.743923331303499</v>
          </cell>
          <cell r="AG165">
            <v>21.947642945063901</v>
          </cell>
          <cell r="AH165">
            <v>22.146025260643</v>
          </cell>
          <cell r="AI165">
            <v>22.340070894013898</v>
          </cell>
          <cell r="AJ165">
            <v>22.5311173702753</v>
          </cell>
          <cell r="AK165">
            <v>22.7163452607798</v>
          </cell>
          <cell r="AL165">
            <v>22.8959982473156</v>
          </cell>
          <cell r="AM165">
            <v>23.074549109343799</v>
          </cell>
          <cell r="AN165">
            <v>23.252444114951601</v>
          </cell>
          <cell r="AO165">
            <v>23.430238614069101</v>
          </cell>
          <cell r="AP165">
            <v>23.609232837505601</v>
          </cell>
        </row>
        <row r="166">
          <cell r="C166" t="str">
            <v>Hill Top T11 &amp; T12</v>
          </cell>
          <cell r="D166" t="str">
            <v>N/A</v>
          </cell>
          <cell r="E166" t="str">
            <v>Kearsley Local 33 GSP</v>
          </cell>
          <cell r="F166">
            <v>22.86</v>
          </cell>
          <cell r="G166">
            <v>2.0790000000000002</v>
          </cell>
          <cell r="H166">
            <v>24.939</v>
          </cell>
          <cell r="I166">
            <v>17.02</v>
          </cell>
          <cell r="J166">
            <v>17.737143613442701</v>
          </cell>
          <cell r="K166">
            <v>17.935775454239302</v>
          </cell>
          <cell r="L166">
            <v>18.129161791540501</v>
          </cell>
          <cell r="M166">
            <v>18.358901283634101</v>
          </cell>
          <cell r="N166">
            <v>18.607986161756301</v>
          </cell>
          <cell r="O166">
            <v>18.852655199369899</v>
          </cell>
          <cell r="P166">
            <v>19.1147805759866</v>
          </cell>
          <cell r="Q166">
            <v>19.391693730362299</v>
          </cell>
          <cell r="R166">
            <v>19.700239115125701</v>
          </cell>
          <cell r="S166">
            <v>20.033851919926999</v>
          </cell>
          <cell r="T166">
            <v>20.387584357369001</v>
          </cell>
          <cell r="U166">
            <v>20.777698484166098</v>
          </cell>
          <cell r="V166">
            <v>21.215443019460299</v>
          </cell>
          <cell r="W166">
            <v>21.675295363043901</v>
          </cell>
          <cell r="X166">
            <v>22.1215807322329</v>
          </cell>
          <cell r="Y166">
            <v>22.550666481960398</v>
          </cell>
          <cell r="Z166">
            <v>22.951265647007698</v>
          </cell>
          <cell r="AA166">
            <v>23.340266299752098</v>
          </cell>
          <cell r="AB166">
            <v>23.728504693059602</v>
          </cell>
          <cell r="AC166">
            <v>24.095183028282701</v>
          </cell>
          <cell r="AD166">
            <v>24.438804336453501</v>
          </cell>
          <cell r="AE166">
            <v>24.768575035955699</v>
          </cell>
          <cell r="AF166">
            <v>25.201675957311299</v>
          </cell>
          <cell r="AG166">
            <v>25.707322995136799</v>
          </cell>
          <cell r="AH166">
            <v>26.2067547978336</v>
          </cell>
          <cell r="AI166">
            <v>26.701961642359102</v>
          </cell>
          <cell r="AJ166">
            <v>27.194880354461802</v>
          </cell>
          <cell r="AK166">
            <v>27.678124595964501</v>
          </cell>
          <cell r="AL166">
            <v>28.151299034809199</v>
          </cell>
          <cell r="AM166">
            <v>28.626492440054399</v>
          </cell>
          <cell r="AN166">
            <v>29.104624644855701</v>
          </cell>
          <cell r="AO166">
            <v>29.5869650303603</v>
          </cell>
          <cell r="AP166">
            <v>30.0754690363785</v>
          </cell>
        </row>
        <row r="167">
          <cell r="C167" t="str">
            <v>Hill Top T13</v>
          </cell>
          <cell r="D167" t="str">
            <v>N/A</v>
          </cell>
          <cell r="E167" t="str">
            <v>Kearsley Local 33 GSP</v>
          </cell>
          <cell r="F167">
            <v>13.25</v>
          </cell>
          <cell r="G167">
            <v>0.126</v>
          </cell>
          <cell r="H167">
            <v>13.375999999999999</v>
          </cell>
          <cell r="I167">
            <v>8.9600000000000009</v>
          </cell>
          <cell r="J167">
            <v>9.2178984969656508</v>
          </cell>
          <cell r="K167">
            <v>9.3102155436133298</v>
          </cell>
          <cell r="L167">
            <v>9.4124400214384192</v>
          </cell>
          <cell r="M167">
            <v>9.53723316430737</v>
          </cell>
          <cell r="N167">
            <v>9.6804031956180392</v>
          </cell>
          <cell r="O167">
            <v>9.8123920322332499</v>
          </cell>
          <cell r="P167">
            <v>9.9489763051790607</v>
          </cell>
          <cell r="Q167">
            <v>10.0887735179712</v>
          </cell>
          <cell r="R167">
            <v>10.2375867171029</v>
          </cell>
          <cell r="S167">
            <v>10.3943375785288</v>
          </cell>
          <cell r="T167">
            <v>10.555901524295299</v>
          </cell>
          <cell r="U167">
            <v>10.729986823719999</v>
          </cell>
          <cell r="V167">
            <v>10.932496621783001</v>
          </cell>
          <cell r="W167">
            <v>11.1447297273</v>
          </cell>
          <cell r="X167">
            <v>11.3539472002171</v>
          </cell>
          <cell r="Y167">
            <v>11.5547052217079</v>
          </cell>
          <cell r="Z167">
            <v>11.7421347625612</v>
          </cell>
          <cell r="AA167">
            <v>11.9174034976136</v>
          </cell>
          <cell r="AB167">
            <v>12.100894245997999</v>
          </cell>
          <cell r="AC167">
            <v>12.3444623318856</v>
          </cell>
          <cell r="AD167">
            <v>12.5862590661525</v>
          </cell>
          <cell r="AE167">
            <v>12.8300779303299</v>
          </cell>
          <cell r="AF167">
            <v>13.0771569776029</v>
          </cell>
          <cell r="AG167">
            <v>13.3153690918127</v>
          </cell>
          <cell r="AH167">
            <v>13.550292332474999</v>
          </cell>
          <cell r="AI167">
            <v>13.7847163991961</v>
          </cell>
          <cell r="AJ167">
            <v>14.020745839019201</v>
          </cell>
          <cell r="AK167">
            <v>14.2544911051416</v>
          </cell>
          <cell r="AL167">
            <v>14.490222113529001</v>
          </cell>
          <cell r="AM167">
            <v>14.727665557277801</v>
          </cell>
          <cell r="AN167">
            <v>14.9672709317169</v>
          </cell>
          <cell r="AO167">
            <v>15.209529528656001</v>
          </cell>
          <cell r="AP167">
            <v>15.455359040088901</v>
          </cell>
        </row>
        <row r="168">
          <cell r="C168" t="str">
            <v>Hindley Green</v>
          </cell>
          <cell r="D168" t="str">
            <v>Atherton</v>
          </cell>
          <cell r="E168" t="str">
            <v>Kearsley 132 GSP</v>
          </cell>
          <cell r="F168">
            <v>35</v>
          </cell>
          <cell r="G168">
            <v>0.67359000000000002</v>
          </cell>
          <cell r="H168">
            <v>35.673589999999997</v>
          </cell>
          <cell r="I168">
            <v>23.14</v>
          </cell>
          <cell r="J168">
            <v>23.857953676798498</v>
          </cell>
          <cell r="K168">
            <v>24.069830519289301</v>
          </cell>
          <cell r="L168">
            <v>24.286671557241</v>
          </cell>
          <cell r="M168">
            <v>24.552316063924401</v>
          </cell>
          <cell r="N168">
            <v>24.851737877447501</v>
          </cell>
          <cell r="O168">
            <v>25.138325620265899</v>
          </cell>
          <cell r="P168">
            <v>25.443282018903201</v>
          </cell>
          <cell r="Q168">
            <v>25.754277560618799</v>
          </cell>
          <cell r="R168">
            <v>26.100133851661401</v>
          </cell>
          <cell r="S168">
            <v>26.470931955149901</v>
          </cell>
          <cell r="T168">
            <v>26.857245965132702</v>
          </cell>
          <cell r="U168">
            <v>27.276543025695801</v>
          </cell>
          <cell r="V168">
            <v>27.740072403036699</v>
          </cell>
          <cell r="W168">
            <v>28.224405318706399</v>
          </cell>
          <cell r="X168">
            <v>28.6959212632914</v>
          </cell>
          <cell r="Y168">
            <v>29.156765091357901</v>
          </cell>
          <cell r="Z168">
            <v>29.595522803174301</v>
          </cell>
          <cell r="AA168">
            <v>30.011288568468</v>
          </cell>
          <cell r="AB168">
            <v>30.418613244826702</v>
          </cell>
          <cell r="AC168">
            <v>30.804435167326702</v>
          </cell>
          <cell r="AD168">
            <v>31.166939776789199</v>
          </cell>
          <cell r="AE168">
            <v>31.516837072195798</v>
          </cell>
          <cell r="AF168">
            <v>31.858242293753801</v>
          </cell>
          <cell r="AG168">
            <v>32.155661956101497</v>
          </cell>
          <cell r="AH168">
            <v>32.424400623009497</v>
          </cell>
          <cell r="AI168">
            <v>32.666654206527397</v>
          </cell>
          <cell r="AJ168">
            <v>32.885970560206999</v>
          </cell>
          <cell r="AK168">
            <v>33.081069681037199</v>
          </cell>
          <cell r="AL168">
            <v>33.265559331037501</v>
          </cell>
          <cell r="AM168">
            <v>33.4353846813136</v>
          </cell>
          <cell r="AN168">
            <v>33.591819895036799</v>
          </cell>
          <cell r="AO168">
            <v>33.735441689799998</v>
          </cell>
          <cell r="AP168">
            <v>33.870104768229602</v>
          </cell>
        </row>
        <row r="169">
          <cell r="C169" t="str">
            <v>Hollinwood</v>
          </cell>
          <cell r="D169" t="str">
            <v>Chadderton</v>
          </cell>
          <cell r="E169" t="str">
            <v>Whitegate GSP</v>
          </cell>
          <cell r="F169">
            <v>22.863</v>
          </cell>
          <cell r="G169">
            <v>0</v>
          </cell>
          <cell r="H169">
            <v>22.863</v>
          </cell>
          <cell r="I169">
            <v>8.8800000000000008</v>
          </cell>
          <cell r="J169">
            <v>9.5237238635474402</v>
          </cell>
          <cell r="K169">
            <v>9.6395864927640904</v>
          </cell>
          <cell r="L169">
            <v>9.71755333650081</v>
          </cell>
          <cell r="M169">
            <v>9.8089115178655693</v>
          </cell>
          <cell r="N169">
            <v>9.9164811162918998</v>
          </cell>
          <cell r="O169">
            <v>10.019721773391399</v>
          </cell>
          <cell r="P169">
            <v>10.129462448700499</v>
          </cell>
          <cell r="Q169">
            <v>10.244328546420601</v>
          </cell>
          <cell r="R169">
            <v>10.371360655208299</v>
          </cell>
          <cell r="S169">
            <v>10.508105040603599</v>
          </cell>
          <cell r="T169">
            <v>10.6518784206728</v>
          </cell>
          <cell r="U169">
            <v>10.806528939962201</v>
          </cell>
          <cell r="V169">
            <v>10.974250489462699</v>
          </cell>
          <cell r="W169">
            <v>11.1417726718624</v>
          </cell>
          <cell r="X169">
            <v>11.3082053465172</v>
          </cell>
          <cell r="Y169">
            <v>11.474956470571</v>
          </cell>
          <cell r="Z169">
            <v>11.6383237709578</v>
          </cell>
          <cell r="AA169">
            <v>11.798676366226699</v>
          </cell>
          <cell r="AB169">
            <v>11.959037040631101</v>
          </cell>
          <cell r="AC169">
            <v>12.1162682170694</v>
          </cell>
          <cell r="AD169">
            <v>12.2704594870482</v>
          </cell>
          <cell r="AE169">
            <v>12.4227988698918</v>
          </cell>
          <cell r="AF169">
            <v>12.576449819506699</v>
          </cell>
          <cell r="AG169">
            <v>12.7192472873193</v>
          </cell>
          <cell r="AH169">
            <v>12.8559107760238</v>
          </cell>
          <cell r="AI169">
            <v>12.987285366261199</v>
          </cell>
          <cell r="AJ169">
            <v>13.1136964950656</v>
          </cell>
          <cell r="AK169">
            <v>13.237104360411101</v>
          </cell>
          <cell r="AL169">
            <v>13.365394351370201</v>
          </cell>
          <cell r="AM169">
            <v>13.492327367541</v>
          </cell>
          <cell r="AN169">
            <v>13.618289391509901</v>
          </cell>
          <cell r="AO169">
            <v>13.7435155787286</v>
          </cell>
          <cell r="AP169">
            <v>13.8690853719205</v>
          </cell>
        </row>
        <row r="170">
          <cell r="C170" t="str">
            <v>Holme Rd</v>
          </cell>
          <cell r="D170" t="str">
            <v>Ribble</v>
          </cell>
          <cell r="E170" t="str">
            <v>Penwortham East GSP / Rochdale SGT 1 GROUP</v>
          </cell>
          <cell r="F170">
            <v>22.863</v>
          </cell>
          <cell r="G170">
            <v>0</v>
          </cell>
          <cell r="H170">
            <v>22.863</v>
          </cell>
          <cell r="I170">
            <v>15.69</v>
          </cell>
          <cell r="J170">
            <v>16.092147685809</v>
          </cell>
          <cell r="K170">
            <v>16.253293884975601</v>
          </cell>
          <cell r="L170">
            <v>16.437624353030301</v>
          </cell>
          <cell r="M170">
            <v>16.662338659814999</v>
          </cell>
          <cell r="N170">
            <v>16.921406207088499</v>
          </cell>
          <cell r="O170">
            <v>17.167781314022701</v>
          </cell>
          <cell r="P170">
            <v>17.430709730481201</v>
          </cell>
          <cell r="Q170">
            <v>17.701280126067001</v>
          </cell>
          <cell r="R170">
            <v>17.9940200174022</v>
          </cell>
          <cell r="S170">
            <v>18.305917412807901</v>
          </cell>
          <cell r="T170">
            <v>18.630500153292399</v>
          </cell>
          <cell r="U170">
            <v>18.984077542182899</v>
          </cell>
          <cell r="V170">
            <v>19.372429784354601</v>
          </cell>
          <cell r="W170">
            <v>19.788731259071302</v>
          </cell>
          <cell r="X170">
            <v>20.2014158198015</v>
          </cell>
          <cell r="Y170">
            <v>20.607198012422799</v>
          </cell>
          <cell r="Z170">
            <v>20.998651340309401</v>
          </cell>
          <cell r="AA170">
            <v>21.375200767677601</v>
          </cell>
          <cell r="AB170">
            <v>21.749898252321401</v>
          </cell>
          <cell r="AC170">
            <v>22.1126924336548</v>
          </cell>
          <cell r="AD170">
            <v>22.462939094488501</v>
          </cell>
          <cell r="AE170">
            <v>22.807881965422901</v>
          </cell>
          <cell r="AF170">
            <v>23.151885117536398</v>
          </cell>
          <cell r="AG170">
            <v>23.470330629862399</v>
          </cell>
          <cell r="AH170">
            <v>23.773786213923199</v>
          </cell>
          <cell r="AI170">
            <v>24.064020675701101</v>
          </cell>
          <cell r="AJ170">
            <v>24.344392586393202</v>
          </cell>
          <cell r="AK170">
            <v>24.611524284322801</v>
          </cell>
          <cell r="AL170">
            <v>24.872183404697498</v>
          </cell>
          <cell r="AM170">
            <v>25.127563453427999</v>
          </cell>
          <cell r="AN170">
            <v>25.378699463812101</v>
          </cell>
          <cell r="AO170">
            <v>25.6267696005206</v>
          </cell>
          <cell r="AP170">
            <v>25.8741109964324</v>
          </cell>
        </row>
        <row r="171">
          <cell r="C171" t="str">
            <v>Holt St</v>
          </cell>
          <cell r="D171" t="str">
            <v>Bury</v>
          </cell>
          <cell r="E171" t="str">
            <v>Kearsley 132 GSP</v>
          </cell>
          <cell r="F171">
            <v>17.5</v>
          </cell>
          <cell r="G171">
            <v>1.9199999999999998E-2</v>
          </cell>
          <cell r="H171">
            <v>17.519200000000001</v>
          </cell>
          <cell r="I171">
            <v>13.73</v>
          </cell>
          <cell r="J171">
            <v>13.864796721407499</v>
          </cell>
          <cell r="K171">
            <v>13.9453617324893</v>
          </cell>
          <cell r="L171">
            <v>14.075475666667201</v>
          </cell>
          <cell r="M171">
            <v>14.245155737495001</v>
          </cell>
          <cell r="N171">
            <v>14.4370630662468</v>
          </cell>
          <cell r="O171">
            <v>14.6193531361277</v>
          </cell>
          <cell r="P171">
            <v>14.813206877704401</v>
          </cell>
          <cell r="Q171">
            <v>15.013924691997101</v>
          </cell>
          <cell r="R171">
            <v>15.228569957404501</v>
          </cell>
          <cell r="S171">
            <v>15.4578753542479</v>
          </cell>
          <cell r="T171">
            <v>15.694659541933</v>
          </cell>
          <cell r="U171">
            <v>15.949126535918801</v>
          </cell>
          <cell r="V171">
            <v>16.23520912255</v>
          </cell>
          <cell r="W171">
            <v>16.548671515946399</v>
          </cell>
          <cell r="X171">
            <v>16.8510770457953</v>
          </cell>
          <cell r="Y171">
            <v>17.144051909743499</v>
          </cell>
          <cell r="Z171">
            <v>17.4173979767993</v>
          </cell>
          <cell r="AA171">
            <v>17.672504278765501</v>
          </cell>
          <cell r="AB171">
            <v>17.919164495603301</v>
          </cell>
          <cell r="AC171">
            <v>18.149922369817698</v>
          </cell>
          <cell r="AD171">
            <v>18.365215642232801</v>
          </cell>
          <cell r="AE171">
            <v>18.570846022992399</v>
          </cell>
          <cell r="AF171">
            <v>18.769807567532901</v>
          </cell>
          <cell r="AG171">
            <v>18.949262622413102</v>
          </cell>
          <cell r="AH171">
            <v>19.117236298902501</v>
          </cell>
          <cell r="AI171">
            <v>19.274700610707701</v>
          </cell>
          <cell r="AJ171">
            <v>19.4236004892335</v>
          </cell>
          <cell r="AK171">
            <v>19.561805586905301</v>
          </cell>
          <cell r="AL171">
            <v>19.693876948042099</v>
          </cell>
          <cell r="AM171">
            <v>19.821454485762398</v>
          </cell>
          <cell r="AN171">
            <v>19.945207973367001</v>
          </cell>
          <cell r="AO171">
            <v>20.065262052442499</v>
          </cell>
          <cell r="AP171">
            <v>20.1837465456267</v>
          </cell>
        </row>
        <row r="172">
          <cell r="C172" t="str">
            <v>Hurst</v>
          </cell>
          <cell r="D172" t="str">
            <v>Hartshead-Heyrod</v>
          </cell>
          <cell r="E172" t="str">
            <v>Stalybridge GSP</v>
          </cell>
          <cell r="F172">
            <v>17.5</v>
          </cell>
          <cell r="G172">
            <v>0.1134</v>
          </cell>
          <cell r="H172">
            <v>17.613399999999999</v>
          </cell>
          <cell r="I172">
            <v>11.42</v>
          </cell>
          <cell r="J172">
            <v>11.3742771459283</v>
          </cell>
          <cell r="K172">
            <v>11.3474410143076</v>
          </cell>
          <cell r="L172">
            <v>11.3536186443992</v>
          </cell>
          <cell r="M172">
            <v>11.3789681943265</v>
          </cell>
          <cell r="N172">
            <v>11.416749264795</v>
          </cell>
          <cell r="O172">
            <v>11.455147668533201</v>
          </cell>
          <cell r="P172">
            <v>11.509035816808399</v>
          </cell>
          <cell r="Q172">
            <v>11.571582553921701</v>
          </cell>
          <cell r="R172">
            <v>11.6547346890257</v>
          </cell>
          <cell r="S172">
            <v>11.754194769711001</v>
          </cell>
          <cell r="T172">
            <v>11.865846536439401</v>
          </cell>
          <cell r="U172">
            <v>11.9991528325861</v>
          </cell>
          <cell r="V172">
            <v>12.157020262550001</v>
          </cell>
          <cell r="W172">
            <v>12.337367166862601</v>
          </cell>
          <cell r="X172">
            <v>12.5129662989621</v>
          </cell>
          <cell r="Y172">
            <v>12.6868615978698</v>
          </cell>
          <cell r="Z172">
            <v>12.8517714617505</v>
          </cell>
          <cell r="AA172">
            <v>13.008522608141901</v>
          </cell>
          <cell r="AB172">
            <v>13.1644146408727</v>
          </cell>
          <cell r="AC172">
            <v>13.311578179371301</v>
          </cell>
          <cell r="AD172">
            <v>13.449685017129701</v>
          </cell>
          <cell r="AE172">
            <v>13.5817904137828</v>
          </cell>
          <cell r="AF172">
            <v>13.7123864460176</v>
          </cell>
          <cell r="AG172">
            <v>13.819256026911599</v>
          </cell>
          <cell r="AH172">
            <v>13.9109128015773</v>
          </cell>
          <cell r="AI172">
            <v>13.9885467398611</v>
          </cell>
          <cell r="AJ172">
            <v>14.0539189330903</v>
          </cell>
          <cell r="AK172">
            <v>14.1065223391572</v>
          </cell>
          <cell r="AL172">
            <v>14.1540098408964</v>
          </cell>
          <cell r="AM172">
            <v>14.1938177256819</v>
          </cell>
          <cell r="AN172">
            <v>14.226593285861201</v>
          </cell>
          <cell r="AO172">
            <v>14.2525340739461</v>
          </cell>
          <cell r="AP172">
            <v>14.273832318891699</v>
          </cell>
        </row>
        <row r="173">
          <cell r="C173" t="str">
            <v>Hutton End &amp; Skelton C</v>
          </cell>
          <cell r="D173" t="str">
            <v>Penrith &amp; Shap</v>
          </cell>
          <cell r="E173" t="str">
            <v>Harker ENWL SGTs 1 2 3A 4 / Hutton GSP GROUP</v>
          </cell>
          <cell r="F173">
            <v>17.36</v>
          </cell>
          <cell r="G173">
            <v>1.53186</v>
          </cell>
          <cell r="H173">
            <v>18.891860000000001</v>
          </cell>
          <cell r="I173">
            <v>9.27</v>
          </cell>
          <cell r="J173">
            <v>10.0890368993075</v>
          </cell>
          <cell r="K173">
            <v>10.205808721498901</v>
          </cell>
          <cell r="L173">
            <v>10.2618548298893</v>
          </cell>
          <cell r="M173">
            <v>10.3349346510686</v>
          </cell>
          <cell r="N173">
            <v>10.421339557962799</v>
          </cell>
          <cell r="O173">
            <v>10.4966614925883</v>
          </cell>
          <cell r="P173">
            <v>10.573601996393201</v>
          </cell>
          <cell r="Q173">
            <v>10.6498082173797</v>
          </cell>
          <cell r="R173">
            <v>10.7305895164821</v>
          </cell>
          <cell r="S173">
            <v>10.816046221933499</v>
          </cell>
          <cell r="T173">
            <v>10.9018092162641</v>
          </cell>
          <cell r="U173">
            <v>10.992067812996201</v>
          </cell>
          <cell r="V173">
            <v>11.092239298152601</v>
          </cell>
          <cell r="W173">
            <v>11.1844250384855</v>
          </cell>
          <cell r="X173">
            <v>11.270506633897099</v>
          </cell>
          <cell r="Y173">
            <v>11.349834872128801</v>
          </cell>
          <cell r="Z173">
            <v>11.419404204463801</v>
          </cell>
          <cell r="AA173">
            <v>11.4803151339057</v>
          </cell>
          <cell r="AB173">
            <v>11.5355409264891</v>
          </cell>
          <cell r="AC173">
            <v>11.58356184879</v>
          </cell>
          <cell r="AD173">
            <v>11.6250922255487</v>
          </cell>
          <cell r="AE173">
            <v>11.6614105701147</v>
          </cell>
          <cell r="AF173">
            <v>11.6938086629456</v>
          </cell>
          <cell r="AG173">
            <v>11.721128844589099</v>
          </cell>
          <cell r="AH173">
            <v>11.7453608858742</v>
          </cell>
          <cell r="AI173">
            <v>11.767004380185201</v>
          </cell>
          <cell r="AJ173">
            <v>11.785415942734399</v>
          </cell>
          <cell r="AK173">
            <v>11.801768131426</v>
          </cell>
          <cell r="AL173">
            <v>11.819922421629901</v>
          </cell>
          <cell r="AM173">
            <v>11.8367955533379</v>
          </cell>
          <cell r="AN173">
            <v>11.852460880463999</v>
          </cell>
          <cell r="AO173">
            <v>11.867269109762001</v>
          </cell>
          <cell r="AP173">
            <v>11.881470304778</v>
          </cell>
        </row>
        <row r="174">
          <cell r="C174" t="str">
            <v>Hyde</v>
          </cell>
          <cell r="D174" t="str">
            <v>Hyde</v>
          </cell>
          <cell r="E174" t="str">
            <v>Stalybridge GSP</v>
          </cell>
          <cell r="F174">
            <v>22.863</v>
          </cell>
          <cell r="G174">
            <v>9.4500000000000001E-2</v>
          </cell>
          <cell r="H174">
            <v>22.9575</v>
          </cell>
          <cell r="I174">
            <v>16</v>
          </cell>
          <cell r="J174">
            <v>15.9288633729546</v>
          </cell>
          <cell r="K174">
            <v>15.879011743217999</v>
          </cell>
          <cell r="L174">
            <v>15.865762917055999</v>
          </cell>
          <cell r="M174">
            <v>15.876735651291099</v>
          </cell>
          <cell r="N174">
            <v>15.904554295175901</v>
          </cell>
          <cell r="O174">
            <v>15.9308888712814</v>
          </cell>
          <cell r="P174">
            <v>15.9719333474743</v>
          </cell>
          <cell r="Q174">
            <v>16.019045227205201</v>
          </cell>
          <cell r="R174">
            <v>16.092242611187299</v>
          </cell>
          <cell r="S174">
            <v>16.1824778252087</v>
          </cell>
          <cell r="T174">
            <v>16.285189744328498</v>
          </cell>
          <cell r="U174">
            <v>16.409809493533398</v>
          </cell>
          <cell r="V174">
            <v>16.560333804691801</v>
          </cell>
          <cell r="W174">
            <v>16.6989179989014</v>
          </cell>
          <cell r="X174">
            <v>16.8312187780977</v>
          </cell>
          <cell r="Y174">
            <v>16.973626852532799</v>
          </cell>
          <cell r="Z174">
            <v>17.106900929014401</v>
          </cell>
          <cell r="AA174">
            <v>17.238916468961101</v>
          </cell>
          <cell r="AB174">
            <v>17.371352396685001</v>
          </cell>
          <cell r="AC174">
            <v>17.494682701626299</v>
          </cell>
          <cell r="AD174">
            <v>17.608624288569501</v>
          </cell>
          <cell r="AE174">
            <v>17.7162835681447</v>
          </cell>
          <cell r="AF174">
            <v>17.8222488349504</v>
          </cell>
          <cell r="AG174">
            <v>17.905174383233302</v>
          </cell>
          <cell r="AH174">
            <v>17.973511564298398</v>
          </cell>
          <cell r="AI174">
            <v>18.028430239802599</v>
          </cell>
          <cell r="AJ174">
            <v>18.0716852616731</v>
          </cell>
          <cell r="AK174">
            <v>18.102225221218799</v>
          </cell>
          <cell r="AL174">
            <v>18.126332509337701</v>
          </cell>
          <cell r="AM174">
            <v>18.143127997495899</v>
          </cell>
          <cell r="AN174">
            <v>18.153205339477399</v>
          </cell>
          <cell r="AO174">
            <v>18.156729143335099</v>
          </cell>
          <cell r="AP174">
            <v>18.1558938713906</v>
          </cell>
        </row>
        <row r="175">
          <cell r="C175" t="str">
            <v>Hyndburn Rd</v>
          </cell>
          <cell r="D175" t="str">
            <v>Huncoat</v>
          </cell>
          <cell r="E175" t="str">
            <v>Padiham GSP</v>
          </cell>
          <cell r="F175">
            <v>14.7</v>
          </cell>
          <cell r="G175">
            <v>0</v>
          </cell>
          <cell r="H175">
            <v>14.7</v>
          </cell>
          <cell r="I175">
            <v>10.9</v>
          </cell>
          <cell r="J175">
            <v>10.9281483863261</v>
          </cell>
          <cell r="K175">
            <v>10.963922840879301</v>
          </cell>
          <cell r="L175">
            <v>11.0158675894043</v>
          </cell>
          <cell r="M175">
            <v>11.077047162256401</v>
          </cell>
          <cell r="N175">
            <v>11.155968074035099</v>
          </cell>
          <cell r="O175">
            <v>11.2188297524416</v>
          </cell>
          <cell r="P175">
            <v>11.280531365645899</v>
          </cell>
          <cell r="Q175">
            <v>11.3384414087125</v>
          </cell>
          <cell r="R175">
            <v>11.401445135284201</v>
          </cell>
          <cell r="S175">
            <v>11.464202944599601</v>
          </cell>
          <cell r="T175">
            <v>11.526237856850299</v>
          </cell>
          <cell r="U175">
            <v>11.5876774075508</v>
          </cell>
          <cell r="V175">
            <v>11.6509914600689</v>
          </cell>
          <cell r="W175">
            <v>11.694155300340499</v>
          </cell>
          <cell r="X175">
            <v>11.739489477914599</v>
          </cell>
          <cell r="Y175">
            <v>11.809419794764</v>
          </cell>
          <cell r="Z175">
            <v>11.8778156971728</v>
          </cell>
          <cell r="AA175">
            <v>11.944509244571501</v>
          </cell>
          <cell r="AB175">
            <v>12.010966445344099</v>
          </cell>
          <cell r="AC175">
            <v>12.075877763685501</v>
          </cell>
          <cell r="AD175">
            <v>12.139657470726201</v>
          </cell>
          <cell r="AE175">
            <v>12.2020255668514</v>
          </cell>
          <cell r="AF175">
            <v>12.2640400407622</v>
          </cell>
          <cell r="AG175">
            <v>12.320930555905599</v>
          </cell>
          <cell r="AH175">
            <v>12.3747181630052</v>
          </cell>
          <cell r="AI175">
            <v>12.4256577997565</v>
          </cell>
          <cell r="AJ175">
            <v>12.4742914959335</v>
          </cell>
          <cell r="AK175">
            <v>12.520213154176799</v>
          </cell>
          <cell r="AL175">
            <v>12.5646973160434</v>
          </cell>
          <cell r="AM175">
            <v>12.607905411441299</v>
          </cell>
          <cell r="AN175">
            <v>12.6500135953269</v>
          </cell>
          <cell r="AO175">
            <v>12.6910411043919</v>
          </cell>
          <cell r="AP175">
            <v>12.731534648592801</v>
          </cell>
        </row>
        <row r="176">
          <cell r="C176" t="str">
            <v>India St</v>
          </cell>
          <cell r="D176" t="str">
            <v>Lower Darwen</v>
          </cell>
          <cell r="E176" t="str">
            <v>Penwortham East GSP / Rochdale SGT 1 GROUP</v>
          </cell>
          <cell r="F176">
            <v>22.863</v>
          </cell>
          <cell r="G176">
            <v>0</v>
          </cell>
          <cell r="H176">
            <v>22.863</v>
          </cell>
          <cell r="I176">
            <v>10.130000000000001</v>
          </cell>
          <cell r="J176">
            <v>10.3432292155466</v>
          </cell>
          <cell r="K176">
            <v>10.3937007145043</v>
          </cell>
          <cell r="L176">
            <v>10.456121059423801</v>
          </cell>
          <cell r="M176">
            <v>10.5425741975841</v>
          </cell>
          <cell r="N176">
            <v>10.6540589141645</v>
          </cell>
          <cell r="O176">
            <v>10.7623149019738</v>
          </cell>
          <cell r="P176">
            <v>10.879444274879701</v>
          </cell>
          <cell r="Q176">
            <v>11.001521202723501</v>
          </cell>
          <cell r="R176">
            <v>11.136716011586101</v>
          </cell>
          <cell r="S176">
            <v>11.2861638191093</v>
          </cell>
          <cell r="T176">
            <v>11.441764698048001</v>
          </cell>
          <cell r="U176">
            <v>11.6108185023016</v>
          </cell>
          <cell r="V176">
            <v>11.802491046104301</v>
          </cell>
          <cell r="W176">
            <v>12.0029873665596</v>
          </cell>
          <cell r="X176">
            <v>12.1995023290823</v>
          </cell>
          <cell r="Y176">
            <v>12.390773098922599</v>
          </cell>
          <cell r="Z176">
            <v>12.570458356129601</v>
          </cell>
          <cell r="AA176">
            <v>12.740309669380199</v>
          </cell>
          <cell r="AB176">
            <v>12.9047912124096</v>
          </cell>
          <cell r="AC176">
            <v>13.0606607710051</v>
          </cell>
          <cell r="AD176">
            <v>13.207072754638601</v>
          </cell>
          <cell r="AE176">
            <v>13.3463003870965</v>
          </cell>
          <cell r="AF176">
            <v>13.481650406879499</v>
          </cell>
          <cell r="AG176">
            <v>13.5999408432483</v>
          </cell>
          <cell r="AH176">
            <v>13.7075879253289</v>
          </cell>
          <cell r="AI176">
            <v>13.8054428719659</v>
          </cell>
          <cell r="AJ176">
            <v>13.895199106845</v>
          </cell>
          <cell r="AK176">
            <v>13.975332980398999</v>
          </cell>
          <cell r="AL176">
            <v>14.0493579704673</v>
          </cell>
          <cell r="AM176">
            <v>14.11830458252</v>
          </cell>
          <cell r="AN176">
            <v>14.182674300379601</v>
          </cell>
          <cell r="AO176">
            <v>14.242586943766799</v>
          </cell>
          <cell r="AP176">
            <v>14.2997809353301</v>
          </cell>
        </row>
        <row r="177">
          <cell r="C177" t="str">
            <v>Ingleton</v>
          </cell>
          <cell r="D177" t="str">
            <v>Kendal (Parkside Rd)</v>
          </cell>
          <cell r="E177" t="str">
            <v>Harker ENWL SGTs 1 2 3A 4 / Hutton GSP GROUP</v>
          </cell>
          <cell r="F177">
            <v>4</v>
          </cell>
          <cell r="G177">
            <v>4.7999999999999996E-3</v>
          </cell>
          <cell r="H177">
            <v>4.0048000000000004</v>
          </cell>
          <cell r="I177">
            <v>3.02</v>
          </cell>
          <cell r="J177">
            <v>3.1188833004098599</v>
          </cell>
          <cell r="K177">
            <v>3.1289483723249498</v>
          </cell>
          <cell r="L177">
            <v>3.1319243157802799</v>
          </cell>
          <cell r="M177">
            <v>3.1360957753216798</v>
          </cell>
          <cell r="N177">
            <v>3.1438160376826101</v>
          </cell>
          <cell r="O177">
            <v>3.14709078272065</v>
          </cell>
          <cell r="P177">
            <v>3.1495783440549099</v>
          </cell>
          <cell r="Q177">
            <v>3.1510247179517501</v>
          </cell>
          <cell r="R177">
            <v>3.1525287573427301</v>
          </cell>
          <cell r="S177">
            <v>3.1595819498120798</v>
          </cell>
          <cell r="T177">
            <v>3.2051752994010498</v>
          </cell>
          <cell r="U177">
            <v>3.2574702159914102</v>
          </cell>
          <cell r="V177">
            <v>3.3130971589003502</v>
          </cell>
          <cell r="W177">
            <v>3.3637624641658501</v>
          </cell>
          <cell r="X177">
            <v>3.41292283995924</v>
          </cell>
          <cell r="Y177">
            <v>3.4590618628471201</v>
          </cell>
          <cell r="Z177">
            <v>3.50219065885058</v>
          </cell>
          <cell r="AA177">
            <v>3.54265217365923</v>
          </cell>
          <cell r="AB177">
            <v>3.5813805446483</v>
          </cell>
          <cell r="AC177">
            <v>3.6174367778428702</v>
          </cell>
          <cell r="AD177">
            <v>3.6508192136364799</v>
          </cell>
          <cell r="AE177">
            <v>3.6825717420700999</v>
          </cell>
          <cell r="AF177">
            <v>3.7133704391489601</v>
          </cell>
          <cell r="AG177">
            <v>3.7405159753117498</v>
          </cell>
          <cell r="AH177">
            <v>3.7651793697289802</v>
          </cell>
          <cell r="AI177">
            <v>3.78768291382567</v>
          </cell>
          <cell r="AJ177">
            <v>3.8078296711179398</v>
          </cell>
          <cell r="AK177">
            <v>3.8253121556157699</v>
          </cell>
          <cell r="AL177">
            <v>3.8402211696435899</v>
          </cell>
          <cell r="AM177">
            <v>3.8542700439330302</v>
          </cell>
          <cell r="AN177">
            <v>3.8676247611282402</v>
          </cell>
          <cell r="AO177">
            <v>3.8804930051185198</v>
          </cell>
          <cell r="AP177">
            <v>3.8930208547834599</v>
          </cell>
        </row>
        <row r="178">
          <cell r="C178" t="str">
            <v>Irlam</v>
          </cell>
          <cell r="D178" t="str">
            <v>Carrington BSP</v>
          </cell>
          <cell r="E178" t="str">
            <v>Carrington ENWL SGTs 1B 2B 4 7</v>
          </cell>
          <cell r="F178">
            <v>22.86</v>
          </cell>
          <cell r="G178">
            <v>0.64890000000000003</v>
          </cell>
          <cell r="H178">
            <v>23.508900000000001</v>
          </cell>
          <cell r="I178">
            <v>16.52</v>
          </cell>
          <cell r="J178">
            <v>16.917895923984801</v>
          </cell>
          <cell r="K178">
            <v>17.065566171325901</v>
          </cell>
          <cell r="L178">
            <v>17.223780723370499</v>
          </cell>
          <cell r="M178">
            <v>17.4078816977668</v>
          </cell>
          <cell r="N178">
            <v>17.622151213976899</v>
          </cell>
          <cell r="O178">
            <v>17.826179032174199</v>
          </cell>
          <cell r="P178">
            <v>18.0409815742291</v>
          </cell>
          <cell r="Q178">
            <v>18.263257178648502</v>
          </cell>
          <cell r="R178">
            <v>18.518299170335698</v>
          </cell>
          <cell r="S178">
            <v>18.792189623423599</v>
          </cell>
          <cell r="T178">
            <v>19.082303754406301</v>
          </cell>
          <cell r="U178">
            <v>19.400443774919299</v>
          </cell>
          <cell r="V178">
            <v>19.755238559148601</v>
          </cell>
          <cell r="W178">
            <v>20.118878903847001</v>
          </cell>
          <cell r="X178">
            <v>20.476077623720499</v>
          </cell>
          <cell r="Y178">
            <v>20.823837899228401</v>
          </cell>
          <cell r="Z178">
            <v>21.154177631184101</v>
          </cell>
          <cell r="AA178">
            <v>21.469776528682601</v>
          </cell>
          <cell r="AB178">
            <v>21.7807040268885</v>
          </cell>
          <cell r="AC178">
            <v>22.080274243653498</v>
          </cell>
          <cell r="AD178">
            <v>22.404660391697</v>
          </cell>
          <cell r="AE178">
            <v>22.760161300430799</v>
          </cell>
          <cell r="AF178">
            <v>23.117452059491601</v>
          </cell>
          <cell r="AG178">
            <v>23.454131779386</v>
          </cell>
          <cell r="AH178">
            <v>23.779471102005001</v>
          </cell>
          <cell r="AI178">
            <v>24.095481784677698</v>
          </cell>
          <cell r="AJ178">
            <v>24.404053402706001</v>
          </cell>
          <cell r="AK178">
            <v>24.702243672178401</v>
          </cell>
          <cell r="AL178">
            <v>24.995583545785198</v>
          </cell>
          <cell r="AM178">
            <v>25.2855220828441</v>
          </cell>
          <cell r="AN178">
            <v>25.5728474869784</v>
          </cell>
          <cell r="AO178">
            <v>25.8592139117792</v>
          </cell>
          <cell r="AP178">
            <v>26.146059225033699</v>
          </cell>
        </row>
        <row r="179">
          <cell r="C179" t="str">
            <v>James St</v>
          </cell>
          <cell r="D179" t="str">
            <v>Carlisle</v>
          </cell>
          <cell r="E179" t="str">
            <v>Harker ENWL SGTs 1 2 3A 4 / Hutton GSP GROUP</v>
          </cell>
          <cell r="F179">
            <v>22.863</v>
          </cell>
          <cell r="G179">
            <v>0</v>
          </cell>
          <cell r="H179">
            <v>22.863</v>
          </cell>
          <cell r="I179">
            <v>17.98</v>
          </cell>
          <cell r="J179">
            <v>18.327105478911498</v>
          </cell>
          <cell r="K179">
            <v>18.513362740949599</v>
          </cell>
          <cell r="L179">
            <v>18.7136686610582</v>
          </cell>
          <cell r="M179">
            <v>18.946354394241101</v>
          </cell>
          <cell r="N179">
            <v>19.216711810810299</v>
          </cell>
          <cell r="O179">
            <v>19.464684744393299</v>
          </cell>
          <cell r="P179">
            <v>19.719072474483699</v>
          </cell>
          <cell r="Q179">
            <v>19.967212180906401</v>
          </cell>
          <cell r="R179">
            <v>20.2428143892935</v>
          </cell>
          <cell r="S179">
            <v>20.527014028203698</v>
          </cell>
          <cell r="T179">
            <v>20.821584683945201</v>
          </cell>
          <cell r="U179">
            <v>21.1315397302516</v>
          </cell>
          <cell r="V179">
            <v>21.4603347932632</v>
          </cell>
          <cell r="W179">
            <v>21.7439460944065</v>
          </cell>
          <cell r="X179">
            <v>22.025274196298099</v>
          </cell>
          <cell r="Y179">
            <v>22.303575124830299</v>
          </cell>
          <cell r="Z179">
            <v>22.576683329991699</v>
          </cell>
          <cell r="AA179">
            <v>22.844215308954499</v>
          </cell>
          <cell r="AB179">
            <v>23.112458433249099</v>
          </cell>
          <cell r="AC179">
            <v>23.3775290190353</v>
          </cell>
          <cell r="AD179">
            <v>23.638105962198001</v>
          </cell>
          <cell r="AE179">
            <v>23.8977898498255</v>
          </cell>
          <cell r="AF179">
            <v>24.160129182861301</v>
          </cell>
          <cell r="AG179">
            <v>24.411044050689199</v>
          </cell>
          <cell r="AH179">
            <v>24.655535080809599</v>
          </cell>
          <cell r="AI179">
            <v>24.894976494358598</v>
          </cell>
          <cell r="AJ179">
            <v>25.1302062062312</v>
          </cell>
          <cell r="AK179">
            <v>25.3596926368512</v>
          </cell>
          <cell r="AL179">
            <v>25.5859657215235</v>
          </cell>
          <cell r="AM179">
            <v>25.810290651179901</v>
          </cell>
          <cell r="AN179">
            <v>26.0331567789571</v>
          </cell>
          <cell r="AO179">
            <v>26.255808096421799</v>
          </cell>
          <cell r="AP179">
            <v>26.478787899963699</v>
          </cell>
        </row>
        <row r="180">
          <cell r="C180" t="str">
            <v>Kay St</v>
          </cell>
          <cell r="D180" t="str">
            <v>Huncoat</v>
          </cell>
          <cell r="E180" t="str">
            <v>Padiham GSP</v>
          </cell>
          <cell r="F180">
            <v>22.863</v>
          </cell>
          <cell r="G180">
            <v>2.1600000000000001E-2</v>
          </cell>
          <cell r="H180">
            <v>22.884599999999999</v>
          </cell>
          <cell r="I180">
            <v>10.02</v>
          </cell>
          <cell r="J180">
            <v>10.337059286274499</v>
          </cell>
          <cell r="K180">
            <v>10.400560875561</v>
          </cell>
          <cell r="L180">
            <v>10.4594053209767</v>
          </cell>
          <cell r="M180">
            <v>10.536627484367999</v>
          </cell>
          <cell r="N180">
            <v>10.6285753591928</v>
          </cell>
          <cell r="O180">
            <v>10.7161141196783</v>
          </cell>
          <cell r="P180">
            <v>10.810471559905601</v>
          </cell>
          <cell r="Q180">
            <v>10.910305346165099</v>
          </cell>
          <cell r="R180">
            <v>11.0206157211971</v>
          </cell>
          <cell r="S180">
            <v>11.139573995065399</v>
          </cell>
          <cell r="T180">
            <v>11.265771878765101</v>
          </cell>
          <cell r="U180">
            <v>11.402803368056199</v>
          </cell>
          <cell r="V180">
            <v>11.555518345714599</v>
          </cell>
          <cell r="W180">
            <v>11.698652502049001</v>
          </cell>
          <cell r="X180">
            <v>11.838622381328101</v>
          </cell>
          <cell r="Y180">
            <v>11.976534353826899</v>
          </cell>
          <cell r="Z180">
            <v>12.1069351844969</v>
          </cell>
          <cell r="AA180">
            <v>12.2292897497752</v>
          </cell>
          <cell r="AB180">
            <v>12.3482516269417</v>
          </cell>
          <cell r="AC180">
            <v>12.4592750457847</v>
          </cell>
          <cell r="AD180">
            <v>12.5631989186732</v>
          </cell>
          <cell r="AE180">
            <v>12.661176633038901</v>
          </cell>
          <cell r="AF180">
            <v>12.7545239292098</v>
          </cell>
          <cell r="AG180">
            <v>12.8299539806347</v>
          </cell>
          <cell r="AH180">
            <v>12.893529310873101</v>
          </cell>
          <cell r="AI180">
            <v>12.9459166201708</v>
          </cell>
          <cell r="AJ180">
            <v>12.988751807581</v>
          </cell>
          <cell r="AK180">
            <v>13.0240151962754</v>
          </cell>
          <cell r="AL180">
            <v>13.061980003984299</v>
          </cell>
          <cell r="AM180">
            <v>13.0943454598836</v>
          </cell>
          <cell r="AN180">
            <v>13.121618827134601</v>
          </cell>
          <cell r="AO180">
            <v>13.143728009355</v>
          </cell>
          <cell r="AP180">
            <v>13.1626286974167</v>
          </cell>
        </row>
        <row r="181">
          <cell r="C181" t="str">
            <v>Kendal</v>
          </cell>
          <cell r="D181" t="str">
            <v>Kendal (Parkside Rd)</v>
          </cell>
          <cell r="E181" t="str">
            <v>Harker ENWL SGTs 1 2 3A 4 / Hutton GSP GROUP</v>
          </cell>
          <cell r="F181">
            <v>22.86</v>
          </cell>
          <cell r="G181">
            <v>0</v>
          </cell>
          <cell r="H181">
            <v>22.86</v>
          </cell>
          <cell r="I181">
            <v>19.7</v>
          </cell>
          <cell r="J181">
            <v>20.242602289281201</v>
          </cell>
          <cell r="K181">
            <v>20.368969176698702</v>
          </cell>
          <cell r="L181">
            <v>20.487735512946699</v>
          </cell>
          <cell r="M181">
            <v>20.645019126127998</v>
          </cell>
          <cell r="N181">
            <v>20.823678720888399</v>
          </cell>
          <cell r="O181">
            <v>20.9963071478271</v>
          </cell>
          <cell r="P181">
            <v>21.1862431692917</v>
          </cell>
          <cell r="Q181">
            <v>21.376430853775599</v>
          </cell>
          <cell r="R181">
            <v>21.590914751731699</v>
          </cell>
          <cell r="S181">
            <v>21.832027036651901</v>
          </cell>
          <cell r="T181">
            <v>22.079610600299102</v>
          </cell>
          <cell r="U181">
            <v>22.350724409756999</v>
          </cell>
          <cell r="V181">
            <v>22.661325528476802</v>
          </cell>
          <cell r="W181">
            <v>22.960734852703801</v>
          </cell>
          <cell r="X181">
            <v>23.249639018099298</v>
          </cell>
          <cell r="Y181">
            <v>23.530547797178599</v>
          </cell>
          <cell r="Z181">
            <v>23.7967743369435</v>
          </cell>
          <cell r="AA181">
            <v>24.049707224561701</v>
          </cell>
          <cell r="AB181">
            <v>24.2974393401703</v>
          </cell>
          <cell r="AC181">
            <v>24.534265732475401</v>
          </cell>
          <cell r="AD181">
            <v>24.755218989217099</v>
          </cell>
          <cell r="AE181">
            <v>24.968109322663398</v>
          </cell>
          <cell r="AF181">
            <v>25.179210297865701</v>
          </cell>
          <cell r="AG181">
            <v>25.3658280748683</v>
          </cell>
          <cell r="AH181">
            <v>25.537590892506</v>
          </cell>
          <cell r="AI181">
            <v>25.696341557113001</v>
          </cell>
          <cell r="AJ181">
            <v>25.8438596935279</v>
          </cell>
          <cell r="AK181">
            <v>25.975866391112302</v>
          </cell>
          <cell r="AL181">
            <v>26.092561409005199</v>
          </cell>
          <cell r="AM181">
            <v>26.200831245404899</v>
          </cell>
          <cell r="AN181">
            <v>26.301207586554298</v>
          </cell>
          <cell r="AO181">
            <v>26.3945897208167</v>
          </cell>
          <cell r="AP181">
            <v>26.483065722913398</v>
          </cell>
        </row>
        <row r="182">
          <cell r="C182" t="str">
            <v>Keswick</v>
          </cell>
          <cell r="D182" t="str">
            <v>Stainburn &amp; Siddick</v>
          </cell>
          <cell r="E182" t="str">
            <v>Harker ENWL SGTs 1 2 3A 4 / Hutton GSP GROUP</v>
          </cell>
          <cell r="F182">
            <v>15</v>
          </cell>
          <cell r="G182">
            <v>0.25703999999999999</v>
          </cell>
          <cell r="H182">
            <v>15.25704</v>
          </cell>
          <cell r="I182">
            <v>7.91</v>
          </cell>
          <cell r="J182">
            <v>8.05779808911789</v>
          </cell>
          <cell r="K182">
            <v>8.1290665532721604</v>
          </cell>
          <cell r="L182">
            <v>8.2090536339723705</v>
          </cell>
          <cell r="M182">
            <v>8.3106001251344104</v>
          </cell>
          <cell r="N182">
            <v>8.4240376331332101</v>
          </cell>
          <cell r="O182">
            <v>8.5358613899194999</v>
          </cell>
          <cell r="P182">
            <v>8.6526940967391699</v>
          </cell>
          <cell r="Q182">
            <v>8.7684201738206191</v>
          </cell>
          <cell r="R182">
            <v>8.90064460641727</v>
          </cell>
          <cell r="S182">
            <v>9.0432168712406895</v>
          </cell>
          <cell r="T182">
            <v>9.1924718541947108</v>
          </cell>
          <cell r="U182">
            <v>9.3545760339882502</v>
          </cell>
          <cell r="V182">
            <v>9.5346159823956906</v>
          </cell>
          <cell r="W182">
            <v>9.6882695928540201</v>
          </cell>
          <cell r="X182">
            <v>9.8360869315586292</v>
          </cell>
          <cell r="Y182">
            <v>9.9797444186398394</v>
          </cell>
          <cell r="Z182">
            <v>10.1157723122805</v>
          </cell>
          <cell r="AA182">
            <v>10.243936856562099</v>
          </cell>
          <cell r="AB182">
            <v>10.369411762924299</v>
          </cell>
          <cell r="AC182">
            <v>10.4873140049813</v>
          </cell>
          <cell r="AD182">
            <v>10.598795597129101</v>
          </cell>
          <cell r="AE182">
            <v>10.7065322184212</v>
          </cell>
          <cell r="AF182">
            <v>10.812478922682599</v>
          </cell>
          <cell r="AG182">
            <v>10.907821817311</v>
          </cell>
          <cell r="AH182">
            <v>10.9965373675113</v>
          </cell>
          <cell r="AI182">
            <v>11.0796148155009</v>
          </cell>
          <cell r="AJ182">
            <v>11.156699477378201</v>
          </cell>
          <cell r="AK182">
            <v>11.2279402225643</v>
          </cell>
          <cell r="AL182">
            <v>11.2966729951692</v>
          </cell>
          <cell r="AM182">
            <v>11.3621543949913</v>
          </cell>
          <cell r="AN182">
            <v>11.4245916560164</v>
          </cell>
          <cell r="AO182">
            <v>11.4846230031066</v>
          </cell>
          <cell r="AP182">
            <v>11.5428970219953</v>
          </cell>
        </row>
        <row r="183">
          <cell r="C183" t="str">
            <v>Kingsway</v>
          </cell>
          <cell r="D183" t="str">
            <v>Belfield</v>
          </cell>
          <cell r="E183" t="str">
            <v>Rochdale SGTs 2 3 4</v>
          </cell>
          <cell r="F183">
            <v>30</v>
          </cell>
          <cell r="G183">
            <v>0</v>
          </cell>
          <cell r="H183">
            <v>30</v>
          </cell>
          <cell r="I183">
            <v>3.78</v>
          </cell>
          <cell r="J183">
            <v>4.4855396267462702</v>
          </cell>
          <cell r="K183">
            <v>4.5627705988258302</v>
          </cell>
          <cell r="L183">
            <v>4.5710013205183397</v>
          </cell>
          <cell r="M183">
            <v>4.5810122171994498</v>
          </cell>
          <cell r="N183">
            <v>4.5989819518683701</v>
          </cell>
          <cell r="O183">
            <v>4.6099640890600497</v>
          </cell>
          <cell r="P183">
            <v>4.6203052347183498</v>
          </cell>
          <cell r="Q183">
            <v>4.62972123129446</v>
          </cell>
          <cell r="R183">
            <v>4.6392035889374803</v>
          </cell>
          <cell r="S183">
            <v>4.64809560924426</v>
          </cell>
          <cell r="T183">
            <v>4.6563234635173902</v>
          </cell>
          <cell r="U183">
            <v>4.6638740194019004</v>
          </cell>
          <cell r="V183">
            <v>4.6708864257615899</v>
          </cell>
          <cell r="W183">
            <v>4.6781638190316999</v>
          </cell>
          <cell r="X183">
            <v>4.6869914279918303</v>
          </cell>
          <cell r="Y183">
            <v>4.6973419089898103</v>
          </cell>
          <cell r="Z183">
            <v>4.7091897693688196</v>
          </cell>
          <cell r="AA183">
            <v>4.7225112016529396</v>
          </cell>
          <cell r="AB183">
            <v>4.7372826095270204</v>
          </cell>
          <cell r="AC183">
            <v>4.7534820394907102</v>
          </cell>
          <cell r="AD183">
            <v>4.7710881729482999</v>
          </cell>
          <cell r="AE183">
            <v>4.7900802220152903</v>
          </cell>
          <cell r="AF183">
            <v>4.81043849703312</v>
          </cell>
          <cell r="AG183">
            <v>4.8321434317156697</v>
          </cell>
          <cell r="AH183">
            <v>4.8552894193231397</v>
          </cell>
          <cell r="AI183">
            <v>4.8797526520768999</v>
          </cell>
          <cell r="AJ183">
            <v>4.9055132357922604</v>
          </cell>
          <cell r="AK183">
            <v>4.9325534820883101</v>
          </cell>
          <cell r="AL183">
            <v>4.9608557061316096</v>
          </cell>
          <cell r="AM183">
            <v>4.9904021723018701</v>
          </cell>
          <cell r="AN183">
            <v>5.02117547911066</v>
          </cell>
          <cell r="AO183">
            <v>5.0531582963474104</v>
          </cell>
          <cell r="AP183">
            <v>5.0863331065455704</v>
          </cell>
        </row>
        <row r="184">
          <cell r="C184" t="str">
            <v>Kinkry Hill</v>
          </cell>
          <cell r="D184" t="str">
            <v>Spadeadam 11/33kV</v>
          </cell>
          <cell r="E184" t="str">
            <v>Harker ENWL SGTs 1 2 3A 4 / Hutton GSP GROUP</v>
          </cell>
          <cell r="F184">
            <v>1.5</v>
          </cell>
          <cell r="G184">
            <v>0</v>
          </cell>
          <cell r="H184">
            <v>1.5</v>
          </cell>
          <cell r="I184">
            <v>0.66</v>
          </cell>
          <cell r="J184">
            <v>0.66744320088751896</v>
          </cell>
          <cell r="K184">
            <v>0.67602172637424196</v>
          </cell>
          <cell r="L184">
            <v>0.68665534364022196</v>
          </cell>
          <cell r="M184">
            <v>0.69902559641237305</v>
          </cell>
          <cell r="N184">
            <v>0.71301347473423304</v>
          </cell>
          <cell r="O184">
            <v>0.72592970959573699</v>
          </cell>
          <cell r="P184">
            <v>0.73902609935245001</v>
          </cell>
          <cell r="Q184">
            <v>0.75213579109169004</v>
          </cell>
          <cell r="R184">
            <v>0.76571517386464505</v>
          </cell>
          <cell r="S184">
            <v>0.77959039005888298</v>
          </cell>
          <cell r="T184">
            <v>0.79362585000972397</v>
          </cell>
          <cell r="U184">
            <v>0.80825690688299801</v>
          </cell>
          <cell r="V184">
            <v>0.82381176597864103</v>
          </cell>
          <cell r="W184">
            <v>0.83592709163359402</v>
          </cell>
          <cell r="X184">
            <v>0.84788373713268905</v>
          </cell>
          <cell r="Y184">
            <v>0.85937606162811198</v>
          </cell>
          <cell r="Z184">
            <v>0.87017863328068401</v>
          </cell>
          <cell r="AA184">
            <v>0.88030973731851403</v>
          </cell>
          <cell r="AB184">
            <v>0.89010708120293902</v>
          </cell>
          <cell r="AC184">
            <v>0.89934268091495095</v>
          </cell>
          <cell r="AD184">
            <v>0.90802668257726904</v>
          </cell>
          <cell r="AE184">
            <v>0.91634513591966404</v>
          </cell>
          <cell r="AF184">
            <v>0.92436919120986805</v>
          </cell>
          <cell r="AG184">
            <v>0.93168586993805302</v>
          </cell>
          <cell r="AH184">
            <v>0.93855595105497502</v>
          </cell>
          <cell r="AI184">
            <v>0.94502108585010203</v>
          </cell>
          <cell r="AJ184">
            <v>0.95110970776584902</v>
          </cell>
          <cell r="AK184">
            <v>0.95678781382901101</v>
          </cell>
          <cell r="AL184">
            <v>0.96225978373617405</v>
          </cell>
          <cell r="AM184">
            <v>0.96755016067467803</v>
          </cell>
          <cell r="AN184">
            <v>0.97268574731004398</v>
          </cell>
          <cell r="AO184">
            <v>0.97768697390859904</v>
          </cell>
          <cell r="AP184">
            <v>0.98260921092642795</v>
          </cell>
        </row>
        <row r="185">
          <cell r="C185" t="str">
            <v>Kirkby Lonsdale</v>
          </cell>
          <cell r="D185" t="str">
            <v>Kendal (Parkside Rd)</v>
          </cell>
          <cell r="E185" t="str">
            <v>Harker ENWL SGTs 1 2 3A 4 / Hutton GSP GROUP</v>
          </cell>
          <cell r="F185">
            <v>8</v>
          </cell>
          <cell r="G185">
            <v>1.392E-3</v>
          </cell>
          <cell r="H185">
            <v>8.0013919999999992</v>
          </cell>
          <cell r="I185">
            <v>5.97</v>
          </cell>
          <cell r="J185">
            <v>6.2069000488352701</v>
          </cell>
          <cell r="K185">
            <v>6.2714287698766702</v>
          </cell>
          <cell r="L185">
            <v>6.3270693617710698</v>
          </cell>
          <cell r="M185">
            <v>6.4010234722538799</v>
          </cell>
          <cell r="N185">
            <v>6.4856285785125998</v>
          </cell>
          <cell r="O185">
            <v>6.5659263082409902</v>
          </cell>
          <cell r="P185">
            <v>6.6493300446605703</v>
          </cell>
          <cell r="Q185">
            <v>6.7335083808223901</v>
          </cell>
          <cell r="R185">
            <v>6.8237917934785504</v>
          </cell>
          <cell r="S185">
            <v>6.9126175749944503</v>
          </cell>
          <cell r="T185">
            <v>7.0030081441373699</v>
          </cell>
          <cell r="U185">
            <v>7.1030795180502002</v>
          </cell>
          <cell r="V185">
            <v>7.2067900737844601</v>
          </cell>
          <cell r="W185">
            <v>7.3035531157612201</v>
          </cell>
          <cell r="X185">
            <v>7.3980129515701503</v>
          </cell>
          <cell r="Y185">
            <v>7.4883085423038001</v>
          </cell>
          <cell r="Z185">
            <v>7.5739236106828702</v>
          </cell>
          <cell r="AA185">
            <v>7.6552549641512497</v>
          </cell>
          <cell r="AB185">
            <v>7.7340982548860504</v>
          </cell>
          <cell r="AC185">
            <v>7.8089635319475699</v>
          </cell>
          <cell r="AD185">
            <v>7.8794038616111104</v>
          </cell>
          <cell r="AE185">
            <v>7.94693718901084</v>
          </cell>
          <cell r="AF185">
            <v>8.01240780882741</v>
          </cell>
          <cell r="AG185">
            <v>8.0714370294984601</v>
          </cell>
          <cell r="AH185">
            <v>8.1261338026042598</v>
          </cell>
          <cell r="AI185">
            <v>8.1769039304213695</v>
          </cell>
          <cell r="AJ185">
            <v>8.2236641562061799</v>
          </cell>
          <cell r="AK185">
            <v>8.2657858781080709</v>
          </cell>
          <cell r="AL185">
            <v>8.3033823912569709</v>
          </cell>
          <cell r="AM185">
            <v>8.3394740489029306</v>
          </cell>
          <cell r="AN185">
            <v>8.3743365354082897</v>
          </cell>
          <cell r="AO185">
            <v>8.4080829571727396</v>
          </cell>
          <cell r="AP185">
            <v>8.4411781028046402</v>
          </cell>
        </row>
        <row r="186">
          <cell r="C186" t="str">
            <v>Kirkby Moor</v>
          </cell>
          <cell r="D186" t="str">
            <v>Ulverston</v>
          </cell>
          <cell r="E186" t="str">
            <v>Harker ENWL SGTs 1 2 3A 4 / Hutton GSP GROUP</v>
          </cell>
          <cell r="F186">
            <v>4</v>
          </cell>
          <cell r="G186">
            <v>1.3140000000000001</v>
          </cell>
          <cell r="H186">
            <v>5.3140000000000001</v>
          </cell>
          <cell r="I186">
            <v>1.8</v>
          </cell>
          <cell r="J186">
            <v>1.81165978749502</v>
          </cell>
          <cell r="K186">
            <v>1.8239511168837099</v>
          </cell>
          <cell r="L186">
            <v>1.83821081913272</v>
          </cell>
          <cell r="M186">
            <v>1.8538280465861201</v>
          </cell>
          <cell r="N186">
            <v>1.8725868203382301</v>
          </cell>
          <cell r="O186">
            <v>1.8880371760368999</v>
          </cell>
          <cell r="P186">
            <v>1.92271466236554</v>
          </cell>
          <cell r="Q186">
            <v>1.9604478406275501</v>
          </cell>
          <cell r="R186">
            <v>2.0020563704643499</v>
          </cell>
          <cell r="S186">
            <v>2.04038439080824</v>
          </cell>
          <cell r="T186">
            <v>2.0797249574315302</v>
          </cell>
          <cell r="U186">
            <v>2.1244198066981301</v>
          </cell>
          <cell r="V186">
            <v>2.16726329236052</v>
          </cell>
          <cell r="W186">
            <v>2.20783353529538</v>
          </cell>
          <cell r="X186">
            <v>2.2470953612050901</v>
          </cell>
          <cell r="Y186">
            <v>2.2844235772605801</v>
          </cell>
          <cell r="Z186">
            <v>2.3202220521559398</v>
          </cell>
          <cell r="AA186">
            <v>2.3560521396996599</v>
          </cell>
          <cell r="AB186">
            <v>2.4004135045993</v>
          </cell>
          <cell r="AC186">
            <v>2.44397297892302</v>
          </cell>
          <cell r="AD186">
            <v>2.4865737879079699</v>
          </cell>
          <cell r="AE186">
            <v>2.52863986727123</v>
          </cell>
          <cell r="AF186">
            <v>2.5703470034359501</v>
          </cell>
          <cell r="AG186">
            <v>2.6091118696075899</v>
          </cell>
          <cell r="AH186">
            <v>2.6457066984272499</v>
          </cell>
          <cell r="AI186">
            <v>2.6801251594611002</v>
          </cell>
          <cell r="AJ186">
            <v>2.7123757758384301</v>
          </cell>
          <cell r="AK186">
            <v>2.7421875553839699</v>
          </cell>
          <cell r="AL186">
            <v>2.7702035811556902</v>
          </cell>
          <cell r="AM186">
            <v>2.7973825270728399</v>
          </cell>
          <cell r="AN186">
            <v>2.8238362426091399</v>
          </cell>
          <cell r="AO186">
            <v>2.8494608929907699</v>
          </cell>
          <cell r="AP186">
            <v>2.8744955764978801</v>
          </cell>
        </row>
        <row r="187">
          <cell r="C187" t="str">
            <v>Kirkby Stephen</v>
          </cell>
          <cell r="D187" t="str">
            <v>Penrith &amp; Shap</v>
          </cell>
          <cell r="E187" t="str">
            <v>Harker ENWL SGTs 1 2 3A 4 / Hutton GSP GROUP</v>
          </cell>
          <cell r="F187">
            <v>15</v>
          </cell>
          <cell r="G187">
            <v>1.4400000000000001E-3</v>
          </cell>
          <cell r="H187">
            <v>15.001440000000001</v>
          </cell>
          <cell r="I187">
            <v>6.32</v>
          </cell>
          <cell r="J187">
            <v>6.3903975415879897</v>
          </cell>
          <cell r="K187">
            <v>6.4718993228503798</v>
          </cell>
          <cell r="L187">
            <v>6.5650114416619498</v>
          </cell>
          <cell r="M187">
            <v>6.6756518114243297</v>
          </cell>
          <cell r="N187">
            <v>6.7940647363169804</v>
          </cell>
          <cell r="O187">
            <v>6.9202426421944496</v>
          </cell>
          <cell r="P187">
            <v>7.0547391988875097</v>
          </cell>
          <cell r="Q187">
            <v>7.1951117314025597</v>
          </cell>
          <cell r="R187">
            <v>7.3498691378300496</v>
          </cell>
          <cell r="S187">
            <v>7.4941381362167601</v>
          </cell>
          <cell r="T187">
            <v>7.64600621988762</v>
          </cell>
          <cell r="U187">
            <v>7.82431264905685</v>
          </cell>
          <cell r="V187">
            <v>8.0024797405373906</v>
          </cell>
          <cell r="W187">
            <v>8.1736285223357399</v>
          </cell>
          <cell r="X187">
            <v>8.3381038926936402</v>
          </cell>
          <cell r="Y187">
            <v>8.4926226168138701</v>
          </cell>
          <cell r="Z187">
            <v>8.6372535954893497</v>
          </cell>
          <cell r="AA187">
            <v>8.7726450387503903</v>
          </cell>
          <cell r="AB187">
            <v>8.9009418499427202</v>
          </cell>
          <cell r="AC187">
            <v>9.0204804209035494</v>
          </cell>
          <cell r="AD187">
            <v>9.1316605912769298</v>
          </cell>
          <cell r="AE187">
            <v>9.2355304165299206</v>
          </cell>
          <cell r="AF187">
            <v>9.3331708237018791</v>
          </cell>
          <cell r="AG187">
            <v>9.4183252561411095</v>
          </cell>
          <cell r="AH187">
            <v>9.4938782626043707</v>
          </cell>
          <cell r="AI187">
            <v>9.56049821466803</v>
          </cell>
          <cell r="AJ187">
            <v>9.6185106486573009</v>
          </cell>
          <cell r="AK187">
            <v>9.6653910959868998</v>
          </cell>
          <cell r="AL187">
            <v>9.6979678012429602</v>
          </cell>
          <cell r="AM187">
            <v>9.7274093986088204</v>
          </cell>
          <cell r="AN187">
            <v>9.7544783145454499</v>
          </cell>
          <cell r="AO187">
            <v>9.7794689043314804</v>
          </cell>
          <cell r="AP187">
            <v>9.8029598709224892</v>
          </cell>
        </row>
        <row r="188">
          <cell r="C188" t="str">
            <v>Kirkby Thore</v>
          </cell>
          <cell r="D188" t="str">
            <v>Penrith &amp; Shap</v>
          </cell>
          <cell r="E188" t="str">
            <v>Harker ENWL SGTs 1 2 3A 4 / Hutton GSP GROUP</v>
          </cell>
          <cell r="F188">
            <v>15.75</v>
          </cell>
          <cell r="G188">
            <v>0</v>
          </cell>
          <cell r="H188">
            <v>15.75</v>
          </cell>
          <cell r="I188">
            <v>10.6</v>
          </cell>
          <cell r="J188">
            <v>11.110853207110001</v>
          </cell>
          <cell r="K188">
            <v>11.179802840994</v>
          </cell>
          <cell r="L188">
            <v>11.2059484472819</v>
          </cell>
          <cell r="M188">
            <v>11.2396503646059</v>
          </cell>
          <cell r="N188">
            <v>11.2830481047062</v>
          </cell>
          <cell r="O188">
            <v>11.3173365146877</v>
          </cell>
          <cell r="P188">
            <v>11.352130551088999</v>
          </cell>
          <cell r="Q188">
            <v>11.385188779261</v>
          </cell>
          <cell r="R188">
            <v>11.4220637382773</v>
          </cell>
          <cell r="S188">
            <v>11.461391229719901</v>
          </cell>
          <cell r="T188">
            <v>11.5008614835349</v>
          </cell>
          <cell r="U188">
            <v>11.542746271045999</v>
          </cell>
          <cell r="V188">
            <v>11.5964326530842</v>
          </cell>
          <cell r="W188">
            <v>11.647371102797999</v>
          </cell>
          <cell r="X188">
            <v>11.6963611102145</v>
          </cell>
          <cell r="Y188">
            <v>11.7435624101557</v>
          </cell>
          <cell r="Z188">
            <v>11.7874568782971</v>
          </cell>
          <cell r="AA188">
            <v>11.8287117447715</v>
          </cell>
          <cell r="AB188">
            <v>11.868953620839701</v>
          </cell>
          <cell r="AC188">
            <v>11.9083249271899</v>
          </cell>
          <cell r="AD188">
            <v>11.948336377909699</v>
          </cell>
          <cell r="AE188">
            <v>11.987718100163701</v>
          </cell>
          <cell r="AF188">
            <v>12.0276074832604</v>
          </cell>
          <cell r="AG188">
            <v>12.063879689383199</v>
          </cell>
          <cell r="AH188">
            <v>12.0983829815451</v>
          </cell>
          <cell r="AI188">
            <v>12.131537554968</v>
          </cell>
          <cell r="AJ188">
            <v>12.163157523541299</v>
          </cell>
          <cell r="AK188">
            <v>12.1913939590528</v>
          </cell>
          <cell r="AL188">
            <v>12.2132901345168</v>
          </cell>
          <cell r="AM188">
            <v>12.233892720023899</v>
          </cell>
          <cell r="AN188">
            <v>12.253234480255699</v>
          </cell>
          <cell r="AO188">
            <v>12.2714459450153</v>
          </cell>
          <cell r="AP188">
            <v>12.2888497269723</v>
          </cell>
        </row>
        <row r="189">
          <cell r="C189" t="str">
            <v>Kirkhall Lane</v>
          </cell>
          <cell r="D189" t="str">
            <v>Atherton</v>
          </cell>
          <cell r="E189" t="str">
            <v>Kearsley 132 GSP</v>
          </cell>
          <cell r="F189">
            <v>16.649999999999999</v>
          </cell>
          <cell r="G189">
            <v>0</v>
          </cell>
          <cell r="H189">
            <v>16.649999999999999</v>
          </cell>
          <cell r="I189">
            <v>10.220000000000001</v>
          </cell>
          <cell r="J189">
            <v>10.866811163236401</v>
          </cell>
          <cell r="K189">
            <v>10.9882877521236</v>
          </cell>
          <cell r="L189">
            <v>11.075995692990899</v>
          </cell>
          <cell r="M189">
            <v>11.1838057518633</v>
          </cell>
          <cell r="N189">
            <v>11.3055133262399</v>
          </cell>
          <cell r="O189">
            <v>11.423330507119401</v>
          </cell>
          <cell r="P189">
            <v>11.5505883894073</v>
          </cell>
          <cell r="Q189">
            <v>11.682335374063999</v>
          </cell>
          <cell r="R189">
            <v>11.8291151947438</v>
          </cell>
          <cell r="S189">
            <v>11.9879813234257</v>
          </cell>
          <cell r="T189">
            <v>12.1548070220328</v>
          </cell>
          <cell r="U189">
            <v>12.3376968779185</v>
          </cell>
          <cell r="V189">
            <v>12.540513112619101</v>
          </cell>
          <cell r="W189">
            <v>12.7562593080653</v>
          </cell>
          <cell r="X189">
            <v>12.9668330505552</v>
          </cell>
          <cell r="Y189">
            <v>13.173364601022801</v>
          </cell>
          <cell r="Z189">
            <v>13.3704791047599</v>
          </cell>
          <cell r="AA189">
            <v>13.557627070688</v>
          </cell>
          <cell r="AB189">
            <v>13.741522096416899</v>
          </cell>
          <cell r="AC189">
            <v>13.915829140426199</v>
          </cell>
          <cell r="AD189">
            <v>14.0796306656104</v>
          </cell>
          <cell r="AE189">
            <v>14.2380845259701</v>
          </cell>
          <cell r="AF189">
            <v>14.3930802089848</v>
          </cell>
          <cell r="AG189">
            <v>14.5266719481063</v>
          </cell>
          <cell r="AH189">
            <v>14.6463422737506</v>
          </cell>
          <cell r="AI189">
            <v>14.75315488515</v>
          </cell>
          <cell r="AJ189">
            <v>14.848672522684801</v>
          </cell>
          <cell r="AK189">
            <v>14.932800884232901</v>
          </cell>
          <cell r="AL189">
            <v>15.013011200027201</v>
          </cell>
          <cell r="AM189">
            <v>15.0860824250669</v>
          </cell>
          <cell r="AN189">
            <v>15.152602281674801</v>
          </cell>
          <cell r="AO189">
            <v>15.2127850919446</v>
          </cell>
          <cell r="AP189">
            <v>15.2685279354776</v>
          </cell>
        </row>
        <row r="190">
          <cell r="C190" t="str">
            <v>Kitt Green</v>
          </cell>
          <cell r="D190" t="str">
            <v>Orrell</v>
          </cell>
          <cell r="E190" t="str">
            <v>Washway Farm GSP / Kirkby GSP GROUP</v>
          </cell>
          <cell r="F190">
            <v>20.5</v>
          </cell>
          <cell r="G190">
            <v>0</v>
          </cell>
          <cell r="H190">
            <v>20.5</v>
          </cell>
          <cell r="I190">
            <v>16.72</v>
          </cell>
          <cell r="J190">
            <v>17.405124369054601</v>
          </cell>
          <cell r="K190">
            <v>17.561333050074701</v>
          </cell>
          <cell r="L190">
            <v>17.6834033969111</v>
          </cell>
          <cell r="M190">
            <v>17.824603977904999</v>
          </cell>
          <cell r="N190">
            <v>17.997906301518199</v>
          </cell>
          <cell r="O190">
            <v>18.147095413280901</v>
          </cell>
          <cell r="P190">
            <v>18.296586496834301</v>
          </cell>
          <cell r="Q190">
            <v>18.440014988055299</v>
          </cell>
          <cell r="R190">
            <v>18.590266153350601</v>
          </cell>
          <cell r="S190">
            <v>18.741504262873899</v>
          </cell>
          <cell r="T190">
            <v>18.890496880422699</v>
          </cell>
          <cell r="U190">
            <v>19.041813137539499</v>
          </cell>
          <cell r="V190">
            <v>19.199850006696899</v>
          </cell>
          <cell r="W190">
            <v>19.366127483417401</v>
          </cell>
          <cell r="X190">
            <v>19.530777145979702</v>
          </cell>
          <cell r="Y190">
            <v>19.695129490881101</v>
          </cell>
          <cell r="Z190">
            <v>19.856295461174899</v>
          </cell>
          <cell r="AA190">
            <v>20.013956612804801</v>
          </cell>
          <cell r="AB190">
            <v>20.171655823323398</v>
          </cell>
          <cell r="AC190">
            <v>20.326222281674401</v>
          </cell>
          <cell r="AD190">
            <v>20.477017257170999</v>
          </cell>
          <cell r="AE190">
            <v>20.626639721113001</v>
          </cell>
          <cell r="AF190">
            <v>20.776320051691201</v>
          </cell>
          <cell r="AG190">
            <v>20.920642945759599</v>
          </cell>
          <cell r="AH190">
            <v>21.068208362204899</v>
          </cell>
          <cell r="AI190">
            <v>21.2130192288937</v>
          </cell>
          <cell r="AJ190">
            <v>21.355523121680601</v>
          </cell>
          <cell r="AK190">
            <v>21.495114445391</v>
          </cell>
          <cell r="AL190">
            <v>21.633797430585101</v>
          </cell>
          <cell r="AM190">
            <v>21.7719892551677</v>
          </cell>
          <cell r="AN190">
            <v>21.909966742241298</v>
          </cell>
          <cell r="AO190">
            <v>22.047881234594801</v>
          </cell>
          <cell r="AP190">
            <v>22.186517956143199</v>
          </cell>
        </row>
        <row r="191">
          <cell r="C191" t="str">
            <v>Knott Mill</v>
          </cell>
          <cell r="D191" t="str">
            <v>Bloom St</v>
          </cell>
          <cell r="E191" t="str">
            <v>South Manchester GSP</v>
          </cell>
          <cell r="F191">
            <v>22.863</v>
          </cell>
          <cell r="G191">
            <v>0</v>
          </cell>
          <cell r="H191">
            <v>22.863</v>
          </cell>
          <cell r="I191">
            <v>17.510000000000002</v>
          </cell>
          <cell r="J191">
            <v>20.728128488648501</v>
          </cell>
          <cell r="K191">
            <v>21.2667235227931</v>
          </cell>
          <cell r="L191">
            <v>21.526616515089302</v>
          </cell>
          <cell r="M191">
            <v>21.810421983043099</v>
          </cell>
          <cell r="N191">
            <v>22.122392773132901</v>
          </cell>
          <cell r="O191">
            <v>22.406737241629401</v>
          </cell>
          <cell r="P191">
            <v>22.6940993420199</v>
          </cell>
          <cell r="Q191">
            <v>22.983788598785601</v>
          </cell>
          <cell r="R191">
            <v>23.2829626126492</v>
          </cell>
          <cell r="S191">
            <v>23.5839908003977</v>
          </cell>
          <cell r="T191">
            <v>23.8804869970722</v>
          </cell>
          <cell r="U191">
            <v>24.178106902719101</v>
          </cell>
          <cell r="V191">
            <v>24.4873833811216</v>
          </cell>
          <cell r="W191">
            <v>24.7994786661157</v>
          </cell>
          <cell r="X191">
            <v>25.112580976780102</v>
          </cell>
          <cell r="Y191">
            <v>25.421185967865799</v>
          </cell>
          <cell r="Z191">
            <v>25.720893403987098</v>
          </cell>
          <cell r="AA191">
            <v>26.013197203965198</v>
          </cell>
          <cell r="AB191">
            <v>26.305214919039798</v>
          </cell>
          <cell r="AC191">
            <v>26.591516704613099</v>
          </cell>
          <cell r="AD191">
            <v>26.868673237332299</v>
          </cell>
          <cell r="AE191">
            <v>27.1403540172691</v>
          </cell>
          <cell r="AF191">
            <v>27.410838300125999</v>
          </cell>
          <cell r="AG191">
            <v>27.663776442832699</v>
          </cell>
          <cell r="AH191">
            <v>27.9061448570035</v>
          </cell>
          <cell r="AI191">
            <v>28.138555852062101</v>
          </cell>
          <cell r="AJ191">
            <v>28.362013749662498</v>
          </cell>
          <cell r="AK191">
            <v>28.576796162124499</v>
          </cell>
          <cell r="AL191">
            <v>28.7885185998034</v>
          </cell>
          <cell r="AM191">
            <v>28.995864266947301</v>
          </cell>
          <cell r="AN191">
            <v>29.1988099390624</v>
          </cell>
          <cell r="AO191">
            <v>29.397359031220901</v>
          </cell>
          <cell r="AP191">
            <v>29.593817578427899</v>
          </cell>
        </row>
        <row r="192">
          <cell r="C192" t="str">
            <v>Lamberhead</v>
          </cell>
          <cell r="D192" t="str">
            <v>Orrell</v>
          </cell>
          <cell r="E192" t="str">
            <v>Washway Farm GSP / Kirkby GSP GROUP</v>
          </cell>
          <cell r="F192">
            <v>22.86</v>
          </cell>
          <cell r="G192">
            <v>0</v>
          </cell>
          <cell r="H192">
            <v>22.86</v>
          </cell>
          <cell r="I192">
            <v>11.28</v>
          </cell>
          <cell r="J192">
            <v>11.550782716240199</v>
          </cell>
          <cell r="K192">
            <v>11.660382148623199</v>
          </cell>
          <cell r="L192">
            <v>11.783894293012899</v>
          </cell>
          <cell r="M192">
            <v>11.933081633315499</v>
          </cell>
          <cell r="N192">
            <v>12.1066517556619</v>
          </cell>
          <cell r="O192">
            <v>12.267018467771999</v>
          </cell>
          <cell r="P192">
            <v>12.433849872949899</v>
          </cell>
          <cell r="Q192">
            <v>12.603722320573301</v>
          </cell>
          <cell r="R192">
            <v>12.7861356298414</v>
          </cell>
          <cell r="S192">
            <v>12.9785185121028</v>
          </cell>
          <cell r="T192">
            <v>13.1773399349717</v>
          </cell>
          <cell r="U192">
            <v>13.391097225910899</v>
          </cell>
          <cell r="V192">
            <v>13.6262208350074</v>
          </cell>
          <cell r="W192">
            <v>13.8670991102511</v>
          </cell>
          <cell r="X192">
            <v>14.105697371414299</v>
          </cell>
          <cell r="Y192">
            <v>14.338046578929299</v>
          </cell>
          <cell r="Z192">
            <v>14.558502295431399</v>
          </cell>
          <cell r="AA192">
            <v>14.7672786260406</v>
          </cell>
          <cell r="AB192">
            <v>14.9715003755419</v>
          </cell>
          <cell r="AC192">
            <v>15.165237960272201</v>
          </cell>
          <cell r="AD192">
            <v>15.348186499249699</v>
          </cell>
          <cell r="AE192">
            <v>15.5252129467014</v>
          </cell>
          <cell r="AF192">
            <v>15.697576711110001</v>
          </cell>
          <cell r="AG192">
            <v>15.8496903280907</v>
          </cell>
          <cell r="AH192">
            <v>15.9887527804364</v>
          </cell>
          <cell r="AI192">
            <v>16.115831004824798</v>
          </cell>
          <cell r="AJ192">
            <v>16.232851836234001</v>
          </cell>
          <cell r="AK192">
            <v>16.3395313473473</v>
          </cell>
          <cell r="AL192">
            <v>16.443735218065299</v>
          </cell>
          <cell r="AM192">
            <v>16.541821278707602</v>
          </cell>
          <cell r="AN192">
            <v>16.634474269774099</v>
          </cell>
          <cell r="AO192">
            <v>16.722163708306599</v>
          </cell>
          <cell r="AP192">
            <v>16.8065758478525</v>
          </cell>
        </row>
        <row r="193">
          <cell r="C193" t="str">
            <v>Lancaster</v>
          </cell>
          <cell r="D193" t="str">
            <v>Lancaster</v>
          </cell>
          <cell r="E193" t="str">
            <v>Heysham GSP</v>
          </cell>
          <cell r="F193">
            <v>22.863</v>
          </cell>
          <cell r="G193">
            <v>1.4120999999999999</v>
          </cell>
          <cell r="H193">
            <v>24.275099999999998</v>
          </cell>
          <cell r="I193">
            <v>19.47</v>
          </cell>
          <cell r="J193">
            <v>19.909659487888401</v>
          </cell>
          <cell r="K193">
            <v>20.0133803364076</v>
          </cell>
          <cell r="L193">
            <v>20.1174583772668</v>
          </cell>
          <cell r="M193">
            <v>20.248066300125402</v>
          </cell>
          <cell r="N193">
            <v>20.403035764631301</v>
          </cell>
          <cell r="O193">
            <v>20.542169282159801</v>
          </cell>
          <cell r="P193">
            <v>20.6935865063354</v>
          </cell>
          <cell r="Q193">
            <v>20.849799649195901</v>
          </cell>
          <cell r="R193">
            <v>21.027002811034102</v>
          </cell>
          <cell r="S193">
            <v>21.217689986619298</v>
          </cell>
          <cell r="T193">
            <v>21.4153718367997</v>
          </cell>
          <cell r="U193">
            <v>21.624659514950299</v>
          </cell>
          <cell r="V193">
            <v>21.8614153245443</v>
          </cell>
          <cell r="W193">
            <v>22.1184969201055</v>
          </cell>
          <cell r="X193">
            <v>22.369180273755902</v>
          </cell>
          <cell r="Y193">
            <v>22.613105174963501</v>
          </cell>
          <cell r="Z193">
            <v>22.843066002723798</v>
          </cell>
          <cell r="AA193">
            <v>23.065627932367999</v>
          </cell>
          <cell r="AB193">
            <v>23.289355143002801</v>
          </cell>
          <cell r="AC193">
            <v>23.506619182681401</v>
          </cell>
          <cell r="AD193">
            <v>23.715326405553601</v>
          </cell>
          <cell r="AE193">
            <v>23.918561573362901</v>
          </cell>
          <cell r="AF193">
            <v>24.120612207016201</v>
          </cell>
          <cell r="AG193">
            <v>24.302933517415799</v>
          </cell>
          <cell r="AH193">
            <v>24.473478563844601</v>
          </cell>
          <cell r="AI193">
            <v>24.633656510059701</v>
          </cell>
          <cell r="AJ193">
            <v>24.784886402428999</v>
          </cell>
          <cell r="AK193">
            <v>24.923366142911501</v>
          </cell>
          <cell r="AL193">
            <v>25.901989427846701</v>
          </cell>
          <cell r="AM193">
            <v>26.9242935282528</v>
          </cell>
          <cell r="AN193">
            <v>27.9536702727065</v>
          </cell>
          <cell r="AO193">
            <v>28.984150877612699</v>
          </cell>
          <cell r="AP193">
            <v>30.019510205486299</v>
          </cell>
        </row>
        <row r="194">
          <cell r="C194" t="str">
            <v>Langley</v>
          </cell>
          <cell r="D194" t="str">
            <v>Chadderton</v>
          </cell>
          <cell r="E194" t="str">
            <v>Whitegate GSP</v>
          </cell>
          <cell r="F194">
            <v>22.863</v>
          </cell>
          <cell r="G194">
            <v>0</v>
          </cell>
          <cell r="H194">
            <v>22.863</v>
          </cell>
          <cell r="I194">
            <v>14.84</v>
          </cell>
          <cell r="J194">
            <v>15.0727623886453</v>
          </cell>
          <cell r="K194">
            <v>15.1496529186473</v>
          </cell>
          <cell r="L194">
            <v>15.257369661277499</v>
          </cell>
          <cell r="M194">
            <v>15.396354501656401</v>
          </cell>
          <cell r="N194">
            <v>15.5556910044176</v>
          </cell>
          <cell r="O194">
            <v>15.7104935192353</v>
          </cell>
          <cell r="P194">
            <v>15.8775674328776</v>
          </cell>
          <cell r="Q194">
            <v>16.054465393999799</v>
          </cell>
          <cell r="R194">
            <v>16.251959966020699</v>
          </cell>
          <cell r="S194">
            <v>16.467861023998299</v>
          </cell>
          <cell r="T194">
            <v>16.694345679183801</v>
          </cell>
          <cell r="U194">
            <v>16.9447319145428</v>
          </cell>
          <cell r="V194">
            <v>17.276278550860699</v>
          </cell>
          <cell r="W194">
            <v>17.617017421101899</v>
          </cell>
          <cell r="X194">
            <v>17.9513878585561</v>
          </cell>
          <cell r="Y194">
            <v>18.2797856248282</v>
          </cell>
          <cell r="Z194">
            <v>18.5902948474711</v>
          </cell>
          <cell r="AA194">
            <v>18.8867520225172</v>
          </cell>
          <cell r="AB194">
            <v>19.1784842651311</v>
          </cell>
          <cell r="AC194">
            <v>19.4550303008137</v>
          </cell>
          <cell r="AD194">
            <v>19.715959988953699</v>
          </cell>
          <cell r="AE194">
            <v>19.966690326364098</v>
          </cell>
          <cell r="AF194">
            <v>20.214356554851701</v>
          </cell>
          <cell r="AG194">
            <v>20.430301221135501</v>
          </cell>
          <cell r="AH194">
            <v>20.626494452258498</v>
          </cell>
          <cell r="AI194">
            <v>20.805165642020299</v>
          </cell>
          <cell r="AJ194">
            <v>20.9671173728787</v>
          </cell>
          <cell r="AK194">
            <v>21.1174190565992</v>
          </cell>
          <cell r="AL194">
            <v>21.2763806672436</v>
          </cell>
          <cell r="AM194">
            <v>21.427270886071</v>
          </cell>
          <cell r="AN194">
            <v>21.570943161633199</v>
          </cell>
          <cell r="AO194">
            <v>21.7081323619419</v>
          </cell>
          <cell r="AP194">
            <v>21.841424531192501</v>
          </cell>
        </row>
        <row r="195">
          <cell r="C195" t="str">
            <v>Langroyd Rd</v>
          </cell>
          <cell r="D195" t="str">
            <v>Nelson</v>
          </cell>
          <cell r="E195" t="str">
            <v>Padiham GSP</v>
          </cell>
          <cell r="F195">
            <v>22.86</v>
          </cell>
          <cell r="G195">
            <v>4.4639999999999999E-2</v>
          </cell>
          <cell r="H195">
            <v>22.904640000000001</v>
          </cell>
          <cell r="I195">
            <v>13.58</v>
          </cell>
          <cell r="J195">
            <v>13.6951796360737</v>
          </cell>
          <cell r="K195">
            <v>13.744568798209199</v>
          </cell>
          <cell r="L195">
            <v>13.822456818834899</v>
          </cell>
          <cell r="M195">
            <v>13.932380623934099</v>
          </cell>
          <cell r="N195">
            <v>14.0558871416931</v>
          </cell>
          <cell r="O195">
            <v>14.169502313007399</v>
          </cell>
          <cell r="P195">
            <v>14.2982909157225</v>
          </cell>
          <cell r="Q195">
            <v>14.4270499144466</v>
          </cell>
          <cell r="R195">
            <v>14.5750833939519</v>
          </cell>
          <cell r="S195">
            <v>14.7367307384041</v>
          </cell>
          <cell r="T195">
            <v>14.9044232385291</v>
          </cell>
          <cell r="U195">
            <v>15.0887075612566</v>
          </cell>
          <cell r="V195">
            <v>15.2970752825465</v>
          </cell>
          <cell r="W195">
            <v>15.5066049849304</v>
          </cell>
          <cell r="X195">
            <v>15.7054145604294</v>
          </cell>
          <cell r="Y195">
            <v>15.898823016398399</v>
          </cell>
          <cell r="Z195">
            <v>16.079396014492499</v>
          </cell>
          <cell r="AA195">
            <v>16.248641694821099</v>
          </cell>
          <cell r="AB195">
            <v>16.4127628290471</v>
          </cell>
          <cell r="AC195">
            <v>16.5659566195718</v>
          </cell>
          <cell r="AD195">
            <v>16.711861127808</v>
          </cell>
          <cell r="AE195">
            <v>16.8566610074854</v>
          </cell>
          <cell r="AF195">
            <v>16.996008364454699</v>
          </cell>
          <cell r="AG195">
            <v>17.1129238977312</v>
          </cell>
          <cell r="AH195">
            <v>17.215498074139099</v>
          </cell>
          <cell r="AI195">
            <v>17.304629758398001</v>
          </cell>
          <cell r="AJ195">
            <v>17.381915266970601</v>
          </cell>
          <cell r="AK195">
            <v>17.446246278231001</v>
          </cell>
          <cell r="AL195">
            <v>17.503237508271202</v>
          </cell>
          <cell r="AM195">
            <v>17.552735356381799</v>
          </cell>
          <cell r="AN195">
            <v>17.595303887467701</v>
          </cell>
          <cell r="AO195">
            <v>17.630763960067299</v>
          </cell>
          <cell r="AP195">
            <v>17.661487489242401</v>
          </cell>
        </row>
        <row r="196">
          <cell r="C196" t="str">
            <v>Leigh</v>
          </cell>
          <cell r="D196" t="str">
            <v>Atherton</v>
          </cell>
          <cell r="E196" t="str">
            <v>Kearsley 132 GSP</v>
          </cell>
          <cell r="F196">
            <v>10</v>
          </cell>
          <cell r="G196">
            <v>1.89E-2</v>
          </cell>
          <cell r="H196">
            <v>10.0189</v>
          </cell>
          <cell r="I196">
            <v>4</v>
          </cell>
          <cell r="J196">
            <v>4.0193928244295298</v>
          </cell>
          <cell r="K196">
            <v>4.0456260400800099</v>
          </cell>
          <cell r="L196">
            <v>4.0843180474624701</v>
          </cell>
          <cell r="M196">
            <v>4.1325439016364998</v>
          </cell>
          <cell r="N196">
            <v>4.1856033564141697</v>
          </cell>
          <cell r="O196">
            <v>4.23782299553657</v>
          </cell>
          <cell r="P196">
            <v>4.2938864172433</v>
          </cell>
          <cell r="Q196">
            <v>4.3510197278550304</v>
          </cell>
          <cell r="R196">
            <v>4.4157551956472698</v>
          </cell>
          <cell r="S196">
            <v>4.4857216732525602</v>
          </cell>
          <cell r="T196">
            <v>4.5589076545410796</v>
          </cell>
          <cell r="U196">
            <v>4.6385858453050801</v>
          </cell>
          <cell r="V196">
            <v>4.7277152344963804</v>
          </cell>
          <cell r="W196">
            <v>4.8193098008889903</v>
          </cell>
          <cell r="X196">
            <v>4.9082895333370198</v>
          </cell>
          <cell r="Y196">
            <v>4.9956307931387496</v>
          </cell>
          <cell r="Z196">
            <v>5.07903488614149</v>
          </cell>
          <cell r="AA196">
            <v>5.1582257929741404</v>
          </cell>
          <cell r="AB196">
            <v>5.2360486015771404</v>
          </cell>
          <cell r="AC196">
            <v>5.3099042573760302</v>
          </cell>
          <cell r="AD196">
            <v>5.3793608088990696</v>
          </cell>
          <cell r="AE196">
            <v>5.44641189203438</v>
          </cell>
          <cell r="AF196">
            <v>5.5118863662625399</v>
          </cell>
          <cell r="AG196">
            <v>5.5686487200165899</v>
          </cell>
          <cell r="AH196">
            <v>5.6197205651679401</v>
          </cell>
          <cell r="AI196">
            <v>5.6655107342326296</v>
          </cell>
          <cell r="AJ196">
            <v>5.7068664430504201</v>
          </cell>
          <cell r="AK196">
            <v>5.7428093753559404</v>
          </cell>
          <cell r="AL196">
            <v>5.7745061669311601</v>
          </cell>
          <cell r="AM196">
            <v>5.8031743496705497</v>
          </cell>
          <cell r="AN196">
            <v>5.8290665864502103</v>
          </cell>
          <cell r="AO196">
            <v>5.8522583346839703</v>
          </cell>
          <cell r="AP196">
            <v>5.8735665928828604</v>
          </cell>
        </row>
        <row r="197">
          <cell r="C197" t="str">
            <v>Levenshulme</v>
          </cell>
          <cell r="D197" t="str">
            <v>Longsight</v>
          </cell>
          <cell r="E197" t="str">
            <v>Bredbury GSP</v>
          </cell>
          <cell r="F197">
            <v>17.5</v>
          </cell>
          <cell r="G197">
            <v>0</v>
          </cell>
          <cell r="H197">
            <v>17.5</v>
          </cell>
          <cell r="I197">
            <v>14.7</v>
          </cell>
          <cell r="J197">
            <v>14.9352898749215</v>
          </cell>
          <cell r="K197">
            <v>15.099495411107799</v>
          </cell>
          <cell r="L197">
            <v>15.3036275219558</v>
          </cell>
          <cell r="M197">
            <v>15.5395672659346</v>
          </cell>
          <cell r="N197">
            <v>15.7969263905968</v>
          </cell>
          <cell r="O197">
            <v>16.051847367962999</v>
          </cell>
          <cell r="P197">
            <v>16.3256263284865</v>
          </cell>
          <cell r="Q197">
            <v>16.614595384170901</v>
          </cell>
          <cell r="R197">
            <v>16.932507344748199</v>
          </cell>
          <cell r="S197">
            <v>17.270899145784099</v>
          </cell>
          <cell r="T197">
            <v>17.6254111947948</v>
          </cell>
          <cell r="U197">
            <v>18.0103438768733</v>
          </cell>
          <cell r="V197">
            <v>18.436388643674</v>
          </cell>
          <cell r="W197">
            <v>18.887028578536501</v>
          </cell>
          <cell r="X197">
            <v>19.334289440020999</v>
          </cell>
          <cell r="Y197">
            <v>19.769072328462499</v>
          </cell>
          <cell r="Z197">
            <v>20.1834642938387</v>
          </cell>
          <cell r="AA197">
            <v>20.5806485484846</v>
          </cell>
          <cell r="AB197">
            <v>20.972593869217</v>
          </cell>
          <cell r="AC197">
            <v>21.350012505538398</v>
          </cell>
          <cell r="AD197">
            <v>21.7095755278159</v>
          </cell>
          <cell r="AE197">
            <v>22.059342210314298</v>
          </cell>
          <cell r="AF197">
            <v>22.403108374849801</v>
          </cell>
          <cell r="AG197">
            <v>22.708879014358001</v>
          </cell>
          <cell r="AH197">
            <v>22.9973861291869</v>
          </cell>
          <cell r="AI197">
            <v>23.2702658224914</v>
          </cell>
          <cell r="AJ197">
            <v>23.5251413122872</v>
          </cell>
          <cell r="AK197">
            <v>23.7600885280822</v>
          </cell>
          <cell r="AL197">
            <v>23.985498448022</v>
          </cell>
          <cell r="AM197">
            <v>24.1990672882641</v>
          </cell>
          <cell r="AN197">
            <v>24.401851526799199</v>
          </cell>
          <cell r="AO197">
            <v>24.5952181276426</v>
          </cell>
          <cell r="AP197">
            <v>24.781854644710702</v>
          </cell>
        </row>
        <row r="198">
          <cell r="C198" t="str">
            <v>Leyland National</v>
          </cell>
          <cell r="D198" t="str">
            <v>Stainburn &amp; Siddick</v>
          </cell>
          <cell r="E198" t="str">
            <v>Harker ENWL SGTs 1 2 3A 4 / Hutton GSP GROUP</v>
          </cell>
          <cell r="F198">
            <v>22.863</v>
          </cell>
          <cell r="G198">
            <v>2.6414399999999998</v>
          </cell>
          <cell r="H198">
            <v>25.504439999999999</v>
          </cell>
          <cell r="I198">
            <v>5.98</v>
          </cell>
          <cell r="J198">
            <v>6.1138275492383203</v>
          </cell>
          <cell r="K198">
            <v>6.1602086867279997</v>
          </cell>
          <cell r="L198">
            <v>6.2041495649961602</v>
          </cell>
          <cell r="M198">
            <v>6.25142486874757</v>
          </cell>
          <cell r="N198">
            <v>6.3119313969890998</v>
          </cell>
          <cell r="O198">
            <v>6.3584003097229704</v>
          </cell>
          <cell r="P198">
            <v>6.4027925854009897</v>
          </cell>
          <cell r="Q198">
            <v>6.4449416101363797</v>
          </cell>
          <cell r="R198">
            <v>6.4950053893563204</v>
          </cell>
          <cell r="S198">
            <v>6.5502223007028997</v>
          </cell>
          <cell r="T198">
            <v>6.6036918306549701</v>
          </cell>
          <cell r="U198">
            <v>6.6561437440757301</v>
          </cell>
          <cell r="V198">
            <v>6.7221444251287696</v>
          </cell>
          <cell r="W198">
            <v>6.7840015816397701</v>
          </cell>
          <cell r="X198">
            <v>6.8466542077093999</v>
          </cell>
          <cell r="Y198">
            <v>6.9095746956081099</v>
          </cell>
          <cell r="Z198">
            <v>6.9724976667711704</v>
          </cell>
          <cell r="AA198">
            <v>7.0353343092549601</v>
          </cell>
          <cell r="AB198">
            <v>7.0986346125552497</v>
          </cell>
          <cell r="AC198">
            <v>7.1617280508755403</v>
          </cell>
          <cell r="AD198">
            <v>7.22465206486575</v>
          </cell>
          <cell r="AE198">
            <v>7.2877577905487803</v>
          </cell>
          <cell r="AF198">
            <v>7.3511259531929296</v>
          </cell>
          <cell r="AG198">
            <v>7.4132117301029403</v>
          </cell>
          <cell r="AH198">
            <v>7.4745942730468302</v>
          </cell>
          <cell r="AI198">
            <v>7.53528624160493</v>
          </cell>
          <cell r="AJ198">
            <v>7.5952623031034703</v>
          </cell>
          <cell r="AK198">
            <v>7.6542175418445302</v>
          </cell>
          <cell r="AL198">
            <v>7.7123602840104599</v>
          </cell>
          <cell r="AM198">
            <v>7.7705023329390199</v>
          </cell>
          <cell r="AN198">
            <v>7.8286888841183799</v>
          </cell>
          <cell r="AO198">
            <v>7.8868593605836601</v>
          </cell>
          <cell r="AP198">
            <v>7.9451655864845296</v>
          </cell>
        </row>
        <row r="199">
          <cell r="C199" t="str">
            <v>Little Hulton</v>
          </cell>
          <cell r="D199" t="str">
            <v>N/A</v>
          </cell>
          <cell r="E199" t="str">
            <v>Kearsley Local 33 GSP</v>
          </cell>
          <cell r="F199">
            <v>16.95</v>
          </cell>
          <cell r="G199">
            <v>0</v>
          </cell>
          <cell r="H199">
            <v>16.95</v>
          </cell>
          <cell r="I199">
            <v>13.66</v>
          </cell>
          <cell r="J199">
            <v>15.0702276174512</v>
          </cell>
          <cell r="K199">
            <v>15.3189742910715</v>
          </cell>
          <cell r="L199">
            <v>15.4700717150992</v>
          </cell>
          <cell r="M199">
            <v>15.6479901342839</v>
          </cell>
          <cell r="N199">
            <v>15.8537479945689</v>
          </cell>
          <cell r="O199">
            <v>16.049429782060301</v>
          </cell>
          <cell r="P199">
            <v>16.2559236809889</v>
          </cell>
          <cell r="Q199">
            <v>16.4712976064408</v>
          </cell>
          <cell r="R199">
            <v>16.709764750692901</v>
          </cell>
          <cell r="S199">
            <v>16.9653689129456</v>
          </cell>
          <cell r="T199">
            <v>17.236657622727598</v>
          </cell>
          <cell r="U199">
            <v>17.5365999649398</v>
          </cell>
          <cell r="V199">
            <v>17.867516418432</v>
          </cell>
          <cell r="W199">
            <v>18.1998511830108</v>
          </cell>
          <cell r="X199">
            <v>18.528216991127799</v>
          </cell>
          <cell r="Y199">
            <v>18.8620480635856</v>
          </cell>
          <cell r="Z199">
            <v>19.1775411262261</v>
          </cell>
          <cell r="AA199">
            <v>19.474513091710399</v>
          </cell>
          <cell r="AB199">
            <v>19.762946521521901</v>
          </cell>
          <cell r="AC199">
            <v>20.034927111679298</v>
          </cell>
          <cell r="AD199">
            <v>20.2899640900776</v>
          </cell>
          <cell r="AE199">
            <v>20.6349522267137</v>
          </cell>
          <cell r="AF199">
            <v>21.065065316242901</v>
          </cell>
          <cell r="AG199">
            <v>21.475481077839401</v>
          </cell>
          <cell r="AH199">
            <v>21.876675547352001</v>
          </cell>
          <cell r="AI199">
            <v>22.2702957241893</v>
          </cell>
          <cell r="AJ199">
            <v>22.657900264230399</v>
          </cell>
          <cell r="AK199">
            <v>23.039144766366601</v>
          </cell>
          <cell r="AL199">
            <v>23.427373651681101</v>
          </cell>
          <cell r="AM199">
            <v>23.849951829136401</v>
          </cell>
          <cell r="AN199">
            <v>24.287222559705601</v>
          </cell>
          <cell r="AO199">
            <v>24.7298032067878</v>
          </cell>
          <cell r="AP199">
            <v>25.179002873693602</v>
          </cell>
        </row>
        <row r="200">
          <cell r="C200" t="str">
            <v>Little Salkeld</v>
          </cell>
          <cell r="D200" t="str">
            <v>Penrith &amp; Shap</v>
          </cell>
          <cell r="E200" t="str">
            <v>Harker ENWL SGTs 1 2 3A 4 / Hutton GSP GROUP</v>
          </cell>
          <cell r="F200">
            <v>13</v>
          </cell>
          <cell r="G200">
            <v>0.15912000000000001</v>
          </cell>
          <cell r="H200">
            <v>13.15912</v>
          </cell>
          <cell r="I200">
            <v>5.91</v>
          </cell>
          <cell r="J200">
            <v>6.0212717589260398</v>
          </cell>
          <cell r="K200">
            <v>6.05179069098123</v>
          </cell>
          <cell r="L200">
            <v>6.0853938074872502</v>
          </cell>
          <cell r="M200">
            <v>6.12846394011006</v>
          </cell>
          <cell r="N200">
            <v>6.1797144349291102</v>
          </cell>
          <cell r="O200">
            <v>6.2268757974007496</v>
          </cell>
          <cell r="P200">
            <v>6.2777094084376701</v>
          </cell>
          <cell r="Q200">
            <v>6.3295487237149501</v>
          </cell>
          <cell r="R200">
            <v>6.3888952797534504</v>
          </cell>
          <cell r="S200">
            <v>6.4545390911026299</v>
          </cell>
          <cell r="T200">
            <v>6.5240007745959598</v>
          </cell>
          <cell r="U200">
            <v>6.6006481993738699</v>
          </cell>
          <cell r="V200">
            <v>6.68683197617072</v>
          </cell>
          <cell r="W200">
            <v>6.7629361681257496</v>
          </cell>
          <cell r="X200">
            <v>6.8354363662171203</v>
          </cell>
          <cell r="Y200">
            <v>6.9051541024955796</v>
          </cell>
          <cell r="Z200">
            <v>6.9695169222872897</v>
          </cell>
          <cell r="AA200">
            <v>7.02950445031263</v>
          </cell>
          <cell r="AB200">
            <v>7.0872285038463296</v>
          </cell>
          <cell r="AC200">
            <v>7.14130388664507</v>
          </cell>
          <cell r="AD200">
            <v>7.1919738197374601</v>
          </cell>
          <cell r="AE200">
            <v>7.2400752502353303</v>
          </cell>
          <cell r="AF200">
            <v>7.28671106404492</v>
          </cell>
          <cell r="AG200">
            <v>7.3265844373482301</v>
          </cell>
          <cell r="AH200">
            <v>7.3621300681714397</v>
          </cell>
          <cell r="AI200">
            <v>7.3939662752838604</v>
          </cell>
          <cell r="AJ200">
            <v>7.4213905420350796</v>
          </cell>
          <cell r="AK200">
            <v>7.4457654803215201</v>
          </cell>
          <cell r="AL200">
            <v>7.4717135077460703</v>
          </cell>
          <cell r="AM200">
            <v>7.4956871056437704</v>
          </cell>
          <cell r="AN200">
            <v>7.5178034288687199</v>
          </cell>
          <cell r="AO200">
            <v>7.5385033489612399</v>
          </cell>
          <cell r="AP200">
            <v>7.5581110648449998</v>
          </cell>
        </row>
        <row r="201">
          <cell r="C201" t="str">
            <v>Littleborough</v>
          </cell>
          <cell r="D201" t="str">
            <v>Belfield</v>
          </cell>
          <cell r="E201" t="str">
            <v>Rochdale SGTs 2 3 4</v>
          </cell>
          <cell r="F201">
            <v>17.5</v>
          </cell>
          <cell r="G201">
            <v>0</v>
          </cell>
          <cell r="H201">
            <v>17.5</v>
          </cell>
          <cell r="I201">
            <v>13.39</v>
          </cell>
          <cell r="J201">
            <v>13.5195604145011</v>
          </cell>
          <cell r="K201">
            <v>13.576285506605</v>
          </cell>
          <cell r="L201">
            <v>13.6609911011268</v>
          </cell>
          <cell r="M201">
            <v>13.766199549135299</v>
          </cell>
          <cell r="N201">
            <v>13.8906054523571</v>
          </cell>
          <cell r="O201">
            <v>14.007587749300599</v>
          </cell>
          <cell r="P201">
            <v>14.1332674532475</v>
          </cell>
          <cell r="Q201">
            <v>14.2645234385498</v>
          </cell>
          <cell r="R201">
            <v>14.4124215864229</v>
          </cell>
          <cell r="S201">
            <v>14.572069266592999</v>
          </cell>
          <cell r="T201">
            <v>14.7400575446238</v>
          </cell>
          <cell r="U201">
            <v>14.923141080358301</v>
          </cell>
          <cell r="V201">
            <v>15.1300396674613</v>
          </cell>
          <cell r="W201">
            <v>15.3485534578236</v>
          </cell>
          <cell r="X201">
            <v>15.5615915761268</v>
          </cell>
          <cell r="Y201">
            <v>15.7702914337653</v>
          </cell>
          <cell r="Z201">
            <v>15.967053993538601</v>
          </cell>
          <cell r="AA201">
            <v>16.154608201916499</v>
          </cell>
          <cell r="AB201">
            <v>16.339423326942399</v>
          </cell>
          <cell r="AC201">
            <v>16.5153208520743</v>
          </cell>
          <cell r="AD201">
            <v>16.681693786776201</v>
          </cell>
          <cell r="AE201">
            <v>16.841185875720399</v>
          </cell>
          <cell r="AF201">
            <v>16.998643624419898</v>
          </cell>
          <cell r="AG201">
            <v>17.137166352911901</v>
          </cell>
          <cell r="AH201">
            <v>17.263598902553898</v>
          </cell>
          <cell r="AI201">
            <v>17.3790157176824</v>
          </cell>
          <cell r="AJ201">
            <v>17.4852452722598</v>
          </cell>
          <cell r="AK201">
            <v>17.580196138378099</v>
          </cell>
          <cell r="AL201">
            <v>17.667548979998301</v>
          </cell>
          <cell r="AM201">
            <v>17.7487798646053</v>
          </cell>
          <cell r="AN201">
            <v>17.824467860296199</v>
          </cell>
          <cell r="AO201">
            <v>17.8951197653791</v>
          </cell>
          <cell r="AP201">
            <v>17.9623173669086</v>
          </cell>
        </row>
        <row r="202">
          <cell r="C202" t="str">
            <v>Longford Bridge</v>
          </cell>
          <cell r="D202" t="str">
            <v>Stretford</v>
          </cell>
          <cell r="E202" t="str">
            <v>South Manchester GSP</v>
          </cell>
          <cell r="F202">
            <v>22.863</v>
          </cell>
          <cell r="G202">
            <v>0</v>
          </cell>
          <cell r="H202">
            <v>22.863</v>
          </cell>
          <cell r="I202">
            <v>10.91</v>
          </cell>
          <cell r="J202">
            <v>12.6816584241488</v>
          </cell>
          <cell r="K202">
            <v>12.9513151536074</v>
          </cell>
          <cell r="L202">
            <v>13.0830385466338</v>
          </cell>
          <cell r="M202">
            <v>13.244763747531</v>
          </cell>
          <cell r="N202">
            <v>13.4232056300606</v>
          </cell>
          <cell r="O202">
            <v>13.600087105265001</v>
          </cell>
          <cell r="P202">
            <v>13.7875527242354</v>
          </cell>
          <cell r="Q202">
            <v>13.981248409035199</v>
          </cell>
          <cell r="R202">
            <v>14.190678852353299</v>
          </cell>
          <cell r="S202">
            <v>14.415885197703201</v>
          </cell>
          <cell r="T202">
            <v>14.650183618208199</v>
          </cell>
          <cell r="U202">
            <v>14.902019877135199</v>
          </cell>
          <cell r="V202">
            <v>15.179795117179999</v>
          </cell>
          <cell r="W202">
            <v>15.464978604534799</v>
          </cell>
          <cell r="X202">
            <v>15.741340716202201</v>
          </cell>
          <cell r="Y202">
            <v>16.009828193884601</v>
          </cell>
          <cell r="Z202">
            <v>16.262831662020702</v>
          </cell>
          <cell r="AA202">
            <v>16.500511806772298</v>
          </cell>
          <cell r="AB202">
            <v>16.7328847023613</v>
          </cell>
          <cell r="AC202">
            <v>16.956479942845199</v>
          </cell>
          <cell r="AD202">
            <v>17.164049134387199</v>
          </cell>
          <cell r="AE202">
            <v>17.360202553611</v>
          </cell>
          <cell r="AF202">
            <v>17.548592861358099</v>
          </cell>
          <cell r="AG202">
            <v>17.710530029937999</v>
          </cell>
          <cell r="AH202">
            <v>17.855074091636201</v>
          </cell>
          <cell r="AI202">
            <v>17.983379278622898</v>
          </cell>
          <cell r="AJ202">
            <v>18.097527234100799</v>
          </cell>
          <cell r="AK202">
            <v>18.197913084279001</v>
          </cell>
          <cell r="AL202">
            <v>18.294047528325098</v>
          </cell>
          <cell r="AM202">
            <v>18.381257075032401</v>
          </cell>
          <cell r="AN202">
            <v>18.460260857907901</v>
          </cell>
          <cell r="AO202">
            <v>18.531058836879001</v>
          </cell>
          <cell r="AP202">
            <v>18.596198910286201</v>
          </cell>
        </row>
        <row r="203">
          <cell r="C203" t="str">
            <v>Longridge</v>
          </cell>
          <cell r="D203" t="str">
            <v>Preston East</v>
          </cell>
          <cell r="E203" t="str">
            <v>Penwortham East GSP / Rochdale SGT 1 GROUP</v>
          </cell>
          <cell r="F203">
            <v>22.863</v>
          </cell>
          <cell r="G203">
            <v>2.0789999999999999E-2</v>
          </cell>
          <cell r="H203">
            <v>22.883790000000001</v>
          </cell>
          <cell r="I203">
            <v>12.26</v>
          </cell>
          <cell r="J203">
            <v>12.675442055378401</v>
          </cell>
          <cell r="K203">
            <v>12.7473504159973</v>
          </cell>
          <cell r="L203">
            <v>12.8104531112612</v>
          </cell>
          <cell r="M203">
            <v>12.900083337179399</v>
          </cell>
          <cell r="N203">
            <v>12.999865980505099</v>
          </cell>
          <cell r="O203">
            <v>13.100044985239601</v>
          </cell>
          <cell r="P203">
            <v>13.209358379850899</v>
          </cell>
          <cell r="Q203">
            <v>13.323287889179801</v>
          </cell>
          <cell r="R203">
            <v>13.4537950941732</v>
          </cell>
          <cell r="S203">
            <v>13.6003020874606</v>
          </cell>
          <cell r="T203">
            <v>13.754728541664001</v>
          </cell>
          <cell r="U203">
            <v>13.928299524192299</v>
          </cell>
          <cell r="V203">
            <v>14.132923704635401</v>
          </cell>
          <cell r="W203">
            <v>14.345921909450301</v>
          </cell>
          <cell r="X203">
            <v>14.5518575984563</v>
          </cell>
          <cell r="Y203">
            <v>14.7486571591822</v>
          </cell>
          <cell r="Z203">
            <v>14.933756669065</v>
          </cell>
          <cell r="AA203">
            <v>15.107732785932701</v>
          </cell>
          <cell r="AB203">
            <v>15.276676866860999</v>
          </cell>
          <cell r="AC203">
            <v>15.435383002261901</v>
          </cell>
          <cell r="AD203">
            <v>15.5842941127159</v>
          </cell>
          <cell r="AE203">
            <v>15.727015877504501</v>
          </cell>
          <cell r="AF203">
            <v>15.869387612692799</v>
          </cell>
          <cell r="AG203">
            <v>15.9965334760003</v>
          </cell>
          <cell r="AH203">
            <v>16.114965402481701</v>
          </cell>
          <cell r="AI203">
            <v>16.226061282139199</v>
          </cell>
          <cell r="AJ203">
            <v>16.330368015294098</v>
          </cell>
          <cell r="AK203">
            <v>16.424773739985199</v>
          </cell>
          <cell r="AL203">
            <v>16.509040279651</v>
          </cell>
          <cell r="AM203">
            <v>16.5888319137716</v>
          </cell>
          <cell r="AN203">
            <v>16.664524095382401</v>
          </cell>
          <cell r="AO203">
            <v>16.736935289386999</v>
          </cell>
          <cell r="AP203">
            <v>16.807271471969599</v>
          </cell>
        </row>
        <row r="204">
          <cell r="C204" t="str">
            <v>Longsight</v>
          </cell>
          <cell r="D204" t="str">
            <v>Longsight</v>
          </cell>
          <cell r="E204" t="str">
            <v>Bredbury GSP</v>
          </cell>
          <cell r="F204">
            <v>22.863</v>
          </cell>
          <cell r="G204">
            <v>0</v>
          </cell>
          <cell r="H204">
            <v>22.863</v>
          </cell>
          <cell r="I204">
            <v>18.510000000000002</v>
          </cell>
          <cell r="J204">
            <v>19.004439665299</v>
          </cell>
          <cell r="K204">
            <v>19.246726869035601</v>
          </cell>
          <cell r="L204">
            <v>19.5063207700424</v>
          </cell>
          <cell r="M204">
            <v>19.798856356752999</v>
          </cell>
          <cell r="N204">
            <v>20.126576210009201</v>
          </cell>
          <cell r="O204">
            <v>20.43004606693</v>
          </cell>
          <cell r="P204">
            <v>20.742195741494601</v>
          </cell>
          <cell r="Q204">
            <v>21.060239958361599</v>
          </cell>
          <cell r="R204">
            <v>21.395037297963501</v>
          </cell>
          <cell r="S204">
            <v>21.740193139173002</v>
          </cell>
          <cell r="T204">
            <v>22.089664221729201</v>
          </cell>
          <cell r="U204">
            <v>22.453534902802499</v>
          </cell>
          <cell r="V204">
            <v>22.843146315288699</v>
          </cell>
          <cell r="W204">
            <v>23.225434651402502</v>
          </cell>
          <cell r="X204">
            <v>23.608129840158199</v>
          </cell>
          <cell r="Y204">
            <v>23.984902143119999</v>
          </cell>
          <cell r="Z204">
            <v>24.3490053573315</v>
          </cell>
          <cell r="AA204">
            <v>24.7020961307467</v>
          </cell>
          <cell r="AB204">
            <v>25.053496298254501</v>
          </cell>
          <cell r="AC204">
            <v>25.395546588694401</v>
          </cell>
          <cell r="AD204">
            <v>25.725651272569198</v>
          </cell>
          <cell r="AE204">
            <v>26.0494107907924</v>
          </cell>
          <cell r="AF204">
            <v>26.369634152111001</v>
          </cell>
          <cell r="AG204">
            <v>26.662803098345599</v>
          </cell>
          <cell r="AH204">
            <v>26.939133921501998</v>
          </cell>
          <cell r="AI204">
            <v>27.200026872421098</v>
          </cell>
          <cell r="AJ204">
            <v>27.447596323344499</v>
          </cell>
          <cell r="AK204">
            <v>27.679795114874501</v>
          </cell>
          <cell r="AL204">
            <v>27.901975888270702</v>
          </cell>
          <cell r="AM204">
            <v>28.1164445502835</v>
          </cell>
          <cell r="AN204">
            <v>28.337670408772201</v>
          </cell>
          <cell r="AO204">
            <v>28.554233342283698</v>
          </cell>
          <cell r="AP204">
            <v>28.7668236938616</v>
          </cell>
        </row>
        <row r="205">
          <cell r="C205" t="str">
            <v>Lostock</v>
          </cell>
          <cell r="D205" t="str">
            <v>Westhoughton</v>
          </cell>
          <cell r="E205" t="str">
            <v>Kearsley 132 GSP</v>
          </cell>
          <cell r="F205">
            <v>32</v>
          </cell>
          <cell r="G205">
            <v>0.39438000000000001</v>
          </cell>
          <cell r="H205">
            <v>32.394379999999998</v>
          </cell>
          <cell r="I205">
            <v>24.44</v>
          </cell>
          <cell r="J205">
            <v>25.252594615251098</v>
          </cell>
          <cell r="K205">
            <v>25.3586482129618</v>
          </cell>
          <cell r="L205">
            <v>25.417563024092001</v>
          </cell>
          <cell r="M205">
            <v>25.495144974150001</v>
          </cell>
          <cell r="N205">
            <v>25.617270269672801</v>
          </cell>
          <cell r="O205">
            <v>25.702918620649001</v>
          </cell>
          <cell r="P205">
            <v>25.788767293105099</v>
          </cell>
          <cell r="Q205">
            <v>25.868466732187098</v>
          </cell>
          <cell r="R205">
            <v>25.9578900291813</v>
          </cell>
          <cell r="S205">
            <v>26.049397119380899</v>
          </cell>
          <cell r="T205">
            <v>26.139231613403599</v>
          </cell>
          <cell r="U205">
            <v>26.2969693459649</v>
          </cell>
          <cell r="V205">
            <v>26.482163599916401</v>
          </cell>
          <cell r="W205">
            <v>26.675197185294198</v>
          </cell>
          <cell r="X205">
            <v>26.863428760252798</v>
          </cell>
          <cell r="Y205">
            <v>27.046400734730401</v>
          </cell>
          <cell r="Z205">
            <v>27.2214358220556</v>
          </cell>
          <cell r="AA205">
            <v>27.387072981308499</v>
          </cell>
          <cell r="AB205">
            <v>27.550154768788101</v>
          </cell>
          <cell r="AC205">
            <v>27.7060586485544</v>
          </cell>
          <cell r="AD205">
            <v>27.852929093944098</v>
          </cell>
          <cell r="AE205">
            <v>27.994397185009301</v>
          </cell>
          <cell r="AF205">
            <v>28.1323033298059</v>
          </cell>
          <cell r="AG205">
            <v>28.256756006748098</v>
          </cell>
          <cell r="AH205">
            <v>28.372812702974699</v>
          </cell>
          <cell r="AI205">
            <v>28.545099471896201</v>
          </cell>
          <cell r="AJ205">
            <v>28.749906394509001</v>
          </cell>
          <cell r="AK205">
            <v>28.952868043091001</v>
          </cell>
          <cell r="AL205">
            <v>29.153011024626299</v>
          </cell>
          <cell r="AM205">
            <v>29.3554218551789</v>
          </cell>
          <cell r="AN205">
            <v>29.560346212801701</v>
          </cell>
          <cell r="AO205">
            <v>29.767616199367701</v>
          </cell>
          <cell r="AP205">
            <v>29.9783296644231</v>
          </cell>
        </row>
        <row r="206">
          <cell r="C206" t="str">
            <v>Lower Darwen</v>
          </cell>
          <cell r="D206" t="str">
            <v>Lower Darwen</v>
          </cell>
          <cell r="E206" t="str">
            <v>Penwortham East GSP / Rochdale SGT 1 GROUP</v>
          </cell>
          <cell r="F206">
            <v>20.5</v>
          </cell>
          <cell r="G206">
            <v>5.9999999999999995E-4</v>
          </cell>
          <cell r="H206">
            <v>20.500599999999999</v>
          </cell>
          <cell r="I206">
            <v>12.43</v>
          </cell>
          <cell r="J206">
            <v>12.9933283380802</v>
          </cell>
          <cell r="K206">
            <v>13.111011166338001</v>
          </cell>
          <cell r="L206">
            <v>13.193455007416899</v>
          </cell>
          <cell r="M206">
            <v>13.2852541461281</v>
          </cell>
          <cell r="N206">
            <v>13.405362983418801</v>
          </cell>
          <cell r="O206">
            <v>13.4982548559887</v>
          </cell>
          <cell r="P206">
            <v>13.5874176368207</v>
          </cell>
          <cell r="Q206">
            <v>13.673356680253301</v>
          </cell>
          <cell r="R206">
            <v>13.7612184222727</v>
          </cell>
          <cell r="S206">
            <v>13.8467458410124</v>
          </cell>
          <cell r="T206">
            <v>13.9286845708606</v>
          </cell>
          <cell r="U206">
            <v>14.007100733037801</v>
          </cell>
          <cell r="V206">
            <v>14.083747833005001</v>
          </cell>
          <cell r="W206">
            <v>14.157358902154</v>
          </cell>
          <cell r="X206">
            <v>14.234968379063099</v>
          </cell>
          <cell r="Y206">
            <v>14.316661907670699</v>
          </cell>
          <cell r="Z206">
            <v>14.4022292082012</v>
          </cell>
          <cell r="AA206">
            <v>14.4918422293583</v>
          </cell>
          <cell r="AB206">
            <v>14.585596446831399</v>
          </cell>
          <cell r="AC206">
            <v>14.683470151206301</v>
          </cell>
          <cell r="AD206">
            <v>14.7853675492559</v>
          </cell>
          <cell r="AE206">
            <v>14.891358633130899</v>
          </cell>
          <cell r="AF206">
            <v>15.001758159088</v>
          </cell>
          <cell r="AG206">
            <v>15.1158682558397</v>
          </cell>
          <cell r="AH206">
            <v>15.233987229236901</v>
          </cell>
          <cell r="AI206">
            <v>15.3561874612226</v>
          </cell>
          <cell r="AJ206">
            <v>15.482495256257801</v>
          </cell>
          <cell r="AK206">
            <v>15.6127593000044</v>
          </cell>
          <cell r="AL206">
            <v>15.7468609283105</v>
          </cell>
          <cell r="AM206">
            <v>15.885112208832</v>
          </cell>
          <cell r="AN206">
            <v>16.027533203200399</v>
          </cell>
          <cell r="AO206">
            <v>16.174160723492101</v>
          </cell>
          <cell r="AP206">
            <v>16.325059544864001</v>
          </cell>
        </row>
        <row r="207">
          <cell r="C207" t="str">
            <v>Lyons Rd</v>
          </cell>
          <cell r="D207" t="str">
            <v>Barton</v>
          </cell>
          <cell r="E207" t="str">
            <v>Carrington ENWL SGTs 1B 2B 4 7</v>
          </cell>
          <cell r="F207">
            <v>22.863</v>
          </cell>
          <cell r="G207">
            <v>0</v>
          </cell>
          <cell r="H207">
            <v>22.863</v>
          </cell>
          <cell r="I207">
            <v>10.47</v>
          </cell>
          <cell r="J207">
            <v>10.63195515712</v>
          </cell>
          <cell r="K207">
            <v>10.7077051771392</v>
          </cell>
          <cell r="L207">
            <v>10.784162697302399</v>
          </cell>
          <cell r="M207">
            <v>10.8678506955627</v>
          </cell>
          <cell r="N207">
            <v>10.9715087725315</v>
          </cell>
          <cell r="O207">
            <v>11.0541752147652</v>
          </cell>
          <cell r="P207">
            <v>11.1318885949996</v>
          </cell>
          <cell r="Q207">
            <v>11.202562248760101</v>
          </cell>
          <cell r="R207">
            <v>11.280268732146601</v>
          </cell>
          <cell r="S207">
            <v>11.3554727926265</v>
          </cell>
          <cell r="T207">
            <v>11.427659316688899</v>
          </cell>
          <cell r="U207">
            <v>11.497000656674301</v>
          </cell>
          <cell r="V207">
            <v>11.5651622275383</v>
          </cell>
          <cell r="W207">
            <v>11.623724567712401</v>
          </cell>
          <cell r="X207">
            <v>11.684871039312</v>
          </cell>
          <cell r="Y207">
            <v>11.7485241125723</v>
          </cell>
          <cell r="Z207">
            <v>11.814622060806601</v>
          </cell>
          <cell r="AA207">
            <v>11.8831508982563</v>
          </cell>
          <cell r="AB207">
            <v>11.95411832636</v>
          </cell>
          <cell r="AC207">
            <v>12.0274918549304</v>
          </cell>
          <cell r="AD207">
            <v>12.1032659176694</v>
          </cell>
          <cell r="AE207">
            <v>12.181436665670899</v>
          </cell>
          <cell r="AF207">
            <v>12.2619995014478</v>
          </cell>
          <cell r="AG207">
            <v>12.3450362105193</v>
          </cell>
          <cell r="AH207">
            <v>12.4305320403259</v>
          </cell>
          <cell r="AI207">
            <v>12.5199291530131</v>
          </cell>
          <cell r="AJ207">
            <v>12.6139913909004</v>
          </cell>
          <cell r="AK207">
            <v>12.7106569018279</v>
          </cell>
          <cell r="AL207">
            <v>12.809915500629</v>
          </cell>
          <cell r="AM207">
            <v>12.911755504071801</v>
          </cell>
          <cell r="AN207">
            <v>13.016910898043999</v>
          </cell>
          <cell r="AO207">
            <v>13.1360462737587</v>
          </cell>
          <cell r="AP207">
            <v>13.2582090795791</v>
          </cell>
        </row>
        <row r="208">
          <cell r="C208" t="str">
            <v>Manchester Airport</v>
          </cell>
          <cell r="D208" t="str">
            <v>Moss Nook</v>
          </cell>
          <cell r="E208" t="str">
            <v>South Manchester GSP</v>
          </cell>
          <cell r="F208">
            <v>30</v>
          </cell>
          <cell r="G208">
            <v>0</v>
          </cell>
          <cell r="H208">
            <v>30</v>
          </cell>
          <cell r="I208">
            <v>17.77</v>
          </cell>
          <cell r="J208">
            <v>17.77</v>
          </cell>
          <cell r="K208">
            <v>17.77</v>
          </cell>
          <cell r="L208">
            <v>17.77</v>
          </cell>
          <cell r="M208">
            <v>17.77</v>
          </cell>
          <cell r="N208">
            <v>17.77</v>
          </cell>
          <cell r="O208">
            <v>17.77</v>
          </cell>
          <cell r="P208">
            <v>17.77</v>
          </cell>
          <cell r="Q208">
            <v>17.77</v>
          </cell>
          <cell r="R208">
            <v>17.77</v>
          </cell>
          <cell r="S208">
            <v>17.77</v>
          </cell>
          <cell r="T208">
            <v>17.77</v>
          </cell>
          <cell r="U208">
            <v>17.77</v>
          </cell>
          <cell r="V208">
            <v>17.77</v>
          </cell>
          <cell r="W208">
            <v>17.77</v>
          </cell>
          <cell r="X208">
            <v>17.77</v>
          </cell>
          <cell r="Y208">
            <v>17.77</v>
          </cell>
          <cell r="Z208">
            <v>17.77</v>
          </cell>
          <cell r="AA208">
            <v>17.77</v>
          </cell>
          <cell r="AB208">
            <v>17.77</v>
          </cell>
          <cell r="AC208">
            <v>17.77</v>
          </cell>
          <cell r="AD208">
            <v>17.77</v>
          </cell>
          <cell r="AE208">
            <v>17.77</v>
          </cell>
          <cell r="AF208">
            <v>17.77</v>
          </cell>
          <cell r="AG208">
            <v>17.77</v>
          </cell>
          <cell r="AH208">
            <v>17.77</v>
          </cell>
          <cell r="AI208">
            <v>17.77</v>
          </cell>
          <cell r="AJ208">
            <v>17.77</v>
          </cell>
          <cell r="AK208">
            <v>17.77</v>
          </cell>
          <cell r="AL208">
            <v>17.77</v>
          </cell>
          <cell r="AM208">
            <v>17.77</v>
          </cell>
          <cell r="AN208">
            <v>17.77</v>
          </cell>
          <cell r="AO208">
            <v>17.77</v>
          </cell>
          <cell r="AP208">
            <v>17.77</v>
          </cell>
        </row>
        <row r="209">
          <cell r="C209" t="str">
            <v>Manchester University</v>
          </cell>
          <cell r="D209" t="str">
            <v>Longsight</v>
          </cell>
          <cell r="E209" t="str">
            <v>Bredbury GSP</v>
          </cell>
          <cell r="F209">
            <v>22.863</v>
          </cell>
          <cell r="G209">
            <v>0</v>
          </cell>
          <cell r="H209">
            <v>22.863</v>
          </cell>
          <cell r="I209">
            <v>16.649999999999999</v>
          </cell>
          <cell r="J209">
            <v>16.82</v>
          </cell>
          <cell r="K209">
            <v>17</v>
          </cell>
          <cell r="L209">
            <v>17.23</v>
          </cell>
          <cell r="M209">
            <v>17.46</v>
          </cell>
          <cell r="N209">
            <v>17.73</v>
          </cell>
          <cell r="O209">
            <v>17.95</v>
          </cell>
          <cell r="P209">
            <v>18.149999999999999</v>
          </cell>
          <cell r="Q209">
            <v>18.34</v>
          </cell>
          <cell r="R209">
            <v>18.53</v>
          </cell>
          <cell r="S209">
            <v>18.72</v>
          </cell>
          <cell r="T209">
            <v>18.89</v>
          </cell>
          <cell r="U209">
            <v>19.05</v>
          </cell>
          <cell r="V209">
            <v>19.2</v>
          </cell>
          <cell r="W209">
            <v>19.350000000000001</v>
          </cell>
          <cell r="X209">
            <v>19.510000000000002</v>
          </cell>
          <cell r="Y209">
            <v>19.66</v>
          </cell>
          <cell r="Z209">
            <v>19.829999999999998</v>
          </cell>
          <cell r="AA209">
            <v>20</v>
          </cell>
          <cell r="AB209">
            <v>20.170000000000002</v>
          </cell>
          <cell r="AC209">
            <v>20.350000000000001</v>
          </cell>
          <cell r="AD209">
            <v>20.53</v>
          </cell>
          <cell r="AE209">
            <v>20.71</v>
          </cell>
          <cell r="AF209">
            <v>20.9</v>
          </cell>
          <cell r="AG209">
            <v>21.09</v>
          </cell>
          <cell r="AH209">
            <v>21.29</v>
          </cell>
          <cell r="AI209">
            <v>21.49</v>
          </cell>
          <cell r="AJ209">
            <v>21.69</v>
          </cell>
          <cell r="AK209">
            <v>21.9</v>
          </cell>
          <cell r="AL209">
            <v>22.11</v>
          </cell>
          <cell r="AM209">
            <v>22.32</v>
          </cell>
          <cell r="AN209">
            <v>22.54</v>
          </cell>
          <cell r="AO209">
            <v>22.76</v>
          </cell>
          <cell r="AP209">
            <v>22.99</v>
          </cell>
        </row>
        <row r="210">
          <cell r="C210" t="str">
            <v>Marple</v>
          </cell>
          <cell r="D210" t="str">
            <v>Hazel Grove</v>
          </cell>
          <cell r="E210" t="str">
            <v>Bredbury GSP</v>
          </cell>
          <cell r="F210">
            <v>6</v>
          </cell>
          <cell r="G210">
            <v>0</v>
          </cell>
          <cell r="H210">
            <v>6</v>
          </cell>
          <cell r="I210">
            <v>4.6900000000000004</v>
          </cell>
          <cell r="J210">
            <v>4.6755576835241799</v>
          </cell>
          <cell r="K210">
            <v>4.6702829721974499</v>
          </cell>
          <cell r="L210">
            <v>4.6814674419829796</v>
          </cell>
          <cell r="M210">
            <v>4.7022417319649001</v>
          </cell>
          <cell r="N210">
            <v>4.7289919024058698</v>
          </cell>
          <cell r="O210">
            <v>4.7549702209833997</v>
          </cell>
          <cell r="P210">
            <v>4.7853853761483096</v>
          </cell>
          <cell r="Q210">
            <v>4.8192117971871902</v>
          </cell>
          <cell r="R210">
            <v>4.8589230893964901</v>
          </cell>
          <cell r="S210">
            <v>4.9046418665441101</v>
          </cell>
          <cell r="T210">
            <v>4.9529165717483599</v>
          </cell>
          <cell r="U210">
            <v>5.0095970913889802</v>
          </cell>
          <cell r="V210">
            <v>5.0802680161368903</v>
          </cell>
          <cell r="W210">
            <v>5.1570458300124802</v>
          </cell>
          <cell r="X210">
            <v>5.2313250351487603</v>
          </cell>
          <cell r="Y210">
            <v>5.3024910723570402</v>
          </cell>
          <cell r="Z210">
            <v>5.3678777436883998</v>
          </cell>
          <cell r="AA210">
            <v>5.4276963032632901</v>
          </cell>
          <cell r="AB210">
            <v>5.4850342776856102</v>
          </cell>
          <cell r="AC210">
            <v>5.5374364985402398</v>
          </cell>
          <cell r="AD210">
            <v>5.5840839447475599</v>
          </cell>
          <cell r="AE210">
            <v>5.6270220667943303</v>
          </cell>
          <cell r="AF210">
            <v>5.6673685809839496</v>
          </cell>
          <cell r="AG210">
            <v>5.6989712478661803</v>
          </cell>
          <cell r="AH210">
            <v>5.7248947934388097</v>
          </cell>
          <cell r="AI210">
            <v>5.7454263639098198</v>
          </cell>
          <cell r="AJ210">
            <v>5.7615782179740602</v>
          </cell>
          <cell r="AK210">
            <v>5.7724155661891903</v>
          </cell>
          <cell r="AL210">
            <v>5.7796398924044201</v>
          </cell>
          <cell r="AM210">
            <v>5.7837779009395103</v>
          </cell>
          <cell r="AN210">
            <v>5.7850605144473404</v>
          </cell>
          <cell r="AO210">
            <v>5.7834468986185303</v>
          </cell>
          <cell r="AP210">
            <v>5.7798468257604299</v>
          </cell>
        </row>
        <row r="211">
          <cell r="C211" t="str">
            <v>Marton</v>
          </cell>
          <cell r="D211" t="str">
            <v>Blackpool</v>
          </cell>
          <cell r="E211" t="str">
            <v>Penwortham West GSP / Stanah GSP GROUP</v>
          </cell>
          <cell r="F211">
            <v>22.9</v>
          </cell>
          <cell r="G211">
            <v>3.78</v>
          </cell>
          <cell r="H211">
            <v>26.68</v>
          </cell>
          <cell r="I211">
            <v>12.13</v>
          </cell>
          <cell r="J211">
            <v>12.2817584257949</v>
          </cell>
          <cell r="K211">
            <v>12.2749157978214</v>
          </cell>
          <cell r="L211">
            <v>12.2831019698438</v>
          </cell>
          <cell r="M211">
            <v>12.3141435961416</v>
          </cell>
          <cell r="N211">
            <v>12.360754973053099</v>
          </cell>
          <cell r="O211">
            <v>12.403964366216799</v>
          </cell>
          <cell r="P211">
            <v>12.4585113565126</v>
          </cell>
          <cell r="Q211">
            <v>12.522258323489901</v>
          </cell>
          <cell r="R211">
            <v>12.599717749978501</v>
          </cell>
          <cell r="S211">
            <v>12.690944405307899</v>
          </cell>
          <cell r="T211">
            <v>12.7887299184856</v>
          </cell>
          <cell r="U211">
            <v>12.9002371752561</v>
          </cell>
          <cell r="V211">
            <v>13.034310183264401</v>
          </cell>
          <cell r="W211">
            <v>13.1826597532555</v>
          </cell>
          <cell r="X211">
            <v>13.326440577384901</v>
          </cell>
          <cell r="Y211">
            <v>13.4684347798016</v>
          </cell>
          <cell r="Z211">
            <v>13.602276023363199</v>
          </cell>
          <cell r="AA211">
            <v>13.727193273100299</v>
          </cell>
          <cell r="AB211">
            <v>13.8496861456427</v>
          </cell>
          <cell r="AC211">
            <v>13.964021179685099</v>
          </cell>
          <cell r="AD211">
            <v>14.069334816605</v>
          </cell>
          <cell r="AE211">
            <v>14.1680972100351</v>
          </cell>
          <cell r="AF211">
            <v>14.261681365540399</v>
          </cell>
          <cell r="AG211">
            <v>14.3379070120848</v>
          </cell>
          <cell r="AH211">
            <v>14.4031630978654</v>
          </cell>
          <cell r="AI211">
            <v>14.4579538231302</v>
          </cell>
          <cell r="AJ211">
            <v>14.504098209455</v>
          </cell>
          <cell r="AK211">
            <v>14.5393456762549</v>
          </cell>
          <cell r="AL211">
            <v>14.5660666464032</v>
          </cell>
          <cell r="AM211">
            <v>14.5870308704643</v>
          </cell>
          <cell r="AN211">
            <v>14.602675824425299</v>
          </cell>
          <cell r="AO211">
            <v>14.612660575493599</v>
          </cell>
          <cell r="AP211">
            <v>14.619008257597899</v>
          </cell>
        </row>
        <row r="212">
          <cell r="C212" t="str">
            <v>Maryport</v>
          </cell>
          <cell r="D212" t="str">
            <v>Stainburn &amp; Siddick</v>
          </cell>
          <cell r="E212" t="str">
            <v>Harker ENWL SGTs 1 2 3A 4 / Hutton GSP GROUP</v>
          </cell>
          <cell r="F212">
            <v>15.2</v>
          </cell>
          <cell r="G212">
            <v>0.27012000000000003</v>
          </cell>
          <cell r="H212">
            <v>15.47</v>
          </cell>
          <cell r="I212">
            <v>10.09</v>
          </cell>
          <cell r="J212">
            <v>10.4284392614881</v>
          </cell>
          <cell r="K212">
            <v>10.5065488107847</v>
          </cell>
          <cell r="L212">
            <v>10.595270252028101</v>
          </cell>
          <cell r="M212">
            <v>10.7161516820325</v>
          </cell>
          <cell r="N212">
            <v>10.8568853211987</v>
          </cell>
          <cell r="O212">
            <v>10.996870956301001</v>
          </cell>
          <cell r="P212">
            <v>11.1485083561836</v>
          </cell>
          <cell r="Q212">
            <v>11.3062917215928</v>
          </cell>
          <cell r="R212">
            <v>11.4848207571122</v>
          </cell>
          <cell r="S212">
            <v>11.678564822804899</v>
          </cell>
          <cell r="T212">
            <v>11.887367123457601</v>
          </cell>
          <cell r="U212">
            <v>12.124518924320601</v>
          </cell>
          <cell r="V212">
            <v>12.387297268033601</v>
          </cell>
          <cell r="W212">
            <v>12.643723635649399</v>
          </cell>
          <cell r="X212">
            <v>12.894326825456</v>
          </cell>
          <cell r="Y212">
            <v>13.138130581657901</v>
          </cell>
          <cell r="Z212">
            <v>13.3687966972126</v>
          </cell>
          <cell r="AA212">
            <v>13.5866456638292</v>
          </cell>
          <cell r="AB212">
            <v>13.8003020496669</v>
          </cell>
          <cell r="AC212">
            <v>14.0017492020567</v>
          </cell>
          <cell r="AD212">
            <v>14.192142250872401</v>
          </cell>
          <cell r="AE212">
            <v>14.376666443111599</v>
          </cell>
          <cell r="AF212">
            <v>14.566116084778301</v>
          </cell>
          <cell r="AG212">
            <v>14.7388579971132</v>
          </cell>
          <cell r="AH212">
            <v>14.895381993233499</v>
          </cell>
          <cell r="AI212">
            <v>15.0375675094957</v>
          </cell>
          <cell r="AJ212">
            <v>15.1653149524928</v>
          </cell>
          <cell r="AK212">
            <v>15.279068504531899</v>
          </cell>
          <cell r="AL212">
            <v>15.3884886799865</v>
          </cell>
          <cell r="AM212">
            <v>15.4903782617668</v>
          </cell>
          <cell r="AN212">
            <v>15.5854372098526</v>
          </cell>
          <cell r="AO212">
            <v>15.6750374791658</v>
          </cell>
          <cell r="AP212">
            <v>15.7606184980549</v>
          </cell>
        </row>
        <row r="213">
          <cell r="C213" t="str">
            <v>Melling</v>
          </cell>
          <cell r="D213" t="str">
            <v>Kendal (Parkside Rd)</v>
          </cell>
          <cell r="E213" t="str">
            <v>Harker ENWL SGTs 1 2 3A 4 / Hutton GSP GROUP</v>
          </cell>
          <cell r="F213">
            <v>4</v>
          </cell>
          <cell r="G213">
            <v>0</v>
          </cell>
          <cell r="H213">
            <v>4</v>
          </cell>
          <cell r="I213">
            <v>2.23</v>
          </cell>
          <cell r="J213">
            <v>2.2461578571462799</v>
          </cell>
          <cell r="K213">
            <v>2.2660095263227502</v>
          </cell>
          <cell r="L213">
            <v>2.2912723833291602</v>
          </cell>
          <cell r="M213">
            <v>2.3225685442747301</v>
          </cell>
          <cell r="N213">
            <v>2.3559740807146601</v>
          </cell>
          <cell r="O213">
            <v>2.38982391410998</v>
          </cell>
          <cell r="P213">
            <v>2.42571844754199</v>
          </cell>
          <cell r="Q213">
            <v>2.4628249920191698</v>
          </cell>
          <cell r="R213">
            <v>2.5035130585026999</v>
          </cell>
          <cell r="S213">
            <v>2.5435529158419898</v>
          </cell>
          <cell r="T213">
            <v>2.5846626019882</v>
          </cell>
          <cell r="U213">
            <v>2.6299154930780699</v>
          </cell>
          <cell r="V213">
            <v>2.6779150112972498</v>
          </cell>
          <cell r="W213">
            <v>2.72441243796793</v>
          </cell>
          <cell r="X213">
            <v>2.7689161115101899</v>
          </cell>
          <cell r="Y213">
            <v>2.8102809631960901</v>
          </cell>
          <cell r="Z213">
            <v>2.8483075372525399</v>
          </cell>
          <cell r="AA213">
            <v>2.8838205726575601</v>
          </cell>
          <cell r="AB213">
            <v>2.9179779681627802</v>
          </cell>
          <cell r="AC213">
            <v>2.9498412957341902</v>
          </cell>
          <cell r="AD213">
            <v>2.97929285462881</v>
          </cell>
          <cell r="AE213">
            <v>3.0068068090896198</v>
          </cell>
          <cell r="AF213">
            <v>3.0330317996219698</v>
          </cell>
          <cell r="AG213">
            <v>3.0562724709726101</v>
          </cell>
          <cell r="AH213">
            <v>3.0774839673702798</v>
          </cell>
          <cell r="AI213">
            <v>3.09684561523959</v>
          </cell>
          <cell r="AJ213">
            <v>3.1143998920391001</v>
          </cell>
          <cell r="AK213">
            <v>3.12943137865757</v>
          </cell>
          <cell r="AL213">
            <v>3.1410506550891002</v>
          </cell>
          <cell r="AM213">
            <v>3.1518205582737102</v>
          </cell>
          <cell r="AN213">
            <v>3.16187770838732</v>
          </cell>
          <cell r="AO213">
            <v>3.17124834402434</v>
          </cell>
          <cell r="AP213">
            <v>3.1801575221663501</v>
          </cell>
        </row>
        <row r="214">
          <cell r="C214" t="str">
            <v>Mereside</v>
          </cell>
          <cell r="D214" t="str">
            <v>Peel</v>
          </cell>
          <cell r="E214" t="str">
            <v>Penwortham West GSP / Stanah GSP GROUP</v>
          </cell>
          <cell r="F214">
            <v>16.239999999999998</v>
          </cell>
          <cell r="G214">
            <v>0</v>
          </cell>
          <cell r="H214">
            <v>16.239999999999998</v>
          </cell>
          <cell r="I214">
            <v>9.42</v>
          </cell>
          <cell r="J214">
            <v>9.5866543632275398</v>
          </cell>
          <cell r="K214">
            <v>9.5804954369264692</v>
          </cell>
          <cell r="L214">
            <v>9.5670856887163804</v>
          </cell>
          <cell r="M214">
            <v>9.5583803638592606</v>
          </cell>
          <cell r="N214">
            <v>9.5627326395473595</v>
          </cell>
          <cell r="O214">
            <v>9.5569155167190196</v>
          </cell>
          <cell r="P214">
            <v>9.5521405938131796</v>
          </cell>
          <cell r="Q214">
            <v>9.5538998415888106</v>
          </cell>
          <cell r="R214">
            <v>9.5833289896904397</v>
          </cell>
          <cell r="S214">
            <v>9.6182612865261898</v>
          </cell>
          <cell r="T214">
            <v>9.6565722528015794</v>
          </cell>
          <cell r="U214">
            <v>9.7013972121849399</v>
          </cell>
          <cell r="V214">
            <v>9.7551575901029892</v>
          </cell>
          <cell r="W214">
            <v>9.8033375555097599</v>
          </cell>
          <cell r="X214">
            <v>9.8503365376199898</v>
          </cell>
          <cell r="Y214">
            <v>9.8975411260073791</v>
          </cell>
          <cell r="Z214">
            <v>9.9422098124173104</v>
          </cell>
          <cell r="AA214">
            <v>9.9848516590887506</v>
          </cell>
          <cell r="AB214">
            <v>10.0275106743203</v>
          </cell>
          <cell r="AC214">
            <v>10.068039503766</v>
          </cell>
          <cell r="AD214">
            <v>10.1060151185018</v>
          </cell>
          <cell r="AE214">
            <v>10.142609004864299</v>
          </cell>
          <cell r="AF214">
            <v>10.179096704717001</v>
          </cell>
          <cell r="AG214">
            <v>10.209702085133101</v>
          </cell>
          <cell r="AH214">
            <v>10.236894690037399</v>
          </cell>
          <cell r="AI214">
            <v>10.2610409295624</v>
          </cell>
          <cell r="AJ214">
            <v>10.282272143624899</v>
          </cell>
          <cell r="AK214">
            <v>10.3005394073507</v>
          </cell>
          <cell r="AL214">
            <v>10.318103230548299</v>
          </cell>
          <cell r="AM214">
            <v>10.334351435162599</v>
          </cell>
          <cell r="AN214">
            <v>10.349443134019401</v>
          </cell>
          <cell r="AO214">
            <v>10.363465659844101</v>
          </cell>
          <cell r="AP214">
            <v>10.376986859662599</v>
          </cell>
        </row>
        <row r="215">
          <cell r="C215" t="str">
            <v>Middleton Junction</v>
          </cell>
          <cell r="D215" t="str">
            <v>Chadderton</v>
          </cell>
          <cell r="E215" t="str">
            <v>Whitegate GSP</v>
          </cell>
          <cell r="F215">
            <v>23</v>
          </cell>
          <cell r="G215">
            <v>0</v>
          </cell>
          <cell r="H215">
            <v>23</v>
          </cell>
          <cell r="I215">
            <v>17.37</v>
          </cell>
          <cell r="J215">
            <v>17.704546728355201</v>
          </cell>
          <cell r="K215">
            <v>17.783196979882799</v>
          </cell>
          <cell r="L215">
            <v>17.861059555060798</v>
          </cell>
          <cell r="M215">
            <v>17.950536546086099</v>
          </cell>
          <cell r="N215">
            <v>18.0670772439411</v>
          </cell>
          <cell r="O215">
            <v>18.166520407937199</v>
          </cell>
          <cell r="P215">
            <v>18.269959946579799</v>
          </cell>
          <cell r="Q215">
            <v>18.374541774357201</v>
          </cell>
          <cell r="R215">
            <v>18.4917935025993</v>
          </cell>
          <cell r="S215">
            <v>18.614183029925002</v>
          </cell>
          <cell r="T215">
            <v>18.741750663857399</v>
          </cell>
          <cell r="U215">
            <v>18.877779467933902</v>
          </cell>
          <cell r="V215">
            <v>19.021266576531101</v>
          </cell>
          <cell r="W215">
            <v>19.2806361923864</v>
          </cell>
          <cell r="X215">
            <v>19.5389261266814</v>
          </cell>
          <cell r="Y215">
            <v>19.795907380426598</v>
          </cell>
          <cell r="Z215">
            <v>20.042891754880401</v>
          </cell>
          <cell r="AA215">
            <v>20.282402753702701</v>
          </cell>
          <cell r="AB215">
            <v>20.521658829040401</v>
          </cell>
          <cell r="AC215">
            <v>20.753743718763101</v>
          </cell>
          <cell r="AD215">
            <v>20.978053123105099</v>
          </cell>
          <cell r="AE215">
            <v>21.197116516282598</v>
          </cell>
          <cell r="AF215">
            <v>21.416653454897499</v>
          </cell>
          <cell r="AG215">
            <v>21.617512590226799</v>
          </cell>
          <cell r="AH215">
            <v>21.807531787320698</v>
          </cell>
          <cell r="AI215">
            <v>21.9878388265466</v>
          </cell>
          <cell r="AJ215">
            <v>22.160532523557599</v>
          </cell>
          <cell r="AK215">
            <v>22.3220010295001</v>
          </cell>
          <cell r="AL215">
            <v>22.473457483815501</v>
          </cell>
          <cell r="AM215">
            <v>22.620555929531701</v>
          </cell>
          <cell r="AN215">
            <v>22.7639337897091</v>
          </cell>
          <cell r="AO215">
            <v>22.903941150714601</v>
          </cell>
          <cell r="AP215">
            <v>23.042537280766801</v>
          </cell>
        </row>
        <row r="216">
          <cell r="C216" t="str">
            <v>Midway</v>
          </cell>
          <cell r="D216" t="str">
            <v>Egremont</v>
          </cell>
          <cell r="E216" t="str">
            <v>Harker ENWL SGTs 1 2 3A 4 / Hutton GSP GROUP</v>
          </cell>
          <cell r="F216">
            <v>15</v>
          </cell>
          <cell r="G216">
            <v>0.42270000000000002</v>
          </cell>
          <cell r="H216">
            <v>15.422700000000001</v>
          </cell>
          <cell r="I216">
            <v>5.74</v>
          </cell>
          <cell r="J216">
            <v>6.6963029525302904</v>
          </cell>
          <cell r="K216">
            <v>6.8572132389281402</v>
          </cell>
          <cell r="L216">
            <v>6.9417340741858302</v>
          </cell>
          <cell r="M216">
            <v>7.0455667465615202</v>
          </cell>
          <cell r="N216">
            <v>7.1615951442179702</v>
          </cell>
          <cell r="O216">
            <v>7.2767562612432002</v>
          </cell>
          <cell r="P216">
            <v>7.39619478339268</v>
          </cell>
          <cell r="Q216">
            <v>7.5194440382374497</v>
          </cell>
          <cell r="R216">
            <v>7.6534346273162299</v>
          </cell>
          <cell r="S216">
            <v>7.7837646402771599</v>
          </cell>
          <cell r="T216">
            <v>7.9193021703344098</v>
          </cell>
          <cell r="U216">
            <v>8.0736421818373891</v>
          </cell>
          <cell r="V216">
            <v>8.2313070508864197</v>
          </cell>
          <cell r="W216">
            <v>8.3921457902756806</v>
          </cell>
          <cell r="X216">
            <v>8.5475631179453799</v>
          </cell>
          <cell r="Y216">
            <v>8.6937751175847993</v>
          </cell>
          <cell r="Z216">
            <v>8.8302409036251603</v>
          </cell>
          <cell r="AA216">
            <v>8.9754230808615407</v>
          </cell>
          <cell r="AB216">
            <v>9.1363003289400506</v>
          </cell>
          <cell r="AC216">
            <v>9.2911027013156602</v>
          </cell>
          <cell r="AD216">
            <v>9.4396535409749092</v>
          </cell>
          <cell r="AE216">
            <v>9.5828287295403491</v>
          </cell>
          <cell r="AF216">
            <v>9.72191547496484</v>
          </cell>
          <cell r="AG216">
            <v>9.8504400699880801</v>
          </cell>
          <cell r="AH216">
            <v>9.9710750990962698</v>
          </cell>
          <cell r="AI216">
            <v>10.083848260227899</v>
          </cell>
          <cell r="AJ216">
            <v>10.188763360855299</v>
          </cell>
          <cell r="AK216">
            <v>10.2848914439216</v>
          </cell>
          <cell r="AL216">
            <v>10.3742657377784</v>
          </cell>
          <cell r="AM216">
            <v>10.461251282266501</v>
          </cell>
          <cell r="AN216">
            <v>10.546374566677599</v>
          </cell>
          <cell r="AO216">
            <v>10.6293272082145</v>
          </cell>
          <cell r="AP216">
            <v>10.7109222947135</v>
          </cell>
        </row>
        <row r="217">
          <cell r="C217" t="str">
            <v>Milnrow</v>
          </cell>
          <cell r="D217" t="str">
            <v>Castleton</v>
          </cell>
          <cell r="E217" t="str">
            <v>Rochdale SGTs 2 3 4</v>
          </cell>
          <cell r="F217">
            <v>22.86</v>
          </cell>
          <cell r="G217">
            <v>0.1134</v>
          </cell>
          <cell r="H217">
            <v>22.973400000000002</v>
          </cell>
          <cell r="I217">
            <v>12.48</v>
          </cell>
          <cell r="J217">
            <v>12.7065297879196</v>
          </cell>
          <cell r="K217">
            <v>12.769961229596801</v>
          </cell>
          <cell r="L217">
            <v>12.849243742566699</v>
          </cell>
          <cell r="M217">
            <v>12.950424621994999</v>
          </cell>
          <cell r="N217">
            <v>13.0684070948141</v>
          </cell>
          <cell r="O217">
            <v>13.180921724183699</v>
          </cell>
          <cell r="P217">
            <v>13.3015884280029</v>
          </cell>
          <cell r="Q217">
            <v>13.427259930860499</v>
          </cell>
          <cell r="R217">
            <v>13.5702951406967</v>
          </cell>
          <cell r="S217">
            <v>13.7251689189633</v>
          </cell>
          <cell r="T217">
            <v>13.888008724199899</v>
          </cell>
          <cell r="U217">
            <v>14.065729794550601</v>
          </cell>
          <cell r="V217">
            <v>14.2668906346192</v>
          </cell>
          <cell r="W217">
            <v>14.4825158306279</v>
          </cell>
          <cell r="X217">
            <v>14.692433338045699</v>
          </cell>
          <cell r="Y217">
            <v>14.897838190623499</v>
          </cell>
          <cell r="Z217">
            <v>15.0911327354906</v>
          </cell>
          <cell r="AA217">
            <v>15.2750586082193</v>
          </cell>
          <cell r="AB217">
            <v>15.455835938312299</v>
          </cell>
          <cell r="AC217">
            <v>15.6273255245077</v>
          </cell>
          <cell r="AD217">
            <v>15.788989155124399</v>
          </cell>
          <cell r="AE217">
            <v>15.943501139296201</v>
          </cell>
          <cell r="AF217">
            <v>16.0958153687981</v>
          </cell>
          <cell r="AG217">
            <v>16.229678537984999</v>
          </cell>
          <cell r="AH217">
            <v>16.351802629256401</v>
          </cell>
          <cell r="AI217">
            <v>16.4632690561568</v>
          </cell>
          <cell r="AJ217">
            <v>16.565470040444701</v>
          </cell>
          <cell r="AK217">
            <v>16.6569554463955</v>
          </cell>
          <cell r="AL217">
            <v>16.741978997817402</v>
          </cell>
          <cell r="AM217">
            <v>16.821081886123999</v>
          </cell>
          <cell r="AN217">
            <v>16.8948065615558</v>
          </cell>
          <cell r="AO217">
            <v>16.963582496792199</v>
          </cell>
          <cell r="AP217">
            <v>17.0289465161304</v>
          </cell>
        </row>
        <row r="218">
          <cell r="C218" t="str">
            <v>Mintsfeet</v>
          </cell>
          <cell r="D218" t="str">
            <v>Kendal (Parkside Rd)</v>
          </cell>
          <cell r="E218" t="str">
            <v>Harker ENWL SGTs 1 2 3A 4 / Hutton GSP GROUP</v>
          </cell>
          <cell r="F218">
            <v>21</v>
          </cell>
          <cell r="G218">
            <v>5.7781799999999999</v>
          </cell>
          <cell r="H218">
            <v>26.778179999999999</v>
          </cell>
          <cell r="I218">
            <v>19.37</v>
          </cell>
          <cell r="J218">
            <v>20.639900824432299</v>
          </cell>
          <cell r="K218">
            <v>20.843230968919102</v>
          </cell>
          <cell r="L218">
            <v>20.9466010778415</v>
          </cell>
          <cell r="M218">
            <v>21.075196554279401</v>
          </cell>
          <cell r="N218">
            <v>21.234069537637598</v>
          </cell>
          <cell r="O218">
            <v>21.3651683391879</v>
          </cell>
          <cell r="P218">
            <v>21.495856983871601</v>
          </cell>
          <cell r="Q218">
            <v>21.617370765872099</v>
          </cell>
          <cell r="R218">
            <v>21.7480205930446</v>
          </cell>
          <cell r="S218">
            <v>21.883712793593901</v>
          </cell>
          <cell r="T218">
            <v>22.0157182290869</v>
          </cell>
          <cell r="U218">
            <v>22.147632586919698</v>
          </cell>
          <cell r="V218">
            <v>22.287472271733002</v>
          </cell>
          <cell r="W218">
            <v>22.417129049236401</v>
          </cell>
          <cell r="X218">
            <v>22.546386526812</v>
          </cell>
          <cell r="Y218">
            <v>22.678367306299801</v>
          </cell>
          <cell r="Z218">
            <v>22.811332358183599</v>
          </cell>
          <cell r="AA218">
            <v>22.945694072377101</v>
          </cell>
          <cell r="AB218">
            <v>23.082928124356101</v>
          </cell>
          <cell r="AC218">
            <v>23.222093269797401</v>
          </cell>
          <cell r="AD218">
            <v>23.361282543723998</v>
          </cell>
          <cell r="AE218">
            <v>23.502422998987601</v>
          </cell>
          <cell r="AF218">
            <v>23.647692801984899</v>
          </cell>
          <cell r="AG218">
            <v>23.791764074872901</v>
          </cell>
          <cell r="AH218">
            <v>23.936653426107199</v>
          </cell>
          <cell r="AI218">
            <v>24.082854737874101</v>
          </cell>
          <cell r="AJ218">
            <v>24.230488091662099</v>
          </cell>
          <cell r="AK218">
            <v>24.377719293737002</v>
          </cell>
          <cell r="AL218">
            <v>24.522300571068801</v>
          </cell>
          <cell r="AM218">
            <v>24.668286565992499</v>
          </cell>
          <cell r="AN218">
            <v>24.815698334677599</v>
          </cell>
          <cell r="AO218">
            <v>24.964819344655599</v>
          </cell>
          <cell r="AP218">
            <v>25.116015394007501</v>
          </cell>
        </row>
        <row r="219">
          <cell r="C219" t="str">
            <v>Monsall</v>
          </cell>
          <cell r="D219" t="str">
            <v>Stuart St</v>
          </cell>
          <cell r="E219" t="str">
            <v>Stalybridge GSP</v>
          </cell>
          <cell r="F219">
            <v>18</v>
          </cell>
          <cell r="G219">
            <v>0</v>
          </cell>
          <cell r="H219">
            <v>18</v>
          </cell>
          <cell r="I219">
            <v>3</v>
          </cell>
          <cell r="J219">
            <v>3.0275250290167399</v>
          </cell>
          <cell r="K219">
            <v>3.05632168462368</v>
          </cell>
          <cell r="L219">
            <v>3.0894797506601899</v>
          </cell>
          <cell r="M219">
            <v>3.12603788940095</v>
          </cell>
          <cell r="N219">
            <v>3.17036006899469</v>
          </cell>
          <cell r="O219">
            <v>3.2068012705288802</v>
          </cell>
          <cell r="P219">
            <v>3.2417286637667702</v>
          </cell>
          <cell r="Q219">
            <v>3.2744653466014801</v>
          </cell>
          <cell r="R219">
            <v>3.3074022276802899</v>
          </cell>
          <cell r="S219">
            <v>3.3389729454661601</v>
          </cell>
          <cell r="T219">
            <v>3.3689924543899701</v>
          </cell>
          <cell r="U219">
            <v>3.39747809936916</v>
          </cell>
          <cell r="V219">
            <v>3.4247871301628501</v>
          </cell>
          <cell r="W219">
            <v>3.4519309557194902</v>
          </cell>
          <cell r="X219">
            <v>3.4798492133338699</v>
          </cell>
          <cell r="Y219">
            <v>3.50852958490968</v>
          </cell>
          <cell r="Z219">
            <v>3.5379597810982299</v>
          </cell>
          <cell r="AA219">
            <v>3.5681540841168999</v>
          </cell>
          <cell r="AB219">
            <v>3.5991324002863099</v>
          </cell>
          <cell r="AC219">
            <v>3.63087515716196</v>
          </cell>
          <cell r="AD219">
            <v>3.6633593464248602</v>
          </cell>
          <cell r="AE219">
            <v>3.6966081823178998</v>
          </cell>
          <cell r="AF219">
            <v>3.7306456613775798</v>
          </cell>
          <cell r="AG219">
            <v>3.7653796915186901</v>
          </cell>
          <cell r="AH219">
            <v>3.8008417303709199</v>
          </cell>
          <cell r="AI219">
            <v>3.8370418896188698</v>
          </cell>
          <cell r="AJ219">
            <v>3.8739729124303102</v>
          </cell>
          <cell r="AK219">
            <v>3.9116417163460002</v>
          </cell>
          <cell r="AL219">
            <v>3.9500762339564099</v>
          </cell>
          <cell r="AM219">
            <v>3.98926598342655</v>
          </cell>
          <cell r="AN219">
            <v>4.0292126197952296</v>
          </cell>
          <cell r="AO219">
            <v>4.0699235514689196</v>
          </cell>
          <cell r="AP219">
            <v>4.1114037628665203</v>
          </cell>
        </row>
        <row r="220">
          <cell r="C220" t="str">
            <v>Monton</v>
          </cell>
          <cell r="D220" t="str">
            <v>Barton</v>
          </cell>
          <cell r="E220" t="str">
            <v>Carrington ENWL SGTs 1B 2B 4 7</v>
          </cell>
          <cell r="F220">
            <v>17.5</v>
          </cell>
          <cell r="G220">
            <v>0</v>
          </cell>
          <cell r="H220">
            <v>17.5</v>
          </cell>
          <cell r="I220">
            <v>10.88</v>
          </cell>
          <cell r="J220">
            <v>11.0587487067148</v>
          </cell>
          <cell r="K220">
            <v>11.160420766569001</v>
          </cell>
          <cell r="L220">
            <v>11.2827410825517</v>
          </cell>
          <cell r="M220">
            <v>11.4234625444667</v>
          </cell>
          <cell r="N220">
            <v>11.5753671730919</v>
          </cell>
          <cell r="O220">
            <v>11.7242329147926</v>
          </cell>
          <cell r="P220">
            <v>11.883087183703999</v>
          </cell>
          <cell r="Q220">
            <v>12.051397776657099</v>
          </cell>
          <cell r="R220">
            <v>12.2425898129123</v>
          </cell>
          <cell r="S220">
            <v>12.449294089323599</v>
          </cell>
          <cell r="T220">
            <v>12.6687605336035</v>
          </cell>
          <cell r="U220">
            <v>12.9101152061377</v>
          </cell>
          <cell r="V220">
            <v>13.179877596971799</v>
          </cell>
          <cell r="W220">
            <v>13.4610195148909</v>
          </cell>
          <cell r="X220">
            <v>13.738021888358601</v>
          </cell>
          <cell r="Y220">
            <v>14.0097978371431</v>
          </cell>
          <cell r="Z220">
            <v>14.2688886232326</v>
          </cell>
          <cell r="AA220">
            <v>14.5166803487593</v>
          </cell>
          <cell r="AB220">
            <v>14.761696014103</v>
          </cell>
          <cell r="AC220">
            <v>15.018413036508401</v>
          </cell>
          <cell r="AD220">
            <v>15.2914597243547</v>
          </cell>
          <cell r="AE220">
            <v>15.5622214140884</v>
          </cell>
          <cell r="AF220">
            <v>15.834668648866099</v>
          </cell>
          <cell r="AG220">
            <v>16.0882736071468</v>
          </cell>
          <cell r="AH220">
            <v>16.331268230458299</v>
          </cell>
          <cell r="AI220">
            <v>16.565227099474001</v>
          </cell>
          <cell r="AJ220">
            <v>16.79157526318</v>
          </cell>
          <cell r="AK220">
            <v>17.008544334242</v>
          </cell>
          <cell r="AL220">
            <v>17.220733586156499</v>
          </cell>
          <cell r="AM220">
            <v>17.429126243821901</v>
          </cell>
          <cell r="AN220">
            <v>17.634259853681801</v>
          </cell>
          <cell r="AO220">
            <v>17.836974385604702</v>
          </cell>
          <cell r="AP220">
            <v>18.039014304063699</v>
          </cell>
        </row>
        <row r="221">
          <cell r="C221" t="str">
            <v>Moorside</v>
          </cell>
          <cell r="D221" t="str">
            <v>Ribble</v>
          </cell>
          <cell r="E221" t="str">
            <v>Penwortham East GSP / Rochdale SGT 1 GROUP</v>
          </cell>
          <cell r="F221">
            <v>17.5</v>
          </cell>
          <cell r="G221">
            <v>6.0432E-2</v>
          </cell>
          <cell r="H221">
            <v>17.560431999999999</v>
          </cell>
          <cell r="I221">
            <v>7.7</v>
          </cell>
          <cell r="J221">
            <v>7.9356939755048401</v>
          </cell>
          <cell r="K221">
            <v>7.9778038708632497</v>
          </cell>
          <cell r="L221">
            <v>8.01469054848382</v>
          </cell>
          <cell r="M221">
            <v>8.0675943717006007</v>
          </cell>
          <cell r="N221">
            <v>8.1309500744744891</v>
          </cell>
          <cell r="O221">
            <v>8.1939939975450091</v>
          </cell>
          <cell r="P221">
            <v>8.2828920753905795</v>
          </cell>
          <cell r="Q221">
            <v>8.3853339665333095</v>
          </cell>
          <cell r="R221">
            <v>8.5001159633793701</v>
          </cell>
          <cell r="S221">
            <v>8.6081472178390008</v>
          </cell>
          <cell r="T221">
            <v>8.7222423505016806</v>
          </cell>
          <cell r="U221">
            <v>8.8594044411336199</v>
          </cell>
          <cell r="V221">
            <v>9.0010559643861399</v>
          </cell>
          <cell r="W221">
            <v>9.1467130374674905</v>
          </cell>
          <cell r="X221">
            <v>9.2865261228521696</v>
          </cell>
          <cell r="Y221">
            <v>9.4168100583305101</v>
          </cell>
          <cell r="Z221">
            <v>9.5369823603753208</v>
          </cell>
          <cell r="AA221">
            <v>9.6478809776879206</v>
          </cell>
          <cell r="AB221">
            <v>9.7527228594062905</v>
          </cell>
          <cell r="AC221">
            <v>9.8487048047420203</v>
          </cell>
          <cell r="AD221">
            <v>9.9360926614280807</v>
          </cell>
          <cell r="AE221">
            <v>10.016737169652099</v>
          </cell>
          <cell r="AF221">
            <v>10.0922857577633</v>
          </cell>
          <cell r="AG221">
            <v>10.156467049540099</v>
          </cell>
          <cell r="AH221">
            <v>10.212559146160901</v>
          </cell>
          <cell r="AI221">
            <v>10.261209043434199</v>
          </cell>
          <cell r="AJ221">
            <v>10.302444498382</v>
          </cell>
          <cell r="AK221">
            <v>10.334070138447199</v>
          </cell>
          <cell r="AL221">
            <v>10.3536967652954</v>
          </cell>
          <cell r="AM221">
            <v>10.371008809960401</v>
          </cell>
          <cell r="AN221">
            <v>10.386701881395499</v>
          </cell>
          <cell r="AO221">
            <v>10.4009523130978</v>
          </cell>
          <cell r="AP221">
            <v>10.414455117770901</v>
          </cell>
        </row>
        <row r="222">
          <cell r="C222" t="str">
            <v>Morton Park &amp; Pirelli</v>
          </cell>
          <cell r="D222" t="str">
            <v>Carlisle</v>
          </cell>
          <cell r="E222" t="str">
            <v>Harker ENWL SGTs 1 2 3A 4 / Hutton GSP GROUP</v>
          </cell>
          <cell r="F222">
            <v>28.2</v>
          </cell>
          <cell r="G222">
            <v>1.8061199999999999</v>
          </cell>
          <cell r="H222">
            <v>30.006119999999999</v>
          </cell>
          <cell r="I222">
            <v>18.850000000000001</v>
          </cell>
          <cell r="J222">
            <v>18.923114010610998</v>
          </cell>
          <cell r="K222">
            <v>19.0203825558952</v>
          </cell>
          <cell r="L222">
            <v>19.158318817949301</v>
          </cell>
          <cell r="M222">
            <v>19.3267794852398</v>
          </cell>
          <cell r="N222">
            <v>19.523826219146098</v>
          </cell>
          <cell r="O222">
            <v>19.710056108256602</v>
          </cell>
          <cell r="P222">
            <v>19.911184998002302</v>
          </cell>
          <cell r="Q222">
            <v>20.115642543485201</v>
          </cell>
          <cell r="R222">
            <v>20.345518006635299</v>
          </cell>
          <cell r="S222">
            <v>20.591008181590102</v>
          </cell>
          <cell r="T222">
            <v>20.853781351009399</v>
          </cell>
          <cell r="U222">
            <v>21.143032482601299</v>
          </cell>
          <cell r="V222">
            <v>21.462828001636701</v>
          </cell>
          <cell r="W222">
            <v>21.797211049429698</v>
          </cell>
          <cell r="X222">
            <v>22.126275983702399</v>
          </cell>
          <cell r="Y222">
            <v>22.4455414598673</v>
          </cell>
          <cell r="Z222">
            <v>22.750827908525402</v>
          </cell>
          <cell r="AA222">
            <v>23.041344975799099</v>
          </cell>
          <cell r="AB222">
            <v>23.3281796138385</v>
          </cell>
          <cell r="AC222">
            <v>23.603643438349199</v>
          </cell>
          <cell r="AD222">
            <v>23.865998797291802</v>
          </cell>
          <cell r="AE222">
            <v>24.134546091614499</v>
          </cell>
          <cell r="AF222">
            <v>24.410287796829198</v>
          </cell>
          <cell r="AG222">
            <v>24.658323210117601</v>
          </cell>
          <cell r="AH222">
            <v>24.889111300856801</v>
          </cell>
          <cell r="AI222">
            <v>25.104921521944199</v>
          </cell>
          <cell r="AJ222">
            <v>25.307472799033899</v>
          </cell>
          <cell r="AK222">
            <v>25.494498956929601</v>
          </cell>
          <cell r="AL222">
            <v>25.672641654091102</v>
          </cell>
          <cell r="AM222">
            <v>25.842497633087198</v>
          </cell>
          <cell r="AN222">
            <v>26.004940412911601</v>
          </cell>
          <cell r="AO222">
            <v>26.161531723875299</v>
          </cell>
          <cell r="AP222">
            <v>26.3140545538716</v>
          </cell>
        </row>
        <row r="223">
          <cell r="C223" t="str">
            <v>Mosley Rd</v>
          </cell>
          <cell r="D223" t="str">
            <v>Stretford</v>
          </cell>
          <cell r="E223" t="str">
            <v>South Manchester GSP</v>
          </cell>
          <cell r="F223">
            <v>17.5</v>
          </cell>
          <cell r="G223">
            <v>0</v>
          </cell>
          <cell r="H223">
            <v>17.5</v>
          </cell>
          <cell r="I223">
            <v>14.31</v>
          </cell>
          <cell r="J223">
            <v>14.990040231820601</v>
          </cell>
          <cell r="K223">
            <v>15.1368503761468</v>
          </cell>
          <cell r="L223">
            <v>15.2356363804738</v>
          </cell>
          <cell r="M223">
            <v>15.3428936475556</v>
          </cell>
          <cell r="N223">
            <v>15.476762524059501</v>
          </cell>
          <cell r="O223">
            <v>15.5822445878874</v>
          </cell>
          <cell r="P223">
            <v>15.6812600423667</v>
          </cell>
          <cell r="Q223">
            <v>15.7710242498352</v>
          </cell>
          <cell r="R223">
            <v>15.862226628097099</v>
          </cell>
          <cell r="S223">
            <v>15.948238958921101</v>
          </cell>
          <cell r="T223">
            <v>16.028373242476999</v>
          </cell>
          <cell r="U223">
            <v>16.102821211495598</v>
          </cell>
          <cell r="V223">
            <v>16.1734840143633</v>
          </cell>
          <cell r="W223">
            <v>16.232325876780099</v>
          </cell>
          <cell r="X223">
            <v>16.2928769444765</v>
          </cell>
          <cell r="Y223">
            <v>16.354994171752001</v>
          </cell>
          <cell r="Z223">
            <v>16.418561831739702</v>
          </cell>
          <cell r="AA223">
            <v>16.4835527158031</v>
          </cell>
          <cell r="AB223">
            <v>16.549985637572298</v>
          </cell>
          <cell r="AC223">
            <v>16.617795069914699</v>
          </cell>
          <cell r="AD223">
            <v>16.686967208153799</v>
          </cell>
          <cell r="AE223">
            <v>16.757491072663001</v>
          </cell>
          <cell r="AF223">
            <v>16.829349472713201</v>
          </cell>
          <cell r="AG223">
            <v>16.902682638972902</v>
          </cell>
          <cell r="AH223">
            <v>16.977448636481501</v>
          </cell>
          <cell r="AI223">
            <v>17.053609056581699</v>
          </cell>
          <cell r="AJ223">
            <v>17.1311201210181</v>
          </cell>
          <cell r="AK223">
            <v>17.2099459055746</v>
          </cell>
          <cell r="AL223">
            <v>17.290049614476999</v>
          </cell>
          <cell r="AM223">
            <v>17.467414300758101</v>
          </cell>
          <cell r="AN223">
            <v>17.697632737680198</v>
          </cell>
          <cell r="AO223">
            <v>17.934766896395601</v>
          </cell>
          <cell r="AP223">
            <v>18.178750387096098</v>
          </cell>
        </row>
        <row r="224">
          <cell r="C224" t="str">
            <v>Moss Lane</v>
          </cell>
          <cell r="D224" t="str">
            <v>N/A</v>
          </cell>
          <cell r="E224" t="str">
            <v>Kearsley Local 33 GSP</v>
          </cell>
          <cell r="F224">
            <v>22.863</v>
          </cell>
          <cell r="G224">
            <v>0</v>
          </cell>
          <cell r="H224">
            <v>22.863</v>
          </cell>
          <cell r="I224">
            <v>20.56</v>
          </cell>
          <cell r="J224">
            <v>21.8601630314209</v>
          </cell>
          <cell r="K224">
            <v>22.104834225644002</v>
          </cell>
          <cell r="L224">
            <v>22.291165518108102</v>
          </cell>
          <cell r="M224">
            <v>22.523389480719299</v>
          </cell>
          <cell r="N224">
            <v>22.781711927007201</v>
          </cell>
          <cell r="O224">
            <v>23.028151658709199</v>
          </cell>
          <cell r="P224">
            <v>23.288933829542501</v>
          </cell>
          <cell r="Q224">
            <v>23.5554845454398</v>
          </cell>
          <cell r="R224">
            <v>23.8451057117957</v>
          </cell>
          <cell r="S224">
            <v>24.152282256469501</v>
          </cell>
          <cell r="T224">
            <v>24.470043515683699</v>
          </cell>
          <cell r="U224">
            <v>24.812535138343801</v>
          </cell>
          <cell r="V224">
            <v>25.195615874270899</v>
          </cell>
          <cell r="W224">
            <v>25.613979356463599</v>
          </cell>
          <cell r="X224">
            <v>26.0166384104675</v>
          </cell>
          <cell r="Y224">
            <v>26.407775058503599</v>
          </cell>
          <cell r="Z224">
            <v>26.772876537445999</v>
          </cell>
          <cell r="AA224">
            <v>27.1133086478984</v>
          </cell>
          <cell r="AB224">
            <v>27.441656777782399</v>
          </cell>
          <cell r="AC224">
            <v>27.746852166643301</v>
          </cell>
          <cell r="AD224">
            <v>28.028938754556702</v>
          </cell>
          <cell r="AE224">
            <v>28.296171890480501</v>
          </cell>
          <cell r="AF224">
            <v>28.552575831328198</v>
          </cell>
          <cell r="AG224">
            <v>28.9448765350024</v>
          </cell>
          <cell r="AH224">
            <v>29.424748201091798</v>
          </cell>
          <cell r="AI224">
            <v>29.901791333714201</v>
          </cell>
          <cell r="AJ224">
            <v>30.3783039510237</v>
          </cell>
          <cell r="AK224">
            <v>30.8472292446504</v>
          </cell>
          <cell r="AL224">
            <v>31.307272337438899</v>
          </cell>
          <cell r="AM224">
            <v>31.770126846855401</v>
          </cell>
          <cell r="AN224">
            <v>32.236328613508199</v>
          </cell>
          <cell r="AO224">
            <v>32.705526696704197</v>
          </cell>
          <cell r="AP224">
            <v>33.180509051234203</v>
          </cell>
        </row>
        <row r="225">
          <cell r="C225" t="str">
            <v>Moss Nook Primary</v>
          </cell>
          <cell r="D225" t="str">
            <v>Moss Nook Primary</v>
          </cell>
          <cell r="E225" t="str">
            <v>South Manchester GSP</v>
          </cell>
          <cell r="F225">
            <v>32</v>
          </cell>
          <cell r="G225">
            <v>6.7095000000000002</v>
          </cell>
          <cell r="H225">
            <v>38.709499999999998</v>
          </cell>
          <cell r="I225">
            <v>11.99</v>
          </cell>
          <cell r="J225">
            <v>14.032583818434601</v>
          </cell>
          <cell r="K225">
            <v>14.2144568450754</v>
          </cell>
          <cell r="L225">
            <v>14.2165505445973</v>
          </cell>
          <cell r="M225">
            <v>14.242559655941101</v>
          </cell>
          <cell r="N225">
            <v>14.2942913113208</v>
          </cell>
          <cell r="O225">
            <v>14.3322193285341</v>
          </cell>
          <cell r="P225">
            <v>14.376667415701601</v>
          </cell>
          <cell r="Q225">
            <v>14.424153136369499</v>
          </cell>
          <cell r="R225">
            <v>14.4860019050438</v>
          </cell>
          <cell r="S225">
            <v>14.558033295267499</v>
          </cell>
          <cell r="T225">
            <v>14.6334256927422</v>
          </cell>
          <cell r="U225">
            <v>14.720586794945101</v>
          </cell>
          <cell r="V225">
            <v>14.8276945145486</v>
          </cell>
          <cell r="W225">
            <v>14.9440758547837</v>
          </cell>
          <cell r="X225">
            <v>15.057426634285999</v>
          </cell>
          <cell r="Y225">
            <v>15.1658091150735</v>
          </cell>
          <cell r="Z225">
            <v>15.264469976507399</v>
          </cell>
          <cell r="AA225">
            <v>15.3540545435207</v>
          </cell>
          <cell r="AB225">
            <v>15.440109939716001</v>
          </cell>
          <cell r="AC225">
            <v>15.518226094084801</v>
          </cell>
          <cell r="AD225">
            <v>15.587031490782699</v>
          </cell>
          <cell r="AE225">
            <v>15.650378143419699</v>
          </cell>
          <cell r="AF225">
            <v>15.7102708710716</v>
          </cell>
          <cell r="AG225">
            <v>15.756132169351201</v>
          </cell>
          <cell r="AH225">
            <v>15.7934262622117</v>
          </cell>
          <cell r="AI225">
            <v>15.822806398891</v>
          </cell>
          <cell r="AJ225">
            <v>15.8456860008811</v>
          </cell>
          <cell r="AK225">
            <v>15.8611432841883</v>
          </cell>
          <cell r="AL225">
            <v>15.873311780615801</v>
          </cell>
          <cell r="AM225">
            <v>15.8815595193373</v>
          </cell>
          <cell r="AN225">
            <v>15.8862912610221</v>
          </cell>
          <cell r="AO225">
            <v>15.887564799999801</v>
          </cell>
          <cell r="AP225">
            <v>15.886828430714599</v>
          </cell>
        </row>
        <row r="226">
          <cell r="C226" t="str">
            <v>Moss Side (Leyland) &amp; Seven Stars</v>
          </cell>
          <cell r="D226" t="str">
            <v>Leyland</v>
          </cell>
          <cell r="E226" t="str">
            <v>Penwortham West GSP / Stanah GSP GROUP</v>
          </cell>
          <cell r="F226">
            <v>21.15</v>
          </cell>
          <cell r="G226">
            <v>0.63</v>
          </cell>
          <cell r="H226">
            <v>21.78</v>
          </cell>
          <cell r="I226">
            <v>18.23</v>
          </cell>
          <cell r="J226">
            <v>18.511782513941402</v>
          </cell>
          <cell r="K226">
            <v>18.634618707330699</v>
          </cell>
          <cell r="L226">
            <v>18.779679847354</v>
          </cell>
          <cell r="M226">
            <v>18.957012184036302</v>
          </cell>
          <cell r="N226">
            <v>19.167082630291901</v>
          </cell>
          <cell r="O226">
            <v>19.355637773194999</v>
          </cell>
          <cell r="P226">
            <v>19.551663340590999</v>
          </cell>
          <cell r="Q226">
            <v>19.746434450547</v>
          </cell>
          <cell r="R226">
            <v>19.957891047092801</v>
          </cell>
          <cell r="S226">
            <v>20.181447137081999</v>
          </cell>
          <cell r="T226">
            <v>20.409035737822698</v>
          </cell>
          <cell r="U226">
            <v>20.651387970066601</v>
          </cell>
          <cell r="V226">
            <v>20.916247902194499</v>
          </cell>
          <cell r="W226">
            <v>21.214638460962099</v>
          </cell>
          <cell r="X226">
            <v>21.5138871262564</v>
          </cell>
          <cell r="Y226">
            <v>21.806854475056301</v>
          </cell>
          <cell r="Z226">
            <v>22.088858291447298</v>
          </cell>
          <cell r="AA226">
            <v>22.359308801217601</v>
          </cell>
          <cell r="AB226">
            <v>22.627255730773001</v>
          </cell>
          <cell r="AC226">
            <v>22.8855386518558</v>
          </cell>
          <cell r="AD226">
            <v>23.133949762498698</v>
          </cell>
          <cell r="AE226">
            <v>23.3780064432462</v>
          </cell>
          <cell r="AF226">
            <v>23.6227846332316</v>
          </cell>
          <cell r="AG226">
            <v>23.874709858068201</v>
          </cell>
          <cell r="AH226">
            <v>24.1224669171268</v>
          </cell>
          <cell r="AI226">
            <v>24.367167310866002</v>
          </cell>
          <cell r="AJ226">
            <v>24.609580248265502</v>
          </cell>
          <cell r="AK226">
            <v>24.845801803727198</v>
          </cell>
          <cell r="AL226">
            <v>25.0738397226019</v>
          </cell>
          <cell r="AM226">
            <v>25.301884827669099</v>
          </cell>
          <cell r="AN226">
            <v>25.530477162542301</v>
          </cell>
          <cell r="AO226">
            <v>25.7601540168043</v>
          </cell>
          <cell r="AP226">
            <v>25.992164043011702</v>
          </cell>
        </row>
        <row r="227">
          <cell r="C227" t="str">
            <v>Moss Side (Longsight)</v>
          </cell>
          <cell r="D227" t="str">
            <v>Longsight</v>
          </cell>
          <cell r="E227" t="str">
            <v>Bredbury GSP</v>
          </cell>
          <cell r="F227">
            <v>20.5</v>
          </cell>
          <cell r="G227">
            <v>0</v>
          </cell>
          <cell r="H227">
            <v>20.5</v>
          </cell>
          <cell r="I227">
            <v>18.510000000000002</v>
          </cell>
          <cell r="J227">
            <v>19.572230269703098</v>
          </cell>
          <cell r="K227">
            <v>19.842816185851699</v>
          </cell>
          <cell r="L227">
            <v>20.061763451287401</v>
          </cell>
          <cell r="M227">
            <v>20.305428231521901</v>
          </cell>
          <cell r="N227">
            <v>20.584745517941599</v>
          </cell>
          <cell r="O227">
            <v>20.836598331381701</v>
          </cell>
          <cell r="P227">
            <v>21.094069456203499</v>
          </cell>
          <cell r="Q227">
            <v>21.355629068070201</v>
          </cell>
          <cell r="R227">
            <v>21.626362627318102</v>
          </cell>
          <cell r="S227">
            <v>21.903503060997298</v>
          </cell>
          <cell r="T227">
            <v>22.181407064524802</v>
          </cell>
          <cell r="U227">
            <v>22.467859343945701</v>
          </cell>
          <cell r="V227">
            <v>22.767465580286899</v>
          </cell>
          <cell r="W227">
            <v>23.077017487951998</v>
          </cell>
          <cell r="X227">
            <v>23.388454814607599</v>
          </cell>
          <cell r="Y227">
            <v>23.6983398581058</v>
          </cell>
          <cell r="Z227">
            <v>24.000755811107499</v>
          </cell>
          <cell r="AA227">
            <v>24.296397765094401</v>
          </cell>
          <cell r="AB227">
            <v>24.592395594219902</v>
          </cell>
          <cell r="AC227">
            <v>24.8817464138349</v>
          </cell>
          <cell r="AD227">
            <v>25.162152452187701</v>
          </cell>
          <cell r="AE227">
            <v>25.438491280272999</v>
          </cell>
          <cell r="AF227">
            <v>25.713266375409599</v>
          </cell>
          <cell r="AG227">
            <v>25.964205749949301</v>
          </cell>
          <cell r="AH227">
            <v>26.200540860679599</v>
          </cell>
          <cell r="AI227">
            <v>26.423466853438001</v>
          </cell>
          <cell r="AJ227">
            <v>26.633987332978499</v>
          </cell>
          <cell r="AK227">
            <v>26.833890730646299</v>
          </cell>
          <cell r="AL227">
            <v>27.0341381629861</v>
          </cell>
          <cell r="AM227">
            <v>27.228049202724002</v>
          </cell>
          <cell r="AN227">
            <v>27.416191420919802</v>
          </cell>
          <cell r="AO227">
            <v>27.598403749163001</v>
          </cell>
          <cell r="AP227">
            <v>27.777209759506601</v>
          </cell>
        </row>
        <row r="228">
          <cell r="C228" t="str">
            <v>Mossley</v>
          </cell>
          <cell r="D228" t="str">
            <v>Hartshead-Heyrod</v>
          </cell>
          <cell r="E228" t="str">
            <v>Stalybridge GSP</v>
          </cell>
          <cell r="F228">
            <v>22.863</v>
          </cell>
          <cell r="G228">
            <v>2.7757800000000001</v>
          </cell>
          <cell r="H228">
            <v>25.638780000000001</v>
          </cell>
          <cell r="I228">
            <v>13.19</v>
          </cell>
          <cell r="J228">
            <v>13.1774184603186</v>
          </cell>
          <cell r="K228">
            <v>13.1860567917228</v>
          </cell>
          <cell r="L228">
            <v>13.2379214163144</v>
          </cell>
          <cell r="M228">
            <v>13.3143805877648</v>
          </cell>
          <cell r="N228">
            <v>13.4051540145072</v>
          </cell>
          <cell r="O228">
            <v>13.495411796739599</v>
          </cell>
          <cell r="P228">
            <v>13.600091465374099</v>
          </cell>
          <cell r="Q228">
            <v>13.713521289094301</v>
          </cell>
          <cell r="R228">
            <v>13.847889536893399</v>
          </cell>
          <cell r="S228">
            <v>14.000721360433101</v>
          </cell>
          <cell r="T228">
            <v>14.1650456174516</v>
          </cell>
          <cell r="U228">
            <v>14.3498718313437</v>
          </cell>
          <cell r="V228">
            <v>14.5653968248595</v>
          </cell>
          <cell r="W228">
            <v>14.8030573609509</v>
          </cell>
          <cell r="X228">
            <v>15.033476278436799</v>
          </cell>
          <cell r="Y228">
            <v>15.259954573879901</v>
          </cell>
          <cell r="Z228">
            <v>15.474102198493201</v>
          </cell>
          <cell r="AA228">
            <v>15.6766895798881</v>
          </cell>
          <cell r="AB228">
            <v>15.8759379527408</v>
          </cell>
          <cell r="AC228">
            <v>16.064008548722299</v>
          </cell>
          <cell r="AD228">
            <v>16.240734022249899</v>
          </cell>
          <cell r="AE228">
            <v>16.408811833869802</v>
          </cell>
          <cell r="AF228">
            <v>16.5737553199552</v>
          </cell>
          <cell r="AG228">
            <v>16.712435715370301</v>
          </cell>
          <cell r="AH228">
            <v>16.834281125923098</v>
          </cell>
          <cell r="AI228">
            <v>16.940572636643999</v>
          </cell>
          <cell r="AJ228">
            <v>17.0334771925301</v>
          </cell>
          <cell r="AK228">
            <v>17.110745308667301</v>
          </cell>
          <cell r="AL228">
            <v>17.177478637381</v>
          </cell>
          <cell r="AM228">
            <v>17.235630032276099</v>
          </cell>
          <cell r="AN228">
            <v>17.285933131966502</v>
          </cell>
          <cell r="AO228">
            <v>17.328632140994799</v>
          </cell>
          <cell r="AP228">
            <v>17.366266181128498</v>
          </cell>
        </row>
        <row r="229">
          <cell r="C229" t="str">
            <v>Mount St</v>
          </cell>
          <cell r="D229" t="str">
            <v>Barton</v>
          </cell>
          <cell r="E229" t="str">
            <v>Carrington ENWL SGTs 1B 2B 4 7</v>
          </cell>
          <cell r="F229">
            <v>20.5</v>
          </cell>
          <cell r="G229">
            <v>0</v>
          </cell>
          <cell r="H229">
            <v>20.5</v>
          </cell>
          <cell r="I229">
            <v>12.36</v>
          </cell>
          <cell r="J229">
            <v>14.4389631737507</v>
          </cell>
          <cell r="K229">
            <v>14.7431482621657</v>
          </cell>
          <cell r="L229">
            <v>14.8731507464466</v>
          </cell>
          <cell r="M229">
            <v>15.030022034284199</v>
          </cell>
          <cell r="N229">
            <v>15.205027231815601</v>
          </cell>
          <cell r="O229">
            <v>15.3771523813601</v>
          </cell>
          <cell r="P229">
            <v>15.559938029614701</v>
          </cell>
          <cell r="Q229">
            <v>15.753015949183901</v>
          </cell>
          <cell r="R229">
            <v>15.982469612728201</v>
          </cell>
          <cell r="S229">
            <v>16.2327849522561</v>
          </cell>
          <cell r="T229">
            <v>16.501360080876999</v>
          </cell>
          <cell r="U229">
            <v>16.8003979444339</v>
          </cell>
          <cell r="V229">
            <v>17.1367717726169</v>
          </cell>
          <cell r="W229">
            <v>17.4905135707574</v>
          </cell>
          <cell r="X229">
            <v>17.846614579687198</v>
          </cell>
          <cell r="Y229">
            <v>18.1981942440419</v>
          </cell>
          <cell r="Z229">
            <v>18.536785038880598</v>
          </cell>
          <cell r="AA229">
            <v>18.863981864731699</v>
          </cell>
          <cell r="AB229">
            <v>19.189630065725101</v>
          </cell>
          <cell r="AC229">
            <v>19.5056595522402</v>
          </cell>
          <cell r="AD229">
            <v>19.8114077848352</v>
          </cell>
          <cell r="AE229">
            <v>20.113723435662699</v>
          </cell>
          <cell r="AF229">
            <v>20.415326959035301</v>
          </cell>
          <cell r="AG229">
            <v>20.691921346198701</v>
          </cell>
          <cell r="AH229">
            <v>20.953774069697001</v>
          </cell>
          <cell r="AI229">
            <v>21.202981192520699</v>
          </cell>
          <cell r="AJ229">
            <v>21.441280013346301</v>
          </cell>
          <cell r="AK229">
            <v>21.669475353132899</v>
          </cell>
          <cell r="AL229">
            <v>21.900142162936898</v>
          </cell>
          <cell r="AM229">
            <v>22.125333887341998</v>
          </cell>
          <cell r="AN229">
            <v>22.3457508821038</v>
          </cell>
          <cell r="AO229">
            <v>22.562727723203199</v>
          </cell>
          <cell r="AP229">
            <v>22.778172374530001</v>
          </cell>
        </row>
        <row r="230">
          <cell r="C230" t="str">
            <v>Musgrave Rd</v>
          </cell>
          <cell r="D230" t="str">
            <v>Bolton</v>
          </cell>
          <cell r="E230" t="str">
            <v>Kearsley 132 GSP</v>
          </cell>
          <cell r="F230">
            <v>21.88</v>
          </cell>
          <cell r="G230">
            <v>0</v>
          </cell>
          <cell r="H230">
            <v>21.88</v>
          </cell>
          <cell r="I230">
            <v>13.02</v>
          </cell>
          <cell r="J230">
            <v>13.347223621227499</v>
          </cell>
          <cell r="K230">
            <v>13.424745907985599</v>
          </cell>
          <cell r="L230">
            <v>13.512617350079701</v>
          </cell>
          <cell r="M230">
            <v>13.625269415976399</v>
          </cell>
          <cell r="N230">
            <v>13.7534455348311</v>
          </cell>
          <cell r="O230">
            <v>13.876929816793499</v>
          </cell>
          <cell r="P230">
            <v>14.013419725724701</v>
          </cell>
          <cell r="Q230">
            <v>14.1547280837217</v>
          </cell>
          <cell r="R230">
            <v>14.312375032888401</v>
          </cell>
          <cell r="S230">
            <v>14.4853584309885</v>
          </cell>
          <cell r="T230">
            <v>14.665272224585999</v>
          </cell>
          <cell r="U230">
            <v>14.8641180373222</v>
          </cell>
          <cell r="V230">
            <v>15.0890875344377</v>
          </cell>
          <cell r="W230">
            <v>15.340194505856299</v>
          </cell>
          <cell r="X230">
            <v>15.5843132259863</v>
          </cell>
          <cell r="Y230">
            <v>15.8216653143605</v>
          </cell>
          <cell r="Z230">
            <v>16.047803551170599</v>
          </cell>
          <cell r="AA230">
            <v>16.259793643795501</v>
          </cell>
          <cell r="AB230">
            <v>16.4686658922483</v>
          </cell>
          <cell r="AC230">
            <v>16.666237810543699</v>
          </cell>
          <cell r="AD230">
            <v>16.849157091334401</v>
          </cell>
          <cell r="AE230">
            <v>17.023422106807001</v>
          </cell>
          <cell r="AF230">
            <v>17.226397324828099</v>
          </cell>
          <cell r="AG230">
            <v>17.410386892145599</v>
          </cell>
          <cell r="AH230">
            <v>17.580366078889799</v>
          </cell>
          <cell r="AI230">
            <v>17.7371407174418</v>
          </cell>
          <cell r="AJ230">
            <v>17.8834535021922</v>
          </cell>
          <cell r="AK230">
            <v>18.0142826871026</v>
          </cell>
          <cell r="AL230">
            <v>18.129293337367098</v>
          </cell>
          <cell r="AM230">
            <v>18.237646804999699</v>
          </cell>
          <cell r="AN230">
            <v>18.340092476852998</v>
          </cell>
          <cell r="AO230">
            <v>18.436204060413701</v>
          </cell>
          <cell r="AP230">
            <v>18.528828167062699</v>
          </cell>
        </row>
        <row r="231">
          <cell r="C231" t="str">
            <v>Nelson</v>
          </cell>
          <cell r="D231" t="str">
            <v>Nelson</v>
          </cell>
          <cell r="E231" t="str">
            <v>Padiham GSP</v>
          </cell>
          <cell r="F231">
            <v>22.86</v>
          </cell>
          <cell r="G231">
            <v>0</v>
          </cell>
          <cell r="H231">
            <v>22.86</v>
          </cell>
          <cell r="I231">
            <v>18.57</v>
          </cell>
          <cell r="J231">
            <v>18.797899749992101</v>
          </cell>
          <cell r="K231">
            <v>18.856436555181801</v>
          </cell>
          <cell r="L231">
            <v>18.918857349421</v>
          </cell>
          <cell r="M231">
            <v>18.997420339507801</v>
          </cell>
          <cell r="N231">
            <v>19.101359089944602</v>
          </cell>
          <cell r="O231">
            <v>19.178004704644099</v>
          </cell>
          <cell r="P231">
            <v>19.255966909564801</v>
          </cell>
          <cell r="Q231">
            <v>19.3246479444526</v>
          </cell>
          <cell r="R231">
            <v>19.404012461878999</v>
          </cell>
          <cell r="S231">
            <v>19.486598230562802</v>
          </cell>
          <cell r="T231">
            <v>19.5668901393054</v>
          </cell>
          <cell r="U231">
            <v>19.645967614258701</v>
          </cell>
          <cell r="V231">
            <v>19.7320301729475</v>
          </cell>
          <cell r="W231">
            <v>19.791928899493499</v>
          </cell>
          <cell r="X231">
            <v>19.849719260336901</v>
          </cell>
          <cell r="Y231">
            <v>19.910784998048399</v>
          </cell>
          <cell r="Z231">
            <v>19.972780359664998</v>
          </cell>
          <cell r="AA231">
            <v>20.0362462677944</v>
          </cell>
          <cell r="AB231">
            <v>20.1024814250429</v>
          </cell>
          <cell r="AC231">
            <v>20.173091162592801</v>
          </cell>
          <cell r="AD231">
            <v>20.306556860049199</v>
          </cell>
          <cell r="AE231">
            <v>20.435561859502101</v>
          </cell>
          <cell r="AF231">
            <v>20.5642071149401</v>
          </cell>
          <cell r="AG231">
            <v>20.679308730653801</v>
          </cell>
          <cell r="AH231">
            <v>20.786138836097201</v>
          </cell>
          <cell r="AI231">
            <v>20.885300111906599</v>
          </cell>
          <cell r="AJ231">
            <v>20.978105994535099</v>
          </cell>
          <cell r="AK231">
            <v>21.0627452042296</v>
          </cell>
          <cell r="AL231">
            <v>21.1410390356255</v>
          </cell>
          <cell r="AM231">
            <v>21.215037848918801</v>
          </cell>
          <cell r="AN231">
            <v>21.285107978930402</v>
          </cell>
          <cell r="AO231">
            <v>21.351195014257499</v>
          </cell>
          <cell r="AP231">
            <v>21.414769024042499</v>
          </cell>
        </row>
        <row r="232">
          <cell r="C232" t="str">
            <v>New Moston</v>
          </cell>
          <cell r="D232" t="str">
            <v>Chadderton</v>
          </cell>
          <cell r="E232" t="str">
            <v>Whitegate GSP</v>
          </cell>
          <cell r="F232">
            <v>22.863</v>
          </cell>
          <cell r="G232">
            <v>0</v>
          </cell>
          <cell r="H232">
            <v>22.863</v>
          </cell>
          <cell r="I232">
            <v>12.3</v>
          </cell>
          <cell r="J232">
            <v>12.396681433582099</v>
          </cell>
          <cell r="K232">
            <v>12.508654997392799</v>
          </cell>
          <cell r="L232">
            <v>12.6563333046088</v>
          </cell>
          <cell r="M232">
            <v>12.827707848295899</v>
          </cell>
          <cell r="N232">
            <v>13.020486064634699</v>
          </cell>
          <cell r="O232">
            <v>13.2124187114884</v>
          </cell>
          <cell r="P232">
            <v>13.419663972447999</v>
          </cell>
          <cell r="Q232">
            <v>13.6405174003661</v>
          </cell>
          <cell r="R232">
            <v>13.884798598134299</v>
          </cell>
          <cell r="S232">
            <v>14.145081789097899</v>
          </cell>
          <cell r="T232">
            <v>14.4205561573759</v>
          </cell>
          <cell r="U232">
            <v>14.7213834131387</v>
          </cell>
          <cell r="V232">
            <v>15.0484095704831</v>
          </cell>
          <cell r="W232">
            <v>15.375456284512801</v>
          </cell>
          <cell r="X232">
            <v>15.7035732434308</v>
          </cell>
          <cell r="Y232">
            <v>16.025188174313101</v>
          </cell>
          <cell r="Z232">
            <v>16.336143082491301</v>
          </cell>
          <cell r="AA232">
            <v>16.6389209911367</v>
          </cell>
          <cell r="AB232">
            <v>16.940969133378001</v>
          </cell>
          <cell r="AC232">
            <v>17.2365114531015</v>
          </cell>
          <cell r="AD232">
            <v>17.523492103065699</v>
          </cell>
          <cell r="AE232">
            <v>17.807854172464101</v>
          </cell>
          <cell r="AF232">
            <v>18.092291076477501</v>
          </cell>
          <cell r="AG232">
            <v>18.3547674979135</v>
          </cell>
          <cell r="AH232">
            <v>18.604126335896002</v>
          </cell>
          <cell r="AI232">
            <v>18.842282059230101</v>
          </cell>
          <cell r="AJ232">
            <v>19.070286216338999</v>
          </cell>
          <cell r="AK232">
            <v>19.292002659035401</v>
          </cell>
          <cell r="AL232">
            <v>19.524123172295901</v>
          </cell>
          <cell r="AM232">
            <v>19.752618916828801</v>
          </cell>
          <cell r="AN232">
            <v>19.978294911482099</v>
          </cell>
          <cell r="AO232">
            <v>20.202393231132699</v>
          </cell>
          <cell r="AP232">
            <v>20.4265141142297</v>
          </cell>
        </row>
        <row r="233">
          <cell r="C233" t="str">
            <v>Newbiggin on Lune</v>
          </cell>
          <cell r="D233" t="str">
            <v>Penrith &amp; Shap</v>
          </cell>
          <cell r="E233" t="str">
            <v>Harker ENWL SGTs 1 2 3A 4 / Hutton GSP GROUP</v>
          </cell>
          <cell r="F233">
            <v>1.5</v>
          </cell>
          <cell r="G233">
            <v>0</v>
          </cell>
          <cell r="H233">
            <v>1.5</v>
          </cell>
          <cell r="I233">
            <v>0.97</v>
          </cell>
          <cell r="J233">
            <v>0.97546988425117798</v>
          </cell>
          <cell r="K233">
            <v>0.98846564077358201</v>
          </cell>
          <cell r="L233">
            <v>1.0035976839313001</v>
          </cell>
          <cell r="M233">
            <v>1.0212579323378099</v>
          </cell>
          <cell r="N233">
            <v>1.04084700456812</v>
          </cell>
          <cell r="O233">
            <v>1.0607899071703</v>
          </cell>
          <cell r="P233">
            <v>1.0819033460675</v>
          </cell>
          <cell r="Q233">
            <v>1.1038457157018999</v>
          </cell>
          <cell r="R233">
            <v>1.1276699114059201</v>
          </cell>
          <cell r="S233">
            <v>1.1495010593052</v>
          </cell>
          <cell r="T233">
            <v>1.1722882959333101</v>
          </cell>
          <cell r="U233">
            <v>1.19896377115762</v>
          </cell>
          <cell r="V233">
            <v>1.2252177507006401</v>
          </cell>
          <cell r="W233">
            <v>1.25013340865607</v>
          </cell>
          <cell r="X233">
            <v>1.27405104573227</v>
          </cell>
          <cell r="Y233">
            <v>1.29649405790154</v>
          </cell>
          <cell r="Z233">
            <v>1.3175322291821601</v>
          </cell>
          <cell r="AA233">
            <v>1.3372586038193099</v>
          </cell>
          <cell r="AB233">
            <v>1.3559668790030901</v>
          </cell>
          <cell r="AC233">
            <v>1.37343215371317</v>
          </cell>
          <cell r="AD233">
            <v>1.38971543073047</v>
          </cell>
          <cell r="AE233">
            <v>1.4049364667358299</v>
          </cell>
          <cell r="AF233">
            <v>1.41927156372498</v>
          </cell>
          <cell r="AG233">
            <v>1.4318393358152199</v>
          </cell>
          <cell r="AH233">
            <v>1.44303963500374</v>
          </cell>
          <cell r="AI233">
            <v>1.4529623573141901</v>
          </cell>
          <cell r="AJ233">
            <v>1.4616780291259599</v>
          </cell>
          <cell r="AK233">
            <v>1.46870229168296</v>
          </cell>
          <cell r="AL233">
            <v>1.4733224476029601</v>
          </cell>
          <cell r="AM233">
            <v>1.4775296500094299</v>
          </cell>
          <cell r="AN233">
            <v>1.4814418211799101</v>
          </cell>
          <cell r="AO233">
            <v>1.4850930097224599</v>
          </cell>
          <cell r="AP233">
            <v>1.4885645842416899</v>
          </cell>
        </row>
        <row r="234">
          <cell r="C234" t="str">
            <v>Newby</v>
          </cell>
          <cell r="D234" t="str">
            <v>Penrith &amp; Shap</v>
          </cell>
          <cell r="E234" t="str">
            <v>Harker ENWL SGTs 1 2 3A 4 / Hutton GSP GROUP</v>
          </cell>
          <cell r="F234">
            <v>7</v>
          </cell>
          <cell r="G234">
            <v>0</v>
          </cell>
          <cell r="H234">
            <v>7</v>
          </cell>
          <cell r="I234">
            <v>5.19</v>
          </cell>
          <cell r="J234">
            <v>5.2334882076354301</v>
          </cell>
          <cell r="K234">
            <v>5.2870311952106297</v>
          </cell>
          <cell r="L234">
            <v>5.35312966648182</v>
          </cell>
          <cell r="M234">
            <v>5.4336362740221702</v>
          </cell>
          <cell r="N234">
            <v>5.5228977162186004</v>
          </cell>
          <cell r="O234">
            <v>5.6130925307641801</v>
          </cell>
          <cell r="P234">
            <v>5.70883529018373</v>
          </cell>
          <cell r="Q234">
            <v>5.8079065830071199</v>
          </cell>
          <cell r="R234">
            <v>5.9171107550254902</v>
          </cell>
          <cell r="S234">
            <v>6.0225157624814196</v>
          </cell>
          <cell r="T234">
            <v>6.1329394783756896</v>
          </cell>
          <cell r="U234">
            <v>6.2605397003610896</v>
          </cell>
          <cell r="V234">
            <v>6.3926520561007401</v>
          </cell>
          <cell r="W234">
            <v>6.5206145254300001</v>
          </cell>
          <cell r="X234">
            <v>6.6435963010887198</v>
          </cell>
          <cell r="Y234">
            <v>6.75936976413041</v>
          </cell>
          <cell r="Z234">
            <v>6.8670297468393402</v>
          </cell>
          <cell r="AA234">
            <v>6.9673229624375397</v>
          </cell>
          <cell r="AB234">
            <v>7.0624795173856496</v>
          </cell>
          <cell r="AC234">
            <v>7.1508467167062397</v>
          </cell>
          <cell r="AD234">
            <v>7.2328072522792404</v>
          </cell>
          <cell r="AE234">
            <v>7.3385988742710202</v>
          </cell>
          <cell r="AF234">
            <v>7.4482050396921498</v>
          </cell>
          <cell r="AG234">
            <v>7.54772933248843</v>
          </cell>
          <cell r="AH234">
            <v>7.6395998506857197</v>
          </cell>
          <cell r="AI234">
            <v>7.72397750842019</v>
          </cell>
          <cell r="AJ234">
            <v>7.8007437872532401</v>
          </cell>
          <cell r="AK234">
            <v>7.8692693739961799</v>
          </cell>
          <cell r="AL234">
            <v>7.9317305655158199</v>
          </cell>
          <cell r="AM234">
            <v>7.99165038347624</v>
          </cell>
          <cell r="AN234">
            <v>8.0494717295881095</v>
          </cell>
          <cell r="AO234">
            <v>8.1050946477822201</v>
          </cell>
          <cell r="AP234">
            <v>8.15914245382411</v>
          </cell>
        </row>
        <row r="235">
          <cell r="C235" t="str">
            <v>Newton</v>
          </cell>
          <cell r="D235" t="str">
            <v>Hyde</v>
          </cell>
          <cell r="E235" t="str">
            <v>Stalybridge GSP</v>
          </cell>
          <cell r="F235">
            <v>15.242000000000001</v>
          </cell>
          <cell r="G235">
            <v>0</v>
          </cell>
          <cell r="H235">
            <v>15.242000000000001</v>
          </cell>
          <cell r="I235">
            <v>3.79</v>
          </cell>
          <cell r="J235">
            <v>3.76970835184785</v>
          </cell>
          <cell r="K235">
            <v>3.75518139568688</v>
          </cell>
          <cell r="L235">
            <v>3.7503606837299199</v>
          </cell>
          <cell r="M235">
            <v>3.7518118099983102</v>
          </cell>
          <cell r="N235">
            <v>3.7579002290234</v>
          </cell>
          <cell r="O235">
            <v>3.7638054890936798</v>
          </cell>
          <cell r="P235">
            <v>3.7736832559036602</v>
          </cell>
          <cell r="Q235">
            <v>3.7856392089854798</v>
          </cell>
          <cell r="R235">
            <v>3.8040360664039001</v>
          </cell>
          <cell r="S235">
            <v>3.8270330441648999</v>
          </cell>
          <cell r="T235">
            <v>3.8535284873195601</v>
          </cell>
          <cell r="U235">
            <v>3.8861841105553601</v>
          </cell>
          <cell r="V235">
            <v>3.9257883099858999</v>
          </cell>
          <cell r="W235">
            <v>3.9665901033811402</v>
          </cell>
          <cell r="X235">
            <v>4.0062091878538002</v>
          </cell>
          <cell r="Y235">
            <v>4.0449129648911804</v>
          </cell>
          <cell r="Z235">
            <v>4.0807915150016196</v>
          </cell>
          <cell r="AA235">
            <v>4.1141057364937703</v>
          </cell>
          <cell r="AB235">
            <v>4.1467875786661104</v>
          </cell>
          <cell r="AC235">
            <v>4.1768049229402404</v>
          </cell>
          <cell r="AD235">
            <v>4.2041261079602696</v>
          </cell>
          <cell r="AE235">
            <v>4.2296857475134697</v>
          </cell>
          <cell r="AF235">
            <v>4.2545661796329899</v>
          </cell>
          <cell r="AG235">
            <v>4.2732224407928596</v>
          </cell>
          <cell r="AH235">
            <v>4.28788870545314</v>
          </cell>
          <cell r="AI235">
            <v>4.2989243347911703</v>
          </cell>
          <cell r="AJ235">
            <v>4.3067062470988002</v>
          </cell>
          <cell r="AK235">
            <v>4.3115618571251701</v>
          </cell>
          <cell r="AL235">
            <v>4.3163251798306304</v>
          </cell>
          <cell r="AM235">
            <v>4.3192195744381099</v>
          </cell>
          <cell r="AN235">
            <v>4.3204244123056004</v>
          </cell>
          <cell r="AO235">
            <v>4.3200492468410197</v>
          </cell>
          <cell r="AP235">
            <v>4.3186170230887502</v>
          </cell>
        </row>
        <row r="236">
          <cell r="C236" t="str">
            <v>Newton Heath</v>
          </cell>
          <cell r="D236" t="str">
            <v>Chadderton</v>
          </cell>
          <cell r="E236" t="str">
            <v>Whitegate GSP</v>
          </cell>
          <cell r="F236">
            <v>12</v>
          </cell>
          <cell r="G236">
            <v>0</v>
          </cell>
          <cell r="H236">
            <v>12</v>
          </cell>
          <cell r="I236">
            <v>7.83</v>
          </cell>
          <cell r="J236">
            <v>8.38550435704337</v>
          </cell>
          <cell r="K236">
            <v>8.5017932380688404</v>
          </cell>
          <cell r="L236">
            <v>8.5902564900824991</v>
          </cell>
          <cell r="M236">
            <v>8.6929433125634308</v>
          </cell>
          <cell r="N236">
            <v>8.8048972639695595</v>
          </cell>
          <cell r="O236">
            <v>8.9194283200548998</v>
          </cell>
          <cell r="P236">
            <v>9.0445550335560707</v>
          </cell>
          <cell r="Q236">
            <v>9.1783171129466403</v>
          </cell>
          <cell r="R236">
            <v>9.3294791356881195</v>
          </cell>
          <cell r="S236">
            <v>9.4927740953597208</v>
          </cell>
          <cell r="T236">
            <v>9.6659303218344093</v>
          </cell>
          <cell r="U236">
            <v>9.8552240609040602</v>
          </cell>
          <cell r="V236">
            <v>10.0638099510424</v>
          </cell>
          <cell r="W236">
            <v>10.276205681608999</v>
          </cell>
          <cell r="X236">
            <v>10.486779700332599</v>
          </cell>
          <cell r="Y236">
            <v>10.6938392069837</v>
          </cell>
          <cell r="Z236">
            <v>10.894068712090901</v>
          </cell>
          <cell r="AA236">
            <v>11.089060297610599</v>
          </cell>
          <cell r="AB236">
            <v>11.2836218334423</v>
          </cell>
          <cell r="AC236">
            <v>11.473972976178199</v>
          </cell>
          <cell r="AD236">
            <v>11.661622758018099</v>
          </cell>
          <cell r="AE236">
            <v>11.848603993049601</v>
          </cell>
          <cell r="AF236">
            <v>12.035656347093999</v>
          </cell>
          <cell r="AG236">
            <v>12.2067034467798</v>
          </cell>
          <cell r="AH236">
            <v>12.368102979881799</v>
          </cell>
          <cell r="AI236">
            <v>12.521044282684899</v>
          </cell>
          <cell r="AJ236">
            <v>12.666417217486099</v>
          </cell>
          <cell r="AK236">
            <v>12.8044459391646</v>
          </cell>
          <cell r="AL236">
            <v>12.9475615691222</v>
          </cell>
          <cell r="AM236">
            <v>13.092488448053301</v>
          </cell>
          <cell r="AN236">
            <v>13.234342266351</v>
          </cell>
          <cell r="AO236">
            <v>13.373531540220901</v>
          </cell>
          <cell r="AP236">
            <v>13.5115128316676</v>
          </cell>
        </row>
        <row r="237">
          <cell r="C237" t="str">
            <v>Newton Le Willows</v>
          </cell>
          <cell r="D237" t="str">
            <v>Golborne</v>
          </cell>
          <cell r="E237" t="str">
            <v>Bold</v>
          </cell>
          <cell r="F237">
            <v>22.863</v>
          </cell>
          <cell r="G237">
            <v>1.3828499999999999</v>
          </cell>
          <cell r="H237">
            <v>24.245850000000001</v>
          </cell>
          <cell r="I237">
            <v>12.41</v>
          </cell>
          <cell r="J237">
            <v>14.1106332532325</v>
          </cell>
          <cell r="K237">
            <v>14.3103964774341</v>
          </cell>
          <cell r="L237">
            <v>14.3790593689923</v>
          </cell>
          <cell r="M237">
            <v>14.4794325216593</v>
          </cell>
          <cell r="N237">
            <v>14.5936600093418</v>
          </cell>
          <cell r="O237">
            <v>14.711154817646699</v>
          </cell>
          <cell r="P237">
            <v>14.8440636029278</v>
          </cell>
          <cell r="Q237">
            <v>14.984659302395199</v>
          </cell>
          <cell r="R237">
            <v>15.151128882712801</v>
          </cell>
          <cell r="S237">
            <v>15.3373723618816</v>
          </cell>
          <cell r="T237">
            <v>15.5376975779171</v>
          </cell>
          <cell r="U237">
            <v>15.7655604766331</v>
          </cell>
          <cell r="V237">
            <v>16.024067513640301</v>
          </cell>
          <cell r="W237">
            <v>16.293287112109301</v>
          </cell>
          <cell r="X237">
            <v>16.552469569696498</v>
          </cell>
          <cell r="Y237">
            <v>16.8005856850661</v>
          </cell>
          <cell r="Z237">
            <v>17.0323606272378</v>
          </cell>
          <cell r="AA237">
            <v>17.245054760132</v>
          </cell>
          <cell r="AB237">
            <v>17.451300903011202</v>
          </cell>
          <cell r="AC237">
            <v>17.639650921083</v>
          </cell>
          <cell r="AD237">
            <v>17.8112319518176</v>
          </cell>
          <cell r="AE237">
            <v>17.972573064162301</v>
          </cell>
          <cell r="AF237">
            <v>18.125653796744398</v>
          </cell>
          <cell r="AG237">
            <v>18.247384683615401</v>
          </cell>
          <cell r="AH237">
            <v>18.348478907608701</v>
          </cell>
          <cell r="AI237">
            <v>18.430940651738702</v>
          </cell>
          <cell r="AJ237">
            <v>18.496322813081001</v>
          </cell>
          <cell r="AK237">
            <v>18.546781359623299</v>
          </cell>
          <cell r="AL237">
            <v>18.596829991528399</v>
          </cell>
          <cell r="AM237">
            <v>18.636772630602799</v>
          </cell>
          <cell r="AN237">
            <v>18.667509744080199</v>
          </cell>
          <cell r="AO237">
            <v>18.689940526385101</v>
          </cell>
          <cell r="AP237">
            <v>18.7063197535639</v>
          </cell>
        </row>
        <row r="238">
          <cell r="C238" t="str">
            <v>Newtongate T11 &amp; T12</v>
          </cell>
          <cell r="D238" t="str">
            <v>Penrith &amp; Shap</v>
          </cell>
          <cell r="E238" t="str">
            <v>Harker ENWL SGTs 1 2 3A 4 / Hutton GSP GROUP</v>
          </cell>
          <cell r="F238">
            <v>23</v>
          </cell>
          <cell r="G238">
            <v>1.69926</v>
          </cell>
          <cell r="H238">
            <v>24.699259999999999</v>
          </cell>
          <cell r="I238">
            <v>18.45</v>
          </cell>
          <cell r="J238">
            <v>18.8628329075678</v>
          </cell>
          <cell r="K238">
            <v>18.9264543701312</v>
          </cell>
          <cell r="L238">
            <v>18.9689107739561</v>
          </cell>
          <cell r="M238">
            <v>19.024627362862901</v>
          </cell>
          <cell r="N238">
            <v>19.1051447002943</v>
          </cell>
          <cell r="O238">
            <v>19.159883326228201</v>
          </cell>
          <cell r="P238">
            <v>19.212276225437598</v>
          </cell>
          <cell r="Q238">
            <v>19.255664644499898</v>
          </cell>
          <cell r="R238">
            <v>19.308624013575201</v>
          </cell>
          <cell r="S238">
            <v>19.3675631388904</v>
          </cell>
          <cell r="T238">
            <v>19.424412520172801</v>
          </cell>
          <cell r="U238">
            <v>19.482602186269801</v>
          </cell>
          <cell r="V238">
            <v>19.665790215000001</v>
          </cell>
          <cell r="W238">
            <v>19.835544558947099</v>
          </cell>
          <cell r="X238">
            <v>20.000529583349</v>
          </cell>
          <cell r="Y238">
            <v>20.162151812852802</v>
          </cell>
          <cell r="Z238">
            <v>20.315069101904701</v>
          </cell>
          <cell r="AA238">
            <v>20.461206259352199</v>
          </cell>
          <cell r="AB238">
            <v>20.604848951619399</v>
          </cell>
          <cell r="AC238">
            <v>20.7431547384884</v>
          </cell>
          <cell r="AD238">
            <v>20.884587599638699</v>
          </cell>
          <cell r="AE238">
            <v>21.025838057683998</v>
          </cell>
          <cell r="AF238">
            <v>21.166113713667301</v>
          </cell>
          <cell r="AG238">
            <v>21.2922265424715</v>
          </cell>
          <cell r="AH238">
            <v>21.409818566046098</v>
          </cell>
          <cell r="AI238">
            <v>21.520088165099398</v>
          </cell>
          <cell r="AJ238">
            <v>21.623624606378598</v>
          </cell>
          <cell r="AK238">
            <v>21.719108266467401</v>
          </cell>
          <cell r="AL238">
            <v>21.809378734559001</v>
          </cell>
          <cell r="AM238">
            <v>21.895439364757099</v>
          </cell>
          <cell r="AN238">
            <v>21.977606204730499</v>
          </cell>
          <cell r="AO238">
            <v>22.056640957560301</v>
          </cell>
          <cell r="AP238">
            <v>22.1335575838194</v>
          </cell>
        </row>
        <row r="239">
          <cell r="C239" t="str">
            <v>Newtongate T13</v>
          </cell>
          <cell r="D239" t="str">
            <v>Penrith &amp; Shap</v>
          </cell>
          <cell r="E239" t="str">
            <v>Harker ENWL SGTs 1 2 3A 4 / Hutton GSP GROUP</v>
          </cell>
          <cell r="F239">
            <v>13.25</v>
          </cell>
          <cell r="G239">
            <v>0</v>
          </cell>
          <cell r="H239">
            <v>13.25</v>
          </cell>
          <cell r="I239">
            <v>9.26</v>
          </cell>
          <cell r="J239">
            <v>9.56650393200084</v>
          </cell>
          <cell r="K239">
            <v>9.6100183355708495</v>
          </cell>
          <cell r="L239">
            <v>9.6344126973588899</v>
          </cell>
          <cell r="M239">
            <v>9.6644811977206899</v>
          </cell>
          <cell r="N239">
            <v>9.7079512716317709</v>
          </cell>
          <cell r="O239">
            <v>9.7386228097940393</v>
          </cell>
          <cell r="P239">
            <v>9.7868826908253208</v>
          </cell>
          <cell r="Q239">
            <v>9.8618986631360208</v>
          </cell>
          <cell r="R239">
            <v>9.9469634681816892</v>
          </cell>
          <cell r="S239">
            <v>10.0394377252934</v>
          </cell>
          <cell r="T239">
            <v>10.137280404806299</v>
          </cell>
          <cell r="U239">
            <v>10.2445680332447</v>
          </cell>
          <cell r="V239">
            <v>10.3638496099506</v>
          </cell>
          <cell r="W239">
            <v>10.470982526036099</v>
          </cell>
          <cell r="X239">
            <v>10.574689254670901</v>
          </cell>
          <cell r="Y239">
            <v>10.675731895110999</v>
          </cell>
          <cell r="Z239">
            <v>10.770264720414801</v>
          </cell>
          <cell r="AA239">
            <v>10.859490169002999</v>
          </cell>
          <cell r="AB239">
            <v>10.9462908131717</v>
          </cell>
          <cell r="AC239">
            <v>11.028518684070299</v>
          </cell>
          <cell r="AD239">
            <v>11.1064861798537</v>
          </cell>
          <cell r="AE239">
            <v>11.181387809491</v>
          </cell>
          <cell r="AF239">
            <v>11.254625225252999</v>
          </cell>
          <cell r="AG239">
            <v>11.317693246146501</v>
          </cell>
          <cell r="AH239">
            <v>11.3742839567572</v>
          </cell>
          <cell r="AI239">
            <v>11.425279587033501</v>
          </cell>
          <cell r="AJ239">
            <v>11.471058374371999</v>
          </cell>
          <cell r="AK239">
            <v>11.5120645454908</v>
          </cell>
          <cell r="AL239">
            <v>11.552617135957799</v>
          </cell>
          <cell r="AM239">
            <v>11.5900658353716</v>
          </cell>
          <cell r="AN239">
            <v>11.6246645311757</v>
          </cell>
          <cell r="AO239">
            <v>11.6570116411584</v>
          </cell>
          <cell r="AP239">
            <v>11.687679593680199</v>
          </cell>
        </row>
        <row r="240">
          <cell r="C240" t="str">
            <v>Norbreck</v>
          </cell>
          <cell r="D240" t="str">
            <v>Bispham</v>
          </cell>
          <cell r="E240" t="str">
            <v>Penwortham West GSP / Stanah GSP GROUP</v>
          </cell>
          <cell r="F240">
            <v>22.863</v>
          </cell>
          <cell r="G240">
            <v>0</v>
          </cell>
          <cell r="H240">
            <v>22.863</v>
          </cell>
          <cell r="I240">
            <v>5.18</v>
          </cell>
          <cell r="J240">
            <v>6.0606420747825096</v>
          </cell>
          <cell r="K240">
            <v>6.1438703124810203</v>
          </cell>
          <cell r="L240">
            <v>6.14853942543008</v>
          </cell>
          <cell r="M240">
            <v>6.1651624332392103</v>
          </cell>
          <cell r="N240">
            <v>6.1896634524411898</v>
          </cell>
          <cell r="O240">
            <v>6.2144937031607901</v>
          </cell>
          <cell r="P240">
            <v>6.2449371898179802</v>
          </cell>
          <cell r="Q240">
            <v>6.2791552081486204</v>
          </cell>
          <cell r="R240">
            <v>6.3198992775918201</v>
          </cell>
          <cell r="S240">
            <v>6.3669014219357196</v>
          </cell>
          <cell r="T240">
            <v>6.4182698842699999</v>
          </cell>
          <cell r="U240">
            <v>6.4767328387668002</v>
          </cell>
          <cell r="V240">
            <v>6.5443687826424197</v>
          </cell>
          <cell r="W240">
            <v>6.61470964145136</v>
          </cell>
          <cell r="X240">
            <v>6.6842438243179298</v>
          </cell>
          <cell r="Y240">
            <v>6.7522570053635604</v>
          </cell>
          <cell r="Z240">
            <v>6.8160155811615004</v>
          </cell>
          <cell r="AA240">
            <v>6.8750488064331003</v>
          </cell>
          <cell r="AB240">
            <v>6.9327025335872001</v>
          </cell>
          <cell r="AC240">
            <v>6.9859919041866503</v>
          </cell>
          <cell r="AD240">
            <v>7.0347193620702297</v>
          </cell>
          <cell r="AE240">
            <v>7.0801880403594897</v>
          </cell>
          <cell r="AF240">
            <v>7.1226913040614201</v>
          </cell>
          <cell r="AG240">
            <v>7.1549585289678097</v>
          </cell>
          <cell r="AH240">
            <v>7.1803767073563396</v>
          </cell>
          <cell r="AI240">
            <v>7.1991124244977502</v>
          </cell>
          <cell r="AJ240">
            <v>7.2124671748117199</v>
          </cell>
          <cell r="AK240">
            <v>7.2220924189802203</v>
          </cell>
          <cell r="AL240">
            <v>7.2358926525827503</v>
          </cell>
          <cell r="AM240">
            <v>7.2463472029897398</v>
          </cell>
          <cell r="AN240">
            <v>7.2537161113220003</v>
          </cell>
          <cell r="AO240">
            <v>7.2578059229901104</v>
          </cell>
          <cell r="AP240">
            <v>7.2597191385922999</v>
          </cell>
        </row>
        <row r="241">
          <cell r="C241" t="str">
            <v>Norbury</v>
          </cell>
          <cell r="D241" t="str">
            <v>Hazel Grove</v>
          </cell>
          <cell r="E241" t="str">
            <v>Bredbury GSP</v>
          </cell>
          <cell r="F241">
            <v>22.863</v>
          </cell>
          <cell r="G241">
            <v>5.0000000000000001E-4</v>
          </cell>
          <cell r="H241">
            <v>22.863499999999998</v>
          </cell>
          <cell r="I241">
            <v>14.63</v>
          </cell>
          <cell r="J241">
            <v>15.320146220556699</v>
          </cell>
          <cell r="K241">
            <v>15.3045120883476</v>
          </cell>
          <cell r="L241">
            <v>15.236329135416399</v>
          </cell>
          <cell r="M241">
            <v>15.1809139621428</v>
          </cell>
          <cell r="N241">
            <v>15.1424823698128</v>
          </cell>
          <cell r="O241">
            <v>15.0963691179357</v>
          </cell>
          <cell r="P241">
            <v>15.057596275917501</v>
          </cell>
          <cell r="Q241">
            <v>15.023940456480901</v>
          </cell>
          <cell r="R241">
            <v>14.9999504926627</v>
          </cell>
          <cell r="S241">
            <v>14.9859208337592</v>
          </cell>
          <cell r="T241">
            <v>14.9753523405641</v>
          </cell>
          <cell r="U241">
            <v>14.9750249776455</v>
          </cell>
          <cell r="V241">
            <v>14.992149388322501</v>
          </cell>
          <cell r="W241">
            <v>15.026216215182201</v>
          </cell>
          <cell r="X241">
            <v>15.0582140705959</v>
          </cell>
          <cell r="Y241">
            <v>15.089180891631299</v>
          </cell>
          <cell r="Z241">
            <v>15.1155095782113</v>
          </cell>
          <cell r="AA241">
            <v>15.1376412165049</v>
          </cell>
          <cell r="AB241">
            <v>15.159523642039201</v>
          </cell>
          <cell r="AC241">
            <v>15.178199862369</v>
          </cell>
          <cell r="AD241">
            <v>15.210525382498</v>
          </cell>
          <cell r="AE241">
            <v>15.241799340473699</v>
          </cell>
          <cell r="AF241">
            <v>15.270360109278799</v>
          </cell>
          <cell r="AG241">
            <v>15.2871737909459</v>
          </cell>
          <cell r="AH241">
            <v>15.296850957765701</v>
          </cell>
          <cell r="AI241">
            <v>15.2998186380389</v>
          </cell>
          <cell r="AJ241">
            <v>15.297546721225</v>
          </cell>
          <cell r="AK241">
            <v>15.28681134649</v>
          </cell>
          <cell r="AL241">
            <v>15.2665372393543</v>
          </cell>
          <cell r="AM241">
            <v>15.2425205267403</v>
          </cell>
          <cell r="AN241">
            <v>15.2151066067727</v>
          </cell>
          <cell r="AO241">
            <v>15.184237582624499</v>
          </cell>
          <cell r="AP241">
            <v>15.1512549348046</v>
          </cell>
        </row>
        <row r="242">
          <cell r="C242" t="str">
            <v>Northenden</v>
          </cell>
          <cell r="D242" t="str">
            <v>West Didsbury</v>
          </cell>
          <cell r="E242" t="str">
            <v>South Manchester GSP</v>
          </cell>
          <cell r="F242">
            <v>17.5</v>
          </cell>
          <cell r="G242">
            <v>1.3796999999999999</v>
          </cell>
          <cell r="H242">
            <v>18.8797</v>
          </cell>
          <cell r="I242">
            <v>9.69</v>
          </cell>
          <cell r="J242">
            <v>9.8720593677172808</v>
          </cell>
          <cell r="K242">
            <v>9.9725665830258308</v>
          </cell>
          <cell r="L242">
            <v>10.087093665629601</v>
          </cell>
          <cell r="M242">
            <v>10.2181482271913</v>
          </cell>
          <cell r="N242">
            <v>10.3607703292785</v>
          </cell>
          <cell r="O242">
            <v>10.5005040434386</v>
          </cell>
          <cell r="P242">
            <v>10.6485905900389</v>
          </cell>
          <cell r="Q242">
            <v>10.8021697332966</v>
          </cell>
          <cell r="R242">
            <v>10.972877425353101</v>
          </cell>
          <cell r="S242">
            <v>11.1529644049073</v>
          </cell>
          <cell r="T242">
            <v>11.3402225489538</v>
          </cell>
          <cell r="U242">
            <v>11.541296977056501</v>
          </cell>
          <cell r="V242">
            <v>11.7599698049198</v>
          </cell>
          <cell r="W242">
            <v>11.9783335007776</v>
          </cell>
          <cell r="X242">
            <v>12.193710722505999</v>
          </cell>
          <cell r="Y242">
            <v>12.4028660295252</v>
          </cell>
          <cell r="Z242">
            <v>12.60296238374</v>
          </cell>
          <cell r="AA242">
            <v>12.795865689608499</v>
          </cell>
          <cell r="AB242">
            <v>12.986431725638299</v>
          </cell>
          <cell r="AC242">
            <v>13.171069363400401</v>
          </cell>
          <cell r="AD242">
            <v>13.347912076622301</v>
          </cell>
          <cell r="AE242">
            <v>13.520701442723301</v>
          </cell>
          <cell r="AF242">
            <v>13.6917450549495</v>
          </cell>
          <cell r="AG242">
            <v>13.847666392414499</v>
          </cell>
          <cell r="AH242">
            <v>13.9939750914952</v>
          </cell>
          <cell r="AI242">
            <v>14.1319369155185</v>
          </cell>
          <cell r="AJ242">
            <v>14.2621895351216</v>
          </cell>
          <cell r="AK242">
            <v>14.384874573541801</v>
          </cell>
          <cell r="AL242">
            <v>14.5050501196013</v>
          </cell>
          <cell r="AM242">
            <v>14.620892311517</v>
          </cell>
          <cell r="AN242">
            <v>14.7328719430015</v>
          </cell>
          <cell r="AO242">
            <v>14.841730658072199</v>
          </cell>
          <cell r="AP242">
            <v>14.948479938095501</v>
          </cell>
        </row>
        <row r="243">
          <cell r="C243" t="str">
            <v>NWGB Partington</v>
          </cell>
          <cell r="D243" t="str">
            <v>Carrington BSP</v>
          </cell>
          <cell r="E243" t="str">
            <v>Carrington ENWL SGTs 1B 2B 4 7</v>
          </cell>
          <cell r="F243">
            <v>16.059999999999999</v>
          </cell>
          <cell r="G243">
            <v>0</v>
          </cell>
          <cell r="H243">
            <v>16.059999999999999</v>
          </cell>
          <cell r="I243">
            <v>4.72</v>
          </cell>
          <cell r="J243">
            <v>6.0461559204818496</v>
          </cell>
          <cell r="K243">
            <v>6.2109979354823803</v>
          </cell>
          <cell r="L243">
            <v>6.2462899596337502</v>
          </cell>
          <cell r="M243">
            <v>6.2853865980883903</v>
          </cell>
          <cell r="N243">
            <v>6.3310099961438002</v>
          </cell>
          <cell r="O243">
            <v>6.3706540919127299</v>
          </cell>
          <cell r="P243">
            <v>6.4104867861125197</v>
          </cell>
          <cell r="Q243">
            <v>6.4589989428322498</v>
          </cell>
          <cell r="R243">
            <v>6.5323356937454102</v>
          </cell>
          <cell r="S243">
            <v>6.6125139173183998</v>
          </cell>
          <cell r="T243">
            <v>6.6975282255500197</v>
          </cell>
          <cell r="U243">
            <v>6.7897823532513604</v>
          </cell>
          <cell r="V243">
            <v>6.8903798644663601</v>
          </cell>
          <cell r="W243">
            <v>6.9893598978307097</v>
          </cell>
          <cell r="X243">
            <v>7.0876010223196104</v>
          </cell>
          <cell r="Y243">
            <v>7.1861189962293697</v>
          </cell>
          <cell r="Z243">
            <v>7.2829748228345901</v>
          </cell>
          <cell r="AA243">
            <v>7.3782527183769702</v>
          </cell>
          <cell r="AB243">
            <v>7.4740658477834803</v>
          </cell>
          <cell r="AC243">
            <v>7.5684418054893099</v>
          </cell>
          <cell r="AD243">
            <v>7.6606037121004098</v>
          </cell>
          <cell r="AE243">
            <v>7.7519252760378601</v>
          </cell>
          <cell r="AF243">
            <v>7.8436532668135701</v>
          </cell>
          <cell r="AG243">
            <v>7.9282897520700297</v>
          </cell>
          <cell r="AH243">
            <v>8.0086275635845396</v>
          </cell>
          <cell r="AI243">
            <v>8.0850865310783906</v>
          </cell>
          <cell r="AJ243">
            <v>8.1579992333390798</v>
          </cell>
          <cell r="AK243">
            <v>8.2282455490146802</v>
          </cell>
          <cell r="AL243">
            <v>8.3170166034481507</v>
          </cell>
          <cell r="AM243">
            <v>8.4085365034827806</v>
          </cell>
          <cell r="AN243">
            <v>8.4986143025159802</v>
          </cell>
          <cell r="AO243">
            <v>8.5872216249866007</v>
          </cell>
          <cell r="AP243">
            <v>8.6753456172989907</v>
          </cell>
        </row>
        <row r="244">
          <cell r="C244" t="str">
            <v>Offerton</v>
          </cell>
          <cell r="D244" t="str">
            <v>Vernon Park</v>
          </cell>
          <cell r="E244" t="str">
            <v>Bredbury GSP</v>
          </cell>
          <cell r="F244">
            <v>17.5</v>
          </cell>
          <cell r="G244">
            <v>0</v>
          </cell>
          <cell r="H244">
            <v>17.5</v>
          </cell>
          <cell r="I244">
            <v>9.2100000000000009</v>
          </cell>
          <cell r="J244">
            <v>9.2845750040012707</v>
          </cell>
          <cell r="K244">
            <v>9.2877193993810891</v>
          </cell>
          <cell r="L244">
            <v>9.3147771506472399</v>
          </cell>
          <cell r="M244">
            <v>9.3655796329573509</v>
          </cell>
          <cell r="N244">
            <v>9.4287487331845306</v>
          </cell>
          <cell r="O244">
            <v>9.4907181971665295</v>
          </cell>
          <cell r="P244">
            <v>9.5609958009342506</v>
          </cell>
          <cell r="Q244">
            <v>9.6383826810853908</v>
          </cell>
          <cell r="R244">
            <v>9.7261868822870401</v>
          </cell>
          <cell r="S244">
            <v>9.8257277980477298</v>
          </cell>
          <cell r="T244">
            <v>9.9298783513085898</v>
          </cell>
          <cell r="U244">
            <v>10.047560707541001</v>
          </cell>
          <cell r="V244">
            <v>10.185976900458201</v>
          </cell>
          <cell r="W244">
            <v>10.340708346756999</v>
          </cell>
          <cell r="X244">
            <v>10.4918615796074</v>
          </cell>
          <cell r="Y244">
            <v>10.635464260304801</v>
          </cell>
          <cell r="Z244">
            <v>10.7658016805029</v>
          </cell>
          <cell r="AA244">
            <v>10.8831089608779</v>
          </cell>
          <cell r="AB244">
            <v>10.993836918635401</v>
          </cell>
          <cell r="AC244">
            <v>11.0925114406667</v>
          </cell>
          <cell r="AD244">
            <v>11.178141133273799</v>
          </cell>
          <cell r="AE244">
            <v>11.255078677820901</v>
          </cell>
          <cell r="AF244">
            <v>11.3250461104021</v>
          </cell>
          <cell r="AG244">
            <v>11.375302147202801</v>
          </cell>
          <cell r="AH244">
            <v>11.4125547276065</v>
          </cell>
          <cell r="AI244">
            <v>11.4375266142039</v>
          </cell>
          <cell r="AJ244">
            <v>11.452064308379899</v>
          </cell>
          <cell r="AK244">
            <v>11.457101674370101</v>
          </cell>
          <cell r="AL244">
            <v>11.4615861582334</v>
          </cell>
          <cell r="AM244">
            <v>11.4595021906546</v>
          </cell>
          <cell r="AN244">
            <v>11.4513785405844</v>
          </cell>
          <cell r="AO244">
            <v>11.4402375141017</v>
          </cell>
          <cell r="AP244">
            <v>11.4300988722407</v>
          </cell>
        </row>
        <row r="245">
          <cell r="C245" t="str">
            <v>Openshaw</v>
          </cell>
          <cell r="D245" t="str">
            <v>Droylsden</v>
          </cell>
          <cell r="E245" t="str">
            <v>Stalybridge GSP</v>
          </cell>
          <cell r="F245">
            <v>17.5</v>
          </cell>
          <cell r="G245">
            <v>0.1008</v>
          </cell>
          <cell r="H245">
            <v>17.6008</v>
          </cell>
          <cell r="I245">
            <v>15.09</v>
          </cell>
          <cell r="J245">
            <v>15.297747816093199</v>
          </cell>
          <cell r="K245">
            <v>15.423701578720101</v>
          </cell>
          <cell r="L245">
            <v>15.5657337729538</v>
          </cell>
          <cell r="M245">
            <v>15.7235189703235</v>
          </cell>
          <cell r="N245">
            <v>15.905940353483301</v>
          </cell>
          <cell r="O245">
            <v>16.0664854235965</v>
          </cell>
          <cell r="P245">
            <v>16.230182491503498</v>
          </cell>
          <cell r="Q245">
            <v>16.449563602277401</v>
          </cell>
          <cell r="R245">
            <v>16.697816049685301</v>
          </cell>
          <cell r="S245">
            <v>16.9599285953066</v>
          </cell>
          <cell r="T245">
            <v>17.2332811193445</v>
          </cell>
          <cell r="U245">
            <v>17.527242359655801</v>
          </cell>
          <cell r="V245">
            <v>17.841969356948599</v>
          </cell>
          <cell r="W245">
            <v>18.140490086785601</v>
          </cell>
          <cell r="X245">
            <v>18.4352988226237</v>
          </cell>
          <cell r="Y245">
            <v>18.723399348741399</v>
          </cell>
          <cell r="Z245">
            <v>19.001001860342001</v>
          </cell>
          <cell r="AA245">
            <v>19.270468061581202</v>
          </cell>
          <cell r="AB245">
            <v>19.5377384568895</v>
          </cell>
          <cell r="AC245">
            <v>19.7976497290007</v>
          </cell>
          <cell r="AD245">
            <v>20.048448030233299</v>
          </cell>
          <cell r="AE245">
            <v>20.295455041780802</v>
          </cell>
          <cell r="AF245">
            <v>20.5416332536117</v>
          </cell>
          <cell r="AG245">
            <v>20.767642719091199</v>
          </cell>
          <cell r="AH245">
            <v>20.9812160626945</v>
          </cell>
          <cell r="AI245">
            <v>21.184204808112199</v>
          </cell>
          <cell r="AJ245">
            <v>21.3765202481225</v>
          </cell>
          <cell r="AK245">
            <v>21.5629644274584</v>
          </cell>
          <cell r="AL245">
            <v>21.759299405859501</v>
          </cell>
          <cell r="AM245">
            <v>21.951073640064699</v>
          </cell>
          <cell r="AN245">
            <v>22.1389166486621</v>
          </cell>
          <cell r="AO245">
            <v>22.323803273433199</v>
          </cell>
          <cell r="AP245">
            <v>22.506982874212401</v>
          </cell>
        </row>
        <row r="246">
          <cell r="C246" t="str">
            <v>Ormskirk</v>
          </cell>
          <cell r="D246" t="str">
            <v>Skelmersdale</v>
          </cell>
          <cell r="E246" t="str">
            <v>Washway Farm GSP / Kirkby GSP GROUP</v>
          </cell>
          <cell r="F246">
            <v>22.863</v>
          </cell>
          <cell r="G246">
            <v>0</v>
          </cell>
          <cell r="H246">
            <v>22.863</v>
          </cell>
          <cell r="I246">
            <v>13.86</v>
          </cell>
          <cell r="J246">
            <v>14.0487539075169</v>
          </cell>
          <cell r="K246">
            <v>14.0653474643434</v>
          </cell>
          <cell r="L246">
            <v>14.082766110070001</v>
          </cell>
          <cell r="M246">
            <v>14.111250532481</v>
          </cell>
          <cell r="N246">
            <v>14.155598533510499</v>
          </cell>
          <cell r="O246">
            <v>14.1819316462981</v>
          </cell>
          <cell r="P246">
            <v>14.207611553404799</v>
          </cell>
          <cell r="Q246">
            <v>14.2592674487819</v>
          </cell>
          <cell r="R246">
            <v>14.394260271189999</v>
          </cell>
          <cell r="S246">
            <v>14.542477863194501</v>
          </cell>
          <cell r="T246">
            <v>14.6961649173507</v>
          </cell>
          <cell r="U246">
            <v>14.8588311895617</v>
          </cell>
          <cell r="V246">
            <v>15.0465390774608</v>
          </cell>
          <cell r="W246">
            <v>15.2282758802552</v>
          </cell>
          <cell r="X246">
            <v>15.399418416492599</v>
          </cell>
          <cell r="Y246">
            <v>15.5625624109162</v>
          </cell>
          <cell r="Z246">
            <v>15.7102742998895</v>
          </cell>
          <cell r="AA246">
            <v>15.8466519077701</v>
          </cell>
          <cell r="AB246">
            <v>15.977686566059999</v>
          </cell>
          <cell r="AC246">
            <v>16.0978566625746</v>
          </cell>
          <cell r="AD246">
            <v>16.207296172106201</v>
          </cell>
          <cell r="AE246">
            <v>16.3081727784568</v>
          </cell>
          <cell r="AF246">
            <v>16.406214986130099</v>
          </cell>
          <cell r="AG246">
            <v>16.490948396169401</v>
          </cell>
          <cell r="AH246">
            <v>16.567625916416102</v>
          </cell>
          <cell r="AI246">
            <v>16.6373274770799</v>
          </cell>
          <cell r="AJ246">
            <v>16.7010735255094</v>
          </cell>
          <cell r="AK246">
            <v>16.757086118655899</v>
          </cell>
          <cell r="AL246">
            <v>16.806953862704699</v>
          </cell>
          <cell r="AM246">
            <v>16.852477315983201</v>
          </cell>
          <cell r="AN246">
            <v>16.893990267488402</v>
          </cell>
          <cell r="AO246">
            <v>16.932125849222199</v>
          </cell>
          <cell r="AP246">
            <v>16.967889071800599</v>
          </cell>
        </row>
        <row r="247">
          <cell r="C247" t="str">
            <v>Padiham</v>
          </cell>
          <cell r="D247" t="str">
            <v>Padiham</v>
          </cell>
          <cell r="E247" t="str">
            <v>Padiham GSP</v>
          </cell>
          <cell r="F247">
            <v>38</v>
          </cell>
          <cell r="G247">
            <v>0</v>
          </cell>
          <cell r="H247">
            <v>38</v>
          </cell>
          <cell r="I247">
            <v>20.99</v>
          </cell>
          <cell r="J247">
            <v>21.9001971960224</v>
          </cell>
          <cell r="K247">
            <v>22.104761343331301</v>
          </cell>
          <cell r="L247">
            <v>22.265475588472601</v>
          </cell>
          <cell r="M247">
            <v>22.453244252026899</v>
          </cell>
          <cell r="N247">
            <v>22.6786881096101</v>
          </cell>
          <cell r="O247">
            <v>22.874249370167401</v>
          </cell>
          <cell r="P247">
            <v>23.0709664754851</v>
          </cell>
          <cell r="Q247">
            <v>23.264375442165399</v>
          </cell>
          <cell r="R247">
            <v>23.469638528080001</v>
          </cell>
          <cell r="S247">
            <v>23.680761993012599</v>
          </cell>
          <cell r="T247">
            <v>23.894621641800502</v>
          </cell>
          <cell r="U247">
            <v>24.113202436959899</v>
          </cell>
          <cell r="V247">
            <v>24.3458442595484</v>
          </cell>
          <cell r="W247">
            <v>24.5752758250079</v>
          </cell>
          <cell r="X247">
            <v>24.8027150543791</v>
          </cell>
          <cell r="Y247">
            <v>25.031541087758701</v>
          </cell>
          <cell r="Z247">
            <v>25.257220317487</v>
          </cell>
          <cell r="AA247">
            <v>25.480309278512902</v>
          </cell>
          <cell r="AB247">
            <v>25.704347799484498</v>
          </cell>
          <cell r="AC247">
            <v>25.926633558360201</v>
          </cell>
          <cell r="AD247">
            <v>26.146456664277999</v>
          </cell>
          <cell r="AE247">
            <v>26.366589062389799</v>
          </cell>
          <cell r="AF247">
            <v>26.588666280698401</v>
          </cell>
          <cell r="AG247">
            <v>26.801638897568999</v>
          </cell>
          <cell r="AH247">
            <v>27.010252354621301</v>
          </cell>
          <cell r="AI247">
            <v>27.215301293190599</v>
          </cell>
          <cell r="AJ247">
            <v>27.417424152975599</v>
          </cell>
          <cell r="AK247">
            <v>27.615133700645199</v>
          </cell>
          <cell r="AL247">
            <v>27.810033549865199</v>
          </cell>
          <cell r="AM247">
            <v>28.004316749855501</v>
          </cell>
          <cell r="AN247">
            <v>28.198341015766701</v>
          </cell>
          <cell r="AO247">
            <v>28.392411851113799</v>
          </cell>
          <cell r="AP247">
            <v>28.587623416237101</v>
          </cell>
        </row>
        <row r="248">
          <cell r="C248" t="str">
            <v>Peel St &amp; Ribblesdale T13</v>
          </cell>
          <cell r="D248" t="str">
            <v>Padiham</v>
          </cell>
          <cell r="E248" t="str">
            <v>Padiham GSP</v>
          </cell>
          <cell r="F248">
            <v>16</v>
          </cell>
          <cell r="G248">
            <v>0</v>
          </cell>
          <cell r="H248">
            <v>16</v>
          </cell>
          <cell r="I248">
            <v>12.16</v>
          </cell>
          <cell r="J248">
            <v>12.609652142866301</v>
          </cell>
          <cell r="K248">
            <v>12.7207064693247</v>
          </cell>
          <cell r="L248">
            <v>12.8313387836158</v>
          </cell>
          <cell r="M248">
            <v>12.9724259623968</v>
          </cell>
          <cell r="N248">
            <v>13.133292559013899</v>
          </cell>
          <cell r="O248">
            <v>13.287775931891201</v>
          </cell>
          <cell r="P248">
            <v>13.4509979379044</v>
          </cell>
          <cell r="Q248">
            <v>13.6177448002814</v>
          </cell>
          <cell r="R248">
            <v>13.803535458725401</v>
          </cell>
          <cell r="S248">
            <v>14.003661473384099</v>
          </cell>
          <cell r="T248">
            <v>14.213031395365199</v>
          </cell>
          <cell r="U248">
            <v>14.4451560058314</v>
          </cell>
          <cell r="V248">
            <v>14.706425683974899</v>
          </cell>
          <cell r="W248">
            <v>14.967219457571099</v>
          </cell>
          <cell r="X248">
            <v>15.2198267099562</v>
          </cell>
          <cell r="Y248">
            <v>15.4606302933783</v>
          </cell>
          <cell r="Z248">
            <v>15.6844801726866</v>
          </cell>
          <cell r="AA248">
            <v>15.8926862848041</v>
          </cell>
          <cell r="AB248">
            <v>16.091609558264501</v>
          </cell>
          <cell r="AC248">
            <v>16.275847896001899</v>
          </cell>
          <cell r="AD248">
            <v>16.445866179421799</v>
          </cell>
          <cell r="AE248">
            <v>16.606349074377</v>
          </cell>
          <cell r="AF248">
            <v>16.762590684086</v>
          </cell>
          <cell r="AG248">
            <v>16.898466156092699</v>
          </cell>
          <cell r="AH248">
            <v>17.0212115809484</v>
          </cell>
          <cell r="AI248">
            <v>17.132393107245498</v>
          </cell>
          <cell r="AJ248">
            <v>17.233698145563999</v>
          </cell>
          <cell r="AK248">
            <v>17.323031501905501</v>
          </cell>
          <cell r="AL248">
            <v>17.4048400918848</v>
          </cell>
          <cell r="AM248">
            <v>17.480037280376798</v>
          </cell>
          <cell r="AN248">
            <v>17.549271621579202</v>
          </cell>
          <cell r="AO248">
            <v>17.613782869981002</v>
          </cell>
          <cell r="AP248">
            <v>17.6747562491521</v>
          </cell>
        </row>
        <row r="249">
          <cell r="C249" t="str">
            <v>Pendleton</v>
          </cell>
          <cell r="D249" t="str">
            <v>Frederick Rd</v>
          </cell>
          <cell r="E249" t="str">
            <v>Kearsley 132 GSP</v>
          </cell>
          <cell r="F249">
            <v>22.863</v>
          </cell>
          <cell r="G249">
            <v>0</v>
          </cell>
          <cell r="H249">
            <v>22.863</v>
          </cell>
          <cell r="I249">
            <v>13.51</v>
          </cell>
          <cell r="J249">
            <v>14.0771789376236</v>
          </cell>
          <cell r="K249">
            <v>14.193661505238</v>
          </cell>
          <cell r="L249">
            <v>14.2729187845983</v>
          </cell>
          <cell r="M249">
            <v>14.359015411776101</v>
          </cell>
          <cell r="N249">
            <v>14.459537581424501</v>
          </cell>
          <cell r="O249">
            <v>14.539861597070701</v>
          </cell>
          <cell r="P249">
            <v>14.6176546467735</v>
          </cell>
          <cell r="Q249">
            <v>14.709874466529399</v>
          </cell>
          <cell r="R249">
            <v>14.828265805438701</v>
          </cell>
          <cell r="S249">
            <v>14.9498266143589</v>
          </cell>
          <cell r="T249">
            <v>15.1136879741524</v>
          </cell>
          <cell r="U249">
            <v>15.2970756522486</v>
          </cell>
          <cell r="V249">
            <v>15.4916539633625</v>
          </cell>
          <cell r="W249">
            <v>15.6643165790985</v>
          </cell>
          <cell r="X249">
            <v>15.8331485244207</v>
          </cell>
          <cell r="Y249">
            <v>15.9977020228113</v>
          </cell>
          <cell r="Z249">
            <v>16.154302697013598</v>
          </cell>
          <cell r="AA249">
            <v>16.304100977831599</v>
          </cell>
          <cell r="AB249">
            <v>16.451564959550598</v>
          </cell>
          <cell r="AC249">
            <v>16.593446421061401</v>
          </cell>
          <cell r="AD249">
            <v>16.728865506774898</v>
          </cell>
          <cell r="AE249">
            <v>16.861014055415701</v>
          </cell>
          <cell r="AF249">
            <v>16.994287770644299</v>
          </cell>
          <cell r="AG249">
            <v>17.150102334322099</v>
          </cell>
          <cell r="AH249">
            <v>17.295935331622601</v>
          </cell>
          <cell r="AI249">
            <v>17.433071614473999</v>
          </cell>
          <cell r="AJ249">
            <v>17.561476943179301</v>
          </cell>
          <cell r="AK249">
            <v>17.682697742732501</v>
          </cell>
          <cell r="AL249">
            <v>17.803858290302902</v>
          </cell>
          <cell r="AM249">
            <v>17.920126805935801</v>
          </cell>
          <cell r="AN249">
            <v>18.081013494715599</v>
          </cell>
          <cell r="AO249">
            <v>18.261114566119002</v>
          </cell>
          <cell r="AP249">
            <v>18.441747840597301</v>
          </cell>
        </row>
        <row r="250">
          <cell r="C250" t="str">
            <v>Petteril Bank</v>
          </cell>
          <cell r="D250" t="str">
            <v>Carlisle</v>
          </cell>
          <cell r="E250" t="str">
            <v>Harker ENWL SGTs 1 2 3A 4 / Hutton GSP GROUP</v>
          </cell>
          <cell r="F250">
            <v>22.863</v>
          </cell>
          <cell r="G250">
            <v>0</v>
          </cell>
          <cell r="H250">
            <v>22.863</v>
          </cell>
          <cell r="I250">
            <v>14.15</v>
          </cell>
          <cell r="J250">
            <v>14.6090696385239</v>
          </cell>
          <cell r="K250">
            <v>14.7394594607406</v>
          </cell>
          <cell r="L250">
            <v>14.8747847627486</v>
          </cell>
          <cell r="M250">
            <v>15.052464655726199</v>
          </cell>
          <cell r="N250">
            <v>15.252463648175899</v>
          </cell>
          <cell r="O250">
            <v>15.4480252228346</v>
          </cell>
          <cell r="P250">
            <v>15.658515765359301</v>
          </cell>
          <cell r="Q250">
            <v>15.8734830359585</v>
          </cell>
          <cell r="R250">
            <v>16.1137485213623</v>
          </cell>
          <cell r="S250">
            <v>16.3706439808706</v>
          </cell>
          <cell r="T250">
            <v>16.6432990029802</v>
          </cell>
          <cell r="U250">
            <v>16.944508760009398</v>
          </cell>
          <cell r="V250">
            <v>17.281720271460699</v>
          </cell>
          <cell r="W250">
            <v>17.6452237703799</v>
          </cell>
          <cell r="X250">
            <v>18.000544180627401</v>
          </cell>
          <cell r="Y250">
            <v>18.340555824931599</v>
          </cell>
          <cell r="Z250">
            <v>18.659038027111201</v>
          </cell>
          <cell r="AA250">
            <v>18.9552620300827</v>
          </cell>
          <cell r="AB250">
            <v>19.2421066298289</v>
          </cell>
          <cell r="AC250">
            <v>19.510432862585301</v>
          </cell>
          <cell r="AD250">
            <v>19.759220469598102</v>
          </cell>
          <cell r="AE250">
            <v>19.995912587375699</v>
          </cell>
          <cell r="AF250">
            <v>20.2255609221668</v>
          </cell>
          <cell r="AG250">
            <v>20.4245609824928</v>
          </cell>
          <cell r="AH250">
            <v>20.603711605386799</v>
          </cell>
          <cell r="AI250">
            <v>20.7652986527549</v>
          </cell>
          <cell r="AJ250">
            <v>20.910661948627101</v>
          </cell>
          <cell r="AK250">
            <v>21.038961809467398</v>
          </cell>
          <cell r="AL250">
            <v>21.1592857621762</v>
          </cell>
          <cell r="AM250">
            <v>21.2698855062254</v>
          </cell>
          <cell r="AN250">
            <v>21.371678846245501</v>
          </cell>
          <cell r="AO250">
            <v>21.4661327344703</v>
          </cell>
          <cell r="AP250">
            <v>21.555218103905499</v>
          </cell>
        </row>
        <row r="251">
          <cell r="C251" t="str">
            <v>Phillips Lane</v>
          </cell>
          <cell r="D251" t="str">
            <v>Nelson</v>
          </cell>
          <cell r="E251" t="str">
            <v>Padiham GSP</v>
          </cell>
          <cell r="F251">
            <v>9</v>
          </cell>
          <cell r="G251">
            <v>0</v>
          </cell>
          <cell r="H251">
            <v>9</v>
          </cell>
          <cell r="I251">
            <v>5.74</v>
          </cell>
          <cell r="J251">
            <v>5.8485501789076899</v>
          </cell>
          <cell r="K251">
            <v>5.8745958685488704</v>
          </cell>
          <cell r="L251">
            <v>5.9030517984438404</v>
          </cell>
          <cell r="M251">
            <v>5.9404254861343802</v>
          </cell>
          <cell r="N251">
            <v>5.9848425763876403</v>
          </cell>
          <cell r="O251">
            <v>6.0238365218001899</v>
          </cell>
          <cell r="P251">
            <v>6.0676485678081598</v>
          </cell>
          <cell r="Q251">
            <v>6.1114331709867198</v>
          </cell>
          <cell r="R251">
            <v>6.16124113929712</v>
          </cell>
          <cell r="S251">
            <v>6.2148032779268298</v>
          </cell>
          <cell r="T251">
            <v>6.2704494612507</v>
          </cell>
          <cell r="U251">
            <v>6.3314234078954899</v>
          </cell>
          <cell r="V251">
            <v>6.3991282686966899</v>
          </cell>
          <cell r="W251">
            <v>6.4624474721252696</v>
          </cell>
          <cell r="X251">
            <v>6.5230829973445204</v>
          </cell>
          <cell r="Y251">
            <v>6.5829637136537498</v>
          </cell>
          <cell r="Z251">
            <v>6.6398060716710896</v>
          </cell>
          <cell r="AA251">
            <v>6.6940870148493596</v>
          </cell>
          <cell r="AB251">
            <v>6.7476072249847103</v>
          </cell>
          <cell r="AC251">
            <v>6.7986314616039998</v>
          </cell>
          <cell r="AD251">
            <v>6.8469848745938799</v>
          </cell>
          <cell r="AE251">
            <v>6.8929230604547698</v>
          </cell>
          <cell r="AF251">
            <v>6.9381492971951602</v>
          </cell>
          <cell r="AG251">
            <v>6.9774063070084402</v>
          </cell>
          <cell r="AH251">
            <v>7.01292031312307</v>
          </cell>
          <cell r="AI251">
            <v>7.0449447058263299</v>
          </cell>
          <cell r="AJ251">
            <v>7.0739996059266304</v>
          </cell>
          <cell r="AK251">
            <v>7.09951487938564</v>
          </cell>
          <cell r="AL251">
            <v>7.1226867079149701</v>
          </cell>
          <cell r="AM251">
            <v>7.14397957687423</v>
          </cell>
          <cell r="AN251">
            <v>7.16356345035227</v>
          </cell>
          <cell r="AO251">
            <v>7.1814198996253999</v>
          </cell>
          <cell r="AP251">
            <v>7.1981707133056299</v>
          </cell>
        </row>
        <row r="252">
          <cell r="C252" t="str">
            <v>Piccadilly</v>
          </cell>
          <cell r="D252" t="str">
            <v>Bloom St</v>
          </cell>
          <cell r="E252" t="str">
            <v>South Manchester GSP</v>
          </cell>
          <cell r="F252">
            <v>22.863</v>
          </cell>
          <cell r="G252">
            <v>0</v>
          </cell>
          <cell r="H252">
            <v>22.863</v>
          </cell>
          <cell r="I252">
            <v>10.199999999999999</v>
          </cell>
          <cell r="J252">
            <v>11.416076193869699</v>
          </cell>
          <cell r="K252">
            <v>11.6505835454295</v>
          </cell>
          <cell r="L252">
            <v>11.7842973282829</v>
          </cell>
          <cell r="M252">
            <v>11.9282890028007</v>
          </cell>
          <cell r="N252">
            <v>12.0987163015151</v>
          </cell>
          <cell r="O252">
            <v>12.2426183566833</v>
          </cell>
          <cell r="P252">
            <v>12.382042650429399</v>
          </cell>
          <cell r="Q252">
            <v>12.515228064849</v>
          </cell>
          <cell r="R252">
            <v>12.648202099834499</v>
          </cell>
          <cell r="S252">
            <v>12.7766547710045</v>
          </cell>
          <cell r="T252">
            <v>12.900010300337399</v>
          </cell>
          <cell r="U252">
            <v>13.018212211111701</v>
          </cell>
          <cell r="V252">
            <v>13.1323200655339</v>
          </cell>
          <cell r="W252">
            <v>13.2261296632638</v>
          </cell>
          <cell r="X252">
            <v>13.3222323641664</v>
          </cell>
          <cell r="Y252">
            <v>13.4204584575472</v>
          </cell>
          <cell r="Z252">
            <v>13.520792874932001</v>
          </cell>
          <cell r="AA252">
            <v>13.6233098566092</v>
          </cell>
          <cell r="AB252">
            <v>13.7281465918192</v>
          </cell>
          <cell r="AC252">
            <v>13.835230703794799</v>
          </cell>
          <cell r="AD252">
            <v>13.9443840258626</v>
          </cell>
          <cell r="AE252">
            <v>14.055636674933201</v>
          </cell>
          <cell r="AF252">
            <v>14.1691832888047</v>
          </cell>
          <cell r="AG252">
            <v>14.284716246179199</v>
          </cell>
          <cell r="AH252">
            <v>14.4023118312073</v>
          </cell>
          <cell r="AI252">
            <v>14.5219575602994</v>
          </cell>
          <cell r="AJ252">
            <v>14.6436530527361</v>
          </cell>
          <cell r="AK252">
            <v>14.7673959139925</v>
          </cell>
          <cell r="AL252">
            <v>14.893260765076599</v>
          </cell>
          <cell r="AM252">
            <v>15.021219893621501</v>
          </cell>
          <cell r="AN252">
            <v>15.1512721374311</v>
          </cell>
          <cell r="AO252">
            <v>15.2834028287885</v>
          </cell>
          <cell r="AP252">
            <v>15.4176399305339</v>
          </cell>
        </row>
        <row r="253">
          <cell r="C253" t="str">
            <v>Pimbo</v>
          </cell>
          <cell r="D253" t="str">
            <v>Skelmersdale</v>
          </cell>
          <cell r="E253" t="str">
            <v>Washway Farm GSP / Kirkby GSP GROUP</v>
          </cell>
          <cell r="F253">
            <v>30</v>
          </cell>
          <cell r="G253">
            <v>0.55200000000000005</v>
          </cell>
          <cell r="H253">
            <v>30.552</v>
          </cell>
          <cell r="I253">
            <v>22.34</v>
          </cell>
          <cell r="J253">
            <v>22.518184428377602</v>
          </cell>
          <cell r="K253">
            <v>22.526856493301199</v>
          </cell>
          <cell r="L253">
            <v>22.542392986708599</v>
          </cell>
          <cell r="M253">
            <v>22.565459274978501</v>
          </cell>
          <cell r="N253">
            <v>22.618840907313899</v>
          </cell>
          <cell r="O253">
            <v>22.641034006857499</v>
          </cell>
          <cell r="P253">
            <v>22.660932974060302</v>
          </cell>
          <cell r="Q253">
            <v>22.6734148692871</v>
          </cell>
          <cell r="R253">
            <v>22.693130779051099</v>
          </cell>
          <cell r="S253">
            <v>22.712681734820499</v>
          </cell>
          <cell r="T253">
            <v>22.729133879043101</v>
          </cell>
          <cell r="U253">
            <v>22.7428416775488</v>
          </cell>
          <cell r="V253">
            <v>22.794766798982</v>
          </cell>
          <cell r="W253">
            <v>22.918239845032101</v>
          </cell>
          <cell r="X253">
            <v>23.038034097601201</v>
          </cell>
          <cell r="Y253">
            <v>23.1565722682797</v>
          </cell>
          <cell r="Z253">
            <v>23.282151348509402</v>
          </cell>
          <cell r="AA253">
            <v>23.424378268051001</v>
          </cell>
          <cell r="AB253">
            <v>23.565660442156702</v>
          </cell>
          <cell r="AC253">
            <v>23.699698479830399</v>
          </cell>
          <cell r="AD253">
            <v>23.826135371295798</v>
          </cell>
          <cell r="AE253">
            <v>23.947392872772799</v>
          </cell>
          <cell r="AF253">
            <v>24.068437884768901</v>
          </cell>
          <cell r="AG253">
            <v>24.172732952089898</v>
          </cell>
          <cell r="AH253">
            <v>24.266803824945399</v>
          </cell>
          <cell r="AI253">
            <v>24.351905879626202</v>
          </cell>
          <cell r="AJ253">
            <v>24.4285897884773</v>
          </cell>
          <cell r="AK253">
            <v>24.497754222999401</v>
          </cell>
          <cell r="AL253">
            <v>24.567103973397799</v>
          </cell>
          <cell r="AM253">
            <v>24.632025411234501</v>
          </cell>
          <cell r="AN253">
            <v>24.6929857323283</v>
          </cell>
          <cell r="AO253">
            <v>24.750502184885601</v>
          </cell>
          <cell r="AP253">
            <v>24.805853645788002</v>
          </cell>
        </row>
        <row r="254">
          <cell r="C254" t="str">
            <v>Portwood</v>
          </cell>
          <cell r="D254" t="str">
            <v>Vernon Park</v>
          </cell>
          <cell r="E254" t="str">
            <v>Bredbury GSP</v>
          </cell>
          <cell r="F254">
            <v>22.863</v>
          </cell>
          <cell r="G254">
            <v>0</v>
          </cell>
          <cell r="H254">
            <v>22.863</v>
          </cell>
          <cell r="I254">
            <v>15.6</v>
          </cell>
          <cell r="J254">
            <v>16.64</v>
          </cell>
          <cell r="K254">
            <v>16.79</v>
          </cell>
          <cell r="L254">
            <v>16.850000000000001</v>
          </cell>
          <cell r="M254">
            <v>16.93</v>
          </cell>
          <cell r="N254">
            <v>17.010000000000002</v>
          </cell>
          <cell r="O254">
            <v>17.09</v>
          </cell>
          <cell r="P254">
            <v>17.170000000000002</v>
          </cell>
          <cell r="Q254">
            <v>17.260000000000002</v>
          </cell>
          <cell r="R254">
            <v>17.350000000000001</v>
          </cell>
          <cell r="S254">
            <v>17.46</v>
          </cell>
          <cell r="T254">
            <v>17.559999999999999</v>
          </cell>
          <cell r="U254">
            <v>17.68</v>
          </cell>
          <cell r="V254">
            <v>17.8</v>
          </cell>
          <cell r="W254">
            <v>17.86</v>
          </cell>
          <cell r="X254">
            <v>17.920000000000002</v>
          </cell>
          <cell r="Y254">
            <v>17.98</v>
          </cell>
          <cell r="Z254">
            <v>18.02</v>
          </cell>
          <cell r="AA254">
            <v>18.059999999999999</v>
          </cell>
          <cell r="AB254">
            <v>18.100000000000001</v>
          </cell>
          <cell r="AC254">
            <v>18.13</v>
          </cell>
          <cell r="AD254">
            <v>18.16</v>
          </cell>
          <cell r="AE254">
            <v>18.170000000000002</v>
          </cell>
          <cell r="AF254">
            <v>18.18</v>
          </cell>
          <cell r="AG254">
            <v>18.18</v>
          </cell>
          <cell r="AH254">
            <v>18.190000000000001</v>
          </cell>
          <cell r="AI254">
            <v>18.18</v>
          </cell>
          <cell r="AJ254">
            <v>18.170000000000002</v>
          </cell>
          <cell r="AK254">
            <v>18.16</v>
          </cell>
          <cell r="AL254">
            <v>18.14</v>
          </cell>
          <cell r="AM254">
            <v>18.13</v>
          </cell>
          <cell r="AN254">
            <v>18.11</v>
          </cell>
          <cell r="AO254">
            <v>18.07</v>
          </cell>
          <cell r="AP254">
            <v>18.05</v>
          </cell>
        </row>
        <row r="255">
          <cell r="C255" t="str">
            <v>Poulton</v>
          </cell>
          <cell r="D255" t="str">
            <v>Bispham</v>
          </cell>
          <cell r="E255" t="str">
            <v>Penwortham West GSP / Stanah GSP GROUP</v>
          </cell>
          <cell r="F255">
            <v>20.96</v>
          </cell>
          <cell r="G255">
            <v>0</v>
          </cell>
          <cell r="H255">
            <v>20.96</v>
          </cell>
          <cell r="I255">
            <v>11.27</v>
          </cell>
          <cell r="J255">
            <v>11.534186920930299</v>
          </cell>
          <cell r="K255">
            <v>11.536930748836999</v>
          </cell>
          <cell r="L255">
            <v>11.521054057038601</v>
          </cell>
          <cell r="M255">
            <v>11.513019260535501</v>
          </cell>
          <cell r="N255">
            <v>11.510998597297</v>
          </cell>
          <cell r="O255">
            <v>11.5575170029944</v>
          </cell>
          <cell r="P255">
            <v>11.686167573985101</v>
          </cell>
          <cell r="Q255">
            <v>11.822965873748499</v>
          </cell>
          <cell r="R255">
            <v>11.976730170005901</v>
          </cell>
          <cell r="S255">
            <v>12.142415331304001</v>
          </cell>
          <cell r="T255">
            <v>12.3193146885428</v>
          </cell>
          <cell r="U255">
            <v>12.5214234204668</v>
          </cell>
          <cell r="V255">
            <v>12.7505917911251</v>
          </cell>
          <cell r="W255">
            <v>12.9770380354223</v>
          </cell>
          <cell r="X255">
            <v>13.1979773639292</v>
          </cell>
          <cell r="Y255">
            <v>13.408942570558199</v>
          </cell>
          <cell r="Z255">
            <v>13.603262528653699</v>
          </cell>
          <cell r="AA255">
            <v>13.783444811730099</v>
          </cell>
          <cell r="AB255">
            <v>13.955634084795999</v>
          </cell>
          <cell r="AC255">
            <v>14.114420368166099</v>
          </cell>
          <cell r="AD255">
            <v>14.2602399687065</v>
          </cell>
          <cell r="AE255">
            <v>14.3971517062421</v>
          </cell>
          <cell r="AF255">
            <v>14.527404585703399</v>
          </cell>
          <cell r="AG255">
            <v>14.6370598010603</v>
          </cell>
          <cell r="AH255">
            <v>14.732959924481801</v>
          </cell>
          <cell r="AI255">
            <v>14.816217371160599</v>
          </cell>
          <cell r="AJ255">
            <v>14.888957549588101</v>
          </cell>
          <cell r="AK255">
            <v>14.9510383654133</v>
          </cell>
          <cell r="AL255">
            <v>15.0108918186155</v>
          </cell>
          <cell r="AM255">
            <v>15.063915555475001</v>
          </cell>
          <cell r="AN255">
            <v>15.1107426029801</v>
          </cell>
          <cell r="AO255">
            <v>15.152090516026499</v>
          </cell>
          <cell r="AP255">
            <v>15.1894466696224</v>
          </cell>
        </row>
        <row r="256">
          <cell r="C256" t="str">
            <v>Poynton</v>
          </cell>
          <cell r="D256" t="str">
            <v>Hazel Grove</v>
          </cell>
          <cell r="E256" t="str">
            <v>Bredbury GSP</v>
          </cell>
          <cell r="F256">
            <v>17.5</v>
          </cell>
          <cell r="G256">
            <v>0</v>
          </cell>
          <cell r="H256">
            <v>17.5</v>
          </cell>
          <cell r="I256">
            <v>9.7100000000000009</v>
          </cell>
          <cell r="J256">
            <v>9.9226413027132292</v>
          </cell>
          <cell r="K256">
            <v>10.054790094112899</v>
          </cell>
          <cell r="L256">
            <v>10.2003207751549</v>
          </cell>
          <cell r="M256">
            <v>10.362092464604</v>
          </cell>
          <cell r="N256">
            <v>10.546779413261801</v>
          </cell>
          <cell r="O256">
            <v>10.7151266076777</v>
          </cell>
          <cell r="P256">
            <v>10.8855374704745</v>
          </cell>
          <cell r="Q256">
            <v>11.055374807292001</v>
          </cell>
          <cell r="R256">
            <v>11.2311781925888</v>
          </cell>
          <cell r="S256">
            <v>11.4102088155635</v>
          </cell>
          <cell r="T256">
            <v>11.627378471726599</v>
          </cell>
          <cell r="U256">
            <v>11.859633601405701</v>
          </cell>
          <cell r="V256">
            <v>12.1120127495736</v>
          </cell>
          <cell r="W256">
            <v>12.37638505904</v>
          </cell>
          <cell r="X256">
            <v>12.6369443318364</v>
          </cell>
          <cell r="Y256">
            <v>12.8916843918186</v>
          </cell>
          <cell r="Z256">
            <v>13.135051827541</v>
          </cell>
          <cell r="AA256">
            <v>13.368207084440099</v>
          </cell>
          <cell r="AB256">
            <v>13.5975577620774</v>
          </cell>
          <cell r="AC256">
            <v>13.8186796242898</v>
          </cell>
          <cell r="AD256">
            <v>14.031245118488499</v>
          </cell>
          <cell r="AE256">
            <v>14.239559085702799</v>
          </cell>
          <cell r="AF256">
            <v>14.4461974036175</v>
          </cell>
          <cell r="AG256">
            <v>14.638941090040699</v>
          </cell>
          <cell r="AH256">
            <v>14.8233641232974</v>
          </cell>
          <cell r="AI256">
            <v>15.0005672310237</v>
          </cell>
          <cell r="AJ256">
            <v>15.1722550868067</v>
          </cell>
          <cell r="AK256">
            <v>15.3361966546779</v>
          </cell>
          <cell r="AL256">
            <v>15.494946142742601</v>
          </cell>
          <cell r="AM256">
            <v>15.6504643849158</v>
          </cell>
          <cell r="AN256">
            <v>15.803316621353799</v>
          </cell>
          <cell r="AO256">
            <v>15.9543592253405</v>
          </cell>
          <cell r="AP256">
            <v>16.104671851807399</v>
          </cell>
        </row>
        <row r="257">
          <cell r="C257" t="str">
            <v>Preesall</v>
          </cell>
          <cell r="D257" t="str">
            <v>Thornton</v>
          </cell>
          <cell r="E257" t="str">
            <v>Penwortham West GSP / Stanah GSP GROUP</v>
          </cell>
          <cell r="F257">
            <v>23</v>
          </cell>
          <cell r="G257">
            <v>4.0800000000000003E-3</v>
          </cell>
          <cell r="H257">
            <v>23.004079999999998</v>
          </cell>
          <cell r="I257">
            <v>9.83</v>
          </cell>
          <cell r="J257">
            <v>10.028500589091101</v>
          </cell>
          <cell r="K257">
            <v>10.067537986942</v>
          </cell>
          <cell r="L257">
            <v>10.1141624987316</v>
          </cell>
          <cell r="M257">
            <v>10.1839000148635</v>
          </cell>
          <cell r="N257">
            <v>10.2662487975534</v>
          </cell>
          <cell r="O257">
            <v>10.3530251102046</v>
          </cell>
          <cell r="P257">
            <v>10.4500049273723</v>
          </cell>
          <cell r="Q257">
            <v>10.555046660950801</v>
          </cell>
          <cell r="R257">
            <v>10.675968139762301</v>
          </cell>
          <cell r="S257">
            <v>10.800545761013</v>
          </cell>
          <cell r="T257">
            <v>10.9342632492225</v>
          </cell>
          <cell r="U257">
            <v>11.0933486363823</v>
          </cell>
          <cell r="V257">
            <v>11.2707912890241</v>
          </cell>
          <cell r="W257">
            <v>11.453394073583</v>
          </cell>
          <cell r="X257">
            <v>11.628687226105299</v>
          </cell>
          <cell r="Y257">
            <v>11.7935405415351</v>
          </cell>
          <cell r="Z257">
            <v>11.944450347125899</v>
          </cell>
          <cell r="AA257">
            <v>12.0839040365488</v>
          </cell>
          <cell r="AB257">
            <v>12.215880041593699</v>
          </cell>
          <cell r="AC257">
            <v>12.336176183722699</v>
          </cell>
          <cell r="AD257">
            <v>12.445176204851</v>
          </cell>
          <cell r="AE257">
            <v>12.546227100330899</v>
          </cell>
          <cell r="AF257">
            <v>12.6417517583936</v>
          </cell>
          <cell r="AG257">
            <v>12.7200534852151</v>
          </cell>
          <cell r="AH257">
            <v>12.786831868454099</v>
          </cell>
          <cell r="AI257">
            <v>12.843287114706101</v>
          </cell>
          <cell r="AJ257">
            <v>12.8893717699265</v>
          </cell>
          <cell r="AK257">
            <v>12.9232992485579</v>
          </cell>
          <cell r="AL257">
            <v>12.945724371013901</v>
          </cell>
          <cell r="AM257">
            <v>12.9634993286503</v>
          </cell>
          <cell r="AN257">
            <v>12.977332861661701</v>
          </cell>
          <cell r="AO257">
            <v>12.9878072893083</v>
          </cell>
          <cell r="AP257">
            <v>12.9960433830973</v>
          </cell>
        </row>
        <row r="258">
          <cell r="C258" t="str">
            <v>Preston East</v>
          </cell>
          <cell r="D258" t="str">
            <v>Preston East</v>
          </cell>
          <cell r="E258" t="str">
            <v>Penwortham East GSP / Rochdale SGT 1 GROUP</v>
          </cell>
          <cell r="F258">
            <v>32</v>
          </cell>
          <cell r="G258">
            <v>2.8274400000000002</v>
          </cell>
          <cell r="H258">
            <v>34.827440000000003</v>
          </cell>
          <cell r="I258">
            <v>17.09</v>
          </cell>
          <cell r="J258">
            <v>17.9176085650702</v>
          </cell>
          <cell r="K258">
            <v>17.948118520716001</v>
          </cell>
          <cell r="L258">
            <v>17.914279795039199</v>
          </cell>
          <cell r="M258">
            <v>17.8994186609834</v>
          </cell>
          <cell r="N258">
            <v>17.9144680188042</v>
          </cell>
          <cell r="O258">
            <v>17.914812038138201</v>
          </cell>
          <cell r="P258">
            <v>17.920956509343799</v>
          </cell>
          <cell r="Q258">
            <v>17.929977338121201</v>
          </cell>
          <cell r="R258">
            <v>17.953076909547399</v>
          </cell>
          <cell r="S258">
            <v>17.981713364191101</v>
          </cell>
          <cell r="T258">
            <v>18.016030103502001</v>
          </cell>
          <cell r="U258">
            <v>18.061626332453301</v>
          </cell>
          <cell r="V258">
            <v>18.116605556137301</v>
          </cell>
          <cell r="W258">
            <v>18.1587437181471</v>
          </cell>
          <cell r="X258">
            <v>18.201233971028199</v>
          </cell>
          <cell r="Y258">
            <v>18.241539013380098</v>
          </cell>
          <cell r="Z258">
            <v>18.277707294199001</v>
          </cell>
          <cell r="AA258">
            <v>18.309660776400602</v>
          </cell>
          <cell r="AB258">
            <v>18.341754628122501</v>
          </cell>
          <cell r="AC258">
            <v>18.370587464044899</v>
          </cell>
          <cell r="AD258">
            <v>18.3964770971753</v>
          </cell>
          <cell r="AE258">
            <v>18.420927713492301</v>
          </cell>
          <cell r="AF258">
            <v>18.445106056041901</v>
          </cell>
          <cell r="AG258">
            <v>18.462128984556799</v>
          </cell>
          <cell r="AH258">
            <v>18.475267608278401</v>
          </cell>
          <cell r="AI258">
            <v>18.485071228271501</v>
          </cell>
          <cell r="AJ258">
            <v>18.491699334465501</v>
          </cell>
          <cell r="AK258">
            <v>18.4985643620149</v>
          </cell>
          <cell r="AL258">
            <v>18.515913946247299</v>
          </cell>
          <cell r="AM258">
            <v>18.533019341903401</v>
          </cell>
          <cell r="AN258">
            <v>18.5501061045996</v>
          </cell>
          <cell r="AO258">
            <v>18.5674178210284</v>
          </cell>
          <cell r="AP258">
            <v>18.585518664633501</v>
          </cell>
        </row>
        <row r="259">
          <cell r="C259" t="str">
            <v>Preston Old Rd</v>
          </cell>
          <cell r="D259" t="str">
            <v>Blackpool</v>
          </cell>
          <cell r="E259" t="str">
            <v>Penwortham West GSP / Stanah GSP GROUP</v>
          </cell>
          <cell r="F259">
            <v>22.863</v>
          </cell>
          <cell r="G259">
            <v>0</v>
          </cell>
          <cell r="H259">
            <v>22.863</v>
          </cell>
          <cell r="I259">
            <v>10.23</v>
          </cell>
          <cell r="J259">
            <v>10.1739320627073</v>
          </cell>
          <cell r="K259">
            <v>10.1399834323694</v>
          </cell>
          <cell r="L259">
            <v>10.144328091112</v>
          </cell>
          <cell r="M259">
            <v>10.174223451816401</v>
          </cell>
          <cell r="N259">
            <v>10.2170786860848</v>
          </cell>
          <cell r="O259">
            <v>10.255607062132199</v>
          </cell>
          <cell r="P259">
            <v>10.303055154700001</v>
          </cell>
          <cell r="Q259">
            <v>10.355387149818</v>
          </cell>
          <cell r="R259">
            <v>10.4156572907947</v>
          </cell>
          <cell r="S259">
            <v>10.487951835871201</v>
          </cell>
          <cell r="T259">
            <v>10.564100026258</v>
          </cell>
          <cell r="U259">
            <v>10.6563457346305</v>
          </cell>
          <cell r="V259">
            <v>10.772607695961799</v>
          </cell>
          <cell r="W259">
            <v>10.918295818241299</v>
          </cell>
          <cell r="X259">
            <v>11.059570160947199</v>
          </cell>
          <cell r="Y259">
            <v>11.197612991627301</v>
          </cell>
          <cell r="Z259">
            <v>11.325539813491901</v>
          </cell>
          <cell r="AA259">
            <v>11.442470681497401</v>
          </cell>
          <cell r="AB259">
            <v>11.5555633348434</v>
          </cell>
          <cell r="AC259">
            <v>11.658766389342199</v>
          </cell>
          <cell r="AD259">
            <v>11.7514648416866</v>
          </cell>
          <cell r="AE259">
            <v>11.836227212142401</v>
          </cell>
          <cell r="AF259">
            <v>11.9141055988588</v>
          </cell>
          <cell r="AG259">
            <v>11.9735872307434</v>
          </cell>
          <cell r="AH259">
            <v>12.021300986399</v>
          </cell>
          <cell r="AI259">
            <v>12.057694248567801</v>
          </cell>
          <cell r="AJ259">
            <v>12.0851648386486</v>
          </cell>
          <cell r="AK259">
            <v>12.0996153066743</v>
          </cell>
          <cell r="AL259">
            <v>12.100086624177401</v>
          </cell>
          <cell r="AM259">
            <v>12.094130359882699</v>
          </cell>
          <cell r="AN259">
            <v>12.082271577229299</v>
          </cell>
          <cell r="AO259">
            <v>12.064088880627301</v>
          </cell>
          <cell r="AP259">
            <v>12.0417921675428</v>
          </cell>
        </row>
        <row r="260">
          <cell r="C260" t="str">
            <v>Prestwich</v>
          </cell>
          <cell r="D260" t="str">
            <v>Agecroft</v>
          </cell>
          <cell r="E260" t="str">
            <v>Kearsley 132 GSP</v>
          </cell>
          <cell r="F260">
            <v>22.863</v>
          </cell>
          <cell r="G260">
            <v>0</v>
          </cell>
          <cell r="H260">
            <v>22.863</v>
          </cell>
          <cell r="I260">
            <v>15.7</v>
          </cell>
          <cell r="J260">
            <v>16.051067045135301</v>
          </cell>
          <cell r="K260">
            <v>16.1577933419785</v>
          </cell>
          <cell r="L260">
            <v>16.275640515745302</v>
          </cell>
          <cell r="M260">
            <v>16.421888605367698</v>
          </cell>
          <cell r="N260">
            <v>16.583900048190099</v>
          </cell>
          <cell r="O260">
            <v>16.743160895414501</v>
          </cell>
          <cell r="P260">
            <v>16.914823849996701</v>
          </cell>
          <cell r="Q260">
            <v>17.093326666415301</v>
          </cell>
          <cell r="R260">
            <v>17.290840397276199</v>
          </cell>
          <cell r="S260">
            <v>17.503465273218001</v>
          </cell>
          <cell r="T260">
            <v>17.727110446902199</v>
          </cell>
          <cell r="U260">
            <v>17.9712924186043</v>
          </cell>
          <cell r="V260">
            <v>18.2474135479798</v>
          </cell>
          <cell r="W260">
            <v>18.539966061451501</v>
          </cell>
          <cell r="X260">
            <v>18.8252367143416</v>
          </cell>
          <cell r="Y260">
            <v>19.106103476208101</v>
          </cell>
          <cell r="Z260">
            <v>19.3719802879525</v>
          </cell>
          <cell r="AA260">
            <v>19.6233454567964</v>
          </cell>
          <cell r="AB260">
            <v>19.869394612271002</v>
          </cell>
          <cell r="AC260">
            <v>20.101116770561401</v>
          </cell>
          <cell r="AD260">
            <v>20.318081227998899</v>
          </cell>
          <cell r="AE260">
            <v>20.526522435186301</v>
          </cell>
          <cell r="AF260">
            <v>20.729387772675999</v>
          </cell>
          <cell r="AG260">
            <v>20.941679105484901</v>
          </cell>
          <cell r="AH260">
            <v>21.1520479413856</v>
          </cell>
          <cell r="AI260">
            <v>21.350110164050001</v>
          </cell>
          <cell r="AJ260">
            <v>21.538441008618101</v>
          </cell>
          <cell r="AK260">
            <v>21.7109615417925</v>
          </cell>
          <cell r="AL260">
            <v>21.864912726414499</v>
          </cell>
          <cell r="AM260">
            <v>22.012619918630499</v>
          </cell>
          <cell r="AN260">
            <v>22.154802029484301</v>
          </cell>
          <cell r="AO260">
            <v>22.291371080513599</v>
          </cell>
          <cell r="AP260">
            <v>22.425211593542102</v>
          </cell>
        </row>
        <row r="261">
          <cell r="C261" t="str">
            <v>Pringle St</v>
          </cell>
          <cell r="D261" t="str">
            <v>Blackburn</v>
          </cell>
          <cell r="E261" t="str">
            <v>Penwortham East GSP / Rochdale SGT 1 GROUP</v>
          </cell>
          <cell r="F261">
            <v>19.940000000000001</v>
          </cell>
          <cell r="G261">
            <v>0</v>
          </cell>
          <cell r="H261">
            <v>19.940000000000001</v>
          </cell>
          <cell r="I261">
            <v>12.51</v>
          </cell>
          <cell r="J261">
            <v>12.5523338151513</v>
          </cell>
          <cell r="K261">
            <v>12.613058026576301</v>
          </cell>
          <cell r="L261">
            <v>12.712580929839</v>
          </cell>
          <cell r="M261">
            <v>12.8399479522609</v>
          </cell>
          <cell r="N261">
            <v>12.992918938672499</v>
          </cell>
          <cell r="O261">
            <v>13.136091126090999</v>
          </cell>
          <cell r="P261">
            <v>13.2869482640501</v>
          </cell>
          <cell r="Q261">
            <v>13.440738022084901</v>
          </cell>
          <cell r="R261">
            <v>13.6102887632982</v>
          </cell>
          <cell r="S261">
            <v>13.792989221365699</v>
          </cell>
          <cell r="T261">
            <v>13.9817045708755</v>
          </cell>
          <cell r="U261">
            <v>14.183487873675</v>
          </cell>
          <cell r="V261">
            <v>14.4017777495296</v>
          </cell>
          <cell r="W261">
            <v>14.606228809928201</v>
          </cell>
          <cell r="X261">
            <v>14.8077764800725</v>
          </cell>
          <cell r="Y261">
            <v>15.0061593574627</v>
          </cell>
          <cell r="Z261">
            <v>15.195678134636699</v>
          </cell>
          <cell r="AA261">
            <v>15.3780221147421</v>
          </cell>
          <cell r="AB261">
            <v>15.5563580818249</v>
          </cell>
          <cell r="AC261">
            <v>15.7279448690858</v>
          </cell>
          <cell r="AD261">
            <v>15.8919557819452</v>
          </cell>
          <cell r="AE261">
            <v>16.0506675115066</v>
          </cell>
          <cell r="AF261">
            <v>16.207206792820202</v>
          </cell>
          <cell r="AG261">
            <v>16.3484129377706</v>
          </cell>
          <cell r="AH261">
            <v>16.480334997670798</v>
          </cell>
          <cell r="AI261">
            <v>16.603959134497099</v>
          </cell>
          <cell r="AJ261">
            <v>16.719797711579201</v>
          </cell>
          <cell r="AK261">
            <v>16.830514581249201</v>
          </cell>
          <cell r="AL261">
            <v>16.946511454562401</v>
          </cell>
          <cell r="AM261">
            <v>17.059219942644098</v>
          </cell>
          <cell r="AN261">
            <v>17.1690836925331</v>
          </cell>
          <cell r="AO261">
            <v>17.276260580651499</v>
          </cell>
          <cell r="AP261">
            <v>17.382225332983701</v>
          </cell>
        </row>
        <row r="262">
          <cell r="C262" t="str">
            <v>Queens Park</v>
          </cell>
          <cell r="D262" t="str">
            <v>Stuart St</v>
          </cell>
          <cell r="E262" t="str">
            <v>Stalybridge GSP</v>
          </cell>
          <cell r="F262">
            <v>19.2</v>
          </cell>
          <cell r="G262">
            <v>0</v>
          </cell>
          <cell r="H262">
            <v>19.2</v>
          </cell>
          <cell r="I262">
            <v>16.77</v>
          </cell>
          <cell r="J262">
            <v>17.206874814310101</v>
          </cell>
          <cell r="K262">
            <v>17.3793303263312</v>
          </cell>
          <cell r="L262">
            <v>17.5458351890749</v>
          </cell>
          <cell r="M262">
            <v>17.7256888799288</v>
          </cell>
          <cell r="N262">
            <v>17.9314227921423</v>
          </cell>
          <cell r="O262">
            <v>18.1087152740653</v>
          </cell>
          <cell r="P262">
            <v>18.285379018042001</v>
          </cell>
          <cell r="Q262">
            <v>18.4573025201829</v>
          </cell>
          <cell r="R262">
            <v>18.635703301322501</v>
          </cell>
          <cell r="S262">
            <v>18.813463569677399</v>
          </cell>
          <cell r="T262">
            <v>18.986393863746599</v>
          </cell>
          <cell r="U262">
            <v>19.1557201707875</v>
          </cell>
          <cell r="V262">
            <v>19.440085148361</v>
          </cell>
          <cell r="W262">
            <v>19.7358875355675</v>
          </cell>
          <cell r="X262">
            <v>20.028525377474601</v>
          </cell>
          <cell r="Y262">
            <v>20.314323668025601</v>
          </cell>
          <cell r="Z262">
            <v>20.590972420724999</v>
          </cell>
          <cell r="AA262">
            <v>20.861223891460199</v>
          </cell>
          <cell r="AB262">
            <v>21.1303666016778</v>
          </cell>
          <cell r="AC262">
            <v>21.3945128590472</v>
          </cell>
          <cell r="AD262">
            <v>21.651118303613799</v>
          </cell>
          <cell r="AE262">
            <v>21.905279943384201</v>
          </cell>
          <cell r="AF262">
            <v>22.160138594698601</v>
          </cell>
          <cell r="AG262">
            <v>22.398076882558499</v>
          </cell>
          <cell r="AH262">
            <v>22.625948472344501</v>
          </cell>
          <cell r="AI262">
            <v>22.8457155727612</v>
          </cell>
          <cell r="AJ262">
            <v>23.057172866165001</v>
          </cell>
          <cell r="AK262">
            <v>23.2633059580746</v>
          </cell>
          <cell r="AL262">
            <v>23.474470429228599</v>
          </cell>
          <cell r="AM262">
            <v>23.682397188742399</v>
          </cell>
          <cell r="AN262">
            <v>23.887650199435601</v>
          </cell>
          <cell r="AO262">
            <v>24.091485551358399</v>
          </cell>
          <cell r="AP262">
            <v>24.294851144054199</v>
          </cell>
        </row>
        <row r="263">
          <cell r="C263" t="str">
            <v>Radcliffe</v>
          </cell>
          <cell r="D263" t="str">
            <v>Radcliffe</v>
          </cell>
          <cell r="E263" t="str">
            <v>Kearsley 132 GSP</v>
          </cell>
          <cell r="F263">
            <v>38</v>
          </cell>
          <cell r="G263">
            <v>0</v>
          </cell>
          <cell r="H263">
            <v>38</v>
          </cell>
          <cell r="I263">
            <v>29.65</v>
          </cell>
          <cell r="J263">
            <v>30.242911451812699</v>
          </cell>
          <cell r="K263">
            <v>30.433146861918701</v>
          </cell>
          <cell r="L263">
            <v>30.655121153811699</v>
          </cell>
          <cell r="M263">
            <v>30.924354053868399</v>
          </cell>
          <cell r="N263">
            <v>31.234874516702199</v>
          </cell>
          <cell r="O263">
            <v>31.532131624486698</v>
          </cell>
          <cell r="P263">
            <v>31.853652106335598</v>
          </cell>
          <cell r="Q263">
            <v>32.187540979637099</v>
          </cell>
          <cell r="R263">
            <v>32.557423756179197</v>
          </cell>
          <cell r="S263">
            <v>32.955339338358698</v>
          </cell>
          <cell r="T263">
            <v>33.374164874251797</v>
          </cell>
          <cell r="U263">
            <v>33.833787465415497</v>
          </cell>
          <cell r="V263">
            <v>34.3419821803611</v>
          </cell>
          <cell r="W263">
            <v>34.869111547862403</v>
          </cell>
          <cell r="X263">
            <v>35.381622173940201</v>
          </cell>
          <cell r="Y263">
            <v>35.883843687400301</v>
          </cell>
          <cell r="Z263">
            <v>36.359996110666998</v>
          </cell>
          <cell r="AA263">
            <v>36.8097147047569</v>
          </cell>
          <cell r="AB263">
            <v>37.249609278876498</v>
          </cell>
          <cell r="AC263">
            <v>37.664065317276297</v>
          </cell>
          <cell r="AD263">
            <v>38.051085692244797</v>
          </cell>
          <cell r="AE263">
            <v>38.422605790790399</v>
          </cell>
          <cell r="AF263">
            <v>38.7832891225748</v>
          </cell>
          <cell r="AG263">
            <v>39.090455245082097</v>
          </cell>
          <cell r="AH263">
            <v>39.3626907383805</v>
          </cell>
          <cell r="AI263">
            <v>39.602934813158598</v>
          </cell>
          <cell r="AJ263">
            <v>39.8143011055719</v>
          </cell>
          <cell r="AK263">
            <v>39.999065247065197</v>
          </cell>
          <cell r="AL263">
            <v>40.179054571386402</v>
          </cell>
          <cell r="AM263">
            <v>40.341771461062699</v>
          </cell>
          <cell r="AN263">
            <v>40.4886617608406</v>
          </cell>
          <cell r="AO263">
            <v>40.620459207846103</v>
          </cell>
          <cell r="AP263">
            <v>40.741751456290103</v>
          </cell>
        </row>
        <row r="264">
          <cell r="C264" t="str">
            <v>Randal St</v>
          </cell>
          <cell r="D264" t="str">
            <v>Blackburn</v>
          </cell>
          <cell r="E264" t="str">
            <v>Penwortham East GSP / Rochdale SGT 1 GROUP</v>
          </cell>
          <cell r="F264">
            <v>18.8</v>
          </cell>
          <cell r="G264">
            <v>4.41E-2</v>
          </cell>
          <cell r="H264">
            <v>18.844100000000001</v>
          </cell>
          <cell r="I264">
            <v>15.59</v>
          </cell>
          <cell r="J264">
            <v>15.875388150481401</v>
          </cell>
          <cell r="K264">
            <v>15.9916574938342</v>
          </cell>
          <cell r="L264">
            <v>16.114913282878199</v>
          </cell>
          <cell r="M264">
            <v>16.251335228310801</v>
          </cell>
          <cell r="N264">
            <v>16.417810685209702</v>
          </cell>
          <cell r="O264">
            <v>16.557557403200398</v>
          </cell>
          <cell r="P264">
            <v>16.696778549225598</v>
          </cell>
          <cell r="Q264">
            <v>16.831709457662299</v>
          </cell>
          <cell r="R264">
            <v>16.969814479820901</v>
          </cell>
          <cell r="S264">
            <v>17.110231250957298</v>
          </cell>
          <cell r="T264">
            <v>17.247623402556101</v>
          </cell>
          <cell r="U264">
            <v>17.382419129804902</v>
          </cell>
          <cell r="V264">
            <v>17.520071522807498</v>
          </cell>
          <cell r="W264">
            <v>17.616645877486398</v>
          </cell>
          <cell r="X264">
            <v>17.712954516920199</v>
          </cell>
          <cell r="Y264">
            <v>17.812052953146399</v>
          </cell>
          <cell r="Z264">
            <v>17.981051334021899</v>
          </cell>
          <cell r="AA264">
            <v>18.167265483186998</v>
          </cell>
          <cell r="AB264">
            <v>18.353233005077499</v>
          </cell>
          <cell r="AC264">
            <v>18.5371693283263</v>
          </cell>
          <cell r="AD264">
            <v>18.718132115407801</v>
          </cell>
          <cell r="AE264">
            <v>18.897556795789701</v>
          </cell>
          <cell r="AF264">
            <v>19.078744308777001</v>
          </cell>
          <cell r="AG264">
            <v>19.250994429270499</v>
          </cell>
          <cell r="AH264">
            <v>19.418847618238999</v>
          </cell>
          <cell r="AI264">
            <v>19.5829553588942</v>
          </cell>
          <cell r="AJ264">
            <v>19.744520366115498</v>
          </cell>
          <cell r="AK264">
            <v>19.901729414130202</v>
          </cell>
          <cell r="AL264">
            <v>20.056188948974398</v>
          </cell>
          <cell r="AM264">
            <v>20.209943443015401</v>
          </cell>
          <cell r="AN264">
            <v>20.363381259381299</v>
          </cell>
          <cell r="AO264">
            <v>20.516733762363799</v>
          </cell>
          <cell r="AP264">
            <v>20.671108773385601</v>
          </cell>
        </row>
        <row r="265">
          <cell r="C265" t="str">
            <v>Rawtenstall Rd</v>
          </cell>
          <cell r="D265" t="str">
            <v>Rossendale</v>
          </cell>
          <cell r="E265" t="str">
            <v>Padiham GSP</v>
          </cell>
          <cell r="F265">
            <v>22.863</v>
          </cell>
          <cell r="G265">
            <v>0</v>
          </cell>
          <cell r="H265">
            <v>22.863</v>
          </cell>
          <cell r="I265">
            <v>13.64</v>
          </cell>
          <cell r="J265">
            <v>14.1073127802789</v>
          </cell>
          <cell r="K265">
            <v>14.2317106729624</v>
          </cell>
          <cell r="L265">
            <v>14.3585538011524</v>
          </cell>
          <cell r="M265">
            <v>14.5067148482834</v>
          </cell>
          <cell r="N265">
            <v>14.6796186364114</v>
          </cell>
          <cell r="O265">
            <v>14.8427608011323</v>
          </cell>
          <cell r="P265">
            <v>15.012518137919299</v>
          </cell>
          <cell r="Q265">
            <v>15.1880212216023</v>
          </cell>
          <cell r="R265">
            <v>15.3765640635919</v>
          </cell>
          <cell r="S265">
            <v>15.5787880948797</v>
          </cell>
          <cell r="T265">
            <v>15.7890053520773</v>
          </cell>
          <cell r="U265">
            <v>16.013917817676699</v>
          </cell>
          <cell r="V265">
            <v>16.262825228661001</v>
          </cell>
          <cell r="W265">
            <v>16.5097772486696</v>
          </cell>
          <cell r="X265">
            <v>16.748174245754502</v>
          </cell>
          <cell r="Y265">
            <v>16.979632950331901</v>
          </cell>
          <cell r="Z265">
            <v>17.1963870199464</v>
          </cell>
          <cell r="AA265">
            <v>17.4018409943194</v>
          </cell>
          <cell r="AB265">
            <v>17.602153499211799</v>
          </cell>
          <cell r="AC265">
            <v>17.793470454962701</v>
          </cell>
          <cell r="AD265">
            <v>17.974070012788001</v>
          </cell>
          <cell r="AE265">
            <v>18.147763642048801</v>
          </cell>
          <cell r="AF265">
            <v>18.319332905980801</v>
          </cell>
          <cell r="AG265">
            <v>18.475002552531102</v>
          </cell>
          <cell r="AH265">
            <v>18.6207806389463</v>
          </cell>
          <cell r="AI265">
            <v>18.7578177149318</v>
          </cell>
          <cell r="AJ265">
            <v>18.887447459660599</v>
          </cell>
          <cell r="AK265">
            <v>19.007677140605601</v>
          </cell>
          <cell r="AL265">
            <v>19.121552880444501</v>
          </cell>
          <cell r="AM265">
            <v>19.230807339077199</v>
          </cell>
          <cell r="AN265">
            <v>19.336012130219402</v>
          </cell>
          <cell r="AO265">
            <v>19.4379311428156</v>
          </cell>
          <cell r="AP265">
            <v>19.537692875722598</v>
          </cell>
        </row>
        <row r="266">
          <cell r="C266" t="str">
            <v>Reddish Vale</v>
          </cell>
          <cell r="D266" t="str">
            <v>Vernon Park</v>
          </cell>
          <cell r="E266" t="str">
            <v>Bredbury GSP</v>
          </cell>
          <cell r="F266">
            <v>18.5</v>
          </cell>
          <cell r="G266">
            <v>0</v>
          </cell>
          <cell r="H266">
            <v>18.5</v>
          </cell>
          <cell r="I266">
            <v>10.95</v>
          </cell>
          <cell r="J266">
            <v>11.1346295987681</v>
          </cell>
          <cell r="K266">
            <v>11.155591654066701</v>
          </cell>
          <cell r="L266">
            <v>11.1879294883336</v>
          </cell>
          <cell r="M266">
            <v>11.2400278477119</v>
          </cell>
          <cell r="N266">
            <v>11.3049526351168</v>
          </cell>
          <cell r="O266">
            <v>11.370904398845299</v>
          </cell>
          <cell r="P266">
            <v>11.448098541194801</v>
          </cell>
          <cell r="Q266">
            <v>11.533605463114601</v>
          </cell>
          <cell r="R266">
            <v>11.636724580025501</v>
          </cell>
          <cell r="S266">
            <v>11.7555588470175</v>
          </cell>
          <cell r="T266">
            <v>11.8822901184458</v>
          </cell>
          <cell r="U266">
            <v>12.0271573327684</v>
          </cell>
          <cell r="V266">
            <v>12.1975157375596</v>
          </cell>
          <cell r="W266">
            <v>12.379609778158599</v>
          </cell>
          <cell r="X266">
            <v>12.5591002739844</v>
          </cell>
          <cell r="Y266">
            <v>12.7353201343238</v>
          </cell>
          <cell r="Z266">
            <v>12.9021818653795</v>
          </cell>
          <cell r="AA266">
            <v>13.059697037831601</v>
          </cell>
          <cell r="AB266">
            <v>13.214591618244199</v>
          </cell>
          <cell r="AC266">
            <v>13.3604351732453</v>
          </cell>
          <cell r="AD266">
            <v>13.4946219107379</v>
          </cell>
          <cell r="AE266">
            <v>13.6220481518413</v>
          </cell>
          <cell r="AF266">
            <v>13.745142767586501</v>
          </cell>
          <cell r="AG266">
            <v>13.8429601745241</v>
          </cell>
          <cell r="AH266">
            <v>13.9240877812568</v>
          </cell>
          <cell r="AI266">
            <v>13.9894567086652</v>
          </cell>
          <cell r="AJ266">
            <v>14.041537848684801</v>
          </cell>
          <cell r="AK266">
            <v>14.0794695247621</v>
          </cell>
          <cell r="AL266">
            <v>14.110532357126999</v>
          </cell>
          <cell r="AM266">
            <v>14.132803355415801</v>
          </cell>
          <cell r="AN266">
            <v>14.146996955985999</v>
          </cell>
          <cell r="AO266">
            <v>14.1530063704688</v>
          </cell>
          <cell r="AP266">
            <v>14.153352488690601</v>
          </cell>
        </row>
        <row r="267">
          <cell r="C267" t="str">
            <v>Ribblesdale T14</v>
          </cell>
          <cell r="D267" t="str">
            <v>Padiham</v>
          </cell>
          <cell r="E267" t="str">
            <v>Padiham GSP</v>
          </cell>
          <cell r="F267">
            <v>13.25</v>
          </cell>
          <cell r="G267">
            <v>0</v>
          </cell>
          <cell r="H267">
            <v>13.25</v>
          </cell>
          <cell r="I267">
            <v>7.42</v>
          </cell>
          <cell r="J267">
            <v>7.81218586599398</v>
          </cell>
          <cell r="K267">
            <v>7.8434604981859302</v>
          </cell>
          <cell r="L267">
            <v>7.8396025704400802</v>
          </cell>
          <cell r="M267">
            <v>7.8430282897867203</v>
          </cell>
          <cell r="N267">
            <v>7.8902541660383898</v>
          </cell>
          <cell r="O267">
            <v>7.9351816490541403</v>
          </cell>
          <cell r="P267">
            <v>7.9832020433163704</v>
          </cell>
          <cell r="Q267">
            <v>8.0329902792136991</v>
          </cell>
          <cell r="R267">
            <v>8.0897543980425102</v>
          </cell>
          <cell r="S267">
            <v>8.1480056429885899</v>
          </cell>
          <cell r="T267">
            <v>8.2103153309133496</v>
          </cell>
          <cell r="U267">
            <v>8.2829560602440608</v>
          </cell>
          <cell r="V267">
            <v>8.3621263945905007</v>
          </cell>
          <cell r="W267">
            <v>8.4394253843395202</v>
          </cell>
          <cell r="X267">
            <v>8.5171426411168003</v>
          </cell>
          <cell r="Y267">
            <v>8.594204396077</v>
          </cell>
          <cell r="Z267">
            <v>8.6698193418839402</v>
          </cell>
          <cell r="AA267">
            <v>8.7439586724485601</v>
          </cell>
          <cell r="AB267">
            <v>8.81788314114619</v>
          </cell>
          <cell r="AC267">
            <v>8.8899395046348193</v>
          </cell>
          <cell r="AD267">
            <v>8.9600487956691506</v>
          </cell>
          <cell r="AE267">
            <v>9.0292830006666893</v>
          </cell>
          <cell r="AF267">
            <v>9.0990910668837692</v>
          </cell>
          <cell r="AG267">
            <v>9.1643339527406908</v>
          </cell>
          <cell r="AH267">
            <v>9.2268605713527805</v>
          </cell>
          <cell r="AI267">
            <v>9.2867999150161609</v>
          </cell>
          <cell r="AJ267">
            <v>9.3442081343584604</v>
          </cell>
          <cell r="AK267">
            <v>9.3982180423555697</v>
          </cell>
          <cell r="AL267">
            <v>9.4498732313178397</v>
          </cell>
          <cell r="AM267">
            <v>9.5001583113067003</v>
          </cell>
          <cell r="AN267">
            <v>9.5491097290911</v>
          </cell>
          <cell r="AO267">
            <v>9.5966951589027101</v>
          </cell>
          <cell r="AP267">
            <v>9.64335262582075</v>
          </cell>
        </row>
        <row r="268">
          <cell r="C268" t="str">
            <v>Ribbleton</v>
          </cell>
          <cell r="D268" t="str">
            <v>Preston East</v>
          </cell>
          <cell r="E268" t="str">
            <v>Penwortham East GSP / Rochdale SGT 1 GROUP</v>
          </cell>
          <cell r="F268">
            <v>22.863</v>
          </cell>
          <cell r="G268">
            <v>0</v>
          </cell>
          <cell r="H268">
            <v>22.863</v>
          </cell>
          <cell r="I268">
            <v>10.24</v>
          </cell>
          <cell r="J268">
            <v>10.489532085360199</v>
          </cell>
          <cell r="K268">
            <v>10.4751327509096</v>
          </cell>
          <cell r="L268">
            <v>10.4471508764061</v>
          </cell>
          <cell r="M268">
            <v>10.431857566175999</v>
          </cell>
          <cell r="N268">
            <v>10.461561685981501</v>
          </cell>
          <cell r="O268">
            <v>10.485300948429099</v>
          </cell>
          <cell r="P268">
            <v>10.516511208022299</v>
          </cell>
          <cell r="Q268">
            <v>10.552482882673701</v>
          </cell>
          <cell r="R268">
            <v>10.5995186258413</v>
          </cell>
          <cell r="S268">
            <v>10.6551826521011</v>
          </cell>
          <cell r="T268">
            <v>10.716306186767801</v>
          </cell>
          <cell r="U268">
            <v>10.7876316016198</v>
          </cell>
          <cell r="V268">
            <v>10.872444946606301</v>
          </cell>
          <cell r="W268">
            <v>10.959773190435699</v>
          </cell>
          <cell r="X268">
            <v>11.090034906390001</v>
          </cell>
          <cell r="Y268">
            <v>11.2159440927198</v>
          </cell>
          <cell r="Z268">
            <v>11.332711195214801</v>
          </cell>
          <cell r="AA268">
            <v>11.4398901019905</v>
          </cell>
          <cell r="AB268">
            <v>11.545352787429399</v>
          </cell>
          <cell r="AC268">
            <v>11.643176698682099</v>
          </cell>
          <cell r="AD268">
            <v>11.733587454962001</v>
          </cell>
          <cell r="AE268">
            <v>11.818162580108</v>
          </cell>
          <cell r="AF268">
            <v>11.899338729864001</v>
          </cell>
          <cell r="AG268">
            <v>11.966487795929501</v>
          </cell>
          <cell r="AH268">
            <v>12.0249365617682</v>
          </cell>
          <cell r="AI268">
            <v>12.075576620299699</v>
          </cell>
          <cell r="AJ268">
            <v>12.119073993632799</v>
          </cell>
          <cell r="AK268">
            <v>12.1558419451933</v>
          </cell>
          <cell r="AL268">
            <v>12.1915420816802</v>
          </cell>
          <cell r="AM268">
            <v>12.2233903550293</v>
          </cell>
          <cell r="AN268">
            <v>12.251778066028599</v>
          </cell>
          <cell r="AO268">
            <v>12.2769616710909</v>
          </cell>
          <cell r="AP268">
            <v>12.3001712538472</v>
          </cell>
        </row>
        <row r="269">
          <cell r="C269" t="str">
            <v>Ringley</v>
          </cell>
          <cell r="D269" t="str">
            <v>N/A</v>
          </cell>
          <cell r="E269" t="str">
            <v>Kearsley Local 33 GSP</v>
          </cell>
          <cell r="F269">
            <v>23</v>
          </cell>
          <cell r="G269">
            <v>0.66779999999999995</v>
          </cell>
          <cell r="H269">
            <v>23.6678</v>
          </cell>
          <cell r="I269">
            <v>6.86</v>
          </cell>
          <cell r="J269">
            <v>6.8722433789222697</v>
          </cell>
          <cell r="K269">
            <v>6.8921248199175897</v>
          </cell>
          <cell r="L269">
            <v>6.9288239374662997</v>
          </cell>
          <cell r="M269">
            <v>6.9761094546698601</v>
          </cell>
          <cell r="N269">
            <v>7.0306875742074402</v>
          </cell>
          <cell r="O269">
            <v>7.0822397411626401</v>
          </cell>
          <cell r="P269">
            <v>7.1388727292896901</v>
          </cell>
          <cell r="Q269">
            <v>7.1966666038602201</v>
          </cell>
          <cell r="R269">
            <v>7.2623771359134004</v>
          </cell>
          <cell r="S269">
            <v>7.3347731359335802</v>
          </cell>
          <cell r="T269">
            <v>7.4100925344726498</v>
          </cell>
          <cell r="U269">
            <v>7.4937639042551902</v>
          </cell>
          <cell r="V269">
            <v>7.5898691106525504</v>
          </cell>
          <cell r="W269">
            <v>7.7005022560195799</v>
          </cell>
          <cell r="X269">
            <v>7.8095308680577098</v>
          </cell>
          <cell r="Y269">
            <v>7.9169956218603197</v>
          </cell>
          <cell r="Z269">
            <v>8.0209019975470994</v>
          </cell>
          <cell r="AA269">
            <v>8.1198168694191395</v>
          </cell>
          <cell r="AB269">
            <v>8.21858695734009</v>
          </cell>
          <cell r="AC269">
            <v>8.3134887325631208</v>
          </cell>
          <cell r="AD269">
            <v>8.4028077599898001</v>
          </cell>
          <cell r="AE269">
            <v>8.4890384018215403</v>
          </cell>
          <cell r="AF269">
            <v>8.5733375353611603</v>
          </cell>
          <cell r="AG269">
            <v>8.6454304527293608</v>
          </cell>
          <cell r="AH269">
            <v>8.7096587189994903</v>
          </cell>
          <cell r="AI269">
            <v>8.7665070374378207</v>
          </cell>
          <cell r="AJ269">
            <v>8.9022725010250898</v>
          </cell>
          <cell r="AK269">
            <v>9.0574058679512301</v>
          </cell>
          <cell r="AL269">
            <v>9.2067129139125097</v>
          </cell>
          <cell r="AM269">
            <v>9.3572812371468093</v>
          </cell>
          <cell r="AN269">
            <v>9.5091728280351706</v>
          </cell>
          <cell r="AO269">
            <v>9.6620919538970895</v>
          </cell>
          <cell r="AP269">
            <v>9.8168919069626899</v>
          </cell>
        </row>
        <row r="270">
          <cell r="C270" t="str">
            <v>Risley</v>
          </cell>
          <cell r="D270" t="str">
            <v>Risley</v>
          </cell>
          <cell r="E270" t="str">
            <v>Risley</v>
          </cell>
          <cell r="F270">
            <v>19.3</v>
          </cell>
          <cell r="G270">
            <v>3.0208499999999998</v>
          </cell>
          <cell r="H270">
            <v>22.32085</v>
          </cell>
          <cell r="I270">
            <v>15.56</v>
          </cell>
          <cell r="J270">
            <v>15.94985619</v>
          </cell>
          <cell r="K270">
            <v>16.1737172915789</v>
          </cell>
          <cell r="L270">
            <v>16.406548641578901</v>
          </cell>
          <cell r="M270">
            <v>16.667632611578899</v>
          </cell>
          <cell r="N270">
            <v>16.967774641578998</v>
          </cell>
          <cell r="O270">
            <v>17.232664691578901</v>
          </cell>
          <cell r="P270">
            <v>17.493531911579002</v>
          </cell>
          <cell r="Q270">
            <v>17.742055021578999</v>
          </cell>
          <cell r="R270">
            <v>18.002093111578901</v>
          </cell>
          <cell r="S270">
            <v>18.262148271578901</v>
          </cell>
          <cell r="T270">
            <v>18.516583511579</v>
          </cell>
          <cell r="U270">
            <v>18.780435782026601</v>
          </cell>
          <cell r="V270">
            <v>19.084570395183398</v>
          </cell>
          <cell r="W270">
            <v>19.4238858951834</v>
          </cell>
          <cell r="X270">
            <v>19.759685795183401</v>
          </cell>
          <cell r="Y270">
            <v>20.0890962151834</v>
          </cell>
          <cell r="Z270">
            <v>20.409719625183399</v>
          </cell>
          <cell r="AA270">
            <v>20.721976115183399</v>
          </cell>
          <cell r="AB270">
            <v>21.031080685183401</v>
          </cell>
          <cell r="AC270">
            <v>21.333366285183399</v>
          </cell>
          <cell r="AD270">
            <v>21.628054415183399</v>
          </cell>
          <cell r="AE270">
            <v>21.9201933951834</v>
          </cell>
          <cell r="AF270">
            <v>22.2107224851834</v>
          </cell>
          <cell r="AG270">
            <v>22.4904534251834</v>
          </cell>
          <cell r="AH270">
            <v>22.764394685183401</v>
          </cell>
          <cell r="AI270">
            <v>23.033821865183398</v>
          </cell>
          <cell r="AJ270">
            <v>23.298786695183399</v>
          </cell>
          <cell r="AK270">
            <v>23.5615948451834</v>
          </cell>
          <cell r="AL270">
            <v>23.831127245183399</v>
          </cell>
          <cell r="AM270">
            <v>24.099955785183401</v>
          </cell>
          <cell r="AN270">
            <v>24.368538025183401</v>
          </cell>
          <cell r="AO270">
            <v>24.637695205183402</v>
          </cell>
          <cell r="AP270">
            <v>24.908146785183401</v>
          </cell>
        </row>
        <row r="271">
          <cell r="C271" t="str">
            <v>Robert Hall St</v>
          </cell>
          <cell r="D271" t="str">
            <v>Frederick Rd</v>
          </cell>
          <cell r="E271" t="str">
            <v>Kearsley 132 GSP</v>
          </cell>
          <cell r="F271">
            <v>20.5</v>
          </cell>
          <cell r="G271">
            <v>0</v>
          </cell>
          <cell r="H271">
            <v>20.5</v>
          </cell>
          <cell r="I271">
            <v>12.94</v>
          </cell>
          <cell r="J271">
            <v>16.777616107609301</v>
          </cell>
          <cell r="K271">
            <v>17.280760125299</v>
          </cell>
          <cell r="L271">
            <v>17.424004556219302</v>
          </cell>
          <cell r="M271">
            <v>17.5915773054078</v>
          </cell>
          <cell r="N271">
            <v>17.7766869137673</v>
          </cell>
          <cell r="O271">
            <v>17.9423334444337</v>
          </cell>
          <cell r="P271">
            <v>18.108300810411698</v>
          </cell>
          <cell r="Q271">
            <v>18.2743795594075</v>
          </cell>
          <cell r="R271">
            <v>18.450210007361299</v>
          </cell>
          <cell r="S271">
            <v>18.631227136086899</v>
          </cell>
          <cell r="T271">
            <v>18.8114946016631</v>
          </cell>
          <cell r="U271">
            <v>18.997081157220499</v>
          </cell>
          <cell r="V271">
            <v>19.199774426653601</v>
          </cell>
          <cell r="W271">
            <v>19.414538691134599</v>
          </cell>
          <cell r="X271">
            <v>19.624240706202102</v>
          </cell>
          <cell r="Y271">
            <v>19.827770404978601</v>
          </cell>
          <cell r="Z271">
            <v>20.018027889027898</v>
          </cell>
          <cell r="AA271">
            <v>20.1954705293772</v>
          </cell>
          <cell r="AB271">
            <v>20.3677125720383</v>
          </cell>
          <cell r="AC271">
            <v>20.529283751173899</v>
          </cell>
          <cell r="AD271">
            <v>20.679477469930401</v>
          </cell>
          <cell r="AE271">
            <v>20.821523051907999</v>
          </cell>
          <cell r="AF271">
            <v>20.959272307228101</v>
          </cell>
          <cell r="AG271">
            <v>21.083017253309102</v>
          </cell>
          <cell r="AH271">
            <v>21.197909391407599</v>
          </cell>
          <cell r="AI271">
            <v>21.304569111664399</v>
          </cell>
          <cell r="AJ271">
            <v>21.4038967843004</v>
          </cell>
          <cell r="AK271">
            <v>21.494920867927</v>
          </cell>
          <cell r="AL271">
            <v>21.579783231281699</v>
          </cell>
          <cell r="AM271">
            <v>21.660110889194002</v>
          </cell>
          <cell r="AN271">
            <v>21.7358896383287</v>
          </cell>
          <cell r="AO271">
            <v>21.807380664834401</v>
          </cell>
          <cell r="AP271">
            <v>21.876108901537901</v>
          </cell>
        </row>
        <row r="272">
          <cell r="C272" t="str">
            <v>Rochdale Central</v>
          </cell>
          <cell r="D272" t="str">
            <v>Rochdale Central</v>
          </cell>
          <cell r="E272" t="str">
            <v>Rochdale SGTs 2 3 4</v>
          </cell>
          <cell r="F272">
            <v>42</v>
          </cell>
          <cell r="G272">
            <v>0.1008</v>
          </cell>
          <cell r="H272">
            <v>42.1008</v>
          </cell>
          <cell r="I272">
            <v>24.15</v>
          </cell>
          <cell r="J272">
            <v>26.225156672714</v>
          </cell>
          <cell r="K272">
            <v>26.5293464330414</v>
          </cell>
          <cell r="L272">
            <v>26.672069769703398</v>
          </cell>
          <cell r="M272">
            <v>26.840700720133299</v>
          </cell>
          <cell r="N272">
            <v>27.0438904551037</v>
          </cell>
          <cell r="O272">
            <v>27.228430034527399</v>
          </cell>
          <cell r="P272">
            <v>27.420937197757201</v>
          </cell>
          <cell r="Q272">
            <v>27.616055529162601</v>
          </cell>
          <cell r="R272">
            <v>27.836310126211998</v>
          </cell>
          <cell r="S272">
            <v>28.069367235669802</v>
          </cell>
          <cell r="T272">
            <v>28.311930072957999</v>
          </cell>
          <cell r="U272">
            <v>28.571537710497299</v>
          </cell>
          <cell r="V272">
            <v>28.8556440144778</v>
          </cell>
          <cell r="W272">
            <v>29.101025110847399</v>
          </cell>
          <cell r="X272">
            <v>29.340826023474001</v>
          </cell>
          <cell r="Y272">
            <v>29.6046831695664</v>
          </cell>
          <cell r="Z272">
            <v>29.855454315583899</v>
          </cell>
          <cell r="AA272">
            <v>30.0969287772851</v>
          </cell>
          <cell r="AB272">
            <v>30.336156702745701</v>
          </cell>
          <cell r="AC272">
            <v>30.565868305045701</v>
          </cell>
          <cell r="AD272">
            <v>30.785313437871601</v>
          </cell>
          <cell r="AE272">
            <v>30.9976180365428</v>
          </cell>
          <cell r="AF272">
            <v>31.2096113808139</v>
          </cell>
          <cell r="AG272">
            <v>31.400971218383699</v>
          </cell>
          <cell r="AH272">
            <v>31.5796892053432</v>
          </cell>
          <cell r="AI272">
            <v>31.747235438024902</v>
          </cell>
          <cell r="AJ272">
            <v>31.904585777714502</v>
          </cell>
          <cell r="AK272">
            <v>32.051651173131603</v>
          </cell>
          <cell r="AL272">
            <v>32.195819182279401</v>
          </cell>
          <cell r="AM272">
            <v>32.3342229166594</v>
          </cell>
          <cell r="AN272">
            <v>32.467464709077198</v>
          </cell>
          <cell r="AO272">
            <v>32.596155225074597</v>
          </cell>
          <cell r="AP272">
            <v>32.721965516464003</v>
          </cell>
        </row>
        <row r="273">
          <cell r="C273" t="str">
            <v>Roman Rd</v>
          </cell>
          <cell r="D273" t="str">
            <v>Lower Darwen</v>
          </cell>
          <cell r="E273" t="str">
            <v>Penwortham East GSP / Rochdale SGT 1 GROUP</v>
          </cell>
          <cell r="F273">
            <v>20.5</v>
          </cell>
          <cell r="G273">
            <v>0</v>
          </cell>
          <cell r="H273">
            <v>20.5</v>
          </cell>
          <cell r="I273">
            <v>14.65</v>
          </cell>
          <cell r="J273">
            <v>14.9183046478629</v>
          </cell>
          <cell r="K273">
            <v>15.0156083548351</v>
          </cell>
          <cell r="L273">
            <v>15.1162195315127</v>
          </cell>
          <cell r="M273">
            <v>15.2287203799156</v>
          </cell>
          <cell r="N273">
            <v>15.3733967875087</v>
          </cell>
          <cell r="O273">
            <v>15.489065787706901</v>
          </cell>
          <cell r="P273">
            <v>15.6025390522982</v>
          </cell>
          <cell r="Q273">
            <v>15.7110937915131</v>
          </cell>
          <cell r="R273">
            <v>15.8212869562376</v>
          </cell>
          <cell r="S273">
            <v>15.9300746967061</v>
          </cell>
          <cell r="T273">
            <v>16.035181362566</v>
          </cell>
          <cell r="U273">
            <v>16.1374339128852</v>
          </cell>
          <cell r="V273">
            <v>16.2380751313171</v>
          </cell>
          <cell r="W273">
            <v>16.335918693235499</v>
          </cell>
          <cell r="X273">
            <v>16.436183176949999</v>
          </cell>
          <cell r="Y273">
            <v>16.540162675665002</v>
          </cell>
          <cell r="Z273">
            <v>16.648012917111298</v>
          </cell>
          <cell r="AA273">
            <v>16.759105545949598</v>
          </cell>
          <cell r="AB273">
            <v>16.873565448816599</v>
          </cell>
          <cell r="AC273">
            <v>16.992910296988001</v>
          </cell>
          <cell r="AD273">
            <v>17.136361347948998</v>
          </cell>
          <cell r="AE273">
            <v>17.280899098467899</v>
          </cell>
          <cell r="AF273">
            <v>17.428020729387399</v>
          </cell>
          <cell r="AG273">
            <v>17.570727571858601</v>
          </cell>
          <cell r="AH273">
            <v>17.711980462057301</v>
          </cell>
          <cell r="AI273">
            <v>17.8522867869953</v>
          </cell>
          <cell r="AJ273">
            <v>17.991706304029901</v>
          </cell>
          <cell r="AK273">
            <v>18.132114099218398</v>
          </cell>
          <cell r="AL273">
            <v>18.279618650386599</v>
          </cell>
          <cell r="AM273">
            <v>18.4523169337204</v>
          </cell>
          <cell r="AN273">
            <v>18.636288046221299</v>
          </cell>
          <cell r="AO273">
            <v>18.8238048584689</v>
          </cell>
          <cell r="AP273">
            <v>19.015591184173001</v>
          </cell>
        </row>
        <row r="274">
          <cell r="C274" t="str">
            <v>Romiley</v>
          </cell>
          <cell r="D274" t="str">
            <v>Vernon Park</v>
          </cell>
          <cell r="E274" t="str">
            <v>Bredbury GSP</v>
          </cell>
          <cell r="F274">
            <v>17.5</v>
          </cell>
          <cell r="G274">
            <v>1.12374</v>
          </cell>
          <cell r="H274">
            <v>18.623740000000002</v>
          </cell>
          <cell r="I274">
            <v>15.51</v>
          </cell>
          <cell r="J274">
            <v>15.592202123389001</v>
          </cell>
          <cell r="K274">
            <v>15.614778765776</v>
          </cell>
          <cell r="L274">
            <v>15.681044157777301</v>
          </cell>
          <cell r="M274">
            <v>15.785367310235101</v>
          </cell>
          <cell r="N274">
            <v>15.908605193201099</v>
          </cell>
          <cell r="O274">
            <v>16.0318129694123</v>
          </cell>
          <cell r="P274">
            <v>16.169164334482801</v>
          </cell>
          <cell r="Q274">
            <v>16.317710293346199</v>
          </cell>
          <cell r="R274">
            <v>16.487018521758401</v>
          </cell>
          <cell r="S274">
            <v>16.676676842465799</v>
          </cell>
          <cell r="T274">
            <v>16.875057887193101</v>
          </cell>
          <cell r="U274">
            <v>17.0971098215159</v>
          </cell>
          <cell r="V274">
            <v>17.353412620351101</v>
          </cell>
          <cell r="W274">
            <v>17.622644560641</v>
          </cell>
          <cell r="X274">
            <v>17.8840544504231</v>
          </cell>
          <cell r="Y274">
            <v>18.133746277354501</v>
          </cell>
          <cell r="Z274">
            <v>18.363020979948899</v>
          </cell>
          <cell r="AA274">
            <v>18.5724144908129</v>
          </cell>
          <cell r="AB274">
            <v>18.7719099811736</v>
          </cell>
          <cell r="AC274">
            <v>18.953030275112699</v>
          </cell>
          <cell r="AD274">
            <v>19.1137310369838</v>
          </cell>
          <cell r="AE274">
            <v>19.2611709772724</v>
          </cell>
          <cell r="AF274">
            <v>19.398511335572302</v>
          </cell>
          <cell r="AG274">
            <v>19.504824730660001</v>
          </cell>
          <cell r="AH274">
            <v>19.590702184689</v>
          </cell>
          <cell r="AI274">
            <v>19.657290799409701</v>
          </cell>
          <cell r="AJ274">
            <v>19.7071839136153</v>
          </cell>
          <cell r="AK274">
            <v>19.742157471755299</v>
          </cell>
          <cell r="AL274">
            <v>19.777053759938202</v>
          </cell>
          <cell r="AM274">
            <v>19.8013741703937</v>
          </cell>
          <cell r="AN274">
            <v>19.815918535191798</v>
          </cell>
          <cell r="AO274">
            <v>19.820539234116001</v>
          </cell>
          <cell r="AP274">
            <v>19.8182556428415</v>
          </cell>
        </row>
        <row r="275">
          <cell r="C275" t="str">
            <v>Rossall</v>
          </cell>
          <cell r="D275" t="str">
            <v>Thornton</v>
          </cell>
          <cell r="E275" t="str">
            <v>Penwortham West GSP / Stanah GSP GROUP</v>
          </cell>
          <cell r="F275">
            <v>3.5</v>
          </cell>
          <cell r="G275">
            <v>3.5028000000000001</v>
          </cell>
          <cell r="H275">
            <v>7.0027999999999997</v>
          </cell>
          <cell r="I275">
            <v>5.01</v>
          </cell>
          <cell r="J275">
            <v>4.9858053544494698</v>
          </cell>
          <cell r="K275">
            <v>4.9815285444947204</v>
          </cell>
          <cell r="L275">
            <v>4.97654660633484</v>
          </cell>
          <cell r="M275">
            <v>4.9715646681749597</v>
          </cell>
          <cell r="N275">
            <v>4.9665827300150802</v>
          </cell>
          <cell r="O275">
            <v>4.9616007918551999</v>
          </cell>
          <cell r="P275">
            <v>4.9559137254902002</v>
          </cell>
          <cell r="Q275">
            <v>4.9609317873303196</v>
          </cell>
          <cell r="R275">
            <v>4.9659498491704399</v>
          </cell>
          <cell r="S275">
            <v>4.9602627828054304</v>
          </cell>
          <cell r="T275">
            <v>4.9752808446455496</v>
          </cell>
          <cell r="U275">
            <v>4.9695937782805402</v>
          </cell>
          <cell r="V275">
            <v>4.9946118401206601</v>
          </cell>
          <cell r="W275">
            <v>4.9989247737556601</v>
          </cell>
          <cell r="X275">
            <v>5.0132377073906502</v>
          </cell>
          <cell r="Y275">
            <v>5.0275506410256403</v>
          </cell>
          <cell r="Z275">
            <v>5.0518635746606302</v>
          </cell>
          <cell r="AA275">
            <v>5.0554713800905002</v>
          </cell>
          <cell r="AB275">
            <v>5.0797843137254901</v>
          </cell>
          <cell r="AC275">
            <v>5.0933921191553599</v>
          </cell>
          <cell r="AD275">
            <v>5.1177050527903498</v>
          </cell>
          <cell r="AE275">
            <v>5.1413128582202097</v>
          </cell>
          <cell r="AF275">
            <v>5.17492066365008</v>
          </cell>
          <cell r="AG275">
            <v>5.2085284690799396</v>
          </cell>
          <cell r="AH275">
            <v>5.2321362745098003</v>
          </cell>
          <cell r="AI275">
            <v>5.2657440799396698</v>
          </cell>
          <cell r="AJ275">
            <v>5.2893518853695296</v>
          </cell>
          <cell r="AK275">
            <v>5.3229596907993999</v>
          </cell>
          <cell r="AL275">
            <v>5.3358623680241299</v>
          </cell>
          <cell r="AM275">
            <v>5.3594701734539996</v>
          </cell>
          <cell r="AN275">
            <v>5.3723728506787296</v>
          </cell>
          <cell r="AO275">
            <v>5.4059806561085999</v>
          </cell>
          <cell r="AP275">
            <v>5.4188833333333299</v>
          </cell>
        </row>
        <row r="276">
          <cell r="C276" t="str">
            <v>Royton</v>
          </cell>
          <cell r="D276" t="str">
            <v>Royton</v>
          </cell>
          <cell r="E276" t="str">
            <v>Whitegate GSP</v>
          </cell>
          <cell r="F276">
            <v>22.863</v>
          </cell>
          <cell r="G276">
            <v>0</v>
          </cell>
          <cell r="H276">
            <v>22.863</v>
          </cell>
          <cell r="I276">
            <v>11.97</v>
          </cell>
          <cell r="J276">
            <v>12.1293435434635</v>
          </cell>
          <cell r="K276">
            <v>12.219517506846101</v>
          </cell>
          <cell r="L276">
            <v>12.3424184480882</v>
          </cell>
          <cell r="M276">
            <v>12.493964137371499</v>
          </cell>
          <cell r="N276">
            <v>12.666651675638301</v>
          </cell>
          <cell r="O276">
            <v>12.8373680214868</v>
          </cell>
          <cell r="P276">
            <v>13.019393423801599</v>
          </cell>
          <cell r="Q276">
            <v>13.2108065787684</v>
          </cell>
          <cell r="R276">
            <v>13.421531999498299</v>
          </cell>
          <cell r="S276">
            <v>13.648906282232099</v>
          </cell>
          <cell r="T276">
            <v>13.8879231851285</v>
          </cell>
          <cell r="U276">
            <v>14.146171355293699</v>
          </cell>
          <cell r="V276">
            <v>14.431434189144801</v>
          </cell>
          <cell r="W276">
            <v>14.7186447096249</v>
          </cell>
          <cell r="X276">
            <v>15.002033555370099</v>
          </cell>
          <cell r="Y276">
            <v>15.280855147665701</v>
          </cell>
          <cell r="Z276">
            <v>15.548139099934</v>
          </cell>
          <cell r="AA276">
            <v>15.8047041115949</v>
          </cell>
          <cell r="AB276">
            <v>16.068553785055201</v>
          </cell>
          <cell r="AC276">
            <v>16.3313500460428</v>
          </cell>
          <cell r="AD276">
            <v>16.5845511775508</v>
          </cell>
          <cell r="AE276">
            <v>16.830976091157499</v>
          </cell>
          <cell r="AF276">
            <v>17.075490901201199</v>
          </cell>
          <cell r="AG276">
            <v>17.2975880427913</v>
          </cell>
          <cell r="AH276">
            <v>17.5061912035248</v>
          </cell>
          <cell r="AI276">
            <v>17.702389817317101</v>
          </cell>
          <cell r="AJ276">
            <v>17.8881755290498</v>
          </cell>
          <cell r="AK276">
            <v>18.0641020704814</v>
          </cell>
          <cell r="AL276">
            <v>18.241028346620499</v>
          </cell>
          <cell r="AM276">
            <v>18.412442702951498</v>
          </cell>
          <cell r="AN276">
            <v>18.5789928699439</v>
          </cell>
          <cell r="AO276">
            <v>18.740749147015801</v>
          </cell>
          <cell r="AP276">
            <v>18.900111671521302</v>
          </cell>
        </row>
        <row r="277">
          <cell r="C277" t="str">
            <v>S.E. Macclesfield</v>
          </cell>
          <cell r="D277" t="str">
            <v>N/A</v>
          </cell>
          <cell r="E277" t="str">
            <v>Macclesfield 33 GSP</v>
          </cell>
          <cell r="F277">
            <v>22.863</v>
          </cell>
          <cell r="G277">
            <v>1.2760000000000001E-2</v>
          </cell>
          <cell r="H277">
            <v>22.87576</v>
          </cell>
          <cell r="I277">
            <v>11.99</v>
          </cell>
          <cell r="J277">
            <v>12.7257801256963</v>
          </cell>
          <cell r="K277">
            <v>12.9505932958263</v>
          </cell>
          <cell r="L277">
            <v>13.1626568502809</v>
          </cell>
          <cell r="M277">
            <v>13.4189161266862</v>
          </cell>
          <cell r="N277">
            <v>13.705073996511899</v>
          </cell>
          <cell r="O277">
            <v>13.9821643303726</v>
          </cell>
          <cell r="P277">
            <v>14.269093035659999</v>
          </cell>
          <cell r="Q277">
            <v>14.5620549804948</v>
          </cell>
          <cell r="R277">
            <v>14.874510027189601</v>
          </cell>
          <cell r="S277">
            <v>15.1998435919842</v>
          </cell>
          <cell r="T277">
            <v>15.5345746486782</v>
          </cell>
          <cell r="U277">
            <v>15.891465688939499</v>
          </cell>
          <cell r="V277">
            <v>16.276443278358801</v>
          </cell>
          <cell r="W277">
            <v>16.667406316648101</v>
          </cell>
          <cell r="X277">
            <v>17.0541710524862</v>
          </cell>
          <cell r="Y277">
            <v>17.431201168678498</v>
          </cell>
          <cell r="Z277">
            <v>17.791415863979498</v>
          </cell>
          <cell r="AA277">
            <v>18.136191993828401</v>
          </cell>
          <cell r="AB277">
            <v>18.4745229793646</v>
          </cell>
          <cell r="AC277">
            <v>18.799954434060599</v>
          </cell>
          <cell r="AD277">
            <v>19.112758592586601</v>
          </cell>
          <cell r="AE277">
            <v>19.419202127078201</v>
          </cell>
          <cell r="AF277">
            <v>19.7223194198641</v>
          </cell>
          <cell r="AG277">
            <v>20.006990929411401</v>
          </cell>
          <cell r="AH277">
            <v>20.281291438119499</v>
          </cell>
          <cell r="AI277">
            <v>20.546847146428899</v>
          </cell>
          <cell r="AJ277">
            <v>20.805557964539101</v>
          </cell>
          <cell r="AK277">
            <v>21.056864643733299</v>
          </cell>
          <cell r="AL277">
            <v>21.308169600185401</v>
          </cell>
          <cell r="AM277">
            <v>21.557491963199499</v>
          </cell>
          <cell r="AN277">
            <v>21.805669957189501</v>
          </cell>
          <cell r="AO277">
            <v>22.053749853023099</v>
          </cell>
          <cell r="AP277">
            <v>22.303456344816201</v>
          </cell>
        </row>
        <row r="278">
          <cell r="C278" t="str">
            <v>S.W. Macclesfield</v>
          </cell>
          <cell r="D278" t="str">
            <v>N/A</v>
          </cell>
          <cell r="E278" t="str">
            <v>Macclesfield 33 GSP</v>
          </cell>
          <cell r="F278">
            <v>22.863</v>
          </cell>
          <cell r="G278">
            <v>3.19347</v>
          </cell>
          <cell r="H278">
            <v>26.056470000000001</v>
          </cell>
          <cell r="I278">
            <v>18.5</v>
          </cell>
          <cell r="J278">
            <v>19.264945741644201</v>
          </cell>
          <cell r="K278">
            <v>19.615621266673799</v>
          </cell>
          <cell r="L278">
            <v>19.9809254298535</v>
          </cell>
          <cell r="M278">
            <v>20.395958518826401</v>
          </cell>
          <cell r="N278">
            <v>20.920071266193698</v>
          </cell>
          <cell r="O278">
            <v>21.445359516620101</v>
          </cell>
          <cell r="P278">
            <v>21.976195839097901</v>
          </cell>
          <cell r="Q278">
            <v>22.538532114081899</v>
          </cell>
          <cell r="R278">
            <v>23.137303962325401</v>
          </cell>
          <cell r="S278">
            <v>23.7451366548</v>
          </cell>
          <cell r="T278">
            <v>24.364588969481201</v>
          </cell>
          <cell r="U278">
            <v>25.021559707235902</v>
          </cell>
          <cell r="V278">
            <v>25.713685270045801</v>
          </cell>
          <cell r="W278">
            <v>26.432324758253799</v>
          </cell>
          <cell r="X278">
            <v>27.145991850079099</v>
          </cell>
          <cell r="Y278">
            <v>27.840469229580599</v>
          </cell>
          <cell r="Z278">
            <v>28.505764945041999</v>
          </cell>
          <cell r="AA278">
            <v>29.157053533103301</v>
          </cell>
          <cell r="AB278">
            <v>29.803379510013499</v>
          </cell>
          <cell r="AC278">
            <v>30.429016514550401</v>
          </cell>
          <cell r="AD278">
            <v>31.035093689903501</v>
          </cell>
          <cell r="AE278">
            <v>31.714329653116199</v>
          </cell>
          <cell r="AF278">
            <v>32.423525910661702</v>
          </cell>
          <cell r="AG278">
            <v>33.115761961265797</v>
          </cell>
          <cell r="AH278">
            <v>33.801345985700301</v>
          </cell>
          <cell r="AI278">
            <v>34.480254958803997</v>
          </cell>
          <cell r="AJ278">
            <v>35.1548260930156</v>
          </cell>
          <cell r="AK278">
            <v>35.818820737586201</v>
          </cell>
          <cell r="AL278">
            <v>36.476681135905103</v>
          </cell>
          <cell r="AM278">
            <v>37.133586362157899</v>
          </cell>
          <cell r="AN278">
            <v>37.790043999319501</v>
          </cell>
          <cell r="AO278">
            <v>38.4450220248957</v>
          </cell>
          <cell r="AP278">
            <v>39.101706675229501</v>
          </cell>
        </row>
        <row r="279">
          <cell r="C279" t="str">
            <v>Sale</v>
          </cell>
          <cell r="D279" t="str">
            <v>Sale</v>
          </cell>
          <cell r="E279" t="str">
            <v>Carrington ENWL SGTs 1B 2B 4 7</v>
          </cell>
          <cell r="F279">
            <v>22.86</v>
          </cell>
          <cell r="G279">
            <v>0.189</v>
          </cell>
          <cell r="H279">
            <v>23.048999999999999</v>
          </cell>
          <cell r="I279">
            <v>12.84</v>
          </cell>
          <cell r="J279">
            <v>13.6304850409698</v>
          </cell>
          <cell r="K279">
            <v>13.809251639703801</v>
          </cell>
          <cell r="L279">
            <v>13.946328728703399</v>
          </cell>
          <cell r="M279">
            <v>14.107356832864999</v>
          </cell>
          <cell r="N279">
            <v>14.2875947182647</v>
          </cell>
          <cell r="O279">
            <v>14.4588645007926</v>
          </cell>
          <cell r="P279">
            <v>14.635619851299801</v>
          </cell>
          <cell r="Q279">
            <v>14.8197617357115</v>
          </cell>
          <cell r="R279">
            <v>15.0350036247084</v>
          </cell>
          <cell r="S279">
            <v>15.265213527763301</v>
          </cell>
          <cell r="T279">
            <v>15.504925407834801</v>
          </cell>
          <cell r="U279">
            <v>15.7599510366388</v>
          </cell>
          <cell r="V279">
            <v>16.039855763818899</v>
          </cell>
          <cell r="W279">
            <v>16.302870756373899</v>
          </cell>
          <cell r="X279">
            <v>16.562424320652401</v>
          </cell>
          <cell r="Y279">
            <v>16.8218827484143</v>
          </cell>
          <cell r="Z279">
            <v>17.075918194283801</v>
          </cell>
          <cell r="AA279">
            <v>17.324756966963498</v>
          </cell>
          <cell r="AB279">
            <v>17.574012008897299</v>
          </cell>
          <cell r="AC279">
            <v>17.8193263364026</v>
          </cell>
          <cell r="AD279">
            <v>18.0591560198663</v>
          </cell>
          <cell r="AE279">
            <v>18.303260517391699</v>
          </cell>
          <cell r="AF279">
            <v>18.564818308285901</v>
          </cell>
          <cell r="AG279">
            <v>18.813103934783999</v>
          </cell>
          <cell r="AH279">
            <v>19.0546890205467</v>
          </cell>
          <cell r="AI279">
            <v>19.2902444835882</v>
          </cell>
          <cell r="AJ279">
            <v>19.521547349132099</v>
          </cell>
          <cell r="AK279">
            <v>19.744917310919799</v>
          </cell>
          <cell r="AL279">
            <v>19.959456635351401</v>
          </cell>
          <cell r="AM279">
            <v>20.172138117185501</v>
          </cell>
          <cell r="AN279">
            <v>20.383340688809501</v>
          </cell>
          <cell r="AO279">
            <v>20.592880419049699</v>
          </cell>
          <cell r="AP279">
            <v>20.8027666421494</v>
          </cell>
        </row>
        <row r="280">
          <cell r="C280" t="str">
            <v>Sale Moor</v>
          </cell>
          <cell r="D280" t="str">
            <v>Sale</v>
          </cell>
          <cell r="E280" t="str">
            <v>Carrington ENWL SGTs 1B 2B 4 7</v>
          </cell>
          <cell r="F280">
            <v>10</v>
          </cell>
          <cell r="G280">
            <v>0</v>
          </cell>
          <cell r="H280">
            <v>10</v>
          </cell>
          <cell r="I280">
            <v>7.92</v>
          </cell>
          <cell r="J280">
            <v>7.9696870756083698</v>
          </cell>
          <cell r="K280">
            <v>8.0372380815487396</v>
          </cell>
          <cell r="L280">
            <v>8.13788563788804</v>
          </cell>
          <cell r="M280">
            <v>8.2626386186374603</v>
          </cell>
          <cell r="N280">
            <v>8.4016356529886291</v>
          </cell>
          <cell r="O280">
            <v>8.5367673531188597</v>
          </cell>
          <cell r="P280">
            <v>8.6790055878959098</v>
          </cell>
          <cell r="Q280">
            <v>8.8261075121756694</v>
          </cell>
          <cell r="R280">
            <v>8.9866906301447393</v>
          </cell>
          <cell r="S280">
            <v>9.1590966361638895</v>
          </cell>
          <cell r="T280">
            <v>9.3382169650977804</v>
          </cell>
          <cell r="U280">
            <v>9.5308380664343808</v>
          </cell>
          <cell r="V280">
            <v>9.7446155402814405</v>
          </cell>
          <cell r="W280">
            <v>9.9741591684084501</v>
          </cell>
          <cell r="X280">
            <v>10.2084323129849</v>
          </cell>
          <cell r="Y280">
            <v>10.4393371271596</v>
          </cell>
          <cell r="Z280">
            <v>10.6611155673223</v>
          </cell>
          <cell r="AA280">
            <v>10.873951385357101</v>
          </cell>
          <cell r="AB280">
            <v>11.084280103036701</v>
          </cell>
          <cell r="AC280">
            <v>11.2866946679904</v>
          </cell>
          <cell r="AD280">
            <v>11.480457002423501</v>
          </cell>
          <cell r="AE280">
            <v>11.669172129043099</v>
          </cell>
          <cell r="AF280">
            <v>11.855000686657499</v>
          </cell>
          <cell r="AG280">
            <v>12.0242092449071</v>
          </cell>
          <cell r="AH280">
            <v>12.183400119524601</v>
          </cell>
          <cell r="AI280">
            <v>12.3332923224208</v>
          </cell>
          <cell r="AJ280">
            <v>12.475476228090599</v>
          </cell>
          <cell r="AK280">
            <v>12.611518380739801</v>
          </cell>
          <cell r="AL280">
            <v>12.752230537187501</v>
          </cell>
          <cell r="AM280">
            <v>12.889094593414301</v>
          </cell>
          <cell r="AN280">
            <v>13.0225483811111</v>
          </cell>
          <cell r="AO280">
            <v>13.152607908168299</v>
          </cell>
          <cell r="AP280">
            <v>13.2810779139377</v>
          </cell>
        </row>
        <row r="281">
          <cell r="C281" t="str">
            <v>Salford Quays</v>
          </cell>
          <cell r="D281" t="str">
            <v>Frederick Rd</v>
          </cell>
          <cell r="E281" t="str">
            <v>Kearsley 132 GSP</v>
          </cell>
          <cell r="F281">
            <v>20.5</v>
          </cell>
          <cell r="G281">
            <v>0</v>
          </cell>
          <cell r="H281">
            <v>20.5</v>
          </cell>
          <cell r="I281">
            <v>9.9600000000000009</v>
          </cell>
          <cell r="J281">
            <v>11.9255008226593</v>
          </cell>
          <cell r="K281">
            <v>12.179104339689401</v>
          </cell>
          <cell r="L281">
            <v>12.2440175520205</v>
          </cell>
          <cell r="M281">
            <v>12.316029578250101</v>
          </cell>
          <cell r="N281">
            <v>12.4045986465147</v>
          </cell>
          <cell r="O281">
            <v>12.474817631805999</v>
          </cell>
          <cell r="P281">
            <v>12.541628134214401</v>
          </cell>
          <cell r="Q281">
            <v>12.603290493526099</v>
          </cell>
          <cell r="R281">
            <v>12.668392441611999</v>
          </cell>
          <cell r="S281">
            <v>12.7314169284478</v>
          </cell>
          <cell r="T281">
            <v>12.791398924955899</v>
          </cell>
          <cell r="U281">
            <v>12.8489311195182</v>
          </cell>
          <cell r="V281">
            <v>12.9065399931425</v>
          </cell>
          <cell r="W281">
            <v>12.9511937752845</v>
          </cell>
          <cell r="X281">
            <v>12.9954954069675</v>
          </cell>
          <cell r="Y281">
            <v>13.0399409194823</v>
          </cell>
          <cell r="Z281">
            <v>13.083556577927499</v>
          </cell>
          <cell r="AA281">
            <v>13.1263907854587</v>
          </cell>
          <cell r="AB281">
            <v>13.1905740886027</v>
          </cell>
          <cell r="AC281">
            <v>13.264002709698101</v>
          </cell>
          <cell r="AD281">
            <v>13.3336462792166</v>
          </cell>
          <cell r="AE281">
            <v>13.400607145769801</v>
          </cell>
          <cell r="AF281">
            <v>13.4664557792672</v>
          </cell>
          <cell r="AG281">
            <v>13.5282366538119</v>
          </cell>
          <cell r="AH281">
            <v>13.5874918947321</v>
          </cell>
          <cell r="AI281">
            <v>13.6444403387785</v>
          </cell>
          <cell r="AJ281">
            <v>13.6993845382838</v>
          </cell>
          <cell r="AK281">
            <v>13.7522650780432</v>
          </cell>
          <cell r="AL281">
            <v>13.804396153827801</v>
          </cell>
          <cell r="AM281">
            <v>13.855411119758701</v>
          </cell>
          <cell r="AN281">
            <v>13.944192608079</v>
          </cell>
          <cell r="AO281">
            <v>14.0561120372641</v>
          </cell>
          <cell r="AP281">
            <v>14.171133428275001</v>
          </cell>
        </row>
        <row r="282">
          <cell r="C282" t="str">
            <v>Sandgate</v>
          </cell>
          <cell r="D282" t="str">
            <v>Barrow &amp; Sandgate</v>
          </cell>
          <cell r="E282" t="str">
            <v>Harker ENWL SGTs 1 2 3A 4 / Hutton GSP GROUP</v>
          </cell>
          <cell r="F282">
            <v>23</v>
          </cell>
          <cell r="G282">
            <v>0</v>
          </cell>
          <cell r="H282">
            <v>23</v>
          </cell>
          <cell r="I282">
            <v>13.06</v>
          </cell>
          <cell r="J282">
            <v>13.7704069239457</v>
          </cell>
          <cell r="K282">
            <v>13.876565255104801</v>
          </cell>
          <cell r="L282">
            <v>13.941422883667601</v>
          </cell>
          <cell r="M282">
            <v>14.034965524418601</v>
          </cell>
          <cell r="N282">
            <v>14.1454038027795</v>
          </cell>
          <cell r="O282">
            <v>14.2461741788917</v>
          </cell>
          <cell r="P282">
            <v>14.3649043315777</v>
          </cell>
          <cell r="Q282">
            <v>14.4834675625233</v>
          </cell>
          <cell r="R282">
            <v>14.6231512262372</v>
          </cell>
          <cell r="S282">
            <v>14.777093567308899</v>
          </cell>
          <cell r="T282">
            <v>14.9352221298129</v>
          </cell>
          <cell r="U282">
            <v>15.1157257988043</v>
          </cell>
          <cell r="V282">
            <v>15.3189785185325</v>
          </cell>
          <cell r="W282">
            <v>15.5244722813949</v>
          </cell>
          <cell r="X282">
            <v>15.7249392442671</v>
          </cell>
          <cell r="Y282">
            <v>15.9213590852916</v>
          </cell>
          <cell r="Z282">
            <v>16.116155519872802</v>
          </cell>
          <cell r="AA282">
            <v>16.2987785445514</v>
          </cell>
          <cell r="AB282">
            <v>16.481450554429902</v>
          </cell>
          <cell r="AC282">
            <v>16.657873731104999</v>
          </cell>
          <cell r="AD282">
            <v>16.822086562415699</v>
          </cell>
          <cell r="AE282">
            <v>16.984480351826399</v>
          </cell>
          <cell r="AF282">
            <v>17.1400578658121</v>
          </cell>
          <cell r="AG282">
            <v>17.273186343012799</v>
          </cell>
          <cell r="AH282">
            <v>17.391964120714</v>
          </cell>
          <cell r="AI282">
            <v>17.4994382779334</v>
          </cell>
          <cell r="AJ282">
            <v>17.609359675747001</v>
          </cell>
          <cell r="AK282">
            <v>17.708957982151102</v>
          </cell>
          <cell r="AL282">
            <v>17.804117996578601</v>
          </cell>
          <cell r="AM282">
            <v>17.893659472945899</v>
          </cell>
          <cell r="AN282">
            <v>17.978150223057199</v>
          </cell>
          <cell r="AO282">
            <v>18.057483089908299</v>
          </cell>
          <cell r="AP282">
            <v>18.133747590393</v>
          </cell>
        </row>
        <row r="283">
          <cell r="C283" t="str">
            <v>Scarisbrick</v>
          </cell>
          <cell r="D283" t="str">
            <v>Skelmersdale</v>
          </cell>
          <cell r="E283" t="str">
            <v>Washway Farm GSP / Kirkby GSP GROUP</v>
          </cell>
          <cell r="F283">
            <v>6</v>
          </cell>
          <cell r="G283">
            <v>0</v>
          </cell>
          <cell r="H283">
            <v>6</v>
          </cell>
          <cell r="I283">
            <v>4.8600000000000003</v>
          </cell>
          <cell r="J283">
            <v>5.0881938040685704</v>
          </cell>
          <cell r="K283">
            <v>5.1504877214010598</v>
          </cell>
          <cell r="L283">
            <v>5.2146866988269203</v>
          </cell>
          <cell r="M283">
            <v>5.2995254460480004</v>
          </cell>
          <cell r="N283">
            <v>5.4020588060414596</v>
          </cell>
          <cell r="O283">
            <v>5.5045463130471202</v>
          </cell>
          <cell r="P283">
            <v>5.6101840721124399</v>
          </cell>
          <cell r="Q283">
            <v>5.7179492074038798</v>
          </cell>
          <cell r="R283">
            <v>5.8318474293856104</v>
          </cell>
          <cell r="S283">
            <v>5.9441021387277502</v>
          </cell>
          <cell r="T283">
            <v>6.0575771099741296</v>
          </cell>
          <cell r="U283">
            <v>6.1832528067886798</v>
          </cell>
          <cell r="V283">
            <v>6.3157988155458602</v>
          </cell>
          <cell r="W283">
            <v>6.4536699130510904</v>
          </cell>
          <cell r="X283">
            <v>6.58307028586065</v>
          </cell>
          <cell r="Y283">
            <v>6.7000705497488102</v>
          </cell>
          <cell r="Z283">
            <v>6.8019899091624501</v>
          </cell>
          <cell r="AA283">
            <v>6.8901857304967802</v>
          </cell>
          <cell r="AB283">
            <v>6.9683705464716503</v>
          </cell>
          <cell r="AC283">
            <v>7.0344006698947004</v>
          </cell>
          <cell r="AD283">
            <v>7.0907269789929304</v>
          </cell>
          <cell r="AE283">
            <v>7.13687292223804</v>
          </cell>
          <cell r="AF283">
            <v>7.1744067488135697</v>
          </cell>
          <cell r="AG283">
            <v>7.2036646638070501</v>
          </cell>
          <cell r="AH283">
            <v>7.2270366886219097</v>
          </cell>
          <cell r="AI283">
            <v>7.24504826441754</v>
          </cell>
          <cell r="AJ283">
            <v>7.2575380854956304</v>
          </cell>
          <cell r="AK283">
            <v>7.2660526439383402</v>
          </cell>
          <cell r="AL283">
            <v>7.2717171864239898</v>
          </cell>
          <cell r="AM283">
            <v>7.2755765335158102</v>
          </cell>
          <cell r="AN283">
            <v>7.27798920579046</v>
          </cell>
          <cell r="AO283">
            <v>7.2792368365962998</v>
          </cell>
          <cell r="AP283">
            <v>7.2796833037770696</v>
          </cell>
        </row>
        <row r="284">
          <cell r="C284" t="str">
            <v>Sebergham</v>
          </cell>
          <cell r="D284" t="str">
            <v>Carlisle</v>
          </cell>
          <cell r="E284" t="str">
            <v>Harker ENWL SGTs 1 2 3A 4 / Hutton GSP GROUP</v>
          </cell>
          <cell r="F284">
            <v>4</v>
          </cell>
          <cell r="G284">
            <v>0</v>
          </cell>
          <cell r="H284">
            <v>4</v>
          </cell>
          <cell r="I284">
            <v>3.7</v>
          </cell>
          <cell r="J284">
            <v>3.7268791411167301</v>
          </cell>
          <cell r="K284">
            <v>3.7555229263254302</v>
          </cell>
          <cell r="L284">
            <v>3.7897680254854702</v>
          </cell>
          <cell r="M284">
            <v>3.8269178346245498</v>
          </cell>
          <cell r="N284">
            <v>3.8731091773939501</v>
          </cell>
          <cell r="O284">
            <v>3.90860150495527</v>
          </cell>
          <cell r="P284">
            <v>3.9420074823675701</v>
          </cell>
          <cell r="Q284">
            <v>3.9727204628198298</v>
          </cell>
          <cell r="R284">
            <v>4.0020108037010402</v>
          </cell>
          <cell r="S284">
            <v>4.0330662226539999</v>
          </cell>
          <cell r="T284">
            <v>4.0619788629073001</v>
          </cell>
          <cell r="U284">
            <v>4.0863421622836098</v>
          </cell>
          <cell r="V284">
            <v>4.1128754266008496</v>
          </cell>
          <cell r="W284">
            <v>4.1214283660825801</v>
          </cell>
          <cell r="X284">
            <v>4.1313544500976498</v>
          </cell>
          <cell r="Y284">
            <v>4.1431147603063003</v>
          </cell>
          <cell r="Z284">
            <v>4.1562289430939501</v>
          </cell>
          <cell r="AA284">
            <v>4.1705411804105603</v>
          </cell>
          <cell r="AB284">
            <v>4.1864803926610197</v>
          </cell>
          <cell r="AC284">
            <v>4.2035891356877197</v>
          </cell>
          <cell r="AD284">
            <v>4.2219416820294402</v>
          </cell>
          <cell r="AE284">
            <v>4.24159069772361</v>
          </cell>
          <cell r="AF284">
            <v>4.2627318385375501</v>
          </cell>
          <cell r="AG284">
            <v>4.2848482355747501</v>
          </cell>
          <cell r="AH284">
            <v>4.3081676448770896</v>
          </cell>
          <cell r="AI284">
            <v>4.3326769901358899</v>
          </cell>
          <cell r="AJ284">
            <v>4.3604842823753804</v>
          </cell>
          <cell r="AK284">
            <v>4.3972791150244603</v>
          </cell>
          <cell r="AL284">
            <v>4.4272650225630299</v>
          </cell>
          <cell r="AM284">
            <v>4.4565531208811402</v>
          </cell>
          <cell r="AN284">
            <v>4.4855010138551696</v>
          </cell>
          <cell r="AO284">
            <v>4.5142062743511699</v>
          </cell>
          <cell r="AP284">
            <v>4.5428773720468003</v>
          </cell>
        </row>
        <row r="285">
          <cell r="C285" t="str">
            <v>Sedbergh</v>
          </cell>
          <cell r="D285" t="str">
            <v>Kendal (Parkside Rd)</v>
          </cell>
          <cell r="E285" t="str">
            <v>Harker ENWL SGTs 1 2 3A 4 / Hutton GSP GROUP</v>
          </cell>
          <cell r="F285">
            <v>7.6210235533030604</v>
          </cell>
          <cell r="G285">
            <v>1.7999999999999999E-2</v>
          </cell>
          <cell r="H285">
            <v>7.6390235533030602</v>
          </cell>
          <cell r="I285">
            <v>4.67</v>
          </cell>
          <cell r="J285">
            <v>4.7915004939642598</v>
          </cell>
          <cell r="K285">
            <v>4.8280045505795401</v>
          </cell>
          <cell r="L285">
            <v>4.8633865957030302</v>
          </cell>
          <cell r="M285">
            <v>4.9066074082595303</v>
          </cell>
          <cell r="N285">
            <v>4.9568147189536802</v>
          </cell>
          <cell r="O285">
            <v>5.00008837984391</v>
          </cell>
          <cell r="P285">
            <v>5.0435528847069797</v>
          </cell>
          <cell r="Q285">
            <v>5.0855008809911002</v>
          </cell>
          <cell r="R285">
            <v>5.1283902254719598</v>
          </cell>
          <cell r="S285">
            <v>5.1772298498435596</v>
          </cell>
          <cell r="T285">
            <v>5.2319488780091898</v>
          </cell>
          <cell r="U285">
            <v>5.2885456460422997</v>
          </cell>
          <cell r="V285">
            <v>5.3546361330863004</v>
          </cell>
          <cell r="W285">
            <v>5.3945696532485599</v>
          </cell>
          <cell r="X285">
            <v>5.4347778068888797</v>
          </cell>
          <cell r="Y285">
            <v>5.4747716478097503</v>
          </cell>
          <cell r="Z285">
            <v>5.5126395990589501</v>
          </cell>
          <cell r="AA285">
            <v>5.5482874195821603</v>
          </cell>
          <cell r="AB285">
            <v>5.5836162004486898</v>
          </cell>
          <cell r="AC285">
            <v>5.6170695678221696</v>
          </cell>
          <cell r="AD285">
            <v>5.6482893535435501</v>
          </cell>
          <cell r="AE285">
            <v>5.6783286211527004</v>
          </cell>
          <cell r="AF285">
            <v>5.7077810025053104</v>
          </cell>
          <cell r="AG285">
            <v>5.7334963843433098</v>
          </cell>
          <cell r="AH285">
            <v>5.7572838618587001</v>
          </cell>
          <cell r="AI285">
            <v>5.7792434924232099</v>
          </cell>
          <cell r="AJ285">
            <v>5.79999916643541</v>
          </cell>
          <cell r="AK285">
            <v>5.8298232877762297</v>
          </cell>
          <cell r="AL285">
            <v>5.8824226005622702</v>
          </cell>
          <cell r="AM285">
            <v>5.9338915991227097</v>
          </cell>
          <cell r="AN285">
            <v>5.9841062513429604</v>
          </cell>
          <cell r="AO285">
            <v>6.0325885592503399</v>
          </cell>
          <cell r="AP285">
            <v>6.0799552383280897</v>
          </cell>
        </row>
        <row r="286">
          <cell r="C286" t="str">
            <v>Selsmire</v>
          </cell>
          <cell r="D286" t="str">
            <v>Penrith &amp; Shap</v>
          </cell>
          <cell r="E286" t="str">
            <v>Harker ENWL SGTs 1 2 3A 4 / Hutton GSP GROUP</v>
          </cell>
          <cell r="F286">
            <v>4</v>
          </cell>
          <cell r="G286">
            <v>7.1999999999999998E-3</v>
          </cell>
          <cell r="H286">
            <v>4.0072000000000001</v>
          </cell>
          <cell r="I286">
            <v>1.93</v>
          </cell>
          <cell r="J286">
            <v>2.3329692116895901</v>
          </cell>
          <cell r="K286">
            <v>2.37994792317141</v>
          </cell>
          <cell r="L286">
            <v>2.3886418534558098</v>
          </cell>
          <cell r="M286">
            <v>2.3994846707717299</v>
          </cell>
          <cell r="N286">
            <v>2.4131954525863399</v>
          </cell>
          <cell r="O286">
            <v>2.42499250173476</v>
          </cell>
          <cell r="P286">
            <v>2.4376373393917601</v>
          </cell>
          <cell r="Q286">
            <v>2.45047174104932</v>
          </cell>
          <cell r="R286">
            <v>2.4648914951921101</v>
          </cell>
          <cell r="S286">
            <v>2.4806722578376599</v>
          </cell>
          <cell r="T286">
            <v>2.49722948493541</v>
          </cell>
          <cell r="U286">
            <v>2.5153010855423301</v>
          </cell>
          <cell r="V286">
            <v>2.5355787905110101</v>
          </cell>
          <cell r="W286">
            <v>2.5538641418702199</v>
          </cell>
          <cell r="X286">
            <v>2.5714785614766802</v>
          </cell>
          <cell r="Y286">
            <v>2.5886915473229699</v>
          </cell>
          <cell r="Z286">
            <v>2.6047956362956901</v>
          </cell>
          <cell r="AA286">
            <v>2.6199985864618101</v>
          </cell>
          <cell r="AB286">
            <v>2.6348533146847601</v>
          </cell>
          <cell r="AC286">
            <v>2.6489646024443601</v>
          </cell>
          <cell r="AD286">
            <v>2.6623765000557098</v>
          </cell>
          <cell r="AE286">
            <v>2.6752619402467599</v>
          </cell>
          <cell r="AF286">
            <v>2.68788477852417</v>
          </cell>
          <cell r="AG286">
            <v>2.6987606178375798</v>
          </cell>
          <cell r="AH286">
            <v>2.70859566177222</v>
          </cell>
          <cell r="AI286">
            <v>2.71826946382558</v>
          </cell>
          <cell r="AJ286">
            <v>2.7269782679150301</v>
          </cell>
          <cell r="AK286">
            <v>2.7348588214215299</v>
          </cell>
          <cell r="AL286">
            <v>2.74280173169325</v>
          </cell>
          <cell r="AM286">
            <v>2.75028742545335</v>
          </cell>
          <cell r="AN286">
            <v>2.7573542223958101</v>
          </cell>
          <cell r="AO286">
            <v>2.7640884046674099</v>
          </cell>
          <cell r="AP286">
            <v>2.7706046270437601</v>
          </cell>
        </row>
        <row r="287">
          <cell r="C287" t="str">
            <v>Settle</v>
          </cell>
          <cell r="D287" t="str">
            <v>Padiham</v>
          </cell>
          <cell r="E287" t="str">
            <v>Padiham GSP</v>
          </cell>
          <cell r="F287">
            <v>5</v>
          </cell>
          <cell r="G287">
            <v>0</v>
          </cell>
          <cell r="H287">
            <v>5</v>
          </cell>
          <cell r="I287">
            <v>4.53</v>
          </cell>
          <cell r="J287">
            <v>4.6413952715259796</v>
          </cell>
          <cell r="K287">
            <v>4.6667709456101099</v>
          </cell>
          <cell r="L287">
            <v>4.6903898584147301</v>
          </cell>
          <cell r="M287">
            <v>4.7220929705838399</v>
          </cell>
          <cell r="N287">
            <v>4.7572586531513297</v>
          </cell>
          <cell r="O287">
            <v>4.7934116690009896</v>
          </cell>
          <cell r="P287">
            <v>4.8322529064384998</v>
          </cell>
          <cell r="Q287">
            <v>4.8726783596930803</v>
          </cell>
          <cell r="R287">
            <v>4.9213982649750898</v>
          </cell>
          <cell r="S287">
            <v>4.9731948974838902</v>
          </cell>
          <cell r="T287">
            <v>5.0284192976020403</v>
          </cell>
          <cell r="U287">
            <v>5.09088249935966</v>
          </cell>
          <cell r="V287">
            <v>5.1631779462263703</v>
          </cell>
          <cell r="W287">
            <v>5.2307347186280699</v>
          </cell>
          <cell r="X287">
            <v>5.2964970550290102</v>
          </cell>
          <cell r="Y287">
            <v>5.3597559263063497</v>
          </cell>
          <cell r="Z287">
            <v>5.4202660985548103</v>
          </cell>
          <cell r="AA287">
            <v>5.4785080864295104</v>
          </cell>
          <cell r="AB287">
            <v>5.53598007599272</v>
          </cell>
          <cell r="AC287">
            <v>5.5906412734709301</v>
          </cell>
          <cell r="AD287">
            <v>5.6421940376440096</v>
          </cell>
          <cell r="AE287">
            <v>5.6924281677272504</v>
          </cell>
          <cell r="AF287">
            <v>5.74309907758881</v>
          </cell>
          <cell r="AG287">
            <v>5.7875817731722696</v>
          </cell>
          <cell r="AH287">
            <v>5.8281811072116199</v>
          </cell>
          <cell r="AI287">
            <v>5.8654414788135902</v>
          </cell>
          <cell r="AJ287">
            <v>5.8992970999449001</v>
          </cell>
          <cell r="AK287">
            <v>5.9291133221043903</v>
          </cell>
          <cell r="AL287">
            <v>5.9552454637291197</v>
          </cell>
          <cell r="AM287">
            <v>5.9793878889515399</v>
          </cell>
          <cell r="AN287">
            <v>6.0016942392526298</v>
          </cell>
          <cell r="AO287">
            <v>6.0224654450169703</v>
          </cell>
          <cell r="AP287">
            <v>6.0421139057286597</v>
          </cell>
        </row>
        <row r="288">
          <cell r="C288" t="str">
            <v>Shannon St South</v>
          </cell>
          <cell r="D288" t="str">
            <v>Blackpool</v>
          </cell>
          <cell r="E288" t="str">
            <v>Penwortham West GSP / Stanah GSP GROUP</v>
          </cell>
          <cell r="F288">
            <v>22</v>
          </cell>
          <cell r="G288">
            <v>0</v>
          </cell>
          <cell r="H288">
            <v>22</v>
          </cell>
          <cell r="I288">
            <v>17.86</v>
          </cell>
          <cell r="J288">
            <v>18.495095801010699</v>
          </cell>
          <cell r="K288">
            <v>18.536177608897599</v>
          </cell>
          <cell r="L288">
            <v>18.564564243579401</v>
          </cell>
          <cell r="M288">
            <v>18.642179917179401</v>
          </cell>
          <cell r="N288">
            <v>18.743090293645199</v>
          </cell>
          <cell r="O288">
            <v>18.835226072137601</v>
          </cell>
          <cell r="P288">
            <v>18.9419105900323</v>
          </cell>
          <cell r="Q288">
            <v>19.0751151752795</v>
          </cell>
          <cell r="R288">
            <v>19.236776777407499</v>
          </cell>
          <cell r="S288">
            <v>19.438091005312899</v>
          </cell>
          <cell r="T288">
            <v>19.648308760135599</v>
          </cell>
          <cell r="U288">
            <v>19.877185065883399</v>
          </cell>
          <cell r="V288">
            <v>20.145325812513601</v>
          </cell>
          <cell r="W288">
            <v>20.373116911970801</v>
          </cell>
          <cell r="X288">
            <v>20.590420757358299</v>
          </cell>
          <cell r="Y288">
            <v>20.799395810923802</v>
          </cell>
          <cell r="Z288">
            <v>20.989966467931701</v>
          </cell>
          <cell r="AA288">
            <v>21.161046585261399</v>
          </cell>
          <cell r="AB288">
            <v>21.3232555603254</v>
          </cell>
          <cell r="AC288">
            <v>21.468112928199599</v>
          </cell>
          <cell r="AD288">
            <v>21.594966446442101</v>
          </cell>
          <cell r="AE288">
            <v>21.707542830480499</v>
          </cell>
          <cell r="AF288">
            <v>21.829095794436299</v>
          </cell>
          <cell r="AG288">
            <v>21.9377159372218</v>
          </cell>
          <cell r="AH288">
            <v>22.030846291790301</v>
          </cell>
          <cell r="AI288">
            <v>22.109048034530701</v>
          </cell>
          <cell r="AJ288">
            <v>22.175454337078602</v>
          </cell>
          <cell r="AK288">
            <v>22.2253918901371</v>
          </cell>
          <cell r="AL288">
            <v>22.259426088261201</v>
          </cell>
          <cell r="AM288">
            <v>22.2848118880522</v>
          </cell>
          <cell r="AN288">
            <v>22.3021430054884</v>
          </cell>
          <cell r="AO288">
            <v>22.310832947243</v>
          </cell>
          <cell r="AP288">
            <v>22.3138283156119</v>
          </cell>
        </row>
        <row r="289">
          <cell r="C289" t="str">
            <v>Shap</v>
          </cell>
          <cell r="D289" t="str">
            <v>Penrith &amp; Shap</v>
          </cell>
          <cell r="E289" t="str">
            <v>Harker ENWL SGTs 1 2 3A 4 / Hutton GSP GROUP</v>
          </cell>
          <cell r="F289">
            <v>8.5</v>
          </cell>
          <cell r="G289">
            <v>0</v>
          </cell>
          <cell r="H289">
            <v>8.5</v>
          </cell>
          <cell r="I289">
            <v>4.6399999999999997</v>
          </cell>
          <cell r="J289">
            <v>4.6455329818778104</v>
          </cell>
          <cell r="K289">
            <v>4.65351184022862</v>
          </cell>
          <cell r="L289">
            <v>4.6665714526149102</v>
          </cell>
          <cell r="M289">
            <v>4.6818184822496303</v>
          </cell>
          <cell r="N289">
            <v>4.70386657358259</v>
          </cell>
          <cell r="O289">
            <v>4.71949043381517</v>
          </cell>
          <cell r="P289">
            <v>4.7346317639563296</v>
          </cell>
          <cell r="Q289">
            <v>4.7483716240773601</v>
          </cell>
          <cell r="R289">
            <v>4.7635335863829296</v>
          </cell>
          <cell r="S289">
            <v>4.7782859404531797</v>
          </cell>
          <cell r="T289">
            <v>4.7927453558646604</v>
          </cell>
          <cell r="U289">
            <v>4.8078927650567804</v>
          </cell>
          <cell r="V289">
            <v>4.8235478581072</v>
          </cell>
          <cell r="W289">
            <v>4.8365815632951596</v>
          </cell>
          <cell r="X289">
            <v>4.8492106519762102</v>
          </cell>
          <cell r="Y289">
            <v>4.8614496209343399</v>
          </cell>
          <cell r="Z289">
            <v>4.8731523503202396</v>
          </cell>
          <cell r="AA289">
            <v>4.8845746218039796</v>
          </cell>
          <cell r="AB289">
            <v>4.8959488373883104</v>
          </cell>
          <cell r="AC289">
            <v>4.90718981990097</v>
          </cell>
          <cell r="AD289">
            <v>4.9183291466989001</v>
          </cell>
          <cell r="AE289">
            <v>4.9294734282564603</v>
          </cell>
          <cell r="AF289">
            <v>4.9408797737225099</v>
          </cell>
          <cell r="AG289">
            <v>4.9516772106431501</v>
          </cell>
          <cell r="AH289">
            <v>4.9621832926522904</v>
          </cell>
          <cell r="AI289">
            <v>4.97253736268497</v>
          </cell>
          <cell r="AJ289">
            <v>4.9825125362786302</v>
          </cell>
          <cell r="AK289">
            <v>4.9921641372849299</v>
          </cell>
          <cell r="AL289">
            <v>5.0017337228819301</v>
          </cell>
          <cell r="AM289">
            <v>5.0113055848187598</v>
          </cell>
          <cell r="AN289">
            <v>5.0208973079724499</v>
          </cell>
          <cell r="AO289">
            <v>5.0306380634421597</v>
          </cell>
          <cell r="AP289">
            <v>5.0404926478254799</v>
          </cell>
        </row>
        <row r="290">
          <cell r="C290" t="str">
            <v>Shaw</v>
          </cell>
          <cell r="D290" t="str">
            <v>Royton</v>
          </cell>
          <cell r="E290" t="str">
            <v>Whitegate GSP</v>
          </cell>
          <cell r="F290">
            <v>16</v>
          </cell>
          <cell r="G290">
            <v>0</v>
          </cell>
          <cell r="H290">
            <v>16</v>
          </cell>
          <cell r="I290">
            <v>13.52</v>
          </cell>
          <cell r="J290">
            <v>13.5783249403369</v>
          </cell>
          <cell r="K290">
            <v>13.6567546460789</v>
          </cell>
          <cell r="L290">
            <v>13.7815068145468</v>
          </cell>
          <cell r="M290">
            <v>13.9326299875268</v>
          </cell>
          <cell r="N290">
            <v>14.1035409210052</v>
          </cell>
          <cell r="O290">
            <v>14.271056907328401</v>
          </cell>
          <cell r="P290">
            <v>14.4499458505997</v>
          </cell>
          <cell r="Q290">
            <v>14.637081592145099</v>
          </cell>
          <cell r="R290">
            <v>14.844267205807</v>
          </cell>
          <cell r="S290">
            <v>15.0683062730518</v>
          </cell>
          <cell r="T290">
            <v>15.3032606637724</v>
          </cell>
          <cell r="U290">
            <v>15.556054198447701</v>
          </cell>
          <cell r="V290">
            <v>15.8377350048137</v>
          </cell>
          <cell r="W290">
            <v>16.1335288760685</v>
          </cell>
          <cell r="X290">
            <v>16.423344271640001</v>
          </cell>
          <cell r="Y290">
            <v>16.710025177586999</v>
          </cell>
          <cell r="Z290">
            <v>16.986452993326498</v>
          </cell>
          <cell r="AA290">
            <v>17.253677108571001</v>
          </cell>
          <cell r="AB290">
            <v>17.518254489071602</v>
          </cell>
          <cell r="AC290">
            <v>17.774979085761402</v>
          </cell>
          <cell r="AD290">
            <v>18.0240053372966</v>
          </cell>
          <cell r="AE290">
            <v>18.2668820359434</v>
          </cell>
          <cell r="AF290">
            <v>18.509798161767598</v>
          </cell>
          <cell r="AG290">
            <v>18.734730235520999</v>
          </cell>
          <cell r="AH290">
            <v>18.949185394233702</v>
          </cell>
          <cell r="AI290">
            <v>19.154248784899</v>
          </cell>
          <cell r="AJ290">
            <v>19.3518364612816</v>
          </cell>
          <cell r="AK290">
            <v>19.539090090967001</v>
          </cell>
          <cell r="AL290">
            <v>19.718484050888399</v>
          </cell>
          <cell r="AM290">
            <v>19.893816665915999</v>
          </cell>
          <cell r="AN290">
            <v>20.065746937409099</v>
          </cell>
          <cell r="AO290">
            <v>20.2346067452341</v>
          </cell>
          <cell r="AP290">
            <v>20.4115140559501</v>
          </cell>
        </row>
        <row r="291">
          <cell r="C291" t="str">
            <v>Siddick</v>
          </cell>
          <cell r="D291" t="str">
            <v>Stainburn &amp; Siddick</v>
          </cell>
          <cell r="E291" t="str">
            <v>Harker ENWL SGTs 1 2 3A 4 / Hutton GSP GROUP</v>
          </cell>
          <cell r="F291">
            <v>20.5</v>
          </cell>
          <cell r="G291">
            <v>3.8159999999999998</v>
          </cell>
          <cell r="H291">
            <v>24.315999999999999</v>
          </cell>
          <cell r="I291">
            <v>5.36</v>
          </cell>
          <cell r="J291">
            <v>5.59647146374218</v>
          </cell>
          <cell r="K291">
            <v>5.6550182705221399</v>
          </cell>
          <cell r="L291">
            <v>5.6991115252387203</v>
          </cell>
          <cell r="M291">
            <v>5.74782514508858</v>
          </cell>
          <cell r="N291">
            <v>5.8082234147806702</v>
          </cell>
          <cell r="O291">
            <v>5.8563004579798497</v>
          </cell>
          <cell r="P291">
            <v>5.9017337821557501</v>
          </cell>
          <cell r="Q291">
            <v>5.94326231293826</v>
          </cell>
          <cell r="R291">
            <v>5.9853644579878997</v>
          </cell>
          <cell r="S291">
            <v>6.0253003205878297</v>
          </cell>
          <cell r="T291">
            <v>6.0627236798479096</v>
          </cell>
          <cell r="U291">
            <v>6.0977300567172801</v>
          </cell>
          <cell r="V291">
            <v>6.1311310497584701</v>
          </cell>
          <cell r="W291">
            <v>6.16277873354161</v>
          </cell>
          <cell r="X291">
            <v>6.1952263666834702</v>
          </cell>
          <cell r="Y291">
            <v>6.2285670441055903</v>
          </cell>
          <cell r="Z291">
            <v>6.2626523665906602</v>
          </cell>
          <cell r="AA291">
            <v>6.2974253863170304</v>
          </cell>
          <cell r="AB291">
            <v>6.3330002386034998</v>
          </cell>
          <cell r="AC291">
            <v>6.369211377928</v>
          </cell>
          <cell r="AD291">
            <v>6.4060616490114803</v>
          </cell>
          <cell r="AE291">
            <v>6.4435703805543403</v>
          </cell>
          <cell r="AF291">
            <v>6.4817552698058698</v>
          </cell>
          <cell r="AG291">
            <v>6.5203465287889104</v>
          </cell>
          <cell r="AH291">
            <v>6.5594390897488202</v>
          </cell>
          <cell r="AI291">
            <v>6.5990252044855398</v>
          </cell>
          <cell r="AJ291">
            <v>6.6391311122083998</v>
          </cell>
          <cell r="AK291">
            <v>6.6796989257336303</v>
          </cell>
          <cell r="AL291">
            <v>6.7207469683472096</v>
          </cell>
          <cell r="AM291">
            <v>6.7623220742164403</v>
          </cell>
          <cell r="AN291">
            <v>6.8044207032062296</v>
          </cell>
          <cell r="AO291">
            <v>6.84702125991081</v>
          </cell>
          <cell r="AP291">
            <v>6.8901491122282401</v>
          </cell>
        </row>
        <row r="292">
          <cell r="C292" t="str">
            <v>Silloth</v>
          </cell>
          <cell r="D292" t="str">
            <v>Carlisle</v>
          </cell>
          <cell r="E292" t="str">
            <v>Harker ENWL SGTs 1 2 3A 4 / Hutton GSP GROUP</v>
          </cell>
          <cell r="F292">
            <v>30.69</v>
          </cell>
          <cell r="G292">
            <v>1.5209999999999999</v>
          </cell>
          <cell r="H292">
            <v>32.210999999999999</v>
          </cell>
          <cell r="I292">
            <v>6.75</v>
          </cell>
          <cell r="J292">
            <v>6.7565888999728196</v>
          </cell>
          <cell r="K292">
            <v>6.7682367775104497</v>
          </cell>
          <cell r="L292">
            <v>6.7878567576478099</v>
          </cell>
          <cell r="M292">
            <v>6.8149166880770702</v>
          </cell>
          <cell r="N292">
            <v>6.8480034566843804</v>
          </cell>
          <cell r="O292">
            <v>6.8758820815019996</v>
          </cell>
          <cell r="P292">
            <v>6.9046373015115403</v>
          </cell>
          <cell r="Q292">
            <v>6.9347339694137</v>
          </cell>
          <cell r="R292">
            <v>6.9797209836865797</v>
          </cell>
          <cell r="S292">
            <v>7.0318114616393101</v>
          </cell>
          <cell r="T292">
            <v>7.0908851155907904</v>
          </cell>
          <cell r="U292">
            <v>7.1539021941566503</v>
          </cell>
          <cell r="V292">
            <v>7.2276577718539601</v>
          </cell>
          <cell r="W292">
            <v>7.2984893705481904</v>
          </cell>
          <cell r="X292">
            <v>7.3673254102016799</v>
          </cell>
          <cell r="Y292">
            <v>7.4359721467398598</v>
          </cell>
          <cell r="Z292">
            <v>7.5028704626393301</v>
          </cell>
          <cell r="AA292">
            <v>7.5675565024212403</v>
          </cell>
          <cell r="AB292">
            <v>7.6330422909174196</v>
          </cell>
          <cell r="AC292">
            <v>7.6962590430681503</v>
          </cell>
          <cell r="AD292">
            <v>7.7579635420400903</v>
          </cell>
          <cell r="AE292">
            <v>7.8194228921734901</v>
          </cell>
          <cell r="AF292">
            <v>7.8820569313179698</v>
          </cell>
          <cell r="AG292">
            <v>7.9402862047600404</v>
          </cell>
          <cell r="AH292">
            <v>7.9962696479028699</v>
          </cell>
          <cell r="AI292">
            <v>8.0505018790601408</v>
          </cell>
          <cell r="AJ292">
            <v>8.1031111842496504</v>
          </cell>
          <cell r="AK292">
            <v>8.1528569548174996</v>
          </cell>
          <cell r="AL292">
            <v>8.1989560535581099</v>
          </cell>
          <cell r="AM292">
            <v>8.2459479255244794</v>
          </cell>
          <cell r="AN292">
            <v>8.3165049962214201</v>
          </cell>
          <cell r="AO292">
            <v>8.3857598260091297</v>
          </cell>
          <cell r="AP292">
            <v>8.4541880019323106</v>
          </cell>
        </row>
        <row r="293">
          <cell r="C293" t="str">
            <v>Skelmersdale</v>
          </cell>
          <cell r="D293" t="str">
            <v>Skelmersdale</v>
          </cell>
          <cell r="E293" t="str">
            <v>Washway Farm GSP / Kirkby GSP GROUP</v>
          </cell>
          <cell r="F293">
            <v>22.863</v>
          </cell>
          <cell r="G293">
            <v>0</v>
          </cell>
          <cell r="H293">
            <v>22.863</v>
          </cell>
          <cell r="I293">
            <v>15.33</v>
          </cell>
          <cell r="J293">
            <v>15.7828093427252</v>
          </cell>
          <cell r="K293">
            <v>15.7895135568491</v>
          </cell>
          <cell r="L293">
            <v>15.7609982068634</v>
          </cell>
          <cell r="M293">
            <v>15.736403169047399</v>
          </cell>
          <cell r="N293">
            <v>15.728266837682</v>
          </cell>
          <cell r="O293">
            <v>15.7707915989072</v>
          </cell>
          <cell r="P293">
            <v>15.820947022093501</v>
          </cell>
          <cell r="Q293">
            <v>15.8744540513065</v>
          </cell>
          <cell r="R293">
            <v>15.939373213482799</v>
          </cell>
          <cell r="S293">
            <v>16.035918168809602</v>
          </cell>
          <cell r="T293">
            <v>16.140103588532298</v>
          </cell>
          <cell r="U293">
            <v>16.250734991225599</v>
          </cell>
          <cell r="V293">
            <v>16.393171685402798</v>
          </cell>
          <cell r="W293">
            <v>16.560074092215</v>
          </cell>
          <cell r="X293">
            <v>16.718809981943402</v>
          </cell>
          <cell r="Y293">
            <v>16.8736679589612</v>
          </cell>
          <cell r="Z293">
            <v>17.0162901693216</v>
          </cell>
          <cell r="AA293">
            <v>17.151232727878</v>
          </cell>
          <cell r="AB293">
            <v>17.285068113243799</v>
          </cell>
          <cell r="AC293">
            <v>17.410609366974299</v>
          </cell>
          <cell r="AD293">
            <v>17.5275424986865</v>
          </cell>
          <cell r="AE293">
            <v>17.6381081929114</v>
          </cell>
          <cell r="AF293">
            <v>17.749217230081001</v>
          </cell>
          <cell r="AG293">
            <v>17.8434492406064</v>
          </cell>
          <cell r="AH293">
            <v>17.9280098731336</v>
          </cell>
          <cell r="AI293">
            <v>18.004298071353301</v>
          </cell>
          <cell r="AJ293">
            <v>18.0734644279656</v>
          </cell>
          <cell r="AK293">
            <v>18.1327627323058</v>
          </cell>
          <cell r="AL293">
            <v>18.182798943609999</v>
          </cell>
          <cell r="AM293">
            <v>18.228273928187701</v>
          </cell>
          <cell r="AN293">
            <v>18.278811119836</v>
          </cell>
          <cell r="AO293">
            <v>18.3248087032085</v>
          </cell>
          <cell r="AP293">
            <v>18.3677163843203</v>
          </cell>
        </row>
        <row r="294">
          <cell r="C294" t="str">
            <v>Slipway</v>
          </cell>
          <cell r="D294" t="str">
            <v>Egremont</v>
          </cell>
          <cell r="E294" t="str">
            <v>Harker ENWL SGTs 1 2 3A 4 / Hutton GSP GROUP</v>
          </cell>
          <cell r="F294">
            <v>13</v>
          </cell>
          <cell r="G294">
            <v>0</v>
          </cell>
          <cell r="H294">
            <v>13</v>
          </cell>
          <cell r="I294">
            <v>7.45</v>
          </cell>
          <cell r="J294">
            <v>7.47283431474973</v>
          </cell>
          <cell r="K294">
            <v>7.5047999511483603</v>
          </cell>
          <cell r="L294">
            <v>7.5576994975065501</v>
          </cell>
          <cell r="M294">
            <v>7.6284920870163599</v>
          </cell>
          <cell r="N294">
            <v>7.7098727512694802</v>
          </cell>
          <cell r="O294">
            <v>7.7901930969917297</v>
          </cell>
          <cell r="P294">
            <v>7.8749663426103398</v>
          </cell>
          <cell r="Q294">
            <v>7.9629934819677102</v>
          </cell>
          <cell r="R294">
            <v>8.0681215685109802</v>
          </cell>
          <cell r="S294">
            <v>8.1823064934514402</v>
          </cell>
          <cell r="T294">
            <v>8.3037880311686507</v>
          </cell>
          <cell r="U294">
            <v>8.43584560731321</v>
          </cell>
          <cell r="V294">
            <v>8.5839819921130793</v>
          </cell>
          <cell r="W294">
            <v>8.7210376889660708</v>
          </cell>
          <cell r="X294">
            <v>8.8527894899758302</v>
          </cell>
          <cell r="Y294">
            <v>8.98103557661452</v>
          </cell>
          <cell r="Z294">
            <v>9.1018742446708405</v>
          </cell>
          <cell r="AA294">
            <v>9.2167811473767198</v>
          </cell>
          <cell r="AB294">
            <v>9.3324569530043195</v>
          </cell>
          <cell r="AC294">
            <v>9.4424362483427906</v>
          </cell>
          <cell r="AD294">
            <v>9.5462553992764594</v>
          </cell>
          <cell r="AE294">
            <v>9.6435382176451903</v>
          </cell>
          <cell r="AF294">
            <v>9.7400257133093699</v>
          </cell>
          <cell r="AG294">
            <v>9.8228958559776895</v>
          </cell>
          <cell r="AH294">
            <v>9.8970430995937004</v>
          </cell>
          <cell r="AI294">
            <v>9.9634363206775909</v>
          </cell>
          <cell r="AJ294">
            <v>10.022701504376901</v>
          </cell>
          <cell r="AK294">
            <v>10.0755365697638</v>
          </cell>
          <cell r="AL294">
            <v>10.127450208987501</v>
          </cell>
          <cell r="AM294">
            <v>10.175362980542801</v>
          </cell>
          <cell r="AN294">
            <v>10.2196295652949</v>
          </cell>
          <cell r="AO294">
            <v>10.260678697352001</v>
          </cell>
          <cell r="AP294">
            <v>10.2995685068275</v>
          </cell>
        </row>
        <row r="295">
          <cell r="C295" t="str">
            <v>Snipe</v>
          </cell>
          <cell r="D295" t="str">
            <v>Droylsden</v>
          </cell>
          <cell r="E295" t="str">
            <v>Stalybridge GSP</v>
          </cell>
          <cell r="F295">
            <v>19.5</v>
          </cell>
          <cell r="G295">
            <v>0</v>
          </cell>
          <cell r="H295">
            <v>19.5</v>
          </cell>
          <cell r="I295">
            <v>15.3</v>
          </cell>
          <cell r="J295">
            <v>15.468524069456</v>
          </cell>
          <cell r="K295">
            <v>15.4822877212544</v>
          </cell>
          <cell r="L295">
            <v>15.4962892357107</v>
          </cell>
          <cell r="M295">
            <v>15.5225441666595</v>
          </cell>
          <cell r="N295">
            <v>15.555297160272101</v>
          </cell>
          <cell r="O295">
            <v>15.586952007787399</v>
          </cell>
          <cell r="P295">
            <v>15.627748997663</v>
          </cell>
          <cell r="Q295">
            <v>15.667801828130299</v>
          </cell>
          <cell r="R295">
            <v>15.7272122885761</v>
          </cell>
          <cell r="S295">
            <v>15.786071151426601</v>
          </cell>
          <cell r="T295">
            <v>15.8644589831361</v>
          </cell>
          <cell r="U295">
            <v>15.952446876330599</v>
          </cell>
          <cell r="V295">
            <v>16.050097125631499</v>
          </cell>
          <cell r="W295">
            <v>16.164323172622499</v>
          </cell>
          <cell r="X295">
            <v>16.275298630435401</v>
          </cell>
          <cell r="Y295">
            <v>16.3831864044821</v>
          </cell>
          <cell r="Z295">
            <v>16.478139517779098</v>
          </cell>
          <cell r="AA295">
            <v>16.5703018656185</v>
          </cell>
          <cell r="AB295">
            <v>16.669808896511899</v>
          </cell>
          <cell r="AC295">
            <v>16.7567882347679</v>
          </cell>
          <cell r="AD295">
            <v>16.831360255967301</v>
          </cell>
          <cell r="AE295">
            <v>16.913638602022498</v>
          </cell>
          <cell r="AF295">
            <v>16.983730660399001</v>
          </cell>
          <cell r="AG295">
            <v>17.051738000328701</v>
          </cell>
          <cell r="AH295">
            <v>17.117756774209301</v>
          </cell>
          <cell r="AI295">
            <v>17.171878084187099</v>
          </cell>
          <cell r="AJ295">
            <v>17.224188324165599</v>
          </cell>
          <cell r="AK295">
            <v>17.264769489046301</v>
          </cell>
          <cell r="AL295">
            <v>17.3036994645135</v>
          </cell>
          <cell r="AM295">
            <v>17.331052292244902</v>
          </cell>
          <cell r="AN295">
            <v>17.3568984125932</v>
          </cell>
          <cell r="AO295">
            <v>17.381304898053401</v>
          </cell>
          <cell r="AP295">
            <v>17.394335656009702</v>
          </cell>
        </row>
        <row r="296">
          <cell r="C296" t="str">
            <v>South Park</v>
          </cell>
          <cell r="D296" t="str">
            <v>Lytham</v>
          </cell>
          <cell r="E296" t="str">
            <v>Penwortham West GSP / Stanah GSP GROUP</v>
          </cell>
          <cell r="F296">
            <v>23</v>
          </cell>
          <cell r="G296">
            <v>0</v>
          </cell>
          <cell r="H296">
            <v>23</v>
          </cell>
          <cell r="I296">
            <v>7.95</v>
          </cell>
          <cell r="J296">
            <v>8.1737200317867504</v>
          </cell>
          <cell r="K296">
            <v>8.2301329203864402</v>
          </cell>
          <cell r="L296">
            <v>8.2899222467317006</v>
          </cell>
          <cell r="M296">
            <v>8.3641069073372396</v>
          </cell>
          <cell r="N296">
            <v>8.4494824831828002</v>
          </cell>
          <cell r="O296">
            <v>8.5311918950965495</v>
          </cell>
          <cell r="P296">
            <v>8.6184166041007302</v>
          </cell>
          <cell r="Q296">
            <v>8.7093371003197504</v>
          </cell>
          <cell r="R296">
            <v>8.8091551018919407</v>
          </cell>
          <cell r="S296">
            <v>8.9164995234295503</v>
          </cell>
          <cell r="T296">
            <v>9.0288316039190697</v>
          </cell>
          <cell r="U296">
            <v>9.15052925457457</v>
          </cell>
          <cell r="V296">
            <v>9.2895542018919208</v>
          </cell>
          <cell r="W296">
            <v>9.4265326930840807</v>
          </cell>
          <cell r="X296">
            <v>9.55769519154099</v>
          </cell>
          <cell r="Y296">
            <v>9.6852586854355298</v>
          </cell>
          <cell r="Z296">
            <v>9.8035369340185596</v>
          </cell>
          <cell r="AA296">
            <v>9.9151355602696807</v>
          </cell>
          <cell r="AB296">
            <v>10.0236266927794</v>
          </cell>
          <cell r="AC296">
            <v>10.1254727626578</v>
          </cell>
          <cell r="AD296">
            <v>10.220063707355999</v>
          </cell>
          <cell r="AE296">
            <v>10.3095332682277</v>
          </cell>
          <cell r="AF296">
            <v>10.398266106427</v>
          </cell>
          <cell r="AG296">
            <v>10.4773075477503</v>
          </cell>
          <cell r="AH296">
            <v>10.5503708542412</v>
          </cell>
          <cell r="AI296">
            <v>10.6181982504232</v>
          </cell>
          <cell r="AJ296">
            <v>10.681867450447699</v>
          </cell>
          <cell r="AK296">
            <v>10.7391938565373</v>
          </cell>
          <cell r="AL296">
            <v>10.7897502650339</v>
          </cell>
          <cell r="AM296">
            <v>10.8374165864949</v>
          </cell>
          <cell r="AN296">
            <v>10.8824708737921</v>
          </cell>
          <cell r="AO296">
            <v>10.9254135710336</v>
          </cell>
          <cell r="AP296">
            <v>10.9670182681835</v>
          </cell>
        </row>
        <row r="297">
          <cell r="C297" t="str">
            <v>Spa Rd</v>
          </cell>
          <cell r="D297" t="str">
            <v>Bolton</v>
          </cell>
          <cell r="E297" t="str">
            <v>Kearsley 132 GSP</v>
          </cell>
          <cell r="F297">
            <v>31.5</v>
          </cell>
          <cell r="G297">
            <v>0</v>
          </cell>
          <cell r="H297">
            <v>31.5</v>
          </cell>
          <cell r="I297">
            <v>23.84</v>
          </cell>
          <cell r="J297">
            <v>24.517538884660699</v>
          </cell>
          <cell r="K297">
            <v>24.662669148726899</v>
          </cell>
          <cell r="L297">
            <v>24.772600008616699</v>
          </cell>
          <cell r="M297">
            <v>24.8988809936716</v>
          </cell>
          <cell r="N297">
            <v>25.057085272251399</v>
          </cell>
          <cell r="O297">
            <v>25.180791170703898</v>
          </cell>
          <cell r="P297">
            <v>25.300270074059501</v>
          </cell>
          <cell r="Q297">
            <v>25.405985103624499</v>
          </cell>
          <cell r="R297">
            <v>25.523558054054401</v>
          </cell>
          <cell r="S297">
            <v>25.6413897739832</v>
          </cell>
          <cell r="T297">
            <v>25.753510110620802</v>
          </cell>
          <cell r="U297">
            <v>25.864697362289</v>
          </cell>
          <cell r="V297">
            <v>25.983408329571098</v>
          </cell>
          <cell r="W297">
            <v>26.0806557969624</v>
          </cell>
          <cell r="X297">
            <v>26.176757957366402</v>
          </cell>
          <cell r="Y297">
            <v>26.275322127357398</v>
          </cell>
          <cell r="Z297">
            <v>26.376087375611402</v>
          </cell>
          <cell r="AA297">
            <v>26.477119274204</v>
          </cell>
          <cell r="AB297">
            <v>26.581781926838801</v>
          </cell>
          <cell r="AC297">
            <v>26.687957538277399</v>
          </cell>
          <cell r="AD297">
            <v>26.826344646326099</v>
          </cell>
          <cell r="AE297">
            <v>26.972091547103801</v>
          </cell>
          <cell r="AF297">
            <v>27.1430803356476</v>
          </cell>
          <cell r="AG297">
            <v>27.345946680666302</v>
          </cell>
          <cell r="AH297">
            <v>27.555207409726101</v>
          </cell>
          <cell r="AI297">
            <v>27.770927733438899</v>
          </cell>
          <cell r="AJ297">
            <v>27.993584798346799</v>
          </cell>
          <cell r="AK297">
            <v>28.214181749071098</v>
          </cell>
          <cell r="AL297">
            <v>28.4155853125086</v>
          </cell>
          <cell r="AM297">
            <v>28.622420984833301</v>
          </cell>
          <cell r="AN297">
            <v>28.834720238596699</v>
          </cell>
          <cell r="AO297">
            <v>29.052016222813101</v>
          </cell>
          <cell r="AP297">
            <v>29.275064687436299</v>
          </cell>
        </row>
        <row r="298">
          <cell r="C298" t="str">
            <v>Spadeadam 132/11kV</v>
          </cell>
          <cell r="D298" t="str">
            <v>Spadeadam 132/11kV</v>
          </cell>
          <cell r="E298" t="str">
            <v>Harker ENWL SGTs 1 2 3A 4 / Hutton GSP GROUP</v>
          </cell>
          <cell r="F298">
            <v>38</v>
          </cell>
          <cell r="G298">
            <v>0</v>
          </cell>
          <cell r="H298">
            <v>38</v>
          </cell>
          <cell r="I298">
            <v>12.21</v>
          </cell>
          <cell r="J298">
            <v>12.2790812394346</v>
          </cell>
          <cell r="K298">
            <v>12.3558183556241</v>
          </cell>
          <cell r="L298">
            <v>12.450470797071601</v>
          </cell>
          <cell r="M298">
            <v>12.5557946906218</v>
          </cell>
          <cell r="N298">
            <v>12.6831045955345</v>
          </cell>
          <cell r="O298">
            <v>12.788364890199601</v>
          </cell>
          <cell r="P298">
            <v>12.892118707397501</v>
          </cell>
          <cell r="Q298">
            <v>12.9922589628525</v>
          </cell>
          <cell r="R298">
            <v>13.091766047940199</v>
          </cell>
          <cell r="S298">
            <v>13.190653928943</v>
          </cell>
          <cell r="T298">
            <v>13.289651093408001</v>
          </cell>
          <cell r="U298">
            <v>13.387243098475</v>
          </cell>
          <cell r="V298">
            <v>13.4863508196752</v>
          </cell>
          <cell r="W298">
            <v>13.5728900623385</v>
          </cell>
          <cell r="X298">
            <v>13.6601932785874</v>
          </cell>
          <cell r="Y298">
            <v>13.7471024379814</v>
          </cell>
          <cell r="Z298">
            <v>13.8327226139843</v>
          </cell>
          <cell r="AA298">
            <v>13.916896569993201</v>
          </cell>
          <cell r="AB298">
            <v>14.0012833839574</v>
          </cell>
          <cell r="AC298">
            <v>14.0848213233468</v>
          </cell>
          <cell r="AD298">
            <v>14.167357150454301</v>
          </cell>
          <cell r="AE298">
            <v>14.2497790311079</v>
          </cell>
          <cell r="AF298">
            <v>14.332796428124</v>
          </cell>
          <cell r="AG298">
            <v>14.4137079147196</v>
          </cell>
          <cell r="AH298">
            <v>14.493877919331201</v>
          </cell>
          <cell r="AI298">
            <v>14.5735305280123</v>
          </cell>
          <cell r="AJ298">
            <v>14.6527620758794</v>
          </cell>
          <cell r="AK298">
            <v>14.7313415090738</v>
          </cell>
          <cell r="AL298">
            <v>14.810114556373501</v>
          </cell>
          <cell r="AM298">
            <v>14.8891213315196</v>
          </cell>
          <cell r="AN298">
            <v>14.968437883460201</v>
          </cell>
          <cell r="AO298">
            <v>15.0481807223549</v>
          </cell>
          <cell r="AP298">
            <v>15.128602620699001</v>
          </cell>
        </row>
        <row r="299">
          <cell r="C299" t="str">
            <v>Spadeadam 11/33kV</v>
          </cell>
          <cell r="D299" t="str">
            <v>Spadeadam 132/11kV</v>
          </cell>
          <cell r="E299" t="str">
            <v>Harker ENWL SGTs 1 2 3A 4 / Hutton GSP GROUP</v>
          </cell>
          <cell r="F299">
            <v>9.5</v>
          </cell>
          <cell r="G299">
            <v>0</v>
          </cell>
          <cell r="H299">
            <v>9.5</v>
          </cell>
          <cell r="I299">
            <v>2.78</v>
          </cell>
          <cell r="J299">
            <v>2.79926527441574</v>
          </cell>
          <cell r="K299">
            <v>2.8231820500103799</v>
          </cell>
          <cell r="L299">
            <v>2.8550166815142499</v>
          </cell>
          <cell r="M299">
            <v>2.8935471415143201</v>
          </cell>
          <cell r="N299">
            <v>2.9369929597033302</v>
          </cell>
          <cell r="O299">
            <v>2.9769829788096902</v>
          </cell>
          <cell r="P299">
            <v>3.0185857434029399</v>
          </cell>
          <cell r="Q299">
            <v>3.06000959125481</v>
          </cell>
          <cell r="R299">
            <v>3.1042022583475202</v>
          </cell>
          <cell r="S299">
            <v>3.1512661947431</v>
          </cell>
          <cell r="T299">
            <v>3.2023347834737899</v>
          </cell>
          <cell r="U299">
            <v>3.2560029265717501</v>
          </cell>
          <cell r="V299">
            <v>3.31508839493809</v>
          </cell>
          <cell r="W299">
            <v>3.3629399099169599</v>
          </cell>
          <cell r="X299">
            <v>3.4095723101908</v>
          </cell>
          <cell r="Y299">
            <v>3.4543462361709598</v>
          </cell>
          <cell r="Z299">
            <v>3.49649027214158</v>
          </cell>
          <cell r="AA299">
            <v>3.5358923771442501</v>
          </cell>
          <cell r="AB299">
            <v>3.5741827846500498</v>
          </cell>
          <cell r="AC299">
            <v>3.6103284505791899</v>
          </cell>
          <cell r="AD299">
            <v>3.6442088887235098</v>
          </cell>
          <cell r="AE299">
            <v>3.6766755531155302</v>
          </cell>
          <cell r="AF299">
            <v>3.7084236840913398</v>
          </cell>
          <cell r="AG299">
            <v>3.7370140173194701</v>
          </cell>
          <cell r="AH299">
            <v>3.76370258205821</v>
          </cell>
          <cell r="AI299">
            <v>3.7887233316893099</v>
          </cell>
          <cell r="AJ299">
            <v>3.8121614162541899</v>
          </cell>
          <cell r="AK299">
            <v>3.8338388575412998</v>
          </cell>
          <cell r="AL299">
            <v>3.85454751534377</v>
          </cell>
          <cell r="AM299">
            <v>3.8743102094895301</v>
          </cell>
          <cell r="AN299">
            <v>3.8932121513232798</v>
          </cell>
          <cell r="AO299">
            <v>3.9113906917705399</v>
          </cell>
          <cell r="AP299">
            <v>3.9290823052040702</v>
          </cell>
        </row>
        <row r="300">
          <cell r="C300" t="str">
            <v>Spotland</v>
          </cell>
          <cell r="D300" t="str">
            <v>Rochdale Central</v>
          </cell>
          <cell r="E300" t="str">
            <v>Rochdale SGTs 2 3 4</v>
          </cell>
          <cell r="F300">
            <v>17.5</v>
          </cell>
          <cell r="G300">
            <v>0.13439999999999999</v>
          </cell>
          <cell r="H300">
            <v>17.634399999999999</v>
          </cell>
          <cell r="I300">
            <v>10.119999999999999</v>
          </cell>
          <cell r="J300">
            <v>10.3506770860364</v>
          </cell>
          <cell r="K300">
            <v>10.418775140253</v>
          </cell>
          <cell r="L300">
            <v>10.4990653816003</v>
          </cell>
          <cell r="M300">
            <v>10.6001011226614</v>
          </cell>
          <cell r="N300">
            <v>10.718196035539</v>
          </cell>
          <cell r="O300">
            <v>10.8329694350653</v>
          </cell>
          <cell r="P300">
            <v>10.9566434584146</v>
          </cell>
          <cell r="Q300">
            <v>11.0876897975253</v>
          </cell>
          <cell r="R300">
            <v>11.233557331256</v>
          </cell>
          <cell r="S300">
            <v>11.391251219651901</v>
          </cell>
          <cell r="T300">
            <v>11.5586686024467</v>
          </cell>
          <cell r="U300">
            <v>11.742984830257299</v>
          </cell>
          <cell r="V300">
            <v>11.9503335811236</v>
          </cell>
          <cell r="W300">
            <v>12.1639965105581</v>
          </cell>
          <cell r="X300">
            <v>12.3738009552969</v>
          </cell>
          <cell r="Y300">
            <v>12.576469847153801</v>
          </cell>
          <cell r="Z300">
            <v>12.7652817971173</v>
          </cell>
          <cell r="AA300">
            <v>12.9426251330465</v>
          </cell>
          <cell r="AB300">
            <v>13.1151562013651</v>
          </cell>
          <cell r="AC300">
            <v>13.277052265431699</v>
          </cell>
          <cell r="AD300">
            <v>13.4280815276579</v>
          </cell>
          <cell r="AE300">
            <v>13.5715502586502</v>
          </cell>
          <cell r="AF300">
            <v>13.7110162497654</v>
          </cell>
          <cell r="AG300">
            <v>13.8302995368519</v>
          </cell>
          <cell r="AH300">
            <v>13.936248698223899</v>
          </cell>
          <cell r="AI300">
            <v>14.0300151767077</v>
          </cell>
          <cell r="AJ300">
            <v>14.1134185500093</v>
          </cell>
          <cell r="AK300">
            <v>14.1870403768814</v>
          </cell>
          <cell r="AL300">
            <v>14.2605035554305</v>
          </cell>
          <cell r="AM300">
            <v>14.3274649375147</v>
          </cell>
          <cell r="AN300">
            <v>14.3885827081975</v>
          </cell>
          <cell r="AO300">
            <v>14.444580054530199</v>
          </cell>
          <cell r="AP300">
            <v>14.4968835649433</v>
          </cell>
        </row>
        <row r="301">
          <cell r="C301" t="str">
            <v>Spring Cottage</v>
          </cell>
          <cell r="D301" t="str">
            <v>Nelson</v>
          </cell>
          <cell r="E301" t="str">
            <v>Padiham GSP</v>
          </cell>
          <cell r="F301">
            <v>13.752000000000001</v>
          </cell>
          <cell r="G301">
            <v>0</v>
          </cell>
          <cell r="H301">
            <v>13.752000000000001</v>
          </cell>
          <cell r="I301">
            <v>8.9600000000000009</v>
          </cell>
          <cell r="J301">
            <v>9.1727912763606003</v>
          </cell>
          <cell r="K301">
            <v>9.2118090401842192</v>
          </cell>
          <cell r="L301">
            <v>9.2427008697894095</v>
          </cell>
          <cell r="M301">
            <v>9.2812159762949804</v>
          </cell>
          <cell r="N301">
            <v>9.3320784365747098</v>
          </cell>
          <cell r="O301">
            <v>9.3706837413490796</v>
          </cell>
          <cell r="P301">
            <v>9.41095370889831</v>
          </cell>
          <cell r="Q301">
            <v>9.4481183144052903</v>
          </cell>
          <cell r="R301">
            <v>9.4904522702188991</v>
          </cell>
          <cell r="S301">
            <v>9.5341301985335907</v>
          </cell>
          <cell r="T301">
            <v>9.5777265309935107</v>
          </cell>
          <cell r="U301">
            <v>9.6234028420449302</v>
          </cell>
          <cell r="V301">
            <v>9.6733852230882391</v>
          </cell>
          <cell r="W301">
            <v>9.7201302334775104</v>
          </cell>
          <cell r="X301">
            <v>9.7651739052971607</v>
          </cell>
          <cell r="Y301">
            <v>9.8101803016924602</v>
          </cell>
          <cell r="Z301">
            <v>9.8538983186669498</v>
          </cell>
          <cell r="AA301">
            <v>9.8967360334330206</v>
          </cell>
          <cell r="AB301">
            <v>9.9397934036742708</v>
          </cell>
          <cell r="AC301">
            <v>9.9820366963584508</v>
          </cell>
          <cell r="AD301">
            <v>10.023283146002999</v>
          </cell>
          <cell r="AE301">
            <v>10.063545219189299</v>
          </cell>
          <cell r="AF301">
            <v>10.104190923291</v>
          </cell>
          <cell r="AG301">
            <v>10.141631383721201</v>
          </cell>
          <cell r="AH301">
            <v>10.1772827970346</v>
          </cell>
          <cell r="AI301">
            <v>10.211356500871901</v>
          </cell>
          <cell r="AJ301">
            <v>10.244178203593799</v>
          </cell>
          <cell r="AK301">
            <v>10.274892831474499</v>
          </cell>
          <cell r="AL301">
            <v>10.303144199820199</v>
          </cell>
          <cell r="AM301">
            <v>10.3306273593947</v>
          </cell>
          <cell r="AN301">
            <v>10.3574552700558</v>
          </cell>
          <cell r="AO301">
            <v>10.3836817305491</v>
          </cell>
          <cell r="AP301">
            <v>10.409656206889199</v>
          </cell>
        </row>
        <row r="302">
          <cell r="C302" t="str">
            <v>Spring Garden St 11kV</v>
          </cell>
          <cell r="D302" t="str">
            <v>Lancaster</v>
          </cell>
          <cell r="E302" t="str">
            <v>Heysham GSP</v>
          </cell>
          <cell r="F302">
            <v>32</v>
          </cell>
          <cell r="G302">
            <v>0</v>
          </cell>
          <cell r="H302">
            <v>32</v>
          </cell>
          <cell r="I302">
            <v>11.39</v>
          </cell>
          <cell r="J302">
            <v>11.9237153146326</v>
          </cell>
          <cell r="K302">
            <v>12.0233274386476</v>
          </cell>
          <cell r="L302">
            <v>12.095201927623499</v>
          </cell>
          <cell r="M302">
            <v>12.181270014673901</v>
          </cell>
          <cell r="N302">
            <v>12.2808119620358</v>
          </cell>
          <cell r="O302">
            <v>12.3753379764937</v>
          </cell>
          <cell r="P302">
            <v>12.4801026260714</v>
          </cell>
          <cell r="Q302">
            <v>12.5898072677193</v>
          </cell>
          <cell r="R302">
            <v>12.7160415542289</v>
          </cell>
          <cell r="S302">
            <v>12.8515825350987</v>
          </cell>
          <cell r="T302">
            <v>12.994613655613801</v>
          </cell>
          <cell r="U302">
            <v>13.147944165421301</v>
          </cell>
          <cell r="V302">
            <v>13.317650536553099</v>
          </cell>
          <cell r="W302">
            <v>13.486610291537501</v>
          </cell>
          <cell r="X302">
            <v>13.650759416747199</v>
          </cell>
          <cell r="Y302">
            <v>13.810772268374301</v>
          </cell>
          <cell r="Z302">
            <v>13.962308721098401</v>
          </cell>
          <cell r="AA302">
            <v>14.1098242453468</v>
          </cell>
          <cell r="AB302">
            <v>14.258548844875399</v>
          </cell>
          <cell r="AC302">
            <v>14.4040036744912</v>
          </cell>
          <cell r="AD302">
            <v>14.5446982645903</v>
          </cell>
          <cell r="AE302">
            <v>14.682435623515399</v>
          </cell>
          <cell r="AF302">
            <v>14.8199649590789</v>
          </cell>
          <cell r="AG302">
            <v>14.9448907725266</v>
          </cell>
          <cell r="AH302">
            <v>15.062016488053599</v>
          </cell>
          <cell r="AI302">
            <v>15.1722049426706</v>
          </cell>
          <cell r="AJ302">
            <v>15.2765434639534</v>
          </cell>
          <cell r="AK302">
            <v>15.373452715830201</v>
          </cell>
          <cell r="AL302">
            <v>15.4650896599783</v>
          </cell>
          <cell r="AM302">
            <v>15.552954354124299</v>
          </cell>
          <cell r="AN302">
            <v>15.637358334166001</v>
          </cell>
          <cell r="AO302">
            <v>15.9092565064661</v>
          </cell>
          <cell r="AP302">
            <v>16.265010204807002</v>
          </cell>
        </row>
        <row r="303">
          <cell r="C303" t="str">
            <v>Spring Garden St 6.6kV</v>
          </cell>
          <cell r="D303" t="str">
            <v>Lancaster</v>
          </cell>
          <cell r="E303" t="str">
            <v>Heysham GSP</v>
          </cell>
          <cell r="F303">
            <v>22.863</v>
          </cell>
          <cell r="G303">
            <v>0</v>
          </cell>
          <cell r="H303">
            <v>22.863</v>
          </cell>
          <cell r="I303">
            <v>11.19</v>
          </cell>
          <cell r="J303">
            <v>11.427564077905499</v>
          </cell>
          <cell r="K303">
            <v>11.4921480719442</v>
          </cell>
          <cell r="L303">
            <v>11.5499462361244</v>
          </cell>
          <cell r="M303">
            <v>11.6167885579705</v>
          </cell>
          <cell r="N303">
            <v>11.6996229602578</v>
          </cell>
          <cell r="O303">
            <v>11.7688637646733</v>
          </cell>
          <cell r="P303">
            <v>11.838907044543401</v>
          </cell>
          <cell r="Q303">
            <v>11.9057737197038</v>
          </cell>
          <cell r="R303">
            <v>11.9813178986052</v>
          </cell>
          <cell r="S303">
            <v>12.0583077983477</v>
          </cell>
          <cell r="T303">
            <v>12.1351168254038</v>
          </cell>
          <cell r="U303">
            <v>12.211811459563499</v>
          </cell>
          <cell r="V303">
            <v>12.2935830443088</v>
          </cell>
          <cell r="W303">
            <v>12.3539235248052</v>
          </cell>
          <cell r="X303">
            <v>12.414383848182601</v>
          </cell>
          <cell r="Y303">
            <v>12.4767332989328</v>
          </cell>
          <cell r="Z303">
            <v>12.5594856610306</v>
          </cell>
          <cell r="AA303">
            <v>12.656130174182801</v>
          </cell>
          <cell r="AB303">
            <v>12.7547612572485</v>
          </cell>
          <cell r="AC303">
            <v>12.8530815526727</v>
          </cell>
          <cell r="AD303">
            <v>12.950296375775499</v>
          </cell>
          <cell r="AE303">
            <v>13.0472047682804</v>
          </cell>
          <cell r="AF303">
            <v>13.145375000473599</v>
          </cell>
          <cell r="AG303">
            <v>13.2386606690542</v>
          </cell>
          <cell r="AH303">
            <v>13.3294093406501</v>
          </cell>
          <cell r="AI303">
            <v>13.418040036994199</v>
          </cell>
          <cell r="AJ303">
            <v>13.5049808150375</v>
          </cell>
          <cell r="AK303">
            <v>13.590040243416</v>
          </cell>
          <cell r="AL303">
            <v>13.723803048031799</v>
          </cell>
          <cell r="AM303">
            <v>14.028679181491601</v>
          </cell>
          <cell r="AN303">
            <v>14.3378947165392</v>
          </cell>
          <cell r="AO303">
            <v>14.650939043567799</v>
          </cell>
          <cell r="AP303">
            <v>14.9680531044293</v>
          </cell>
        </row>
        <row r="304">
          <cell r="C304" t="str">
            <v>Squires Gate</v>
          </cell>
          <cell r="D304" t="str">
            <v>Blackpool</v>
          </cell>
          <cell r="E304" t="str">
            <v>Penwortham West GSP / Stanah GSP GROUP</v>
          </cell>
          <cell r="F304">
            <v>22.9</v>
          </cell>
          <cell r="G304">
            <v>0</v>
          </cell>
          <cell r="H304">
            <v>22.9</v>
          </cell>
          <cell r="I304">
            <v>12.72</v>
          </cell>
          <cell r="J304">
            <v>13.0736204463087</v>
          </cell>
          <cell r="K304">
            <v>13.087981495987201</v>
          </cell>
          <cell r="L304">
            <v>13.094177023632399</v>
          </cell>
          <cell r="M304">
            <v>13.1226759913461</v>
          </cell>
          <cell r="N304">
            <v>13.1658728117946</v>
          </cell>
          <cell r="O304">
            <v>13.2057933592881</v>
          </cell>
          <cell r="P304">
            <v>13.2553488195424</v>
          </cell>
          <cell r="Q304">
            <v>13.3091726302172</v>
          </cell>
          <cell r="R304">
            <v>13.3759878638726</v>
          </cell>
          <cell r="S304">
            <v>13.455533830776201</v>
          </cell>
          <cell r="T304">
            <v>13.5414379860255</v>
          </cell>
          <cell r="U304">
            <v>13.6400302327256</v>
          </cell>
          <cell r="V304">
            <v>13.7600701101711</v>
          </cell>
          <cell r="W304">
            <v>13.8806840993877</v>
          </cell>
          <cell r="X304">
            <v>13.9964715742745</v>
          </cell>
          <cell r="Y304">
            <v>14.1105414346953</v>
          </cell>
          <cell r="Z304">
            <v>14.2171595521811</v>
          </cell>
          <cell r="AA304">
            <v>14.316017794231</v>
          </cell>
          <cell r="AB304">
            <v>14.412644230925199</v>
          </cell>
          <cell r="AC304">
            <v>14.502255130108299</v>
          </cell>
          <cell r="AD304">
            <v>14.590751291733101</v>
          </cell>
          <cell r="AE304">
            <v>14.685748658845201</v>
          </cell>
          <cell r="AF304">
            <v>14.776551823087701</v>
          </cell>
          <cell r="AG304">
            <v>14.8514182363574</v>
          </cell>
          <cell r="AH304">
            <v>14.916367676823899</v>
          </cell>
          <cell r="AI304">
            <v>14.9718749301008</v>
          </cell>
          <cell r="AJ304">
            <v>15.0197753233995</v>
          </cell>
          <cell r="AK304">
            <v>15.056475947876701</v>
          </cell>
          <cell r="AL304">
            <v>15.0812014911433</v>
          </cell>
          <cell r="AM304">
            <v>15.1005876011063</v>
          </cell>
          <cell r="AN304">
            <v>15.1150385009693</v>
          </cell>
          <cell r="AO304">
            <v>15.124232936579601</v>
          </cell>
          <cell r="AP304">
            <v>15.1301027160813</v>
          </cell>
        </row>
        <row r="305">
          <cell r="C305" t="str">
            <v>St Annes</v>
          </cell>
          <cell r="D305" t="str">
            <v>Lytham</v>
          </cell>
          <cell r="E305" t="str">
            <v>Penwortham West GSP / Stanah GSP GROUP</v>
          </cell>
          <cell r="F305">
            <v>17.5</v>
          </cell>
          <cell r="G305">
            <v>0</v>
          </cell>
          <cell r="H305">
            <v>17.5</v>
          </cell>
          <cell r="I305">
            <v>6.85</v>
          </cell>
          <cell r="J305">
            <v>7.0803890491386401</v>
          </cell>
          <cell r="K305">
            <v>7.1465282640127601</v>
          </cell>
          <cell r="L305">
            <v>7.21754582080003</v>
          </cell>
          <cell r="M305">
            <v>7.3092140184983201</v>
          </cell>
          <cell r="N305">
            <v>7.4121611177436399</v>
          </cell>
          <cell r="O305">
            <v>7.5166468579988397</v>
          </cell>
          <cell r="P305">
            <v>7.62871276716798</v>
          </cell>
          <cell r="Q305">
            <v>7.7474065192437402</v>
          </cell>
          <cell r="R305">
            <v>7.8771042544222096</v>
          </cell>
          <cell r="S305">
            <v>8.0156336761807996</v>
          </cell>
          <cell r="T305">
            <v>8.16164565704252</v>
          </cell>
          <cell r="U305">
            <v>8.3199303577517707</v>
          </cell>
          <cell r="V305">
            <v>8.4945374945625307</v>
          </cell>
          <cell r="W305">
            <v>8.66237342494105</v>
          </cell>
          <cell r="X305">
            <v>8.8236931731669301</v>
          </cell>
          <cell r="Y305">
            <v>8.9768344546604606</v>
          </cell>
          <cell r="Z305">
            <v>9.1161476203927805</v>
          </cell>
          <cell r="AA305">
            <v>9.2441623322720297</v>
          </cell>
          <cell r="AB305">
            <v>9.3656205928675504</v>
          </cell>
          <cell r="AC305">
            <v>9.4762594960000808</v>
          </cell>
          <cell r="AD305">
            <v>9.5760244515783999</v>
          </cell>
          <cell r="AE305">
            <v>9.6678659903180595</v>
          </cell>
          <cell r="AF305">
            <v>9.7558640261943701</v>
          </cell>
          <cell r="AG305">
            <v>9.8360040613255801</v>
          </cell>
          <cell r="AH305">
            <v>9.9119361955151302</v>
          </cell>
          <cell r="AI305">
            <v>9.9782678470895991</v>
          </cell>
          <cell r="AJ305">
            <v>10.0366228193769</v>
          </cell>
          <cell r="AK305">
            <v>10.0904289419646</v>
          </cell>
          <cell r="AL305">
            <v>10.1532525244097</v>
          </cell>
          <cell r="AM305">
            <v>10.2112134853682</v>
          </cell>
          <cell r="AN305">
            <v>10.264665733721101</v>
          </cell>
          <cell r="AO305">
            <v>10.3140471372036</v>
          </cell>
          <cell r="AP305">
            <v>10.360577862635401</v>
          </cell>
        </row>
        <row r="306">
          <cell r="C306" t="str">
            <v>St Marys</v>
          </cell>
          <cell r="D306" t="str">
            <v>Greenhill</v>
          </cell>
          <cell r="E306" t="str">
            <v>Whitegate GSP</v>
          </cell>
          <cell r="F306">
            <v>22.863</v>
          </cell>
          <cell r="G306">
            <v>0</v>
          </cell>
          <cell r="H306">
            <v>22.863</v>
          </cell>
          <cell r="I306">
            <v>8.8000000000000007</v>
          </cell>
          <cell r="J306">
            <v>9.1853789921535292</v>
          </cell>
          <cell r="K306">
            <v>9.3080739168142603</v>
          </cell>
          <cell r="L306">
            <v>9.4165175318836898</v>
          </cell>
          <cell r="M306">
            <v>9.5387022660230798</v>
          </cell>
          <cell r="N306">
            <v>9.6872504675449207</v>
          </cell>
          <cell r="O306">
            <v>9.8134920247481006</v>
          </cell>
          <cell r="P306">
            <v>9.9372835607103998</v>
          </cell>
          <cell r="Q306">
            <v>10.05652819819</v>
          </cell>
          <cell r="R306">
            <v>10.1797437008548</v>
          </cell>
          <cell r="S306">
            <v>10.302034046921399</v>
          </cell>
          <cell r="T306">
            <v>10.4222228417684</v>
          </cell>
          <cell r="U306">
            <v>10.540905170213399</v>
          </cell>
          <cell r="V306">
            <v>10.6606332873206</v>
          </cell>
          <cell r="W306">
            <v>10.765664970760501</v>
          </cell>
          <cell r="X306">
            <v>10.874832173586899</v>
          </cell>
          <cell r="Y306">
            <v>10.9883058717454</v>
          </cell>
          <cell r="Z306">
            <v>11.1054668243424</v>
          </cell>
          <cell r="AA306">
            <v>11.2263328996371</v>
          </cell>
          <cell r="AB306">
            <v>11.351326266470601</v>
          </cell>
          <cell r="AC306">
            <v>11.4800405248128</v>
          </cell>
          <cell r="AD306">
            <v>11.612496581924299</v>
          </cell>
          <cell r="AE306">
            <v>11.7487605317373</v>
          </cell>
          <cell r="AF306">
            <v>11.8893709884959</v>
          </cell>
          <cell r="AG306">
            <v>12.0412540533517</v>
          </cell>
          <cell r="AH306">
            <v>12.198172298960801</v>
          </cell>
          <cell r="AI306">
            <v>12.359269002837999</v>
          </cell>
          <cell r="AJ306">
            <v>12.524651547668601</v>
          </cell>
          <cell r="AK306">
            <v>12.6936275647326</v>
          </cell>
          <cell r="AL306">
            <v>12.865165296701701</v>
          </cell>
          <cell r="AM306">
            <v>13.041262873764399</v>
          </cell>
          <cell r="AN306">
            <v>13.221994145340799</v>
          </cell>
          <cell r="AO306">
            <v>13.407326680369399</v>
          </cell>
          <cell r="AP306">
            <v>13.5974908096604</v>
          </cell>
        </row>
        <row r="307">
          <cell r="C307" t="str">
            <v>St Marys St</v>
          </cell>
          <cell r="D307" t="str">
            <v>Ribble</v>
          </cell>
          <cell r="E307" t="str">
            <v>Penwortham East GSP / Rochdale SGT 1 GROUP</v>
          </cell>
          <cell r="F307">
            <v>17.5</v>
          </cell>
          <cell r="G307">
            <v>0</v>
          </cell>
          <cell r="H307">
            <v>17.5</v>
          </cell>
          <cell r="I307">
            <v>10</v>
          </cell>
          <cell r="J307">
            <v>10.0674018282077</v>
          </cell>
          <cell r="K307">
            <v>10.0515121940371</v>
          </cell>
          <cell r="L307">
            <v>10.0427511454058</v>
          </cell>
          <cell r="M307">
            <v>10.043940620900999</v>
          </cell>
          <cell r="N307">
            <v>10.0578157846343</v>
          </cell>
          <cell r="O307">
            <v>10.0666849909198</v>
          </cell>
          <cell r="P307">
            <v>10.0814783612218</v>
          </cell>
          <cell r="Q307">
            <v>10.0991910817706</v>
          </cell>
          <cell r="R307">
            <v>10.128250812577599</v>
          </cell>
          <cell r="S307">
            <v>10.1641222054762</v>
          </cell>
          <cell r="T307">
            <v>10.204558651985501</v>
          </cell>
          <cell r="U307">
            <v>10.2523956432549</v>
          </cell>
          <cell r="V307">
            <v>10.309891297948999</v>
          </cell>
          <cell r="W307">
            <v>10.351782163079401</v>
          </cell>
          <cell r="X307">
            <v>10.3921423216141</v>
          </cell>
          <cell r="Y307">
            <v>10.432899166020199</v>
          </cell>
          <cell r="Z307">
            <v>10.4719468446514</v>
          </cell>
          <cell r="AA307">
            <v>10.5088036463317</v>
          </cell>
          <cell r="AB307">
            <v>10.553006218129401</v>
          </cell>
          <cell r="AC307">
            <v>10.6087851541196</v>
          </cell>
          <cell r="AD307">
            <v>10.6624368434804</v>
          </cell>
          <cell r="AE307">
            <v>10.7143494585883</v>
          </cell>
          <cell r="AF307">
            <v>10.766266950156201</v>
          </cell>
          <cell r="AG307">
            <v>10.8102749505567</v>
          </cell>
          <cell r="AH307">
            <v>10.8497545836117</v>
          </cell>
          <cell r="AI307">
            <v>10.885233089267</v>
          </cell>
          <cell r="AJ307">
            <v>10.917281858728099</v>
          </cell>
          <cell r="AK307">
            <v>10.9448370369974</v>
          </cell>
          <cell r="AL307">
            <v>10.9696772515282</v>
          </cell>
          <cell r="AM307">
            <v>10.9969233493992</v>
          </cell>
          <cell r="AN307">
            <v>11.022943762191399</v>
          </cell>
          <cell r="AO307">
            <v>11.0477717323986</v>
          </cell>
          <cell r="AP307">
            <v>11.0721812734323</v>
          </cell>
        </row>
        <row r="308">
          <cell r="C308" t="str">
            <v>St Thomas Rd</v>
          </cell>
          <cell r="D308" t="str">
            <v>Lytham</v>
          </cell>
          <cell r="E308" t="str">
            <v>Penwortham West GSP / Stanah GSP GROUP</v>
          </cell>
          <cell r="F308">
            <v>22.863</v>
          </cell>
          <cell r="G308">
            <v>0</v>
          </cell>
          <cell r="H308">
            <v>22.863</v>
          </cell>
          <cell r="I308">
            <v>10.02</v>
          </cell>
          <cell r="J308">
            <v>10.1583301563563</v>
          </cell>
          <cell r="K308">
            <v>10.2239310676886</v>
          </cell>
          <cell r="L308">
            <v>10.3133758831564</v>
          </cell>
          <cell r="M308">
            <v>10.426818957289299</v>
          </cell>
          <cell r="N308">
            <v>10.551856053020799</v>
          </cell>
          <cell r="O308">
            <v>10.672915451655401</v>
          </cell>
          <cell r="P308">
            <v>10.8001857077594</v>
          </cell>
          <cell r="Q308">
            <v>10.9313504759983</v>
          </cell>
          <cell r="R308">
            <v>11.073501540810801</v>
          </cell>
          <cell r="S308">
            <v>11.225710867700901</v>
          </cell>
          <cell r="T308">
            <v>11.382173731471701</v>
          </cell>
          <cell r="U308">
            <v>11.5585869909166</v>
          </cell>
          <cell r="V308">
            <v>11.763747069829799</v>
          </cell>
          <cell r="W308">
            <v>11.9765953765656</v>
          </cell>
          <cell r="X308">
            <v>12.181599248469499</v>
          </cell>
          <cell r="Y308">
            <v>12.382290412308899</v>
          </cell>
          <cell r="Z308">
            <v>12.5690909633906</v>
          </cell>
          <cell r="AA308">
            <v>12.7455229995103</v>
          </cell>
          <cell r="AB308">
            <v>12.9173430183882</v>
          </cell>
          <cell r="AC308">
            <v>13.078465058500599</v>
          </cell>
          <cell r="AD308">
            <v>13.2279071407609</v>
          </cell>
          <cell r="AE308">
            <v>13.3685685824404</v>
          </cell>
          <cell r="AF308">
            <v>13.507351111048401</v>
          </cell>
          <cell r="AG308">
            <v>13.630304175875001</v>
          </cell>
          <cell r="AH308">
            <v>13.743414942403399</v>
          </cell>
          <cell r="AI308">
            <v>13.853972145318201</v>
          </cell>
          <cell r="AJ308">
            <v>13.961295112721</v>
          </cell>
          <cell r="AK308">
            <v>14.057485029719199</v>
          </cell>
          <cell r="AL308">
            <v>14.1385669424815</v>
          </cell>
          <cell r="AM308">
            <v>14.214546499715</v>
          </cell>
          <cell r="AN308">
            <v>14.285706516664201</v>
          </cell>
          <cell r="AO308">
            <v>14.3523264799828</v>
          </cell>
          <cell r="AP308">
            <v>14.415985992943799</v>
          </cell>
        </row>
        <row r="309">
          <cell r="C309" t="str">
            <v>Stainburn</v>
          </cell>
          <cell r="D309" t="str">
            <v>Stainburn &amp; Siddick</v>
          </cell>
          <cell r="E309" t="str">
            <v>Harker ENWL SGTs 1 2 3A 4 / Hutton GSP GROUP</v>
          </cell>
          <cell r="F309">
            <v>15</v>
          </cell>
          <cell r="G309">
            <v>0</v>
          </cell>
          <cell r="H309">
            <v>15</v>
          </cell>
          <cell r="I309">
            <v>5.9</v>
          </cell>
          <cell r="J309">
            <v>6.02053266008918</v>
          </cell>
          <cell r="K309">
            <v>6.0621147127315202</v>
          </cell>
          <cell r="L309">
            <v>6.1076813439245399</v>
          </cell>
          <cell r="M309">
            <v>6.1669195265309602</v>
          </cell>
          <cell r="N309">
            <v>6.2333503401838897</v>
          </cell>
          <cell r="O309">
            <v>6.3034103414662601</v>
          </cell>
          <cell r="P309">
            <v>6.38003051225565</v>
          </cell>
          <cell r="Q309">
            <v>6.4615401102183201</v>
          </cell>
          <cell r="R309">
            <v>6.5534477610253399</v>
          </cell>
          <cell r="S309">
            <v>6.65336530265352</v>
          </cell>
          <cell r="T309">
            <v>6.7617005754754302</v>
          </cell>
          <cell r="U309">
            <v>6.8857582381846996</v>
          </cell>
          <cell r="V309">
            <v>7.0252099870288101</v>
          </cell>
          <cell r="W309">
            <v>7.1711337154199501</v>
          </cell>
          <cell r="X309">
            <v>7.3151435032376302</v>
          </cell>
          <cell r="Y309">
            <v>7.4537455689714998</v>
          </cell>
          <cell r="Z309">
            <v>7.5832662804980098</v>
          </cell>
          <cell r="AA309">
            <v>7.7041358940725999</v>
          </cell>
          <cell r="AB309">
            <v>7.8212656181307398</v>
          </cell>
          <cell r="AC309">
            <v>7.9304006699951701</v>
          </cell>
          <cell r="AD309">
            <v>8.0320964781124804</v>
          </cell>
          <cell r="AE309">
            <v>8.12941873463725</v>
          </cell>
          <cell r="AF309">
            <v>8.2233595357380604</v>
          </cell>
          <cell r="AG309">
            <v>8.3032697802412407</v>
          </cell>
          <cell r="AH309">
            <v>8.3737331754945306</v>
          </cell>
          <cell r="AI309">
            <v>8.4357047943266803</v>
          </cell>
          <cell r="AJ309">
            <v>8.4898852767513304</v>
          </cell>
          <cell r="AK309">
            <v>8.5364985387196306</v>
          </cell>
          <cell r="AL309">
            <v>8.5815299485854499</v>
          </cell>
          <cell r="AM309">
            <v>8.6219909128891103</v>
          </cell>
          <cell r="AN309">
            <v>8.6583447717615201</v>
          </cell>
          <cell r="AO309">
            <v>8.6913557233947998</v>
          </cell>
          <cell r="AP309">
            <v>8.7217708527183202</v>
          </cell>
        </row>
        <row r="310">
          <cell r="C310" t="str">
            <v>Standish</v>
          </cell>
          <cell r="D310" t="str">
            <v>Wrightington</v>
          </cell>
          <cell r="E310" t="str">
            <v>Penwortham West GSP / Stanah GSP GROUP</v>
          </cell>
          <cell r="F310">
            <v>23</v>
          </cell>
          <cell r="G310">
            <v>2.52</v>
          </cell>
          <cell r="H310">
            <v>25.52</v>
          </cell>
          <cell r="I310">
            <v>15.05</v>
          </cell>
          <cell r="J310">
            <v>15.9124013779854</v>
          </cell>
          <cell r="K310">
            <v>16.0996749453349</v>
          </cell>
          <cell r="L310">
            <v>16.2488817019903</v>
          </cell>
          <cell r="M310">
            <v>16.432399320613701</v>
          </cell>
          <cell r="N310">
            <v>16.647453215170401</v>
          </cell>
          <cell r="O310">
            <v>16.8462336427271</v>
          </cell>
          <cell r="P310">
            <v>17.053434169417098</v>
          </cell>
          <cell r="Q310">
            <v>17.264785217702901</v>
          </cell>
          <cell r="R310">
            <v>17.493016962009801</v>
          </cell>
          <cell r="S310">
            <v>17.733052901792998</v>
          </cell>
          <cell r="T310">
            <v>17.9810917723545</v>
          </cell>
          <cell r="U310">
            <v>18.250080094680701</v>
          </cell>
          <cell r="V310">
            <v>18.545334565561301</v>
          </cell>
          <cell r="W310">
            <v>18.858424697363098</v>
          </cell>
          <cell r="X310">
            <v>19.1695103948413</v>
          </cell>
          <cell r="Y310">
            <v>19.473547655001902</v>
          </cell>
          <cell r="Z310">
            <v>19.762557981264699</v>
          </cell>
          <cell r="AA310">
            <v>20.036592078712001</v>
          </cell>
          <cell r="AB310">
            <v>20.305064199696499</v>
          </cell>
          <cell r="AC310">
            <v>20.559436934722299</v>
          </cell>
          <cell r="AD310">
            <v>20.799328796316399</v>
          </cell>
          <cell r="AE310">
            <v>21.0310356383692</v>
          </cell>
          <cell r="AF310">
            <v>21.2561147080573</v>
          </cell>
          <cell r="AG310">
            <v>21.452336481848501</v>
          </cell>
          <cell r="AH310">
            <v>21.629891391821101</v>
          </cell>
          <cell r="AI310">
            <v>21.790196371892101</v>
          </cell>
          <cell r="AJ310">
            <v>21.935014869082401</v>
          </cell>
          <cell r="AK310">
            <v>22.0653763035879</v>
          </cell>
          <cell r="AL310">
            <v>22.1940842114494</v>
          </cell>
          <cell r="AM310">
            <v>22.314393045053901</v>
          </cell>
          <cell r="AN310">
            <v>22.427166766592698</v>
          </cell>
          <cell r="AO310">
            <v>22.532827994989599</v>
          </cell>
          <cell r="AP310">
            <v>22.633958752398101</v>
          </cell>
        </row>
        <row r="311">
          <cell r="C311" t="str">
            <v>Strangeways</v>
          </cell>
          <cell r="D311" t="str">
            <v>Red Bank</v>
          </cell>
          <cell r="E311" t="str">
            <v>Whitegate GSP</v>
          </cell>
          <cell r="F311">
            <v>20.5</v>
          </cell>
          <cell r="G311">
            <v>0</v>
          </cell>
          <cell r="H311">
            <v>20.5</v>
          </cell>
          <cell r="I311">
            <v>14.16</v>
          </cell>
          <cell r="J311">
            <v>15.587099556221499</v>
          </cell>
          <cell r="K311">
            <v>15.854314421541799</v>
          </cell>
          <cell r="L311">
            <v>16.006046886351498</v>
          </cell>
          <cell r="M311">
            <v>16.174711304492799</v>
          </cell>
          <cell r="N311">
            <v>16.3722492661445</v>
          </cell>
          <cell r="O311">
            <v>16.545095651493501</v>
          </cell>
          <cell r="P311">
            <v>16.716517639350499</v>
          </cell>
          <cell r="Q311">
            <v>16.8829175617429</v>
          </cell>
          <cell r="R311">
            <v>17.075354808623601</v>
          </cell>
          <cell r="S311">
            <v>17.303601177459502</v>
          </cell>
          <cell r="T311">
            <v>17.536753253307001</v>
          </cell>
          <cell r="U311">
            <v>17.778372994279199</v>
          </cell>
          <cell r="V311">
            <v>18.027720173507799</v>
          </cell>
          <cell r="W311">
            <v>18.241249305116199</v>
          </cell>
          <cell r="X311">
            <v>18.458665382737301</v>
          </cell>
          <cell r="Y311">
            <v>18.6788971712419</v>
          </cell>
          <cell r="Z311">
            <v>18.9005947981308</v>
          </cell>
          <cell r="AA311">
            <v>19.1246516583107</v>
          </cell>
          <cell r="AB311">
            <v>19.3531989235296</v>
          </cell>
          <cell r="AC311">
            <v>19.584426408465902</v>
          </cell>
          <cell r="AD311">
            <v>19.817717874723201</v>
          </cell>
          <cell r="AE311">
            <v>20.0554641444296</v>
          </cell>
          <cell r="AF311">
            <v>20.299372200321699</v>
          </cell>
          <cell r="AG311">
            <v>20.542341544900701</v>
          </cell>
          <cell r="AH311">
            <v>20.7872095516035</v>
          </cell>
          <cell r="AI311">
            <v>21.034932688701399</v>
          </cell>
          <cell r="AJ311">
            <v>21.284641504397602</v>
          </cell>
          <cell r="AK311">
            <v>21.541016278396299</v>
          </cell>
          <cell r="AL311">
            <v>21.814161344359501</v>
          </cell>
          <cell r="AM311">
            <v>22.092670641925899</v>
          </cell>
          <cell r="AN311">
            <v>22.376660920891801</v>
          </cell>
          <cell r="AO311">
            <v>22.666750462265401</v>
          </cell>
          <cell r="AP311">
            <v>22.963298618735099</v>
          </cell>
        </row>
        <row r="312">
          <cell r="C312" t="str">
            <v>Strawberry Bank</v>
          </cell>
          <cell r="D312" t="str">
            <v>Huncoat</v>
          </cell>
          <cell r="E312" t="str">
            <v>Padiham GSP</v>
          </cell>
          <cell r="F312">
            <v>18.29</v>
          </cell>
          <cell r="G312">
            <v>3.38625</v>
          </cell>
          <cell r="H312">
            <v>21.67625</v>
          </cell>
          <cell r="I312">
            <v>10.88</v>
          </cell>
          <cell r="J312">
            <v>11.187333175776301</v>
          </cell>
          <cell r="K312">
            <v>11.2362891937318</v>
          </cell>
          <cell r="L312">
            <v>11.2743051745143</v>
          </cell>
          <cell r="M312">
            <v>11.3235824984258</v>
          </cell>
          <cell r="N312">
            <v>11.3857217315113</v>
          </cell>
          <cell r="O312">
            <v>11.4395225756963</v>
          </cell>
          <cell r="P312">
            <v>11.4966742982587</v>
          </cell>
          <cell r="Q312">
            <v>11.555299664735299</v>
          </cell>
          <cell r="R312">
            <v>11.6211675600959</v>
          </cell>
          <cell r="S312">
            <v>11.691610363057601</v>
          </cell>
          <cell r="T312">
            <v>11.7655958308419</v>
          </cell>
          <cell r="U312">
            <v>11.844809800987299</v>
          </cell>
          <cell r="V312">
            <v>11.9331903636016</v>
          </cell>
          <cell r="W312">
            <v>12.020830186169301</v>
          </cell>
          <cell r="X312">
            <v>12.1138318428386</v>
          </cell>
          <cell r="Y312">
            <v>12.2081251071056</v>
          </cell>
          <cell r="Z312">
            <v>12.2997899012486</v>
          </cell>
          <cell r="AA312">
            <v>12.388312478933999</v>
          </cell>
          <cell r="AB312">
            <v>12.4764016351495</v>
          </cell>
          <cell r="AC312">
            <v>12.5612364471151</v>
          </cell>
          <cell r="AD312">
            <v>12.643388030453901</v>
          </cell>
          <cell r="AE312">
            <v>12.7229193012914</v>
          </cell>
          <cell r="AF312">
            <v>12.8011398317085</v>
          </cell>
          <cell r="AG312">
            <v>12.868941186532499</v>
          </cell>
          <cell r="AH312">
            <v>12.930236651502099</v>
          </cell>
          <cell r="AI312">
            <v>12.9853855908441</v>
          </cell>
          <cell r="AJ312">
            <v>13.0353391025749</v>
          </cell>
          <cell r="AK312">
            <v>13.0793370477873</v>
          </cell>
          <cell r="AL312">
            <v>13.119713944818599</v>
          </cell>
          <cell r="AM312">
            <v>13.1568440933682</v>
          </cell>
          <cell r="AN312">
            <v>13.1909891824202</v>
          </cell>
          <cell r="AO312">
            <v>13.2219528771741</v>
          </cell>
          <cell r="AP312">
            <v>13.2509375758193</v>
          </cell>
        </row>
        <row r="313">
          <cell r="C313" t="str">
            <v>Stuart St</v>
          </cell>
          <cell r="D313" t="str">
            <v>Stuart St</v>
          </cell>
          <cell r="E313" t="str">
            <v>Stalybridge GSP</v>
          </cell>
          <cell r="F313">
            <v>20.5</v>
          </cell>
          <cell r="G313">
            <v>0</v>
          </cell>
          <cell r="H313">
            <v>20.5</v>
          </cell>
          <cell r="I313">
            <v>15.17</v>
          </cell>
          <cell r="J313">
            <v>15.5948700533958</v>
          </cell>
          <cell r="K313">
            <v>15.7606601605723</v>
          </cell>
          <cell r="L313">
            <v>15.930671482372301</v>
          </cell>
          <cell r="M313">
            <v>16.125307920767401</v>
          </cell>
          <cell r="N313">
            <v>16.348301531023001</v>
          </cell>
          <cell r="O313">
            <v>16.547903909407399</v>
          </cell>
          <cell r="P313">
            <v>16.751168335616001</v>
          </cell>
          <cell r="Q313">
            <v>16.9546814062574</v>
          </cell>
          <cell r="R313">
            <v>17.169808968716801</v>
          </cell>
          <cell r="S313">
            <v>17.389373009360199</v>
          </cell>
          <cell r="T313">
            <v>17.609531705448902</v>
          </cell>
          <cell r="U313">
            <v>17.836476496094399</v>
          </cell>
          <cell r="V313">
            <v>18.0773469365237</v>
          </cell>
          <cell r="W313">
            <v>18.336250838518701</v>
          </cell>
          <cell r="X313">
            <v>18.594136793566001</v>
          </cell>
          <cell r="Y313">
            <v>18.847985270968302</v>
          </cell>
          <cell r="Z313">
            <v>19.094375142785498</v>
          </cell>
          <cell r="AA313">
            <v>19.334871610957801</v>
          </cell>
          <cell r="AB313">
            <v>19.5748494253926</v>
          </cell>
          <cell r="AC313">
            <v>19.810398074906399</v>
          </cell>
          <cell r="AD313">
            <v>20.039932731908099</v>
          </cell>
          <cell r="AE313">
            <v>20.266804715927101</v>
          </cell>
          <cell r="AF313">
            <v>20.4933777246864</v>
          </cell>
          <cell r="AG313">
            <v>20.7076148058249</v>
          </cell>
          <cell r="AH313">
            <v>20.914884508692701</v>
          </cell>
          <cell r="AI313">
            <v>21.116142847092298</v>
          </cell>
          <cell r="AJ313">
            <v>21.312454993129599</v>
          </cell>
          <cell r="AK313">
            <v>21.502412068233198</v>
          </cell>
          <cell r="AL313">
            <v>21.6883119511328</v>
          </cell>
          <cell r="AM313">
            <v>21.8719511604241</v>
          </cell>
          <cell r="AN313">
            <v>22.053747354523299</v>
          </cell>
          <cell r="AO313">
            <v>22.2341333131657</v>
          </cell>
          <cell r="AP313">
            <v>22.414370337226799</v>
          </cell>
        </row>
        <row r="314">
          <cell r="C314" t="str">
            <v>Stubbins</v>
          </cell>
          <cell r="D314" t="str">
            <v>Rossendale</v>
          </cell>
          <cell r="E314" t="str">
            <v>Padiham GSP</v>
          </cell>
          <cell r="F314">
            <v>28</v>
          </cell>
          <cell r="G314">
            <v>0</v>
          </cell>
          <cell r="H314">
            <v>28</v>
          </cell>
          <cell r="I314">
            <v>15.84</v>
          </cell>
          <cell r="J314">
            <v>15.9830657905084</v>
          </cell>
          <cell r="K314">
            <v>16.045399791703101</v>
          </cell>
          <cell r="L314">
            <v>16.121619541188601</v>
          </cell>
          <cell r="M314">
            <v>16.206716490419101</v>
          </cell>
          <cell r="N314">
            <v>16.322556916971699</v>
          </cell>
          <cell r="O314">
            <v>16.411442665948901</v>
          </cell>
          <cell r="P314">
            <v>16.499267301167599</v>
          </cell>
          <cell r="Q314">
            <v>16.5856016294303</v>
          </cell>
          <cell r="R314">
            <v>16.671034589167899</v>
          </cell>
          <cell r="S314">
            <v>16.7562038645207</v>
          </cell>
          <cell r="T314">
            <v>16.8394974083301</v>
          </cell>
          <cell r="U314">
            <v>16.9219392229686</v>
          </cell>
          <cell r="V314">
            <v>17.006565781841498</v>
          </cell>
          <cell r="W314">
            <v>17.061126280873602</v>
          </cell>
          <cell r="X314">
            <v>17.118698073713599</v>
          </cell>
          <cell r="Y314">
            <v>17.179568329540199</v>
          </cell>
          <cell r="Z314">
            <v>17.2420159042845</v>
          </cell>
          <cell r="AA314">
            <v>17.306118316436098</v>
          </cell>
          <cell r="AB314">
            <v>17.373250445550202</v>
          </cell>
          <cell r="AC314">
            <v>17.442176066160499</v>
          </cell>
          <cell r="AD314">
            <v>17.5127421685611</v>
          </cell>
          <cell r="AE314">
            <v>17.585548205833199</v>
          </cell>
          <cell r="AF314">
            <v>17.6610415762032</v>
          </cell>
          <cell r="AG314">
            <v>17.736671416111498</v>
          </cell>
          <cell r="AH314">
            <v>17.813744214933099</v>
          </cell>
          <cell r="AI314">
            <v>17.8923022363327</v>
          </cell>
          <cell r="AJ314">
            <v>17.972801038945398</v>
          </cell>
          <cell r="AK314">
            <v>18.054594256916999</v>
          </cell>
          <cell r="AL314">
            <v>18.137900278920601</v>
          </cell>
          <cell r="AM314">
            <v>18.223566986638701</v>
          </cell>
          <cell r="AN314">
            <v>18.3116659551198</v>
          </cell>
          <cell r="AO314">
            <v>18.402060436324099</v>
          </cell>
          <cell r="AP314">
            <v>18.495182410314499</v>
          </cell>
        </row>
        <row r="315">
          <cell r="C315" t="str">
            <v>Swinton</v>
          </cell>
          <cell r="D315" t="str">
            <v>Agecroft</v>
          </cell>
          <cell r="E315" t="str">
            <v>Kearsley 132 GSP</v>
          </cell>
          <cell r="F315">
            <v>23</v>
          </cell>
          <cell r="G315">
            <v>0</v>
          </cell>
          <cell r="H315">
            <v>23</v>
          </cell>
          <cell r="I315">
            <v>9.9499999999999993</v>
          </cell>
          <cell r="J315">
            <v>10.017143397549599</v>
          </cell>
          <cell r="K315">
            <v>10.094968179997</v>
          </cell>
          <cell r="L315">
            <v>10.198439904096499</v>
          </cell>
          <cell r="M315">
            <v>10.316715843334601</v>
          </cell>
          <cell r="N315">
            <v>10.4469811303981</v>
          </cell>
          <cell r="O315">
            <v>10.574482268901599</v>
          </cell>
          <cell r="P315">
            <v>10.710570658322199</v>
          </cell>
          <cell r="Q315">
            <v>10.853392057909</v>
          </cell>
          <cell r="R315">
            <v>11.015968168700899</v>
          </cell>
          <cell r="S315">
            <v>11.195998609328299</v>
          </cell>
          <cell r="T315">
            <v>11.3918714463365</v>
          </cell>
          <cell r="U315">
            <v>11.607932306357499</v>
          </cell>
          <cell r="V315">
            <v>11.847404962708699</v>
          </cell>
          <cell r="W315">
            <v>12.084028062391999</v>
          </cell>
          <cell r="X315">
            <v>12.3225529950272</v>
          </cell>
          <cell r="Y315">
            <v>12.5558414999207</v>
          </cell>
          <cell r="Z315">
            <v>12.777768209701399</v>
          </cell>
          <cell r="AA315">
            <v>12.989675985957099</v>
          </cell>
          <cell r="AB315">
            <v>13.1985790967473</v>
          </cell>
          <cell r="AC315">
            <v>13.3988553659515</v>
          </cell>
          <cell r="AD315">
            <v>13.589455102644999</v>
          </cell>
          <cell r="AE315">
            <v>13.775111478254701</v>
          </cell>
          <cell r="AF315">
            <v>13.9587565636373</v>
          </cell>
          <cell r="AG315">
            <v>14.122519388952201</v>
          </cell>
          <cell r="AH315">
            <v>14.273432961673199</v>
          </cell>
          <cell r="AI315">
            <v>14.4131079746381</v>
          </cell>
          <cell r="AJ315">
            <v>14.5425737317355</v>
          </cell>
          <cell r="AK315">
            <v>14.6615365212946</v>
          </cell>
          <cell r="AL315">
            <v>14.776310883858001</v>
          </cell>
          <cell r="AM315">
            <v>14.884528388436401</v>
          </cell>
          <cell r="AN315">
            <v>14.986704798732299</v>
          </cell>
          <cell r="AO315">
            <v>15.0838861426358</v>
          </cell>
          <cell r="AP315">
            <v>15.177286311004901</v>
          </cell>
        </row>
        <row r="316">
          <cell r="C316" t="str">
            <v>Tame Valley</v>
          </cell>
          <cell r="D316" t="str">
            <v>Hartshead-Heyrod</v>
          </cell>
          <cell r="E316" t="str">
            <v>Stalybridge GSP</v>
          </cell>
          <cell r="F316">
            <v>18.920000000000002</v>
          </cell>
          <cell r="G316">
            <v>1.26E-2</v>
          </cell>
          <cell r="H316">
            <v>18.932600000000001</v>
          </cell>
          <cell r="I316">
            <v>16.690000000000001</v>
          </cell>
          <cell r="J316">
            <v>16.814829718988001</v>
          </cell>
          <cell r="K316">
            <v>16.784136779837102</v>
          </cell>
          <cell r="L316">
            <v>16.7752613733137</v>
          </cell>
          <cell r="M316">
            <v>16.793934844722301</v>
          </cell>
          <cell r="N316">
            <v>16.830859356245</v>
          </cell>
          <cell r="O316">
            <v>16.866339300186301</v>
          </cell>
          <cell r="P316">
            <v>16.918875652506902</v>
          </cell>
          <cell r="Q316">
            <v>16.979209647586501</v>
          </cell>
          <cell r="R316">
            <v>17.067400898162798</v>
          </cell>
          <cell r="S316">
            <v>17.180653413430299</v>
          </cell>
          <cell r="T316">
            <v>17.3228620235116</v>
          </cell>
          <cell r="U316">
            <v>17.4912156667659</v>
          </cell>
          <cell r="V316">
            <v>17.689588692113301</v>
          </cell>
          <cell r="W316">
            <v>17.888001492881401</v>
          </cell>
          <cell r="X316">
            <v>18.0768157666256</v>
          </cell>
          <cell r="Y316">
            <v>18.259342105897002</v>
          </cell>
          <cell r="Z316">
            <v>18.426973017696099</v>
          </cell>
          <cell r="AA316">
            <v>18.5810595579281</v>
          </cell>
          <cell r="AB316">
            <v>18.7301827179183</v>
          </cell>
          <cell r="AC316">
            <v>18.865490188093499</v>
          </cell>
          <cell r="AD316">
            <v>19.017088265533399</v>
          </cell>
          <cell r="AE316">
            <v>19.1605265759449</v>
          </cell>
          <cell r="AF316">
            <v>19.299835676839599</v>
          </cell>
          <cell r="AG316">
            <v>19.4103115683629</v>
          </cell>
          <cell r="AH316">
            <v>19.502372649054202</v>
          </cell>
          <cell r="AI316">
            <v>19.577515994501201</v>
          </cell>
          <cell r="AJ316">
            <v>19.637592564037298</v>
          </cell>
          <cell r="AK316">
            <v>19.6831115580251</v>
          </cell>
          <cell r="AL316">
            <v>19.725031313616</v>
          </cell>
          <cell r="AM316">
            <v>19.757840557906501</v>
          </cell>
          <cell r="AN316">
            <v>19.782261706025501</v>
          </cell>
          <cell r="AO316">
            <v>19.798502307352901</v>
          </cell>
          <cell r="AP316">
            <v>19.8092404573501</v>
          </cell>
        </row>
        <row r="317">
          <cell r="C317" t="str">
            <v>Tardy Gate</v>
          </cell>
          <cell r="D317" t="str">
            <v>Ribble</v>
          </cell>
          <cell r="E317" t="str">
            <v>Penwortham East GSP / Rochdale SGT 1 GROUP</v>
          </cell>
          <cell r="F317">
            <v>22.863</v>
          </cell>
          <cell r="G317">
            <v>5.0000000000000001E-4</v>
          </cell>
          <cell r="H317">
            <v>22.863499999999998</v>
          </cell>
          <cell r="I317">
            <v>12.45</v>
          </cell>
          <cell r="J317">
            <v>12.7337658198353</v>
          </cell>
          <cell r="K317">
            <v>12.848126983892399</v>
          </cell>
          <cell r="L317">
            <v>12.9687800396418</v>
          </cell>
          <cell r="M317">
            <v>13.106519636915801</v>
          </cell>
          <cell r="N317">
            <v>13.271032479560301</v>
          </cell>
          <cell r="O317">
            <v>13.412963738054399</v>
          </cell>
          <cell r="P317">
            <v>13.557519777418699</v>
          </cell>
          <cell r="Q317">
            <v>13.698609675381199</v>
          </cell>
          <cell r="R317">
            <v>13.845028588856101</v>
          </cell>
          <cell r="S317">
            <v>14.0657246388476</v>
          </cell>
          <cell r="T317">
            <v>14.294250865784001</v>
          </cell>
          <cell r="U317">
            <v>14.543267525012499</v>
          </cell>
          <cell r="V317">
            <v>14.815748156181501</v>
          </cell>
          <cell r="W317">
            <v>15.1034593478192</v>
          </cell>
          <cell r="X317">
            <v>15.383983107339301</v>
          </cell>
          <cell r="Y317">
            <v>15.6575785265567</v>
          </cell>
          <cell r="Z317">
            <v>15.9194053601819</v>
          </cell>
          <cell r="AA317">
            <v>16.168928879706399</v>
          </cell>
          <cell r="AB317">
            <v>16.415275137815701</v>
          </cell>
          <cell r="AC317">
            <v>16.651634496022101</v>
          </cell>
          <cell r="AD317">
            <v>16.8776917706532</v>
          </cell>
          <cell r="AE317">
            <v>17.098744482531799</v>
          </cell>
          <cell r="AF317">
            <v>17.318719227459201</v>
          </cell>
          <cell r="AG317">
            <v>17.523462664145299</v>
          </cell>
          <cell r="AH317">
            <v>17.719668292657499</v>
          </cell>
          <cell r="AI317">
            <v>17.9087901122532</v>
          </cell>
          <cell r="AJ317">
            <v>18.092224219789301</v>
          </cell>
          <cell r="AK317">
            <v>18.2683870352251</v>
          </cell>
          <cell r="AL317">
            <v>18.441048436189099</v>
          </cell>
          <cell r="AM317">
            <v>18.611661855542401</v>
          </cell>
          <cell r="AN317">
            <v>18.780929251474699</v>
          </cell>
          <cell r="AO317">
            <v>18.949830580089301</v>
          </cell>
          <cell r="AP317">
            <v>19.119650074597502</v>
          </cell>
        </row>
        <row r="318">
          <cell r="C318" t="str">
            <v>Tarleton</v>
          </cell>
          <cell r="D318" t="str">
            <v>Wrightington</v>
          </cell>
          <cell r="E318" t="str">
            <v>Penwortham West GSP / Stanah GSP GROUP</v>
          </cell>
          <cell r="F318">
            <v>22.863</v>
          </cell>
          <cell r="G318">
            <v>2.64E-3</v>
          </cell>
          <cell r="H318">
            <v>22.865639999999999</v>
          </cell>
          <cell r="I318">
            <v>16.57</v>
          </cell>
          <cell r="J318">
            <v>16.8534212939946</v>
          </cell>
          <cell r="K318">
            <v>16.989852738385402</v>
          </cell>
          <cell r="L318">
            <v>17.1614284298116</v>
          </cell>
          <cell r="M318">
            <v>17.377813264574201</v>
          </cell>
          <cell r="N318">
            <v>17.630010812421801</v>
          </cell>
          <cell r="O318">
            <v>17.862738319971999</v>
          </cell>
          <cell r="P318">
            <v>18.1024578097906</v>
          </cell>
          <cell r="Q318">
            <v>18.348433881096501</v>
          </cell>
          <cell r="R318">
            <v>18.643227565613</v>
          </cell>
          <cell r="S318">
            <v>18.939512549771901</v>
          </cell>
          <cell r="T318">
            <v>19.239825409012099</v>
          </cell>
          <cell r="U318">
            <v>19.565846067801601</v>
          </cell>
          <cell r="V318">
            <v>19.9102875530528</v>
          </cell>
          <cell r="W318">
            <v>20.264344246412101</v>
          </cell>
          <cell r="X318">
            <v>20.606209903399002</v>
          </cell>
          <cell r="Y318">
            <v>20.926811210201201</v>
          </cell>
          <cell r="Z318">
            <v>21.218823279757501</v>
          </cell>
          <cell r="AA318">
            <v>21.484655465845801</v>
          </cell>
          <cell r="AB318">
            <v>21.733973594613001</v>
          </cell>
          <cell r="AC318">
            <v>21.9597679205262</v>
          </cell>
          <cell r="AD318">
            <v>22.163444139982701</v>
          </cell>
          <cell r="AE318">
            <v>22.3506694745363</v>
          </cell>
          <cell r="AF318">
            <v>22.524651929084602</v>
          </cell>
          <cell r="AG318">
            <v>22.676557706660699</v>
          </cell>
          <cell r="AH318">
            <v>22.81378372663</v>
          </cell>
          <cell r="AI318">
            <v>22.951787548448198</v>
          </cell>
          <cell r="AJ318">
            <v>23.077621770992899</v>
          </cell>
          <cell r="AK318">
            <v>23.193326220683101</v>
          </cell>
          <cell r="AL318">
            <v>23.312291606613702</v>
          </cell>
          <cell r="AM318">
            <v>23.427096351329201</v>
          </cell>
          <cell r="AN318">
            <v>23.538604870275702</v>
          </cell>
          <cell r="AO318">
            <v>23.647608586011799</v>
          </cell>
          <cell r="AP318">
            <v>23.755488629612302</v>
          </cell>
        </row>
        <row r="319">
          <cell r="C319" t="str">
            <v>The Height</v>
          </cell>
          <cell r="D319" t="str">
            <v>Agecroft</v>
          </cell>
          <cell r="E319" t="str">
            <v>Kearsley 132 GSP</v>
          </cell>
          <cell r="F319">
            <v>16.8</v>
          </cell>
          <cell r="G319">
            <v>0.47249999999999998</v>
          </cell>
          <cell r="H319">
            <v>17.272500000000001</v>
          </cell>
          <cell r="I319">
            <v>11.57</v>
          </cell>
          <cell r="J319">
            <v>11.731105872385299</v>
          </cell>
          <cell r="K319">
            <v>11.8117130698776</v>
          </cell>
          <cell r="L319">
            <v>11.907773905644</v>
          </cell>
          <cell r="M319">
            <v>12.0186888759978</v>
          </cell>
          <cell r="N319">
            <v>12.1396830533963</v>
          </cell>
          <cell r="O319">
            <v>12.259929736576799</v>
          </cell>
          <cell r="P319">
            <v>12.393270009356799</v>
          </cell>
          <cell r="Q319">
            <v>12.5399396499083</v>
          </cell>
          <cell r="R319">
            <v>12.7083929753022</v>
          </cell>
          <cell r="S319">
            <v>12.892785637018701</v>
          </cell>
          <cell r="T319">
            <v>13.091891176232799</v>
          </cell>
          <cell r="U319">
            <v>13.314494719158899</v>
          </cell>
          <cell r="V319">
            <v>13.565508362752199</v>
          </cell>
          <cell r="W319">
            <v>13.8330224929322</v>
          </cell>
          <cell r="X319">
            <v>14.0979957885794</v>
          </cell>
          <cell r="Y319">
            <v>14.358604517429599</v>
          </cell>
          <cell r="Z319">
            <v>14.6076630685419</v>
          </cell>
          <cell r="AA319">
            <v>14.846552118950999</v>
          </cell>
          <cell r="AB319">
            <v>15.0835078814704</v>
          </cell>
          <cell r="AC319">
            <v>15.3118044203495</v>
          </cell>
          <cell r="AD319">
            <v>15.529820815230799</v>
          </cell>
          <cell r="AE319">
            <v>15.7427197527968</v>
          </cell>
          <cell r="AF319">
            <v>15.9542682641935</v>
          </cell>
          <cell r="AG319">
            <v>16.141730708439901</v>
          </cell>
          <cell r="AH319">
            <v>16.313503179695601</v>
          </cell>
          <cell r="AI319">
            <v>16.471461080279301</v>
          </cell>
          <cell r="AJ319">
            <v>16.617219876404999</v>
          </cell>
          <cell r="AK319">
            <v>16.749754446041202</v>
          </cell>
          <cell r="AL319">
            <v>16.875409230920901</v>
          </cell>
          <cell r="AM319">
            <v>16.993134684093899</v>
          </cell>
          <cell r="AN319">
            <v>17.103585926482602</v>
          </cell>
          <cell r="AO319">
            <v>17.2080100106167</v>
          </cell>
          <cell r="AP319">
            <v>17.307949035804199</v>
          </cell>
        </row>
        <row r="320">
          <cell r="C320" t="str">
            <v>Thornton</v>
          </cell>
          <cell r="D320" t="str">
            <v>Bispham</v>
          </cell>
          <cell r="E320" t="str">
            <v>Penwortham West GSP / Stanah GSP GROUP</v>
          </cell>
          <cell r="F320">
            <v>22.863</v>
          </cell>
          <cell r="G320">
            <v>0</v>
          </cell>
          <cell r="H320">
            <v>22.863</v>
          </cell>
          <cell r="I320">
            <v>13.17</v>
          </cell>
          <cell r="J320">
            <v>13.6081232212332</v>
          </cell>
          <cell r="K320">
            <v>13.621477556810101</v>
          </cell>
          <cell r="L320">
            <v>13.6194409869249</v>
          </cell>
          <cell r="M320">
            <v>13.6359692236862</v>
          </cell>
          <cell r="N320">
            <v>13.665850239837001</v>
          </cell>
          <cell r="O320">
            <v>13.698800763324201</v>
          </cell>
          <cell r="P320">
            <v>13.746276657947901</v>
          </cell>
          <cell r="Q320">
            <v>13.8036792171789</v>
          </cell>
          <cell r="R320">
            <v>13.8798508994157</v>
          </cell>
          <cell r="S320">
            <v>13.974018097438501</v>
          </cell>
          <cell r="T320">
            <v>14.0808528727985</v>
          </cell>
          <cell r="U320">
            <v>14.2084395518546</v>
          </cell>
          <cell r="V320">
            <v>14.366575015108401</v>
          </cell>
          <cell r="W320">
            <v>14.5401433896299</v>
          </cell>
          <cell r="X320">
            <v>14.7056544296906</v>
          </cell>
          <cell r="Y320">
            <v>14.8673986808653</v>
          </cell>
          <cell r="Z320">
            <v>15.016857582412699</v>
          </cell>
          <cell r="AA320">
            <v>15.1580608918773</v>
          </cell>
          <cell r="AB320">
            <v>15.2956014428953</v>
          </cell>
          <cell r="AC320">
            <v>15.4305669170803</v>
          </cell>
          <cell r="AD320">
            <v>15.5739030911641</v>
          </cell>
          <cell r="AE320">
            <v>15.7113225410822</v>
          </cell>
          <cell r="AF320">
            <v>15.8467629017041</v>
          </cell>
          <cell r="AG320">
            <v>15.961904000818199</v>
          </cell>
          <cell r="AH320">
            <v>16.0644229798792</v>
          </cell>
          <cell r="AI320">
            <v>16.155522734327501</v>
          </cell>
          <cell r="AJ320">
            <v>16.2375039579277</v>
          </cell>
          <cell r="AK320">
            <v>16.3051921017707</v>
          </cell>
          <cell r="AL320">
            <v>16.3574346707403</v>
          </cell>
          <cell r="AM320">
            <v>16.403069952119299</v>
          </cell>
          <cell r="AN320">
            <v>16.442742010516302</v>
          </cell>
          <cell r="AO320">
            <v>16.477098242341</v>
          </cell>
          <cell r="AP320">
            <v>16.507886861144801</v>
          </cell>
        </row>
        <row r="321">
          <cell r="C321" t="str">
            <v>Townley St</v>
          </cell>
          <cell r="D321" t="str">
            <v>Chadderton</v>
          </cell>
          <cell r="E321" t="str">
            <v>Whitegate GSP</v>
          </cell>
          <cell r="F321">
            <v>15.242000000000001</v>
          </cell>
          <cell r="G321">
            <v>0</v>
          </cell>
          <cell r="H321">
            <v>15.242000000000001</v>
          </cell>
          <cell r="I321">
            <v>8.56</v>
          </cell>
          <cell r="J321">
            <v>8.7761517087290208</v>
          </cell>
          <cell r="K321">
            <v>8.8218772226311302</v>
          </cell>
          <cell r="L321">
            <v>8.8669786021834707</v>
          </cell>
          <cell r="M321">
            <v>8.9223062656412502</v>
          </cell>
          <cell r="N321">
            <v>8.9906149433839104</v>
          </cell>
          <cell r="O321">
            <v>9.0533853404804905</v>
          </cell>
          <cell r="P321">
            <v>9.1207985835790506</v>
          </cell>
          <cell r="Q321">
            <v>9.1910212157829605</v>
          </cell>
          <cell r="R321">
            <v>9.2708520614302206</v>
          </cell>
          <cell r="S321">
            <v>9.3569091819013099</v>
          </cell>
          <cell r="T321">
            <v>9.4478365540269404</v>
          </cell>
          <cell r="U321">
            <v>9.5466288888112008</v>
          </cell>
          <cell r="V321">
            <v>9.6573774131022407</v>
          </cell>
          <cell r="W321">
            <v>9.7667904745659708</v>
          </cell>
          <cell r="X321">
            <v>9.8745310173961691</v>
          </cell>
          <cell r="Y321">
            <v>9.9817219386353901</v>
          </cell>
          <cell r="Z321">
            <v>10.0850065376101</v>
          </cell>
          <cell r="AA321">
            <v>10.1859406965724</v>
          </cell>
          <cell r="AB321">
            <v>10.2873160625178</v>
          </cell>
          <cell r="AC321">
            <v>10.386574293918899</v>
          </cell>
          <cell r="AD321">
            <v>10.4833484816627</v>
          </cell>
          <cell r="AE321">
            <v>10.5786669466841</v>
          </cell>
          <cell r="AF321">
            <v>10.6751840737814</v>
          </cell>
          <cell r="AG321">
            <v>10.765497792789199</v>
          </cell>
          <cell r="AH321">
            <v>10.852433535206799</v>
          </cell>
          <cell r="AI321">
            <v>10.936498879747401</v>
          </cell>
          <cell r="AJ321">
            <v>11.0183636561939</v>
          </cell>
          <cell r="AK321">
            <v>11.096716121823199</v>
          </cell>
          <cell r="AL321">
            <v>11.1721973348949</v>
          </cell>
          <cell r="AM321">
            <v>11.246638842072899</v>
          </cell>
          <cell r="AN321">
            <v>11.320293834590601</v>
          </cell>
          <cell r="AO321">
            <v>11.3934721651112</v>
          </cell>
          <cell r="AP321">
            <v>11.4667372594983</v>
          </cell>
        </row>
        <row r="322">
          <cell r="C322" t="str">
            <v>Trafford</v>
          </cell>
          <cell r="D322" t="str">
            <v>Stretford</v>
          </cell>
          <cell r="E322" t="str">
            <v>South Manchester GSP</v>
          </cell>
          <cell r="F322">
            <v>20.5</v>
          </cell>
          <cell r="G322">
            <v>0</v>
          </cell>
          <cell r="H322">
            <v>20.5</v>
          </cell>
          <cell r="I322">
            <v>17.45</v>
          </cell>
          <cell r="J322">
            <v>20.3579438311613</v>
          </cell>
          <cell r="K322">
            <v>20.762326390251499</v>
          </cell>
          <cell r="L322">
            <v>20.8922464984133</v>
          </cell>
          <cell r="M322">
            <v>21.034847668157099</v>
          </cell>
          <cell r="N322">
            <v>21.212512086640601</v>
          </cell>
          <cell r="O322">
            <v>21.352898625518201</v>
          </cell>
          <cell r="P322">
            <v>21.485018526333</v>
          </cell>
          <cell r="Q322">
            <v>21.605339542924899</v>
          </cell>
          <cell r="R322">
            <v>21.727220465498799</v>
          </cell>
          <cell r="S322">
            <v>21.842460891931999</v>
          </cell>
          <cell r="T322">
            <v>21.949988603524002</v>
          </cell>
          <cell r="U322">
            <v>22.050193130922398</v>
          </cell>
          <cell r="V322">
            <v>22.145717800107999</v>
          </cell>
          <cell r="W322">
            <v>22.227065493402399</v>
          </cell>
          <cell r="X322">
            <v>22.310330111509199</v>
          </cell>
          <cell r="Y322">
            <v>22.395266418139698</v>
          </cell>
          <cell r="Z322">
            <v>22.481604480046801</v>
          </cell>
          <cell r="AA322">
            <v>22.569334578751999</v>
          </cell>
          <cell r="AB322">
            <v>22.658613312007901</v>
          </cell>
          <cell r="AC322">
            <v>22.749293570102299</v>
          </cell>
          <cell r="AD322">
            <v>22.841378008083399</v>
          </cell>
          <cell r="AE322">
            <v>22.9349173423828</v>
          </cell>
          <cell r="AF322">
            <v>23.029949705505</v>
          </cell>
          <cell r="AG322">
            <v>23.1268368452719</v>
          </cell>
          <cell r="AH322">
            <v>23.225563222136799</v>
          </cell>
          <cell r="AI322">
            <v>23.326086505613301</v>
          </cell>
          <cell r="AJ322">
            <v>23.428352392449899</v>
          </cell>
          <cell r="AK322">
            <v>23.532321888503802</v>
          </cell>
          <cell r="AL322">
            <v>23.6379935710697</v>
          </cell>
          <cell r="AM322">
            <v>23.745287938985498</v>
          </cell>
          <cell r="AN322">
            <v>23.8541611288498</v>
          </cell>
          <cell r="AO322">
            <v>23.964571591662001</v>
          </cell>
          <cell r="AP322">
            <v>24.076480012669698</v>
          </cell>
        </row>
        <row r="323">
          <cell r="C323" t="str">
            <v>Trafford Park North</v>
          </cell>
          <cell r="D323" t="str">
            <v>Barton</v>
          </cell>
          <cell r="E323" t="str">
            <v>Carrington ENWL SGTs 1B 2B 4 7</v>
          </cell>
          <cell r="F323">
            <v>15.75</v>
          </cell>
          <cell r="G323">
            <v>8.82</v>
          </cell>
          <cell r="H323">
            <v>24.57</v>
          </cell>
          <cell r="I323">
            <v>17.309999999999999</v>
          </cell>
          <cell r="J323">
            <v>17.385419879379501</v>
          </cell>
          <cell r="K323">
            <v>17.466719345000101</v>
          </cell>
          <cell r="L323">
            <v>17.567625356213501</v>
          </cell>
          <cell r="M323">
            <v>17.6720136888481</v>
          </cell>
          <cell r="N323">
            <v>17.810865351416801</v>
          </cell>
          <cell r="O323">
            <v>17.912148621129401</v>
          </cell>
          <cell r="P323">
            <v>18.006845978940898</v>
          </cell>
          <cell r="Q323">
            <v>18.094285414399501</v>
          </cell>
          <cell r="R323">
            <v>18.1755553892481</v>
          </cell>
          <cell r="S323">
            <v>18.249862204133699</v>
          </cell>
          <cell r="T323">
            <v>18.317295748803701</v>
          </cell>
          <cell r="U323">
            <v>18.377004383534299</v>
          </cell>
          <cell r="V323">
            <v>18.493964306966699</v>
          </cell>
          <cell r="W323">
            <v>18.668089998039999</v>
          </cell>
          <cell r="X323">
            <v>18.858515723755598</v>
          </cell>
          <cell r="Y323">
            <v>19.065024147684099</v>
          </cell>
          <cell r="Z323">
            <v>19.287393408355801</v>
          </cell>
          <cell r="AA323">
            <v>19.525398133615099</v>
          </cell>
          <cell r="AB323">
            <v>19.778810582018401</v>
          </cell>
          <cell r="AC323">
            <v>20.047401786256199</v>
          </cell>
          <cell r="AD323">
            <v>20.330942627132501</v>
          </cell>
          <cell r="AE323">
            <v>20.6502196310168</v>
          </cell>
          <cell r="AF323">
            <v>21.0201213273712</v>
          </cell>
          <cell r="AG323">
            <v>21.4062578692015</v>
          </cell>
          <cell r="AH323">
            <v>21.808301319729601</v>
          </cell>
          <cell r="AI323">
            <v>22.225934189103601</v>
          </cell>
          <cell r="AJ323">
            <v>22.6588501718077</v>
          </cell>
          <cell r="AK323">
            <v>23.106754718709901</v>
          </cell>
          <cell r="AL323">
            <v>23.569365306466999</v>
          </cell>
          <cell r="AM323">
            <v>24.046411548346001</v>
          </cell>
          <cell r="AN323">
            <v>24.537635187208199</v>
          </cell>
          <cell r="AO323">
            <v>25.042789851204901</v>
          </cell>
          <cell r="AP323">
            <v>25.561640748416899</v>
          </cell>
        </row>
        <row r="324">
          <cell r="C324" t="str">
            <v>Trimpell</v>
          </cell>
          <cell r="D324" t="str">
            <v>Trimpell</v>
          </cell>
          <cell r="E324" t="str">
            <v>Heysham GSP</v>
          </cell>
          <cell r="F324">
            <v>23.815000000000001</v>
          </cell>
          <cell r="G324">
            <v>1.8</v>
          </cell>
          <cell r="H324">
            <v>25.614999999999998</v>
          </cell>
          <cell r="I324">
            <v>3.4</v>
          </cell>
          <cell r="J324">
            <v>3.4100023842232199</v>
          </cell>
          <cell r="K324">
            <v>3.4229379473870698</v>
          </cell>
          <cell r="L324">
            <v>3.4414634713595502</v>
          </cell>
          <cell r="M324">
            <v>3.4645698482300098</v>
          </cell>
          <cell r="N324">
            <v>3.49181434831321</v>
          </cell>
          <cell r="O324">
            <v>3.5166985009998202</v>
          </cell>
          <cell r="P324">
            <v>3.54285954738859</v>
          </cell>
          <cell r="Q324">
            <v>3.5687614783534798</v>
          </cell>
          <cell r="R324">
            <v>3.5991630395123102</v>
          </cell>
          <cell r="S324">
            <v>3.6312764405634699</v>
          </cell>
          <cell r="T324">
            <v>3.66459647442014</v>
          </cell>
          <cell r="U324">
            <v>3.69985786747253</v>
          </cell>
          <cell r="V324">
            <v>3.7388408769577901</v>
          </cell>
          <cell r="W324">
            <v>3.7771783143063602</v>
          </cell>
          <cell r="X324">
            <v>3.8147237028387102</v>
          </cell>
          <cell r="Y324">
            <v>3.85134169347337</v>
          </cell>
          <cell r="Z324">
            <v>3.88624561570232</v>
          </cell>
          <cell r="AA324">
            <v>3.9202816702249201</v>
          </cell>
          <cell r="AB324">
            <v>3.95445570779505</v>
          </cell>
          <cell r="AC324">
            <v>3.98793220449706</v>
          </cell>
          <cell r="AD324">
            <v>4.0204519474102103</v>
          </cell>
          <cell r="AE324">
            <v>4.0524101752100696</v>
          </cell>
          <cell r="AF324">
            <v>4.0843268401276598</v>
          </cell>
          <cell r="AG324">
            <v>4.1139440053873999</v>
          </cell>
          <cell r="AH324">
            <v>4.1421764457848003</v>
          </cell>
          <cell r="AI324">
            <v>4.1692095448440796</v>
          </cell>
          <cell r="AJ324">
            <v>4.1952060744128801</v>
          </cell>
          <cell r="AK324">
            <v>4.2198060767512597</v>
          </cell>
          <cell r="AL324">
            <v>4.2432573451152802</v>
          </cell>
          <cell r="AM324">
            <v>4.2660940526985298</v>
          </cell>
          <cell r="AN324">
            <v>4.2883996720362303</v>
          </cell>
          <cell r="AO324">
            <v>4.3102961571024201</v>
          </cell>
          <cell r="AP324">
            <v>4.3319480396551198</v>
          </cell>
        </row>
        <row r="325">
          <cell r="C325" t="str">
            <v>Trinity</v>
          </cell>
          <cell r="D325" t="str">
            <v>Frederick Rd</v>
          </cell>
          <cell r="E325" t="str">
            <v>Kearsley 132 GSP</v>
          </cell>
          <cell r="F325">
            <v>22.9</v>
          </cell>
          <cell r="G325">
            <v>0</v>
          </cell>
          <cell r="H325">
            <v>22.9</v>
          </cell>
          <cell r="I325">
            <v>13.03</v>
          </cell>
          <cell r="J325">
            <v>20.5613977405005</v>
          </cell>
          <cell r="K325">
            <v>21.412964730196201</v>
          </cell>
          <cell r="L325">
            <v>21.493142407123699</v>
          </cell>
          <cell r="M325">
            <v>21.580666044156601</v>
          </cell>
          <cell r="N325">
            <v>21.689373163118901</v>
          </cell>
          <cell r="O325">
            <v>21.770904665257699</v>
          </cell>
          <cell r="P325">
            <v>21.846467542926501</v>
          </cell>
          <cell r="Q325">
            <v>21.9142944295055</v>
          </cell>
          <cell r="R325">
            <v>21.982974728497901</v>
          </cell>
          <cell r="S325">
            <v>22.048413222719098</v>
          </cell>
          <cell r="T325">
            <v>22.107665357190498</v>
          </cell>
          <cell r="U325">
            <v>22.1610912767479</v>
          </cell>
          <cell r="V325">
            <v>22.216017010983698</v>
          </cell>
          <cell r="W325">
            <v>22.278405765884902</v>
          </cell>
          <cell r="X325">
            <v>22.342956313871898</v>
          </cell>
          <cell r="Y325">
            <v>22.410548981127398</v>
          </cell>
          <cell r="Z325">
            <v>22.479893155712102</v>
          </cell>
          <cell r="AA325">
            <v>22.5510826322082</v>
          </cell>
          <cell r="AB325">
            <v>22.6419154306686</v>
          </cell>
          <cell r="AC325">
            <v>22.743664938786299</v>
          </cell>
          <cell r="AD325">
            <v>22.843672393108001</v>
          </cell>
          <cell r="AE325">
            <v>22.942790740422002</v>
          </cell>
          <cell r="AF325">
            <v>23.042952997476501</v>
          </cell>
          <cell r="AG325">
            <v>23.1402545870137</v>
          </cell>
          <cell r="AH325">
            <v>23.236238008150199</v>
          </cell>
          <cell r="AI325">
            <v>23.331047799034199</v>
          </cell>
          <cell r="AJ325">
            <v>23.424888211761299</v>
          </cell>
          <cell r="AK325">
            <v>23.516482454370902</v>
          </cell>
          <cell r="AL325">
            <v>23.6042665034661</v>
          </cell>
          <cell r="AM325">
            <v>23.691650780207599</v>
          </cell>
          <cell r="AN325">
            <v>23.778513923003601</v>
          </cell>
          <cell r="AO325">
            <v>23.8649523785468</v>
          </cell>
          <cell r="AP325">
            <v>23.9514667409194</v>
          </cell>
        </row>
        <row r="326">
          <cell r="C326" t="str">
            <v>Tulketh</v>
          </cell>
          <cell r="D326" t="str">
            <v>Ribble</v>
          </cell>
          <cell r="E326" t="str">
            <v>Penwortham East GSP / Rochdale SGT 1 GROUP</v>
          </cell>
          <cell r="F326">
            <v>22.863</v>
          </cell>
          <cell r="G326">
            <v>0</v>
          </cell>
          <cell r="H326">
            <v>22.863</v>
          </cell>
          <cell r="I326">
            <v>14.85</v>
          </cell>
          <cell r="J326">
            <v>14.9229298845604</v>
          </cell>
          <cell r="K326">
            <v>14.9361039776987</v>
          </cell>
          <cell r="L326">
            <v>14.998536228050799</v>
          </cell>
          <cell r="M326">
            <v>15.105198864314699</v>
          </cell>
          <cell r="N326">
            <v>15.237892247045201</v>
          </cell>
          <cell r="O326">
            <v>15.370374474892399</v>
          </cell>
          <cell r="P326">
            <v>15.5222983586431</v>
          </cell>
          <cell r="Q326">
            <v>15.688443895381999</v>
          </cell>
          <cell r="R326">
            <v>15.883001777997499</v>
          </cell>
          <cell r="S326">
            <v>16.1007235460308</v>
          </cell>
          <cell r="T326">
            <v>16.334046553225601</v>
          </cell>
          <cell r="U326">
            <v>16.5959991387891</v>
          </cell>
          <cell r="V326">
            <v>16.8942864330342</v>
          </cell>
          <cell r="W326">
            <v>17.191618568925399</v>
          </cell>
          <cell r="X326">
            <v>17.479314136532899</v>
          </cell>
          <cell r="Y326">
            <v>17.755882638383198</v>
          </cell>
          <cell r="Z326">
            <v>18.0432579698757</v>
          </cell>
          <cell r="AA326">
            <v>18.306766227575199</v>
          </cell>
          <cell r="AB326">
            <v>18.562589490254702</v>
          </cell>
          <cell r="AC326">
            <v>18.798231111856602</v>
          </cell>
          <cell r="AD326">
            <v>19.014569186891499</v>
          </cell>
          <cell r="AE326">
            <v>19.216637823383099</v>
          </cell>
          <cell r="AF326">
            <v>19.4078965042067</v>
          </cell>
          <cell r="AG326">
            <v>19.565089644269499</v>
          </cell>
          <cell r="AH326">
            <v>19.700443642462801</v>
          </cell>
          <cell r="AI326">
            <v>19.815541061502799</v>
          </cell>
          <cell r="AJ326">
            <v>19.913283325850202</v>
          </cell>
          <cell r="AK326">
            <v>19.9961707561996</v>
          </cell>
          <cell r="AL326">
            <v>20.082873551413599</v>
          </cell>
          <cell r="AM326">
            <v>20.159182726801198</v>
          </cell>
          <cell r="AN326">
            <v>20.225941379953301</v>
          </cell>
          <cell r="AO326">
            <v>20.283477338845501</v>
          </cell>
          <cell r="AP326">
            <v>20.334920623309099</v>
          </cell>
        </row>
        <row r="327">
          <cell r="C327" t="str">
            <v>Ulverston</v>
          </cell>
          <cell r="D327" t="str">
            <v>Ulverston</v>
          </cell>
          <cell r="E327" t="str">
            <v>Harker ENWL SGTs 1 2 3A 4 / Hutton GSP GROUP</v>
          </cell>
          <cell r="F327">
            <v>15</v>
          </cell>
          <cell r="G327">
            <v>1.12656</v>
          </cell>
          <cell r="H327">
            <v>16.126560000000001</v>
          </cell>
          <cell r="I327">
            <v>10</v>
          </cell>
          <cell r="J327">
            <v>11.1544699717481</v>
          </cell>
          <cell r="K327">
            <v>11.340782485675399</v>
          </cell>
          <cell r="L327">
            <v>11.4388702388648</v>
          </cell>
          <cell r="M327">
            <v>11.5591370668539</v>
          </cell>
          <cell r="N327">
            <v>11.6986059303958</v>
          </cell>
          <cell r="O327">
            <v>11.8317353241096</v>
          </cell>
          <cell r="P327">
            <v>11.9733997270509</v>
          </cell>
          <cell r="Q327">
            <v>12.1183165278751</v>
          </cell>
          <cell r="R327">
            <v>12.276216179368999</v>
          </cell>
          <cell r="S327">
            <v>12.4438964524246</v>
          </cell>
          <cell r="T327">
            <v>12.617902582699401</v>
          </cell>
          <cell r="U327">
            <v>12.810051472090599</v>
          </cell>
          <cell r="V327">
            <v>13.0215855235161</v>
          </cell>
          <cell r="W327">
            <v>13.232473301931201</v>
          </cell>
          <cell r="X327">
            <v>13.441760466257699</v>
          </cell>
          <cell r="Y327">
            <v>13.646067510489001</v>
          </cell>
          <cell r="Z327">
            <v>13.8406941879435</v>
          </cell>
          <cell r="AA327">
            <v>14.0262923889394</v>
          </cell>
          <cell r="AB327">
            <v>14.2082994310932</v>
          </cell>
          <cell r="AC327">
            <v>14.3821865870572</v>
          </cell>
          <cell r="AD327">
            <v>14.546452793769699</v>
          </cell>
          <cell r="AE327">
            <v>14.705567187539</v>
          </cell>
          <cell r="AF327">
            <v>14.861307711167701</v>
          </cell>
          <cell r="AG327">
            <v>14.998527720773399</v>
          </cell>
          <cell r="AH327">
            <v>15.123774537991499</v>
          </cell>
          <cell r="AI327">
            <v>15.238122978451701</v>
          </cell>
          <cell r="AJ327">
            <v>15.342802602271499</v>
          </cell>
          <cell r="AK327">
            <v>15.436771360592299</v>
          </cell>
          <cell r="AL327">
            <v>15.524995438898801</v>
          </cell>
          <cell r="AM327">
            <v>15.6074918611458</v>
          </cell>
          <cell r="AN327">
            <v>15.684821585809001</v>
          </cell>
          <cell r="AO327">
            <v>15.757493227687799</v>
          </cell>
          <cell r="AP327">
            <v>15.8269660750169</v>
          </cell>
        </row>
        <row r="328">
          <cell r="C328" t="str">
            <v>Union Rd</v>
          </cell>
          <cell r="D328" t="str">
            <v>Bolton</v>
          </cell>
          <cell r="E328" t="str">
            <v>Kearsley 132 GSP</v>
          </cell>
          <cell r="F328">
            <v>22.863</v>
          </cell>
          <cell r="G328">
            <v>0</v>
          </cell>
          <cell r="H328">
            <v>22.863</v>
          </cell>
          <cell r="I328">
            <v>17.59</v>
          </cell>
          <cell r="J328">
            <v>18.299151318266201</v>
          </cell>
          <cell r="K328">
            <v>18.386965472673399</v>
          </cell>
          <cell r="L328">
            <v>18.428568743409102</v>
          </cell>
          <cell r="M328">
            <v>18.4844989093375</v>
          </cell>
          <cell r="N328">
            <v>18.567202692727001</v>
          </cell>
          <cell r="O328">
            <v>18.630502191758801</v>
          </cell>
          <cell r="P328">
            <v>18.725396631456199</v>
          </cell>
          <cell r="Q328">
            <v>18.865941343563801</v>
          </cell>
          <cell r="R328">
            <v>19.0249685052828</v>
          </cell>
          <cell r="S328">
            <v>19.1943195523565</v>
          </cell>
          <cell r="T328">
            <v>19.369860437937898</v>
          </cell>
          <cell r="U328">
            <v>19.5604010565777</v>
          </cell>
          <cell r="V328">
            <v>19.766232552828502</v>
          </cell>
          <cell r="W328">
            <v>19.949956748218</v>
          </cell>
          <cell r="X328">
            <v>20.139258015194098</v>
          </cell>
          <cell r="Y328">
            <v>20.335685281520501</v>
          </cell>
          <cell r="Z328">
            <v>20.525831734814499</v>
          </cell>
          <cell r="AA328">
            <v>20.707245782563898</v>
          </cell>
          <cell r="AB328">
            <v>20.887974443255199</v>
          </cell>
          <cell r="AC328">
            <v>21.062271383210501</v>
          </cell>
          <cell r="AD328">
            <v>21.226841877166699</v>
          </cell>
          <cell r="AE328">
            <v>21.386543733760099</v>
          </cell>
          <cell r="AF328">
            <v>21.543892526315201</v>
          </cell>
          <cell r="AG328">
            <v>21.6814493949765</v>
          </cell>
          <cell r="AH328">
            <v>21.8062336583221</v>
          </cell>
          <cell r="AI328">
            <v>21.919363506537199</v>
          </cell>
          <cell r="AJ328">
            <v>22.021854073457298</v>
          </cell>
          <cell r="AK328">
            <v>22.113853297924798</v>
          </cell>
          <cell r="AL328">
            <v>22.201880453397699</v>
          </cell>
          <cell r="AM328">
            <v>22.283497586466201</v>
          </cell>
          <cell r="AN328">
            <v>22.401917018837501</v>
          </cell>
          <cell r="AO328">
            <v>22.5730462652276</v>
          </cell>
          <cell r="AP328">
            <v>22.745773453824601</v>
          </cell>
        </row>
        <row r="329">
          <cell r="C329" t="str">
            <v>Upholland</v>
          </cell>
          <cell r="D329" t="str">
            <v>Orrell</v>
          </cell>
          <cell r="E329" t="str">
            <v>Washway Farm GSP / Kirkby GSP GROUP</v>
          </cell>
          <cell r="F329">
            <v>17.5</v>
          </cell>
          <cell r="G329">
            <v>0.24</v>
          </cell>
          <cell r="H329">
            <v>17.739999999999998</v>
          </cell>
          <cell r="I329">
            <v>13.35</v>
          </cell>
          <cell r="J329">
            <v>13.470143380153701</v>
          </cell>
          <cell r="K329">
            <v>13.522162608803299</v>
          </cell>
          <cell r="L329">
            <v>13.604329934813199</v>
          </cell>
          <cell r="M329">
            <v>13.712934578316499</v>
          </cell>
          <cell r="N329">
            <v>13.8420988183523</v>
          </cell>
          <cell r="O329">
            <v>13.966208232537999</v>
          </cell>
          <cell r="P329">
            <v>14.1027536965126</v>
          </cell>
          <cell r="Q329">
            <v>14.246592816295101</v>
          </cell>
          <cell r="R329">
            <v>14.4101495052158</v>
          </cell>
          <cell r="S329">
            <v>14.5885674371601</v>
          </cell>
          <cell r="T329">
            <v>14.7792383744096</v>
          </cell>
          <cell r="U329">
            <v>14.9929024722588</v>
          </cell>
          <cell r="V329">
            <v>15.2348479987972</v>
          </cell>
          <cell r="W329">
            <v>15.488353501576499</v>
          </cell>
          <cell r="X329">
            <v>15.7353194454177</v>
          </cell>
          <cell r="Y329">
            <v>15.9735846725954</v>
          </cell>
          <cell r="Z329">
            <v>16.196667592370201</v>
          </cell>
          <cell r="AA329">
            <v>16.405545891183099</v>
          </cell>
          <cell r="AB329">
            <v>16.609196273563001</v>
          </cell>
          <cell r="AC329">
            <v>16.8000058679471</v>
          </cell>
          <cell r="AD329">
            <v>16.977718066995301</v>
          </cell>
          <cell r="AE329">
            <v>17.147622210505901</v>
          </cell>
          <cell r="AF329">
            <v>17.312710743154199</v>
          </cell>
          <cell r="AG329">
            <v>17.453027505051999</v>
          </cell>
          <cell r="AH329">
            <v>17.577239776331101</v>
          </cell>
          <cell r="AI329">
            <v>17.686979869252401</v>
          </cell>
          <cell r="AJ329">
            <v>17.784331417732201</v>
          </cell>
          <cell r="AK329">
            <v>17.871055396677001</v>
          </cell>
          <cell r="AL329">
            <v>17.962010402392</v>
          </cell>
          <cell r="AM329">
            <v>18.044232147308801</v>
          </cell>
          <cell r="AN329">
            <v>18.118578743095501</v>
          </cell>
          <cell r="AO329">
            <v>18.185763272604401</v>
          </cell>
          <cell r="AP329">
            <v>18.248005677623599</v>
          </cell>
        </row>
        <row r="330">
          <cell r="C330" t="str">
            <v>Urmston</v>
          </cell>
          <cell r="D330" t="str">
            <v>Stretford</v>
          </cell>
          <cell r="E330" t="str">
            <v>South Manchester GSP</v>
          </cell>
          <cell r="F330">
            <v>22.863</v>
          </cell>
          <cell r="G330">
            <v>0</v>
          </cell>
          <cell r="H330">
            <v>22.863</v>
          </cell>
          <cell r="I330">
            <v>13.97</v>
          </cell>
          <cell r="J330">
            <v>14.1653317025955</v>
          </cell>
          <cell r="K330">
            <v>14.285209402569199</v>
          </cell>
          <cell r="L330">
            <v>14.4294245092444</v>
          </cell>
          <cell r="M330">
            <v>14.5853300124698</v>
          </cell>
          <cell r="N330">
            <v>14.774030556074401</v>
          </cell>
          <cell r="O330">
            <v>14.932927268821</v>
          </cell>
          <cell r="P330">
            <v>15.092883033800501</v>
          </cell>
          <cell r="Q330">
            <v>15.2498403721369</v>
          </cell>
          <cell r="R330">
            <v>15.4097828418333</v>
          </cell>
          <cell r="S330">
            <v>15.623314745807001</v>
          </cell>
          <cell r="T330">
            <v>15.882629335413901</v>
          </cell>
          <cell r="U330">
            <v>16.155462208470599</v>
          </cell>
          <cell r="V330">
            <v>16.452750294476701</v>
          </cell>
          <cell r="W330">
            <v>16.7728096644129</v>
          </cell>
          <cell r="X330">
            <v>17.083325138668201</v>
          </cell>
          <cell r="Y330">
            <v>17.3888875725921</v>
          </cell>
          <cell r="Z330">
            <v>17.681666391891699</v>
          </cell>
          <cell r="AA330">
            <v>17.961992463784899</v>
          </cell>
          <cell r="AB330">
            <v>18.238055288413101</v>
          </cell>
          <cell r="AC330">
            <v>18.503269290451499</v>
          </cell>
          <cell r="AD330">
            <v>18.755335206476001</v>
          </cell>
          <cell r="AE330">
            <v>18.998342436564901</v>
          </cell>
          <cell r="AF330">
            <v>19.236915901531901</v>
          </cell>
          <cell r="AG330">
            <v>19.453026817764101</v>
          </cell>
          <cell r="AH330">
            <v>19.654904968291198</v>
          </cell>
          <cell r="AI330">
            <v>19.843548239576499</v>
          </cell>
          <cell r="AJ330">
            <v>20.021129932046801</v>
          </cell>
          <cell r="AK330">
            <v>20.184836240332999</v>
          </cell>
          <cell r="AL330">
            <v>20.3379039050321</v>
          </cell>
          <cell r="AM330">
            <v>20.4835967526461</v>
          </cell>
          <cell r="AN330">
            <v>20.6225610542763</v>
          </cell>
          <cell r="AO330">
            <v>20.7548586833157</v>
          </cell>
          <cell r="AP330">
            <v>20.882744669227701</v>
          </cell>
        </row>
        <row r="331">
          <cell r="C331" t="str">
            <v>Victoria Park</v>
          </cell>
          <cell r="D331" t="str">
            <v>Longsight</v>
          </cell>
          <cell r="E331" t="str">
            <v>Bredbury GSP</v>
          </cell>
          <cell r="F331">
            <v>20.5</v>
          </cell>
          <cell r="G331">
            <v>0</v>
          </cell>
          <cell r="H331">
            <v>20.5</v>
          </cell>
          <cell r="I331">
            <v>17.52</v>
          </cell>
          <cell r="J331">
            <v>18.050040592352801</v>
          </cell>
          <cell r="K331">
            <v>18.228513556010999</v>
          </cell>
          <cell r="L331">
            <v>18.390229347231699</v>
          </cell>
          <cell r="M331">
            <v>18.5667957535087</v>
          </cell>
          <cell r="N331">
            <v>18.7870944030864</v>
          </cell>
          <cell r="O331">
            <v>18.9663535125094</v>
          </cell>
          <cell r="P331">
            <v>19.141083921709601</v>
          </cell>
          <cell r="Q331">
            <v>19.3103818756144</v>
          </cell>
          <cell r="R331">
            <v>19.475813053283201</v>
          </cell>
          <cell r="S331">
            <v>19.635827942903902</v>
          </cell>
          <cell r="T331">
            <v>19.789795364444402</v>
          </cell>
          <cell r="U331">
            <v>19.937469377984101</v>
          </cell>
          <cell r="V331">
            <v>20.079256734306899</v>
          </cell>
          <cell r="W331">
            <v>20.217501860359999</v>
          </cell>
          <cell r="X331">
            <v>20.363281977971099</v>
          </cell>
          <cell r="Y331">
            <v>20.516672922569999</v>
          </cell>
          <cell r="Z331">
            <v>20.6776297356495</v>
          </cell>
          <cell r="AA331">
            <v>20.846209388940501</v>
          </cell>
          <cell r="AB331">
            <v>21.0225308262625</v>
          </cell>
          <cell r="AC331">
            <v>21.206575710242699</v>
          </cell>
          <cell r="AD331">
            <v>21.3983101895335</v>
          </cell>
          <cell r="AE331">
            <v>21.597809890141399</v>
          </cell>
          <cell r="AF331">
            <v>21.805198590178801</v>
          </cell>
          <cell r="AG331">
            <v>22.0203031728472</v>
          </cell>
          <cell r="AH331">
            <v>22.243269830528199</v>
          </cell>
          <cell r="AI331">
            <v>22.474165265632202</v>
          </cell>
          <cell r="AJ331">
            <v>22.7130781456367</v>
          </cell>
          <cell r="AK331">
            <v>22.959644082451199</v>
          </cell>
          <cell r="AL331">
            <v>23.213095495165501</v>
          </cell>
          <cell r="AM331">
            <v>23.474717262854199</v>
          </cell>
          <cell r="AN331">
            <v>23.7445900756084</v>
          </cell>
          <cell r="AO331">
            <v>24.022768202948601</v>
          </cell>
          <cell r="AP331">
            <v>24.309362684581401</v>
          </cell>
        </row>
        <row r="332">
          <cell r="C332" t="str">
            <v>Warbreck</v>
          </cell>
          <cell r="D332" t="str">
            <v>Bispham</v>
          </cell>
          <cell r="E332" t="str">
            <v>Penwortham West GSP / Stanah GSP GROUP</v>
          </cell>
          <cell r="F332">
            <v>17.5</v>
          </cell>
          <cell r="G332">
            <v>0</v>
          </cell>
          <cell r="H332">
            <v>17.5</v>
          </cell>
          <cell r="I332">
            <v>10.130000000000001</v>
          </cell>
          <cell r="J332">
            <v>10.178049995317</v>
          </cell>
          <cell r="K332">
            <v>10.1564988141158</v>
          </cell>
          <cell r="L332">
            <v>10.158521790245601</v>
          </cell>
          <cell r="M332">
            <v>10.1809529720706</v>
          </cell>
          <cell r="N332">
            <v>10.215711231675799</v>
          </cell>
          <cell r="O332">
            <v>10.2515650377309</v>
          </cell>
          <cell r="P332">
            <v>10.2995741204079</v>
          </cell>
          <cell r="Q332">
            <v>10.3546567360965</v>
          </cell>
          <cell r="R332">
            <v>10.4229300143771</v>
          </cell>
          <cell r="S332">
            <v>10.506309599960399</v>
          </cell>
          <cell r="T332">
            <v>10.5977903666068</v>
          </cell>
          <cell r="U332">
            <v>10.7047765151442</v>
          </cell>
          <cell r="V332">
            <v>10.833369123199899</v>
          </cell>
          <cell r="W332">
            <v>10.9790459245958</v>
          </cell>
          <cell r="X332">
            <v>11.1207144584349</v>
          </cell>
          <cell r="Y332">
            <v>11.261543561693699</v>
          </cell>
          <cell r="Z332">
            <v>11.394898002891299</v>
          </cell>
          <cell r="AA332">
            <v>11.5198780796836</v>
          </cell>
          <cell r="AB332">
            <v>11.642718524828799</v>
          </cell>
          <cell r="AC332">
            <v>11.757173556902501</v>
          </cell>
          <cell r="AD332">
            <v>11.8623294159707</v>
          </cell>
          <cell r="AE332">
            <v>11.9609681370828</v>
          </cell>
          <cell r="AF332">
            <v>12.054239807440901</v>
          </cell>
          <cell r="AG332">
            <v>12.126745431925499</v>
          </cell>
          <cell r="AH332">
            <v>12.185890452661299</v>
          </cell>
          <cell r="AI332">
            <v>12.232492523138101</v>
          </cell>
          <cell r="AJ332">
            <v>12.2681652562182</v>
          </cell>
          <cell r="AK332">
            <v>12.292247348526001</v>
          </cell>
          <cell r="AL332">
            <v>12.3141661126419</v>
          </cell>
          <cell r="AM332">
            <v>12.3368062482615</v>
          </cell>
          <cell r="AN332">
            <v>12.3536062540544</v>
          </cell>
          <cell r="AO332">
            <v>12.364254900518</v>
          </cell>
          <cell r="AP332">
            <v>12.370886601074</v>
          </cell>
        </row>
        <row r="333">
          <cell r="C333" t="str">
            <v>Wardleworth</v>
          </cell>
          <cell r="D333" t="str">
            <v>Belfield</v>
          </cell>
          <cell r="E333" t="str">
            <v>Rochdale SGTs 2 3 4</v>
          </cell>
          <cell r="F333">
            <v>22.863</v>
          </cell>
          <cell r="G333">
            <v>0.26963999999999999</v>
          </cell>
          <cell r="H333">
            <v>23.132639999999999</v>
          </cell>
          <cell r="I333">
            <v>12.26</v>
          </cell>
          <cell r="J333">
            <v>12.491923360775401</v>
          </cell>
          <cell r="K333">
            <v>12.5586573562315</v>
          </cell>
          <cell r="L333">
            <v>12.6357228330222</v>
          </cell>
          <cell r="M333">
            <v>12.7304063575908</v>
          </cell>
          <cell r="N333">
            <v>12.841639871522</v>
          </cell>
          <cell r="O333">
            <v>12.947447231022901</v>
          </cell>
          <cell r="P333">
            <v>13.060274848118301</v>
          </cell>
          <cell r="Q333">
            <v>13.176838820013201</v>
          </cell>
          <cell r="R333">
            <v>13.310800652420999</v>
          </cell>
          <cell r="S333">
            <v>13.4550868246224</v>
          </cell>
          <cell r="T333">
            <v>13.6070018819007</v>
          </cell>
          <cell r="U333">
            <v>13.772183414153</v>
          </cell>
          <cell r="V333">
            <v>13.956773346673801</v>
          </cell>
          <cell r="W333">
            <v>14.1596084421833</v>
          </cell>
          <cell r="X333">
            <v>14.3573212221327</v>
          </cell>
          <cell r="Y333">
            <v>14.550910901753801</v>
          </cell>
          <cell r="Z333">
            <v>14.7330974418352</v>
          </cell>
          <cell r="AA333">
            <v>14.9061325963113</v>
          </cell>
          <cell r="AB333">
            <v>15.075815232900201</v>
          </cell>
          <cell r="AC333">
            <v>15.236046401178299</v>
          </cell>
          <cell r="AD333">
            <v>15.386427945108</v>
          </cell>
          <cell r="AE333">
            <v>15.5296232557653</v>
          </cell>
          <cell r="AF333">
            <v>15.6700250846187</v>
          </cell>
          <cell r="AG333">
            <v>15.7916797882739</v>
          </cell>
          <cell r="AH333">
            <v>15.9013107403145</v>
          </cell>
          <cell r="AI333">
            <v>16.0000206310084</v>
          </cell>
          <cell r="AJ333">
            <v>16.0889380686979</v>
          </cell>
          <cell r="AK333">
            <v>16.168305402607501</v>
          </cell>
          <cell r="AL333">
            <v>16.244902691887699</v>
          </cell>
          <cell r="AM333">
            <v>16.317394927177599</v>
          </cell>
          <cell r="AN333">
            <v>16.393882761844399</v>
          </cell>
          <cell r="AO333">
            <v>16.476626716640201</v>
          </cell>
          <cell r="AP333">
            <v>16.557215168651101</v>
          </cell>
        </row>
        <row r="334">
          <cell r="C334" t="str">
            <v>Warton</v>
          </cell>
          <cell r="D334" t="str">
            <v>Peel</v>
          </cell>
          <cell r="E334" t="str">
            <v>Penwortham West GSP / Stanah GSP GROUP</v>
          </cell>
          <cell r="F334">
            <v>22.863</v>
          </cell>
          <cell r="G334">
            <v>0.63</v>
          </cell>
          <cell r="H334">
            <v>23.492999999999999</v>
          </cell>
          <cell r="I334">
            <v>13.32</v>
          </cell>
          <cell r="J334">
            <v>13.417524211300799</v>
          </cell>
          <cell r="K334">
            <v>13.431506298454501</v>
          </cell>
          <cell r="L334">
            <v>13.4520379340559</v>
          </cell>
          <cell r="M334">
            <v>13.474868485259799</v>
          </cell>
          <cell r="N334">
            <v>13.5177349960952</v>
          </cell>
          <cell r="O334">
            <v>13.539641864798201</v>
          </cell>
          <cell r="P334">
            <v>13.559453204892201</v>
          </cell>
          <cell r="Q334">
            <v>13.576379104528201</v>
          </cell>
          <cell r="R334">
            <v>13.592035731536001</v>
          </cell>
          <cell r="S334">
            <v>13.6083629264013</v>
          </cell>
          <cell r="T334">
            <v>13.6220515080211</v>
          </cell>
          <cell r="U334">
            <v>13.632281840336599</v>
          </cell>
          <cell r="V334">
            <v>13.644614584932899</v>
          </cell>
          <cell r="W334">
            <v>13.658633670903599</v>
          </cell>
          <cell r="X334">
            <v>13.672731229735801</v>
          </cell>
          <cell r="Y334">
            <v>13.688705671561101</v>
          </cell>
          <cell r="Z334">
            <v>13.704888491151101</v>
          </cell>
          <cell r="AA334">
            <v>13.722239208214299</v>
          </cell>
          <cell r="AB334">
            <v>13.741384456164701</v>
          </cell>
          <cell r="AC334">
            <v>13.761379114308401</v>
          </cell>
          <cell r="AD334">
            <v>13.7818717483488</v>
          </cell>
          <cell r="AE334">
            <v>13.803323235008101</v>
          </cell>
          <cell r="AF334">
            <v>13.827482649008401</v>
          </cell>
          <cell r="AG334">
            <v>13.851717825566199</v>
          </cell>
          <cell r="AH334">
            <v>13.8768259771707</v>
          </cell>
          <cell r="AI334">
            <v>13.9029926427714</v>
          </cell>
          <cell r="AJ334">
            <v>13.929940734725699</v>
          </cell>
          <cell r="AK334">
            <v>13.958050757821001</v>
          </cell>
          <cell r="AL334">
            <v>13.988760576720599</v>
          </cell>
          <cell r="AM334">
            <v>14.0203644617112</v>
          </cell>
          <cell r="AN334">
            <v>14.0527921827826</v>
          </cell>
          <cell r="AO334">
            <v>14.0861793427905</v>
          </cell>
          <cell r="AP334">
            <v>14.1206071254642</v>
          </cell>
        </row>
        <row r="335">
          <cell r="C335" t="str">
            <v>Waterhead</v>
          </cell>
          <cell r="D335" t="str">
            <v>Greenhill</v>
          </cell>
          <cell r="E335" t="str">
            <v>Whitegate GSP</v>
          </cell>
          <cell r="F335">
            <v>22.863</v>
          </cell>
          <cell r="G335">
            <v>0</v>
          </cell>
          <cell r="H335">
            <v>22.863</v>
          </cell>
          <cell r="I335">
            <v>9.02</v>
          </cell>
          <cell r="J335">
            <v>9.0572003614509899</v>
          </cell>
          <cell r="K335">
            <v>9.1094176826108004</v>
          </cell>
          <cell r="L335">
            <v>9.1957510379397505</v>
          </cell>
          <cell r="M335">
            <v>9.3007300272659599</v>
          </cell>
          <cell r="N335">
            <v>9.4207285977818103</v>
          </cell>
          <cell r="O335">
            <v>9.5387592887128196</v>
          </cell>
          <cell r="P335">
            <v>9.6658721710312197</v>
          </cell>
          <cell r="Q335">
            <v>9.8004793032638506</v>
          </cell>
          <cell r="R335">
            <v>9.9487068923365296</v>
          </cell>
          <cell r="S335">
            <v>10.109827634065701</v>
          </cell>
          <cell r="T335">
            <v>10.2793408005291</v>
          </cell>
          <cell r="U335">
            <v>10.462931707883101</v>
          </cell>
          <cell r="V335">
            <v>10.6678786090126</v>
          </cell>
          <cell r="W335">
            <v>10.8885786336162</v>
          </cell>
          <cell r="X335">
            <v>11.1064005949706</v>
          </cell>
          <cell r="Y335">
            <v>11.3226191817344</v>
          </cell>
          <cell r="Z335">
            <v>11.5312531124308</v>
          </cell>
          <cell r="AA335">
            <v>11.7326745306787</v>
          </cell>
          <cell r="AB335">
            <v>11.932293043192701</v>
          </cell>
          <cell r="AC335">
            <v>12.125164125398999</v>
          </cell>
          <cell r="AD335">
            <v>12.3113910715198</v>
          </cell>
          <cell r="AE335">
            <v>12.4926737539618</v>
          </cell>
          <cell r="AF335">
            <v>12.6730279989139</v>
          </cell>
          <cell r="AG335">
            <v>12.835983698336999</v>
          </cell>
          <cell r="AH335">
            <v>12.9883801555885</v>
          </cell>
          <cell r="AI335">
            <v>13.1311353054625</v>
          </cell>
          <cell r="AJ335">
            <v>13.2658620973978</v>
          </cell>
          <cell r="AK335">
            <v>13.3917314271241</v>
          </cell>
          <cell r="AL335">
            <v>13.514069379925299</v>
          </cell>
          <cell r="AM335">
            <v>13.6340322950645</v>
          </cell>
          <cell r="AN335">
            <v>13.761294735673699</v>
          </cell>
          <cell r="AO335">
            <v>13.885180975584801</v>
          </cell>
          <cell r="AP335">
            <v>14.0074495717256</v>
          </cell>
        </row>
        <row r="336">
          <cell r="C336" t="str">
            <v>Waterswallows</v>
          </cell>
          <cell r="D336" t="str">
            <v>Buxton</v>
          </cell>
          <cell r="E336" t="str">
            <v>Stalybridge GSP</v>
          </cell>
          <cell r="F336">
            <v>22.863</v>
          </cell>
          <cell r="G336">
            <v>0</v>
          </cell>
          <cell r="H336">
            <v>22.863</v>
          </cell>
          <cell r="I336">
            <v>10.28</v>
          </cell>
          <cell r="J336">
            <v>10.6659316972861</v>
          </cell>
          <cell r="K336">
            <v>10.786005239181501</v>
          </cell>
          <cell r="L336">
            <v>10.893810650931201</v>
          </cell>
          <cell r="M336">
            <v>11.020568687416199</v>
          </cell>
          <cell r="N336">
            <v>11.171923093664301</v>
          </cell>
          <cell r="O336">
            <v>11.300189986669301</v>
          </cell>
          <cell r="P336">
            <v>11.4257440838458</v>
          </cell>
          <cell r="Q336">
            <v>11.546589629038399</v>
          </cell>
          <cell r="R336">
            <v>11.6673093213094</v>
          </cell>
          <cell r="S336">
            <v>11.785319333030699</v>
          </cell>
          <cell r="T336">
            <v>11.899791219831499</v>
          </cell>
          <cell r="U336">
            <v>12.010984795721001</v>
          </cell>
          <cell r="V336">
            <v>12.119597004026</v>
          </cell>
          <cell r="W336">
            <v>12.230317593636901</v>
          </cell>
          <cell r="X336">
            <v>12.342834285416201</v>
          </cell>
          <cell r="Y336">
            <v>12.4576174507043</v>
          </cell>
          <cell r="Z336">
            <v>12.5746953218645</v>
          </cell>
          <cell r="AA336">
            <v>12.694282314148801</v>
          </cell>
          <cell r="AB336">
            <v>12.8167197070124</v>
          </cell>
          <cell r="AC336">
            <v>12.9417724779401</v>
          </cell>
          <cell r="AD336">
            <v>13.069636974226301</v>
          </cell>
          <cell r="AE336">
            <v>13.200639054672401</v>
          </cell>
          <cell r="AF336">
            <v>13.33522206062</v>
          </cell>
          <cell r="AG336">
            <v>13.472093201700901</v>
          </cell>
          <cell r="AH336">
            <v>13.611716506294799</v>
          </cell>
          <cell r="AI336">
            <v>13.754252092169599</v>
          </cell>
          <cell r="AJ336">
            <v>13.899752860703201</v>
          </cell>
          <cell r="AK336">
            <v>14.047826864753199</v>
          </cell>
          <cell r="AL336">
            <v>14.1980121634556</v>
          </cell>
          <cell r="AM336">
            <v>14.3513211194288</v>
          </cell>
          <cell r="AN336">
            <v>14.507824174213701</v>
          </cell>
          <cell r="AO336">
            <v>14.6676582893713</v>
          </cell>
          <cell r="AP336">
            <v>14.830903565513999</v>
          </cell>
        </row>
        <row r="337">
          <cell r="C337" t="str">
            <v>Weaste</v>
          </cell>
          <cell r="D337" t="str">
            <v>Frederick Rd</v>
          </cell>
          <cell r="E337" t="str">
            <v>Kearsley 132 GSP</v>
          </cell>
          <cell r="F337">
            <v>20.5</v>
          </cell>
          <cell r="G337">
            <v>0</v>
          </cell>
          <cell r="H337">
            <v>20.5</v>
          </cell>
          <cell r="I337">
            <v>14</v>
          </cell>
          <cell r="J337">
            <v>14.0432416211464</v>
          </cell>
          <cell r="K337">
            <v>14.0920083745032</v>
          </cell>
          <cell r="L337">
            <v>14.1585528459154</v>
          </cell>
          <cell r="M337">
            <v>14.232015621196</v>
          </cell>
          <cell r="N337">
            <v>14.326671996108001</v>
          </cell>
          <cell r="O337">
            <v>14.3962258488987</v>
          </cell>
          <cell r="P337">
            <v>14.461196229536</v>
          </cell>
          <cell r="Q337">
            <v>14.5194256635721</v>
          </cell>
          <cell r="R337">
            <v>14.580300932096</v>
          </cell>
          <cell r="S337">
            <v>14.638500374335299</v>
          </cell>
          <cell r="T337">
            <v>14.692230681989299</v>
          </cell>
          <cell r="U337">
            <v>14.7427642015475</v>
          </cell>
          <cell r="V337">
            <v>14.7944086305261</v>
          </cell>
          <cell r="W337">
            <v>14.844006422920099</v>
          </cell>
          <cell r="X337">
            <v>14.893527420263201</v>
          </cell>
          <cell r="Y337">
            <v>14.961037672569899</v>
          </cell>
          <cell r="Z337">
            <v>15.0577649517242</v>
          </cell>
          <cell r="AA337">
            <v>15.1497768176141</v>
          </cell>
          <cell r="AB337">
            <v>15.239894042168</v>
          </cell>
          <cell r="AC337">
            <v>15.3261611168579</v>
          </cell>
          <cell r="AD337">
            <v>15.408284763351499</v>
          </cell>
          <cell r="AE337">
            <v>15.488087653570499</v>
          </cell>
          <cell r="AF337">
            <v>15.5671720981445</v>
          </cell>
          <cell r="AG337">
            <v>15.640846421549901</v>
          </cell>
          <cell r="AH337">
            <v>15.711305518385499</v>
          </cell>
          <cell r="AI337">
            <v>15.779160680319899</v>
          </cell>
          <cell r="AJ337">
            <v>15.8443729671922</v>
          </cell>
          <cell r="AK337">
            <v>15.9074699545997</v>
          </cell>
          <cell r="AL337">
            <v>15.970991133102</v>
          </cell>
          <cell r="AM337">
            <v>16.033215949337102</v>
          </cell>
          <cell r="AN337">
            <v>16.129493392924601</v>
          </cell>
          <cell r="AO337">
            <v>16.257555391528999</v>
          </cell>
          <cell r="AP337">
            <v>16.3883905070109</v>
          </cell>
        </row>
        <row r="338">
          <cell r="C338" t="str">
            <v>Werneth</v>
          </cell>
          <cell r="D338" t="str">
            <v>Greenhill</v>
          </cell>
          <cell r="E338" t="str">
            <v>Whitegate GSP</v>
          </cell>
          <cell r="F338">
            <v>22.863</v>
          </cell>
          <cell r="G338">
            <v>0</v>
          </cell>
          <cell r="H338">
            <v>22.863</v>
          </cell>
          <cell r="I338">
            <v>10.31</v>
          </cell>
          <cell r="J338">
            <v>10.3655924215886</v>
          </cell>
          <cell r="K338">
            <v>10.4304333862394</v>
          </cell>
          <cell r="L338">
            <v>10.5188887181307</v>
          </cell>
          <cell r="M338">
            <v>10.617336212916801</v>
          </cell>
          <cell r="N338">
            <v>10.734805285874</v>
          </cell>
          <cell r="O338">
            <v>10.841238838900599</v>
          </cell>
          <cell r="P338">
            <v>10.951512987704699</v>
          </cell>
          <cell r="Q338">
            <v>11.0638817964895</v>
          </cell>
          <cell r="R338">
            <v>11.1842773301656</v>
          </cell>
          <cell r="S338">
            <v>11.3289017040128</v>
          </cell>
          <cell r="T338">
            <v>11.4959807991905</v>
          </cell>
          <cell r="U338">
            <v>11.6760343124317</v>
          </cell>
          <cell r="V338">
            <v>11.8723701110611</v>
          </cell>
          <cell r="W338">
            <v>12.067912038964</v>
          </cell>
          <cell r="X338">
            <v>12.2621443539057</v>
          </cell>
          <cell r="Y338">
            <v>12.457328472499199</v>
          </cell>
          <cell r="Z338">
            <v>12.649321578296901</v>
          </cell>
          <cell r="AA338">
            <v>12.838706706450701</v>
          </cell>
          <cell r="AB338">
            <v>13.029131900567799</v>
          </cell>
          <cell r="AC338">
            <v>13.2172200707952</v>
          </cell>
          <cell r="AD338">
            <v>13.402977693986699</v>
          </cell>
          <cell r="AE338">
            <v>13.5875581084785</v>
          </cell>
          <cell r="AF338">
            <v>13.774840050820099</v>
          </cell>
          <cell r="AG338">
            <v>13.950798995378101</v>
          </cell>
          <cell r="AH338">
            <v>14.1206429826881</v>
          </cell>
          <cell r="AI338">
            <v>14.2851982650179</v>
          </cell>
          <cell r="AJ338">
            <v>14.4451390983217</v>
          </cell>
          <cell r="AK338">
            <v>14.6010169019583</v>
          </cell>
          <cell r="AL338">
            <v>14.7591098163191</v>
          </cell>
          <cell r="AM338">
            <v>14.915782179304999</v>
          </cell>
          <cell r="AN338">
            <v>15.0714365895436</v>
          </cell>
          <cell r="AO338">
            <v>15.226299327810301</v>
          </cell>
          <cell r="AP338">
            <v>15.381598137860999</v>
          </cell>
        </row>
        <row r="339">
          <cell r="C339" t="str">
            <v>Wesley Place Bacup</v>
          </cell>
          <cell r="D339" t="str">
            <v>Rossendale</v>
          </cell>
          <cell r="E339" t="str">
            <v>Padiham GSP</v>
          </cell>
          <cell r="F339">
            <v>22.863</v>
          </cell>
          <cell r="G339">
            <v>0.12</v>
          </cell>
          <cell r="H339">
            <v>22.983000000000001</v>
          </cell>
          <cell r="I339">
            <v>10.31</v>
          </cell>
          <cell r="J339">
            <v>10.457536928825499</v>
          </cell>
          <cell r="K339">
            <v>10.5279209926339</v>
          </cell>
          <cell r="L339">
            <v>10.621608793457799</v>
          </cell>
          <cell r="M339">
            <v>10.729733007415501</v>
          </cell>
          <cell r="N339">
            <v>10.8542389996521</v>
          </cell>
          <cell r="O339">
            <v>10.9779070713075</v>
          </cell>
          <cell r="P339">
            <v>11.109511898544699</v>
          </cell>
          <cell r="Q339">
            <v>11.248229705407001</v>
          </cell>
          <cell r="R339">
            <v>11.4014988064165</v>
          </cell>
          <cell r="S339">
            <v>11.569170314719701</v>
          </cell>
          <cell r="T339">
            <v>11.747093087416999</v>
          </cell>
          <cell r="U339">
            <v>11.941343675574201</v>
          </cell>
          <cell r="V339">
            <v>12.157713473347499</v>
          </cell>
          <cell r="W339">
            <v>12.370978306984901</v>
          </cell>
          <cell r="X339">
            <v>12.577416094989299</v>
          </cell>
          <cell r="Y339">
            <v>12.7791691785122</v>
          </cell>
          <cell r="Z339">
            <v>12.9692519887257</v>
          </cell>
          <cell r="AA339">
            <v>13.150558012758999</v>
          </cell>
          <cell r="AB339">
            <v>13.3283684298958</v>
          </cell>
          <cell r="AC339">
            <v>13.4988273669507</v>
          </cell>
          <cell r="AD339">
            <v>13.6600461850465</v>
          </cell>
          <cell r="AE339">
            <v>13.815554934967199</v>
          </cell>
          <cell r="AF339">
            <v>13.9694966365368</v>
          </cell>
          <cell r="AG339">
            <v>14.105610475765101</v>
          </cell>
          <cell r="AH339">
            <v>14.230138473437201</v>
          </cell>
          <cell r="AI339">
            <v>14.3443031019314</v>
          </cell>
          <cell r="AJ339">
            <v>14.449075831021</v>
          </cell>
          <cell r="AK339">
            <v>14.544125306637</v>
          </cell>
          <cell r="AL339">
            <v>14.6356320362614</v>
          </cell>
          <cell r="AM339">
            <v>14.7215943745919</v>
          </cell>
          <cell r="AN339">
            <v>14.802590598451101</v>
          </cell>
          <cell r="AO339">
            <v>14.879397964800701</v>
          </cell>
          <cell r="AP339">
            <v>14.953215532968001</v>
          </cell>
        </row>
        <row r="340">
          <cell r="C340" t="str">
            <v>West Didsbury</v>
          </cell>
          <cell r="D340" t="str">
            <v>West Didsbury</v>
          </cell>
          <cell r="E340" t="str">
            <v>South Manchester GSP</v>
          </cell>
          <cell r="F340">
            <v>20.5</v>
          </cell>
          <cell r="G340">
            <v>2.0160000000000001E-2</v>
          </cell>
          <cell r="H340">
            <v>20.520160000000001</v>
          </cell>
          <cell r="I340">
            <v>12.26</v>
          </cell>
          <cell r="J340">
            <v>14.5816616920099</v>
          </cell>
          <cell r="K340">
            <v>14.9483676933081</v>
          </cell>
          <cell r="L340">
            <v>15.127823171205501</v>
          </cell>
          <cell r="M340">
            <v>15.338877656299299</v>
          </cell>
          <cell r="N340">
            <v>15.565309119640199</v>
          </cell>
          <cell r="O340">
            <v>15.7844962224603</v>
          </cell>
          <cell r="P340">
            <v>16.014507125274999</v>
          </cell>
          <cell r="Q340">
            <v>16.2530367100461</v>
          </cell>
          <cell r="R340">
            <v>16.509317387301401</v>
          </cell>
          <cell r="S340">
            <v>16.7774751557771</v>
          </cell>
          <cell r="T340">
            <v>17.050397297577</v>
          </cell>
          <cell r="U340">
            <v>17.3388321665688</v>
          </cell>
          <cell r="V340">
            <v>17.654671486495399</v>
          </cell>
          <cell r="W340">
            <v>17.9975009196081</v>
          </cell>
          <cell r="X340">
            <v>18.335194317334398</v>
          </cell>
          <cell r="Y340">
            <v>18.661731763818899</v>
          </cell>
          <cell r="Z340">
            <v>18.970477725647701</v>
          </cell>
          <cell r="AA340">
            <v>19.2634600240435</v>
          </cell>
          <cell r="AB340">
            <v>19.5501381290238</v>
          </cell>
          <cell r="AC340">
            <v>19.823198723930801</v>
          </cell>
          <cell r="AD340">
            <v>20.080223196035099</v>
          </cell>
          <cell r="AE340">
            <v>20.327102292375699</v>
          </cell>
          <cell r="AF340">
            <v>20.567458448605901</v>
          </cell>
          <cell r="AG340">
            <v>20.781707901394402</v>
          </cell>
          <cell r="AH340">
            <v>20.979412037629299</v>
          </cell>
          <cell r="AI340">
            <v>21.1620550117213</v>
          </cell>
          <cell r="AJ340">
            <v>21.3314864506163</v>
          </cell>
          <cell r="AK340">
            <v>21.486677060024601</v>
          </cell>
          <cell r="AL340">
            <v>21.6335393304524</v>
          </cell>
          <cell r="AM340">
            <v>21.7721613675117</v>
          </cell>
          <cell r="AN340">
            <v>21.903098886559899</v>
          </cell>
          <cell r="AO340">
            <v>22.026668615103802</v>
          </cell>
          <cell r="AP340">
            <v>22.145435340865099</v>
          </cell>
        </row>
        <row r="341">
          <cell r="C341" t="str">
            <v>Westgate</v>
          </cell>
          <cell r="D341" t="str">
            <v>Lancaster</v>
          </cell>
          <cell r="E341" t="str">
            <v>Heysham GSP</v>
          </cell>
          <cell r="F341">
            <v>17.5</v>
          </cell>
          <cell r="G341">
            <v>0.66359999999999997</v>
          </cell>
          <cell r="H341">
            <v>18.163599999999999</v>
          </cell>
          <cell r="I341">
            <v>16.170000000000002</v>
          </cell>
          <cell r="J341">
            <v>16.421630452176501</v>
          </cell>
          <cell r="K341">
            <v>16.517249406119699</v>
          </cell>
          <cell r="L341">
            <v>16.631770677528301</v>
          </cell>
          <cell r="M341">
            <v>16.773731963394201</v>
          </cell>
          <cell r="N341">
            <v>16.933216924679002</v>
          </cell>
          <cell r="O341">
            <v>17.0925306694356</v>
          </cell>
          <cell r="P341">
            <v>17.2700498441897</v>
          </cell>
          <cell r="Q341">
            <v>17.457148321779901</v>
          </cell>
          <cell r="R341">
            <v>17.6751187640909</v>
          </cell>
          <cell r="S341">
            <v>17.911674700477601</v>
          </cell>
          <cell r="T341">
            <v>18.163449269514601</v>
          </cell>
          <cell r="U341">
            <v>18.436899119435001</v>
          </cell>
          <cell r="V341">
            <v>18.742132274124501</v>
          </cell>
          <cell r="W341">
            <v>19.0444127620225</v>
          </cell>
          <cell r="X341">
            <v>19.3386142951408</v>
          </cell>
          <cell r="Y341">
            <v>19.624016874860502</v>
          </cell>
          <cell r="Z341">
            <v>19.893014078366502</v>
          </cell>
          <cell r="AA341">
            <v>20.1525987729033</v>
          </cell>
          <cell r="AB341">
            <v>20.4118910801125</v>
          </cell>
          <cell r="AC341">
            <v>20.662942118952</v>
          </cell>
          <cell r="AD341">
            <v>20.9036600798092</v>
          </cell>
          <cell r="AE341">
            <v>21.138014355018399</v>
          </cell>
          <cell r="AF341">
            <v>21.3701715564926</v>
          </cell>
          <cell r="AG341">
            <v>21.5781871166492</v>
          </cell>
          <cell r="AH341">
            <v>21.7709930742243</v>
          </cell>
          <cell r="AI341">
            <v>21.950310422527401</v>
          </cell>
          <cell r="AJ341">
            <v>22.117881763327901</v>
          </cell>
          <cell r="AK341">
            <v>22.272128135261401</v>
          </cell>
          <cell r="AL341">
            <v>22.419221564271901</v>
          </cell>
          <cell r="AM341">
            <v>22.558768263013899</v>
          </cell>
          <cell r="AN341">
            <v>22.691459757478501</v>
          </cell>
          <cell r="AO341">
            <v>22.818268111250902</v>
          </cell>
          <cell r="AP341">
            <v>22.940994383393502</v>
          </cell>
        </row>
        <row r="342">
          <cell r="C342" t="str">
            <v>Westhoughton</v>
          </cell>
          <cell r="D342" t="str">
            <v>Westhoughton</v>
          </cell>
          <cell r="E342" t="str">
            <v>Kearsley 132 GSP</v>
          </cell>
          <cell r="F342">
            <v>22.863</v>
          </cell>
          <cell r="G342">
            <v>0</v>
          </cell>
          <cell r="H342">
            <v>22.863</v>
          </cell>
          <cell r="I342">
            <v>18.739999999999998</v>
          </cell>
          <cell r="J342">
            <v>19.308014231694699</v>
          </cell>
          <cell r="K342">
            <v>19.4515148367027</v>
          </cell>
          <cell r="L342">
            <v>19.5940910405435</v>
          </cell>
          <cell r="M342">
            <v>19.774810173585301</v>
          </cell>
          <cell r="N342">
            <v>19.986765703688398</v>
          </cell>
          <cell r="O342">
            <v>20.187819677797201</v>
          </cell>
          <cell r="P342">
            <v>20.401488958209001</v>
          </cell>
          <cell r="Q342">
            <v>20.620262402733498</v>
          </cell>
          <cell r="R342">
            <v>20.863153872289601</v>
          </cell>
          <cell r="S342">
            <v>21.124139073416099</v>
          </cell>
          <cell r="T342">
            <v>21.395878404983101</v>
          </cell>
          <cell r="U342">
            <v>21.693275974612199</v>
          </cell>
          <cell r="V342">
            <v>22.019997243622999</v>
          </cell>
          <cell r="W342">
            <v>22.347940400614799</v>
          </cell>
          <cell r="X342">
            <v>22.671819565848899</v>
          </cell>
          <cell r="Y342">
            <v>22.985765220422898</v>
          </cell>
          <cell r="Z342">
            <v>23.2830914347117</v>
          </cell>
          <cell r="AA342">
            <v>23.561702983842199</v>
          </cell>
          <cell r="AB342">
            <v>23.833726664829801</v>
          </cell>
          <cell r="AC342">
            <v>24.0889413970223</v>
          </cell>
          <cell r="AD342">
            <v>24.325259287220899</v>
          </cell>
          <cell r="AE342">
            <v>24.550464996417301</v>
          </cell>
          <cell r="AF342">
            <v>24.766384234464201</v>
          </cell>
          <cell r="AG342">
            <v>24.946280445496999</v>
          </cell>
          <cell r="AH342">
            <v>25.102351294374301</v>
          </cell>
          <cell r="AI342">
            <v>25.236207848461699</v>
          </cell>
          <cell r="AJ342">
            <v>25.349676500662699</v>
          </cell>
          <cell r="AK342">
            <v>25.4481792658766</v>
          </cell>
          <cell r="AL342">
            <v>25.554796999772499</v>
          </cell>
          <cell r="AM342">
            <v>25.649703265107402</v>
          </cell>
          <cell r="AN342">
            <v>25.733755280693501</v>
          </cell>
          <cell r="AO342">
            <v>25.807120379669499</v>
          </cell>
          <cell r="AP342">
            <v>25.872949750841698</v>
          </cell>
        </row>
        <row r="343">
          <cell r="C343" t="str">
            <v>Westlinton</v>
          </cell>
          <cell r="D343" t="str">
            <v>Carlisle</v>
          </cell>
          <cell r="E343" t="str">
            <v>Harker ENWL SGTs 1 2 3A 4 / Hutton GSP GROUP</v>
          </cell>
          <cell r="F343">
            <v>15</v>
          </cell>
          <cell r="G343">
            <v>1.0990200000000001</v>
          </cell>
          <cell r="H343">
            <v>16.099019999999999</v>
          </cell>
          <cell r="I343">
            <v>4.34</v>
          </cell>
          <cell r="J343">
            <v>4.4759714576703198</v>
          </cell>
          <cell r="K343">
            <v>4.5248245378696996</v>
          </cell>
          <cell r="L343">
            <v>4.5710341218945603</v>
          </cell>
          <cell r="M343">
            <v>4.6219320409099804</v>
          </cell>
          <cell r="N343">
            <v>4.6838376132219697</v>
          </cell>
          <cell r="O343">
            <v>4.7324672794782199</v>
          </cell>
          <cell r="P343">
            <v>4.7788695608726304</v>
          </cell>
          <cell r="Q343">
            <v>4.82148206406867</v>
          </cell>
          <cell r="R343">
            <v>4.8846757879449099</v>
          </cell>
          <cell r="S343">
            <v>4.96636614449055</v>
          </cell>
          <cell r="T343">
            <v>5.0477054934411703</v>
          </cell>
          <cell r="U343">
            <v>5.1326684503373396</v>
          </cell>
          <cell r="V343">
            <v>5.2191699735435702</v>
          </cell>
          <cell r="W343">
            <v>5.3055829901824199</v>
          </cell>
          <cell r="X343">
            <v>5.3907542573086404</v>
          </cell>
          <cell r="Y343">
            <v>5.4729328301862799</v>
          </cell>
          <cell r="Z343">
            <v>5.55111243938725</v>
          </cell>
          <cell r="AA343">
            <v>5.6251844209440103</v>
          </cell>
          <cell r="AB343">
            <v>5.6972666605988103</v>
          </cell>
          <cell r="AC343">
            <v>5.7658672176030699</v>
          </cell>
          <cell r="AD343">
            <v>5.8309498341757502</v>
          </cell>
          <cell r="AE343">
            <v>5.8936518282488501</v>
          </cell>
          <cell r="AF343">
            <v>5.9546905897824303</v>
          </cell>
          <cell r="AG343">
            <v>6.0111300881330099</v>
          </cell>
          <cell r="AH343">
            <v>6.0738902473633898</v>
          </cell>
          <cell r="AI343">
            <v>6.1576286401599303</v>
          </cell>
          <cell r="AJ343">
            <v>6.2391011921637398</v>
          </cell>
          <cell r="AK343">
            <v>6.3177932367421601</v>
          </cell>
          <cell r="AL343">
            <v>6.3950154803972898</v>
          </cell>
          <cell r="AM343">
            <v>6.4714761449387499</v>
          </cell>
          <cell r="AN343">
            <v>6.5472642762731903</v>
          </cell>
          <cell r="AO343">
            <v>6.6222573595692298</v>
          </cell>
          <cell r="AP343">
            <v>6.6968649649940302</v>
          </cell>
        </row>
        <row r="344">
          <cell r="C344" t="str">
            <v>Whalley</v>
          </cell>
          <cell r="D344" t="str">
            <v>Padiham</v>
          </cell>
          <cell r="E344" t="str">
            <v>Padiham GSP</v>
          </cell>
          <cell r="F344">
            <v>22.863</v>
          </cell>
          <cell r="G344">
            <v>3.8399999999999997E-2</v>
          </cell>
          <cell r="H344">
            <v>22.901399999999999</v>
          </cell>
          <cell r="I344">
            <v>12.45</v>
          </cell>
          <cell r="J344">
            <v>13.181378371581101</v>
          </cell>
          <cell r="K344">
            <v>13.300375918107401</v>
          </cell>
          <cell r="L344">
            <v>13.380292866400501</v>
          </cell>
          <cell r="M344">
            <v>13.481161307819701</v>
          </cell>
          <cell r="N344">
            <v>13.5976512558214</v>
          </cell>
          <cell r="O344">
            <v>13.710089313781401</v>
          </cell>
          <cell r="P344">
            <v>13.8314380045801</v>
          </cell>
          <cell r="Q344">
            <v>13.9576438341964</v>
          </cell>
          <cell r="R344">
            <v>14.1000069120148</v>
          </cell>
          <cell r="S344">
            <v>14.257544048876399</v>
          </cell>
          <cell r="T344">
            <v>14.424477950596801</v>
          </cell>
          <cell r="U344">
            <v>14.6143719143406</v>
          </cell>
          <cell r="V344">
            <v>14.8283409149831</v>
          </cell>
          <cell r="W344">
            <v>15.0345271020244</v>
          </cell>
          <cell r="X344">
            <v>15.2320620785442</v>
          </cell>
          <cell r="Y344">
            <v>15.4195559773814</v>
          </cell>
          <cell r="Z344">
            <v>15.593922637084599</v>
          </cell>
          <cell r="AA344">
            <v>15.7562680418563</v>
          </cell>
          <cell r="AB344">
            <v>15.915185570998601</v>
          </cell>
          <cell r="AC344">
            <v>16.065549188992001</v>
          </cell>
          <cell r="AD344">
            <v>16.203142733647301</v>
          </cell>
          <cell r="AE344">
            <v>16.332484650428899</v>
          </cell>
          <cell r="AF344">
            <v>16.459004545015599</v>
          </cell>
          <cell r="AG344">
            <v>16.565482027048802</v>
          </cell>
          <cell r="AH344">
            <v>16.6591903291771</v>
          </cell>
          <cell r="AI344">
            <v>16.741777391458701</v>
          </cell>
          <cell r="AJ344">
            <v>16.812341439432899</v>
          </cell>
          <cell r="AK344">
            <v>16.8730158845255</v>
          </cell>
          <cell r="AL344">
            <v>16.934375694278899</v>
          </cell>
          <cell r="AM344">
            <v>16.989861662467099</v>
          </cell>
          <cell r="AN344">
            <v>17.039912304822298</v>
          </cell>
          <cell r="AO344">
            <v>17.0856197931986</v>
          </cell>
          <cell r="AP344">
            <v>17.128816774142599</v>
          </cell>
        </row>
        <row r="345">
          <cell r="C345" t="str">
            <v>Whalley Range</v>
          </cell>
          <cell r="D345" t="str">
            <v>West Didsbury</v>
          </cell>
          <cell r="E345" t="str">
            <v>South Manchester GSP</v>
          </cell>
          <cell r="F345">
            <v>22.863</v>
          </cell>
          <cell r="G345">
            <v>0</v>
          </cell>
          <cell r="H345">
            <v>22.863</v>
          </cell>
          <cell r="I345">
            <v>19.420000000000002</v>
          </cell>
          <cell r="J345">
            <v>19.710865961757001</v>
          </cell>
          <cell r="K345">
            <v>19.938996670398701</v>
          </cell>
          <cell r="L345">
            <v>20.219874724309001</v>
          </cell>
          <cell r="M345">
            <v>20.548775173318699</v>
          </cell>
          <cell r="N345">
            <v>20.912042594770501</v>
          </cell>
          <cell r="O345">
            <v>21.259393196287402</v>
          </cell>
          <cell r="P345">
            <v>21.620595685421701</v>
          </cell>
          <cell r="Q345">
            <v>21.992106735165599</v>
          </cell>
          <cell r="R345">
            <v>22.388950397663098</v>
          </cell>
          <cell r="S345">
            <v>22.803742889828399</v>
          </cell>
          <cell r="T345">
            <v>23.227896035984401</v>
          </cell>
          <cell r="U345">
            <v>23.676242949962401</v>
          </cell>
          <cell r="V345">
            <v>24.163309758953901</v>
          </cell>
          <cell r="W345">
            <v>24.647117970850001</v>
          </cell>
          <cell r="X345">
            <v>25.1271558122633</v>
          </cell>
          <cell r="Y345">
            <v>25.593675490008302</v>
          </cell>
          <cell r="Z345">
            <v>26.036761416912899</v>
          </cell>
          <cell r="AA345">
            <v>26.458478952115499</v>
          </cell>
          <cell r="AB345">
            <v>26.871762940022901</v>
          </cell>
          <cell r="AC345">
            <v>27.265936491943702</v>
          </cell>
          <cell r="AD345">
            <v>27.6386366882234</v>
          </cell>
          <cell r="AE345">
            <v>27.9981159306856</v>
          </cell>
          <cell r="AF345">
            <v>28.3480741922906</v>
          </cell>
          <cell r="AG345">
            <v>28.659165351195298</v>
          </cell>
          <cell r="AH345">
            <v>28.9453712272757</v>
          </cell>
          <cell r="AI345">
            <v>29.208903127292501</v>
          </cell>
          <cell r="AJ345">
            <v>29.452621035869001</v>
          </cell>
          <cell r="AK345">
            <v>29.677303033462</v>
          </cell>
          <cell r="AL345">
            <v>29.896950950879202</v>
          </cell>
          <cell r="AM345">
            <v>30.1048820274418</v>
          </cell>
          <cell r="AN345">
            <v>30.3021520015227</v>
          </cell>
          <cell r="AO345">
            <v>30.489284277423501</v>
          </cell>
          <cell r="AP345">
            <v>30.6698524304907</v>
          </cell>
        </row>
        <row r="346">
          <cell r="C346" t="str">
            <v>Whasset</v>
          </cell>
          <cell r="D346" t="str">
            <v>Kendal (Parkside Rd)</v>
          </cell>
          <cell r="E346" t="str">
            <v>Harker ENWL SGTs 1 2 3A 4 / Hutton GSP GROUP</v>
          </cell>
          <cell r="F346">
            <v>16</v>
          </cell>
          <cell r="G346">
            <v>3.5999999999999997E-2</v>
          </cell>
          <cell r="H346">
            <v>16.036000000000001</v>
          </cell>
          <cell r="I346">
            <v>13.57</v>
          </cell>
          <cell r="J346">
            <v>13.6110171858529</v>
          </cell>
          <cell r="K346">
            <v>13.656744507534899</v>
          </cell>
          <cell r="L346">
            <v>13.716665049786601</v>
          </cell>
          <cell r="M346">
            <v>13.7831820573057</v>
          </cell>
          <cell r="N346">
            <v>13.8692138891575</v>
          </cell>
          <cell r="O346">
            <v>13.929449577592401</v>
          </cell>
          <cell r="P346">
            <v>13.9849975538935</v>
          </cell>
          <cell r="Q346">
            <v>14.0322041142378</v>
          </cell>
          <cell r="R346">
            <v>14.0765601635555</v>
          </cell>
          <cell r="S346">
            <v>14.128833617008199</v>
          </cell>
          <cell r="T346">
            <v>14.1743370126127</v>
          </cell>
          <cell r="U346">
            <v>14.2064444253636</v>
          </cell>
          <cell r="V346">
            <v>14.246561763756601</v>
          </cell>
          <cell r="W346">
            <v>14.349601700809201</v>
          </cell>
          <cell r="X346">
            <v>14.472777842698999</v>
          </cell>
          <cell r="Y346">
            <v>14.592248485419301</v>
          </cell>
          <cell r="Z346">
            <v>14.7061597608116</v>
          </cell>
          <cell r="AA346">
            <v>14.8148671183011</v>
          </cell>
          <cell r="AB346">
            <v>14.921500222419001</v>
          </cell>
          <cell r="AC346">
            <v>15.023741104193601</v>
          </cell>
          <cell r="AD346">
            <v>15.1204652290985</v>
          </cell>
          <cell r="AE346">
            <v>15.214362442549501</v>
          </cell>
          <cell r="AF346">
            <v>15.3071152573022</v>
          </cell>
          <cell r="AG346">
            <v>15.3914517718251</v>
          </cell>
          <cell r="AH346">
            <v>15.4708805399749</v>
          </cell>
          <cell r="AI346">
            <v>15.546040949544601</v>
          </cell>
          <cell r="AJ346">
            <v>15.616959339337701</v>
          </cell>
          <cell r="AK346">
            <v>15.682896955524701</v>
          </cell>
          <cell r="AL346">
            <v>15.744858023632499</v>
          </cell>
          <cell r="AM346">
            <v>15.804573328992699</v>
          </cell>
          <cell r="AN346">
            <v>15.862249572798</v>
          </cell>
          <cell r="AO346">
            <v>15.918088118069299</v>
          </cell>
          <cell r="AP346">
            <v>15.972876819831599</v>
          </cell>
        </row>
        <row r="347">
          <cell r="C347" t="str">
            <v>Whinfell</v>
          </cell>
          <cell r="D347" t="str">
            <v>Penrith &amp; Shap</v>
          </cell>
          <cell r="E347" t="str">
            <v>Harker ENWL SGTs 1 2 3A 4 / Hutton GSP GROUP</v>
          </cell>
          <cell r="F347">
            <v>4</v>
          </cell>
          <cell r="G347">
            <v>0</v>
          </cell>
          <cell r="H347">
            <v>4</v>
          </cell>
          <cell r="I347">
            <v>2.57</v>
          </cell>
          <cell r="J347">
            <v>2.56919816711883</v>
          </cell>
          <cell r="K347">
            <v>2.5684308916346099</v>
          </cell>
          <cell r="L347">
            <v>2.5676982044305401</v>
          </cell>
          <cell r="M347">
            <v>2.5670001350319498</v>
          </cell>
          <cell r="N347">
            <v>2.5663367116004601</v>
          </cell>
          <cell r="O347">
            <v>2.56570796092829</v>
          </cell>
          <cell r="P347">
            <v>2.5651139084329202</v>
          </cell>
          <cell r="Q347">
            <v>2.5645545781519901</v>
          </cell>
          <cell r="R347">
            <v>2.56402999273842</v>
          </cell>
          <cell r="S347">
            <v>2.56354017345588</v>
          </cell>
          <cell r="T347">
            <v>2.5630851401744899</v>
          </cell>
          <cell r="U347">
            <v>2.5626649113668001</v>
          </cell>
          <cell r="V347">
            <v>2.56227950410406</v>
          </cell>
          <cell r="W347">
            <v>2.5619289340527498</v>
          </cell>
          <cell r="X347">
            <v>2.5616132154714002</v>
          </cell>
          <cell r="Y347">
            <v>2.5613323612077301</v>
          </cell>
          <cell r="Z347">
            <v>2.5610863826960002</v>
          </cell>
          <cell r="AA347">
            <v>2.5608752899547</v>
          </cell>
          <cell r="AB347">
            <v>2.5606990915845098</v>
          </cell>
          <cell r="AC347">
            <v>2.5605577947665799</v>
          </cell>
          <cell r="AD347">
            <v>2.5604514052609901</v>
          </cell>
          <cell r="AE347">
            <v>2.56037992740566</v>
          </cell>
          <cell r="AF347">
            <v>2.5603433641154201</v>
          </cell>
          <cell r="AG347">
            <v>2.56034171688143</v>
          </cell>
          <cell r="AH347">
            <v>2.5603749857708702</v>
          </cell>
          <cell r="AI347">
            <v>2.5604431694269301</v>
          </cell>
          <cell r="AJ347">
            <v>2.5605462650690902</v>
          </cell>
          <cell r="AK347">
            <v>2.5606842684936799</v>
          </cell>
          <cell r="AL347">
            <v>2.5608571740747199</v>
          </cell>
          <cell r="AM347">
            <v>2.56106497476513</v>
          </cell>
          <cell r="AN347">
            <v>2.5613076620980699</v>
          </cell>
          <cell r="AO347">
            <v>2.56158522618875</v>
          </cell>
          <cell r="AP347">
            <v>2.5618976557363902</v>
          </cell>
        </row>
        <row r="348">
          <cell r="C348" t="str">
            <v>Whittle Le Woods</v>
          </cell>
          <cell r="D348" t="str">
            <v>Leyland</v>
          </cell>
          <cell r="E348" t="str">
            <v>Penwortham West GSP / Stanah GSP GROUP</v>
          </cell>
          <cell r="F348">
            <v>17.5</v>
          </cell>
          <cell r="G348">
            <v>0</v>
          </cell>
          <cell r="H348">
            <v>17.5</v>
          </cell>
          <cell r="I348">
            <v>11.61</v>
          </cell>
          <cell r="J348">
            <v>12.352291906925601</v>
          </cell>
          <cell r="K348">
            <v>12.4907321197482</v>
          </cell>
          <cell r="L348">
            <v>12.600753016778199</v>
          </cell>
          <cell r="M348">
            <v>12.7409177058437</v>
          </cell>
          <cell r="N348">
            <v>12.903098457980599</v>
          </cell>
          <cell r="O348">
            <v>13.065776847286701</v>
          </cell>
          <cell r="P348">
            <v>13.242374210702501</v>
          </cell>
          <cell r="Q348">
            <v>13.4279755409973</v>
          </cell>
          <cell r="R348">
            <v>13.6389874783055</v>
          </cell>
          <cell r="S348">
            <v>13.869317211157499</v>
          </cell>
          <cell r="T348">
            <v>14.114796127604199</v>
          </cell>
          <cell r="U348">
            <v>14.389560100792</v>
          </cell>
          <cell r="V348">
            <v>14.700313846888299</v>
          </cell>
          <cell r="W348">
            <v>15.032764777860701</v>
          </cell>
          <cell r="X348">
            <v>15.3519540732048</v>
          </cell>
          <cell r="Y348">
            <v>15.6562853935357</v>
          </cell>
          <cell r="Z348">
            <v>15.938641108930099</v>
          </cell>
          <cell r="AA348">
            <v>16.200485640656101</v>
          </cell>
          <cell r="AB348">
            <v>16.454113865572399</v>
          </cell>
          <cell r="AC348">
            <v>16.689000957901701</v>
          </cell>
          <cell r="AD348">
            <v>16.905715779524801</v>
          </cell>
          <cell r="AE348">
            <v>17.112258851498598</v>
          </cell>
          <cell r="AF348">
            <v>17.316357082137898</v>
          </cell>
          <cell r="AG348">
            <v>17.497063654831798</v>
          </cell>
          <cell r="AH348">
            <v>17.663134348597801</v>
          </cell>
          <cell r="AI348">
            <v>17.817071470901698</v>
          </cell>
          <cell r="AJ348">
            <v>17.959547585967702</v>
          </cell>
          <cell r="AK348">
            <v>18.089898676448101</v>
          </cell>
          <cell r="AL348">
            <v>18.216383438123501</v>
          </cell>
          <cell r="AM348">
            <v>18.336204185438</v>
          </cell>
          <cell r="AN348">
            <v>18.450083891070999</v>
          </cell>
          <cell r="AO348">
            <v>18.560287155231102</v>
          </cell>
          <cell r="AP348">
            <v>18.667640706516899</v>
          </cell>
        </row>
        <row r="349">
          <cell r="C349" t="str">
            <v>Whitworth</v>
          </cell>
          <cell r="D349" t="str">
            <v>Rochdale Central</v>
          </cell>
          <cell r="E349" t="str">
            <v>Rochdale SGTs 2 3 4</v>
          </cell>
          <cell r="F349">
            <v>8</v>
          </cell>
          <cell r="G349">
            <v>0</v>
          </cell>
          <cell r="H349">
            <v>8</v>
          </cell>
          <cell r="I349">
            <v>3.62</v>
          </cell>
          <cell r="J349">
            <v>3.6329107489489498</v>
          </cell>
          <cell r="K349">
            <v>3.6496547468909002</v>
          </cell>
          <cell r="L349">
            <v>3.6758052363778</v>
          </cell>
          <cell r="M349">
            <v>3.7063011035006501</v>
          </cell>
          <cell r="N349">
            <v>3.7437108594777899</v>
          </cell>
          <cell r="O349">
            <v>3.7773460723282102</v>
          </cell>
          <cell r="P349">
            <v>3.8123668149946601</v>
          </cell>
          <cell r="Q349">
            <v>3.8488731162799499</v>
          </cell>
          <cell r="R349">
            <v>3.8867442547597801</v>
          </cell>
          <cell r="S349">
            <v>3.9270944360866902</v>
          </cell>
          <cell r="T349">
            <v>3.96854890184636</v>
          </cell>
          <cell r="U349">
            <v>4.01215437815946</v>
          </cell>
          <cell r="V349">
            <v>4.0605342845549997</v>
          </cell>
          <cell r="W349">
            <v>4.1042444191017502</v>
          </cell>
          <cell r="X349">
            <v>4.14801597643556</v>
          </cell>
          <cell r="Y349">
            <v>4.1922950170793003</v>
          </cell>
          <cell r="Z349">
            <v>4.2353562774087301</v>
          </cell>
          <cell r="AA349">
            <v>4.27740395529902</v>
          </cell>
          <cell r="AB349">
            <v>4.31978120383266</v>
          </cell>
          <cell r="AC349">
            <v>4.36131438484529</v>
          </cell>
          <cell r="AD349">
            <v>4.4043571808232498</v>
          </cell>
          <cell r="AE349">
            <v>4.4543044807760497</v>
          </cell>
          <cell r="AF349">
            <v>4.5040796871845599</v>
          </cell>
          <cell r="AG349">
            <v>4.5490688701617596</v>
          </cell>
          <cell r="AH349">
            <v>4.59123041905994</v>
          </cell>
          <cell r="AI349">
            <v>4.63070469011081</v>
          </cell>
          <cell r="AJ349">
            <v>4.6681053847185803</v>
          </cell>
          <cell r="AK349">
            <v>4.7024930066573898</v>
          </cell>
          <cell r="AL349">
            <v>4.73418124299518</v>
          </cell>
          <cell r="AM349">
            <v>4.7646205716527996</v>
          </cell>
          <cell r="AN349">
            <v>4.7939664915261799</v>
          </cell>
          <cell r="AO349">
            <v>4.82210756021514</v>
          </cell>
          <cell r="AP349">
            <v>4.8496664684735702</v>
          </cell>
        </row>
        <row r="350">
          <cell r="C350" t="str">
            <v>Wigton</v>
          </cell>
          <cell r="D350" t="str">
            <v>Carlisle</v>
          </cell>
          <cell r="E350" t="str">
            <v>Harker ENWL SGTs 1 2 3A 4 / Hutton GSP GROUP</v>
          </cell>
          <cell r="F350">
            <v>22.863</v>
          </cell>
          <cell r="G350">
            <v>2.1566399999999999</v>
          </cell>
          <cell r="H350">
            <v>25.019639999999999</v>
          </cell>
          <cell r="I350">
            <v>20.7</v>
          </cell>
          <cell r="J350">
            <v>21.0879846757664</v>
          </cell>
          <cell r="K350">
            <v>21.2219713240098</v>
          </cell>
          <cell r="L350">
            <v>21.3502345268071</v>
          </cell>
          <cell r="M350">
            <v>21.498006133002299</v>
          </cell>
          <cell r="N350">
            <v>21.679882229234</v>
          </cell>
          <cell r="O350">
            <v>21.836815812563199</v>
          </cell>
          <cell r="P350">
            <v>21.995452753360901</v>
          </cell>
          <cell r="Q350">
            <v>22.149341942806799</v>
          </cell>
          <cell r="R350">
            <v>22.313544811147899</v>
          </cell>
          <cell r="S350">
            <v>22.475896851763501</v>
          </cell>
          <cell r="T350">
            <v>22.6401352695772</v>
          </cell>
          <cell r="U350">
            <v>22.815656576234598</v>
          </cell>
          <cell r="V350">
            <v>22.9956482447643</v>
          </cell>
          <cell r="W350">
            <v>23.178255597299302</v>
          </cell>
          <cell r="X350">
            <v>23.355878812753001</v>
          </cell>
          <cell r="Y350">
            <v>23.5307688704934</v>
          </cell>
          <cell r="Z350">
            <v>23.702842323594702</v>
          </cell>
          <cell r="AA350">
            <v>23.871689782145999</v>
          </cell>
          <cell r="AB350">
            <v>24.041479552060199</v>
          </cell>
          <cell r="AC350">
            <v>24.2183147239299</v>
          </cell>
          <cell r="AD350">
            <v>24.396917120138699</v>
          </cell>
          <cell r="AE350">
            <v>24.574031121910402</v>
          </cell>
          <cell r="AF350">
            <v>24.752663642898799</v>
          </cell>
          <cell r="AG350">
            <v>24.9254158150456</v>
          </cell>
          <cell r="AH350">
            <v>25.094817436786499</v>
          </cell>
          <cell r="AI350">
            <v>25.262128192710399</v>
          </cell>
          <cell r="AJ350">
            <v>25.426029137178801</v>
          </cell>
          <cell r="AK350">
            <v>25.58606630285</v>
          </cell>
          <cell r="AL350">
            <v>25.742275581197902</v>
          </cell>
          <cell r="AM350">
            <v>25.899741884905598</v>
          </cell>
          <cell r="AN350">
            <v>26.058909457603001</v>
          </cell>
          <cell r="AO350">
            <v>26.220980760469601</v>
          </cell>
          <cell r="AP350">
            <v>26.385757575369301</v>
          </cell>
        </row>
        <row r="351">
          <cell r="C351" t="str">
            <v>Willow Hey</v>
          </cell>
          <cell r="D351" t="str">
            <v>Skelmersdale</v>
          </cell>
          <cell r="E351" t="str">
            <v>Washway Farm GSP / Kirkby GSP GROUP</v>
          </cell>
          <cell r="F351">
            <v>22.863</v>
          </cell>
          <cell r="G351">
            <v>0</v>
          </cell>
          <cell r="H351">
            <v>22.863</v>
          </cell>
          <cell r="I351">
            <v>11.99</v>
          </cell>
          <cell r="J351">
            <v>12.4996162627779</v>
          </cell>
          <cell r="K351">
            <v>12.5702818512121</v>
          </cell>
          <cell r="L351">
            <v>12.612331665454001</v>
          </cell>
          <cell r="M351">
            <v>12.6714208490166</v>
          </cell>
          <cell r="N351">
            <v>12.740606851713901</v>
          </cell>
          <cell r="O351">
            <v>12.8048877039139</v>
          </cell>
          <cell r="P351">
            <v>12.8757392769694</v>
          </cell>
          <cell r="Q351">
            <v>12.9485054945598</v>
          </cell>
          <cell r="R351">
            <v>13.0360980145515</v>
          </cell>
          <cell r="S351">
            <v>13.134182742547001</v>
          </cell>
          <cell r="T351">
            <v>13.2383402971974</v>
          </cell>
          <cell r="U351">
            <v>13.351628875167</v>
          </cell>
          <cell r="V351">
            <v>13.484548405890701</v>
          </cell>
          <cell r="W351">
            <v>13.6189922418615</v>
          </cell>
          <cell r="X351">
            <v>13.7466462113929</v>
          </cell>
          <cell r="Y351">
            <v>13.871632879113699</v>
          </cell>
          <cell r="Z351">
            <v>13.987719360757801</v>
          </cell>
          <cell r="AA351">
            <v>14.098535303667999</v>
          </cell>
          <cell r="AB351">
            <v>14.2081595435778</v>
          </cell>
          <cell r="AC351">
            <v>14.312024781456399</v>
          </cell>
          <cell r="AD351">
            <v>14.409723993197799</v>
          </cell>
          <cell r="AE351">
            <v>14.502525296702199</v>
          </cell>
          <cell r="AF351">
            <v>14.595663604783899</v>
          </cell>
          <cell r="AG351">
            <v>14.677691165631501</v>
          </cell>
          <cell r="AH351">
            <v>14.753086516492999</v>
          </cell>
          <cell r="AI351">
            <v>14.8228502955007</v>
          </cell>
          <cell r="AJ351">
            <v>14.887538789022299</v>
          </cell>
          <cell r="AK351">
            <v>14.944080644959801</v>
          </cell>
          <cell r="AL351">
            <v>14.989951529528399</v>
          </cell>
          <cell r="AM351">
            <v>15.0322233828651</v>
          </cell>
          <cell r="AN351">
            <v>15.071256475878799</v>
          </cell>
          <cell r="AO351">
            <v>15.107568446990401</v>
          </cell>
          <cell r="AP351">
            <v>15.141991492082999</v>
          </cell>
        </row>
        <row r="352">
          <cell r="C352" t="str">
            <v>Willowbank</v>
          </cell>
          <cell r="D352" t="str">
            <v>Greenhill</v>
          </cell>
          <cell r="E352" t="str">
            <v>Whitegate GSP</v>
          </cell>
          <cell r="F352">
            <v>17.5</v>
          </cell>
          <cell r="G352">
            <v>0</v>
          </cell>
          <cell r="H352">
            <v>17.5</v>
          </cell>
          <cell r="I352">
            <v>14.83</v>
          </cell>
          <cell r="J352">
            <v>16.014781046864599</v>
          </cell>
          <cell r="K352">
            <v>16.227577145035401</v>
          </cell>
          <cell r="L352">
            <v>16.361309926061701</v>
          </cell>
          <cell r="M352">
            <v>16.516737718445899</v>
          </cell>
          <cell r="N352">
            <v>16.701500785129699</v>
          </cell>
          <cell r="O352">
            <v>16.870685753562999</v>
          </cell>
          <cell r="P352">
            <v>17.045512113544699</v>
          </cell>
          <cell r="Q352">
            <v>17.223238765469102</v>
          </cell>
          <cell r="R352">
            <v>17.415607160202399</v>
          </cell>
          <cell r="S352">
            <v>17.617565408895</v>
          </cell>
          <cell r="T352">
            <v>17.8255445753529</v>
          </cell>
          <cell r="U352">
            <v>18.043730208064101</v>
          </cell>
          <cell r="V352">
            <v>18.277723704333098</v>
          </cell>
          <cell r="W352">
            <v>18.510646851748199</v>
          </cell>
          <cell r="X352">
            <v>18.7439351529476</v>
          </cell>
          <cell r="Y352">
            <v>18.979433967805399</v>
          </cell>
          <cell r="Z352">
            <v>19.2130409819653</v>
          </cell>
          <cell r="AA352">
            <v>19.445392113428301</v>
          </cell>
          <cell r="AB352">
            <v>19.6801126401338</v>
          </cell>
          <cell r="AC352">
            <v>19.914132405467299</v>
          </cell>
          <cell r="AD352">
            <v>20.1475645838578</v>
          </cell>
          <cell r="AE352">
            <v>20.3813232116484</v>
          </cell>
          <cell r="AF352">
            <v>20.619432850613901</v>
          </cell>
          <cell r="AG352">
            <v>20.8502466845088</v>
          </cell>
          <cell r="AH352">
            <v>21.078370335311099</v>
          </cell>
          <cell r="AI352">
            <v>21.3045064976146</v>
          </cell>
          <cell r="AJ352">
            <v>21.529319420093099</v>
          </cell>
          <cell r="AK352">
            <v>21.752464245569001</v>
          </cell>
          <cell r="AL352">
            <v>21.977802010724101</v>
          </cell>
          <cell r="AM352">
            <v>22.2044151452912</v>
          </cell>
          <cell r="AN352">
            <v>22.432685384371499</v>
          </cell>
          <cell r="AO352">
            <v>22.662770459181999</v>
          </cell>
          <cell r="AP352">
            <v>22.895799375245002</v>
          </cell>
        </row>
        <row r="353">
          <cell r="C353" t="str">
            <v>Willowholme</v>
          </cell>
          <cell r="D353" t="str">
            <v>Carlisle</v>
          </cell>
          <cell r="E353" t="str">
            <v>Harker ENWL SGTs 1 2 3A 4 / Hutton GSP GROUP</v>
          </cell>
          <cell r="F353">
            <v>22.863</v>
          </cell>
          <cell r="G353">
            <v>0.62370000000000003</v>
          </cell>
          <cell r="H353">
            <v>23.486699999999999</v>
          </cell>
          <cell r="I353">
            <v>13.34</v>
          </cell>
          <cell r="J353">
            <v>13.6990270655321</v>
          </cell>
          <cell r="K353">
            <v>13.8090175096435</v>
          </cell>
          <cell r="L353">
            <v>13.921951842894099</v>
          </cell>
          <cell r="M353">
            <v>14.062739718180501</v>
          </cell>
          <cell r="N353">
            <v>14.225596318367099</v>
          </cell>
          <cell r="O353">
            <v>14.3760881004316</v>
          </cell>
          <cell r="P353">
            <v>14.5351738499206</v>
          </cell>
          <cell r="Q353">
            <v>14.6937988977097</v>
          </cell>
          <cell r="R353">
            <v>14.869103301861101</v>
          </cell>
          <cell r="S353">
            <v>15.0537919560938</v>
          </cell>
          <cell r="T353">
            <v>15.2472849803326</v>
          </cell>
          <cell r="U353">
            <v>15.4554007717229</v>
          </cell>
          <cell r="V353">
            <v>15.6844892623542</v>
          </cell>
          <cell r="W353">
            <v>15.927677560827201</v>
          </cell>
          <cell r="X353">
            <v>16.164448397850101</v>
          </cell>
          <cell r="Y353">
            <v>16.392909052610499</v>
          </cell>
          <cell r="Z353">
            <v>16.6096421408139</v>
          </cell>
          <cell r="AA353">
            <v>16.814232029423898</v>
          </cell>
          <cell r="AB353">
            <v>17.014589398779801</v>
          </cell>
          <cell r="AC353">
            <v>17.205911156341301</v>
          </cell>
          <cell r="AD353">
            <v>17.387233807344099</v>
          </cell>
          <cell r="AE353">
            <v>17.562699100979302</v>
          </cell>
          <cell r="AF353">
            <v>17.7363529458489</v>
          </cell>
          <cell r="AG353">
            <v>17.895890052264399</v>
          </cell>
          <cell r="AH353">
            <v>18.046837841261201</v>
          </cell>
          <cell r="AI353">
            <v>18.1905524311621</v>
          </cell>
          <cell r="AJ353">
            <v>18.3282699268111</v>
          </cell>
          <cell r="AK353">
            <v>18.457211868339499</v>
          </cell>
          <cell r="AL353">
            <v>18.577990780427001</v>
          </cell>
          <cell r="AM353">
            <v>18.695873635632299</v>
          </cell>
          <cell r="AN353">
            <v>18.812970267438399</v>
          </cell>
          <cell r="AO353">
            <v>18.927002548720399</v>
          </cell>
          <cell r="AP353">
            <v>19.039039758817101</v>
          </cell>
        </row>
        <row r="354">
          <cell r="C354" t="str">
            <v>Wilmslow</v>
          </cell>
          <cell r="D354" t="str">
            <v>Moss Nook</v>
          </cell>
          <cell r="E354" t="str">
            <v>South Manchester GSP</v>
          </cell>
          <cell r="F354">
            <v>17.5</v>
          </cell>
          <cell r="G354">
            <v>0</v>
          </cell>
          <cell r="H354">
            <v>17.5</v>
          </cell>
          <cell r="I354">
            <v>13.25</v>
          </cell>
          <cell r="J354">
            <v>13.620971894749299</v>
          </cell>
          <cell r="K354">
            <v>13.8245799832653</v>
          </cell>
          <cell r="L354">
            <v>14.039820724498099</v>
          </cell>
          <cell r="M354">
            <v>14.276677217720099</v>
          </cell>
          <cell r="N354">
            <v>14.547134064859399</v>
          </cell>
          <cell r="O354">
            <v>14.786788243299901</v>
          </cell>
          <cell r="P354">
            <v>15.0250807642292</v>
          </cell>
          <cell r="Q354">
            <v>15.2588222808461</v>
          </cell>
          <cell r="R354">
            <v>15.493080139717399</v>
          </cell>
          <cell r="S354">
            <v>15.7715473434874</v>
          </cell>
          <cell r="T354">
            <v>16.085147557974601</v>
          </cell>
          <cell r="U354">
            <v>16.4070416962584</v>
          </cell>
          <cell r="V354">
            <v>16.752157165456801</v>
          </cell>
          <cell r="W354">
            <v>17.100778662742499</v>
          </cell>
          <cell r="X354">
            <v>17.4403294455036</v>
          </cell>
          <cell r="Y354">
            <v>17.7691278833721</v>
          </cell>
          <cell r="Z354">
            <v>18.079809258197098</v>
          </cell>
          <cell r="AA354">
            <v>18.3737502371646</v>
          </cell>
          <cell r="AB354">
            <v>18.6593685328315</v>
          </cell>
          <cell r="AC354">
            <v>18.931592765482598</v>
          </cell>
          <cell r="AD354">
            <v>19.190855488278601</v>
          </cell>
          <cell r="AE354">
            <v>19.4421173067309</v>
          </cell>
          <cell r="AF354">
            <v>19.688695738665398</v>
          </cell>
          <cell r="AG354">
            <v>19.923651514354301</v>
          </cell>
          <cell r="AH354">
            <v>20.152626741420502</v>
          </cell>
          <cell r="AI354">
            <v>20.376653274929801</v>
          </cell>
          <cell r="AJ354">
            <v>20.597394020168</v>
          </cell>
          <cell r="AK354">
            <v>20.8113528523435</v>
          </cell>
          <cell r="AL354">
            <v>21.017407019780201</v>
          </cell>
          <cell r="AM354">
            <v>21.222230045039499</v>
          </cell>
          <cell r="AN354">
            <v>21.4263913898867</v>
          </cell>
          <cell r="AO354">
            <v>21.6304807953729</v>
          </cell>
          <cell r="AP354">
            <v>21.835832706527398</v>
          </cell>
        </row>
        <row r="355">
          <cell r="C355" t="str">
            <v>Windermere</v>
          </cell>
          <cell r="D355" t="str">
            <v>Kendal (Parkside Rd)</v>
          </cell>
          <cell r="E355" t="str">
            <v>Harker ENWL SGTs 1 2 3A 4 / Hutton GSP GROUP</v>
          </cell>
          <cell r="F355">
            <v>23</v>
          </cell>
          <cell r="G355">
            <v>6.3E-2</v>
          </cell>
          <cell r="H355">
            <v>23.062999999999999</v>
          </cell>
          <cell r="I355">
            <v>14.34</v>
          </cell>
          <cell r="J355">
            <v>14.685538756646601</v>
          </cell>
          <cell r="K355">
            <v>14.784118272627699</v>
          </cell>
          <cell r="L355">
            <v>14.8845943098947</v>
          </cell>
          <cell r="M355">
            <v>15.0182441414601</v>
          </cell>
          <cell r="N355">
            <v>15.1681594838042</v>
          </cell>
          <cell r="O355">
            <v>15.3145771919497</v>
          </cell>
          <cell r="P355">
            <v>15.4709968164284</v>
          </cell>
          <cell r="Q355">
            <v>15.625914025663</v>
          </cell>
          <cell r="R355">
            <v>15.8022754226684</v>
          </cell>
          <cell r="S355">
            <v>15.9963542007408</v>
          </cell>
          <cell r="T355">
            <v>16.195558357502701</v>
          </cell>
          <cell r="U355">
            <v>16.412035832816201</v>
          </cell>
          <cell r="V355">
            <v>16.656548448184701</v>
          </cell>
          <cell r="W355">
            <v>16.878224945972701</v>
          </cell>
          <cell r="X355">
            <v>17.093161802560701</v>
          </cell>
          <cell r="Y355">
            <v>17.3020627943764</v>
          </cell>
          <cell r="Z355">
            <v>17.500611776186201</v>
          </cell>
          <cell r="AA355">
            <v>17.689471189877299</v>
          </cell>
          <cell r="AB355">
            <v>17.874256783386802</v>
          </cell>
          <cell r="AC355">
            <v>18.050683747936599</v>
          </cell>
          <cell r="AD355">
            <v>18.2163310080416</v>
          </cell>
          <cell r="AE355">
            <v>18.3763385101098</v>
          </cell>
          <cell r="AF355">
            <v>18.5340169638331</v>
          </cell>
          <cell r="AG355">
            <v>18.6753011210604</v>
          </cell>
          <cell r="AH355">
            <v>18.806759074645001</v>
          </cell>
          <cell r="AI355">
            <v>18.929601908386498</v>
          </cell>
          <cell r="AJ355">
            <v>19.043730878809001</v>
          </cell>
          <cell r="AK355">
            <v>19.149104463802999</v>
          </cell>
          <cell r="AL355">
            <v>19.250698384690399</v>
          </cell>
          <cell r="AM355">
            <v>19.3473051417036</v>
          </cell>
          <cell r="AN355">
            <v>19.439171372986301</v>
          </cell>
          <cell r="AO355">
            <v>19.526713051865801</v>
          </cell>
          <cell r="AP355">
            <v>19.6114717571133</v>
          </cell>
        </row>
        <row r="356">
          <cell r="C356" t="str">
            <v>Winifred Rd</v>
          </cell>
          <cell r="D356" t="str">
            <v>Adswood</v>
          </cell>
          <cell r="E356" t="str">
            <v>Bredbury GSP</v>
          </cell>
          <cell r="F356">
            <v>17.5</v>
          </cell>
          <cell r="G356">
            <v>0</v>
          </cell>
          <cell r="H356">
            <v>17.5</v>
          </cell>
          <cell r="I356">
            <v>11.94</v>
          </cell>
          <cell r="J356">
            <v>12.026697947721299</v>
          </cell>
          <cell r="K356">
            <v>12.053460094525001</v>
          </cell>
          <cell r="L356">
            <v>12.111419441610201</v>
          </cell>
          <cell r="M356">
            <v>12.193138025834299</v>
          </cell>
          <cell r="N356">
            <v>12.2886080119016</v>
          </cell>
          <cell r="O356">
            <v>12.384985095469</v>
          </cell>
          <cell r="P356">
            <v>12.4942906426846</v>
          </cell>
          <cell r="Q356">
            <v>12.61313791679</v>
          </cell>
          <cell r="R356">
            <v>12.7514484490738</v>
          </cell>
          <cell r="S356">
            <v>12.9079975845662</v>
          </cell>
          <cell r="T356">
            <v>13.0721171424382</v>
          </cell>
          <cell r="U356">
            <v>13.256183285206699</v>
          </cell>
          <cell r="V356">
            <v>13.4661534375419</v>
          </cell>
          <cell r="W356">
            <v>13.673893201365599</v>
          </cell>
          <cell r="X356">
            <v>13.874328930936301</v>
          </cell>
          <cell r="Y356">
            <v>14.0689761614386</v>
          </cell>
          <cell r="Z356">
            <v>14.251601014141199</v>
          </cell>
          <cell r="AA356">
            <v>14.422544263920701</v>
          </cell>
          <cell r="AB356">
            <v>14.588471117328501</v>
          </cell>
          <cell r="AC356">
            <v>14.7430541886666</v>
          </cell>
          <cell r="AD356">
            <v>14.8833604568492</v>
          </cell>
          <cell r="AE356">
            <v>15.015280253805299</v>
          </cell>
          <cell r="AF356">
            <v>15.1421038249538</v>
          </cell>
          <cell r="AG356">
            <v>15.244532983324699</v>
          </cell>
          <cell r="AH356">
            <v>15.331125381729199</v>
          </cell>
          <cell r="AI356">
            <v>15.4029695472843</v>
          </cell>
          <cell r="AJ356">
            <v>15.4614532435642</v>
          </cell>
          <cell r="AK356">
            <v>15.507592178995999</v>
          </cell>
          <cell r="AL356">
            <v>15.551014060747701</v>
          </cell>
          <cell r="AM356">
            <v>15.5862964963859</v>
          </cell>
          <cell r="AN356">
            <v>15.614026021335601</v>
          </cell>
          <cell r="AO356">
            <v>15.634058141383701</v>
          </cell>
          <cell r="AP356">
            <v>15.6487856454898</v>
          </cell>
        </row>
        <row r="357">
          <cell r="C357" t="str">
            <v>Withington</v>
          </cell>
          <cell r="D357" t="str">
            <v>West Didsbury</v>
          </cell>
          <cell r="E357" t="str">
            <v>South Manchester GSP</v>
          </cell>
          <cell r="F357">
            <v>17.5</v>
          </cell>
          <cell r="G357">
            <v>0</v>
          </cell>
          <cell r="H357">
            <v>17.5</v>
          </cell>
          <cell r="I357">
            <v>14.29</v>
          </cell>
          <cell r="J357">
            <v>14.4251690879268</v>
          </cell>
          <cell r="K357">
            <v>14.579449500671499</v>
          </cell>
          <cell r="L357">
            <v>14.7829695158213</v>
          </cell>
          <cell r="M357">
            <v>15.019714117305901</v>
          </cell>
          <cell r="N357">
            <v>15.2786482855225</v>
          </cell>
          <cell r="O357">
            <v>15.527197810097899</v>
          </cell>
          <cell r="P357">
            <v>15.788452244456201</v>
          </cell>
          <cell r="Q357">
            <v>16.059891495666001</v>
          </cell>
          <cell r="R357">
            <v>16.350167093285901</v>
          </cell>
          <cell r="S357">
            <v>16.6546027819758</v>
          </cell>
          <cell r="T357">
            <v>16.966570597647902</v>
          </cell>
          <cell r="U357">
            <v>17.2978466405844</v>
          </cell>
          <cell r="V357">
            <v>17.662413287908201</v>
          </cell>
          <cell r="W357">
            <v>18.051108291523001</v>
          </cell>
          <cell r="X357">
            <v>18.437574705156901</v>
          </cell>
          <cell r="Y357">
            <v>18.8144840943589</v>
          </cell>
          <cell r="Z357">
            <v>19.1738397120765</v>
          </cell>
          <cell r="AA357">
            <v>19.517544504633101</v>
          </cell>
          <cell r="AB357">
            <v>19.8565635677781</v>
          </cell>
          <cell r="AC357">
            <v>20.182115959745101</v>
          </cell>
          <cell r="AD357">
            <v>20.4916379427798</v>
          </cell>
          <cell r="AE357">
            <v>20.791595039706198</v>
          </cell>
          <cell r="AF357">
            <v>21.085134565027399</v>
          </cell>
          <cell r="AG357">
            <v>21.346827580782399</v>
          </cell>
          <cell r="AH357">
            <v>21.588193255649202</v>
          </cell>
          <cell r="AI357">
            <v>21.810857344256299</v>
          </cell>
          <cell r="AJ357">
            <v>22.018006789965199</v>
          </cell>
          <cell r="AK357">
            <v>22.206201733775099</v>
          </cell>
          <cell r="AL357">
            <v>22.380088556655998</v>
          </cell>
          <cell r="AM357">
            <v>22.543605648043599</v>
          </cell>
          <cell r="AN357">
            <v>22.697627306477301</v>
          </cell>
          <cell r="AO357">
            <v>22.842505845224998</v>
          </cell>
          <cell r="AP357">
            <v>22.981340156872101</v>
          </cell>
        </row>
        <row r="358">
          <cell r="C358" t="str">
            <v>Withyfold Drive</v>
          </cell>
          <cell r="D358" t="str">
            <v>N/A</v>
          </cell>
          <cell r="E358" t="str">
            <v>Macclesfield 33 GSP</v>
          </cell>
          <cell r="F358">
            <v>35</v>
          </cell>
          <cell r="G358">
            <v>0</v>
          </cell>
          <cell r="H358">
            <v>35</v>
          </cell>
          <cell r="I358">
            <v>18.940000000000001</v>
          </cell>
          <cell r="J358">
            <v>19.777745724425898</v>
          </cell>
          <cell r="K358">
            <v>20.018036547504899</v>
          </cell>
          <cell r="L358">
            <v>20.247533864826</v>
          </cell>
          <cell r="M358">
            <v>20.525405384326199</v>
          </cell>
          <cell r="N358">
            <v>20.834538046077299</v>
          </cell>
          <cell r="O358">
            <v>21.132888997910101</v>
          </cell>
          <cell r="P358">
            <v>21.443599634969399</v>
          </cell>
          <cell r="Q358">
            <v>21.763114157973899</v>
          </cell>
          <cell r="R358">
            <v>22.116228330556801</v>
          </cell>
          <cell r="S358">
            <v>22.491645379599401</v>
          </cell>
          <cell r="T358">
            <v>22.878225924204902</v>
          </cell>
          <cell r="U358">
            <v>23.289518967596202</v>
          </cell>
          <cell r="V358">
            <v>23.742533258768098</v>
          </cell>
          <cell r="W358">
            <v>24.208284248783499</v>
          </cell>
          <cell r="X358">
            <v>24.673723899153401</v>
          </cell>
          <cell r="Y358">
            <v>25.1304236312595</v>
          </cell>
          <cell r="Z358">
            <v>25.562420359547701</v>
          </cell>
          <cell r="AA358">
            <v>25.971920304469101</v>
          </cell>
          <cell r="AB358">
            <v>26.371318246963199</v>
          </cell>
          <cell r="AC358">
            <v>26.752439255764099</v>
          </cell>
          <cell r="AD358">
            <v>27.115190567941902</v>
          </cell>
          <cell r="AE358">
            <v>27.4680208019007</v>
          </cell>
          <cell r="AF358">
            <v>27.816892559021401</v>
          </cell>
          <cell r="AG358">
            <v>28.145489113387001</v>
          </cell>
          <cell r="AH358">
            <v>28.4634424684286</v>
          </cell>
          <cell r="AI358">
            <v>28.772872631105901</v>
          </cell>
          <cell r="AJ358">
            <v>29.0759070692337</v>
          </cell>
          <cell r="AK358">
            <v>29.366564135197301</v>
          </cell>
          <cell r="AL358">
            <v>29.642248855159</v>
          </cell>
          <cell r="AM358">
            <v>29.915053331302001</v>
          </cell>
          <cell r="AN358">
            <v>30.1880978973571</v>
          </cell>
          <cell r="AO358">
            <v>30.4728722568499</v>
          </cell>
          <cell r="AP358">
            <v>30.8471492139617</v>
          </cell>
        </row>
        <row r="359">
          <cell r="C359" t="str">
            <v>Woodbine St</v>
          </cell>
          <cell r="D359" t="str">
            <v>Castleton</v>
          </cell>
          <cell r="E359" t="str">
            <v>Rochdale SGTs 2 3 4</v>
          </cell>
          <cell r="F359">
            <v>17.5</v>
          </cell>
          <cell r="G359">
            <v>0</v>
          </cell>
          <cell r="H359">
            <v>17.5</v>
          </cell>
          <cell r="I359">
            <v>9.58</v>
          </cell>
          <cell r="J359">
            <v>9.6079689329559397</v>
          </cell>
          <cell r="K359">
            <v>9.6479708906924806</v>
          </cell>
          <cell r="L359">
            <v>9.7154325685632195</v>
          </cell>
          <cell r="M359">
            <v>9.7986061349270699</v>
          </cell>
          <cell r="N359">
            <v>9.8952183662935997</v>
          </cell>
          <cell r="O359">
            <v>9.9889876879411403</v>
          </cell>
          <cell r="P359">
            <v>10.089682862156099</v>
          </cell>
          <cell r="Q359">
            <v>10.1947240466066</v>
          </cell>
          <cell r="R359">
            <v>10.3150647448106</v>
          </cell>
          <cell r="S359">
            <v>10.4452330453875</v>
          </cell>
          <cell r="T359">
            <v>10.5829240634207</v>
          </cell>
          <cell r="U359">
            <v>10.733399120804799</v>
          </cell>
          <cell r="V359">
            <v>10.900792890135101</v>
          </cell>
          <cell r="W359">
            <v>11.0622365987981</v>
          </cell>
          <cell r="X359">
            <v>11.2187147762584</v>
          </cell>
          <cell r="Y359">
            <v>11.3713511780406</v>
          </cell>
          <cell r="Z359">
            <v>11.5148570829069</v>
          </cell>
          <cell r="AA359">
            <v>11.6515464067078</v>
          </cell>
          <cell r="AB359">
            <v>11.785700849878101</v>
          </cell>
          <cell r="AC359">
            <v>11.913041094771099</v>
          </cell>
          <cell r="AD359">
            <v>12.0332015807401</v>
          </cell>
          <cell r="AE359">
            <v>12.148282152688701</v>
          </cell>
          <cell r="AF359">
            <v>12.2621791161451</v>
          </cell>
          <cell r="AG359">
            <v>12.362826556641201</v>
          </cell>
          <cell r="AH359">
            <v>12.455060666371301</v>
          </cell>
          <cell r="AI359">
            <v>12.5398251571025</v>
          </cell>
          <cell r="AJ359">
            <v>12.6176023056838</v>
          </cell>
          <cell r="AK359">
            <v>12.6890569175693</v>
          </cell>
          <cell r="AL359">
            <v>12.760176810231</v>
          </cell>
          <cell r="AM359">
            <v>12.827342564787701</v>
          </cell>
          <cell r="AN359">
            <v>12.890954614638</v>
          </cell>
          <cell r="AO359">
            <v>12.9514728299319</v>
          </cell>
          <cell r="AP359">
            <v>13.009839553590201</v>
          </cell>
        </row>
        <row r="360">
          <cell r="C360" t="str">
            <v>Woodfield Rd</v>
          </cell>
          <cell r="D360" t="str">
            <v>Wrightington</v>
          </cell>
          <cell r="E360" t="str">
            <v>Penwortham West GSP / Stanah GSP GROUP</v>
          </cell>
          <cell r="F360">
            <v>22.863</v>
          </cell>
          <cell r="G360">
            <v>0</v>
          </cell>
          <cell r="H360">
            <v>22.863</v>
          </cell>
          <cell r="I360">
            <v>16.29</v>
          </cell>
          <cell r="J360">
            <v>17.446861765273599</v>
          </cell>
          <cell r="K360">
            <v>17.649412501428301</v>
          </cell>
          <cell r="L360">
            <v>17.796691516461198</v>
          </cell>
          <cell r="M360">
            <v>17.986869016372999</v>
          </cell>
          <cell r="N360">
            <v>18.1970011238244</v>
          </cell>
          <cell r="O360">
            <v>18.4060189693277</v>
          </cell>
          <cell r="P360">
            <v>18.632363328957801</v>
          </cell>
          <cell r="Q360">
            <v>18.8688414848138</v>
          </cell>
          <cell r="R360">
            <v>19.139229997239202</v>
          </cell>
          <cell r="S360">
            <v>19.433934495159399</v>
          </cell>
          <cell r="T360">
            <v>19.7482498629082</v>
          </cell>
          <cell r="U360">
            <v>20.0993489664476</v>
          </cell>
          <cell r="V360">
            <v>20.498807683030901</v>
          </cell>
          <cell r="W360">
            <v>20.9076291193761</v>
          </cell>
          <cell r="X360">
            <v>21.297580725203701</v>
          </cell>
          <cell r="Y360">
            <v>21.666360004064099</v>
          </cell>
          <cell r="Z360">
            <v>22.005532434323602</v>
          </cell>
          <cell r="AA360">
            <v>22.317645632342899</v>
          </cell>
          <cell r="AB360">
            <v>22.618132348762501</v>
          </cell>
          <cell r="AC360">
            <v>22.894993782261999</v>
          </cell>
          <cell r="AD360">
            <v>23.1489543575317</v>
          </cell>
          <cell r="AE360">
            <v>23.389618971927099</v>
          </cell>
          <cell r="AF360">
            <v>23.6269904245374</v>
          </cell>
          <cell r="AG360">
            <v>23.837890932017899</v>
          </cell>
          <cell r="AH360">
            <v>24.032165250783098</v>
          </cell>
          <cell r="AI360">
            <v>24.2129601984903</v>
          </cell>
          <cell r="AJ360">
            <v>24.3820240589341</v>
          </cell>
          <cell r="AK360">
            <v>24.534892308583501</v>
          </cell>
          <cell r="AL360">
            <v>24.674412599386599</v>
          </cell>
          <cell r="AM360">
            <v>24.806332655281299</v>
          </cell>
          <cell r="AN360">
            <v>24.931753092403</v>
          </cell>
          <cell r="AO360">
            <v>25.053880688012399</v>
          </cell>
          <cell r="AP360">
            <v>25.173265622173499</v>
          </cell>
        </row>
        <row r="361">
          <cell r="C361" t="str">
            <v>Woodhill Lane</v>
          </cell>
          <cell r="D361" t="str">
            <v>Lancaster</v>
          </cell>
          <cell r="E361" t="str">
            <v>Heysham GSP</v>
          </cell>
          <cell r="F361">
            <v>9</v>
          </cell>
          <cell r="G361">
            <v>0</v>
          </cell>
          <cell r="H361">
            <v>9</v>
          </cell>
          <cell r="I361">
            <v>6.83</v>
          </cell>
          <cell r="J361">
            <v>7.0601165363454204</v>
          </cell>
          <cell r="K361">
            <v>7.1188009123317801</v>
          </cell>
          <cell r="L361">
            <v>7.1704787374255101</v>
          </cell>
          <cell r="M361">
            <v>7.2325119536498201</v>
          </cell>
          <cell r="N361">
            <v>7.30221343006993</v>
          </cell>
          <cell r="O361">
            <v>7.3702216270087701</v>
          </cell>
          <cell r="P361">
            <v>7.4443188685775104</v>
          </cell>
          <cell r="Q361">
            <v>7.52049405935057</v>
          </cell>
          <cell r="R361">
            <v>7.6091722419292296</v>
          </cell>
          <cell r="S361">
            <v>7.70405032755236</v>
          </cell>
          <cell r="T361">
            <v>7.8039057319348002</v>
          </cell>
          <cell r="U361">
            <v>7.9103240197963904</v>
          </cell>
          <cell r="V361">
            <v>8.0281674393469107</v>
          </cell>
          <cell r="W361">
            <v>8.1314585365014107</v>
          </cell>
          <cell r="X361">
            <v>8.2322260165021692</v>
          </cell>
          <cell r="Y361">
            <v>8.3313302251638497</v>
          </cell>
          <cell r="Z361">
            <v>8.4261521906881693</v>
          </cell>
          <cell r="AA361">
            <v>8.51914718468438</v>
          </cell>
          <cell r="AB361">
            <v>8.6133052649229391</v>
          </cell>
          <cell r="AC361">
            <v>8.7059145084584006</v>
          </cell>
          <cell r="AD361">
            <v>8.7960609321495493</v>
          </cell>
          <cell r="AE361">
            <v>8.8846993735176092</v>
          </cell>
          <cell r="AF361">
            <v>8.9733971936397197</v>
          </cell>
          <cell r="AG361">
            <v>9.0545893863384208</v>
          </cell>
          <cell r="AH361">
            <v>9.1312027256618897</v>
          </cell>
          <cell r="AI361">
            <v>9.2037755713224705</v>
          </cell>
          <cell r="AJ361">
            <v>9.2731541745637003</v>
          </cell>
          <cell r="AK361">
            <v>9.3589263208147297</v>
          </cell>
          <cell r="AL361">
            <v>9.5526201694544195</v>
          </cell>
          <cell r="AM361">
            <v>9.7474608514948304</v>
          </cell>
          <cell r="AN361">
            <v>9.9433769769283895</v>
          </cell>
          <cell r="AO361">
            <v>10.144361239237901</v>
          </cell>
          <cell r="AP361">
            <v>10.3583056558608</v>
          </cell>
        </row>
        <row r="362">
          <cell r="C362" t="str">
            <v>Woodhouse Park</v>
          </cell>
          <cell r="D362" t="str">
            <v>Moss Nook</v>
          </cell>
          <cell r="E362" t="str">
            <v>South Manchester GSP</v>
          </cell>
          <cell r="F362">
            <v>17.5</v>
          </cell>
          <cell r="G362">
            <v>0</v>
          </cell>
          <cell r="H362">
            <v>17.5</v>
          </cell>
          <cell r="I362">
            <v>12.12</v>
          </cell>
          <cell r="J362">
            <v>12.3320697567317</v>
          </cell>
          <cell r="K362">
            <v>12.4673631678573</v>
          </cell>
          <cell r="L362">
            <v>12.6283862026365</v>
          </cell>
          <cell r="M362">
            <v>12.812014430257699</v>
          </cell>
          <cell r="N362">
            <v>13.0152734959062</v>
          </cell>
          <cell r="O362">
            <v>13.211558515194</v>
          </cell>
          <cell r="P362">
            <v>13.418660001820101</v>
          </cell>
          <cell r="Q362">
            <v>13.6341557022788</v>
          </cell>
          <cell r="R362">
            <v>13.869726560701199</v>
          </cell>
          <cell r="S362">
            <v>14.117668735532</v>
          </cell>
          <cell r="T362">
            <v>14.3742322170412</v>
          </cell>
          <cell r="U362">
            <v>14.6492204479776</v>
          </cell>
          <cell r="V362">
            <v>14.9434192397709</v>
          </cell>
          <cell r="W362">
            <v>15.238620007309899</v>
          </cell>
          <cell r="X362">
            <v>15.5294958943684</v>
          </cell>
          <cell r="Y362">
            <v>15.810945804085</v>
          </cell>
          <cell r="Z362">
            <v>16.0786795365157</v>
          </cell>
          <cell r="AA362">
            <v>16.3349262310246</v>
          </cell>
          <cell r="AB362">
            <v>16.586319234546899</v>
          </cell>
          <cell r="AC362">
            <v>16.827295564427398</v>
          </cell>
          <cell r="AD362">
            <v>17.055793007076399</v>
          </cell>
          <cell r="AE362">
            <v>17.277575850674701</v>
          </cell>
          <cell r="AF362">
            <v>17.495346971317801</v>
          </cell>
          <cell r="AG362">
            <v>17.690047413929001</v>
          </cell>
          <cell r="AH362">
            <v>17.869997609724901</v>
          </cell>
          <cell r="AI362">
            <v>18.037106652562901</v>
          </cell>
          <cell r="AJ362">
            <v>18.191178751312901</v>
          </cell>
          <cell r="AK362">
            <v>18.337249281264601</v>
          </cell>
          <cell r="AL362">
            <v>18.4909004411167</v>
          </cell>
          <cell r="AM362">
            <v>18.638545982774801</v>
          </cell>
          <cell r="AN362">
            <v>18.780944255977602</v>
          </cell>
          <cell r="AO362">
            <v>18.918873542498101</v>
          </cell>
          <cell r="AP362">
            <v>19.053873000443598</v>
          </cell>
        </row>
        <row r="363">
          <cell r="C363" t="str">
            <v>Woodley</v>
          </cell>
          <cell r="D363" t="str">
            <v>Vernon Park</v>
          </cell>
          <cell r="E363" t="str">
            <v>Bredbury GSP</v>
          </cell>
          <cell r="F363">
            <v>22.863</v>
          </cell>
          <cell r="G363">
            <v>2.0916000000000001</v>
          </cell>
          <cell r="H363">
            <v>24.954599999999999</v>
          </cell>
          <cell r="I363">
            <v>13.89</v>
          </cell>
          <cell r="J363">
            <v>14.076134709193999</v>
          </cell>
          <cell r="K363">
            <v>13.999405768060299</v>
          </cell>
          <cell r="L363">
            <v>13.9079459918075</v>
          </cell>
          <cell r="M363">
            <v>13.8374150138839</v>
          </cell>
          <cell r="N363">
            <v>13.847461078847401</v>
          </cell>
          <cell r="O363">
            <v>13.852973855009299</v>
          </cell>
          <cell r="P363">
            <v>13.864799336352499</v>
          </cell>
          <cell r="Q363">
            <v>13.879708772954199</v>
          </cell>
          <cell r="R363">
            <v>13.910466609639199</v>
          </cell>
          <cell r="S363">
            <v>13.9525217505856</v>
          </cell>
          <cell r="T363">
            <v>13.998221206088401</v>
          </cell>
          <cell r="U363">
            <v>14.056284990055699</v>
          </cell>
          <cell r="V363">
            <v>14.1318496737061</v>
          </cell>
          <cell r="W363">
            <v>14.2081341092284</v>
          </cell>
          <cell r="X363">
            <v>14.2816568773284</v>
          </cell>
          <cell r="Y363">
            <v>14.3530756938226</v>
          </cell>
          <cell r="Z363">
            <v>14.4184648750088</v>
          </cell>
          <cell r="AA363">
            <v>14.477953909004601</v>
          </cell>
          <cell r="AB363">
            <v>14.535483775935299</v>
          </cell>
          <cell r="AC363">
            <v>14.587133276754701</v>
          </cell>
          <cell r="AD363">
            <v>14.6307330223467</v>
          </cell>
          <cell r="AE363">
            <v>14.6699856480439</v>
          </cell>
          <cell r="AF363">
            <v>14.7072553876031</v>
          </cell>
          <cell r="AG363">
            <v>14.730201449411901</v>
          </cell>
          <cell r="AH363">
            <v>14.744177024714199</v>
          </cell>
          <cell r="AI363">
            <v>14.7499099640834</v>
          </cell>
          <cell r="AJ363">
            <v>14.7478973354632</v>
          </cell>
          <cell r="AK363">
            <v>14.738068032252301</v>
          </cell>
          <cell r="AL363">
            <v>14.724149755265</v>
          </cell>
          <cell r="AM363">
            <v>14.705772039512899</v>
          </cell>
          <cell r="AN363">
            <v>14.6833247564985</v>
          </cell>
          <cell r="AO363">
            <v>14.6566571488886</v>
          </cell>
          <cell r="AP363">
            <v>14.627265320228799</v>
          </cell>
        </row>
        <row r="364">
          <cell r="C364" t="str">
            <v>Woolfold</v>
          </cell>
          <cell r="D364" t="str">
            <v>Bury</v>
          </cell>
          <cell r="E364" t="str">
            <v>Kearsley 132 GSP</v>
          </cell>
          <cell r="F364">
            <v>22.86</v>
          </cell>
          <cell r="G364">
            <v>0</v>
          </cell>
          <cell r="H364">
            <v>22.86</v>
          </cell>
          <cell r="I364">
            <v>13.12</v>
          </cell>
          <cell r="J364">
            <v>14.1798195382818</v>
          </cell>
          <cell r="K364">
            <v>14.360264771128501</v>
          </cell>
          <cell r="L364">
            <v>14.5409835455603</v>
          </cell>
          <cell r="M364">
            <v>14.8073595834</v>
          </cell>
          <cell r="N364">
            <v>15.096544826989399</v>
          </cell>
          <cell r="O364">
            <v>15.3741344480107</v>
          </cell>
          <cell r="P364">
            <v>15.6625260872216</v>
          </cell>
          <cell r="Q364">
            <v>15.956417575429001</v>
          </cell>
          <cell r="R364">
            <v>16.264905734210799</v>
          </cell>
          <cell r="S364">
            <v>16.588892786337102</v>
          </cell>
          <cell r="T364">
            <v>16.917410297885301</v>
          </cell>
          <cell r="U364">
            <v>17.266448681789399</v>
          </cell>
          <cell r="V364">
            <v>17.669669756172699</v>
          </cell>
          <cell r="W364">
            <v>18.133217489875701</v>
          </cell>
          <cell r="X364">
            <v>18.572399247484299</v>
          </cell>
          <cell r="Y364">
            <v>18.981955661573199</v>
          </cell>
          <cell r="Z364">
            <v>19.3471868882995</v>
          </cell>
          <cell r="AA364">
            <v>19.6706234034414</v>
          </cell>
          <cell r="AB364">
            <v>19.967355779148601</v>
          </cell>
          <cell r="AC364">
            <v>20.227427623144902</v>
          </cell>
          <cell r="AD364">
            <v>20.4529757148097</v>
          </cell>
          <cell r="AE364">
            <v>20.652697604580599</v>
          </cell>
          <cell r="AF364">
            <v>20.830613236969299</v>
          </cell>
          <cell r="AG364">
            <v>20.980690219335699</v>
          </cell>
          <cell r="AH364">
            <v>21.112560504817701</v>
          </cell>
          <cell r="AI364">
            <v>21.2274795548627</v>
          </cell>
          <cell r="AJ364">
            <v>21.3284580022145</v>
          </cell>
          <cell r="AK364">
            <v>21.412297242794899</v>
          </cell>
          <cell r="AL364">
            <v>21.4841430228314</v>
          </cell>
          <cell r="AM364">
            <v>21.5461395363929</v>
          </cell>
          <cell r="AN364">
            <v>21.599113519479602</v>
          </cell>
          <cell r="AO364">
            <v>21.643476673906498</v>
          </cell>
          <cell r="AP364">
            <v>21.681692923479702</v>
          </cell>
        </row>
        <row r="365">
          <cell r="C365" t="str">
            <v>Wordsworth St</v>
          </cell>
          <cell r="D365" t="str">
            <v>Bolton</v>
          </cell>
          <cell r="E365" t="str">
            <v>Kearsley 132 GSP</v>
          </cell>
          <cell r="F365">
            <v>22.863</v>
          </cell>
          <cell r="G365">
            <v>0</v>
          </cell>
          <cell r="H365">
            <v>22.863</v>
          </cell>
          <cell r="I365">
            <v>13.9</v>
          </cell>
          <cell r="J365">
            <v>14.045985472311701</v>
          </cell>
          <cell r="K365">
            <v>14.1239505958953</v>
          </cell>
          <cell r="L365">
            <v>14.2350099902559</v>
          </cell>
          <cell r="M365">
            <v>14.3757454457833</v>
          </cell>
          <cell r="N365">
            <v>14.537971075918</v>
          </cell>
          <cell r="O365">
            <v>14.6963863267964</v>
          </cell>
          <cell r="P365">
            <v>14.8687400199431</v>
          </cell>
          <cell r="Q365">
            <v>15.0469999593307</v>
          </cell>
          <cell r="R365">
            <v>15.247858509874</v>
          </cell>
          <cell r="S365">
            <v>15.4664680932152</v>
          </cell>
          <cell r="T365">
            <v>15.696116258193699</v>
          </cell>
          <cell r="U365">
            <v>15.9498684290249</v>
          </cell>
          <cell r="V365">
            <v>16.2303849487927</v>
          </cell>
          <cell r="W365">
            <v>16.508996033499599</v>
          </cell>
          <cell r="X365">
            <v>16.7805691288427</v>
          </cell>
          <cell r="Y365">
            <v>17.0421597855748</v>
          </cell>
          <cell r="Z365">
            <v>17.310093177790499</v>
          </cell>
          <cell r="AA365">
            <v>17.568084023577899</v>
          </cell>
          <cell r="AB365">
            <v>17.821350368767199</v>
          </cell>
          <cell r="AC365">
            <v>18.060398945474802</v>
          </cell>
          <cell r="AD365">
            <v>18.282379206833799</v>
          </cell>
          <cell r="AE365">
            <v>18.494454663615102</v>
          </cell>
          <cell r="AF365">
            <v>18.6988965282838</v>
          </cell>
          <cell r="AG365">
            <v>18.8702595742458</v>
          </cell>
          <cell r="AH365">
            <v>19.019846422987602</v>
          </cell>
          <cell r="AI365">
            <v>19.1491074434613</v>
          </cell>
          <cell r="AJ365">
            <v>19.260426604171801</v>
          </cell>
          <cell r="AK365">
            <v>19.355564907035198</v>
          </cell>
          <cell r="AL365">
            <v>19.449550966455</v>
          </cell>
          <cell r="AM365">
            <v>19.532307862049301</v>
          </cell>
          <cell r="AN365">
            <v>19.6046746917802</v>
          </cell>
          <cell r="AO365">
            <v>19.666738081253101</v>
          </cell>
          <cell r="AP365">
            <v>19.721520038727601</v>
          </cell>
        </row>
        <row r="366">
          <cell r="C366" t="str">
            <v>Worsley Mesnes</v>
          </cell>
          <cell r="D366" t="str">
            <v>Wigan</v>
          </cell>
          <cell r="E366" t="str">
            <v>Washway Farm GSP / Kirkby GSP GROUP</v>
          </cell>
          <cell r="F366">
            <v>22.863</v>
          </cell>
          <cell r="G366">
            <v>0</v>
          </cell>
          <cell r="H366">
            <v>22.863</v>
          </cell>
          <cell r="I366">
            <v>9.18</v>
          </cell>
          <cell r="J366">
            <v>9.2102025215947503</v>
          </cell>
          <cell r="K366">
            <v>9.2492944175702796</v>
          </cell>
          <cell r="L366">
            <v>9.3074317030630507</v>
          </cell>
          <cell r="M366">
            <v>9.3743909565914301</v>
          </cell>
          <cell r="N366">
            <v>9.4523664206572295</v>
          </cell>
          <cell r="O366">
            <v>9.5229147479680094</v>
          </cell>
          <cell r="P366">
            <v>9.6593028954343492</v>
          </cell>
          <cell r="Q366">
            <v>9.8006062477481493</v>
          </cell>
          <cell r="R366">
            <v>9.9553391170028593</v>
          </cell>
          <cell r="S366">
            <v>10.122908182329001</v>
          </cell>
          <cell r="T366">
            <v>10.297418141469199</v>
          </cell>
          <cell r="U366">
            <v>10.491511344194199</v>
          </cell>
          <cell r="V366">
            <v>10.707850052978401</v>
          </cell>
          <cell r="W366">
            <v>10.942051501082499</v>
          </cell>
          <cell r="X366">
            <v>11.167559613489599</v>
          </cell>
          <cell r="Y366">
            <v>11.385240590592</v>
          </cell>
          <cell r="Z366">
            <v>11.588866115251699</v>
          </cell>
          <cell r="AA366">
            <v>11.778043477132501</v>
          </cell>
          <cell r="AB366">
            <v>11.9604863083573</v>
          </cell>
          <cell r="AC366">
            <v>12.1295017196143</v>
          </cell>
          <cell r="AD366">
            <v>12.2854063568229</v>
          </cell>
          <cell r="AE366">
            <v>12.4327976949684</v>
          </cell>
          <cell r="AF366">
            <v>12.573811825399799</v>
          </cell>
          <cell r="AG366">
            <v>12.6922893096324</v>
          </cell>
          <cell r="AH366">
            <v>12.796235101974</v>
          </cell>
          <cell r="AI366">
            <v>12.8867242742439</v>
          </cell>
          <cell r="AJ366">
            <v>12.9661235286831</v>
          </cell>
          <cell r="AK366">
            <v>13.0351558924065</v>
          </cell>
          <cell r="AL366">
            <v>13.101850672637999</v>
          </cell>
          <cell r="AM366">
            <v>13.1617998983156</v>
          </cell>
          <cell r="AN366">
            <v>13.2156568677742</v>
          </cell>
          <cell r="AO366">
            <v>13.26363270397</v>
          </cell>
          <cell r="AP366">
            <v>13.307696006618301</v>
          </cell>
        </row>
        <row r="367">
          <cell r="C367" t="str">
            <v>Wrightington</v>
          </cell>
          <cell r="D367" t="str">
            <v>Wrightington</v>
          </cell>
          <cell r="E367" t="str">
            <v>Penwortham West GSP / Stanah GSP GROUP</v>
          </cell>
          <cell r="F367">
            <v>22.863</v>
          </cell>
          <cell r="G367">
            <v>0</v>
          </cell>
          <cell r="H367">
            <v>22.863</v>
          </cell>
          <cell r="I367">
            <v>12.03</v>
          </cell>
          <cell r="J367">
            <v>12.970279902640099</v>
          </cell>
          <cell r="K367">
            <v>13.1292821523919</v>
          </cell>
          <cell r="L367">
            <v>13.2377297208883</v>
          </cell>
          <cell r="M367">
            <v>13.380297265595701</v>
          </cell>
          <cell r="N367">
            <v>13.542777978344199</v>
          </cell>
          <cell r="O367">
            <v>13.7041211268998</v>
          </cell>
          <cell r="P367">
            <v>13.878034657419001</v>
          </cell>
          <cell r="Q367">
            <v>14.0611944498702</v>
          </cell>
          <cell r="R367">
            <v>14.267781772896299</v>
          </cell>
          <cell r="S367">
            <v>14.4869873582983</v>
          </cell>
          <cell r="T367">
            <v>14.7212256446022</v>
          </cell>
          <cell r="U367">
            <v>14.9888186444703</v>
          </cell>
          <cell r="V367">
            <v>15.288451658203099</v>
          </cell>
          <cell r="W367">
            <v>15.595150762155299</v>
          </cell>
          <cell r="X367">
            <v>15.8908221787991</v>
          </cell>
          <cell r="Y367">
            <v>16.168038808519899</v>
          </cell>
          <cell r="Z367">
            <v>16.421525364448801</v>
          </cell>
          <cell r="AA367">
            <v>16.653924304769301</v>
          </cell>
          <cell r="AB367">
            <v>16.8753363133753</v>
          </cell>
          <cell r="AC367">
            <v>17.078246081588699</v>
          </cell>
          <cell r="AD367">
            <v>17.263259147377401</v>
          </cell>
          <cell r="AE367">
            <v>17.437330159014699</v>
          </cell>
          <cell r="AF367">
            <v>17.613549491271701</v>
          </cell>
          <cell r="AG367">
            <v>17.7703255942601</v>
          </cell>
          <cell r="AH367">
            <v>17.911420989194301</v>
          </cell>
          <cell r="AI367">
            <v>18.039141438286499</v>
          </cell>
          <cell r="AJ367">
            <v>18.153854489094201</v>
          </cell>
          <cell r="AK367">
            <v>18.253755908563701</v>
          </cell>
          <cell r="AL367">
            <v>18.344158882723299</v>
          </cell>
          <cell r="AM367">
            <v>18.427731849069399</v>
          </cell>
          <cell r="AN367">
            <v>18.505374450786</v>
          </cell>
          <cell r="AO367">
            <v>18.5791932985721</v>
          </cell>
          <cell r="AP367">
            <v>18.6500193030795</v>
          </cell>
        </row>
        <row r="368">
          <cell r="C368" t="str">
            <v>Yealand</v>
          </cell>
          <cell r="D368" t="str">
            <v>Kendal (Parkside Rd)</v>
          </cell>
          <cell r="E368" t="str">
            <v>Harker ENWL SGTs 1 2 3A 4 / Hutton GSP GROUP</v>
          </cell>
          <cell r="F368">
            <v>4</v>
          </cell>
          <cell r="G368">
            <v>2.3519999999999999E-2</v>
          </cell>
          <cell r="H368">
            <v>4.0235200000000004</v>
          </cell>
          <cell r="I368">
            <v>3.76</v>
          </cell>
          <cell r="J368">
            <v>3.8692356530092602</v>
          </cell>
          <cell r="K368">
            <v>3.8924573320323401</v>
          </cell>
          <cell r="L368">
            <v>3.91170636865581</v>
          </cell>
          <cell r="M368">
            <v>3.9358599369591198</v>
          </cell>
          <cell r="N368">
            <v>3.9653325431612898</v>
          </cell>
          <cell r="O368">
            <v>3.9900426680619798</v>
          </cell>
          <cell r="P368">
            <v>4.0153898917187503</v>
          </cell>
          <cell r="Q368">
            <v>4.0395621933763897</v>
          </cell>
          <cell r="R368">
            <v>4.0661985472800497</v>
          </cell>
          <cell r="S368">
            <v>4.0954527242929597</v>
          </cell>
          <cell r="T368">
            <v>4.12446271700456</v>
          </cell>
          <cell r="U368">
            <v>4.1541504066558996</v>
          </cell>
          <cell r="V368">
            <v>4.1882726617661197</v>
          </cell>
          <cell r="W368">
            <v>4.2208446796050501</v>
          </cell>
          <cell r="X368">
            <v>4.2525926704643702</v>
          </cell>
          <cell r="Y368">
            <v>4.2834915834321601</v>
          </cell>
          <cell r="Z368">
            <v>4.3130602264761304</v>
          </cell>
          <cell r="AA368">
            <v>4.3417399870107198</v>
          </cell>
          <cell r="AB368">
            <v>4.37045196672016</v>
          </cell>
          <cell r="AC368">
            <v>4.3984819561499204</v>
          </cell>
          <cell r="AD368">
            <v>4.4254079663859196</v>
          </cell>
          <cell r="AE368">
            <v>4.4519606344325799</v>
          </cell>
          <cell r="AF368">
            <v>4.4788099374654902</v>
          </cell>
          <cell r="AG368">
            <v>4.5036411568408603</v>
          </cell>
          <cell r="AH368">
            <v>4.52746271545311</v>
          </cell>
          <cell r="AI368">
            <v>4.5504939323632296</v>
          </cell>
          <cell r="AJ368">
            <v>4.5725776699906504</v>
          </cell>
          <cell r="AK368">
            <v>4.5936466918438796</v>
          </cell>
          <cell r="AL368">
            <v>4.6141856543161603</v>
          </cell>
          <cell r="AM368">
            <v>4.6341409520104104</v>
          </cell>
          <cell r="AN368">
            <v>4.6535182015174996</v>
          </cell>
          <cell r="AO368">
            <v>4.6724130533941599</v>
          </cell>
          <cell r="AP368">
            <v>4.6910142718187302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User Guide and Network Maps"/>
      <sheetName val="2) 11 kV &amp; 6.6 kV Connections"/>
      <sheetName val="3) 33 kV Connections"/>
      <sheetName val="4) Primary Headroom Data"/>
      <sheetName val="5) BSP Headroom Data"/>
      <sheetName val="6)Transmission Capacity - App G"/>
    </sheetNames>
    <sheetDataSet>
      <sheetData sheetId="0"/>
      <sheetData sheetId="1"/>
      <sheetData sheetId="2"/>
      <sheetData sheetId="3"/>
      <sheetData sheetId="4">
        <row r="7">
          <cell r="E7">
            <v>389188</v>
          </cell>
          <cell r="F7">
            <v>388310</v>
          </cell>
          <cell r="G7">
            <v>55.745999999999995</v>
          </cell>
          <cell r="H7">
            <v>73.745999999999995</v>
          </cell>
          <cell r="I7">
            <v>150.13684210526316</v>
          </cell>
          <cell r="J7">
            <v>53.738938053097343</v>
          </cell>
          <cell r="K7">
            <v>73.175999999999988</v>
          </cell>
        </row>
        <row r="8">
          <cell r="E8">
            <v>380345</v>
          </cell>
          <cell r="F8">
            <v>401831</v>
          </cell>
          <cell r="G8">
            <v>14.344000000000001</v>
          </cell>
          <cell r="H8">
            <v>26.344000000000001</v>
          </cell>
          <cell r="I8">
            <v>83</v>
          </cell>
          <cell r="J8">
            <v>20.048672566371675</v>
          </cell>
          <cell r="K8">
            <v>26.344000000000001</v>
          </cell>
        </row>
        <row r="9">
          <cell r="E9">
            <v>376380</v>
          </cell>
          <cell r="F9">
            <v>389012</v>
          </cell>
          <cell r="G9">
            <v>50.180000000000007</v>
          </cell>
          <cell r="H9">
            <v>68.180000000000007</v>
          </cell>
          <cell r="I9">
            <v>151.52631578947367</v>
          </cell>
          <cell r="J9">
            <v>47.938053097345147</v>
          </cell>
          <cell r="K9">
            <v>65.78</v>
          </cell>
        </row>
        <row r="10">
          <cell r="E10">
            <v>366150</v>
          </cell>
          <cell r="F10">
            <v>402088</v>
          </cell>
          <cell r="G10">
            <v>19.653999999999996</v>
          </cell>
          <cell r="H10">
            <v>37.653999999999996</v>
          </cell>
          <cell r="I10">
            <v>89.585365853658573</v>
          </cell>
          <cell r="J10">
            <v>16.252212389380539</v>
          </cell>
          <cell r="K10">
            <v>37.653999999999996</v>
          </cell>
        </row>
        <row r="11">
          <cell r="E11">
            <v>319709</v>
          </cell>
          <cell r="F11">
            <v>470489</v>
          </cell>
          <cell r="G11">
            <v>38.89500000000001</v>
          </cell>
          <cell r="H11">
            <v>78.89500000000001</v>
          </cell>
          <cell r="I11">
            <v>94.658536585365852</v>
          </cell>
          <cell r="J11">
            <v>17.172566371681416</v>
          </cell>
          <cell r="K11">
            <v>78.89500000000001</v>
          </cell>
        </row>
        <row r="12">
          <cell r="E12">
            <v>376758</v>
          </cell>
          <cell r="F12">
            <v>397174</v>
          </cell>
          <cell r="G12">
            <v>48.09</v>
          </cell>
          <cell r="H12">
            <v>78.09</v>
          </cell>
          <cell r="I12">
            <v>6.7307692307692317</v>
          </cell>
          <cell r="J12">
            <v>1.9358407079646016</v>
          </cell>
          <cell r="K12">
            <v>6.7307692307692317</v>
          </cell>
        </row>
        <row r="13">
          <cell r="E13">
            <v>391033</v>
          </cell>
          <cell r="F13">
            <v>413945</v>
          </cell>
          <cell r="G13">
            <v>55.427</v>
          </cell>
          <cell r="H13">
            <v>75.016999999999996</v>
          </cell>
          <cell r="I13">
            <v>54.73684210526315</v>
          </cell>
          <cell r="J13">
            <v>12.18141592920354</v>
          </cell>
          <cell r="K13">
            <v>54.73684210526315</v>
          </cell>
        </row>
        <row r="14">
          <cell r="E14">
            <v>332328</v>
          </cell>
          <cell r="F14">
            <v>439711</v>
          </cell>
          <cell r="G14">
            <v>33.946999999999989</v>
          </cell>
          <cell r="H14">
            <v>51.946999999999989</v>
          </cell>
          <cell r="I14">
            <v>34.926829268292735</v>
          </cell>
          <cell r="J14">
            <v>6.3362831858407169</v>
          </cell>
          <cell r="K14">
            <v>34.926829268292735</v>
          </cell>
        </row>
        <row r="15">
          <cell r="E15">
            <v>370584</v>
          </cell>
          <cell r="F15">
            <v>429294</v>
          </cell>
          <cell r="G15">
            <v>55.542000000000002</v>
          </cell>
          <cell r="H15">
            <v>73.141999999999996</v>
          </cell>
          <cell r="I15">
            <v>81.73684210526315</v>
          </cell>
          <cell r="J15">
            <v>28.314159292035402</v>
          </cell>
          <cell r="K15">
            <v>67.132000000000005</v>
          </cell>
        </row>
        <row r="16">
          <cell r="E16">
            <v>330835</v>
          </cell>
          <cell r="F16">
            <v>435308</v>
          </cell>
          <cell r="G16">
            <v>28.814999999999998</v>
          </cell>
          <cell r="H16">
            <v>46.814999999999998</v>
          </cell>
          <cell r="I16">
            <v>91.536585365853654</v>
          </cell>
          <cell r="J16">
            <v>16.606194690265486</v>
          </cell>
          <cell r="K16">
            <v>46.814999999999998</v>
          </cell>
        </row>
        <row r="17">
          <cell r="E17">
            <v>384221</v>
          </cell>
          <cell r="F17">
            <v>397717</v>
          </cell>
          <cell r="G17">
            <v>0</v>
          </cell>
          <cell r="H17">
            <v>11.38900000000001</v>
          </cell>
          <cell r="I17">
            <v>160</v>
          </cell>
          <cell r="J17">
            <v>45.783185840707972</v>
          </cell>
          <cell r="K17">
            <v>11.38900000000001</v>
          </cell>
        </row>
        <row r="18">
          <cell r="E18">
            <v>372255</v>
          </cell>
          <cell r="F18">
            <v>410566</v>
          </cell>
          <cell r="G18">
            <v>18.263000000000005</v>
          </cell>
          <cell r="H18">
            <v>37.263000000000005</v>
          </cell>
          <cell r="I18">
            <v>10.670731707317072</v>
          </cell>
          <cell r="J18">
            <v>1.9358407079646016</v>
          </cell>
          <cell r="K18">
            <v>10.670731707317072</v>
          </cell>
        </row>
        <row r="19">
          <cell r="E19">
            <v>385569</v>
          </cell>
          <cell r="F19">
            <v>434469</v>
          </cell>
          <cell r="G19">
            <v>60.311999999999998</v>
          </cell>
          <cell r="H19">
            <v>78.311999999999998</v>
          </cell>
          <cell r="I19">
            <v>10.670731707317072</v>
          </cell>
          <cell r="J19">
            <v>1.9358407079646016</v>
          </cell>
          <cell r="K19">
            <v>10.670731707317072</v>
          </cell>
        </row>
        <row r="20">
          <cell r="E20">
            <v>380272</v>
          </cell>
          <cell r="F20">
            <v>411184</v>
          </cell>
          <cell r="G20">
            <v>22.336000000000013</v>
          </cell>
          <cell r="H20">
            <v>22.336000000000013</v>
          </cell>
          <cell r="I20">
            <v>10.670731707317072</v>
          </cell>
          <cell r="J20">
            <v>1.9358407079646016</v>
          </cell>
          <cell r="K20">
            <v>10.670731707317072</v>
          </cell>
        </row>
        <row r="21">
          <cell r="E21">
            <v>407769</v>
          </cell>
          <cell r="F21">
            <v>375476</v>
          </cell>
          <cell r="G21">
            <v>0</v>
          </cell>
          <cell r="H21">
            <v>48.530999999999992</v>
          </cell>
          <cell r="I21">
            <v>10.670731707317072</v>
          </cell>
          <cell r="J21">
            <v>1.9358407079646016</v>
          </cell>
          <cell r="K21">
            <v>10.670731707317072</v>
          </cell>
        </row>
        <row r="22">
          <cell r="E22">
            <v>338655</v>
          </cell>
          <cell r="F22">
            <v>556583</v>
          </cell>
          <cell r="G22">
            <v>7.4970000000000141</v>
          </cell>
          <cell r="H22">
            <v>30.497000000000014</v>
          </cell>
          <cell r="I22">
            <v>6.7307692307692317</v>
          </cell>
          <cell r="J22">
            <v>1.9358407079646016</v>
          </cell>
          <cell r="K22">
            <v>6.7307692307692317</v>
          </cell>
        </row>
        <row r="23">
          <cell r="E23">
            <v>373110</v>
          </cell>
          <cell r="F23">
            <v>393020</v>
          </cell>
          <cell r="G23">
            <v>20.413999999999994</v>
          </cell>
          <cell r="H23">
            <v>50.413999999999994</v>
          </cell>
          <cell r="I23">
            <v>0</v>
          </cell>
          <cell r="J23">
            <v>0</v>
          </cell>
          <cell r="K23">
            <v>0</v>
          </cell>
        </row>
        <row r="24">
          <cell r="E24">
            <v>388461</v>
          </cell>
          <cell r="F24">
            <v>411290</v>
          </cell>
          <cell r="G24">
            <v>19.82</v>
          </cell>
          <cell r="H24">
            <v>58.820000000000007</v>
          </cell>
          <cell r="I24">
            <v>107.02439024390239</v>
          </cell>
          <cell r="J24">
            <v>19.415929203539815</v>
          </cell>
          <cell r="K24">
            <v>59.418000000000006</v>
          </cell>
        </row>
        <row r="25">
          <cell r="E25">
            <v>389137</v>
          </cell>
          <cell r="F25">
            <v>403821</v>
          </cell>
          <cell r="G25">
            <v>10.503</v>
          </cell>
          <cell r="H25">
            <v>10.503</v>
          </cell>
          <cell r="I25">
            <v>104.00000000000007</v>
          </cell>
          <cell r="J25">
            <v>18.867256637168154</v>
          </cell>
          <cell r="K25">
            <v>10.302999999999997</v>
          </cell>
        </row>
        <row r="26">
          <cell r="E26">
            <v>390140</v>
          </cell>
          <cell r="F26">
            <v>398146</v>
          </cell>
          <cell r="G26">
            <v>42.364999999999995</v>
          </cell>
          <cell r="H26">
            <v>60.364999999999995</v>
          </cell>
          <cell r="I26">
            <v>10.670731707317072</v>
          </cell>
          <cell r="J26">
            <v>1.9358407079646016</v>
          </cell>
          <cell r="K26">
            <v>10.670731707317072</v>
          </cell>
        </row>
        <row r="27">
          <cell r="E27">
            <v>301070</v>
          </cell>
          <cell r="F27">
            <v>513074</v>
          </cell>
          <cell r="G27">
            <v>68.078000000000003</v>
          </cell>
          <cell r="H27">
            <v>76.078000000000003</v>
          </cell>
          <cell r="I27">
            <v>97.526315789473685</v>
          </cell>
          <cell r="J27">
            <v>58.185840707964594</v>
          </cell>
          <cell r="K27">
            <v>76.078000000000003</v>
          </cell>
        </row>
        <row r="28">
          <cell r="E28">
            <v>381795</v>
          </cell>
          <cell r="F28">
            <v>399250</v>
          </cell>
          <cell r="G28">
            <v>0</v>
          </cell>
          <cell r="H28">
            <v>13.486999999999995</v>
          </cell>
          <cell r="I28">
            <v>6.7307692307692317</v>
          </cell>
          <cell r="J28">
            <v>1.9358407079646016</v>
          </cell>
          <cell r="K28">
            <v>6.7307692307692317</v>
          </cell>
        </row>
        <row r="29">
          <cell r="E29">
            <v>360607</v>
          </cell>
          <cell r="F29">
            <v>397690</v>
          </cell>
          <cell r="G29">
            <v>4.7519999999999953</v>
          </cell>
          <cell r="H29">
            <v>22.751999999999995</v>
          </cell>
          <cell r="I29">
            <v>0</v>
          </cell>
          <cell r="J29">
            <v>0</v>
          </cell>
          <cell r="K29">
            <v>0</v>
          </cell>
        </row>
        <row r="30">
          <cell r="E30">
            <v>393262</v>
          </cell>
          <cell r="F30">
            <v>404755</v>
          </cell>
          <cell r="G30">
            <v>31.040000000000006</v>
          </cell>
          <cell r="H30">
            <v>31.040000000000006</v>
          </cell>
          <cell r="I30">
            <v>30.634146341463421</v>
          </cell>
          <cell r="J30">
            <v>5.557522123893806</v>
          </cell>
          <cell r="K30">
            <v>30.634146341463421</v>
          </cell>
        </row>
        <row r="31">
          <cell r="E31">
            <v>391313</v>
          </cell>
          <cell r="F31">
            <v>386877</v>
          </cell>
          <cell r="G31">
            <v>37.36999999999999</v>
          </cell>
          <cell r="H31">
            <v>55.36999999999999</v>
          </cell>
          <cell r="I31">
            <v>99.390243902439096</v>
          </cell>
          <cell r="J31">
            <v>18.030973451327444</v>
          </cell>
          <cell r="K31">
            <v>55.36999999999999</v>
          </cell>
        </row>
        <row r="32">
          <cell r="E32">
            <v>397322</v>
          </cell>
          <cell r="F32">
            <v>399942</v>
          </cell>
          <cell r="G32">
            <v>27.335999999999999</v>
          </cell>
          <cell r="H32">
            <v>84.335999999999999</v>
          </cell>
          <cell r="I32">
            <v>6.7307692307692317</v>
          </cell>
          <cell r="J32">
            <v>1.9358407079646016</v>
          </cell>
          <cell r="K32">
            <v>6.7307692307692317</v>
          </cell>
        </row>
        <row r="33">
          <cell r="E33">
            <v>377997</v>
          </cell>
          <cell r="F33">
            <v>431083</v>
          </cell>
          <cell r="G33">
            <v>36.712999999999994</v>
          </cell>
          <cell r="H33">
            <v>54.712999999999994</v>
          </cell>
          <cell r="I33">
            <v>51.89473684210526</v>
          </cell>
          <cell r="J33">
            <v>10.362831858407073</v>
          </cell>
          <cell r="K33">
            <v>51.89473684210526</v>
          </cell>
        </row>
        <row r="34">
          <cell r="E34">
            <v>395522</v>
          </cell>
          <cell r="F34">
            <v>395647</v>
          </cell>
          <cell r="G34">
            <v>54.652999999999999</v>
          </cell>
          <cell r="H34">
            <v>72.652999999999992</v>
          </cell>
          <cell r="I34">
            <v>10.670731707317072</v>
          </cell>
          <cell r="J34">
            <v>1.9358407079646016</v>
          </cell>
          <cell r="K34">
            <v>10.670731707317072</v>
          </cell>
        </row>
        <row r="35">
          <cell r="E35">
            <v>376355</v>
          </cell>
          <cell r="F35">
            <v>404783</v>
          </cell>
          <cell r="G35">
            <v>8.3622488000000033</v>
          </cell>
          <cell r="H35">
            <v>51.362248800000003</v>
          </cell>
          <cell r="I35">
            <v>6.7307692307692317</v>
          </cell>
          <cell r="J35">
            <v>1.9358407079646016</v>
          </cell>
          <cell r="K35">
            <v>6.7307692307692317</v>
          </cell>
        </row>
        <row r="36">
          <cell r="E36">
            <v>351915</v>
          </cell>
          <cell r="F36">
            <v>491858</v>
          </cell>
          <cell r="G36">
            <v>9.5580000000000069</v>
          </cell>
          <cell r="H36">
            <v>27.558000000000007</v>
          </cell>
          <cell r="I36">
            <v>0</v>
          </cell>
          <cell r="J36">
            <v>0</v>
          </cell>
          <cell r="K36">
            <v>0</v>
          </cell>
        </row>
        <row r="37">
          <cell r="E37">
            <v>348644</v>
          </cell>
          <cell r="F37">
            <v>463628</v>
          </cell>
          <cell r="G37">
            <v>25.397999999999996</v>
          </cell>
          <cell r="H37">
            <v>25.397999999999996</v>
          </cell>
          <cell r="I37">
            <v>91.975609756097583</v>
          </cell>
          <cell r="J37">
            <v>16.685840707964605</v>
          </cell>
          <cell r="K37">
            <v>24.697999999999993</v>
          </cell>
        </row>
        <row r="38">
          <cell r="E38">
            <v>354121</v>
          </cell>
          <cell r="F38">
            <v>423373</v>
          </cell>
          <cell r="G38">
            <v>25.088999999999999</v>
          </cell>
          <cell r="H38">
            <v>43.088999999999999</v>
          </cell>
          <cell r="I38">
            <v>114.02439024390236</v>
          </cell>
          <cell r="J38">
            <v>20.685840707964587</v>
          </cell>
          <cell r="K38">
            <v>43.608999999999995</v>
          </cell>
        </row>
        <row r="39">
          <cell r="E39">
            <v>385592</v>
          </cell>
          <cell r="F39">
            <v>396016</v>
          </cell>
          <cell r="G39">
            <v>19.333999999999989</v>
          </cell>
          <cell r="H39">
            <v>37.333999999999989</v>
          </cell>
          <cell r="I39">
            <v>161.31578947368422</v>
          </cell>
          <cell r="J39">
            <v>42.973451327433644</v>
          </cell>
          <cell r="K39">
            <v>37.333999999999989</v>
          </cell>
        </row>
        <row r="40">
          <cell r="E40">
            <v>369695</v>
          </cell>
          <cell r="F40">
            <v>424981</v>
          </cell>
          <cell r="G40">
            <v>0</v>
          </cell>
          <cell r="H40">
            <v>47.260999999999996</v>
          </cell>
          <cell r="I40">
            <v>3.1463414634145801</v>
          </cell>
          <cell r="J40">
            <v>0.57079646017698138</v>
          </cell>
          <cell r="K40">
            <v>3.1463414634145801</v>
          </cell>
        </row>
        <row r="41">
          <cell r="E41">
            <v>335361</v>
          </cell>
          <cell r="F41">
            <v>429316</v>
          </cell>
          <cell r="G41">
            <v>22.847999999999999</v>
          </cell>
          <cell r="H41">
            <v>30.847999999999999</v>
          </cell>
          <cell r="I41">
            <v>55.94736842105263</v>
          </cell>
          <cell r="J41">
            <v>55.94736842105263</v>
          </cell>
          <cell r="K41">
            <v>30.847999999999999</v>
          </cell>
        </row>
        <row r="42">
          <cell r="E42">
            <v>392047</v>
          </cell>
          <cell r="F42">
            <v>374564</v>
          </cell>
          <cell r="G42">
            <v>47.587785670000002</v>
          </cell>
          <cell r="H42">
            <v>83.587785670000002</v>
          </cell>
          <cell r="I42">
            <v>10.670731707317072</v>
          </cell>
          <cell r="J42">
            <v>1.9358407079646016</v>
          </cell>
          <cell r="K42">
            <v>10.670731707317072</v>
          </cell>
        </row>
        <row r="43">
          <cell r="E43">
            <v>384073</v>
          </cell>
          <cell r="F43">
            <v>385068</v>
          </cell>
          <cell r="G43">
            <v>17.87700000000001</v>
          </cell>
          <cell r="H43">
            <v>44.87700000000001</v>
          </cell>
          <cell r="I43">
            <v>10.670731707317072</v>
          </cell>
          <cell r="J43">
            <v>1.9358407079646016</v>
          </cell>
          <cell r="K43">
            <v>10.670731707317072</v>
          </cell>
        </row>
        <row r="44">
          <cell r="E44">
            <v>385989</v>
          </cell>
          <cell r="F44">
            <v>438643</v>
          </cell>
          <cell r="G44">
            <v>0</v>
          </cell>
          <cell r="H44">
            <v>0</v>
          </cell>
          <cell r="I44">
            <v>0</v>
          </cell>
          <cell r="J44">
            <v>0</v>
          </cell>
          <cell r="K44">
            <v>0</v>
          </cell>
        </row>
        <row r="45">
          <cell r="E45">
            <v>401141</v>
          </cell>
          <cell r="F45">
            <v>383916</v>
          </cell>
          <cell r="G45">
            <v>3.2659999999999982</v>
          </cell>
          <cell r="H45">
            <v>31.265999999999998</v>
          </cell>
          <cell r="I45">
            <v>52.210526315789473</v>
          </cell>
          <cell r="J45">
            <v>50.053097345132734</v>
          </cell>
          <cell r="K45">
            <v>31.265999999999998</v>
          </cell>
        </row>
        <row r="46">
          <cell r="E46">
            <v>352784</v>
          </cell>
          <cell r="F46">
            <v>404565</v>
          </cell>
          <cell r="G46">
            <v>43.379999999999995</v>
          </cell>
          <cell r="H46">
            <v>71.38</v>
          </cell>
          <cell r="I46">
            <v>116.57894736842105</v>
          </cell>
          <cell r="J46">
            <v>57.088495575221245</v>
          </cell>
          <cell r="K46">
            <v>71.38</v>
          </cell>
        </row>
        <row r="47">
          <cell r="E47">
            <v>378571</v>
          </cell>
          <cell r="F47">
            <v>433224</v>
          </cell>
          <cell r="G47">
            <v>0.65500000000000114</v>
          </cell>
          <cell r="H47">
            <v>0.65500000000000114</v>
          </cell>
          <cell r="I47">
            <v>10.670731707317072</v>
          </cell>
          <cell r="J47">
            <v>1.9358407079646016</v>
          </cell>
          <cell r="K47">
            <v>0.16499999999999204</v>
          </cell>
        </row>
        <row r="48">
          <cell r="E48">
            <v>335644</v>
          </cell>
          <cell r="F48">
            <v>432080</v>
          </cell>
          <cell r="G48">
            <v>10.966999999999999</v>
          </cell>
          <cell r="H48">
            <v>19.466999999999999</v>
          </cell>
          <cell r="I48">
            <v>0</v>
          </cell>
          <cell r="J48">
            <v>0</v>
          </cell>
          <cell r="K48">
            <v>0</v>
          </cell>
        </row>
        <row r="49">
          <cell r="E49">
            <v>349996</v>
          </cell>
          <cell r="F49">
            <v>530398</v>
          </cell>
          <cell r="G49">
            <v>0</v>
          </cell>
          <cell r="H49">
            <v>0</v>
          </cell>
          <cell r="I49">
            <v>52.315789473684191</v>
          </cell>
          <cell r="J49">
            <v>30.43362831858407</v>
          </cell>
          <cell r="K49">
            <v>0</v>
          </cell>
        </row>
        <row r="50">
          <cell r="E50">
            <v>356774</v>
          </cell>
          <cell r="F50">
            <v>432942</v>
          </cell>
          <cell r="G50">
            <v>11.986000000000004</v>
          </cell>
          <cell r="H50">
            <v>11.986000000000004</v>
          </cell>
          <cell r="I50">
            <v>6.7307692307692317</v>
          </cell>
          <cell r="J50">
            <v>1.9358407079646016</v>
          </cell>
          <cell r="K50">
            <v>6.7307692307692317</v>
          </cell>
        </row>
        <row r="51">
          <cell r="E51">
            <v>384542</v>
          </cell>
          <cell r="F51">
            <v>399276</v>
          </cell>
          <cell r="G51">
            <v>0</v>
          </cell>
          <cell r="H51">
            <v>2.1750000000000114</v>
          </cell>
          <cell r="I51">
            <v>155.05263157894737</v>
          </cell>
          <cell r="J51">
            <v>38.871681415929189</v>
          </cell>
          <cell r="K51">
            <v>2.5910000000000082</v>
          </cell>
        </row>
        <row r="52">
          <cell r="E52">
            <v>351794</v>
          </cell>
          <cell r="F52">
            <v>429241</v>
          </cell>
          <cell r="G52">
            <v>63.715000000000003</v>
          </cell>
          <cell r="H52">
            <v>103.715</v>
          </cell>
          <cell r="I52">
            <v>10.670731707317072</v>
          </cell>
          <cell r="J52">
            <v>1.9358407079646016</v>
          </cell>
          <cell r="K52">
            <v>10.670731707317072</v>
          </cell>
        </row>
        <row r="53">
          <cell r="E53">
            <v>389111</v>
          </cell>
          <cell r="F53">
            <v>413393</v>
          </cell>
          <cell r="G53">
            <v>25.164000000000001</v>
          </cell>
          <cell r="H53">
            <v>46.164000000000001</v>
          </cell>
          <cell r="I53">
            <v>0</v>
          </cell>
          <cell r="J53">
            <v>0</v>
          </cell>
          <cell r="K53">
            <v>0</v>
          </cell>
        </row>
        <row r="54">
          <cell r="E54">
            <v>380261</v>
          </cell>
          <cell r="F54">
            <v>422010</v>
          </cell>
          <cell r="G54">
            <v>53.795000000000002</v>
          </cell>
          <cell r="H54">
            <v>72.245000000000005</v>
          </cell>
          <cell r="I54">
            <v>136.73684210526315</v>
          </cell>
          <cell r="J54">
            <v>65.544247787610615</v>
          </cell>
          <cell r="K54">
            <v>72.14500000000001</v>
          </cell>
        </row>
        <row r="55">
          <cell r="E55">
            <v>392426</v>
          </cell>
          <cell r="F55">
            <v>407533</v>
          </cell>
          <cell r="G55">
            <v>58.058</v>
          </cell>
          <cell r="H55">
            <v>93.557999999999993</v>
          </cell>
          <cell r="I55">
            <v>0</v>
          </cell>
          <cell r="J55">
            <v>0</v>
          </cell>
          <cell r="K55">
            <v>0</v>
          </cell>
        </row>
        <row r="56">
          <cell r="E56">
            <v>378726</v>
          </cell>
          <cell r="F56">
            <v>392892</v>
          </cell>
          <cell r="G56">
            <v>17.019999999999996</v>
          </cell>
          <cell r="H56">
            <v>29.019999999999996</v>
          </cell>
          <cell r="I56">
            <v>104.89473684210526</v>
          </cell>
          <cell r="J56">
            <v>57.783185840707965</v>
          </cell>
          <cell r="K56">
            <v>29.019999999999996</v>
          </cell>
        </row>
        <row r="57">
          <cell r="E57">
            <v>321492</v>
          </cell>
          <cell r="F57">
            <v>468870</v>
          </cell>
          <cell r="G57">
            <v>38.89500000000001</v>
          </cell>
          <cell r="H57">
            <v>78.89500000000001</v>
          </cell>
          <cell r="I57">
            <v>145.29268292682929</v>
          </cell>
          <cell r="J57">
            <v>26.358407079646021</v>
          </cell>
          <cell r="K57">
            <v>78.89500000000001</v>
          </cell>
        </row>
        <row r="58">
          <cell r="E58">
            <v>356910</v>
          </cell>
          <cell r="F58">
            <v>513357</v>
          </cell>
          <cell r="G58">
            <v>0</v>
          </cell>
          <cell r="H58">
            <v>0</v>
          </cell>
          <cell r="I58">
            <v>52.315789473684191</v>
          </cell>
          <cell r="J58">
            <v>52.315789473684191</v>
          </cell>
          <cell r="K58">
            <v>0</v>
          </cell>
        </row>
        <row r="59">
          <cell r="E59">
            <v>300332</v>
          </cell>
          <cell r="F59">
            <v>530823</v>
          </cell>
          <cell r="G59">
            <v>21.665999999999997</v>
          </cell>
          <cell r="H59">
            <v>65.665999999999997</v>
          </cell>
          <cell r="I59">
            <v>0</v>
          </cell>
          <cell r="J59">
            <v>0</v>
          </cell>
          <cell r="K59">
            <v>0</v>
          </cell>
        </row>
        <row r="60">
          <cell r="E60">
            <v>347172</v>
          </cell>
          <cell r="F60">
            <v>407455</v>
          </cell>
          <cell r="G60">
            <v>9.152000000000001</v>
          </cell>
          <cell r="H60">
            <v>9.152000000000001</v>
          </cell>
          <cell r="I60">
            <v>8.6315789473684106</v>
          </cell>
          <cell r="J60">
            <v>1.9358407079646016</v>
          </cell>
          <cell r="K60">
            <v>0</v>
          </cell>
        </row>
        <row r="61">
          <cell r="E61">
            <v>302535</v>
          </cell>
          <cell r="F61">
            <v>529330</v>
          </cell>
          <cell r="G61">
            <v>21.665999999999997</v>
          </cell>
          <cell r="H61">
            <v>65.665999999999997</v>
          </cell>
          <cell r="I61">
            <v>0</v>
          </cell>
          <cell r="J61">
            <v>0</v>
          </cell>
          <cell r="K61">
            <v>0</v>
          </cell>
        </row>
        <row r="62">
          <cell r="E62">
            <v>380069</v>
          </cell>
          <cell r="F62">
            <v>395104</v>
          </cell>
          <cell r="G62">
            <v>2.6760000000000019</v>
          </cell>
          <cell r="H62">
            <v>29.445999999999998</v>
          </cell>
          <cell r="I62">
            <v>16.560975609756145</v>
          </cell>
          <cell r="J62">
            <v>3.0044247787610709</v>
          </cell>
          <cell r="K62">
            <v>16.560975609756145</v>
          </cell>
        </row>
        <row r="63">
          <cell r="E63">
            <v>387247</v>
          </cell>
          <cell r="F63">
            <v>398875</v>
          </cell>
          <cell r="G63">
            <v>1.1349999999999909</v>
          </cell>
          <cell r="H63">
            <v>9.1349999999999909</v>
          </cell>
          <cell r="I63">
            <v>126.36842105263159</v>
          </cell>
          <cell r="J63">
            <v>49.951327433628322</v>
          </cell>
          <cell r="K63">
            <v>9.1349999999999909</v>
          </cell>
        </row>
        <row r="64">
          <cell r="E64">
            <v>334559</v>
          </cell>
          <cell r="F64">
            <v>443368</v>
          </cell>
          <cell r="G64">
            <v>19.881999999999998</v>
          </cell>
          <cell r="H64">
            <v>34.881999999999998</v>
          </cell>
          <cell r="I64">
            <v>10.670731707317072</v>
          </cell>
          <cell r="J64">
            <v>1.9358407079646016</v>
          </cell>
          <cell r="K64">
            <v>10.670731707317072</v>
          </cell>
        </row>
        <row r="65">
          <cell r="E65">
            <v>327495</v>
          </cell>
          <cell r="F65">
            <v>477808</v>
          </cell>
          <cell r="G65">
            <v>60.984999999999999</v>
          </cell>
          <cell r="H65">
            <v>72.984999999999999</v>
          </cell>
          <cell r="I65">
            <v>94.15789473684211</v>
          </cell>
          <cell r="J65">
            <v>36.420353982300888</v>
          </cell>
          <cell r="K65">
            <v>73.594999999999999</v>
          </cell>
        </row>
        <row r="66">
          <cell r="E66">
            <v>391131</v>
          </cell>
          <cell r="F66">
            <v>390929</v>
          </cell>
          <cell r="G66">
            <v>21.927999999999997</v>
          </cell>
          <cell r="H66">
            <v>39.927999999999997</v>
          </cell>
          <cell r="I66">
            <v>55.75609756097564</v>
          </cell>
          <cell r="J66">
            <v>10.115044247787617</v>
          </cell>
          <cell r="K66">
            <v>39.927999999999997</v>
          </cell>
        </row>
        <row r="67">
          <cell r="E67">
            <v>382900</v>
          </cell>
          <cell r="F67">
            <v>393269</v>
          </cell>
          <cell r="G67">
            <v>14.736000000000004</v>
          </cell>
          <cell r="H67">
            <v>52.736000000000004</v>
          </cell>
          <cell r="I67">
            <v>10.670731707317072</v>
          </cell>
          <cell r="J67">
            <v>1.9358407079646016</v>
          </cell>
          <cell r="K67">
            <v>10.670731707317072</v>
          </cell>
        </row>
        <row r="68">
          <cell r="E68">
            <v>365831</v>
          </cell>
          <cell r="F68">
            <v>407025</v>
          </cell>
          <cell r="G68">
            <v>31.969000000000008</v>
          </cell>
          <cell r="H68">
            <v>47.969000000000008</v>
          </cell>
          <cell r="I68">
            <v>30.609756097561036</v>
          </cell>
          <cell r="J68">
            <v>5.5530973451327545</v>
          </cell>
          <cell r="K68">
            <v>30.609756097561036</v>
          </cell>
        </row>
        <row r="69">
          <cell r="E69">
            <v>358343</v>
          </cell>
          <cell r="F69">
            <v>404626</v>
          </cell>
          <cell r="G69">
            <v>0</v>
          </cell>
          <cell r="H69">
            <v>41.778000000000006</v>
          </cell>
          <cell r="I69">
            <v>72.157894736842124</v>
          </cell>
          <cell r="J69">
            <v>39.314159292035392</v>
          </cell>
          <cell r="K69">
            <v>41.778000000000006</v>
          </cell>
        </row>
        <row r="70">
          <cell r="E70">
            <v>354460</v>
          </cell>
          <cell r="F70">
            <v>413610</v>
          </cell>
          <cell r="G70">
            <v>28.397000000000006</v>
          </cell>
          <cell r="H70">
            <v>46.397000000000006</v>
          </cell>
          <cell r="I70">
            <v>63.731707317073159</v>
          </cell>
          <cell r="J70">
            <v>11.561946902654865</v>
          </cell>
          <cell r="K70">
            <v>45.146000000000001</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Cap Indicator"/>
      <sheetName val="Data Change Log"/>
      <sheetName val="MAP"/>
      <sheetName val="EHV_Cap_List MAP"/>
      <sheetName val="HV_Cap_List_Finder"/>
      <sheetName val="PFout"/>
      <sheetName val="HV_Cap_List_Interface"/>
      <sheetName val="O1"/>
      <sheetName val="O2"/>
      <sheetName val="O3"/>
      <sheetName val="O4"/>
      <sheetName val="O5"/>
      <sheetName val="O6"/>
      <sheetName val="P1"/>
      <sheetName val="P2"/>
      <sheetName val="P3"/>
      <sheetName val="P4"/>
      <sheetName val="P5"/>
      <sheetName val="P6"/>
      <sheetName val="P7"/>
      <sheetName val="P8"/>
      <sheetName val="CALCs"/>
      <sheetName val="FL"/>
      <sheetName val="COSTS"/>
      <sheetName val="CBA"/>
      <sheetName val="heatMAP"/>
      <sheetName val="DATA"/>
      <sheetName val="DATA++"/>
      <sheetName val="REF_FL"/>
      <sheetName val="Opts"/>
      <sheetName val="REF_GEN"/>
      <sheetName val="Matching"/>
      <sheetName val="Primary Headroom Data"/>
      <sheetName val="BSP Headroom Data"/>
      <sheetName val="GSP Headroom Data"/>
      <sheetName val="Appendix G"/>
      <sheetName val="Constraints"/>
      <sheetName val="Constraints_MD_FY2020"/>
    </sheetNames>
    <sheetDataSet>
      <sheetData sheetId="0">
        <row r="25">
          <cell r="G25" t="str">
            <v>Enter Data</v>
          </cell>
        </row>
        <row r="26">
          <cell r="G26" t="str">
            <v>Albion St (6.6)</v>
          </cell>
        </row>
        <row r="27">
          <cell r="G27" t="str">
            <v>Alderley (11)</v>
          </cell>
        </row>
        <row r="28">
          <cell r="G28" t="str">
            <v>Alston (11)</v>
          </cell>
        </row>
        <row r="29">
          <cell r="G29" t="str">
            <v>Ambleside (11)</v>
          </cell>
        </row>
        <row r="30">
          <cell r="G30" t="str">
            <v>Ancoats North T11 &amp; T12 (6.6)</v>
          </cell>
        </row>
        <row r="31">
          <cell r="G31" t="str">
            <v>Ancoats North T14 (6.6)</v>
          </cell>
        </row>
        <row r="32">
          <cell r="G32" t="str">
            <v>Annie Pit (11)</v>
          </cell>
        </row>
        <row r="33">
          <cell r="G33" t="str">
            <v>Ansdell (6.6)</v>
          </cell>
        </row>
        <row r="34">
          <cell r="G34" t="str">
            <v>Ardwick (6.6)</v>
          </cell>
        </row>
        <row r="35">
          <cell r="G35" t="str">
            <v>Arnside (11)</v>
          </cell>
        </row>
        <row r="36">
          <cell r="G36" t="str">
            <v>Ashton / Golborne (6.6)</v>
          </cell>
        </row>
        <row r="37">
          <cell r="G37" t="str">
            <v>Ashton / Ribble (6.6)</v>
          </cell>
        </row>
        <row r="38">
          <cell r="G38" t="str">
            <v>Ashton On Mersey (6.6)</v>
          </cell>
        </row>
        <row r="39">
          <cell r="G39" t="str">
            <v>Ashton Under Lyne T11 &amp; T12 (6.6)</v>
          </cell>
        </row>
        <row r="40">
          <cell r="G40" t="str">
            <v>Ashton Under Lyne T13 (6.6)</v>
          </cell>
        </row>
        <row r="41">
          <cell r="G41" t="str">
            <v>Ashwood Dale (6.6)</v>
          </cell>
        </row>
        <row r="42">
          <cell r="G42" t="str">
            <v>Askam (11)</v>
          </cell>
        </row>
        <row r="43">
          <cell r="G43" t="str">
            <v>Askerton Castle (11)</v>
          </cell>
        </row>
        <row r="44">
          <cell r="G44" t="str">
            <v>Aspatria (11)</v>
          </cell>
        </row>
        <row r="45">
          <cell r="G45" t="str">
            <v>Atherton Town Centre (11)</v>
          </cell>
        </row>
        <row r="46">
          <cell r="G46" t="str">
            <v>Athletic St (6.6)</v>
          </cell>
        </row>
        <row r="47">
          <cell r="G47" t="str">
            <v>Avenham (6.6)</v>
          </cell>
        </row>
        <row r="48">
          <cell r="G48" t="str">
            <v>Baguley (11)</v>
          </cell>
        </row>
        <row r="49">
          <cell r="G49" t="str">
            <v>Bamber Bridge (11)</v>
          </cell>
        </row>
        <row r="50">
          <cell r="G50" t="str">
            <v>Barbara St (6.6)</v>
          </cell>
        </row>
        <row r="51">
          <cell r="G51" t="str">
            <v>Barrow (11)</v>
          </cell>
        </row>
        <row r="52">
          <cell r="G52" t="str">
            <v>Barton Dock Rd (6.6)</v>
          </cell>
        </row>
        <row r="53">
          <cell r="G53"/>
        </row>
        <row r="54">
          <cell r="G54"/>
        </row>
        <row r="55">
          <cell r="G55" t="str">
            <v>Benchill (11)</v>
          </cell>
        </row>
        <row r="56">
          <cell r="G56" t="str">
            <v>Bentham (11)</v>
          </cell>
        </row>
        <row r="57">
          <cell r="G57" t="str">
            <v>Bispham (6.6)</v>
          </cell>
        </row>
        <row r="58">
          <cell r="G58" t="str">
            <v>Blackbull (6.6)</v>
          </cell>
        </row>
        <row r="59">
          <cell r="G59" t="str">
            <v>Blackburn (6.6)</v>
          </cell>
        </row>
        <row r="60">
          <cell r="G60" t="str">
            <v>Blackfriars (6.6)</v>
          </cell>
        </row>
        <row r="61">
          <cell r="G61" t="str">
            <v>Blackley (6.6)</v>
          </cell>
        </row>
        <row r="62">
          <cell r="G62" t="str">
            <v>Blackpool (6.6)</v>
          </cell>
        </row>
        <row r="63">
          <cell r="G63" t="str">
            <v>Bollington (11)</v>
          </cell>
        </row>
        <row r="64">
          <cell r="G64" t="str">
            <v>Bolton By Bowland (11)</v>
          </cell>
        </row>
        <row r="65">
          <cell r="G65" t="str">
            <v>Bolton Le Sands (11)</v>
          </cell>
        </row>
        <row r="66">
          <cell r="G66" t="str">
            <v>Botany Bay (11)</v>
          </cell>
        </row>
        <row r="67">
          <cell r="G67" t="str">
            <v>Bow Lane (11)</v>
          </cell>
        </row>
        <row r="68">
          <cell r="G68" t="str">
            <v>Bowaters (11)</v>
          </cell>
        </row>
        <row r="69">
          <cell r="G69" t="str">
            <v>Bowdon (11)</v>
          </cell>
        </row>
        <row r="70">
          <cell r="G70" t="str">
            <v>Bradford (6.6)</v>
          </cell>
        </row>
        <row r="71">
          <cell r="G71" t="str">
            <v>Bradshawgate (6.6)</v>
          </cell>
        </row>
        <row r="72">
          <cell r="G72" t="str">
            <v>Bramhall (11)</v>
          </cell>
        </row>
        <row r="73">
          <cell r="G73" t="str">
            <v>Bridgewater (6.6)</v>
          </cell>
        </row>
        <row r="74">
          <cell r="G74" t="str">
            <v>Brinksway (6.6)</v>
          </cell>
        </row>
        <row r="75">
          <cell r="G75" t="str">
            <v>Broadheath (11)</v>
          </cell>
        </row>
        <row r="76">
          <cell r="G76" t="str">
            <v>Broadway (6.6)</v>
          </cell>
        </row>
        <row r="77">
          <cell r="G77" t="str">
            <v>Buckshaw (11)</v>
          </cell>
        </row>
        <row r="78">
          <cell r="G78" t="str">
            <v>Burnley (6.6)</v>
          </cell>
        </row>
        <row r="79">
          <cell r="G79" t="str">
            <v>Burnley Centre (6.6)</v>
          </cell>
        </row>
        <row r="80">
          <cell r="G80" t="str">
            <v>Burnley North (6.6)</v>
          </cell>
        </row>
        <row r="81">
          <cell r="G81" t="str">
            <v>Burrow Beck (11)</v>
          </cell>
        </row>
        <row r="82">
          <cell r="G82" t="str">
            <v>Burscough Bridge (11)</v>
          </cell>
        </row>
        <row r="83">
          <cell r="G83" t="str">
            <v>Bury Town Centre (6.6)</v>
          </cell>
        </row>
        <row r="84">
          <cell r="G84" t="str">
            <v>Bushell St (6.6)</v>
          </cell>
        </row>
        <row r="85">
          <cell r="G85" t="str">
            <v>Campbell St (11)</v>
          </cell>
        </row>
        <row r="86">
          <cell r="G86" t="str">
            <v>Cannon St (6.6)</v>
          </cell>
        </row>
        <row r="87">
          <cell r="G87" t="str">
            <v>Capontree (11)</v>
          </cell>
        </row>
        <row r="88">
          <cell r="G88" t="str">
            <v>Carleton (11)</v>
          </cell>
        </row>
        <row r="89">
          <cell r="G89" t="str">
            <v>Carlisle North (11)</v>
          </cell>
        </row>
        <row r="90">
          <cell r="G90" t="str">
            <v>Carr St (11)</v>
          </cell>
        </row>
        <row r="91">
          <cell r="G91" t="str">
            <v>Castleton (6.6)</v>
          </cell>
        </row>
        <row r="92">
          <cell r="G92" t="str">
            <v>Catterall Waterworks (6.6)</v>
          </cell>
        </row>
        <row r="93">
          <cell r="G93" t="str">
            <v>Cecil St (6.6)</v>
          </cell>
        </row>
        <row r="94">
          <cell r="G94" t="str">
            <v>Central Manchester (6.6)</v>
          </cell>
        </row>
        <row r="95">
          <cell r="G95" t="str">
            <v>Chadderton (6.6)</v>
          </cell>
        </row>
        <row r="96">
          <cell r="G96" t="str">
            <v>Chamberhall (6.6)</v>
          </cell>
        </row>
        <row r="97">
          <cell r="G97" t="str">
            <v>Chapel Wharf (6.6)</v>
          </cell>
        </row>
        <row r="98">
          <cell r="G98" t="str">
            <v>Chassen Rd (6.6)</v>
          </cell>
        </row>
        <row r="99">
          <cell r="G99" t="str">
            <v>Chatsworth Street (11)</v>
          </cell>
        </row>
        <row r="100">
          <cell r="G100" t="str">
            <v>Cheadle Heath (6.6)</v>
          </cell>
        </row>
        <row r="101">
          <cell r="G101" t="str">
            <v>Cheadle Hulme (11)</v>
          </cell>
        </row>
        <row r="102">
          <cell r="G102" t="str">
            <v>Cheetham Hill (6.6)</v>
          </cell>
        </row>
        <row r="103">
          <cell r="G103" t="str">
            <v>Chelford (11)</v>
          </cell>
        </row>
        <row r="104">
          <cell r="G104" t="str">
            <v>Chester Rd T11 &amp; T12 (6.6)</v>
          </cell>
        </row>
        <row r="105">
          <cell r="G105" t="str">
            <v>Chester Rd T13 (6.6)</v>
          </cell>
        </row>
        <row r="106">
          <cell r="G106" t="str">
            <v>Chorley South (11)</v>
          </cell>
        </row>
        <row r="107">
          <cell r="G107" t="str">
            <v>Chorlton (6.6)</v>
          </cell>
        </row>
        <row r="108">
          <cell r="G108" t="str">
            <v>Church (6.6)</v>
          </cell>
        </row>
        <row r="109">
          <cell r="G109" t="str">
            <v>Clarendon Road (6.6)</v>
          </cell>
        </row>
        <row r="110">
          <cell r="G110" t="str">
            <v>Claughton (11)</v>
          </cell>
        </row>
        <row r="111">
          <cell r="G111" t="str">
            <v>Clayton (6.6)</v>
          </cell>
        </row>
        <row r="112">
          <cell r="G112" t="str">
            <v>Cleveleys (6.6)</v>
          </cell>
        </row>
        <row r="113">
          <cell r="G113" t="str">
            <v>Clifton Junction (11)</v>
          </cell>
        </row>
        <row r="114">
          <cell r="G114" t="str">
            <v>Clover Hill (6.6)</v>
          </cell>
        </row>
        <row r="115">
          <cell r="G115" t="str">
            <v>Cog Lane (6.6)</v>
          </cell>
        </row>
        <row r="116">
          <cell r="G116" t="str">
            <v>Coniston (11)</v>
          </cell>
        </row>
        <row r="117">
          <cell r="G117" t="str">
            <v>Copse Road (6.6)</v>
          </cell>
        </row>
        <row r="118">
          <cell r="G118" t="str">
            <v>Cox Green (11)</v>
          </cell>
        </row>
        <row r="119">
          <cell r="G119" t="str">
            <v>Craggs Row (6.6)</v>
          </cell>
        </row>
        <row r="120">
          <cell r="G120" t="str">
            <v>Crown Lane (11)</v>
          </cell>
        </row>
        <row r="121">
          <cell r="G121" t="str">
            <v>Culcheth (11)</v>
          </cell>
        </row>
        <row r="122">
          <cell r="G122" t="str">
            <v>Cutacre (11)</v>
          </cell>
        </row>
        <row r="123">
          <cell r="G123" t="str">
            <v>Dalton (11)</v>
          </cell>
        </row>
        <row r="124">
          <cell r="G124" t="str">
            <v>Deansgate (6.6)</v>
          </cell>
        </row>
        <row r="125">
          <cell r="G125" t="str">
            <v>Denton East (6.6)</v>
          </cell>
        </row>
        <row r="126">
          <cell r="G126" t="str">
            <v>Denton West (6.6)</v>
          </cell>
        </row>
        <row r="127">
          <cell r="G127" t="str">
            <v>Dickinson St (6.6)</v>
          </cell>
        </row>
        <row r="128">
          <cell r="G128" t="str">
            <v>Didsbury (6.6)</v>
          </cell>
        </row>
        <row r="129">
          <cell r="G129" t="str">
            <v>Dodgson Rd (6.6)</v>
          </cell>
        </row>
        <row r="130">
          <cell r="G130" t="str">
            <v>Douglas St (6.6)</v>
          </cell>
        </row>
        <row r="131">
          <cell r="G131" t="str">
            <v>Droylsden East (6.6)</v>
          </cell>
        </row>
        <row r="132">
          <cell r="G132" t="str">
            <v>Dukinfield (6.6)</v>
          </cell>
        </row>
        <row r="133">
          <cell r="G133" t="str">
            <v>Dumers Lane (11)</v>
          </cell>
        </row>
        <row r="134">
          <cell r="G134" t="str">
            <v>Dumplington (11)</v>
          </cell>
        </row>
        <row r="135">
          <cell r="G135" t="str">
            <v>Eastlands (6.6)</v>
          </cell>
        </row>
        <row r="136">
          <cell r="G136" t="str">
            <v>Easton (11)</v>
          </cell>
        </row>
        <row r="137">
          <cell r="G137" t="str">
            <v>Egremont (11)</v>
          </cell>
        </row>
        <row r="138">
          <cell r="G138" t="str">
            <v>Embleton (11)</v>
          </cell>
        </row>
        <row r="139">
          <cell r="G139" t="str">
            <v>Exchange St (6.6)</v>
          </cell>
        </row>
        <row r="140">
          <cell r="G140" t="str">
            <v>Failsworth (6.6)</v>
          </cell>
        </row>
        <row r="141">
          <cell r="G141" t="str">
            <v>Fallowfield (6.6)</v>
          </cell>
        </row>
        <row r="142">
          <cell r="G142" t="str">
            <v>Farnworth (11)</v>
          </cell>
        </row>
        <row r="143">
          <cell r="G143" t="str">
            <v>Feniscowles (6.6)</v>
          </cell>
        </row>
        <row r="144">
          <cell r="G144" t="str">
            <v>Ferodo (11)</v>
          </cell>
        </row>
        <row r="145">
          <cell r="G145" t="str">
            <v>Flat Lane (11)</v>
          </cell>
        </row>
        <row r="146">
          <cell r="G146" t="str">
            <v>Frederick Road (6.6)</v>
          </cell>
        </row>
        <row r="147">
          <cell r="G147" t="str">
            <v>Fuse Hill (11)</v>
          </cell>
        </row>
        <row r="148">
          <cell r="G148" t="str">
            <v>Gale (6.6)</v>
          </cell>
        </row>
        <row r="149">
          <cell r="G149" t="str">
            <v>Garstang (6.6)</v>
          </cell>
        </row>
        <row r="150">
          <cell r="G150" t="str">
            <v>Gatley (6.6)</v>
          </cell>
        </row>
        <row r="151">
          <cell r="G151" t="str">
            <v>Gidlow (6.6)</v>
          </cell>
        </row>
        <row r="152">
          <cell r="G152" t="str">
            <v>Gillsrow (11)</v>
          </cell>
        </row>
        <row r="153">
          <cell r="G153" t="str">
            <v>Glaxo (11)</v>
          </cell>
        </row>
        <row r="154">
          <cell r="G154" t="str">
            <v>Glossop (11)</v>
          </cell>
        </row>
        <row r="155">
          <cell r="G155" t="str">
            <v>Golborne (11)</v>
          </cell>
        </row>
        <row r="156">
          <cell r="G156" t="str">
            <v>Gowhole (11)</v>
          </cell>
        </row>
        <row r="157">
          <cell r="G157" t="str">
            <v>Grane Road (6.6)</v>
          </cell>
        </row>
        <row r="158">
          <cell r="G158" t="str">
            <v>Grange (11)</v>
          </cell>
        </row>
        <row r="159">
          <cell r="G159" t="str">
            <v>Great Harwood (6.6)</v>
          </cell>
        </row>
        <row r="160">
          <cell r="G160" t="str">
            <v>Green Lane / Altrincham (11)</v>
          </cell>
        </row>
        <row r="161">
          <cell r="G161" t="str">
            <v>Green Lane / Hazel Grove (11)</v>
          </cell>
        </row>
        <row r="162">
          <cell r="G162" t="str">
            <v>Green St T11 (6.6)</v>
          </cell>
        </row>
        <row r="163">
          <cell r="G163" t="str">
            <v>Green St T12 &amp; T13 (6.6)</v>
          </cell>
        </row>
        <row r="164">
          <cell r="G164" t="str">
            <v>Greenfield (11)</v>
          </cell>
        </row>
        <row r="165">
          <cell r="G165" t="str">
            <v>Greenhill (6.6)</v>
          </cell>
        </row>
        <row r="166">
          <cell r="G166" t="str">
            <v>Griffin (6.6)</v>
          </cell>
        </row>
        <row r="167">
          <cell r="G167" t="str">
            <v>Hadfield (11)</v>
          </cell>
        </row>
        <row r="168">
          <cell r="G168" t="str">
            <v>Hall Cross (6.6)</v>
          </cell>
        </row>
        <row r="169">
          <cell r="G169" t="str">
            <v>Handforth (11)</v>
          </cell>
        </row>
        <row r="170">
          <cell r="G170" t="str">
            <v>Hanging Bridge (11)</v>
          </cell>
        </row>
        <row r="171">
          <cell r="G171" t="str">
            <v>Hareholme (6.6)</v>
          </cell>
        </row>
        <row r="172">
          <cell r="G172" t="str">
            <v>Harpurhey (6.6)</v>
          </cell>
        </row>
        <row r="173">
          <cell r="G173" t="str">
            <v>Harwood (11)</v>
          </cell>
        </row>
        <row r="174">
          <cell r="G174" t="str">
            <v>Hattersley (11)</v>
          </cell>
        </row>
        <row r="175">
          <cell r="G175" t="str">
            <v>Haverthwaite (11)</v>
          </cell>
        </row>
        <row r="176">
          <cell r="G176" t="str">
            <v>Hawk Green (11)</v>
          </cell>
        </row>
        <row r="177">
          <cell r="G177" t="str">
            <v>Haydock (11)</v>
          </cell>
        </row>
        <row r="178">
          <cell r="G178" t="str">
            <v>HDA No1 (11)</v>
          </cell>
        </row>
        <row r="179">
          <cell r="G179" t="str">
            <v>HDA No2 (11)</v>
          </cell>
        </row>
        <row r="180">
          <cell r="G180" t="str">
            <v>Heady Hill (6.6)</v>
          </cell>
        </row>
        <row r="181">
          <cell r="G181" t="str">
            <v>Heap Bridge (6.6)</v>
          </cell>
        </row>
        <row r="182">
          <cell r="G182" t="str">
            <v>Heasandford (6.6)</v>
          </cell>
        </row>
        <row r="183">
          <cell r="G183" t="str">
            <v>Heaton Moor (6.6)</v>
          </cell>
        </row>
        <row r="184">
          <cell r="G184" t="str">
            <v>Heaton Norris (6.6)</v>
          </cell>
        </row>
        <row r="185">
          <cell r="G185" t="str">
            <v>Helwith Bridge (11)</v>
          </cell>
        </row>
        <row r="186">
          <cell r="G186" t="str">
            <v>Hensingham (11)</v>
          </cell>
        </row>
        <row r="187">
          <cell r="G187" t="str">
            <v>Heyrod (6.6)</v>
          </cell>
        </row>
        <row r="188">
          <cell r="G188" t="str">
            <v>Heyside (6.6)</v>
          </cell>
        </row>
        <row r="189">
          <cell r="G189" t="str">
            <v>Heywood (6.6)</v>
          </cell>
        </row>
        <row r="190">
          <cell r="G190" t="str">
            <v>Higher Mill (6.6)</v>
          </cell>
        </row>
        <row r="191">
          <cell r="G191" t="str">
            <v>Higher Walton (11)</v>
          </cell>
        </row>
        <row r="192">
          <cell r="G192" t="str">
            <v>Hill Top T11 &amp; T12 (11)</v>
          </cell>
        </row>
        <row r="193">
          <cell r="G193" t="str">
            <v>Hill Top T13 (11)</v>
          </cell>
        </row>
        <row r="194">
          <cell r="G194" t="str">
            <v>Hindley Green (11)</v>
          </cell>
        </row>
        <row r="195">
          <cell r="G195" t="str">
            <v>Hollinwood (6.6)</v>
          </cell>
        </row>
        <row r="196">
          <cell r="G196" t="str">
            <v>Holme Road (11)</v>
          </cell>
        </row>
        <row r="197">
          <cell r="G197" t="str">
            <v>Holt St (11)</v>
          </cell>
        </row>
        <row r="198">
          <cell r="G198" t="str">
            <v>Hurst (6.6)</v>
          </cell>
        </row>
        <row r="199">
          <cell r="G199" t="str">
            <v>Hutton End (11)</v>
          </cell>
        </row>
        <row r="200">
          <cell r="G200" t="str">
            <v>Hyde (6.6)</v>
          </cell>
        </row>
        <row r="201">
          <cell r="G201" t="str">
            <v>Hyndburn Rd (6.6)</v>
          </cell>
        </row>
        <row r="202">
          <cell r="G202" t="str">
            <v>India St (6.6)</v>
          </cell>
        </row>
        <row r="203">
          <cell r="G203" t="str">
            <v>Ingleton (11)</v>
          </cell>
        </row>
        <row r="204">
          <cell r="G204" t="str">
            <v>Irlam (6.6)</v>
          </cell>
        </row>
        <row r="205">
          <cell r="G205" t="str">
            <v>James St (11)</v>
          </cell>
        </row>
        <row r="206">
          <cell r="G206" t="str">
            <v>Kay St (6.6)</v>
          </cell>
        </row>
        <row r="207">
          <cell r="G207" t="str">
            <v>Kendal (11)</v>
          </cell>
        </row>
        <row r="208">
          <cell r="G208" t="str">
            <v>Keswick (11)</v>
          </cell>
        </row>
        <row r="209">
          <cell r="G209" t="str">
            <v>Kingsway (11)</v>
          </cell>
        </row>
        <row r="210">
          <cell r="G210" t="str">
            <v>Kinkry Hill (11)</v>
          </cell>
        </row>
        <row r="211">
          <cell r="G211" t="str">
            <v>Kirkby Lonsdale (11)</v>
          </cell>
        </row>
        <row r="212">
          <cell r="G212" t="str">
            <v>Kirkby Moor (11)</v>
          </cell>
        </row>
        <row r="213">
          <cell r="G213" t="str">
            <v>Kirkby Stephen (11)</v>
          </cell>
        </row>
        <row r="214">
          <cell r="G214" t="str">
            <v>Kirkby Thore (11)</v>
          </cell>
        </row>
        <row r="215">
          <cell r="G215" t="str">
            <v>Kirkhall Lane (11)</v>
          </cell>
        </row>
        <row r="216">
          <cell r="G216" t="str">
            <v>Kitt Green (6.6)</v>
          </cell>
        </row>
        <row r="217">
          <cell r="G217" t="str">
            <v>Knott Mill (6.6)</v>
          </cell>
        </row>
        <row r="218">
          <cell r="G218" t="str">
            <v>Lamberhead (6.6)</v>
          </cell>
        </row>
        <row r="219">
          <cell r="G219" t="str">
            <v>Lancaster (11)</v>
          </cell>
        </row>
        <row r="220">
          <cell r="G220" t="str">
            <v>Langley (11)</v>
          </cell>
        </row>
        <row r="221">
          <cell r="G221" t="str">
            <v>Langroyd Rd (6.6)</v>
          </cell>
        </row>
        <row r="222">
          <cell r="G222" t="str">
            <v>Leigh (11)</v>
          </cell>
        </row>
        <row r="223">
          <cell r="G223" t="str">
            <v>Levenshulme (6.6)</v>
          </cell>
        </row>
        <row r="224">
          <cell r="G224" t="str">
            <v>Leyland National (11)</v>
          </cell>
        </row>
        <row r="225">
          <cell r="G225" t="str">
            <v>Little Hulton (11)</v>
          </cell>
        </row>
        <row r="226">
          <cell r="G226" t="str">
            <v>Little Salkeld (11)</v>
          </cell>
        </row>
        <row r="227">
          <cell r="G227" t="str">
            <v>Littleborough (6.6)</v>
          </cell>
        </row>
        <row r="228">
          <cell r="G228" t="str">
            <v>Longford Bridge (6.6)</v>
          </cell>
        </row>
        <row r="229">
          <cell r="G229" t="str">
            <v>Longridge (6.6)</v>
          </cell>
        </row>
        <row r="230">
          <cell r="G230" t="str">
            <v>Longsight (6.6)</v>
          </cell>
        </row>
        <row r="231">
          <cell r="G231" t="str">
            <v>Lostock (11)</v>
          </cell>
        </row>
        <row r="232">
          <cell r="G232" t="str">
            <v>Lower Darwen (6.6)</v>
          </cell>
        </row>
        <row r="233">
          <cell r="G233" t="str">
            <v>Lyons Rd (6.6)</v>
          </cell>
        </row>
        <row r="234">
          <cell r="G234" t="str">
            <v>Manchester University (6.6)</v>
          </cell>
        </row>
        <row r="235">
          <cell r="G235" t="str">
            <v>Marple (11)</v>
          </cell>
        </row>
        <row r="236">
          <cell r="G236" t="str">
            <v>Marton (6.6)</v>
          </cell>
        </row>
        <row r="237">
          <cell r="G237" t="str">
            <v>Maryport (11)</v>
          </cell>
        </row>
        <row r="238">
          <cell r="G238" t="str">
            <v>Medipark (11)</v>
          </cell>
        </row>
        <row r="239">
          <cell r="G239" t="str">
            <v>Melling (11)</v>
          </cell>
        </row>
        <row r="240">
          <cell r="G240" t="str">
            <v>Mereside (6.6)</v>
          </cell>
        </row>
        <row r="241">
          <cell r="G241" t="str">
            <v>Middleton Junction (11)</v>
          </cell>
        </row>
        <row r="242">
          <cell r="G242" t="str">
            <v>Midway (11)</v>
          </cell>
        </row>
        <row r="243">
          <cell r="G243" t="str">
            <v>Milnrow (6.6)</v>
          </cell>
        </row>
        <row r="244">
          <cell r="G244" t="str">
            <v>Mintsfeet (11)</v>
          </cell>
        </row>
        <row r="245">
          <cell r="G245" t="str">
            <v>Monsall (6.6)</v>
          </cell>
        </row>
        <row r="246">
          <cell r="G246" t="str">
            <v>Monton (6.6)</v>
          </cell>
        </row>
        <row r="247">
          <cell r="G247" t="str">
            <v>Moorside (6.6)</v>
          </cell>
        </row>
        <row r="248">
          <cell r="G248" t="str">
            <v>Morton Park (11)</v>
          </cell>
        </row>
        <row r="249">
          <cell r="G249" t="str">
            <v>Mosley Rd (6.6)</v>
          </cell>
        </row>
        <row r="250">
          <cell r="G250" t="str">
            <v>Moss Lane (11)</v>
          </cell>
        </row>
        <row r="251">
          <cell r="G251" t="str">
            <v>Moss Nook (11)</v>
          </cell>
        </row>
        <row r="252">
          <cell r="G252" t="str">
            <v>Moss Side / Leyland (11)</v>
          </cell>
        </row>
        <row r="253">
          <cell r="G253" t="str">
            <v>Moss Side / Longsight (6.6)</v>
          </cell>
        </row>
        <row r="254">
          <cell r="G254" t="str">
            <v>Mossley (11)</v>
          </cell>
        </row>
        <row r="255">
          <cell r="G255" t="str">
            <v>Mount St (6.6)</v>
          </cell>
        </row>
        <row r="256">
          <cell r="G256" t="str">
            <v>Musgrave Rd (6.6)</v>
          </cell>
        </row>
        <row r="257">
          <cell r="G257" t="str">
            <v>Nelson (6.6)</v>
          </cell>
        </row>
        <row r="258">
          <cell r="G258" t="str">
            <v>New Moston (6.6)</v>
          </cell>
        </row>
        <row r="259">
          <cell r="G259" t="str">
            <v>Newbiggin on Lune (11)</v>
          </cell>
        </row>
        <row r="260">
          <cell r="G260" t="str">
            <v>Newby (11)</v>
          </cell>
        </row>
        <row r="261">
          <cell r="G261" t="str">
            <v>Newton (11)</v>
          </cell>
        </row>
        <row r="262">
          <cell r="G262" t="str">
            <v>Newton Heath (6.6)</v>
          </cell>
        </row>
        <row r="263">
          <cell r="G263" t="str">
            <v>Newton Le Willows (11)</v>
          </cell>
        </row>
        <row r="264">
          <cell r="G264" t="str">
            <v>Newtongate T11 &amp; T12 (11)</v>
          </cell>
        </row>
        <row r="265">
          <cell r="G265" t="str">
            <v>Newtongate T13 (11)</v>
          </cell>
        </row>
        <row r="266">
          <cell r="G266" t="str">
            <v>Norbreck (6.6)</v>
          </cell>
        </row>
        <row r="267">
          <cell r="G267" t="str">
            <v>Norbury (11)</v>
          </cell>
        </row>
        <row r="268">
          <cell r="G268" t="str">
            <v>Northenden (6.6)</v>
          </cell>
        </row>
        <row r="269">
          <cell r="G269" t="str">
            <v>NWGB Partington (6.6)</v>
          </cell>
        </row>
        <row r="270">
          <cell r="G270" t="str">
            <v>Offerton (6.6)</v>
          </cell>
        </row>
        <row r="271">
          <cell r="G271" t="str">
            <v>Openshaw (6.6)</v>
          </cell>
        </row>
        <row r="272">
          <cell r="G272" t="str">
            <v>Ormskirk (11)</v>
          </cell>
        </row>
        <row r="273">
          <cell r="G273" t="str">
            <v>Padiham (11)</v>
          </cell>
        </row>
        <row r="274">
          <cell r="G274" t="str">
            <v>Peel St (11)</v>
          </cell>
        </row>
        <row r="275">
          <cell r="G275" t="str">
            <v>Pendleton (6.6)</v>
          </cell>
        </row>
        <row r="276">
          <cell r="G276" t="str">
            <v>Petteril Bank (11)</v>
          </cell>
        </row>
        <row r="277">
          <cell r="G277" t="str">
            <v>Phillips Lane (6.6)</v>
          </cell>
        </row>
        <row r="278">
          <cell r="G278" t="str">
            <v>Piccadilly (6.6)</v>
          </cell>
        </row>
        <row r="279">
          <cell r="G279" t="str">
            <v>Pimbo (11)</v>
          </cell>
        </row>
        <row r="280">
          <cell r="G280" t="str">
            <v>Pirelli (11)</v>
          </cell>
        </row>
        <row r="281">
          <cell r="G281" t="str">
            <v>Portwood (6.6)</v>
          </cell>
        </row>
        <row r="282">
          <cell r="G282" t="str">
            <v>Poulton (6.6)</v>
          </cell>
        </row>
        <row r="283">
          <cell r="G283" t="str">
            <v>Poynton (11)</v>
          </cell>
        </row>
        <row r="284">
          <cell r="G284" t="str">
            <v>Preesall (11)</v>
          </cell>
        </row>
        <row r="285">
          <cell r="G285" t="str">
            <v>Preston East (6.6)</v>
          </cell>
        </row>
        <row r="286">
          <cell r="G286" t="str">
            <v>Preston Old Rd (6.6)</v>
          </cell>
        </row>
        <row r="287">
          <cell r="G287" t="str">
            <v>Prestwich (6.6)</v>
          </cell>
        </row>
        <row r="288">
          <cell r="G288" t="str">
            <v>Pringle St (6.6)</v>
          </cell>
        </row>
        <row r="289">
          <cell r="G289" t="str">
            <v>Prinny Hill (6.6)</v>
          </cell>
        </row>
        <row r="290">
          <cell r="G290" t="str">
            <v>Queens Park (6.6)</v>
          </cell>
        </row>
        <row r="291">
          <cell r="G291" t="str">
            <v>Radcliffe (11)</v>
          </cell>
        </row>
        <row r="292">
          <cell r="G292" t="str">
            <v>Randal St (6.6)</v>
          </cell>
        </row>
        <row r="293">
          <cell r="G293" t="str">
            <v>Rawtenstall Rd (6.6)</v>
          </cell>
        </row>
        <row r="294">
          <cell r="G294" t="str">
            <v>Reddish Vale (6.6)</v>
          </cell>
        </row>
        <row r="295">
          <cell r="G295" t="str">
            <v>Ribblesdale (11)</v>
          </cell>
        </row>
        <row r="296">
          <cell r="G296" t="str">
            <v>Ribbleton (6.6)</v>
          </cell>
        </row>
        <row r="297">
          <cell r="G297" t="str">
            <v>Ringley (11)</v>
          </cell>
        </row>
        <row r="298">
          <cell r="G298" t="str">
            <v>Risley (11)</v>
          </cell>
        </row>
        <row r="299">
          <cell r="G299" t="str">
            <v>Robert Hall St (6.6)</v>
          </cell>
        </row>
        <row r="300">
          <cell r="G300" t="str">
            <v>Rochdale Central (6.6)</v>
          </cell>
        </row>
        <row r="301">
          <cell r="G301" t="str">
            <v>Roman Rd (6.6)</v>
          </cell>
        </row>
        <row r="302">
          <cell r="G302" t="str">
            <v>Romiley (11)</v>
          </cell>
        </row>
        <row r="303">
          <cell r="G303" t="str">
            <v>Rossall (6.6)</v>
          </cell>
        </row>
        <row r="304">
          <cell r="G304" t="str">
            <v>Royton (6.6)</v>
          </cell>
        </row>
        <row r="305">
          <cell r="G305" t="str">
            <v>Sale (6.6)</v>
          </cell>
        </row>
        <row r="306">
          <cell r="G306" t="str">
            <v>Sale Moor (6.6)</v>
          </cell>
        </row>
        <row r="307">
          <cell r="G307" t="str">
            <v>Salford Quays (6.6)</v>
          </cell>
        </row>
        <row r="308">
          <cell r="G308" t="str">
            <v>Sandgate (11)</v>
          </cell>
        </row>
        <row r="309">
          <cell r="G309" t="str">
            <v>Scarisbrick (11)</v>
          </cell>
        </row>
        <row r="310">
          <cell r="G310" t="str">
            <v>Sebergham (11)</v>
          </cell>
        </row>
        <row r="311">
          <cell r="G311" t="str">
            <v>Sedbergh (11)</v>
          </cell>
        </row>
        <row r="312">
          <cell r="G312" t="str">
            <v>Selsmire (11)</v>
          </cell>
        </row>
        <row r="313">
          <cell r="G313" t="str">
            <v>Settle (11)</v>
          </cell>
        </row>
        <row r="314">
          <cell r="G314" t="str">
            <v>Seven Stars (11)</v>
          </cell>
        </row>
        <row r="315">
          <cell r="G315" t="str">
            <v>Shannon St (6.6)</v>
          </cell>
        </row>
        <row r="316">
          <cell r="G316" t="str">
            <v>Shap (11)</v>
          </cell>
        </row>
        <row r="317">
          <cell r="G317" t="str">
            <v>Shaw (6.6)</v>
          </cell>
        </row>
        <row r="318">
          <cell r="G318" t="str">
            <v>Siddick (11)</v>
          </cell>
        </row>
        <row r="319">
          <cell r="G319" t="str">
            <v>Silloth (11)</v>
          </cell>
        </row>
        <row r="320">
          <cell r="G320" t="str">
            <v>Skelmersdale (11)</v>
          </cell>
        </row>
        <row r="321">
          <cell r="G321" t="str">
            <v>Skelton C (11)</v>
          </cell>
        </row>
        <row r="322">
          <cell r="G322" t="str">
            <v>Slipway (11)</v>
          </cell>
        </row>
        <row r="323">
          <cell r="G323" t="str">
            <v>Snipe (6.6)</v>
          </cell>
        </row>
        <row r="324">
          <cell r="G324" t="str">
            <v>South East Macclesfield (11)</v>
          </cell>
        </row>
        <row r="325">
          <cell r="G325" t="str">
            <v>South Park (11)</v>
          </cell>
        </row>
        <row r="326">
          <cell r="G326" t="str">
            <v>South West Macclesfield (11)</v>
          </cell>
        </row>
        <row r="327">
          <cell r="G327" t="str">
            <v>Spa Rd (6.6)</v>
          </cell>
        </row>
        <row r="328">
          <cell r="G328" t="str">
            <v>Spadeadam (11)</v>
          </cell>
        </row>
        <row r="329">
          <cell r="G329" t="str">
            <v>Spotland (6.6)</v>
          </cell>
        </row>
        <row r="330">
          <cell r="G330" t="str">
            <v>Spring Cottage (6.6)</v>
          </cell>
        </row>
        <row r="331">
          <cell r="G331" t="str">
            <v>Spring Garden St (11)</v>
          </cell>
        </row>
        <row r="332">
          <cell r="G332" t="str">
            <v>Spring Garden St (6.6)</v>
          </cell>
        </row>
        <row r="333">
          <cell r="G333" t="str">
            <v>Squires Gate (6.6)</v>
          </cell>
        </row>
        <row r="334">
          <cell r="G334" t="str">
            <v>St Annes (6.6)</v>
          </cell>
        </row>
        <row r="335">
          <cell r="G335" t="str">
            <v>St Marys (6.6)</v>
          </cell>
        </row>
        <row r="336">
          <cell r="G336" t="str">
            <v>St Marys St (6.6)</v>
          </cell>
        </row>
        <row r="337">
          <cell r="G337" t="str">
            <v>St Thomas Rd (6.6)</v>
          </cell>
        </row>
        <row r="338">
          <cell r="G338" t="str">
            <v>Stainburn (11)</v>
          </cell>
        </row>
        <row r="339">
          <cell r="G339" t="str">
            <v>Standish (11)</v>
          </cell>
        </row>
        <row r="340">
          <cell r="G340" t="str">
            <v>Strangeways (6.6)</v>
          </cell>
        </row>
        <row r="341">
          <cell r="G341" t="str">
            <v>Strawberry Bank (6.6)</v>
          </cell>
        </row>
        <row r="342">
          <cell r="G342" t="str">
            <v>Stuart St (6.6)</v>
          </cell>
        </row>
        <row r="343">
          <cell r="G343" t="str">
            <v>Stubbins (11)</v>
          </cell>
        </row>
        <row r="344">
          <cell r="G344" t="str">
            <v>Swinton (11)</v>
          </cell>
        </row>
        <row r="345">
          <cell r="G345" t="str">
            <v>Tame Valley (6.6)</v>
          </cell>
        </row>
        <row r="346">
          <cell r="G346" t="str">
            <v>Tardy Gate (11)</v>
          </cell>
        </row>
        <row r="347">
          <cell r="G347" t="str">
            <v>Tarleton (11)</v>
          </cell>
        </row>
        <row r="348">
          <cell r="G348" t="str">
            <v>The Height (6.6)</v>
          </cell>
        </row>
        <row r="349">
          <cell r="G349" t="str">
            <v>Thornton (11)</v>
          </cell>
        </row>
        <row r="350">
          <cell r="G350" t="str">
            <v>Townley St (11)</v>
          </cell>
        </row>
        <row r="351">
          <cell r="G351" t="str">
            <v>Trafford (6.6)</v>
          </cell>
        </row>
        <row r="352">
          <cell r="G352" t="str">
            <v>Trafford Park North (6.6)</v>
          </cell>
        </row>
        <row r="353">
          <cell r="G353" t="str">
            <v>Trimpell (11)</v>
          </cell>
        </row>
        <row r="354">
          <cell r="G354" t="str">
            <v>Trinity (6.6)</v>
          </cell>
        </row>
        <row r="355">
          <cell r="G355" t="str">
            <v>Tulketh (6.6)</v>
          </cell>
        </row>
        <row r="356">
          <cell r="G356" t="str">
            <v>Ulverston (11)</v>
          </cell>
        </row>
        <row r="357">
          <cell r="G357" t="str">
            <v>Union Rd (6.6)</v>
          </cell>
        </row>
        <row r="358">
          <cell r="G358" t="str">
            <v>Upholland (11)</v>
          </cell>
        </row>
        <row r="359">
          <cell r="G359" t="str">
            <v>Urmston (6.6)</v>
          </cell>
        </row>
        <row r="360">
          <cell r="G360" t="str">
            <v>Victoria Park (6.6)</v>
          </cell>
        </row>
        <row r="361">
          <cell r="G361" t="str">
            <v>Warbreck (6.6)</v>
          </cell>
        </row>
        <row r="362">
          <cell r="G362" t="str">
            <v>Wardleworth (6.6)</v>
          </cell>
        </row>
        <row r="363">
          <cell r="G363" t="str">
            <v>Warton (6.6)</v>
          </cell>
        </row>
        <row r="364">
          <cell r="G364" t="str">
            <v>Waterhead (6.6)</v>
          </cell>
        </row>
        <row r="365">
          <cell r="G365" t="str">
            <v>Waterswallows (11)</v>
          </cell>
        </row>
        <row r="366">
          <cell r="G366" t="str">
            <v>Weaste (6.6)</v>
          </cell>
        </row>
        <row r="367">
          <cell r="G367" t="str">
            <v>Werneth (6.6)</v>
          </cell>
        </row>
        <row r="368">
          <cell r="G368" t="str">
            <v>Wesley Place (6.6)</v>
          </cell>
        </row>
        <row r="369">
          <cell r="G369" t="str">
            <v>West Didsbury (6.6)</v>
          </cell>
        </row>
        <row r="370">
          <cell r="G370" t="str">
            <v>Westgate (6.6)</v>
          </cell>
        </row>
        <row r="371">
          <cell r="G371" t="str">
            <v>Westhoughton (11)</v>
          </cell>
        </row>
        <row r="372">
          <cell r="G372" t="str">
            <v>Westlinton (11)</v>
          </cell>
        </row>
        <row r="373">
          <cell r="G373" t="str">
            <v>Whalley (11)</v>
          </cell>
        </row>
        <row r="374">
          <cell r="G374" t="str">
            <v>Whalley Range (6.6)</v>
          </cell>
        </row>
        <row r="375">
          <cell r="G375" t="str">
            <v>Whasset (11)</v>
          </cell>
        </row>
        <row r="376">
          <cell r="G376" t="str">
            <v>Whittle Le Woods (11)</v>
          </cell>
        </row>
        <row r="377">
          <cell r="G377" t="str">
            <v>Whitworth (6.6)</v>
          </cell>
        </row>
        <row r="378">
          <cell r="G378" t="str">
            <v>Wigton (11)</v>
          </cell>
        </row>
        <row r="379">
          <cell r="G379" t="str">
            <v>Willow Hey (11)</v>
          </cell>
        </row>
        <row r="380">
          <cell r="G380" t="str">
            <v>Willowbank (6.6)</v>
          </cell>
        </row>
        <row r="381">
          <cell r="G381" t="str">
            <v>Willowholme (11)</v>
          </cell>
        </row>
        <row r="382">
          <cell r="G382" t="str">
            <v>Wilmslow (11)</v>
          </cell>
        </row>
        <row r="383">
          <cell r="G383" t="str">
            <v>Windermere (11)</v>
          </cell>
        </row>
        <row r="384">
          <cell r="G384" t="str">
            <v>Winifred Rd (6.6)</v>
          </cell>
        </row>
        <row r="385">
          <cell r="G385" t="str">
            <v>Withington (6.6)</v>
          </cell>
        </row>
        <row r="386">
          <cell r="G386" t="str">
            <v>Withyfold Drive (11)</v>
          </cell>
        </row>
        <row r="387">
          <cell r="G387" t="str">
            <v>Woodbine St (6.6)</v>
          </cell>
        </row>
        <row r="388">
          <cell r="G388" t="str">
            <v>Woodfield Road (11)</v>
          </cell>
        </row>
        <row r="389">
          <cell r="G389" t="str">
            <v>Woodhill Lane (6.6)</v>
          </cell>
        </row>
        <row r="390">
          <cell r="G390" t="str">
            <v>Woodhouse Park (11)</v>
          </cell>
        </row>
        <row r="391">
          <cell r="G391" t="str">
            <v>Woodley (11)</v>
          </cell>
        </row>
        <row r="392">
          <cell r="G392" t="str">
            <v>Woolfold (11)</v>
          </cell>
        </row>
        <row r="393">
          <cell r="G393" t="str">
            <v>Wordsworth St (6.6)</v>
          </cell>
        </row>
        <row r="394">
          <cell r="G394" t="str">
            <v>Worsley Mesnes (6.6)</v>
          </cell>
        </row>
        <row r="395">
          <cell r="G395" t="str">
            <v>Wrightington (11)</v>
          </cell>
        </row>
        <row r="396">
          <cell r="G396" t="str">
            <v>Yealand (11)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3">
          <cell r="B3" t="str">
            <v>Enter Data</v>
          </cell>
          <cell r="D3" t="str">
            <v>Enter Data</v>
          </cell>
        </row>
        <row r="4">
          <cell r="B4" t="str">
            <v>Demand</v>
          </cell>
          <cell r="D4" t="str">
            <v>Firm</v>
          </cell>
        </row>
        <row r="5">
          <cell r="B5" t="str">
            <v>LV Connected Synch Gen</v>
          </cell>
          <cell r="D5" t="str">
            <v>N-0</v>
          </cell>
        </row>
        <row r="6">
          <cell r="B6" t="str">
            <v>HV Connected Synch Gen</v>
          </cell>
        </row>
        <row r="7">
          <cell r="B7" t="str">
            <v>HV Connected Inv Gen</v>
          </cell>
        </row>
        <row r="8">
          <cell r="B8" t="str">
            <v>HV Connected Battery Storage</v>
          </cell>
        </row>
      </sheetData>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Start"/>
      <sheetName val="Please hold"/>
      <sheetName val="Navigation"/>
      <sheetName val="Inputs"/>
      <sheetName val="Intermediate outputs"/>
      <sheetName val="Load factor outputs"/>
      <sheetName val="Chart summary"/>
      <sheetName val="Detailed Outputs"/>
      <sheetName val="Detailed output control"/>
      <sheetName val="Stored inputs"/>
      <sheetName val="Building energy demand"/>
      <sheetName val="Energy demand projection"/>
      <sheetName val="Annual stock analysis"/>
      <sheetName val="Domestic Growth by LA"/>
      <sheetName val="Domestic Growth by Asset"/>
      <sheetName val="I&amp;C Floor Space"/>
      <sheetName val="I&amp;C Growth by LA"/>
      <sheetName val="I&amp;C Growth by Asset"/>
      <sheetName val="Building type split"/>
      <sheetName val="Cluster weightings"/>
      <sheetName val="Distribution site data"/>
      <sheetName val="Postal sector sorting"/>
      <sheetName val="Postal sector data"/>
      <sheetName val="Cluster weighted stock"/>
      <sheetName val="Primary data"/>
      <sheetName val="BSP data"/>
      <sheetName val="GSP data"/>
      <sheetName val="GSP I&amp;C max load profiles"/>
      <sheetName val="GSP I&amp;C min load profiles"/>
      <sheetName val="GSP I&amp;C avg load profiles"/>
      <sheetName val="BSP I&amp;C max load profiles"/>
      <sheetName val="BSP I&amp;C min load profiles"/>
      <sheetName val="BSP I&amp;C avg load profiles"/>
      <sheetName val="Primary I&amp;C max load profiles"/>
      <sheetName val="Primary I&amp;C min load profiles"/>
      <sheetName val="Primary I&amp;C avg load profiles"/>
      <sheetName val="Domestic monthly profiles"/>
      <sheetName val="Generation data"/>
      <sheetName val="Energy storage data"/>
      <sheetName val="LCT &amp; generation profiles"/>
      <sheetName val="EV uptake scenarios"/>
      <sheetName val="HP uptake scenarios"/>
      <sheetName val="PV uptake scenarios"/>
      <sheetName val="Wind uptake scenarios"/>
      <sheetName val="CHP uptake scenarios"/>
      <sheetName val="AC uptake scenarios"/>
      <sheetName val="Flexible generation uptake"/>
      <sheetName val="Other generation uptake"/>
      <sheetName val="Energy storage uptake"/>
      <sheetName val="True demand by sector"/>
      <sheetName val="Latent demand by type"/>
      <sheetName val="True and measured demand"/>
      <sheetName val="Peak winter load by sector"/>
      <sheetName val="Generation at peak winter load"/>
      <sheetName val="Storage at peak winter load"/>
      <sheetName val="Peak summer load by sector"/>
      <sheetName val="Generation at peak summer load"/>
      <sheetName val="Storage at peak summer load"/>
      <sheetName val="Half hourly true demand profile"/>
      <sheetName val="Half hourly latent demand"/>
      <sheetName val="Half hourly storage demand"/>
      <sheetName val="Graph Tables"/>
      <sheetName val="References"/>
    </sheetNames>
    <sheetDataSet>
      <sheetData sheetId="0" refreshError="1"/>
      <sheetData sheetId="1" refreshError="1"/>
      <sheetData sheetId="2" refreshError="1"/>
      <sheetData sheetId="3" refreshError="1"/>
      <sheetData sheetId="4">
        <row r="60">
          <cell r="E60" t="str">
            <v>Average</v>
          </cell>
        </row>
        <row r="68">
          <cell r="AD68">
            <v>2</v>
          </cell>
          <cell r="AE68" t="str">
            <v>Average</v>
          </cell>
        </row>
        <row r="172">
          <cell r="H172" t="str">
            <v>Medium</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Navigation"/>
      <sheetName val="Changes Log"/>
      <sheetName val="Summary"/>
      <sheetName val="LI Logic and Risk"/>
      <sheetName val="LI - Substations 2016"/>
      <sheetName val="LI - Substations 2017"/>
      <sheetName val="LI - Substations 2018"/>
      <sheetName val="LI - Substations 2019"/>
      <sheetName val="LI - Substations 2020"/>
      <sheetName val="LI - Substations 2021"/>
      <sheetName val="LI - Substations 2022"/>
      <sheetName val="LI - Substations 2023"/>
      <sheetName val="LI Tracker - Substations"/>
      <sheetName val="LI - Substation Groups 2016"/>
      <sheetName val="LI - Substation Groups 2017"/>
      <sheetName val="LI - Substation Groups 2018"/>
      <sheetName val="LI - Substation Groups 2019"/>
      <sheetName val="LI - Substation Groups 2020"/>
      <sheetName val="LI - Substation Groups 2021"/>
      <sheetName val="LI - Substation Groups 2022"/>
      <sheetName val="LI - Substation Groups 2023"/>
      <sheetName val="LI Tracker - Substation Groups"/>
    </sheetNames>
    <sheetDataSet>
      <sheetData sheetId="0">
        <row r="14">
          <cell r="D14">
            <v>2020</v>
          </cell>
        </row>
        <row r="75">
          <cell r="C75" t="str">
            <v>LV</v>
          </cell>
        </row>
        <row r="76">
          <cell r="C76" t="str">
            <v>HV</v>
          </cell>
        </row>
        <row r="77">
          <cell r="C77" t="str">
            <v>EHV</v>
          </cell>
        </row>
        <row r="78">
          <cell r="C78" t="str">
            <v>132kV</v>
          </cell>
        </row>
        <row r="81">
          <cell r="C81" t="str">
            <v>Winter</v>
          </cell>
        </row>
        <row r="82">
          <cell r="C82" t="str">
            <v>Summer</v>
          </cell>
        </row>
        <row r="85">
          <cell r="C85" t="str">
            <v>A</v>
          </cell>
        </row>
        <row r="86">
          <cell r="C86" t="str">
            <v>B</v>
          </cell>
        </row>
        <row r="87">
          <cell r="C87" t="str">
            <v>C</v>
          </cell>
        </row>
        <row r="88">
          <cell r="C88" t="str">
            <v>D</v>
          </cell>
        </row>
        <row r="89">
          <cell r="C89" t="str">
            <v>E</v>
          </cell>
        </row>
        <row r="90">
          <cell r="C90" t="str">
            <v>F</v>
          </cell>
        </row>
        <row r="91">
          <cell r="C91" t="str">
            <v>G</v>
          </cell>
        </row>
        <row r="92">
          <cell r="C92" t="str">
            <v>H</v>
          </cell>
        </row>
        <row r="93">
          <cell r="C93" t="str">
            <v>I</v>
          </cell>
        </row>
        <row r="94">
          <cell r="C94" t="str">
            <v>J</v>
          </cell>
        </row>
        <row r="95">
          <cell r="C95" t="str">
            <v>K</v>
          </cell>
        </row>
        <row r="102">
          <cell r="C102" t="str">
            <v>N/A</v>
          </cell>
        </row>
        <row r="103">
          <cell r="C103" t="str">
            <v>Yes, in place</v>
          </cell>
        </row>
        <row r="104">
          <cell r="C104" t="str">
            <v>Yes, anticipated</v>
          </cell>
        </row>
        <row r="105">
          <cell r="C105" t="str">
            <v>No, avoided</v>
          </cell>
        </row>
        <row r="106">
          <cell r="C106" t="str">
            <v>Not required</v>
          </cell>
        </row>
      </sheetData>
      <sheetData sheetId="1" refreshError="1"/>
      <sheetData sheetId="2" refreshError="1"/>
      <sheetData sheetId="3" refreshError="1"/>
      <sheetData sheetId="4">
        <row r="12">
          <cell r="D12" t="str">
            <v>LI1</v>
          </cell>
          <cell r="E12">
            <v>0</v>
          </cell>
          <cell r="G12" t="str">
            <v>n/a</v>
          </cell>
        </row>
        <row r="13">
          <cell r="D13" t="str">
            <v>LI2</v>
          </cell>
          <cell r="E13">
            <v>0.8</v>
          </cell>
          <cell r="G13" t="str">
            <v>n/a</v>
          </cell>
        </row>
        <row r="14">
          <cell r="D14" t="str">
            <v>LI3</v>
          </cell>
          <cell r="E14">
            <v>0.95</v>
          </cell>
          <cell r="G14" t="str">
            <v>n/a</v>
          </cell>
        </row>
        <row r="15">
          <cell r="D15" t="str">
            <v>LI4</v>
          </cell>
          <cell r="E15">
            <v>0.99</v>
          </cell>
          <cell r="G15">
            <v>0</v>
          </cell>
        </row>
        <row r="16">
          <cell r="D16" t="str">
            <v>LI5</v>
          </cell>
          <cell r="E16">
            <v>0.99</v>
          </cell>
          <cell r="G16">
            <v>9</v>
          </cell>
        </row>
        <row r="22">
          <cell r="D22" t="str">
            <v>LI1</v>
          </cell>
          <cell r="E22">
            <v>1</v>
          </cell>
        </row>
        <row r="23">
          <cell r="D23" t="str">
            <v>LI2</v>
          </cell>
          <cell r="E23">
            <v>1</v>
          </cell>
        </row>
        <row r="24">
          <cell r="D24" t="str">
            <v>LI3</v>
          </cell>
          <cell r="E24">
            <v>1</v>
          </cell>
        </row>
        <row r="25">
          <cell r="D25" t="str">
            <v>LI4</v>
          </cell>
          <cell r="E25">
            <v>20</v>
          </cell>
        </row>
        <row r="26">
          <cell r="D26" t="str">
            <v>LI5</v>
          </cell>
          <cell r="E26">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Cap Indicator"/>
      <sheetName val="Data Change Log"/>
      <sheetName val="MAP"/>
      <sheetName val="EHV_Cap_List MAP"/>
      <sheetName val="HV_Cap_List_Finder"/>
      <sheetName val="PFout"/>
      <sheetName val="HV_Cap_List_Interface"/>
      <sheetName val="O1"/>
      <sheetName val="O2"/>
      <sheetName val="O3"/>
      <sheetName val="O4"/>
      <sheetName val="O5"/>
      <sheetName val="O6"/>
      <sheetName val="P1"/>
      <sheetName val="P2"/>
      <sheetName val="P3"/>
      <sheetName val="P4"/>
      <sheetName val="P5"/>
      <sheetName val="P6"/>
      <sheetName val="P7"/>
      <sheetName val="P8"/>
      <sheetName val="CALCs"/>
      <sheetName val="FL"/>
      <sheetName val="COSTS"/>
      <sheetName val="CBA"/>
      <sheetName val="heatMAP"/>
      <sheetName val="DATA++"/>
      <sheetName val="REF_FL"/>
      <sheetName val="Opts"/>
      <sheetName val="REF_GEN"/>
      <sheetName val="Matching"/>
      <sheetName val="Primary Headroom Data"/>
      <sheetName val="BSP Headroom Data"/>
      <sheetName val="GSP Headroom Data"/>
      <sheetName val="Appendix G"/>
      <sheetName val="Constraints"/>
      <sheetName val="Constraints (2)"/>
      <sheetName val="DATA"/>
      <sheetName val="NCR_Data"/>
      <sheetName val="NCR_Primary Headroom Data"/>
      <sheetName val="Network Capacity Indicator v3"/>
    </sheetNames>
    <sheetDataSet>
      <sheetData sheetId="0">
        <row r="25">
          <cell r="G25" t="str">
            <v>Enter Data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Enter Data</v>
          </cell>
        </row>
      </sheetData>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_Substation_Look_Up"/>
      <sheetName val="Battery  Generation Heat Map"/>
      <sheetName val="Demand_Heat_Map"/>
      <sheetName val="Fault Level Heat Map "/>
      <sheetName val="MAP"/>
      <sheetName val="PFout"/>
      <sheetName val="O1"/>
      <sheetName val="O2"/>
      <sheetName val="O3"/>
      <sheetName val="O4"/>
      <sheetName val="O5"/>
      <sheetName val="O6"/>
      <sheetName val="P1"/>
      <sheetName val="P2"/>
      <sheetName val="P3"/>
      <sheetName val="P4"/>
      <sheetName val="P5"/>
      <sheetName val="P6"/>
      <sheetName val="P7"/>
      <sheetName val="P8"/>
      <sheetName val="FL"/>
      <sheetName val="CALCs"/>
      <sheetName val="COSTS"/>
      <sheetName val="CBA"/>
      <sheetName val="heatMAP"/>
      <sheetName val="DATA"/>
      <sheetName val="DATA++"/>
      <sheetName val="Opts"/>
      <sheetName val="REF_FL"/>
      <sheetName val="REF_GEN"/>
      <sheetName val="Sheet3"/>
      <sheetName val="Sheet4"/>
      <sheetName val="Sheet5"/>
      <sheetName val="Sheet1"/>
    </sheetNames>
    <sheetDataSet>
      <sheetData sheetId="0"/>
      <sheetData sheetId="1" refreshError="1"/>
      <sheetData sheetId="2">
        <row r="7">
          <cell r="B7" t="str">
            <v>Albion St (6.6)</v>
          </cell>
        </row>
        <row r="8">
          <cell r="B8" t="str">
            <v>Alderley (11)</v>
          </cell>
        </row>
        <row r="9">
          <cell r="B9" t="str">
            <v>Alston (11)</v>
          </cell>
        </row>
        <row r="10">
          <cell r="B10" t="str">
            <v>Ambleside (11)</v>
          </cell>
        </row>
        <row r="11">
          <cell r="B11" t="str">
            <v>Ancoats North T11 &amp; T12 (6.6)</v>
          </cell>
        </row>
        <row r="12">
          <cell r="B12" t="str">
            <v>Ancoats North T14 (6.6)</v>
          </cell>
        </row>
        <row r="13">
          <cell r="B13" t="str">
            <v>Annie Pit (11)</v>
          </cell>
        </row>
        <row r="14">
          <cell r="B14" t="str">
            <v>Ansdell (6.6)</v>
          </cell>
        </row>
        <row r="15">
          <cell r="B15" t="str">
            <v>Ardwick (6.6)</v>
          </cell>
        </row>
        <row r="16">
          <cell r="B16" t="str">
            <v>Arnside (11)</v>
          </cell>
        </row>
        <row r="17">
          <cell r="B17" t="str">
            <v>Ashton / Golborne (6.6)</v>
          </cell>
        </row>
        <row r="18">
          <cell r="B18" t="str">
            <v>Ashton / Ribble (6.6)</v>
          </cell>
        </row>
        <row r="19">
          <cell r="B19" t="str">
            <v>Ashton On Mersey (6.6)</v>
          </cell>
        </row>
        <row r="20">
          <cell r="B20" t="str">
            <v>Ashton Under Lyne T11 &amp; T12 (6.6)</v>
          </cell>
        </row>
        <row r="21">
          <cell r="B21" t="str">
            <v>Ashton Under Lyne T13 (6.6)</v>
          </cell>
        </row>
        <row r="22">
          <cell r="B22" t="str">
            <v>Ashwood Dale (6.6)</v>
          </cell>
        </row>
        <row r="23">
          <cell r="B23" t="str">
            <v>Askam (11)</v>
          </cell>
        </row>
        <row r="24">
          <cell r="B24" t="str">
            <v>Askerton Castle (11)</v>
          </cell>
        </row>
        <row r="25">
          <cell r="B25" t="str">
            <v>Aspatria (11)</v>
          </cell>
        </row>
        <row r="26">
          <cell r="B26" t="str">
            <v>Atherton Town Centre (11)</v>
          </cell>
        </row>
        <row r="27">
          <cell r="B27" t="str">
            <v>Athletic St (6.6)</v>
          </cell>
        </row>
        <row r="28">
          <cell r="B28" t="str">
            <v>Avenham (6.6)</v>
          </cell>
        </row>
        <row r="29">
          <cell r="B29" t="str">
            <v>Baguley (11)</v>
          </cell>
        </row>
        <row r="30">
          <cell r="B30" t="str">
            <v>Bamber Bridge (11)</v>
          </cell>
        </row>
        <row r="31">
          <cell r="B31" t="str">
            <v>Barbara St (6.6)</v>
          </cell>
        </row>
        <row r="32">
          <cell r="B32" t="str">
            <v>Barrow (11)</v>
          </cell>
        </row>
        <row r="33">
          <cell r="B33" t="str">
            <v>Barton Dock Rd (6.6)</v>
          </cell>
        </row>
        <row r="34">
          <cell r="B34" t="str">
            <v>Bedford (11)</v>
          </cell>
        </row>
        <row r="35">
          <cell r="B35" t="str">
            <v>Belgrave (6.6)</v>
          </cell>
        </row>
        <row r="36">
          <cell r="B36" t="str">
            <v>Benchill (11)</v>
          </cell>
        </row>
        <row r="37">
          <cell r="B37" t="str">
            <v>Bentham (11)</v>
          </cell>
        </row>
        <row r="38">
          <cell r="B38" t="str">
            <v>Bispham (6.6)</v>
          </cell>
        </row>
        <row r="39">
          <cell r="B39" t="str">
            <v>Blackbull (6.6)</v>
          </cell>
        </row>
        <row r="40">
          <cell r="B40" t="str">
            <v>Blackburn (6.6)</v>
          </cell>
        </row>
        <row r="41">
          <cell r="B41" t="str">
            <v>Blackfriars (6.6)</v>
          </cell>
        </row>
        <row r="42">
          <cell r="B42" t="str">
            <v>Blackley (6.6)</v>
          </cell>
        </row>
        <row r="43">
          <cell r="B43" t="str">
            <v>Blackpool (6.6)</v>
          </cell>
        </row>
        <row r="44">
          <cell r="B44" t="str">
            <v>Bollington (11)</v>
          </cell>
        </row>
        <row r="45">
          <cell r="B45" t="str">
            <v>Bolton By Bowland (11)</v>
          </cell>
        </row>
        <row r="46">
          <cell r="B46" t="str">
            <v>Bolton Le Sands (11)</v>
          </cell>
        </row>
        <row r="47">
          <cell r="B47" t="str">
            <v>Botany Bay (11)</v>
          </cell>
        </row>
        <row r="48">
          <cell r="B48" t="str">
            <v>Bow Lane (11)</v>
          </cell>
        </row>
        <row r="49">
          <cell r="B49" t="str">
            <v>Bowaters (11)</v>
          </cell>
        </row>
        <row r="50">
          <cell r="B50" t="str">
            <v>Bowdon (11)</v>
          </cell>
        </row>
        <row r="51">
          <cell r="B51" t="str">
            <v>Bradford (6.6)</v>
          </cell>
        </row>
        <row r="52">
          <cell r="B52" t="str">
            <v>Bradshawgate (6.6)</v>
          </cell>
        </row>
        <row r="53">
          <cell r="B53" t="str">
            <v>Bramhall (11)</v>
          </cell>
        </row>
        <row r="54">
          <cell r="B54" t="str">
            <v>Bridgewater (6.6)</v>
          </cell>
        </row>
        <row r="55">
          <cell r="B55" t="str">
            <v>Brinksway (6.6)</v>
          </cell>
        </row>
        <row r="56">
          <cell r="B56" t="str">
            <v>Broadheath (11)</v>
          </cell>
        </row>
        <row r="57">
          <cell r="B57" t="str">
            <v>Broadway (6.6)</v>
          </cell>
        </row>
        <row r="58">
          <cell r="B58" t="str">
            <v>Buckshaw (11)</v>
          </cell>
        </row>
        <row r="59">
          <cell r="B59" t="str">
            <v>Burnley (6.6)</v>
          </cell>
        </row>
        <row r="60">
          <cell r="B60" t="str">
            <v>Burnley Centre (6.6)</v>
          </cell>
        </row>
        <row r="61">
          <cell r="B61" t="str">
            <v>Burnley North (6.6)</v>
          </cell>
        </row>
        <row r="62">
          <cell r="B62" t="str">
            <v>Burrow Beck (11)</v>
          </cell>
        </row>
        <row r="63">
          <cell r="B63" t="str">
            <v>Burscough Bridge (11)</v>
          </cell>
        </row>
        <row r="64">
          <cell r="B64" t="str">
            <v>Bury Town Centre (6.6)</v>
          </cell>
        </row>
        <row r="65">
          <cell r="B65" t="str">
            <v>Bushell St (6.6)</v>
          </cell>
        </row>
        <row r="66">
          <cell r="B66" t="str">
            <v>Campbell St (11)</v>
          </cell>
        </row>
        <row r="67">
          <cell r="B67" t="str">
            <v>Cannon St (33)</v>
          </cell>
        </row>
        <row r="68">
          <cell r="B68" t="str">
            <v>Capontree (11)</v>
          </cell>
        </row>
        <row r="69">
          <cell r="B69" t="str">
            <v>Carleton (11)</v>
          </cell>
        </row>
        <row r="70">
          <cell r="B70" t="str">
            <v>Carlisle North (11)</v>
          </cell>
        </row>
        <row r="71">
          <cell r="B71" t="str">
            <v>Carr St (11)</v>
          </cell>
        </row>
        <row r="72">
          <cell r="B72" t="str">
            <v>Castleton (6.6)</v>
          </cell>
        </row>
        <row r="73">
          <cell r="B73" t="str">
            <v>Catterall Waterworks (6.6)</v>
          </cell>
        </row>
        <row r="74">
          <cell r="B74" t="str">
            <v>Cecil St (6.6)</v>
          </cell>
        </row>
        <row r="75">
          <cell r="B75" t="str">
            <v>Central Manchester (6.6)</v>
          </cell>
        </row>
        <row r="76">
          <cell r="B76" t="str">
            <v>Chadderton (6.6)</v>
          </cell>
        </row>
        <row r="77">
          <cell r="B77" t="str">
            <v>Chamberhall (6.6)</v>
          </cell>
        </row>
        <row r="78">
          <cell r="B78" t="str">
            <v>Chapel Wharf (6.6)</v>
          </cell>
        </row>
        <row r="79">
          <cell r="B79" t="str">
            <v>Chassen Rd (6.6)</v>
          </cell>
        </row>
        <row r="80">
          <cell r="B80" t="str">
            <v>Chatsworth Street (11)</v>
          </cell>
        </row>
        <row r="81">
          <cell r="B81" t="str">
            <v>Cheadle Heath (6.6)</v>
          </cell>
        </row>
        <row r="82">
          <cell r="B82" t="str">
            <v>Cheadle Hulme (11)</v>
          </cell>
        </row>
        <row r="83">
          <cell r="B83" t="str">
            <v>Cheetham Hill (6.6)</v>
          </cell>
        </row>
        <row r="84">
          <cell r="B84" t="str">
            <v>Chelford (11)</v>
          </cell>
        </row>
        <row r="85">
          <cell r="B85" t="str">
            <v>Chester Rd T11 &amp; T12 (6.6)</v>
          </cell>
        </row>
        <row r="86">
          <cell r="B86" t="str">
            <v>Chester Rd T13 (6.6)</v>
          </cell>
        </row>
        <row r="87">
          <cell r="B87" t="str">
            <v>Chorley South (11)</v>
          </cell>
        </row>
        <row r="88">
          <cell r="B88" t="str">
            <v>Chorlton (6.6)</v>
          </cell>
        </row>
        <row r="89">
          <cell r="B89" t="str">
            <v>Church (6.6)</v>
          </cell>
        </row>
        <row r="90">
          <cell r="B90" t="str">
            <v>Clarendon Road (6.6)</v>
          </cell>
        </row>
        <row r="91">
          <cell r="B91" t="str">
            <v>Claughton (11)</v>
          </cell>
        </row>
        <row r="92">
          <cell r="B92" t="str">
            <v>Clayton (6.6)</v>
          </cell>
        </row>
        <row r="93">
          <cell r="B93" t="str">
            <v>Cleveleys (6.6)</v>
          </cell>
        </row>
        <row r="94">
          <cell r="B94" t="str">
            <v>Clifton Junction (11)</v>
          </cell>
        </row>
        <row r="95">
          <cell r="B95" t="str">
            <v>Clover Hill (6.6)</v>
          </cell>
        </row>
        <row r="96">
          <cell r="B96" t="str">
            <v>Cog Lane (6.6)</v>
          </cell>
        </row>
        <row r="97">
          <cell r="B97" t="str">
            <v>Coniston (11)</v>
          </cell>
        </row>
        <row r="98">
          <cell r="B98" t="str">
            <v>Copse Road (6.6)</v>
          </cell>
        </row>
        <row r="99">
          <cell r="B99" t="str">
            <v>Cox Green (11)</v>
          </cell>
        </row>
        <row r="100">
          <cell r="B100" t="str">
            <v>Craggs Row (6.6)</v>
          </cell>
        </row>
        <row r="101">
          <cell r="B101" t="str">
            <v>Crown Lane (11)</v>
          </cell>
        </row>
        <row r="102">
          <cell r="B102" t="str">
            <v>Culcheth (11)</v>
          </cell>
        </row>
        <row r="103">
          <cell r="B103" t="str">
            <v>Cutacre (11)</v>
          </cell>
        </row>
        <row r="104">
          <cell r="B104" t="str">
            <v>Dalton (11)</v>
          </cell>
        </row>
        <row r="105">
          <cell r="B105" t="str">
            <v>Deansgate (6.6)</v>
          </cell>
        </row>
        <row r="106">
          <cell r="B106" t="str">
            <v>Denton East (6.6)</v>
          </cell>
        </row>
        <row r="107">
          <cell r="B107" t="str">
            <v>Denton West (6.6)</v>
          </cell>
        </row>
        <row r="108">
          <cell r="B108" t="str">
            <v>Dickinson St (6.6)</v>
          </cell>
        </row>
        <row r="109">
          <cell r="B109" t="str">
            <v>Didsbury (6.6)</v>
          </cell>
        </row>
        <row r="110">
          <cell r="B110" t="str">
            <v>Dodgson Rd (6.6)</v>
          </cell>
        </row>
        <row r="111">
          <cell r="B111" t="str">
            <v>Douglas St (6.6)</v>
          </cell>
        </row>
        <row r="112">
          <cell r="B112" t="str">
            <v>Droylsden East (6.6)</v>
          </cell>
        </row>
        <row r="113">
          <cell r="B113" t="str">
            <v>Dukinfield (6.6)</v>
          </cell>
        </row>
        <row r="114">
          <cell r="B114" t="str">
            <v>Dumers Lane (11)</v>
          </cell>
        </row>
        <row r="115">
          <cell r="B115" t="str">
            <v>Dumplington (11)</v>
          </cell>
        </row>
        <row r="116">
          <cell r="B116" t="str">
            <v>Eastlands (6.6)</v>
          </cell>
        </row>
        <row r="117">
          <cell r="B117" t="str">
            <v>Easton (11)</v>
          </cell>
        </row>
        <row r="118">
          <cell r="B118" t="str">
            <v>Egremont (11)</v>
          </cell>
        </row>
        <row r="119">
          <cell r="B119" t="str">
            <v>Embleton (11)</v>
          </cell>
        </row>
        <row r="120">
          <cell r="B120" t="str">
            <v>Exchange St (6.6)</v>
          </cell>
        </row>
        <row r="121">
          <cell r="B121" t="str">
            <v>Failsworth (6.6)</v>
          </cell>
        </row>
        <row r="122">
          <cell r="B122" t="str">
            <v>Fallowfield (6.6)</v>
          </cell>
        </row>
        <row r="123">
          <cell r="B123" t="str">
            <v>Farnworth (11)</v>
          </cell>
        </row>
        <row r="124">
          <cell r="B124" t="str">
            <v>Feniscowles (6.6)</v>
          </cell>
        </row>
        <row r="125">
          <cell r="B125" t="str">
            <v>Ferodo (11)</v>
          </cell>
        </row>
        <row r="126">
          <cell r="B126" t="str">
            <v>Flat Lane (11)</v>
          </cell>
        </row>
        <row r="127">
          <cell r="B127" t="str">
            <v>Frederick Road (6.6)</v>
          </cell>
        </row>
        <row r="128">
          <cell r="B128" t="str">
            <v>Fuse Hill (11)</v>
          </cell>
        </row>
        <row r="129">
          <cell r="B129" t="str">
            <v>Gale (6.6)</v>
          </cell>
        </row>
        <row r="130">
          <cell r="B130" t="str">
            <v>Garstang (6.6)</v>
          </cell>
        </row>
        <row r="131">
          <cell r="B131" t="str">
            <v>Gatley (6.6)</v>
          </cell>
        </row>
        <row r="132">
          <cell r="B132" t="str">
            <v>Gidlow (6.6)</v>
          </cell>
        </row>
        <row r="133">
          <cell r="B133" t="str">
            <v>Gillsrow (11)</v>
          </cell>
        </row>
        <row r="134">
          <cell r="B134" t="str">
            <v>Glaxo (11)</v>
          </cell>
        </row>
        <row r="135">
          <cell r="B135" t="str">
            <v>Glossop (11)</v>
          </cell>
        </row>
        <row r="136">
          <cell r="B136" t="str">
            <v>Golborne (11)</v>
          </cell>
        </row>
        <row r="137">
          <cell r="B137" t="str">
            <v>Gowhole (11)</v>
          </cell>
        </row>
        <row r="138">
          <cell r="B138" t="str">
            <v>Grane Road (6.6)</v>
          </cell>
        </row>
        <row r="139">
          <cell r="B139" t="str">
            <v>Grange (11)</v>
          </cell>
        </row>
        <row r="140">
          <cell r="B140" t="str">
            <v>Great Harwood (6.6)</v>
          </cell>
        </row>
        <row r="141">
          <cell r="B141" t="str">
            <v>Green Lane / Altrincham (11)</v>
          </cell>
        </row>
        <row r="142">
          <cell r="B142" t="str">
            <v>Green Lane / Hazel Grove (11)</v>
          </cell>
        </row>
        <row r="143">
          <cell r="B143" t="str">
            <v>Green St T11 (6.6)</v>
          </cell>
        </row>
        <row r="144">
          <cell r="B144" t="str">
            <v>Green St T12 &amp; T13 (6.6)</v>
          </cell>
        </row>
        <row r="145">
          <cell r="B145" t="str">
            <v>Greenfield (11)</v>
          </cell>
        </row>
        <row r="146">
          <cell r="B146" t="str">
            <v>Greenhill (6.6)</v>
          </cell>
        </row>
        <row r="147">
          <cell r="B147" t="str">
            <v>Griffin (6.6)</v>
          </cell>
        </row>
        <row r="148">
          <cell r="B148" t="str">
            <v>Hadfield (11)</v>
          </cell>
        </row>
        <row r="149">
          <cell r="B149" t="str">
            <v>Hall Cross (6.6)</v>
          </cell>
        </row>
        <row r="150">
          <cell r="B150" t="str">
            <v>Handforth (11)</v>
          </cell>
        </row>
        <row r="151">
          <cell r="B151" t="str">
            <v>Hanging Bridge (11)</v>
          </cell>
        </row>
        <row r="152">
          <cell r="B152" t="str">
            <v>Hareholme (6.6)</v>
          </cell>
        </row>
        <row r="153">
          <cell r="B153" t="str">
            <v>Harpurhey (6.6)</v>
          </cell>
        </row>
        <row r="154">
          <cell r="B154" t="str">
            <v>Harwood (11)</v>
          </cell>
        </row>
        <row r="155">
          <cell r="B155" t="str">
            <v>Hattersley (11)</v>
          </cell>
        </row>
        <row r="156">
          <cell r="B156" t="str">
            <v>Haverthwaite (11)</v>
          </cell>
        </row>
        <row r="157">
          <cell r="B157" t="str">
            <v>Hawk Green (11)</v>
          </cell>
        </row>
        <row r="158">
          <cell r="B158" t="str">
            <v>Haydock (11)</v>
          </cell>
        </row>
        <row r="159">
          <cell r="B159" t="str">
            <v>HDA No1 (11)</v>
          </cell>
        </row>
        <row r="160">
          <cell r="B160" t="str">
            <v>HDA No2 (11)</v>
          </cell>
        </row>
        <row r="161">
          <cell r="B161" t="str">
            <v>Heady Hill (6.6)</v>
          </cell>
        </row>
        <row r="162">
          <cell r="B162" t="str">
            <v>Heap Bridge (6.6)</v>
          </cell>
        </row>
        <row r="163">
          <cell r="B163" t="str">
            <v>Heasandford (6.6)</v>
          </cell>
        </row>
        <row r="164">
          <cell r="B164" t="str">
            <v>Heaton Moor (6.6)</v>
          </cell>
        </row>
        <row r="165">
          <cell r="B165" t="str">
            <v>Heaton Norris (6.6)</v>
          </cell>
        </row>
        <row r="166">
          <cell r="B166" t="str">
            <v>Helwith Bridge (11)</v>
          </cell>
        </row>
        <row r="167">
          <cell r="B167" t="str">
            <v>Hensingham (11)</v>
          </cell>
        </row>
        <row r="168">
          <cell r="B168" t="str">
            <v>Heyrod (6.6)</v>
          </cell>
        </row>
        <row r="169">
          <cell r="B169" t="str">
            <v>Heyside (6.6)</v>
          </cell>
        </row>
        <row r="170">
          <cell r="B170" t="str">
            <v>Heywood (6.6)</v>
          </cell>
        </row>
        <row r="171">
          <cell r="B171" t="str">
            <v>Higher Mill (6.6)</v>
          </cell>
        </row>
        <row r="172">
          <cell r="B172" t="str">
            <v>Higher Walton (11)</v>
          </cell>
        </row>
        <row r="173">
          <cell r="B173" t="str">
            <v>Hill Top T11 &amp; T12 (11)</v>
          </cell>
        </row>
        <row r="174">
          <cell r="B174" t="str">
            <v>Hill Top T13 (11)</v>
          </cell>
        </row>
        <row r="175">
          <cell r="B175" t="str">
            <v>Hindley Green (11)</v>
          </cell>
        </row>
        <row r="176">
          <cell r="B176" t="str">
            <v>Hollinwood (6.6)</v>
          </cell>
        </row>
        <row r="177">
          <cell r="B177" t="str">
            <v>Holme Road (11)</v>
          </cell>
        </row>
        <row r="178">
          <cell r="B178" t="str">
            <v>Holt St (11)</v>
          </cell>
        </row>
        <row r="179">
          <cell r="B179" t="str">
            <v>Hurst (6.6)</v>
          </cell>
        </row>
        <row r="180">
          <cell r="B180" t="str">
            <v>Hutton End (11)</v>
          </cell>
        </row>
        <row r="181">
          <cell r="B181" t="str">
            <v>Hyde (6.6)</v>
          </cell>
        </row>
        <row r="182">
          <cell r="B182" t="str">
            <v>Hyndburn Rd (6.6)</v>
          </cell>
        </row>
        <row r="183">
          <cell r="B183" t="str">
            <v>India St (6.6)</v>
          </cell>
        </row>
        <row r="184">
          <cell r="B184" t="str">
            <v>Ingleton (11)</v>
          </cell>
        </row>
        <row r="185">
          <cell r="B185" t="str">
            <v>Irlam (6.6)</v>
          </cell>
        </row>
        <row r="186">
          <cell r="B186" t="str">
            <v>James St (11)</v>
          </cell>
        </row>
        <row r="187">
          <cell r="B187" t="str">
            <v>Kay St (6.6)</v>
          </cell>
        </row>
        <row r="188">
          <cell r="B188" t="str">
            <v>Kendal (11)</v>
          </cell>
        </row>
        <row r="189">
          <cell r="B189" t="str">
            <v>Keswick (11)</v>
          </cell>
        </row>
        <row r="190">
          <cell r="B190" t="str">
            <v>Kingsway (11)</v>
          </cell>
        </row>
        <row r="191">
          <cell r="B191" t="str">
            <v>Kinkry Hill (11)</v>
          </cell>
        </row>
        <row r="192">
          <cell r="B192" t="str">
            <v>Kirkby Lonsdale (11)</v>
          </cell>
        </row>
        <row r="193">
          <cell r="B193" t="str">
            <v>Kirkby Moor (11)</v>
          </cell>
        </row>
        <row r="194">
          <cell r="B194" t="str">
            <v>Kirkby Stephen (11)</v>
          </cell>
        </row>
        <row r="195">
          <cell r="B195" t="str">
            <v>Kirkby Thore (11)</v>
          </cell>
        </row>
        <row r="196">
          <cell r="B196" t="str">
            <v>Kirkhall Lane (11)</v>
          </cell>
        </row>
        <row r="197">
          <cell r="B197" t="str">
            <v>Kitt Green (6.6)</v>
          </cell>
        </row>
        <row r="198">
          <cell r="B198" t="str">
            <v>Knott Mill (6.6)</v>
          </cell>
        </row>
        <row r="199">
          <cell r="B199" t="str">
            <v>Lamberhead (6.6)</v>
          </cell>
        </row>
        <row r="200">
          <cell r="B200" t="str">
            <v>Lancaster (11)</v>
          </cell>
        </row>
        <row r="201">
          <cell r="B201" t="str">
            <v>Langley (11)</v>
          </cell>
        </row>
        <row r="202">
          <cell r="B202" t="str">
            <v>Langroyd Rd (6.6)</v>
          </cell>
        </row>
        <row r="203">
          <cell r="B203" t="str">
            <v>Leigh (11)</v>
          </cell>
        </row>
        <row r="204">
          <cell r="B204" t="str">
            <v>Levenshulme (6.6)</v>
          </cell>
        </row>
        <row r="205">
          <cell r="B205" t="str">
            <v>Leyland National (11)</v>
          </cell>
        </row>
        <row r="206">
          <cell r="B206" t="str">
            <v>Little Hulton (11)</v>
          </cell>
        </row>
        <row r="207">
          <cell r="B207" t="str">
            <v>Little Salkeld (11)</v>
          </cell>
        </row>
        <row r="208">
          <cell r="B208" t="str">
            <v>Littleborough (6.6)</v>
          </cell>
        </row>
        <row r="209">
          <cell r="B209" t="str">
            <v>Longford Bridge (6.6)</v>
          </cell>
        </row>
        <row r="210">
          <cell r="B210" t="str">
            <v>Longridge (6.6)</v>
          </cell>
        </row>
        <row r="211">
          <cell r="B211" t="str">
            <v>Longsight (6.6)</v>
          </cell>
        </row>
        <row r="212">
          <cell r="B212" t="str">
            <v>Lostock (11)</v>
          </cell>
        </row>
        <row r="213">
          <cell r="B213" t="str">
            <v>Lower Darwen (6.6)</v>
          </cell>
        </row>
        <row r="214">
          <cell r="B214" t="str">
            <v>Lyons Rd (6.6)</v>
          </cell>
        </row>
        <row r="215">
          <cell r="B215" t="str">
            <v>Manchester University (6.6)</v>
          </cell>
        </row>
        <row r="216">
          <cell r="B216" t="str">
            <v>Marple (11)</v>
          </cell>
        </row>
        <row r="217">
          <cell r="B217" t="str">
            <v>Marton (6.6)</v>
          </cell>
        </row>
        <row r="218">
          <cell r="B218" t="str">
            <v>Maryport (11)</v>
          </cell>
        </row>
        <row r="219">
          <cell r="B219" t="str">
            <v>Medipark (11)</v>
          </cell>
        </row>
        <row r="220">
          <cell r="B220" t="str">
            <v>Melling (11)</v>
          </cell>
        </row>
        <row r="221">
          <cell r="B221" t="str">
            <v>Mereside (6.6)</v>
          </cell>
        </row>
        <row r="222">
          <cell r="B222" t="str">
            <v>Middleton Junction (11)</v>
          </cell>
        </row>
        <row r="223">
          <cell r="B223" t="str">
            <v>Midway (11)</v>
          </cell>
        </row>
        <row r="224">
          <cell r="B224" t="str">
            <v>Milnrow (6.6)</v>
          </cell>
        </row>
        <row r="225">
          <cell r="B225" t="str">
            <v>Mintsfeet (11)</v>
          </cell>
        </row>
        <row r="226">
          <cell r="B226" t="str">
            <v>Monsall (6.6)</v>
          </cell>
        </row>
        <row r="227">
          <cell r="B227" t="str">
            <v>Monton (6.6)</v>
          </cell>
        </row>
        <row r="228">
          <cell r="B228" t="str">
            <v>Moorside (6.6)</v>
          </cell>
        </row>
        <row r="229">
          <cell r="B229" t="str">
            <v>Morton Park (11)</v>
          </cell>
        </row>
        <row r="230">
          <cell r="B230" t="str">
            <v>Mosley Rd (6.6)</v>
          </cell>
        </row>
        <row r="231">
          <cell r="B231" t="str">
            <v>Moss Lane (11)</v>
          </cell>
        </row>
        <row r="232">
          <cell r="B232" t="str">
            <v>Moss Nook (11)</v>
          </cell>
        </row>
        <row r="233">
          <cell r="B233" t="str">
            <v>Moss Side / Leyland (11)</v>
          </cell>
        </row>
        <row r="234">
          <cell r="B234" t="str">
            <v>Moss Side / Longsight (6.6)</v>
          </cell>
        </row>
        <row r="235">
          <cell r="B235" t="str">
            <v>Mossley (11)</v>
          </cell>
        </row>
        <row r="236">
          <cell r="B236" t="str">
            <v>Mount St (6.6)</v>
          </cell>
        </row>
        <row r="237">
          <cell r="B237" t="str">
            <v>Musgrave Rd (6.6)</v>
          </cell>
        </row>
        <row r="238">
          <cell r="B238" t="str">
            <v>Nelson (6.6)</v>
          </cell>
        </row>
        <row r="239">
          <cell r="B239" t="str">
            <v>New Moston (6.6)</v>
          </cell>
        </row>
        <row r="240">
          <cell r="B240" t="str">
            <v>Newbiggin on Lune (11)</v>
          </cell>
        </row>
        <row r="241">
          <cell r="B241" t="str">
            <v>Newby (11)</v>
          </cell>
        </row>
        <row r="242">
          <cell r="B242" t="str">
            <v>Newton (11)</v>
          </cell>
        </row>
        <row r="243">
          <cell r="B243" t="str">
            <v>Newton Heath (6.6)</v>
          </cell>
        </row>
        <row r="244">
          <cell r="B244" t="str">
            <v>Newton Le Willows (11)</v>
          </cell>
        </row>
        <row r="245">
          <cell r="B245" t="str">
            <v>Newtongate T11 &amp; T12 (11)</v>
          </cell>
        </row>
        <row r="246">
          <cell r="B246" t="str">
            <v>Newtongate T13 (11)</v>
          </cell>
        </row>
        <row r="247">
          <cell r="B247" t="str">
            <v>Norbreck (6.6)</v>
          </cell>
        </row>
        <row r="248">
          <cell r="B248" t="str">
            <v>Norbury (11)</v>
          </cell>
        </row>
        <row r="249">
          <cell r="B249" t="str">
            <v>Northenden (6.6)</v>
          </cell>
        </row>
        <row r="250">
          <cell r="B250" t="str">
            <v>NWGB Partington (6.6)</v>
          </cell>
        </row>
        <row r="251">
          <cell r="B251" t="str">
            <v>Offerton (6.6)</v>
          </cell>
        </row>
        <row r="252">
          <cell r="B252" t="str">
            <v>Openshaw (6.6)</v>
          </cell>
        </row>
        <row r="253">
          <cell r="B253" t="str">
            <v>Ormskirk (11)</v>
          </cell>
        </row>
        <row r="254">
          <cell r="B254" t="str">
            <v>Padiham (11)</v>
          </cell>
        </row>
        <row r="255">
          <cell r="B255" t="str">
            <v>Peel St (11)</v>
          </cell>
        </row>
        <row r="256">
          <cell r="B256" t="str">
            <v>Pendleton (6.6)</v>
          </cell>
        </row>
        <row r="257">
          <cell r="B257" t="str">
            <v>Petteril Bank (11)</v>
          </cell>
        </row>
        <row r="258">
          <cell r="B258" t="str">
            <v>Phillips Lane (6.6)</v>
          </cell>
        </row>
        <row r="259">
          <cell r="B259" t="str">
            <v>Piccadilly (6.6)</v>
          </cell>
        </row>
        <row r="260">
          <cell r="B260" t="str">
            <v>Pimbo (11)</v>
          </cell>
        </row>
        <row r="261">
          <cell r="B261" t="str">
            <v>Pirelli (11)</v>
          </cell>
        </row>
        <row r="262">
          <cell r="B262" t="str">
            <v>Portwood (6.6)</v>
          </cell>
        </row>
        <row r="263">
          <cell r="B263" t="str">
            <v>Poulton (6.6)</v>
          </cell>
        </row>
        <row r="264">
          <cell r="B264" t="str">
            <v>Poynton (11)</v>
          </cell>
        </row>
        <row r="265">
          <cell r="B265" t="str">
            <v>Preesall (11)</v>
          </cell>
        </row>
        <row r="266">
          <cell r="B266" t="str">
            <v>Preston East (6.6)</v>
          </cell>
        </row>
        <row r="267">
          <cell r="B267" t="str">
            <v>Preston Old Rd (6.6)</v>
          </cell>
        </row>
        <row r="268">
          <cell r="B268" t="str">
            <v>Prestwich (6.6)</v>
          </cell>
        </row>
        <row r="269">
          <cell r="B269" t="str">
            <v>Pringle St (6.6)</v>
          </cell>
        </row>
        <row r="270">
          <cell r="B270" t="str">
            <v>Prinny Hill (6.6)</v>
          </cell>
        </row>
        <row r="271">
          <cell r="B271" t="str">
            <v>Queens Park (6.6)</v>
          </cell>
        </row>
        <row r="272">
          <cell r="B272" t="str">
            <v>Radcliffe (11)</v>
          </cell>
        </row>
        <row r="273">
          <cell r="B273" t="str">
            <v>Randal St (6.6)</v>
          </cell>
        </row>
        <row r="274">
          <cell r="B274" t="str">
            <v>Rawtenstall Rd (6.6)</v>
          </cell>
        </row>
        <row r="275">
          <cell r="B275" t="str">
            <v>Reddish Vale (6.6)</v>
          </cell>
        </row>
        <row r="276">
          <cell r="B276" t="str">
            <v>Ribblesdale (11)</v>
          </cell>
        </row>
        <row r="277">
          <cell r="B277" t="str">
            <v>Ribbleton (6.6)</v>
          </cell>
        </row>
        <row r="278">
          <cell r="B278" t="str">
            <v>Ringley (11)</v>
          </cell>
        </row>
        <row r="279">
          <cell r="B279" t="str">
            <v>Risley (11)</v>
          </cell>
        </row>
        <row r="280">
          <cell r="B280" t="str">
            <v>Robert Hall St (6.6)</v>
          </cell>
        </row>
        <row r="281">
          <cell r="B281" t="str">
            <v>Rochdale Central (6.6)</v>
          </cell>
        </row>
        <row r="282">
          <cell r="B282" t="str">
            <v>Roman Rd (6.6)</v>
          </cell>
        </row>
        <row r="283">
          <cell r="B283" t="str">
            <v>Romiley (11)</v>
          </cell>
        </row>
        <row r="284">
          <cell r="B284" t="str">
            <v>Rossall (6.6)</v>
          </cell>
        </row>
        <row r="285">
          <cell r="B285" t="str">
            <v>Royton (6.6)</v>
          </cell>
        </row>
        <row r="286">
          <cell r="B286" t="str">
            <v>Sale (6.6)</v>
          </cell>
        </row>
        <row r="287">
          <cell r="B287" t="str">
            <v>Sale Moor (6.6)</v>
          </cell>
        </row>
        <row r="288">
          <cell r="B288" t="str">
            <v>Salford Quays (6.6)</v>
          </cell>
        </row>
        <row r="289">
          <cell r="B289" t="str">
            <v>Sandgate (11)</v>
          </cell>
        </row>
        <row r="290">
          <cell r="B290" t="str">
            <v>Scarisbrick (11)</v>
          </cell>
        </row>
        <row r="291">
          <cell r="B291" t="str">
            <v>Sebergham (11)</v>
          </cell>
        </row>
        <row r="292">
          <cell r="B292" t="str">
            <v>Sedbergh (11)</v>
          </cell>
        </row>
        <row r="293">
          <cell r="B293" t="str">
            <v>Selsmire (11)</v>
          </cell>
        </row>
        <row r="294">
          <cell r="B294" t="str">
            <v>Settle (11)</v>
          </cell>
        </row>
        <row r="295">
          <cell r="B295" t="str">
            <v>Seven Stars (11)</v>
          </cell>
        </row>
        <row r="296">
          <cell r="B296" t="str">
            <v>Shannon St (6.6)</v>
          </cell>
        </row>
        <row r="297">
          <cell r="B297" t="str">
            <v>Shap (11)</v>
          </cell>
        </row>
        <row r="298">
          <cell r="B298" t="str">
            <v>Shaw (6.6)</v>
          </cell>
        </row>
        <row r="299">
          <cell r="B299" t="str">
            <v>Siddick (11)</v>
          </cell>
        </row>
        <row r="300">
          <cell r="B300" t="str">
            <v>Silloth (11)</v>
          </cell>
        </row>
        <row r="301">
          <cell r="B301" t="str">
            <v>Skelmersdale (11)</v>
          </cell>
        </row>
        <row r="302">
          <cell r="B302" t="str">
            <v>Skelton C (11)</v>
          </cell>
        </row>
        <row r="303">
          <cell r="B303" t="str">
            <v>Slipway (11)</v>
          </cell>
        </row>
        <row r="304">
          <cell r="B304" t="str">
            <v>Snipe (6.6)</v>
          </cell>
        </row>
        <row r="305">
          <cell r="B305" t="str">
            <v>South East Macclesfield (11)</v>
          </cell>
        </row>
        <row r="306">
          <cell r="B306" t="str">
            <v>South Park (11)</v>
          </cell>
        </row>
        <row r="307">
          <cell r="B307" t="str">
            <v>South West Macclesfield (11)</v>
          </cell>
        </row>
        <row r="308">
          <cell r="B308" t="str">
            <v>Spa Rd (6.6)</v>
          </cell>
        </row>
        <row r="309">
          <cell r="B309" t="str">
            <v>Spadeadam (11)</v>
          </cell>
        </row>
        <row r="310">
          <cell r="B310" t="str">
            <v>Spotland (6.6)</v>
          </cell>
        </row>
        <row r="311">
          <cell r="B311" t="str">
            <v>Spring Cottage (6.6)</v>
          </cell>
        </row>
        <row r="312">
          <cell r="B312" t="str">
            <v>Spring Garden St (11)</v>
          </cell>
        </row>
        <row r="313">
          <cell r="B313" t="str">
            <v>Spring Garden St (6.6)</v>
          </cell>
        </row>
        <row r="314">
          <cell r="B314" t="str">
            <v>Squires Gate (6.6)</v>
          </cell>
        </row>
        <row r="315">
          <cell r="B315" t="str">
            <v>St Annes (6.6)</v>
          </cell>
        </row>
        <row r="316">
          <cell r="B316" t="str">
            <v>St Marys (6.6)</v>
          </cell>
        </row>
        <row r="317">
          <cell r="B317" t="str">
            <v>St Marys St (6.6)</v>
          </cell>
        </row>
        <row r="318">
          <cell r="B318" t="str">
            <v>St Thomas Rd (6.6)</v>
          </cell>
        </row>
        <row r="319">
          <cell r="B319" t="str">
            <v>Stainburn (11)</v>
          </cell>
        </row>
        <row r="320">
          <cell r="B320" t="str">
            <v>Standish (11)</v>
          </cell>
        </row>
        <row r="321">
          <cell r="B321" t="str">
            <v>Strangeways (6.6)</v>
          </cell>
        </row>
        <row r="322">
          <cell r="B322" t="str">
            <v>Strawberry Bank (6.6)</v>
          </cell>
        </row>
        <row r="323">
          <cell r="B323" t="str">
            <v>Stuart St (6.6)</v>
          </cell>
        </row>
        <row r="324">
          <cell r="B324" t="str">
            <v>Stubbins (11)</v>
          </cell>
        </row>
        <row r="325">
          <cell r="B325" t="str">
            <v>Swinton (11)</v>
          </cell>
        </row>
        <row r="326">
          <cell r="B326" t="str">
            <v>Tame Valley (6.6)</v>
          </cell>
        </row>
        <row r="327">
          <cell r="B327" t="str">
            <v>Tardy Gate (11)</v>
          </cell>
        </row>
        <row r="328">
          <cell r="B328" t="str">
            <v>Tarleton (11)</v>
          </cell>
        </row>
        <row r="329">
          <cell r="B329" t="str">
            <v>The Height (6.6)</v>
          </cell>
        </row>
        <row r="330">
          <cell r="B330" t="str">
            <v>Thornton (11)</v>
          </cell>
        </row>
        <row r="331">
          <cell r="B331" t="str">
            <v>Townley St (11)</v>
          </cell>
        </row>
        <row r="332">
          <cell r="B332" t="str">
            <v>Trafford (6.6)</v>
          </cell>
        </row>
        <row r="333">
          <cell r="B333" t="str">
            <v>Trafford Park North (6.6)</v>
          </cell>
        </row>
        <row r="334">
          <cell r="B334" t="str">
            <v>Trimpell (11)</v>
          </cell>
        </row>
        <row r="335">
          <cell r="B335" t="str">
            <v>Trinity (6.6)</v>
          </cell>
        </row>
        <row r="336">
          <cell r="B336" t="str">
            <v>Tulketh (6.6)</v>
          </cell>
        </row>
        <row r="337">
          <cell r="B337" t="str">
            <v>Ulverston (11)</v>
          </cell>
        </row>
        <row r="338">
          <cell r="B338" t="str">
            <v>Union Rd (6.6)</v>
          </cell>
        </row>
        <row r="339">
          <cell r="B339" t="str">
            <v>Upholland (11)</v>
          </cell>
        </row>
        <row r="340">
          <cell r="B340" t="str">
            <v>Urmston (6.6)</v>
          </cell>
        </row>
        <row r="341">
          <cell r="B341" t="str">
            <v>Victoria Park (6.6)</v>
          </cell>
        </row>
        <row r="342">
          <cell r="B342" t="str">
            <v>Warbreck (6.6)</v>
          </cell>
        </row>
        <row r="343">
          <cell r="B343" t="str">
            <v>Wardleworth (6.6)</v>
          </cell>
        </row>
        <row r="344">
          <cell r="B344" t="str">
            <v>Warton (6.6)</v>
          </cell>
        </row>
        <row r="345">
          <cell r="B345" t="str">
            <v>Waterhead (6.6)</v>
          </cell>
        </row>
        <row r="346">
          <cell r="B346" t="str">
            <v>Waterswallows (11)</v>
          </cell>
        </row>
        <row r="347">
          <cell r="B347" t="str">
            <v>Weaste (6.6)</v>
          </cell>
        </row>
        <row r="348">
          <cell r="B348" t="str">
            <v>Werneth (6.6)</v>
          </cell>
        </row>
        <row r="349">
          <cell r="B349" t="str">
            <v>Wesley Place (6.6)</v>
          </cell>
        </row>
        <row r="350">
          <cell r="B350" t="str">
            <v>West Didsbury (6.6)</v>
          </cell>
        </row>
        <row r="351">
          <cell r="B351" t="str">
            <v>Westgate (6.6)</v>
          </cell>
        </row>
        <row r="352">
          <cell r="B352" t="str">
            <v>Westhoughton (11)</v>
          </cell>
        </row>
        <row r="353">
          <cell r="B353" t="str">
            <v>Westlinton (11)</v>
          </cell>
        </row>
        <row r="354">
          <cell r="B354" t="str">
            <v>Whalley (11)</v>
          </cell>
        </row>
        <row r="355">
          <cell r="B355" t="str">
            <v>Whalley Range (6.6)</v>
          </cell>
        </row>
        <row r="356">
          <cell r="B356" t="str">
            <v>Whasset (11)</v>
          </cell>
        </row>
        <row r="357">
          <cell r="B357" t="str">
            <v>Whittle Le Woods (11)</v>
          </cell>
        </row>
        <row r="358">
          <cell r="B358" t="str">
            <v>Whitworth (6.6)</v>
          </cell>
        </row>
        <row r="359">
          <cell r="B359" t="str">
            <v>Wigton (11)</v>
          </cell>
        </row>
        <row r="360">
          <cell r="B360" t="str">
            <v>Willow Hey (11)</v>
          </cell>
        </row>
        <row r="361">
          <cell r="B361" t="str">
            <v>Willowbank (6.6)</v>
          </cell>
        </row>
        <row r="362">
          <cell r="B362" t="str">
            <v>Willowholme (11)</v>
          </cell>
        </row>
        <row r="363">
          <cell r="B363" t="str">
            <v>Wilmslow (11)</v>
          </cell>
        </row>
        <row r="364">
          <cell r="B364" t="str">
            <v>Windermere (11)</v>
          </cell>
        </row>
        <row r="365">
          <cell r="B365" t="str">
            <v>Winifred Rd (6.6)</v>
          </cell>
        </row>
        <row r="366">
          <cell r="B366" t="str">
            <v>Withington (6.6)</v>
          </cell>
        </row>
        <row r="367">
          <cell r="B367" t="str">
            <v>Withyfold Drive (11)</v>
          </cell>
        </row>
        <row r="368">
          <cell r="B368" t="str">
            <v>Woodbine St (6.6)</v>
          </cell>
        </row>
        <row r="369">
          <cell r="B369" t="str">
            <v>Woodfield Road (11)</v>
          </cell>
        </row>
        <row r="370">
          <cell r="B370" t="str">
            <v>Woodhill Lane (6.6)</v>
          </cell>
        </row>
        <row r="371">
          <cell r="B371" t="str">
            <v>Woodhouse Park (11)</v>
          </cell>
        </row>
        <row r="372">
          <cell r="B372" t="str">
            <v>Woodley (11)</v>
          </cell>
        </row>
        <row r="373">
          <cell r="B373" t="str">
            <v>Woolfold (11)</v>
          </cell>
        </row>
        <row r="374">
          <cell r="B374" t="str">
            <v>Wordsworth St (6.6)</v>
          </cell>
        </row>
        <row r="375">
          <cell r="B375" t="str">
            <v>Worsley Mesnes (6.6)</v>
          </cell>
        </row>
        <row r="376">
          <cell r="B376" t="str">
            <v>Wrightington (11)</v>
          </cell>
        </row>
        <row r="377">
          <cell r="B377" t="str">
            <v>Yealand (11)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nationalgrid.com/electricity-transmission/connections/regional-customer-connections-updat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44353-FB75-4DD0-8FE6-61A962516CF8}">
  <sheetPr codeName="Sheet1"/>
  <dimension ref="B3:I47"/>
  <sheetViews>
    <sheetView topLeftCell="A22" zoomScale="70" zoomScaleNormal="70" workbookViewId="0">
      <selection activeCell="H14" sqref="H14"/>
    </sheetView>
  </sheetViews>
  <sheetFormatPr defaultColWidth="8.7265625" defaultRowHeight="14.5" x14ac:dyDescent="0.35"/>
  <cols>
    <col min="1" max="1" width="8.7265625" style="5"/>
    <col min="2" max="2" width="27.453125" style="5" customWidth="1"/>
    <col min="3" max="3" width="30.7265625" style="5" customWidth="1"/>
    <col min="4" max="4" width="33.7265625" style="5" customWidth="1"/>
    <col min="5" max="5" width="87.1796875" style="5" customWidth="1"/>
    <col min="6" max="6" width="2.1796875" style="5" customWidth="1"/>
    <col min="7" max="7" width="17.453125" style="5" customWidth="1"/>
    <col min="8" max="8" width="39.26953125" style="5" customWidth="1"/>
    <col min="9" max="9" width="30.26953125" style="5" customWidth="1"/>
    <col min="10" max="16384" width="8.7265625" style="5"/>
  </cols>
  <sheetData>
    <row r="3" spans="4:7" ht="14.65" customHeight="1" x14ac:dyDescent="0.35">
      <c r="D3" s="164" t="s">
        <v>953</v>
      </c>
      <c r="E3" s="165"/>
    </row>
    <row r="4" spans="4:7" ht="14.65" customHeight="1" x14ac:dyDescent="0.35">
      <c r="D4" s="166"/>
      <c r="E4" s="167"/>
    </row>
    <row r="5" spans="4:7" ht="14.65" customHeight="1" x14ac:dyDescent="0.85">
      <c r="D5" s="166"/>
      <c r="E5" s="167"/>
      <c r="G5" s="31"/>
    </row>
    <row r="6" spans="4:7" ht="14.65" customHeight="1" x14ac:dyDescent="0.85">
      <c r="D6" s="166"/>
      <c r="E6" s="167"/>
      <c r="G6" s="31"/>
    </row>
    <row r="7" spans="4:7" ht="14.65" customHeight="1" x14ac:dyDescent="0.85">
      <c r="D7" s="166"/>
      <c r="E7" s="167"/>
      <c r="G7" s="31"/>
    </row>
    <row r="8" spans="4:7" ht="15.4" customHeight="1" x14ac:dyDescent="0.85">
      <c r="D8" s="166"/>
      <c r="E8" s="167"/>
      <c r="G8" s="31"/>
    </row>
    <row r="9" spans="4:7" ht="19.5" customHeight="1" x14ac:dyDescent="0.35">
      <c r="D9" s="168"/>
      <c r="E9" s="169"/>
    </row>
    <row r="11" spans="4:7" x14ac:dyDescent="0.35">
      <c r="D11" s="170" t="s">
        <v>954</v>
      </c>
      <c r="E11" s="170"/>
    </row>
    <row r="12" spans="4:7" ht="14.65" customHeight="1" x14ac:dyDescent="0.35">
      <c r="D12" s="170"/>
      <c r="E12" s="170"/>
    </row>
    <row r="13" spans="4:7" ht="14.65" customHeight="1" x14ac:dyDescent="0.35">
      <c r="D13" s="170"/>
      <c r="E13" s="170"/>
      <c r="G13" s="30"/>
    </row>
    <row r="14" spans="4:7" ht="14.65" customHeight="1" x14ac:dyDescent="0.35">
      <c r="D14" s="170"/>
      <c r="E14" s="170"/>
      <c r="G14" s="30"/>
    </row>
    <row r="15" spans="4:7" ht="14.65" customHeight="1" x14ac:dyDescent="0.35">
      <c r="D15" s="170"/>
      <c r="E15" s="170"/>
      <c r="G15" s="30"/>
    </row>
    <row r="16" spans="4:7" ht="14.65" customHeight="1" x14ac:dyDescent="0.35">
      <c r="D16" s="170"/>
      <c r="E16" s="170"/>
      <c r="G16" s="30"/>
    </row>
    <row r="17" spans="2:9" ht="14.65" customHeight="1" x14ac:dyDescent="0.35">
      <c r="D17" s="170"/>
      <c r="E17" s="170"/>
      <c r="G17" s="30"/>
    </row>
    <row r="18" spans="2:9" ht="3.75" customHeight="1" x14ac:dyDescent="0.35">
      <c r="G18" s="30"/>
      <c r="H18" s="30"/>
    </row>
    <row r="19" spans="2:9" ht="14.65" customHeight="1" x14ac:dyDescent="0.35">
      <c r="D19" s="170" t="s">
        <v>993</v>
      </c>
      <c r="E19" s="170"/>
      <c r="G19" s="30"/>
      <c r="H19" s="30"/>
    </row>
    <row r="20" spans="2:9" ht="14.65" customHeight="1" x14ac:dyDescent="0.35">
      <c r="D20" s="170"/>
      <c r="E20" s="170"/>
      <c r="G20" s="30"/>
      <c r="H20" s="30"/>
    </row>
    <row r="21" spans="2:9" ht="14.65" customHeight="1" x14ac:dyDescent="0.35">
      <c r="D21" s="170"/>
      <c r="E21" s="170"/>
      <c r="G21" s="30"/>
      <c r="H21" s="30"/>
    </row>
    <row r="22" spans="2:9" x14ac:dyDescent="0.35">
      <c r="D22" s="170"/>
      <c r="E22" s="170"/>
    </row>
    <row r="23" spans="2:9" s="2" customFormat="1" ht="39.65" customHeight="1" x14ac:dyDescent="0.35">
      <c r="B23" s="10"/>
      <c r="C23" s="32"/>
      <c r="D23" s="170"/>
      <c r="E23" s="170"/>
    </row>
    <row r="24" spans="2:9" ht="27.65" customHeight="1" x14ac:dyDescent="0.35">
      <c r="D24" s="170"/>
      <c r="E24" s="170"/>
    </row>
    <row r="25" spans="2:9" ht="88.5" customHeight="1" x14ac:dyDescent="0.35">
      <c r="D25" s="170"/>
      <c r="E25" s="170"/>
      <c r="I25" s="5" t="s">
        <v>991</v>
      </c>
    </row>
    <row r="26" spans="2:9" ht="15" thickBot="1" x14ac:dyDescent="0.4"/>
    <row r="27" spans="2:9" x14ac:dyDescent="0.35">
      <c r="B27" s="171" t="s">
        <v>425</v>
      </c>
      <c r="C27" s="172"/>
      <c r="D27" s="172"/>
      <c r="E27" s="172"/>
      <c r="F27" s="173"/>
    </row>
    <row r="28" spans="2:9" ht="15" thickBot="1" x14ac:dyDescent="0.4">
      <c r="B28" s="174"/>
      <c r="C28" s="175"/>
      <c r="D28" s="175"/>
      <c r="E28" s="175"/>
      <c r="F28" s="176"/>
    </row>
    <row r="29" spans="2:9" ht="19" thickBot="1" x14ac:dyDescent="0.4">
      <c r="B29" s="82" t="s">
        <v>426</v>
      </c>
      <c r="C29" s="83" t="s">
        <v>427</v>
      </c>
      <c r="D29" s="177" t="s">
        <v>428</v>
      </c>
      <c r="E29" s="178"/>
      <c r="F29" s="179"/>
    </row>
    <row r="30" spans="2:9" ht="30.75" customHeight="1" thickBot="1" x14ac:dyDescent="0.4">
      <c r="B30" s="186" t="s">
        <v>869</v>
      </c>
      <c r="C30" s="160" t="s">
        <v>943</v>
      </c>
      <c r="D30" s="180" t="s">
        <v>942</v>
      </c>
      <c r="E30" s="181"/>
      <c r="F30" s="182"/>
    </row>
    <row r="31" spans="2:9" ht="15.75" customHeight="1" thickBot="1" x14ac:dyDescent="0.4">
      <c r="B31" s="187"/>
      <c r="C31" s="160"/>
      <c r="D31" s="183"/>
      <c r="E31" s="184"/>
      <c r="F31" s="185"/>
    </row>
    <row r="32" spans="2:9" ht="16.149999999999999" customHeight="1" thickBot="1" x14ac:dyDescent="0.4">
      <c r="B32" s="187"/>
      <c r="C32" s="160" t="s">
        <v>874</v>
      </c>
      <c r="D32" s="180" t="s">
        <v>964</v>
      </c>
      <c r="E32" s="181"/>
      <c r="F32" s="182"/>
    </row>
    <row r="33" spans="2:6" ht="15.75" customHeight="1" thickBot="1" x14ac:dyDescent="0.4">
      <c r="B33" s="187"/>
      <c r="C33" s="160"/>
      <c r="D33" s="183"/>
      <c r="E33" s="184"/>
      <c r="F33" s="185"/>
    </row>
    <row r="34" spans="2:6" ht="14.65" customHeight="1" thickBot="1" x14ac:dyDescent="0.4">
      <c r="B34" s="187"/>
      <c r="C34" s="160" t="s">
        <v>875</v>
      </c>
      <c r="D34" s="161" t="s">
        <v>965</v>
      </c>
      <c r="E34" s="162"/>
      <c r="F34" s="163"/>
    </row>
    <row r="35" spans="2:6" ht="14.65" customHeight="1" thickBot="1" x14ac:dyDescent="0.4">
      <c r="B35" s="187"/>
      <c r="C35" s="160"/>
      <c r="D35" s="161"/>
      <c r="E35" s="162"/>
      <c r="F35" s="163"/>
    </row>
    <row r="36" spans="2:6" ht="15.75" customHeight="1" thickBot="1" x14ac:dyDescent="0.4">
      <c r="B36" s="188"/>
      <c r="C36" s="160"/>
      <c r="D36" s="161"/>
      <c r="E36" s="162"/>
      <c r="F36" s="163"/>
    </row>
    <row r="37" spans="2:6" ht="15.4" customHeight="1" thickBot="1" x14ac:dyDescent="0.4">
      <c r="B37" s="157" t="s">
        <v>883</v>
      </c>
      <c r="C37" s="160" t="s">
        <v>431</v>
      </c>
      <c r="D37" s="161" t="s">
        <v>429</v>
      </c>
      <c r="E37" s="162"/>
      <c r="F37" s="163"/>
    </row>
    <row r="38" spans="2:6" ht="15.65" customHeight="1" thickBot="1" x14ac:dyDescent="0.4">
      <c r="B38" s="158"/>
      <c r="C38" s="160"/>
      <c r="D38" s="161"/>
      <c r="E38" s="162"/>
      <c r="F38" s="163"/>
    </row>
    <row r="39" spans="2:6" ht="15.4" customHeight="1" thickBot="1" x14ac:dyDescent="0.4">
      <c r="B39" s="158"/>
      <c r="C39" s="160" t="s">
        <v>432</v>
      </c>
      <c r="D39" s="161" t="s">
        <v>430</v>
      </c>
      <c r="E39" s="162"/>
      <c r="F39" s="163"/>
    </row>
    <row r="40" spans="2:6" ht="15" thickBot="1" x14ac:dyDescent="0.4">
      <c r="B40" s="158"/>
      <c r="C40" s="160"/>
      <c r="D40" s="161"/>
      <c r="E40" s="162"/>
      <c r="F40" s="163"/>
    </row>
    <row r="41" spans="2:6" ht="15.4" customHeight="1" thickBot="1" x14ac:dyDescent="0.4">
      <c r="B41" s="158"/>
      <c r="C41" s="160" t="s">
        <v>842</v>
      </c>
      <c r="D41" s="161" t="s">
        <v>844</v>
      </c>
      <c r="E41" s="162"/>
      <c r="F41" s="163"/>
    </row>
    <row r="42" spans="2:6" ht="15.4" customHeight="1" thickBot="1" x14ac:dyDescent="0.4">
      <c r="B42" s="158"/>
      <c r="C42" s="160"/>
      <c r="D42" s="161"/>
      <c r="E42" s="162"/>
      <c r="F42" s="163"/>
    </row>
    <row r="43" spans="2:6" ht="15.4" customHeight="1" thickBot="1" x14ac:dyDescent="0.4">
      <c r="B43" s="158"/>
      <c r="C43" s="160" t="s">
        <v>843</v>
      </c>
      <c r="D43" s="161" t="s">
        <v>845</v>
      </c>
      <c r="E43" s="162"/>
      <c r="F43" s="163"/>
    </row>
    <row r="44" spans="2:6" ht="15" thickBot="1" x14ac:dyDescent="0.4">
      <c r="B44" s="159"/>
      <c r="C44" s="160"/>
      <c r="D44" s="161"/>
      <c r="E44" s="162"/>
      <c r="F44" s="163"/>
    </row>
    <row r="45" spans="2:6" ht="15" customHeight="1" x14ac:dyDescent="0.35">
      <c r="B45" s="142" t="s">
        <v>990</v>
      </c>
      <c r="C45" s="145" t="s">
        <v>984</v>
      </c>
      <c r="D45" s="148" t="s">
        <v>985</v>
      </c>
      <c r="E45" s="149"/>
      <c r="F45" s="150"/>
    </row>
    <row r="46" spans="2:6" ht="15" customHeight="1" x14ac:dyDescent="0.35">
      <c r="B46" s="143"/>
      <c r="C46" s="146"/>
      <c r="D46" s="151"/>
      <c r="E46" s="152"/>
      <c r="F46" s="153"/>
    </row>
    <row r="47" spans="2:6" ht="15" customHeight="1" thickBot="1" x14ac:dyDescent="0.4">
      <c r="B47" s="144"/>
      <c r="C47" s="147"/>
      <c r="D47" s="154"/>
      <c r="E47" s="155"/>
      <c r="F47" s="156"/>
    </row>
  </sheetData>
  <mergeCells count="24">
    <mergeCell ref="C32:C33"/>
    <mergeCell ref="D32:F33"/>
    <mergeCell ref="C34:C36"/>
    <mergeCell ref="D34:F36"/>
    <mergeCell ref="B30:B36"/>
    <mergeCell ref="C30:C31"/>
    <mergeCell ref="D30:F31"/>
    <mergeCell ref="D3:E9"/>
    <mergeCell ref="D11:E17"/>
    <mergeCell ref="D19:E25"/>
    <mergeCell ref="B27:F28"/>
    <mergeCell ref="D29:F29"/>
    <mergeCell ref="B45:B47"/>
    <mergeCell ref="C45:C47"/>
    <mergeCell ref="D45:F47"/>
    <mergeCell ref="B37:B44"/>
    <mergeCell ref="C37:C38"/>
    <mergeCell ref="D37:F38"/>
    <mergeCell ref="C39:C40"/>
    <mergeCell ref="D39:F40"/>
    <mergeCell ref="C41:C42"/>
    <mergeCell ref="D41:F42"/>
    <mergeCell ref="C43:C44"/>
    <mergeCell ref="D43:F44"/>
  </mergeCells>
  <hyperlinks>
    <hyperlink ref="C32" location="'Demand Look Up'!A1" display="Demand Look Up" xr:uid="{B508B983-11CD-4DDB-947E-4A7A0EEA361F}"/>
    <hyperlink ref="C37" location="'Primary Headroom'!A1" display="Primary Headroom" xr:uid="{F4E5A6A8-AA5A-4E87-A08E-A5B524DC92EA}"/>
    <hyperlink ref="C39" location="'BSP Headroom'!A1" display="BSP Headroom" xr:uid="{3F9CA7C3-116D-452D-826A-C18EA8A5015D}"/>
    <hyperlink ref="C41" location="'Gen Primary Headroom'!A1" display="Gen Primary Headroom" xr:uid="{6F4EC7DC-76D3-4C53-9D89-F3FC7D6AFD68}"/>
    <hyperlink ref="C43" location="'Gen BSP Headroom'!A1" display="Gen BSP Headroom" xr:uid="{76E36136-2A19-4256-9A99-DC845FFFC8EC}"/>
    <hyperlink ref="C34:C35" location="'Gen Headroom Look Up'!A1" display="Generation Headroom Look Up" xr:uid="{AAFE711D-1190-4C23-950D-3594DD8059E5}"/>
    <hyperlink ref="C32:C33" location="'2 - Demand headroom table'!A1" display="Demand Headroom Summary Table" xr:uid="{39E08DF2-840A-44D7-99B3-20DFD1CDFF56}"/>
    <hyperlink ref="C34:C36" location="'3 - Generation headroom table'!A1" display="Generation Headroom Summary Table" xr:uid="{17BA3127-9AC6-467E-A8EE-7A8A0500E5BB}"/>
    <hyperlink ref="C30" location="'Gen BSP Headroom'!A1" display="Gen BSP Headroom" xr:uid="{FB591E52-3C73-41FF-A9DB-E162EF5971C8}"/>
    <hyperlink ref="C30:C31" location="'1 - Local Authority Look Up'!A1" display="Gen BSP Headroom" xr:uid="{5B4F449B-D377-4E38-AF99-902808A17E46}"/>
    <hyperlink ref="C45:C47" location="'4 - Transmission headroom'!A1" display="'4 - Transmission headroom'!A1" xr:uid="{E4316ED6-4663-46EA-B9D1-36BE0E7009B8}"/>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B23CD-3D9D-4E25-963F-3F549896AFDF}">
  <sheetPr codeName="Sheet7"/>
  <dimension ref="A1:HG391"/>
  <sheetViews>
    <sheetView zoomScale="80" zoomScaleNormal="80" workbookViewId="0">
      <pane xSplit="5" ySplit="10" topLeftCell="F11" activePane="bottomRight" state="frozen"/>
      <selection activeCell="H6" sqref="H6"/>
      <selection pane="topRight" activeCell="H6" sqref="H6"/>
      <selection pane="bottomLeft" activeCell="H6" sqref="H6"/>
      <selection pane="bottomRight"/>
    </sheetView>
  </sheetViews>
  <sheetFormatPr defaultRowHeight="14.5" x14ac:dyDescent="0.35"/>
  <cols>
    <col min="1" max="1" width="2.7265625" customWidth="1"/>
    <col min="2" max="2" width="29" customWidth="1"/>
    <col min="3" max="3" width="32.453125" customWidth="1"/>
    <col min="4" max="4" width="12.453125" style="48" customWidth="1"/>
    <col min="5" max="5" width="13.7265625" style="48" customWidth="1"/>
    <col min="6" max="6" width="18" customWidth="1"/>
    <col min="7" max="7" width="17.7265625" customWidth="1"/>
    <col min="8" max="8" width="17" customWidth="1"/>
    <col min="9" max="9" width="18" customWidth="1"/>
    <col min="10" max="10" width="17.7265625" customWidth="1"/>
    <col min="11" max="11" width="17" customWidth="1"/>
    <col min="12" max="12" width="18" customWidth="1"/>
    <col min="13" max="13" width="17.7265625" customWidth="1"/>
    <col min="14" max="14" width="17" customWidth="1"/>
    <col min="15" max="15" width="18" customWidth="1"/>
    <col min="16" max="16" width="17.7265625" customWidth="1"/>
    <col min="17" max="17" width="17" customWidth="1"/>
    <col min="18" max="18" width="18" customWidth="1"/>
    <col min="19" max="19" width="17.7265625" customWidth="1"/>
    <col min="20" max="20" width="17" customWidth="1"/>
    <col min="21" max="21" width="18" customWidth="1"/>
    <col min="22" max="22" width="17.7265625" customWidth="1"/>
    <col min="23" max="23" width="17" customWidth="1"/>
    <col min="24" max="24" width="18" customWidth="1"/>
    <col min="25" max="25" width="17.7265625" customWidth="1"/>
    <col min="26" max="26" width="17" customWidth="1"/>
    <col min="27" max="27" width="18" customWidth="1"/>
    <col min="28" max="28" width="17.7265625" customWidth="1"/>
    <col min="29" max="29" width="17" customWidth="1"/>
    <col min="30" max="30" width="18" customWidth="1"/>
    <col min="31" max="31" width="17.7265625" customWidth="1"/>
    <col min="32" max="32" width="17" customWidth="1"/>
    <col min="33" max="33" width="18" customWidth="1"/>
    <col min="34" max="34" width="17.7265625" customWidth="1"/>
    <col min="35" max="35" width="17" customWidth="1"/>
    <col min="36" max="36" width="18" customWidth="1"/>
    <col min="37" max="37" width="17.7265625" customWidth="1"/>
    <col min="38" max="38" width="17" customWidth="1"/>
    <col min="39" max="39" width="18" customWidth="1"/>
    <col min="40" max="40" width="17.7265625" customWidth="1"/>
    <col min="41" max="41" width="17" customWidth="1"/>
    <col min="42" max="42" width="18" customWidth="1"/>
    <col min="43" max="43" width="17.7265625" customWidth="1"/>
    <col min="44" max="44" width="17" customWidth="1"/>
    <col min="45" max="45" width="18" customWidth="1"/>
    <col min="46" max="46" width="17.7265625" customWidth="1"/>
    <col min="47" max="47" width="17" customWidth="1"/>
    <col min="48" max="48" width="18" customWidth="1"/>
    <col min="49" max="49" width="17.7265625" customWidth="1"/>
    <col min="50" max="50" width="17" customWidth="1"/>
    <col min="51" max="51" width="18" customWidth="1"/>
    <col min="52" max="52" width="17.7265625" customWidth="1"/>
    <col min="53" max="53" width="17" customWidth="1"/>
    <col min="54" max="54" width="18" customWidth="1"/>
    <col min="55" max="55" width="17.7265625" customWidth="1"/>
    <col min="56" max="56" width="17" customWidth="1"/>
    <col min="57" max="57" width="18" customWidth="1"/>
    <col min="58" max="58" width="17.7265625" customWidth="1"/>
    <col min="59" max="59" width="17" customWidth="1"/>
    <col min="60" max="60" width="18" customWidth="1"/>
    <col min="61" max="61" width="17.7265625" customWidth="1"/>
    <col min="62" max="62" width="17" customWidth="1"/>
    <col min="63" max="63" width="18" customWidth="1"/>
    <col min="64" max="64" width="17.7265625" customWidth="1"/>
    <col min="65" max="65" width="17" customWidth="1"/>
    <col min="66" max="66" width="18" customWidth="1"/>
    <col min="67" max="67" width="17.7265625" customWidth="1"/>
    <col min="68" max="68" width="17" customWidth="1"/>
    <col min="69" max="69" width="18" customWidth="1"/>
    <col min="70" max="70" width="17.7265625" customWidth="1"/>
    <col min="71" max="71" width="17" customWidth="1"/>
    <col min="72" max="72" width="18" customWidth="1"/>
    <col min="73" max="73" width="17.7265625" customWidth="1"/>
    <col min="74" max="74" width="17" customWidth="1"/>
    <col min="75" max="75" width="18" customWidth="1"/>
    <col min="76" max="76" width="17.7265625" customWidth="1"/>
    <col min="77" max="77" width="17" customWidth="1"/>
    <col min="78" max="78" width="18" customWidth="1"/>
    <col min="79" max="79" width="17.7265625" customWidth="1"/>
    <col min="80" max="80" width="17" customWidth="1"/>
    <col min="81" max="81" width="18" customWidth="1"/>
    <col min="82" max="82" width="17.7265625" customWidth="1"/>
    <col min="83" max="83" width="17" customWidth="1"/>
    <col min="84" max="84" width="18" customWidth="1"/>
    <col min="85" max="85" width="17.7265625" customWidth="1"/>
    <col min="86" max="86" width="17" customWidth="1"/>
    <col min="87" max="87" width="18" customWidth="1"/>
    <col min="88" max="88" width="17.7265625" customWidth="1"/>
    <col min="89" max="89" width="17" customWidth="1"/>
    <col min="90" max="90" width="18" customWidth="1"/>
    <col min="91" max="91" width="17.7265625" customWidth="1"/>
    <col min="92" max="92" width="17" customWidth="1"/>
    <col min="93" max="93" width="18" customWidth="1"/>
    <col min="94" max="94" width="17.7265625" customWidth="1"/>
    <col min="95" max="95" width="17" customWidth="1"/>
    <col min="96" max="96" width="18" customWidth="1"/>
    <col min="97" max="97" width="17.7265625" customWidth="1"/>
    <col min="98" max="98" width="17" customWidth="1"/>
    <col min="99" max="99" width="18" customWidth="1"/>
    <col min="100" max="100" width="17.7265625" customWidth="1"/>
    <col min="101" max="101" width="17" customWidth="1"/>
    <col min="102" max="102" width="18" customWidth="1"/>
    <col min="103" max="103" width="17.7265625" customWidth="1"/>
    <col min="104" max="104" width="17" customWidth="1"/>
    <col min="105" max="105" width="18" customWidth="1"/>
    <col min="106" max="106" width="17.7265625" customWidth="1"/>
    <col min="107" max="107" width="17" customWidth="1"/>
    <col min="108" max="108" width="18" customWidth="1"/>
    <col min="109" max="109" width="17.7265625" customWidth="1"/>
    <col min="110" max="110" width="17" customWidth="1"/>
    <col min="111" max="111" width="18" customWidth="1"/>
    <col min="112" max="112" width="17.7265625" customWidth="1"/>
    <col min="113" max="113" width="17" customWidth="1"/>
    <col min="114" max="114" width="18" customWidth="1"/>
    <col min="115" max="115" width="17.7265625" customWidth="1"/>
    <col min="116" max="116" width="17" customWidth="1"/>
    <col min="117" max="117" width="18" customWidth="1"/>
    <col min="118" max="118" width="17.7265625" customWidth="1"/>
    <col min="119" max="119" width="17" customWidth="1"/>
    <col min="120" max="120" width="18" customWidth="1"/>
    <col min="121" max="121" width="17.7265625" customWidth="1"/>
    <col min="122" max="122" width="17" customWidth="1"/>
    <col min="123" max="123" width="18" customWidth="1"/>
    <col min="124" max="124" width="17.7265625" customWidth="1"/>
    <col min="125" max="125" width="17" customWidth="1"/>
    <col min="126" max="126" width="18" customWidth="1"/>
    <col min="127" max="127" width="17.7265625" customWidth="1"/>
    <col min="128" max="128" width="17" customWidth="1"/>
    <col min="129" max="129" width="18" customWidth="1"/>
    <col min="130" max="130" width="17.7265625" customWidth="1"/>
    <col min="131" max="131" width="17" customWidth="1"/>
    <col min="132" max="132" width="18" customWidth="1"/>
    <col min="133" max="133" width="17.7265625" customWidth="1"/>
    <col min="134" max="134" width="17" customWidth="1"/>
    <col min="135" max="135" width="18" customWidth="1"/>
    <col min="136" max="136" width="17.7265625" customWidth="1"/>
    <col min="137" max="137" width="17" customWidth="1"/>
    <col min="138" max="138" width="18" customWidth="1"/>
    <col min="139" max="139" width="17.7265625" customWidth="1"/>
    <col min="140" max="140" width="17" customWidth="1"/>
    <col min="141" max="141" width="18" customWidth="1"/>
    <col min="142" max="142" width="17.7265625" customWidth="1"/>
    <col min="143" max="143" width="17" customWidth="1"/>
    <col min="144" max="144" width="18" customWidth="1"/>
    <col min="145" max="145" width="17.7265625" customWidth="1"/>
    <col min="146" max="146" width="17" customWidth="1"/>
    <col min="147" max="147" width="18" customWidth="1"/>
    <col min="148" max="148" width="17.7265625" customWidth="1"/>
    <col min="149" max="149" width="17" customWidth="1"/>
    <col min="150" max="150" width="18" customWidth="1"/>
    <col min="151" max="151" width="17.7265625" customWidth="1"/>
    <col min="152" max="152" width="17" customWidth="1"/>
    <col min="153" max="153" width="18" customWidth="1"/>
    <col min="154" max="154" width="17.7265625" customWidth="1"/>
    <col min="155" max="155" width="17" customWidth="1"/>
    <col min="156" max="156" width="18" customWidth="1"/>
    <col min="157" max="157" width="17.7265625" customWidth="1"/>
    <col min="158" max="158" width="17" customWidth="1"/>
    <col min="159" max="159" width="18" customWidth="1"/>
    <col min="160" max="160" width="17.7265625" customWidth="1"/>
    <col min="161" max="161" width="17" customWidth="1"/>
    <col min="162" max="162" width="18" customWidth="1"/>
    <col min="163" max="163" width="17.7265625" customWidth="1"/>
    <col min="164" max="164" width="17" customWidth="1"/>
    <col min="165" max="165" width="18" customWidth="1"/>
    <col min="166" max="166" width="17.7265625" customWidth="1"/>
    <col min="167" max="167" width="17" customWidth="1"/>
    <col min="168" max="168" width="18" customWidth="1"/>
    <col min="169" max="169" width="17.7265625" customWidth="1"/>
    <col min="170" max="170" width="17" customWidth="1"/>
    <col min="171" max="171" width="18" customWidth="1"/>
    <col min="172" max="172" width="17.7265625" customWidth="1"/>
    <col min="173" max="173" width="17" customWidth="1"/>
    <col min="174" max="174" width="18" customWidth="1"/>
    <col min="175" max="175" width="17.7265625" customWidth="1"/>
    <col min="176" max="176" width="17" customWidth="1"/>
    <col min="177" max="177" width="18" customWidth="1"/>
    <col min="178" max="178" width="17.7265625" customWidth="1"/>
    <col min="179" max="179" width="17" customWidth="1"/>
    <col min="180" max="180" width="18" customWidth="1"/>
    <col min="181" max="181" width="17.7265625" customWidth="1"/>
    <col min="182" max="182" width="17" customWidth="1"/>
    <col min="183" max="183" width="18" customWidth="1"/>
    <col min="184" max="184" width="17.7265625" customWidth="1"/>
    <col min="185" max="185" width="17" customWidth="1"/>
    <col min="186" max="186" width="18" customWidth="1"/>
    <col min="187" max="187" width="17.7265625" customWidth="1"/>
    <col min="188" max="188" width="17" customWidth="1"/>
    <col min="189" max="189" width="18" customWidth="1"/>
    <col min="190" max="190" width="17.7265625" customWidth="1"/>
    <col min="191" max="191" width="17" customWidth="1"/>
    <col min="192" max="192" width="18" customWidth="1"/>
    <col min="193" max="193" width="17.7265625" customWidth="1"/>
    <col min="194" max="194" width="17" customWidth="1"/>
    <col min="195" max="195" width="18" customWidth="1"/>
    <col min="196" max="196" width="17.7265625" customWidth="1"/>
    <col min="197" max="197" width="17" customWidth="1"/>
    <col min="198" max="198" width="18" customWidth="1"/>
    <col min="199" max="199" width="17.7265625" customWidth="1"/>
    <col min="200" max="200" width="17" customWidth="1"/>
    <col min="201" max="201" width="18" customWidth="1"/>
    <col min="202" max="202" width="17.7265625" customWidth="1"/>
    <col min="203" max="203" width="17" customWidth="1"/>
    <col min="204" max="204" width="18" customWidth="1"/>
    <col min="205" max="205" width="17.7265625" customWidth="1"/>
    <col min="206" max="206" width="17" customWidth="1"/>
    <col min="207" max="207" width="18" customWidth="1"/>
    <col min="208" max="208" width="17.7265625" customWidth="1"/>
    <col min="209" max="209" width="17" customWidth="1"/>
    <col min="210" max="210" width="18" customWidth="1"/>
    <col min="211" max="211" width="17.7265625" customWidth="1"/>
    <col min="212" max="212" width="17" customWidth="1"/>
    <col min="213" max="213" width="18" customWidth="1"/>
    <col min="214" max="214" width="17.7265625" customWidth="1"/>
    <col min="215" max="215" width="17" customWidth="1"/>
  </cols>
  <sheetData>
    <row r="1" spans="1:215" ht="15" customHeight="1" x14ac:dyDescent="0.35">
      <c r="B1" s="314" t="s">
        <v>877</v>
      </c>
      <c r="C1" s="91" t="s">
        <v>878</v>
      </c>
      <c r="D1" s="126"/>
      <c r="E1" s="126"/>
      <c r="F1" s="126"/>
      <c r="G1" s="126"/>
      <c r="H1" s="126"/>
      <c r="I1" s="126"/>
    </row>
    <row r="2" spans="1:215" x14ac:dyDescent="0.35">
      <c r="B2" s="314"/>
      <c r="C2" s="127" t="s">
        <v>955</v>
      </c>
      <c r="D2"/>
      <c r="E2"/>
      <c r="I2" s="126"/>
    </row>
    <row r="3" spans="1:215" x14ac:dyDescent="0.35">
      <c r="C3" s="128" t="s">
        <v>876</v>
      </c>
      <c r="D3" s="3"/>
      <c r="E3" s="3"/>
      <c r="F3" s="3"/>
      <c r="G3" s="3"/>
      <c r="H3" s="3"/>
      <c r="I3" s="126"/>
    </row>
    <row r="4" spans="1:215" x14ac:dyDescent="0.35">
      <c r="C4" s="129" t="s">
        <v>841</v>
      </c>
      <c r="D4" s="3"/>
      <c r="E4" s="3"/>
      <c r="F4" s="3"/>
      <c r="G4" s="3"/>
      <c r="H4" s="3"/>
      <c r="I4" s="126"/>
    </row>
    <row r="5" spans="1:215" x14ac:dyDescent="0.35">
      <c r="C5" s="130" t="s">
        <v>7</v>
      </c>
      <c r="D5" s="3"/>
      <c r="E5" s="3"/>
      <c r="F5" s="3"/>
      <c r="G5" s="3"/>
      <c r="H5" s="3"/>
      <c r="I5" s="126"/>
    </row>
    <row r="7" spans="1:215" s="125" customFormat="1" ht="26.5" thickBot="1" x14ac:dyDescent="0.65">
      <c r="A7" s="124"/>
      <c r="B7" s="124"/>
      <c r="C7" s="124"/>
      <c r="D7" s="124"/>
      <c r="E7" s="124"/>
      <c r="F7" s="425" t="s">
        <v>878</v>
      </c>
      <c r="G7" s="425"/>
      <c r="H7" s="425"/>
      <c r="I7" s="425"/>
      <c r="J7" s="425"/>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K7" s="425"/>
      <c r="AL7" s="425"/>
      <c r="AM7" s="425"/>
      <c r="AN7" s="425"/>
      <c r="AO7" s="425"/>
      <c r="AP7" s="425"/>
      <c r="AQ7" s="425"/>
      <c r="AR7" s="425"/>
      <c r="AS7" s="425"/>
      <c r="AT7" s="425"/>
      <c r="AU7" s="425"/>
      <c r="AV7" s="406" t="s">
        <v>955</v>
      </c>
      <c r="AW7" s="406"/>
      <c r="AX7" s="406"/>
      <c r="AY7" s="406"/>
      <c r="AZ7" s="406"/>
      <c r="BA7" s="406"/>
      <c r="BB7" s="406"/>
      <c r="BC7" s="406"/>
      <c r="BD7" s="406"/>
      <c r="BE7" s="406"/>
      <c r="BF7" s="406"/>
      <c r="BG7" s="406"/>
      <c r="BH7" s="406"/>
      <c r="BI7" s="406"/>
      <c r="BJ7" s="406"/>
      <c r="BK7" s="406"/>
      <c r="BL7" s="406"/>
      <c r="BM7" s="406"/>
      <c r="BN7" s="406"/>
      <c r="BO7" s="406"/>
      <c r="BP7" s="406"/>
      <c r="BQ7" s="406"/>
      <c r="BR7" s="406"/>
      <c r="BS7" s="406"/>
      <c r="BT7" s="406"/>
      <c r="BU7" s="406"/>
      <c r="BV7" s="406"/>
      <c r="BW7" s="406"/>
      <c r="BX7" s="406"/>
      <c r="BY7" s="406"/>
      <c r="BZ7" s="406"/>
      <c r="CA7" s="406"/>
      <c r="CB7" s="406"/>
      <c r="CC7" s="406"/>
      <c r="CD7" s="406"/>
      <c r="CE7" s="406"/>
      <c r="CF7" s="406"/>
      <c r="CG7" s="406"/>
      <c r="CH7" s="406"/>
      <c r="CI7" s="406"/>
      <c r="CJ7" s="406"/>
      <c r="CK7" s="406"/>
      <c r="CL7" s="402" t="s">
        <v>839</v>
      </c>
      <c r="CM7" s="402"/>
      <c r="CN7" s="402"/>
      <c r="CO7" s="402"/>
      <c r="CP7" s="402"/>
      <c r="CQ7" s="402"/>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2"/>
      <c r="DQ7" s="402"/>
      <c r="DR7" s="402"/>
      <c r="DS7" s="402"/>
      <c r="DT7" s="402"/>
      <c r="DU7" s="402"/>
      <c r="DV7" s="402"/>
      <c r="DW7" s="402"/>
      <c r="DX7" s="402"/>
      <c r="DY7" s="402"/>
      <c r="DZ7" s="402"/>
      <c r="EA7" s="402"/>
      <c r="EB7" s="403" t="s">
        <v>841</v>
      </c>
      <c r="EC7" s="403"/>
      <c r="ED7" s="403"/>
      <c r="EE7" s="403"/>
      <c r="EF7" s="403"/>
      <c r="EG7" s="403"/>
      <c r="EH7" s="403"/>
      <c r="EI7" s="403"/>
      <c r="EJ7" s="403"/>
      <c r="EK7" s="403"/>
      <c r="EL7" s="403"/>
      <c r="EM7" s="403"/>
      <c r="EN7" s="403"/>
      <c r="EO7" s="403"/>
      <c r="EP7" s="403"/>
      <c r="EQ7" s="403"/>
      <c r="ER7" s="403"/>
      <c r="ES7" s="403"/>
      <c r="ET7" s="403"/>
      <c r="EU7" s="403"/>
      <c r="EV7" s="403"/>
      <c r="EW7" s="403"/>
      <c r="EX7" s="403"/>
      <c r="EY7" s="403"/>
      <c r="EZ7" s="403"/>
      <c r="FA7" s="403"/>
      <c r="FB7" s="403"/>
      <c r="FC7" s="403"/>
      <c r="FD7" s="403"/>
      <c r="FE7" s="403"/>
      <c r="FF7" s="403"/>
      <c r="FG7" s="403"/>
      <c r="FH7" s="403"/>
      <c r="FI7" s="403"/>
      <c r="FJ7" s="403"/>
      <c r="FK7" s="403"/>
      <c r="FL7" s="403"/>
      <c r="FM7" s="403"/>
      <c r="FN7" s="403"/>
      <c r="FO7" s="403"/>
      <c r="FP7" s="403"/>
      <c r="FQ7" s="403"/>
      <c r="FR7" s="381" t="s">
        <v>7</v>
      </c>
      <c r="FS7" s="381"/>
      <c r="FT7" s="381"/>
      <c r="FU7" s="381"/>
      <c r="FV7" s="381"/>
      <c r="FW7" s="381"/>
      <c r="FX7" s="381"/>
      <c r="FY7" s="381"/>
      <c r="FZ7" s="381"/>
      <c r="GA7" s="381"/>
      <c r="GB7" s="381"/>
      <c r="GC7" s="381"/>
      <c r="GD7" s="381"/>
      <c r="GE7" s="381"/>
      <c r="GF7" s="381"/>
      <c r="GG7" s="381"/>
      <c r="GH7" s="381"/>
      <c r="GI7" s="381"/>
      <c r="GJ7" s="381"/>
      <c r="GK7" s="381"/>
      <c r="GL7" s="381"/>
      <c r="GM7" s="381"/>
      <c r="GN7" s="381"/>
      <c r="GO7" s="381"/>
      <c r="GP7" s="381"/>
      <c r="GQ7" s="381"/>
      <c r="GR7" s="381"/>
      <c r="GS7" s="381"/>
      <c r="GT7" s="381"/>
      <c r="GU7" s="381"/>
      <c r="GV7" s="381"/>
      <c r="GW7" s="381"/>
      <c r="GX7" s="381"/>
      <c r="GY7" s="381"/>
      <c r="GZ7" s="381"/>
      <c r="HA7" s="381"/>
      <c r="HB7" s="381"/>
      <c r="HC7" s="381"/>
      <c r="HD7" s="381"/>
      <c r="HE7" s="381"/>
      <c r="HF7" s="381"/>
      <c r="HG7" s="381"/>
    </row>
    <row r="8" spans="1:215" ht="15" thickBot="1" x14ac:dyDescent="0.4">
      <c r="A8" s="2"/>
      <c r="B8" s="345" t="s">
        <v>432</v>
      </c>
      <c r="C8" s="347"/>
      <c r="D8" s="347"/>
      <c r="E8" s="347"/>
      <c r="F8" s="423">
        <v>2022</v>
      </c>
      <c r="G8" s="423"/>
      <c r="H8" s="424"/>
      <c r="I8" s="423">
        <v>2023</v>
      </c>
      <c r="J8" s="423"/>
      <c r="K8" s="424"/>
      <c r="L8" s="423">
        <v>2024</v>
      </c>
      <c r="M8" s="423"/>
      <c r="N8" s="424"/>
      <c r="O8" s="423">
        <v>2025</v>
      </c>
      <c r="P8" s="423"/>
      <c r="Q8" s="424"/>
      <c r="R8" s="423">
        <v>2026</v>
      </c>
      <c r="S8" s="423"/>
      <c r="T8" s="424"/>
      <c r="U8" s="423">
        <v>2027</v>
      </c>
      <c r="V8" s="423"/>
      <c r="W8" s="424"/>
      <c r="X8" s="423">
        <v>2028</v>
      </c>
      <c r="Y8" s="423"/>
      <c r="Z8" s="424"/>
      <c r="AA8" s="423">
        <v>2029</v>
      </c>
      <c r="AB8" s="423"/>
      <c r="AC8" s="424"/>
      <c r="AD8" s="423">
        <v>2030</v>
      </c>
      <c r="AE8" s="423"/>
      <c r="AF8" s="424"/>
      <c r="AG8" s="423">
        <v>2031</v>
      </c>
      <c r="AH8" s="423"/>
      <c r="AI8" s="424"/>
      <c r="AJ8" s="423">
        <v>2036</v>
      </c>
      <c r="AK8" s="423"/>
      <c r="AL8" s="424"/>
      <c r="AM8" s="423">
        <v>2041</v>
      </c>
      <c r="AN8" s="423"/>
      <c r="AO8" s="424"/>
      <c r="AP8" s="423">
        <v>2046</v>
      </c>
      <c r="AQ8" s="423"/>
      <c r="AR8" s="424"/>
      <c r="AS8" s="423">
        <v>2051</v>
      </c>
      <c r="AT8" s="423"/>
      <c r="AU8" s="424"/>
      <c r="AV8" s="411">
        <v>2022</v>
      </c>
      <c r="AW8" s="411"/>
      <c r="AX8" s="412"/>
      <c r="AY8" s="411">
        <v>2023</v>
      </c>
      <c r="AZ8" s="411"/>
      <c r="BA8" s="412"/>
      <c r="BB8" s="411">
        <v>2024</v>
      </c>
      <c r="BC8" s="411"/>
      <c r="BD8" s="412"/>
      <c r="BE8" s="411">
        <v>2025</v>
      </c>
      <c r="BF8" s="411"/>
      <c r="BG8" s="412"/>
      <c r="BH8" s="411">
        <v>2026</v>
      </c>
      <c r="BI8" s="411"/>
      <c r="BJ8" s="412"/>
      <c r="BK8" s="411">
        <v>2027</v>
      </c>
      <c r="BL8" s="411"/>
      <c r="BM8" s="412"/>
      <c r="BN8" s="411">
        <v>2028</v>
      </c>
      <c r="BO8" s="411"/>
      <c r="BP8" s="412"/>
      <c r="BQ8" s="411">
        <v>2029</v>
      </c>
      <c r="BR8" s="411"/>
      <c r="BS8" s="412"/>
      <c r="BT8" s="411">
        <v>2030</v>
      </c>
      <c r="BU8" s="411"/>
      <c r="BV8" s="412"/>
      <c r="BW8" s="411">
        <v>2031</v>
      </c>
      <c r="BX8" s="411"/>
      <c r="BY8" s="412"/>
      <c r="BZ8" s="411">
        <v>2036</v>
      </c>
      <c r="CA8" s="411"/>
      <c r="CB8" s="412"/>
      <c r="CC8" s="411">
        <v>2041</v>
      </c>
      <c r="CD8" s="411"/>
      <c r="CE8" s="412"/>
      <c r="CF8" s="411">
        <v>2046</v>
      </c>
      <c r="CG8" s="411"/>
      <c r="CH8" s="412"/>
      <c r="CI8" s="411">
        <v>2051</v>
      </c>
      <c r="CJ8" s="411"/>
      <c r="CK8" s="412"/>
      <c r="CL8" s="398">
        <v>2022</v>
      </c>
      <c r="CM8" s="398"/>
      <c r="CN8" s="399"/>
      <c r="CO8" s="398">
        <v>2023</v>
      </c>
      <c r="CP8" s="398"/>
      <c r="CQ8" s="399"/>
      <c r="CR8" s="398">
        <v>2024</v>
      </c>
      <c r="CS8" s="398"/>
      <c r="CT8" s="399"/>
      <c r="CU8" s="398">
        <v>2025</v>
      </c>
      <c r="CV8" s="398"/>
      <c r="CW8" s="399"/>
      <c r="CX8" s="398">
        <v>2026</v>
      </c>
      <c r="CY8" s="398"/>
      <c r="CZ8" s="399"/>
      <c r="DA8" s="398">
        <v>2027</v>
      </c>
      <c r="DB8" s="398"/>
      <c r="DC8" s="399"/>
      <c r="DD8" s="398">
        <v>2028</v>
      </c>
      <c r="DE8" s="398"/>
      <c r="DF8" s="399"/>
      <c r="DG8" s="398">
        <v>2029</v>
      </c>
      <c r="DH8" s="398"/>
      <c r="DI8" s="399"/>
      <c r="DJ8" s="398">
        <v>2030</v>
      </c>
      <c r="DK8" s="398"/>
      <c r="DL8" s="399"/>
      <c r="DM8" s="398">
        <v>2031</v>
      </c>
      <c r="DN8" s="398"/>
      <c r="DO8" s="399"/>
      <c r="DP8" s="398">
        <v>2036</v>
      </c>
      <c r="DQ8" s="398"/>
      <c r="DR8" s="399"/>
      <c r="DS8" s="398">
        <v>2041</v>
      </c>
      <c r="DT8" s="398"/>
      <c r="DU8" s="399"/>
      <c r="DV8" s="398">
        <v>2046</v>
      </c>
      <c r="DW8" s="398"/>
      <c r="DX8" s="399"/>
      <c r="DY8" s="398">
        <v>2051</v>
      </c>
      <c r="DZ8" s="398"/>
      <c r="EA8" s="399"/>
      <c r="EB8" s="390">
        <v>2022</v>
      </c>
      <c r="EC8" s="390"/>
      <c r="ED8" s="391"/>
      <c r="EE8" s="390">
        <v>2023</v>
      </c>
      <c r="EF8" s="390"/>
      <c r="EG8" s="391"/>
      <c r="EH8" s="390">
        <v>2024</v>
      </c>
      <c r="EI8" s="390"/>
      <c r="EJ8" s="391"/>
      <c r="EK8" s="390">
        <v>2025</v>
      </c>
      <c r="EL8" s="390"/>
      <c r="EM8" s="391"/>
      <c r="EN8" s="390">
        <v>2026</v>
      </c>
      <c r="EO8" s="390"/>
      <c r="EP8" s="391"/>
      <c r="EQ8" s="390">
        <v>2027</v>
      </c>
      <c r="ER8" s="390"/>
      <c r="ES8" s="391"/>
      <c r="ET8" s="390">
        <v>2028</v>
      </c>
      <c r="EU8" s="390"/>
      <c r="EV8" s="391"/>
      <c r="EW8" s="390">
        <v>2029</v>
      </c>
      <c r="EX8" s="390"/>
      <c r="EY8" s="391"/>
      <c r="EZ8" s="390">
        <v>2030</v>
      </c>
      <c r="FA8" s="390"/>
      <c r="FB8" s="391"/>
      <c r="FC8" s="390">
        <v>2031</v>
      </c>
      <c r="FD8" s="390"/>
      <c r="FE8" s="391"/>
      <c r="FF8" s="390">
        <v>2036</v>
      </c>
      <c r="FG8" s="390"/>
      <c r="FH8" s="391"/>
      <c r="FI8" s="390">
        <v>2041</v>
      </c>
      <c r="FJ8" s="390"/>
      <c r="FK8" s="391"/>
      <c r="FL8" s="390">
        <v>2046</v>
      </c>
      <c r="FM8" s="390"/>
      <c r="FN8" s="391"/>
      <c r="FO8" s="390">
        <v>2051</v>
      </c>
      <c r="FP8" s="390"/>
      <c r="FQ8" s="391"/>
      <c r="FR8" s="384">
        <v>2022</v>
      </c>
      <c r="FS8" s="384"/>
      <c r="FT8" s="385"/>
      <c r="FU8" s="384">
        <v>2023</v>
      </c>
      <c r="FV8" s="384"/>
      <c r="FW8" s="385"/>
      <c r="FX8" s="384">
        <v>2024</v>
      </c>
      <c r="FY8" s="384"/>
      <c r="FZ8" s="385"/>
      <c r="GA8" s="384">
        <v>2025</v>
      </c>
      <c r="GB8" s="384"/>
      <c r="GC8" s="385"/>
      <c r="GD8" s="384">
        <v>2026</v>
      </c>
      <c r="GE8" s="384"/>
      <c r="GF8" s="385"/>
      <c r="GG8" s="384">
        <v>2027</v>
      </c>
      <c r="GH8" s="384"/>
      <c r="GI8" s="385"/>
      <c r="GJ8" s="384">
        <v>2028</v>
      </c>
      <c r="GK8" s="384"/>
      <c r="GL8" s="385"/>
      <c r="GM8" s="384">
        <v>2029</v>
      </c>
      <c r="GN8" s="384"/>
      <c r="GO8" s="385"/>
      <c r="GP8" s="384">
        <v>2030</v>
      </c>
      <c r="GQ8" s="384"/>
      <c r="GR8" s="385"/>
      <c r="GS8" s="384">
        <v>2031</v>
      </c>
      <c r="GT8" s="384"/>
      <c r="GU8" s="385"/>
      <c r="GV8" s="384">
        <v>2036</v>
      </c>
      <c r="GW8" s="384"/>
      <c r="GX8" s="385"/>
      <c r="GY8" s="384">
        <v>2041</v>
      </c>
      <c r="GZ8" s="384"/>
      <c r="HA8" s="385"/>
      <c r="HB8" s="384">
        <v>2046</v>
      </c>
      <c r="HC8" s="384"/>
      <c r="HD8" s="385"/>
      <c r="HE8" s="384">
        <v>2051</v>
      </c>
      <c r="HF8" s="384"/>
      <c r="HG8" s="385"/>
    </row>
    <row r="9" spans="1:215" ht="15" customHeight="1" x14ac:dyDescent="0.35">
      <c r="A9" s="2"/>
      <c r="B9" s="357" t="s">
        <v>4</v>
      </c>
      <c r="C9" s="357" t="s">
        <v>847</v>
      </c>
      <c r="D9" s="420" t="s">
        <v>834</v>
      </c>
      <c r="E9" s="356"/>
      <c r="F9" s="421" t="s">
        <v>835</v>
      </c>
      <c r="G9" s="422"/>
      <c r="H9" s="415" t="s">
        <v>437</v>
      </c>
      <c r="I9" s="413" t="s">
        <v>835</v>
      </c>
      <c r="J9" s="414"/>
      <c r="K9" s="415" t="s">
        <v>437</v>
      </c>
      <c r="L9" s="413" t="s">
        <v>835</v>
      </c>
      <c r="M9" s="414"/>
      <c r="N9" s="415" t="s">
        <v>437</v>
      </c>
      <c r="O9" s="413" t="s">
        <v>835</v>
      </c>
      <c r="P9" s="414"/>
      <c r="Q9" s="415" t="s">
        <v>437</v>
      </c>
      <c r="R9" s="413" t="s">
        <v>835</v>
      </c>
      <c r="S9" s="414"/>
      <c r="T9" s="415" t="s">
        <v>437</v>
      </c>
      <c r="U9" s="413" t="s">
        <v>835</v>
      </c>
      <c r="V9" s="414"/>
      <c r="W9" s="415" t="s">
        <v>437</v>
      </c>
      <c r="X9" s="413" t="s">
        <v>835</v>
      </c>
      <c r="Y9" s="414"/>
      <c r="Z9" s="415" t="s">
        <v>437</v>
      </c>
      <c r="AA9" s="413" t="s">
        <v>835</v>
      </c>
      <c r="AB9" s="414"/>
      <c r="AC9" s="415" t="s">
        <v>437</v>
      </c>
      <c r="AD9" s="413" t="s">
        <v>835</v>
      </c>
      <c r="AE9" s="414"/>
      <c r="AF9" s="415" t="s">
        <v>437</v>
      </c>
      <c r="AG9" s="413" t="s">
        <v>835</v>
      </c>
      <c r="AH9" s="414"/>
      <c r="AI9" s="415" t="s">
        <v>437</v>
      </c>
      <c r="AJ9" s="413" t="s">
        <v>835</v>
      </c>
      <c r="AK9" s="414"/>
      <c r="AL9" s="415" t="s">
        <v>437</v>
      </c>
      <c r="AM9" s="413" t="s">
        <v>835</v>
      </c>
      <c r="AN9" s="414"/>
      <c r="AO9" s="415" t="s">
        <v>437</v>
      </c>
      <c r="AP9" s="413" t="s">
        <v>835</v>
      </c>
      <c r="AQ9" s="414"/>
      <c r="AR9" s="415" t="s">
        <v>437</v>
      </c>
      <c r="AS9" s="413" t="s">
        <v>835</v>
      </c>
      <c r="AT9" s="414"/>
      <c r="AU9" s="415" t="s">
        <v>437</v>
      </c>
      <c r="AV9" s="417" t="s">
        <v>835</v>
      </c>
      <c r="AW9" s="418"/>
      <c r="AX9" s="409" t="s">
        <v>437</v>
      </c>
      <c r="AY9" s="407" t="s">
        <v>835</v>
      </c>
      <c r="AZ9" s="408"/>
      <c r="BA9" s="409" t="s">
        <v>437</v>
      </c>
      <c r="BB9" s="407" t="s">
        <v>835</v>
      </c>
      <c r="BC9" s="408"/>
      <c r="BD9" s="409" t="s">
        <v>437</v>
      </c>
      <c r="BE9" s="407" t="s">
        <v>835</v>
      </c>
      <c r="BF9" s="408"/>
      <c r="BG9" s="409" t="s">
        <v>437</v>
      </c>
      <c r="BH9" s="407" t="s">
        <v>835</v>
      </c>
      <c r="BI9" s="408"/>
      <c r="BJ9" s="409" t="s">
        <v>437</v>
      </c>
      <c r="BK9" s="407" t="s">
        <v>835</v>
      </c>
      <c r="BL9" s="408"/>
      <c r="BM9" s="409" t="s">
        <v>437</v>
      </c>
      <c r="BN9" s="407" t="s">
        <v>835</v>
      </c>
      <c r="BO9" s="408"/>
      <c r="BP9" s="409" t="s">
        <v>437</v>
      </c>
      <c r="BQ9" s="407" t="s">
        <v>835</v>
      </c>
      <c r="BR9" s="408"/>
      <c r="BS9" s="409" t="s">
        <v>437</v>
      </c>
      <c r="BT9" s="407" t="s">
        <v>835</v>
      </c>
      <c r="BU9" s="408"/>
      <c r="BV9" s="409" t="s">
        <v>437</v>
      </c>
      <c r="BW9" s="407" t="s">
        <v>835</v>
      </c>
      <c r="BX9" s="408"/>
      <c r="BY9" s="409" t="s">
        <v>437</v>
      </c>
      <c r="BZ9" s="407" t="s">
        <v>835</v>
      </c>
      <c r="CA9" s="408"/>
      <c r="CB9" s="409" t="s">
        <v>437</v>
      </c>
      <c r="CC9" s="407" t="s">
        <v>835</v>
      </c>
      <c r="CD9" s="408"/>
      <c r="CE9" s="409" t="s">
        <v>437</v>
      </c>
      <c r="CF9" s="407" t="s">
        <v>835</v>
      </c>
      <c r="CG9" s="408"/>
      <c r="CH9" s="409" t="s">
        <v>437</v>
      </c>
      <c r="CI9" s="407" t="s">
        <v>835</v>
      </c>
      <c r="CJ9" s="408"/>
      <c r="CK9" s="409" t="s">
        <v>437</v>
      </c>
      <c r="CL9" s="404" t="s">
        <v>835</v>
      </c>
      <c r="CM9" s="405"/>
      <c r="CN9" s="394" t="s">
        <v>437</v>
      </c>
      <c r="CO9" s="396" t="s">
        <v>835</v>
      </c>
      <c r="CP9" s="397"/>
      <c r="CQ9" s="394" t="s">
        <v>437</v>
      </c>
      <c r="CR9" s="396" t="s">
        <v>835</v>
      </c>
      <c r="CS9" s="397"/>
      <c r="CT9" s="394" t="s">
        <v>437</v>
      </c>
      <c r="CU9" s="396" t="s">
        <v>835</v>
      </c>
      <c r="CV9" s="397"/>
      <c r="CW9" s="394" t="s">
        <v>437</v>
      </c>
      <c r="CX9" s="396" t="s">
        <v>835</v>
      </c>
      <c r="CY9" s="397"/>
      <c r="CZ9" s="394" t="s">
        <v>437</v>
      </c>
      <c r="DA9" s="396" t="s">
        <v>835</v>
      </c>
      <c r="DB9" s="397"/>
      <c r="DC9" s="394" t="s">
        <v>437</v>
      </c>
      <c r="DD9" s="396" t="s">
        <v>835</v>
      </c>
      <c r="DE9" s="397"/>
      <c r="DF9" s="394" t="s">
        <v>437</v>
      </c>
      <c r="DG9" s="396" t="s">
        <v>835</v>
      </c>
      <c r="DH9" s="397"/>
      <c r="DI9" s="394" t="s">
        <v>437</v>
      </c>
      <c r="DJ9" s="396" t="s">
        <v>835</v>
      </c>
      <c r="DK9" s="397"/>
      <c r="DL9" s="394" t="s">
        <v>437</v>
      </c>
      <c r="DM9" s="396" t="s">
        <v>835</v>
      </c>
      <c r="DN9" s="397"/>
      <c r="DO9" s="394" t="s">
        <v>437</v>
      </c>
      <c r="DP9" s="396" t="s">
        <v>835</v>
      </c>
      <c r="DQ9" s="397"/>
      <c r="DR9" s="394" t="s">
        <v>437</v>
      </c>
      <c r="DS9" s="396" t="s">
        <v>835</v>
      </c>
      <c r="DT9" s="397"/>
      <c r="DU9" s="394" t="s">
        <v>437</v>
      </c>
      <c r="DV9" s="396" t="s">
        <v>835</v>
      </c>
      <c r="DW9" s="397"/>
      <c r="DX9" s="394" t="s">
        <v>437</v>
      </c>
      <c r="DY9" s="396" t="s">
        <v>835</v>
      </c>
      <c r="DZ9" s="397"/>
      <c r="EA9" s="394" t="s">
        <v>437</v>
      </c>
      <c r="EB9" s="400" t="s">
        <v>835</v>
      </c>
      <c r="EC9" s="401"/>
      <c r="ED9" s="392" t="s">
        <v>437</v>
      </c>
      <c r="EE9" s="388" t="s">
        <v>835</v>
      </c>
      <c r="EF9" s="389"/>
      <c r="EG9" s="392" t="s">
        <v>437</v>
      </c>
      <c r="EH9" s="388" t="s">
        <v>835</v>
      </c>
      <c r="EI9" s="389"/>
      <c r="EJ9" s="392" t="s">
        <v>437</v>
      </c>
      <c r="EK9" s="388" t="s">
        <v>835</v>
      </c>
      <c r="EL9" s="389"/>
      <c r="EM9" s="392" t="s">
        <v>437</v>
      </c>
      <c r="EN9" s="388" t="s">
        <v>835</v>
      </c>
      <c r="EO9" s="389"/>
      <c r="EP9" s="392" t="s">
        <v>437</v>
      </c>
      <c r="EQ9" s="388" t="s">
        <v>835</v>
      </c>
      <c r="ER9" s="389"/>
      <c r="ES9" s="392" t="s">
        <v>437</v>
      </c>
      <c r="ET9" s="388" t="s">
        <v>835</v>
      </c>
      <c r="EU9" s="389"/>
      <c r="EV9" s="392" t="s">
        <v>437</v>
      </c>
      <c r="EW9" s="388" t="s">
        <v>835</v>
      </c>
      <c r="EX9" s="389"/>
      <c r="EY9" s="392" t="s">
        <v>437</v>
      </c>
      <c r="EZ9" s="388" t="s">
        <v>835</v>
      </c>
      <c r="FA9" s="389"/>
      <c r="FB9" s="392" t="s">
        <v>437</v>
      </c>
      <c r="FC9" s="388" t="s">
        <v>835</v>
      </c>
      <c r="FD9" s="389"/>
      <c r="FE9" s="392" t="s">
        <v>437</v>
      </c>
      <c r="FF9" s="388" t="s">
        <v>835</v>
      </c>
      <c r="FG9" s="389"/>
      <c r="FH9" s="392" t="s">
        <v>437</v>
      </c>
      <c r="FI9" s="388" t="s">
        <v>835</v>
      </c>
      <c r="FJ9" s="389"/>
      <c r="FK9" s="392" t="s">
        <v>437</v>
      </c>
      <c r="FL9" s="388" t="s">
        <v>835</v>
      </c>
      <c r="FM9" s="389"/>
      <c r="FN9" s="392" t="s">
        <v>437</v>
      </c>
      <c r="FO9" s="388" t="s">
        <v>835</v>
      </c>
      <c r="FP9" s="389"/>
      <c r="FQ9" s="392" t="s">
        <v>437</v>
      </c>
      <c r="FR9" s="386" t="s">
        <v>835</v>
      </c>
      <c r="FS9" s="387"/>
      <c r="FT9" s="379" t="s">
        <v>437</v>
      </c>
      <c r="FU9" s="382" t="s">
        <v>835</v>
      </c>
      <c r="FV9" s="383"/>
      <c r="FW9" s="379" t="s">
        <v>437</v>
      </c>
      <c r="FX9" s="382" t="s">
        <v>835</v>
      </c>
      <c r="FY9" s="383"/>
      <c r="FZ9" s="379" t="s">
        <v>437</v>
      </c>
      <c r="GA9" s="382" t="s">
        <v>835</v>
      </c>
      <c r="GB9" s="383"/>
      <c r="GC9" s="379" t="s">
        <v>437</v>
      </c>
      <c r="GD9" s="382" t="s">
        <v>835</v>
      </c>
      <c r="GE9" s="383"/>
      <c r="GF9" s="379" t="s">
        <v>437</v>
      </c>
      <c r="GG9" s="382" t="s">
        <v>835</v>
      </c>
      <c r="GH9" s="383"/>
      <c r="GI9" s="379" t="s">
        <v>437</v>
      </c>
      <c r="GJ9" s="382" t="s">
        <v>835</v>
      </c>
      <c r="GK9" s="383"/>
      <c r="GL9" s="379" t="s">
        <v>437</v>
      </c>
      <c r="GM9" s="382" t="s">
        <v>835</v>
      </c>
      <c r="GN9" s="383"/>
      <c r="GO9" s="379" t="s">
        <v>437</v>
      </c>
      <c r="GP9" s="382" t="s">
        <v>835</v>
      </c>
      <c r="GQ9" s="383"/>
      <c r="GR9" s="379" t="s">
        <v>437</v>
      </c>
      <c r="GS9" s="382" t="s">
        <v>835</v>
      </c>
      <c r="GT9" s="383"/>
      <c r="GU9" s="379" t="s">
        <v>437</v>
      </c>
      <c r="GV9" s="382" t="s">
        <v>835</v>
      </c>
      <c r="GW9" s="383"/>
      <c r="GX9" s="379" t="s">
        <v>437</v>
      </c>
      <c r="GY9" s="382" t="s">
        <v>835</v>
      </c>
      <c r="GZ9" s="383"/>
      <c r="HA9" s="379" t="s">
        <v>437</v>
      </c>
      <c r="HB9" s="382" t="s">
        <v>835</v>
      </c>
      <c r="HC9" s="383"/>
      <c r="HD9" s="379" t="s">
        <v>437</v>
      </c>
      <c r="HE9" s="382" t="s">
        <v>835</v>
      </c>
      <c r="HF9" s="383"/>
      <c r="HG9" s="379" t="s">
        <v>437</v>
      </c>
    </row>
    <row r="10" spans="1:215" s="71" customFormat="1" ht="48" customHeight="1" thickBot="1" x14ac:dyDescent="0.4">
      <c r="A10" s="70"/>
      <c r="B10" s="419"/>
      <c r="C10" s="419" t="s">
        <v>847</v>
      </c>
      <c r="D10" s="40" t="s">
        <v>0</v>
      </c>
      <c r="E10" s="41" t="s">
        <v>1</v>
      </c>
      <c r="F10" s="49" t="s">
        <v>836</v>
      </c>
      <c r="G10" s="67" t="s">
        <v>837</v>
      </c>
      <c r="H10" s="416"/>
      <c r="I10" s="49" t="s">
        <v>836</v>
      </c>
      <c r="J10" s="67" t="s">
        <v>837</v>
      </c>
      <c r="K10" s="416"/>
      <c r="L10" s="49" t="s">
        <v>836</v>
      </c>
      <c r="M10" s="67" t="s">
        <v>837</v>
      </c>
      <c r="N10" s="416"/>
      <c r="O10" s="49" t="s">
        <v>836</v>
      </c>
      <c r="P10" s="67" t="s">
        <v>837</v>
      </c>
      <c r="Q10" s="416"/>
      <c r="R10" s="49" t="s">
        <v>836</v>
      </c>
      <c r="S10" s="67" t="s">
        <v>837</v>
      </c>
      <c r="T10" s="416"/>
      <c r="U10" s="49" t="s">
        <v>836</v>
      </c>
      <c r="V10" s="67" t="s">
        <v>837</v>
      </c>
      <c r="W10" s="416"/>
      <c r="X10" s="49" t="s">
        <v>836</v>
      </c>
      <c r="Y10" s="67" t="s">
        <v>837</v>
      </c>
      <c r="Z10" s="416"/>
      <c r="AA10" s="49" t="s">
        <v>836</v>
      </c>
      <c r="AB10" s="67" t="s">
        <v>837</v>
      </c>
      <c r="AC10" s="416"/>
      <c r="AD10" s="49" t="s">
        <v>836</v>
      </c>
      <c r="AE10" s="67" t="s">
        <v>837</v>
      </c>
      <c r="AF10" s="416"/>
      <c r="AG10" s="49" t="s">
        <v>836</v>
      </c>
      <c r="AH10" s="67" t="s">
        <v>837</v>
      </c>
      <c r="AI10" s="416"/>
      <c r="AJ10" s="49" t="s">
        <v>836</v>
      </c>
      <c r="AK10" s="67" t="s">
        <v>837</v>
      </c>
      <c r="AL10" s="416"/>
      <c r="AM10" s="49" t="s">
        <v>836</v>
      </c>
      <c r="AN10" s="67" t="s">
        <v>837</v>
      </c>
      <c r="AO10" s="416"/>
      <c r="AP10" s="49" t="s">
        <v>836</v>
      </c>
      <c r="AQ10" s="67" t="s">
        <v>837</v>
      </c>
      <c r="AR10" s="416"/>
      <c r="AS10" s="49" t="s">
        <v>836</v>
      </c>
      <c r="AT10" s="67" t="s">
        <v>837</v>
      </c>
      <c r="AU10" s="416"/>
      <c r="AV10" s="52" t="s">
        <v>836</v>
      </c>
      <c r="AW10" s="69" t="s">
        <v>837</v>
      </c>
      <c r="AX10" s="410"/>
      <c r="AY10" s="52" t="s">
        <v>836</v>
      </c>
      <c r="AZ10" s="69" t="s">
        <v>837</v>
      </c>
      <c r="BA10" s="410"/>
      <c r="BB10" s="52" t="s">
        <v>836</v>
      </c>
      <c r="BC10" s="69" t="s">
        <v>837</v>
      </c>
      <c r="BD10" s="410"/>
      <c r="BE10" s="52" t="s">
        <v>836</v>
      </c>
      <c r="BF10" s="69" t="s">
        <v>837</v>
      </c>
      <c r="BG10" s="410"/>
      <c r="BH10" s="52" t="s">
        <v>836</v>
      </c>
      <c r="BI10" s="69" t="s">
        <v>837</v>
      </c>
      <c r="BJ10" s="410"/>
      <c r="BK10" s="52" t="s">
        <v>836</v>
      </c>
      <c r="BL10" s="69" t="s">
        <v>837</v>
      </c>
      <c r="BM10" s="410"/>
      <c r="BN10" s="52" t="s">
        <v>836</v>
      </c>
      <c r="BO10" s="69" t="s">
        <v>837</v>
      </c>
      <c r="BP10" s="410"/>
      <c r="BQ10" s="52" t="s">
        <v>836</v>
      </c>
      <c r="BR10" s="69" t="s">
        <v>837</v>
      </c>
      <c r="BS10" s="410"/>
      <c r="BT10" s="52" t="s">
        <v>836</v>
      </c>
      <c r="BU10" s="69" t="s">
        <v>837</v>
      </c>
      <c r="BV10" s="410"/>
      <c r="BW10" s="52" t="s">
        <v>836</v>
      </c>
      <c r="BX10" s="69" t="s">
        <v>837</v>
      </c>
      <c r="BY10" s="410"/>
      <c r="BZ10" s="52" t="s">
        <v>836</v>
      </c>
      <c r="CA10" s="69" t="s">
        <v>837</v>
      </c>
      <c r="CB10" s="410"/>
      <c r="CC10" s="52" t="s">
        <v>836</v>
      </c>
      <c r="CD10" s="69" t="s">
        <v>837</v>
      </c>
      <c r="CE10" s="410"/>
      <c r="CF10" s="52" t="s">
        <v>836</v>
      </c>
      <c r="CG10" s="69" t="s">
        <v>837</v>
      </c>
      <c r="CH10" s="410"/>
      <c r="CI10" s="52" t="s">
        <v>836</v>
      </c>
      <c r="CJ10" s="69" t="s">
        <v>837</v>
      </c>
      <c r="CK10" s="410"/>
      <c r="CL10" s="55" t="s">
        <v>836</v>
      </c>
      <c r="CM10" s="68" t="s">
        <v>837</v>
      </c>
      <c r="CN10" s="395"/>
      <c r="CO10" s="55" t="s">
        <v>836</v>
      </c>
      <c r="CP10" s="68" t="s">
        <v>837</v>
      </c>
      <c r="CQ10" s="395"/>
      <c r="CR10" s="55" t="s">
        <v>836</v>
      </c>
      <c r="CS10" s="68" t="s">
        <v>837</v>
      </c>
      <c r="CT10" s="395"/>
      <c r="CU10" s="55" t="s">
        <v>836</v>
      </c>
      <c r="CV10" s="68" t="s">
        <v>837</v>
      </c>
      <c r="CW10" s="395"/>
      <c r="CX10" s="55" t="s">
        <v>836</v>
      </c>
      <c r="CY10" s="68" t="s">
        <v>837</v>
      </c>
      <c r="CZ10" s="395"/>
      <c r="DA10" s="55" t="s">
        <v>836</v>
      </c>
      <c r="DB10" s="68" t="s">
        <v>837</v>
      </c>
      <c r="DC10" s="395"/>
      <c r="DD10" s="55" t="s">
        <v>836</v>
      </c>
      <c r="DE10" s="68" t="s">
        <v>837</v>
      </c>
      <c r="DF10" s="395"/>
      <c r="DG10" s="55" t="s">
        <v>836</v>
      </c>
      <c r="DH10" s="68" t="s">
        <v>837</v>
      </c>
      <c r="DI10" s="395"/>
      <c r="DJ10" s="55" t="s">
        <v>836</v>
      </c>
      <c r="DK10" s="68" t="s">
        <v>837</v>
      </c>
      <c r="DL10" s="395"/>
      <c r="DM10" s="55" t="s">
        <v>836</v>
      </c>
      <c r="DN10" s="68" t="s">
        <v>837</v>
      </c>
      <c r="DO10" s="395"/>
      <c r="DP10" s="55" t="s">
        <v>836</v>
      </c>
      <c r="DQ10" s="68" t="s">
        <v>837</v>
      </c>
      <c r="DR10" s="395"/>
      <c r="DS10" s="55" t="s">
        <v>836</v>
      </c>
      <c r="DT10" s="68" t="s">
        <v>837</v>
      </c>
      <c r="DU10" s="395"/>
      <c r="DV10" s="55" t="s">
        <v>836</v>
      </c>
      <c r="DW10" s="68" t="s">
        <v>837</v>
      </c>
      <c r="DX10" s="395"/>
      <c r="DY10" s="55" t="s">
        <v>836</v>
      </c>
      <c r="DZ10" s="68" t="s">
        <v>837</v>
      </c>
      <c r="EA10" s="395"/>
      <c r="EB10" s="62" t="s">
        <v>836</v>
      </c>
      <c r="EC10" s="66" t="s">
        <v>837</v>
      </c>
      <c r="ED10" s="393"/>
      <c r="EE10" s="62" t="s">
        <v>836</v>
      </c>
      <c r="EF10" s="66" t="s">
        <v>837</v>
      </c>
      <c r="EG10" s="393"/>
      <c r="EH10" s="62" t="s">
        <v>836</v>
      </c>
      <c r="EI10" s="66" t="s">
        <v>837</v>
      </c>
      <c r="EJ10" s="393"/>
      <c r="EK10" s="62" t="s">
        <v>836</v>
      </c>
      <c r="EL10" s="66" t="s">
        <v>837</v>
      </c>
      <c r="EM10" s="393"/>
      <c r="EN10" s="62" t="s">
        <v>836</v>
      </c>
      <c r="EO10" s="66" t="s">
        <v>837</v>
      </c>
      <c r="EP10" s="393"/>
      <c r="EQ10" s="62" t="s">
        <v>836</v>
      </c>
      <c r="ER10" s="66" t="s">
        <v>837</v>
      </c>
      <c r="ES10" s="393"/>
      <c r="ET10" s="62" t="s">
        <v>836</v>
      </c>
      <c r="EU10" s="66" t="s">
        <v>837</v>
      </c>
      <c r="EV10" s="393"/>
      <c r="EW10" s="62" t="s">
        <v>836</v>
      </c>
      <c r="EX10" s="66" t="s">
        <v>837</v>
      </c>
      <c r="EY10" s="393"/>
      <c r="EZ10" s="62" t="s">
        <v>836</v>
      </c>
      <c r="FA10" s="66" t="s">
        <v>837</v>
      </c>
      <c r="FB10" s="393"/>
      <c r="FC10" s="62" t="s">
        <v>836</v>
      </c>
      <c r="FD10" s="66" t="s">
        <v>837</v>
      </c>
      <c r="FE10" s="393"/>
      <c r="FF10" s="62" t="s">
        <v>836</v>
      </c>
      <c r="FG10" s="66" t="s">
        <v>837</v>
      </c>
      <c r="FH10" s="393"/>
      <c r="FI10" s="62" t="s">
        <v>836</v>
      </c>
      <c r="FJ10" s="66" t="s">
        <v>837</v>
      </c>
      <c r="FK10" s="393"/>
      <c r="FL10" s="62" t="s">
        <v>836</v>
      </c>
      <c r="FM10" s="66" t="s">
        <v>837</v>
      </c>
      <c r="FN10" s="393"/>
      <c r="FO10" s="62" t="s">
        <v>836</v>
      </c>
      <c r="FP10" s="66" t="s">
        <v>837</v>
      </c>
      <c r="FQ10" s="393"/>
      <c r="FR10" s="59" t="s">
        <v>836</v>
      </c>
      <c r="FS10" s="65" t="s">
        <v>837</v>
      </c>
      <c r="FT10" s="380"/>
      <c r="FU10" s="59" t="s">
        <v>836</v>
      </c>
      <c r="FV10" s="65" t="s">
        <v>837</v>
      </c>
      <c r="FW10" s="380"/>
      <c r="FX10" s="59" t="s">
        <v>836</v>
      </c>
      <c r="FY10" s="65" t="s">
        <v>837</v>
      </c>
      <c r="FZ10" s="380"/>
      <c r="GA10" s="59" t="s">
        <v>836</v>
      </c>
      <c r="GB10" s="65" t="s">
        <v>837</v>
      </c>
      <c r="GC10" s="380"/>
      <c r="GD10" s="59" t="s">
        <v>836</v>
      </c>
      <c r="GE10" s="65" t="s">
        <v>837</v>
      </c>
      <c r="GF10" s="380"/>
      <c r="GG10" s="59" t="s">
        <v>836</v>
      </c>
      <c r="GH10" s="65" t="s">
        <v>837</v>
      </c>
      <c r="GI10" s="380"/>
      <c r="GJ10" s="59" t="s">
        <v>836</v>
      </c>
      <c r="GK10" s="65" t="s">
        <v>837</v>
      </c>
      <c r="GL10" s="380"/>
      <c r="GM10" s="59" t="s">
        <v>836</v>
      </c>
      <c r="GN10" s="65" t="s">
        <v>837</v>
      </c>
      <c r="GO10" s="380"/>
      <c r="GP10" s="59" t="s">
        <v>836</v>
      </c>
      <c r="GQ10" s="65" t="s">
        <v>837</v>
      </c>
      <c r="GR10" s="380"/>
      <c r="GS10" s="59" t="s">
        <v>836</v>
      </c>
      <c r="GT10" s="65" t="s">
        <v>837</v>
      </c>
      <c r="GU10" s="380"/>
      <c r="GV10" s="59" t="s">
        <v>836</v>
      </c>
      <c r="GW10" s="65" t="s">
        <v>837</v>
      </c>
      <c r="GX10" s="380"/>
      <c r="GY10" s="59" t="s">
        <v>836</v>
      </c>
      <c r="GZ10" s="65" t="s">
        <v>837</v>
      </c>
      <c r="HA10" s="380"/>
      <c r="HB10" s="59" t="s">
        <v>836</v>
      </c>
      <c r="HC10" s="65" t="s">
        <v>837</v>
      </c>
      <c r="HD10" s="380"/>
      <c r="HE10" s="59" t="s">
        <v>836</v>
      </c>
      <c r="HF10" s="65" t="s">
        <v>837</v>
      </c>
      <c r="HG10" s="380"/>
    </row>
    <row r="11" spans="1:215" ht="15" thickBot="1" x14ac:dyDescent="0.4">
      <c r="A11" s="2"/>
      <c r="B11" s="43" t="s">
        <v>520</v>
      </c>
      <c r="C11" s="76" t="s">
        <v>859</v>
      </c>
      <c r="D11" s="44">
        <v>389188</v>
      </c>
      <c r="E11" s="45">
        <v>388310</v>
      </c>
      <c r="F11" s="23">
        <v>137.77022950631579</v>
      </c>
      <c r="G11" s="23">
        <v>54.670353982300881</v>
      </c>
      <c r="H11" s="23">
        <v>82.146060724541627</v>
      </c>
      <c r="I11" s="23">
        <v>137.68499517631579</v>
      </c>
      <c r="J11" s="23">
        <v>54.038170172950402</v>
      </c>
      <c r="K11" s="23">
        <v>73.256382781947394</v>
      </c>
      <c r="L11" s="23">
        <v>137.8693006863158</v>
      </c>
      <c r="M11" s="23">
        <v>53.433991068109464</v>
      </c>
      <c r="N11" s="23">
        <v>63.905216198907311</v>
      </c>
      <c r="O11" s="23">
        <v>138.17730666631579</v>
      </c>
      <c r="P11" s="23">
        <v>52.473724876248419</v>
      </c>
      <c r="Q11" s="23">
        <v>62.215006844006354</v>
      </c>
      <c r="R11" s="23">
        <v>138.51405258631578</v>
      </c>
      <c r="S11" s="23">
        <v>52.258806758525736</v>
      </c>
      <c r="T11" s="23">
        <v>60.79332280043684</v>
      </c>
      <c r="U11" s="23">
        <v>138.87490371631577</v>
      </c>
      <c r="V11" s="23">
        <v>51.836371871309396</v>
      </c>
      <c r="W11" s="23">
        <v>59.341583199548438</v>
      </c>
      <c r="X11" s="23">
        <v>139.26328323631577</v>
      </c>
      <c r="Y11" s="23">
        <v>51.278113432961021</v>
      </c>
      <c r="Z11" s="23">
        <v>57.88831372985328</v>
      </c>
      <c r="AA11" s="23">
        <v>139.69687302631579</v>
      </c>
      <c r="AB11" s="23">
        <v>50.898280353705985</v>
      </c>
      <c r="AC11" s="23">
        <v>56.307079180699219</v>
      </c>
      <c r="AD11" s="23">
        <v>140.18634006631578</v>
      </c>
      <c r="AE11" s="23">
        <v>50.198162740967376</v>
      </c>
      <c r="AF11" s="23">
        <v>53.531233102294351</v>
      </c>
      <c r="AG11" s="23">
        <v>140.75438692631579</v>
      </c>
      <c r="AH11" s="23">
        <v>49.673034147072897</v>
      </c>
      <c r="AI11" s="23">
        <v>51.447813845471444</v>
      </c>
      <c r="AJ11" s="23">
        <v>143.13939865631579</v>
      </c>
      <c r="AK11" s="23">
        <v>47.669412818350736</v>
      </c>
      <c r="AL11" s="23">
        <v>44.677515795702163</v>
      </c>
      <c r="AM11" s="23">
        <v>144.98691545631578</v>
      </c>
      <c r="AN11" s="23">
        <v>46.53105902733536</v>
      </c>
      <c r="AO11" s="23">
        <v>41.417541217440544</v>
      </c>
      <c r="AP11" s="23">
        <v>146.10928234631578</v>
      </c>
      <c r="AQ11" s="23">
        <v>45.599135299922899</v>
      </c>
      <c r="AR11" s="23">
        <v>40.90301899416022</v>
      </c>
      <c r="AS11" s="23">
        <v>146.83707035631579</v>
      </c>
      <c r="AT11" s="23">
        <v>44.546102606547976</v>
      </c>
      <c r="AU11" s="23">
        <v>41.783022061464777</v>
      </c>
      <c r="AV11" s="25">
        <v>137.76869778631578</v>
      </c>
      <c r="AW11" s="25">
        <v>54.670353982300881</v>
      </c>
      <c r="AX11" s="25">
        <v>82.146060724541627</v>
      </c>
      <c r="AY11" s="25">
        <v>137.63652244631578</v>
      </c>
      <c r="AZ11" s="25">
        <v>54.2612348221136</v>
      </c>
      <c r="BA11" s="25">
        <v>77.886593031236245</v>
      </c>
      <c r="BB11" s="25">
        <v>137.7095847963158</v>
      </c>
      <c r="BC11" s="25">
        <v>53.831952676645578</v>
      </c>
      <c r="BD11" s="25">
        <v>73.19973753502012</v>
      </c>
      <c r="BE11" s="25">
        <v>137.86079382631578</v>
      </c>
      <c r="BF11" s="25">
        <v>53.187148337455348</v>
      </c>
      <c r="BG11" s="25">
        <v>72.45421644906807</v>
      </c>
      <c r="BH11" s="25">
        <v>138.00511884631578</v>
      </c>
      <c r="BI11" s="25">
        <v>52.81530059507039</v>
      </c>
      <c r="BJ11" s="25">
        <v>71.845879339406039</v>
      </c>
      <c r="BK11" s="25">
        <v>138.19169632631579</v>
      </c>
      <c r="BL11" s="25">
        <v>52.25061952441029</v>
      </c>
      <c r="BM11" s="25">
        <v>71.042632234906165</v>
      </c>
      <c r="BN11" s="25">
        <v>138.46536888631579</v>
      </c>
      <c r="BO11" s="25">
        <v>51.812335259512473</v>
      </c>
      <c r="BP11" s="25">
        <v>70.026097864012314</v>
      </c>
      <c r="BQ11" s="25">
        <v>138.81830698631578</v>
      </c>
      <c r="BR11" s="25">
        <v>51.503972284329855</v>
      </c>
      <c r="BS11" s="25">
        <v>68.814242208600177</v>
      </c>
      <c r="BT11" s="25">
        <v>139.25252680631579</v>
      </c>
      <c r="BU11" s="25">
        <v>50.973669617560745</v>
      </c>
      <c r="BV11" s="25">
        <v>66.875125011149763</v>
      </c>
      <c r="BW11" s="25">
        <v>139.77530100631577</v>
      </c>
      <c r="BX11" s="25">
        <v>50.596256127600142</v>
      </c>
      <c r="BY11" s="25">
        <v>65.298641744717997</v>
      </c>
      <c r="BZ11" s="25">
        <v>141.01581498631577</v>
      </c>
      <c r="CA11" s="25">
        <v>49.728307898139356</v>
      </c>
      <c r="CB11" s="25">
        <v>60.937195691489435</v>
      </c>
      <c r="CC11" s="25">
        <v>142.0845644863158</v>
      </c>
      <c r="CD11" s="25">
        <v>49.126619745973429</v>
      </c>
      <c r="CE11" s="25">
        <v>58.186000700534194</v>
      </c>
      <c r="CF11" s="25">
        <v>142.72752347631578</v>
      </c>
      <c r="CG11" s="25">
        <v>49.107895924973391</v>
      </c>
      <c r="CH11" s="25">
        <v>56.851717394356697</v>
      </c>
      <c r="CI11" s="25">
        <v>143.14190033631579</v>
      </c>
      <c r="CJ11" s="25">
        <v>49.147208606398465</v>
      </c>
      <c r="CK11" s="25">
        <v>56.245344396495355</v>
      </c>
      <c r="CL11" s="27">
        <v>137.77022950631579</v>
      </c>
      <c r="CM11" s="27">
        <v>54.670353982300881</v>
      </c>
      <c r="CN11" s="27">
        <v>82.146060724541627</v>
      </c>
      <c r="CO11" s="27">
        <v>137.6836892563158</v>
      </c>
      <c r="CP11" s="27">
        <v>54.039869214101465</v>
      </c>
      <c r="CQ11" s="27">
        <v>73.256824451590916</v>
      </c>
      <c r="CR11" s="27">
        <v>137.87473107631578</v>
      </c>
      <c r="CS11" s="27">
        <v>53.433307386538388</v>
      </c>
      <c r="CT11" s="27">
        <v>63.900406391625467</v>
      </c>
      <c r="CU11" s="27">
        <v>138.18244539631579</v>
      </c>
      <c r="CV11" s="27">
        <v>52.469325958480646</v>
      </c>
      <c r="CW11" s="27">
        <v>62.210402964146681</v>
      </c>
      <c r="CX11" s="27">
        <v>138.5185609063158</v>
      </c>
      <c r="CY11" s="27">
        <v>52.255605544067002</v>
      </c>
      <c r="CZ11" s="27">
        <v>60.789218004325249</v>
      </c>
      <c r="DA11" s="27">
        <v>138.8799696763158</v>
      </c>
      <c r="DB11" s="27">
        <v>51.833378124647929</v>
      </c>
      <c r="DC11" s="27">
        <v>59.33727499253672</v>
      </c>
      <c r="DD11" s="27">
        <v>139.27039320631579</v>
      </c>
      <c r="DE11" s="27">
        <v>51.273252354968115</v>
      </c>
      <c r="DF11" s="27">
        <v>57.882849800026747</v>
      </c>
      <c r="DG11" s="27">
        <v>139.70301475631578</v>
      </c>
      <c r="DH11" s="27">
        <v>50.898665217577353</v>
      </c>
      <c r="DI11" s="27">
        <v>56.302566637857439</v>
      </c>
      <c r="DJ11" s="27">
        <v>140.17377189631577</v>
      </c>
      <c r="DK11" s="27">
        <v>50.199804014999458</v>
      </c>
      <c r="DL11" s="27">
        <v>53.542944202323298</v>
      </c>
      <c r="DM11" s="27">
        <v>140.6860913363158</v>
      </c>
      <c r="DN11" s="27">
        <v>49.708333707243952</v>
      </c>
      <c r="DO11" s="27">
        <v>51.654048596844376</v>
      </c>
      <c r="DP11" s="27">
        <v>142.83081975631578</v>
      </c>
      <c r="DQ11" s="27">
        <v>47.836367273870103</v>
      </c>
      <c r="DR11" s="27">
        <v>45.544267260393752</v>
      </c>
      <c r="DS11" s="27">
        <v>144.3432789163158</v>
      </c>
      <c r="DT11" s="27">
        <v>46.822483972097139</v>
      </c>
      <c r="DU11" s="27">
        <v>42.686506531042681</v>
      </c>
      <c r="DV11" s="27">
        <v>145.22916157631579</v>
      </c>
      <c r="DW11" s="27">
        <v>45.975840969873552</v>
      </c>
      <c r="DX11" s="27">
        <v>42.312741147465204</v>
      </c>
      <c r="DY11" s="27">
        <v>145.73376861631579</v>
      </c>
      <c r="DZ11" s="27">
        <v>45.088709602190072</v>
      </c>
      <c r="EA11" s="27">
        <v>43.242154317542941</v>
      </c>
      <c r="EB11" s="28">
        <v>137.77256006631578</v>
      </c>
      <c r="EC11" s="28">
        <v>54.670353982300881</v>
      </c>
      <c r="ED11" s="28">
        <v>82.146060724541627</v>
      </c>
      <c r="EE11" s="28">
        <v>137.6638734563158</v>
      </c>
      <c r="EF11" s="28">
        <v>53.901633488619304</v>
      </c>
      <c r="EG11" s="28">
        <v>73.287318146831126</v>
      </c>
      <c r="EH11" s="28">
        <v>137.86190989631578</v>
      </c>
      <c r="EI11" s="28">
        <v>53.153415529933312</v>
      </c>
      <c r="EJ11" s="28">
        <v>64.028196604199124</v>
      </c>
      <c r="EK11" s="28">
        <v>138.2073648963158</v>
      </c>
      <c r="EL11" s="28">
        <v>51.943253035438111</v>
      </c>
      <c r="EM11" s="28">
        <v>62.456065517628844</v>
      </c>
      <c r="EN11" s="28">
        <v>138.61325071631578</v>
      </c>
      <c r="EO11" s="28">
        <v>51.084051733276866</v>
      </c>
      <c r="EP11" s="28">
        <v>61.229057466860354</v>
      </c>
      <c r="EQ11" s="28">
        <v>139.07708551631578</v>
      </c>
      <c r="ER11" s="28">
        <v>50.141931672713056</v>
      </c>
      <c r="ES11" s="28">
        <v>59.979185684696716</v>
      </c>
      <c r="ET11" s="28">
        <v>139.61497809631578</v>
      </c>
      <c r="EU11" s="28">
        <v>49.339548332080064</v>
      </c>
      <c r="EV11" s="28">
        <v>58.720748595976303</v>
      </c>
      <c r="EW11" s="28">
        <v>140.24187138631578</v>
      </c>
      <c r="EX11" s="28">
        <v>48.702899922301675</v>
      </c>
      <c r="EY11" s="28">
        <v>57.36252901832836</v>
      </c>
      <c r="EZ11" s="28">
        <v>140.91299053631579</v>
      </c>
      <c r="FA11" s="28">
        <v>47.772782417964727</v>
      </c>
      <c r="FB11" s="28">
        <v>54.983558637792271</v>
      </c>
      <c r="FC11" s="28">
        <v>141.71069909631578</v>
      </c>
      <c r="FD11" s="28">
        <v>47.01495069018857</v>
      </c>
      <c r="FE11" s="28">
        <v>53.527333293653456</v>
      </c>
      <c r="FF11" s="28">
        <v>144.8911934663158</v>
      </c>
      <c r="FG11" s="28">
        <v>43.180595612475528</v>
      </c>
      <c r="FH11" s="28">
        <v>44.950954313381956</v>
      </c>
      <c r="FI11" s="28">
        <v>148.22640592631578</v>
      </c>
      <c r="FJ11" s="28">
        <v>37.780500480153684</v>
      </c>
      <c r="FK11" s="28">
        <v>27.681125079657065</v>
      </c>
      <c r="FL11" s="28">
        <v>150.26528137631578</v>
      </c>
      <c r="FM11" s="28">
        <v>29.604546764135311</v>
      </c>
      <c r="FN11" s="28">
        <v>14.587814461755102</v>
      </c>
      <c r="FO11" s="28">
        <v>126.49535303558574</v>
      </c>
      <c r="FP11" s="28">
        <v>22.948272010880601</v>
      </c>
      <c r="FQ11" s="28">
        <v>6.3251173420072746</v>
      </c>
      <c r="FR11" s="29">
        <v>137.77256006631578</v>
      </c>
      <c r="FS11" s="29">
        <v>54.670353982300881</v>
      </c>
      <c r="FT11" s="29">
        <v>82.146060724541627</v>
      </c>
      <c r="FU11" s="29">
        <v>137.59678229631578</v>
      </c>
      <c r="FV11" s="29">
        <v>54.0899073066875</v>
      </c>
      <c r="FW11" s="29">
        <v>73.511815155301321</v>
      </c>
      <c r="FX11" s="29">
        <v>137.84874140631578</v>
      </c>
      <c r="FY11" s="29">
        <v>53.375415369996134</v>
      </c>
      <c r="FZ11" s="29">
        <v>63.715999903174335</v>
      </c>
      <c r="GA11" s="29">
        <v>138.15386648631579</v>
      </c>
      <c r="GB11" s="29">
        <v>53.149886825116823</v>
      </c>
      <c r="GC11" s="29">
        <v>62.16514981427737</v>
      </c>
      <c r="GD11" s="29">
        <v>138.48603694631578</v>
      </c>
      <c r="GE11" s="29">
        <v>53.036432279063654</v>
      </c>
      <c r="GF11" s="29">
        <v>61.065458427055646</v>
      </c>
      <c r="GG11" s="29">
        <v>138.88350044631579</v>
      </c>
      <c r="GH11" s="29">
        <v>52.599929681879644</v>
      </c>
      <c r="GI11" s="29">
        <v>60.04481109785462</v>
      </c>
      <c r="GJ11" s="29">
        <v>139.39488393631578</v>
      </c>
      <c r="GK11" s="29">
        <v>52.049106024957446</v>
      </c>
      <c r="GL11" s="29">
        <v>58.975079119496385</v>
      </c>
      <c r="GM11" s="29">
        <v>139.98771145631579</v>
      </c>
      <c r="GN11" s="29">
        <v>51.59023562536062</v>
      </c>
      <c r="GO11" s="29">
        <v>57.862396044772069</v>
      </c>
      <c r="GP11" s="29">
        <v>140.64761879631578</v>
      </c>
      <c r="GQ11" s="29">
        <v>50.760218321775504</v>
      </c>
      <c r="GR11" s="29">
        <v>55.216739076064144</v>
      </c>
      <c r="GS11" s="29">
        <v>141.60539842631579</v>
      </c>
      <c r="GT11" s="29">
        <v>49.593611854896295</v>
      </c>
      <c r="GU11" s="29">
        <v>50.882853477352313</v>
      </c>
      <c r="GV11" s="29">
        <v>145.04336641631579</v>
      </c>
      <c r="GW11" s="29">
        <v>44.310845083862773</v>
      </c>
      <c r="GX11" s="29">
        <v>31.426727286786459</v>
      </c>
      <c r="GY11" s="29">
        <v>147.55034862631578</v>
      </c>
      <c r="GZ11" s="29">
        <v>39.259980873629182</v>
      </c>
      <c r="HA11" s="29">
        <v>16.08261921888284</v>
      </c>
      <c r="HB11" s="29">
        <v>148.6107826663158</v>
      </c>
      <c r="HC11" s="29">
        <v>36.41302813133494</v>
      </c>
      <c r="HD11" s="29">
        <v>7.6533894242166696</v>
      </c>
      <c r="HE11" s="29">
        <v>148.45931636631579</v>
      </c>
      <c r="HF11" s="29">
        <v>35.809861173165629</v>
      </c>
      <c r="HG11" s="29">
        <v>10.928605919366916</v>
      </c>
    </row>
    <row r="12" spans="1:215" ht="15" thickBot="1" x14ac:dyDescent="0.4">
      <c r="A12" s="2"/>
      <c r="B12" s="43" t="s">
        <v>553</v>
      </c>
      <c r="C12" s="76" t="s">
        <v>857</v>
      </c>
      <c r="D12" s="44">
        <v>380345</v>
      </c>
      <c r="E12" s="45">
        <v>401831</v>
      </c>
      <c r="F12" s="23">
        <v>90.348371812631569</v>
      </c>
      <c r="G12" s="23">
        <v>45.106637168141589</v>
      </c>
      <c r="H12" s="23">
        <v>34.498077795138535</v>
      </c>
      <c r="I12" s="23">
        <v>90.283458282631571</v>
      </c>
      <c r="J12" s="23">
        <v>37.304128110097928</v>
      </c>
      <c r="K12" s="23">
        <v>33.511824615105382</v>
      </c>
      <c r="L12" s="23">
        <v>90.500982442631567</v>
      </c>
      <c r="M12" s="23">
        <v>28.263689403585715</v>
      </c>
      <c r="N12" s="23">
        <v>32.418764471032929</v>
      </c>
      <c r="O12" s="23">
        <v>90.887481662631572</v>
      </c>
      <c r="P12" s="23">
        <v>18.876028136475639</v>
      </c>
      <c r="Q12" s="23">
        <v>30.93139561782737</v>
      </c>
      <c r="R12" s="23">
        <v>53.686367514693764</v>
      </c>
      <c r="S12" s="23">
        <v>9.7395622482409046</v>
      </c>
      <c r="T12" s="23">
        <v>29.123890975402261</v>
      </c>
      <c r="U12" s="23">
        <v>3.9270021321352409</v>
      </c>
      <c r="V12" s="23">
        <v>0.71242074078559681</v>
      </c>
      <c r="W12" s="23">
        <v>3.9270021321352409</v>
      </c>
      <c r="X12" s="23">
        <v>10.670731707317072</v>
      </c>
      <c r="Y12" s="23">
        <v>1.9358407079646016</v>
      </c>
      <c r="Z12" s="23">
        <v>10.670731707317072</v>
      </c>
      <c r="AA12" s="23">
        <v>10.670731707317072</v>
      </c>
      <c r="AB12" s="23">
        <v>1.9358407079646016</v>
      </c>
      <c r="AC12" s="23">
        <v>10.670731707317072</v>
      </c>
      <c r="AD12" s="23">
        <v>10.670731707317072</v>
      </c>
      <c r="AE12" s="23">
        <v>1.9358407079646016</v>
      </c>
      <c r="AF12" s="23">
        <v>10.670731707317072</v>
      </c>
      <c r="AG12" s="23">
        <v>10.670731707317072</v>
      </c>
      <c r="AH12" s="23">
        <v>1.9358407079646016</v>
      </c>
      <c r="AI12" s="23">
        <v>10.670731707317072</v>
      </c>
      <c r="AJ12" s="23">
        <v>10.670731707317072</v>
      </c>
      <c r="AK12" s="23">
        <v>1.9358407079646016</v>
      </c>
      <c r="AL12" s="23">
        <v>10.670731707317072</v>
      </c>
      <c r="AM12" s="23">
        <v>30.530411174812748</v>
      </c>
      <c r="AN12" s="23">
        <v>5.5387029122447906</v>
      </c>
      <c r="AO12" s="23">
        <v>5.98260208071504</v>
      </c>
      <c r="AP12" s="23">
        <v>101.03998116263158</v>
      </c>
      <c r="AQ12" s="23">
        <v>29.036950116986254</v>
      </c>
      <c r="AR12" s="23">
        <v>4.1945133838301558</v>
      </c>
      <c r="AS12" s="23">
        <v>102.67994397263158</v>
      </c>
      <c r="AT12" s="23">
        <v>31.791214937726533</v>
      </c>
      <c r="AU12" s="23">
        <v>3.7529331848783301</v>
      </c>
      <c r="AV12" s="25">
        <v>90.346452672631571</v>
      </c>
      <c r="AW12" s="25">
        <v>45.106637168141589</v>
      </c>
      <c r="AX12" s="25">
        <v>34.498077795138535</v>
      </c>
      <c r="AY12" s="25">
        <v>90.287127202631581</v>
      </c>
      <c r="AZ12" s="25">
        <v>37.489018957177457</v>
      </c>
      <c r="BA12" s="25">
        <v>33.962285595167792</v>
      </c>
      <c r="BB12" s="25">
        <v>90.425718602631576</v>
      </c>
      <c r="BC12" s="25">
        <v>28.416066997668231</v>
      </c>
      <c r="BD12" s="25">
        <v>33.218958002411405</v>
      </c>
      <c r="BE12" s="25">
        <v>90.682481062631581</v>
      </c>
      <c r="BF12" s="25">
        <v>19.183415711638229</v>
      </c>
      <c r="BG12" s="25">
        <v>32.359986603260239</v>
      </c>
      <c r="BH12" s="25">
        <v>56.826215996617556</v>
      </c>
      <c r="BI12" s="25">
        <v>10.309180778147432</v>
      </c>
      <c r="BJ12" s="25">
        <v>31.332998706345094</v>
      </c>
      <c r="BK12" s="25">
        <v>7.5904927324176388</v>
      </c>
      <c r="BL12" s="25">
        <v>1.3770362921642618</v>
      </c>
      <c r="BM12" s="25">
        <v>7.5904927324176388</v>
      </c>
      <c r="BN12" s="25">
        <v>10.670731707317072</v>
      </c>
      <c r="BO12" s="25">
        <v>1.9358407079646016</v>
      </c>
      <c r="BP12" s="25">
        <v>10.670731707317072</v>
      </c>
      <c r="BQ12" s="25">
        <v>10.670731707317072</v>
      </c>
      <c r="BR12" s="25">
        <v>1.9358407079646016</v>
      </c>
      <c r="BS12" s="25">
        <v>10.670731707317072</v>
      </c>
      <c r="BT12" s="25">
        <v>10.670731707317072</v>
      </c>
      <c r="BU12" s="25">
        <v>1.9358407079646016</v>
      </c>
      <c r="BV12" s="25">
        <v>10.670731707317072</v>
      </c>
      <c r="BW12" s="25">
        <v>10.670731707317072</v>
      </c>
      <c r="BX12" s="25">
        <v>1.9358407079646016</v>
      </c>
      <c r="BY12" s="25">
        <v>10.670731707317072</v>
      </c>
      <c r="BZ12" s="25">
        <v>10.670731707317072</v>
      </c>
      <c r="CA12" s="25">
        <v>1.9358407079646016</v>
      </c>
      <c r="CB12" s="25">
        <v>10.670731707317072</v>
      </c>
      <c r="CC12" s="25">
        <v>24.651803783508726</v>
      </c>
      <c r="CD12" s="25">
        <v>4.472229889928574</v>
      </c>
      <c r="CE12" s="25">
        <v>13.313542998634148</v>
      </c>
      <c r="CF12" s="25">
        <v>97.201836472631584</v>
      </c>
      <c r="CG12" s="25">
        <v>19.414789494427517</v>
      </c>
      <c r="CH12" s="25">
        <v>10.683364908091036</v>
      </c>
      <c r="CI12" s="25">
        <v>98.186707982631575</v>
      </c>
      <c r="CJ12" s="25">
        <v>25.81210564896368</v>
      </c>
      <c r="CK12" s="25">
        <v>8.584223855333704</v>
      </c>
      <c r="CL12" s="27">
        <v>90.348371812631569</v>
      </c>
      <c r="CM12" s="27">
        <v>45.106637168141589</v>
      </c>
      <c r="CN12" s="27">
        <v>34.498077795138535</v>
      </c>
      <c r="CO12" s="27">
        <v>90.28241018263158</v>
      </c>
      <c r="CP12" s="27">
        <v>37.294863768882095</v>
      </c>
      <c r="CQ12" s="27">
        <v>33.512364078046382</v>
      </c>
      <c r="CR12" s="27">
        <v>90.501279112631579</v>
      </c>
      <c r="CS12" s="27">
        <v>28.281454237280109</v>
      </c>
      <c r="CT12" s="27">
        <v>32.419012503208286</v>
      </c>
      <c r="CU12" s="27">
        <v>90.886941332631579</v>
      </c>
      <c r="CV12" s="27">
        <v>18.958127035308394</v>
      </c>
      <c r="CW12" s="27">
        <v>30.932153930379741</v>
      </c>
      <c r="CX12" s="27">
        <v>54.131900568747874</v>
      </c>
      <c r="CY12" s="27">
        <v>9.820389041233021</v>
      </c>
      <c r="CZ12" s="27">
        <v>29.125192927314849</v>
      </c>
      <c r="DA12" s="27">
        <v>4.4159989936081923</v>
      </c>
      <c r="DB12" s="27">
        <v>0.80113256078732697</v>
      </c>
      <c r="DC12" s="27">
        <v>4.4159989936081923</v>
      </c>
      <c r="DD12" s="27">
        <v>10.670731707317072</v>
      </c>
      <c r="DE12" s="27">
        <v>1.9358407079646016</v>
      </c>
      <c r="DF12" s="27">
        <v>10.670731707317072</v>
      </c>
      <c r="DG12" s="27">
        <v>10.670731707317072</v>
      </c>
      <c r="DH12" s="27">
        <v>1.9358407079646016</v>
      </c>
      <c r="DI12" s="27">
        <v>10.670731707317072</v>
      </c>
      <c r="DJ12" s="27">
        <v>10.670731707317072</v>
      </c>
      <c r="DK12" s="27">
        <v>1.9358407079646016</v>
      </c>
      <c r="DL12" s="27">
        <v>10.670731707317072</v>
      </c>
      <c r="DM12" s="27">
        <v>10.670731707317072</v>
      </c>
      <c r="DN12" s="27">
        <v>1.9358407079646016</v>
      </c>
      <c r="DO12" s="27">
        <v>10.670731707317072</v>
      </c>
      <c r="DP12" s="27">
        <v>10.670731707317072</v>
      </c>
      <c r="DQ12" s="27">
        <v>1.9358407079646016</v>
      </c>
      <c r="DR12" s="27">
        <v>10.670731707317072</v>
      </c>
      <c r="DS12" s="27">
        <v>33.043994172846681</v>
      </c>
      <c r="DT12" s="27">
        <v>5.9947069074633363</v>
      </c>
      <c r="DU12" s="27">
        <v>7.2792543791844651</v>
      </c>
      <c r="DV12" s="27">
        <v>99.800596682631578</v>
      </c>
      <c r="DW12" s="27">
        <v>29.523255088564099</v>
      </c>
      <c r="DX12" s="27">
        <v>5.5897285981973113</v>
      </c>
      <c r="DY12" s="27">
        <v>100.93617166263158</v>
      </c>
      <c r="DZ12" s="27">
        <v>32.331494669394928</v>
      </c>
      <c r="EA12" s="27">
        <v>5.313124439142868</v>
      </c>
      <c r="EB12" s="28">
        <v>90.353501272631576</v>
      </c>
      <c r="EC12" s="28">
        <v>45.106637168141589</v>
      </c>
      <c r="ED12" s="28">
        <v>34.498077795138535</v>
      </c>
      <c r="EE12" s="28">
        <v>90.259678942631581</v>
      </c>
      <c r="EF12" s="28">
        <v>43.221663044693734</v>
      </c>
      <c r="EG12" s="28">
        <v>33.517305328532451</v>
      </c>
      <c r="EH12" s="28">
        <v>90.507065642631574</v>
      </c>
      <c r="EI12" s="28">
        <v>40.157786531117004</v>
      </c>
      <c r="EJ12" s="28">
        <v>32.494411388233175</v>
      </c>
      <c r="EK12" s="28">
        <v>90.980639502631576</v>
      </c>
      <c r="EL12" s="28">
        <v>35.992045982723745</v>
      </c>
      <c r="EM12" s="28">
        <v>31.029619728405663</v>
      </c>
      <c r="EN12" s="28">
        <v>91.515607582631574</v>
      </c>
      <c r="EO12" s="28">
        <v>32.082179665054703</v>
      </c>
      <c r="EP12" s="28">
        <v>29.364223157992541</v>
      </c>
      <c r="EQ12" s="28">
        <v>92.128478612631568</v>
      </c>
      <c r="ER12" s="28">
        <v>28.049565764774105</v>
      </c>
      <c r="ES12" s="28">
        <v>27.733646101118339</v>
      </c>
      <c r="ET12" s="28">
        <v>92.839900942631573</v>
      </c>
      <c r="EU12" s="28">
        <v>25.450266853078205</v>
      </c>
      <c r="EV12" s="28">
        <v>25.982258311741333</v>
      </c>
      <c r="EW12" s="28">
        <v>93.671888142631573</v>
      </c>
      <c r="EX12" s="28">
        <v>23.948018924487062</v>
      </c>
      <c r="EY12" s="28">
        <v>24.132837795546124</v>
      </c>
      <c r="EZ12" s="28">
        <v>94.668981772631582</v>
      </c>
      <c r="FA12" s="28">
        <v>22.479255662405809</v>
      </c>
      <c r="FB12" s="28">
        <v>22.349880847042641</v>
      </c>
      <c r="FC12" s="28">
        <v>95.591464102631576</v>
      </c>
      <c r="FD12" s="28">
        <v>20.975619921357932</v>
      </c>
      <c r="FE12" s="28">
        <v>20.586191034186044</v>
      </c>
      <c r="FF12" s="28">
        <v>75.943667701819393</v>
      </c>
      <c r="FG12" s="28">
        <v>13.777391043250422</v>
      </c>
      <c r="FH12" s="28">
        <v>9.8059226588725892</v>
      </c>
      <c r="FI12" s="28">
        <v>45.49741887297504</v>
      </c>
      <c r="FJ12" s="28">
        <v>8.2539565212034365</v>
      </c>
      <c r="FK12" s="28">
        <v>-9.9554916686220736</v>
      </c>
      <c r="FL12" s="28">
        <v>40.110022380388195</v>
      </c>
      <c r="FM12" s="28">
        <v>7.2765969805129025</v>
      </c>
      <c r="FN12" s="28">
        <v>-24.818517224043404</v>
      </c>
      <c r="FO12" s="28">
        <v>14.185023110331697</v>
      </c>
      <c r="FP12" s="28">
        <v>2.5733891483345115</v>
      </c>
      <c r="FQ12" s="28">
        <v>-35.026475076199858</v>
      </c>
      <c r="FR12" s="29">
        <v>90.353501272631576</v>
      </c>
      <c r="FS12" s="29">
        <v>45.106637168141589</v>
      </c>
      <c r="FT12" s="29">
        <v>34.498077795138535</v>
      </c>
      <c r="FU12" s="29">
        <v>90.183991362631573</v>
      </c>
      <c r="FV12" s="29">
        <v>37.368470603208159</v>
      </c>
      <c r="FW12" s="29">
        <v>33.766505335476459</v>
      </c>
      <c r="FX12" s="29">
        <v>90.552856542631574</v>
      </c>
      <c r="FY12" s="29">
        <v>29.867018182368557</v>
      </c>
      <c r="FZ12" s="29">
        <v>32.268591349638925</v>
      </c>
      <c r="GA12" s="29">
        <v>91.008441672631577</v>
      </c>
      <c r="GB12" s="29">
        <v>21.95620837592282</v>
      </c>
      <c r="GC12" s="29">
        <v>30.821999328144862</v>
      </c>
      <c r="GD12" s="29">
        <v>78.233247213664015</v>
      </c>
      <c r="GE12" s="29">
        <v>14.1927572378771</v>
      </c>
      <c r="GF12" s="29">
        <v>29.283420671619098</v>
      </c>
      <c r="GG12" s="29">
        <v>32.456300346235288</v>
      </c>
      <c r="GH12" s="29">
        <v>5.8880898858214463</v>
      </c>
      <c r="GI12" s="29">
        <v>27.796660689028698</v>
      </c>
      <c r="GJ12" s="29">
        <v>30.298157163959402</v>
      </c>
      <c r="GK12" s="29">
        <v>5.4965683350545822</v>
      </c>
      <c r="GL12" s="29">
        <v>26.278205143869144</v>
      </c>
      <c r="GM12" s="29">
        <v>30.510497267675387</v>
      </c>
      <c r="GN12" s="29">
        <v>5.5350902122773933</v>
      </c>
      <c r="GO12" s="29">
        <v>24.713317705143936</v>
      </c>
      <c r="GP12" s="29">
        <v>31.244536436280224</v>
      </c>
      <c r="GQ12" s="29">
        <v>5.6682566101216336</v>
      </c>
      <c r="GR12" s="29">
        <v>22.798195573831009</v>
      </c>
      <c r="GS12" s="29">
        <v>30.23409880315112</v>
      </c>
      <c r="GT12" s="29">
        <v>5.4849471280052917</v>
      </c>
      <c r="GU12" s="29">
        <v>18.021642918710398</v>
      </c>
      <c r="GV12" s="29">
        <v>99.968760252631569</v>
      </c>
      <c r="GW12" s="29">
        <v>33.273427568000486</v>
      </c>
      <c r="GX12" s="29">
        <v>-4.5763612586560498</v>
      </c>
      <c r="GY12" s="29">
        <v>103.30707431263157</v>
      </c>
      <c r="GZ12" s="29">
        <v>27.775112762747145</v>
      </c>
      <c r="HA12" s="29">
        <v>-22.281936804784493</v>
      </c>
      <c r="HB12" s="29">
        <v>104.47292880263157</v>
      </c>
      <c r="HC12" s="29">
        <v>24.782673985241519</v>
      </c>
      <c r="HD12" s="29">
        <v>-32.230445960665776</v>
      </c>
      <c r="HE12" s="29">
        <v>104.23955343263157</v>
      </c>
      <c r="HF12" s="29">
        <v>24.333487152972157</v>
      </c>
      <c r="HG12" s="29">
        <v>-29.760607980454409</v>
      </c>
    </row>
    <row r="13" spans="1:215" ht="15" thickBot="1" x14ac:dyDescent="0.4">
      <c r="A13" s="2"/>
      <c r="B13" s="43" t="s">
        <v>512</v>
      </c>
      <c r="C13" s="76" t="s">
        <v>856</v>
      </c>
      <c r="D13" s="44">
        <v>376380</v>
      </c>
      <c r="E13" s="45">
        <v>389012</v>
      </c>
      <c r="F13" s="23">
        <v>150.84878611947369</v>
      </c>
      <c r="G13" s="23">
        <v>50.509292035398239</v>
      </c>
      <c r="H13" s="23">
        <v>79.20992757974642</v>
      </c>
      <c r="I13" s="23">
        <v>150.87222435947368</v>
      </c>
      <c r="J13" s="23">
        <v>49.765974725239161</v>
      </c>
      <c r="K13" s="23">
        <v>77.288508455257485</v>
      </c>
      <c r="L13" s="23">
        <v>151.22939369947366</v>
      </c>
      <c r="M13" s="23">
        <v>49.320199949676052</v>
      </c>
      <c r="N13" s="23">
        <v>75.755830806445871</v>
      </c>
      <c r="O13" s="23">
        <v>151.65452524947366</v>
      </c>
      <c r="P13" s="23">
        <v>48.635359712268141</v>
      </c>
      <c r="Q13" s="23">
        <v>74.236385195450566</v>
      </c>
      <c r="R13" s="23">
        <v>152.13411352947367</v>
      </c>
      <c r="S13" s="23">
        <v>47.944327956195671</v>
      </c>
      <c r="T13" s="23">
        <v>72.534630038237225</v>
      </c>
      <c r="U13" s="23">
        <v>152.63823055947367</v>
      </c>
      <c r="V13" s="23">
        <v>47.128853959106898</v>
      </c>
      <c r="W13" s="23">
        <v>70.840429467425153</v>
      </c>
      <c r="X13" s="23">
        <v>153.13806706947366</v>
      </c>
      <c r="Y13" s="23">
        <v>46.426633764600773</v>
      </c>
      <c r="Z13" s="23">
        <v>69.166457070022247</v>
      </c>
      <c r="AA13" s="23">
        <v>153.60336433947367</v>
      </c>
      <c r="AB13" s="23">
        <v>45.976269981086354</v>
      </c>
      <c r="AC13" s="23">
        <v>67.395549522006419</v>
      </c>
      <c r="AD13" s="23">
        <v>154.10431480947366</v>
      </c>
      <c r="AE13" s="23">
        <v>45.316297796290741</v>
      </c>
      <c r="AF13" s="23">
        <v>65.592397264462463</v>
      </c>
      <c r="AG13" s="23">
        <v>154.68744074947367</v>
      </c>
      <c r="AH13" s="23">
        <v>44.663128997886552</v>
      </c>
      <c r="AI13" s="23">
        <v>63.388504183050458</v>
      </c>
      <c r="AJ13" s="23">
        <v>156.95520738947368</v>
      </c>
      <c r="AK13" s="23">
        <v>42.199501868872453</v>
      </c>
      <c r="AL13" s="23">
        <v>55.737163379845683</v>
      </c>
      <c r="AM13" s="23">
        <v>158.63741602947368</v>
      </c>
      <c r="AN13" s="23">
        <v>40.850639465048395</v>
      </c>
      <c r="AO13" s="23">
        <v>52.395440063555739</v>
      </c>
      <c r="AP13" s="23">
        <v>159.69784608947367</v>
      </c>
      <c r="AQ13" s="23">
        <v>41.051521467082445</v>
      </c>
      <c r="AR13" s="23">
        <v>52.041729700681714</v>
      </c>
      <c r="AS13" s="23">
        <v>160.47235012947368</v>
      </c>
      <c r="AT13" s="23">
        <v>40.487729061634809</v>
      </c>
      <c r="AU13" s="23">
        <v>53.223497024179864</v>
      </c>
      <c r="AV13" s="25">
        <v>150.84446755947369</v>
      </c>
      <c r="AW13" s="25">
        <v>50.509292035398239</v>
      </c>
      <c r="AX13" s="25">
        <v>79.20992757974642</v>
      </c>
      <c r="AY13" s="25">
        <v>150.85785248947366</v>
      </c>
      <c r="AZ13" s="25">
        <v>49.997760005987473</v>
      </c>
      <c r="BA13" s="25">
        <v>78.333997734803802</v>
      </c>
      <c r="BB13" s="25">
        <v>151.10781559947367</v>
      </c>
      <c r="BC13" s="25">
        <v>49.451410058703139</v>
      </c>
      <c r="BD13" s="25">
        <v>77.330997123845464</v>
      </c>
      <c r="BE13" s="25">
        <v>151.32836761947368</v>
      </c>
      <c r="BF13" s="25">
        <v>48.863336882636553</v>
      </c>
      <c r="BG13" s="25">
        <v>76.522312556373777</v>
      </c>
      <c r="BH13" s="25">
        <v>151.57594687947366</v>
      </c>
      <c r="BI13" s="25">
        <v>48.411476063104352</v>
      </c>
      <c r="BJ13" s="25">
        <v>75.639394325494806</v>
      </c>
      <c r="BK13" s="25">
        <v>151.88161785947366</v>
      </c>
      <c r="BL13" s="25">
        <v>47.781490272091276</v>
      </c>
      <c r="BM13" s="25">
        <v>74.548912013612011</v>
      </c>
      <c r="BN13" s="25">
        <v>152.26789279947366</v>
      </c>
      <c r="BO13" s="25">
        <v>47.318732464036302</v>
      </c>
      <c r="BP13" s="25">
        <v>73.243477680411132</v>
      </c>
      <c r="BQ13" s="25">
        <v>152.73023870947367</v>
      </c>
      <c r="BR13" s="25">
        <v>47.06923804499808</v>
      </c>
      <c r="BS13" s="25">
        <v>71.762101690004044</v>
      </c>
      <c r="BT13" s="25">
        <v>153.26734470947366</v>
      </c>
      <c r="BU13" s="25">
        <v>46.631056733785201</v>
      </c>
      <c r="BV13" s="25">
        <v>70.120854556339538</v>
      </c>
      <c r="BW13" s="25">
        <v>153.75697379947366</v>
      </c>
      <c r="BX13" s="25">
        <v>46.288763094305885</v>
      </c>
      <c r="BY13" s="25">
        <v>68.345120096761477</v>
      </c>
      <c r="BZ13" s="25">
        <v>154.65525570947366</v>
      </c>
      <c r="CA13" s="25">
        <v>45.436335969397362</v>
      </c>
      <c r="CB13" s="25">
        <v>63.714278517508319</v>
      </c>
      <c r="CC13" s="25">
        <v>155.37216781947367</v>
      </c>
      <c r="CD13" s="25">
        <v>44.959257653698188</v>
      </c>
      <c r="CE13" s="25">
        <v>60.699592398764523</v>
      </c>
      <c r="CF13" s="25">
        <v>155.94426555947368</v>
      </c>
      <c r="CG13" s="25">
        <v>45.704565050521538</v>
      </c>
      <c r="CH13" s="25">
        <v>59.041436031535639</v>
      </c>
      <c r="CI13" s="25">
        <v>156.35706487947368</v>
      </c>
      <c r="CJ13" s="25">
        <v>46.339970199462954</v>
      </c>
      <c r="CK13" s="25">
        <v>58.123522401624925</v>
      </c>
      <c r="CL13" s="27">
        <v>150.84878611947369</v>
      </c>
      <c r="CM13" s="27">
        <v>50.509292035398239</v>
      </c>
      <c r="CN13" s="27">
        <v>79.20992757974642</v>
      </c>
      <c r="CO13" s="27">
        <v>150.87191403947367</v>
      </c>
      <c r="CP13" s="27">
        <v>49.766403755458761</v>
      </c>
      <c r="CQ13" s="27">
        <v>77.288695906259306</v>
      </c>
      <c r="CR13" s="27">
        <v>151.22873821947366</v>
      </c>
      <c r="CS13" s="27">
        <v>49.320216252277753</v>
      </c>
      <c r="CT13" s="27">
        <v>75.756206007721772</v>
      </c>
      <c r="CU13" s="27">
        <v>151.65355068947366</v>
      </c>
      <c r="CV13" s="27">
        <v>48.636840035240056</v>
      </c>
      <c r="CW13" s="27">
        <v>74.236943045571195</v>
      </c>
      <c r="CX13" s="27">
        <v>152.13282845947367</v>
      </c>
      <c r="CY13" s="27">
        <v>47.946791474307837</v>
      </c>
      <c r="CZ13" s="27">
        <v>72.535365779785224</v>
      </c>
      <c r="DA13" s="27">
        <v>152.63861473947367</v>
      </c>
      <c r="DB13" s="27">
        <v>47.130026653125938</v>
      </c>
      <c r="DC13" s="27">
        <v>70.840209701228133</v>
      </c>
      <c r="DD13" s="27">
        <v>153.14208132947368</v>
      </c>
      <c r="DE13" s="27">
        <v>46.455537182323312</v>
      </c>
      <c r="DF13" s="27">
        <v>69.164120746411115</v>
      </c>
      <c r="DG13" s="27">
        <v>153.60807264947368</v>
      </c>
      <c r="DH13" s="27">
        <v>45.983490704441962</v>
      </c>
      <c r="DI13" s="27">
        <v>67.392808865558564</v>
      </c>
      <c r="DJ13" s="27">
        <v>154.10965027947367</v>
      </c>
      <c r="DK13" s="27">
        <v>45.322258510809618</v>
      </c>
      <c r="DL13" s="27">
        <v>65.589291205616703</v>
      </c>
      <c r="DM13" s="27">
        <v>154.64883129947367</v>
      </c>
      <c r="DN13" s="27">
        <v>44.704658784347622</v>
      </c>
      <c r="DO13" s="27">
        <v>63.609182274119334</v>
      </c>
      <c r="DP13" s="27">
        <v>156.69020652947367</v>
      </c>
      <c r="DQ13" s="27">
        <v>42.36882852599642</v>
      </c>
      <c r="DR13" s="27">
        <v>56.689133028032316</v>
      </c>
      <c r="DS13" s="27">
        <v>158.09856242947367</v>
      </c>
      <c r="DT13" s="27">
        <v>41.074495789518267</v>
      </c>
      <c r="DU13" s="27">
        <v>53.642306680730243</v>
      </c>
      <c r="DV13" s="27">
        <v>159.03906216947368</v>
      </c>
      <c r="DW13" s="27">
        <v>41.28334889447806</v>
      </c>
      <c r="DX13" s="27">
        <v>53.246298342768995</v>
      </c>
      <c r="DY13" s="27">
        <v>159.64598678947368</v>
      </c>
      <c r="DZ13" s="27">
        <v>40.728524560682906</v>
      </c>
      <c r="EA13" s="27">
        <v>54.35406610389289</v>
      </c>
      <c r="EB13" s="28">
        <v>150.85667545947368</v>
      </c>
      <c r="EC13" s="28">
        <v>50.509292035398239</v>
      </c>
      <c r="ED13" s="28">
        <v>79.20992757974642</v>
      </c>
      <c r="EE13" s="28">
        <v>150.89208135947368</v>
      </c>
      <c r="EF13" s="28">
        <v>49.800444248362822</v>
      </c>
      <c r="EG13" s="28">
        <v>77.305702426864173</v>
      </c>
      <c r="EH13" s="28">
        <v>151.32984428947367</v>
      </c>
      <c r="EI13" s="28">
        <v>49.437471961303963</v>
      </c>
      <c r="EJ13" s="28">
        <v>75.893440646026676</v>
      </c>
      <c r="EK13" s="28">
        <v>151.89784106947366</v>
      </c>
      <c r="EL13" s="28">
        <v>47.916784048197265</v>
      </c>
      <c r="EM13" s="28">
        <v>74.502089702743035</v>
      </c>
      <c r="EN13" s="28">
        <v>152.54113404947367</v>
      </c>
      <c r="EO13" s="28">
        <v>46.277462367460089</v>
      </c>
      <c r="EP13" s="28">
        <v>73.00143464024967</v>
      </c>
      <c r="EQ13" s="28">
        <v>153.08615369947367</v>
      </c>
      <c r="ER13" s="28">
        <v>44.543851097431371</v>
      </c>
      <c r="ES13" s="28">
        <v>71.505194956148998</v>
      </c>
      <c r="ET13" s="28">
        <v>153.66418501947368</v>
      </c>
      <c r="EU13" s="28">
        <v>42.936356195742569</v>
      </c>
      <c r="EV13" s="28">
        <v>69.999823314380365</v>
      </c>
      <c r="EW13" s="28">
        <v>154.33576038947368</v>
      </c>
      <c r="EX13" s="28">
        <v>41.497153657354062</v>
      </c>
      <c r="EY13" s="28">
        <v>68.431666636256494</v>
      </c>
      <c r="EZ13" s="28">
        <v>155.08021638947366</v>
      </c>
      <c r="FA13" s="28">
        <v>39.968292215771207</v>
      </c>
      <c r="FB13" s="28">
        <v>67.020891978819122</v>
      </c>
      <c r="FC13" s="28">
        <v>155.95871440947366</v>
      </c>
      <c r="FD13" s="28">
        <v>38.496895383564791</v>
      </c>
      <c r="FE13" s="28">
        <v>65.556835365487615</v>
      </c>
      <c r="FF13" s="28">
        <v>159.06252515947367</v>
      </c>
      <c r="FG13" s="28">
        <v>30.858394909010403</v>
      </c>
      <c r="FH13" s="28">
        <v>56.504410487745105</v>
      </c>
      <c r="FI13" s="28">
        <v>114.48049635397989</v>
      </c>
      <c r="FJ13" s="28">
        <v>20.768585621739714</v>
      </c>
      <c r="FK13" s="28">
        <v>38.167173682916342</v>
      </c>
      <c r="FL13" s="28">
        <v>69.607196121447458</v>
      </c>
      <c r="FM13" s="28">
        <v>12.627854163625424</v>
      </c>
      <c r="FN13" s="28">
        <v>24.267309009827443</v>
      </c>
      <c r="FO13" s="28">
        <v>29.659376877078167</v>
      </c>
      <c r="FP13" s="28">
        <v>5.3806834157531185</v>
      </c>
      <c r="FQ13" s="28">
        <v>15.207611380218566</v>
      </c>
      <c r="FR13" s="29">
        <v>150.85667545947368</v>
      </c>
      <c r="FS13" s="29">
        <v>50.509292035398239</v>
      </c>
      <c r="FT13" s="29">
        <v>79.20992757974642</v>
      </c>
      <c r="FU13" s="29">
        <v>150.81970718947366</v>
      </c>
      <c r="FV13" s="29">
        <v>49.843168873469409</v>
      </c>
      <c r="FW13" s="29">
        <v>77.516647913035229</v>
      </c>
      <c r="FX13" s="29">
        <v>151.42870237947366</v>
      </c>
      <c r="FY13" s="29">
        <v>49.471651613803559</v>
      </c>
      <c r="FZ13" s="29">
        <v>75.402862122048944</v>
      </c>
      <c r="GA13" s="29">
        <v>152.01268956947368</v>
      </c>
      <c r="GB13" s="29">
        <v>48.770897215552203</v>
      </c>
      <c r="GC13" s="29">
        <v>74.093088568862882</v>
      </c>
      <c r="GD13" s="29">
        <v>152.50116914947367</v>
      </c>
      <c r="GE13" s="29">
        <v>48.426129198582252</v>
      </c>
      <c r="GF13" s="29">
        <v>72.775978361499767</v>
      </c>
      <c r="GG13" s="29">
        <v>152.93032239947368</v>
      </c>
      <c r="GH13" s="29">
        <v>47.970925855013597</v>
      </c>
      <c r="GI13" s="29">
        <v>71.572280658961361</v>
      </c>
      <c r="GJ13" s="29">
        <v>153.44748338947366</v>
      </c>
      <c r="GK13" s="29">
        <v>47.436392649528024</v>
      </c>
      <c r="GL13" s="29">
        <v>70.347576660876214</v>
      </c>
      <c r="GM13" s="29">
        <v>154.03370862947367</v>
      </c>
      <c r="GN13" s="29">
        <v>46.989843472713858</v>
      </c>
      <c r="GO13" s="29">
        <v>69.130751616836079</v>
      </c>
      <c r="GP13" s="29">
        <v>154.71536733947366</v>
      </c>
      <c r="GQ13" s="29">
        <v>46.364980580564456</v>
      </c>
      <c r="GR13" s="29">
        <v>67.53857340977504</v>
      </c>
      <c r="GS13" s="29">
        <v>155.63251177947367</v>
      </c>
      <c r="GT13" s="29">
        <v>45.262579601353551</v>
      </c>
      <c r="GU13" s="29">
        <v>63.039289462682547</v>
      </c>
      <c r="GV13" s="29">
        <v>158.86710485947367</v>
      </c>
      <c r="GW13" s="29">
        <v>40.985804031818518</v>
      </c>
      <c r="GX13" s="29">
        <v>42.049527517019442</v>
      </c>
      <c r="GY13" s="29">
        <v>160.90475552947368</v>
      </c>
      <c r="GZ13" s="29">
        <v>36.418225148443049</v>
      </c>
      <c r="HA13" s="29">
        <v>25.664272697894432</v>
      </c>
      <c r="HB13" s="29">
        <v>161.46387032947368</v>
      </c>
      <c r="HC13" s="29">
        <v>34.62213588356655</v>
      </c>
      <c r="HD13" s="29">
        <v>16.742755900214803</v>
      </c>
      <c r="HE13" s="29">
        <v>160.98796962947367</v>
      </c>
      <c r="HF13" s="29">
        <v>34.155597621251992</v>
      </c>
      <c r="HG13" s="29">
        <v>20.315634216556361</v>
      </c>
    </row>
    <row r="14" spans="1:215" ht="15" thickBot="1" x14ac:dyDescent="0.4">
      <c r="A14" s="2"/>
      <c r="B14" s="43" t="s">
        <v>475</v>
      </c>
      <c r="C14" s="76" t="s">
        <v>857</v>
      </c>
      <c r="D14" s="44">
        <v>366150</v>
      </c>
      <c r="E14" s="45">
        <v>402088</v>
      </c>
      <c r="F14" s="23">
        <v>151.82709641052631</v>
      </c>
      <c r="G14" s="23">
        <v>35.763274336283196</v>
      </c>
      <c r="H14" s="23">
        <v>48.103535649061158</v>
      </c>
      <c r="I14" s="23">
        <v>151.75837665052632</v>
      </c>
      <c r="J14" s="23">
        <v>35.064939210491403</v>
      </c>
      <c r="K14" s="23">
        <v>46.095201897341752</v>
      </c>
      <c r="L14" s="23">
        <v>152.10831881052633</v>
      </c>
      <c r="M14" s="23">
        <v>34.033131925165982</v>
      </c>
      <c r="N14" s="23">
        <v>44.345069452317759</v>
      </c>
      <c r="O14" s="23">
        <v>152.65145658052631</v>
      </c>
      <c r="P14" s="23">
        <v>32.392410654666584</v>
      </c>
      <c r="Q14" s="23">
        <v>41.683642805652354</v>
      </c>
      <c r="R14" s="23">
        <v>153.26728696052632</v>
      </c>
      <c r="S14" s="23">
        <v>30.842846286356409</v>
      </c>
      <c r="T14" s="23">
        <v>38.541581949692997</v>
      </c>
      <c r="U14" s="23">
        <v>153.92591279052633</v>
      </c>
      <c r="V14" s="23">
        <v>29.004807170776111</v>
      </c>
      <c r="W14" s="23">
        <v>28.88460351605687</v>
      </c>
      <c r="X14" s="23">
        <v>150.77228699500634</v>
      </c>
      <c r="Y14" s="23">
        <v>27.352494543341859</v>
      </c>
      <c r="Z14" s="23">
        <v>19.150883248326465</v>
      </c>
      <c r="AA14" s="23">
        <v>144.76407855133652</v>
      </c>
      <c r="AB14" s="23">
        <v>26.262509825684944</v>
      </c>
      <c r="AC14" s="23">
        <v>15.351567091080497</v>
      </c>
      <c r="AD14" s="23">
        <v>135.43322924065478</v>
      </c>
      <c r="AE14" s="23">
        <v>24.569745127729409</v>
      </c>
      <c r="AF14" s="23">
        <v>8.0355631352799577</v>
      </c>
      <c r="AG14" s="23">
        <v>128.13595484687133</v>
      </c>
      <c r="AH14" s="23">
        <v>23.245903312927986</v>
      </c>
      <c r="AI14" s="23">
        <v>3.0678156915863042</v>
      </c>
      <c r="AJ14" s="23">
        <v>101.01391968627036</v>
      </c>
      <c r="AK14" s="23">
        <v>18.32553410237648</v>
      </c>
      <c r="AL14" s="23">
        <v>-11.131623912528028</v>
      </c>
      <c r="AM14" s="23">
        <v>83.775966757324085</v>
      </c>
      <c r="AN14" s="23">
        <v>15.198294854204811</v>
      </c>
      <c r="AO14" s="23">
        <v>-18.791535420711682</v>
      </c>
      <c r="AP14" s="23">
        <v>81.724958881608586</v>
      </c>
      <c r="AQ14" s="23">
        <v>14.826209354628107</v>
      </c>
      <c r="AR14" s="23">
        <v>-20.224414984857333</v>
      </c>
      <c r="AS14" s="23">
        <v>74.36452041843657</v>
      </c>
      <c r="AT14" s="23">
        <v>13.49090857148628</v>
      </c>
      <c r="AU14" s="23">
        <v>-19.11236741069888</v>
      </c>
      <c r="AV14" s="25">
        <v>151.82551956052632</v>
      </c>
      <c r="AW14" s="25">
        <v>35.763274336283196</v>
      </c>
      <c r="AX14" s="25">
        <v>48.103535649061158</v>
      </c>
      <c r="AY14" s="25">
        <v>151.68580263052633</v>
      </c>
      <c r="AZ14" s="25">
        <v>35.379377181034982</v>
      </c>
      <c r="BA14" s="25">
        <v>47.155661526389267</v>
      </c>
      <c r="BB14" s="25">
        <v>151.84667510052631</v>
      </c>
      <c r="BC14" s="25">
        <v>34.056841740618871</v>
      </c>
      <c r="BD14" s="25">
        <v>45.889231881792639</v>
      </c>
      <c r="BE14" s="25">
        <v>152.09921622052633</v>
      </c>
      <c r="BF14" s="25">
        <v>32.824495271282352</v>
      </c>
      <c r="BG14" s="25">
        <v>44.525784984430118</v>
      </c>
      <c r="BH14" s="25">
        <v>152.36155284052631</v>
      </c>
      <c r="BI14" s="25">
        <v>31.867910694372863</v>
      </c>
      <c r="BJ14" s="25">
        <v>42.899021993907738</v>
      </c>
      <c r="BK14" s="25">
        <v>152.69705930052632</v>
      </c>
      <c r="BL14" s="25">
        <v>30.74126434136295</v>
      </c>
      <c r="BM14" s="25">
        <v>40.677331345379216</v>
      </c>
      <c r="BN14" s="25">
        <v>153.16926883052631</v>
      </c>
      <c r="BO14" s="25">
        <v>29.753775541668258</v>
      </c>
      <c r="BP14" s="25">
        <v>38.141355277220669</v>
      </c>
      <c r="BQ14" s="25">
        <v>153.72593595052632</v>
      </c>
      <c r="BR14" s="25">
        <v>29.173679371278215</v>
      </c>
      <c r="BS14" s="25">
        <v>35.472545395643976</v>
      </c>
      <c r="BT14" s="25">
        <v>154.36708994052631</v>
      </c>
      <c r="BU14" s="25">
        <v>28.209523702540238</v>
      </c>
      <c r="BV14" s="25">
        <v>31.000137262551647</v>
      </c>
      <c r="BW14" s="25">
        <v>151.20502432963295</v>
      </c>
      <c r="BX14" s="25">
        <v>27.430999989004206</v>
      </c>
      <c r="BY14" s="25">
        <v>27.774336341661567</v>
      </c>
      <c r="BZ14" s="25">
        <v>139.47958410027323</v>
      </c>
      <c r="CA14" s="25">
        <v>25.303818354474345</v>
      </c>
      <c r="CB14" s="25">
        <v>18.984705460690705</v>
      </c>
      <c r="CC14" s="25">
        <v>131.82212718264</v>
      </c>
      <c r="CD14" s="25">
        <v>23.914633692425841</v>
      </c>
      <c r="CE14" s="25">
        <v>12.903850172206219</v>
      </c>
      <c r="CF14" s="25">
        <v>141.88555563200649</v>
      </c>
      <c r="CG14" s="25">
        <v>25.740299915540998</v>
      </c>
      <c r="CH14" s="25">
        <v>9.4932831071346158</v>
      </c>
      <c r="CI14" s="25">
        <v>150.73123301261472</v>
      </c>
      <c r="CJ14" s="25">
        <v>27.345046696978777</v>
      </c>
      <c r="CK14" s="25">
        <v>7.3437996206053526</v>
      </c>
      <c r="CL14" s="27">
        <v>151.82709641052631</v>
      </c>
      <c r="CM14" s="27">
        <v>35.763274336283196</v>
      </c>
      <c r="CN14" s="27">
        <v>48.103535649061158</v>
      </c>
      <c r="CO14" s="27">
        <v>151.75696861052631</v>
      </c>
      <c r="CP14" s="27">
        <v>35.080855346773347</v>
      </c>
      <c r="CQ14" s="27">
        <v>46.095914397962432</v>
      </c>
      <c r="CR14" s="27">
        <v>152.10761558052633</v>
      </c>
      <c r="CS14" s="27">
        <v>34.061101140354133</v>
      </c>
      <c r="CT14" s="27">
        <v>44.345718653264669</v>
      </c>
      <c r="CU14" s="27">
        <v>152.64954445052632</v>
      </c>
      <c r="CV14" s="27">
        <v>32.432561362221726</v>
      </c>
      <c r="CW14" s="27">
        <v>41.684926287298097</v>
      </c>
      <c r="CX14" s="27">
        <v>153.26409589052631</v>
      </c>
      <c r="CY14" s="27">
        <v>30.894200013180839</v>
      </c>
      <c r="CZ14" s="27">
        <v>38.543520466028781</v>
      </c>
      <c r="DA14" s="27">
        <v>153.92876043052632</v>
      </c>
      <c r="DB14" s="27">
        <v>29.064138750463194</v>
      </c>
      <c r="DC14" s="27">
        <v>28.883328512599391</v>
      </c>
      <c r="DD14" s="27">
        <v>151.16553462108445</v>
      </c>
      <c r="DE14" s="27">
        <v>27.423835926833906</v>
      </c>
      <c r="DF14" s="27">
        <v>19.142407708870465</v>
      </c>
      <c r="DG14" s="27">
        <v>145.23098835305706</v>
      </c>
      <c r="DH14" s="27">
        <v>26.347214701218316</v>
      </c>
      <c r="DI14" s="27">
        <v>15.340851636903182</v>
      </c>
      <c r="DJ14" s="27">
        <v>135.96355807545729</v>
      </c>
      <c r="DK14" s="27">
        <v>24.665955226078538</v>
      </c>
      <c r="DL14" s="27">
        <v>8.0263821512393605</v>
      </c>
      <c r="DM14" s="27">
        <v>129.03753433959838</v>
      </c>
      <c r="DN14" s="27">
        <v>23.409464194351916</v>
      </c>
      <c r="DO14" s="27">
        <v>3.4044916392793141</v>
      </c>
      <c r="DP14" s="27">
        <v>103.34934324250732</v>
      </c>
      <c r="DQ14" s="27">
        <v>18.749217136915046</v>
      </c>
      <c r="DR14" s="27">
        <v>-9.5578670266359325</v>
      </c>
      <c r="DS14" s="27">
        <v>86.995619219068445</v>
      </c>
      <c r="DT14" s="27">
        <v>15.782391097264631</v>
      </c>
      <c r="DU14" s="27">
        <v>-16.490658761650536</v>
      </c>
      <c r="DV14" s="27">
        <v>85.038942056615014</v>
      </c>
      <c r="DW14" s="27">
        <v>15.427418691686794</v>
      </c>
      <c r="DX14" s="27">
        <v>-17.856691379292357</v>
      </c>
      <c r="DY14" s="27">
        <v>77.888133530109016</v>
      </c>
      <c r="DZ14" s="27">
        <v>14.130148118294114</v>
      </c>
      <c r="EA14" s="27">
        <v>-16.627935378513939</v>
      </c>
      <c r="EB14" s="28">
        <v>151.83136324052631</v>
      </c>
      <c r="EC14" s="28">
        <v>35.763274336283196</v>
      </c>
      <c r="ED14" s="28">
        <v>48.103535649061158</v>
      </c>
      <c r="EE14" s="28">
        <v>151.72850497052633</v>
      </c>
      <c r="EF14" s="28">
        <v>34.958972579599369</v>
      </c>
      <c r="EG14" s="28">
        <v>46.080842326661141</v>
      </c>
      <c r="EH14" s="28">
        <v>152.13416380052632</v>
      </c>
      <c r="EI14" s="28">
        <v>32.79240512512915</v>
      </c>
      <c r="EJ14" s="28">
        <v>44.424742603982295</v>
      </c>
      <c r="EK14" s="28">
        <v>151.85782744358707</v>
      </c>
      <c r="EL14" s="28">
        <v>27.549428872509157</v>
      </c>
      <c r="EM14" s="28">
        <v>41.912851264669925</v>
      </c>
      <c r="EN14" s="28">
        <v>123.66710547088834</v>
      </c>
      <c r="EO14" s="28">
        <v>22.435182850913371</v>
      </c>
      <c r="EP14" s="28">
        <v>38.988411738924725</v>
      </c>
      <c r="EQ14" s="28">
        <v>93.648557965773392</v>
      </c>
      <c r="ER14" s="28">
        <v>16.98934016193234</v>
      </c>
      <c r="ES14" s="28">
        <v>29.556285713453022</v>
      </c>
      <c r="ET14" s="28">
        <v>64.141742986438402</v>
      </c>
      <c r="EU14" s="28">
        <v>11.636333904619358</v>
      </c>
      <c r="EV14" s="28">
        <v>19.975400084116572</v>
      </c>
      <c r="EW14" s="28">
        <v>44.117816166216627</v>
      </c>
      <c r="EX14" s="28">
        <v>8.0036746142251403</v>
      </c>
      <c r="EY14" s="28">
        <v>16.275508974971046</v>
      </c>
      <c r="EZ14" s="28">
        <v>21.066484608754742</v>
      </c>
      <c r="FA14" s="28">
        <v>3.8217958803493115</v>
      </c>
      <c r="FB14" s="28">
        <v>9.5637139624091247</v>
      </c>
      <c r="FC14" s="28">
        <v>0.28705005476824014</v>
      </c>
      <c r="FD14" s="28">
        <v>5.2075452413707285E-2</v>
      </c>
      <c r="FE14" s="28">
        <v>0.28705005476824014</v>
      </c>
      <c r="FF14" s="28">
        <v>10.670731707317072</v>
      </c>
      <c r="FG14" s="28">
        <v>1.9358407079646016</v>
      </c>
      <c r="FH14" s="28">
        <v>-12.010461967878712</v>
      </c>
      <c r="FI14" s="28">
        <v>10.670731707317072</v>
      </c>
      <c r="FJ14" s="28">
        <v>1.9358407079646016</v>
      </c>
      <c r="FK14" s="28">
        <v>-47.062692063927955</v>
      </c>
      <c r="FL14" s="28">
        <v>10.670731707317072</v>
      </c>
      <c r="FM14" s="28">
        <v>1.9358407079646016</v>
      </c>
      <c r="FN14" s="28">
        <v>-73.132745700078488</v>
      </c>
      <c r="FO14" s="28">
        <v>10.670731707317072</v>
      </c>
      <c r="FP14" s="28">
        <v>1.9358407079646016</v>
      </c>
      <c r="FQ14" s="28">
        <v>-90.412497210619165</v>
      </c>
      <c r="FR14" s="29">
        <v>151.83136324052631</v>
      </c>
      <c r="FS14" s="29">
        <v>35.763274336283196</v>
      </c>
      <c r="FT14" s="29">
        <v>48.103535649061158</v>
      </c>
      <c r="FU14" s="29">
        <v>151.61553524052633</v>
      </c>
      <c r="FV14" s="29">
        <v>35.191773198346958</v>
      </c>
      <c r="FW14" s="29">
        <v>46.510156094677782</v>
      </c>
      <c r="FX14" s="29">
        <v>152.1658629105263</v>
      </c>
      <c r="FY14" s="29">
        <v>33.216361315243226</v>
      </c>
      <c r="FZ14" s="29">
        <v>44.216903859706235</v>
      </c>
      <c r="GA14" s="29">
        <v>152.8552348505263</v>
      </c>
      <c r="GB14" s="29">
        <v>30.571954492455607</v>
      </c>
      <c r="GC14" s="29">
        <v>41.728009990948934</v>
      </c>
      <c r="GD14" s="29">
        <v>153.68042231052632</v>
      </c>
      <c r="GE14" s="29">
        <v>27.890734718637059</v>
      </c>
      <c r="GF14" s="29">
        <v>38.987191891733332</v>
      </c>
      <c r="GG14" s="29">
        <v>136.13116880251536</v>
      </c>
      <c r="GH14" s="29">
        <v>24.696362481872253</v>
      </c>
      <c r="GI14" s="29">
        <v>29.921941165167127</v>
      </c>
      <c r="GJ14" s="29">
        <v>119.78592477275294</v>
      </c>
      <c r="GK14" s="29">
        <v>21.731074848154293</v>
      </c>
      <c r="GL14" s="29">
        <v>20.658496486556473</v>
      </c>
      <c r="GM14" s="29">
        <v>113.5081735750732</v>
      </c>
      <c r="GN14" s="29">
        <v>20.592190781318589</v>
      </c>
      <c r="GO14" s="29">
        <v>17.330660329703235</v>
      </c>
      <c r="GP14" s="29">
        <v>103.67158990092904</v>
      </c>
      <c r="GQ14" s="29">
        <v>18.807677813885359</v>
      </c>
      <c r="GR14" s="29">
        <v>10.092421532013333</v>
      </c>
      <c r="GS14" s="29">
        <v>92.216038494350428</v>
      </c>
      <c r="GT14" s="29">
        <v>16.729458310921981</v>
      </c>
      <c r="GU14" s="29">
        <v>0.72590184707598837</v>
      </c>
      <c r="GV14" s="29">
        <v>48.781765523540933</v>
      </c>
      <c r="GW14" s="29">
        <v>8.8497893206423814</v>
      </c>
      <c r="GX14" s="29">
        <v>-38.997404003679264</v>
      </c>
      <c r="GY14" s="29">
        <v>6.5917821060588508</v>
      </c>
      <c r="GZ14" s="29">
        <v>1.1958542758779331</v>
      </c>
      <c r="HA14" s="29">
        <v>-69.543802061536212</v>
      </c>
      <c r="HB14" s="29">
        <v>10.670731707317072</v>
      </c>
      <c r="HC14" s="29">
        <v>1.9358407079646016</v>
      </c>
      <c r="HD14" s="29">
        <v>-86.327109344921553</v>
      </c>
      <c r="HE14" s="29">
        <v>10.670731707317072</v>
      </c>
      <c r="HF14" s="29">
        <v>1.9358407079646016</v>
      </c>
      <c r="HG14" s="29">
        <v>-81.005731386794935</v>
      </c>
    </row>
    <row r="15" spans="1:215" ht="15" thickBot="1" x14ac:dyDescent="0.4">
      <c r="A15" s="2"/>
      <c r="B15" s="43" t="s">
        <v>485</v>
      </c>
      <c r="C15" s="76" t="s">
        <v>850</v>
      </c>
      <c r="D15" s="44">
        <v>319709</v>
      </c>
      <c r="E15" s="45">
        <v>470489</v>
      </c>
      <c r="F15" s="23">
        <v>175.49615384615387</v>
      </c>
      <c r="G15" s="23">
        <v>31.968141592920361</v>
      </c>
      <c r="H15" s="23">
        <v>101.02520760169489</v>
      </c>
      <c r="I15" s="23">
        <v>175.25422444496908</v>
      </c>
      <c r="J15" s="23">
        <v>31.885641510445375</v>
      </c>
      <c r="K15" s="23">
        <v>98.240416297607993</v>
      </c>
      <c r="L15" s="23">
        <v>173.14458765639475</v>
      </c>
      <c r="M15" s="23">
        <v>31.411186256248609</v>
      </c>
      <c r="N15" s="23">
        <v>93.656641972370835</v>
      </c>
      <c r="O15" s="23">
        <v>150.76811937071656</v>
      </c>
      <c r="P15" s="23">
        <v>27.35173846990876</v>
      </c>
      <c r="Q15" s="23">
        <v>88.728548020306761</v>
      </c>
      <c r="R15" s="23">
        <v>128.41979590020384</v>
      </c>
      <c r="S15" s="23">
        <v>23.297396601364412</v>
      </c>
      <c r="T15" s="23">
        <v>84.831486683383019</v>
      </c>
      <c r="U15" s="23">
        <v>106.28825451792795</v>
      </c>
      <c r="V15" s="23">
        <v>19.282382456792238</v>
      </c>
      <c r="W15" s="23">
        <v>83.919173137320428</v>
      </c>
      <c r="X15" s="23">
        <v>84.323906740027013</v>
      </c>
      <c r="Y15" s="23">
        <v>15.297699895314636</v>
      </c>
      <c r="Z15" s="23">
        <v>82.958403153072965</v>
      </c>
      <c r="AA15" s="23">
        <v>63.537955568509396</v>
      </c>
      <c r="AB15" s="23">
        <v>11.52679724915436</v>
      </c>
      <c r="AC15" s="23">
        <v>63.537955568509396</v>
      </c>
      <c r="AD15" s="23">
        <v>58.928823263543407</v>
      </c>
      <c r="AE15" s="23">
        <v>10.690627229226902</v>
      </c>
      <c r="AF15" s="23">
        <v>58.928823263543407</v>
      </c>
      <c r="AG15" s="23">
        <v>54.218084825257428</v>
      </c>
      <c r="AH15" s="23">
        <v>9.8360242382104186</v>
      </c>
      <c r="AI15" s="23">
        <v>54.218084825257428</v>
      </c>
      <c r="AJ15" s="23">
        <v>35.758101592754876</v>
      </c>
      <c r="AK15" s="23">
        <v>6.487089227004204</v>
      </c>
      <c r="AL15" s="23">
        <v>35.758101592754876</v>
      </c>
      <c r="AM15" s="23">
        <v>20.972356968613152</v>
      </c>
      <c r="AN15" s="23">
        <v>3.8047196270492885</v>
      </c>
      <c r="AO15" s="23">
        <v>20.972356968613152</v>
      </c>
      <c r="AP15" s="23">
        <v>54.759286166872847</v>
      </c>
      <c r="AQ15" s="23">
        <v>9.9342067824857825</v>
      </c>
      <c r="AR15" s="23">
        <v>54.759286166872847</v>
      </c>
      <c r="AS15" s="23">
        <v>95.033679025056571</v>
      </c>
      <c r="AT15" s="23">
        <v>17.240623185961589</v>
      </c>
      <c r="AU15" s="23">
        <v>67.117384983245898</v>
      </c>
      <c r="AV15" s="25">
        <v>175.49615384615387</v>
      </c>
      <c r="AW15" s="25">
        <v>31.968141592920361</v>
      </c>
      <c r="AX15" s="25">
        <v>101.02520760169489</v>
      </c>
      <c r="AY15" s="25">
        <v>175.57283734100014</v>
      </c>
      <c r="AZ15" s="25">
        <v>32.019547213837797</v>
      </c>
      <c r="BA15" s="25">
        <v>99.975472651396302</v>
      </c>
      <c r="BB15" s="25">
        <v>148.36139035937842</v>
      </c>
      <c r="BC15" s="25">
        <v>26.91511948997573</v>
      </c>
      <c r="BD15" s="25">
        <v>97.814748861642244</v>
      </c>
      <c r="BE15" s="25">
        <v>102.9649224552689</v>
      </c>
      <c r="BF15" s="25">
        <v>18.679477082593031</v>
      </c>
      <c r="BG15" s="25">
        <v>95.536009129093117</v>
      </c>
      <c r="BH15" s="25">
        <v>58.248580309491778</v>
      </c>
      <c r="BI15" s="25">
        <v>10.567220321633465</v>
      </c>
      <c r="BJ15" s="25">
        <v>58.248580309491778</v>
      </c>
      <c r="BK15" s="25">
        <v>12.680657057191455</v>
      </c>
      <c r="BL15" s="25">
        <v>2.3004731829418126</v>
      </c>
      <c r="BM15" s="25">
        <v>12.680657057191455</v>
      </c>
      <c r="BN15" s="25">
        <v>10.670731707317072</v>
      </c>
      <c r="BO15" s="25">
        <v>1.9358407079646016</v>
      </c>
      <c r="BP15" s="25">
        <v>10.670731707317072</v>
      </c>
      <c r="BQ15" s="25">
        <v>10.670731707317072</v>
      </c>
      <c r="BR15" s="25">
        <v>1.9358407079646016</v>
      </c>
      <c r="BS15" s="25">
        <v>10.670731707317072</v>
      </c>
      <c r="BT15" s="25">
        <v>10.670731707317072</v>
      </c>
      <c r="BU15" s="25">
        <v>1.9358407079646016</v>
      </c>
      <c r="BV15" s="25">
        <v>10.670731707317072</v>
      </c>
      <c r="BW15" s="25">
        <v>10.670731707317072</v>
      </c>
      <c r="BX15" s="25">
        <v>1.9358407079646016</v>
      </c>
      <c r="BY15" s="25">
        <v>10.670731707317072</v>
      </c>
      <c r="BZ15" s="25">
        <v>10.670731707317072</v>
      </c>
      <c r="CA15" s="25">
        <v>1.9358407079646016</v>
      </c>
      <c r="CB15" s="25">
        <v>10.670731707317072</v>
      </c>
      <c r="CC15" s="25">
        <v>10.670731707317072</v>
      </c>
      <c r="CD15" s="25">
        <v>1.9358407079646016</v>
      </c>
      <c r="CE15" s="25">
        <v>10.670731707317072</v>
      </c>
      <c r="CF15" s="25">
        <v>45.117127613883177</v>
      </c>
      <c r="CG15" s="25">
        <v>8.1849656290673032</v>
      </c>
      <c r="CH15" s="25">
        <v>45.117127613883177</v>
      </c>
      <c r="CI15" s="25">
        <v>88.579006276588174</v>
      </c>
      <c r="CJ15" s="25">
        <v>16.069642731593429</v>
      </c>
      <c r="CK15" s="25">
        <v>86.246719270698208</v>
      </c>
      <c r="CL15" s="27">
        <v>175.49615384615387</v>
      </c>
      <c r="CM15" s="27">
        <v>31.968141592920361</v>
      </c>
      <c r="CN15" s="27">
        <v>101.02520760169489</v>
      </c>
      <c r="CO15" s="27">
        <v>175.25432222038987</v>
      </c>
      <c r="CP15" s="27">
        <v>31.886935469101484</v>
      </c>
      <c r="CQ15" s="27">
        <v>98.240751828440125</v>
      </c>
      <c r="CR15" s="27">
        <v>173.15807588119725</v>
      </c>
      <c r="CS15" s="27">
        <v>31.413633235084454</v>
      </c>
      <c r="CT15" s="27">
        <v>93.656072874366998</v>
      </c>
      <c r="CU15" s="27">
        <v>167.17470665168696</v>
      </c>
      <c r="CV15" s="27">
        <v>30.328154746544982</v>
      </c>
      <c r="CW15" s="27">
        <v>88.728210443170013</v>
      </c>
      <c r="CX15" s="27">
        <v>161.26638815264621</v>
      </c>
      <c r="CY15" s="27">
        <v>29.25629165601104</v>
      </c>
      <c r="CZ15" s="27">
        <v>84.831433836688802</v>
      </c>
      <c r="DA15" s="27">
        <v>155.44928644543816</v>
      </c>
      <c r="DB15" s="27">
        <v>28.200976744526393</v>
      </c>
      <c r="DC15" s="27">
        <v>83.918080466424215</v>
      </c>
      <c r="DD15" s="27">
        <v>150.09103284259646</v>
      </c>
      <c r="DE15" s="27">
        <v>27.22890418825865</v>
      </c>
      <c r="DF15" s="27">
        <v>82.95486955525368</v>
      </c>
      <c r="DG15" s="27">
        <v>145.72209193794424</v>
      </c>
      <c r="DH15" s="27">
        <v>26.436308714405811</v>
      </c>
      <c r="DI15" s="27">
        <v>81.817757545499205</v>
      </c>
      <c r="DJ15" s="27">
        <v>141.0974257206536</v>
      </c>
      <c r="DK15" s="27">
        <v>25.597320595339813</v>
      </c>
      <c r="DL15" s="27">
        <v>80.729890776090485</v>
      </c>
      <c r="DM15" s="27">
        <v>136.3373163882186</v>
      </c>
      <c r="DN15" s="27">
        <v>24.733760937685677</v>
      </c>
      <c r="DO15" s="27">
        <v>79.479931484849374</v>
      </c>
      <c r="DP15" s="27">
        <v>117.89175661182132</v>
      </c>
      <c r="DQ15" s="27">
        <v>21.387442571171125</v>
      </c>
      <c r="DR15" s="27">
        <v>74.964370817755906</v>
      </c>
      <c r="DS15" s="27">
        <v>102.74130920813306</v>
      </c>
      <c r="DT15" s="27">
        <v>18.638910077581663</v>
      </c>
      <c r="DU15" s="27">
        <v>63.075226979389583</v>
      </c>
      <c r="DV15" s="27">
        <v>96.617973716775808</v>
      </c>
      <c r="DW15" s="27">
        <v>17.528039479592071</v>
      </c>
      <c r="DX15" s="27">
        <v>65.243131983453424</v>
      </c>
      <c r="DY15" s="27">
        <v>96.358897925098603</v>
      </c>
      <c r="DZ15" s="27">
        <v>17.481039004110809</v>
      </c>
      <c r="EA15" s="27">
        <v>68.061838542633495</v>
      </c>
      <c r="EB15" s="28">
        <v>175.49615384615396</v>
      </c>
      <c r="EC15" s="28">
        <v>31.968141592920361</v>
      </c>
      <c r="ED15" s="28">
        <v>101.02520760169489</v>
      </c>
      <c r="EE15" s="28">
        <v>175.18424806556254</v>
      </c>
      <c r="EF15" s="28">
        <v>31.781213144637452</v>
      </c>
      <c r="EG15" s="28">
        <v>98.236049578247361</v>
      </c>
      <c r="EH15" s="28">
        <v>171.45616799528068</v>
      </c>
      <c r="EI15" s="28">
        <v>31.10488003454207</v>
      </c>
      <c r="EJ15" s="28">
        <v>93.690137018147425</v>
      </c>
      <c r="EK15" s="28">
        <v>153.10373361415628</v>
      </c>
      <c r="EL15" s="28">
        <v>27.775456098143398</v>
      </c>
      <c r="EM15" s="28">
        <v>88.820288335374471</v>
      </c>
      <c r="EN15" s="28">
        <v>133.18497183742173</v>
      </c>
      <c r="EO15" s="28">
        <v>24.161875421833145</v>
      </c>
      <c r="EP15" s="28">
        <v>85.003052277104331</v>
      </c>
      <c r="EQ15" s="28">
        <v>117.68935732479045</v>
      </c>
      <c r="ER15" s="28">
        <v>21.350724116444283</v>
      </c>
      <c r="ES15" s="28">
        <v>84.048920602115118</v>
      </c>
      <c r="ET15" s="28">
        <v>102.78791315526543</v>
      </c>
      <c r="EU15" s="28">
        <v>18.647364775955232</v>
      </c>
      <c r="EV15" s="28">
        <v>83.129242644223638</v>
      </c>
      <c r="EW15" s="28">
        <v>89.15002216680621</v>
      </c>
      <c r="EX15" s="28">
        <v>16.17323410990732</v>
      </c>
      <c r="EY15" s="28">
        <v>82.127947094779586</v>
      </c>
      <c r="EZ15" s="28">
        <v>78.201375265758642</v>
      </c>
      <c r="FA15" s="28">
        <v>14.186975158832318</v>
      </c>
      <c r="FB15" s="28">
        <v>78.201375265758642</v>
      </c>
      <c r="FC15" s="28">
        <v>66.531223853453938</v>
      </c>
      <c r="FD15" s="28">
        <v>12.06982379642306</v>
      </c>
      <c r="FE15" s="28">
        <v>66.531223853453938</v>
      </c>
      <c r="FF15" s="28">
        <v>10.670731707317072</v>
      </c>
      <c r="FG15" s="28">
        <v>1.9358407079646016</v>
      </c>
      <c r="FH15" s="28">
        <v>10.670731707317072</v>
      </c>
      <c r="FI15" s="28">
        <v>10.670731707317072</v>
      </c>
      <c r="FJ15" s="28">
        <v>1.9358407079646016</v>
      </c>
      <c r="FK15" s="28">
        <v>10.670731707317072</v>
      </c>
      <c r="FL15" s="28">
        <v>10.670731707317072</v>
      </c>
      <c r="FM15" s="28">
        <v>1.9358407079646016</v>
      </c>
      <c r="FN15" s="28">
        <v>10.670731707317072</v>
      </c>
      <c r="FO15" s="28">
        <v>10.670731707317072</v>
      </c>
      <c r="FP15" s="28">
        <v>1.9358407079646016</v>
      </c>
      <c r="FQ15" s="28">
        <v>10.670731707317072</v>
      </c>
      <c r="FR15" s="29">
        <v>175.49615384615396</v>
      </c>
      <c r="FS15" s="29">
        <v>31.968141592920361</v>
      </c>
      <c r="FT15" s="29">
        <v>101.02520760169489</v>
      </c>
      <c r="FU15" s="29">
        <v>175.33403393848647</v>
      </c>
      <c r="FV15" s="29">
        <v>31.923569303748554</v>
      </c>
      <c r="FW15" s="29">
        <v>98.489111396599213</v>
      </c>
      <c r="FX15" s="29">
        <v>172.49190635329853</v>
      </c>
      <c r="FY15" s="29">
        <v>31.292779471173631</v>
      </c>
      <c r="FZ15" s="29">
        <v>93.776351925464326</v>
      </c>
      <c r="GA15" s="29">
        <v>165.67755787985078</v>
      </c>
      <c r="GB15" s="29">
        <v>30.056548110946384</v>
      </c>
      <c r="GC15" s="29">
        <v>88.976845567612287</v>
      </c>
      <c r="GD15" s="29">
        <v>159.16117171057866</v>
      </c>
      <c r="GE15" s="29">
        <v>28.874371858998785</v>
      </c>
      <c r="GF15" s="29">
        <v>84.708972493487408</v>
      </c>
      <c r="GG15" s="29">
        <v>153.37557641609544</v>
      </c>
      <c r="GH15" s="29">
        <v>27.824772712654482</v>
      </c>
      <c r="GI15" s="29">
        <v>84.088956802511007</v>
      </c>
      <c r="GJ15" s="29">
        <v>141.02191017818339</v>
      </c>
      <c r="GK15" s="29">
        <v>25.583620873033269</v>
      </c>
      <c r="GL15" s="29">
        <v>74.918346725830304</v>
      </c>
      <c r="GM15" s="29">
        <v>137.71777041830407</v>
      </c>
      <c r="GN15" s="29">
        <v>24.984197288276402</v>
      </c>
      <c r="GO15" s="29">
        <v>74.689677993649099</v>
      </c>
      <c r="GP15" s="29">
        <v>134.03893698775391</v>
      </c>
      <c r="GQ15" s="29">
        <v>24.316798303088099</v>
      </c>
      <c r="GR15" s="29">
        <v>73.821511438149827</v>
      </c>
      <c r="GS15" s="29">
        <v>127.41708707348417</v>
      </c>
      <c r="GT15" s="29">
        <v>23.115489247844472</v>
      </c>
      <c r="GU15" s="29">
        <v>70.019278500878585</v>
      </c>
      <c r="GV15" s="29">
        <v>100.24253960050626</v>
      </c>
      <c r="GW15" s="29">
        <v>18.185593467348482</v>
      </c>
      <c r="GX15" s="29">
        <v>39.685417647939403</v>
      </c>
      <c r="GY15" s="29">
        <v>72.225287381955596</v>
      </c>
      <c r="GZ15" s="29">
        <v>13.102817622390175</v>
      </c>
      <c r="HA15" s="29">
        <v>26.55072842066761</v>
      </c>
      <c r="HB15" s="29">
        <v>57.215425838141073</v>
      </c>
      <c r="HC15" s="29">
        <v>10.379789643202583</v>
      </c>
      <c r="HD15" s="29">
        <v>20.542547669696006</v>
      </c>
      <c r="HE15" s="29">
        <v>56.953902556264637</v>
      </c>
      <c r="HF15" s="29">
        <v>10.332345154012611</v>
      </c>
      <c r="HG15" s="29">
        <v>26.579995083547402</v>
      </c>
    </row>
    <row r="16" spans="1:215" ht="15" thickBot="1" x14ac:dyDescent="0.4">
      <c r="A16" s="2"/>
      <c r="B16" s="43" t="s">
        <v>487</v>
      </c>
      <c r="C16" s="76" t="s">
        <v>856</v>
      </c>
      <c r="D16" s="44">
        <v>376758</v>
      </c>
      <c r="E16" s="45">
        <v>397174</v>
      </c>
      <c r="F16" s="23">
        <v>10.670731707317072</v>
      </c>
      <c r="G16" s="23">
        <v>1.9358407079646016</v>
      </c>
      <c r="H16" s="23">
        <v>10.670731707317072</v>
      </c>
      <c r="I16" s="23">
        <v>10.670731707317072</v>
      </c>
      <c r="J16" s="23">
        <v>1.9358407079646016</v>
      </c>
      <c r="K16" s="23">
        <v>10.670731707317072</v>
      </c>
      <c r="L16" s="23">
        <v>10.670731707317072</v>
      </c>
      <c r="M16" s="23">
        <v>1.9358407079646016</v>
      </c>
      <c r="N16" s="23">
        <v>10.670731707317072</v>
      </c>
      <c r="O16" s="23">
        <v>10.670731707317072</v>
      </c>
      <c r="P16" s="23">
        <v>1.9358407079646016</v>
      </c>
      <c r="Q16" s="23">
        <v>10.670731707317072</v>
      </c>
      <c r="R16" s="23">
        <v>8.2211334286512567</v>
      </c>
      <c r="S16" s="23">
        <v>1.9358407079646016</v>
      </c>
      <c r="T16" s="23">
        <v>8.2211334286512567</v>
      </c>
      <c r="U16" s="23">
        <v>6.7307692307692317</v>
      </c>
      <c r="V16" s="23">
        <v>1.9358407079646016</v>
      </c>
      <c r="W16" s="23">
        <v>6.7307692307692317</v>
      </c>
      <c r="X16" s="23">
        <v>6.7307692307692317</v>
      </c>
      <c r="Y16" s="23">
        <v>1.9358407079646016</v>
      </c>
      <c r="Z16" s="23">
        <v>6.7307692307692317</v>
      </c>
      <c r="AA16" s="23">
        <v>6.7307692307692317</v>
      </c>
      <c r="AB16" s="23">
        <v>1.9358407079646016</v>
      </c>
      <c r="AC16" s="23">
        <v>6.7307692307692317</v>
      </c>
      <c r="AD16" s="23">
        <v>6.7307692307692317</v>
      </c>
      <c r="AE16" s="23">
        <v>1.9358407079646016</v>
      </c>
      <c r="AF16" s="23">
        <v>6.7307692307692317</v>
      </c>
      <c r="AG16" s="23">
        <v>6.7307692307692317</v>
      </c>
      <c r="AH16" s="23">
        <v>1.9358407079646016</v>
      </c>
      <c r="AI16" s="23">
        <v>6.7307692307692317</v>
      </c>
      <c r="AJ16" s="23">
        <v>6.7307692307692317</v>
      </c>
      <c r="AK16" s="23">
        <v>1.9358407079646016</v>
      </c>
      <c r="AL16" s="23">
        <v>6.7307692307692317</v>
      </c>
      <c r="AM16" s="23">
        <v>6.7307692307692317</v>
      </c>
      <c r="AN16" s="23">
        <v>1.9358407079646016</v>
      </c>
      <c r="AO16" s="23">
        <v>6.7307692307692317</v>
      </c>
      <c r="AP16" s="23">
        <v>6.7307692307692317</v>
      </c>
      <c r="AQ16" s="23">
        <v>1.9358407079646016</v>
      </c>
      <c r="AR16" s="23">
        <v>6.7307692307692317</v>
      </c>
      <c r="AS16" s="23">
        <v>10.523192379595461</v>
      </c>
      <c r="AT16" s="23">
        <v>1.9358407079646016</v>
      </c>
      <c r="AU16" s="23">
        <v>10.523192379595461</v>
      </c>
      <c r="AV16" s="25">
        <v>10.670731707317072</v>
      </c>
      <c r="AW16" s="25">
        <v>1.9358407079646016</v>
      </c>
      <c r="AX16" s="25">
        <v>10.670731707317072</v>
      </c>
      <c r="AY16" s="25">
        <v>10.670731707317072</v>
      </c>
      <c r="AZ16" s="25">
        <v>1.9358407079646016</v>
      </c>
      <c r="BA16" s="25">
        <v>10.670731707317072</v>
      </c>
      <c r="BB16" s="25">
        <v>10.670731707317072</v>
      </c>
      <c r="BC16" s="25">
        <v>1.9358407079646016</v>
      </c>
      <c r="BD16" s="25">
        <v>10.670731707317072</v>
      </c>
      <c r="BE16" s="25">
        <v>10.670731707317072</v>
      </c>
      <c r="BF16" s="25">
        <v>1.9358407079646016</v>
      </c>
      <c r="BG16" s="25">
        <v>10.670731707317072</v>
      </c>
      <c r="BH16" s="25">
        <v>10.670731707317072</v>
      </c>
      <c r="BI16" s="25">
        <v>1.9358407079646016</v>
      </c>
      <c r="BJ16" s="25">
        <v>10.670731707317072</v>
      </c>
      <c r="BK16" s="25">
        <v>2.7821198711486081</v>
      </c>
      <c r="BL16" s="25">
        <v>1.1427348601874221</v>
      </c>
      <c r="BM16" s="25">
        <v>2.7821198711486081</v>
      </c>
      <c r="BN16" s="25">
        <v>6.7307692307692317</v>
      </c>
      <c r="BO16" s="25">
        <v>1.9358407079646016</v>
      </c>
      <c r="BP16" s="25">
        <v>6.7307692307692317</v>
      </c>
      <c r="BQ16" s="25">
        <v>6.7307692307692317</v>
      </c>
      <c r="BR16" s="25">
        <v>1.9358407079646016</v>
      </c>
      <c r="BS16" s="25">
        <v>6.7307692307692317</v>
      </c>
      <c r="BT16" s="25">
        <v>6.7307692307692317</v>
      </c>
      <c r="BU16" s="25">
        <v>1.9358407079646016</v>
      </c>
      <c r="BV16" s="25">
        <v>6.7307692307692317</v>
      </c>
      <c r="BW16" s="25">
        <v>6.7307692307692317</v>
      </c>
      <c r="BX16" s="25">
        <v>1.9358407079646016</v>
      </c>
      <c r="BY16" s="25">
        <v>6.7307692307692317</v>
      </c>
      <c r="BZ16" s="25">
        <v>6.7307692307692317</v>
      </c>
      <c r="CA16" s="25">
        <v>1.9358407079646016</v>
      </c>
      <c r="CB16" s="25">
        <v>6.7307692307692317</v>
      </c>
      <c r="CC16" s="25">
        <v>6.7307692307692317</v>
      </c>
      <c r="CD16" s="25">
        <v>1.9358407079646016</v>
      </c>
      <c r="CE16" s="25">
        <v>6.7307692307692317</v>
      </c>
      <c r="CF16" s="25">
        <v>10.670731707317072</v>
      </c>
      <c r="CG16" s="25">
        <v>1.9358407079646016</v>
      </c>
      <c r="CH16" s="25">
        <v>10.670731707317072</v>
      </c>
      <c r="CI16" s="25">
        <v>10.670731707317072</v>
      </c>
      <c r="CJ16" s="25">
        <v>1.9358407079646016</v>
      </c>
      <c r="CK16" s="25">
        <v>10.670731707317072</v>
      </c>
      <c r="CL16" s="27">
        <v>10.670731707317072</v>
      </c>
      <c r="CM16" s="27">
        <v>1.9358407079646016</v>
      </c>
      <c r="CN16" s="27">
        <v>10.670731707317072</v>
      </c>
      <c r="CO16" s="27">
        <v>10.670731707317072</v>
      </c>
      <c r="CP16" s="27">
        <v>1.9358407079646016</v>
      </c>
      <c r="CQ16" s="27">
        <v>10.670731707317072</v>
      </c>
      <c r="CR16" s="27">
        <v>10.670731707317072</v>
      </c>
      <c r="CS16" s="27">
        <v>1.9358407079646016</v>
      </c>
      <c r="CT16" s="27">
        <v>10.670731707317072</v>
      </c>
      <c r="CU16" s="27">
        <v>10.670731707317072</v>
      </c>
      <c r="CV16" s="27">
        <v>1.9358407079646016</v>
      </c>
      <c r="CW16" s="27">
        <v>10.670731707317072</v>
      </c>
      <c r="CX16" s="27">
        <v>8.2215688736336183</v>
      </c>
      <c r="CY16" s="27">
        <v>1.9358407079646016</v>
      </c>
      <c r="CZ16" s="27">
        <v>8.2215688736336183</v>
      </c>
      <c r="DA16" s="27">
        <v>6.7307692307692317</v>
      </c>
      <c r="DB16" s="27">
        <v>1.9358407079646016</v>
      </c>
      <c r="DC16" s="27">
        <v>6.7307692307692317</v>
      </c>
      <c r="DD16" s="27">
        <v>6.7307692307692317</v>
      </c>
      <c r="DE16" s="27">
        <v>1.9358407079646016</v>
      </c>
      <c r="DF16" s="27">
        <v>6.7307692307692317</v>
      </c>
      <c r="DG16" s="27">
        <v>6.7307692307692317</v>
      </c>
      <c r="DH16" s="27">
        <v>1.9358407079646016</v>
      </c>
      <c r="DI16" s="27">
        <v>6.7307692307692317</v>
      </c>
      <c r="DJ16" s="27">
        <v>6.7307692307692317</v>
      </c>
      <c r="DK16" s="27">
        <v>1.9358407079646016</v>
      </c>
      <c r="DL16" s="27">
        <v>6.7307692307692317</v>
      </c>
      <c r="DM16" s="27">
        <v>6.7307692307692317</v>
      </c>
      <c r="DN16" s="27">
        <v>1.9358407079646016</v>
      </c>
      <c r="DO16" s="27">
        <v>6.7307692307692317</v>
      </c>
      <c r="DP16" s="27">
        <v>6.7307692307692317</v>
      </c>
      <c r="DQ16" s="27">
        <v>1.9358407079646016</v>
      </c>
      <c r="DR16" s="27">
        <v>6.7307692307692317</v>
      </c>
      <c r="DS16" s="27">
        <v>6.7307692307692317</v>
      </c>
      <c r="DT16" s="27">
        <v>1.9358407079646016</v>
      </c>
      <c r="DU16" s="27">
        <v>6.7307692307692317</v>
      </c>
      <c r="DV16" s="27">
        <v>6.7307692307692317</v>
      </c>
      <c r="DW16" s="27">
        <v>1.9358407079646016</v>
      </c>
      <c r="DX16" s="27">
        <v>6.7307692307692317</v>
      </c>
      <c r="DY16" s="27">
        <v>10.670731707317072</v>
      </c>
      <c r="DZ16" s="27">
        <v>1.9358407079646016</v>
      </c>
      <c r="EA16" s="27">
        <v>10.670731707317072</v>
      </c>
      <c r="EB16" s="28">
        <v>10.670731707317072</v>
      </c>
      <c r="EC16" s="28">
        <v>1.9358407079646016</v>
      </c>
      <c r="ED16" s="28">
        <v>10.670731707317072</v>
      </c>
      <c r="EE16" s="28">
        <v>10.670731707317072</v>
      </c>
      <c r="EF16" s="28">
        <v>1.9358407079646016</v>
      </c>
      <c r="EG16" s="28">
        <v>10.670731707317072</v>
      </c>
      <c r="EH16" s="28">
        <v>10.670731707317072</v>
      </c>
      <c r="EI16" s="28">
        <v>1.9358407079646016</v>
      </c>
      <c r="EJ16" s="28">
        <v>10.670731707317072</v>
      </c>
      <c r="EK16" s="28">
        <v>10.670731707317072</v>
      </c>
      <c r="EL16" s="28">
        <v>1.9358407079646016</v>
      </c>
      <c r="EM16" s="28">
        <v>10.670731707317072</v>
      </c>
      <c r="EN16" s="28">
        <v>10.670731707317072</v>
      </c>
      <c r="EO16" s="28">
        <v>1.9358407079646016</v>
      </c>
      <c r="EP16" s="28">
        <v>10.670731707317072</v>
      </c>
      <c r="EQ16" s="28">
        <v>10.670731707317072</v>
      </c>
      <c r="ER16" s="28">
        <v>1.9358407079646016</v>
      </c>
      <c r="ES16" s="28">
        <v>10.670731707317072</v>
      </c>
      <c r="ET16" s="28">
        <v>6.6146839575363172</v>
      </c>
      <c r="EU16" s="28">
        <v>1.9358407079646016</v>
      </c>
      <c r="EV16" s="28">
        <v>6.6146839575363172</v>
      </c>
      <c r="EW16" s="28">
        <v>2.9594865799148753</v>
      </c>
      <c r="EX16" s="28">
        <v>1.21558690486235</v>
      </c>
      <c r="EY16" s="28">
        <v>2.9594865799148753</v>
      </c>
      <c r="EZ16" s="28">
        <v>6.7307692307692317</v>
      </c>
      <c r="FA16" s="28">
        <v>1.9358407079646016</v>
      </c>
      <c r="FB16" s="28">
        <v>6.7307692307692317</v>
      </c>
      <c r="FC16" s="28">
        <v>6.7307692307692317</v>
      </c>
      <c r="FD16" s="28">
        <v>1.9358407079646016</v>
      </c>
      <c r="FE16" s="28">
        <v>6.7307692307692317</v>
      </c>
      <c r="FF16" s="28">
        <v>6.7307692307692317</v>
      </c>
      <c r="FG16" s="28">
        <v>1.9358407079646016</v>
      </c>
      <c r="FH16" s="28">
        <v>6.7307692307692317</v>
      </c>
      <c r="FI16" s="28">
        <v>6.7307692307692317</v>
      </c>
      <c r="FJ16" s="28">
        <v>1.9358407079646016</v>
      </c>
      <c r="FK16" s="28">
        <v>6.7307692307692317</v>
      </c>
      <c r="FL16" s="28">
        <v>6.7307692307692317</v>
      </c>
      <c r="FM16" s="28">
        <v>1.9358407079646016</v>
      </c>
      <c r="FN16" s="28">
        <v>6.7307692307692317</v>
      </c>
      <c r="FO16" s="28">
        <v>6.7307692307692317</v>
      </c>
      <c r="FP16" s="28">
        <v>1.9358407079646016</v>
      </c>
      <c r="FQ16" s="28">
        <v>-1.1634351673198751</v>
      </c>
      <c r="FR16" s="29">
        <v>10.670731707317072</v>
      </c>
      <c r="FS16" s="29">
        <v>1.9358407079646016</v>
      </c>
      <c r="FT16" s="29">
        <v>10.670731707317072</v>
      </c>
      <c r="FU16" s="29">
        <v>10.670731707317072</v>
      </c>
      <c r="FV16" s="29">
        <v>1.9358407079646016</v>
      </c>
      <c r="FW16" s="29">
        <v>10.670731707317072</v>
      </c>
      <c r="FX16" s="29">
        <v>10.670731707317072</v>
      </c>
      <c r="FY16" s="29">
        <v>1.9358407079646016</v>
      </c>
      <c r="FZ16" s="29">
        <v>10.670731707317072</v>
      </c>
      <c r="GA16" s="29">
        <v>10.670731707317072</v>
      </c>
      <c r="GB16" s="29">
        <v>1.9358407079646016</v>
      </c>
      <c r="GC16" s="29">
        <v>10.670731707317072</v>
      </c>
      <c r="GD16" s="29">
        <v>10.670731707317072</v>
      </c>
      <c r="GE16" s="29">
        <v>1.9358407079646016</v>
      </c>
      <c r="GF16" s="29">
        <v>10.670731707317072</v>
      </c>
      <c r="GG16" s="29">
        <v>10.670731707317072</v>
      </c>
      <c r="GH16" s="29">
        <v>1.9358407079646016</v>
      </c>
      <c r="GI16" s="29">
        <v>10.670731707317072</v>
      </c>
      <c r="GJ16" s="29">
        <v>10.670731707317072</v>
      </c>
      <c r="GK16" s="29">
        <v>1.9358407079646016</v>
      </c>
      <c r="GL16" s="29">
        <v>10.670731707317072</v>
      </c>
      <c r="GM16" s="29">
        <v>10.670731707317072</v>
      </c>
      <c r="GN16" s="29">
        <v>1.9358407079646016</v>
      </c>
      <c r="GO16" s="29">
        <v>10.670731707317072</v>
      </c>
      <c r="GP16" s="29">
        <v>10.670731707317072</v>
      </c>
      <c r="GQ16" s="29">
        <v>1.9358407079646016</v>
      </c>
      <c r="GR16" s="29">
        <v>10.670731707317072</v>
      </c>
      <c r="GS16" s="29">
        <v>10.670731707317072</v>
      </c>
      <c r="GT16" s="29">
        <v>1.9358407079646016</v>
      </c>
      <c r="GU16" s="29">
        <v>10.670731707317072</v>
      </c>
      <c r="GV16" s="29">
        <v>6.6338883492808636</v>
      </c>
      <c r="GW16" s="29">
        <v>1.9358407079646016</v>
      </c>
      <c r="GX16" s="29">
        <v>6.6338883492808636</v>
      </c>
      <c r="GY16" s="29">
        <v>6.7307692307692317</v>
      </c>
      <c r="GZ16" s="29">
        <v>1.9358407079646016</v>
      </c>
      <c r="HA16" s="29">
        <v>6.7307692307692317</v>
      </c>
      <c r="HB16" s="29">
        <v>6.757235175947029</v>
      </c>
      <c r="HC16" s="29">
        <v>1.9358407079646016</v>
      </c>
      <c r="HD16" s="29">
        <v>6.757235175947029</v>
      </c>
      <c r="HE16" s="29">
        <v>5.5080717745294825</v>
      </c>
      <c r="HF16" s="29">
        <v>1.9358407079646016</v>
      </c>
      <c r="HG16" s="29">
        <v>5.5080717745294825</v>
      </c>
    </row>
    <row r="17" spans="1:215" ht="15" thickBot="1" x14ac:dyDescent="0.4">
      <c r="A17" s="2"/>
      <c r="B17" s="43" t="s">
        <v>604</v>
      </c>
      <c r="C17" s="76" t="s">
        <v>848</v>
      </c>
      <c r="D17" s="44">
        <v>391033</v>
      </c>
      <c r="E17" s="45">
        <v>413945</v>
      </c>
      <c r="F17" s="23">
        <v>104.44392366789474</v>
      </c>
      <c r="G17" s="23">
        <v>35.26194690265487</v>
      </c>
      <c r="H17" s="23">
        <v>74.131067045230708</v>
      </c>
      <c r="I17" s="23">
        <v>104.49534043789474</v>
      </c>
      <c r="J17" s="23">
        <v>33.907245097218237</v>
      </c>
      <c r="K17" s="23">
        <v>74.305269092556841</v>
      </c>
      <c r="L17" s="23">
        <v>104.78373913789474</v>
      </c>
      <c r="M17" s="23">
        <v>32.211721666238766</v>
      </c>
      <c r="N17" s="23">
        <v>73.206973452374342</v>
      </c>
      <c r="O17" s="23">
        <v>105.15779569789474</v>
      </c>
      <c r="P17" s="23">
        <v>30.474420396165502</v>
      </c>
      <c r="Q17" s="23">
        <v>71.718541852400065</v>
      </c>
      <c r="R17" s="23">
        <v>105.60080181789473</v>
      </c>
      <c r="S17" s="23">
        <v>28.616200159267319</v>
      </c>
      <c r="T17" s="23">
        <v>70.226109861081596</v>
      </c>
      <c r="U17" s="23">
        <v>106.06413533789474</v>
      </c>
      <c r="V17" s="23">
        <v>26.868664464260611</v>
      </c>
      <c r="W17" s="23">
        <v>68.705553897655278</v>
      </c>
      <c r="X17" s="23">
        <v>106.55801730789474</v>
      </c>
      <c r="Y17" s="23">
        <v>26.205152948094067</v>
      </c>
      <c r="Z17" s="23">
        <v>67.242310082398745</v>
      </c>
      <c r="AA17" s="23">
        <v>107.11243744789473</v>
      </c>
      <c r="AB17" s="23">
        <v>25.815007504476583</v>
      </c>
      <c r="AC17" s="23">
        <v>65.696670100039057</v>
      </c>
      <c r="AD17" s="23">
        <v>107.72701494789474</v>
      </c>
      <c r="AE17" s="23">
        <v>25.306830118381136</v>
      </c>
      <c r="AF17" s="23">
        <v>64.131868179506682</v>
      </c>
      <c r="AG17" s="23">
        <v>108.52025342789474</v>
      </c>
      <c r="AH17" s="23">
        <v>24.758509346129006</v>
      </c>
      <c r="AI17" s="23">
        <v>62.296323881257024</v>
      </c>
      <c r="AJ17" s="23">
        <v>111.61990292789474</v>
      </c>
      <c r="AK17" s="23">
        <v>22.67033532871254</v>
      </c>
      <c r="AL17" s="23">
        <v>55.241297132544901</v>
      </c>
      <c r="AM17" s="23">
        <v>114.37995109789475</v>
      </c>
      <c r="AN17" s="23">
        <v>22.885579032796663</v>
      </c>
      <c r="AO17" s="23">
        <v>51.331093380112577</v>
      </c>
      <c r="AP17" s="23">
        <v>116.04603667789473</v>
      </c>
      <c r="AQ17" s="23">
        <v>25.27817372856768</v>
      </c>
      <c r="AR17" s="23">
        <v>50.23027761334987</v>
      </c>
      <c r="AS17" s="23">
        <v>117.56770737789473</v>
      </c>
      <c r="AT17" s="23">
        <v>24.845135351796536</v>
      </c>
      <c r="AU17" s="23">
        <v>50.547597539422668</v>
      </c>
      <c r="AV17" s="25">
        <v>104.44261145789474</v>
      </c>
      <c r="AW17" s="25">
        <v>35.26194690265487</v>
      </c>
      <c r="AX17" s="25">
        <v>74.131067045230708</v>
      </c>
      <c r="AY17" s="25">
        <v>104.42789383789474</v>
      </c>
      <c r="AZ17" s="25">
        <v>33.953412998276924</v>
      </c>
      <c r="BA17" s="25">
        <v>74.749833994962728</v>
      </c>
      <c r="BB17" s="25">
        <v>104.57558310789474</v>
      </c>
      <c r="BC17" s="25">
        <v>32.379433033731885</v>
      </c>
      <c r="BD17" s="25">
        <v>74.446425340173107</v>
      </c>
      <c r="BE17" s="25">
        <v>104.71318985789475</v>
      </c>
      <c r="BF17" s="25">
        <v>30.759613293230881</v>
      </c>
      <c r="BG17" s="25">
        <v>73.931202085911778</v>
      </c>
      <c r="BH17" s="25">
        <v>104.87862935789474</v>
      </c>
      <c r="BI17" s="25">
        <v>29.4067976459352</v>
      </c>
      <c r="BJ17" s="25">
        <v>73.52210457975869</v>
      </c>
      <c r="BK17" s="25">
        <v>105.07618286789474</v>
      </c>
      <c r="BL17" s="25">
        <v>27.922923925430105</v>
      </c>
      <c r="BM17" s="25">
        <v>72.974022843999208</v>
      </c>
      <c r="BN17" s="25">
        <v>105.34036103789474</v>
      </c>
      <c r="BO17" s="25">
        <v>27.495564627964505</v>
      </c>
      <c r="BP17" s="25">
        <v>72.180541046912765</v>
      </c>
      <c r="BQ17" s="25">
        <v>105.66064041789474</v>
      </c>
      <c r="BR17" s="25">
        <v>27.289415472249487</v>
      </c>
      <c r="BS17" s="25">
        <v>71.135237225076992</v>
      </c>
      <c r="BT17" s="25">
        <v>106.03334484789474</v>
      </c>
      <c r="BU17" s="25">
        <v>26.960303905189885</v>
      </c>
      <c r="BV17" s="25">
        <v>69.866084577990392</v>
      </c>
      <c r="BW17" s="25">
        <v>106.44780650789474</v>
      </c>
      <c r="BX17" s="25">
        <v>26.649522138579194</v>
      </c>
      <c r="BY17" s="25">
        <v>68.420955137813593</v>
      </c>
      <c r="BZ17" s="25">
        <v>108.17826770789475</v>
      </c>
      <c r="CA17" s="25">
        <v>25.932567268855081</v>
      </c>
      <c r="CB17" s="25">
        <v>64.693463014836794</v>
      </c>
      <c r="CC17" s="25">
        <v>109.65274051789474</v>
      </c>
      <c r="CD17" s="25">
        <v>26.290456622619409</v>
      </c>
      <c r="CE17" s="25">
        <v>61.735450457518994</v>
      </c>
      <c r="CF17" s="25">
        <v>110.70830722789474</v>
      </c>
      <c r="CG17" s="25">
        <v>28.445644009730941</v>
      </c>
      <c r="CH17" s="25">
        <v>59.983885828361849</v>
      </c>
      <c r="CI17" s="25">
        <v>111.60988454789474</v>
      </c>
      <c r="CJ17" s="25">
        <v>29.012722211118081</v>
      </c>
      <c r="CK17" s="25">
        <v>58.945981016323856</v>
      </c>
      <c r="CL17" s="27">
        <v>104.44392366789474</v>
      </c>
      <c r="CM17" s="27">
        <v>35.26194690265487</v>
      </c>
      <c r="CN17" s="27">
        <v>74.131067045230708</v>
      </c>
      <c r="CO17" s="27">
        <v>104.49449287789474</v>
      </c>
      <c r="CP17" s="27">
        <v>33.902940751585952</v>
      </c>
      <c r="CQ17" s="27">
        <v>74.305912354450641</v>
      </c>
      <c r="CR17" s="27">
        <v>104.78204408789475</v>
      </c>
      <c r="CS17" s="27">
        <v>32.21004874886178</v>
      </c>
      <c r="CT17" s="27">
        <v>73.20825971391352</v>
      </c>
      <c r="CU17" s="27">
        <v>105.15527548789474</v>
      </c>
      <c r="CV17" s="27">
        <v>30.474386118237796</v>
      </c>
      <c r="CW17" s="27">
        <v>71.720453771139958</v>
      </c>
      <c r="CX17" s="27">
        <v>105.59747844789474</v>
      </c>
      <c r="CY17" s="27">
        <v>28.592783995129878</v>
      </c>
      <c r="CZ17" s="27">
        <v>70.228513435413277</v>
      </c>
      <c r="DA17" s="27">
        <v>106.06512898789474</v>
      </c>
      <c r="DB17" s="27">
        <v>26.869479020924128</v>
      </c>
      <c r="DC17" s="27">
        <v>68.704835133169752</v>
      </c>
      <c r="DD17" s="27">
        <v>106.56855847789474</v>
      </c>
      <c r="DE17" s="27">
        <v>26.208856122562622</v>
      </c>
      <c r="DF17" s="27">
        <v>67.234683252518181</v>
      </c>
      <c r="DG17" s="27">
        <v>107.12480118789475</v>
      </c>
      <c r="DH17" s="27">
        <v>25.817734005642809</v>
      </c>
      <c r="DI17" s="27">
        <v>65.687725461373304</v>
      </c>
      <c r="DJ17" s="27">
        <v>107.74102554789474</v>
      </c>
      <c r="DK17" s="27">
        <v>25.307220735985428</v>
      </c>
      <c r="DL17" s="27">
        <v>64.12173299965491</v>
      </c>
      <c r="DM17" s="27">
        <v>108.49013964789474</v>
      </c>
      <c r="DN17" s="27">
        <v>24.778361922003942</v>
      </c>
      <c r="DO17" s="27">
        <v>62.448119103946965</v>
      </c>
      <c r="DP17" s="27">
        <v>111.25667420789475</v>
      </c>
      <c r="DQ17" s="27">
        <v>22.771319657355473</v>
      </c>
      <c r="DR17" s="27">
        <v>55.979486148090103</v>
      </c>
      <c r="DS17" s="27">
        <v>113.39531091789473</v>
      </c>
      <c r="DT17" s="27">
        <v>23.071187584606097</v>
      </c>
      <c r="DU17" s="27">
        <v>52.501973418220928</v>
      </c>
      <c r="DV17" s="27">
        <v>114.93003191789474</v>
      </c>
      <c r="DW17" s="27">
        <v>25.484673016097023</v>
      </c>
      <c r="DX17" s="27">
        <v>51.475246005060427</v>
      </c>
      <c r="DY17" s="27">
        <v>115.97615941789473</v>
      </c>
      <c r="DZ17" s="27">
        <v>25.068881412013571</v>
      </c>
      <c r="EA17" s="27">
        <v>51.949504500715335</v>
      </c>
      <c r="EB17" s="28">
        <v>104.44743092789474</v>
      </c>
      <c r="EC17" s="28">
        <v>35.26194690265487</v>
      </c>
      <c r="ED17" s="28">
        <v>74.131067045230708</v>
      </c>
      <c r="EE17" s="28">
        <v>104.49848895789474</v>
      </c>
      <c r="EF17" s="28">
        <v>33.296501523800067</v>
      </c>
      <c r="EG17" s="28">
        <v>74.443770644795904</v>
      </c>
      <c r="EH17" s="28">
        <v>104.85405434789475</v>
      </c>
      <c r="EI17" s="28">
        <v>31.759717807192711</v>
      </c>
      <c r="EJ17" s="28">
        <v>73.511454458440568</v>
      </c>
      <c r="EK17" s="28">
        <v>105.36026495789474</v>
      </c>
      <c r="EL17" s="28">
        <v>29.768476552863412</v>
      </c>
      <c r="EM17" s="28">
        <v>72.203702136859931</v>
      </c>
      <c r="EN17" s="28">
        <v>105.99151674789474</v>
      </c>
      <c r="EO17" s="28">
        <v>27.728784560226771</v>
      </c>
      <c r="EP17" s="28">
        <v>70.953456687484532</v>
      </c>
      <c r="EQ17" s="28">
        <v>106.76573615789474</v>
      </c>
      <c r="ER17" s="28">
        <v>25.70201523771043</v>
      </c>
      <c r="ES17" s="28">
        <v>69.6707633337098</v>
      </c>
      <c r="ET17" s="28">
        <v>107.72050758789474</v>
      </c>
      <c r="EU17" s="28">
        <v>24.533088619732023</v>
      </c>
      <c r="EV17" s="28">
        <v>68.436814454531486</v>
      </c>
      <c r="EW17" s="28">
        <v>108.64342573789474</v>
      </c>
      <c r="EX17" s="28">
        <v>23.646766576163429</v>
      </c>
      <c r="EY17" s="28">
        <v>67.144690184526098</v>
      </c>
      <c r="EZ17" s="28">
        <v>109.60046777789474</v>
      </c>
      <c r="FA17" s="28">
        <v>22.712179287160083</v>
      </c>
      <c r="FB17" s="28">
        <v>65.913419613972309</v>
      </c>
      <c r="FC17" s="28">
        <v>110.72223994789474</v>
      </c>
      <c r="FD17" s="28">
        <v>21.757101218836848</v>
      </c>
      <c r="FE17" s="28">
        <v>64.571821442886375</v>
      </c>
      <c r="FF17" s="28">
        <v>93.623613239781193</v>
      </c>
      <c r="FG17" s="28">
        <v>16.984814791287739</v>
      </c>
      <c r="FH17" s="28">
        <v>55.575965142675869</v>
      </c>
      <c r="FI17" s="28">
        <v>69.42645106731625</v>
      </c>
      <c r="FJ17" s="28">
        <v>12.595064131681267</v>
      </c>
      <c r="FK17" s="28">
        <v>38.090866802657899</v>
      </c>
      <c r="FL17" s="28">
        <v>56.751263426300866</v>
      </c>
      <c r="FM17" s="28">
        <v>10.295583187957238</v>
      </c>
      <c r="FN17" s="28">
        <v>25.053487580228165</v>
      </c>
      <c r="FO17" s="28">
        <v>39.562403219016296</v>
      </c>
      <c r="FP17" s="28">
        <v>7.1772501415029568</v>
      </c>
      <c r="FQ17" s="28">
        <v>16.903563336547251</v>
      </c>
      <c r="FR17" s="29">
        <v>104.44743092789474</v>
      </c>
      <c r="FS17" s="29">
        <v>35.261946902654842</v>
      </c>
      <c r="FT17" s="29">
        <v>74.131067045230708</v>
      </c>
      <c r="FU17" s="29">
        <v>104.45718444789475</v>
      </c>
      <c r="FV17" s="29">
        <v>35.17656995104732</v>
      </c>
      <c r="FW17" s="29">
        <v>74.612919061018431</v>
      </c>
      <c r="FX17" s="29">
        <v>104.93432918789475</v>
      </c>
      <c r="FY17" s="29">
        <v>31.693483622556773</v>
      </c>
      <c r="FZ17" s="29">
        <v>73.277303158663159</v>
      </c>
      <c r="GA17" s="29">
        <v>105.50993698789475</v>
      </c>
      <c r="GB17" s="29">
        <v>28.331993381880846</v>
      </c>
      <c r="GC17" s="29">
        <v>71.950235263938367</v>
      </c>
      <c r="GD17" s="29">
        <v>106.22308422789474</v>
      </c>
      <c r="GE17" s="29">
        <v>24.632554617244754</v>
      </c>
      <c r="GF17" s="29">
        <v>70.766047414449531</v>
      </c>
      <c r="GG17" s="29">
        <v>107.05636546789474</v>
      </c>
      <c r="GH17" s="29">
        <v>20.600590269750747</v>
      </c>
      <c r="GI17" s="29">
        <v>69.657968573234314</v>
      </c>
      <c r="GJ17" s="29">
        <v>92.076469908610164</v>
      </c>
      <c r="GK17" s="29">
        <v>16.704138346252286</v>
      </c>
      <c r="GL17" s="29">
        <v>68.584920286730124</v>
      </c>
      <c r="GM17" s="29">
        <v>89.798002295913392</v>
      </c>
      <c r="GN17" s="29">
        <v>16.290788027134731</v>
      </c>
      <c r="GO17" s="29">
        <v>67.498964118471321</v>
      </c>
      <c r="GP17" s="29">
        <v>87.09363242574176</v>
      </c>
      <c r="GQ17" s="29">
        <v>15.800172254227489</v>
      </c>
      <c r="GR17" s="29">
        <v>65.917767990260728</v>
      </c>
      <c r="GS17" s="29">
        <v>81.721521289985503</v>
      </c>
      <c r="GT17" s="29">
        <v>14.825585720749583</v>
      </c>
      <c r="GU17" s="29">
        <v>61.679940272805396</v>
      </c>
      <c r="GV17" s="29">
        <v>57.363415035858097</v>
      </c>
      <c r="GW17" s="29">
        <v>10.406637241018505</v>
      </c>
      <c r="GX17" s="29">
        <v>41.647836732769036</v>
      </c>
      <c r="GY17" s="29">
        <v>34.951929657237159</v>
      </c>
      <c r="GZ17" s="29">
        <v>6.3408367962244405</v>
      </c>
      <c r="HA17" s="29">
        <v>26.028171023057382</v>
      </c>
      <c r="HB17" s="29">
        <v>24.221769401737962</v>
      </c>
      <c r="HC17" s="29">
        <v>4.3942148029701613</v>
      </c>
      <c r="HD17" s="29">
        <v>17.726976660610717</v>
      </c>
      <c r="HE17" s="29">
        <v>23.169054885535271</v>
      </c>
      <c r="HF17" s="29">
        <v>4.2032356208271953</v>
      </c>
      <c r="HG17" s="29">
        <v>21.052183432643517</v>
      </c>
    </row>
    <row r="18" spans="1:215" ht="15" thickBot="1" x14ac:dyDescent="0.4">
      <c r="A18" s="2"/>
      <c r="B18" s="43" t="s">
        <v>494</v>
      </c>
      <c r="C18" s="76" t="s">
        <v>852</v>
      </c>
      <c r="D18" s="44">
        <v>332328</v>
      </c>
      <c r="E18" s="45">
        <v>439711</v>
      </c>
      <c r="F18" s="23">
        <v>78.91178240736842</v>
      </c>
      <c r="G18" s="23">
        <v>21.742920353982292</v>
      </c>
      <c r="H18" s="23">
        <v>67.870127943003169</v>
      </c>
      <c r="I18" s="23">
        <v>78.777687787368421</v>
      </c>
      <c r="J18" s="23">
        <v>21.364128179814141</v>
      </c>
      <c r="K18" s="23">
        <v>66.896584195132519</v>
      </c>
      <c r="L18" s="23">
        <v>79.070156877368419</v>
      </c>
      <c r="M18" s="23">
        <v>20.785019193190713</v>
      </c>
      <c r="N18" s="23">
        <v>65.409411300431202</v>
      </c>
      <c r="O18" s="23">
        <v>79.558876787368433</v>
      </c>
      <c r="P18" s="23">
        <v>19.700692952589428</v>
      </c>
      <c r="Q18" s="23">
        <v>63.49382017625922</v>
      </c>
      <c r="R18" s="23">
        <v>80.131575637368428</v>
      </c>
      <c r="S18" s="23">
        <v>18.623336653615105</v>
      </c>
      <c r="T18" s="23">
        <v>61.288057593239415</v>
      </c>
      <c r="U18" s="23">
        <v>80.75581823736843</v>
      </c>
      <c r="V18" s="23">
        <v>17.472071369664672</v>
      </c>
      <c r="W18" s="23">
        <v>59.086260878830359</v>
      </c>
      <c r="X18" s="23">
        <v>81.435058127368421</v>
      </c>
      <c r="Y18" s="23">
        <v>16.403427497724216</v>
      </c>
      <c r="Z18" s="23">
        <v>56.869222927492842</v>
      </c>
      <c r="AA18" s="23">
        <v>82.210915237368425</v>
      </c>
      <c r="AB18" s="23">
        <v>15.552749572606499</v>
      </c>
      <c r="AC18" s="23">
        <v>54.522572769676628</v>
      </c>
      <c r="AD18" s="23">
        <v>80.552833782825999</v>
      </c>
      <c r="AE18" s="23">
        <v>14.613567190689672</v>
      </c>
      <c r="AF18" s="23">
        <v>52.114811871386081</v>
      </c>
      <c r="AG18" s="23">
        <v>75.068519812705262</v>
      </c>
      <c r="AH18" s="23">
        <v>13.618625275756266</v>
      </c>
      <c r="AI18" s="23">
        <v>49.209830108882585</v>
      </c>
      <c r="AJ18" s="23">
        <v>49.706682167387463</v>
      </c>
      <c r="AK18" s="23">
        <v>9.0175839330216192</v>
      </c>
      <c r="AL18" s="23">
        <v>34.974044935293151</v>
      </c>
      <c r="AM18" s="23">
        <v>40.964873993477624</v>
      </c>
      <c r="AN18" s="23">
        <v>7.4316806802326667</v>
      </c>
      <c r="AO18" s="23">
        <v>28.331605162935531</v>
      </c>
      <c r="AP18" s="23">
        <v>53.929518335988185</v>
      </c>
      <c r="AQ18" s="23">
        <v>9.7836736804226359</v>
      </c>
      <c r="AR18" s="23">
        <v>27.575372358509398</v>
      </c>
      <c r="AS18" s="23">
        <v>57.417625707412931</v>
      </c>
      <c r="AT18" s="23">
        <v>10.416471920371373</v>
      </c>
      <c r="AU18" s="23">
        <v>28.893888754816999</v>
      </c>
      <c r="AV18" s="25">
        <v>78.909274357368417</v>
      </c>
      <c r="AW18" s="25">
        <v>21.742920353982292</v>
      </c>
      <c r="AX18" s="25">
        <v>67.870127943003169</v>
      </c>
      <c r="AY18" s="25">
        <v>78.721621207368429</v>
      </c>
      <c r="AZ18" s="25">
        <v>21.497615854363239</v>
      </c>
      <c r="BA18" s="25">
        <v>67.636763763566847</v>
      </c>
      <c r="BB18" s="25">
        <v>78.828365517368425</v>
      </c>
      <c r="BC18" s="25">
        <v>17.025803507214565</v>
      </c>
      <c r="BD18" s="25">
        <v>66.816299105839406</v>
      </c>
      <c r="BE18" s="25">
        <v>68.628293059701349</v>
      </c>
      <c r="BF18" s="25">
        <v>12.450265555078563</v>
      </c>
      <c r="BG18" s="25">
        <v>66.00311803167223</v>
      </c>
      <c r="BH18" s="25">
        <v>43.54930830612377</v>
      </c>
      <c r="BI18" s="25">
        <v>7.9005382325268787</v>
      </c>
      <c r="BJ18" s="25">
        <v>43.54930830612377</v>
      </c>
      <c r="BK18" s="25">
        <v>17.360763570293649</v>
      </c>
      <c r="BL18" s="25">
        <v>3.1495190547877856</v>
      </c>
      <c r="BM18" s="25">
        <v>17.360763570293649</v>
      </c>
      <c r="BN18" s="25">
        <v>10.670731707317072</v>
      </c>
      <c r="BO18" s="25">
        <v>1.9358407079646016</v>
      </c>
      <c r="BP18" s="25">
        <v>10.670731707317072</v>
      </c>
      <c r="BQ18" s="25">
        <v>10.670731707317072</v>
      </c>
      <c r="BR18" s="25">
        <v>1.9358407079646016</v>
      </c>
      <c r="BS18" s="25">
        <v>10.670731707317072</v>
      </c>
      <c r="BT18" s="25">
        <v>10.670731707317072</v>
      </c>
      <c r="BU18" s="25">
        <v>1.9358407079646016</v>
      </c>
      <c r="BV18" s="25">
        <v>10.670731707317072</v>
      </c>
      <c r="BW18" s="25">
        <v>10.670731707317072</v>
      </c>
      <c r="BX18" s="25">
        <v>1.9358407079646016</v>
      </c>
      <c r="BY18" s="25">
        <v>10.670731707317072</v>
      </c>
      <c r="BZ18" s="25">
        <v>10.670731707317072</v>
      </c>
      <c r="CA18" s="25">
        <v>1.9358407079646016</v>
      </c>
      <c r="CB18" s="25">
        <v>10.670731707317072</v>
      </c>
      <c r="CC18" s="25">
        <v>10.670731707317072</v>
      </c>
      <c r="CD18" s="25">
        <v>1.9358407079646016</v>
      </c>
      <c r="CE18" s="25">
        <v>10.670731707317072</v>
      </c>
      <c r="CF18" s="25">
        <v>39.208072849719109</v>
      </c>
      <c r="CG18" s="25">
        <v>7.1129689683118738</v>
      </c>
      <c r="CH18" s="25">
        <v>39.208072849719109</v>
      </c>
      <c r="CI18" s="25">
        <v>85.226291277368432</v>
      </c>
      <c r="CJ18" s="25">
        <v>18.31861239492407</v>
      </c>
      <c r="CK18" s="25">
        <v>44.219057180318984</v>
      </c>
      <c r="CL18" s="27">
        <v>78.91178240736842</v>
      </c>
      <c r="CM18" s="27">
        <v>21.742920353982292</v>
      </c>
      <c r="CN18" s="27">
        <v>67.870127943003169</v>
      </c>
      <c r="CO18" s="27">
        <v>78.776883787368433</v>
      </c>
      <c r="CP18" s="27">
        <v>21.363811139867451</v>
      </c>
      <c r="CQ18" s="27">
        <v>66.89695873970922</v>
      </c>
      <c r="CR18" s="27">
        <v>79.070044417368422</v>
      </c>
      <c r="CS18" s="27">
        <v>20.784148268770412</v>
      </c>
      <c r="CT18" s="27">
        <v>65.409789352164708</v>
      </c>
      <c r="CU18" s="27">
        <v>79.55809621736843</v>
      </c>
      <c r="CV18" s="27">
        <v>19.690575278362189</v>
      </c>
      <c r="CW18" s="27">
        <v>63.494571522703311</v>
      </c>
      <c r="CX18" s="27">
        <v>80.130072397368423</v>
      </c>
      <c r="CY18" s="27">
        <v>18.620104606148974</v>
      </c>
      <c r="CZ18" s="27">
        <v>61.289194297832367</v>
      </c>
      <c r="DA18" s="27">
        <v>80.757607967368429</v>
      </c>
      <c r="DB18" s="27">
        <v>17.474374552332502</v>
      </c>
      <c r="DC18" s="27">
        <v>59.085507696787843</v>
      </c>
      <c r="DD18" s="27">
        <v>81.444300387368429</v>
      </c>
      <c r="DE18" s="27">
        <v>16.427282252900653</v>
      </c>
      <c r="DF18" s="27">
        <v>56.864234216519591</v>
      </c>
      <c r="DG18" s="27">
        <v>82.221296247368429</v>
      </c>
      <c r="DH18" s="27">
        <v>15.577034126947076</v>
      </c>
      <c r="DI18" s="27">
        <v>54.516863002209874</v>
      </c>
      <c r="DJ18" s="27">
        <v>80.689509077674103</v>
      </c>
      <c r="DK18" s="27">
        <v>14.638362266303709</v>
      </c>
      <c r="DL18" s="27">
        <v>52.109601171655115</v>
      </c>
      <c r="DM18" s="27">
        <v>75.471048082395839</v>
      </c>
      <c r="DN18" s="27">
        <v>13.691650315832876</v>
      </c>
      <c r="DO18" s="27">
        <v>49.475352004310523</v>
      </c>
      <c r="DP18" s="27">
        <v>50.803213386979309</v>
      </c>
      <c r="DQ18" s="27">
        <v>9.2165121631245643</v>
      </c>
      <c r="DR18" s="27">
        <v>36.170271339392343</v>
      </c>
      <c r="DS18" s="27">
        <v>44.549543484744547</v>
      </c>
      <c r="DT18" s="27">
        <v>8.0819968268784361</v>
      </c>
      <c r="DU18" s="27">
        <v>30.151947093400111</v>
      </c>
      <c r="DV18" s="27">
        <v>61.604003937756843</v>
      </c>
      <c r="DW18" s="27">
        <v>11.175947617026685</v>
      </c>
      <c r="DX18" s="27">
        <v>29.706443702559298</v>
      </c>
      <c r="DY18" s="27">
        <v>59.363539865173131</v>
      </c>
      <c r="DZ18" s="27">
        <v>10.769491745451763</v>
      </c>
      <c r="EA18" s="27">
        <v>31.092844004798266</v>
      </c>
      <c r="EB18" s="28">
        <v>78.918485887368433</v>
      </c>
      <c r="EC18" s="28">
        <v>21.742920353982292</v>
      </c>
      <c r="ED18" s="28">
        <v>67.870127943003169</v>
      </c>
      <c r="EE18" s="28">
        <v>78.751798547368423</v>
      </c>
      <c r="EF18" s="28">
        <v>21.360392654556321</v>
      </c>
      <c r="EG18" s="28">
        <v>66.92698340022541</v>
      </c>
      <c r="EH18" s="28">
        <v>79.100738077368419</v>
      </c>
      <c r="EI18" s="28">
        <v>20.561100637945827</v>
      </c>
      <c r="EJ18" s="28">
        <v>65.570888175555424</v>
      </c>
      <c r="EK18" s="28">
        <v>79.727310517368423</v>
      </c>
      <c r="EL18" s="28">
        <v>18.019558619447743</v>
      </c>
      <c r="EM18" s="28">
        <v>63.806099226818674</v>
      </c>
      <c r="EN18" s="28">
        <v>80.54615685736843</v>
      </c>
      <c r="EO18" s="28">
        <v>15.738176893614098</v>
      </c>
      <c r="EP18" s="28">
        <v>61.86750417516744</v>
      </c>
      <c r="EQ18" s="28">
        <v>73.445028247297586</v>
      </c>
      <c r="ER18" s="28">
        <v>13.324098044863721</v>
      </c>
      <c r="ES18" s="28">
        <v>59.911733405227608</v>
      </c>
      <c r="ET18" s="28">
        <v>60.484361446726332</v>
      </c>
      <c r="EU18" s="28">
        <v>10.972826634140619</v>
      </c>
      <c r="EV18" s="28">
        <v>57.881568355860466</v>
      </c>
      <c r="EW18" s="28">
        <v>49.334996344293778</v>
      </c>
      <c r="EX18" s="28">
        <v>8.9501542040532964</v>
      </c>
      <c r="EY18" s="28">
        <v>49.334996344293778</v>
      </c>
      <c r="EZ18" s="28">
        <v>36.406607905477252</v>
      </c>
      <c r="FA18" s="28">
        <v>6.6047386023210946</v>
      </c>
      <c r="FB18" s="28">
        <v>36.406607905477252</v>
      </c>
      <c r="FC18" s="28">
        <v>25.134794504469173</v>
      </c>
      <c r="FD18" s="28">
        <v>4.5598521003683015</v>
      </c>
      <c r="FE18" s="28">
        <v>25.134794504469173</v>
      </c>
      <c r="FF18" s="28">
        <v>10.670731707317072</v>
      </c>
      <c r="FG18" s="28">
        <v>1.9358407079646016</v>
      </c>
      <c r="FH18" s="28">
        <v>10.670731707317072</v>
      </c>
      <c r="FI18" s="28">
        <v>10.670731707317072</v>
      </c>
      <c r="FJ18" s="28">
        <v>1.9358407079646016</v>
      </c>
      <c r="FK18" s="28">
        <v>4.4356233537254184</v>
      </c>
      <c r="FL18" s="28">
        <v>10.670731707317072</v>
      </c>
      <c r="FM18" s="28">
        <v>1.9358407079646016</v>
      </c>
      <c r="FN18" s="28">
        <v>-15.893494594219931</v>
      </c>
      <c r="FO18" s="28">
        <v>10.670731707317072</v>
      </c>
      <c r="FP18" s="28">
        <v>1.9358407079646016</v>
      </c>
      <c r="FQ18" s="28">
        <v>-29.383348847833417</v>
      </c>
      <c r="FR18" s="29">
        <v>78.918485887368433</v>
      </c>
      <c r="FS18" s="29">
        <v>21.742920353982292</v>
      </c>
      <c r="FT18" s="29">
        <v>67.870127943003169</v>
      </c>
      <c r="FU18" s="29">
        <v>78.683940047368424</v>
      </c>
      <c r="FV18" s="29">
        <v>21.427672951275305</v>
      </c>
      <c r="FW18" s="29">
        <v>67.177972301846012</v>
      </c>
      <c r="FX18" s="29">
        <v>79.248805687368417</v>
      </c>
      <c r="FY18" s="29">
        <v>18.771768364843773</v>
      </c>
      <c r="FZ18" s="29">
        <v>65.108481770564808</v>
      </c>
      <c r="GA18" s="29">
        <v>79.94189642736842</v>
      </c>
      <c r="GB18" s="29">
        <v>15.815592827215808</v>
      </c>
      <c r="GC18" s="29">
        <v>63.266991073034433</v>
      </c>
      <c r="GD18" s="29">
        <v>71.270323473647338</v>
      </c>
      <c r="GE18" s="29">
        <v>12.929571957608587</v>
      </c>
      <c r="GF18" s="29">
        <v>61.365667284778212</v>
      </c>
      <c r="GG18" s="29">
        <v>53.492013886176295</v>
      </c>
      <c r="GH18" s="29">
        <v>9.7043034041293286</v>
      </c>
      <c r="GI18" s="29">
        <v>53.492013886176295</v>
      </c>
      <c r="GJ18" s="29">
        <v>36.374509711529313</v>
      </c>
      <c r="GK18" s="29">
        <v>6.5989154786402731</v>
      </c>
      <c r="GL18" s="29">
        <v>36.374509711529313</v>
      </c>
      <c r="GM18" s="29">
        <v>32.486904349614058</v>
      </c>
      <c r="GN18" s="29">
        <v>5.8936419395317543</v>
      </c>
      <c r="GO18" s="29">
        <v>32.486904349614058</v>
      </c>
      <c r="GP18" s="29">
        <v>27.928221988146998</v>
      </c>
      <c r="GQ18" s="29">
        <v>5.0666243429824203</v>
      </c>
      <c r="GR18" s="29">
        <v>27.928221988146998</v>
      </c>
      <c r="GS18" s="29">
        <v>18.414735425200213</v>
      </c>
      <c r="GT18" s="29">
        <v>3.3407263382000387</v>
      </c>
      <c r="GU18" s="29">
        <v>18.414735425200213</v>
      </c>
      <c r="GV18" s="29">
        <v>10.670731707317072</v>
      </c>
      <c r="GW18" s="29">
        <v>1.9358407079646016</v>
      </c>
      <c r="GX18" s="29">
        <v>10.420101142798984</v>
      </c>
      <c r="GY18" s="29">
        <v>10.670731707317072</v>
      </c>
      <c r="GZ18" s="29">
        <v>1.9358407079646016</v>
      </c>
      <c r="HA18" s="29">
        <v>-13.255184989159545</v>
      </c>
      <c r="HB18" s="29">
        <v>10.670731707317072</v>
      </c>
      <c r="HC18" s="29">
        <v>1.9358407079646016</v>
      </c>
      <c r="HD18" s="29">
        <v>-26.441033983754153</v>
      </c>
      <c r="HE18" s="29">
        <v>10.670731707317072</v>
      </c>
      <c r="HF18" s="29">
        <v>1.9358407079646016</v>
      </c>
      <c r="HG18" s="29">
        <v>-21.496573499888882</v>
      </c>
    </row>
    <row r="19" spans="1:215" ht="15" thickBot="1" x14ac:dyDescent="0.4">
      <c r="A19" s="2"/>
      <c r="B19" s="43" t="s">
        <v>496</v>
      </c>
      <c r="C19" s="76" t="s">
        <v>855</v>
      </c>
      <c r="D19" s="44">
        <v>370584</v>
      </c>
      <c r="E19" s="45">
        <v>429294</v>
      </c>
      <c r="F19" s="23">
        <v>56.200750421578945</v>
      </c>
      <c r="G19" s="23">
        <v>56.200750421578945</v>
      </c>
      <c r="H19" s="23">
        <v>56.200750421578945</v>
      </c>
      <c r="I19" s="23">
        <v>56.186559861578942</v>
      </c>
      <c r="J19" s="23">
        <v>56.186559861578942</v>
      </c>
      <c r="K19" s="23">
        <v>56.186559861578942</v>
      </c>
      <c r="L19" s="23">
        <v>56.412536761578949</v>
      </c>
      <c r="M19" s="23">
        <v>56.412536761578949</v>
      </c>
      <c r="N19" s="23">
        <v>56.412536761578949</v>
      </c>
      <c r="O19" s="23">
        <v>56.720548241578946</v>
      </c>
      <c r="P19" s="23">
        <v>54.591676647035477</v>
      </c>
      <c r="Q19" s="23">
        <v>56.720548241578946</v>
      </c>
      <c r="R19" s="23">
        <v>57.081840881578941</v>
      </c>
      <c r="S19" s="23">
        <v>52.297090948146646</v>
      </c>
      <c r="T19" s="23">
        <v>55.206896618834534</v>
      </c>
      <c r="U19" s="23">
        <v>57.475813921578947</v>
      </c>
      <c r="V19" s="23">
        <v>49.59519346535722</v>
      </c>
      <c r="W19" s="23">
        <v>54.26249244737383</v>
      </c>
      <c r="X19" s="23">
        <v>57.908475661578947</v>
      </c>
      <c r="Y19" s="23">
        <v>47.668924133933643</v>
      </c>
      <c r="Z19" s="23">
        <v>53.22259904653518</v>
      </c>
      <c r="AA19" s="23">
        <v>58.403065131578941</v>
      </c>
      <c r="AB19" s="23">
        <v>47.004738533547012</v>
      </c>
      <c r="AC19" s="23">
        <v>52.215340251592508</v>
      </c>
      <c r="AD19" s="23">
        <v>58.973807321578946</v>
      </c>
      <c r="AE19" s="23">
        <v>46.259956088255763</v>
      </c>
      <c r="AF19" s="23">
        <v>51.148638890523074</v>
      </c>
      <c r="AG19" s="23">
        <v>59.63866637157895</v>
      </c>
      <c r="AH19" s="23">
        <v>45.426253353563595</v>
      </c>
      <c r="AI19" s="23">
        <v>49.529091191476383</v>
      </c>
      <c r="AJ19" s="23">
        <v>62.655997751578944</v>
      </c>
      <c r="AK19" s="23">
        <v>41.998542034287667</v>
      </c>
      <c r="AL19" s="23">
        <v>43.674294568881507</v>
      </c>
      <c r="AM19" s="23">
        <v>64.762211921578938</v>
      </c>
      <c r="AN19" s="23">
        <v>40.217293324050466</v>
      </c>
      <c r="AO19" s="23">
        <v>40.808466694685961</v>
      </c>
      <c r="AP19" s="23">
        <v>66.127971381578945</v>
      </c>
      <c r="AQ19" s="23">
        <v>44.561278474464039</v>
      </c>
      <c r="AR19" s="23">
        <v>40.369283454877532</v>
      </c>
      <c r="AS19" s="23">
        <v>67.170921611578947</v>
      </c>
      <c r="AT19" s="23">
        <v>43.995173690627958</v>
      </c>
      <c r="AU19" s="23">
        <v>41.194349153604136</v>
      </c>
      <c r="AV19" s="25">
        <v>56.199113891578946</v>
      </c>
      <c r="AW19" s="25">
        <v>56.199113891578946</v>
      </c>
      <c r="AX19" s="25">
        <v>56.199113891578946</v>
      </c>
      <c r="AY19" s="25">
        <v>56.184160591578944</v>
      </c>
      <c r="AZ19" s="25">
        <v>56.184160591578944</v>
      </c>
      <c r="BA19" s="25">
        <v>56.184160591578944</v>
      </c>
      <c r="BB19" s="25">
        <v>56.281551711578942</v>
      </c>
      <c r="BC19" s="25">
        <v>52.142049938918483</v>
      </c>
      <c r="BD19" s="25">
        <v>56.281551711578942</v>
      </c>
      <c r="BE19" s="25">
        <v>56.433088331578944</v>
      </c>
      <c r="BF19" s="25">
        <v>44.629260569233182</v>
      </c>
      <c r="BG19" s="25">
        <v>56.433088331578944</v>
      </c>
      <c r="BH19" s="25">
        <v>56.593632191578948</v>
      </c>
      <c r="BI19" s="25">
        <v>37.463178392610445</v>
      </c>
      <c r="BJ19" s="25">
        <v>56.593632191578948</v>
      </c>
      <c r="BK19" s="25">
        <v>56.797494801578949</v>
      </c>
      <c r="BL19" s="25">
        <v>30.177241941485303</v>
      </c>
      <c r="BM19" s="25">
        <v>56.797494801578949</v>
      </c>
      <c r="BN19" s="25">
        <v>57.077314341578948</v>
      </c>
      <c r="BO19" s="25">
        <v>23.429804791679185</v>
      </c>
      <c r="BP19" s="25">
        <v>57.077314341578948</v>
      </c>
      <c r="BQ19" s="25">
        <v>57.425322981578944</v>
      </c>
      <c r="BR19" s="25">
        <v>23.104323602692329</v>
      </c>
      <c r="BS19" s="25">
        <v>57.425322981578944</v>
      </c>
      <c r="BT19" s="25">
        <v>57.839809151578947</v>
      </c>
      <c r="BU19" s="25">
        <v>22.686057611662871</v>
      </c>
      <c r="BV19" s="25">
        <v>57.839809151578947</v>
      </c>
      <c r="BW19" s="25">
        <v>58.337462941578949</v>
      </c>
      <c r="BX19" s="25">
        <v>22.222923259339193</v>
      </c>
      <c r="BY19" s="25">
        <v>58.337462941578949</v>
      </c>
      <c r="BZ19" s="25">
        <v>59.903735451578946</v>
      </c>
      <c r="CA19" s="25">
        <v>21.15799062925608</v>
      </c>
      <c r="CB19" s="25">
        <v>55.471877732029782</v>
      </c>
      <c r="CC19" s="25">
        <v>61.341060581578944</v>
      </c>
      <c r="CD19" s="25">
        <v>21.50501368547463</v>
      </c>
      <c r="CE19" s="25">
        <v>53.458232812691108</v>
      </c>
      <c r="CF19" s="25">
        <v>62.326217601578946</v>
      </c>
      <c r="CG19" s="25">
        <v>34.811791475754411</v>
      </c>
      <c r="CH19" s="25">
        <v>52.560332623644996</v>
      </c>
      <c r="CI19" s="25">
        <v>63.00038124157895</v>
      </c>
      <c r="CJ19" s="25">
        <v>49.245316315724878</v>
      </c>
      <c r="CK19" s="25">
        <v>52.24855031657367</v>
      </c>
      <c r="CL19" s="27">
        <v>56.200750421578945</v>
      </c>
      <c r="CM19" s="27">
        <v>56.200750421578945</v>
      </c>
      <c r="CN19" s="27">
        <v>56.200750421578945</v>
      </c>
      <c r="CO19" s="27">
        <v>56.184582681578945</v>
      </c>
      <c r="CP19" s="27">
        <v>56.184582681578945</v>
      </c>
      <c r="CQ19" s="27">
        <v>56.184582681578945</v>
      </c>
      <c r="CR19" s="27">
        <v>56.422441371578941</v>
      </c>
      <c r="CS19" s="27">
        <v>56.422441371578941</v>
      </c>
      <c r="CT19" s="27">
        <v>56.422441371578941</v>
      </c>
      <c r="CU19" s="27">
        <v>56.729907371578946</v>
      </c>
      <c r="CV19" s="27">
        <v>54.593685754262047</v>
      </c>
      <c r="CW19" s="27">
        <v>56.729907371578946</v>
      </c>
      <c r="CX19" s="27">
        <v>57.090035431578947</v>
      </c>
      <c r="CY19" s="27">
        <v>52.299206835721328</v>
      </c>
      <c r="CZ19" s="27">
        <v>55.208584035339314</v>
      </c>
      <c r="DA19" s="27">
        <v>57.485091781578944</v>
      </c>
      <c r="DB19" s="27">
        <v>49.596282839818585</v>
      </c>
      <c r="DC19" s="27">
        <v>54.261988085602894</v>
      </c>
      <c r="DD19" s="27">
        <v>57.921631661578942</v>
      </c>
      <c r="DE19" s="27">
        <v>47.679923610065501</v>
      </c>
      <c r="DF19" s="27">
        <v>53.217241425915532</v>
      </c>
      <c r="DG19" s="27">
        <v>58.414477541578947</v>
      </c>
      <c r="DH19" s="27">
        <v>47.017187513928199</v>
      </c>
      <c r="DI19" s="27">
        <v>52.209057240610576</v>
      </c>
      <c r="DJ19" s="27">
        <v>58.951032621578946</v>
      </c>
      <c r="DK19" s="27">
        <v>46.269714068987739</v>
      </c>
      <c r="DL19" s="27">
        <v>51.148869827524081</v>
      </c>
      <c r="DM19" s="27">
        <v>59.549278921578946</v>
      </c>
      <c r="DN19" s="27">
        <v>45.455177290772816</v>
      </c>
      <c r="DO19" s="27">
        <v>49.665655297328499</v>
      </c>
      <c r="DP19" s="27">
        <v>62.342403341578944</v>
      </c>
      <c r="DQ19" s="27">
        <v>42.111534694395623</v>
      </c>
      <c r="DR19" s="27">
        <v>44.360149199075977</v>
      </c>
      <c r="DS19" s="27">
        <v>63.947784291578941</v>
      </c>
      <c r="DT19" s="27">
        <v>40.562381172437988</v>
      </c>
      <c r="DU19" s="27">
        <v>41.846732195163113</v>
      </c>
      <c r="DV19" s="27">
        <v>64.980283051578937</v>
      </c>
      <c r="DW19" s="27">
        <v>44.853581600454071</v>
      </c>
      <c r="DX19" s="27">
        <v>41.502950564679239</v>
      </c>
      <c r="DY19" s="27">
        <v>65.648928931578951</v>
      </c>
      <c r="DZ19" s="27">
        <v>44.362594606065933</v>
      </c>
      <c r="EA19" s="27">
        <v>42.409240638796163</v>
      </c>
      <c r="EB19" s="28">
        <v>56.205365371578949</v>
      </c>
      <c r="EC19" s="28">
        <v>56.205365371578949</v>
      </c>
      <c r="ED19" s="28">
        <v>56.205365371578949</v>
      </c>
      <c r="EE19" s="28">
        <v>56.186588351578948</v>
      </c>
      <c r="EF19" s="28">
        <v>56.186588351578948</v>
      </c>
      <c r="EG19" s="28">
        <v>56.186588351578948</v>
      </c>
      <c r="EH19" s="28">
        <v>56.451307351578947</v>
      </c>
      <c r="EI19" s="28">
        <v>53.827436258643736</v>
      </c>
      <c r="EJ19" s="28">
        <v>56.451307351578947</v>
      </c>
      <c r="EK19" s="28">
        <v>56.836725081578948</v>
      </c>
      <c r="EL19" s="28">
        <v>48.587921990920073</v>
      </c>
      <c r="EM19" s="28">
        <v>56.836725081578948</v>
      </c>
      <c r="EN19" s="28">
        <v>57.335639641578943</v>
      </c>
      <c r="EO19" s="28">
        <v>43.834051826994404</v>
      </c>
      <c r="EP19" s="28">
        <v>55.173234642356888</v>
      </c>
      <c r="EQ19" s="28">
        <v>57.949735941578943</v>
      </c>
      <c r="ER19" s="28">
        <v>37.012424877042591</v>
      </c>
      <c r="ES19" s="28">
        <v>54.173372273651665</v>
      </c>
      <c r="ET19" s="28">
        <v>58.680470611578947</v>
      </c>
      <c r="EU19" s="28">
        <v>33.096105118248708</v>
      </c>
      <c r="EV19" s="28">
        <v>53.010215379978746</v>
      </c>
      <c r="EW19" s="28">
        <v>59.552088091578945</v>
      </c>
      <c r="EX19" s="28">
        <v>30.093182739249254</v>
      </c>
      <c r="EY19" s="28">
        <v>51.844809142137592</v>
      </c>
      <c r="EZ19" s="28">
        <v>60.537618991578945</v>
      </c>
      <c r="FA19" s="28">
        <v>27.002385659102494</v>
      </c>
      <c r="FB19" s="28">
        <v>50.723988202410752</v>
      </c>
      <c r="FC19" s="28">
        <v>61.60613871157895</v>
      </c>
      <c r="FD19" s="28">
        <v>23.828879884921413</v>
      </c>
      <c r="FE19" s="28">
        <v>49.496616632194389</v>
      </c>
      <c r="FF19" s="28">
        <v>42.393694506760141</v>
      </c>
      <c r="FG19" s="28">
        <v>7.6908914813148925</v>
      </c>
      <c r="FH19" s="28">
        <v>42.287125835216116</v>
      </c>
      <c r="FI19" s="28">
        <v>10.670731707317072</v>
      </c>
      <c r="FJ19" s="28">
        <v>1.9358407079646016</v>
      </c>
      <c r="FK19" s="28">
        <v>10.670731707317072</v>
      </c>
      <c r="FL19" s="28">
        <v>10.670731707317072</v>
      </c>
      <c r="FM19" s="28">
        <v>1.9358407079646016</v>
      </c>
      <c r="FN19" s="28">
        <v>10.670731707317072</v>
      </c>
      <c r="FO19" s="28">
        <v>10.670731707317072</v>
      </c>
      <c r="FP19" s="28">
        <v>1.9358407079646016</v>
      </c>
      <c r="FQ19" s="28">
        <v>4.3022850736135467</v>
      </c>
      <c r="FR19" s="29">
        <v>56.205365371578949</v>
      </c>
      <c r="FS19" s="29">
        <v>56.205365371578949</v>
      </c>
      <c r="FT19" s="29">
        <v>56.205365371578949</v>
      </c>
      <c r="FU19" s="29">
        <v>56.124033821578948</v>
      </c>
      <c r="FV19" s="29">
        <v>56.124033821578948</v>
      </c>
      <c r="FW19" s="29">
        <v>56.124033821578948</v>
      </c>
      <c r="FX19" s="29">
        <v>56.515673571578944</v>
      </c>
      <c r="FY19" s="29">
        <v>56.515673571578944</v>
      </c>
      <c r="FZ19" s="29">
        <v>56.515673571578944</v>
      </c>
      <c r="GA19" s="29">
        <v>56.934524081578942</v>
      </c>
      <c r="GB19" s="29">
        <v>54.534134747614289</v>
      </c>
      <c r="GC19" s="29">
        <v>56.934524081578942</v>
      </c>
      <c r="GD19" s="29">
        <v>57.445848331578944</v>
      </c>
      <c r="GE19" s="29">
        <v>50.820825595472328</v>
      </c>
      <c r="GF19" s="29">
        <v>55.23684280650734</v>
      </c>
      <c r="GG19" s="29">
        <v>58.064968601578947</v>
      </c>
      <c r="GH19" s="29">
        <v>46.856273731594015</v>
      </c>
      <c r="GI19" s="29">
        <v>54.388564419885995</v>
      </c>
      <c r="GJ19" s="29">
        <v>58.868073481578946</v>
      </c>
      <c r="GK19" s="29">
        <v>44.860390004095876</v>
      </c>
      <c r="GL19" s="29">
        <v>53.36378370014998</v>
      </c>
      <c r="GM19" s="29">
        <v>59.807327191578949</v>
      </c>
      <c r="GN19" s="29">
        <v>44.116233922408227</v>
      </c>
      <c r="GO19" s="29">
        <v>52.381750293157964</v>
      </c>
      <c r="GP19" s="29">
        <v>60.726073471578943</v>
      </c>
      <c r="GQ19" s="29">
        <v>43.265948092188097</v>
      </c>
      <c r="GR19" s="29">
        <v>51.1215217537451</v>
      </c>
      <c r="GS19" s="29">
        <v>62.00229508157895</v>
      </c>
      <c r="GT19" s="29">
        <v>41.893527276480889</v>
      </c>
      <c r="GU19" s="29">
        <v>47.681051993970868</v>
      </c>
      <c r="GV19" s="29">
        <v>66.97190200157894</v>
      </c>
      <c r="GW19" s="29">
        <v>37.341036508022441</v>
      </c>
      <c r="GX19" s="29">
        <v>29.003678906901129</v>
      </c>
      <c r="GY19" s="29">
        <v>69.965511981578942</v>
      </c>
      <c r="GZ19" s="29">
        <v>31.550196855028599</v>
      </c>
      <c r="HA19" s="29">
        <v>13.860635220455748</v>
      </c>
      <c r="HB19" s="29">
        <v>71.119793961578949</v>
      </c>
      <c r="HC19" s="29">
        <v>27.71881658065416</v>
      </c>
      <c r="HD19" s="29">
        <v>5.4421764443486325</v>
      </c>
      <c r="HE19" s="29">
        <v>71.027781101578938</v>
      </c>
      <c r="HF19" s="29">
        <v>26.247437158821725</v>
      </c>
      <c r="HG19" s="29">
        <v>8.7688419015399575</v>
      </c>
    </row>
    <row r="20" spans="1:215" ht="15" thickBot="1" x14ac:dyDescent="0.4">
      <c r="A20" s="2"/>
      <c r="B20" s="43" t="s">
        <v>500</v>
      </c>
      <c r="C20" s="76" t="s">
        <v>852</v>
      </c>
      <c r="D20" s="44">
        <v>330835</v>
      </c>
      <c r="E20" s="45">
        <v>435308</v>
      </c>
      <c r="F20" s="23">
        <v>141.66000476684212</v>
      </c>
      <c r="G20" s="23">
        <v>44.0858407079646</v>
      </c>
      <c r="H20" s="23">
        <v>64.611581981831634</v>
      </c>
      <c r="I20" s="23">
        <v>141.4810224468421</v>
      </c>
      <c r="J20" s="23">
        <v>43.248696246939495</v>
      </c>
      <c r="K20" s="23">
        <v>61.08974856954292</v>
      </c>
      <c r="L20" s="23">
        <v>141.5802095168421</v>
      </c>
      <c r="M20" s="23">
        <v>42.964348487386012</v>
      </c>
      <c r="N20" s="23">
        <v>60.146575802981317</v>
      </c>
      <c r="O20" s="23">
        <v>141.89352577684213</v>
      </c>
      <c r="P20" s="23">
        <v>42.298261266774837</v>
      </c>
      <c r="Q20" s="23">
        <v>58.86165054146079</v>
      </c>
      <c r="R20" s="23">
        <v>142.26683915684211</v>
      </c>
      <c r="S20" s="23">
        <v>41.655915466740289</v>
      </c>
      <c r="T20" s="23">
        <v>57.308179669665392</v>
      </c>
      <c r="U20" s="23">
        <v>142.6919362568421</v>
      </c>
      <c r="V20" s="23">
        <v>40.943535527601341</v>
      </c>
      <c r="W20" s="23">
        <v>55.695780662665896</v>
      </c>
      <c r="X20" s="23">
        <v>143.16072155684211</v>
      </c>
      <c r="Y20" s="23">
        <v>40.310100389274226</v>
      </c>
      <c r="Z20" s="23">
        <v>54.120275439176368</v>
      </c>
      <c r="AA20" s="23">
        <v>143.69853446684212</v>
      </c>
      <c r="AB20" s="23">
        <v>39.63533137669134</v>
      </c>
      <c r="AC20" s="23">
        <v>52.349366034494921</v>
      </c>
      <c r="AD20" s="23">
        <v>144.30910363684211</v>
      </c>
      <c r="AE20" s="23">
        <v>38.876796040865841</v>
      </c>
      <c r="AF20" s="23">
        <v>50.500799163832909</v>
      </c>
      <c r="AG20" s="23">
        <v>145.02204030684211</v>
      </c>
      <c r="AH20" s="23">
        <v>38.088126189848339</v>
      </c>
      <c r="AI20" s="23">
        <v>48.200438897988107</v>
      </c>
      <c r="AJ20" s="23">
        <v>147.5973216568421</v>
      </c>
      <c r="AK20" s="23">
        <v>35.104351446368625</v>
      </c>
      <c r="AL20" s="23">
        <v>40.571533333584341</v>
      </c>
      <c r="AM20" s="23">
        <v>149.78464209684211</v>
      </c>
      <c r="AN20" s="23">
        <v>34.916281555605764</v>
      </c>
      <c r="AO20" s="23">
        <v>36.658471293524499</v>
      </c>
      <c r="AP20" s="23">
        <v>151.1007315168421</v>
      </c>
      <c r="AQ20" s="23">
        <v>37.323441887125419</v>
      </c>
      <c r="AR20" s="23">
        <v>36.033101225380989</v>
      </c>
      <c r="AS20" s="23">
        <v>151.9283607568421</v>
      </c>
      <c r="AT20" s="23">
        <v>37.73043330901487</v>
      </c>
      <c r="AU20" s="23">
        <v>37.272664693502392</v>
      </c>
      <c r="AV20" s="25">
        <v>141.6593290268421</v>
      </c>
      <c r="AW20" s="25">
        <v>44.0858407079646</v>
      </c>
      <c r="AX20" s="25">
        <v>64.611581981831634</v>
      </c>
      <c r="AY20" s="25">
        <v>141.59103694684211</v>
      </c>
      <c r="AZ20" s="25">
        <v>43.609711285348631</v>
      </c>
      <c r="BA20" s="25">
        <v>62.796050277950769</v>
      </c>
      <c r="BB20" s="25">
        <v>141.7446025668421</v>
      </c>
      <c r="BC20" s="25">
        <v>43.398120248833614</v>
      </c>
      <c r="BD20" s="25">
        <v>61.960473103147677</v>
      </c>
      <c r="BE20" s="25">
        <v>142.0750574868421</v>
      </c>
      <c r="BF20" s="25">
        <v>42.925561339129175</v>
      </c>
      <c r="BG20" s="25">
        <v>61.085594230141893</v>
      </c>
      <c r="BH20" s="25">
        <v>142.45661913684211</v>
      </c>
      <c r="BI20" s="25">
        <v>42.596784237824643</v>
      </c>
      <c r="BJ20" s="25">
        <v>60.014138257793576</v>
      </c>
      <c r="BK20" s="25">
        <v>142.93941108684211</v>
      </c>
      <c r="BL20" s="25">
        <v>42.105182592591973</v>
      </c>
      <c r="BM20" s="25">
        <v>58.640978469703654</v>
      </c>
      <c r="BN20" s="25">
        <v>143.5564771168421</v>
      </c>
      <c r="BO20" s="25">
        <v>41.406186026445383</v>
      </c>
      <c r="BP20" s="25">
        <v>57.028368585168977</v>
      </c>
      <c r="BQ20" s="25">
        <v>144.30836103684211</v>
      </c>
      <c r="BR20" s="25">
        <v>40.717260137741668</v>
      </c>
      <c r="BS20" s="25">
        <v>55.091359341563901</v>
      </c>
      <c r="BT20" s="25">
        <v>145.20054554684211</v>
      </c>
      <c r="BU20" s="25">
        <v>39.903183193907331</v>
      </c>
      <c r="BV20" s="25">
        <v>52.896357767723572</v>
      </c>
      <c r="BW20" s="25">
        <v>146.24495193684211</v>
      </c>
      <c r="BX20" s="25">
        <v>38.968227603554432</v>
      </c>
      <c r="BY20" s="25">
        <v>50.032810126360985</v>
      </c>
      <c r="BZ20" s="25">
        <v>147.3727199868421</v>
      </c>
      <c r="CA20" s="25">
        <v>38.357944550518035</v>
      </c>
      <c r="CB20" s="25">
        <v>46.105870100710163</v>
      </c>
      <c r="CC20" s="25">
        <v>148.32949772684211</v>
      </c>
      <c r="CD20" s="25">
        <v>39.032008560692489</v>
      </c>
      <c r="CE20" s="25">
        <v>43.224688630485247</v>
      </c>
      <c r="CF20" s="25">
        <v>148.9273741368421</v>
      </c>
      <c r="CG20" s="25">
        <v>41.378110198422931</v>
      </c>
      <c r="CH20" s="25">
        <v>41.736314206636237</v>
      </c>
      <c r="CI20" s="25">
        <v>149.28304714684211</v>
      </c>
      <c r="CJ20" s="25">
        <v>42.120136022734378</v>
      </c>
      <c r="CK20" s="25">
        <v>40.989441322370851</v>
      </c>
      <c r="CL20" s="27">
        <v>141.66000476684212</v>
      </c>
      <c r="CM20" s="27">
        <v>44.0858407079646</v>
      </c>
      <c r="CN20" s="27">
        <v>64.611581981831634</v>
      </c>
      <c r="CO20" s="27">
        <v>141.48004866684209</v>
      </c>
      <c r="CP20" s="27">
        <v>43.248784531367349</v>
      </c>
      <c r="CQ20" s="27">
        <v>61.090249190835664</v>
      </c>
      <c r="CR20" s="27">
        <v>141.5856950268421</v>
      </c>
      <c r="CS20" s="27">
        <v>42.962787413078679</v>
      </c>
      <c r="CT20" s="27">
        <v>60.144016782918882</v>
      </c>
      <c r="CU20" s="27">
        <v>141.89863300684212</v>
      </c>
      <c r="CV20" s="27">
        <v>42.299957085951625</v>
      </c>
      <c r="CW20" s="27">
        <v>58.859307012425404</v>
      </c>
      <c r="CX20" s="27">
        <v>142.27121829684211</v>
      </c>
      <c r="CY20" s="27">
        <v>41.659511530340865</v>
      </c>
      <c r="CZ20" s="27">
        <v>57.306215884535476</v>
      </c>
      <c r="DA20" s="27">
        <v>142.69728871684211</v>
      </c>
      <c r="DB20" s="27">
        <v>40.944892577088225</v>
      </c>
      <c r="DC20" s="27">
        <v>55.6931746988231</v>
      </c>
      <c r="DD20" s="27">
        <v>143.16906872684211</v>
      </c>
      <c r="DE20" s="27">
        <v>40.308719506838443</v>
      </c>
      <c r="DF20" s="27">
        <v>54.11584717184526</v>
      </c>
      <c r="DG20" s="27">
        <v>143.70604237684211</v>
      </c>
      <c r="DH20" s="27">
        <v>39.632125673298532</v>
      </c>
      <c r="DI20" s="27">
        <v>52.345264704004677</v>
      </c>
      <c r="DJ20" s="27">
        <v>144.29732892684211</v>
      </c>
      <c r="DK20" s="27">
        <v>38.869914284899849</v>
      </c>
      <c r="DL20" s="27">
        <v>50.505873640473652</v>
      </c>
      <c r="DM20" s="27">
        <v>144.95269476684211</v>
      </c>
      <c r="DN20" s="27">
        <v>38.119757408769608</v>
      </c>
      <c r="DO20" s="27">
        <v>48.398667849858597</v>
      </c>
      <c r="DP20" s="27">
        <v>147.2301358068421</v>
      </c>
      <c r="DQ20" s="27">
        <v>35.264012934614897</v>
      </c>
      <c r="DR20" s="27">
        <v>41.523395844656676</v>
      </c>
      <c r="DS20" s="27">
        <v>148.92997786684211</v>
      </c>
      <c r="DT20" s="27">
        <v>35.173558315972457</v>
      </c>
      <c r="DU20" s="27">
        <v>38.033946771551484</v>
      </c>
      <c r="DV20" s="27">
        <v>149.9028054668421</v>
      </c>
      <c r="DW20" s="27">
        <v>37.634998167937653</v>
      </c>
      <c r="DX20" s="27">
        <v>37.518718122640834</v>
      </c>
      <c r="DY20" s="27">
        <v>150.40381268684212</v>
      </c>
      <c r="DZ20" s="27">
        <v>38.082067984335303</v>
      </c>
      <c r="EA20" s="27">
        <v>38.828728336575082</v>
      </c>
      <c r="EB20" s="28">
        <v>141.66182391684211</v>
      </c>
      <c r="EC20" s="28">
        <v>44.0858407079646</v>
      </c>
      <c r="ED20" s="28">
        <v>64.611581981831634</v>
      </c>
      <c r="EE20" s="28">
        <v>141.45392225684211</v>
      </c>
      <c r="EF20" s="28">
        <v>43.336784161890165</v>
      </c>
      <c r="EG20" s="28">
        <v>60.966899844455824</v>
      </c>
      <c r="EH20" s="28">
        <v>141.55338116684212</v>
      </c>
      <c r="EI20" s="28">
        <v>41.970731760650004</v>
      </c>
      <c r="EJ20" s="28">
        <v>60.032249657383886</v>
      </c>
      <c r="EK20" s="28">
        <v>141.89731944684212</v>
      </c>
      <c r="EL20" s="28">
        <v>39.203870929896262</v>
      </c>
      <c r="EM20" s="28">
        <v>58.760309557598944</v>
      </c>
      <c r="EN20" s="28">
        <v>142.34045668684212</v>
      </c>
      <c r="EO20" s="28">
        <v>36.538514194016507</v>
      </c>
      <c r="EP20" s="28">
        <v>57.212839271031783</v>
      </c>
      <c r="EQ20" s="28">
        <v>142.89217057684212</v>
      </c>
      <c r="ER20" s="28">
        <v>34.472195013983708</v>
      </c>
      <c r="ES20" s="28">
        <v>55.567480216964213</v>
      </c>
      <c r="ET20" s="28">
        <v>143.54553953684211</v>
      </c>
      <c r="EU20" s="28">
        <v>32.867431613635695</v>
      </c>
      <c r="EV20" s="28">
        <v>53.849058600327837</v>
      </c>
      <c r="EW20" s="28">
        <v>144.3198458868421</v>
      </c>
      <c r="EX20" s="28">
        <v>31.343724890825129</v>
      </c>
      <c r="EY20" s="28">
        <v>51.936718447476608</v>
      </c>
      <c r="EZ20" s="28">
        <v>145.19239595684212</v>
      </c>
      <c r="FA20" s="28">
        <v>29.786422710105274</v>
      </c>
      <c r="FB20" s="28">
        <v>50.16437718686538</v>
      </c>
      <c r="FC20" s="28">
        <v>146.24080487684211</v>
      </c>
      <c r="FD20" s="28">
        <v>28.164693603513157</v>
      </c>
      <c r="FE20" s="28">
        <v>48.313469068899309</v>
      </c>
      <c r="FF20" s="28">
        <v>109.75790284548633</v>
      </c>
      <c r="FG20" s="28">
        <v>19.911831932145748</v>
      </c>
      <c r="FH20" s="28">
        <v>36.760906984494838</v>
      </c>
      <c r="FI20" s="28">
        <v>63.083693691938116</v>
      </c>
      <c r="FJ20" s="28">
        <v>11.444386908714437</v>
      </c>
      <c r="FK20" s="28">
        <v>9.4346779989587475</v>
      </c>
      <c r="FL20" s="28">
        <v>32.680655716640288</v>
      </c>
      <c r="FM20" s="28">
        <v>5.9287915238152742</v>
      </c>
      <c r="FN20" s="28">
        <v>-11.530788183783045</v>
      </c>
      <c r="FO20" s="28">
        <v>10.670731707317072</v>
      </c>
      <c r="FP20" s="28">
        <v>1.9358407079646016</v>
      </c>
      <c r="FQ20" s="28">
        <v>-25.273610544539167</v>
      </c>
      <c r="FR20" s="29">
        <v>141.66182391684211</v>
      </c>
      <c r="FS20" s="29">
        <v>44.0858407079646</v>
      </c>
      <c r="FT20" s="29">
        <v>64.611581981831634</v>
      </c>
      <c r="FU20" s="29">
        <v>141.30406683684211</v>
      </c>
      <c r="FV20" s="29">
        <v>43.32471150849733</v>
      </c>
      <c r="FW20" s="29">
        <v>61.371027030975625</v>
      </c>
      <c r="FX20" s="29">
        <v>141.40980205684212</v>
      </c>
      <c r="FY20" s="29">
        <v>42.508935805365191</v>
      </c>
      <c r="FZ20" s="29">
        <v>60.167224012283711</v>
      </c>
      <c r="GA20" s="29">
        <v>141.66540190684211</v>
      </c>
      <c r="GB20" s="29">
        <v>41.141262461478121</v>
      </c>
      <c r="GC20" s="29">
        <v>59.060747748911496</v>
      </c>
      <c r="GD20" s="29">
        <v>142.00304266684211</v>
      </c>
      <c r="GE20" s="29">
        <v>39.633836902968667</v>
      </c>
      <c r="GF20" s="29">
        <v>57.713302143319893</v>
      </c>
      <c r="GG20" s="29">
        <v>142.43321195684211</v>
      </c>
      <c r="GH20" s="29">
        <v>38.041030951271551</v>
      </c>
      <c r="GI20" s="29">
        <v>56.405629642424046</v>
      </c>
      <c r="GJ20" s="29">
        <v>143.00472115684209</v>
      </c>
      <c r="GK20" s="29">
        <v>36.564903906868942</v>
      </c>
      <c r="GL20" s="29">
        <v>55.063194673198467</v>
      </c>
      <c r="GM20" s="29">
        <v>143.68522379684211</v>
      </c>
      <c r="GN20" s="29">
        <v>35.903377536058656</v>
      </c>
      <c r="GO20" s="29">
        <v>53.593295921458179</v>
      </c>
      <c r="GP20" s="29">
        <v>144.50273416684212</v>
      </c>
      <c r="GQ20" s="29">
        <v>35.13777712029038</v>
      </c>
      <c r="GR20" s="29">
        <v>51.640942134262573</v>
      </c>
      <c r="GS20" s="29">
        <v>145.63153575684211</v>
      </c>
      <c r="GT20" s="29">
        <v>33.566884706505249</v>
      </c>
      <c r="GU20" s="29">
        <v>45.06308846488777</v>
      </c>
      <c r="GV20" s="29">
        <v>149.78417565684211</v>
      </c>
      <c r="GW20" s="29">
        <v>31.171533579092227</v>
      </c>
      <c r="GX20" s="29">
        <v>14.44872660183016</v>
      </c>
      <c r="GY20" s="29">
        <v>134.79679855217151</v>
      </c>
      <c r="GZ20" s="29">
        <v>24.454286463004564</v>
      </c>
      <c r="HA20" s="29">
        <v>-10.409095625547934</v>
      </c>
      <c r="HB20" s="29">
        <v>122.49371000420625</v>
      </c>
      <c r="HC20" s="29">
        <v>22.222310222002019</v>
      </c>
      <c r="HD20" s="29">
        <v>-24.340363207677569</v>
      </c>
      <c r="HE20" s="29">
        <v>122.3968074730823</v>
      </c>
      <c r="HF20" s="29">
        <v>22.204730559275994</v>
      </c>
      <c r="HG20" s="29">
        <v>-19.07415876229868</v>
      </c>
    </row>
    <row r="21" spans="1:215" ht="15" thickBot="1" x14ac:dyDescent="0.4">
      <c r="A21" s="2"/>
      <c r="B21" s="43" t="s">
        <v>518</v>
      </c>
      <c r="C21" s="76" t="s">
        <v>849</v>
      </c>
      <c r="D21" s="44">
        <v>384221</v>
      </c>
      <c r="E21" s="45">
        <v>397717</v>
      </c>
      <c r="F21" s="23">
        <v>158.11339795000001</v>
      </c>
      <c r="G21" s="23">
        <v>48.556637168141577</v>
      </c>
      <c r="H21" s="23">
        <v>63.71482816015731</v>
      </c>
      <c r="I21" s="23">
        <v>156.85811423174999</v>
      </c>
      <c r="J21" s="23">
        <v>48.080465422670187</v>
      </c>
      <c r="K21" s="23">
        <v>63.732204893772192</v>
      </c>
      <c r="L21" s="23">
        <v>154.33139342550001</v>
      </c>
      <c r="M21" s="23">
        <v>47.794256509613327</v>
      </c>
      <c r="N21" s="23">
        <v>72.428901538637604</v>
      </c>
      <c r="O21" s="23">
        <v>154.71609251325</v>
      </c>
      <c r="P21" s="23">
        <v>46.560982069325078</v>
      </c>
      <c r="Q21" s="23">
        <v>71.175404842966998</v>
      </c>
      <c r="R21" s="23">
        <v>154.99799955750001</v>
      </c>
      <c r="S21" s="23">
        <v>44.722671694778924</v>
      </c>
      <c r="T21" s="23">
        <v>70.172609876259827</v>
      </c>
      <c r="U21" s="23">
        <v>155.22659353099999</v>
      </c>
      <c r="V21" s="23">
        <v>43.173041080567238</v>
      </c>
      <c r="W21" s="23">
        <v>69.357358489655269</v>
      </c>
      <c r="X21" s="23">
        <v>155.46005005875</v>
      </c>
      <c r="Y21" s="23">
        <v>42.681810325060667</v>
      </c>
      <c r="Z21" s="23">
        <v>68.76710430766164</v>
      </c>
      <c r="AA21" s="23">
        <v>155.69961913374999</v>
      </c>
      <c r="AB21" s="23">
        <v>42.296884484083996</v>
      </c>
      <c r="AC21" s="23">
        <v>68.196103961619968</v>
      </c>
      <c r="AD21" s="23">
        <v>155.94428609900001</v>
      </c>
      <c r="AE21" s="23">
        <v>41.436561778734735</v>
      </c>
      <c r="AF21" s="23">
        <v>65.490835707261326</v>
      </c>
      <c r="AG21" s="23">
        <v>156.2087707</v>
      </c>
      <c r="AH21" s="23">
        <v>40.99138527721918</v>
      </c>
      <c r="AI21" s="23">
        <v>64.812391838998721</v>
      </c>
      <c r="AJ21" s="23">
        <v>156.849722762</v>
      </c>
      <c r="AK21" s="23">
        <v>39.455249290446787</v>
      </c>
      <c r="AL21" s="23">
        <v>62.509492737682663</v>
      </c>
      <c r="AM21" s="23">
        <v>157.13715435725001</v>
      </c>
      <c r="AN21" s="23">
        <v>38.779757657781772</v>
      </c>
      <c r="AO21" s="23">
        <v>61.342941410911592</v>
      </c>
      <c r="AP21" s="23">
        <v>157.12955265725</v>
      </c>
      <c r="AQ21" s="23">
        <v>39.982811735213019</v>
      </c>
      <c r="AR21" s="23">
        <v>61.084285990427304</v>
      </c>
      <c r="AS21" s="23">
        <v>156.905815144</v>
      </c>
      <c r="AT21" s="23">
        <v>40.8765274298053</v>
      </c>
      <c r="AU21" s="23">
        <v>61.612222368898003</v>
      </c>
      <c r="AV21" s="25">
        <v>158.11304629</v>
      </c>
      <c r="AW21" s="25">
        <v>48.556637168141577</v>
      </c>
      <c r="AX21" s="25">
        <v>63.71482816015731</v>
      </c>
      <c r="AY21" s="25">
        <v>156.61955072174999</v>
      </c>
      <c r="AZ21" s="25">
        <v>48.423083432632545</v>
      </c>
      <c r="BA21" s="25">
        <v>66.042789318335295</v>
      </c>
      <c r="BB21" s="25">
        <v>153.82402806850001</v>
      </c>
      <c r="BC21" s="25">
        <v>48.359239802250144</v>
      </c>
      <c r="BD21" s="25">
        <v>75.728694898358995</v>
      </c>
      <c r="BE21" s="25">
        <v>153.91081065074999</v>
      </c>
      <c r="BF21" s="25">
        <v>47.619829910685247</v>
      </c>
      <c r="BG21" s="25">
        <v>75.593314432640994</v>
      </c>
      <c r="BH21" s="25">
        <v>153.90191625775</v>
      </c>
      <c r="BI21" s="25">
        <v>46.498133606305665</v>
      </c>
      <c r="BJ21" s="25">
        <v>75.700608538303641</v>
      </c>
      <c r="BK21" s="25">
        <v>153.90460437050001</v>
      </c>
      <c r="BL21" s="25">
        <v>45.323814584582848</v>
      </c>
      <c r="BM21" s="25">
        <v>75.845898319379273</v>
      </c>
      <c r="BN21" s="25">
        <v>154.02710861899999</v>
      </c>
      <c r="BO21" s="25">
        <v>45.181000304153578</v>
      </c>
      <c r="BP21" s="25">
        <v>75.844291143915228</v>
      </c>
      <c r="BQ21" s="25">
        <v>154.26533310874999</v>
      </c>
      <c r="BR21" s="25">
        <v>45.049465455214865</v>
      </c>
      <c r="BS21" s="25">
        <v>75.630502878642744</v>
      </c>
      <c r="BT21" s="25">
        <v>154.62006843649999</v>
      </c>
      <c r="BU21" s="25">
        <v>44.643376662328649</v>
      </c>
      <c r="BV21" s="25">
        <v>74.124703937856566</v>
      </c>
      <c r="BW21" s="25">
        <v>155.08732019600001</v>
      </c>
      <c r="BX21" s="25">
        <v>44.414935258015674</v>
      </c>
      <c r="BY21" s="25">
        <v>73.47406637641771</v>
      </c>
      <c r="BZ21" s="25">
        <v>155.2114629285</v>
      </c>
      <c r="CA21" s="25">
        <v>43.838572401421459</v>
      </c>
      <c r="CB21" s="25">
        <v>72.903164397098038</v>
      </c>
      <c r="CC21" s="25">
        <v>155.133431508</v>
      </c>
      <c r="CD21" s="25">
        <v>43.471339860207003</v>
      </c>
      <c r="CE21" s="25">
        <v>72.755071688620276</v>
      </c>
      <c r="CF21" s="25">
        <v>154.86035729950001</v>
      </c>
      <c r="CG21" s="25">
        <v>44.625162794357429</v>
      </c>
      <c r="CH21" s="25">
        <v>72.930147432829813</v>
      </c>
      <c r="CI21" s="25">
        <v>154.50301369049998</v>
      </c>
      <c r="CJ21" s="25">
        <v>46.363833760542398</v>
      </c>
      <c r="CK21" s="25">
        <v>73.257308960858325</v>
      </c>
      <c r="CL21" s="27">
        <v>158.11339795000001</v>
      </c>
      <c r="CM21" s="27">
        <v>48.556637168141577</v>
      </c>
      <c r="CN21" s="27">
        <v>63.71482816015731</v>
      </c>
      <c r="CO21" s="27">
        <v>156.85811423174999</v>
      </c>
      <c r="CP21" s="27">
        <v>48.079883882642747</v>
      </c>
      <c r="CQ21" s="27">
        <v>63.732204893772192</v>
      </c>
      <c r="CR21" s="27">
        <v>154.3313934155</v>
      </c>
      <c r="CS21" s="27">
        <v>47.79368268820879</v>
      </c>
      <c r="CT21" s="27">
        <v>72.428901547697265</v>
      </c>
      <c r="CU21" s="27">
        <v>154.71609251325</v>
      </c>
      <c r="CV21" s="27">
        <v>46.580864346453076</v>
      </c>
      <c r="CW21" s="27">
        <v>71.175404842966998</v>
      </c>
      <c r="CX21" s="27">
        <v>154.997999566</v>
      </c>
      <c r="CY21" s="27">
        <v>44.776069051695536</v>
      </c>
      <c r="CZ21" s="27">
        <v>70.172609818340618</v>
      </c>
      <c r="DA21" s="27">
        <v>155.22659351250002</v>
      </c>
      <c r="DB21" s="27">
        <v>43.168467740466845</v>
      </c>
      <c r="DC21" s="27">
        <v>69.35735854758623</v>
      </c>
      <c r="DD21" s="27">
        <v>155.46005005875</v>
      </c>
      <c r="DE21" s="27">
        <v>42.665161514831162</v>
      </c>
      <c r="DF21" s="27">
        <v>68.76710430766164</v>
      </c>
      <c r="DG21" s="27">
        <v>155.69961913374999</v>
      </c>
      <c r="DH21" s="27">
        <v>42.282755287703019</v>
      </c>
      <c r="DI21" s="27">
        <v>68.196103961619968</v>
      </c>
      <c r="DJ21" s="27">
        <v>155.94428609900001</v>
      </c>
      <c r="DK21" s="27">
        <v>41.437464748767383</v>
      </c>
      <c r="DL21" s="27">
        <v>65.490835707261326</v>
      </c>
      <c r="DM21" s="27">
        <v>156.19951240325</v>
      </c>
      <c r="DN21" s="27">
        <v>41.005931924956215</v>
      </c>
      <c r="DO21" s="27">
        <v>64.8423798796629</v>
      </c>
      <c r="DP21" s="27">
        <v>156.80210662650001</v>
      </c>
      <c r="DQ21" s="27">
        <v>39.423230395607987</v>
      </c>
      <c r="DR21" s="27">
        <v>62.643145939090601</v>
      </c>
      <c r="DS21" s="27">
        <v>157.06717037875001</v>
      </c>
      <c r="DT21" s="27">
        <v>38.789617262093998</v>
      </c>
      <c r="DU21" s="27">
        <v>61.516265401885022</v>
      </c>
      <c r="DV21" s="27">
        <v>157.051338165</v>
      </c>
      <c r="DW21" s="27">
        <v>40.026150378484289</v>
      </c>
      <c r="DX21" s="27">
        <v>61.257799600819283</v>
      </c>
      <c r="DY21" s="27">
        <v>156.82784264349999</v>
      </c>
      <c r="DZ21" s="27">
        <v>40.947018046206253</v>
      </c>
      <c r="EA21" s="27">
        <v>61.76872764189325</v>
      </c>
      <c r="EB21" s="28">
        <v>158.11433306999999</v>
      </c>
      <c r="EC21" s="28">
        <v>48.556637168141577</v>
      </c>
      <c r="ED21" s="28">
        <v>63.71482816015731</v>
      </c>
      <c r="EE21" s="28">
        <v>156.8038546805</v>
      </c>
      <c r="EF21" s="28">
        <v>48.167894535761569</v>
      </c>
      <c r="EG21" s="28">
        <v>63.798435993142661</v>
      </c>
      <c r="EH21" s="28">
        <v>154.24117623925</v>
      </c>
      <c r="EI21" s="28">
        <v>47.94006688042667</v>
      </c>
      <c r="EJ21" s="28">
        <v>72.577275044444676</v>
      </c>
      <c r="EK21" s="28">
        <v>154.5961634105</v>
      </c>
      <c r="EL21" s="28">
        <v>43.453657324184014</v>
      </c>
      <c r="EM21" s="28">
        <v>71.406506435032853</v>
      </c>
      <c r="EN21" s="28">
        <v>154.84195088625</v>
      </c>
      <c r="EO21" s="28">
        <v>36.162865347514739</v>
      </c>
      <c r="EP21" s="28">
        <v>70.45397517056432</v>
      </c>
      <c r="EQ21" s="28">
        <v>155.05494205400001</v>
      </c>
      <c r="ER21" s="28">
        <v>28.940038640972066</v>
      </c>
      <c r="ES21" s="28">
        <v>69.66863001360457</v>
      </c>
      <c r="ET21" s="28">
        <v>151.61029566888064</v>
      </c>
      <c r="EU21" s="28">
        <v>27.504522665593392</v>
      </c>
      <c r="EV21" s="28">
        <v>69.060504875918838</v>
      </c>
      <c r="EW21" s="28">
        <v>144.28644439270445</v>
      </c>
      <c r="EX21" s="28">
        <v>26.175859380977361</v>
      </c>
      <c r="EY21" s="28">
        <v>68.460053426277042</v>
      </c>
      <c r="EZ21" s="28">
        <v>134.5581902455354</v>
      </c>
      <c r="FA21" s="28">
        <v>24.410999115340495</v>
      </c>
      <c r="FB21" s="28">
        <v>65.760248635595303</v>
      </c>
      <c r="FC21" s="28">
        <v>127.25134232109593</v>
      </c>
      <c r="FD21" s="28">
        <v>23.08542050957935</v>
      </c>
      <c r="FE21" s="28">
        <v>65.16526969317546</v>
      </c>
      <c r="FF21" s="28">
        <v>90.699212916502475</v>
      </c>
      <c r="FG21" s="28">
        <v>16.454281989277</v>
      </c>
      <c r="FH21" s="28">
        <v>62.697237626856875</v>
      </c>
      <c r="FI21" s="28">
        <v>55.152376464136822</v>
      </c>
      <c r="FJ21" s="28">
        <v>10.005519624024821</v>
      </c>
      <c r="FK21" s="28">
        <v>55.152376464136822</v>
      </c>
      <c r="FL21" s="28">
        <v>31.102626247229704</v>
      </c>
      <c r="FM21" s="28">
        <v>5.6425118413115838</v>
      </c>
      <c r="FN21" s="28">
        <v>31.102626247229704</v>
      </c>
      <c r="FO21" s="28">
        <v>10.171500258877586</v>
      </c>
      <c r="FP21" s="28">
        <v>1.8452721708583231</v>
      </c>
      <c r="FQ21" s="28">
        <v>10.171500258877586</v>
      </c>
      <c r="FR21" s="29">
        <v>158.11433306999999</v>
      </c>
      <c r="FS21" s="29">
        <v>48.556637168141577</v>
      </c>
      <c r="FT21" s="29">
        <v>63.71482816015731</v>
      </c>
      <c r="FU21" s="29">
        <v>156.73607179075</v>
      </c>
      <c r="FV21" s="29">
        <v>48.118825677468983</v>
      </c>
      <c r="FW21" s="29">
        <v>63.90544228895304</v>
      </c>
      <c r="FX21" s="29">
        <v>154.19835136475001</v>
      </c>
      <c r="FY21" s="29">
        <v>47.111315020242834</v>
      </c>
      <c r="FZ21" s="29">
        <v>72.630573364016726</v>
      </c>
      <c r="GA21" s="29">
        <v>154.47820717100001</v>
      </c>
      <c r="GB21" s="29">
        <v>44.398920246678692</v>
      </c>
      <c r="GC21" s="29">
        <v>71.508436452168638</v>
      </c>
      <c r="GD21" s="29">
        <v>154.64543172099999</v>
      </c>
      <c r="GE21" s="29">
        <v>42.201289728638308</v>
      </c>
      <c r="GF21" s="29">
        <v>70.606381092063799</v>
      </c>
      <c r="GG21" s="29">
        <v>154.78815023575001</v>
      </c>
      <c r="GH21" s="29">
        <v>40.378942922378222</v>
      </c>
      <c r="GI21" s="29">
        <v>69.903540035414181</v>
      </c>
      <c r="GJ21" s="29">
        <v>154.94709519950001</v>
      </c>
      <c r="GK21" s="29">
        <v>39.252389556483898</v>
      </c>
      <c r="GL21" s="29">
        <v>69.397458284118386</v>
      </c>
      <c r="GM21" s="29">
        <v>155.110124805</v>
      </c>
      <c r="GN21" s="29">
        <v>38.933386697628215</v>
      </c>
      <c r="GO21" s="29">
        <v>68.91774623005503</v>
      </c>
      <c r="GP21" s="29">
        <v>155.27757795400001</v>
      </c>
      <c r="GQ21" s="29">
        <v>38.15954325717081</v>
      </c>
      <c r="GR21" s="29">
        <v>66.327389615635184</v>
      </c>
      <c r="GS21" s="29">
        <v>155.48502587249999</v>
      </c>
      <c r="GT21" s="29">
        <v>37.589566124356381</v>
      </c>
      <c r="GU21" s="29">
        <v>64.993754956127333</v>
      </c>
      <c r="GV21" s="29">
        <v>155.96927516475</v>
      </c>
      <c r="GW21" s="29">
        <v>35.553053628997887</v>
      </c>
      <c r="GX21" s="29">
        <v>59.164628960630509</v>
      </c>
      <c r="GY21" s="29">
        <v>155.95346407549999</v>
      </c>
      <c r="GZ21" s="29">
        <v>33.195241395680803</v>
      </c>
      <c r="HA21" s="29">
        <v>54.944524502960277</v>
      </c>
      <c r="HB21" s="29">
        <v>155.48464315275001</v>
      </c>
      <c r="HC21" s="29">
        <v>34.575299991488052</v>
      </c>
      <c r="HD21" s="29">
        <v>52.959718196275915</v>
      </c>
      <c r="HE21" s="29">
        <v>154.71604646275</v>
      </c>
      <c r="HF21" s="29">
        <v>34.371199606993819</v>
      </c>
      <c r="HG21" s="29">
        <v>54.775448651471166</v>
      </c>
    </row>
    <row r="22" spans="1:215" ht="15" thickBot="1" x14ac:dyDescent="0.4">
      <c r="A22" s="2"/>
      <c r="B22" s="43" t="s">
        <v>483</v>
      </c>
      <c r="C22" s="76" t="s">
        <v>857</v>
      </c>
      <c r="D22" s="44">
        <v>372255</v>
      </c>
      <c r="E22" s="45">
        <v>410566</v>
      </c>
      <c r="F22" s="23">
        <v>10.670731707317072</v>
      </c>
      <c r="G22" s="23">
        <v>1.9358407079646016</v>
      </c>
      <c r="H22" s="23">
        <v>10.670731707317072</v>
      </c>
      <c r="I22" s="23">
        <v>10.670731707317072</v>
      </c>
      <c r="J22" s="23">
        <v>1.9358407079646016</v>
      </c>
      <c r="K22" s="23">
        <v>10.670731707317072</v>
      </c>
      <c r="L22" s="23">
        <v>10.670731707317072</v>
      </c>
      <c r="M22" s="23">
        <v>1.9358407079646016</v>
      </c>
      <c r="N22" s="23">
        <v>10.670731707317072</v>
      </c>
      <c r="O22" s="23">
        <v>10.670731707317072</v>
      </c>
      <c r="P22" s="23">
        <v>1.9358407079646016</v>
      </c>
      <c r="Q22" s="23">
        <v>10.670731707317072</v>
      </c>
      <c r="R22" s="23">
        <v>10.670731707317072</v>
      </c>
      <c r="S22" s="23">
        <v>1.9358407079646016</v>
      </c>
      <c r="T22" s="23">
        <v>10.670731707317072</v>
      </c>
      <c r="U22" s="23">
        <v>10.670731707317072</v>
      </c>
      <c r="V22" s="23">
        <v>1.9358407079646016</v>
      </c>
      <c r="W22" s="23">
        <v>10.670731707317072</v>
      </c>
      <c r="X22" s="23">
        <v>10.670731707317072</v>
      </c>
      <c r="Y22" s="23">
        <v>1.9358407079646016</v>
      </c>
      <c r="Z22" s="23">
        <v>10.670731707317072</v>
      </c>
      <c r="AA22" s="23">
        <v>10.670731707317072</v>
      </c>
      <c r="AB22" s="23">
        <v>1.9358407079646016</v>
      </c>
      <c r="AC22" s="23">
        <v>10.670731707317072</v>
      </c>
      <c r="AD22" s="23">
        <v>10.670731707317072</v>
      </c>
      <c r="AE22" s="23">
        <v>1.9358407079646016</v>
      </c>
      <c r="AF22" s="23">
        <v>10.670731707317072</v>
      </c>
      <c r="AG22" s="23">
        <v>10.670731707317072</v>
      </c>
      <c r="AH22" s="23">
        <v>1.9358407079646016</v>
      </c>
      <c r="AI22" s="23">
        <v>10.670731707317072</v>
      </c>
      <c r="AJ22" s="23">
        <v>10.670731707317072</v>
      </c>
      <c r="AK22" s="23">
        <v>1.9358407079646016</v>
      </c>
      <c r="AL22" s="23">
        <v>8.9626369536862853</v>
      </c>
      <c r="AM22" s="23">
        <v>10.670731707317072</v>
      </c>
      <c r="AN22" s="23">
        <v>1.9358407079646016</v>
      </c>
      <c r="AO22" s="23">
        <v>0.57917919833948872</v>
      </c>
      <c r="AP22" s="23">
        <v>10.670731707317072</v>
      </c>
      <c r="AQ22" s="23">
        <v>1.9358407079646016</v>
      </c>
      <c r="AR22" s="23">
        <v>-1.331195199712738</v>
      </c>
      <c r="AS22" s="23">
        <v>10.670731707317072</v>
      </c>
      <c r="AT22" s="23">
        <v>1.9358407079646016</v>
      </c>
      <c r="AU22" s="23">
        <v>-9.7063401748300748E-3</v>
      </c>
      <c r="AV22" s="25">
        <v>10.670731707317072</v>
      </c>
      <c r="AW22" s="25">
        <v>1.9358407079646016</v>
      </c>
      <c r="AX22" s="25">
        <v>10.670731707317072</v>
      </c>
      <c r="AY22" s="25">
        <v>10.670731707317072</v>
      </c>
      <c r="AZ22" s="25">
        <v>1.9358407079646016</v>
      </c>
      <c r="BA22" s="25">
        <v>10.670731707317072</v>
      </c>
      <c r="BB22" s="25">
        <v>10.670731707317072</v>
      </c>
      <c r="BC22" s="25">
        <v>1.9358407079646016</v>
      </c>
      <c r="BD22" s="25">
        <v>10.670731707317072</v>
      </c>
      <c r="BE22" s="25">
        <v>10.670731707317072</v>
      </c>
      <c r="BF22" s="25">
        <v>1.9358407079646016</v>
      </c>
      <c r="BG22" s="25">
        <v>10.670731707317072</v>
      </c>
      <c r="BH22" s="25">
        <v>10.670731707317072</v>
      </c>
      <c r="BI22" s="25">
        <v>1.9358407079646016</v>
      </c>
      <c r="BJ22" s="25">
        <v>10.670731707317072</v>
      </c>
      <c r="BK22" s="25">
        <v>10.670731707317072</v>
      </c>
      <c r="BL22" s="25">
        <v>1.9358407079646016</v>
      </c>
      <c r="BM22" s="25">
        <v>10.670731707317072</v>
      </c>
      <c r="BN22" s="25">
        <v>10.670731707317072</v>
      </c>
      <c r="BO22" s="25">
        <v>1.9358407079646016</v>
      </c>
      <c r="BP22" s="25">
        <v>10.670731707317072</v>
      </c>
      <c r="BQ22" s="25">
        <v>10.670731707317072</v>
      </c>
      <c r="BR22" s="25">
        <v>1.9358407079646016</v>
      </c>
      <c r="BS22" s="25">
        <v>10.670731707317072</v>
      </c>
      <c r="BT22" s="25">
        <v>10.670731707317072</v>
      </c>
      <c r="BU22" s="25">
        <v>1.9358407079646016</v>
      </c>
      <c r="BV22" s="25">
        <v>10.670731707317072</v>
      </c>
      <c r="BW22" s="25">
        <v>10.670731707317072</v>
      </c>
      <c r="BX22" s="25">
        <v>1.9358407079646016</v>
      </c>
      <c r="BY22" s="25">
        <v>10.670731707317072</v>
      </c>
      <c r="BZ22" s="25">
        <v>10.670731707317072</v>
      </c>
      <c r="CA22" s="25">
        <v>1.9358407079646016</v>
      </c>
      <c r="CB22" s="25">
        <v>10.670731707317072</v>
      </c>
      <c r="CC22" s="25">
        <v>10.670731707317072</v>
      </c>
      <c r="CD22" s="25">
        <v>1.9358407079646016</v>
      </c>
      <c r="CE22" s="25">
        <v>10.670731707317072</v>
      </c>
      <c r="CF22" s="25">
        <v>10.670731707317072</v>
      </c>
      <c r="CG22" s="25">
        <v>1.9358407079646016</v>
      </c>
      <c r="CH22" s="25">
        <v>10.670731707317072</v>
      </c>
      <c r="CI22" s="25">
        <v>10.670731707317072</v>
      </c>
      <c r="CJ22" s="25">
        <v>1.9358407079646016</v>
      </c>
      <c r="CK22" s="25">
        <v>9.8039168918577388</v>
      </c>
      <c r="CL22" s="27">
        <v>10.670731707317072</v>
      </c>
      <c r="CM22" s="27">
        <v>1.9358407079646016</v>
      </c>
      <c r="CN22" s="27">
        <v>10.670731707317072</v>
      </c>
      <c r="CO22" s="27">
        <v>10.670731707317072</v>
      </c>
      <c r="CP22" s="27">
        <v>1.9358407079646016</v>
      </c>
      <c r="CQ22" s="27">
        <v>10.670731707317072</v>
      </c>
      <c r="CR22" s="27">
        <v>10.670731707317072</v>
      </c>
      <c r="CS22" s="27">
        <v>1.9358407079646016</v>
      </c>
      <c r="CT22" s="27">
        <v>10.670731707317072</v>
      </c>
      <c r="CU22" s="27">
        <v>10.670731707317072</v>
      </c>
      <c r="CV22" s="27">
        <v>1.9358407079646016</v>
      </c>
      <c r="CW22" s="27">
        <v>10.670731707317072</v>
      </c>
      <c r="CX22" s="27">
        <v>10.670731707317072</v>
      </c>
      <c r="CY22" s="27">
        <v>1.9358407079646016</v>
      </c>
      <c r="CZ22" s="27">
        <v>10.670731707317072</v>
      </c>
      <c r="DA22" s="27">
        <v>10.670731707317072</v>
      </c>
      <c r="DB22" s="27">
        <v>1.9358407079646016</v>
      </c>
      <c r="DC22" s="27">
        <v>10.670731707317072</v>
      </c>
      <c r="DD22" s="27">
        <v>10.670731707317072</v>
      </c>
      <c r="DE22" s="27">
        <v>1.9358407079646016</v>
      </c>
      <c r="DF22" s="27">
        <v>10.670731707317072</v>
      </c>
      <c r="DG22" s="27">
        <v>10.670731707317072</v>
      </c>
      <c r="DH22" s="27">
        <v>1.9358407079646016</v>
      </c>
      <c r="DI22" s="27">
        <v>10.670731707317072</v>
      </c>
      <c r="DJ22" s="27">
        <v>10.670731707317072</v>
      </c>
      <c r="DK22" s="27">
        <v>1.9358407079646016</v>
      </c>
      <c r="DL22" s="27">
        <v>10.670731707317072</v>
      </c>
      <c r="DM22" s="27">
        <v>10.670731707317072</v>
      </c>
      <c r="DN22" s="27">
        <v>1.9358407079646016</v>
      </c>
      <c r="DO22" s="27">
        <v>10.670731707317072</v>
      </c>
      <c r="DP22" s="27">
        <v>10.670731707317072</v>
      </c>
      <c r="DQ22" s="27">
        <v>1.9358407079646016</v>
      </c>
      <c r="DR22" s="27">
        <v>10.670731707317072</v>
      </c>
      <c r="DS22" s="27">
        <v>10.670731707317072</v>
      </c>
      <c r="DT22" s="27">
        <v>1.9358407079646016</v>
      </c>
      <c r="DU22" s="27">
        <v>3.1373349025669768</v>
      </c>
      <c r="DV22" s="27">
        <v>10.670731707317072</v>
      </c>
      <c r="DW22" s="27">
        <v>1.9358407079646016</v>
      </c>
      <c r="DX22" s="27">
        <v>1.3864549782188078</v>
      </c>
      <c r="DY22" s="27">
        <v>10.670731707317072</v>
      </c>
      <c r="DZ22" s="27">
        <v>1.9358407079646016</v>
      </c>
      <c r="EA22" s="27">
        <v>2.8735691194224842</v>
      </c>
      <c r="EB22" s="28">
        <v>10.670731707317072</v>
      </c>
      <c r="EC22" s="28">
        <v>1.9358407079646016</v>
      </c>
      <c r="ED22" s="28">
        <v>10.670731707317072</v>
      </c>
      <c r="EE22" s="28">
        <v>10.670731707317072</v>
      </c>
      <c r="EF22" s="28">
        <v>1.9358407079646016</v>
      </c>
      <c r="EG22" s="28">
        <v>10.670731707317072</v>
      </c>
      <c r="EH22" s="28">
        <v>10.670731707317072</v>
      </c>
      <c r="EI22" s="28">
        <v>1.9358407079646016</v>
      </c>
      <c r="EJ22" s="28">
        <v>10.670731707317072</v>
      </c>
      <c r="EK22" s="28">
        <v>10.670731707317072</v>
      </c>
      <c r="EL22" s="28">
        <v>1.9358407079646016</v>
      </c>
      <c r="EM22" s="28">
        <v>10.670731707317072</v>
      </c>
      <c r="EN22" s="28">
        <v>10.670731707317072</v>
      </c>
      <c r="EO22" s="28">
        <v>1.9358407079646016</v>
      </c>
      <c r="EP22" s="28">
        <v>10.670731707317072</v>
      </c>
      <c r="EQ22" s="28">
        <v>10.670731707317072</v>
      </c>
      <c r="ER22" s="28">
        <v>1.9358407079646016</v>
      </c>
      <c r="ES22" s="28">
        <v>10.670731707317072</v>
      </c>
      <c r="ET22" s="28">
        <v>10.670731707317072</v>
      </c>
      <c r="EU22" s="28">
        <v>1.9358407079646016</v>
      </c>
      <c r="EV22" s="28">
        <v>10.670731707317072</v>
      </c>
      <c r="EW22" s="28">
        <v>10.670731707317072</v>
      </c>
      <c r="EX22" s="28">
        <v>1.9358407079646016</v>
      </c>
      <c r="EY22" s="28">
        <v>10.670731707317072</v>
      </c>
      <c r="EZ22" s="28">
        <v>10.670731707317072</v>
      </c>
      <c r="FA22" s="28">
        <v>1.9358407079646016</v>
      </c>
      <c r="FB22" s="28">
        <v>10.670731707317072</v>
      </c>
      <c r="FC22" s="28">
        <v>10.670731707317072</v>
      </c>
      <c r="FD22" s="28">
        <v>1.9358407079646016</v>
      </c>
      <c r="FE22" s="28">
        <v>10.670731707317072</v>
      </c>
      <c r="FF22" s="28">
        <v>7.6391467992730142</v>
      </c>
      <c r="FG22" s="28">
        <v>1.9358407079646016</v>
      </c>
      <c r="FH22" s="28">
        <v>4.3401920593581735</v>
      </c>
      <c r="FI22" s="28">
        <v>-21.745475164803835</v>
      </c>
      <c r="FJ22" s="28">
        <v>-8.9317907469968354</v>
      </c>
      <c r="FK22" s="28">
        <v>-38.805316645009555</v>
      </c>
      <c r="FL22" s="28">
        <v>-41.622057274542307</v>
      </c>
      <c r="FM22" s="28">
        <v>-17.095947695704581</v>
      </c>
      <c r="FN22" s="28">
        <v>-71.496697109805268</v>
      </c>
      <c r="FO22" s="28">
        <v>-61.791116708970314</v>
      </c>
      <c r="FP22" s="28">
        <v>-25.380237510793496</v>
      </c>
      <c r="FQ22" s="28">
        <v>-92.832820213606965</v>
      </c>
      <c r="FR22" s="29">
        <v>10.670731707317072</v>
      </c>
      <c r="FS22" s="29">
        <v>1.9358407079646016</v>
      </c>
      <c r="FT22" s="29">
        <v>10.670731707317072</v>
      </c>
      <c r="FU22" s="29">
        <v>10.670731707317072</v>
      </c>
      <c r="FV22" s="29">
        <v>1.9358407079646016</v>
      </c>
      <c r="FW22" s="29">
        <v>10.670731707317072</v>
      </c>
      <c r="FX22" s="29">
        <v>10.670731707317072</v>
      </c>
      <c r="FY22" s="29">
        <v>1.9358407079646016</v>
      </c>
      <c r="FZ22" s="29">
        <v>10.670731707317072</v>
      </c>
      <c r="GA22" s="29">
        <v>10.670731707317072</v>
      </c>
      <c r="GB22" s="29">
        <v>1.9358407079646016</v>
      </c>
      <c r="GC22" s="29">
        <v>10.670731707317072</v>
      </c>
      <c r="GD22" s="29">
        <v>10.670731707317072</v>
      </c>
      <c r="GE22" s="29">
        <v>1.9358407079646016</v>
      </c>
      <c r="GF22" s="29">
        <v>10.670731707317072</v>
      </c>
      <c r="GG22" s="29">
        <v>10.670731707317072</v>
      </c>
      <c r="GH22" s="29">
        <v>1.9358407079646016</v>
      </c>
      <c r="GI22" s="29">
        <v>10.670731707317072</v>
      </c>
      <c r="GJ22" s="29">
        <v>10.670731707317072</v>
      </c>
      <c r="GK22" s="29">
        <v>1.9358407079646016</v>
      </c>
      <c r="GL22" s="29">
        <v>10.670731707317072</v>
      </c>
      <c r="GM22" s="29">
        <v>10.670731707317072</v>
      </c>
      <c r="GN22" s="29">
        <v>1.9358407079646016</v>
      </c>
      <c r="GO22" s="29">
        <v>10.670731707317072</v>
      </c>
      <c r="GP22" s="29">
        <v>10.670731707317072</v>
      </c>
      <c r="GQ22" s="29">
        <v>1.9358407079646016</v>
      </c>
      <c r="GR22" s="29">
        <v>10.670731707317072</v>
      </c>
      <c r="GS22" s="29">
        <v>10.670731707317072</v>
      </c>
      <c r="GT22" s="29">
        <v>1.9358407079646016</v>
      </c>
      <c r="GU22" s="29">
        <v>10.670731707317072</v>
      </c>
      <c r="GV22" s="29">
        <v>10.670731707317072</v>
      </c>
      <c r="GW22" s="29">
        <v>1.9358407079646016</v>
      </c>
      <c r="GX22" s="29">
        <v>-29.881484101843796</v>
      </c>
      <c r="GY22" s="29">
        <v>8.274196257410301</v>
      </c>
      <c r="GZ22" s="29">
        <v>1.9358407079646016</v>
      </c>
      <c r="HA22" s="29">
        <v>-68.363328087770356</v>
      </c>
      <c r="HB22" s="29">
        <v>-6.1321045875533455</v>
      </c>
      <c r="HC22" s="29">
        <v>-2.5187159443347076</v>
      </c>
      <c r="HD22" s="29">
        <v>-89.454285927554679</v>
      </c>
      <c r="HE22" s="29">
        <v>-7.0960872387554081</v>
      </c>
      <c r="HF22" s="29">
        <v>-2.9146645846388721</v>
      </c>
      <c r="HG22" s="29">
        <v>-81.930962209391623</v>
      </c>
    </row>
    <row r="23" spans="1:215" ht="15" thickBot="1" x14ac:dyDescent="0.4">
      <c r="A23" s="2"/>
      <c r="B23" s="43" t="s">
        <v>477</v>
      </c>
      <c r="C23" s="76" t="s">
        <v>848</v>
      </c>
      <c r="D23" s="44">
        <v>385569</v>
      </c>
      <c r="E23" s="45">
        <v>434469</v>
      </c>
      <c r="F23" s="23">
        <v>91.988685147894742</v>
      </c>
      <c r="G23" s="23">
        <v>45.627876106194698</v>
      </c>
      <c r="H23" s="23">
        <v>88.62442813893756</v>
      </c>
      <c r="I23" s="23">
        <v>91.992781757894733</v>
      </c>
      <c r="J23" s="23">
        <v>34.152889023807234</v>
      </c>
      <c r="K23" s="23">
        <v>88.035788901892374</v>
      </c>
      <c r="L23" s="23">
        <v>92.507761437894743</v>
      </c>
      <c r="M23" s="23">
        <v>21.350590364706733</v>
      </c>
      <c r="N23" s="23">
        <v>87.173611504787345</v>
      </c>
      <c r="O23" s="23">
        <v>46.749507482475181</v>
      </c>
      <c r="P23" s="23">
        <v>8.4811053397410738</v>
      </c>
      <c r="Q23" s="23">
        <v>46.749507482475181</v>
      </c>
      <c r="R23" s="23">
        <v>10.670731707317072</v>
      </c>
      <c r="S23" s="23">
        <v>1.9358407079646016</v>
      </c>
      <c r="T23" s="23">
        <v>10.670731707317072</v>
      </c>
      <c r="U23" s="23">
        <v>10.670731707317072</v>
      </c>
      <c r="V23" s="23">
        <v>1.9358407079646016</v>
      </c>
      <c r="W23" s="23">
        <v>10.670731707317072</v>
      </c>
      <c r="X23" s="23">
        <v>10.670731707317072</v>
      </c>
      <c r="Y23" s="23">
        <v>1.9358407079646016</v>
      </c>
      <c r="Z23" s="23">
        <v>10.670731707317072</v>
      </c>
      <c r="AA23" s="23">
        <v>10.670731707317072</v>
      </c>
      <c r="AB23" s="23">
        <v>1.9358407079646016</v>
      </c>
      <c r="AC23" s="23">
        <v>10.670731707317072</v>
      </c>
      <c r="AD23" s="23">
        <v>10.670731707317072</v>
      </c>
      <c r="AE23" s="23">
        <v>1.9358407079646016</v>
      </c>
      <c r="AF23" s="23">
        <v>10.670731707317072</v>
      </c>
      <c r="AG23" s="23">
        <v>10.670731707317072</v>
      </c>
      <c r="AH23" s="23">
        <v>1.9358407079646016</v>
      </c>
      <c r="AI23" s="23">
        <v>10.670731707317072</v>
      </c>
      <c r="AJ23" s="23">
        <v>10.670731707317072</v>
      </c>
      <c r="AK23" s="23">
        <v>1.9358407079646016</v>
      </c>
      <c r="AL23" s="23">
        <v>10.670731707317072</v>
      </c>
      <c r="AM23" s="23">
        <v>10.439201223987927</v>
      </c>
      <c r="AN23" s="23">
        <v>1.8938373901925001</v>
      </c>
      <c r="AO23" s="23">
        <v>10.439201223987927</v>
      </c>
      <c r="AP23" s="23">
        <v>103.95371185789475</v>
      </c>
      <c r="AQ23" s="23">
        <v>53.829083290349281</v>
      </c>
      <c r="AR23" s="23">
        <v>68.970625180853773</v>
      </c>
      <c r="AS23" s="23">
        <v>103.93285305789473</v>
      </c>
      <c r="AT23" s="23">
        <v>60.359643612171453</v>
      </c>
      <c r="AU23" s="23">
        <v>69.950427251805024</v>
      </c>
      <c r="AV23" s="25">
        <v>91.987760977894737</v>
      </c>
      <c r="AW23" s="25">
        <v>45.627876106194698</v>
      </c>
      <c r="AX23" s="25">
        <v>88.62442813893756</v>
      </c>
      <c r="AY23" s="25">
        <v>92.012597727894743</v>
      </c>
      <c r="AZ23" s="25">
        <v>34.321322975424934</v>
      </c>
      <c r="BA23" s="25">
        <v>88.615423612900059</v>
      </c>
      <c r="BB23" s="25">
        <v>92.432446577894737</v>
      </c>
      <c r="BC23" s="25">
        <v>21.70436856992292</v>
      </c>
      <c r="BD23" s="25">
        <v>88.229697764542749</v>
      </c>
      <c r="BE23" s="25">
        <v>50.229645674506408</v>
      </c>
      <c r="BF23" s="25">
        <v>9.1124578436051458</v>
      </c>
      <c r="BG23" s="25">
        <v>50.229645674506408</v>
      </c>
      <c r="BH23" s="25">
        <v>10.670731707317072</v>
      </c>
      <c r="BI23" s="25">
        <v>1.9358407079646016</v>
      </c>
      <c r="BJ23" s="25">
        <v>10.670731707317072</v>
      </c>
      <c r="BK23" s="25">
        <v>10.670731707317072</v>
      </c>
      <c r="BL23" s="25">
        <v>1.9358407079646016</v>
      </c>
      <c r="BM23" s="25">
        <v>10.670731707317072</v>
      </c>
      <c r="BN23" s="25">
        <v>10.670731707317072</v>
      </c>
      <c r="BO23" s="25">
        <v>1.9358407079646016</v>
      </c>
      <c r="BP23" s="25">
        <v>10.670731707317072</v>
      </c>
      <c r="BQ23" s="25">
        <v>10.670731707317072</v>
      </c>
      <c r="BR23" s="25">
        <v>1.9358407079646016</v>
      </c>
      <c r="BS23" s="25">
        <v>10.670731707317072</v>
      </c>
      <c r="BT23" s="25">
        <v>10.670731707317072</v>
      </c>
      <c r="BU23" s="25">
        <v>1.9358407079646016</v>
      </c>
      <c r="BV23" s="25">
        <v>10.670731707317072</v>
      </c>
      <c r="BW23" s="25">
        <v>10.670731707317072</v>
      </c>
      <c r="BX23" s="25">
        <v>1.9358407079646016</v>
      </c>
      <c r="BY23" s="25">
        <v>10.670731707317072</v>
      </c>
      <c r="BZ23" s="25">
        <v>10.670731707317072</v>
      </c>
      <c r="CA23" s="25">
        <v>1.9358407079646016</v>
      </c>
      <c r="CB23" s="25">
        <v>10.670731707317072</v>
      </c>
      <c r="CC23" s="25">
        <v>10.670731707317072</v>
      </c>
      <c r="CD23" s="25">
        <v>1.9358407079646016</v>
      </c>
      <c r="CE23" s="25">
        <v>10.670731707317072</v>
      </c>
      <c r="CF23" s="25">
        <v>100.27669660789473</v>
      </c>
      <c r="CG23" s="25">
        <v>28.017834610014273</v>
      </c>
      <c r="CH23" s="25">
        <v>75.962164994818693</v>
      </c>
      <c r="CI23" s="25">
        <v>100.52288932789475</v>
      </c>
      <c r="CJ23" s="25">
        <v>44.698857943581054</v>
      </c>
      <c r="CK23" s="25">
        <v>75.650562335837435</v>
      </c>
      <c r="CL23" s="27">
        <v>91.988685147894742</v>
      </c>
      <c r="CM23" s="27">
        <v>45.627876106194698</v>
      </c>
      <c r="CN23" s="27">
        <v>88.62442813893756</v>
      </c>
      <c r="CO23" s="27">
        <v>91.990783627894743</v>
      </c>
      <c r="CP23" s="27">
        <v>34.171118256893521</v>
      </c>
      <c r="CQ23" s="27">
        <v>88.03614104749154</v>
      </c>
      <c r="CR23" s="27">
        <v>92.527166597894734</v>
      </c>
      <c r="CS23" s="27">
        <v>21.38798234854718</v>
      </c>
      <c r="CT23" s="27">
        <v>87.171019421442551</v>
      </c>
      <c r="CU23" s="27">
        <v>47.11060187037323</v>
      </c>
      <c r="CV23" s="27">
        <v>8.5466136136517807</v>
      </c>
      <c r="CW23" s="27">
        <v>47.11060187037323</v>
      </c>
      <c r="CX23" s="27">
        <v>10.670731707317072</v>
      </c>
      <c r="CY23" s="27">
        <v>1.9358407079646016</v>
      </c>
      <c r="CZ23" s="27">
        <v>10.670731707317072</v>
      </c>
      <c r="DA23" s="27">
        <v>10.670731707317072</v>
      </c>
      <c r="DB23" s="27">
        <v>1.9358407079646016</v>
      </c>
      <c r="DC23" s="27">
        <v>10.670731707317072</v>
      </c>
      <c r="DD23" s="27">
        <v>10.670731707317072</v>
      </c>
      <c r="DE23" s="27">
        <v>1.9358407079646016</v>
      </c>
      <c r="DF23" s="27">
        <v>10.670731707317072</v>
      </c>
      <c r="DG23" s="27">
        <v>10.670731707317072</v>
      </c>
      <c r="DH23" s="27">
        <v>1.9358407079646016</v>
      </c>
      <c r="DI23" s="27">
        <v>10.670731707317072</v>
      </c>
      <c r="DJ23" s="27">
        <v>10.670731707317072</v>
      </c>
      <c r="DK23" s="27">
        <v>1.9358407079646016</v>
      </c>
      <c r="DL23" s="27">
        <v>10.670731707317072</v>
      </c>
      <c r="DM23" s="27">
        <v>10.670731707317072</v>
      </c>
      <c r="DN23" s="27">
        <v>1.9358407079646016</v>
      </c>
      <c r="DO23" s="27">
        <v>10.670731707317072</v>
      </c>
      <c r="DP23" s="27">
        <v>10.670731707317072</v>
      </c>
      <c r="DQ23" s="27">
        <v>1.9358407079646016</v>
      </c>
      <c r="DR23" s="27">
        <v>10.670731707317072</v>
      </c>
      <c r="DS23" s="27">
        <v>11.561253726775597</v>
      </c>
      <c r="DT23" s="27">
        <v>2.0973955876008827</v>
      </c>
      <c r="DU23" s="27">
        <v>11.561253726775597</v>
      </c>
      <c r="DV23" s="27">
        <v>103.26655802789475</v>
      </c>
      <c r="DW23" s="27">
        <v>54.067514032527491</v>
      </c>
      <c r="DX23" s="27">
        <v>69.891629656319481</v>
      </c>
      <c r="DY23" s="27">
        <v>103.22662023789474</v>
      </c>
      <c r="DZ23" s="27">
        <v>60.620107051864068</v>
      </c>
      <c r="EA23" s="27">
        <v>70.851283435887439</v>
      </c>
      <c r="EB23" s="28">
        <v>91.991868287894732</v>
      </c>
      <c r="EC23" s="28">
        <v>45.627876106194698</v>
      </c>
      <c r="ED23" s="28">
        <v>88.62442813893756</v>
      </c>
      <c r="EE23" s="28">
        <v>91.991857507894736</v>
      </c>
      <c r="EF23" s="28">
        <v>42.951378254400744</v>
      </c>
      <c r="EG23" s="28">
        <v>88.053341521093159</v>
      </c>
      <c r="EH23" s="28">
        <v>92.564895757894746</v>
      </c>
      <c r="EI23" s="28">
        <v>31.628087464435538</v>
      </c>
      <c r="EJ23" s="28">
        <v>87.256677783293171</v>
      </c>
      <c r="EK23" s="28">
        <v>93.329045427894741</v>
      </c>
      <c r="EL23" s="28">
        <v>19.371183760326041</v>
      </c>
      <c r="EM23" s="28">
        <v>86.190249404641008</v>
      </c>
      <c r="EN23" s="28">
        <v>40.863470354015767</v>
      </c>
      <c r="EO23" s="28">
        <v>7.4132844447550728</v>
      </c>
      <c r="EP23" s="28">
        <v>40.863470354015767</v>
      </c>
      <c r="EQ23" s="28">
        <v>10.670731707317072</v>
      </c>
      <c r="ER23" s="28">
        <v>1.9358407079646016</v>
      </c>
      <c r="ES23" s="28">
        <v>10.670731707317072</v>
      </c>
      <c r="ET23" s="28">
        <v>10.670731707317072</v>
      </c>
      <c r="EU23" s="28">
        <v>1.9358407079646016</v>
      </c>
      <c r="EV23" s="28">
        <v>10.670731707317072</v>
      </c>
      <c r="EW23" s="28">
        <v>10.670731707317072</v>
      </c>
      <c r="EX23" s="28">
        <v>1.9358407079646016</v>
      </c>
      <c r="EY23" s="28">
        <v>10.670731707317072</v>
      </c>
      <c r="EZ23" s="28">
        <v>10.670731707317072</v>
      </c>
      <c r="FA23" s="28">
        <v>1.9358407079646016</v>
      </c>
      <c r="FB23" s="28">
        <v>10.670731707317072</v>
      </c>
      <c r="FC23" s="28">
        <v>10.670731707317072</v>
      </c>
      <c r="FD23" s="28">
        <v>1.9358407079646016</v>
      </c>
      <c r="FE23" s="28">
        <v>10.670731707317072</v>
      </c>
      <c r="FF23" s="28">
        <v>10.670731707317072</v>
      </c>
      <c r="FG23" s="28">
        <v>1.9358407079646016</v>
      </c>
      <c r="FH23" s="28">
        <v>10.670731707317072</v>
      </c>
      <c r="FI23" s="28">
        <v>10.670731707317072</v>
      </c>
      <c r="FJ23" s="28">
        <v>1.9358407079646016</v>
      </c>
      <c r="FK23" s="28">
        <v>10.670731707317072</v>
      </c>
      <c r="FL23" s="28">
        <v>10.670731707317072</v>
      </c>
      <c r="FM23" s="28">
        <v>1.9358407079646016</v>
      </c>
      <c r="FN23" s="28">
        <v>10.670731707317072</v>
      </c>
      <c r="FO23" s="28">
        <v>10.670731707317072</v>
      </c>
      <c r="FP23" s="28">
        <v>1.9358407079646016</v>
      </c>
      <c r="FQ23" s="28">
        <v>10.670731707317072</v>
      </c>
      <c r="FR23" s="29">
        <v>91.991868287894732</v>
      </c>
      <c r="FS23" s="29">
        <v>45.627876106194698</v>
      </c>
      <c r="FT23" s="29">
        <v>88.62442813893756</v>
      </c>
      <c r="FU23" s="29">
        <v>91.912314707894737</v>
      </c>
      <c r="FV23" s="29">
        <v>45.363159533629236</v>
      </c>
      <c r="FW23" s="29">
        <v>88.279673849422693</v>
      </c>
      <c r="FX23" s="29">
        <v>92.755190917894737</v>
      </c>
      <c r="FY23" s="29">
        <v>43.786601272534043</v>
      </c>
      <c r="FZ23" s="29">
        <v>87.234008191051913</v>
      </c>
      <c r="GA23" s="29">
        <v>93.579133677894745</v>
      </c>
      <c r="GB23" s="29">
        <v>41.974409299178795</v>
      </c>
      <c r="GC23" s="29">
        <v>86.210392517606238</v>
      </c>
      <c r="GD23" s="29">
        <v>94.403121197894734</v>
      </c>
      <c r="GE23" s="29">
        <v>40.216758349768845</v>
      </c>
      <c r="GF23" s="29">
        <v>85.196849016341872</v>
      </c>
      <c r="GG23" s="29">
        <v>95.012094437894746</v>
      </c>
      <c r="GH23" s="29">
        <v>38.041172767562479</v>
      </c>
      <c r="GI23" s="29">
        <v>84.264025150793657</v>
      </c>
      <c r="GJ23" s="29">
        <v>95.648608267894744</v>
      </c>
      <c r="GK23" s="29">
        <v>36.257310286186147</v>
      </c>
      <c r="GL23" s="29">
        <v>83.316407967301956</v>
      </c>
      <c r="GM23" s="29">
        <v>96.287299067894736</v>
      </c>
      <c r="GN23" s="29">
        <v>36.396498638146653</v>
      </c>
      <c r="GO23" s="29">
        <v>82.349419120082587</v>
      </c>
      <c r="GP23" s="29">
        <v>96.951047847894742</v>
      </c>
      <c r="GQ23" s="29">
        <v>36.466519249028735</v>
      </c>
      <c r="GR23" s="29">
        <v>80.935994157916994</v>
      </c>
      <c r="GS23" s="29">
        <v>98.004888417894733</v>
      </c>
      <c r="GT23" s="29">
        <v>36.333741635092565</v>
      </c>
      <c r="GU23" s="29">
        <v>76.794009501188043</v>
      </c>
      <c r="GV23" s="29">
        <v>102.37981295789474</v>
      </c>
      <c r="GW23" s="29">
        <v>55.580127561306256</v>
      </c>
      <c r="GX23" s="29">
        <v>57.840645718583801</v>
      </c>
      <c r="GY23" s="29">
        <v>104.97449888789474</v>
      </c>
      <c r="GZ23" s="29">
        <v>51.819995170843455</v>
      </c>
      <c r="HA23" s="29">
        <v>43.174512462317182</v>
      </c>
      <c r="HB23" s="29">
        <v>105.95296677789474</v>
      </c>
      <c r="HC23" s="29">
        <v>50.181845495425804</v>
      </c>
      <c r="HD23" s="29">
        <v>35.434160133877697</v>
      </c>
      <c r="HE23" s="29">
        <v>105.21949800789474</v>
      </c>
      <c r="HF23" s="29">
        <v>49.775481462965907</v>
      </c>
      <c r="HG23" s="29">
        <v>39.312337752575345</v>
      </c>
    </row>
    <row r="24" spans="1:215" ht="15" thickBot="1" x14ac:dyDescent="0.4">
      <c r="A24" s="2"/>
      <c r="B24" s="43" t="s">
        <v>530</v>
      </c>
      <c r="C24" s="76" t="s">
        <v>857</v>
      </c>
      <c r="D24" s="44">
        <v>380272</v>
      </c>
      <c r="E24" s="45">
        <v>411184</v>
      </c>
      <c r="F24" s="23">
        <v>10.670731707317072</v>
      </c>
      <c r="G24" s="23">
        <v>1.9358407079646016</v>
      </c>
      <c r="H24" s="23">
        <v>10.670731707317072</v>
      </c>
      <c r="I24" s="23">
        <v>10.670731707317072</v>
      </c>
      <c r="J24" s="23">
        <v>1.9358407079646016</v>
      </c>
      <c r="K24" s="23">
        <v>10.670731707317072</v>
      </c>
      <c r="L24" s="23">
        <v>10.670731707317072</v>
      </c>
      <c r="M24" s="23">
        <v>1.9358407079646016</v>
      </c>
      <c r="N24" s="23">
        <v>10.670731707317072</v>
      </c>
      <c r="O24" s="23">
        <v>10.670731707317072</v>
      </c>
      <c r="P24" s="23">
        <v>1.9358407079646016</v>
      </c>
      <c r="Q24" s="23">
        <v>10.670731707317072</v>
      </c>
      <c r="R24" s="23">
        <v>10.670731707317072</v>
      </c>
      <c r="S24" s="23">
        <v>1.9358407079646016</v>
      </c>
      <c r="T24" s="23">
        <v>10.670731707317072</v>
      </c>
      <c r="U24" s="23">
        <v>10.670731707317072</v>
      </c>
      <c r="V24" s="23">
        <v>1.9358407079646016</v>
      </c>
      <c r="W24" s="23">
        <v>10.670731707317072</v>
      </c>
      <c r="X24" s="23">
        <v>10.670731707317072</v>
      </c>
      <c r="Y24" s="23">
        <v>1.9358407079646016</v>
      </c>
      <c r="Z24" s="23">
        <v>10.670731707317072</v>
      </c>
      <c r="AA24" s="23">
        <v>10.670731707317072</v>
      </c>
      <c r="AB24" s="23">
        <v>1.9358407079646016</v>
      </c>
      <c r="AC24" s="23">
        <v>10.670731707317072</v>
      </c>
      <c r="AD24" s="23">
        <v>10.670731707317072</v>
      </c>
      <c r="AE24" s="23">
        <v>1.9358407079646016</v>
      </c>
      <c r="AF24" s="23">
        <v>10.670731707317072</v>
      </c>
      <c r="AG24" s="23">
        <v>10.670731707317072</v>
      </c>
      <c r="AH24" s="23">
        <v>1.9358407079646016</v>
      </c>
      <c r="AI24" s="23">
        <v>10.670731707317072</v>
      </c>
      <c r="AJ24" s="23">
        <v>10.670731707317072</v>
      </c>
      <c r="AK24" s="23">
        <v>1.9358407079646016</v>
      </c>
      <c r="AL24" s="23">
        <v>10.670731707317072</v>
      </c>
      <c r="AM24" s="23">
        <v>4.8155270220354947</v>
      </c>
      <c r="AN24" s="23">
        <v>0.87361330930732428</v>
      </c>
      <c r="AO24" s="23">
        <v>4.8155270220354947</v>
      </c>
      <c r="AP24" s="23">
        <v>96.821329552631568</v>
      </c>
      <c r="AQ24" s="23">
        <v>22.764633104130436</v>
      </c>
      <c r="AR24" s="23">
        <v>16.564980998654519</v>
      </c>
      <c r="AS24" s="23">
        <v>100.05100147263158</v>
      </c>
      <c r="AT24" s="23">
        <v>27.005194384635004</v>
      </c>
      <c r="AU24" s="23">
        <v>17.02013001302258</v>
      </c>
      <c r="AV24" s="25">
        <v>10.670731707317072</v>
      </c>
      <c r="AW24" s="25">
        <v>1.9358407079646016</v>
      </c>
      <c r="AX24" s="25">
        <v>10.670731707317072</v>
      </c>
      <c r="AY24" s="25">
        <v>10.670731707317072</v>
      </c>
      <c r="AZ24" s="25">
        <v>1.9358407079646016</v>
      </c>
      <c r="BA24" s="25">
        <v>10.670731707317072</v>
      </c>
      <c r="BB24" s="25">
        <v>10.670731707317072</v>
      </c>
      <c r="BC24" s="25">
        <v>1.9358407079646016</v>
      </c>
      <c r="BD24" s="25">
        <v>10.670731707317072</v>
      </c>
      <c r="BE24" s="25">
        <v>10.670731707317072</v>
      </c>
      <c r="BF24" s="25">
        <v>1.9358407079646016</v>
      </c>
      <c r="BG24" s="25">
        <v>10.670731707317072</v>
      </c>
      <c r="BH24" s="25">
        <v>10.670731707317072</v>
      </c>
      <c r="BI24" s="25">
        <v>1.9358407079646016</v>
      </c>
      <c r="BJ24" s="25">
        <v>10.670731707317072</v>
      </c>
      <c r="BK24" s="25">
        <v>10.670731707317072</v>
      </c>
      <c r="BL24" s="25">
        <v>1.9358407079646016</v>
      </c>
      <c r="BM24" s="25">
        <v>10.670731707317072</v>
      </c>
      <c r="BN24" s="25">
        <v>10.670731707317072</v>
      </c>
      <c r="BO24" s="25">
        <v>1.9358407079646016</v>
      </c>
      <c r="BP24" s="25">
        <v>10.670731707317072</v>
      </c>
      <c r="BQ24" s="25">
        <v>10.670731707317072</v>
      </c>
      <c r="BR24" s="25">
        <v>1.9358407079646016</v>
      </c>
      <c r="BS24" s="25">
        <v>10.670731707317072</v>
      </c>
      <c r="BT24" s="25">
        <v>10.670731707317072</v>
      </c>
      <c r="BU24" s="25">
        <v>1.9358407079646016</v>
      </c>
      <c r="BV24" s="25">
        <v>10.670731707317072</v>
      </c>
      <c r="BW24" s="25">
        <v>10.670731707317072</v>
      </c>
      <c r="BX24" s="25">
        <v>1.9358407079646016</v>
      </c>
      <c r="BY24" s="25">
        <v>10.670731707317072</v>
      </c>
      <c r="BZ24" s="25">
        <v>10.670731707317072</v>
      </c>
      <c r="CA24" s="25">
        <v>1.9358407079646016</v>
      </c>
      <c r="CB24" s="25">
        <v>10.670731707317072</v>
      </c>
      <c r="CC24" s="25">
        <v>10.670731707317072</v>
      </c>
      <c r="CD24" s="25">
        <v>1.9358407079646016</v>
      </c>
      <c r="CE24" s="25">
        <v>10.670731707317072</v>
      </c>
      <c r="CF24" s="25">
        <v>80.862501519433053</v>
      </c>
      <c r="CG24" s="25">
        <v>14.669745850870598</v>
      </c>
      <c r="CH24" s="25">
        <v>32.390110633117601</v>
      </c>
      <c r="CI24" s="25">
        <v>89.660814662631566</v>
      </c>
      <c r="CJ24" s="25">
        <v>17.887647217971804</v>
      </c>
      <c r="CK24" s="25">
        <v>30.999636278373217</v>
      </c>
      <c r="CL24" s="27">
        <v>10.670731707317072</v>
      </c>
      <c r="CM24" s="27">
        <v>1.9358407079646016</v>
      </c>
      <c r="CN24" s="27">
        <v>10.670731707317072</v>
      </c>
      <c r="CO24" s="27">
        <v>10.670731707317072</v>
      </c>
      <c r="CP24" s="27">
        <v>1.9358407079646016</v>
      </c>
      <c r="CQ24" s="27">
        <v>10.670731707317072</v>
      </c>
      <c r="CR24" s="27">
        <v>10.670731707317072</v>
      </c>
      <c r="CS24" s="27">
        <v>1.9358407079646016</v>
      </c>
      <c r="CT24" s="27">
        <v>10.670731707317072</v>
      </c>
      <c r="CU24" s="27">
        <v>10.670731707317072</v>
      </c>
      <c r="CV24" s="27">
        <v>1.9358407079646016</v>
      </c>
      <c r="CW24" s="27">
        <v>10.670731707317072</v>
      </c>
      <c r="CX24" s="27">
        <v>10.670731707317072</v>
      </c>
      <c r="CY24" s="27">
        <v>1.9358407079646016</v>
      </c>
      <c r="CZ24" s="27">
        <v>10.670731707317072</v>
      </c>
      <c r="DA24" s="27">
        <v>10.670731707317072</v>
      </c>
      <c r="DB24" s="27">
        <v>1.9358407079646016</v>
      </c>
      <c r="DC24" s="27">
        <v>10.670731707317072</v>
      </c>
      <c r="DD24" s="27">
        <v>10.670731707317072</v>
      </c>
      <c r="DE24" s="27">
        <v>1.9358407079646016</v>
      </c>
      <c r="DF24" s="27">
        <v>10.670731707317072</v>
      </c>
      <c r="DG24" s="27">
        <v>10.670731707317072</v>
      </c>
      <c r="DH24" s="27">
        <v>1.9358407079646016</v>
      </c>
      <c r="DI24" s="27">
        <v>10.670731707317072</v>
      </c>
      <c r="DJ24" s="27">
        <v>10.670731707317072</v>
      </c>
      <c r="DK24" s="27">
        <v>1.9358407079646016</v>
      </c>
      <c r="DL24" s="27">
        <v>10.670731707317072</v>
      </c>
      <c r="DM24" s="27">
        <v>10.670731707317072</v>
      </c>
      <c r="DN24" s="27">
        <v>1.9358407079646016</v>
      </c>
      <c r="DO24" s="27">
        <v>10.670731707317072</v>
      </c>
      <c r="DP24" s="27">
        <v>10.670731707317072</v>
      </c>
      <c r="DQ24" s="27">
        <v>1.9358407079646016</v>
      </c>
      <c r="DR24" s="27">
        <v>10.670731707317072</v>
      </c>
      <c r="DS24" s="27">
        <v>8.0935348205691522</v>
      </c>
      <c r="DT24" s="27">
        <v>1.4682961400147576</v>
      </c>
      <c r="DU24" s="27">
        <v>8.0935348205691522</v>
      </c>
      <c r="DV24" s="27">
        <v>94.29350375263158</v>
      </c>
      <c r="DW24" s="27">
        <v>23.448655382997202</v>
      </c>
      <c r="DX24" s="27">
        <v>19.536312409688335</v>
      </c>
      <c r="DY24" s="27">
        <v>96.420124142631579</v>
      </c>
      <c r="DZ24" s="27">
        <v>27.786262069147345</v>
      </c>
      <c r="EA24" s="27">
        <v>20.491796934269658</v>
      </c>
      <c r="EB24" s="28">
        <v>10.670731707317072</v>
      </c>
      <c r="EC24" s="28">
        <v>1.9358407079646016</v>
      </c>
      <c r="ED24" s="28">
        <v>10.670731707317072</v>
      </c>
      <c r="EE24" s="28">
        <v>10.670731707317072</v>
      </c>
      <c r="EF24" s="28">
        <v>1.9358407079646016</v>
      </c>
      <c r="EG24" s="28">
        <v>10.670731707317072</v>
      </c>
      <c r="EH24" s="28">
        <v>10.670731707317072</v>
      </c>
      <c r="EI24" s="28">
        <v>1.9358407079646016</v>
      </c>
      <c r="EJ24" s="28">
        <v>10.670731707317072</v>
      </c>
      <c r="EK24" s="28">
        <v>10.670731707317072</v>
      </c>
      <c r="EL24" s="28">
        <v>1.9358407079646016</v>
      </c>
      <c r="EM24" s="28">
        <v>10.670731707317072</v>
      </c>
      <c r="EN24" s="28">
        <v>10.670731707317072</v>
      </c>
      <c r="EO24" s="28">
        <v>1.9358407079646016</v>
      </c>
      <c r="EP24" s="28">
        <v>10.670731707317072</v>
      </c>
      <c r="EQ24" s="28">
        <v>10.670731707317072</v>
      </c>
      <c r="ER24" s="28">
        <v>1.9358407079646016</v>
      </c>
      <c r="ES24" s="28">
        <v>10.670731707317072</v>
      </c>
      <c r="ET24" s="28">
        <v>10.670731707317072</v>
      </c>
      <c r="EU24" s="28">
        <v>1.9358407079646016</v>
      </c>
      <c r="EV24" s="28">
        <v>10.670731707317072</v>
      </c>
      <c r="EW24" s="28">
        <v>10.670731707317072</v>
      </c>
      <c r="EX24" s="28">
        <v>1.9358407079646016</v>
      </c>
      <c r="EY24" s="28">
        <v>10.670731707317072</v>
      </c>
      <c r="EZ24" s="28">
        <v>10.670731707317072</v>
      </c>
      <c r="FA24" s="28">
        <v>1.9358407079646016</v>
      </c>
      <c r="FB24" s="28">
        <v>10.670731707317072</v>
      </c>
      <c r="FC24" s="28">
        <v>10.670731707317072</v>
      </c>
      <c r="FD24" s="28">
        <v>1.9358407079646016</v>
      </c>
      <c r="FE24" s="28">
        <v>10.670731707317072</v>
      </c>
      <c r="FF24" s="28">
        <v>10.670731707317072</v>
      </c>
      <c r="FG24" s="28">
        <v>1.9358407079646016</v>
      </c>
      <c r="FH24" s="28">
        <v>10.670731707317072</v>
      </c>
      <c r="FI24" s="28">
        <v>10.670731707317072</v>
      </c>
      <c r="FJ24" s="28">
        <v>1.9358407079646016</v>
      </c>
      <c r="FK24" s="28">
        <v>-9.8377560890029372</v>
      </c>
      <c r="FL24" s="28">
        <v>10.670731707317072</v>
      </c>
      <c r="FM24" s="28">
        <v>1.9358407079646016</v>
      </c>
      <c r="FN24" s="28">
        <v>-31.260949718928543</v>
      </c>
      <c r="FO24" s="28">
        <v>10.670731707317072</v>
      </c>
      <c r="FP24" s="28">
        <v>1.9358407079646016</v>
      </c>
      <c r="FQ24" s="28">
        <v>-44.559681941349652</v>
      </c>
      <c r="FR24" s="29">
        <v>10.670731707317072</v>
      </c>
      <c r="FS24" s="29">
        <v>1.9358407079646016</v>
      </c>
      <c r="FT24" s="29">
        <v>10.670731707317072</v>
      </c>
      <c r="FU24" s="29">
        <v>10.670731707317072</v>
      </c>
      <c r="FV24" s="29">
        <v>1.9358407079646016</v>
      </c>
      <c r="FW24" s="29">
        <v>10.670731707317072</v>
      </c>
      <c r="FX24" s="29">
        <v>10.670731707317072</v>
      </c>
      <c r="FY24" s="29">
        <v>1.9358407079646016</v>
      </c>
      <c r="FZ24" s="29">
        <v>10.670731707317072</v>
      </c>
      <c r="GA24" s="29">
        <v>10.670731707317072</v>
      </c>
      <c r="GB24" s="29">
        <v>1.9358407079646016</v>
      </c>
      <c r="GC24" s="29">
        <v>10.670731707317072</v>
      </c>
      <c r="GD24" s="29">
        <v>10.670731707317072</v>
      </c>
      <c r="GE24" s="29">
        <v>1.9358407079646016</v>
      </c>
      <c r="GF24" s="29">
        <v>10.670731707317072</v>
      </c>
      <c r="GG24" s="29">
        <v>10.670731707317072</v>
      </c>
      <c r="GH24" s="29">
        <v>1.9358407079646016</v>
      </c>
      <c r="GI24" s="29">
        <v>10.670731707317072</v>
      </c>
      <c r="GJ24" s="29">
        <v>10.670731707317072</v>
      </c>
      <c r="GK24" s="29">
        <v>1.9358407079646016</v>
      </c>
      <c r="GL24" s="29">
        <v>10.670731707317072</v>
      </c>
      <c r="GM24" s="29">
        <v>10.670731707317072</v>
      </c>
      <c r="GN24" s="29">
        <v>1.9358407079646016</v>
      </c>
      <c r="GO24" s="29">
        <v>10.670731707317072</v>
      </c>
      <c r="GP24" s="29">
        <v>10.670731707317072</v>
      </c>
      <c r="GQ24" s="29">
        <v>1.9358407079646016</v>
      </c>
      <c r="GR24" s="29">
        <v>10.670731707317072</v>
      </c>
      <c r="GS24" s="29">
        <v>10.670731707317072</v>
      </c>
      <c r="GT24" s="29">
        <v>1.9358407079646016</v>
      </c>
      <c r="GU24" s="29">
        <v>10.670731707317072</v>
      </c>
      <c r="GV24" s="29">
        <v>96.913342832631571</v>
      </c>
      <c r="GW24" s="29">
        <v>27.810417744048241</v>
      </c>
      <c r="GX24" s="29">
        <v>-4.4612353912239087</v>
      </c>
      <c r="GY24" s="29">
        <v>102.52926433263158</v>
      </c>
      <c r="GZ24" s="29">
        <v>21.905066346254888</v>
      </c>
      <c r="HA24" s="29">
        <v>-29.824162236886707</v>
      </c>
      <c r="HB24" s="29">
        <v>102.64467670177532</v>
      </c>
      <c r="HC24" s="29">
        <v>18.621379401649506</v>
      </c>
      <c r="HD24" s="29">
        <v>-43.462329067082067</v>
      </c>
      <c r="HE24" s="29">
        <v>101.29032803773562</v>
      </c>
      <c r="HF24" s="29">
        <v>18.37567898029717</v>
      </c>
      <c r="HG24" s="29">
        <v>-38.03215962645487</v>
      </c>
    </row>
    <row r="25" spans="1:215" ht="15" thickBot="1" x14ac:dyDescent="0.4">
      <c r="A25" s="2"/>
      <c r="B25" s="43" t="s">
        <v>469</v>
      </c>
      <c r="C25" s="76" t="s">
        <v>853</v>
      </c>
      <c r="D25" s="44">
        <v>407769</v>
      </c>
      <c r="E25" s="45">
        <v>375476</v>
      </c>
      <c r="F25" s="23">
        <v>58.724040970000004</v>
      </c>
      <c r="G25" s="23">
        <v>44.314601769911491</v>
      </c>
      <c r="H25" s="23">
        <v>58.724040970000004</v>
      </c>
      <c r="I25" s="23">
        <v>58.635412330000001</v>
      </c>
      <c r="J25" s="23">
        <v>44.107216314429692</v>
      </c>
      <c r="K25" s="23">
        <v>58.635412330000001</v>
      </c>
      <c r="L25" s="23">
        <v>58.829966550000002</v>
      </c>
      <c r="M25" s="23">
        <v>43.479967705471147</v>
      </c>
      <c r="N25" s="23">
        <v>58.829966550000002</v>
      </c>
      <c r="O25" s="23">
        <v>59.141655139999997</v>
      </c>
      <c r="P25" s="23">
        <v>42.576369725111206</v>
      </c>
      <c r="Q25" s="23">
        <v>59.141655139999997</v>
      </c>
      <c r="R25" s="23">
        <v>59.419377140000002</v>
      </c>
      <c r="S25" s="23">
        <v>41.823832202019247</v>
      </c>
      <c r="T25" s="23">
        <v>59.419377140000002</v>
      </c>
      <c r="U25" s="23">
        <v>59.690935760000002</v>
      </c>
      <c r="V25" s="23">
        <v>41.008382209096709</v>
      </c>
      <c r="W25" s="23">
        <v>59.690935760000002</v>
      </c>
      <c r="X25" s="23">
        <v>59.973948589999999</v>
      </c>
      <c r="Y25" s="23">
        <v>40.306104132194477</v>
      </c>
      <c r="Z25" s="23">
        <v>59.973948589999999</v>
      </c>
      <c r="AA25" s="23">
        <v>60.261521590000001</v>
      </c>
      <c r="AB25" s="23">
        <v>39.940450086690561</v>
      </c>
      <c r="AC25" s="23">
        <v>60.261521590000001</v>
      </c>
      <c r="AD25" s="23">
        <v>60.486746690000004</v>
      </c>
      <c r="AE25" s="23">
        <v>39.643633003691811</v>
      </c>
      <c r="AF25" s="23">
        <v>60.486746690000004</v>
      </c>
      <c r="AG25" s="23">
        <v>63.244053059999999</v>
      </c>
      <c r="AH25" s="23">
        <v>39.325685230153525</v>
      </c>
      <c r="AI25" s="23">
        <v>63.244053059999999</v>
      </c>
      <c r="AJ25" s="23">
        <v>74.536129259999996</v>
      </c>
      <c r="AK25" s="23">
        <v>38.797700085364852</v>
      </c>
      <c r="AL25" s="23">
        <v>56.198359169976072</v>
      </c>
      <c r="AM25" s="23">
        <v>76.785576419999998</v>
      </c>
      <c r="AN25" s="23">
        <v>41.052435043913043</v>
      </c>
      <c r="AO25" s="23">
        <v>53.846244148926345</v>
      </c>
      <c r="AP25" s="23">
        <v>77.750012630000001</v>
      </c>
      <c r="AQ25" s="23">
        <v>70.157732524352923</v>
      </c>
      <c r="AR25" s="23">
        <v>53.155045499980048</v>
      </c>
      <c r="AS25" s="23">
        <v>78.61734075999999</v>
      </c>
      <c r="AT25" s="23">
        <v>68.870678808595244</v>
      </c>
      <c r="AU25" s="23">
        <v>52.878928946214657</v>
      </c>
      <c r="AV25" s="25">
        <v>58.723384539999998</v>
      </c>
      <c r="AW25" s="25">
        <v>44.314601769911491</v>
      </c>
      <c r="AX25" s="25">
        <v>58.723384539999998</v>
      </c>
      <c r="AY25" s="25">
        <v>58.451601859999997</v>
      </c>
      <c r="AZ25" s="25">
        <v>44.198144491673034</v>
      </c>
      <c r="BA25" s="25">
        <v>58.451601859999997</v>
      </c>
      <c r="BB25" s="25">
        <v>58.38283053</v>
      </c>
      <c r="BC25" s="25">
        <v>29.75802032687545</v>
      </c>
      <c r="BD25" s="25">
        <v>58.38283053</v>
      </c>
      <c r="BE25" s="25">
        <v>58.40356104</v>
      </c>
      <c r="BF25" s="25">
        <v>15.212540128749014</v>
      </c>
      <c r="BG25" s="25">
        <v>58.40356104</v>
      </c>
      <c r="BH25" s="25">
        <v>4.1463640898673653</v>
      </c>
      <c r="BI25" s="25">
        <v>0.75221649417947778</v>
      </c>
      <c r="BJ25" s="25">
        <v>4.1463640898673653</v>
      </c>
      <c r="BK25" s="25">
        <v>10.670731707317072</v>
      </c>
      <c r="BL25" s="25">
        <v>1.9358407079646016</v>
      </c>
      <c r="BM25" s="25">
        <v>10.670731707317072</v>
      </c>
      <c r="BN25" s="25">
        <v>10.670731707317072</v>
      </c>
      <c r="BO25" s="25">
        <v>1.9358407079646016</v>
      </c>
      <c r="BP25" s="25">
        <v>10.670731707317072</v>
      </c>
      <c r="BQ25" s="25">
        <v>10.670731707317072</v>
      </c>
      <c r="BR25" s="25">
        <v>1.9358407079646016</v>
      </c>
      <c r="BS25" s="25">
        <v>10.670731707317072</v>
      </c>
      <c r="BT25" s="25">
        <v>10.670731707317072</v>
      </c>
      <c r="BU25" s="25">
        <v>1.9358407079646016</v>
      </c>
      <c r="BV25" s="25">
        <v>10.670731707317072</v>
      </c>
      <c r="BW25" s="25">
        <v>10.670731707317072</v>
      </c>
      <c r="BX25" s="25">
        <v>1.9358407079646016</v>
      </c>
      <c r="BY25" s="25">
        <v>10.670731707317072</v>
      </c>
      <c r="BZ25" s="25">
        <v>10.670731707317072</v>
      </c>
      <c r="CA25" s="25">
        <v>1.9358407079646016</v>
      </c>
      <c r="CB25" s="25">
        <v>10.670731707317072</v>
      </c>
      <c r="CC25" s="25">
        <v>10.670731707317072</v>
      </c>
      <c r="CD25" s="25">
        <v>1.9358407079646016</v>
      </c>
      <c r="CE25" s="25">
        <v>10.670731707317072</v>
      </c>
      <c r="CF25" s="25">
        <v>60.549795060000001</v>
      </c>
      <c r="CG25" s="25">
        <v>23.060386779539598</v>
      </c>
      <c r="CH25" s="25">
        <v>60.549795060000001</v>
      </c>
      <c r="CI25" s="25">
        <v>60.885487659999995</v>
      </c>
      <c r="CJ25" s="25">
        <v>60.885487659999995</v>
      </c>
      <c r="CK25" s="25">
        <v>60.885487659999995</v>
      </c>
      <c r="CL25" s="27">
        <v>58.724040970000004</v>
      </c>
      <c r="CM25" s="27">
        <v>44.314601769911491</v>
      </c>
      <c r="CN25" s="27">
        <v>58.724040970000004</v>
      </c>
      <c r="CO25" s="27">
        <v>58.634781259999997</v>
      </c>
      <c r="CP25" s="27">
        <v>44.107438074426284</v>
      </c>
      <c r="CQ25" s="27">
        <v>58.634781259999997</v>
      </c>
      <c r="CR25" s="27">
        <v>58.828704450000004</v>
      </c>
      <c r="CS25" s="27">
        <v>43.480078807572717</v>
      </c>
      <c r="CT25" s="27">
        <v>58.828704450000004</v>
      </c>
      <c r="CU25" s="27">
        <v>59.139778640000003</v>
      </c>
      <c r="CV25" s="27">
        <v>42.567449799891399</v>
      </c>
      <c r="CW25" s="27">
        <v>59.139778640000003</v>
      </c>
      <c r="CX25" s="27">
        <v>59.416902640000004</v>
      </c>
      <c r="CY25" s="27">
        <v>41.808437341565565</v>
      </c>
      <c r="CZ25" s="27">
        <v>59.416902640000004</v>
      </c>
      <c r="DA25" s="27">
        <v>59.691675610000004</v>
      </c>
      <c r="DB25" s="27">
        <v>40.997133189166114</v>
      </c>
      <c r="DC25" s="27">
        <v>59.691675610000004</v>
      </c>
      <c r="DD25" s="27">
        <v>59.981797319999998</v>
      </c>
      <c r="DE25" s="27">
        <v>40.318977485744313</v>
      </c>
      <c r="DF25" s="27">
        <v>59.981797319999998</v>
      </c>
      <c r="DG25" s="27">
        <v>60.272637009999997</v>
      </c>
      <c r="DH25" s="27">
        <v>39.973967975722687</v>
      </c>
      <c r="DI25" s="27">
        <v>60.272637009999997</v>
      </c>
      <c r="DJ25" s="27">
        <v>60.499151220000002</v>
      </c>
      <c r="DK25" s="27">
        <v>39.678090370329613</v>
      </c>
      <c r="DL25" s="27">
        <v>60.499151220000002</v>
      </c>
      <c r="DM25" s="27">
        <v>63.246859740000005</v>
      </c>
      <c r="DN25" s="27">
        <v>39.342673078265911</v>
      </c>
      <c r="DO25" s="27">
        <v>63.246859740000005</v>
      </c>
      <c r="DP25" s="27">
        <v>74.374483840000011</v>
      </c>
      <c r="DQ25" s="27">
        <v>38.860551276257524</v>
      </c>
      <c r="DR25" s="27">
        <v>56.419582703647933</v>
      </c>
      <c r="DS25" s="27">
        <v>76.155712530000002</v>
      </c>
      <c r="DT25" s="27">
        <v>41.186170413951494</v>
      </c>
      <c r="DU25" s="27">
        <v>54.457663414489502</v>
      </c>
      <c r="DV25" s="27">
        <v>76.889675299999993</v>
      </c>
      <c r="DW25" s="27">
        <v>70.294080249914643</v>
      </c>
      <c r="DX25" s="27">
        <v>53.939432745867748</v>
      </c>
      <c r="DY25" s="27">
        <v>77.322631800000011</v>
      </c>
      <c r="DZ25" s="27">
        <v>69.067842139820954</v>
      </c>
      <c r="EA25" s="27">
        <v>53.988152168599143</v>
      </c>
      <c r="EB25" s="28">
        <v>58.726282679999997</v>
      </c>
      <c r="EC25" s="28">
        <v>44.314601769911491</v>
      </c>
      <c r="ED25" s="28">
        <v>58.726282679999997</v>
      </c>
      <c r="EE25" s="28">
        <v>58.603949369999995</v>
      </c>
      <c r="EF25" s="28">
        <v>44.07718049618704</v>
      </c>
      <c r="EG25" s="28">
        <v>58.603949369999995</v>
      </c>
      <c r="EH25" s="28">
        <v>58.790211929999998</v>
      </c>
      <c r="EI25" s="28">
        <v>43.537990781089775</v>
      </c>
      <c r="EJ25" s="28">
        <v>58.790211929999998</v>
      </c>
      <c r="EK25" s="28">
        <v>59.118610279999999</v>
      </c>
      <c r="EL25" s="28">
        <v>41.636240603586714</v>
      </c>
      <c r="EM25" s="28">
        <v>59.118610279999999</v>
      </c>
      <c r="EN25" s="28">
        <v>59.443011299999995</v>
      </c>
      <c r="EO25" s="28">
        <v>40.20746048320391</v>
      </c>
      <c r="EP25" s="28">
        <v>59.443011299999995</v>
      </c>
      <c r="EQ25" s="28">
        <v>59.810290899999998</v>
      </c>
      <c r="ER25" s="28">
        <v>38.752150499847232</v>
      </c>
      <c r="ES25" s="28">
        <v>59.810290899999998</v>
      </c>
      <c r="ET25" s="28">
        <v>60.239494489999998</v>
      </c>
      <c r="EU25" s="28">
        <v>37.208780971316123</v>
      </c>
      <c r="EV25" s="28">
        <v>60.239494489999998</v>
      </c>
      <c r="EW25" s="28">
        <v>60.708472409999999</v>
      </c>
      <c r="EX25" s="28">
        <v>35.854900464078518</v>
      </c>
      <c r="EY25" s="28">
        <v>60.708472409999999</v>
      </c>
      <c r="EZ25" s="28">
        <v>61.10578211</v>
      </c>
      <c r="FA25" s="28">
        <v>34.478112575157056</v>
      </c>
      <c r="FB25" s="28">
        <v>61.10578211</v>
      </c>
      <c r="FC25" s="28">
        <v>63.426992339999998</v>
      </c>
      <c r="FD25" s="28">
        <v>33.08280978186459</v>
      </c>
      <c r="FE25" s="28">
        <v>63.426992339999998</v>
      </c>
      <c r="FF25" s="28">
        <v>72.967597560000002</v>
      </c>
      <c r="FG25" s="28">
        <v>26.178307943461299</v>
      </c>
      <c r="FH25" s="28">
        <v>57.200966346166695</v>
      </c>
      <c r="FI25" s="28">
        <v>76.083300909999991</v>
      </c>
      <c r="FJ25" s="28">
        <v>19.736171216952709</v>
      </c>
      <c r="FK25" s="28">
        <v>50.972650802650264</v>
      </c>
      <c r="FL25" s="28">
        <v>76.985409919999995</v>
      </c>
      <c r="FM25" s="28">
        <v>19.798050897345504</v>
      </c>
      <c r="FN25" s="28">
        <v>47.03395024421441</v>
      </c>
      <c r="FO25" s="28">
        <v>77.061391259999994</v>
      </c>
      <c r="FP25" s="28">
        <v>14.317621703639093</v>
      </c>
      <c r="FQ25" s="28">
        <v>44.315266163017114</v>
      </c>
      <c r="FR25" s="29">
        <v>58.726282679999997</v>
      </c>
      <c r="FS25" s="29">
        <v>44.314601769911491</v>
      </c>
      <c r="FT25" s="29">
        <v>58.726282679999997</v>
      </c>
      <c r="FU25" s="29">
        <v>58.587479209999998</v>
      </c>
      <c r="FV25" s="29">
        <v>44.133856020366686</v>
      </c>
      <c r="FW25" s="29">
        <v>58.587479209999998</v>
      </c>
      <c r="FX25" s="29">
        <v>58.87262441</v>
      </c>
      <c r="FY25" s="29">
        <v>42.644329353236529</v>
      </c>
      <c r="FZ25" s="29">
        <v>58.87262441</v>
      </c>
      <c r="GA25" s="29">
        <v>59.22762711</v>
      </c>
      <c r="GB25" s="29">
        <v>40.94513874514908</v>
      </c>
      <c r="GC25" s="29">
        <v>59.22762711</v>
      </c>
      <c r="GD25" s="29">
        <v>59.564324560000003</v>
      </c>
      <c r="GE25" s="29">
        <v>39.401810135557049</v>
      </c>
      <c r="GF25" s="29">
        <v>59.564324560000003</v>
      </c>
      <c r="GG25" s="29">
        <v>59.941429569999997</v>
      </c>
      <c r="GH25" s="29">
        <v>37.457209880639724</v>
      </c>
      <c r="GI25" s="29">
        <v>59.941429569999997</v>
      </c>
      <c r="GJ25" s="29">
        <v>60.489454789999996</v>
      </c>
      <c r="GK25" s="29">
        <v>35.644913878042793</v>
      </c>
      <c r="GL25" s="29">
        <v>60.489454789999996</v>
      </c>
      <c r="GM25" s="29">
        <v>60.952026860000004</v>
      </c>
      <c r="GN25" s="29">
        <v>35.637381041840733</v>
      </c>
      <c r="GO25" s="29">
        <v>60.952026860000004</v>
      </c>
      <c r="GP25" s="29">
        <v>61.477533489999999</v>
      </c>
      <c r="GQ25" s="29">
        <v>36.045804649627513</v>
      </c>
      <c r="GR25" s="29">
        <v>61.477533489999999</v>
      </c>
      <c r="GS25" s="29">
        <v>64.182650719999998</v>
      </c>
      <c r="GT25" s="29">
        <v>36.578054542398668</v>
      </c>
      <c r="GU25" s="29">
        <v>64.182650719999998</v>
      </c>
      <c r="GV25" s="29">
        <v>75.176195890000002</v>
      </c>
      <c r="GW25" s="29">
        <v>65.456056721940641</v>
      </c>
      <c r="GX25" s="29">
        <v>51.764686611445484</v>
      </c>
      <c r="GY25" s="29">
        <v>76.641968230000003</v>
      </c>
      <c r="GZ25" s="29">
        <v>62.714287728045058</v>
      </c>
      <c r="HA25" s="29">
        <v>46.888708489936079</v>
      </c>
      <c r="HB25" s="29">
        <v>76.927284299999997</v>
      </c>
      <c r="HC25" s="29">
        <v>61.061013565346606</v>
      </c>
      <c r="HD25" s="29">
        <v>44.005539708956235</v>
      </c>
      <c r="HE25" s="29">
        <v>76.347203440000001</v>
      </c>
      <c r="HF25" s="29">
        <v>60.61891789760795</v>
      </c>
      <c r="HG25" s="29">
        <v>45.625286701739796</v>
      </c>
    </row>
    <row r="26" spans="1:215" ht="15" thickBot="1" x14ac:dyDescent="0.4">
      <c r="A26" s="2"/>
      <c r="B26" s="43" t="s">
        <v>536</v>
      </c>
      <c r="C26" s="76" t="s">
        <v>850</v>
      </c>
      <c r="D26" s="44">
        <v>338655</v>
      </c>
      <c r="E26" s="45">
        <v>556583</v>
      </c>
      <c r="F26" s="23">
        <v>6.7307692307692317</v>
      </c>
      <c r="G26" s="23">
        <v>1.9358407079646016</v>
      </c>
      <c r="H26" s="23">
        <v>6.7307692307692317</v>
      </c>
      <c r="I26" s="23">
        <v>6.7307692307692317</v>
      </c>
      <c r="J26" s="23">
        <v>1.9358407079646016</v>
      </c>
      <c r="K26" s="23">
        <v>6.7307692307692317</v>
      </c>
      <c r="L26" s="23">
        <v>6.7307692307692317</v>
      </c>
      <c r="M26" s="23">
        <v>1.9358407079646016</v>
      </c>
      <c r="N26" s="23">
        <v>6.7307692307692317</v>
      </c>
      <c r="O26" s="23">
        <v>6.7307692307692317</v>
      </c>
      <c r="P26" s="23">
        <v>1.9358407079646016</v>
      </c>
      <c r="Q26" s="23">
        <v>6.7307692307692317</v>
      </c>
      <c r="R26" s="23">
        <v>6.7307692307692317</v>
      </c>
      <c r="S26" s="23">
        <v>1.9358407079646016</v>
      </c>
      <c r="T26" s="23">
        <v>6.7307692307692317</v>
      </c>
      <c r="U26" s="23">
        <v>6.7307692307692317</v>
      </c>
      <c r="V26" s="23">
        <v>1.9358407079646016</v>
      </c>
      <c r="W26" s="23">
        <v>6.7307692307692317</v>
      </c>
      <c r="X26" s="23">
        <v>6.7307692307692317</v>
      </c>
      <c r="Y26" s="23">
        <v>1.9358407079646016</v>
      </c>
      <c r="Z26" s="23">
        <v>6.7307692307692317</v>
      </c>
      <c r="AA26" s="23">
        <v>6.7307692307692317</v>
      </c>
      <c r="AB26" s="23">
        <v>1.9358407079646016</v>
      </c>
      <c r="AC26" s="23">
        <v>6.7307692307692317</v>
      </c>
      <c r="AD26" s="23">
        <v>6.7307692307692317</v>
      </c>
      <c r="AE26" s="23">
        <v>1.9358407079646016</v>
      </c>
      <c r="AF26" s="23">
        <v>6.7307692307692317</v>
      </c>
      <c r="AG26" s="23">
        <v>6.7307692307692317</v>
      </c>
      <c r="AH26" s="23">
        <v>1.9358407079646016</v>
      </c>
      <c r="AI26" s="23">
        <v>5.3432411926200984</v>
      </c>
      <c r="AJ26" s="23">
        <v>6.7307692307692317</v>
      </c>
      <c r="AK26" s="23">
        <v>1.9358407079646016</v>
      </c>
      <c r="AL26" s="23">
        <v>-15.953090068786508</v>
      </c>
      <c r="AM26" s="23">
        <v>6.7307692307692317</v>
      </c>
      <c r="AN26" s="23">
        <v>1.9358407079646016</v>
      </c>
      <c r="AO26" s="23">
        <v>-28.353561641380139</v>
      </c>
      <c r="AP26" s="23">
        <v>6.7307692307692317</v>
      </c>
      <c r="AQ26" s="23">
        <v>1.9358407079646016</v>
      </c>
      <c r="AR26" s="23">
        <v>-32.070740879261621</v>
      </c>
      <c r="AS26" s="23">
        <v>6.7307692307692317</v>
      </c>
      <c r="AT26" s="23">
        <v>1.9358407079646016</v>
      </c>
      <c r="AU26" s="23">
        <v>-30.444215606748458</v>
      </c>
      <c r="AV26" s="25">
        <v>6.7307692307692317</v>
      </c>
      <c r="AW26" s="25">
        <v>1.9358407079646016</v>
      </c>
      <c r="AX26" s="25">
        <v>6.7307692307692317</v>
      </c>
      <c r="AY26" s="25">
        <v>6.7307692307692317</v>
      </c>
      <c r="AZ26" s="25">
        <v>1.9358407079646016</v>
      </c>
      <c r="BA26" s="25">
        <v>6.7307692307692317</v>
      </c>
      <c r="BB26" s="25">
        <v>6.7307692307692317</v>
      </c>
      <c r="BC26" s="25">
        <v>1.9358407079646016</v>
      </c>
      <c r="BD26" s="25">
        <v>6.7307692307692317</v>
      </c>
      <c r="BE26" s="25">
        <v>6.7307692307692317</v>
      </c>
      <c r="BF26" s="25">
        <v>1.9358407079646016</v>
      </c>
      <c r="BG26" s="25">
        <v>6.7307692307692317</v>
      </c>
      <c r="BH26" s="25">
        <v>6.7307692307692317</v>
      </c>
      <c r="BI26" s="25">
        <v>1.9358407079646016</v>
      </c>
      <c r="BJ26" s="25">
        <v>6.7307692307692317</v>
      </c>
      <c r="BK26" s="25">
        <v>6.7307692307692317</v>
      </c>
      <c r="BL26" s="25">
        <v>1.9358407079646016</v>
      </c>
      <c r="BM26" s="25">
        <v>6.7307692307692317</v>
      </c>
      <c r="BN26" s="25">
        <v>6.7307692307692317</v>
      </c>
      <c r="BO26" s="25">
        <v>1.9358407079646016</v>
      </c>
      <c r="BP26" s="25">
        <v>6.7307692307692317</v>
      </c>
      <c r="BQ26" s="25">
        <v>6.7307692307692317</v>
      </c>
      <c r="BR26" s="25">
        <v>1.9358407079646016</v>
      </c>
      <c r="BS26" s="25">
        <v>6.7307692307692317</v>
      </c>
      <c r="BT26" s="25">
        <v>6.7307692307692317</v>
      </c>
      <c r="BU26" s="25">
        <v>1.9358407079646016</v>
      </c>
      <c r="BV26" s="25">
        <v>6.7307692307692317</v>
      </c>
      <c r="BW26" s="25">
        <v>6.7307692307692317</v>
      </c>
      <c r="BX26" s="25">
        <v>1.9358407079646016</v>
      </c>
      <c r="BY26" s="25">
        <v>6.7307692307692317</v>
      </c>
      <c r="BZ26" s="25">
        <v>6.7307692307692317</v>
      </c>
      <c r="CA26" s="25">
        <v>1.9358407079646016</v>
      </c>
      <c r="CB26" s="25">
        <v>6.7307692307692317</v>
      </c>
      <c r="CC26" s="25">
        <v>6.7307692307692317</v>
      </c>
      <c r="CD26" s="25">
        <v>1.9358407079646016</v>
      </c>
      <c r="CE26" s="25">
        <v>6.7307692307692317</v>
      </c>
      <c r="CF26" s="25">
        <v>6.7307692307692317</v>
      </c>
      <c r="CG26" s="25">
        <v>1.9358407079646016</v>
      </c>
      <c r="CH26" s="25">
        <v>6.7307692307692317</v>
      </c>
      <c r="CI26" s="25">
        <v>6.7307692307692317</v>
      </c>
      <c r="CJ26" s="25">
        <v>1.9358407079646016</v>
      </c>
      <c r="CK26" s="25">
        <v>6.7307692307692317</v>
      </c>
      <c r="CL26" s="27">
        <v>6.7307692307692317</v>
      </c>
      <c r="CM26" s="27">
        <v>1.9358407079646016</v>
      </c>
      <c r="CN26" s="27">
        <v>6.7307692307692317</v>
      </c>
      <c r="CO26" s="27">
        <v>6.7307692307692317</v>
      </c>
      <c r="CP26" s="27">
        <v>1.9358407079646016</v>
      </c>
      <c r="CQ26" s="27">
        <v>6.7307692307692317</v>
      </c>
      <c r="CR26" s="27">
        <v>6.7307692307692317</v>
      </c>
      <c r="CS26" s="27">
        <v>1.9358407079646016</v>
      </c>
      <c r="CT26" s="27">
        <v>6.7307692307692317</v>
      </c>
      <c r="CU26" s="27">
        <v>6.7307692307692317</v>
      </c>
      <c r="CV26" s="27">
        <v>1.9358407079646016</v>
      </c>
      <c r="CW26" s="27">
        <v>6.7307692307692317</v>
      </c>
      <c r="CX26" s="27">
        <v>6.7307692307692317</v>
      </c>
      <c r="CY26" s="27">
        <v>1.9358407079646016</v>
      </c>
      <c r="CZ26" s="27">
        <v>6.7307692307692317</v>
      </c>
      <c r="DA26" s="27">
        <v>6.7307692307692317</v>
      </c>
      <c r="DB26" s="27">
        <v>1.9358407079646016</v>
      </c>
      <c r="DC26" s="27">
        <v>6.7307692307692317</v>
      </c>
      <c r="DD26" s="27">
        <v>6.7307692307692317</v>
      </c>
      <c r="DE26" s="27">
        <v>1.9358407079646016</v>
      </c>
      <c r="DF26" s="27">
        <v>6.7307692307692317</v>
      </c>
      <c r="DG26" s="27">
        <v>6.7307692307692317</v>
      </c>
      <c r="DH26" s="27">
        <v>1.9358407079646016</v>
      </c>
      <c r="DI26" s="27">
        <v>6.7307692307692317</v>
      </c>
      <c r="DJ26" s="27">
        <v>6.7307692307692317</v>
      </c>
      <c r="DK26" s="27">
        <v>1.9358407079646016</v>
      </c>
      <c r="DL26" s="27">
        <v>6.7307692307692317</v>
      </c>
      <c r="DM26" s="27">
        <v>6.7307692307692317</v>
      </c>
      <c r="DN26" s="27">
        <v>1.9358407079646016</v>
      </c>
      <c r="DO26" s="27">
        <v>5.6648964844016234</v>
      </c>
      <c r="DP26" s="27">
        <v>6.7307692307692317</v>
      </c>
      <c r="DQ26" s="27">
        <v>1.9358407079646016</v>
      </c>
      <c r="DR26" s="27">
        <v>-14.307322230120803</v>
      </c>
      <c r="DS26" s="27">
        <v>6.7307692307692317</v>
      </c>
      <c r="DT26" s="27">
        <v>1.9358407079646016</v>
      </c>
      <c r="DU26" s="27">
        <v>-25.511258840716749</v>
      </c>
      <c r="DV26" s="27">
        <v>6.7307692307692317</v>
      </c>
      <c r="DW26" s="27">
        <v>1.9358407079646016</v>
      </c>
      <c r="DX26" s="27">
        <v>-28.846317404195929</v>
      </c>
      <c r="DY26" s="27">
        <v>6.7307692307692317</v>
      </c>
      <c r="DZ26" s="27">
        <v>1.9358407079646016</v>
      </c>
      <c r="EA26" s="27">
        <v>-26.649837637015253</v>
      </c>
      <c r="EB26" s="28">
        <v>6.7307692307692317</v>
      </c>
      <c r="EC26" s="28">
        <v>1.9358407079646016</v>
      </c>
      <c r="ED26" s="28">
        <v>6.7307692307692317</v>
      </c>
      <c r="EE26" s="28">
        <v>6.7307692307692317</v>
      </c>
      <c r="EF26" s="28">
        <v>1.9358407079646016</v>
      </c>
      <c r="EG26" s="28">
        <v>6.7307692307692317</v>
      </c>
      <c r="EH26" s="28">
        <v>6.7307692307692317</v>
      </c>
      <c r="EI26" s="28">
        <v>1.9358407079646016</v>
      </c>
      <c r="EJ26" s="28">
        <v>6.7307692307692317</v>
      </c>
      <c r="EK26" s="28">
        <v>6.7307692307692317</v>
      </c>
      <c r="EL26" s="28">
        <v>1.9358407079646016</v>
      </c>
      <c r="EM26" s="28">
        <v>6.7307692307692317</v>
      </c>
      <c r="EN26" s="28">
        <v>6.7307692307692317</v>
      </c>
      <c r="EO26" s="28">
        <v>1.9358407079646016</v>
      </c>
      <c r="EP26" s="28">
        <v>6.7307692307692317</v>
      </c>
      <c r="EQ26" s="28">
        <v>6.7307692307692317</v>
      </c>
      <c r="ER26" s="28">
        <v>1.9358407079646016</v>
      </c>
      <c r="ES26" s="28">
        <v>6.7307692307692317</v>
      </c>
      <c r="ET26" s="28">
        <v>6.7307692307692317</v>
      </c>
      <c r="EU26" s="28">
        <v>1.9358407079646016</v>
      </c>
      <c r="EV26" s="28">
        <v>6.7307692307692317</v>
      </c>
      <c r="EW26" s="28">
        <v>6.7307692307692317</v>
      </c>
      <c r="EX26" s="28">
        <v>1.9358407079646016</v>
      </c>
      <c r="EY26" s="28">
        <v>6.7307692307692317</v>
      </c>
      <c r="EZ26" s="28">
        <v>6.7307692307692317</v>
      </c>
      <c r="FA26" s="28">
        <v>1.9358407079646016</v>
      </c>
      <c r="FB26" s="28">
        <v>6.7307692307692317</v>
      </c>
      <c r="FC26" s="28">
        <v>6.7307692307692317</v>
      </c>
      <c r="FD26" s="28">
        <v>1.9358407079646016</v>
      </c>
      <c r="FE26" s="28">
        <v>2.6740928355063147</v>
      </c>
      <c r="FF26" s="28">
        <v>6.7307692307692317</v>
      </c>
      <c r="FG26" s="28">
        <v>1.9358407079646016</v>
      </c>
      <c r="FH26" s="28">
        <v>-24.079976433351931</v>
      </c>
      <c r="FI26" s="28">
        <v>-342.5435333073425</v>
      </c>
      <c r="FJ26" s="28">
        <v>-140.69718587663357</v>
      </c>
      <c r="FK26" s="28">
        <v>-342.5435333073425</v>
      </c>
      <c r="FL26" s="28">
        <v>-395.89644919648725</v>
      </c>
      <c r="FM26" s="28">
        <v>-162.6114957205161</v>
      </c>
      <c r="FN26" s="28">
        <v>-395.89644919648725</v>
      </c>
      <c r="FO26" s="28">
        <v>-448.4320128284815</v>
      </c>
      <c r="FP26" s="28">
        <v>-184.19008425814408</v>
      </c>
      <c r="FQ26" s="28">
        <v>-448.4320128284815</v>
      </c>
      <c r="FR26" s="29">
        <v>6.7307692307692317</v>
      </c>
      <c r="FS26" s="29">
        <v>1.9358407079646016</v>
      </c>
      <c r="FT26" s="29">
        <v>6.7307692307692317</v>
      </c>
      <c r="FU26" s="29">
        <v>6.7307692307692317</v>
      </c>
      <c r="FV26" s="29">
        <v>1.9358407079646016</v>
      </c>
      <c r="FW26" s="29">
        <v>6.7307692307692317</v>
      </c>
      <c r="FX26" s="29">
        <v>6.7307692307692317</v>
      </c>
      <c r="FY26" s="29">
        <v>1.9358407079646016</v>
      </c>
      <c r="FZ26" s="29">
        <v>6.7307692307692317</v>
      </c>
      <c r="GA26" s="29">
        <v>6.7307692307692317</v>
      </c>
      <c r="GB26" s="29">
        <v>1.9358407079646016</v>
      </c>
      <c r="GC26" s="29">
        <v>6.7307692307692317</v>
      </c>
      <c r="GD26" s="29">
        <v>6.7307692307692317</v>
      </c>
      <c r="GE26" s="29">
        <v>1.9358407079646016</v>
      </c>
      <c r="GF26" s="29">
        <v>6.7307692307692317</v>
      </c>
      <c r="GG26" s="29">
        <v>6.7307692307692317</v>
      </c>
      <c r="GH26" s="29">
        <v>1.9358407079646016</v>
      </c>
      <c r="GI26" s="29">
        <v>6.7307692307692317</v>
      </c>
      <c r="GJ26" s="29">
        <v>6.7307692307692317</v>
      </c>
      <c r="GK26" s="29">
        <v>1.9358407079646016</v>
      </c>
      <c r="GL26" s="29">
        <v>6.7307692307692317</v>
      </c>
      <c r="GM26" s="29">
        <v>6.7307692307692317</v>
      </c>
      <c r="GN26" s="29">
        <v>1.9358407079646016</v>
      </c>
      <c r="GO26" s="29">
        <v>6.7307692307692317</v>
      </c>
      <c r="GP26" s="29">
        <v>6.7307692307692317</v>
      </c>
      <c r="GQ26" s="29">
        <v>1.9358407079646016</v>
      </c>
      <c r="GR26" s="29">
        <v>2.7316753718145037</v>
      </c>
      <c r="GS26" s="29">
        <v>6.7307692307692317</v>
      </c>
      <c r="GT26" s="29">
        <v>1.9358407079646016</v>
      </c>
      <c r="GU26" s="29">
        <v>-8.5055193853317519</v>
      </c>
      <c r="GV26" s="29">
        <v>6.7307692307692317</v>
      </c>
      <c r="GW26" s="29">
        <v>1.9358407079646016</v>
      </c>
      <c r="GX26" s="29">
        <v>-49.893618924925875</v>
      </c>
      <c r="GY26" s="29">
        <v>6.7307692307692317</v>
      </c>
      <c r="GZ26" s="29">
        <v>1.9358407079646016</v>
      </c>
      <c r="HA26" s="29">
        <v>-79.45143150620811</v>
      </c>
      <c r="HB26" s="29">
        <v>6.7307692307692317</v>
      </c>
      <c r="HC26" s="29">
        <v>1.9358407079646016</v>
      </c>
      <c r="HD26" s="29">
        <v>-93.688015824123681</v>
      </c>
      <c r="HE26" s="29">
        <v>6.7307692307692317</v>
      </c>
      <c r="HF26" s="29">
        <v>1.9358407079646016</v>
      </c>
      <c r="HG26" s="29">
        <v>-87.092125122118887</v>
      </c>
    </row>
    <row r="27" spans="1:215" ht="15" thickBot="1" x14ac:dyDescent="0.4">
      <c r="A27" s="2"/>
      <c r="B27" s="43" t="s">
        <v>662</v>
      </c>
      <c r="C27" s="76" t="s">
        <v>856</v>
      </c>
      <c r="D27" s="44">
        <v>373110</v>
      </c>
      <c r="E27" s="45">
        <v>393020</v>
      </c>
      <c r="F27" s="23">
        <v>17.739901286842109</v>
      </c>
      <c r="G27" s="23">
        <v>17.739901286842109</v>
      </c>
      <c r="H27" s="23">
        <v>17.739901286842109</v>
      </c>
      <c r="I27" s="23">
        <v>17.77294258684211</v>
      </c>
      <c r="J27" s="23">
        <v>10.602285742053503</v>
      </c>
      <c r="K27" s="23">
        <v>17.77294258684211</v>
      </c>
      <c r="L27" s="23">
        <v>3.1975016606159068</v>
      </c>
      <c r="M27" s="23">
        <v>0.58007773489049641</v>
      </c>
      <c r="N27" s="23">
        <v>3.1975016606159068</v>
      </c>
      <c r="O27" s="23">
        <v>10.670731707317072</v>
      </c>
      <c r="P27" s="23">
        <v>1.9358407079646016</v>
      </c>
      <c r="Q27" s="23">
        <v>10.670731707317072</v>
      </c>
      <c r="R27" s="23">
        <v>10.670731707317072</v>
      </c>
      <c r="S27" s="23">
        <v>1.9358407079646016</v>
      </c>
      <c r="T27" s="23">
        <v>10.670731707317072</v>
      </c>
      <c r="U27" s="23">
        <v>10.670731707317072</v>
      </c>
      <c r="V27" s="23">
        <v>1.9358407079646016</v>
      </c>
      <c r="W27" s="23">
        <v>10.670731707317072</v>
      </c>
      <c r="X27" s="23">
        <v>10.670731707317072</v>
      </c>
      <c r="Y27" s="23">
        <v>1.9358407079646016</v>
      </c>
      <c r="Z27" s="23">
        <v>10.670731707317072</v>
      </c>
      <c r="AA27" s="23">
        <v>10.670731707317072</v>
      </c>
      <c r="AB27" s="23">
        <v>1.9358407079646016</v>
      </c>
      <c r="AC27" s="23">
        <v>10.670731707317072</v>
      </c>
      <c r="AD27" s="23">
        <v>10.670731707317072</v>
      </c>
      <c r="AE27" s="23">
        <v>1.9358407079646016</v>
      </c>
      <c r="AF27" s="23">
        <v>10.670731707317072</v>
      </c>
      <c r="AG27" s="23">
        <v>10.670731707317072</v>
      </c>
      <c r="AH27" s="23">
        <v>1.9358407079646016</v>
      </c>
      <c r="AI27" s="23">
        <v>10.670731707317072</v>
      </c>
      <c r="AJ27" s="23">
        <v>10.670731707317072</v>
      </c>
      <c r="AK27" s="23">
        <v>1.9358407079646016</v>
      </c>
      <c r="AL27" s="23">
        <v>10.670731707317072</v>
      </c>
      <c r="AM27" s="23">
        <v>10.670731707317072</v>
      </c>
      <c r="AN27" s="23">
        <v>1.9358407079646016</v>
      </c>
      <c r="AO27" s="23">
        <v>10.670731707317072</v>
      </c>
      <c r="AP27" s="23">
        <v>32.13736062684211</v>
      </c>
      <c r="AQ27" s="23">
        <v>32.13736062684211</v>
      </c>
      <c r="AR27" s="23">
        <v>30.565018706735721</v>
      </c>
      <c r="AS27" s="23">
        <v>33.266548026842109</v>
      </c>
      <c r="AT27" s="23">
        <v>33.266548026842109</v>
      </c>
      <c r="AU27" s="23">
        <v>28.364599041620949</v>
      </c>
      <c r="AV27" s="25">
        <v>17.745428486842108</v>
      </c>
      <c r="AW27" s="25">
        <v>17.745428486842108</v>
      </c>
      <c r="AX27" s="25">
        <v>17.745428486842108</v>
      </c>
      <c r="AY27" s="25">
        <v>17.825247606842112</v>
      </c>
      <c r="AZ27" s="25">
        <v>10.812538918323623</v>
      </c>
      <c r="BA27" s="25">
        <v>17.825247606842112</v>
      </c>
      <c r="BB27" s="25">
        <v>10.670731707317072</v>
      </c>
      <c r="BC27" s="25">
        <v>1.9358407079646016</v>
      </c>
      <c r="BD27" s="25">
        <v>10.670731707317072</v>
      </c>
      <c r="BE27" s="25">
        <v>10.670731707317072</v>
      </c>
      <c r="BF27" s="25">
        <v>1.9358407079646016</v>
      </c>
      <c r="BG27" s="25">
        <v>10.670731707317072</v>
      </c>
      <c r="BH27" s="25">
        <v>10.670731707317072</v>
      </c>
      <c r="BI27" s="25">
        <v>1.9358407079646016</v>
      </c>
      <c r="BJ27" s="25">
        <v>10.670731707317072</v>
      </c>
      <c r="BK27" s="25">
        <v>7.2193676742046735</v>
      </c>
      <c r="BL27" s="25">
        <v>1.9358407079646016</v>
      </c>
      <c r="BM27" s="25">
        <v>7.2193676742046735</v>
      </c>
      <c r="BN27" s="25">
        <v>6.7307692307692317</v>
      </c>
      <c r="BO27" s="25">
        <v>1.9358407079646016</v>
      </c>
      <c r="BP27" s="25">
        <v>6.7307692307692317</v>
      </c>
      <c r="BQ27" s="25">
        <v>6.7307692307692317</v>
      </c>
      <c r="BR27" s="25">
        <v>1.9358407079646016</v>
      </c>
      <c r="BS27" s="25">
        <v>6.7307692307692317</v>
      </c>
      <c r="BT27" s="25">
        <v>6.7307692307692317</v>
      </c>
      <c r="BU27" s="25">
        <v>1.9358407079646016</v>
      </c>
      <c r="BV27" s="25">
        <v>6.7307692307692317</v>
      </c>
      <c r="BW27" s="25">
        <v>6.7307692307692317</v>
      </c>
      <c r="BX27" s="25">
        <v>1.9358407079646016</v>
      </c>
      <c r="BY27" s="25">
        <v>6.7307692307692317</v>
      </c>
      <c r="BZ27" s="25">
        <v>6.7307692307692317</v>
      </c>
      <c r="CA27" s="25">
        <v>1.9358407079646016</v>
      </c>
      <c r="CB27" s="25">
        <v>6.7307692307692317</v>
      </c>
      <c r="CC27" s="25">
        <v>6.9812704213834298</v>
      </c>
      <c r="CD27" s="25">
        <v>1.9358407079646016</v>
      </c>
      <c r="CE27" s="25">
        <v>6.9812704213834298</v>
      </c>
      <c r="CF27" s="25">
        <v>10.670731707317072</v>
      </c>
      <c r="CG27" s="25">
        <v>1.9358407079646016</v>
      </c>
      <c r="CH27" s="25">
        <v>10.670731707317072</v>
      </c>
      <c r="CI27" s="25">
        <v>26.269835176842111</v>
      </c>
      <c r="CJ27" s="25">
        <v>26.269835176842111</v>
      </c>
      <c r="CK27" s="25">
        <v>26.269835176842111</v>
      </c>
      <c r="CL27" s="27">
        <v>17.739901286842109</v>
      </c>
      <c r="CM27" s="27">
        <v>17.739901286842109</v>
      </c>
      <c r="CN27" s="27">
        <v>17.739901286842109</v>
      </c>
      <c r="CO27" s="27">
        <v>17.771792386842108</v>
      </c>
      <c r="CP27" s="27">
        <v>10.601799539491351</v>
      </c>
      <c r="CQ27" s="27">
        <v>17.771792386842108</v>
      </c>
      <c r="CR27" s="27">
        <v>3.191489223164151</v>
      </c>
      <c r="CS27" s="27">
        <v>0.57898698296340789</v>
      </c>
      <c r="CT27" s="27">
        <v>3.191489223164151</v>
      </c>
      <c r="CU27" s="27">
        <v>10.670731707317072</v>
      </c>
      <c r="CV27" s="27">
        <v>1.9358407079646016</v>
      </c>
      <c r="CW27" s="27">
        <v>10.670731707317072</v>
      </c>
      <c r="CX27" s="27">
        <v>10.670731707317072</v>
      </c>
      <c r="CY27" s="27">
        <v>1.9358407079646016</v>
      </c>
      <c r="CZ27" s="27">
        <v>10.670731707317072</v>
      </c>
      <c r="DA27" s="27">
        <v>10.670731707317072</v>
      </c>
      <c r="DB27" s="27">
        <v>1.9358407079646016</v>
      </c>
      <c r="DC27" s="27">
        <v>10.670731707317072</v>
      </c>
      <c r="DD27" s="27">
        <v>10.670731707317072</v>
      </c>
      <c r="DE27" s="27">
        <v>1.9358407079646016</v>
      </c>
      <c r="DF27" s="27">
        <v>10.670731707317072</v>
      </c>
      <c r="DG27" s="27">
        <v>10.670731707317072</v>
      </c>
      <c r="DH27" s="27">
        <v>1.9358407079646016</v>
      </c>
      <c r="DI27" s="27">
        <v>10.670731707317072</v>
      </c>
      <c r="DJ27" s="27">
        <v>10.670731707317072</v>
      </c>
      <c r="DK27" s="27">
        <v>1.9358407079646016</v>
      </c>
      <c r="DL27" s="27">
        <v>10.670731707317072</v>
      </c>
      <c r="DM27" s="27">
        <v>10.670731707317072</v>
      </c>
      <c r="DN27" s="27">
        <v>1.9358407079646016</v>
      </c>
      <c r="DO27" s="27">
        <v>10.670731707317072</v>
      </c>
      <c r="DP27" s="27">
        <v>10.670731707317072</v>
      </c>
      <c r="DQ27" s="27">
        <v>1.9358407079646016</v>
      </c>
      <c r="DR27" s="27">
        <v>10.670731707317072</v>
      </c>
      <c r="DS27" s="27">
        <v>10.670731707317072</v>
      </c>
      <c r="DT27" s="27">
        <v>1.9358407079646016</v>
      </c>
      <c r="DU27" s="27">
        <v>10.670731707317072</v>
      </c>
      <c r="DV27" s="27">
        <v>30.767332036842109</v>
      </c>
      <c r="DW27" s="27">
        <v>30.767332036842109</v>
      </c>
      <c r="DX27" s="27">
        <v>30.767332036842109</v>
      </c>
      <c r="DY27" s="27">
        <v>31.276420716842111</v>
      </c>
      <c r="DZ27" s="27">
        <v>31.276420716842111</v>
      </c>
      <c r="EA27" s="27">
        <v>31.166110256334498</v>
      </c>
      <c r="EB27" s="28">
        <v>17.738316396842109</v>
      </c>
      <c r="EC27" s="28">
        <v>17.738316396842109</v>
      </c>
      <c r="ED27" s="28">
        <v>17.738316396842109</v>
      </c>
      <c r="EE27" s="28">
        <v>17.773844906842108</v>
      </c>
      <c r="EF27" s="28">
        <v>17.773844906842108</v>
      </c>
      <c r="EG27" s="28">
        <v>17.773844906842108</v>
      </c>
      <c r="EH27" s="28">
        <v>18.030160456842111</v>
      </c>
      <c r="EI27" s="28">
        <v>15.598882934953899</v>
      </c>
      <c r="EJ27" s="28">
        <v>18.030160456842111</v>
      </c>
      <c r="EK27" s="28">
        <v>18.33972149684211</v>
      </c>
      <c r="EL27" s="28">
        <v>12.567486567477848</v>
      </c>
      <c r="EM27" s="28">
        <v>18.33972149684211</v>
      </c>
      <c r="EN27" s="28">
        <v>18.694120886842107</v>
      </c>
      <c r="EO27" s="28">
        <v>9.6774705588866592</v>
      </c>
      <c r="EP27" s="28">
        <v>18.694120886842107</v>
      </c>
      <c r="EQ27" s="28">
        <v>19.090390326842112</v>
      </c>
      <c r="ER27" s="28">
        <v>6.5605952330417558</v>
      </c>
      <c r="ES27" s="28">
        <v>19.090390326842112</v>
      </c>
      <c r="ET27" s="28">
        <v>19.523590426842112</v>
      </c>
      <c r="EU27" s="28">
        <v>5.446703301352172</v>
      </c>
      <c r="EV27" s="28">
        <v>19.523590426842112</v>
      </c>
      <c r="EW27" s="28">
        <v>19.99738682684211</v>
      </c>
      <c r="EX27" s="28">
        <v>4.5052215095637891</v>
      </c>
      <c r="EY27" s="28">
        <v>19.99738682684211</v>
      </c>
      <c r="EZ27" s="28">
        <v>18.201924009368909</v>
      </c>
      <c r="FA27" s="28">
        <v>3.3021189574518814</v>
      </c>
      <c r="FB27" s="28">
        <v>18.201924009368909</v>
      </c>
      <c r="FC27" s="28">
        <v>13.025364022806645</v>
      </c>
      <c r="FD27" s="28">
        <v>2.3630085174118252</v>
      </c>
      <c r="FE27" s="28">
        <v>13.025364022806645</v>
      </c>
      <c r="FF27" s="28">
        <v>10.670731707317072</v>
      </c>
      <c r="FG27" s="28">
        <v>1.9358407079646016</v>
      </c>
      <c r="FH27" s="28">
        <v>10.670731707317072</v>
      </c>
      <c r="FI27" s="28">
        <v>10.670731707317072</v>
      </c>
      <c r="FJ27" s="28">
        <v>1.9358407079646016</v>
      </c>
      <c r="FK27" s="28">
        <v>6.4604777511129754</v>
      </c>
      <c r="FL27" s="28">
        <v>10.734330662143828</v>
      </c>
      <c r="FM27" s="28">
        <v>1.9473785714508713</v>
      </c>
      <c r="FN27" s="28">
        <v>-1.9480263685797041</v>
      </c>
      <c r="FO27" s="28">
        <v>10.670731707317072</v>
      </c>
      <c r="FP27" s="28">
        <v>1.9358407079646016</v>
      </c>
      <c r="FQ27" s="28">
        <v>-7.6906420175043877</v>
      </c>
      <c r="FR27" s="29">
        <v>17.738316396842109</v>
      </c>
      <c r="FS27" s="29">
        <v>17.738316396842109</v>
      </c>
      <c r="FT27" s="29">
        <v>17.738316396842109</v>
      </c>
      <c r="FU27" s="29">
        <v>17.735507996842109</v>
      </c>
      <c r="FV27" s="29">
        <v>10.628667350078278</v>
      </c>
      <c r="FW27" s="29">
        <v>17.735507996842109</v>
      </c>
      <c r="FX27" s="29">
        <v>3.1615479533632271</v>
      </c>
      <c r="FY27" s="29">
        <v>0.57355515968093951</v>
      </c>
      <c r="FZ27" s="29">
        <v>3.1615479533632271</v>
      </c>
      <c r="GA27" s="29">
        <v>10.670731707317072</v>
      </c>
      <c r="GB27" s="29">
        <v>1.9358407079646016</v>
      </c>
      <c r="GC27" s="29">
        <v>10.670731707317072</v>
      </c>
      <c r="GD27" s="29">
        <v>10.670731707317072</v>
      </c>
      <c r="GE27" s="29">
        <v>1.9358407079646016</v>
      </c>
      <c r="GF27" s="29">
        <v>10.670731707317072</v>
      </c>
      <c r="GG27" s="29">
        <v>10.670731707317072</v>
      </c>
      <c r="GH27" s="29">
        <v>1.9358407079646016</v>
      </c>
      <c r="GI27" s="29">
        <v>10.670731707317072</v>
      </c>
      <c r="GJ27" s="29">
        <v>10.670731707317072</v>
      </c>
      <c r="GK27" s="29">
        <v>1.9358407079646016</v>
      </c>
      <c r="GL27" s="29">
        <v>10.670731707317072</v>
      </c>
      <c r="GM27" s="29">
        <v>10.670731707317072</v>
      </c>
      <c r="GN27" s="29">
        <v>1.9358407079646016</v>
      </c>
      <c r="GO27" s="29">
        <v>10.670731707317072</v>
      </c>
      <c r="GP27" s="29">
        <v>10.670731707317072</v>
      </c>
      <c r="GQ27" s="29">
        <v>1.9358407079646016</v>
      </c>
      <c r="GR27" s="29">
        <v>10.670731707317072</v>
      </c>
      <c r="GS27" s="29">
        <v>10.670731707317072</v>
      </c>
      <c r="GT27" s="29">
        <v>1.9358407079646016</v>
      </c>
      <c r="GU27" s="29">
        <v>10.670731707317072</v>
      </c>
      <c r="GV27" s="29">
        <v>36.912878376842109</v>
      </c>
      <c r="GW27" s="29">
        <v>36.912878376842109</v>
      </c>
      <c r="GX27" s="29">
        <v>11.498963528768002</v>
      </c>
      <c r="GY27" s="29">
        <v>39.378000756842113</v>
      </c>
      <c r="GZ27" s="29">
        <v>39.378000756842113</v>
      </c>
      <c r="HA27" s="29">
        <v>2.3720970192716777</v>
      </c>
      <c r="HB27" s="29">
        <v>40.646715606842108</v>
      </c>
      <c r="HC27" s="29">
        <v>40.646715606842108</v>
      </c>
      <c r="HD27" s="29">
        <v>-3.4822115971589085</v>
      </c>
      <c r="HE27" s="29">
        <v>40.394186806842107</v>
      </c>
      <c r="HF27" s="29">
        <v>40.394186806842107</v>
      </c>
      <c r="HG27" s="29">
        <v>-3.6150965101909094</v>
      </c>
    </row>
    <row r="28" spans="1:215" ht="15" thickBot="1" x14ac:dyDescent="0.4">
      <c r="A28" s="2"/>
      <c r="B28" s="43" t="s">
        <v>541</v>
      </c>
      <c r="C28" s="76" t="s">
        <v>848</v>
      </c>
      <c r="D28" s="44">
        <v>388461</v>
      </c>
      <c r="E28" s="45">
        <v>411290</v>
      </c>
      <c r="F28" s="23">
        <v>125.12068140315789</v>
      </c>
      <c r="G28" s="23">
        <v>55.137168141592909</v>
      </c>
      <c r="H28" s="23">
        <v>91.971672965481616</v>
      </c>
      <c r="I28" s="23">
        <v>125.10638461315789</v>
      </c>
      <c r="J28" s="23">
        <v>50.624999015789228</v>
      </c>
      <c r="K28" s="23">
        <v>91.790215002060165</v>
      </c>
      <c r="L28" s="23">
        <v>125.30869281315789</v>
      </c>
      <c r="M28" s="23">
        <v>45.65764729691805</v>
      </c>
      <c r="N28" s="23">
        <v>89.460537131711689</v>
      </c>
      <c r="O28" s="23">
        <v>125.61475059315789</v>
      </c>
      <c r="P28" s="23">
        <v>40.398373645584584</v>
      </c>
      <c r="Q28" s="23">
        <v>84.036762809156528</v>
      </c>
      <c r="R28" s="23">
        <v>125.91649470315789</v>
      </c>
      <c r="S28" s="23">
        <v>35.346272351735919</v>
      </c>
      <c r="T28" s="23">
        <v>78.618158294969845</v>
      </c>
      <c r="U28" s="23">
        <v>126.20915817315789</v>
      </c>
      <c r="V28" s="23">
        <v>29.787960044652749</v>
      </c>
      <c r="W28" s="23">
        <v>68.687472190340713</v>
      </c>
      <c r="X28" s="23">
        <v>126.5184616331579</v>
      </c>
      <c r="Y28" s="23">
        <v>26.330686155575521</v>
      </c>
      <c r="Z28" s="23">
        <v>65.949648430475946</v>
      </c>
      <c r="AA28" s="23">
        <v>126.88482030315789</v>
      </c>
      <c r="AB28" s="23">
        <v>25.847899761331671</v>
      </c>
      <c r="AC28" s="23">
        <v>64.062069394508882</v>
      </c>
      <c r="AD28" s="23">
        <v>127.78316328315789</v>
      </c>
      <c r="AE28" s="23">
        <v>25.33246729175249</v>
      </c>
      <c r="AF28" s="23">
        <v>62.535444364143586</v>
      </c>
      <c r="AG28" s="23">
        <v>128.20166104315788</v>
      </c>
      <c r="AH28" s="23">
        <v>24.787523133477496</v>
      </c>
      <c r="AI28" s="23">
        <v>61.363297538662692</v>
      </c>
      <c r="AJ28" s="23">
        <v>127.12986921066849</v>
      </c>
      <c r="AK28" s="23">
        <v>23.063383352377912</v>
      </c>
      <c r="AL28" s="23">
        <v>55.842331054097514</v>
      </c>
      <c r="AM28" s="23">
        <v>135.46305268315788</v>
      </c>
      <c r="AN28" s="23">
        <v>25.001282245494199</v>
      </c>
      <c r="AO28" s="23">
        <v>50.322900046553315</v>
      </c>
      <c r="AP28" s="23">
        <v>138.50220643315788</v>
      </c>
      <c r="AQ28" s="23">
        <v>30.640952327519987</v>
      </c>
      <c r="AR28" s="23">
        <v>47.083620264062063</v>
      </c>
      <c r="AS28" s="23">
        <v>141.8770210431579</v>
      </c>
      <c r="AT28" s="23">
        <v>30.731713262380676</v>
      </c>
      <c r="AU28" s="23">
        <v>44.199879998827527</v>
      </c>
      <c r="AV28" s="25">
        <v>125.11987127315788</v>
      </c>
      <c r="AW28" s="25">
        <v>55.137168141592909</v>
      </c>
      <c r="AX28" s="25">
        <v>91.971672965481616</v>
      </c>
      <c r="AY28" s="25">
        <v>125.03315726315789</v>
      </c>
      <c r="AZ28" s="25">
        <v>50.722366929190827</v>
      </c>
      <c r="BA28" s="25">
        <v>92.171799325713181</v>
      </c>
      <c r="BB28" s="25">
        <v>125.04626769315789</v>
      </c>
      <c r="BC28" s="25">
        <v>46.257161286990716</v>
      </c>
      <c r="BD28" s="25">
        <v>90.76323876486174</v>
      </c>
      <c r="BE28" s="25">
        <v>125.12976591315788</v>
      </c>
      <c r="BF28" s="25">
        <v>41.692676027432206</v>
      </c>
      <c r="BG28" s="25">
        <v>87.063666724349218</v>
      </c>
      <c r="BH28" s="25">
        <v>125.16531224315789</v>
      </c>
      <c r="BI28" s="25">
        <v>37.463427920219409</v>
      </c>
      <c r="BJ28" s="25">
        <v>83.428648401076572</v>
      </c>
      <c r="BK28" s="25">
        <v>125.2173709731579</v>
      </c>
      <c r="BL28" s="25">
        <v>32.857849953399906</v>
      </c>
      <c r="BM28" s="25">
        <v>76.324425856361358</v>
      </c>
      <c r="BN28" s="25">
        <v>125.35836617315789</v>
      </c>
      <c r="BO28" s="25">
        <v>29.974501566577235</v>
      </c>
      <c r="BP28" s="25">
        <v>74.430454773654333</v>
      </c>
      <c r="BQ28" s="25">
        <v>125.57089299315788</v>
      </c>
      <c r="BR28" s="25">
        <v>29.734577086378966</v>
      </c>
      <c r="BS28" s="25">
        <v>73.062857941992291</v>
      </c>
      <c r="BT28" s="25">
        <v>125.85145213315789</v>
      </c>
      <c r="BU28" s="25">
        <v>29.493653299371896</v>
      </c>
      <c r="BV28" s="25">
        <v>72.218868215065797</v>
      </c>
      <c r="BW28" s="25">
        <v>126.1906201031579</v>
      </c>
      <c r="BX28" s="25">
        <v>29.160111940398806</v>
      </c>
      <c r="BY28" s="25">
        <v>71.248362956587812</v>
      </c>
      <c r="BZ28" s="25">
        <v>127.77243671315789</v>
      </c>
      <c r="CA28" s="25">
        <v>28.710575286537541</v>
      </c>
      <c r="CB28" s="25">
        <v>68.178377043671276</v>
      </c>
      <c r="CC28" s="25">
        <v>129.7345445631579</v>
      </c>
      <c r="CD28" s="25">
        <v>30.422145593906592</v>
      </c>
      <c r="CE28" s="25">
        <v>65.394619315434085</v>
      </c>
      <c r="CF28" s="25">
        <v>131.89754852315789</v>
      </c>
      <c r="CG28" s="25">
        <v>34.627486042768162</v>
      </c>
      <c r="CH28" s="25">
        <v>62.953067956992498</v>
      </c>
      <c r="CI28" s="25">
        <v>133.8426938231579</v>
      </c>
      <c r="CJ28" s="25">
        <v>35.654046673680739</v>
      </c>
      <c r="CK28" s="25">
        <v>60.887638058348131</v>
      </c>
      <c r="CL28" s="27">
        <v>125.12068140315789</v>
      </c>
      <c r="CM28" s="27">
        <v>55.137168141592909</v>
      </c>
      <c r="CN28" s="27">
        <v>91.971672965481616</v>
      </c>
      <c r="CO28" s="27">
        <v>125.10382448315789</v>
      </c>
      <c r="CP28" s="27">
        <v>50.631349822770666</v>
      </c>
      <c r="CQ28" s="27">
        <v>91.791775909341098</v>
      </c>
      <c r="CR28" s="27">
        <v>125.30492133315789</v>
      </c>
      <c r="CS28" s="27">
        <v>45.663617974910451</v>
      </c>
      <c r="CT28" s="27">
        <v>89.464418532334733</v>
      </c>
      <c r="CU28" s="27">
        <v>125.60858998315788</v>
      </c>
      <c r="CV28" s="27">
        <v>40.411367258457645</v>
      </c>
      <c r="CW28" s="27">
        <v>84.042533968452574</v>
      </c>
      <c r="CX28" s="27">
        <v>125.90794324315789</v>
      </c>
      <c r="CY28" s="27">
        <v>35.354453560988013</v>
      </c>
      <c r="CZ28" s="27">
        <v>78.62576756929559</v>
      </c>
      <c r="DA28" s="27">
        <v>126.21250555315788</v>
      </c>
      <c r="DB28" s="27">
        <v>29.811415506377518</v>
      </c>
      <c r="DC28" s="27">
        <v>68.685197008930089</v>
      </c>
      <c r="DD28" s="27">
        <v>126.54721253315789</v>
      </c>
      <c r="DE28" s="27">
        <v>26.340258055332736</v>
      </c>
      <c r="DF28" s="27">
        <v>65.925506159910299</v>
      </c>
      <c r="DG28" s="27">
        <v>126.9182237431579</v>
      </c>
      <c r="DH28" s="27">
        <v>25.859947930831915</v>
      </c>
      <c r="DI28" s="27">
        <v>64.033752097534432</v>
      </c>
      <c r="DJ28" s="27">
        <v>127.82042694315788</v>
      </c>
      <c r="DK28" s="27">
        <v>25.345993991419121</v>
      </c>
      <c r="DL28" s="27">
        <v>62.503354231365762</v>
      </c>
      <c r="DM28" s="27">
        <v>128.21356116315789</v>
      </c>
      <c r="DN28" s="27">
        <v>24.811493401765251</v>
      </c>
      <c r="DO28" s="27">
        <v>61.404099182783938</v>
      </c>
      <c r="DP28" s="27">
        <v>127.80821266975637</v>
      </c>
      <c r="DQ28" s="27">
        <v>23.186445661327483</v>
      </c>
      <c r="DR28" s="27">
        <v>56.457906624476266</v>
      </c>
      <c r="DS28" s="27">
        <v>133.56999822315788</v>
      </c>
      <c r="DT28" s="27">
        <v>25.287654829017615</v>
      </c>
      <c r="DU28" s="27">
        <v>52.181694901017408</v>
      </c>
      <c r="DV28" s="27">
        <v>135.89204606315789</v>
      </c>
      <c r="DW28" s="27">
        <v>31.021381544745363</v>
      </c>
      <c r="DX28" s="27">
        <v>49.510294635606527</v>
      </c>
      <c r="DY28" s="27">
        <v>137.93798419315789</v>
      </c>
      <c r="DZ28" s="27">
        <v>31.264897960240763</v>
      </c>
      <c r="EA28" s="27">
        <v>47.705131384852564</v>
      </c>
      <c r="EB28" s="28">
        <v>125.12231298315788</v>
      </c>
      <c r="EC28" s="28">
        <v>55.137168141592909</v>
      </c>
      <c r="ED28" s="28">
        <v>91.971672965481616</v>
      </c>
      <c r="EE28" s="28">
        <v>125.06808420315789</v>
      </c>
      <c r="EF28" s="28">
        <v>28.290963106682316</v>
      </c>
      <c r="EG28" s="28">
        <v>91.851551611243963</v>
      </c>
      <c r="EH28" s="28">
        <v>102.63260368792433</v>
      </c>
      <c r="EI28" s="28">
        <v>18.619189164623439</v>
      </c>
      <c r="EJ28" s="28">
        <v>89.468595820356597</v>
      </c>
      <c r="EK28" s="28">
        <v>43.332412684106508</v>
      </c>
      <c r="EL28" s="28">
        <v>7.8611899117184372</v>
      </c>
      <c r="EM28" s="28">
        <v>43.332412684106508</v>
      </c>
      <c r="EN28" s="28">
        <v>10.670731707317072</v>
      </c>
      <c r="EO28" s="28">
        <v>1.9358407079646016</v>
      </c>
      <c r="EP28" s="28">
        <v>10.670731707317072</v>
      </c>
      <c r="EQ28" s="28">
        <v>10.670731707317072</v>
      </c>
      <c r="ER28" s="28">
        <v>1.9358407079646016</v>
      </c>
      <c r="ES28" s="28">
        <v>10.670731707317072</v>
      </c>
      <c r="ET28" s="28">
        <v>10.670731707317072</v>
      </c>
      <c r="EU28" s="28">
        <v>1.9358407079646016</v>
      </c>
      <c r="EV28" s="28">
        <v>10.670731707317072</v>
      </c>
      <c r="EW28" s="28">
        <v>10.670731707317072</v>
      </c>
      <c r="EX28" s="28">
        <v>1.9358407079646016</v>
      </c>
      <c r="EY28" s="28">
        <v>10.670731707317072</v>
      </c>
      <c r="EZ28" s="28">
        <v>10.670731707317072</v>
      </c>
      <c r="FA28" s="28">
        <v>1.9358407079646016</v>
      </c>
      <c r="FB28" s="28">
        <v>10.670731707317072</v>
      </c>
      <c r="FC28" s="28">
        <v>10.670731707317072</v>
      </c>
      <c r="FD28" s="28">
        <v>1.9358407079646016</v>
      </c>
      <c r="FE28" s="28">
        <v>10.670731707317072</v>
      </c>
      <c r="FF28" s="28">
        <v>10.670731707317072</v>
      </c>
      <c r="FG28" s="28">
        <v>1.9358407079646016</v>
      </c>
      <c r="FH28" s="28">
        <v>10.670731707317072</v>
      </c>
      <c r="FI28" s="28">
        <v>10.670731707317072</v>
      </c>
      <c r="FJ28" s="28">
        <v>1.9358407079646016</v>
      </c>
      <c r="FK28" s="28">
        <v>10.670731707317072</v>
      </c>
      <c r="FL28" s="28">
        <v>10.670731707317072</v>
      </c>
      <c r="FM28" s="28">
        <v>1.9358407079646016</v>
      </c>
      <c r="FN28" s="28">
        <v>10.670731707317072</v>
      </c>
      <c r="FO28" s="28">
        <v>10.670731707317072</v>
      </c>
      <c r="FP28" s="28">
        <v>1.9358407079646016</v>
      </c>
      <c r="FQ28" s="28">
        <v>9.4505992453124747</v>
      </c>
      <c r="FR28" s="29">
        <v>125.12231298315788</v>
      </c>
      <c r="FS28" s="29">
        <v>55.137168141592895</v>
      </c>
      <c r="FT28" s="29">
        <v>91.971672965481616</v>
      </c>
      <c r="FU28" s="29">
        <v>125.0361480631579</v>
      </c>
      <c r="FV28" s="29">
        <v>50.854430835491755</v>
      </c>
      <c r="FW28" s="29">
        <v>91.987180167817357</v>
      </c>
      <c r="FX28" s="29">
        <v>125.30345036315789</v>
      </c>
      <c r="FY28" s="29">
        <v>46.591771912586232</v>
      </c>
      <c r="FZ28" s="29">
        <v>89.423726314124536</v>
      </c>
      <c r="GA28" s="29">
        <v>125.65593003315789</v>
      </c>
      <c r="GB28" s="29">
        <v>42.049378411132174</v>
      </c>
      <c r="GC28" s="29">
        <v>83.974780146335291</v>
      </c>
      <c r="GD28" s="29">
        <v>126.03263699315789</v>
      </c>
      <c r="GE28" s="29">
        <v>37.188335214378093</v>
      </c>
      <c r="GF28" s="29">
        <v>78.55591913738121</v>
      </c>
      <c r="GG28" s="29">
        <v>127.1530125031579</v>
      </c>
      <c r="GH28" s="29">
        <v>31.208005435848264</v>
      </c>
      <c r="GI28" s="29">
        <v>67.950430597672096</v>
      </c>
      <c r="GJ28" s="29">
        <v>128.43907293315789</v>
      </c>
      <c r="GK28" s="29">
        <v>27.118980615585102</v>
      </c>
      <c r="GL28" s="29">
        <v>64.401014817998202</v>
      </c>
      <c r="GM28" s="29">
        <v>129.76881888315791</v>
      </c>
      <c r="GN28" s="29">
        <v>26.479803608456805</v>
      </c>
      <c r="GO28" s="29">
        <v>61.736017429974879</v>
      </c>
      <c r="GP28" s="29">
        <v>130.74727865315788</v>
      </c>
      <c r="GQ28" s="29">
        <v>25.96677517629265</v>
      </c>
      <c r="GR28" s="29">
        <v>60.17707854681808</v>
      </c>
      <c r="GS28" s="29">
        <v>132.0328868231579</v>
      </c>
      <c r="GT28" s="29">
        <v>24.908692836505328</v>
      </c>
      <c r="GU28" s="29">
        <v>56.570648794929127</v>
      </c>
      <c r="GV28" s="29">
        <v>109.05758613743622</v>
      </c>
      <c r="GW28" s="29">
        <v>19.784783325818076</v>
      </c>
      <c r="GX28" s="29">
        <v>38.443907440785495</v>
      </c>
      <c r="GY28" s="29">
        <v>83.31841291680891</v>
      </c>
      <c r="GZ28" s="29">
        <v>15.115287299067104</v>
      </c>
      <c r="HA28" s="29">
        <v>21.962665763200448</v>
      </c>
      <c r="HB28" s="29">
        <v>69.321993065369796</v>
      </c>
      <c r="HC28" s="29">
        <v>12.576113786195405</v>
      </c>
      <c r="HD28" s="29">
        <v>11.694750018923372</v>
      </c>
      <c r="HE28" s="29">
        <v>67.16322746791235</v>
      </c>
      <c r="HF28" s="29">
        <v>12.18447931940003</v>
      </c>
      <c r="HG28" s="29">
        <v>13.125111949848929</v>
      </c>
    </row>
    <row r="29" spans="1:215" ht="15" thickBot="1" x14ac:dyDescent="0.4">
      <c r="A29" s="2"/>
      <c r="B29" s="43" t="s">
        <v>545</v>
      </c>
      <c r="C29" s="76" t="s">
        <v>851</v>
      </c>
      <c r="D29" s="44">
        <v>389137</v>
      </c>
      <c r="E29" s="45">
        <v>403821</v>
      </c>
      <c r="F29" s="23">
        <v>89.667763043684204</v>
      </c>
      <c r="G29" s="23">
        <v>20.887168141592927</v>
      </c>
      <c r="H29" s="23">
        <v>45.741761906472661</v>
      </c>
      <c r="I29" s="23">
        <v>41.561840839481071</v>
      </c>
      <c r="J29" s="23">
        <v>7.5399799753040888</v>
      </c>
      <c r="K29" s="23">
        <v>41.561840839481071</v>
      </c>
      <c r="L29" s="23">
        <v>20.461033447315462</v>
      </c>
      <c r="M29" s="23">
        <v>3.711957395309442</v>
      </c>
      <c r="N29" s="23">
        <v>20.461033447315462</v>
      </c>
      <c r="O29" s="23">
        <v>10.670731707317072</v>
      </c>
      <c r="P29" s="23">
        <v>1.9358407079646016</v>
      </c>
      <c r="Q29" s="23">
        <v>10.670731707317072</v>
      </c>
      <c r="R29" s="23">
        <v>10.670731707317072</v>
      </c>
      <c r="S29" s="23">
        <v>1.9358407079646016</v>
      </c>
      <c r="T29" s="23">
        <v>10.670731707317072</v>
      </c>
      <c r="U29" s="23">
        <v>10.670731707317072</v>
      </c>
      <c r="V29" s="23">
        <v>1.9358407079646016</v>
      </c>
      <c r="W29" s="23">
        <v>10.670731707317072</v>
      </c>
      <c r="X29" s="23">
        <v>10.670731707317072</v>
      </c>
      <c r="Y29" s="23">
        <v>1.9358407079646016</v>
      </c>
      <c r="Z29" s="23">
        <v>10.670731707317072</v>
      </c>
      <c r="AA29" s="23">
        <v>10.670731707317072</v>
      </c>
      <c r="AB29" s="23">
        <v>1.9358407079646016</v>
      </c>
      <c r="AC29" s="23">
        <v>10.670731707317072</v>
      </c>
      <c r="AD29" s="23">
        <v>10.670731707317072</v>
      </c>
      <c r="AE29" s="23">
        <v>1.9358407079646016</v>
      </c>
      <c r="AF29" s="23">
        <v>10.670731707317072</v>
      </c>
      <c r="AG29" s="23">
        <v>10.670731707317072</v>
      </c>
      <c r="AH29" s="23">
        <v>1.9358407079646016</v>
      </c>
      <c r="AI29" s="23">
        <v>10.670731707317072</v>
      </c>
      <c r="AJ29" s="23">
        <v>10.670731707317072</v>
      </c>
      <c r="AK29" s="23">
        <v>1.9358407079646016</v>
      </c>
      <c r="AL29" s="23">
        <v>9.2496286531927012</v>
      </c>
      <c r="AM29" s="23">
        <v>10.670731707317072</v>
      </c>
      <c r="AN29" s="23">
        <v>1.9358407079646016</v>
      </c>
      <c r="AO29" s="23">
        <v>1.1524426005074702</v>
      </c>
      <c r="AP29" s="23">
        <v>97.624916137207734</v>
      </c>
      <c r="AQ29" s="23">
        <v>17.710714874449192</v>
      </c>
      <c r="AR29" s="23">
        <v>-1.6819977022108787</v>
      </c>
      <c r="AS29" s="23">
        <v>109.1758958436842</v>
      </c>
      <c r="AT29" s="23">
        <v>22.073430601187177</v>
      </c>
      <c r="AU29" s="23">
        <v>-1.6016178029174739</v>
      </c>
      <c r="AV29" s="25">
        <v>89.665924413684209</v>
      </c>
      <c r="AW29" s="25">
        <v>20.887168141592927</v>
      </c>
      <c r="AX29" s="25">
        <v>45.741761906472661</v>
      </c>
      <c r="AY29" s="25">
        <v>43.384621046284998</v>
      </c>
      <c r="AZ29" s="25">
        <v>7.8706613402552437</v>
      </c>
      <c r="BA29" s="25">
        <v>43.384621046284998</v>
      </c>
      <c r="BB29" s="25">
        <v>21.497704651177788</v>
      </c>
      <c r="BC29" s="25">
        <v>3.9000260650366783</v>
      </c>
      <c r="BD29" s="25">
        <v>21.497704651177788</v>
      </c>
      <c r="BE29" s="25">
        <v>5.2546958035016016E-2</v>
      </c>
      <c r="BF29" s="25">
        <v>9.5328552187418439E-3</v>
      </c>
      <c r="BG29" s="25">
        <v>5.2546958035016016E-2</v>
      </c>
      <c r="BH29" s="25">
        <v>10.670731707317072</v>
      </c>
      <c r="BI29" s="25">
        <v>1.9358407079646016</v>
      </c>
      <c r="BJ29" s="25">
        <v>10.670731707317072</v>
      </c>
      <c r="BK29" s="25">
        <v>10.670731707317072</v>
      </c>
      <c r="BL29" s="25">
        <v>1.9358407079646016</v>
      </c>
      <c r="BM29" s="25">
        <v>10.670731707317072</v>
      </c>
      <c r="BN29" s="25">
        <v>10.670731707317072</v>
      </c>
      <c r="BO29" s="25">
        <v>1.9358407079646016</v>
      </c>
      <c r="BP29" s="25">
        <v>10.670731707317072</v>
      </c>
      <c r="BQ29" s="25">
        <v>10.670731707317072</v>
      </c>
      <c r="BR29" s="25">
        <v>1.9358407079646016</v>
      </c>
      <c r="BS29" s="25">
        <v>10.670731707317072</v>
      </c>
      <c r="BT29" s="25">
        <v>10.670731707317072</v>
      </c>
      <c r="BU29" s="25">
        <v>1.9358407079646016</v>
      </c>
      <c r="BV29" s="25">
        <v>10.670731707317072</v>
      </c>
      <c r="BW29" s="25">
        <v>10.670731707317072</v>
      </c>
      <c r="BX29" s="25">
        <v>1.9358407079646016</v>
      </c>
      <c r="BY29" s="25">
        <v>10.670731707317072</v>
      </c>
      <c r="BZ29" s="25">
        <v>10.670731707317072</v>
      </c>
      <c r="CA29" s="25">
        <v>1.9358407079646016</v>
      </c>
      <c r="CB29" s="25">
        <v>10.670731707317072</v>
      </c>
      <c r="CC29" s="25">
        <v>10.670731707317072</v>
      </c>
      <c r="CD29" s="25">
        <v>1.9358407079646016</v>
      </c>
      <c r="CE29" s="25">
        <v>10.670731707317072</v>
      </c>
      <c r="CF29" s="25">
        <v>52.880422951488981</v>
      </c>
      <c r="CG29" s="25">
        <v>9.593351066420567</v>
      </c>
      <c r="CH29" s="25">
        <v>11.767410115222305</v>
      </c>
      <c r="CI29" s="25">
        <v>68.708957264650039</v>
      </c>
      <c r="CJ29" s="25">
        <v>12.464899326772795</v>
      </c>
      <c r="CK29" s="25">
        <v>8.8318768671797727</v>
      </c>
      <c r="CL29" s="27">
        <v>89.667763043684204</v>
      </c>
      <c r="CM29" s="27">
        <v>20.887168141592927</v>
      </c>
      <c r="CN29" s="27">
        <v>45.741761906472661</v>
      </c>
      <c r="CO29" s="27">
        <v>42.360503805997254</v>
      </c>
      <c r="CP29" s="27">
        <v>7.6848701594950768</v>
      </c>
      <c r="CQ29" s="27">
        <v>42.360503805997254</v>
      </c>
      <c r="CR29" s="27">
        <v>21.258743106204676</v>
      </c>
      <c r="CS29" s="27">
        <v>3.8566746343114682</v>
      </c>
      <c r="CT29" s="27">
        <v>21.258743106204676</v>
      </c>
      <c r="CU29" s="27">
        <v>10.670731707317072</v>
      </c>
      <c r="CV29" s="27">
        <v>1.9358407079646016</v>
      </c>
      <c r="CW29" s="27">
        <v>10.670731707317072</v>
      </c>
      <c r="CX29" s="27">
        <v>10.670731707317072</v>
      </c>
      <c r="CY29" s="27">
        <v>1.9358407079646016</v>
      </c>
      <c r="CZ29" s="27">
        <v>10.670731707317072</v>
      </c>
      <c r="DA29" s="27">
        <v>10.670731707317072</v>
      </c>
      <c r="DB29" s="27">
        <v>1.9358407079646016</v>
      </c>
      <c r="DC29" s="27">
        <v>10.670731707317072</v>
      </c>
      <c r="DD29" s="27">
        <v>10.670731707317072</v>
      </c>
      <c r="DE29" s="27">
        <v>1.9358407079646016</v>
      </c>
      <c r="DF29" s="27">
        <v>10.670731707317072</v>
      </c>
      <c r="DG29" s="27">
        <v>10.670731707317072</v>
      </c>
      <c r="DH29" s="27">
        <v>1.9358407079646016</v>
      </c>
      <c r="DI29" s="27">
        <v>10.670731707317072</v>
      </c>
      <c r="DJ29" s="27">
        <v>10.670731707317072</v>
      </c>
      <c r="DK29" s="27">
        <v>1.9358407079646016</v>
      </c>
      <c r="DL29" s="27">
        <v>10.670731707317072</v>
      </c>
      <c r="DM29" s="27">
        <v>10.670731707317072</v>
      </c>
      <c r="DN29" s="27">
        <v>1.9358407079646016</v>
      </c>
      <c r="DO29" s="27">
        <v>10.670731707317072</v>
      </c>
      <c r="DP29" s="27">
        <v>10.670731707317072</v>
      </c>
      <c r="DQ29" s="27">
        <v>1.9358407079646016</v>
      </c>
      <c r="DR29" s="27">
        <v>10.61683206098752</v>
      </c>
      <c r="DS29" s="27">
        <v>10.670731707317072</v>
      </c>
      <c r="DT29" s="27">
        <v>1.9358407079646016</v>
      </c>
      <c r="DU29" s="27">
        <v>3.2427295597298098</v>
      </c>
      <c r="DV29" s="27">
        <v>100.23497346647481</v>
      </c>
      <c r="DW29" s="27">
        <v>18.184220850112688</v>
      </c>
      <c r="DX29" s="27">
        <v>0.5599619058996268</v>
      </c>
      <c r="DY29" s="27">
        <v>106.80004863368421</v>
      </c>
      <c r="DZ29" s="27">
        <v>22.630714291802281</v>
      </c>
      <c r="EA29" s="27">
        <v>0.83593543321927655</v>
      </c>
      <c r="EB29" s="28">
        <v>89.672698593684203</v>
      </c>
      <c r="EC29" s="28">
        <v>20.887168141592927</v>
      </c>
      <c r="ED29" s="28">
        <v>45.741761906472661</v>
      </c>
      <c r="EE29" s="28">
        <v>10.670731707317072</v>
      </c>
      <c r="EF29" s="28">
        <v>1.9358407079646016</v>
      </c>
      <c r="EG29" s="28">
        <v>10.670731707317072</v>
      </c>
      <c r="EH29" s="28">
        <v>10.670731707317072</v>
      </c>
      <c r="EI29" s="28">
        <v>1.9358407079646016</v>
      </c>
      <c r="EJ29" s="28">
        <v>10.670731707317072</v>
      </c>
      <c r="EK29" s="28">
        <v>10.670731707317072</v>
      </c>
      <c r="EL29" s="28">
        <v>1.9358407079646016</v>
      </c>
      <c r="EM29" s="28">
        <v>10.670731707317072</v>
      </c>
      <c r="EN29" s="28">
        <v>10.670731707317072</v>
      </c>
      <c r="EO29" s="28">
        <v>1.9358407079646016</v>
      </c>
      <c r="EP29" s="28">
        <v>10.670731707317072</v>
      </c>
      <c r="EQ29" s="28">
        <v>10.670731707317072</v>
      </c>
      <c r="ER29" s="28">
        <v>1.9358407079646016</v>
      </c>
      <c r="ES29" s="28">
        <v>10.670731707317072</v>
      </c>
      <c r="ET29" s="28">
        <v>10.670731707317072</v>
      </c>
      <c r="EU29" s="28">
        <v>1.9358407079646016</v>
      </c>
      <c r="EV29" s="28">
        <v>10.670731707317072</v>
      </c>
      <c r="EW29" s="28">
        <v>10.670731707317072</v>
      </c>
      <c r="EX29" s="28">
        <v>1.9358407079646016</v>
      </c>
      <c r="EY29" s="28">
        <v>10.670731707317072</v>
      </c>
      <c r="EZ29" s="28">
        <v>10.670731707317072</v>
      </c>
      <c r="FA29" s="28">
        <v>1.9358407079646016</v>
      </c>
      <c r="FB29" s="28">
        <v>10.670731707317072</v>
      </c>
      <c r="FC29" s="28">
        <v>10.670731707317072</v>
      </c>
      <c r="FD29" s="28">
        <v>1.9358407079646016</v>
      </c>
      <c r="FE29" s="28">
        <v>10.670731707317072</v>
      </c>
      <c r="FF29" s="28">
        <v>2.1072022249307967</v>
      </c>
      <c r="FG29" s="28">
        <v>0.8655175015513541</v>
      </c>
      <c r="FH29" s="28">
        <v>2.1072022249307967</v>
      </c>
      <c r="FI29" s="28">
        <v>6.7307692307692317</v>
      </c>
      <c r="FJ29" s="28">
        <v>1.9358407079646016</v>
      </c>
      <c r="FK29" s="28">
        <v>-29.393544990247278</v>
      </c>
      <c r="FL29" s="28">
        <v>6.7307692307692317</v>
      </c>
      <c r="FM29" s="28">
        <v>1.9358407079646016</v>
      </c>
      <c r="FN29" s="28">
        <v>-56.709717098619848</v>
      </c>
      <c r="FO29" s="28">
        <v>6.7307692307692317</v>
      </c>
      <c r="FP29" s="28">
        <v>1.9358407079646016</v>
      </c>
      <c r="FQ29" s="28">
        <v>-75.268573031412814</v>
      </c>
      <c r="FR29" s="29">
        <v>89.672698593684203</v>
      </c>
      <c r="FS29" s="29">
        <v>20.887168141592927</v>
      </c>
      <c r="FT29" s="29">
        <v>45.741761906472661</v>
      </c>
      <c r="FU29" s="29">
        <v>52.957607038362546</v>
      </c>
      <c r="FV29" s="29">
        <v>9.6073534892604613</v>
      </c>
      <c r="FW29" s="29">
        <v>45.342977751200991</v>
      </c>
      <c r="FX29" s="29">
        <v>38.308150310805168</v>
      </c>
      <c r="FY29" s="29">
        <v>6.9497086847035927</v>
      </c>
      <c r="FZ29" s="29">
        <v>38.308150310805168</v>
      </c>
      <c r="GA29" s="29">
        <v>21.382464273030372</v>
      </c>
      <c r="GB29" s="29">
        <v>3.8791196247532977</v>
      </c>
      <c r="GC29" s="29">
        <v>21.382464273030372</v>
      </c>
      <c r="GD29" s="29">
        <v>7.7818614595959339</v>
      </c>
      <c r="GE29" s="29">
        <v>1.4117536276258109</v>
      </c>
      <c r="GF29" s="29">
        <v>7.7818614595959339</v>
      </c>
      <c r="GG29" s="29">
        <v>10.670731707317072</v>
      </c>
      <c r="GH29" s="29">
        <v>1.9358407079646016</v>
      </c>
      <c r="GI29" s="29">
        <v>10.670731707317072</v>
      </c>
      <c r="GJ29" s="29">
        <v>10.670731707317072</v>
      </c>
      <c r="GK29" s="29">
        <v>1.9358407079646016</v>
      </c>
      <c r="GL29" s="29">
        <v>10.670731707317072</v>
      </c>
      <c r="GM29" s="29">
        <v>10.670731707317072</v>
      </c>
      <c r="GN29" s="29">
        <v>1.9358407079646016</v>
      </c>
      <c r="GO29" s="29">
        <v>10.670731707317072</v>
      </c>
      <c r="GP29" s="29">
        <v>10.670731707317072</v>
      </c>
      <c r="GQ29" s="29">
        <v>1.9358407079646016</v>
      </c>
      <c r="GR29" s="29">
        <v>10.670731707317072</v>
      </c>
      <c r="GS29" s="29">
        <v>10.670731707317072</v>
      </c>
      <c r="GT29" s="29">
        <v>1.9358407079646016</v>
      </c>
      <c r="GU29" s="29">
        <v>10.670731707317072</v>
      </c>
      <c r="GV29" s="29">
        <v>105.3837430936842</v>
      </c>
      <c r="GW29" s="29">
        <v>21.676862393295785</v>
      </c>
      <c r="GX29" s="29">
        <v>-20.983262754662945</v>
      </c>
      <c r="GY29" s="29">
        <v>78.103483585183</v>
      </c>
      <c r="GZ29" s="29">
        <v>14.169216048639393</v>
      </c>
      <c r="HA29" s="29">
        <v>-53.039054739504451</v>
      </c>
      <c r="HB29" s="29">
        <v>57.101476627312408</v>
      </c>
      <c r="HC29" s="29">
        <v>10.359117441238093</v>
      </c>
      <c r="HD29" s="29">
        <v>-71.230275856712751</v>
      </c>
      <c r="HE29" s="29">
        <v>54.772092947913379</v>
      </c>
      <c r="HF29" s="29">
        <v>9.936530136568356</v>
      </c>
      <c r="HG29" s="29">
        <v>-66.785917250869915</v>
      </c>
    </row>
    <row r="30" spans="1:215" ht="15" thickBot="1" x14ac:dyDescent="0.4">
      <c r="A30" s="2"/>
      <c r="B30" s="43" t="s">
        <v>580</v>
      </c>
      <c r="C30" s="76" t="s">
        <v>853</v>
      </c>
      <c r="D30" s="44">
        <v>390140</v>
      </c>
      <c r="E30" s="45">
        <v>398146</v>
      </c>
      <c r="F30" s="23">
        <v>116.53658536585363</v>
      </c>
      <c r="G30" s="23">
        <v>21.141592920353975</v>
      </c>
      <c r="H30" s="23">
        <v>67.90141311784781</v>
      </c>
      <c r="I30" s="23">
        <v>113.71138589440217</v>
      </c>
      <c r="J30" s="23">
        <v>20.629056733055261</v>
      </c>
      <c r="K30" s="23">
        <v>67.263458232023126</v>
      </c>
      <c r="L30" s="23">
        <v>109.78286416655314</v>
      </c>
      <c r="M30" s="23">
        <v>19.916360313401235</v>
      </c>
      <c r="N30" s="23">
        <v>66.086214447420261</v>
      </c>
      <c r="O30" s="23">
        <v>103.41598321421992</v>
      </c>
      <c r="P30" s="23">
        <v>18.761306689305385</v>
      </c>
      <c r="Q30" s="23">
        <v>64.506144483947281</v>
      </c>
      <c r="R30" s="23">
        <v>97.744570927364805</v>
      </c>
      <c r="S30" s="23">
        <v>17.732422159389191</v>
      </c>
      <c r="T30" s="23">
        <v>62.522356307265994</v>
      </c>
      <c r="U30" s="23">
        <v>91.216804025003185</v>
      </c>
      <c r="V30" s="23">
        <v>16.548181261173145</v>
      </c>
      <c r="W30" s="23">
        <v>60.486447789712486</v>
      </c>
      <c r="X30" s="23">
        <v>85.067926374599153</v>
      </c>
      <c r="Y30" s="23">
        <v>15.432676908666219</v>
      </c>
      <c r="Z30" s="23">
        <v>58.124472960006727</v>
      </c>
      <c r="AA30" s="23">
        <v>80.995069747556983</v>
      </c>
      <c r="AB30" s="23">
        <v>14.693795839158568</v>
      </c>
      <c r="AC30" s="23">
        <v>55.921811880359684</v>
      </c>
      <c r="AD30" s="23">
        <v>76.253355948535926</v>
      </c>
      <c r="AE30" s="23">
        <v>13.833573424291915</v>
      </c>
      <c r="AF30" s="23">
        <v>53.642792577481032</v>
      </c>
      <c r="AG30" s="23">
        <v>71.068333611464141</v>
      </c>
      <c r="AH30" s="23">
        <v>12.892927779070927</v>
      </c>
      <c r="AI30" s="23">
        <v>50.865537987350123</v>
      </c>
      <c r="AJ30" s="23">
        <v>49.742385743178581</v>
      </c>
      <c r="AK30" s="23">
        <v>9.0240611303996534</v>
      </c>
      <c r="AL30" s="23">
        <v>40.684189174628543</v>
      </c>
      <c r="AM30" s="23">
        <v>35.636671536454848</v>
      </c>
      <c r="AN30" s="23">
        <v>6.4650598805072956</v>
      </c>
      <c r="AO30" s="23">
        <v>35.237080181846125</v>
      </c>
      <c r="AP30" s="23">
        <v>29.12545568492796</v>
      </c>
      <c r="AQ30" s="23">
        <v>5.2838216065577273</v>
      </c>
      <c r="AR30" s="23">
        <v>29.12545568492796</v>
      </c>
      <c r="AS30" s="23">
        <v>21.156854901298441</v>
      </c>
      <c r="AT30" s="23">
        <v>3.8381904909435227</v>
      </c>
      <c r="AU30" s="23">
        <v>21.156854901298441</v>
      </c>
      <c r="AV30" s="25">
        <v>116.53658536585363</v>
      </c>
      <c r="AW30" s="25">
        <v>21.141592920353975</v>
      </c>
      <c r="AX30" s="25">
        <v>67.90141311784781</v>
      </c>
      <c r="AY30" s="25">
        <v>114.65767231903114</v>
      </c>
      <c r="AZ30" s="25">
        <v>20.800728164072019</v>
      </c>
      <c r="BA30" s="25">
        <v>67.690773743914107</v>
      </c>
      <c r="BB30" s="25">
        <v>83.519590909188551</v>
      </c>
      <c r="BC30" s="25">
        <v>15.151784191489959</v>
      </c>
      <c r="BD30" s="25">
        <v>66.916724677260277</v>
      </c>
      <c r="BE30" s="25">
        <v>51.59161799177334</v>
      </c>
      <c r="BF30" s="25">
        <v>9.3595413170916242</v>
      </c>
      <c r="BG30" s="25">
        <v>51.59161799177334</v>
      </c>
      <c r="BH30" s="25">
        <v>20.644275585043342</v>
      </c>
      <c r="BI30" s="25">
        <v>3.7452004379945887</v>
      </c>
      <c r="BJ30" s="25">
        <v>20.644275585043342</v>
      </c>
      <c r="BK30" s="25">
        <v>10.670731707317072</v>
      </c>
      <c r="BL30" s="25">
        <v>1.9358407079646016</v>
      </c>
      <c r="BM30" s="25">
        <v>10.670731707317072</v>
      </c>
      <c r="BN30" s="25">
        <v>10.670731707317072</v>
      </c>
      <c r="BO30" s="25">
        <v>1.9358407079646016</v>
      </c>
      <c r="BP30" s="25">
        <v>10.670731707317072</v>
      </c>
      <c r="BQ30" s="25">
        <v>10.670731707317072</v>
      </c>
      <c r="BR30" s="25">
        <v>1.9358407079646016</v>
      </c>
      <c r="BS30" s="25">
        <v>10.670731707317072</v>
      </c>
      <c r="BT30" s="25">
        <v>10.670731707317072</v>
      </c>
      <c r="BU30" s="25">
        <v>1.9358407079646016</v>
      </c>
      <c r="BV30" s="25">
        <v>10.670731707317072</v>
      </c>
      <c r="BW30" s="25">
        <v>10.670731707317072</v>
      </c>
      <c r="BX30" s="25">
        <v>1.9358407079646016</v>
      </c>
      <c r="BY30" s="25">
        <v>10.670731707317072</v>
      </c>
      <c r="BZ30" s="25">
        <v>10.670731707317072</v>
      </c>
      <c r="CA30" s="25">
        <v>1.9358407079646016</v>
      </c>
      <c r="CB30" s="25">
        <v>10.670731707317072</v>
      </c>
      <c r="CC30" s="25">
        <v>10.670731707317072</v>
      </c>
      <c r="CD30" s="25">
        <v>1.9358407079646016</v>
      </c>
      <c r="CE30" s="25">
        <v>10.670731707317072</v>
      </c>
      <c r="CF30" s="25">
        <v>2.2518757528095743</v>
      </c>
      <c r="CG30" s="25">
        <v>0.40852613214686967</v>
      </c>
      <c r="CH30" s="25">
        <v>2.2518757528095743</v>
      </c>
      <c r="CI30" s="25">
        <v>72.323268218196773</v>
      </c>
      <c r="CJ30" s="25">
        <v>13.120592906841006</v>
      </c>
      <c r="CK30" s="25">
        <v>41.379578117372475</v>
      </c>
      <c r="CL30" s="27">
        <v>116.53658536585363</v>
      </c>
      <c r="CM30" s="27">
        <v>21.141592920353975</v>
      </c>
      <c r="CN30" s="27">
        <v>67.90141311784781</v>
      </c>
      <c r="CO30" s="27">
        <v>113.71091776485802</v>
      </c>
      <c r="CP30" s="27">
        <v>20.62897180689902</v>
      </c>
      <c r="CQ30" s="27">
        <v>67.263909387754296</v>
      </c>
      <c r="CR30" s="27">
        <v>109.78652817653476</v>
      </c>
      <c r="CS30" s="27">
        <v>19.917025023176659</v>
      </c>
      <c r="CT30" s="27">
        <v>66.086951548634062</v>
      </c>
      <c r="CU30" s="27">
        <v>103.42632175882368</v>
      </c>
      <c r="CV30" s="27">
        <v>18.763182265981285</v>
      </c>
      <c r="CW30" s="27">
        <v>64.507382585855851</v>
      </c>
      <c r="CX30" s="27">
        <v>97.719409495739868</v>
      </c>
      <c r="CY30" s="27">
        <v>17.727857474890861</v>
      </c>
      <c r="CZ30" s="27">
        <v>62.524061510400969</v>
      </c>
      <c r="DA30" s="27">
        <v>91.196447480142098</v>
      </c>
      <c r="DB30" s="27">
        <v>16.544488259671798</v>
      </c>
      <c r="DC30" s="27">
        <v>60.485731487554787</v>
      </c>
      <c r="DD30" s="27">
        <v>85.075749798702788</v>
      </c>
      <c r="DE30" s="27">
        <v>15.434096202419532</v>
      </c>
      <c r="DF30" s="27">
        <v>58.11837388475783</v>
      </c>
      <c r="DG30" s="27">
        <v>81.005237163622823</v>
      </c>
      <c r="DH30" s="27">
        <v>14.695640370391752</v>
      </c>
      <c r="DI30" s="27">
        <v>55.914728417743845</v>
      </c>
      <c r="DJ30" s="27">
        <v>76.280619029957492</v>
      </c>
      <c r="DK30" s="27">
        <v>13.83851938154096</v>
      </c>
      <c r="DL30" s="27">
        <v>53.635394907433422</v>
      </c>
      <c r="DM30" s="27">
        <v>71.297587845809289</v>
      </c>
      <c r="DN30" s="27">
        <v>12.934518149018499</v>
      </c>
      <c r="DO30" s="27">
        <v>51.08533232324541</v>
      </c>
      <c r="DP30" s="27">
        <v>50.782837013292202</v>
      </c>
      <c r="DQ30" s="27">
        <v>9.2128155643583209</v>
      </c>
      <c r="DR30" s="27">
        <v>41.717646739033057</v>
      </c>
      <c r="DS30" s="27">
        <v>37.252378370641559</v>
      </c>
      <c r="DT30" s="27">
        <v>6.7581748371517874</v>
      </c>
      <c r="DU30" s="27">
        <v>36.74912888011113</v>
      </c>
      <c r="DV30" s="27">
        <v>30.599682456230074</v>
      </c>
      <c r="DW30" s="27">
        <v>5.5512698261302349</v>
      </c>
      <c r="DX30" s="27">
        <v>30.599682456230074</v>
      </c>
      <c r="DY30" s="27">
        <v>23.101566138040692</v>
      </c>
      <c r="DZ30" s="27">
        <v>4.1909920869896826</v>
      </c>
      <c r="EA30" s="27">
        <v>23.101566138040692</v>
      </c>
      <c r="EB30" s="28">
        <v>116.53658536585363</v>
      </c>
      <c r="EC30" s="28">
        <v>21.141592920353975</v>
      </c>
      <c r="ED30" s="28">
        <v>67.90141311784781</v>
      </c>
      <c r="EE30" s="28">
        <v>113.21131255933948</v>
      </c>
      <c r="EF30" s="28">
        <v>20.53833546430495</v>
      </c>
      <c r="EG30" s="28">
        <v>67.230155027259471</v>
      </c>
      <c r="EH30" s="28">
        <v>109.36166604753217</v>
      </c>
      <c r="EI30" s="28">
        <v>19.839948265260261</v>
      </c>
      <c r="EJ30" s="28">
        <v>66.078366054099988</v>
      </c>
      <c r="EK30" s="28">
        <v>97.826015211420369</v>
      </c>
      <c r="EL30" s="28">
        <v>17.747197449859449</v>
      </c>
      <c r="EM30" s="28">
        <v>64.542147758792339</v>
      </c>
      <c r="EN30" s="28">
        <v>86.01244305047274</v>
      </c>
      <c r="EO30" s="28">
        <v>15.604027279068063</v>
      </c>
      <c r="EP30" s="28">
        <v>62.712601859480571</v>
      </c>
      <c r="EQ30" s="28">
        <v>73.272249071371419</v>
      </c>
      <c r="ER30" s="28">
        <v>13.292753150116056</v>
      </c>
      <c r="ES30" s="28">
        <v>60.801204599626573</v>
      </c>
      <c r="ET30" s="28">
        <v>60.620102915920498</v>
      </c>
      <c r="EU30" s="28">
        <v>10.997452298905932</v>
      </c>
      <c r="EV30" s="28">
        <v>58.480889994778792</v>
      </c>
      <c r="EW30" s="28">
        <v>49.682362023002206</v>
      </c>
      <c r="EX30" s="28">
        <v>9.0131718714296039</v>
      </c>
      <c r="EY30" s="28">
        <v>49.682362023002206</v>
      </c>
      <c r="EZ30" s="28">
        <v>38.429768634772323</v>
      </c>
      <c r="FA30" s="28">
        <v>6.9717721859542712</v>
      </c>
      <c r="FB30" s="28">
        <v>38.429768634772323</v>
      </c>
      <c r="FC30" s="28">
        <v>26.921673506432338</v>
      </c>
      <c r="FD30" s="28">
        <v>4.8840204148837421</v>
      </c>
      <c r="FE30" s="28">
        <v>26.921673506432338</v>
      </c>
      <c r="FF30" s="28">
        <v>10.670731707317072</v>
      </c>
      <c r="FG30" s="28">
        <v>1.9358407079646016</v>
      </c>
      <c r="FH30" s="28">
        <v>10.670731707317072</v>
      </c>
      <c r="FI30" s="28">
        <v>10.670731707317072</v>
      </c>
      <c r="FJ30" s="28">
        <v>1.9358407079646016</v>
      </c>
      <c r="FK30" s="28">
        <v>10.670731707317072</v>
      </c>
      <c r="FL30" s="28">
        <v>10.670731707317072</v>
      </c>
      <c r="FM30" s="28">
        <v>1.9358407079646016</v>
      </c>
      <c r="FN30" s="28">
        <v>-10.571641588610987</v>
      </c>
      <c r="FO30" s="28">
        <v>10.670731707317072</v>
      </c>
      <c r="FP30" s="28">
        <v>1.9358407079646016</v>
      </c>
      <c r="FQ30" s="28">
        <v>-24.898350817824905</v>
      </c>
      <c r="FR30" s="29">
        <v>116.53658536585363</v>
      </c>
      <c r="FS30" s="29">
        <v>21.141592920353975</v>
      </c>
      <c r="FT30" s="29">
        <v>67.90141311784781</v>
      </c>
      <c r="FU30" s="29">
        <v>114.45274329319024</v>
      </c>
      <c r="FV30" s="29">
        <v>20.763550774428317</v>
      </c>
      <c r="FW30" s="29">
        <v>67.569921312977343</v>
      </c>
      <c r="FX30" s="29">
        <v>110.94278143744383</v>
      </c>
      <c r="FY30" s="29">
        <v>20.126787782899104</v>
      </c>
      <c r="FZ30" s="29">
        <v>66.031427808037847</v>
      </c>
      <c r="GA30" s="29">
        <v>105.45097071382115</v>
      </c>
      <c r="GB30" s="29">
        <v>19.13048583746313</v>
      </c>
      <c r="GC30" s="29">
        <v>64.418283366861559</v>
      </c>
      <c r="GD30" s="29">
        <v>100.14294249524399</v>
      </c>
      <c r="GE30" s="29">
        <v>18.167524965951344</v>
      </c>
      <c r="GF30" s="29">
        <v>62.664922008307386</v>
      </c>
      <c r="GG30" s="29">
        <v>94.32438027148055</v>
      </c>
      <c r="GH30" s="29">
        <v>17.111945093498683</v>
      </c>
      <c r="GI30" s="29">
        <v>60.990244586736409</v>
      </c>
      <c r="GJ30" s="29">
        <v>88.22620899147546</v>
      </c>
      <c r="GK30" s="29">
        <v>16.00563968429422</v>
      </c>
      <c r="GL30" s="29">
        <v>58.947060319847807</v>
      </c>
      <c r="GM30" s="29">
        <v>84.157678144676169</v>
      </c>
      <c r="GN30" s="29">
        <v>15.267543380228863</v>
      </c>
      <c r="GO30" s="29">
        <v>57.130359261554688</v>
      </c>
      <c r="GP30" s="29">
        <v>79.116195413549264</v>
      </c>
      <c r="GQ30" s="29">
        <v>14.352938105997875</v>
      </c>
      <c r="GR30" s="29">
        <v>54.721914297808524</v>
      </c>
      <c r="GS30" s="29">
        <v>69.773796363460065</v>
      </c>
      <c r="GT30" s="29">
        <v>12.658078101335676</v>
      </c>
      <c r="GU30" s="29">
        <v>48.047816445139901</v>
      </c>
      <c r="GV30" s="29">
        <v>31.447638594897853</v>
      </c>
      <c r="GW30" s="29">
        <v>5.7051025769504955</v>
      </c>
      <c r="GX30" s="29">
        <v>16.632807498109187</v>
      </c>
      <c r="GY30" s="29">
        <v>10.670731707317072</v>
      </c>
      <c r="GZ30" s="29">
        <v>1.9358407079646016</v>
      </c>
      <c r="HA30" s="29">
        <v>-8.306449123087134</v>
      </c>
      <c r="HB30" s="29">
        <v>10.670731707317072</v>
      </c>
      <c r="HC30" s="29">
        <v>1.9358407079646016</v>
      </c>
      <c r="HD30" s="29">
        <v>-22.359397678851224</v>
      </c>
      <c r="HE30" s="29">
        <v>10.670731707317072</v>
      </c>
      <c r="HF30" s="29">
        <v>1.9358407079646016</v>
      </c>
      <c r="HG30" s="29">
        <v>-18.203686915019375</v>
      </c>
    </row>
    <row r="31" spans="1:215" ht="15" thickBot="1" x14ac:dyDescent="0.4">
      <c r="A31" s="2"/>
      <c r="B31" s="43" t="s">
        <v>538</v>
      </c>
      <c r="C31" s="76" t="s">
        <v>850</v>
      </c>
      <c r="D31" s="44">
        <v>301070</v>
      </c>
      <c r="E31" s="45">
        <v>513074</v>
      </c>
      <c r="F31" s="23">
        <v>66.839192332789466</v>
      </c>
      <c r="G31" s="23">
        <v>65.038053097345127</v>
      </c>
      <c r="H31" s="23">
        <v>66.839192332789466</v>
      </c>
      <c r="I31" s="23">
        <v>66.83463626978947</v>
      </c>
      <c r="J31" s="23">
        <v>64.967285748801118</v>
      </c>
      <c r="K31" s="23">
        <v>66.83463626978947</v>
      </c>
      <c r="L31" s="23">
        <v>67.27088664978946</v>
      </c>
      <c r="M31" s="23">
        <v>64.803459116645783</v>
      </c>
      <c r="N31" s="23">
        <v>67.27088664978946</v>
      </c>
      <c r="O31" s="23">
        <v>67.638028119789467</v>
      </c>
      <c r="P31" s="23">
        <v>63.457778114119009</v>
      </c>
      <c r="Q31" s="23">
        <v>67.638028119789467</v>
      </c>
      <c r="R31" s="23">
        <v>67.982816053789463</v>
      </c>
      <c r="S31" s="23">
        <v>63.27321616423297</v>
      </c>
      <c r="T31" s="23">
        <v>67.982816053789463</v>
      </c>
      <c r="U31" s="23">
        <v>68.370696973789464</v>
      </c>
      <c r="V31" s="23">
        <v>63.006917119099818</v>
      </c>
      <c r="W31" s="23">
        <v>68.370696973789464</v>
      </c>
      <c r="X31" s="23">
        <v>68.792675095789463</v>
      </c>
      <c r="Y31" s="23">
        <v>61.520802799676161</v>
      </c>
      <c r="Z31" s="23">
        <v>68.792675095789463</v>
      </c>
      <c r="AA31" s="23">
        <v>69.268270335789467</v>
      </c>
      <c r="AB31" s="23">
        <v>59.843297973181784</v>
      </c>
      <c r="AC31" s="23">
        <v>69.268270335789467</v>
      </c>
      <c r="AD31" s="23">
        <v>69.777770185789464</v>
      </c>
      <c r="AE31" s="23">
        <v>58.164060308520156</v>
      </c>
      <c r="AF31" s="23">
        <v>69.777770185789464</v>
      </c>
      <c r="AG31" s="23">
        <v>70.48801361578947</v>
      </c>
      <c r="AH31" s="23">
        <v>56.407344218683512</v>
      </c>
      <c r="AI31" s="23">
        <v>70.48801361578947</v>
      </c>
      <c r="AJ31" s="23">
        <v>73.671212115789473</v>
      </c>
      <c r="AK31" s="23">
        <v>52.930463176284867</v>
      </c>
      <c r="AL31" s="23">
        <v>69.71446050769606</v>
      </c>
      <c r="AM31" s="23">
        <v>76.182771435789462</v>
      </c>
      <c r="AN31" s="23">
        <v>51.490063477325478</v>
      </c>
      <c r="AO31" s="23">
        <v>66.461184261044224</v>
      </c>
      <c r="AP31" s="23">
        <v>77.647035835789467</v>
      </c>
      <c r="AQ31" s="23">
        <v>53.91393694663951</v>
      </c>
      <c r="AR31" s="23">
        <v>66.152888808945221</v>
      </c>
      <c r="AS31" s="23">
        <v>78.279705615789467</v>
      </c>
      <c r="AT31" s="23">
        <v>52.804068785556908</v>
      </c>
      <c r="AU31" s="23">
        <v>67.617268397428262</v>
      </c>
      <c r="AV31" s="25">
        <v>66.838066494789473</v>
      </c>
      <c r="AW31" s="25">
        <v>65.038053097345127</v>
      </c>
      <c r="AX31" s="25">
        <v>66.838066494789473</v>
      </c>
      <c r="AY31" s="25">
        <v>66.901932731789472</v>
      </c>
      <c r="AZ31" s="25">
        <v>64.97938353794936</v>
      </c>
      <c r="BA31" s="25">
        <v>66.901932731789472</v>
      </c>
      <c r="BB31" s="25">
        <v>67.286582266789466</v>
      </c>
      <c r="BC31" s="25">
        <v>64.875816202619575</v>
      </c>
      <c r="BD31" s="25">
        <v>67.286582266789466</v>
      </c>
      <c r="BE31" s="25">
        <v>67.591436556789461</v>
      </c>
      <c r="BF31" s="25">
        <v>64.643120044745743</v>
      </c>
      <c r="BG31" s="25">
        <v>67.591436556789461</v>
      </c>
      <c r="BH31" s="25">
        <v>67.811731914789462</v>
      </c>
      <c r="BI31" s="25">
        <v>63.648189441028315</v>
      </c>
      <c r="BJ31" s="25">
        <v>67.811731914789462</v>
      </c>
      <c r="BK31" s="25">
        <v>68.086870493789462</v>
      </c>
      <c r="BL31" s="25">
        <v>63.510647791273641</v>
      </c>
      <c r="BM31" s="25">
        <v>68.086870493789462</v>
      </c>
      <c r="BN31" s="25">
        <v>68.412014397789463</v>
      </c>
      <c r="BO31" s="25">
        <v>63.353564303792275</v>
      </c>
      <c r="BP31" s="25">
        <v>68.412014397789463</v>
      </c>
      <c r="BQ31" s="25">
        <v>68.787089512789464</v>
      </c>
      <c r="BR31" s="25">
        <v>63.22186611866212</v>
      </c>
      <c r="BS31" s="25">
        <v>68.787089512789464</v>
      </c>
      <c r="BT31" s="25">
        <v>69.205795343789461</v>
      </c>
      <c r="BU31" s="25">
        <v>63.035066117612942</v>
      </c>
      <c r="BV31" s="25">
        <v>69.205795343789461</v>
      </c>
      <c r="BW31" s="25">
        <v>69.679938865789467</v>
      </c>
      <c r="BX31" s="25">
        <v>62.853845303893713</v>
      </c>
      <c r="BY31" s="25">
        <v>69.679938865789467</v>
      </c>
      <c r="BZ31" s="25">
        <v>70.837723445789464</v>
      </c>
      <c r="CA31" s="25">
        <v>62.186926868960278</v>
      </c>
      <c r="CB31" s="25">
        <v>70.837723445789464</v>
      </c>
      <c r="CC31" s="25">
        <v>71.957976155789467</v>
      </c>
      <c r="CD31" s="25">
        <v>61.606823525295006</v>
      </c>
      <c r="CE31" s="25">
        <v>71.957976155789467</v>
      </c>
      <c r="CF31" s="25">
        <v>72.709228245789461</v>
      </c>
      <c r="CG31" s="25">
        <v>63.277232211875706</v>
      </c>
      <c r="CH31" s="25">
        <v>72.709228245789461</v>
      </c>
      <c r="CI31" s="25">
        <v>73.209737495789469</v>
      </c>
      <c r="CJ31" s="25">
        <v>65.202198661420411</v>
      </c>
      <c r="CK31" s="25">
        <v>73.209737495789469</v>
      </c>
      <c r="CL31" s="27">
        <v>66.839192332789466</v>
      </c>
      <c r="CM31" s="27">
        <v>65.038053097345127</v>
      </c>
      <c r="CN31" s="27">
        <v>66.839192332789466</v>
      </c>
      <c r="CO31" s="27">
        <v>66.833641318789461</v>
      </c>
      <c r="CP31" s="27">
        <v>64.967318981490308</v>
      </c>
      <c r="CQ31" s="27">
        <v>66.833641318789461</v>
      </c>
      <c r="CR31" s="27">
        <v>67.280696824789459</v>
      </c>
      <c r="CS31" s="27">
        <v>64.803266346586838</v>
      </c>
      <c r="CT31" s="27">
        <v>67.280696824789459</v>
      </c>
      <c r="CU31" s="27">
        <v>67.642832295789461</v>
      </c>
      <c r="CV31" s="27">
        <v>63.471579508587666</v>
      </c>
      <c r="CW31" s="27">
        <v>67.642832295789461</v>
      </c>
      <c r="CX31" s="27">
        <v>67.98723507178947</v>
      </c>
      <c r="CY31" s="27">
        <v>63.300346266947031</v>
      </c>
      <c r="CZ31" s="27">
        <v>67.98723507178947</v>
      </c>
      <c r="DA31" s="27">
        <v>68.374794617789462</v>
      </c>
      <c r="DB31" s="27">
        <v>63.04695454944838</v>
      </c>
      <c r="DC31" s="27">
        <v>68.374794617789462</v>
      </c>
      <c r="DD31" s="27">
        <v>68.796747089789463</v>
      </c>
      <c r="DE31" s="27">
        <v>61.614342741910065</v>
      </c>
      <c r="DF31" s="27">
        <v>68.796747089789463</v>
      </c>
      <c r="DG31" s="27">
        <v>69.271189735789463</v>
      </c>
      <c r="DH31" s="27">
        <v>59.95507926772877</v>
      </c>
      <c r="DI31" s="27">
        <v>69.271189735789463</v>
      </c>
      <c r="DJ31" s="27">
        <v>69.764579875789465</v>
      </c>
      <c r="DK31" s="27">
        <v>58.25832685898709</v>
      </c>
      <c r="DL31" s="27">
        <v>69.764579875789465</v>
      </c>
      <c r="DM31" s="27">
        <v>70.424884055789462</v>
      </c>
      <c r="DN31" s="27">
        <v>56.495084087656522</v>
      </c>
      <c r="DO31" s="27">
        <v>70.424884055789462</v>
      </c>
      <c r="DP31" s="27">
        <v>73.377826085789465</v>
      </c>
      <c r="DQ31" s="27">
        <v>52.974604410344106</v>
      </c>
      <c r="DR31" s="27">
        <v>70.539649307829791</v>
      </c>
      <c r="DS31" s="27">
        <v>75.598227005789468</v>
      </c>
      <c r="DT31" s="27">
        <v>51.624914660566212</v>
      </c>
      <c r="DU31" s="27">
        <v>67.611961923295837</v>
      </c>
      <c r="DV31" s="27">
        <v>76.832815935789469</v>
      </c>
      <c r="DW31" s="27">
        <v>53.949199234775165</v>
      </c>
      <c r="DX31" s="27">
        <v>67.392288925454295</v>
      </c>
      <c r="DY31" s="27">
        <v>77.319560755789468</v>
      </c>
      <c r="DZ31" s="27">
        <v>52.838980517042238</v>
      </c>
      <c r="EA31" s="27">
        <v>68.827270812984437</v>
      </c>
      <c r="EB31" s="28">
        <v>66.843073651789467</v>
      </c>
      <c r="EC31" s="28">
        <v>65.038053097345127</v>
      </c>
      <c r="ED31" s="28">
        <v>66.843073651789467</v>
      </c>
      <c r="EE31" s="28">
        <v>66.863637789789465</v>
      </c>
      <c r="EF31" s="28">
        <v>64.935719489755542</v>
      </c>
      <c r="EG31" s="28">
        <v>66.863637789789465</v>
      </c>
      <c r="EH31" s="28">
        <v>67.392238597789458</v>
      </c>
      <c r="EI31" s="28">
        <v>59.182534429824969</v>
      </c>
      <c r="EJ31" s="28">
        <v>67.392238597789458</v>
      </c>
      <c r="EK31" s="28">
        <v>67.82129415978946</v>
      </c>
      <c r="EL31" s="28">
        <v>52.146471930689941</v>
      </c>
      <c r="EM31" s="28">
        <v>67.82129415978946</v>
      </c>
      <c r="EN31" s="28">
        <v>68.32247512278947</v>
      </c>
      <c r="EO31" s="28">
        <v>45.168595655689181</v>
      </c>
      <c r="EP31" s="28">
        <v>68.32247512278947</v>
      </c>
      <c r="EQ31" s="28">
        <v>68.95146059178947</v>
      </c>
      <c r="ER31" s="28">
        <v>38.034111342435317</v>
      </c>
      <c r="ES31" s="28">
        <v>68.95146059178947</v>
      </c>
      <c r="ET31" s="28">
        <v>69.716583545789462</v>
      </c>
      <c r="EU31" s="28">
        <v>23.997206115344191</v>
      </c>
      <c r="EV31" s="28">
        <v>69.716583545789462</v>
      </c>
      <c r="EW31" s="28">
        <v>70.614396545789461</v>
      </c>
      <c r="EX31" s="28">
        <v>15.570616891876412</v>
      </c>
      <c r="EY31" s="28">
        <v>70.614396545789461</v>
      </c>
      <c r="EZ31" s="28">
        <v>39.542533915034227</v>
      </c>
      <c r="FA31" s="28">
        <v>7.1736455332584219</v>
      </c>
      <c r="FB31" s="28">
        <v>39.542533915034227</v>
      </c>
      <c r="FC31" s="28">
        <v>10.670731707317072</v>
      </c>
      <c r="FD31" s="28">
        <v>1.9358407079646016</v>
      </c>
      <c r="FE31" s="28">
        <v>10.670731707317072</v>
      </c>
      <c r="FF31" s="28">
        <v>10.670731707317072</v>
      </c>
      <c r="FG31" s="28">
        <v>1.9358407079646016</v>
      </c>
      <c r="FH31" s="28">
        <v>10.670731707317072</v>
      </c>
      <c r="FI31" s="28">
        <v>10.670731707317072</v>
      </c>
      <c r="FJ31" s="28">
        <v>1.9358407079646016</v>
      </c>
      <c r="FK31" s="28">
        <v>10.670731707317072</v>
      </c>
      <c r="FL31" s="28">
        <v>10.670731707317072</v>
      </c>
      <c r="FM31" s="28">
        <v>1.9358407079646016</v>
      </c>
      <c r="FN31" s="28">
        <v>10.670731707317072</v>
      </c>
      <c r="FO31" s="28">
        <v>10.670731707317072</v>
      </c>
      <c r="FP31" s="28">
        <v>1.9358407079646016</v>
      </c>
      <c r="FQ31" s="28">
        <v>10.670731707317072</v>
      </c>
      <c r="FR31" s="29">
        <v>66.843073651789467</v>
      </c>
      <c r="FS31" s="29">
        <v>65.038053097345127</v>
      </c>
      <c r="FT31" s="29">
        <v>66.843073651789467</v>
      </c>
      <c r="FU31" s="29">
        <v>66.812864194789469</v>
      </c>
      <c r="FV31" s="29">
        <v>64.980753868659363</v>
      </c>
      <c r="FW31" s="29">
        <v>66.812864194789469</v>
      </c>
      <c r="FX31" s="29">
        <v>67.473976968789458</v>
      </c>
      <c r="FY31" s="29">
        <v>64.742467199288697</v>
      </c>
      <c r="FZ31" s="29">
        <v>67.473976968789458</v>
      </c>
      <c r="GA31" s="29">
        <v>67.887017799789461</v>
      </c>
      <c r="GB31" s="29">
        <v>63.426391142777554</v>
      </c>
      <c r="GC31" s="29">
        <v>67.887017799789461</v>
      </c>
      <c r="GD31" s="29">
        <v>68.434148109789462</v>
      </c>
      <c r="GE31" s="29">
        <v>63.25675488194257</v>
      </c>
      <c r="GF31" s="29">
        <v>68.434148109789462</v>
      </c>
      <c r="GG31" s="29">
        <v>69.071374025789467</v>
      </c>
      <c r="GH31" s="29">
        <v>62.469088729334402</v>
      </c>
      <c r="GI31" s="29">
        <v>69.071374025789467</v>
      </c>
      <c r="GJ31" s="29">
        <v>69.839255605789461</v>
      </c>
      <c r="GK31" s="29">
        <v>60.674515654185008</v>
      </c>
      <c r="GL31" s="29">
        <v>69.839255605789461</v>
      </c>
      <c r="GM31" s="29">
        <v>70.707836285789469</v>
      </c>
      <c r="GN31" s="29">
        <v>59.089491526587196</v>
      </c>
      <c r="GO31" s="29">
        <v>70.707836285789469</v>
      </c>
      <c r="GP31" s="29">
        <v>71.660165085789458</v>
      </c>
      <c r="GQ31" s="29">
        <v>57.602927503637787</v>
      </c>
      <c r="GR31" s="29">
        <v>71.660165085789458</v>
      </c>
      <c r="GS31" s="29">
        <v>73.220813665789464</v>
      </c>
      <c r="GT31" s="29">
        <v>55.888781869675533</v>
      </c>
      <c r="GU31" s="29">
        <v>73.220813665789464</v>
      </c>
      <c r="GV31" s="29">
        <v>79.467908495789459</v>
      </c>
      <c r="GW31" s="29">
        <v>55.127797597775206</v>
      </c>
      <c r="GX31" s="29">
        <v>60.540345559611509</v>
      </c>
      <c r="GY31" s="29">
        <v>82.027513445789467</v>
      </c>
      <c r="GZ31" s="29">
        <v>51.353934123632648</v>
      </c>
      <c r="HA31" s="29">
        <v>48.829574421088907</v>
      </c>
      <c r="HB31" s="29">
        <v>82.794886795789466</v>
      </c>
      <c r="HC31" s="29">
        <v>49.070408609336461</v>
      </c>
      <c r="HD31" s="29">
        <v>43.079062098425851</v>
      </c>
      <c r="HE31" s="29">
        <v>82.599758305789464</v>
      </c>
      <c r="HF31" s="29">
        <v>48.56646321465707</v>
      </c>
      <c r="HG31" s="29">
        <v>45.860130688844393</v>
      </c>
    </row>
    <row r="32" spans="1:215" ht="15" thickBot="1" x14ac:dyDescent="0.4">
      <c r="A32" s="2"/>
      <c r="B32" s="43" t="s">
        <v>498</v>
      </c>
      <c r="C32" s="76" t="s">
        <v>857</v>
      </c>
      <c r="D32" s="44">
        <v>381795</v>
      </c>
      <c r="E32" s="45">
        <v>399250</v>
      </c>
      <c r="F32" s="23">
        <v>6.7307692307692317</v>
      </c>
      <c r="G32" s="23">
        <v>1.9358407079646016</v>
      </c>
      <c r="H32" s="23">
        <v>6.7307692307692317</v>
      </c>
      <c r="I32" s="23">
        <v>6.7307692307692317</v>
      </c>
      <c r="J32" s="23">
        <v>1.9358407079646016</v>
      </c>
      <c r="K32" s="23">
        <v>6.7307692307692317</v>
      </c>
      <c r="L32" s="23">
        <v>6.7307692307692317</v>
      </c>
      <c r="M32" s="23">
        <v>1.9358407079646016</v>
      </c>
      <c r="N32" s="23">
        <v>6.7307692307692317</v>
      </c>
      <c r="O32" s="23">
        <v>6.7307692307692317</v>
      </c>
      <c r="P32" s="23">
        <v>1.9358407079646016</v>
      </c>
      <c r="Q32" s="23">
        <v>6.7307692307692317</v>
      </c>
      <c r="R32" s="23">
        <v>6.7307692307692317</v>
      </c>
      <c r="S32" s="23">
        <v>1.9358407079646016</v>
      </c>
      <c r="T32" s="23">
        <v>6.7307692307692317</v>
      </c>
      <c r="U32" s="23">
        <v>6.7307692307692317</v>
      </c>
      <c r="V32" s="23">
        <v>1.9358407079646016</v>
      </c>
      <c r="W32" s="23">
        <v>6.7307692307692317</v>
      </c>
      <c r="X32" s="23">
        <v>6.7307692307692317</v>
      </c>
      <c r="Y32" s="23">
        <v>1.9358407079646016</v>
      </c>
      <c r="Z32" s="23">
        <v>6.7307692307692317</v>
      </c>
      <c r="AA32" s="23">
        <v>6.7307692307692317</v>
      </c>
      <c r="AB32" s="23">
        <v>1.9358407079646016</v>
      </c>
      <c r="AC32" s="23">
        <v>6.7307692307692317</v>
      </c>
      <c r="AD32" s="23">
        <v>6.7307692307692317</v>
      </c>
      <c r="AE32" s="23">
        <v>1.9358407079646016</v>
      </c>
      <c r="AF32" s="23">
        <v>6.7307692307692317</v>
      </c>
      <c r="AG32" s="23">
        <v>6.7307692307692317</v>
      </c>
      <c r="AH32" s="23">
        <v>1.9358407079646016</v>
      </c>
      <c r="AI32" s="23">
        <v>6.7307692307692317</v>
      </c>
      <c r="AJ32" s="23">
        <v>6.7307692307692317</v>
      </c>
      <c r="AK32" s="23">
        <v>1.9358407079646016</v>
      </c>
      <c r="AL32" s="23">
        <v>6.7307692307692317</v>
      </c>
      <c r="AM32" s="23">
        <v>6.7307692307692317</v>
      </c>
      <c r="AN32" s="23">
        <v>1.9358407079646016</v>
      </c>
      <c r="AO32" s="23">
        <v>6.7307692307692317</v>
      </c>
      <c r="AP32" s="23">
        <v>6.7307692307692317</v>
      </c>
      <c r="AQ32" s="23">
        <v>1.9358407079646016</v>
      </c>
      <c r="AR32" s="23">
        <v>6.7307692307692317</v>
      </c>
      <c r="AS32" s="23">
        <v>6.7307692307692317</v>
      </c>
      <c r="AT32" s="23">
        <v>1.9358407079646016</v>
      </c>
      <c r="AU32" s="23">
        <v>6.7307692307692317</v>
      </c>
      <c r="AV32" s="25">
        <v>6.7307692307692317</v>
      </c>
      <c r="AW32" s="25">
        <v>1.9358407079646016</v>
      </c>
      <c r="AX32" s="25">
        <v>6.7307692307692317</v>
      </c>
      <c r="AY32" s="25">
        <v>6.7307692307692317</v>
      </c>
      <c r="AZ32" s="25">
        <v>1.9358407079646016</v>
      </c>
      <c r="BA32" s="25">
        <v>6.7307692307692317</v>
      </c>
      <c r="BB32" s="25">
        <v>6.7307692307692317</v>
      </c>
      <c r="BC32" s="25">
        <v>1.9358407079646016</v>
      </c>
      <c r="BD32" s="25">
        <v>6.7307692307692317</v>
      </c>
      <c r="BE32" s="25">
        <v>6.7307692307692317</v>
      </c>
      <c r="BF32" s="25">
        <v>1.9358407079646016</v>
      </c>
      <c r="BG32" s="25">
        <v>6.7307692307692317</v>
      </c>
      <c r="BH32" s="25">
        <v>6.7307692307692317</v>
      </c>
      <c r="BI32" s="25">
        <v>1.9358407079646016</v>
      </c>
      <c r="BJ32" s="25">
        <v>6.7307692307692317</v>
      </c>
      <c r="BK32" s="25">
        <v>6.7307692307692317</v>
      </c>
      <c r="BL32" s="25">
        <v>1.9358407079646016</v>
      </c>
      <c r="BM32" s="25">
        <v>6.7307692307692317</v>
      </c>
      <c r="BN32" s="25">
        <v>6.7307692307692317</v>
      </c>
      <c r="BO32" s="25">
        <v>1.9358407079646016</v>
      </c>
      <c r="BP32" s="25">
        <v>6.7307692307692317</v>
      </c>
      <c r="BQ32" s="25">
        <v>6.7307692307692317</v>
      </c>
      <c r="BR32" s="25">
        <v>1.9358407079646016</v>
      </c>
      <c r="BS32" s="25">
        <v>6.7307692307692317</v>
      </c>
      <c r="BT32" s="25">
        <v>6.7307692307692317</v>
      </c>
      <c r="BU32" s="25">
        <v>1.9358407079646016</v>
      </c>
      <c r="BV32" s="25">
        <v>6.7307692307692317</v>
      </c>
      <c r="BW32" s="25">
        <v>6.7307692307692317</v>
      </c>
      <c r="BX32" s="25">
        <v>1.9358407079646016</v>
      </c>
      <c r="BY32" s="25">
        <v>6.7307692307692317</v>
      </c>
      <c r="BZ32" s="25">
        <v>6.7307692307692317</v>
      </c>
      <c r="CA32" s="25">
        <v>1.9358407079646016</v>
      </c>
      <c r="CB32" s="25">
        <v>6.7307692307692317</v>
      </c>
      <c r="CC32" s="25">
        <v>6.7307692307692317</v>
      </c>
      <c r="CD32" s="25">
        <v>1.9358407079646016</v>
      </c>
      <c r="CE32" s="25">
        <v>6.7307692307692317</v>
      </c>
      <c r="CF32" s="25">
        <v>6.7307692307692317</v>
      </c>
      <c r="CG32" s="25">
        <v>1.9358407079646016</v>
      </c>
      <c r="CH32" s="25">
        <v>6.7307692307692317</v>
      </c>
      <c r="CI32" s="25">
        <v>6.7307692307692317</v>
      </c>
      <c r="CJ32" s="25">
        <v>1.9358407079646016</v>
      </c>
      <c r="CK32" s="25">
        <v>6.7307692307692317</v>
      </c>
      <c r="CL32" s="27">
        <v>6.7307692307692317</v>
      </c>
      <c r="CM32" s="27">
        <v>1.9358407079646016</v>
      </c>
      <c r="CN32" s="27">
        <v>6.7307692307692317</v>
      </c>
      <c r="CO32" s="27">
        <v>6.7307692307692317</v>
      </c>
      <c r="CP32" s="27">
        <v>1.9358407079646016</v>
      </c>
      <c r="CQ32" s="27">
        <v>6.7307692307692317</v>
      </c>
      <c r="CR32" s="27">
        <v>6.7307692307692317</v>
      </c>
      <c r="CS32" s="27">
        <v>1.9358407079646016</v>
      </c>
      <c r="CT32" s="27">
        <v>6.7307692307692317</v>
      </c>
      <c r="CU32" s="27">
        <v>6.7307692307692317</v>
      </c>
      <c r="CV32" s="27">
        <v>1.9358407079646016</v>
      </c>
      <c r="CW32" s="27">
        <v>6.7307692307692317</v>
      </c>
      <c r="CX32" s="27">
        <v>6.7307692307692317</v>
      </c>
      <c r="CY32" s="27">
        <v>1.9358407079646016</v>
      </c>
      <c r="CZ32" s="27">
        <v>6.7307692307692317</v>
      </c>
      <c r="DA32" s="27">
        <v>6.7307692307692317</v>
      </c>
      <c r="DB32" s="27">
        <v>1.9358407079646016</v>
      </c>
      <c r="DC32" s="27">
        <v>6.7307692307692317</v>
      </c>
      <c r="DD32" s="27">
        <v>6.7307692307692317</v>
      </c>
      <c r="DE32" s="27">
        <v>1.9358407079646016</v>
      </c>
      <c r="DF32" s="27">
        <v>6.7307692307692317</v>
      </c>
      <c r="DG32" s="27">
        <v>6.7307692307692317</v>
      </c>
      <c r="DH32" s="27">
        <v>1.9358407079646016</v>
      </c>
      <c r="DI32" s="27">
        <v>6.7307692307692317</v>
      </c>
      <c r="DJ32" s="27">
        <v>6.7307692307692317</v>
      </c>
      <c r="DK32" s="27">
        <v>1.9358407079646016</v>
      </c>
      <c r="DL32" s="27">
        <v>6.7307692307692317</v>
      </c>
      <c r="DM32" s="27">
        <v>6.7307692307692317</v>
      </c>
      <c r="DN32" s="27">
        <v>1.9358407079646016</v>
      </c>
      <c r="DO32" s="27">
        <v>6.7307692307692317</v>
      </c>
      <c r="DP32" s="27">
        <v>6.7307692307692317</v>
      </c>
      <c r="DQ32" s="27">
        <v>1.9358407079646016</v>
      </c>
      <c r="DR32" s="27">
        <v>6.7307692307692317</v>
      </c>
      <c r="DS32" s="27">
        <v>6.7307692307692317</v>
      </c>
      <c r="DT32" s="27">
        <v>1.9358407079646016</v>
      </c>
      <c r="DU32" s="27">
        <v>6.7307692307692317</v>
      </c>
      <c r="DV32" s="27">
        <v>6.7307692307692317</v>
      </c>
      <c r="DW32" s="27">
        <v>1.9358407079646016</v>
      </c>
      <c r="DX32" s="27">
        <v>6.7307692307692317</v>
      </c>
      <c r="DY32" s="27">
        <v>6.7307692307692317</v>
      </c>
      <c r="DZ32" s="27">
        <v>1.9358407079646016</v>
      </c>
      <c r="EA32" s="27">
        <v>6.7307692307692317</v>
      </c>
      <c r="EB32" s="28">
        <v>6.7307692307692317</v>
      </c>
      <c r="EC32" s="28">
        <v>1.9358407079646016</v>
      </c>
      <c r="ED32" s="28">
        <v>6.7307692307692317</v>
      </c>
      <c r="EE32" s="28">
        <v>6.7307692307692317</v>
      </c>
      <c r="EF32" s="28">
        <v>1.9358407079646016</v>
      </c>
      <c r="EG32" s="28">
        <v>6.7307692307692317</v>
      </c>
      <c r="EH32" s="28">
        <v>6.7307692307692317</v>
      </c>
      <c r="EI32" s="28">
        <v>1.9358407079646016</v>
      </c>
      <c r="EJ32" s="28">
        <v>6.7307692307692317</v>
      </c>
      <c r="EK32" s="28">
        <v>6.7307692307692317</v>
      </c>
      <c r="EL32" s="28">
        <v>1.9358407079646016</v>
      </c>
      <c r="EM32" s="28">
        <v>6.7307692307692317</v>
      </c>
      <c r="EN32" s="28">
        <v>6.7307692307692317</v>
      </c>
      <c r="EO32" s="28">
        <v>1.9358407079646016</v>
      </c>
      <c r="EP32" s="28">
        <v>6.7307692307692317</v>
      </c>
      <c r="EQ32" s="28">
        <v>6.7307692307692317</v>
      </c>
      <c r="ER32" s="28">
        <v>1.9358407079646016</v>
      </c>
      <c r="ES32" s="28">
        <v>6.7307692307692317</v>
      </c>
      <c r="ET32" s="28">
        <v>6.7307692307692317</v>
      </c>
      <c r="EU32" s="28">
        <v>1.9358407079646016</v>
      </c>
      <c r="EV32" s="28">
        <v>6.7307692307692317</v>
      </c>
      <c r="EW32" s="28">
        <v>6.7307692307692317</v>
      </c>
      <c r="EX32" s="28">
        <v>1.9358407079646016</v>
      </c>
      <c r="EY32" s="28">
        <v>6.7307692307692317</v>
      </c>
      <c r="EZ32" s="28">
        <v>6.7307692307692317</v>
      </c>
      <c r="FA32" s="28">
        <v>1.9358407079646016</v>
      </c>
      <c r="FB32" s="28">
        <v>6.7307692307692317</v>
      </c>
      <c r="FC32" s="28">
        <v>6.7307692307692317</v>
      </c>
      <c r="FD32" s="28">
        <v>1.9358407079646016</v>
      </c>
      <c r="FE32" s="28">
        <v>6.7307692307692317</v>
      </c>
      <c r="FF32" s="28">
        <v>6.7307692307692317</v>
      </c>
      <c r="FG32" s="28">
        <v>1.9358407079646016</v>
      </c>
      <c r="FH32" s="28">
        <v>6.7307692307692317</v>
      </c>
      <c r="FI32" s="28">
        <v>6.7307692307692317</v>
      </c>
      <c r="FJ32" s="28">
        <v>1.9358407079646016</v>
      </c>
      <c r="FK32" s="28">
        <v>3.4225722314706388</v>
      </c>
      <c r="FL32" s="28">
        <v>6.7307692307692317</v>
      </c>
      <c r="FM32" s="28">
        <v>1.9358407079646016</v>
      </c>
      <c r="FN32" s="28">
        <v>-12.941804141956027</v>
      </c>
      <c r="FO32" s="28">
        <v>6.7307692307692317</v>
      </c>
      <c r="FP32" s="28">
        <v>1.9358407079646016</v>
      </c>
      <c r="FQ32" s="28">
        <v>-24.239221142108221</v>
      </c>
      <c r="FR32" s="29">
        <v>6.7307692307692317</v>
      </c>
      <c r="FS32" s="29">
        <v>1.9358407079646016</v>
      </c>
      <c r="FT32" s="29">
        <v>6.7307692307692317</v>
      </c>
      <c r="FU32" s="29">
        <v>6.7307692307692317</v>
      </c>
      <c r="FV32" s="29">
        <v>1.9358407079646016</v>
      </c>
      <c r="FW32" s="29">
        <v>6.7307692307692317</v>
      </c>
      <c r="FX32" s="29">
        <v>6.7307692307692317</v>
      </c>
      <c r="FY32" s="29">
        <v>1.9358407079646016</v>
      </c>
      <c r="FZ32" s="29">
        <v>6.7307692307692317</v>
      </c>
      <c r="GA32" s="29">
        <v>6.7307692307692317</v>
      </c>
      <c r="GB32" s="29">
        <v>1.9358407079646016</v>
      </c>
      <c r="GC32" s="29">
        <v>6.7307692307692317</v>
      </c>
      <c r="GD32" s="29">
        <v>6.7307692307692317</v>
      </c>
      <c r="GE32" s="29">
        <v>1.9358407079646016</v>
      </c>
      <c r="GF32" s="29">
        <v>6.7307692307692317</v>
      </c>
      <c r="GG32" s="29">
        <v>6.7307692307692317</v>
      </c>
      <c r="GH32" s="29">
        <v>1.9358407079646016</v>
      </c>
      <c r="GI32" s="29">
        <v>6.7307692307692317</v>
      </c>
      <c r="GJ32" s="29">
        <v>6.7307692307692317</v>
      </c>
      <c r="GK32" s="29">
        <v>1.9358407079646016</v>
      </c>
      <c r="GL32" s="29">
        <v>6.7307692307692317</v>
      </c>
      <c r="GM32" s="29">
        <v>6.7307692307692317</v>
      </c>
      <c r="GN32" s="29">
        <v>1.9358407079646016</v>
      </c>
      <c r="GO32" s="29">
        <v>6.7307692307692317</v>
      </c>
      <c r="GP32" s="29">
        <v>6.7307692307692317</v>
      </c>
      <c r="GQ32" s="29">
        <v>1.9358407079646016</v>
      </c>
      <c r="GR32" s="29">
        <v>6.7307692307692317</v>
      </c>
      <c r="GS32" s="29">
        <v>6.7307692307692317</v>
      </c>
      <c r="GT32" s="29">
        <v>1.9358407079646016</v>
      </c>
      <c r="GU32" s="29">
        <v>6.7307692307692317</v>
      </c>
      <c r="GV32" s="29">
        <v>6.7307692307692317</v>
      </c>
      <c r="GW32" s="29">
        <v>1.9358407079646016</v>
      </c>
      <c r="GX32" s="29">
        <v>6.7307692307692317</v>
      </c>
      <c r="GY32" s="29">
        <v>6.7307692307692317</v>
      </c>
      <c r="GZ32" s="29">
        <v>1.9358407079646016</v>
      </c>
      <c r="HA32" s="29">
        <v>-10.236280335850211</v>
      </c>
      <c r="HB32" s="29">
        <v>6.7307692307692317</v>
      </c>
      <c r="HC32" s="29">
        <v>1.9358407079646016</v>
      </c>
      <c r="HD32" s="29">
        <v>-21.597390856271488</v>
      </c>
      <c r="HE32" s="29">
        <v>6.7307692307692317</v>
      </c>
      <c r="HF32" s="29">
        <v>1.9358407079646016</v>
      </c>
      <c r="HG32" s="29">
        <v>-19.20049030392488</v>
      </c>
    </row>
    <row r="33" spans="1:215" ht="15" thickBot="1" x14ac:dyDescent="0.4">
      <c r="A33" s="2"/>
      <c r="B33" s="43" t="s">
        <v>576</v>
      </c>
      <c r="C33" s="76" t="s">
        <v>860</v>
      </c>
      <c r="D33" s="44">
        <v>360607</v>
      </c>
      <c r="E33" s="45">
        <v>397690</v>
      </c>
      <c r="F33" s="23">
        <v>73.439473684210526</v>
      </c>
      <c r="G33" s="23">
        <v>44.703982300884945</v>
      </c>
      <c r="H33" s="23">
        <v>68.513878787601342</v>
      </c>
      <c r="I33" s="23">
        <v>73.464823114210532</v>
      </c>
      <c r="J33" s="23">
        <v>43.958408241032473</v>
      </c>
      <c r="K33" s="23">
        <v>68.291875640174368</v>
      </c>
      <c r="L33" s="23">
        <v>73.788879324210527</v>
      </c>
      <c r="M33" s="23">
        <v>42.110213120112746</v>
      </c>
      <c r="N33" s="23">
        <v>66.779024869254499</v>
      </c>
      <c r="O33" s="23">
        <v>74.256735464210522</v>
      </c>
      <c r="P33" s="23">
        <v>40.212055871857913</v>
      </c>
      <c r="Q33" s="23">
        <v>64.611654281016399</v>
      </c>
      <c r="R33" s="23">
        <v>74.812952074210529</v>
      </c>
      <c r="S33" s="23">
        <v>38.394391183702723</v>
      </c>
      <c r="T33" s="23">
        <v>62.248876562859877</v>
      </c>
      <c r="U33" s="23">
        <v>75.414116564210531</v>
      </c>
      <c r="V33" s="23">
        <v>36.563811600194548</v>
      </c>
      <c r="W33" s="23">
        <v>59.584605350916121</v>
      </c>
      <c r="X33" s="23">
        <v>76.060913294210522</v>
      </c>
      <c r="Y33" s="23">
        <v>35.204791881384658</v>
      </c>
      <c r="Z33" s="23">
        <v>56.9315813114777</v>
      </c>
      <c r="AA33" s="23">
        <v>76.802390894210518</v>
      </c>
      <c r="AB33" s="23">
        <v>34.745482174778566</v>
      </c>
      <c r="AC33" s="23">
        <v>54.3404800871579</v>
      </c>
      <c r="AD33" s="23">
        <v>77.591050414210528</v>
      </c>
      <c r="AE33" s="23">
        <v>34.222096544353228</v>
      </c>
      <c r="AF33" s="23">
        <v>51.749538106331272</v>
      </c>
      <c r="AG33" s="23">
        <v>78.622342514210516</v>
      </c>
      <c r="AH33" s="23">
        <v>33.657865183312524</v>
      </c>
      <c r="AI33" s="23">
        <v>48.914804516633581</v>
      </c>
      <c r="AJ33" s="23">
        <v>84.273016874210526</v>
      </c>
      <c r="AK33" s="23">
        <v>33.744993245712081</v>
      </c>
      <c r="AL33" s="23">
        <v>38.680886090766919</v>
      </c>
      <c r="AM33" s="23">
        <v>90.452251844210522</v>
      </c>
      <c r="AN33" s="23">
        <v>48.552953484697703</v>
      </c>
      <c r="AO33" s="23">
        <v>32.864410303849525</v>
      </c>
      <c r="AP33" s="23">
        <v>95.06991927421052</v>
      </c>
      <c r="AQ33" s="23">
        <v>75.635405947699184</v>
      </c>
      <c r="AR33" s="23">
        <v>31.148987999533304</v>
      </c>
      <c r="AS33" s="23">
        <v>99.449300914210525</v>
      </c>
      <c r="AT33" s="23">
        <v>80.602975627455237</v>
      </c>
      <c r="AU33" s="23">
        <v>30.598600938520491</v>
      </c>
      <c r="AV33" s="25">
        <v>73.462036824210514</v>
      </c>
      <c r="AW33" s="25">
        <v>44.703982300884945</v>
      </c>
      <c r="AX33" s="25">
        <v>68.513878787601342</v>
      </c>
      <c r="AY33" s="25">
        <v>73.43377864421052</v>
      </c>
      <c r="AZ33" s="25">
        <v>44.072507142361879</v>
      </c>
      <c r="BA33" s="25">
        <v>68.995862788597378</v>
      </c>
      <c r="BB33" s="25">
        <v>73.60880465421053</v>
      </c>
      <c r="BC33" s="25">
        <v>42.472576980584847</v>
      </c>
      <c r="BD33" s="25">
        <v>68.42286783992985</v>
      </c>
      <c r="BE33" s="25">
        <v>73.785995164210519</v>
      </c>
      <c r="BF33" s="25">
        <v>40.983814081239338</v>
      </c>
      <c r="BG33" s="25">
        <v>67.678446286972246</v>
      </c>
      <c r="BH33" s="25">
        <v>73.997839034210529</v>
      </c>
      <c r="BI33" s="25">
        <v>39.585183912661826</v>
      </c>
      <c r="BJ33" s="25">
        <v>66.990670334007632</v>
      </c>
      <c r="BK33" s="25">
        <v>74.280314294210527</v>
      </c>
      <c r="BL33" s="25">
        <v>38.179431442166653</v>
      </c>
      <c r="BM33" s="25">
        <v>66.026035381906041</v>
      </c>
      <c r="BN33" s="25">
        <v>74.659683044210524</v>
      </c>
      <c r="BO33" s="25">
        <v>37.213136870494374</v>
      </c>
      <c r="BP33" s="25">
        <v>64.729881250866754</v>
      </c>
      <c r="BQ33" s="25">
        <v>75.110271524210532</v>
      </c>
      <c r="BR33" s="25">
        <v>36.974860259838984</v>
      </c>
      <c r="BS33" s="25">
        <v>63.219550302585702</v>
      </c>
      <c r="BT33" s="25">
        <v>75.62610402421052</v>
      </c>
      <c r="BU33" s="25">
        <v>36.676566385024159</v>
      </c>
      <c r="BV33" s="25">
        <v>61.482226092070235</v>
      </c>
      <c r="BW33" s="25">
        <v>76.19837539421053</v>
      </c>
      <c r="BX33" s="25">
        <v>36.350946611851889</v>
      </c>
      <c r="BY33" s="25">
        <v>59.594152762636142</v>
      </c>
      <c r="BZ33" s="25">
        <v>79.029038414210518</v>
      </c>
      <c r="CA33" s="25">
        <v>36.846682566327488</v>
      </c>
      <c r="CB33" s="25">
        <v>53.586980956067379</v>
      </c>
      <c r="CC33" s="25">
        <v>82.02572601421052</v>
      </c>
      <c r="CD33" s="25">
        <v>46.494944470596828</v>
      </c>
      <c r="CE33" s="25">
        <v>49.831431340651847</v>
      </c>
      <c r="CF33" s="25">
        <v>85.03108143421052</v>
      </c>
      <c r="CG33" s="25">
        <v>63.659134178510129</v>
      </c>
      <c r="CH33" s="25">
        <v>47.560137804930008</v>
      </c>
      <c r="CI33" s="25">
        <v>87.775276024210513</v>
      </c>
      <c r="CJ33" s="25">
        <v>68.484885454331035</v>
      </c>
      <c r="CK33" s="25">
        <v>46.286771372056307</v>
      </c>
      <c r="CL33" s="27">
        <v>73.439473684210526</v>
      </c>
      <c r="CM33" s="27">
        <v>44.703982300884945</v>
      </c>
      <c r="CN33" s="27">
        <v>68.513878787601342</v>
      </c>
      <c r="CO33" s="27">
        <v>73.462116814210532</v>
      </c>
      <c r="CP33" s="27">
        <v>43.957900414193247</v>
      </c>
      <c r="CQ33" s="27">
        <v>68.294126595883668</v>
      </c>
      <c r="CR33" s="27">
        <v>73.784700704210522</v>
      </c>
      <c r="CS33" s="27">
        <v>42.109611635229022</v>
      </c>
      <c r="CT33" s="27">
        <v>66.781680475121064</v>
      </c>
      <c r="CU33" s="27">
        <v>74.250016604210515</v>
      </c>
      <c r="CV33" s="27">
        <v>40.210907426308097</v>
      </c>
      <c r="CW33" s="27">
        <v>64.616360790074623</v>
      </c>
      <c r="CX33" s="27">
        <v>74.803700884210528</v>
      </c>
      <c r="CY33" s="27">
        <v>38.392699339481894</v>
      </c>
      <c r="CZ33" s="27">
        <v>62.255669124228135</v>
      </c>
      <c r="DA33" s="27">
        <v>75.417988434210528</v>
      </c>
      <c r="DB33" s="27">
        <v>36.55865556074091</v>
      </c>
      <c r="DC33" s="27">
        <v>59.580918358399018</v>
      </c>
      <c r="DD33" s="27">
        <v>76.093947264210527</v>
      </c>
      <c r="DE33" s="27">
        <v>35.211648339632156</v>
      </c>
      <c r="DF33" s="27">
        <v>56.904499780674428</v>
      </c>
      <c r="DG33" s="27">
        <v>76.84075756421052</v>
      </c>
      <c r="DH33" s="27">
        <v>34.755499690817324</v>
      </c>
      <c r="DI33" s="27">
        <v>54.309281145120039</v>
      </c>
      <c r="DJ33" s="27">
        <v>77.631160904210532</v>
      </c>
      <c r="DK33" s="27">
        <v>34.2262148366896</v>
      </c>
      <c r="DL33" s="27">
        <v>51.71922439564463</v>
      </c>
      <c r="DM33" s="27">
        <v>78.608184574210526</v>
      </c>
      <c r="DN33" s="27">
        <v>33.675182615554469</v>
      </c>
      <c r="DO33" s="27">
        <v>49.158666895280476</v>
      </c>
      <c r="DP33" s="27">
        <v>83.611747604210521</v>
      </c>
      <c r="DQ33" s="27">
        <v>33.84415205986901</v>
      </c>
      <c r="DR33" s="27">
        <v>40.180407480434226</v>
      </c>
      <c r="DS33" s="27">
        <v>88.110590674210528</v>
      </c>
      <c r="DT33" s="27">
        <v>48.8005238525812</v>
      </c>
      <c r="DU33" s="27">
        <v>35.907552686523744</v>
      </c>
      <c r="DV33" s="27">
        <v>91.893307404210532</v>
      </c>
      <c r="DW33" s="27">
        <v>75.994312374563847</v>
      </c>
      <c r="DX33" s="27">
        <v>34.75922035899292</v>
      </c>
      <c r="DY33" s="27">
        <v>94.754471604210522</v>
      </c>
      <c r="DZ33" s="27">
        <v>81.174103097402195</v>
      </c>
      <c r="EA33" s="27">
        <v>35.230793015920881</v>
      </c>
      <c r="EB33" s="28">
        <v>73.440825444210532</v>
      </c>
      <c r="EC33" s="28">
        <v>44.703982300884945</v>
      </c>
      <c r="ED33" s="28">
        <v>68.513878787601342</v>
      </c>
      <c r="EE33" s="28">
        <v>73.50540470421052</v>
      </c>
      <c r="EF33" s="28">
        <v>43.776119407591167</v>
      </c>
      <c r="EG33" s="28">
        <v>68.430563152911688</v>
      </c>
      <c r="EH33" s="28">
        <v>73.900947254210521</v>
      </c>
      <c r="EI33" s="28">
        <v>41.386387263933607</v>
      </c>
      <c r="EJ33" s="28">
        <v>67.134584088583367</v>
      </c>
      <c r="EK33" s="28">
        <v>74.489109494210524</v>
      </c>
      <c r="EL33" s="28">
        <v>37.159224525296274</v>
      </c>
      <c r="EM33" s="28">
        <v>65.243284271927507</v>
      </c>
      <c r="EN33" s="28">
        <v>75.21331493421053</v>
      </c>
      <c r="EO33" s="28">
        <v>33.278264293390983</v>
      </c>
      <c r="EP33" s="28">
        <v>63.282559890325075</v>
      </c>
      <c r="EQ33" s="28">
        <v>76.133994424210528</v>
      </c>
      <c r="ER33" s="28">
        <v>29.320244838050165</v>
      </c>
      <c r="ES33" s="28">
        <v>61.025339648176001</v>
      </c>
      <c r="ET33" s="28">
        <v>77.259341404210517</v>
      </c>
      <c r="EU33" s="28">
        <v>25.962984465915536</v>
      </c>
      <c r="EV33" s="28">
        <v>58.817490583301009</v>
      </c>
      <c r="EW33" s="28">
        <v>78.593698634210526</v>
      </c>
      <c r="EX33" s="28">
        <v>23.751213235894912</v>
      </c>
      <c r="EY33" s="28">
        <v>56.7351967330832</v>
      </c>
      <c r="EZ33" s="28">
        <v>80.016560204210521</v>
      </c>
      <c r="FA33" s="28">
        <v>21.485777140626173</v>
      </c>
      <c r="FB33" s="28">
        <v>54.781609278619115</v>
      </c>
      <c r="FC33" s="28">
        <v>81.665663604210522</v>
      </c>
      <c r="FD33" s="28">
        <v>19.177508046086796</v>
      </c>
      <c r="FE33" s="28">
        <v>52.839031392155746</v>
      </c>
      <c r="FF33" s="28">
        <v>46.664698921415038</v>
      </c>
      <c r="FG33" s="28">
        <v>8.4657197158319324</v>
      </c>
      <c r="FH33" s="28">
        <v>41.989549250067668</v>
      </c>
      <c r="FI33" s="28">
        <v>14.982918177116257</v>
      </c>
      <c r="FJ33" s="28">
        <v>2.7181400232821531</v>
      </c>
      <c r="FK33" s="28">
        <v>14.982918177116257</v>
      </c>
      <c r="FL33" s="28">
        <v>26.358405059695418</v>
      </c>
      <c r="FM33" s="28">
        <v>4.7818345462279295</v>
      </c>
      <c r="FN33" s="28">
        <v>-0.71138055775497833</v>
      </c>
      <c r="FO33" s="28">
        <v>10.670731707317072</v>
      </c>
      <c r="FP33" s="28">
        <v>1.9358407079646016</v>
      </c>
      <c r="FQ33" s="28">
        <v>-13.088414733585125</v>
      </c>
      <c r="FR33" s="29">
        <v>73.440825444210532</v>
      </c>
      <c r="FS33" s="29">
        <v>44.703982300884945</v>
      </c>
      <c r="FT33" s="29">
        <v>68.513878787601342</v>
      </c>
      <c r="FU33" s="29">
        <v>73.441945954210524</v>
      </c>
      <c r="FV33" s="29">
        <v>44.546132756592591</v>
      </c>
      <c r="FW33" s="29">
        <v>68.652357736553498</v>
      </c>
      <c r="FX33" s="29">
        <v>73.989859014210523</v>
      </c>
      <c r="FY33" s="29">
        <v>44.019627305103235</v>
      </c>
      <c r="FZ33" s="29">
        <v>66.614934248795265</v>
      </c>
      <c r="GA33" s="29">
        <v>74.651682934210527</v>
      </c>
      <c r="GB33" s="29">
        <v>43.439049154941131</v>
      </c>
      <c r="GC33" s="29">
        <v>64.644063525843634</v>
      </c>
      <c r="GD33" s="29">
        <v>75.431039484210515</v>
      </c>
      <c r="GE33" s="29">
        <v>42.848463697428635</v>
      </c>
      <c r="GF33" s="29">
        <v>62.773090117330852</v>
      </c>
      <c r="GG33" s="29">
        <v>76.447124734210519</v>
      </c>
      <c r="GH33" s="29">
        <v>41.938332926442314</v>
      </c>
      <c r="GI33" s="29">
        <v>60.71256682261712</v>
      </c>
      <c r="GJ33" s="29">
        <v>77.749557054210527</v>
      </c>
      <c r="GK33" s="29">
        <v>41.139849516820888</v>
      </c>
      <c r="GL33" s="29">
        <v>58.594412963952848</v>
      </c>
      <c r="GM33" s="29">
        <v>79.296767874210531</v>
      </c>
      <c r="GN33" s="29">
        <v>41.291751657812434</v>
      </c>
      <c r="GO33" s="29">
        <v>56.658377609287371</v>
      </c>
      <c r="GP33" s="29">
        <v>81.227486554210515</v>
      </c>
      <c r="GQ33" s="29">
        <v>41.76224942712004</v>
      </c>
      <c r="GR33" s="29">
        <v>54.584341442315818</v>
      </c>
      <c r="GS33" s="29">
        <v>84.988502734210527</v>
      </c>
      <c r="GT33" s="29">
        <v>42.309161238437781</v>
      </c>
      <c r="GU33" s="29">
        <v>51.224418667032978</v>
      </c>
      <c r="GV33" s="29">
        <v>102.03618549421051</v>
      </c>
      <c r="GW33" s="29">
        <v>82.061391221686407</v>
      </c>
      <c r="GX33" s="29">
        <v>25.039243267074255</v>
      </c>
      <c r="GY33" s="29">
        <v>109.58101733421051</v>
      </c>
      <c r="GZ33" s="29">
        <v>77.650436053468439</v>
      </c>
      <c r="HA33" s="29">
        <v>2.4873508292471911</v>
      </c>
      <c r="HB33" s="29">
        <v>112.12949308421052</v>
      </c>
      <c r="HC33" s="29">
        <v>75.057819314778669</v>
      </c>
      <c r="HD33" s="29">
        <v>-9.8517600441880973</v>
      </c>
      <c r="HE33" s="29">
        <v>111.37715620421052</v>
      </c>
      <c r="HF33" s="29">
        <v>74.258053830194171</v>
      </c>
      <c r="HG33" s="29">
        <v>-6.5126256631546084</v>
      </c>
    </row>
    <row r="34" spans="1:215" ht="15" thickBot="1" x14ac:dyDescent="0.4">
      <c r="A34" s="2"/>
      <c r="B34" s="43" t="s">
        <v>490</v>
      </c>
      <c r="C34" s="76" t="s">
        <v>851</v>
      </c>
      <c r="D34" s="44">
        <v>393262</v>
      </c>
      <c r="E34" s="45">
        <v>404755</v>
      </c>
      <c r="F34" s="23">
        <v>123.73835912157895</v>
      </c>
      <c r="G34" s="23">
        <v>55.577876106194694</v>
      </c>
      <c r="H34" s="23">
        <v>66.562085596319491</v>
      </c>
      <c r="I34" s="23">
        <v>123.87543359157897</v>
      </c>
      <c r="J34" s="23">
        <v>53.103276187103091</v>
      </c>
      <c r="K34" s="23">
        <v>66.265199388031277</v>
      </c>
      <c r="L34" s="23">
        <v>124.18646457157897</v>
      </c>
      <c r="M34" s="23">
        <v>49.515242745568685</v>
      </c>
      <c r="N34" s="23">
        <v>65.108651909777421</v>
      </c>
      <c r="O34" s="23">
        <v>124.65303817157896</v>
      </c>
      <c r="P34" s="23">
        <v>45.868104473611915</v>
      </c>
      <c r="Q34" s="23">
        <v>63.536938301685609</v>
      </c>
      <c r="R34" s="23">
        <v>125.11420195157896</v>
      </c>
      <c r="S34" s="23">
        <v>42.426453946255513</v>
      </c>
      <c r="T34" s="23">
        <v>61.857431431890987</v>
      </c>
      <c r="U34" s="23">
        <v>125.58643170157896</v>
      </c>
      <c r="V34" s="23">
        <v>39.112114073097928</v>
      </c>
      <c r="W34" s="23">
        <v>60.18207088538918</v>
      </c>
      <c r="X34" s="23">
        <v>126.09157293157895</v>
      </c>
      <c r="Y34" s="23">
        <v>37.492845274969426</v>
      </c>
      <c r="Z34" s="23">
        <v>58.496543368980824</v>
      </c>
      <c r="AA34" s="23">
        <v>126.65863819157896</v>
      </c>
      <c r="AB34" s="23">
        <v>36.882739461161599</v>
      </c>
      <c r="AC34" s="23">
        <v>56.706319966558425</v>
      </c>
      <c r="AD34" s="23">
        <v>127.29702522157896</v>
      </c>
      <c r="AE34" s="23">
        <v>36.175000786718613</v>
      </c>
      <c r="AF34" s="23">
        <v>54.843260281887297</v>
      </c>
      <c r="AG34" s="23">
        <v>128.04961746157895</v>
      </c>
      <c r="AH34" s="23">
        <v>35.434722742195298</v>
      </c>
      <c r="AI34" s="23">
        <v>52.500598857604487</v>
      </c>
      <c r="AJ34" s="23">
        <v>131.63676313157896</v>
      </c>
      <c r="AK34" s="23">
        <v>32.746802619068959</v>
      </c>
      <c r="AL34" s="23">
        <v>43.866570400928623</v>
      </c>
      <c r="AM34" s="23">
        <v>135.16705833157897</v>
      </c>
      <c r="AN34" s="23">
        <v>34.469353678893718</v>
      </c>
      <c r="AO34" s="23">
        <v>38.295748296034844</v>
      </c>
      <c r="AP34" s="23">
        <v>137.59215907157898</v>
      </c>
      <c r="AQ34" s="23">
        <v>39.584805212532352</v>
      </c>
      <c r="AR34" s="23">
        <v>35.993565630901045</v>
      </c>
      <c r="AS34" s="23">
        <v>139.49412014157895</v>
      </c>
      <c r="AT34" s="23">
        <v>39.506052856748724</v>
      </c>
      <c r="AU34" s="23">
        <v>35.738798869505757</v>
      </c>
      <c r="AV34" s="25">
        <v>123.74727393157896</v>
      </c>
      <c r="AW34" s="25">
        <v>55.577876106194694</v>
      </c>
      <c r="AX34" s="25">
        <v>66.562085596319491</v>
      </c>
      <c r="AY34" s="25">
        <v>123.72547755157896</v>
      </c>
      <c r="AZ34" s="25">
        <v>53.234223941226155</v>
      </c>
      <c r="BA34" s="25">
        <v>66.658133051866713</v>
      </c>
      <c r="BB34" s="25">
        <v>123.76249055157896</v>
      </c>
      <c r="BC34" s="25">
        <v>40.215684994488171</v>
      </c>
      <c r="BD34" s="25">
        <v>66.046631625588702</v>
      </c>
      <c r="BE34" s="25">
        <v>123.89765043157897</v>
      </c>
      <c r="BF34" s="25">
        <v>27.266742678797961</v>
      </c>
      <c r="BG34" s="25">
        <v>65.331202725931192</v>
      </c>
      <c r="BH34" s="25">
        <v>80.453126353854572</v>
      </c>
      <c r="BI34" s="25">
        <v>14.595478674814327</v>
      </c>
      <c r="BJ34" s="25">
        <v>64.622385456603112</v>
      </c>
      <c r="BK34" s="25">
        <v>11.579182243268141</v>
      </c>
      <c r="BL34" s="25">
        <v>2.1006481060796185</v>
      </c>
      <c r="BM34" s="25">
        <v>11.579182243268141</v>
      </c>
      <c r="BN34" s="25">
        <v>10.670731707317072</v>
      </c>
      <c r="BO34" s="25">
        <v>1.9358407079646016</v>
      </c>
      <c r="BP34" s="25">
        <v>10.670731707317072</v>
      </c>
      <c r="BQ34" s="25">
        <v>10.670731707317072</v>
      </c>
      <c r="BR34" s="25">
        <v>1.9358407079646016</v>
      </c>
      <c r="BS34" s="25">
        <v>10.670731707317072</v>
      </c>
      <c r="BT34" s="25">
        <v>10.670731707317072</v>
      </c>
      <c r="BU34" s="25">
        <v>1.9358407079646016</v>
      </c>
      <c r="BV34" s="25">
        <v>10.670731707317072</v>
      </c>
      <c r="BW34" s="25">
        <v>10.670731707317072</v>
      </c>
      <c r="BX34" s="25">
        <v>1.9358407079646016</v>
      </c>
      <c r="BY34" s="25">
        <v>10.670731707317072</v>
      </c>
      <c r="BZ34" s="25">
        <v>10.670731707317072</v>
      </c>
      <c r="CA34" s="25">
        <v>1.9358407079646016</v>
      </c>
      <c r="CB34" s="25">
        <v>10.670731707317072</v>
      </c>
      <c r="CC34" s="25">
        <v>10.670731707317072</v>
      </c>
      <c r="CD34" s="25">
        <v>1.9358407079646016</v>
      </c>
      <c r="CE34" s="25">
        <v>10.670731707317072</v>
      </c>
      <c r="CF34" s="25">
        <v>105.04954027381993</v>
      </c>
      <c r="CG34" s="25">
        <v>19.057659961179723</v>
      </c>
      <c r="CH34" s="25">
        <v>45.31799983322496</v>
      </c>
      <c r="CI34" s="25">
        <v>131.73992191157896</v>
      </c>
      <c r="CJ34" s="25">
        <v>43.757706455690148</v>
      </c>
      <c r="CK34" s="25">
        <v>43.425060636754139</v>
      </c>
      <c r="CL34" s="27">
        <v>123.73835912157895</v>
      </c>
      <c r="CM34" s="27">
        <v>55.577876106194694</v>
      </c>
      <c r="CN34" s="27">
        <v>66.562085596319491</v>
      </c>
      <c r="CO34" s="27">
        <v>123.87428508157896</v>
      </c>
      <c r="CP34" s="27">
        <v>53.106331213496716</v>
      </c>
      <c r="CQ34" s="27">
        <v>66.266038730102068</v>
      </c>
      <c r="CR34" s="27">
        <v>124.19354187157896</v>
      </c>
      <c r="CS34" s="27">
        <v>49.516191115519419</v>
      </c>
      <c r="CT34" s="27">
        <v>65.106690995383346</v>
      </c>
      <c r="CU34" s="27">
        <v>124.65919335157896</v>
      </c>
      <c r="CV34" s="27">
        <v>45.867429198141558</v>
      </c>
      <c r="CW34" s="27">
        <v>63.535515474162096</v>
      </c>
      <c r="CX34" s="27">
        <v>125.11894398157895</v>
      </c>
      <c r="CY34" s="27">
        <v>42.42761356431037</v>
      </c>
      <c r="CZ34" s="27">
        <v>61.856708468574894</v>
      </c>
      <c r="DA34" s="27">
        <v>125.59455732157896</v>
      </c>
      <c r="DB34" s="27">
        <v>39.113392928399513</v>
      </c>
      <c r="DC34" s="27">
        <v>60.179024580865601</v>
      </c>
      <c r="DD34" s="27">
        <v>126.10838772157896</v>
      </c>
      <c r="DE34" s="27">
        <v>37.500960906226851</v>
      </c>
      <c r="DF34" s="27">
        <v>58.487944443113207</v>
      </c>
      <c r="DG34" s="27">
        <v>126.67509046157896</v>
      </c>
      <c r="DH34" s="27">
        <v>36.893952844731977</v>
      </c>
      <c r="DI34" s="27">
        <v>56.697351845941043</v>
      </c>
      <c r="DJ34" s="27">
        <v>127.28661282157896</v>
      </c>
      <c r="DK34" s="27">
        <v>36.188425304722784</v>
      </c>
      <c r="DL34" s="27">
        <v>54.843032419287269</v>
      </c>
      <c r="DM34" s="27">
        <v>127.98087341157895</v>
      </c>
      <c r="DN34" s="27">
        <v>35.470178910365902</v>
      </c>
      <c r="DO34" s="27">
        <v>52.664479423887769</v>
      </c>
      <c r="DP34" s="27">
        <v>131.17621045157895</v>
      </c>
      <c r="DQ34" s="27">
        <v>32.908111777038059</v>
      </c>
      <c r="DR34" s="27">
        <v>44.655620144607241</v>
      </c>
      <c r="DS34" s="27">
        <v>133.83072746157896</v>
      </c>
      <c r="DT34" s="27">
        <v>34.754662200526745</v>
      </c>
      <c r="DU34" s="27">
        <v>39.726958010776869</v>
      </c>
      <c r="DV34" s="27">
        <v>135.66317940157896</v>
      </c>
      <c r="DW34" s="27">
        <v>39.899040397768168</v>
      </c>
      <c r="DX34" s="27">
        <v>37.640324786638914</v>
      </c>
      <c r="DY34" s="27">
        <v>136.86466737157895</v>
      </c>
      <c r="DZ34" s="27">
        <v>39.938082263898011</v>
      </c>
      <c r="EA34" s="27">
        <v>37.620493895397715</v>
      </c>
      <c r="EB34" s="28">
        <v>123.73404557157896</v>
      </c>
      <c r="EC34" s="28">
        <v>55.577876106194694</v>
      </c>
      <c r="ED34" s="28">
        <v>66.562085596319491</v>
      </c>
      <c r="EE34" s="28">
        <v>123.85710556157896</v>
      </c>
      <c r="EF34" s="28">
        <v>52.811621930154011</v>
      </c>
      <c r="EG34" s="28">
        <v>66.262596612338811</v>
      </c>
      <c r="EH34" s="28">
        <v>124.15171537157896</v>
      </c>
      <c r="EI34" s="28">
        <v>49.054608762067879</v>
      </c>
      <c r="EJ34" s="28">
        <v>65.147957900998449</v>
      </c>
      <c r="EK34" s="28">
        <v>124.64126894157896</v>
      </c>
      <c r="EL34" s="28">
        <v>44.433123508482687</v>
      </c>
      <c r="EM34" s="28">
        <v>63.624423471174595</v>
      </c>
      <c r="EN34" s="28">
        <v>125.16204492157897</v>
      </c>
      <c r="EO34" s="28">
        <v>39.916693974423723</v>
      </c>
      <c r="EP34" s="28">
        <v>62.043974622636085</v>
      </c>
      <c r="EQ34" s="28">
        <v>125.77866584157896</v>
      </c>
      <c r="ER34" s="28">
        <v>35.524217105761146</v>
      </c>
      <c r="ES34" s="28">
        <v>60.398849471775563</v>
      </c>
      <c r="ET34" s="28">
        <v>126.52042928157896</v>
      </c>
      <c r="EU34" s="28">
        <v>32.876860550588241</v>
      </c>
      <c r="EV34" s="28">
        <v>58.589448059573456</v>
      </c>
      <c r="EW34" s="28">
        <v>127.38975798157895</v>
      </c>
      <c r="EX34" s="28">
        <v>31.238134056647148</v>
      </c>
      <c r="EY34" s="28">
        <v>56.64812036871983</v>
      </c>
      <c r="EZ34" s="28">
        <v>128.34420429157896</v>
      </c>
      <c r="FA34" s="28">
        <v>29.574266150065359</v>
      </c>
      <c r="FB34" s="28">
        <v>54.867962643026587</v>
      </c>
      <c r="FC34" s="28">
        <v>129.47619777157897</v>
      </c>
      <c r="FD34" s="28">
        <v>27.912509467963183</v>
      </c>
      <c r="FE34" s="28">
        <v>52.880803291820186</v>
      </c>
      <c r="FF34" s="28">
        <v>108.78026744423828</v>
      </c>
      <c r="FG34" s="28">
        <v>19.734473297406058</v>
      </c>
      <c r="FH34" s="28">
        <v>40.617528047631453</v>
      </c>
      <c r="FI34" s="28">
        <v>73.332417518266084</v>
      </c>
      <c r="FJ34" s="28">
        <v>13.303668664818183</v>
      </c>
      <c r="FK34" s="28">
        <v>14.534125297267565</v>
      </c>
      <c r="FL34" s="28">
        <v>59.225577449167275</v>
      </c>
      <c r="FM34" s="28">
        <v>10.744463165556894</v>
      </c>
      <c r="FN34" s="28">
        <v>-5.7869627918458661</v>
      </c>
      <c r="FO34" s="28">
        <v>28.464436268462084</v>
      </c>
      <c r="FP34" s="28">
        <v>5.1639021548979889</v>
      </c>
      <c r="FQ34" s="28">
        <v>-19.08209367313026</v>
      </c>
      <c r="FR34" s="29">
        <v>123.73404557157896</v>
      </c>
      <c r="FS34" s="29">
        <v>55.577876106194694</v>
      </c>
      <c r="FT34" s="29">
        <v>66.562085596319491</v>
      </c>
      <c r="FU34" s="29">
        <v>123.61438450157897</v>
      </c>
      <c r="FV34" s="29">
        <v>55.124155630252147</v>
      </c>
      <c r="FW34" s="29">
        <v>66.579446813416922</v>
      </c>
      <c r="FX34" s="29">
        <v>124.12993927157896</v>
      </c>
      <c r="FY34" s="29">
        <v>53.192888602932904</v>
      </c>
      <c r="FZ34" s="29">
        <v>65.227257126619918</v>
      </c>
      <c r="GA34" s="29">
        <v>124.61265731157896</v>
      </c>
      <c r="GB34" s="29">
        <v>50.998865963858563</v>
      </c>
      <c r="GC34" s="29">
        <v>63.763364700534552</v>
      </c>
      <c r="GD34" s="29">
        <v>125.12510459157896</v>
      </c>
      <c r="GE34" s="29">
        <v>48.736549885988147</v>
      </c>
      <c r="GF34" s="29">
        <v>62.233732940577795</v>
      </c>
      <c r="GG34" s="29">
        <v>125.73746512157896</v>
      </c>
      <c r="GH34" s="29">
        <v>46.375733656008109</v>
      </c>
      <c r="GI34" s="29">
        <v>60.766901517651007</v>
      </c>
      <c r="GJ34" s="29">
        <v>126.53289247157896</v>
      </c>
      <c r="GK34" s="29">
        <v>44.344490818869701</v>
      </c>
      <c r="GL34" s="29">
        <v>59.20530205139319</v>
      </c>
      <c r="GM34" s="29">
        <v>127.47045162157896</v>
      </c>
      <c r="GN34" s="29">
        <v>43.670336594280748</v>
      </c>
      <c r="GO34" s="29">
        <v>57.555502737490201</v>
      </c>
      <c r="GP34" s="29">
        <v>128.60892277157896</v>
      </c>
      <c r="GQ34" s="29">
        <v>42.86403722180529</v>
      </c>
      <c r="GR34" s="29">
        <v>55.353572115939912</v>
      </c>
      <c r="GS34" s="29">
        <v>130.29986984157895</v>
      </c>
      <c r="GT34" s="29">
        <v>41.410352055591396</v>
      </c>
      <c r="GU34" s="29">
        <v>49.11258214239804</v>
      </c>
      <c r="GV34" s="29">
        <v>136.13692423157897</v>
      </c>
      <c r="GW34" s="29">
        <v>35.501169297327202</v>
      </c>
      <c r="GX34" s="29">
        <v>20.382463649190896</v>
      </c>
      <c r="GY34" s="29">
        <v>140.76947393157894</v>
      </c>
      <c r="GZ34" s="29">
        <v>29.245915293029075</v>
      </c>
      <c r="HA34" s="29">
        <v>-2.9739964179712501</v>
      </c>
      <c r="HB34" s="29">
        <v>142.67097818064448</v>
      </c>
      <c r="HC34" s="29">
        <v>25.882788077019573</v>
      </c>
      <c r="HD34" s="29">
        <v>-16.441969198412522</v>
      </c>
      <c r="HE34" s="29">
        <v>139.80671288966076</v>
      </c>
      <c r="HF34" s="29">
        <v>25.363164727770314</v>
      </c>
      <c r="HG34" s="29">
        <v>-12.842274755546043</v>
      </c>
    </row>
    <row r="35" spans="1:215" ht="15" thickBot="1" x14ac:dyDescent="0.4">
      <c r="A35" s="2"/>
      <c r="B35" s="43" t="s">
        <v>516</v>
      </c>
      <c r="C35" s="76" t="s">
        <v>859</v>
      </c>
      <c r="D35" s="44">
        <v>391313</v>
      </c>
      <c r="E35" s="45">
        <v>386877</v>
      </c>
      <c r="F35" s="23">
        <v>152.3805722926316</v>
      </c>
      <c r="G35" s="23">
        <v>46.433185840707949</v>
      </c>
      <c r="H35" s="23">
        <v>67.056216245077692</v>
      </c>
      <c r="I35" s="23">
        <v>152.2755298926316</v>
      </c>
      <c r="J35" s="23">
        <v>45.801038392659329</v>
      </c>
      <c r="K35" s="23">
        <v>66.145722602046007</v>
      </c>
      <c r="L35" s="23">
        <v>152.56990571263159</v>
      </c>
      <c r="M35" s="23">
        <v>44.765833744104775</v>
      </c>
      <c r="N35" s="23">
        <v>64.669757580297215</v>
      </c>
      <c r="O35" s="23">
        <v>153.04072423263159</v>
      </c>
      <c r="P35" s="23">
        <v>43.498198979387809</v>
      </c>
      <c r="Q35" s="23">
        <v>62.881104709209211</v>
      </c>
      <c r="R35" s="23">
        <v>155.19469767263161</v>
      </c>
      <c r="S35" s="23">
        <v>42.576518939193015</v>
      </c>
      <c r="T35" s="23">
        <v>59.166361993746875</v>
      </c>
      <c r="U35" s="23">
        <v>157.28856142263157</v>
      </c>
      <c r="V35" s="23">
        <v>41.393973512504381</v>
      </c>
      <c r="W35" s="23">
        <v>55.465130603411055</v>
      </c>
      <c r="X35" s="23">
        <v>157.6835969126316</v>
      </c>
      <c r="Y35" s="23">
        <v>40.242801203544126</v>
      </c>
      <c r="Z35" s="23">
        <v>53.475615207027687</v>
      </c>
      <c r="AA35" s="23">
        <v>158.16847058263158</v>
      </c>
      <c r="AB35" s="23">
        <v>39.641887712031398</v>
      </c>
      <c r="AC35" s="23">
        <v>51.337983462782674</v>
      </c>
      <c r="AD35" s="23">
        <v>158.72414644263159</v>
      </c>
      <c r="AE35" s="23">
        <v>38.911306913830472</v>
      </c>
      <c r="AF35" s="23">
        <v>49.158742210881599</v>
      </c>
      <c r="AG35" s="23">
        <v>159.50036216263157</v>
      </c>
      <c r="AH35" s="23">
        <v>38.011181396116356</v>
      </c>
      <c r="AI35" s="23">
        <v>46.359524097445615</v>
      </c>
      <c r="AJ35" s="23">
        <v>163.00050781263158</v>
      </c>
      <c r="AK35" s="23">
        <v>34.789553402982833</v>
      </c>
      <c r="AL35" s="23">
        <v>36.509715187791059</v>
      </c>
      <c r="AM35" s="23">
        <v>168.04576727263159</v>
      </c>
      <c r="AN35" s="23">
        <v>32.658887309526946</v>
      </c>
      <c r="AO35" s="23">
        <v>29.735405474721802</v>
      </c>
      <c r="AP35" s="23">
        <v>169.60360986263157</v>
      </c>
      <c r="AQ35" s="23">
        <v>32.839240214989807</v>
      </c>
      <c r="AR35" s="23">
        <v>29.398901571388819</v>
      </c>
      <c r="AS35" s="23">
        <v>171.03251247263159</v>
      </c>
      <c r="AT35" s="23">
        <v>32.988235465079015</v>
      </c>
      <c r="AU35" s="23">
        <v>30.769294541138905</v>
      </c>
      <c r="AV35" s="25">
        <v>152.37712257263158</v>
      </c>
      <c r="AW35" s="25">
        <v>46.433185840707949</v>
      </c>
      <c r="AX35" s="25">
        <v>67.056216245077692</v>
      </c>
      <c r="AY35" s="25">
        <v>152.25727174263159</v>
      </c>
      <c r="AZ35" s="25">
        <v>45.980267057254238</v>
      </c>
      <c r="BA35" s="25">
        <v>66.720330622592428</v>
      </c>
      <c r="BB35" s="25">
        <v>152.40094447263158</v>
      </c>
      <c r="BC35" s="25">
        <v>45.525846389416749</v>
      </c>
      <c r="BD35" s="25">
        <v>65.751788367764618</v>
      </c>
      <c r="BE35" s="25">
        <v>152.6364570726316</v>
      </c>
      <c r="BF35" s="25">
        <v>44.788699857164303</v>
      </c>
      <c r="BG35" s="25">
        <v>64.835824036793753</v>
      </c>
      <c r="BH35" s="25">
        <v>152.88408122263158</v>
      </c>
      <c r="BI35" s="25">
        <v>44.363264009599739</v>
      </c>
      <c r="BJ35" s="25">
        <v>63.772076100896783</v>
      </c>
      <c r="BK35" s="25">
        <v>153.19647235263159</v>
      </c>
      <c r="BL35" s="25">
        <v>43.679070514384435</v>
      </c>
      <c r="BM35" s="25">
        <v>62.444781067037709</v>
      </c>
      <c r="BN35" s="25">
        <v>153.6004862326316</v>
      </c>
      <c r="BO35" s="25">
        <v>43.170473625320852</v>
      </c>
      <c r="BP35" s="25">
        <v>60.860128476802373</v>
      </c>
      <c r="BQ35" s="25">
        <v>154.0849408426316</v>
      </c>
      <c r="BR35" s="25">
        <v>42.791379426835924</v>
      </c>
      <c r="BS35" s="25">
        <v>59.086091601757516</v>
      </c>
      <c r="BT35" s="25">
        <v>154.65046808263159</v>
      </c>
      <c r="BU35" s="25">
        <v>42.26861527786329</v>
      </c>
      <c r="BV35" s="25">
        <v>57.142016723896347</v>
      </c>
      <c r="BW35" s="25">
        <v>155.2618044226316</v>
      </c>
      <c r="BX35" s="25">
        <v>41.701460381175529</v>
      </c>
      <c r="BY35" s="25">
        <v>55.071764306317519</v>
      </c>
      <c r="BZ35" s="25">
        <v>156.63395987263158</v>
      </c>
      <c r="CA35" s="25">
        <v>39.988212866204272</v>
      </c>
      <c r="CB35" s="25">
        <v>48.786306469436681</v>
      </c>
      <c r="CC35" s="25">
        <v>157.76765241263161</v>
      </c>
      <c r="CD35" s="25">
        <v>38.721984980560684</v>
      </c>
      <c r="CE35" s="25">
        <v>44.535835028297726</v>
      </c>
      <c r="CF35" s="25">
        <v>158.6678777226316</v>
      </c>
      <c r="CG35" s="25">
        <v>38.422660971203129</v>
      </c>
      <c r="CH35" s="25">
        <v>42.119381832533463</v>
      </c>
      <c r="CI35" s="25">
        <v>159.35574050263159</v>
      </c>
      <c r="CJ35" s="25">
        <v>38.577231195981568</v>
      </c>
      <c r="CK35" s="25">
        <v>40.662117154267833</v>
      </c>
      <c r="CL35" s="27">
        <v>152.3805722926316</v>
      </c>
      <c r="CM35" s="27">
        <v>46.433185840707949</v>
      </c>
      <c r="CN35" s="27">
        <v>67.056216245077692</v>
      </c>
      <c r="CO35" s="27">
        <v>152.27495627263158</v>
      </c>
      <c r="CP35" s="27">
        <v>45.802529480086328</v>
      </c>
      <c r="CQ35" s="27">
        <v>66.146007957960038</v>
      </c>
      <c r="CR35" s="27">
        <v>152.57055308263159</v>
      </c>
      <c r="CS35" s="27">
        <v>44.766016509475413</v>
      </c>
      <c r="CT35" s="27">
        <v>64.669773980574419</v>
      </c>
      <c r="CU35" s="27">
        <v>153.0409507126316</v>
      </c>
      <c r="CV35" s="27">
        <v>43.509534861534071</v>
      </c>
      <c r="CW35" s="27">
        <v>62.881356212082878</v>
      </c>
      <c r="CX35" s="27">
        <v>155.19442765263159</v>
      </c>
      <c r="CY35" s="27">
        <v>42.587883755518234</v>
      </c>
      <c r="CZ35" s="27">
        <v>59.16686861736757</v>
      </c>
      <c r="DA35" s="27">
        <v>157.2900070026316</v>
      </c>
      <c r="DB35" s="27">
        <v>41.406438585849649</v>
      </c>
      <c r="DC35" s="27">
        <v>55.464483226918276</v>
      </c>
      <c r="DD35" s="27">
        <v>157.68957116263158</v>
      </c>
      <c r="DE35" s="27">
        <v>40.285273442990025</v>
      </c>
      <c r="DF35" s="27">
        <v>53.472350949069906</v>
      </c>
      <c r="DG35" s="27">
        <v>158.17503659263159</v>
      </c>
      <c r="DH35" s="27">
        <v>39.693823100318575</v>
      </c>
      <c r="DI35" s="27">
        <v>51.334325040818698</v>
      </c>
      <c r="DJ35" s="27">
        <v>158.72766660263159</v>
      </c>
      <c r="DK35" s="27">
        <v>38.959995453124201</v>
      </c>
      <c r="DL35" s="27">
        <v>49.156107381599639</v>
      </c>
      <c r="DM35" s="27">
        <v>159.4339441226316</v>
      </c>
      <c r="DN35" s="27">
        <v>38.104167720846988</v>
      </c>
      <c r="DO35" s="27">
        <v>46.616063829403771</v>
      </c>
      <c r="DP35" s="27">
        <v>162.56866556263159</v>
      </c>
      <c r="DQ35" s="27">
        <v>35.041979521056845</v>
      </c>
      <c r="DR35" s="27">
        <v>37.621170753555162</v>
      </c>
      <c r="DS35" s="27">
        <v>167.1595269726316</v>
      </c>
      <c r="DT35" s="27">
        <v>32.997707756507033</v>
      </c>
      <c r="DU35" s="27">
        <v>31.211817944940989</v>
      </c>
      <c r="DV35" s="27">
        <v>168.4860512526316</v>
      </c>
      <c r="DW35" s="27">
        <v>33.192266846374437</v>
      </c>
      <c r="DX35" s="27">
        <v>30.827869811419617</v>
      </c>
      <c r="DY35" s="27">
        <v>169.64435191263158</v>
      </c>
      <c r="DZ35" s="27">
        <v>33.330958909083769</v>
      </c>
      <c r="EA35" s="27">
        <v>32.119044534704287</v>
      </c>
      <c r="EB35" s="28">
        <v>152.38979263263158</v>
      </c>
      <c r="EC35" s="28">
        <v>46.433185840707949</v>
      </c>
      <c r="ED35" s="28">
        <v>67.056216245077692</v>
      </c>
      <c r="EE35" s="28">
        <v>152.26433762263159</v>
      </c>
      <c r="EF35" s="28">
        <v>45.766573302560388</v>
      </c>
      <c r="EG35" s="28">
        <v>66.170167289436151</v>
      </c>
      <c r="EH35" s="28">
        <v>152.6314429126316</v>
      </c>
      <c r="EI35" s="28">
        <v>43.153496708340377</v>
      </c>
      <c r="EJ35" s="28">
        <v>64.812423447159844</v>
      </c>
      <c r="EK35" s="28">
        <v>153.24847658263158</v>
      </c>
      <c r="EL35" s="28">
        <v>40.174262033104888</v>
      </c>
      <c r="EM35" s="28">
        <v>63.16987766660661</v>
      </c>
      <c r="EN35" s="28">
        <v>155.48530447263158</v>
      </c>
      <c r="EO35" s="28">
        <v>37.319333601783498</v>
      </c>
      <c r="EP35" s="28">
        <v>59.795796648130349</v>
      </c>
      <c r="EQ35" s="28">
        <v>157.74613418263158</v>
      </c>
      <c r="ER35" s="28">
        <v>34.24978158342784</v>
      </c>
      <c r="ES35" s="28">
        <v>56.437114511849444</v>
      </c>
      <c r="ET35" s="28">
        <v>158.49440055263159</v>
      </c>
      <c r="EU35" s="28">
        <v>31.251471662548756</v>
      </c>
      <c r="EV35" s="28">
        <v>54.635229877473904</v>
      </c>
      <c r="EW35" s="28">
        <v>159.4222265226316</v>
      </c>
      <c r="EX35" s="28">
        <v>30.361370885498545</v>
      </c>
      <c r="EY35" s="28">
        <v>52.71638131560762</v>
      </c>
      <c r="EZ35" s="28">
        <v>160.49337486263158</v>
      </c>
      <c r="FA35" s="28">
        <v>29.422878082192739</v>
      </c>
      <c r="FB35" s="28">
        <v>51.011698266017632</v>
      </c>
      <c r="FC35" s="28">
        <v>156.28646498035229</v>
      </c>
      <c r="FD35" s="28">
        <v>28.352854266347094</v>
      </c>
      <c r="FE35" s="28">
        <v>49.141810857201222</v>
      </c>
      <c r="FF35" s="28">
        <v>121.70163152161879</v>
      </c>
      <c r="FG35" s="28">
        <v>22.078614568081285</v>
      </c>
      <c r="FH35" s="28">
        <v>33.003138031867465</v>
      </c>
      <c r="FI35" s="28">
        <v>61.139393277063625</v>
      </c>
      <c r="FJ35" s="28">
        <v>11.091659842299153</v>
      </c>
      <c r="FK35" s="28">
        <v>9.1695975522295896</v>
      </c>
      <c r="FL35" s="28">
        <v>10.670731707317072</v>
      </c>
      <c r="FM35" s="28">
        <v>1.9358407079646016</v>
      </c>
      <c r="FN35" s="28">
        <v>-8.2189894981958957</v>
      </c>
      <c r="FO35" s="28">
        <v>10.670731707317072</v>
      </c>
      <c r="FP35" s="28">
        <v>1.9358407079646016</v>
      </c>
      <c r="FQ35" s="28">
        <v>-20.02383052130449</v>
      </c>
      <c r="FR35" s="29">
        <v>152.38979263263158</v>
      </c>
      <c r="FS35" s="29">
        <v>46.433185840707949</v>
      </c>
      <c r="FT35" s="29">
        <v>67.056216245077692</v>
      </c>
      <c r="FU35" s="29">
        <v>152.1868519526316</v>
      </c>
      <c r="FV35" s="29">
        <v>45.86733131885434</v>
      </c>
      <c r="FW35" s="29">
        <v>66.45799166383398</v>
      </c>
      <c r="FX35" s="29">
        <v>152.79306416263159</v>
      </c>
      <c r="FY35" s="29">
        <v>44.803911324497811</v>
      </c>
      <c r="FZ35" s="29">
        <v>64.36483350938569</v>
      </c>
      <c r="GA35" s="29">
        <v>153.4073458826316</v>
      </c>
      <c r="GB35" s="29">
        <v>43.498816229638592</v>
      </c>
      <c r="GC35" s="29">
        <v>62.737369311778465</v>
      </c>
      <c r="GD35" s="29">
        <v>154.07755116263158</v>
      </c>
      <c r="GE35" s="29">
        <v>42.230265841461396</v>
      </c>
      <c r="GF35" s="29">
        <v>61.010660468786355</v>
      </c>
      <c r="GG35" s="29">
        <v>159.36123710263158</v>
      </c>
      <c r="GH35" s="29">
        <v>40.741827811383835</v>
      </c>
      <c r="GI35" s="29">
        <v>54.882045200243653</v>
      </c>
      <c r="GJ35" s="29">
        <v>164.08632852263159</v>
      </c>
      <c r="GK35" s="29">
        <v>38.827442642873095</v>
      </c>
      <c r="GL35" s="29">
        <v>49.426267320445746</v>
      </c>
      <c r="GM35" s="29">
        <v>164.65691317263159</v>
      </c>
      <c r="GN35" s="29">
        <v>38.29755988102891</v>
      </c>
      <c r="GO35" s="29">
        <v>48.250426403310612</v>
      </c>
      <c r="GP35" s="29">
        <v>165.4273809426316</v>
      </c>
      <c r="GQ35" s="29">
        <v>37.598332664831133</v>
      </c>
      <c r="GR35" s="29">
        <v>46.513555227533075</v>
      </c>
      <c r="GS35" s="29">
        <v>166.54267564263159</v>
      </c>
      <c r="GT35" s="29">
        <v>36.160917858701552</v>
      </c>
      <c r="GU35" s="29">
        <v>41.174693439904161</v>
      </c>
      <c r="GV35" s="29">
        <v>163.0596414391284</v>
      </c>
      <c r="GW35" s="29">
        <v>29.581616367275505</v>
      </c>
      <c r="GX35" s="29">
        <v>14.609383627254076</v>
      </c>
      <c r="GY35" s="29">
        <v>127.25596593009219</v>
      </c>
      <c r="GZ35" s="29">
        <v>23.086259305901681</v>
      </c>
      <c r="HA35" s="29">
        <v>-6.4562161563189306</v>
      </c>
      <c r="HB35" s="29">
        <v>115.52762895006144</v>
      </c>
      <c r="HC35" s="29">
        <v>20.958552154657166</v>
      </c>
      <c r="HD35" s="29">
        <v>-17.419640753871903</v>
      </c>
      <c r="HE35" s="29">
        <v>110.82917541839018</v>
      </c>
      <c r="HF35" s="29">
        <v>20.106177841389368</v>
      </c>
      <c r="HG35" s="29">
        <v>-13.041438788242317</v>
      </c>
    </row>
    <row r="36" spans="1:215" ht="15" thickBot="1" x14ac:dyDescent="0.4">
      <c r="A36" s="2"/>
      <c r="B36" s="43" t="s">
        <v>466</v>
      </c>
      <c r="C36" s="76" t="s">
        <v>853</v>
      </c>
      <c r="D36" s="44">
        <v>397322</v>
      </c>
      <c r="E36" s="45">
        <v>399942</v>
      </c>
      <c r="F36" s="23">
        <v>6.7307692307692317</v>
      </c>
      <c r="G36" s="23">
        <v>1.9358407079646016</v>
      </c>
      <c r="H36" s="23">
        <v>6.7307692307692317</v>
      </c>
      <c r="I36" s="23">
        <v>6.7307692307692317</v>
      </c>
      <c r="J36" s="23">
        <v>1.9358407079646016</v>
      </c>
      <c r="K36" s="23">
        <v>6.7307692307692317</v>
      </c>
      <c r="L36" s="23">
        <v>6.7307692307692317</v>
      </c>
      <c r="M36" s="23">
        <v>1.9358407079646016</v>
      </c>
      <c r="N36" s="23">
        <v>6.7307692307692317</v>
      </c>
      <c r="O36" s="23">
        <v>6.7307692307692317</v>
      </c>
      <c r="P36" s="23">
        <v>1.9358407079646016</v>
      </c>
      <c r="Q36" s="23">
        <v>6.7307692307692317</v>
      </c>
      <c r="R36" s="23">
        <v>6.7307692307692317</v>
      </c>
      <c r="S36" s="23">
        <v>1.9358407079646016</v>
      </c>
      <c r="T36" s="23">
        <v>6.7307692307692317</v>
      </c>
      <c r="U36" s="23">
        <v>6.7307692307692317</v>
      </c>
      <c r="V36" s="23">
        <v>1.9358407079646016</v>
      </c>
      <c r="W36" s="23">
        <v>6.7307692307692317</v>
      </c>
      <c r="X36" s="23">
        <v>6.7307692307692317</v>
      </c>
      <c r="Y36" s="23">
        <v>1.9358407079646016</v>
      </c>
      <c r="Z36" s="23">
        <v>6.7307692307692317</v>
      </c>
      <c r="AA36" s="23">
        <v>6.7307692307692317</v>
      </c>
      <c r="AB36" s="23">
        <v>1.9358407079646016</v>
      </c>
      <c r="AC36" s="23">
        <v>6.7307692307692317</v>
      </c>
      <c r="AD36" s="23">
        <v>6.7307692307692317</v>
      </c>
      <c r="AE36" s="23">
        <v>1.9358407079646016</v>
      </c>
      <c r="AF36" s="23">
        <v>6.7307692307692317</v>
      </c>
      <c r="AG36" s="23">
        <v>6.7307692307692317</v>
      </c>
      <c r="AH36" s="23">
        <v>1.9358407079646016</v>
      </c>
      <c r="AI36" s="23">
        <v>6.7307692307692317</v>
      </c>
      <c r="AJ36" s="23">
        <v>6.7307692307692317</v>
      </c>
      <c r="AK36" s="23">
        <v>1.9358407079646016</v>
      </c>
      <c r="AL36" s="23">
        <v>6.7307692307692317</v>
      </c>
      <c r="AM36" s="23">
        <v>6.7307692307692317</v>
      </c>
      <c r="AN36" s="23">
        <v>1.9358407079646016</v>
      </c>
      <c r="AO36" s="23">
        <v>6.7307692307692317</v>
      </c>
      <c r="AP36" s="23">
        <v>6.7307692307692317</v>
      </c>
      <c r="AQ36" s="23">
        <v>1.9358407079646016</v>
      </c>
      <c r="AR36" s="23">
        <v>6.7307692307692317</v>
      </c>
      <c r="AS36" s="23">
        <v>6.7307692307692317</v>
      </c>
      <c r="AT36" s="23">
        <v>1.9358407079646016</v>
      </c>
      <c r="AU36" s="23">
        <v>6.7307692307692317</v>
      </c>
      <c r="AV36" s="25">
        <v>6.7307692307692317</v>
      </c>
      <c r="AW36" s="25">
        <v>1.9358407079646016</v>
      </c>
      <c r="AX36" s="25">
        <v>6.7307692307692317</v>
      </c>
      <c r="AY36" s="25">
        <v>6.7307692307692317</v>
      </c>
      <c r="AZ36" s="25">
        <v>1.9358407079646016</v>
      </c>
      <c r="BA36" s="25">
        <v>6.7307692307692317</v>
      </c>
      <c r="BB36" s="25">
        <v>6.7307692307692317</v>
      </c>
      <c r="BC36" s="25">
        <v>1.9358407079646016</v>
      </c>
      <c r="BD36" s="25">
        <v>6.7307692307692317</v>
      </c>
      <c r="BE36" s="25">
        <v>6.7307692307692317</v>
      </c>
      <c r="BF36" s="25">
        <v>1.9358407079646016</v>
      </c>
      <c r="BG36" s="25">
        <v>6.7307692307692317</v>
      </c>
      <c r="BH36" s="25">
        <v>6.7307692307692317</v>
      </c>
      <c r="BI36" s="25">
        <v>1.9358407079646016</v>
      </c>
      <c r="BJ36" s="25">
        <v>6.7307692307692317</v>
      </c>
      <c r="BK36" s="25">
        <v>6.7307692307692317</v>
      </c>
      <c r="BL36" s="25">
        <v>1.9358407079646016</v>
      </c>
      <c r="BM36" s="25">
        <v>6.7307692307692317</v>
      </c>
      <c r="BN36" s="25">
        <v>6.7307692307692317</v>
      </c>
      <c r="BO36" s="25">
        <v>1.9358407079646016</v>
      </c>
      <c r="BP36" s="25">
        <v>6.7307692307692317</v>
      </c>
      <c r="BQ36" s="25">
        <v>6.7307692307692317</v>
      </c>
      <c r="BR36" s="25">
        <v>1.9358407079646016</v>
      </c>
      <c r="BS36" s="25">
        <v>6.7307692307692317</v>
      </c>
      <c r="BT36" s="25">
        <v>6.7307692307692317</v>
      </c>
      <c r="BU36" s="25">
        <v>1.9358407079646016</v>
      </c>
      <c r="BV36" s="25">
        <v>6.7307692307692317</v>
      </c>
      <c r="BW36" s="25">
        <v>6.7307692307692317</v>
      </c>
      <c r="BX36" s="25">
        <v>1.9358407079646016</v>
      </c>
      <c r="BY36" s="25">
        <v>6.7307692307692317</v>
      </c>
      <c r="BZ36" s="25">
        <v>6.7307692307692317</v>
      </c>
      <c r="CA36" s="25">
        <v>1.9358407079646016</v>
      </c>
      <c r="CB36" s="25">
        <v>6.7307692307692317</v>
      </c>
      <c r="CC36" s="25">
        <v>6.7307692307692317</v>
      </c>
      <c r="CD36" s="25">
        <v>1.9358407079646016</v>
      </c>
      <c r="CE36" s="25">
        <v>6.7307692307692317</v>
      </c>
      <c r="CF36" s="25">
        <v>6.7307692307692317</v>
      </c>
      <c r="CG36" s="25">
        <v>1.9358407079646016</v>
      </c>
      <c r="CH36" s="25">
        <v>6.7307692307692317</v>
      </c>
      <c r="CI36" s="25">
        <v>6.7307692307692317</v>
      </c>
      <c r="CJ36" s="25">
        <v>1.9358407079646016</v>
      </c>
      <c r="CK36" s="25">
        <v>6.7307692307692317</v>
      </c>
      <c r="CL36" s="27">
        <v>6.7307692307692317</v>
      </c>
      <c r="CM36" s="27">
        <v>1.9358407079646016</v>
      </c>
      <c r="CN36" s="27">
        <v>6.7307692307692317</v>
      </c>
      <c r="CO36" s="27">
        <v>6.7307692307692317</v>
      </c>
      <c r="CP36" s="27">
        <v>1.9358407079646016</v>
      </c>
      <c r="CQ36" s="27">
        <v>6.7307692307692317</v>
      </c>
      <c r="CR36" s="27">
        <v>6.7307692307692317</v>
      </c>
      <c r="CS36" s="27">
        <v>1.9358407079646016</v>
      </c>
      <c r="CT36" s="27">
        <v>6.7307692307692317</v>
      </c>
      <c r="CU36" s="27">
        <v>6.7307692307692317</v>
      </c>
      <c r="CV36" s="27">
        <v>1.9358407079646016</v>
      </c>
      <c r="CW36" s="27">
        <v>6.7307692307692317</v>
      </c>
      <c r="CX36" s="27">
        <v>6.7307692307692317</v>
      </c>
      <c r="CY36" s="27">
        <v>1.9358407079646016</v>
      </c>
      <c r="CZ36" s="27">
        <v>6.7307692307692317</v>
      </c>
      <c r="DA36" s="27">
        <v>6.7307692307692317</v>
      </c>
      <c r="DB36" s="27">
        <v>1.9358407079646016</v>
      </c>
      <c r="DC36" s="27">
        <v>6.7307692307692317</v>
      </c>
      <c r="DD36" s="27">
        <v>6.7307692307692317</v>
      </c>
      <c r="DE36" s="27">
        <v>1.9358407079646016</v>
      </c>
      <c r="DF36" s="27">
        <v>6.7307692307692317</v>
      </c>
      <c r="DG36" s="27">
        <v>6.7307692307692317</v>
      </c>
      <c r="DH36" s="27">
        <v>1.9358407079646016</v>
      </c>
      <c r="DI36" s="27">
        <v>6.7307692307692317</v>
      </c>
      <c r="DJ36" s="27">
        <v>6.7307692307692317</v>
      </c>
      <c r="DK36" s="27">
        <v>1.9358407079646016</v>
      </c>
      <c r="DL36" s="27">
        <v>6.7307692307692317</v>
      </c>
      <c r="DM36" s="27">
        <v>6.7307692307692317</v>
      </c>
      <c r="DN36" s="27">
        <v>1.9358407079646016</v>
      </c>
      <c r="DO36" s="27">
        <v>6.7307692307692317</v>
      </c>
      <c r="DP36" s="27">
        <v>6.7307692307692317</v>
      </c>
      <c r="DQ36" s="27">
        <v>1.9358407079646016</v>
      </c>
      <c r="DR36" s="27">
        <v>6.7307692307692317</v>
      </c>
      <c r="DS36" s="27">
        <v>6.7307692307692317</v>
      </c>
      <c r="DT36" s="27">
        <v>1.9358407079646016</v>
      </c>
      <c r="DU36" s="27">
        <v>6.7307692307692317</v>
      </c>
      <c r="DV36" s="27">
        <v>6.7307692307692317</v>
      </c>
      <c r="DW36" s="27">
        <v>1.9358407079646016</v>
      </c>
      <c r="DX36" s="27">
        <v>6.7307692307692317</v>
      </c>
      <c r="DY36" s="27">
        <v>6.7307692307692317</v>
      </c>
      <c r="DZ36" s="27">
        <v>1.9358407079646016</v>
      </c>
      <c r="EA36" s="27">
        <v>6.7307692307692317</v>
      </c>
      <c r="EB36" s="28">
        <v>6.7307692307692317</v>
      </c>
      <c r="EC36" s="28">
        <v>1.9358407079646016</v>
      </c>
      <c r="ED36" s="28">
        <v>6.7307692307692317</v>
      </c>
      <c r="EE36" s="28">
        <v>6.7307692307692317</v>
      </c>
      <c r="EF36" s="28">
        <v>1.9358407079646016</v>
      </c>
      <c r="EG36" s="28">
        <v>6.7307692307692317</v>
      </c>
      <c r="EH36" s="28">
        <v>6.7307692307692317</v>
      </c>
      <c r="EI36" s="28">
        <v>1.9358407079646016</v>
      </c>
      <c r="EJ36" s="28">
        <v>6.7307692307692317</v>
      </c>
      <c r="EK36" s="28">
        <v>6.7307692307692317</v>
      </c>
      <c r="EL36" s="28">
        <v>1.9358407079646016</v>
      </c>
      <c r="EM36" s="28">
        <v>6.7307692307692317</v>
      </c>
      <c r="EN36" s="28">
        <v>6.7307692307692317</v>
      </c>
      <c r="EO36" s="28">
        <v>1.9358407079646016</v>
      </c>
      <c r="EP36" s="28">
        <v>6.7307692307692317</v>
      </c>
      <c r="EQ36" s="28">
        <v>6.7307692307692317</v>
      </c>
      <c r="ER36" s="28">
        <v>1.9358407079646016</v>
      </c>
      <c r="ES36" s="28">
        <v>6.7307692307692317</v>
      </c>
      <c r="ET36" s="28">
        <v>6.7307692307692317</v>
      </c>
      <c r="EU36" s="28">
        <v>1.9358407079646016</v>
      </c>
      <c r="EV36" s="28">
        <v>6.7307692307692317</v>
      </c>
      <c r="EW36" s="28">
        <v>6.7307692307692317</v>
      </c>
      <c r="EX36" s="28">
        <v>1.9358407079646016</v>
      </c>
      <c r="EY36" s="28">
        <v>6.7307692307692317</v>
      </c>
      <c r="EZ36" s="28">
        <v>6.7307692307692317</v>
      </c>
      <c r="FA36" s="28">
        <v>1.9358407079646016</v>
      </c>
      <c r="FB36" s="28">
        <v>6.7307692307692317</v>
      </c>
      <c r="FC36" s="28">
        <v>6.7307692307692317</v>
      </c>
      <c r="FD36" s="28">
        <v>1.9358407079646016</v>
      </c>
      <c r="FE36" s="28">
        <v>6.7307692307692317</v>
      </c>
      <c r="FF36" s="28">
        <v>6.7307692307692317</v>
      </c>
      <c r="FG36" s="28">
        <v>1.9358407079646016</v>
      </c>
      <c r="FH36" s="28">
        <v>6.7307692307692317</v>
      </c>
      <c r="FI36" s="28">
        <v>6.7307692307692317</v>
      </c>
      <c r="FJ36" s="28">
        <v>1.9358407079646016</v>
      </c>
      <c r="FK36" s="28">
        <v>6.7307692307692317</v>
      </c>
      <c r="FL36" s="28">
        <v>6.7307692307692317</v>
      </c>
      <c r="FM36" s="28">
        <v>1.9358407079646016</v>
      </c>
      <c r="FN36" s="28">
        <v>-0.58909808174357181</v>
      </c>
      <c r="FO36" s="28">
        <v>6.7307692307692317</v>
      </c>
      <c r="FP36" s="28">
        <v>1.9358407079646016</v>
      </c>
      <c r="FQ36" s="28">
        <v>-16.91110080199141</v>
      </c>
      <c r="FR36" s="29">
        <v>6.7307692307692317</v>
      </c>
      <c r="FS36" s="29">
        <v>1.9358407079646016</v>
      </c>
      <c r="FT36" s="29">
        <v>6.7307692307692317</v>
      </c>
      <c r="FU36" s="29">
        <v>6.7307692307692317</v>
      </c>
      <c r="FV36" s="29">
        <v>1.9358407079646016</v>
      </c>
      <c r="FW36" s="29">
        <v>6.7307692307692317</v>
      </c>
      <c r="FX36" s="29">
        <v>6.7307692307692317</v>
      </c>
      <c r="FY36" s="29">
        <v>1.9358407079646016</v>
      </c>
      <c r="FZ36" s="29">
        <v>6.7307692307692317</v>
      </c>
      <c r="GA36" s="29">
        <v>6.7307692307692317</v>
      </c>
      <c r="GB36" s="29">
        <v>1.9358407079646016</v>
      </c>
      <c r="GC36" s="29">
        <v>6.7307692307692317</v>
      </c>
      <c r="GD36" s="29">
        <v>6.7307692307692317</v>
      </c>
      <c r="GE36" s="29">
        <v>1.9358407079646016</v>
      </c>
      <c r="GF36" s="29">
        <v>6.7307692307692317</v>
      </c>
      <c r="GG36" s="29">
        <v>6.7307692307692317</v>
      </c>
      <c r="GH36" s="29">
        <v>1.9358407079646016</v>
      </c>
      <c r="GI36" s="29">
        <v>6.7307692307692317</v>
      </c>
      <c r="GJ36" s="29">
        <v>6.7307692307692317</v>
      </c>
      <c r="GK36" s="29">
        <v>1.9358407079646016</v>
      </c>
      <c r="GL36" s="29">
        <v>6.7307692307692317</v>
      </c>
      <c r="GM36" s="29">
        <v>6.7307692307692317</v>
      </c>
      <c r="GN36" s="29">
        <v>1.9358407079646016</v>
      </c>
      <c r="GO36" s="29">
        <v>6.7307692307692317</v>
      </c>
      <c r="GP36" s="29">
        <v>6.7307692307692317</v>
      </c>
      <c r="GQ36" s="29">
        <v>1.9358407079646016</v>
      </c>
      <c r="GR36" s="29">
        <v>6.7307692307692317</v>
      </c>
      <c r="GS36" s="29">
        <v>6.7307692307692317</v>
      </c>
      <c r="GT36" s="29">
        <v>1.9358407079646016</v>
      </c>
      <c r="GU36" s="29">
        <v>6.7307692307692317</v>
      </c>
      <c r="GV36" s="29">
        <v>6.7307692307692317</v>
      </c>
      <c r="GW36" s="29">
        <v>1.9358407079646016</v>
      </c>
      <c r="GX36" s="29">
        <v>6.7307692307692317</v>
      </c>
      <c r="GY36" s="29">
        <v>6.7307692307692317</v>
      </c>
      <c r="GZ36" s="29">
        <v>1.9358407079646016</v>
      </c>
      <c r="HA36" s="29">
        <v>2.4676796076260246</v>
      </c>
      <c r="HB36" s="29">
        <v>6.7307692307692317</v>
      </c>
      <c r="HC36" s="29">
        <v>1.9358407079646016</v>
      </c>
      <c r="HD36" s="29">
        <v>-13.334556070506835</v>
      </c>
      <c r="HE36" s="29">
        <v>6.7307692307692317</v>
      </c>
      <c r="HF36" s="29">
        <v>1.9358407079646016</v>
      </c>
      <c r="HG36" s="29">
        <v>-7.6320573313702482</v>
      </c>
    </row>
    <row r="37" spans="1:215" ht="15" thickBot="1" x14ac:dyDescent="0.4">
      <c r="A37" s="2"/>
      <c r="B37" s="43" t="s">
        <v>560</v>
      </c>
      <c r="C37" s="76" t="s">
        <v>504</v>
      </c>
      <c r="D37" s="44">
        <v>377997</v>
      </c>
      <c r="E37" s="45">
        <v>431083</v>
      </c>
      <c r="F37" s="23">
        <v>44.692053707368416</v>
      </c>
      <c r="G37" s="23">
        <v>41.047345132743352</v>
      </c>
      <c r="H37" s="23">
        <v>44.692053707368416</v>
      </c>
      <c r="I37" s="23">
        <v>44.623108247368407</v>
      </c>
      <c r="J37" s="23">
        <v>40.701323455608353</v>
      </c>
      <c r="K37" s="23">
        <v>44.623108247368407</v>
      </c>
      <c r="L37" s="23">
        <v>44.816460347368405</v>
      </c>
      <c r="M37" s="23">
        <v>38.199641002080241</v>
      </c>
      <c r="N37" s="23">
        <v>44.816460347368405</v>
      </c>
      <c r="O37" s="23">
        <v>45.145052027368408</v>
      </c>
      <c r="P37" s="23">
        <v>35.725094627513499</v>
      </c>
      <c r="Q37" s="23">
        <v>45.145052027368408</v>
      </c>
      <c r="R37" s="23">
        <v>45.530522527368412</v>
      </c>
      <c r="S37" s="23">
        <v>33.462312345901331</v>
      </c>
      <c r="T37" s="23">
        <v>45.530522527368412</v>
      </c>
      <c r="U37" s="23">
        <v>45.960114587368409</v>
      </c>
      <c r="V37" s="23">
        <v>31.401305146555814</v>
      </c>
      <c r="W37" s="23">
        <v>45.960114587368409</v>
      </c>
      <c r="X37" s="23">
        <v>46.426296607368414</v>
      </c>
      <c r="Y37" s="23">
        <v>29.507485529914078</v>
      </c>
      <c r="Z37" s="23">
        <v>46.426296607368414</v>
      </c>
      <c r="AA37" s="23">
        <v>46.966768617368409</v>
      </c>
      <c r="AB37" s="23">
        <v>28.89403412757666</v>
      </c>
      <c r="AC37" s="23">
        <v>46.966768617368409</v>
      </c>
      <c r="AD37" s="23">
        <v>47.563677167368411</v>
      </c>
      <c r="AE37" s="23">
        <v>28.250366334611947</v>
      </c>
      <c r="AF37" s="23">
        <v>47.563677167368411</v>
      </c>
      <c r="AG37" s="23">
        <v>48.276636377368412</v>
      </c>
      <c r="AH37" s="23">
        <v>27.546969831630491</v>
      </c>
      <c r="AI37" s="23">
        <v>48.276636377368412</v>
      </c>
      <c r="AJ37" s="23">
        <v>51.583089397368411</v>
      </c>
      <c r="AK37" s="23">
        <v>26.595490894338582</v>
      </c>
      <c r="AL37" s="23">
        <v>47.299324629755091</v>
      </c>
      <c r="AM37" s="23">
        <v>55.051148897368407</v>
      </c>
      <c r="AN37" s="23">
        <v>36.40578483307204</v>
      </c>
      <c r="AO37" s="23">
        <v>41.727309860084119</v>
      </c>
      <c r="AP37" s="23">
        <v>57.494949047368408</v>
      </c>
      <c r="AQ37" s="23">
        <v>53.765746647092989</v>
      </c>
      <c r="AR37" s="23">
        <v>40.018008615191974</v>
      </c>
      <c r="AS37" s="23">
        <v>59.771533227368408</v>
      </c>
      <c r="AT37" s="23">
        <v>56.506431949592617</v>
      </c>
      <c r="AU37" s="23">
        <v>39.956790428344107</v>
      </c>
      <c r="AV37" s="25">
        <v>44.705771727368415</v>
      </c>
      <c r="AW37" s="25">
        <v>41.047345132743352</v>
      </c>
      <c r="AX37" s="25">
        <v>44.705771727368415</v>
      </c>
      <c r="AY37" s="25">
        <v>44.656038547368411</v>
      </c>
      <c r="AZ37" s="25">
        <v>40.96609763611346</v>
      </c>
      <c r="BA37" s="25">
        <v>44.656038547368411</v>
      </c>
      <c r="BB37" s="25">
        <v>44.80207442736841</v>
      </c>
      <c r="BC37" s="25">
        <v>33.888441771089319</v>
      </c>
      <c r="BD37" s="25">
        <v>44.80207442736841</v>
      </c>
      <c r="BE37" s="25">
        <v>45.025905927368413</v>
      </c>
      <c r="BF37" s="25">
        <v>27.001649315732625</v>
      </c>
      <c r="BG37" s="25">
        <v>45.025905927368413</v>
      </c>
      <c r="BH37" s="25">
        <v>45.266702757368407</v>
      </c>
      <c r="BI37" s="25">
        <v>20.315636014351405</v>
      </c>
      <c r="BJ37" s="25">
        <v>45.266702757368407</v>
      </c>
      <c r="BK37" s="25">
        <v>45.582246457368413</v>
      </c>
      <c r="BL37" s="25">
        <v>13.892463278435148</v>
      </c>
      <c r="BM37" s="25">
        <v>45.582246457368413</v>
      </c>
      <c r="BN37" s="25">
        <v>41.458330316128055</v>
      </c>
      <c r="BO37" s="25">
        <v>7.5212015175276568</v>
      </c>
      <c r="BP37" s="25">
        <v>41.458330316128055</v>
      </c>
      <c r="BQ37" s="25">
        <v>39.615498752974908</v>
      </c>
      <c r="BR37" s="25">
        <v>7.1868825171326156</v>
      </c>
      <c r="BS37" s="25">
        <v>39.615498752974908</v>
      </c>
      <c r="BT37" s="25">
        <v>37.432917355301548</v>
      </c>
      <c r="BU37" s="25">
        <v>6.790927484811343</v>
      </c>
      <c r="BV37" s="25">
        <v>37.432917355301548</v>
      </c>
      <c r="BW37" s="25">
        <v>35.019577740656317</v>
      </c>
      <c r="BX37" s="25">
        <v>6.3531092361367651</v>
      </c>
      <c r="BY37" s="25">
        <v>35.019577740656317</v>
      </c>
      <c r="BZ37" s="25">
        <v>34.172952201090787</v>
      </c>
      <c r="CA37" s="25">
        <v>6.1995178771890362</v>
      </c>
      <c r="CB37" s="25">
        <v>34.172952201090787</v>
      </c>
      <c r="CC37" s="25">
        <v>50.905540337368407</v>
      </c>
      <c r="CD37" s="25">
        <v>12.894420144621506</v>
      </c>
      <c r="CE37" s="25">
        <v>50.905540337368407</v>
      </c>
      <c r="CF37" s="25">
        <v>52.39604804736841</v>
      </c>
      <c r="CG37" s="25">
        <v>35.806023506858395</v>
      </c>
      <c r="CH37" s="25">
        <v>52.39604804736841</v>
      </c>
      <c r="CI37" s="25">
        <v>53.67062658736841</v>
      </c>
      <c r="CJ37" s="25">
        <v>50.200926608986897</v>
      </c>
      <c r="CK37" s="25">
        <v>52.809068924461229</v>
      </c>
      <c r="CL37" s="27">
        <v>44.692053707368416</v>
      </c>
      <c r="CM37" s="27">
        <v>41.047345132743352</v>
      </c>
      <c r="CN37" s="27">
        <v>44.692053707368416</v>
      </c>
      <c r="CO37" s="27">
        <v>44.621482517368406</v>
      </c>
      <c r="CP37" s="27">
        <v>40.701680619613896</v>
      </c>
      <c r="CQ37" s="27">
        <v>44.621482517368406</v>
      </c>
      <c r="CR37" s="27">
        <v>44.816402317368414</v>
      </c>
      <c r="CS37" s="27">
        <v>38.199665087914937</v>
      </c>
      <c r="CT37" s="27">
        <v>44.816402317368414</v>
      </c>
      <c r="CU37" s="27">
        <v>45.143655987368412</v>
      </c>
      <c r="CV37" s="27">
        <v>35.727866780788297</v>
      </c>
      <c r="CW37" s="27">
        <v>45.143655987368412</v>
      </c>
      <c r="CX37" s="27">
        <v>45.527669507368415</v>
      </c>
      <c r="CY37" s="27">
        <v>33.468410484782474</v>
      </c>
      <c r="CZ37" s="27">
        <v>45.527669507368415</v>
      </c>
      <c r="DA37" s="27">
        <v>45.963829637368406</v>
      </c>
      <c r="DB37" s="27">
        <v>31.405996896388206</v>
      </c>
      <c r="DC37" s="27">
        <v>45.963829637368406</v>
      </c>
      <c r="DD37" s="27">
        <v>46.444899127368416</v>
      </c>
      <c r="DE37" s="27">
        <v>29.517875085842579</v>
      </c>
      <c r="DF37" s="27">
        <v>46.444899127368416</v>
      </c>
      <c r="DG37" s="27">
        <v>46.987606907368409</v>
      </c>
      <c r="DH37" s="27">
        <v>28.922933138547169</v>
      </c>
      <c r="DI37" s="27">
        <v>46.987606907368409</v>
      </c>
      <c r="DJ37" s="27">
        <v>47.578577427368415</v>
      </c>
      <c r="DK37" s="27">
        <v>28.268290169888004</v>
      </c>
      <c r="DL37" s="27">
        <v>47.578577427368415</v>
      </c>
      <c r="DM37" s="27">
        <v>48.239041087368406</v>
      </c>
      <c r="DN37" s="27">
        <v>27.577591891520719</v>
      </c>
      <c r="DO37" s="27">
        <v>48.239041087368406</v>
      </c>
      <c r="DP37" s="27">
        <v>51.108757927368416</v>
      </c>
      <c r="DQ37" s="27">
        <v>26.709580112847529</v>
      </c>
      <c r="DR37" s="27">
        <v>48.564467943243159</v>
      </c>
      <c r="DS37" s="27">
        <v>53.597087127368411</v>
      </c>
      <c r="DT37" s="27">
        <v>36.653702005706165</v>
      </c>
      <c r="DU37" s="27">
        <v>44.07632518237935</v>
      </c>
      <c r="DV37" s="27">
        <v>55.522968187368406</v>
      </c>
      <c r="DW37" s="27">
        <v>54.081588957678548</v>
      </c>
      <c r="DX37" s="27">
        <v>42.806600587301062</v>
      </c>
      <c r="DY37" s="27">
        <v>56.967898177368411</v>
      </c>
      <c r="DZ37" s="27">
        <v>56.898201001708799</v>
      </c>
      <c r="EA37" s="27">
        <v>43.34453828266993</v>
      </c>
      <c r="EB37" s="28">
        <v>44.693034357368411</v>
      </c>
      <c r="EC37" s="28">
        <v>41.047345132743352</v>
      </c>
      <c r="ED37" s="28">
        <v>44.693034357368411</v>
      </c>
      <c r="EE37" s="28">
        <v>44.630065157368406</v>
      </c>
      <c r="EF37" s="28">
        <v>40.650993212097177</v>
      </c>
      <c r="EG37" s="28">
        <v>44.630065157368406</v>
      </c>
      <c r="EH37" s="28">
        <v>44.843650417368409</v>
      </c>
      <c r="EI37" s="28">
        <v>37.97350402653241</v>
      </c>
      <c r="EJ37" s="28">
        <v>44.843650417368409</v>
      </c>
      <c r="EK37" s="28">
        <v>45.220719237368414</v>
      </c>
      <c r="EL37" s="28">
        <v>34.580167926813829</v>
      </c>
      <c r="EM37" s="28">
        <v>45.220719237368414</v>
      </c>
      <c r="EN37" s="28">
        <v>45.694290327368407</v>
      </c>
      <c r="EO37" s="28">
        <v>31.323355639321672</v>
      </c>
      <c r="EP37" s="28">
        <v>45.694290327368407</v>
      </c>
      <c r="EQ37" s="28">
        <v>46.287822967368413</v>
      </c>
      <c r="ER37" s="28">
        <v>28.220693185433834</v>
      </c>
      <c r="ES37" s="28">
        <v>46.287822967368413</v>
      </c>
      <c r="ET37" s="28">
        <v>46.992493247368415</v>
      </c>
      <c r="EU37" s="28">
        <v>25.2528884799144</v>
      </c>
      <c r="EV37" s="28">
        <v>46.992493247368415</v>
      </c>
      <c r="EW37" s="28">
        <v>47.831237837368406</v>
      </c>
      <c r="EX37" s="28">
        <v>23.679516940903063</v>
      </c>
      <c r="EY37" s="28">
        <v>47.831237837368406</v>
      </c>
      <c r="EZ37" s="28">
        <v>48.775462047368407</v>
      </c>
      <c r="FA37" s="28">
        <v>22.099434434388453</v>
      </c>
      <c r="FB37" s="28">
        <v>48.775462047368407</v>
      </c>
      <c r="FC37" s="28">
        <v>49.962641697368412</v>
      </c>
      <c r="FD37" s="28">
        <v>20.498424920160193</v>
      </c>
      <c r="FE37" s="28">
        <v>49.962641697368412</v>
      </c>
      <c r="FF37" s="28">
        <v>55.729522327368414</v>
      </c>
      <c r="FG37" s="28">
        <v>12.447692943787432</v>
      </c>
      <c r="FH37" s="28">
        <v>44.091409196887383</v>
      </c>
      <c r="FI37" s="28">
        <v>7.6540327989686308</v>
      </c>
      <c r="FJ37" s="28">
        <v>1.388563472379265</v>
      </c>
      <c r="FK37" s="28">
        <v>7.6540327989686308</v>
      </c>
      <c r="FL37" s="28">
        <v>10.670731707317072</v>
      </c>
      <c r="FM37" s="28">
        <v>1.9358407079646016</v>
      </c>
      <c r="FN37" s="28">
        <v>-5.1996746222433217</v>
      </c>
      <c r="FO37" s="28">
        <v>10.670731707317072</v>
      </c>
      <c r="FP37" s="28">
        <v>1.9358407079646016</v>
      </c>
      <c r="FQ37" s="28">
        <v>-19.000346393202733</v>
      </c>
      <c r="FR37" s="29">
        <v>44.693034357368411</v>
      </c>
      <c r="FS37" s="29">
        <v>41.047345132743352</v>
      </c>
      <c r="FT37" s="29">
        <v>44.693034357368411</v>
      </c>
      <c r="FU37" s="29">
        <v>44.53751505736841</v>
      </c>
      <c r="FV37" s="29">
        <v>40.745997118612159</v>
      </c>
      <c r="FW37" s="29">
        <v>44.53751505736841</v>
      </c>
      <c r="FX37" s="29">
        <v>44.82658434736841</v>
      </c>
      <c r="FY37" s="29">
        <v>38.373853384747555</v>
      </c>
      <c r="FZ37" s="29">
        <v>44.82658434736841</v>
      </c>
      <c r="GA37" s="29">
        <v>45.18933006736841</v>
      </c>
      <c r="GB37" s="29">
        <v>36.275889106832373</v>
      </c>
      <c r="GC37" s="29">
        <v>45.18933006736841</v>
      </c>
      <c r="GD37" s="29">
        <v>45.633676007368408</v>
      </c>
      <c r="GE37" s="29">
        <v>33.825672442814643</v>
      </c>
      <c r="GF37" s="29">
        <v>45.633676007368408</v>
      </c>
      <c r="GG37" s="29">
        <v>46.301698247368407</v>
      </c>
      <c r="GH37" s="29">
        <v>31.101555049956275</v>
      </c>
      <c r="GI37" s="29">
        <v>46.301698247368407</v>
      </c>
      <c r="GJ37" s="29">
        <v>47.044436747368408</v>
      </c>
      <c r="GK37" s="29">
        <v>28.317848735210976</v>
      </c>
      <c r="GL37" s="29">
        <v>47.044436747368408</v>
      </c>
      <c r="GM37" s="29">
        <v>47.933337657368412</v>
      </c>
      <c r="GN37" s="29">
        <v>28.082456356925032</v>
      </c>
      <c r="GO37" s="29">
        <v>47.933337657368412</v>
      </c>
      <c r="GP37" s="29">
        <v>49.008063807368416</v>
      </c>
      <c r="GQ37" s="29">
        <v>27.975161089893835</v>
      </c>
      <c r="GR37" s="29">
        <v>49.008063807368416</v>
      </c>
      <c r="GS37" s="29">
        <v>50.703760847368414</v>
      </c>
      <c r="GT37" s="29">
        <v>27.511740596932786</v>
      </c>
      <c r="GU37" s="29">
        <v>50.703760847368414</v>
      </c>
      <c r="GV37" s="29">
        <v>58.330260887368411</v>
      </c>
      <c r="GW37" s="29">
        <v>48.234279623009812</v>
      </c>
      <c r="GX37" s="29">
        <v>20.826244805511493</v>
      </c>
      <c r="GY37" s="29">
        <v>64.266269807368417</v>
      </c>
      <c r="GZ37" s="29">
        <v>41.228928509187583</v>
      </c>
      <c r="HA37" s="29">
        <v>-4.9010891594582517</v>
      </c>
      <c r="HB37" s="29">
        <v>66.568009157368408</v>
      </c>
      <c r="HC37" s="29">
        <v>37.171864732919332</v>
      </c>
      <c r="HD37" s="29">
        <v>-19.245271609467409</v>
      </c>
      <c r="HE37" s="29">
        <v>66.457848557368408</v>
      </c>
      <c r="HF37" s="29">
        <v>36.251522489586165</v>
      </c>
      <c r="HG37" s="29">
        <v>-13.771352428853106</v>
      </c>
    </row>
    <row r="38" spans="1:215" ht="15" thickBot="1" x14ac:dyDescent="0.4">
      <c r="A38" s="2"/>
      <c r="B38" s="43" t="s">
        <v>588</v>
      </c>
      <c r="C38" s="76" t="s">
        <v>853</v>
      </c>
      <c r="D38" s="44">
        <v>395522</v>
      </c>
      <c r="E38" s="45">
        <v>395647</v>
      </c>
      <c r="F38" s="23">
        <v>98.595170197894745</v>
      </c>
      <c r="G38" s="23">
        <v>18.003539823008861</v>
      </c>
      <c r="H38" s="23">
        <v>80.681733753752852</v>
      </c>
      <c r="I38" s="23">
        <v>98.3202567245268</v>
      </c>
      <c r="J38" s="23">
        <v>17.836860733210614</v>
      </c>
      <c r="K38" s="23">
        <v>80.571030399460327</v>
      </c>
      <c r="L38" s="23">
        <v>95.696106293443123</v>
      </c>
      <c r="M38" s="23">
        <v>17.3607980443857</v>
      </c>
      <c r="N38" s="23">
        <v>79.239188074563458</v>
      </c>
      <c r="O38" s="23">
        <v>89.973208686741515</v>
      </c>
      <c r="P38" s="23">
        <v>16.322573257329214</v>
      </c>
      <c r="Q38" s="23">
        <v>75.585210139881497</v>
      </c>
      <c r="R38" s="23">
        <v>83.153291115906725</v>
      </c>
      <c r="S38" s="23">
        <v>15.085331574124671</v>
      </c>
      <c r="T38" s="23">
        <v>69.714295477057178</v>
      </c>
      <c r="U38" s="23">
        <v>78.564523757879726</v>
      </c>
      <c r="V38" s="23">
        <v>14.25285607996933</v>
      </c>
      <c r="W38" s="23">
        <v>67.610468749674112</v>
      </c>
      <c r="X38" s="23">
        <v>73.979905375764005</v>
      </c>
      <c r="Y38" s="23">
        <v>13.421133276134178</v>
      </c>
      <c r="Z38" s="23">
        <v>65.493653602198961</v>
      </c>
      <c r="AA38" s="23">
        <v>70.511976176917884</v>
      </c>
      <c r="AB38" s="23">
        <v>12.791995678113421</v>
      </c>
      <c r="AC38" s="23">
        <v>63.245511516489145</v>
      </c>
      <c r="AD38" s="23">
        <v>66.364152758809738</v>
      </c>
      <c r="AE38" s="23">
        <v>12.03951443854513</v>
      </c>
      <c r="AF38" s="23">
        <v>60.9383147794981</v>
      </c>
      <c r="AG38" s="23">
        <v>63.801852801961026</v>
      </c>
      <c r="AH38" s="23">
        <v>11.57467241097523</v>
      </c>
      <c r="AI38" s="23">
        <v>58.155870018970134</v>
      </c>
      <c r="AJ38" s="23">
        <v>58.717513321181578</v>
      </c>
      <c r="AK38" s="23">
        <v>10.652292239683383</v>
      </c>
      <c r="AL38" s="23">
        <v>48.432272951380597</v>
      </c>
      <c r="AM38" s="23">
        <v>109.12840111789474</v>
      </c>
      <c r="AN38" s="23">
        <v>20.964721113693336</v>
      </c>
      <c r="AO38" s="23">
        <v>43.952053562418797</v>
      </c>
      <c r="AP38" s="23">
        <v>110.79590242789473</v>
      </c>
      <c r="AQ38" s="23">
        <v>41.936694547718048</v>
      </c>
      <c r="AR38" s="23">
        <v>43.370402589773931</v>
      </c>
      <c r="AS38" s="23">
        <v>112.06688100789474</v>
      </c>
      <c r="AT38" s="23">
        <v>46.773496484114972</v>
      </c>
      <c r="AU38" s="23">
        <v>44.698179195682641</v>
      </c>
      <c r="AV38" s="25">
        <v>98.59202164789474</v>
      </c>
      <c r="AW38" s="25">
        <v>18.003539823008861</v>
      </c>
      <c r="AX38" s="25">
        <v>80.681733753752852</v>
      </c>
      <c r="AY38" s="25">
        <v>98.586527917894742</v>
      </c>
      <c r="AZ38" s="25">
        <v>17.924105374361012</v>
      </c>
      <c r="BA38" s="25">
        <v>80.822900152499813</v>
      </c>
      <c r="BB38" s="25">
        <v>94.902392150946184</v>
      </c>
      <c r="BC38" s="25">
        <v>17.216805655702625</v>
      </c>
      <c r="BD38" s="25">
        <v>80.036930641094301</v>
      </c>
      <c r="BE38" s="25">
        <v>89.866293185219632</v>
      </c>
      <c r="BF38" s="25">
        <v>16.30317708227436</v>
      </c>
      <c r="BG38" s="25">
        <v>77.774936151723523</v>
      </c>
      <c r="BH38" s="25">
        <v>84.529862998753288</v>
      </c>
      <c r="BI38" s="25">
        <v>15.335063641366746</v>
      </c>
      <c r="BJ38" s="25">
        <v>73.97820152535148</v>
      </c>
      <c r="BK38" s="25">
        <v>80.883400970737966</v>
      </c>
      <c r="BL38" s="25">
        <v>14.673537344248924</v>
      </c>
      <c r="BM38" s="25">
        <v>72.872537274963662</v>
      </c>
      <c r="BN38" s="25">
        <v>77.268209039125679</v>
      </c>
      <c r="BO38" s="25">
        <v>14.017683940726339</v>
      </c>
      <c r="BP38" s="25">
        <v>71.488277594333823</v>
      </c>
      <c r="BQ38" s="25">
        <v>75.724372879101054</v>
      </c>
      <c r="BR38" s="25">
        <v>13.737607469217448</v>
      </c>
      <c r="BS38" s="25">
        <v>69.877539918211767</v>
      </c>
      <c r="BT38" s="25">
        <v>73.690817813731499</v>
      </c>
      <c r="BU38" s="25">
        <v>13.368688187446864</v>
      </c>
      <c r="BV38" s="25">
        <v>68.065419389704402</v>
      </c>
      <c r="BW38" s="25">
        <v>71.557536494966925</v>
      </c>
      <c r="BX38" s="25">
        <v>12.981676974750636</v>
      </c>
      <c r="BY38" s="25">
        <v>66.054872236928219</v>
      </c>
      <c r="BZ38" s="25">
        <v>70.899635179236185</v>
      </c>
      <c r="CA38" s="25">
        <v>12.862323196233113</v>
      </c>
      <c r="CB38" s="25">
        <v>60.129939035779955</v>
      </c>
      <c r="CC38" s="25">
        <v>104.10949530789475</v>
      </c>
      <c r="CD38" s="25">
        <v>19.947474592190616</v>
      </c>
      <c r="CE38" s="25">
        <v>56.31599742004272</v>
      </c>
      <c r="CF38" s="25">
        <v>105.00388527789474</v>
      </c>
      <c r="CG38" s="25">
        <v>33.401905602643595</v>
      </c>
      <c r="CH38" s="25">
        <v>54.352714672187474</v>
      </c>
      <c r="CI38" s="25">
        <v>105.70188985789474</v>
      </c>
      <c r="CJ38" s="25">
        <v>37.019650625338606</v>
      </c>
      <c r="CK38" s="25">
        <v>53.342177885535733</v>
      </c>
      <c r="CL38" s="27">
        <v>98.595170197894745</v>
      </c>
      <c r="CM38" s="27">
        <v>18.003539823008861</v>
      </c>
      <c r="CN38" s="27">
        <v>80.681733753752852</v>
      </c>
      <c r="CO38" s="27">
        <v>98.322785299796749</v>
      </c>
      <c r="CP38" s="27">
        <v>17.837319457042774</v>
      </c>
      <c r="CQ38" s="27">
        <v>80.571365681307867</v>
      </c>
      <c r="CR38" s="27">
        <v>95.702456751317683</v>
      </c>
      <c r="CS38" s="27">
        <v>17.361950118601879</v>
      </c>
      <c r="CT38" s="27">
        <v>79.239858143070464</v>
      </c>
      <c r="CU38" s="27">
        <v>89.976749979056379</v>
      </c>
      <c r="CV38" s="27">
        <v>16.323215704165097</v>
      </c>
      <c r="CW38" s="27">
        <v>75.586205977357096</v>
      </c>
      <c r="CX38" s="27">
        <v>83.136650605717719</v>
      </c>
      <c r="CY38" s="27">
        <v>15.082312720506312</v>
      </c>
      <c r="CZ38" s="27">
        <v>69.715739141557563</v>
      </c>
      <c r="DA38" s="27">
        <v>78.520188592264617</v>
      </c>
      <c r="DB38" s="27">
        <v>14.244812974702873</v>
      </c>
      <c r="DC38" s="27">
        <v>67.610037511192644</v>
      </c>
      <c r="DD38" s="27">
        <v>74.032345802073962</v>
      </c>
      <c r="DE38" s="27">
        <v>13.430646804801029</v>
      </c>
      <c r="DF38" s="27">
        <v>65.489073907433095</v>
      </c>
      <c r="DG38" s="27">
        <v>70.560548775579392</v>
      </c>
      <c r="DH38" s="27">
        <v>12.80080752123343</v>
      </c>
      <c r="DI38" s="27">
        <v>63.240139652030123</v>
      </c>
      <c r="DJ38" s="27">
        <v>66.518954760006807</v>
      </c>
      <c r="DK38" s="27">
        <v>12.067597987434864</v>
      </c>
      <c r="DL38" s="27">
        <v>60.932227007713124</v>
      </c>
      <c r="DM38" s="27">
        <v>64.057364153738519</v>
      </c>
      <c r="DN38" s="27">
        <v>11.621026240279997</v>
      </c>
      <c r="DO38" s="27">
        <v>58.397904355822348</v>
      </c>
      <c r="DP38" s="27">
        <v>59.454578497358675</v>
      </c>
      <c r="DQ38" s="27">
        <v>10.786007603503123</v>
      </c>
      <c r="DR38" s="27">
        <v>49.531367398826248</v>
      </c>
      <c r="DS38" s="27">
        <v>108.29414790789474</v>
      </c>
      <c r="DT38" s="27">
        <v>21.176069816748512</v>
      </c>
      <c r="DU38" s="27">
        <v>45.469148119118998</v>
      </c>
      <c r="DV38" s="27">
        <v>109.74796827789474</v>
      </c>
      <c r="DW38" s="27">
        <v>42.218034878432</v>
      </c>
      <c r="DX38" s="27">
        <v>44.872916900188969</v>
      </c>
      <c r="DY38" s="27">
        <v>110.68429387789473</v>
      </c>
      <c r="DZ38" s="27">
        <v>47.083196964445015</v>
      </c>
      <c r="EA38" s="27">
        <v>46.189478217534358</v>
      </c>
      <c r="EB38" s="28">
        <v>98.598704297894741</v>
      </c>
      <c r="EC38" s="28">
        <v>18.003539823008833</v>
      </c>
      <c r="ED38" s="28">
        <v>80.681733753752852</v>
      </c>
      <c r="EE38" s="28">
        <v>98.011165596318506</v>
      </c>
      <c r="EF38" s="28">
        <v>17.780786678978135</v>
      </c>
      <c r="EG38" s="28">
        <v>80.543488225208407</v>
      </c>
      <c r="EH38" s="28">
        <v>95.276279155800054</v>
      </c>
      <c r="EI38" s="28">
        <v>17.284634714105319</v>
      </c>
      <c r="EJ38" s="28">
        <v>79.259645164857545</v>
      </c>
      <c r="EK38" s="28">
        <v>84.552702360577854</v>
      </c>
      <c r="EL38" s="28">
        <v>15.339207065414568</v>
      </c>
      <c r="EM38" s="28">
        <v>75.673361332805996</v>
      </c>
      <c r="EN38" s="28">
        <v>72.386508199108434</v>
      </c>
      <c r="EO38" s="28">
        <v>13.13206564674091</v>
      </c>
      <c r="EP38" s="28">
        <v>69.999612233763841</v>
      </c>
      <c r="EQ38" s="28">
        <v>62.257840315377543</v>
      </c>
      <c r="ER38" s="28">
        <v>11.294563951019819</v>
      </c>
      <c r="ES38" s="28">
        <v>62.257840315377543</v>
      </c>
      <c r="ET38" s="28">
        <v>51.911993070265027</v>
      </c>
      <c r="EU38" s="28">
        <v>9.4176624596498506</v>
      </c>
      <c r="EV38" s="28">
        <v>51.911993070265027</v>
      </c>
      <c r="EW38" s="28">
        <v>42.651610348299791</v>
      </c>
      <c r="EX38" s="28">
        <v>7.7376815233641212</v>
      </c>
      <c r="EY38" s="28">
        <v>42.651610348299791</v>
      </c>
      <c r="EZ38" s="28">
        <v>33.456675387706213</v>
      </c>
      <c r="FA38" s="28">
        <v>6.0695738535219244</v>
      </c>
      <c r="FB38" s="28">
        <v>33.456675387706213</v>
      </c>
      <c r="FC38" s="28">
        <v>24.012399153933956</v>
      </c>
      <c r="FD38" s="28">
        <v>4.3562317049172226</v>
      </c>
      <c r="FE38" s="28">
        <v>24.012399153933956</v>
      </c>
      <c r="FF38" s="28">
        <v>10.670731707317072</v>
      </c>
      <c r="FG38" s="28">
        <v>1.9358407079646016</v>
      </c>
      <c r="FH38" s="28">
        <v>10.670731707317072</v>
      </c>
      <c r="FI38" s="28">
        <v>10.670731707317072</v>
      </c>
      <c r="FJ38" s="28">
        <v>1.9358407079646016</v>
      </c>
      <c r="FK38" s="28">
        <v>10.670731707317072</v>
      </c>
      <c r="FL38" s="28">
        <v>10.670731707317072</v>
      </c>
      <c r="FM38" s="28">
        <v>1.9358407079646016</v>
      </c>
      <c r="FN38" s="28">
        <v>4.4633776654740132</v>
      </c>
      <c r="FO38" s="28">
        <v>10.670731707317072</v>
      </c>
      <c r="FP38" s="28">
        <v>1.9358407079646016</v>
      </c>
      <c r="FQ38" s="28">
        <v>-7.6248156363515704</v>
      </c>
      <c r="FR38" s="29">
        <v>98.598704297894741</v>
      </c>
      <c r="FS38" s="29">
        <v>18.003539823008861</v>
      </c>
      <c r="FT38" s="29">
        <v>80.681733753752852</v>
      </c>
      <c r="FU38" s="29">
        <v>98.599599327894737</v>
      </c>
      <c r="FV38" s="29">
        <v>17.891647964850275</v>
      </c>
      <c r="FW38" s="29">
        <v>80.762612101629401</v>
      </c>
      <c r="FX38" s="29">
        <v>87.424352931888421</v>
      </c>
      <c r="FY38" s="29">
        <v>15.860170222156748</v>
      </c>
      <c r="FZ38" s="29">
        <v>78.932175556494357</v>
      </c>
      <c r="GA38" s="29">
        <v>72.586457009907278</v>
      </c>
      <c r="GB38" s="29">
        <v>13.168339546045125</v>
      </c>
      <c r="GC38" s="29">
        <v>72.586457009907278</v>
      </c>
      <c r="GD38" s="29">
        <v>56.959446178114987</v>
      </c>
      <c r="GE38" s="29">
        <v>10.333350855321745</v>
      </c>
      <c r="GF38" s="29">
        <v>56.959446178114987</v>
      </c>
      <c r="GG38" s="29">
        <v>45.27839407985303</v>
      </c>
      <c r="GH38" s="29">
        <v>8.2142219348405945</v>
      </c>
      <c r="GI38" s="29">
        <v>45.27839407985303</v>
      </c>
      <c r="GJ38" s="29">
        <v>32.892209797819199</v>
      </c>
      <c r="GK38" s="29">
        <v>5.9671708040291467</v>
      </c>
      <c r="GL38" s="29">
        <v>32.892209797819199</v>
      </c>
      <c r="GM38" s="29">
        <v>32.818600052580528</v>
      </c>
      <c r="GN38" s="29">
        <v>5.9538168236982383</v>
      </c>
      <c r="GO38" s="29">
        <v>32.818600052580528</v>
      </c>
      <c r="GP38" s="29">
        <v>33.855744458874113</v>
      </c>
      <c r="GQ38" s="29">
        <v>6.1419713398842415</v>
      </c>
      <c r="GR38" s="29">
        <v>33.855744458874113</v>
      </c>
      <c r="GS38" s="29">
        <v>34.324603191071525</v>
      </c>
      <c r="GT38" s="29">
        <v>6.2270297824510283</v>
      </c>
      <c r="GU38" s="29">
        <v>34.324603191071525</v>
      </c>
      <c r="GV38" s="29">
        <v>110.85291289789474</v>
      </c>
      <c r="GW38" s="29">
        <v>38.642353394799485</v>
      </c>
      <c r="GX38" s="29">
        <v>27.241226661206468</v>
      </c>
      <c r="GY38" s="29">
        <v>113.83993178789474</v>
      </c>
      <c r="GZ38" s="29">
        <v>33.892727319559384</v>
      </c>
      <c r="HA38" s="29">
        <v>5.3187944662493578</v>
      </c>
      <c r="HB38" s="29">
        <v>114.82719189789474</v>
      </c>
      <c r="HC38" s="29">
        <v>31.500259985395427</v>
      </c>
      <c r="HD38" s="29">
        <v>-6.6341961346658991</v>
      </c>
      <c r="HE38" s="29">
        <v>114.36364095789475</v>
      </c>
      <c r="HF38" s="29">
        <v>31.215700325192422</v>
      </c>
      <c r="HG38" s="29">
        <v>-1.9574043180150511</v>
      </c>
    </row>
    <row r="39" spans="1:215" ht="15" thickBot="1" x14ac:dyDescent="0.4">
      <c r="A39" s="2"/>
      <c r="B39" s="43" t="s">
        <v>533</v>
      </c>
      <c r="C39" s="76" t="s">
        <v>857</v>
      </c>
      <c r="D39" s="44">
        <v>376355</v>
      </c>
      <c r="E39" s="45">
        <v>404783</v>
      </c>
      <c r="F39" s="23">
        <v>10.670731707317072</v>
      </c>
      <c r="G39" s="23">
        <v>1.9358407079646016</v>
      </c>
      <c r="H39" s="23">
        <v>10.670731707317072</v>
      </c>
      <c r="I39" s="23">
        <v>10.670731707317072</v>
      </c>
      <c r="J39" s="23">
        <v>1.9358407079646016</v>
      </c>
      <c r="K39" s="23">
        <v>10.670731707317072</v>
      </c>
      <c r="L39" s="23">
        <v>10.670731707317072</v>
      </c>
      <c r="M39" s="23">
        <v>1.9358407079646016</v>
      </c>
      <c r="N39" s="23">
        <v>10.670731707317072</v>
      </c>
      <c r="O39" s="23">
        <v>10.670731707317072</v>
      </c>
      <c r="P39" s="23">
        <v>1.9358407079646016</v>
      </c>
      <c r="Q39" s="23">
        <v>10.670731707317072</v>
      </c>
      <c r="R39" s="23">
        <v>10.670731707317072</v>
      </c>
      <c r="S39" s="23">
        <v>1.9358407079646016</v>
      </c>
      <c r="T39" s="23">
        <v>10.670731707317072</v>
      </c>
      <c r="U39" s="23">
        <v>10.370482505449193</v>
      </c>
      <c r="V39" s="23">
        <v>1.9358407079646016</v>
      </c>
      <c r="W39" s="23">
        <v>10.370482505449193</v>
      </c>
      <c r="X39" s="23">
        <v>6.6702145480553607</v>
      </c>
      <c r="Y39" s="23">
        <v>1.9358407079646016</v>
      </c>
      <c r="Z39" s="23">
        <v>6.6702145480553607</v>
      </c>
      <c r="AA39" s="23">
        <v>4.7542421622575732</v>
      </c>
      <c r="AB39" s="23">
        <v>1.9358407079646016</v>
      </c>
      <c r="AC39" s="23">
        <v>4.7542421622575732</v>
      </c>
      <c r="AD39" s="23">
        <v>1.9067480413174676</v>
      </c>
      <c r="AE39" s="23">
        <v>0.78318244983023944</v>
      </c>
      <c r="AF39" s="23">
        <v>1.9067480413174676</v>
      </c>
      <c r="AG39" s="23">
        <v>6.7307692307692317</v>
      </c>
      <c r="AH39" s="23">
        <v>1.9358407079646016</v>
      </c>
      <c r="AI39" s="23">
        <v>6.7307692307692317</v>
      </c>
      <c r="AJ39" s="23">
        <v>6.7307692307692317</v>
      </c>
      <c r="AK39" s="23">
        <v>1.9358407079646016</v>
      </c>
      <c r="AL39" s="23">
        <v>6.7307692307692317</v>
      </c>
      <c r="AM39" s="23">
        <v>6.7307692307692317</v>
      </c>
      <c r="AN39" s="23">
        <v>1.9358407079646016</v>
      </c>
      <c r="AO39" s="23">
        <v>6.7307692307692317</v>
      </c>
      <c r="AP39" s="23">
        <v>6.7307692307692317</v>
      </c>
      <c r="AQ39" s="23">
        <v>1.9358407079646016</v>
      </c>
      <c r="AR39" s="23">
        <v>3.0678392952056583</v>
      </c>
      <c r="AS39" s="23">
        <v>6.7307692307692317</v>
      </c>
      <c r="AT39" s="23">
        <v>1.9358407079646016</v>
      </c>
      <c r="AU39" s="23">
        <v>1.280431212872486</v>
      </c>
      <c r="AV39" s="25">
        <v>10.670731707317072</v>
      </c>
      <c r="AW39" s="25">
        <v>1.9358407079646016</v>
      </c>
      <c r="AX39" s="25">
        <v>10.670731707317072</v>
      </c>
      <c r="AY39" s="25">
        <v>10.670731707317072</v>
      </c>
      <c r="AZ39" s="25">
        <v>1.9358407079646016</v>
      </c>
      <c r="BA39" s="25">
        <v>10.670731707317072</v>
      </c>
      <c r="BB39" s="25">
        <v>10.670731707317072</v>
      </c>
      <c r="BC39" s="25">
        <v>1.9358407079646016</v>
      </c>
      <c r="BD39" s="25">
        <v>10.670731707317072</v>
      </c>
      <c r="BE39" s="25">
        <v>10.670731707317072</v>
      </c>
      <c r="BF39" s="25">
        <v>1.9358407079646016</v>
      </c>
      <c r="BG39" s="25">
        <v>10.670731707317072</v>
      </c>
      <c r="BH39" s="25">
        <v>10.670731707317072</v>
      </c>
      <c r="BI39" s="25">
        <v>1.9358407079646016</v>
      </c>
      <c r="BJ39" s="25">
        <v>10.670731707317072</v>
      </c>
      <c r="BK39" s="25">
        <v>10.670731707317072</v>
      </c>
      <c r="BL39" s="25">
        <v>1.9358407079646016</v>
      </c>
      <c r="BM39" s="25">
        <v>10.670731707317072</v>
      </c>
      <c r="BN39" s="25">
        <v>10.670731707317072</v>
      </c>
      <c r="BO39" s="25">
        <v>1.9358407079646016</v>
      </c>
      <c r="BP39" s="25">
        <v>10.670731707317072</v>
      </c>
      <c r="BQ39" s="25">
        <v>10.670731707317072</v>
      </c>
      <c r="BR39" s="25">
        <v>1.9358407079646016</v>
      </c>
      <c r="BS39" s="25">
        <v>10.670731707317072</v>
      </c>
      <c r="BT39" s="25">
        <v>10.670731707317072</v>
      </c>
      <c r="BU39" s="25">
        <v>1.9358407079646016</v>
      </c>
      <c r="BV39" s="25">
        <v>10.670731707317072</v>
      </c>
      <c r="BW39" s="25">
        <v>10.670731707317072</v>
      </c>
      <c r="BX39" s="25">
        <v>1.9358407079646016</v>
      </c>
      <c r="BY39" s="25">
        <v>10.670731707317072</v>
      </c>
      <c r="BZ39" s="25">
        <v>9.0683505738262511</v>
      </c>
      <c r="CA39" s="25">
        <v>1.9358407079646016</v>
      </c>
      <c r="CB39" s="25">
        <v>9.0683505738262511</v>
      </c>
      <c r="CC39" s="25">
        <v>4.9390483210572169</v>
      </c>
      <c r="CD39" s="25">
        <v>1.9358407079646016</v>
      </c>
      <c r="CE39" s="25">
        <v>4.9390483210572169</v>
      </c>
      <c r="CF39" s="25">
        <v>4.7735201687465052</v>
      </c>
      <c r="CG39" s="25">
        <v>1.9358407079646016</v>
      </c>
      <c r="CH39" s="25">
        <v>4.7735201687465052</v>
      </c>
      <c r="CI39" s="25">
        <v>4.4665184478361111</v>
      </c>
      <c r="CJ39" s="25">
        <v>1.8345889359200456</v>
      </c>
      <c r="CK39" s="25">
        <v>4.4665184478361111</v>
      </c>
      <c r="CL39" s="27">
        <v>10.670731707317072</v>
      </c>
      <c r="CM39" s="27">
        <v>1.9358407079646016</v>
      </c>
      <c r="CN39" s="27">
        <v>10.670731707317072</v>
      </c>
      <c r="CO39" s="27">
        <v>10.670731707317072</v>
      </c>
      <c r="CP39" s="27">
        <v>1.9358407079646016</v>
      </c>
      <c r="CQ39" s="27">
        <v>10.670731707317072</v>
      </c>
      <c r="CR39" s="27">
        <v>10.670731707317072</v>
      </c>
      <c r="CS39" s="27">
        <v>1.9358407079646016</v>
      </c>
      <c r="CT39" s="27">
        <v>10.670731707317072</v>
      </c>
      <c r="CU39" s="27">
        <v>10.670731707317072</v>
      </c>
      <c r="CV39" s="27">
        <v>1.9358407079646016</v>
      </c>
      <c r="CW39" s="27">
        <v>10.670731707317072</v>
      </c>
      <c r="CX39" s="27">
        <v>10.670731707317072</v>
      </c>
      <c r="CY39" s="27">
        <v>1.9358407079646016</v>
      </c>
      <c r="CZ39" s="27">
        <v>10.670731707317072</v>
      </c>
      <c r="DA39" s="27">
        <v>10.357633639364449</v>
      </c>
      <c r="DB39" s="27">
        <v>1.9358407079646016</v>
      </c>
      <c r="DC39" s="27">
        <v>10.357633639364449</v>
      </c>
      <c r="DD39" s="27">
        <v>6.6716407396993231</v>
      </c>
      <c r="DE39" s="27">
        <v>1.9358407079646016</v>
      </c>
      <c r="DF39" s="27">
        <v>6.6716407396993231</v>
      </c>
      <c r="DG39" s="27">
        <v>4.7593331631494022</v>
      </c>
      <c r="DH39" s="27">
        <v>1.9358407079646016</v>
      </c>
      <c r="DI39" s="27">
        <v>4.7593331631494022</v>
      </c>
      <c r="DJ39" s="27">
        <v>1.9096265737891336</v>
      </c>
      <c r="DK39" s="27">
        <v>0.78436478544261412</v>
      </c>
      <c r="DL39" s="27">
        <v>1.9096265737891336</v>
      </c>
      <c r="DM39" s="27">
        <v>6.7307692307692317</v>
      </c>
      <c r="DN39" s="27">
        <v>1.9358407079646016</v>
      </c>
      <c r="DO39" s="27">
        <v>6.7307692307692317</v>
      </c>
      <c r="DP39" s="27">
        <v>6.7307692307692317</v>
      </c>
      <c r="DQ39" s="27">
        <v>1.9358407079646016</v>
      </c>
      <c r="DR39" s="27">
        <v>6.7307692307692317</v>
      </c>
      <c r="DS39" s="27">
        <v>6.7307692307692317</v>
      </c>
      <c r="DT39" s="27">
        <v>1.9358407079646016</v>
      </c>
      <c r="DU39" s="27">
        <v>6.7307692307692317</v>
      </c>
      <c r="DV39" s="27">
        <v>6.7307692307692317</v>
      </c>
      <c r="DW39" s="27">
        <v>1.9358407079646016</v>
      </c>
      <c r="DX39" s="27">
        <v>6.7307692307692317</v>
      </c>
      <c r="DY39" s="27">
        <v>6.7307692307692317</v>
      </c>
      <c r="DZ39" s="27">
        <v>1.9358407079646016</v>
      </c>
      <c r="EA39" s="27">
        <v>6.7307692307692317</v>
      </c>
      <c r="EB39" s="28">
        <v>10.670731707317072</v>
      </c>
      <c r="EC39" s="28">
        <v>1.9358407079646016</v>
      </c>
      <c r="ED39" s="28">
        <v>10.670731707317072</v>
      </c>
      <c r="EE39" s="28">
        <v>10.670731707317072</v>
      </c>
      <c r="EF39" s="28">
        <v>1.9358407079646016</v>
      </c>
      <c r="EG39" s="28">
        <v>10.670731707317072</v>
      </c>
      <c r="EH39" s="28">
        <v>10.670731707317072</v>
      </c>
      <c r="EI39" s="28">
        <v>1.9358407079646016</v>
      </c>
      <c r="EJ39" s="28">
        <v>10.670731707317072</v>
      </c>
      <c r="EK39" s="28">
        <v>10.670731707317072</v>
      </c>
      <c r="EL39" s="28">
        <v>1.9358407079646016</v>
      </c>
      <c r="EM39" s="28">
        <v>10.670731707317072</v>
      </c>
      <c r="EN39" s="28">
        <v>10.670731707317072</v>
      </c>
      <c r="EO39" s="28">
        <v>1.9358407079646016</v>
      </c>
      <c r="EP39" s="28">
        <v>10.670731707317072</v>
      </c>
      <c r="EQ39" s="28">
        <v>10.255144597324035</v>
      </c>
      <c r="ER39" s="28">
        <v>1.9358407079646016</v>
      </c>
      <c r="ES39" s="28">
        <v>10.255144597324035</v>
      </c>
      <c r="ET39" s="28">
        <v>6.0288359524409874</v>
      </c>
      <c r="EU39" s="28">
        <v>1.9358407079646016</v>
      </c>
      <c r="EV39" s="28">
        <v>6.0288359524409874</v>
      </c>
      <c r="EW39" s="28">
        <v>3.5673923577977171</v>
      </c>
      <c r="EX39" s="28">
        <v>1.4652796414335016</v>
      </c>
      <c r="EY39" s="28">
        <v>3.5673923577977171</v>
      </c>
      <c r="EZ39" s="28">
        <v>0.29067927130035709</v>
      </c>
      <c r="FA39" s="28">
        <v>0.11939432944406453</v>
      </c>
      <c r="FB39" s="28">
        <v>0.29067927130035709</v>
      </c>
      <c r="FC39" s="28">
        <v>6.7307692307692317</v>
      </c>
      <c r="FD39" s="28">
        <v>1.9358407079646016</v>
      </c>
      <c r="FE39" s="28">
        <v>6.7307692307692317</v>
      </c>
      <c r="FF39" s="28">
        <v>6.7307692307692317</v>
      </c>
      <c r="FG39" s="28">
        <v>1.9358407079646016</v>
      </c>
      <c r="FH39" s="28">
        <v>6.7307692307692317</v>
      </c>
      <c r="FI39" s="28">
        <v>6.7307692307692317</v>
      </c>
      <c r="FJ39" s="28">
        <v>1.9358407079646016</v>
      </c>
      <c r="FK39" s="28">
        <v>-29.460168019895548</v>
      </c>
      <c r="FL39" s="28">
        <v>6.7307692307692317</v>
      </c>
      <c r="FM39" s="28">
        <v>1.9358407079646016</v>
      </c>
      <c r="FN39" s="28">
        <v>-64.743322965454183</v>
      </c>
      <c r="FO39" s="28">
        <v>6.7307692307692317</v>
      </c>
      <c r="FP39" s="28">
        <v>1.9358407079646016</v>
      </c>
      <c r="FQ39" s="28">
        <v>-88.558804981310118</v>
      </c>
      <c r="FR39" s="29">
        <v>10.670731707317072</v>
      </c>
      <c r="FS39" s="29">
        <v>1.9358407079646016</v>
      </c>
      <c r="FT39" s="29">
        <v>10.670731707317072</v>
      </c>
      <c r="FU39" s="29">
        <v>10.670731707317072</v>
      </c>
      <c r="FV39" s="29">
        <v>1.9358407079646016</v>
      </c>
      <c r="FW39" s="29">
        <v>10.670731707317072</v>
      </c>
      <c r="FX39" s="29">
        <v>10.670731707317072</v>
      </c>
      <c r="FY39" s="29">
        <v>1.9358407079646016</v>
      </c>
      <c r="FZ39" s="29">
        <v>10.670731707317072</v>
      </c>
      <c r="GA39" s="29">
        <v>10.670731707317072</v>
      </c>
      <c r="GB39" s="29">
        <v>1.9358407079646016</v>
      </c>
      <c r="GC39" s="29">
        <v>10.670731707317072</v>
      </c>
      <c r="GD39" s="29">
        <v>10.670731707317072</v>
      </c>
      <c r="GE39" s="29">
        <v>1.9358407079646016</v>
      </c>
      <c r="GF39" s="29">
        <v>10.670731707317072</v>
      </c>
      <c r="GG39" s="29">
        <v>9.9717348639615828</v>
      </c>
      <c r="GH39" s="29">
        <v>1.9358407079646016</v>
      </c>
      <c r="GI39" s="29">
        <v>9.9717348639615828</v>
      </c>
      <c r="GJ39" s="29">
        <v>6.0706716074740816</v>
      </c>
      <c r="GK39" s="29">
        <v>1.9358407079646016</v>
      </c>
      <c r="GL39" s="29">
        <v>6.0706716074740816</v>
      </c>
      <c r="GM39" s="29">
        <v>4.0314253959677488</v>
      </c>
      <c r="GN39" s="29">
        <v>1.655877729781382</v>
      </c>
      <c r="GO39" s="29">
        <v>4.0314253959677488</v>
      </c>
      <c r="GP39" s="29">
        <v>0.87181355118122372</v>
      </c>
      <c r="GQ39" s="29">
        <v>0.35809087410287233</v>
      </c>
      <c r="GR39" s="29">
        <v>0.87181355118122372</v>
      </c>
      <c r="GS39" s="29">
        <v>6.7307692307692317</v>
      </c>
      <c r="GT39" s="29">
        <v>1.9358407079646016</v>
      </c>
      <c r="GU39" s="29">
        <v>6.7307692307692317</v>
      </c>
      <c r="GV39" s="29">
        <v>6.7307692307692317</v>
      </c>
      <c r="GW39" s="29">
        <v>1.9358407079646016</v>
      </c>
      <c r="GX39" s="29">
        <v>-16.823180544386958</v>
      </c>
      <c r="GY39" s="29">
        <v>6.7307692307692317</v>
      </c>
      <c r="GZ39" s="29">
        <v>1.9358407079646016</v>
      </c>
      <c r="HA39" s="29">
        <v>-58.699395114793219</v>
      </c>
      <c r="HB39" s="29">
        <v>6.7307692307692317</v>
      </c>
      <c r="HC39" s="29">
        <v>1.9358407079646016</v>
      </c>
      <c r="HD39" s="29">
        <v>-82.500904125676357</v>
      </c>
      <c r="HE39" s="29">
        <v>6.7307692307692317</v>
      </c>
      <c r="HF39" s="29">
        <v>1.9358407079646016</v>
      </c>
      <c r="HG39" s="29">
        <v>-77.683619460864691</v>
      </c>
    </row>
    <row r="40" spans="1:215" ht="15" thickBot="1" x14ac:dyDescent="0.4">
      <c r="A40" s="2"/>
      <c r="B40" s="43" t="s">
        <v>448</v>
      </c>
      <c r="C40" s="76" t="s">
        <v>850</v>
      </c>
      <c r="D40" s="44">
        <v>351915</v>
      </c>
      <c r="E40" s="45">
        <v>491858</v>
      </c>
      <c r="F40" s="23">
        <v>116.51242781947369</v>
      </c>
      <c r="G40" s="23">
        <v>34.112389380530985</v>
      </c>
      <c r="H40" s="23">
        <v>46.905027319576774</v>
      </c>
      <c r="I40" s="23">
        <v>116.45881293947369</v>
      </c>
      <c r="J40" s="23">
        <v>33.616569372484669</v>
      </c>
      <c r="K40" s="23">
        <v>44.617220763376167</v>
      </c>
      <c r="L40" s="23">
        <v>117.23775471947368</v>
      </c>
      <c r="M40" s="23">
        <v>33.084058986818853</v>
      </c>
      <c r="N40" s="23">
        <v>42.800437892803629</v>
      </c>
      <c r="O40" s="23">
        <v>118.23575475947368</v>
      </c>
      <c r="P40" s="23">
        <v>31.71110869200546</v>
      </c>
      <c r="Q40" s="23">
        <v>39.121458086554711</v>
      </c>
      <c r="R40" s="23">
        <v>119.44472888947368</v>
      </c>
      <c r="S40" s="23">
        <v>30.687898590463199</v>
      </c>
      <c r="T40" s="23">
        <v>34.492510859485279</v>
      </c>
      <c r="U40" s="23">
        <v>120.42540171947368</v>
      </c>
      <c r="V40" s="23">
        <v>29.589641366407648</v>
      </c>
      <c r="W40" s="23">
        <v>29.700178107461696</v>
      </c>
      <c r="X40" s="23">
        <v>124.06964159947368</v>
      </c>
      <c r="Y40" s="23">
        <v>28.026846392680842</v>
      </c>
      <c r="Z40" s="23">
        <v>22.763273258316758</v>
      </c>
      <c r="AA40" s="23">
        <v>125.10353719947369</v>
      </c>
      <c r="AB40" s="23">
        <v>27.12467515042027</v>
      </c>
      <c r="AC40" s="23">
        <v>19.724840083135959</v>
      </c>
      <c r="AD40" s="23">
        <v>128.7611844294737</v>
      </c>
      <c r="AE40" s="23">
        <v>25.786218658183138</v>
      </c>
      <c r="AF40" s="23">
        <v>14.071951214359146</v>
      </c>
      <c r="AG40" s="23">
        <v>129.9396347194737</v>
      </c>
      <c r="AH40" s="23">
        <v>24.627260218965894</v>
      </c>
      <c r="AI40" s="23">
        <v>9.8705598880149381</v>
      </c>
      <c r="AJ40" s="23">
        <v>106.99755596597024</v>
      </c>
      <c r="AK40" s="23">
        <v>19.411061038074248</v>
      </c>
      <c r="AL40" s="23">
        <v>-6.4639602859568583</v>
      </c>
      <c r="AM40" s="23">
        <v>83.606916676423623</v>
      </c>
      <c r="AN40" s="23">
        <v>15.167626476696322</v>
      </c>
      <c r="AO40" s="23">
        <v>-19.047867130565521</v>
      </c>
      <c r="AP40" s="23">
        <v>77.792845978060896</v>
      </c>
      <c r="AQ40" s="23">
        <v>14.112861438497774</v>
      </c>
      <c r="AR40" s="23">
        <v>-24.213702436083366</v>
      </c>
      <c r="AS40" s="23">
        <v>82.049249754004691</v>
      </c>
      <c r="AT40" s="23">
        <v>14.885040884576073</v>
      </c>
      <c r="AU40" s="23">
        <v>-22.064550725819146</v>
      </c>
      <c r="AV40" s="25">
        <v>116.50828823947369</v>
      </c>
      <c r="AW40" s="25">
        <v>34.112389380530985</v>
      </c>
      <c r="AX40" s="25">
        <v>46.905027319576774</v>
      </c>
      <c r="AY40" s="25">
        <v>116.49941042947368</v>
      </c>
      <c r="AZ40" s="25">
        <v>33.833116836346548</v>
      </c>
      <c r="BA40" s="25">
        <v>45.343265855128692</v>
      </c>
      <c r="BB40" s="25">
        <v>117.06744589947368</v>
      </c>
      <c r="BC40" s="25">
        <v>34.057586100991998</v>
      </c>
      <c r="BD40" s="25">
        <v>43.650479094247586</v>
      </c>
      <c r="BE40" s="25">
        <v>117.66939387947369</v>
      </c>
      <c r="BF40" s="25">
        <v>33.609980542568785</v>
      </c>
      <c r="BG40" s="25">
        <v>41.407449829975192</v>
      </c>
      <c r="BH40" s="25">
        <v>118.33381278947368</v>
      </c>
      <c r="BI40" s="25">
        <v>33.252926118773445</v>
      </c>
      <c r="BJ40" s="25">
        <v>38.59032379221523</v>
      </c>
      <c r="BK40" s="25">
        <v>119.16341491947368</v>
      </c>
      <c r="BL40" s="25">
        <v>32.689124883914936</v>
      </c>
      <c r="BM40" s="25">
        <v>35.322810080006434</v>
      </c>
      <c r="BN40" s="25">
        <v>120.15677642947368</v>
      </c>
      <c r="BO40" s="25">
        <v>32.017398450959377</v>
      </c>
      <c r="BP40" s="25">
        <v>31.953911012561875</v>
      </c>
      <c r="BQ40" s="25">
        <v>121.29252908947369</v>
      </c>
      <c r="BR40" s="25">
        <v>31.360501318907268</v>
      </c>
      <c r="BS40" s="25">
        <v>28.988799468708194</v>
      </c>
      <c r="BT40" s="25">
        <v>122.55212926947368</v>
      </c>
      <c r="BU40" s="25">
        <v>30.620853961282748</v>
      </c>
      <c r="BV40" s="25">
        <v>25.744718214830513</v>
      </c>
      <c r="BW40" s="25">
        <v>123.85257839947369</v>
      </c>
      <c r="BX40" s="25">
        <v>29.822767949025426</v>
      </c>
      <c r="BY40" s="25">
        <v>22.23597273480992</v>
      </c>
      <c r="BZ40" s="25">
        <v>126.65327232947368</v>
      </c>
      <c r="CA40" s="25">
        <v>27.401274893842629</v>
      </c>
      <c r="CB40" s="25">
        <v>13.766712340110345</v>
      </c>
      <c r="CC40" s="25">
        <v>128.79628319947369</v>
      </c>
      <c r="CD40" s="25">
        <v>25.393972241012584</v>
      </c>
      <c r="CE40" s="25">
        <v>6.037048460158843</v>
      </c>
      <c r="CF40" s="25">
        <v>130.37463783947368</v>
      </c>
      <c r="CG40" s="25">
        <v>26.351348271962895</v>
      </c>
      <c r="CH40" s="25">
        <v>0.45212922449405823</v>
      </c>
      <c r="CI40" s="25">
        <v>131.48953408947369</v>
      </c>
      <c r="CJ40" s="25">
        <v>27.429418756027033</v>
      </c>
      <c r="CK40" s="25">
        <v>-3.2915108036018523</v>
      </c>
      <c r="CL40" s="27">
        <v>116.51242781947369</v>
      </c>
      <c r="CM40" s="27">
        <v>34.112389380530985</v>
      </c>
      <c r="CN40" s="27">
        <v>46.905027319576774</v>
      </c>
      <c r="CO40" s="27">
        <v>116.45689840947368</v>
      </c>
      <c r="CP40" s="27">
        <v>33.598248783709536</v>
      </c>
      <c r="CQ40" s="27">
        <v>44.617838877770737</v>
      </c>
      <c r="CR40" s="27">
        <v>117.24906092947369</v>
      </c>
      <c r="CS40" s="27">
        <v>33.067125200500485</v>
      </c>
      <c r="CT40" s="27">
        <v>42.799539746960491</v>
      </c>
      <c r="CU40" s="27">
        <v>118.24635722947369</v>
      </c>
      <c r="CV40" s="27">
        <v>31.739179893791498</v>
      </c>
      <c r="CW40" s="27">
        <v>39.120997961194846</v>
      </c>
      <c r="CX40" s="27">
        <v>119.45391364947369</v>
      </c>
      <c r="CY40" s="27">
        <v>30.748061292127957</v>
      </c>
      <c r="CZ40" s="27">
        <v>34.492578921610402</v>
      </c>
      <c r="DA40" s="27">
        <v>120.43389313947368</v>
      </c>
      <c r="DB40" s="27">
        <v>29.685829275563897</v>
      </c>
      <c r="DC40" s="27">
        <v>29.69825157287147</v>
      </c>
      <c r="DD40" s="27">
        <v>124.08529357947369</v>
      </c>
      <c r="DE40" s="27">
        <v>28.215202643432306</v>
      </c>
      <c r="DF40" s="27">
        <v>22.7557284095287</v>
      </c>
      <c r="DG40" s="27">
        <v>125.11838788947369</v>
      </c>
      <c r="DH40" s="27">
        <v>27.366735067483248</v>
      </c>
      <c r="DI40" s="27">
        <v>19.716904270272948</v>
      </c>
      <c r="DJ40" s="27">
        <v>128.74684465947368</v>
      </c>
      <c r="DK40" s="27">
        <v>26.015655933643121</v>
      </c>
      <c r="DL40" s="27">
        <v>14.071087281381523</v>
      </c>
      <c r="DM40" s="27">
        <v>129.84601762947369</v>
      </c>
      <c r="DN40" s="27">
        <v>24.874250779825086</v>
      </c>
      <c r="DO40" s="27">
        <v>10.17896748081246</v>
      </c>
      <c r="DP40" s="27">
        <v>108.66957700975632</v>
      </c>
      <c r="DQ40" s="27">
        <v>19.714392289380573</v>
      </c>
      <c r="DR40" s="27">
        <v>-5.0370133136664492</v>
      </c>
      <c r="DS40" s="27">
        <v>85.593297892591423</v>
      </c>
      <c r="DT40" s="27">
        <v>15.527987670779861</v>
      </c>
      <c r="DU40" s="27">
        <v>-16.890815066877622</v>
      </c>
      <c r="DV40" s="27">
        <v>80.049556141902968</v>
      </c>
      <c r="DW40" s="27">
        <v>14.522264609814254</v>
      </c>
      <c r="DX40" s="27">
        <v>-22.100573002731352</v>
      </c>
      <c r="DY40" s="27">
        <v>83.962201050316025</v>
      </c>
      <c r="DZ40" s="27">
        <v>15.23208072151751</v>
      </c>
      <c r="EA40" s="27">
        <v>-19.905588756818503</v>
      </c>
      <c r="EB40" s="28">
        <v>116.52656486947369</v>
      </c>
      <c r="EC40" s="28">
        <v>34.112389380530985</v>
      </c>
      <c r="ED40" s="28">
        <v>46.905027319576774</v>
      </c>
      <c r="EE40" s="28">
        <v>116.45687221947368</v>
      </c>
      <c r="EF40" s="28">
        <v>33.5312362328864</v>
      </c>
      <c r="EG40" s="28">
        <v>44.363842307827341</v>
      </c>
      <c r="EH40" s="28">
        <v>117.37353728947369</v>
      </c>
      <c r="EI40" s="28">
        <v>32.730731134016835</v>
      </c>
      <c r="EJ40" s="28">
        <v>42.419661347493744</v>
      </c>
      <c r="EK40" s="28">
        <v>118.62243523947369</v>
      </c>
      <c r="EL40" s="28">
        <v>29.629555593605119</v>
      </c>
      <c r="EM40" s="28">
        <v>38.618522977722122</v>
      </c>
      <c r="EN40" s="28">
        <v>120.04195064947368</v>
      </c>
      <c r="EO40" s="28">
        <v>26.712564519932272</v>
      </c>
      <c r="EP40" s="28">
        <v>33.754781396665962</v>
      </c>
      <c r="EQ40" s="28">
        <v>121.44307790947369</v>
      </c>
      <c r="ER40" s="28">
        <v>23.553404496171584</v>
      </c>
      <c r="ES40" s="28">
        <v>28.600922521925298</v>
      </c>
      <c r="ET40" s="28">
        <v>109.26345808001081</v>
      </c>
      <c r="EU40" s="28">
        <v>19.82213177557718</v>
      </c>
      <c r="EV40" s="28">
        <v>21.281692595344936</v>
      </c>
      <c r="EW40" s="28">
        <v>91.854671902434788</v>
      </c>
      <c r="EX40" s="28">
        <v>16.663900654866488</v>
      </c>
      <c r="EY40" s="28">
        <v>17.787532435740019</v>
      </c>
      <c r="EZ40" s="28">
        <v>73.634571398261286</v>
      </c>
      <c r="FA40" s="28">
        <v>13.358484191719967</v>
      </c>
      <c r="FB40" s="28">
        <v>12.217448921951402</v>
      </c>
      <c r="FC40" s="28">
        <v>56.678967374315413</v>
      </c>
      <c r="FD40" s="28">
        <v>10.28246753250855</v>
      </c>
      <c r="FE40" s="28">
        <v>8.7068449197822275</v>
      </c>
      <c r="FF40" s="28">
        <v>10.670731707317072</v>
      </c>
      <c r="FG40" s="28">
        <v>1.9358407079646016</v>
      </c>
      <c r="FH40" s="28">
        <v>-20.114394160851873</v>
      </c>
      <c r="FI40" s="28">
        <v>10.670731707317072</v>
      </c>
      <c r="FJ40" s="28">
        <v>1.9358407079646016</v>
      </c>
      <c r="FK40" s="28">
        <v>-47.80637093572193</v>
      </c>
      <c r="FL40" s="28">
        <v>10.670731707317072</v>
      </c>
      <c r="FM40" s="28">
        <v>1.9358407079646016</v>
      </c>
      <c r="FN40" s="28">
        <v>-64.886027079537882</v>
      </c>
      <c r="FO40" s="28">
        <v>10.670731707317072</v>
      </c>
      <c r="FP40" s="28">
        <v>1.9358407079646016</v>
      </c>
      <c r="FQ40" s="28">
        <v>-77.194826049675271</v>
      </c>
      <c r="FR40" s="29">
        <v>116.52656486947369</v>
      </c>
      <c r="FS40" s="29">
        <v>34.112389380530985</v>
      </c>
      <c r="FT40" s="29">
        <v>46.905027319576774</v>
      </c>
      <c r="FU40" s="29">
        <v>116.37538754947369</v>
      </c>
      <c r="FV40" s="29">
        <v>33.620548492039788</v>
      </c>
      <c r="FW40" s="29">
        <v>44.776161270503124</v>
      </c>
      <c r="FX40" s="29">
        <v>117.88305146947368</v>
      </c>
      <c r="FY40" s="29">
        <v>33.13131346335701</v>
      </c>
      <c r="FZ40" s="29">
        <v>42.231435875520631</v>
      </c>
      <c r="GA40" s="29">
        <v>118.98806289947369</v>
      </c>
      <c r="GB40" s="29">
        <v>31.958479595048487</v>
      </c>
      <c r="GC40" s="29">
        <v>38.487776119036681</v>
      </c>
      <c r="GD40" s="29">
        <v>120.06999866947368</v>
      </c>
      <c r="GE40" s="29">
        <v>30.754117853127621</v>
      </c>
      <c r="GF40" s="29">
        <v>33.709973881115033</v>
      </c>
      <c r="GG40" s="29">
        <v>128.51922379947368</v>
      </c>
      <c r="GH40" s="29">
        <v>27.578741323440713</v>
      </c>
      <c r="GI40" s="29">
        <v>21.645596933604011</v>
      </c>
      <c r="GJ40" s="29">
        <v>131.76496435947368</v>
      </c>
      <c r="GK40" s="29">
        <v>25.457965348429166</v>
      </c>
      <c r="GL40" s="29">
        <v>15.20579210580236</v>
      </c>
      <c r="GM40" s="29">
        <v>133.02683474947369</v>
      </c>
      <c r="GN40" s="29">
        <v>24.315174619656052</v>
      </c>
      <c r="GO40" s="29">
        <v>12.327470485676514</v>
      </c>
      <c r="GP40" s="29">
        <v>127.97530713698569</v>
      </c>
      <c r="GQ40" s="29">
        <v>23.216759259364661</v>
      </c>
      <c r="GR40" s="29">
        <v>9.449928668631685</v>
      </c>
      <c r="GS40" s="29">
        <v>119.28408032361919</v>
      </c>
      <c r="GT40" s="29">
        <v>21.640032271099056</v>
      </c>
      <c r="GU40" s="29">
        <v>2.8124874104255468</v>
      </c>
      <c r="GV40" s="29">
        <v>71.141104154974343</v>
      </c>
      <c r="GW40" s="29">
        <v>12.906129514840478</v>
      </c>
      <c r="GX40" s="29">
        <v>-31.31360268064725</v>
      </c>
      <c r="GY40" s="29">
        <v>31.428965403854299</v>
      </c>
      <c r="GZ40" s="29">
        <v>5.7017149626461343</v>
      </c>
      <c r="HA40" s="29">
        <v>-54.710833840865803</v>
      </c>
      <c r="HB40" s="29">
        <v>28.417283947070111</v>
      </c>
      <c r="HC40" s="29">
        <v>5.1553479726985598</v>
      </c>
      <c r="HD40" s="29">
        <v>-65.840870918912401</v>
      </c>
      <c r="HE40" s="29">
        <v>17.466398290632689</v>
      </c>
      <c r="HF40" s="29">
        <v>3.1686828757342487</v>
      </c>
      <c r="HG40" s="29">
        <v>-61.141468936821809</v>
      </c>
    </row>
    <row r="41" spans="1:215" ht="15" thickBot="1" x14ac:dyDescent="0.4">
      <c r="A41" s="2"/>
      <c r="B41" s="43" t="s">
        <v>506</v>
      </c>
      <c r="C41" s="76" t="s">
        <v>858</v>
      </c>
      <c r="D41" s="44">
        <v>348644</v>
      </c>
      <c r="E41" s="45">
        <v>463628</v>
      </c>
      <c r="F41" s="23">
        <v>88.502020013157903</v>
      </c>
      <c r="G41" s="23">
        <v>22.15619469026549</v>
      </c>
      <c r="H41" s="23">
        <v>29.620233652967286</v>
      </c>
      <c r="I41" s="23">
        <v>88.394085953157912</v>
      </c>
      <c r="J41" s="23">
        <v>21.395832260270161</v>
      </c>
      <c r="K41" s="23">
        <v>25.345224406639034</v>
      </c>
      <c r="L41" s="23">
        <v>88.812666433157915</v>
      </c>
      <c r="M41" s="23">
        <v>20.645719549173652</v>
      </c>
      <c r="N41" s="23">
        <v>23.37139560913495</v>
      </c>
      <c r="O41" s="23">
        <v>89.53556075315791</v>
      </c>
      <c r="P41" s="23">
        <v>19.561194322680265</v>
      </c>
      <c r="Q41" s="23">
        <v>20.725165409134945</v>
      </c>
      <c r="R41" s="23">
        <v>91.83941027315791</v>
      </c>
      <c r="S41" s="23">
        <v>18.178609122968734</v>
      </c>
      <c r="T41" s="23">
        <v>16.124168773918257</v>
      </c>
      <c r="U41" s="23">
        <v>92.523319493157913</v>
      </c>
      <c r="V41" s="23">
        <v>17.137012312525894</v>
      </c>
      <c r="W41" s="23">
        <v>13.084256073918255</v>
      </c>
      <c r="X41" s="23">
        <v>84.199833366689177</v>
      </c>
      <c r="Y41" s="23">
        <v>15.275191009001134</v>
      </c>
      <c r="Z41" s="23">
        <v>5.8475882739182623</v>
      </c>
      <c r="AA41" s="23">
        <v>79.014994387546508</v>
      </c>
      <c r="AB41" s="23">
        <v>14.334578627829234</v>
      </c>
      <c r="AC41" s="23">
        <v>2.5842734739182447</v>
      </c>
      <c r="AD41" s="23">
        <v>74.399224138895676</v>
      </c>
      <c r="AE41" s="23">
        <v>13.497204379180189</v>
      </c>
      <c r="AF41" s="23">
        <v>-0.71563992608173521</v>
      </c>
      <c r="AG41" s="23">
        <v>66.879995114741433</v>
      </c>
      <c r="AH41" s="23">
        <v>12.133096458869023</v>
      </c>
      <c r="AI41" s="23">
        <v>-7.1760385260817543</v>
      </c>
      <c r="AJ41" s="23">
        <v>44.829773040582317</v>
      </c>
      <c r="AK41" s="23">
        <v>8.1328349321410407</v>
      </c>
      <c r="AL41" s="23">
        <v>-22.78874892608178</v>
      </c>
      <c r="AM41" s="23">
        <v>35.609634339017063</v>
      </c>
      <c r="AN41" s="23">
        <v>6.4601549022110607</v>
      </c>
      <c r="AO41" s="23">
        <v>-68.624167926081782</v>
      </c>
      <c r="AP41" s="23">
        <v>50.003805840183638</v>
      </c>
      <c r="AQ41" s="23">
        <v>9.0714869002103047</v>
      </c>
      <c r="AR41" s="23">
        <v>-70.319472826081778</v>
      </c>
      <c r="AS41" s="23">
        <v>56.498575008607936</v>
      </c>
      <c r="AT41" s="23">
        <v>10.249741483862502</v>
      </c>
      <c r="AU41" s="23">
        <v>-65.947679926081776</v>
      </c>
      <c r="AV41" s="25">
        <v>88.50030128315791</v>
      </c>
      <c r="AW41" s="25">
        <v>22.156194690265458</v>
      </c>
      <c r="AX41" s="25">
        <v>29.620233652967286</v>
      </c>
      <c r="AY41" s="25">
        <v>88.302158173157906</v>
      </c>
      <c r="AZ41" s="25">
        <v>21.823334649143291</v>
      </c>
      <c r="BA41" s="25">
        <v>27.683441230179596</v>
      </c>
      <c r="BB41" s="25">
        <v>88.51612423315791</v>
      </c>
      <c r="BC41" s="25">
        <v>21.53077777846125</v>
      </c>
      <c r="BD41" s="25">
        <v>26.376388928289003</v>
      </c>
      <c r="BE41" s="25">
        <v>88.970854293157913</v>
      </c>
      <c r="BF41" s="25">
        <v>21.039931161523516</v>
      </c>
      <c r="BG41" s="25">
        <v>25.021600928289018</v>
      </c>
      <c r="BH41" s="25">
        <v>89.271338713157903</v>
      </c>
      <c r="BI41" s="25">
        <v>20.489856944057841</v>
      </c>
      <c r="BJ41" s="25">
        <v>23.514770128289001</v>
      </c>
      <c r="BK41" s="25">
        <v>89.588480293157915</v>
      </c>
      <c r="BL41" s="25">
        <v>20.001233098680217</v>
      </c>
      <c r="BM41" s="25">
        <v>21.631447128289011</v>
      </c>
      <c r="BN41" s="25">
        <v>90.122809193157906</v>
      </c>
      <c r="BO41" s="25">
        <v>19.01844391493837</v>
      </c>
      <c r="BP41" s="25">
        <v>17.433517649418675</v>
      </c>
      <c r="BQ41" s="25">
        <v>90.839667773157913</v>
      </c>
      <c r="BR41" s="25">
        <v>18.322330518792661</v>
      </c>
      <c r="BS41" s="25">
        <v>14.729470549418679</v>
      </c>
      <c r="BT41" s="25">
        <v>91.732038753157894</v>
      </c>
      <c r="BU41" s="25">
        <v>17.700186020674039</v>
      </c>
      <c r="BV41" s="25">
        <v>11.699930649418675</v>
      </c>
      <c r="BW41" s="25">
        <v>92.811718543157895</v>
      </c>
      <c r="BX41" s="25">
        <v>16.999457286358336</v>
      </c>
      <c r="BY41" s="25">
        <v>8.3649387494186698</v>
      </c>
      <c r="BZ41" s="25">
        <v>83.035846544970468</v>
      </c>
      <c r="CA41" s="25">
        <v>15.064025258158361</v>
      </c>
      <c r="CB41" s="25">
        <v>-0.70586214316907103</v>
      </c>
      <c r="CC41" s="25">
        <v>76.776512043153033</v>
      </c>
      <c r="CD41" s="25">
        <v>13.928482273315375</v>
      </c>
      <c r="CE41" s="25">
        <v>-7.4818067431690736</v>
      </c>
      <c r="CF41" s="25">
        <v>84.695784787286129</v>
      </c>
      <c r="CG41" s="25">
        <v>15.365164496808546</v>
      </c>
      <c r="CH41" s="25">
        <v>-11.694369743169091</v>
      </c>
      <c r="CI41" s="25">
        <v>97.307282363495744</v>
      </c>
      <c r="CJ41" s="25">
        <v>17.653091048244804</v>
      </c>
      <c r="CK41" s="25">
        <v>-14.393482243169075</v>
      </c>
      <c r="CL41" s="27">
        <v>88.502020013157903</v>
      </c>
      <c r="CM41" s="27">
        <v>22.15619469026549</v>
      </c>
      <c r="CN41" s="27">
        <v>29.620233652967286</v>
      </c>
      <c r="CO41" s="27">
        <v>88.391734143157905</v>
      </c>
      <c r="CP41" s="27">
        <v>21.396153251090979</v>
      </c>
      <c r="CQ41" s="27">
        <v>25.346332306639042</v>
      </c>
      <c r="CR41" s="27">
        <v>88.817897453157912</v>
      </c>
      <c r="CS41" s="27">
        <v>20.645050025209706</v>
      </c>
      <c r="CT41" s="27">
        <v>23.36997040913495</v>
      </c>
      <c r="CU41" s="27">
        <v>89.539263623157908</v>
      </c>
      <c r="CV41" s="27">
        <v>19.558509084907008</v>
      </c>
      <c r="CW41" s="27">
        <v>20.724539709134945</v>
      </c>
      <c r="CX41" s="27">
        <v>91.841144663157905</v>
      </c>
      <c r="CY41" s="27">
        <v>18.17293165115974</v>
      </c>
      <c r="CZ41" s="27">
        <v>16.123664073918249</v>
      </c>
      <c r="DA41" s="27">
        <v>92.531704693157906</v>
      </c>
      <c r="DB41" s="27">
        <v>17.130170974932689</v>
      </c>
      <c r="DC41" s="27">
        <v>13.079838973918257</v>
      </c>
      <c r="DD41" s="27">
        <v>84.294625835383556</v>
      </c>
      <c r="DE41" s="27">
        <v>15.292387872790822</v>
      </c>
      <c r="DF41" s="27">
        <v>5.8339386739182544</v>
      </c>
      <c r="DG41" s="27">
        <v>79.143997274401869</v>
      </c>
      <c r="DH41" s="27">
        <v>14.357981806418037</v>
      </c>
      <c r="DI41" s="27">
        <v>2.5698290739182426</v>
      </c>
      <c r="DJ41" s="27">
        <v>74.506738207520343</v>
      </c>
      <c r="DK41" s="27">
        <v>13.516709143842185</v>
      </c>
      <c r="DL41" s="27">
        <v>-0.71809952608174399</v>
      </c>
      <c r="DM41" s="27">
        <v>67.144442727731999</v>
      </c>
      <c r="DN41" s="27">
        <v>12.181071468305364</v>
      </c>
      <c r="DO41" s="27">
        <v>-6.8687706260817549</v>
      </c>
      <c r="DP41" s="27">
        <v>45.778979555560277</v>
      </c>
      <c r="DQ41" s="27">
        <v>8.3050361140618207</v>
      </c>
      <c r="DR41" s="27">
        <v>-21.324254026081746</v>
      </c>
      <c r="DS41" s="27">
        <v>37.415388064321405</v>
      </c>
      <c r="DT41" s="27">
        <v>6.7877473921999014</v>
      </c>
      <c r="DU41" s="27">
        <v>-66.266758926081764</v>
      </c>
      <c r="DV41" s="27">
        <v>52.354925375978418</v>
      </c>
      <c r="DW41" s="27">
        <v>9.4980174354651119</v>
      </c>
      <c r="DX41" s="27">
        <v>-67.706715726081768</v>
      </c>
      <c r="DY41" s="27">
        <v>59.167516408247181</v>
      </c>
      <c r="DZ41" s="27">
        <v>10.733929967867851</v>
      </c>
      <c r="EA41" s="27">
        <v>-63.007383426081731</v>
      </c>
      <c r="EB41" s="28">
        <v>88.506670693157901</v>
      </c>
      <c r="EC41" s="28">
        <v>22.15619469026549</v>
      </c>
      <c r="ED41" s="28">
        <v>29.620233652967286</v>
      </c>
      <c r="EE41" s="28">
        <v>88.334417113157912</v>
      </c>
      <c r="EF41" s="28">
        <v>21.466148252322341</v>
      </c>
      <c r="EG41" s="28">
        <v>25.27951803232466</v>
      </c>
      <c r="EH41" s="28">
        <v>88.754248733157908</v>
      </c>
      <c r="EI41" s="28">
        <v>16.301790298879439</v>
      </c>
      <c r="EJ41" s="28">
        <v>23.259960534385883</v>
      </c>
      <c r="EK41" s="28">
        <v>57.196308334887469</v>
      </c>
      <c r="EL41" s="28">
        <v>10.376321423585781</v>
      </c>
      <c r="EM41" s="28">
        <v>20.618993334385891</v>
      </c>
      <c r="EN41" s="28">
        <v>23.235177035909636</v>
      </c>
      <c r="EO41" s="28">
        <v>4.2152312321782972</v>
      </c>
      <c r="EP41" s="28">
        <v>16.162702789244207</v>
      </c>
      <c r="EQ41" s="28">
        <v>10.670731707317072</v>
      </c>
      <c r="ER41" s="28">
        <v>1.9358407079646016</v>
      </c>
      <c r="ES41" s="28">
        <v>10.670731707317072</v>
      </c>
      <c r="ET41" s="28">
        <v>10.670731707317072</v>
      </c>
      <c r="EU41" s="28">
        <v>1.9358407079646016</v>
      </c>
      <c r="EV41" s="28">
        <v>5.5382028892441895</v>
      </c>
      <c r="EW41" s="28">
        <v>10.670731707317072</v>
      </c>
      <c r="EX41" s="28">
        <v>1.9358407079646016</v>
      </c>
      <c r="EY41" s="28">
        <v>0.84173318924422347</v>
      </c>
      <c r="EZ41" s="28">
        <v>10.670731707317072</v>
      </c>
      <c r="FA41" s="28">
        <v>1.9358407079646016</v>
      </c>
      <c r="FB41" s="28">
        <v>-2.2940530107558175</v>
      </c>
      <c r="FC41" s="28">
        <v>10.670731707317072</v>
      </c>
      <c r="FD41" s="28">
        <v>1.9358407079646016</v>
      </c>
      <c r="FE41" s="28">
        <v>-7.7908994107557987</v>
      </c>
      <c r="FF41" s="28">
        <v>10.670731707317072</v>
      </c>
      <c r="FG41" s="28">
        <v>1.9358407079646016</v>
      </c>
      <c r="FH41" s="28">
        <v>-28.211126610755798</v>
      </c>
      <c r="FI41" s="28">
        <v>10.670731707317072</v>
      </c>
      <c r="FJ41" s="28">
        <v>1.9358407079646016</v>
      </c>
      <c r="FK41" s="28">
        <v>-101.27323081075582</v>
      </c>
      <c r="FL41" s="28">
        <v>10.670731707317072</v>
      </c>
      <c r="FM41" s="28">
        <v>1.9358407079646016</v>
      </c>
      <c r="FN41" s="28">
        <v>-125.68267931075576</v>
      </c>
      <c r="FO41" s="28">
        <v>10.670731707317072</v>
      </c>
      <c r="FP41" s="28">
        <v>1.9358407079646016</v>
      </c>
      <c r="FQ41" s="28">
        <v>-139.62230841075581</v>
      </c>
      <c r="FR41" s="29">
        <v>88.506670693157901</v>
      </c>
      <c r="FS41" s="29">
        <v>22.15619469026549</v>
      </c>
      <c r="FT41" s="29">
        <v>29.620233652967286</v>
      </c>
      <c r="FU41" s="29">
        <v>88.17391777315791</v>
      </c>
      <c r="FV41" s="29">
        <v>21.459402563833851</v>
      </c>
      <c r="FW41" s="29">
        <v>25.755455732324663</v>
      </c>
      <c r="FX41" s="29">
        <v>88.675928653157911</v>
      </c>
      <c r="FY41" s="29">
        <v>19.561788769078934</v>
      </c>
      <c r="FZ41" s="29">
        <v>23.17118393438588</v>
      </c>
      <c r="GA41" s="29">
        <v>89.362439913157914</v>
      </c>
      <c r="GB41" s="29">
        <v>17.216603286962368</v>
      </c>
      <c r="GC41" s="29">
        <v>20.489993889244204</v>
      </c>
      <c r="GD41" s="29">
        <v>81.000114567569426</v>
      </c>
      <c r="GE41" s="29">
        <v>14.69471104986879</v>
      </c>
      <c r="GF41" s="29">
        <v>17.621457989244206</v>
      </c>
      <c r="GG41" s="29">
        <v>58.302278253354075</v>
      </c>
      <c r="GH41" s="29">
        <v>10.576961984015563</v>
      </c>
      <c r="GI41" s="29">
        <v>11.394988489244199</v>
      </c>
      <c r="GJ41" s="29">
        <v>18.755198346087393</v>
      </c>
      <c r="GK41" s="29">
        <v>3.4024917353521378</v>
      </c>
      <c r="GL41" s="29">
        <v>1.656675889244184</v>
      </c>
      <c r="GM41" s="29">
        <v>12.198242306126177</v>
      </c>
      <c r="GN41" s="29">
        <v>2.212955462615811</v>
      </c>
      <c r="GO41" s="29">
        <v>-2.1416555107558111</v>
      </c>
      <c r="GP41" s="29">
        <v>7.6337921222814868</v>
      </c>
      <c r="GQ41" s="29">
        <v>1.3848914912103583</v>
      </c>
      <c r="GR41" s="29">
        <v>-5.1889175107558003</v>
      </c>
      <c r="GS41" s="29">
        <v>10.670731707317072</v>
      </c>
      <c r="GT41" s="29">
        <v>1.9358407079646016</v>
      </c>
      <c r="GU41" s="29">
        <v>-13.688028210755817</v>
      </c>
      <c r="GV41" s="29">
        <v>10.670731707317072</v>
      </c>
      <c r="GW41" s="29">
        <v>1.9358407079646016</v>
      </c>
      <c r="GX41" s="29">
        <v>-94.284593710755814</v>
      </c>
      <c r="GY41" s="29">
        <v>10.670731707317072</v>
      </c>
      <c r="GZ41" s="29">
        <v>1.9358407079646016</v>
      </c>
      <c r="HA41" s="29">
        <v>-122.53094001075578</v>
      </c>
      <c r="HB41" s="29">
        <v>10.670731707317072</v>
      </c>
      <c r="HC41" s="29">
        <v>1.9358407079646016</v>
      </c>
      <c r="HD41" s="29">
        <v>-137.97605551075577</v>
      </c>
      <c r="HE41" s="29">
        <v>10.670731707317072</v>
      </c>
      <c r="HF41" s="29">
        <v>1.9358407079646016</v>
      </c>
      <c r="HG41" s="29">
        <v>-128.65803671075577</v>
      </c>
    </row>
    <row r="42" spans="1:215" ht="15" thickBot="1" x14ac:dyDescent="0.4">
      <c r="A42" s="2"/>
      <c r="B42" s="43" t="s">
        <v>508</v>
      </c>
      <c r="C42" s="76" t="s">
        <v>852</v>
      </c>
      <c r="D42" s="44">
        <v>354121</v>
      </c>
      <c r="E42" s="45">
        <v>423373</v>
      </c>
      <c r="F42" s="23">
        <v>139.31077192263157</v>
      </c>
      <c r="G42" s="23">
        <v>44.88362831858408</v>
      </c>
      <c r="H42" s="23">
        <v>54.933105414641616</v>
      </c>
      <c r="I42" s="23">
        <v>139.23852235263158</v>
      </c>
      <c r="J42" s="23">
        <v>43.646564874009293</v>
      </c>
      <c r="K42" s="23">
        <v>50.145589248109744</v>
      </c>
      <c r="L42" s="23">
        <v>139.71305916263157</v>
      </c>
      <c r="M42" s="23">
        <v>41.78469578325425</v>
      </c>
      <c r="N42" s="23">
        <v>47.953564379566302</v>
      </c>
      <c r="O42" s="23">
        <v>140.36437468263159</v>
      </c>
      <c r="P42" s="23">
        <v>39.57014356304893</v>
      </c>
      <c r="Q42" s="23">
        <v>44.512182864614971</v>
      </c>
      <c r="R42" s="23">
        <v>141.00173064263157</v>
      </c>
      <c r="S42" s="23">
        <v>37.537692341119651</v>
      </c>
      <c r="T42" s="23">
        <v>40.295721096400726</v>
      </c>
      <c r="U42" s="23">
        <v>141.64205985263158</v>
      </c>
      <c r="V42" s="23">
        <v>35.466411389766755</v>
      </c>
      <c r="W42" s="23">
        <v>36.062869487155339</v>
      </c>
      <c r="X42" s="23">
        <v>142.33328685263157</v>
      </c>
      <c r="Y42" s="23">
        <v>33.585320368178124</v>
      </c>
      <c r="Z42" s="23">
        <v>32.241677477708777</v>
      </c>
      <c r="AA42" s="23">
        <v>143.13413340263156</v>
      </c>
      <c r="AB42" s="23">
        <v>32.72482097976215</v>
      </c>
      <c r="AC42" s="23">
        <v>29.12174897854274</v>
      </c>
      <c r="AD42" s="23">
        <v>144.01669122263158</v>
      </c>
      <c r="AE42" s="23">
        <v>31.806870169821206</v>
      </c>
      <c r="AF42" s="23">
        <v>25.934618990908149</v>
      </c>
      <c r="AG42" s="23">
        <v>145.02799164263158</v>
      </c>
      <c r="AH42" s="23">
        <v>30.837741862248411</v>
      </c>
      <c r="AI42" s="23">
        <v>22.118424379421512</v>
      </c>
      <c r="AJ42" s="23">
        <v>147.04497636666085</v>
      </c>
      <c r="AK42" s="23">
        <v>26.676301022270334</v>
      </c>
      <c r="AL42" s="23">
        <v>5.8257907461538139</v>
      </c>
      <c r="AM42" s="23">
        <v>137.8426438583123</v>
      </c>
      <c r="AN42" s="23">
        <v>25.006851319428339</v>
      </c>
      <c r="AO42" s="23">
        <v>-2.7807077520029111</v>
      </c>
      <c r="AP42" s="23">
        <v>148.45673856228743</v>
      </c>
      <c r="AQ42" s="23">
        <v>26.93241717280436</v>
      </c>
      <c r="AR42" s="23">
        <v>-6.3778985784875317</v>
      </c>
      <c r="AS42" s="23">
        <v>146.4288616335547</v>
      </c>
      <c r="AT42" s="23">
        <v>26.564527995467891</v>
      </c>
      <c r="AU42" s="23">
        <v>-8.8061342532714662</v>
      </c>
      <c r="AV42" s="25">
        <v>139.30692104263159</v>
      </c>
      <c r="AW42" s="25">
        <v>44.88362831858408</v>
      </c>
      <c r="AX42" s="25">
        <v>54.933105414641616</v>
      </c>
      <c r="AY42" s="25">
        <v>138.97286967263159</v>
      </c>
      <c r="AZ42" s="25">
        <v>44.253893947657431</v>
      </c>
      <c r="BA42" s="25">
        <v>52.834600162507485</v>
      </c>
      <c r="BB42" s="25">
        <v>139.09932371263159</v>
      </c>
      <c r="BC42" s="25">
        <v>42.744375000695833</v>
      </c>
      <c r="BD42" s="25">
        <v>51.568338416819259</v>
      </c>
      <c r="BE42" s="25">
        <v>139.29471727263157</v>
      </c>
      <c r="BF42" s="25">
        <v>41.13181770551266</v>
      </c>
      <c r="BG42" s="25">
        <v>49.947652435806305</v>
      </c>
      <c r="BH42" s="25">
        <v>139.41444298263158</v>
      </c>
      <c r="BI42" s="25">
        <v>39.750232086329007</v>
      </c>
      <c r="BJ42" s="25">
        <v>48.002837306403123</v>
      </c>
      <c r="BK42" s="25">
        <v>139.58009030263156</v>
      </c>
      <c r="BL42" s="25">
        <v>38.251717234808424</v>
      </c>
      <c r="BM42" s="25">
        <v>45.781430823320449</v>
      </c>
      <c r="BN42" s="25">
        <v>139.92649547263159</v>
      </c>
      <c r="BO42" s="25">
        <v>36.870774712111547</v>
      </c>
      <c r="BP42" s="25">
        <v>43.392748689480158</v>
      </c>
      <c r="BQ42" s="25">
        <v>140.42138950263157</v>
      </c>
      <c r="BR42" s="25">
        <v>36.386751714065213</v>
      </c>
      <c r="BS42" s="25">
        <v>41.153842125781964</v>
      </c>
      <c r="BT42" s="25">
        <v>141.06504954263158</v>
      </c>
      <c r="BU42" s="25">
        <v>35.812409387203282</v>
      </c>
      <c r="BV42" s="25">
        <v>38.63967365723208</v>
      </c>
      <c r="BW42" s="25">
        <v>141.84614202263157</v>
      </c>
      <c r="BX42" s="25">
        <v>35.206283802859453</v>
      </c>
      <c r="BY42" s="25">
        <v>35.922756607296918</v>
      </c>
      <c r="BZ42" s="25">
        <v>144.73857653263158</v>
      </c>
      <c r="CA42" s="25">
        <v>33.272035353936182</v>
      </c>
      <c r="CB42" s="25">
        <v>26.580003319608309</v>
      </c>
      <c r="CC42" s="25">
        <v>147.99071105263158</v>
      </c>
      <c r="CD42" s="25">
        <v>32.572217756979313</v>
      </c>
      <c r="CE42" s="25">
        <v>19.847560872830712</v>
      </c>
      <c r="CF42" s="25">
        <v>151.13394875263157</v>
      </c>
      <c r="CG42" s="25">
        <v>34.057699186366932</v>
      </c>
      <c r="CH42" s="25">
        <v>15.601879012750913</v>
      </c>
      <c r="CI42" s="25">
        <v>153.84133125263156</v>
      </c>
      <c r="CJ42" s="25">
        <v>34.477398244698307</v>
      </c>
      <c r="CK42" s="25">
        <v>12.193232071393652</v>
      </c>
      <c r="CL42" s="27">
        <v>139.31077192263157</v>
      </c>
      <c r="CM42" s="27">
        <v>44.88362831858408</v>
      </c>
      <c r="CN42" s="27">
        <v>54.933105414641616</v>
      </c>
      <c r="CO42" s="27">
        <v>139.23387066263157</v>
      </c>
      <c r="CP42" s="27">
        <v>43.646620593836801</v>
      </c>
      <c r="CQ42" s="27">
        <v>50.147954090279129</v>
      </c>
      <c r="CR42" s="27">
        <v>139.71271594263158</v>
      </c>
      <c r="CS42" s="27">
        <v>41.78444889950017</v>
      </c>
      <c r="CT42" s="27">
        <v>47.95418578542548</v>
      </c>
      <c r="CU42" s="27">
        <v>140.36058249263158</v>
      </c>
      <c r="CV42" s="27">
        <v>39.563360311370552</v>
      </c>
      <c r="CW42" s="27">
        <v>44.514792382223902</v>
      </c>
      <c r="CX42" s="27">
        <v>140.99419386263156</v>
      </c>
      <c r="CY42" s="27">
        <v>37.525195998463161</v>
      </c>
      <c r="CZ42" s="27">
        <v>40.300465230422816</v>
      </c>
      <c r="DA42" s="27">
        <v>141.65148474263157</v>
      </c>
      <c r="DB42" s="27">
        <v>35.453116590227822</v>
      </c>
      <c r="DC42" s="27">
        <v>36.057767216922613</v>
      </c>
      <c r="DD42" s="27">
        <v>142.38112955263159</v>
      </c>
      <c r="DE42" s="27">
        <v>33.584070407541951</v>
      </c>
      <c r="DF42" s="27">
        <v>32.214328522945053</v>
      </c>
      <c r="DG42" s="27">
        <v>143.18779101263158</v>
      </c>
      <c r="DH42" s="27">
        <v>32.720471741215839</v>
      </c>
      <c r="DI42" s="27">
        <v>29.090932100363844</v>
      </c>
      <c r="DJ42" s="27">
        <v>144.05566204263158</v>
      </c>
      <c r="DK42" s="27">
        <v>31.797275119762304</v>
      </c>
      <c r="DL42" s="27">
        <v>25.910914332376805</v>
      </c>
      <c r="DM42" s="27">
        <v>144.99216850263159</v>
      </c>
      <c r="DN42" s="27">
        <v>30.874793102087203</v>
      </c>
      <c r="DO42" s="27">
        <v>22.411763224704529</v>
      </c>
      <c r="DP42" s="27">
        <v>148.2745569691287</v>
      </c>
      <c r="DQ42" s="27">
        <v>26.899366529797685</v>
      </c>
      <c r="DR42" s="27">
        <v>7.4826943340818701</v>
      </c>
      <c r="DS42" s="27">
        <v>141.19776463878028</v>
      </c>
      <c r="DT42" s="27">
        <v>25.61552367340704</v>
      </c>
      <c r="DU42" s="27">
        <v>0.42380356609811543</v>
      </c>
      <c r="DV42" s="27">
        <v>152.32577616110268</v>
      </c>
      <c r="DW42" s="27">
        <v>27.634322223916858</v>
      </c>
      <c r="DX42" s="27">
        <v>-2.0478216121677519</v>
      </c>
      <c r="DY42" s="27">
        <v>151.72318251612356</v>
      </c>
      <c r="DZ42" s="27">
        <v>27.525002137880822</v>
      </c>
      <c r="EA42" s="27">
        <v>-3.0200321586416976</v>
      </c>
      <c r="EB42" s="28">
        <v>139.32101195263158</v>
      </c>
      <c r="EC42" s="28">
        <v>44.88362831858408</v>
      </c>
      <c r="ED42" s="28">
        <v>54.933105414641616</v>
      </c>
      <c r="EE42" s="28">
        <v>139.18451550263157</v>
      </c>
      <c r="EF42" s="28">
        <v>43.709364925859063</v>
      </c>
      <c r="EG42" s="28">
        <v>50.149722395390143</v>
      </c>
      <c r="EH42" s="28">
        <v>139.66132308263158</v>
      </c>
      <c r="EI42" s="28">
        <v>36.959702490457943</v>
      </c>
      <c r="EJ42" s="28">
        <v>48.059008895576696</v>
      </c>
      <c r="EK42" s="28">
        <v>140.38496325263156</v>
      </c>
      <c r="EL42" s="28">
        <v>28.315899412331486</v>
      </c>
      <c r="EM42" s="28">
        <v>44.734769179804317</v>
      </c>
      <c r="EN42" s="28">
        <v>114.11009609305687</v>
      </c>
      <c r="EO42" s="28">
        <v>20.701389114227133</v>
      </c>
      <c r="EP42" s="28">
        <v>40.805950155447917</v>
      </c>
      <c r="EQ42" s="28">
        <v>71.588482396680419</v>
      </c>
      <c r="ER42" s="28">
        <v>12.987291054265032</v>
      </c>
      <c r="ES42" s="28">
        <v>36.814125658258519</v>
      </c>
      <c r="ET42" s="28">
        <v>29.772342665053866</v>
      </c>
      <c r="EU42" s="28">
        <v>5.4011772091469403</v>
      </c>
      <c r="EV42" s="28">
        <v>29.772342665053866</v>
      </c>
      <c r="EW42" s="28">
        <v>19.521256615985017</v>
      </c>
      <c r="EX42" s="28">
        <v>3.5414669082096712</v>
      </c>
      <c r="EY42" s="28">
        <v>19.521256615985017</v>
      </c>
      <c r="EZ42" s="28">
        <v>9.5664365297687723</v>
      </c>
      <c r="FA42" s="28">
        <v>1.7355039722146888</v>
      </c>
      <c r="FB42" s="28">
        <v>9.5664365297687723</v>
      </c>
      <c r="FC42" s="28">
        <v>10.670731707317072</v>
      </c>
      <c r="FD42" s="28">
        <v>1.9358407079646016</v>
      </c>
      <c r="FE42" s="28">
        <v>10.670731707317072</v>
      </c>
      <c r="FF42" s="28">
        <v>10.670731707317072</v>
      </c>
      <c r="FG42" s="28">
        <v>1.9358407079646016</v>
      </c>
      <c r="FH42" s="28">
        <v>-5.4960746826643572</v>
      </c>
      <c r="FI42" s="28">
        <v>10.670731707317072</v>
      </c>
      <c r="FJ42" s="28">
        <v>1.9358407079646016</v>
      </c>
      <c r="FK42" s="28">
        <v>-37.050493012108973</v>
      </c>
      <c r="FL42" s="28">
        <v>10.670731707317072</v>
      </c>
      <c r="FM42" s="28">
        <v>1.9358407079646016</v>
      </c>
      <c r="FN42" s="28">
        <v>-57.656002808359119</v>
      </c>
      <c r="FO42" s="28">
        <v>10.670731707317072</v>
      </c>
      <c r="FP42" s="28">
        <v>1.9358407079646016</v>
      </c>
      <c r="FQ42" s="28">
        <v>-71.598510433780007</v>
      </c>
      <c r="FR42" s="29">
        <v>139.32101195263158</v>
      </c>
      <c r="FS42" s="29">
        <v>44.88362831858408</v>
      </c>
      <c r="FT42" s="29">
        <v>54.933105414641616</v>
      </c>
      <c r="FU42" s="29">
        <v>139.16077631263158</v>
      </c>
      <c r="FV42" s="29">
        <v>43.700171175103939</v>
      </c>
      <c r="FW42" s="29">
        <v>50.398448957677715</v>
      </c>
      <c r="FX42" s="29">
        <v>139.83768160263156</v>
      </c>
      <c r="FY42" s="29">
        <v>42.159698790603173</v>
      </c>
      <c r="FZ42" s="29">
        <v>47.416006885629372</v>
      </c>
      <c r="GA42" s="29">
        <v>140.63581314263158</v>
      </c>
      <c r="GB42" s="29">
        <v>40.390830411406462</v>
      </c>
      <c r="GC42" s="29">
        <v>43.978247394147175</v>
      </c>
      <c r="GD42" s="29">
        <v>141.46748914263156</v>
      </c>
      <c r="GE42" s="29">
        <v>38.751696102538624</v>
      </c>
      <c r="GF42" s="29">
        <v>40.114658363338563</v>
      </c>
      <c r="GG42" s="29">
        <v>142.48048498263159</v>
      </c>
      <c r="GH42" s="29">
        <v>36.867071830911208</v>
      </c>
      <c r="GI42" s="29">
        <v>36.332526093284002</v>
      </c>
      <c r="GJ42" s="29">
        <v>143.82625900263159</v>
      </c>
      <c r="GK42" s="29">
        <v>35.147027026049997</v>
      </c>
      <c r="GL42" s="29">
        <v>30.709421205048955</v>
      </c>
      <c r="GM42" s="29">
        <v>145.44857052263157</v>
      </c>
      <c r="GN42" s="29">
        <v>34.396536082026998</v>
      </c>
      <c r="GO42" s="29">
        <v>24.834808940492721</v>
      </c>
      <c r="GP42" s="29">
        <v>147.35942412263159</v>
      </c>
      <c r="GQ42" s="29">
        <v>33.483466637398941</v>
      </c>
      <c r="GR42" s="29">
        <v>18.561179583304394</v>
      </c>
      <c r="GS42" s="29">
        <v>151.95548946263159</v>
      </c>
      <c r="GT42" s="29">
        <v>31.72816195025273</v>
      </c>
      <c r="GU42" s="29">
        <v>7.3741967787715481</v>
      </c>
      <c r="GV42" s="29">
        <v>134.72860592182167</v>
      </c>
      <c r="GW42" s="29">
        <v>24.441915233604814</v>
      </c>
      <c r="GX42" s="29">
        <v>-28.305405167539732</v>
      </c>
      <c r="GY42" s="29">
        <v>102.36009254902208</v>
      </c>
      <c r="GZ42" s="29">
        <v>18.569751303141175</v>
      </c>
      <c r="HA42" s="29">
        <v>-53.374825888464727</v>
      </c>
      <c r="HB42" s="29">
        <v>92.650554846720112</v>
      </c>
      <c r="HC42" s="29">
        <v>16.808286498741261</v>
      </c>
      <c r="HD42" s="29">
        <v>-66.845944636738182</v>
      </c>
      <c r="HE42" s="29">
        <v>88.09244596179866</v>
      </c>
      <c r="HF42" s="29">
        <v>15.981372939972323</v>
      </c>
      <c r="HG42" s="29">
        <v>-64.050418565651114</v>
      </c>
    </row>
    <row r="43" spans="1:215" ht="15" thickBot="1" x14ac:dyDescent="0.4">
      <c r="A43" s="2"/>
      <c r="B43" s="43" t="s">
        <v>681</v>
      </c>
      <c r="C43" s="76" t="s">
        <v>859</v>
      </c>
      <c r="D43" s="44">
        <v>385592</v>
      </c>
      <c r="E43" s="45">
        <v>396016</v>
      </c>
      <c r="F43" s="23">
        <v>143.70840720421052</v>
      </c>
      <c r="G43" s="23">
        <v>53.290265486725666</v>
      </c>
      <c r="H43" s="23">
        <v>59.313614135616632</v>
      </c>
      <c r="I43" s="23">
        <v>143.51844835421053</v>
      </c>
      <c r="J43" s="23">
        <v>51.920972951568224</v>
      </c>
      <c r="K43" s="23">
        <v>56.346086366135125</v>
      </c>
      <c r="L43" s="23">
        <v>143.77717511421054</v>
      </c>
      <c r="M43" s="23">
        <v>47.231376233137787</v>
      </c>
      <c r="N43" s="23">
        <v>50.118491681129328</v>
      </c>
      <c r="O43" s="23">
        <v>144.27282542421051</v>
      </c>
      <c r="P43" s="23">
        <v>42.727313042952218</v>
      </c>
      <c r="Q43" s="23">
        <v>43.610563446479262</v>
      </c>
      <c r="R43" s="23">
        <v>144.65833508421053</v>
      </c>
      <c r="S43" s="23">
        <v>38.743124456309808</v>
      </c>
      <c r="T43" s="23">
        <v>37.851215254629864</v>
      </c>
      <c r="U43" s="23">
        <v>145.02147259421054</v>
      </c>
      <c r="V43" s="23">
        <v>34.976475014896742</v>
      </c>
      <c r="W43" s="23">
        <v>33.540616185074626</v>
      </c>
      <c r="X43" s="23">
        <v>145.3974146142105</v>
      </c>
      <c r="Y43" s="23">
        <v>31.897497517136152</v>
      </c>
      <c r="Z43" s="23">
        <v>29.229571392552728</v>
      </c>
      <c r="AA43" s="23">
        <v>145.79892871421052</v>
      </c>
      <c r="AB43" s="23">
        <v>31.17277458360898</v>
      </c>
      <c r="AC43" s="23">
        <v>26.380444082305999</v>
      </c>
      <c r="AD43" s="23">
        <v>146.22285158421053</v>
      </c>
      <c r="AE43" s="23">
        <v>30.323449511618328</v>
      </c>
      <c r="AF43" s="23">
        <v>23.46743941862556</v>
      </c>
      <c r="AG43" s="23">
        <v>148.3634955742105</v>
      </c>
      <c r="AH43" s="23">
        <v>29.154346848653724</v>
      </c>
      <c r="AI43" s="23">
        <v>18.466734057881482</v>
      </c>
      <c r="AJ43" s="23">
        <v>150.05766757992978</v>
      </c>
      <c r="AK43" s="23">
        <v>27.222851198128854</v>
      </c>
      <c r="AL43" s="23">
        <v>10.303637736099091</v>
      </c>
      <c r="AM43" s="23">
        <v>152.95422054421053</v>
      </c>
      <c r="AN43" s="23">
        <v>28.194689067048657</v>
      </c>
      <c r="AO43" s="23">
        <v>6.1262207230441845</v>
      </c>
      <c r="AP43" s="23">
        <v>153.69109186421053</v>
      </c>
      <c r="AQ43" s="23">
        <v>33.840291088550131</v>
      </c>
      <c r="AR43" s="23">
        <v>4.4338199137803826</v>
      </c>
      <c r="AS43" s="23">
        <v>153.88849036421053</v>
      </c>
      <c r="AT43" s="23">
        <v>36.372511121693144</v>
      </c>
      <c r="AU43" s="23">
        <v>4.8074817804514964</v>
      </c>
      <c r="AV43" s="25">
        <v>143.70746337421053</v>
      </c>
      <c r="AW43" s="25">
        <v>53.290265486725687</v>
      </c>
      <c r="AX43" s="25">
        <v>59.313614135616632</v>
      </c>
      <c r="AY43" s="25">
        <v>143.15792872421054</v>
      </c>
      <c r="AZ43" s="25">
        <v>52.44350095223573</v>
      </c>
      <c r="BA43" s="25">
        <v>58.558257065057703</v>
      </c>
      <c r="BB43" s="25">
        <v>142.93136355421052</v>
      </c>
      <c r="BC43" s="25">
        <v>48.328298911356676</v>
      </c>
      <c r="BD43" s="25">
        <v>54.291074850294777</v>
      </c>
      <c r="BE43" s="25">
        <v>142.90619469421051</v>
      </c>
      <c r="BF43" s="25">
        <v>44.194821376927486</v>
      </c>
      <c r="BG43" s="25">
        <v>49.891820221196937</v>
      </c>
      <c r="BH43" s="25">
        <v>142.76248747421053</v>
      </c>
      <c r="BI43" s="25">
        <v>40.458750788961325</v>
      </c>
      <c r="BJ43" s="25">
        <v>45.929266408216606</v>
      </c>
      <c r="BK43" s="25">
        <v>142.63512425421052</v>
      </c>
      <c r="BL43" s="25">
        <v>36.950304410847366</v>
      </c>
      <c r="BM43" s="25">
        <v>42.551177004450452</v>
      </c>
      <c r="BN43" s="25">
        <v>142.66672137421051</v>
      </c>
      <c r="BO43" s="25">
        <v>34.158776886314556</v>
      </c>
      <c r="BP43" s="25">
        <v>38.864354089106556</v>
      </c>
      <c r="BQ43" s="25">
        <v>142.84653213421052</v>
      </c>
      <c r="BR43" s="25">
        <v>33.597663572923501</v>
      </c>
      <c r="BS43" s="25">
        <v>36.437787215624695</v>
      </c>
      <c r="BT43" s="25">
        <v>143.17074601421052</v>
      </c>
      <c r="BU43" s="25">
        <v>32.926278838212959</v>
      </c>
      <c r="BV43" s="25">
        <v>33.763119729180474</v>
      </c>
      <c r="BW43" s="25">
        <v>143.63086536421054</v>
      </c>
      <c r="BX43" s="25">
        <v>32.248956887323736</v>
      </c>
      <c r="BY43" s="25">
        <v>30.852236341487583</v>
      </c>
      <c r="BZ43" s="25">
        <v>144.1957142042105</v>
      </c>
      <c r="CA43" s="25">
        <v>31.444757863615056</v>
      </c>
      <c r="CB43" s="25">
        <v>27.1202728197607</v>
      </c>
      <c r="CC43" s="25">
        <v>144.58149534421051</v>
      </c>
      <c r="CD43" s="25">
        <v>32.216750581854136</v>
      </c>
      <c r="CE43" s="25">
        <v>24.029944364729133</v>
      </c>
      <c r="CF43" s="25">
        <v>144.73454243421051</v>
      </c>
      <c r="CG43" s="25">
        <v>35.545457017057501</v>
      </c>
      <c r="CH43" s="25">
        <v>22.240794515790043</v>
      </c>
      <c r="CI43" s="25">
        <v>144.69914095421052</v>
      </c>
      <c r="CJ43" s="25">
        <v>37.45266402246979</v>
      </c>
      <c r="CK43" s="25">
        <v>21.125118156786854</v>
      </c>
      <c r="CL43" s="27">
        <v>143.70840720421052</v>
      </c>
      <c r="CM43" s="27">
        <v>53.290265486725666</v>
      </c>
      <c r="CN43" s="27">
        <v>59.313614135616632</v>
      </c>
      <c r="CO43" s="27">
        <v>143.51792227421052</v>
      </c>
      <c r="CP43" s="27">
        <v>51.921868253727695</v>
      </c>
      <c r="CQ43" s="27">
        <v>56.346332252807869</v>
      </c>
      <c r="CR43" s="27">
        <v>143.77792107421052</v>
      </c>
      <c r="CS43" s="27">
        <v>47.185095517713812</v>
      </c>
      <c r="CT43" s="27">
        <v>50.118509484820024</v>
      </c>
      <c r="CU43" s="27">
        <v>144.27319704421052</v>
      </c>
      <c r="CV43" s="27">
        <v>42.629739784352601</v>
      </c>
      <c r="CW43" s="27">
        <v>43.610784155923739</v>
      </c>
      <c r="CX43" s="27">
        <v>144.65825526421051</v>
      </c>
      <c r="CY43" s="27">
        <v>38.605028397197721</v>
      </c>
      <c r="CZ43" s="27">
        <v>37.851656052145685</v>
      </c>
      <c r="DA43" s="27">
        <v>145.02310799421053</v>
      </c>
      <c r="DB43" s="27">
        <v>34.800791316769569</v>
      </c>
      <c r="DC43" s="27">
        <v>33.54006039714713</v>
      </c>
      <c r="DD43" s="27">
        <v>145.40304709421054</v>
      </c>
      <c r="DE43" s="27">
        <v>31.693694643620287</v>
      </c>
      <c r="DF43" s="27">
        <v>29.226758239649584</v>
      </c>
      <c r="DG43" s="27">
        <v>145.80498289421053</v>
      </c>
      <c r="DH43" s="27">
        <v>30.970732503244172</v>
      </c>
      <c r="DI43" s="27">
        <v>26.377290222067884</v>
      </c>
      <c r="DJ43" s="27">
        <v>146.22480566421052</v>
      </c>
      <c r="DK43" s="27">
        <v>30.116249607343985</v>
      </c>
      <c r="DL43" s="27">
        <v>23.465156628685335</v>
      </c>
      <c r="DM43" s="27">
        <v>148.33864976421052</v>
      </c>
      <c r="DN43" s="27">
        <v>28.957920677255743</v>
      </c>
      <c r="DO43" s="27">
        <v>18.561417401990823</v>
      </c>
      <c r="DP43" s="27">
        <v>149.25106902604711</v>
      </c>
      <c r="DQ43" s="27">
        <v>27.076521371981997</v>
      </c>
      <c r="DR43" s="27">
        <v>10.743427742168933</v>
      </c>
      <c r="DS43" s="27">
        <v>152.44098464421052</v>
      </c>
      <c r="DT43" s="27">
        <v>28.156240906222042</v>
      </c>
      <c r="DU43" s="27">
        <v>6.7795026234349507</v>
      </c>
      <c r="DV43" s="27">
        <v>153.04085210421053</v>
      </c>
      <c r="DW43" s="27">
        <v>33.942520202540734</v>
      </c>
      <c r="DX43" s="27">
        <v>5.1184451199031287</v>
      </c>
      <c r="DY43" s="27">
        <v>153.01588246421051</v>
      </c>
      <c r="DZ43" s="27">
        <v>36.535114978198386</v>
      </c>
      <c r="EA43" s="27">
        <v>5.5366278511100973</v>
      </c>
      <c r="EB43" s="28">
        <v>143.70987777421053</v>
      </c>
      <c r="EC43" s="28">
        <v>53.290265486725652</v>
      </c>
      <c r="ED43" s="28">
        <v>59.313614135616632</v>
      </c>
      <c r="EE43" s="28">
        <v>143.44777483421052</v>
      </c>
      <c r="EF43" s="28">
        <v>51.903557601144769</v>
      </c>
      <c r="EG43" s="28">
        <v>56.406499559611063</v>
      </c>
      <c r="EH43" s="28">
        <v>143.65377108421052</v>
      </c>
      <c r="EI43" s="28">
        <v>47.187005046062417</v>
      </c>
      <c r="EJ43" s="28">
        <v>50.266251689873883</v>
      </c>
      <c r="EK43" s="28">
        <v>144.12003640421051</v>
      </c>
      <c r="EL43" s="28">
        <v>42.617913796326235</v>
      </c>
      <c r="EM43" s="28">
        <v>43.808882710015709</v>
      </c>
      <c r="EN43" s="28">
        <v>144.50108801421052</v>
      </c>
      <c r="EO43" s="28">
        <v>38.395345027356235</v>
      </c>
      <c r="EP43" s="28">
        <v>38.144744388226314</v>
      </c>
      <c r="EQ43" s="28">
        <v>144.89817921421053</v>
      </c>
      <c r="ER43" s="28">
        <v>34.45051951113777</v>
      </c>
      <c r="ES43" s="28">
        <v>33.858593795904497</v>
      </c>
      <c r="ET43" s="28">
        <v>145.34359122421051</v>
      </c>
      <c r="EU43" s="28">
        <v>31.252594389708658</v>
      </c>
      <c r="EV43" s="28">
        <v>29.432048291605128</v>
      </c>
      <c r="EW43" s="28">
        <v>145.84654609421051</v>
      </c>
      <c r="EX43" s="28">
        <v>30.381004608282456</v>
      </c>
      <c r="EY43" s="28">
        <v>26.44179323416769</v>
      </c>
      <c r="EZ43" s="28">
        <v>146.39005674421051</v>
      </c>
      <c r="FA43" s="28">
        <v>29.482317170535882</v>
      </c>
      <c r="FB43" s="28">
        <v>23.578268498187327</v>
      </c>
      <c r="FC43" s="28">
        <v>148.65090511421053</v>
      </c>
      <c r="FD43" s="28">
        <v>28.32396188362674</v>
      </c>
      <c r="FE43" s="28">
        <v>18.979241617931748</v>
      </c>
      <c r="FF43" s="28">
        <v>137.04928713351327</v>
      </c>
      <c r="FG43" s="28">
        <v>24.862923772009047</v>
      </c>
      <c r="FH43" s="28">
        <v>8.5139720754289954</v>
      </c>
      <c r="FI43" s="28">
        <v>120.22482732641055</v>
      </c>
      <c r="FJ43" s="28">
        <v>21.810698762755894</v>
      </c>
      <c r="FK43" s="28">
        <v>-10.94669777545684</v>
      </c>
      <c r="FL43" s="28">
        <v>104.13877469756814</v>
      </c>
      <c r="FM43" s="28">
        <v>18.892432577877404</v>
      </c>
      <c r="FN43" s="28">
        <v>-24.215756858867167</v>
      </c>
      <c r="FO43" s="28">
        <v>80.599842420819385</v>
      </c>
      <c r="FP43" s="28">
        <v>14.622095306431836</v>
      </c>
      <c r="FQ43" s="28">
        <v>-32.309913517311514</v>
      </c>
      <c r="FR43" s="29">
        <v>143.70987777421053</v>
      </c>
      <c r="FS43" s="29">
        <v>53.290265486725687</v>
      </c>
      <c r="FT43" s="29">
        <v>59.313614135616632</v>
      </c>
      <c r="FU43" s="29">
        <v>143.36949346421051</v>
      </c>
      <c r="FV43" s="29">
        <v>52.443458087638639</v>
      </c>
      <c r="FW43" s="29">
        <v>56.665480999398511</v>
      </c>
      <c r="FX43" s="29">
        <v>143.59308055421053</v>
      </c>
      <c r="FY43" s="29">
        <v>50.648697107852676</v>
      </c>
      <c r="FZ43" s="29">
        <v>50.392775167453607</v>
      </c>
      <c r="GA43" s="29">
        <v>144.02121043421053</v>
      </c>
      <c r="GB43" s="29">
        <v>48.606753478156094</v>
      </c>
      <c r="GC43" s="29">
        <v>43.99575623566966</v>
      </c>
      <c r="GD43" s="29">
        <v>144.34064749421051</v>
      </c>
      <c r="GE43" s="29">
        <v>46.786446940806712</v>
      </c>
      <c r="GF43" s="29">
        <v>38.350168476795218</v>
      </c>
      <c r="GG43" s="29">
        <v>144.67056216421054</v>
      </c>
      <c r="GH43" s="29">
        <v>45.367013910888211</v>
      </c>
      <c r="GI43" s="29">
        <v>34.18308203713805</v>
      </c>
      <c r="GJ43" s="29">
        <v>145.07215600421051</v>
      </c>
      <c r="GK43" s="29">
        <v>43.996708142700399</v>
      </c>
      <c r="GL43" s="29">
        <v>29.978266388464164</v>
      </c>
      <c r="GM43" s="29">
        <v>145.52550271421052</v>
      </c>
      <c r="GN43" s="29">
        <v>43.141287622812619</v>
      </c>
      <c r="GO43" s="29">
        <v>27.23874541900912</v>
      </c>
      <c r="GP43" s="29">
        <v>146.04821151421052</v>
      </c>
      <c r="GQ43" s="29">
        <v>42.182849848392159</v>
      </c>
      <c r="GR43" s="29">
        <v>24.194337900066699</v>
      </c>
      <c r="GS43" s="29">
        <v>150.43233150421054</v>
      </c>
      <c r="GT43" s="29">
        <v>40.074815593377011</v>
      </c>
      <c r="GU43" s="29">
        <v>14.552350984394394</v>
      </c>
      <c r="GV43" s="29">
        <v>153.99131552421051</v>
      </c>
      <c r="GW43" s="29">
        <v>34.90848945417487</v>
      </c>
      <c r="GX43" s="29">
        <v>-7.1714894107477676</v>
      </c>
      <c r="GY43" s="29">
        <v>155.38507899421052</v>
      </c>
      <c r="GZ43" s="29">
        <v>30.275156219390791</v>
      </c>
      <c r="HA43" s="29">
        <v>-23.342109459199776</v>
      </c>
      <c r="HB43" s="29">
        <v>155.42956701750828</v>
      </c>
      <c r="HC43" s="29">
        <v>28.197399326185128</v>
      </c>
      <c r="HD43" s="29">
        <v>-31.866407753574805</v>
      </c>
      <c r="HE43" s="29">
        <v>154.28818108421052</v>
      </c>
      <c r="HF43" s="29">
        <v>28.049275297189567</v>
      </c>
      <c r="HG43" s="29">
        <v>-27.989492090120194</v>
      </c>
    </row>
    <row r="44" spans="1:215" ht="15" thickBot="1" x14ac:dyDescent="0.4">
      <c r="A44" s="2"/>
      <c r="B44" s="43" t="s">
        <v>442</v>
      </c>
      <c r="C44" s="76" t="s">
        <v>848</v>
      </c>
      <c r="D44" s="44">
        <v>369695</v>
      </c>
      <c r="E44" s="45">
        <v>424981</v>
      </c>
      <c r="F44" s="23">
        <v>71.439024390243944</v>
      </c>
      <c r="G44" s="23">
        <v>12.960176991150451</v>
      </c>
      <c r="H44" s="23">
        <v>58.539455338105924</v>
      </c>
      <c r="I44" s="23">
        <v>66.997953191958516</v>
      </c>
      <c r="J44" s="23">
        <v>12.154495933054422</v>
      </c>
      <c r="K44" s="23">
        <v>56.728502740630148</v>
      </c>
      <c r="L44" s="23">
        <v>50.869549359015622</v>
      </c>
      <c r="M44" s="23">
        <v>9.2285465651311522</v>
      </c>
      <c r="N44" s="23">
        <v>50.869549359015622</v>
      </c>
      <c r="O44" s="23">
        <v>34.796383832240274</v>
      </c>
      <c r="P44" s="23">
        <v>6.3126183058488987</v>
      </c>
      <c r="Q44" s="23">
        <v>34.796383832240274</v>
      </c>
      <c r="R44" s="23">
        <v>20.613136395633056</v>
      </c>
      <c r="S44" s="23">
        <v>3.7395512930130765</v>
      </c>
      <c r="T44" s="23">
        <v>20.613136395633056</v>
      </c>
      <c r="U44" s="23">
        <v>5.0045486550897484</v>
      </c>
      <c r="V44" s="23">
        <v>0.90790484450743214</v>
      </c>
      <c r="W44" s="23">
        <v>5.0045486550897484</v>
      </c>
      <c r="X44" s="23">
        <v>-6.9439843658182578</v>
      </c>
      <c r="Y44" s="23">
        <v>-1.2597493760997724</v>
      </c>
      <c r="Z44" s="23">
        <v>-6.9439843658182578</v>
      </c>
      <c r="AA44" s="23">
        <v>-8.8310962318764137</v>
      </c>
      <c r="AB44" s="23">
        <v>-1.6021015287917388</v>
      </c>
      <c r="AC44" s="23">
        <v>-8.8310962318764137</v>
      </c>
      <c r="AD44" s="23">
        <v>-11.239501150391726</v>
      </c>
      <c r="AE44" s="23">
        <v>-2.0390245449825697</v>
      </c>
      <c r="AF44" s="23">
        <v>-11.239501150391726</v>
      </c>
      <c r="AG44" s="23">
        <v>-14.423383947340049</v>
      </c>
      <c r="AH44" s="23">
        <v>-2.616631601066115</v>
      </c>
      <c r="AI44" s="23">
        <v>-14.423383947340049</v>
      </c>
      <c r="AJ44" s="23">
        <v>-20.456544240105483</v>
      </c>
      <c r="AK44" s="23">
        <v>-3.7111429816120567</v>
      </c>
      <c r="AL44" s="23">
        <v>-20.456544240105483</v>
      </c>
      <c r="AM44" s="23">
        <v>32.058690668802356</v>
      </c>
      <c r="AN44" s="23">
        <v>5.8159571567296311</v>
      </c>
      <c r="AO44" s="23">
        <v>27.191402489264789</v>
      </c>
      <c r="AP44" s="23">
        <v>110.61265248107831</v>
      </c>
      <c r="AQ44" s="23">
        <v>23.414403842442628</v>
      </c>
      <c r="AR44" s="23">
        <v>25.82569387972903</v>
      </c>
      <c r="AS44" s="23">
        <v>115.75983020171306</v>
      </c>
      <c r="AT44" s="23">
        <v>26.784189183854604</v>
      </c>
      <c r="AU44" s="23">
        <v>26.481749752177564</v>
      </c>
      <c r="AV44" s="25">
        <v>71.439024390243944</v>
      </c>
      <c r="AW44" s="25">
        <v>12.960176991150451</v>
      </c>
      <c r="AX44" s="25">
        <v>58.539455338105924</v>
      </c>
      <c r="AY44" s="25">
        <v>66.692977544736635</v>
      </c>
      <c r="AZ44" s="25">
        <v>12.099168492629213</v>
      </c>
      <c r="BA44" s="25">
        <v>58.570865094919625</v>
      </c>
      <c r="BB44" s="25">
        <v>47.205423798410415</v>
      </c>
      <c r="BC44" s="25">
        <v>8.5638158218355187</v>
      </c>
      <c r="BD44" s="25">
        <v>47.205423798410415</v>
      </c>
      <c r="BE44" s="25">
        <v>33.142958714527644</v>
      </c>
      <c r="BF44" s="25">
        <v>6.0126606517505907</v>
      </c>
      <c r="BG44" s="25">
        <v>33.142958714527644</v>
      </c>
      <c r="BH44" s="25">
        <v>20.191847893533719</v>
      </c>
      <c r="BI44" s="25">
        <v>3.663122847941958</v>
      </c>
      <c r="BJ44" s="25">
        <v>20.191847893533719</v>
      </c>
      <c r="BK44" s="25">
        <v>6.0661662641934884</v>
      </c>
      <c r="BL44" s="25">
        <v>1.1004991895218275</v>
      </c>
      <c r="BM44" s="25">
        <v>6.0661662641934884</v>
      </c>
      <c r="BN44" s="25">
        <v>-3.4001232462776652</v>
      </c>
      <c r="BO44" s="25">
        <v>-0.61683651813001883</v>
      </c>
      <c r="BP44" s="25">
        <v>-3.4001232462776652</v>
      </c>
      <c r="BQ44" s="25">
        <v>-4.5207196941746712</v>
      </c>
      <c r="BR44" s="25">
        <v>-0.82013056398744033</v>
      </c>
      <c r="BS44" s="25">
        <v>-4.5207196941746712</v>
      </c>
      <c r="BT44" s="25">
        <v>-6.2933707787833306</v>
      </c>
      <c r="BU44" s="25">
        <v>-1.1417177076553828</v>
      </c>
      <c r="BV44" s="25">
        <v>-6.2933707787833306</v>
      </c>
      <c r="BW44" s="25">
        <v>-8.3571137224164129</v>
      </c>
      <c r="BX44" s="25">
        <v>-1.5161135514118271</v>
      </c>
      <c r="BY44" s="25">
        <v>-8.3571137224164129</v>
      </c>
      <c r="BZ44" s="25">
        <v>-8.5455064216274277</v>
      </c>
      <c r="CA44" s="25">
        <v>-1.5502909879943563</v>
      </c>
      <c r="CB44" s="25">
        <v>-8.5455064216274277</v>
      </c>
      <c r="CC44" s="25">
        <v>24.474750363900799</v>
      </c>
      <c r="CD44" s="25">
        <v>4.4401095792917378</v>
      </c>
      <c r="CE44" s="25">
        <v>24.474750363900799</v>
      </c>
      <c r="CF44" s="25">
        <v>86.9696660158193</v>
      </c>
      <c r="CG44" s="25">
        <v>15.777682772781377</v>
      </c>
      <c r="CH44" s="25">
        <v>44.557023405723356</v>
      </c>
      <c r="CI44" s="25">
        <v>109.41356634805672</v>
      </c>
      <c r="CJ44" s="25">
        <v>20.068118032876459</v>
      </c>
      <c r="CK44" s="25">
        <v>44.273079293099812</v>
      </c>
      <c r="CL44" s="27">
        <v>71.439024390243944</v>
      </c>
      <c r="CM44" s="27">
        <v>12.960176991150451</v>
      </c>
      <c r="CN44" s="27">
        <v>58.539455338105924</v>
      </c>
      <c r="CO44" s="27">
        <v>67.009624732284607</v>
      </c>
      <c r="CP44" s="27">
        <v>12.156613336387917</v>
      </c>
      <c r="CQ44" s="27">
        <v>56.729456567231253</v>
      </c>
      <c r="CR44" s="27">
        <v>50.875090063002986</v>
      </c>
      <c r="CS44" s="27">
        <v>9.2295517370934625</v>
      </c>
      <c r="CT44" s="27">
        <v>50.875090063002986</v>
      </c>
      <c r="CU44" s="27">
        <v>34.798376786468154</v>
      </c>
      <c r="CV44" s="27">
        <v>6.3129798594920103</v>
      </c>
      <c r="CW44" s="27">
        <v>34.798376786468154</v>
      </c>
      <c r="CX44" s="27">
        <v>20.608252814212609</v>
      </c>
      <c r="CY44" s="27">
        <v>3.7386653335518449</v>
      </c>
      <c r="CZ44" s="27">
        <v>20.608252814212609</v>
      </c>
      <c r="DA44" s="27">
        <v>4.9907833616592807</v>
      </c>
      <c r="DB44" s="27">
        <v>0.90540760100898465</v>
      </c>
      <c r="DC44" s="27">
        <v>4.9907833616592807</v>
      </c>
      <c r="DD44" s="27">
        <v>-6.9406092734567437</v>
      </c>
      <c r="DE44" s="27">
        <v>-1.2591370805828606</v>
      </c>
      <c r="DF44" s="27">
        <v>-6.9406092734567437</v>
      </c>
      <c r="DG44" s="27">
        <v>-8.8167729813448066</v>
      </c>
      <c r="DH44" s="27">
        <v>-1.5995030629873324</v>
      </c>
      <c r="DI44" s="27">
        <v>-8.8167729813448066</v>
      </c>
      <c r="DJ44" s="27">
        <v>-11.211998296760184</v>
      </c>
      <c r="DK44" s="27">
        <v>-2.0340350892352546</v>
      </c>
      <c r="DL44" s="27">
        <v>-11.211998296760184</v>
      </c>
      <c r="DM44" s="27">
        <v>-14.247695356391189</v>
      </c>
      <c r="DN44" s="27">
        <v>-2.5847588920886673</v>
      </c>
      <c r="DO44" s="27">
        <v>-14.247695356391189</v>
      </c>
      <c r="DP44" s="27">
        <v>-19.700947732216402</v>
      </c>
      <c r="DQ44" s="27">
        <v>-3.5740657390304094</v>
      </c>
      <c r="DR44" s="27">
        <v>-19.700947732216402</v>
      </c>
      <c r="DS44" s="27">
        <v>33.70087943026958</v>
      </c>
      <c r="DT44" s="27">
        <v>6.1138763568188175</v>
      </c>
      <c r="DU44" s="27">
        <v>29.311109186417298</v>
      </c>
      <c r="DV44" s="27">
        <v>111.44838593433764</v>
      </c>
      <c r="DW44" s="27">
        <v>23.677533693356196</v>
      </c>
      <c r="DX44" s="27">
        <v>28.245362911660905</v>
      </c>
      <c r="DY44" s="27">
        <v>116.72002400181866</v>
      </c>
      <c r="DZ44" s="27">
        <v>27.306427426543166</v>
      </c>
      <c r="EA44" s="27">
        <v>29.330389055185776</v>
      </c>
      <c r="EB44" s="28">
        <v>71.439024390243944</v>
      </c>
      <c r="EC44" s="28">
        <v>12.960176991150451</v>
      </c>
      <c r="ED44" s="28">
        <v>58.539455338105924</v>
      </c>
      <c r="EE44" s="28">
        <v>66.909467481582851</v>
      </c>
      <c r="EF44" s="28">
        <v>12.138443215685383</v>
      </c>
      <c r="EG44" s="28">
        <v>56.791868856764665</v>
      </c>
      <c r="EH44" s="28">
        <v>49.090888255623355</v>
      </c>
      <c r="EI44" s="28">
        <v>8.9058691083210508</v>
      </c>
      <c r="EJ44" s="28">
        <v>49.090888255623355</v>
      </c>
      <c r="EK44" s="28">
        <v>30.941632706725802</v>
      </c>
      <c r="EL44" s="28">
        <v>5.6133050485652998</v>
      </c>
      <c r="EM44" s="28">
        <v>30.941632706725802</v>
      </c>
      <c r="EN44" s="28">
        <v>14.440140905034998</v>
      </c>
      <c r="EO44" s="28">
        <v>2.6196715801169685</v>
      </c>
      <c r="EP44" s="28">
        <v>14.440140905034998</v>
      </c>
      <c r="EQ44" s="28">
        <v>-16.039210196133176</v>
      </c>
      <c r="ER44" s="28">
        <v>-2.9097682214223908</v>
      </c>
      <c r="ES44" s="28">
        <v>-16.039210196133176</v>
      </c>
      <c r="ET44" s="28">
        <v>-34.679640220529301</v>
      </c>
      <c r="EU44" s="28">
        <v>-6.2914391550517763</v>
      </c>
      <c r="EV44" s="28">
        <v>-34.679640220529301</v>
      </c>
      <c r="EW44" s="28">
        <v>-42.522269655898079</v>
      </c>
      <c r="EX44" s="28">
        <v>-7.7142170614682355</v>
      </c>
      <c r="EY44" s="28">
        <v>-42.522269655898079</v>
      </c>
      <c r="EZ44" s="28">
        <v>-50.897213642488666</v>
      </c>
      <c r="FA44" s="28">
        <v>-9.2335653068231647</v>
      </c>
      <c r="FB44" s="28">
        <v>-50.897213642488666</v>
      </c>
      <c r="FC44" s="28">
        <v>-59.84224153553528</v>
      </c>
      <c r="FD44" s="28">
        <v>-10.856335853791798</v>
      </c>
      <c r="FE44" s="28">
        <v>-59.84224153553528</v>
      </c>
      <c r="FF44" s="28">
        <v>-103.35807020344654</v>
      </c>
      <c r="FG44" s="28">
        <v>-18.750800346642958</v>
      </c>
      <c r="FH44" s="28">
        <v>-103.35807020344654</v>
      </c>
      <c r="FI44" s="28">
        <v>-128.12413650286445</v>
      </c>
      <c r="FJ44" s="28">
        <v>-23.243759277068328</v>
      </c>
      <c r="FK44" s="28">
        <v>-128.12413650286445</v>
      </c>
      <c r="FL44" s="28">
        <v>-121.2260002345282</v>
      </c>
      <c r="FM44" s="28">
        <v>-21.992327476175468</v>
      </c>
      <c r="FN44" s="28">
        <v>-121.2260002345282</v>
      </c>
      <c r="FO44" s="28">
        <v>-141.89759185468162</v>
      </c>
      <c r="FP44" s="28">
        <v>-25.742483478061711</v>
      </c>
      <c r="FQ44" s="28">
        <v>-141.89759185468162</v>
      </c>
      <c r="FR44" s="29">
        <v>71.439024390243944</v>
      </c>
      <c r="FS44" s="29">
        <v>12.960176991150451</v>
      </c>
      <c r="FT44" s="29">
        <v>58.539455338105924</v>
      </c>
      <c r="FU44" s="29">
        <v>69.351764030273159</v>
      </c>
      <c r="FV44" s="29">
        <v>12.581514713456635</v>
      </c>
      <c r="FW44" s="29">
        <v>57.041134507001715</v>
      </c>
      <c r="FX44" s="29">
        <v>68.339709708493487</v>
      </c>
      <c r="FY44" s="29">
        <v>12.397911938266517</v>
      </c>
      <c r="FZ44" s="29">
        <v>55.907513358893212</v>
      </c>
      <c r="GA44" s="29">
        <v>65.556819142108864</v>
      </c>
      <c r="GB44" s="29">
        <v>11.893051260294087</v>
      </c>
      <c r="GC44" s="29">
        <v>54.638313508097539</v>
      </c>
      <c r="GD44" s="29">
        <v>59.723123877540083</v>
      </c>
      <c r="GE44" s="29">
        <v>10.834726013182051</v>
      </c>
      <c r="GF44" s="29">
        <v>53.363565573947653</v>
      </c>
      <c r="GG44" s="29">
        <v>51.475317449094113</v>
      </c>
      <c r="GH44" s="29">
        <v>9.3384425460745959</v>
      </c>
      <c r="GI44" s="29">
        <v>51.475317449094113</v>
      </c>
      <c r="GJ44" s="29">
        <v>45.468657471779139</v>
      </c>
      <c r="GK44" s="29">
        <v>8.2487387448802867</v>
      </c>
      <c r="GL44" s="29">
        <v>45.468657471779139</v>
      </c>
      <c r="GM44" s="29">
        <v>44.939336645000097</v>
      </c>
      <c r="GN44" s="29">
        <v>8.1527115152433804</v>
      </c>
      <c r="GO44" s="29">
        <v>44.939336645000097</v>
      </c>
      <c r="GP44" s="29">
        <v>44.156521574828957</v>
      </c>
      <c r="GQ44" s="29">
        <v>8.0106963918937488</v>
      </c>
      <c r="GR44" s="29">
        <v>44.156521574828957</v>
      </c>
      <c r="GS44" s="29">
        <v>39.78160138009418</v>
      </c>
      <c r="GT44" s="29">
        <v>7.2170161795746077</v>
      </c>
      <c r="GU44" s="29">
        <v>39.78160138009418</v>
      </c>
      <c r="GV44" s="29">
        <v>109.28067718329957</v>
      </c>
      <c r="GW44" s="29">
        <v>23.684746986299256</v>
      </c>
      <c r="GX44" s="29">
        <v>11.911315471854209</v>
      </c>
      <c r="GY44" s="29">
        <v>93.726233674747647</v>
      </c>
      <c r="GZ44" s="29">
        <v>18.584155641774238</v>
      </c>
      <c r="HA44" s="29">
        <v>-8.4845996199280762</v>
      </c>
      <c r="HB44" s="29">
        <v>86.903005932769545</v>
      </c>
      <c r="HC44" s="29">
        <v>16.877639886927138</v>
      </c>
      <c r="HD44" s="29">
        <v>-21.179636674111322</v>
      </c>
      <c r="HE44" s="29">
        <v>85.405817647109757</v>
      </c>
      <c r="HF44" s="29">
        <v>16.478210614056227</v>
      </c>
      <c r="HG44" s="29">
        <v>-16.44420562300175</v>
      </c>
    </row>
    <row r="45" spans="1:215" ht="15" thickBot="1" x14ac:dyDescent="0.4">
      <c r="A45" s="2"/>
      <c r="B45" s="43" t="s">
        <v>455</v>
      </c>
      <c r="C45" s="76" t="s">
        <v>852</v>
      </c>
      <c r="D45" s="44">
        <v>335361</v>
      </c>
      <c r="E45" s="45">
        <v>429316</v>
      </c>
      <c r="F45" s="23">
        <v>54.668030886052634</v>
      </c>
      <c r="G45" s="23">
        <v>54.668030886052634</v>
      </c>
      <c r="H45" s="23">
        <v>35.748855819770057</v>
      </c>
      <c r="I45" s="23">
        <v>54.636739447052634</v>
      </c>
      <c r="J45" s="23">
        <v>54.636739447052634</v>
      </c>
      <c r="K45" s="23">
        <v>34.176084611489145</v>
      </c>
      <c r="L45" s="23">
        <v>54.754611175052631</v>
      </c>
      <c r="M45" s="23">
        <v>54.754611175052631</v>
      </c>
      <c r="N45" s="23">
        <v>33.363781728287044</v>
      </c>
      <c r="O45" s="23">
        <v>54.975486438052627</v>
      </c>
      <c r="P45" s="23">
        <v>54.975486438052627</v>
      </c>
      <c r="Q45" s="23">
        <v>32.387744778287043</v>
      </c>
      <c r="R45" s="23">
        <v>55.233325197052629</v>
      </c>
      <c r="S45" s="23">
        <v>54.500428432827718</v>
      </c>
      <c r="T45" s="23">
        <v>31.235711498287039</v>
      </c>
      <c r="U45" s="23">
        <v>55.513813855052632</v>
      </c>
      <c r="V45" s="23">
        <v>53.223914597738755</v>
      </c>
      <c r="W45" s="23">
        <v>30.065937728287039</v>
      </c>
      <c r="X45" s="23">
        <v>55.810034761052634</v>
      </c>
      <c r="Y45" s="23">
        <v>51.957105227879943</v>
      </c>
      <c r="Z45" s="23">
        <v>28.896993528287041</v>
      </c>
      <c r="AA45" s="23">
        <v>56.106187891052627</v>
      </c>
      <c r="AB45" s="23">
        <v>51.483048748281917</v>
      </c>
      <c r="AC45" s="23">
        <v>27.678560838287041</v>
      </c>
      <c r="AD45" s="23">
        <v>56.42194864105263</v>
      </c>
      <c r="AE45" s="23">
        <v>50.960661963915172</v>
      </c>
      <c r="AF45" s="23">
        <v>26.411988816346941</v>
      </c>
      <c r="AG45" s="23">
        <v>56.784941221052634</v>
      </c>
      <c r="AH45" s="23">
        <v>50.423799721518726</v>
      </c>
      <c r="AI45" s="23">
        <v>24.932463546346945</v>
      </c>
      <c r="AJ45" s="23">
        <v>58.193763011052631</v>
      </c>
      <c r="AK45" s="23">
        <v>48.233485671114323</v>
      </c>
      <c r="AL45" s="23">
        <v>19.760415906346942</v>
      </c>
      <c r="AM45" s="23">
        <v>59.233085921052634</v>
      </c>
      <c r="AN45" s="23">
        <v>46.872260864800374</v>
      </c>
      <c r="AO45" s="23">
        <v>17.204764056346946</v>
      </c>
      <c r="AP45" s="23">
        <v>59.887630771052628</v>
      </c>
      <c r="AQ45" s="23">
        <v>46.410331274021104</v>
      </c>
      <c r="AR45" s="23">
        <v>16.604751346346944</v>
      </c>
      <c r="AS45" s="23">
        <v>60.298657051052629</v>
      </c>
      <c r="AT45" s="23">
        <v>45.904576495513012</v>
      </c>
      <c r="AU45" s="23">
        <v>16.860485556346944</v>
      </c>
      <c r="AV45" s="25">
        <v>54.666958499052626</v>
      </c>
      <c r="AW45" s="25">
        <v>54.666958499052626</v>
      </c>
      <c r="AX45" s="25">
        <v>35.748855819770057</v>
      </c>
      <c r="AY45" s="25">
        <v>54.668837812052629</v>
      </c>
      <c r="AZ45" s="25">
        <v>54.668837812052629</v>
      </c>
      <c r="BA45" s="25">
        <v>34.806902379900919</v>
      </c>
      <c r="BB45" s="25">
        <v>54.77547491805263</v>
      </c>
      <c r="BC45" s="25">
        <v>54.77547491805263</v>
      </c>
      <c r="BD45" s="25">
        <v>34.083598193540681</v>
      </c>
      <c r="BE45" s="25">
        <v>54.957973612052626</v>
      </c>
      <c r="BF45" s="25">
        <v>54.957973612052626</v>
      </c>
      <c r="BG45" s="25">
        <v>33.394653243540674</v>
      </c>
      <c r="BH45" s="25">
        <v>55.15364022805263</v>
      </c>
      <c r="BI45" s="25">
        <v>55.15364022805263</v>
      </c>
      <c r="BJ45" s="25">
        <v>32.591279803540672</v>
      </c>
      <c r="BK45" s="25">
        <v>55.383325583052631</v>
      </c>
      <c r="BL45" s="25">
        <v>55.383325583052631</v>
      </c>
      <c r="BM45" s="25">
        <v>31.647847823540673</v>
      </c>
      <c r="BN45" s="25">
        <v>55.659661273052627</v>
      </c>
      <c r="BO45" s="25">
        <v>55.659661273052627</v>
      </c>
      <c r="BP45" s="25">
        <v>30.583373413540684</v>
      </c>
      <c r="BQ45" s="25">
        <v>55.958277911052633</v>
      </c>
      <c r="BR45" s="25">
        <v>55.958277911052633</v>
      </c>
      <c r="BS45" s="25">
        <v>29.43686696354068</v>
      </c>
      <c r="BT45" s="25">
        <v>56.284425361052627</v>
      </c>
      <c r="BU45" s="25">
        <v>56.019521141704814</v>
      </c>
      <c r="BV45" s="25">
        <v>28.211423473540677</v>
      </c>
      <c r="BW45" s="25">
        <v>56.646083261052631</v>
      </c>
      <c r="BX45" s="25">
        <v>55.664245557667648</v>
      </c>
      <c r="BY45" s="25">
        <v>26.918808083540682</v>
      </c>
      <c r="BZ45" s="25">
        <v>57.328410711052626</v>
      </c>
      <c r="CA45" s="25">
        <v>54.827440162460753</v>
      </c>
      <c r="CB45" s="25">
        <v>23.290388303540681</v>
      </c>
      <c r="CC45" s="25">
        <v>57.82260346105263</v>
      </c>
      <c r="CD45" s="25">
        <v>54.252803952131451</v>
      </c>
      <c r="CE45" s="25">
        <v>20.788558263540679</v>
      </c>
      <c r="CF45" s="25">
        <v>58.172598271052628</v>
      </c>
      <c r="CG45" s="25">
        <v>54.369707655597864</v>
      </c>
      <c r="CH45" s="25">
        <v>19.331616043540677</v>
      </c>
      <c r="CI45" s="25">
        <v>58.440247091052626</v>
      </c>
      <c r="CJ45" s="25">
        <v>54.370475787083834</v>
      </c>
      <c r="CK45" s="25">
        <v>18.270731053540672</v>
      </c>
      <c r="CL45" s="27">
        <v>54.668030886052634</v>
      </c>
      <c r="CM45" s="27">
        <v>54.668030886052634</v>
      </c>
      <c r="CN45" s="27">
        <v>35.748855819770057</v>
      </c>
      <c r="CO45" s="27">
        <v>54.636633155052628</v>
      </c>
      <c r="CP45" s="27">
        <v>54.636633155052628</v>
      </c>
      <c r="CQ45" s="27">
        <v>34.176144871489143</v>
      </c>
      <c r="CR45" s="27">
        <v>54.754398585052627</v>
      </c>
      <c r="CS45" s="27">
        <v>54.754398585052627</v>
      </c>
      <c r="CT45" s="27">
        <v>33.36390232828704</v>
      </c>
      <c r="CU45" s="27">
        <v>54.975170367052627</v>
      </c>
      <c r="CV45" s="27">
        <v>54.975170367052627</v>
      </c>
      <c r="CW45" s="27">
        <v>32.387924028287038</v>
      </c>
      <c r="CX45" s="27">
        <v>55.232908435052629</v>
      </c>
      <c r="CY45" s="27">
        <v>54.500706378521677</v>
      </c>
      <c r="CZ45" s="27">
        <v>31.23594767828704</v>
      </c>
      <c r="DA45" s="27">
        <v>55.513938434052633</v>
      </c>
      <c r="DB45" s="27">
        <v>53.220971392431927</v>
      </c>
      <c r="DC45" s="27">
        <v>30.065867268287036</v>
      </c>
      <c r="DD45" s="27">
        <v>55.811336680052634</v>
      </c>
      <c r="DE45" s="27">
        <v>51.965979357662164</v>
      </c>
      <c r="DF45" s="27">
        <v>28.896243768287036</v>
      </c>
      <c r="DG45" s="27">
        <v>56.107714911052632</v>
      </c>
      <c r="DH45" s="27">
        <v>51.490131781023798</v>
      </c>
      <c r="DI45" s="27">
        <v>27.677681448287039</v>
      </c>
      <c r="DJ45" s="27">
        <v>56.423679061052631</v>
      </c>
      <c r="DK45" s="27">
        <v>50.966334580514129</v>
      </c>
      <c r="DL45" s="27">
        <v>26.410901816346943</v>
      </c>
      <c r="DM45" s="27">
        <v>56.761869091052631</v>
      </c>
      <c r="DN45" s="27">
        <v>50.449746072687489</v>
      </c>
      <c r="DO45" s="27">
        <v>25.055746066346941</v>
      </c>
      <c r="DP45" s="27">
        <v>58.049847161052632</v>
      </c>
      <c r="DQ45" s="27">
        <v>48.324570290840121</v>
      </c>
      <c r="DR45" s="27">
        <v>20.288983406346944</v>
      </c>
      <c r="DS45" s="27">
        <v>58.966699681052631</v>
      </c>
      <c r="DT45" s="27">
        <v>46.992291616484771</v>
      </c>
      <c r="DU45" s="27">
        <v>17.872642086346943</v>
      </c>
      <c r="DV45" s="27">
        <v>59.576391331052633</v>
      </c>
      <c r="DW45" s="27">
        <v>46.535381630050694</v>
      </c>
      <c r="DX45" s="27">
        <v>17.234584616346943</v>
      </c>
      <c r="DY45" s="27">
        <v>59.943786681052629</v>
      </c>
      <c r="DZ45" s="27">
        <v>46.034096822264338</v>
      </c>
      <c r="EA45" s="27">
        <v>17.420006986346941</v>
      </c>
      <c r="EB45" s="28">
        <v>54.670909742052629</v>
      </c>
      <c r="EC45" s="28">
        <v>54.670909742052629</v>
      </c>
      <c r="ED45" s="28">
        <v>35.748855819770057</v>
      </c>
      <c r="EE45" s="28">
        <v>54.625512924052629</v>
      </c>
      <c r="EF45" s="28">
        <v>54.625512924052629</v>
      </c>
      <c r="EG45" s="28">
        <v>34.16330515348659</v>
      </c>
      <c r="EH45" s="28">
        <v>54.758205583052629</v>
      </c>
      <c r="EI45" s="28">
        <v>52.225145871080151</v>
      </c>
      <c r="EJ45" s="28">
        <v>33.381060924622076</v>
      </c>
      <c r="EK45" s="28">
        <v>55.026983555052631</v>
      </c>
      <c r="EL45" s="28">
        <v>45.271159741410983</v>
      </c>
      <c r="EM45" s="28">
        <v>32.410153704622076</v>
      </c>
      <c r="EN45" s="28">
        <v>55.367022259052632</v>
      </c>
      <c r="EO45" s="28">
        <v>38.792484576478572</v>
      </c>
      <c r="EP45" s="28">
        <v>31.317120624622078</v>
      </c>
      <c r="EQ45" s="28">
        <v>55.758384497052631</v>
      </c>
      <c r="ER45" s="28">
        <v>32.387741083425425</v>
      </c>
      <c r="ES45" s="28">
        <v>30.183692104622082</v>
      </c>
      <c r="ET45" s="28">
        <v>56.166938141052633</v>
      </c>
      <c r="EU45" s="28">
        <v>26.020000414340597</v>
      </c>
      <c r="EV45" s="28">
        <v>29.013897734622077</v>
      </c>
      <c r="EW45" s="28">
        <v>56.606401881052633</v>
      </c>
      <c r="EX45" s="28">
        <v>24.939106647585294</v>
      </c>
      <c r="EY45" s="28">
        <v>27.809817194622084</v>
      </c>
      <c r="EZ45" s="28">
        <v>57.074676761052629</v>
      </c>
      <c r="FA45" s="28">
        <v>23.833031430852404</v>
      </c>
      <c r="FB45" s="28">
        <v>26.699742944622088</v>
      </c>
      <c r="FC45" s="28">
        <v>57.613849601052628</v>
      </c>
      <c r="FD45" s="28">
        <v>22.721837070939536</v>
      </c>
      <c r="FE45" s="28">
        <v>25.574216654622077</v>
      </c>
      <c r="FF45" s="28">
        <v>59.405197681052627</v>
      </c>
      <c r="FG45" s="28">
        <v>16.955255435633802</v>
      </c>
      <c r="FH45" s="28">
        <v>19.417847204622078</v>
      </c>
      <c r="FI45" s="28">
        <v>60.944650021052631</v>
      </c>
      <c r="FJ45" s="28">
        <v>11.669148293879331</v>
      </c>
      <c r="FK45" s="28">
        <v>8.2584020246220859</v>
      </c>
      <c r="FL45" s="28">
        <v>39.510442039642847</v>
      </c>
      <c r="FM45" s="28">
        <v>7.1678235558644108</v>
      </c>
      <c r="FN45" s="28">
        <v>0.15348439462208319</v>
      </c>
      <c r="FO45" s="28">
        <v>18.249126971447883</v>
      </c>
      <c r="FP45" s="28">
        <v>3.3106823266785983</v>
      </c>
      <c r="FQ45" s="28">
        <v>-5.3973049553779191</v>
      </c>
      <c r="FR45" s="29">
        <v>54.670909742052629</v>
      </c>
      <c r="FS45" s="29">
        <v>54.670909742052629</v>
      </c>
      <c r="FT45" s="29">
        <v>35.748855819770057</v>
      </c>
      <c r="FU45" s="29">
        <v>54.577482666052632</v>
      </c>
      <c r="FV45" s="29">
        <v>54.577482666052632</v>
      </c>
      <c r="FW45" s="29">
        <v>34.308495103486585</v>
      </c>
      <c r="FX45" s="29">
        <v>54.776331716052631</v>
      </c>
      <c r="FY45" s="29">
        <v>53.995827745356941</v>
      </c>
      <c r="FZ45" s="29">
        <v>33.222615034622081</v>
      </c>
      <c r="GA45" s="29">
        <v>55.040498447052627</v>
      </c>
      <c r="GB45" s="29">
        <v>49.687427814372917</v>
      </c>
      <c r="GC45" s="29">
        <v>32.270561014622075</v>
      </c>
      <c r="GD45" s="29">
        <v>55.359486116052629</v>
      </c>
      <c r="GE45" s="29">
        <v>45.300319997799143</v>
      </c>
      <c r="GF45" s="29">
        <v>31.266574614622087</v>
      </c>
      <c r="GG45" s="29">
        <v>55.672519598052631</v>
      </c>
      <c r="GH45" s="29">
        <v>40.739679611400895</v>
      </c>
      <c r="GI45" s="29">
        <v>30.298762604622084</v>
      </c>
      <c r="GJ45" s="29">
        <v>56.009658161052627</v>
      </c>
      <c r="GK45" s="29">
        <v>36.345215089304574</v>
      </c>
      <c r="GL45" s="29">
        <v>29.304125414622078</v>
      </c>
      <c r="GM45" s="29">
        <v>56.365509491052634</v>
      </c>
      <c r="GN45" s="29">
        <v>35.885997121690757</v>
      </c>
      <c r="GO45" s="29">
        <v>28.319335034622085</v>
      </c>
      <c r="GP45" s="29">
        <v>56.768165371052632</v>
      </c>
      <c r="GQ45" s="29">
        <v>35.39584553688006</v>
      </c>
      <c r="GR45" s="29">
        <v>27.197539114622074</v>
      </c>
      <c r="GS45" s="29">
        <v>57.307192281052629</v>
      </c>
      <c r="GT45" s="29">
        <v>34.569265013176008</v>
      </c>
      <c r="GU45" s="29">
        <v>24.367871934622087</v>
      </c>
      <c r="GV45" s="29">
        <v>59.139591581052628</v>
      </c>
      <c r="GW45" s="29">
        <v>30.859328644695108</v>
      </c>
      <c r="GX45" s="29">
        <v>11.272009244622083</v>
      </c>
      <c r="GY45" s="29">
        <v>60.269556691052628</v>
      </c>
      <c r="GZ45" s="29">
        <v>27.434811768984776</v>
      </c>
      <c r="HA45" s="29">
        <v>1.2565302346220761</v>
      </c>
      <c r="HB45" s="29">
        <v>60.504490541052633</v>
      </c>
      <c r="HC45" s="29">
        <v>26.19609323851061</v>
      </c>
      <c r="HD45" s="29">
        <v>-4.0978451953779285</v>
      </c>
      <c r="HE45" s="29">
        <v>60.210237151052631</v>
      </c>
      <c r="HF45" s="29">
        <v>25.88866271917674</v>
      </c>
      <c r="HG45" s="29">
        <v>-2.3414732253779249</v>
      </c>
    </row>
    <row r="46" spans="1:215" ht="15" thickBot="1" x14ac:dyDescent="0.4">
      <c r="A46" s="2"/>
      <c r="B46" s="43" t="s">
        <v>502</v>
      </c>
      <c r="C46" s="76" t="s">
        <v>502</v>
      </c>
      <c r="D46" s="44">
        <v>392047</v>
      </c>
      <c r="E46" s="45">
        <v>374564</v>
      </c>
      <c r="F46" s="23">
        <v>10.670731707317072</v>
      </c>
      <c r="G46" s="23">
        <v>1.9358407079646016</v>
      </c>
      <c r="H46" s="23">
        <v>10.670731707317072</v>
      </c>
      <c r="I46" s="23">
        <v>10.670731707317072</v>
      </c>
      <c r="J46" s="23">
        <v>1.9358407079646016</v>
      </c>
      <c r="K46" s="23">
        <v>10.670731707317072</v>
      </c>
      <c r="L46" s="23">
        <v>10.670731707317072</v>
      </c>
      <c r="M46" s="23">
        <v>1.9358407079646016</v>
      </c>
      <c r="N46" s="23">
        <v>10.670731707317072</v>
      </c>
      <c r="O46" s="23">
        <v>10.670731707317072</v>
      </c>
      <c r="P46" s="23">
        <v>1.9358407079646016</v>
      </c>
      <c r="Q46" s="23">
        <v>10.670731707317072</v>
      </c>
      <c r="R46" s="23">
        <v>10.670731707317072</v>
      </c>
      <c r="S46" s="23">
        <v>1.9358407079646016</v>
      </c>
      <c r="T46" s="23">
        <v>10.670731707317072</v>
      </c>
      <c r="U46" s="23">
        <v>10.670731707317072</v>
      </c>
      <c r="V46" s="23">
        <v>1.9358407079646016</v>
      </c>
      <c r="W46" s="23">
        <v>10.670731707317072</v>
      </c>
      <c r="X46" s="23">
        <v>10.670731707317072</v>
      </c>
      <c r="Y46" s="23">
        <v>1.9358407079646016</v>
      </c>
      <c r="Z46" s="23">
        <v>10.670731707317072</v>
      </c>
      <c r="AA46" s="23">
        <v>10.670731707317072</v>
      </c>
      <c r="AB46" s="23">
        <v>1.9358407079646016</v>
      </c>
      <c r="AC46" s="23">
        <v>10.670731707317072</v>
      </c>
      <c r="AD46" s="23">
        <v>10.670731707317072</v>
      </c>
      <c r="AE46" s="23">
        <v>1.9358407079646016</v>
      </c>
      <c r="AF46" s="23">
        <v>10.670731707317072</v>
      </c>
      <c r="AG46" s="23">
        <v>10.670731707317072</v>
      </c>
      <c r="AH46" s="23">
        <v>1.9358407079646016</v>
      </c>
      <c r="AI46" s="23">
        <v>10.670731707317072</v>
      </c>
      <c r="AJ46" s="23">
        <v>10.670731707317072</v>
      </c>
      <c r="AK46" s="23">
        <v>1.9358407079646016</v>
      </c>
      <c r="AL46" s="23">
        <v>10.670731707317072</v>
      </c>
      <c r="AM46" s="23">
        <v>10.670731707317072</v>
      </c>
      <c r="AN46" s="23">
        <v>1.9358407079646016</v>
      </c>
      <c r="AO46" s="23">
        <v>10.670731707317072</v>
      </c>
      <c r="AP46" s="23">
        <v>10.670731707317072</v>
      </c>
      <c r="AQ46" s="23">
        <v>1.9358407079646016</v>
      </c>
      <c r="AR46" s="23">
        <v>10.670731707317072</v>
      </c>
      <c r="AS46" s="23">
        <v>10.670731707317072</v>
      </c>
      <c r="AT46" s="23">
        <v>1.9358407079646016</v>
      </c>
      <c r="AU46" s="23">
        <v>10.670731707317072</v>
      </c>
      <c r="AV46" s="25">
        <v>10.670731707317072</v>
      </c>
      <c r="AW46" s="25">
        <v>1.9358407079646016</v>
      </c>
      <c r="AX46" s="25">
        <v>10.670731707317072</v>
      </c>
      <c r="AY46" s="25">
        <v>10.670731707317072</v>
      </c>
      <c r="AZ46" s="25">
        <v>1.9358407079646016</v>
      </c>
      <c r="BA46" s="25">
        <v>10.670731707317072</v>
      </c>
      <c r="BB46" s="25">
        <v>10.670731707317072</v>
      </c>
      <c r="BC46" s="25">
        <v>1.9358407079646016</v>
      </c>
      <c r="BD46" s="25">
        <v>10.670731707317072</v>
      </c>
      <c r="BE46" s="25">
        <v>10.670731707317072</v>
      </c>
      <c r="BF46" s="25">
        <v>1.9358407079646016</v>
      </c>
      <c r="BG46" s="25">
        <v>10.670731707317072</v>
      </c>
      <c r="BH46" s="25">
        <v>10.670731707317072</v>
      </c>
      <c r="BI46" s="25">
        <v>1.9358407079646016</v>
      </c>
      <c r="BJ46" s="25">
        <v>10.670731707317072</v>
      </c>
      <c r="BK46" s="25">
        <v>10.670731707317072</v>
      </c>
      <c r="BL46" s="25">
        <v>1.9358407079646016</v>
      </c>
      <c r="BM46" s="25">
        <v>10.670731707317072</v>
      </c>
      <c r="BN46" s="25">
        <v>10.670731707317072</v>
      </c>
      <c r="BO46" s="25">
        <v>1.9358407079646016</v>
      </c>
      <c r="BP46" s="25">
        <v>10.670731707317072</v>
      </c>
      <c r="BQ46" s="25">
        <v>10.670731707317072</v>
      </c>
      <c r="BR46" s="25">
        <v>1.9358407079646016</v>
      </c>
      <c r="BS46" s="25">
        <v>10.670731707317072</v>
      </c>
      <c r="BT46" s="25">
        <v>10.670731707317072</v>
      </c>
      <c r="BU46" s="25">
        <v>1.9358407079646016</v>
      </c>
      <c r="BV46" s="25">
        <v>10.670731707317072</v>
      </c>
      <c r="BW46" s="25">
        <v>10.670731707317072</v>
      </c>
      <c r="BX46" s="25">
        <v>1.9358407079646016</v>
      </c>
      <c r="BY46" s="25">
        <v>10.670731707317072</v>
      </c>
      <c r="BZ46" s="25">
        <v>10.670731707317072</v>
      </c>
      <c r="CA46" s="25">
        <v>1.9358407079646016</v>
      </c>
      <c r="CB46" s="25">
        <v>10.670731707317072</v>
      </c>
      <c r="CC46" s="25">
        <v>10.670731707317072</v>
      </c>
      <c r="CD46" s="25">
        <v>1.9358407079646016</v>
      </c>
      <c r="CE46" s="25">
        <v>10.670731707317072</v>
      </c>
      <c r="CF46" s="25">
        <v>10.670731707317072</v>
      </c>
      <c r="CG46" s="25">
        <v>1.9358407079646016</v>
      </c>
      <c r="CH46" s="25">
        <v>10.670731707317072</v>
      </c>
      <c r="CI46" s="25">
        <v>10.670731707317072</v>
      </c>
      <c r="CJ46" s="25">
        <v>1.9358407079646016</v>
      </c>
      <c r="CK46" s="25">
        <v>10.670731707317072</v>
      </c>
      <c r="CL46" s="27">
        <v>10.670731707317072</v>
      </c>
      <c r="CM46" s="27">
        <v>1.9358407079646016</v>
      </c>
      <c r="CN46" s="27">
        <v>10.670731707317072</v>
      </c>
      <c r="CO46" s="27">
        <v>10.670731707317072</v>
      </c>
      <c r="CP46" s="27">
        <v>1.9358407079646016</v>
      </c>
      <c r="CQ46" s="27">
        <v>10.670731707317072</v>
      </c>
      <c r="CR46" s="27">
        <v>10.670731707317072</v>
      </c>
      <c r="CS46" s="27">
        <v>1.9358407079646016</v>
      </c>
      <c r="CT46" s="27">
        <v>10.670731707317072</v>
      </c>
      <c r="CU46" s="27">
        <v>10.670731707317072</v>
      </c>
      <c r="CV46" s="27">
        <v>1.9358407079646016</v>
      </c>
      <c r="CW46" s="27">
        <v>10.670731707317072</v>
      </c>
      <c r="CX46" s="27">
        <v>10.670731707317072</v>
      </c>
      <c r="CY46" s="27">
        <v>1.9358407079646016</v>
      </c>
      <c r="CZ46" s="27">
        <v>10.670731707317072</v>
      </c>
      <c r="DA46" s="27">
        <v>10.670731707317072</v>
      </c>
      <c r="DB46" s="27">
        <v>1.9358407079646016</v>
      </c>
      <c r="DC46" s="27">
        <v>10.670731707317072</v>
      </c>
      <c r="DD46" s="27">
        <v>10.670731707317072</v>
      </c>
      <c r="DE46" s="27">
        <v>1.9358407079646016</v>
      </c>
      <c r="DF46" s="27">
        <v>10.670731707317072</v>
      </c>
      <c r="DG46" s="27">
        <v>10.670731707317072</v>
      </c>
      <c r="DH46" s="27">
        <v>1.9358407079646016</v>
      </c>
      <c r="DI46" s="27">
        <v>10.670731707317072</v>
      </c>
      <c r="DJ46" s="27">
        <v>10.670731707317072</v>
      </c>
      <c r="DK46" s="27">
        <v>1.9358407079646016</v>
      </c>
      <c r="DL46" s="27">
        <v>10.670731707317072</v>
      </c>
      <c r="DM46" s="27">
        <v>10.670731707317072</v>
      </c>
      <c r="DN46" s="27">
        <v>1.9358407079646016</v>
      </c>
      <c r="DO46" s="27">
        <v>10.670731707317072</v>
      </c>
      <c r="DP46" s="27">
        <v>10.670731707317072</v>
      </c>
      <c r="DQ46" s="27">
        <v>1.9358407079646016</v>
      </c>
      <c r="DR46" s="27">
        <v>10.670731707317072</v>
      </c>
      <c r="DS46" s="27">
        <v>10.670731707317072</v>
      </c>
      <c r="DT46" s="27">
        <v>1.9358407079646016</v>
      </c>
      <c r="DU46" s="27">
        <v>10.670731707317072</v>
      </c>
      <c r="DV46" s="27">
        <v>10.670731707317072</v>
      </c>
      <c r="DW46" s="27">
        <v>1.9358407079646016</v>
      </c>
      <c r="DX46" s="27">
        <v>10.670731707317072</v>
      </c>
      <c r="DY46" s="27">
        <v>10.670731707317072</v>
      </c>
      <c r="DZ46" s="27">
        <v>1.9358407079646016</v>
      </c>
      <c r="EA46" s="27">
        <v>10.670731707317072</v>
      </c>
      <c r="EB46" s="28">
        <v>10.670731707317072</v>
      </c>
      <c r="EC46" s="28">
        <v>1.9358407079646016</v>
      </c>
      <c r="ED46" s="28">
        <v>10.670731707317072</v>
      </c>
      <c r="EE46" s="28">
        <v>10.670731707317072</v>
      </c>
      <c r="EF46" s="28">
        <v>1.9358407079646016</v>
      </c>
      <c r="EG46" s="28">
        <v>10.670731707317072</v>
      </c>
      <c r="EH46" s="28">
        <v>10.670731707317072</v>
      </c>
      <c r="EI46" s="28">
        <v>1.9358407079646016</v>
      </c>
      <c r="EJ46" s="28">
        <v>10.670731707317072</v>
      </c>
      <c r="EK46" s="28">
        <v>10.670731707317072</v>
      </c>
      <c r="EL46" s="28">
        <v>1.9358407079646016</v>
      </c>
      <c r="EM46" s="28">
        <v>10.670731707317072</v>
      </c>
      <c r="EN46" s="28">
        <v>10.670731707317072</v>
      </c>
      <c r="EO46" s="28">
        <v>1.9358407079646016</v>
      </c>
      <c r="EP46" s="28">
        <v>10.670731707317072</v>
      </c>
      <c r="EQ46" s="28">
        <v>10.670731707317072</v>
      </c>
      <c r="ER46" s="28">
        <v>1.9358407079646016</v>
      </c>
      <c r="ES46" s="28">
        <v>10.670731707317072</v>
      </c>
      <c r="ET46" s="28">
        <v>10.670731707317072</v>
      </c>
      <c r="EU46" s="28">
        <v>1.9358407079646016</v>
      </c>
      <c r="EV46" s="28">
        <v>10.670731707317072</v>
      </c>
      <c r="EW46" s="28">
        <v>10.670731707317072</v>
      </c>
      <c r="EX46" s="28">
        <v>1.9358407079646016</v>
      </c>
      <c r="EY46" s="28">
        <v>10.670731707317072</v>
      </c>
      <c r="EZ46" s="28">
        <v>10.670731707317072</v>
      </c>
      <c r="FA46" s="28">
        <v>1.9358407079646016</v>
      </c>
      <c r="FB46" s="28">
        <v>10.670731707317072</v>
      </c>
      <c r="FC46" s="28">
        <v>10.670731707317072</v>
      </c>
      <c r="FD46" s="28">
        <v>1.9358407079646016</v>
      </c>
      <c r="FE46" s="28">
        <v>10.670731707317072</v>
      </c>
      <c r="FF46" s="28">
        <v>10.670731707317072</v>
      </c>
      <c r="FG46" s="28">
        <v>1.9358407079646016</v>
      </c>
      <c r="FH46" s="28">
        <v>10.670731707317072</v>
      </c>
      <c r="FI46" s="28">
        <v>10.670731707317072</v>
      </c>
      <c r="FJ46" s="28">
        <v>1.9358407079646016</v>
      </c>
      <c r="FK46" s="28">
        <v>5.6868733383011829</v>
      </c>
      <c r="FL46" s="28">
        <v>10.670731707317072</v>
      </c>
      <c r="FM46" s="28">
        <v>1.9358407079646016</v>
      </c>
      <c r="FN46" s="28">
        <v>-8.5569982555861088</v>
      </c>
      <c r="FO46" s="28">
        <v>10.670731707317072</v>
      </c>
      <c r="FP46" s="28">
        <v>1.9358407079646016</v>
      </c>
      <c r="FQ46" s="28">
        <v>-18.213899222214991</v>
      </c>
      <c r="FR46" s="29">
        <v>10.670731707317072</v>
      </c>
      <c r="FS46" s="29">
        <v>1.9358407079646016</v>
      </c>
      <c r="FT46" s="29">
        <v>10.670731707317072</v>
      </c>
      <c r="FU46" s="29">
        <v>10.670731707317072</v>
      </c>
      <c r="FV46" s="29">
        <v>1.9358407079646016</v>
      </c>
      <c r="FW46" s="29">
        <v>10.670731707317072</v>
      </c>
      <c r="FX46" s="29">
        <v>10.670731707317072</v>
      </c>
      <c r="FY46" s="29">
        <v>1.9358407079646016</v>
      </c>
      <c r="FZ46" s="29">
        <v>10.670731707317072</v>
      </c>
      <c r="GA46" s="29">
        <v>10.670731707317072</v>
      </c>
      <c r="GB46" s="29">
        <v>1.9358407079646016</v>
      </c>
      <c r="GC46" s="29">
        <v>10.670731707317072</v>
      </c>
      <c r="GD46" s="29">
        <v>10.670731707317072</v>
      </c>
      <c r="GE46" s="29">
        <v>1.9358407079646016</v>
      </c>
      <c r="GF46" s="29">
        <v>10.670731707317072</v>
      </c>
      <c r="GG46" s="29">
        <v>10.670731707317072</v>
      </c>
      <c r="GH46" s="29">
        <v>1.9358407079646016</v>
      </c>
      <c r="GI46" s="29">
        <v>10.670731707317072</v>
      </c>
      <c r="GJ46" s="29">
        <v>10.670731707317072</v>
      </c>
      <c r="GK46" s="29">
        <v>1.9358407079646016</v>
      </c>
      <c r="GL46" s="29">
        <v>10.670731707317072</v>
      </c>
      <c r="GM46" s="29">
        <v>10.670731707317072</v>
      </c>
      <c r="GN46" s="29">
        <v>1.9358407079646016</v>
      </c>
      <c r="GO46" s="29">
        <v>10.670731707317072</v>
      </c>
      <c r="GP46" s="29">
        <v>10.670731707317072</v>
      </c>
      <c r="GQ46" s="29">
        <v>1.9358407079646016</v>
      </c>
      <c r="GR46" s="29">
        <v>10.670731707317072</v>
      </c>
      <c r="GS46" s="29">
        <v>10.670731707317072</v>
      </c>
      <c r="GT46" s="29">
        <v>1.9358407079646016</v>
      </c>
      <c r="GU46" s="29">
        <v>10.670731707317072</v>
      </c>
      <c r="GV46" s="29">
        <v>10.670731707317072</v>
      </c>
      <c r="GW46" s="29">
        <v>1.9358407079646016</v>
      </c>
      <c r="GX46" s="29">
        <v>10.670731707317072</v>
      </c>
      <c r="GY46" s="29">
        <v>10.670731707317072</v>
      </c>
      <c r="GZ46" s="29">
        <v>1.9358407079646016</v>
      </c>
      <c r="HA46" s="29">
        <v>6.8928281546124595</v>
      </c>
      <c r="HB46" s="29">
        <v>10.670731707317072</v>
      </c>
      <c r="HC46" s="29">
        <v>1.9358407079646016</v>
      </c>
      <c r="HD46" s="29">
        <v>-2.312936705480098</v>
      </c>
      <c r="HE46" s="29">
        <v>10.670731707317072</v>
      </c>
      <c r="HF46" s="29">
        <v>1.9358407079646016</v>
      </c>
      <c r="HG46" s="29">
        <v>0.66704835710180532</v>
      </c>
    </row>
    <row r="47" spans="1:215" ht="15" thickBot="1" x14ac:dyDescent="0.4">
      <c r="A47" s="2"/>
      <c r="B47" s="43" t="s">
        <v>444</v>
      </c>
      <c r="C47" s="76" t="s">
        <v>849</v>
      </c>
      <c r="D47" s="44">
        <v>384073</v>
      </c>
      <c r="E47" s="45">
        <v>385068</v>
      </c>
      <c r="F47" s="23">
        <v>10.670731707317072</v>
      </c>
      <c r="G47" s="23">
        <v>1.9358407079646016</v>
      </c>
      <c r="H47" s="23">
        <v>10.670731707317072</v>
      </c>
      <c r="I47" s="23">
        <v>10.670731707317072</v>
      </c>
      <c r="J47" s="23">
        <v>1.9358407079646016</v>
      </c>
      <c r="K47" s="23">
        <v>10.670731707317072</v>
      </c>
      <c r="L47" s="23">
        <v>10.670731707317072</v>
      </c>
      <c r="M47" s="23">
        <v>1.9358407079646016</v>
      </c>
      <c r="N47" s="23">
        <v>10.670731707317072</v>
      </c>
      <c r="O47" s="23">
        <v>10.670731707317072</v>
      </c>
      <c r="P47" s="23">
        <v>1.9358407079646016</v>
      </c>
      <c r="Q47" s="23">
        <v>10.670731707317072</v>
      </c>
      <c r="R47" s="23">
        <v>9.3052958923246596</v>
      </c>
      <c r="S47" s="23">
        <v>1.9358407079646016</v>
      </c>
      <c r="T47" s="23">
        <v>9.3052958923246596</v>
      </c>
      <c r="U47" s="23">
        <v>1.1041237949456217</v>
      </c>
      <c r="V47" s="23">
        <v>0.45351056348477359</v>
      </c>
      <c r="W47" s="23">
        <v>1.1041237949456217</v>
      </c>
      <c r="X47" s="23">
        <v>-2.4457501409049618</v>
      </c>
      <c r="Y47" s="23">
        <v>-1.0045735175912955</v>
      </c>
      <c r="Z47" s="23">
        <v>-2.4457501409049618</v>
      </c>
      <c r="AA47" s="23">
        <v>-4.8764463154067696</v>
      </c>
      <c r="AB47" s="23">
        <v>-2.0029637314466986</v>
      </c>
      <c r="AC47" s="23">
        <v>-4.8764463154067696</v>
      </c>
      <c r="AD47" s="23">
        <v>-8.581038789563614</v>
      </c>
      <c r="AE47" s="23">
        <v>-3.5245972911319741</v>
      </c>
      <c r="AF47" s="23">
        <v>-8.581038789563614</v>
      </c>
      <c r="AG47" s="23">
        <v>-11.358409601056334</v>
      </c>
      <c r="AH47" s="23">
        <v>-4.6653815107024439</v>
      </c>
      <c r="AI47" s="23">
        <v>-11.358409601056334</v>
      </c>
      <c r="AJ47" s="23">
        <v>-23.558421400993762</v>
      </c>
      <c r="AK47" s="23">
        <v>-9.6764448092549422</v>
      </c>
      <c r="AL47" s="23">
        <v>-23.558421400993762</v>
      </c>
      <c r="AM47" s="23">
        <v>-31.298386124036146</v>
      </c>
      <c r="AN47" s="23">
        <v>-12.855577238940597</v>
      </c>
      <c r="AO47" s="23">
        <v>-31.298386124036146</v>
      </c>
      <c r="AP47" s="23">
        <v>-28.354631996287175</v>
      </c>
      <c r="AQ47" s="23">
        <v>-11.646452320749868</v>
      </c>
      <c r="AR47" s="23">
        <v>-28.354631996287175</v>
      </c>
      <c r="AS47" s="23">
        <v>-30.846600301120777</v>
      </c>
      <c r="AT47" s="23">
        <v>-12.670009602356085</v>
      </c>
      <c r="AU47" s="23">
        <v>-30.846600301120777</v>
      </c>
      <c r="AV47" s="25">
        <v>10.670731707317072</v>
      </c>
      <c r="AW47" s="25">
        <v>1.9358407079646016</v>
      </c>
      <c r="AX47" s="25">
        <v>10.670731707317072</v>
      </c>
      <c r="AY47" s="25">
        <v>10.670731707317072</v>
      </c>
      <c r="AZ47" s="25">
        <v>1.9358407079646016</v>
      </c>
      <c r="BA47" s="25">
        <v>10.670731707317072</v>
      </c>
      <c r="BB47" s="25">
        <v>10.670731707317072</v>
      </c>
      <c r="BC47" s="25">
        <v>1.9358407079646016</v>
      </c>
      <c r="BD47" s="25">
        <v>10.670731707317072</v>
      </c>
      <c r="BE47" s="25">
        <v>10.670731707317072</v>
      </c>
      <c r="BF47" s="25">
        <v>1.9358407079646016</v>
      </c>
      <c r="BG47" s="25">
        <v>10.670731707317072</v>
      </c>
      <c r="BH47" s="25">
        <v>10.670731707317072</v>
      </c>
      <c r="BI47" s="25">
        <v>1.9358407079646016</v>
      </c>
      <c r="BJ47" s="25">
        <v>10.670731707317072</v>
      </c>
      <c r="BK47" s="25">
        <v>6.9105048332154428</v>
      </c>
      <c r="BL47" s="25">
        <v>1.9358407079646016</v>
      </c>
      <c r="BM47" s="25">
        <v>6.9105048332154428</v>
      </c>
      <c r="BN47" s="25">
        <v>4.8158007296700536</v>
      </c>
      <c r="BO47" s="25">
        <v>1.9358407079646016</v>
      </c>
      <c r="BP47" s="25">
        <v>4.8158007296700536</v>
      </c>
      <c r="BQ47" s="25">
        <v>3.6733046087252212</v>
      </c>
      <c r="BR47" s="25">
        <v>1.5087823037417971</v>
      </c>
      <c r="BS47" s="25">
        <v>3.6733046087252212</v>
      </c>
      <c r="BT47" s="25">
        <v>2.2722954019861037</v>
      </c>
      <c r="BU47" s="25">
        <v>0.93332828517596678</v>
      </c>
      <c r="BV47" s="25">
        <v>2.2722954019861037</v>
      </c>
      <c r="BW47" s="25">
        <v>0.89232275355126511</v>
      </c>
      <c r="BX47" s="25">
        <v>0.36651487507634906</v>
      </c>
      <c r="BY47" s="25">
        <v>0.89232275355126511</v>
      </c>
      <c r="BZ47" s="25">
        <v>-3.8233830566000759</v>
      </c>
      <c r="CA47" s="25">
        <v>-1.5704259000253078</v>
      </c>
      <c r="CB47" s="25">
        <v>-3.8233830566000759</v>
      </c>
      <c r="CC47" s="25">
        <v>-6.5699647039685685</v>
      </c>
      <c r="CD47" s="25">
        <v>-2.6985637014720818</v>
      </c>
      <c r="CE47" s="25">
        <v>-6.5699647039685685</v>
      </c>
      <c r="CF47" s="25">
        <v>-1.7357124527921888</v>
      </c>
      <c r="CG47" s="25">
        <v>-0.71293086528589111</v>
      </c>
      <c r="CH47" s="25">
        <v>-1.7357124527921888</v>
      </c>
      <c r="CI47" s="25">
        <v>2.2510030800543857</v>
      </c>
      <c r="CJ47" s="25">
        <v>0.924582623719021</v>
      </c>
      <c r="CK47" s="25">
        <v>2.2510030800543857</v>
      </c>
      <c r="CL47" s="27">
        <v>10.670731707317072</v>
      </c>
      <c r="CM47" s="27">
        <v>1.9358407079646016</v>
      </c>
      <c r="CN47" s="27">
        <v>10.670731707317072</v>
      </c>
      <c r="CO47" s="27">
        <v>10.670731707317072</v>
      </c>
      <c r="CP47" s="27">
        <v>1.9358407079646016</v>
      </c>
      <c r="CQ47" s="27">
        <v>10.670731707317072</v>
      </c>
      <c r="CR47" s="27">
        <v>10.670731707317072</v>
      </c>
      <c r="CS47" s="27">
        <v>1.9358407079646016</v>
      </c>
      <c r="CT47" s="27">
        <v>10.670731707317072</v>
      </c>
      <c r="CU47" s="27">
        <v>10.670731707317072</v>
      </c>
      <c r="CV47" s="27">
        <v>1.9358407079646016</v>
      </c>
      <c r="CW47" s="27">
        <v>10.670731707317072</v>
      </c>
      <c r="CX47" s="27">
        <v>9.3246786051604307</v>
      </c>
      <c r="CY47" s="27">
        <v>1.9358407079646016</v>
      </c>
      <c r="CZ47" s="27">
        <v>9.3246786051604307</v>
      </c>
      <c r="DA47" s="27">
        <v>1.166024909647644</v>
      </c>
      <c r="DB47" s="27">
        <v>0.47893598184579383</v>
      </c>
      <c r="DC47" s="27">
        <v>1.166024909647644</v>
      </c>
      <c r="DD47" s="27">
        <v>-2.23631815346792</v>
      </c>
      <c r="DE47" s="27">
        <v>-0.918550900318577</v>
      </c>
      <c r="DF47" s="27">
        <v>-2.23631815346792</v>
      </c>
      <c r="DG47" s="27">
        <v>-4.6413609956583892</v>
      </c>
      <c r="DH47" s="27">
        <v>-1.9064042004284065</v>
      </c>
      <c r="DI47" s="27">
        <v>-4.6413609956583892</v>
      </c>
      <c r="DJ47" s="27">
        <v>-8.3717894234960859</v>
      </c>
      <c r="DK47" s="27">
        <v>-3.438649684216402</v>
      </c>
      <c r="DL47" s="27">
        <v>-8.3717894234960859</v>
      </c>
      <c r="DM47" s="27">
        <v>-11.121478556049169</v>
      </c>
      <c r="DN47" s="27">
        <v>-4.568063861884335</v>
      </c>
      <c r="DO47" s="27">
        <v>-11.121478556049169</v>
      </c>
      <c r="DP47" s="27">
        <v>-23.111652661785918</v>
      </c>
      <c r="DQ47" s="27">
        <v>-9.4929379021553526</v>
      </c>
      <c r="DR47" s="27">
        <v>-23.111652661785918</v>
      </c>
      <c r="DS47" s="27">
        <v>-30.641822426320076</v>
      </c>
      <c r="DT47" s="27">
        <v>-12.585898626924518</v>
      </c>
      <c r="DU47" s="27">
        <v>-30.641822426320076</v>
      </c>
      <c r="DV47" s="27">
        <v>-27.532716448102857</v>
      </c>
      <c r="DW47" s="27">
        <v>-11.308856676945881</v>
      </c>
      <c r="DX47" s="27">
        <v>-27.532716448102857</v>
      </c>
      <c r="DY47" s="27">
        <v>-29.74766032531252</v>
      </c>
      <c r="DZ47" s="27">
        <v>-12.218628253682867</v>
      </c>
      <c r="EA47" s="27">
        <v>-29.74766032531252</v>
      </c>
      <c r="EB47" s="28">
        <v>10.670731707317072</v>
      </c>
      <c r="EC47" s="28">
        <v>1.9358407079646016</v>
      </c>
      <c r="ED47" s="28">
        <v>10.670731707317072</v>
      </c>
      <c r="EE47" s="28">
        <v>10.670731707317072</v>
      </c>
      <c r="EF47" s="28">
        <v>1.9358407079646016</v>
      </c>
      <c r="EG47" s="28">
        <v>10.670731707317072</v>
      </c>
      <c r="EH47" s="28">
        <v>10.670731707317072</v>
      </c>
      <c r="EI47" s="28">
        <v>1.9358407079646016</v>
      </c>
      <c r="EJ47" s="28">
        <v>10.670731707317072</v>
      </c>
      <c r="EK47" s="28">
        <v>10.075927991145216</v>
      </c>
      <c r="EL47" s="28">
        <v>1.9358407079646016</v>
      </c>
      <c r="EM47" s="28">
        <v>10.075927991145216</v>
      </c>
      <c r="EN47" s="28">
        <v>-10.418912145107075</v>
      </c>
      <c r="EO47" s="28">
        <v>-4.2794899806127003</v>
      </c>
      <c r="EP47" s="28">
        <v>-10.418912145107075</v>
      </c>
      <c r="EQ47" s="28">
        <v>-30.974108355299936</v>
      </c>
      <c r="ER47" s="28">
        <v>-12.722382578796182</v>
      </c>
      <c r="ES47" s="28">
        <v>-30.974108355299936</v>
      </c>
      <c r="ET47" s="28">
        <v>-36.901280502516144</v>
      </c>
      <c r="EU47" s="28">
        <v>-15.156924061065084</v>
      </c>
      <c r="EV47" s="28">
        <v>-36.901280502516144</v>
      </c>
      <c r="EW47" s="28">
        <v>-42.122305867724648</v>
      </c>
      <c r="EX47" s="28">
        <v>-17.301421051514073</v>
      </c>
      <c r="EY47" s="28">
        <v>-42.122305867724648</v>
      </c>
      <c r="EZ47" s="28">
        <v>-48.397666356297037</v>
      </c>
      <c r="FA47" s="28">
        <v>-19.878978282207314</v>
      </c>
      <c r="FB47" s="28">
        <v>-48.397666356297037</v>
      </c>
      <c r="FC47" s="28">
        <v>-53.831127104223164</v>
      </c>
      <c r="FD47" s="28">
        <v>-22.110731512003195</v>
      </c>
      <c r="FE47" s="28">
        <v>-53.831127104223164</v>
      </c>
      <c r="FF47" s="28">
        <v>-81.711712369425982</v>
      </c>
      <c r="FG47" s="28">
        <v>-33.562472695182869</v>
      </c>
      <c r="FH47" s="28">
        <v>-81.711712369425982</v>
      </c>
      <c r="FI47" s="28">
        <v>-117.05324681737012</v>
      </c>
      <c r="FJ47" s="28">
        <v>-48.07874276858805</v>
      </c>
      <c r="FK47" s="28">
        <v>-117.05324681737012</v>
      </c>
      <c r="FL47" s="28">
        <v>-142.16690139578014</v>
      </c>
      <c r="FM47" s="28">
        <v>-58.393987935075579</v>
      </c>
      <c r="FN47" s="28">
        <v>-142.16690139578014</v>
      </c>
      <c r="FO47" s="28">
        <v>-166.07067058571965</v>
      </c>
      <c r="FP47" s="28">
        <v>-68.212281757167631</v>
      </c>
      <c r="FQ47" s="28">
        <v>-166.07067058571965</v>
      </c>
      <c r="FR47" s="29">
        <v>10.670731707317072</v>
      </c>
      <c r="FS47" s="29">
        <v>1.9358407079646016</v>
      </c>
      <c r="FT47" s="29">
        <v>10.670731707317072</v>
      </c>
      <c r="FU47" s="29">
        <v>10.670731707317072</v>
      </c>
      <c r="FV47" s="29">
        <v>1.9358407079646016</v>
      </c>
      <c r="FW47" s="29">
        <v>10.670731707317072</v>
      </c>
      <c r="FX47" s="29">
        <v>10.670731707317072</v>
      </c>
      <c r="FY47" s="29">
        <v>1.9358407079646016</v>
      </c>
      <c r="FZ47" s="29">
        <v>10.670731707317072</v>
      </c>
      <c r="GA47" s="29">
        <v>7.2858196430035411</v>
      </c>
      <c r="GB47" s="29">
        <v>1.9358407079646016</v>
      </c>
      <c r="GC47" s="29">
        <v>7.2858196430035411</v>
      </c>
      <c r="GD47" s="29">
        <v>-5.6204825744092801</v>
      </c>
      <c r="GE47" s="29">
        <v>-2.3085710416215055</v>
      </c>
      <c r="GF47" s="29">
        <v>-5.6204825744092801</v>
      </c>
      <c r="GG47" s="29">
        <v>-19.589132407222685</v>
      </c>
      <c r="GH47" s="29">
        <v>-8.0460891404074211</v>
      </c>
      <c r="GI47" s="29">
        <v>-19.589132407222685</v>
      </c>
      <c r="GJ47" s="29">
        <v>-28.256019258012937</v>
      </c>
      <c r="GK47" s="29">
        <v>-11.605947878488726</v>
      </c>
      <c r="GL47" s="29">
        <v>-28.256019258012937</v>
      </c>
      <c r="GM47" s="29">
        <v>-30.48219189736383</v>
      </c>
      <c r="GN47" s="29">
        <v>-12.52033158501516</v>
      </c>
      <c r="GO47" s="29">
        <v>-30.48219189736383</v>
      </c>
      <c r="GP47" s="29">
        <v>-33.745134985498986</v>
      </c>
      <c r="GQ47" s="29">
        <v>-13.860560973506692</v>
      </c>
      <c r="GR47" s="29">
        <v>-33.745134985498986</v>
      </c>
      <c r="GS47" s="29">
        <v>-37.15642564000823</v>
      </c>
      <c r="GT47" s="29">
        <v>-15.261723011693746</v>
      </c>
      <c r="GU47" s="29">
        <v>-37.15642564000823</v>
      </c>
      <c r="GV47" s="29">
        <v>-49.575610719216733</v>
      </c>
      <c r="GW47" s="29">
        <v>-20.362810090041627</v>
      </c>
      <c r="GX47" s="29">
        <v>-49.575610719216733</v>
      </c>
      <c r="GY47" s="29">
        <v>-68.527332038016468</v>
      </c>
      <c r="GZ47" s="29">
        <v>-28.14708740897991</v>
      </c>
      <c r="HA47" s="29">
        <v>-68.527332038016468</v>
      </c>
      <c r="HB47" s="29">
        <v>-74.055069287093076</v>
      </c>
      <c r="HC47" s="29">
        <v>-30.417564004177251</v>
      </c>
      <c r="HD47" s="29">
        <v>-74.055069287093076</v>
      </c>
      <c r="HE47" s="29">
        <v>-79.472696833887341</v>
      </c>
      <c r="HF47" s="29">
        <v>-32.642813865419761</v>
      </c>
      <c r="HG47" s="29">
        <v>-79.472696833887341</v>
      </c>
    </row>
    <row r="48" spans="1:215" ht="15" thickBot="1" x14ac:dyDescent="0.4">
      <c r="A48" s="2"/>
      <c r="B48" s="43" t="s">
        <v>567</v>
      </c>
      <c r="C48" s="76" t="s">
        <v>504</v>
      </c>
      <c r="D48" s="44">
        <v>385989</v>
      </c>
      <c r="E48" s="45">
        <v>438643</v>
      </c>
      <c r="F48" s="23">
        <v>45.814634146341525</v>
      </c>
      <c r="G48" s="23">
        <v>8.3115044247787733</v>
      </c>
      <c r="H48" s="23">
        <v>32.995650825397249</v>
      </c>
      <c r="I48" s="23">
        <v>44.05126344882634</v>
      </c>
      <c r="J48" s="23">
        <v>7.9916008911587602</v>
      </c>
      <c r="K48" s="23">
        <v>31.775524873265745</v>
      </c>
      <c r="L48" s="23">
        <v>35.694877114479787</v>
      </c>
      <c r="M48" s="23">
        <v>6.4756192995295194</v>
      </c>
      <c r="N48" s="23">
        <v>30.969082402428107</v>
      </c>
      <c r="O48" s="23">
        <v>26.256595284259276</v>
      </c>
      <c r="P48" s="23">
        <v>4.7633646312151781</v>
      </c>
      <c r="Q48" s="23">
        <v>26.256595284259276</v>
      </c>
      <c r="R48" s="23">
        <v>17.321347518094328</v>
      </c>
      <c r="S48" s="23">
        <v>3.1423683550525112</v>
      </c>
      <c r="T48" s="23">
        <v>17.321347518094328</v>
      </c>
      <c r="U48" s="23">
        <v>8.7956646486762153</v>
      </c>
      <c r="V48" s="23">
        <v>1.5956736752023222</v>
      </c>
      <c r="W48" s="23">
        <v>8.7956646486762153</v>
      </c>
      <c r="X48" s="23">
        <v>1.1302218212310253</v>
      </c>
      <c r="Y48" s="23">
        <v>0.20504024190474351</v>
      </c>
      <c r="Z48" s="23">
        <v>1.1302218212310253</v>
      </c>
      <c r="AA48" s="23">
        <v>-2.5112721965195681</v>
      </c>
      <c r="AB48" s="23">
        <v>-0.45558477901461192</v>
      </c>
      <c r="AC48" s="23">
        <v>-2.5112721965195681</v>
      </c>
      <c r="AD48" s="23">
        <v>-7.0325093465641322</v>
      </c>
      <c r="AE48" s="23">
        <v>-1.2758092177395106</v>
      </c>
      <c r="AF48" s="23">
        <v>-7.0325093465641322</v>
      </c>
      <c r="AG48" s="23">
        <v>-10.537481732065665</v>
      </c>
      <c r="AH48" s="23">
        <v>-1.9116670398880189</v>
      </c>
      <c r="AI48" s="23">
        <v>-10.537481732065665</v>
      </c>
      <c r="AJ48" s="23">
        <v>-28.985139256809621</v>
      </c>
      <c r="AK48" s="23">
        <v>-5.258365971368117</v>
      </c>
      <c r="AL48" s="23">
        <v>-28.985139256809621</v>
      </c>
      <c r="AM48" s="23">
        <v>-37.534614277905398</v>
      </c>
      <c r="AN48" s="23">
        <v>-6.8093769265226607</v>
      </c>
      <c r="AO48" s="23">
        <v>-37.534614277905398</v>
      </c>
      <c r="AP48" s="23">
        <v>-31.164953534380192</v>
      </c>
      <c r="AQ48" s="23">
        <v>-5.6538190040247249</v>
      </c>
      <c r="AR48" s="23">
        <v>-31.164953534380192</v>
      </c>
      <c r="AS48" s="23">
        <v>-31.984649807676718</v>
      </c>
      <c r="AT48" s="23">
        <v>-5.8025249651094937</v>
      </c>
      <c r="AU48" s="23">
        <v>-31.984649807676718</v>
      </c>
      <c r="AV48" s="25">
        <v>45.814634146341525</v>
      </c>
      <c r="AW48" s="25">
        <v>8.3115044247787733</v>
      </c>
      <c r="AX48" s="25">
        <v>32.995650825397249</v>
      </c>
      <c r="AY48" s="25">
        <v>44.9257494927257</v>
      </c>
      <c r="AZ48" s="25">
        <v>8.1502465893882903</v>
      </c>
      <c r="BA48" s="25">
        <v>32.517361035878942</v>
      </c>
      <c r="BB48" s="25">
        <v>38.218534194266198</v>
      </c>
      <c r="BC48" s="25">
        <v>6.9334508936500621</v>
      </c>
      <c r="BD48" s="25">
        <v>31.924512198197398</v>
      </c>
      <c r="BE48" s="25">
        <v>31.477980663918974</v>
      </c>
      <c r="BF48" s="25">
        <v>5.7106071115959196</v>
      </c>
      <c r="BG48" s="25">
        <v>31.252735909686471</v>
      </c>
      <c r="BH48" s="25">
        <v>25.254250645874123</v>
      </c>
      <c r="BI48" s="25">
        <v>4.5815233472603492</v>
      </c>
      <c r="BJ48" s="25">
        <v>25.254250645874123</v>
      </c>
      <c r="BK48" s="25">
        <v>19.286788055959075</v>
      </c>
      <c r="BL48" s="25">
        <v>3.498930576523549</v>
      </c>
      <c r="BM48" s="25">
        <v>19.286788055959075</v>
      </c>
      <c r="BN48" s="25">
        <v>13.903391868392584</v>
      </c>
      <c r="BO48" s="25">
        <v>2.5222967548853803</v>
      </c>
      <c r="BP48" s="25">
        <v>13.903391868392584</v>
      </c>
      <c r="BQ48" s="25">
        <v>12.216088928273974</v>
      </c>
      <c r="BR48" s="25">
        <v>2.2161931241558981</v>
      </c>
      <c r="BS48" s="25">
        <v>12.216088928273974</v>
      </c>
      <c r="BT48" s="25">
        <v>10.314434104002007</v>
      </c>
      <c r="BU48" s="25">
        <v>1.8712026471862049</v>
      </c>
      <c r="BV48" s="25">
        <v>10.314434104002007</v>
      </c>
      <c r="BW48" s="25">
        <v>8.1571591959090366</v>
      </c>
      <c r="BX48" s="25">
        <v>1.4798386151870377</v>
      </c>
      <c r="BY48" s="25">
        <v>8.1571591959090366</v>
      </c>
      <c r="BZ48" s="25">
        <v>2.4084989822684779</v>
      </c>
      <c r="CA48" s="25">
        <v>0.43694008085401592</v>
      </c>
      <c r="CB48" s="25">
        <v>2.4084989822684779</v>
      </c>
      <c r="CC48" s="25">
        <v>7.9758750460157665E-2</v>
      </c>
      <c r="CD48" s="25">
        <v>1.4469507826842762E-2</v>
      </c>
      <c r="CE48" s="25">
        <v>7.9758750460157665E-2</v>
      </c>
      <c r="CF48" s="25">
        <v>-1.3208515790289774</v>
      </c>
      <c r="CG48" s="25">
        <v>-0.23962351654950476</v>
      </c>
      <c r="CH48" s="25">
        <v>-1.3208515790289774</v>
      </c>
      <c r="CI48" s="25">
        <v>-4.0034463934740332</v>
      </c>
      <c r="CJ48" s="25">
        <v>-0.72628894748865214</v>
      </c>
      <c r="CK48" s="25">
        <v>-4.0034463934740332</v>
      </c>
      <c r="CL48" s="27">
        <v>45.814634146341525</v>
      </c>
      <c r="CM48" s="27">
        <v>8.3115044247787733</v>
      </c>
      <c r="CN48" s="27">
        <v>32.995650825397249</v>
      </c>
      <c r="CO48" s="27">
        <v>44.050129786664641</v>
      </c>
      <c r="CP48" s="27">
        <v>7.9913952267842934</v>
      </c>
      <c r="CQ48" s="27">
        <v>31.776028367470062</v>
      </c>
      <c r="CR48" s="27">
        <v>35.693637825812438</v>
      </c>
      <c r="CS48" s="27">
        <v>6.4753944728243802</v>
      </c>
      <c r="CT48" s="27">
        <v>30.969632319429614</v>
      </c>
      <c r="CU48" s="27">
        <v>26.250363312772254</v>
      </c>
      <c r="CV48" s="27">
        <v>4.7622340523170905</v>
      </c>
      <c r="CW48" s="27">
        <v>26.250363312772254</v>
      </c>
      <c r="CX48" s="27">
        <v>17.31026183841448</v>
      </c>
      <c r="CY48" s="27">
        <v>3.1403572361725383</v>
      </c>
      <c r="CZ48" s="27">
        <v>17.31026183841448</v>
      </c>
      <c r="DA48" s="27">
        <v>8.7801112508313803</v>
      </c>
      <c r="DB48" s="27">
        <v>1.5928520410800293</v>
      </c>
      <c r="DC48" s="27">
        <v>8.7801112508313803</v>
      </c>
      <c r="DD48" s="27">
        <v>1.2417407793774913</v>
      </c>
      <c r="DE48" s="27">
        <v>0.22527155732069534</v>
      </c>
      <c r="DF48" s="27">
        <v>1.2417407793774913</v>
      </c>
      <c r="DG48" s="27">
        <v>-2.3713459051079537</v>
      </c>
      <c r="DH48" s="27">
        <v>-0.43019992083816855</v>
      </c>
      <c r="DI48" s="27">
        <v>-2.3713459051079537</v>
      </c>
      <c r="DJ48" s="27">
        <v>-6.8426104723897652</v>
      </c>
      <c r="DK48" s="27">
        <v>-1.2413585370264617</v>
      </c>
      <c r="DL48" s="27">
        <v>-6.8426104723897652</v>
      </c>
      <c r="DM48" s="27">
        <v>-10.478921772845725</v>
      </c>
      <c r="DN48" s="27">
        <v>-1.901043330472012</v>
      </c>
      <c r="DO48" s="27">
        <v>-10.478921772845725</v>
      </c>
      <c r="DP48" s="27">
        <v>-29.170853372417131</v>
      </c>
      <c r="DQ48" s="27">
        <v>-5.2920574702172667</v>
      </c>
      <c r="DR48" s="27">
        <v>-29.170853372417131</v>
      </c>
      <c r="DS48" s="27">
        <v>-36.806411174114928</v>
      </c>
      <c r="DT48" s="27">
        <v>-6.6772692837996113</v>
      </c>
      <c r="DU48" s="27">
        <v>-36.806411174114928</v>
      </c>
      <c r="DV48" s="27">
        <v>-30.323587360199362</v>
      </c>
      <c r="DW48" s="27">
        <v>-5.5011817777352823</v>
      </c>
      <c r="DX48" s="27">
        <v>-30.323587360199362</v>
      </c>
      <c r="DY48" s="27">
        <v>-31.378891251717238</v>
      </c>
      <c r="DZ48" s="27">
        <v>-5.6926307138071097</v>
      </c>
      <c r="EA48" s="27">
        <v>-31.378891251717238</v>
      </c>
      <c r="EB48" s="28">
        <v>45.814634146341525</v>
      </c>
      <c r="EC48" s="28">
        <v>8.3115044247787733</v>
      </c>
      <c r="ED48" s="28">
        <v>32.995650825397249</v>
      </c>
      <c r="EE48" s="28">
        <v>44.714860751847276</v>
      </c>
      <c r="EF48" s="28">
        <v>8.111988012503268</v>
      </c>
      <c r="EG48" s="28">
        <v>31.704735240882918</v>
      </c>
      <c r="EH48" s="28">
        <v>38.411153655157207</v>
      </c>
      <c r="EI48" s="28">
        <v>6.9683951321302899</v>
      </c>
      <c r="EJ48" s="28">
        <v>30.879029442344923</v>
      </c>
      <c r="EK48" s="28">
        <v>27.079470430851519</v>
      </c>
      <c r="EL48" s="28">
        <v>4.9126472905527088</v>
      </c>
      <c r="EM48" s="28">
        <v>27.079470430851519</v>
      </c>
      <c r="EN48" s="28">
        <v>15.207191871146936</v>
      </c>
      <c r="EO48" s="28">
        <v>2.7588268438806387</v>
      </c>
      <c r="EP48" s="28">
        <v>15.207191871146936</v>
      </c>
      <c r="EQ48" s="28">
        <v>3.3062296051563442</v>
      </c>
      <c r="ER48" s="28">
        <v>0.59980271597969081</v>
      </c>
      <c r="ES48" s="28">
        <v>3.3062296051563442</v>
      </c>
      <c r="ET48" s="28">
        <v>-8.6038312558383438</v>
      </c>
      <c r="EU48" s="28">
        <v>-1.5608720419883721</v>
      </c>
      <c r="EV48" s="28">
        <v>-8.6038312558383438</v>
      </c>
      <c r="EW48" s="28">
        <v>-17.043240763010168</v>
      </c>
      <c r="EX48" s="28">
        <v>-3.0919153596611366</v>
      </c>
      <c r="EY48" s="28">
        <v>-17.043240763010168</v>
      </c>
      <c r="EZ48" s="28">
        <v>-25.592373157398189</v>
      </c>
      <c r="FA48" s="28">
        <v>-4.6428641568731228</v>
      </c>
      <c r="FB48" s="28">
        <v>-25.592373157398189</v>
      </c>
      <c r="FC48" s="28">
        <v>-34.271121977232646</v>
      </c>
      <c r="FD48" s="28">
        <v>-6.2173274383475148</v>
      </c>
      <c r="FE48" s="28">
        <v>-34.271121977232646</v>
      </c>
      <c r="FF48" s="28">
        <v>-79.016470075009892</v>
      </c>
      <c r="FG48" s="28">
        <v>-14.334846341041619</v>
      </c>
      <c r="FH48" s="28">
        <v>-79.016470075009892</v>
      </c>
      <c r="FI48" s="28">
        <v>-123.36387030144236</v>
      </c>
      <c r="FJ48" s="28">
        <v>-22.380171160881137</v>
      </c>
      <c r="FK48" s="28">
        <v>-123.36387030144236</v>
      </c>
      <c r="FL48" s="28">
        <v>-150.3286360918373</v>
      </c>
      <c r="FM48" s="28">
        <v>-27.272009202501458</v>
      </c>
      <c r="FN48" s="28">
        <v>-150.3286360918373</v>
      </c>
      <c r="FO48" s="28">
        <v>-182.97902137250921</v>
      </c>
      <c r="FP48" s="28">
        <v>-33.195309187048132</v>
      </c>
      <c r="FQ48" s="28">
        <v>-182.97902137250921</v>
      </c>
      <c r="FR48" s="29">
        <v>45.814634146341525</v>
      </c>
      <c r="FS48" s="29">
        <v>8.3115044247787733</v>
      </c>
      <c r="FT48" s="29">
        <v>32.995650825397249</v>
      </c>
      <c r="FU48" s="29">
        <v>43.51845498608948</v>
      </c>
      <c r="FV48" s="29">
        <v>7.8949409488038436</v>
      </c>
      <c r="FW48" s="29">
        <v>31.959539432469057</v>
      </c>
      <c r="FX48" s="29">
        <v>20.802038043065696</v>
      </c>
      <c r="FY48" s="29">
        <v>3.7738210609101488</v>
      </c>
      <c r="FZ48" s="29">
        <v>20.802038043065696</v>
      </c>
      <c r="GA48" s="29">
        <v>9.2894992695552041</v>
      </c>
      <c r="GB48" s="29">
        <v>1.6852631418219619</v>
      </c>
      <c r="GC48" s="29">
        <v>9.2894992695552041</v>
      </c>
      <c r="GD48" s="29">
        <v>-5.1177645024764145</v>
      </c>
      <c r="GE48" s="29">
        <v>-0.92844400266165039</v>
      </c>
      <c r="GF48" s="29">
        <v>-5.1177645024764145</v>
      </c>
      <c r="GG48" s="29">
        <v>-23.982964659186912</v>
      </c>
      <c r="GH48" s="29">
        <v>-4.35089181870205</v>
      </c>
      <c r="GI48" s="29">
        <v>-23.982964659186912</v>
      </c>
      <c r="GJ48" s="29">
        <v>-38.944101838076328</v>
      </c>
      <c r="GK48" s="29">
        <v>-7.065080421951901</v>
      </c>
      <c r="GL48" s="29">
        <v>-38.944101838076328</v>
      </c>
      <c r="GM48" s="29">
        <v>-41.967745646814528</v>
      </c>
      <c r="GN48" s="29">
        <v>-7.6136175730946709</v>
      </c>
      <c r="GO48" s="29">
        <v>-41.967745646814528</v>
      </c>
      <c r="GP48" s="29">
        <v>-45.366006638537314</v>
      </c>
      <c r="GQ48" s="29">
        <v>-8.2301162485842028</v>
      </c>
      <c r="GR48" s="29">
        <v>-45.366006638537314</v>
      </c>
      <c r="GS48" s="29">
        <v>-51.443318661908712</v>
      </c>
      <c r="GT48" s="29">
        <v>-9.3326374563639689</v>
      </c>
      <c r="GU48" s="29">
        <v>-51.443318661908712</v>
      </c>
      <c r="GV48" s="29">
        <v>-86.512795886862094</v>
      </c>
      <c r="GW48" s="29">
        <v>-15.694799253811265</v>
      </c>
      <c r="GX48" s="29">
        <v>-86.512795886862094</v>
      </c>
      <c r="GY48" s="29">
        <v>-116.93002783615729</v>
      </c>
      <c r="GZ48" s="29">
        <v>-21.212969651692251</v>
      </c>
      <c r="HA48" s="29">
        <v>-116.93002783615729</v>
      </c>
      <c r="HB48" s="29">
        <v>-130.1302457485636</v>
      </c>
      <c r="HC48" s="29">
        <v>-23.607699449960652</v>
      </c>
      <c r="HD48" s="29">
        <v>-130.1302457485636</v>
      </c>
      <c r="HE48" s="29">
        <v>-129.51268175561657</v>
      </c>
      <c r="HF48" s="29">
        <v>-23.495663504337521</v>
      </c>
      <c r="HG48" s="29">
        <v>-129.51268175561657</v>
      </c>
    </row>
    <row r="49" spans="1:215" ht="15" thickBot="1" x14ac:dyDescent="0.4">
      <c r="A49" s="2"/>
      <c r="B49" s="43" t="s">
        <v>600</v>
      </c>
      <c r="C49" s="76" t="s">
        <v>853</v>
      </c>
      <c r="D49" s="44">
        <v>401141</v>
      </c>
      <c r="E49" s="45">
        <v>383916</v>
      </c>
      <c r="F49" s="23">
        <v>41.846872441315789</v>
      </c>
      <c r="G49" s="23">
        <v>41.846872441315789</v>
      </c>
      <c r="H49" s="23">
        <v>41.846872441315789</v>
      </c>
      <c r="I49" s="23">
        <v>41.825627215315791</v>
      </c>
      <c r="J49" s="23">
        <v>41.825627215315791</v>
      </c>
      <c r="K49" s="23">
        <v>41.825627215315791</v>
      </c>
      <c r="L49" s="23">
        <v>42.101777175315789</v>
      </c>
      <c r="M49" s="23">
        <v>42.101777175315789</v>
      </c>
      <c r="N49" s="23">
        <v>41.200310527093677</v>
      </c>
      <c r="O49" s="23">
        <v>42.40395641731579</v>
      </c>
      <c r="P49" s="23">
        <v>42.40395641731579</v>
      </c>
      <c r="Q49" s="23">
        <v>40.333153839825229</v>
      </c>
      <c r="R49" s="23">
        <v>42.720705293315788</v>
      </c>
      <c r="S49" s="23">
        <v>42.720705293315788</v>
      </c>
      <c r="T49" s="23">
        <v>39.373325434679003</v>
      </c>
      <c r="U49" s="23">
        <v>43.019043126315786</v>
      </c>
      <c r="V49" s="23">
        <v>37.211342743207396</v>
      </c>
      <c r="W49" s="23">
        <v>38.392112788227983</v>
      </c>
      <c r="X49" s="23">
        <v>43.313445701315786</v>
      </c>
      <c r="Y49" s="23">
        <v>29.439490540429162</v>
      </c>
      <c r="Z49" s="23">
        <v>37.370324157077143</v>
      </c>
      <c r="AA49" s="23">
        <v>43.64885137631579</v>
      </c>
      <c r="AB49" s="23">
        <v>29.089876920972532</v>
      </c>
      <c r="AC49" s="23">
        <v>36.275774370960548</v>
      </c>
      <c r="AD49" s="23">
        <v>44.159813802315789</v>
      </c>
      <c r="AE49" s="23">
        <v>28.681600992354905</v>
      </c>
      <c r="AF49" s="23">
        <v>35.027535106244834</v>
      </c>
      <c r="AG49" s="23">
        <v>44.58481462631579</v>
      </c>
      <c r="AH49" s="23">
        <v>28.222385803681401</v>
      </c>
      <c r="AI49" s="23">
        <v>33.567606504345711</v>
      </c>
      <c r="AJ49" s="23">
        <v>46.463853716315789</v>
      </c>
      <c r="AK49" s="23">
        <v>27.880614738925452</v>
      </c>
      <c r="AL49" s="23">
        <v>28.163707209943901</v>
      </c>
      <c r="AM49" s="23">
        <v>48.009863976315785</v>
      </c>
      <c r="AN49" s="23">
        <v>38.047418827097616</v>
      </c>
      <c r="AO49" s="23">
        <v>25.535088414497444</v>
      </c>
      <c r="AP49" s="23">
        <v>49.018970396315787</v>
      </c>
      <c r="AQ49" s="23">
        <v>49.018970396315787</v>
      </c>
      <c r="AR49" s="23">
        <v>25.117213848807957</v>
      </c>
      <c r="AS49" s="23">
        <v>49.847028056315786</v>
      </c>
      <c r="AT49" s="23">
        <v>49.847028056315786</v>
      </c>
      <c r="AU49" s="23">
        <v>25.887309310552908</v>
      </c>
      <c r="AV49" s="25">
        <v>41.845112608315787</v>
      </c>
      <c r="AW49" s="25">
        <v>41.845112608315787</v>
      </c>
      <c r="AX49" s="25">
        <v>41.845112608315787</v>
      </c>
      <c r="AY49" s="25">
        <v>41.778037388315788</v>
      </c>
      <c r="AZ49" s="25">
        <v>41.778037388315788</v>
      </c>
      <c r="BA49" s="25">
        <v>41.778037388315788</v>
      </c>
      <c r="BB49" s="25">
        <v>41.90805691731579</v>
      </c>
      <c r="BC49" s="25">
        <v>41.90805691731579</v>
      </c>
      <c r="BD49" s="25">
        <v>41.835540546201671</v>
      </c>
      <c r="BE49" s="25">
        <v>42.037126869315784</v>
      </c>
      <c r="BF49" s="25">
        <v>42.037126869315784</v>
      </c>
      <c r="BG49" s="25">
        <v>41.496732475993994</v>
      </c>
      <c r="BH49" s="25">
        <v>42.162519447315788</v>
      </c>
      <c r="BI49" s="25">
        <v>42.162519447315788</v>
      </c>
      <c r="BJ49" s="25">
        <v>41.145793349845533</v>
      </c>
      <c r="BK49" s="25">
        <v>42.313017293315788</v>
      </c>
      <c r="BL49" s="25">
        <v>36.162818064609674</v>
      </c>
      <c r="BM49" s="25">
        <v>40.690649768742894</v>
      </c>
      <c r="BN49" s="25">
        <v>42.495868752315786</v>
      </c>
      <c r="BO49" s="25">
        <v>28.319315368921565</v>
      </c>
      <c r="BP49" s="25">
        <v>40.085516312672155</v>
      </c>
      <c r="BQ49" s="25">
        <v>42.723319057315791</v>
      </c>
      <c r="BR49" s="25">
        <v>28.14126586728101</v>
      </c>
      <c r="BS49" s="25">
        <v>39.378350878196557</v>
      </c>
      <c r="BT49" s="25">
        <v>42.991273333315789</v>
      </c>
      <c r="BU49" s="25">
        <v>28.002382773009224</v>
      </c>
      <c r="BV49" s="25">
        <v>38.577466033518164</v>
      </c>
      <c r="BW49" s="25">
        <v>43.293420546315787</v>
      </c>
      <c r="BX49" s="25">
        <v>27.884554798150944</v>
      </c>
      <c r="BY49" s="25">
        <v>37.703349795752359</v>
      </c>
      <c r="BZ49" s="25">
        <v>44.197793006315791</v>
      </c>
      <c r="CA49" s="25">
        <v>28.449157762522489</v>
      </c>
      <c r="CB49" s="25">
        <v>35.097880012460621</v>
      </c>
      <c r="CC49" s="25">
        <v>44.888235016315789</v>
      </c>
      <c r="CD49" s="25">
        <v>35.604042989926732</v>
      </c>
      <c r="CE49" s="25">
        <v>33.218930865877226</v>
      </c>
      <c r="CF49" s="25">
        <v>45.450476356315789</v>
      </c>
      <c r="CG49" s="25">
        <v>45.450476356315789</v>
      </c>
      <c r="CH49" s="25">
        <v>32.100986566095131</v>
      </c>
      <c r="CI49" s="25">
        <v>45.868115326315788</v>
      </c>
      <c r="CJ49" s="25">
        <v>45.868115326315788</v>
      </c>
      <c r="CK49" s="25">
        <v>31.451247287243532</v>
      </c>
      <c r="CL49" s="27">
        <v>41.846872441315789</v>
      </c>
      <c r="CM49" s="27">
        <v>41.846872441315789</v>
      </c>
      <c r="CN49" s="27">
        <v>41.846872441315789</v>
      </c>
      <c r="CO49" s="27">
        <v>41.825195768315787</v>
      </c>
      <c r="CP49" s="27">
        <v>41.825195768315787</v>
      </c>
      <c r="CQ49" s="27">
        <v>41.825195768315787</v>
      </c>
      <c r="CR49" s="27">
        <v>42.102014344315791</v>
      </c>
      <c r="CS49" s="27">
        <v>42.102014344315791</v>
      </c>
      <c r="CT49" s="27">
        <v>41.200609115947977</v>
      </c>
      <c r="CU49" s="27">
        <v>42.403687724315787</v>
      </c>
      <c r="CV49" s="27">
        <v>42.403687724315787</v>
      </c>
      <c r="CW49" s="27">
        <v>40.333661629371406</v>
      </c>
      <c r="CX49" s="27">
        <v>42.720044060315786</v>
      </c>
      <c r="CY49" s="27">
        <v>42.720044060315786</v>
      </c>
      <c r="CZ49" s="27">
        <v>39.374078800532097</v>
      </c>
      <c r="DA49" s="27">
        <v>43.020002399315786</v>
      </c>
      <c r="DB49" s="27">
        <v>37.222590704014529</v>
      </c>
      <c r="DC49" s="27">
        <v>38.391691747348602</v>
      </c>
      <c r="DD49" s="27">
        <v>43.319020461315787</v>
      </c>
      <c r="DE49" s="27">
        <v>29.462749992148268</v>
      </c>
      <c r="DF49" s="27">
        <v>37.367280711801008</v>
      </c>
      <c r="DG49" s="27">
        <v>43.65517315031579</v>
      </c>
      <c r="DH49" s="27">
        <v>29.122269884796331</v>
      </c>
      <c r="DI49" s="27">
        <v>36.271944142660914</v>
      </c>
      <c r="DJ49" s="27">
        <v>44.165050555315787</v>
      </c>
      <c r="DK49" s="27">
        <v>28.704340678796537</v>
      </c>
      <c r="DL49" s="27">
        <v>35.023962053089321</v>
      </c>
      <c r="DM49" s="27">
        <v>44.55759049631579</v>
      </c>
      <c r="DN49" s="27">
        <v>28.256385374922552</v>
      </c>
      <c r="DO49" s="27">
        <v>33.67482770163933</v>
      </c>
      <c r="DP49" s="27">
        <v>46.256145226315788</v>
      </c>
      <c r="DQ49" s="27">
        <v>27.941298169655269</v>
      </c>
      <c r="DR49" s="27">
        <v>28.671883193376651</v>
      </c>
      <c r="DS49" s="27">
        <v>47.475191646315785</v>
      </c>
      <c r="DT49" s="27">
        <v>38.134029990553501</v>
      </c>
      <c r="DU49" s="27">
        <v>26.291106153770983</v>
      </c>
      <c r="DV49" s="27">
        <v>48.321131346315788</v>
      </c>
      <c r="DW49" s="27">
        <v>48.321131346315788</v>
      </c>
      <c r="DX49" s="27">
        <v>25.899168663546625</v>
      </c>
      <c r="DY49" s="27">
        <v>48.901048806315785</v>
      </c>
      <c r="DZ49" s="27">
        <v>48.901048806315785</v>
      </c>
      <c r="EA49" s="27">
        <v>26.780670296141757</v>
      </c>
      <c r="EB49" s="28">
        <v>41.852723346315784</v>
      </c>
      <c r="EC49" s="28">
        <v>41.852723346315784</v>
      </c>
      <c r="ED49" s="28">
        <v>41.852723346315784</v>
      </c>
      <c r="EE49" s="28">
        <v>41.825955881315785</v>
      </c>
      <c r="EF49" s="28">
        <v>41.825955881315785</v>
      </c>
      <c r="EG49" s="28">
        <v>41.825955881315785</v>
      </c>
      <c r="EH49" s="28">
        <v>42.154292340315791</v>
      </c>
      <c r="EI49" s="28">
        <v>42.154292340315791</v>
      </c>
      <c r="EJ49" s="28">
        <v>41.131590300695848</v>
      </c>
      <c r="EK49" s="28">
        <v>42.516461495315788</v>
      </c>
      <c r="EL49" s="28">
        <v>42.516461495315788</v>
      </c>
      <c r="EM49" s="28">
        <v>40.284753983699176</v>
      </c>
      <c r="EN49" s="28">
        <v>42.914793456315792</v>
      </c>
      <c r="EO49" s="28">
        <v>42.914793456315792</v>
      </c>
      <c r="EP49" s="28">
        <v>39.343768055831916</v>
      </c>
      <c r="EQ49" s="28">
        <v>43.502053568315787</v>
      </c>
      <c r="ER49" s="28">
        <v>43.502053568315787</v>
      </c>
      <c r="ES49" s="28">
        <v>38.14620819552492</v>
      </c>
      <c r="ET49" s="28">
        <v>43.985746399315786</v>
      </c>
      <c r="EU49" s="28">
        <v>43.985746399315786</v>
      </c>
      <c r="EV49" s="28">
        <v>37.01641216667565</v>
      </c>
      <c r="EW49" s="28">
        <v>44.564261356315789</v>
      </c>
      <c r="EX49" s="28">
        <v>44.564261356315789</v>
      </c>
      <c r="EY49" s="28">
        <v>35.805577965980703</v>
      </c>
      <c r="EZ49" s="28">
        <v>45.19659115631579</v>
      </c>
      <c r="FA49" s="28">
        <v>45.19659115631579</v>
      </c>
      <c r="FB49" s="28">
        <v>34.767830222466031</v>
      </c>
      <c r="FC49" s="28">
        <v>45.844453416315787</v>
      </c>
      <c r="FD49" s="28">
        <v>45.844453416315787</v>
      </c>
      <c r="FE49" s="28">
        <v>33.670902712550799</v>
      </c>
      <c r="FF49" s="28">
        <v>51.550173916315785</v>
      </c>
      <c r="FG49" s="28">
        <v>50.653310204647305</v>
      </c>
      <c r="FH49" s="28">
        <v>25.162063056319624</v>
      </c>
      <c r="FI49" s="28">
        <v>54.05533925631579</v>
      </c>
      <c r="FJ49" s="28">
        <v>47.775371994979579</v>
      </c>
      <c r="FK49" s="28">
        <v>16.017129577521018</v>
      </c>
      <c r="FL49" s="28">
        <v>55.363232446315791</v>
      </c>
      <c r="FM49" s="28">
        <v>47.128227786561894</v>
      </c>
      <c r="FN49" s="28">
        <v>10.365827933609253</v>
      </c>
      <c r="FO49" s="28">
        <v>55.980397786315791</v>
      </c>
      <c r="FP49" s="28">
        <v>44.302646214337152</v>
      </c>
      <c r="FQ49" s="28">
        <v>6.3349800224644355</v>
      </c>
      <c r="FR49" s="29">
        <v>41.852723346315784</v>
      </c>
      <c r="FS49" s="29">
        <v>41.852723346315784</v>
      </c>
      <c r="FT49" s="29">
        <v>41.852723346315784</v>
      </c>
      <c r="FU49" s="29">
        <v>41.809913642315792</v>
      </c>
      <c r="FV49" s="29">
        <v>41.809913642315792</v>
      </c>
      <c r="FW49" s="29">
        <v>41.809913642315792</v>
      </c>
      <c r="FX49" s="29">
        <v>42.255598485315787</v>
      </c>
      <c r="FY49" s="29">
        <v>42.255598485315787</v>
      </c>
      <c r="FZ49" s="29">
        <v>41.007055510790536</v>
      </c>
      <c r="GA49" s="29">
        <v>42.625590578315787</v>
      </c>
      <c r="GB49" s="29">
        <v>42.625590578315787</v>
      </c>
      <c r="GC49" s="29">
        <v>40.110317949962692</v>
      </c>
      <c r="GD49" s="29">
        <v>43.184198703315786</v>
      </c>
      <c r="GE49" s="29">
        <v>43.184198703315786</v>
      </c>
      <c r="GF49" s="29">
        <v>39.021036531838874</v>
      </c>
      <c r="GG49" s="29">
        <v>43.588118775315792</v>
      </c>
      <c r="GH49" s="29">
        <v>43.588118775315792</v>
      </c>
      <c r="GI49" s="29">
        <v>38.133441637086136</v>
      </c>
      <c r="GJ49" s="29">
        <v>44.086312194315788</v>
      </c>
      <c r="GK49" s="29">
        <v>44.086312194315788</v>
      </c>
      <c r="GL49" s="29">
        <v>37.178043669057317</v>
      </c>
      <c r="GM49" s="29">
        <v>48.212272476315789</v>
      </c>
      <c r="GN49" s="29">
        <v>48.212272476315789</v>
      </c>
      <c r="GO49" s="29">
        <v>32.648522030993689</v>
      </c>
      <c r="GP49" s="29">
        <v>48.629438686315787</v>
      </c>
      <c r="GQ49" s="29">
        <v>48.629438686315787</v>
      </c>
      <c r="GR49" s="29">
        <v>31.903188528237777</v>
      </c>
      <c r="GS49" s="29">
        <v>49.160565846315791</v>
      </c>
      <c r="GT49" s="29">
        <v>49.160565846315791</v>
      </c>
      <c r="GU49" s="29">
        <v>29.821432617427149</v>
      </c>
      <c r="GV49" s="29">
        <v>51.721067516315784</v>
      </c>
      <c r="GW49" s="29">
        <v>51.721067516315784</v>
      </c>
      <c r="GX49" s="29">
        <v>19.45079463246158</v>
      </c>
      <c r="GY49" s="29">
        <v>53.666853766315789</v>
      </c>
      <c r="GZ49" s="29">
        <v>53.666853766315789</v>
      </c>
      <c r="HA49" s="29">
        <v>11.9942728934424</v>
      </c>
      <c r="HB49" s="29">
        <v>54.276108646315791</v>
      </c>
      <c r="HC49" s="29">
        <v>54.276108646315791</v>
      </c>
      <c r="HD49" s="29">
        <v>8.6058773256375787</v>
      </c>
      <c r="HE49" s="29">
        <v>54.125850206315789</v>
      </c>
      <c r="HF49" s="29">
        <v>54.125850206315789</v>
      </c>
      <c r="HG49" s="29">
        <v>10.368910905888853</v>
      </c>
    </row>
    <row r="50" spans="1:215" ht="15" thickBot="1" x14ac:dyDescent="0.4">
      <c r="A50" s="2"/>
      <c r="B50" s="43" t="s">
        <v>460</v>
      </c>
      <c r="C50" s="76" t="s">
        <v>854</v>
      </c>
      <c r="D50" s="44">
        <v>352784</v>
      </c>
      <c r="E50" s="45">
        <v>404565</v>
      </c>
      <c r="F50" s="23">
        <v>142.73659574736843</v>
      </c>
      <c r="G50" s="23">
        <v>59.173893805309731</v>
      </c>
      <c r="H50" s="23">
        <v>79.414738051742361</v>
      </c>
      <c r="I50" s="23">
        <v>145.16277907736841</v>
      </c>
      <c r="J50" s="23">
        <v>58.738862830990939</v>
      </c>
      <c r="K50" s="23">
        <v>71.312740253141655</v>
      </c>
      <c r="L50" s="23">
        <v>147.74208129636844</v>
      </c>
      <c r="M50" s="23">
        <v>57.91304260310811</v>
      </c>
      <c r="N50" s="23">
        <v>70.226138915574182</v>
      </c>
      <c r="O50" s="23">
        <v>148.12548816086843</v>
      </c>
      <c r="P50" s="23">
        <v>56.901280007975046</v>
      </c>
      <c r="Q50" s="23">
        <v>68.774320511143429</v>
      </c>
      <c r="R50" s="23">
        <v>148.50835170986844</v>
      </c>
      <c r="S50" s="23">
        <v>55.922755462372372</v>
      </c>
      <c r="T50" s="23">
        <v>67.193382568813021</v>
      </c>
      <c r="U50" s="23">
        <v>148.90454402586843</v>
      </c>
      <c r="V50" s="23">
        <v>54.953085315210245</v>
      </c>
      <c r="W50" s="23">
        <v>65.617501261598747</v>
      </c>
      <c r="X50" s="23">
        <v>149.33402247136843</v>
      </c>
      <c r="Y50" s="23">
        <v>54.097856375925879</v>
      </c>
      <c r="Z50" s="23">
        <v>64.041051530829122</v>
      </c>
      <c r="AA50" s="23">
        <v>149.78259651786843</v>
      </c>
      <c r="AB50" s="23">
        <v>53.586934882323973</v>
      </c>
      <c r="AC50" s="23">
        <v>62.363853674519731</v>
      </c>
      <c r="AD50" s="23">
        <v>150.26204828736843</v>
      </c>
      <c r="AE50" s="23">
        <v>53.039127629748648</v>
      </c>
      <c r="AF50" s="23">
        <v>60.673118740998433</v>
      </c>
      <c r="AG50" s="23">
        <v>150.82673265036843</v>
      </c>
      <c r="AH50" s="23">
        <v>52.443446082699339</v>
      </c>
      <c r="AI50" s="23">
        <v>58.589273362656684</v>
      </c>
      <c r="AJ50" s="23">
        <v>161.69724240536843</v>
      </c>
      <c r="AK50" s="23">
        <v>48.838192345037768</v>
      </c>
      <c r="AL50" s="23">
        <v>43.010896625775402</v>
      </c>
      <c r="AM50" s="23">
        <v>165.14844982236843</v>
      </c>
      <c r="AN50" s="23">
        <v>49.015295449571347</v>
      </c>
      <c r="AO50" s="23">
        <v>38.222995408158681</v>
      </c>
      <c r="AP50" s="23">
        <v>167.27635323736843</v>
      </c>
      <c r="AQ50" s="23">
        <v>51.722047213518927</v>
      </c>
      <c r="AR50" s="23">
        <v>36.670729975312653</v>
      </c>
      <c r="AS50" s="23">
        <v>168.67412971736843</v>
      </c>
      <c r="AT50" s="23">
        <v>52.543705117348587</v>
      </c>
      <c r="AU50" s="23">
        <v>37.226657150602506</v>
      </c>
      <c r="AV50" s="25">
        <v>142.73618007736843</v>
      </c>
      <c r="AW50" s="25">
        <v>59.173893805309717</v>
      </c>
      <c r="AX50" s="25">
        <v>79.414738051742361</v>
      </c>
      <c r="AY50" s="25">
        <v>144.98781765736842</v>
      </c>
      <c r="AZ50" s="25">
        <v>58.944295227406506</v>
      </c>
      <c r="BA50" s="25">
        <v>72.065710225643983</v>
      </c>
      <c r="BB50" s="25">
        <v>147.28896286186841</v>
      </c>
      <c r="BC50" s="25">
        <v>58.25960136030713</v>
      </c>
      <c r="BD50" s="25">
        <v>71.76753801052331</v>
      </c>
      <c r="BE50" s="25">
        <v>147.33595184636843</v>
      </c>
      <c r="BF50" s="25">
        <v>57.459994683962478</v>
      </c>
      <c r="BG50" s="25">
        <v>71.390899066733624</v>
      </c>
      <c r="BH50" s="25">
        <v>147.33427715136844</v>
      </c>
      <c r="BI50" s="25">
        <v>56.7916931472652</v>
      </c>
      <c r="BJ50" s="25">
        <v>71.03690326895817</v>
      </c>
      <c r="BK50" s="25">
        <v>147.36056816736843</v>
      </c>
      <c r="BL50" s="25">
        <v>56.080087402552763</v>
      </c>
      <c r="BM50" s="25">
        <v>70.543785102097374</v>
      </c>
      <c r="BN50" s="25">
        <v>147.49303442536842</v>
      </c>
      <c r="BO50" s="25">
        <v>55.443238555214194</v>
      </c>
      <c r="BP50" s="25">
        <v>69.788823315271273</v>
      </c>
      <c r="BQ50" s="25">
        <v>147.71873092936843</v>
      </c>
      <c r="BR50" s="25">
        <v>55.129135470722943</v>
      </c>
      <c r="BS50" s="25">
        <v>68.817781274732397</v>
      </c>
      <c r="BT50" s="25">
        <v>148.03222750536844</v>
      </c>
      <c r="BU50" s="25">
        <v>54.775103514947581</v>
      </c>
      <c r="BV50" s="25">
        <v>67.661605700085261</v>
      </c>
      <c r="BW50" s="25">
        <v>148.41550453986844</v>
      </c>
      <c r="BX50" s="25">
        <v>54.397868011151516</v>
      </c>
      <c r="BY50" s="25">
        <v>66.346170417887265</v>
      </c>
      <c r="BZ50" s="25">
        <v>149.73752968236843</v>
      </c>
      <c r="CA50" s="25">
        <v>53.270096869943004</v>
      </c>
      <c r="CB50" s="25">
        <v>61.921140302926176</v>
      </c>
      <c r="CC50" s="25">
        <v>151.13838436786841</v>
      </c>
      <c r="CD50" s="25">
        <v>53.711115642727421</v>
      </c>
      <c r="CE50" s="25">
        <v>58.927284516785392</v>
      </c>
      <c r="CF50" s="25">
        <v>152.44371592336842</v>
      </c>
      <c r="CG50" s="25">
        <v>55.431871389810723</v>
      </c>
      <c r="CH50" s="25">
        <v>57.324214911240858</v>
      </c>
      <c r="CI50" s="25">
        <v>153.46297502186843</v>
      </c>
      <c r="CJ50" s="25">
        <v>55.356720955418915</v>
      </c>
      <c r="CK50" s="25">
        <v>56.491398795674655</v>
      </c>
      <c r="CL50" s="27">
        <v>142.73659574736843</v>
      </c>
      <c r="CM50" s="27">
        <v>59.173893805309731</v>
      </c>
      <c r="CN50" s="27">
        <v>79.414738051742361</v>
      </c>
      <c r="CO50" s="27">
        <v>145.16189106736843</v>
      </c>
      <c r="CP50" s="27">
        <v>58.738658216046545</v>
      </c>
      <c r="CQ50" s="27">
        <v>71.313648636347409</v>
      </c>
      <c r="CR50" s="27">
        <v>147.74390140136842</v>
      </c>
      <c r="CS50" s="27">
        <v>57.912431094952737</v>
      </c>
      <c r="CT50" s="27">
        <v>70.225916710038376</v>
      </c>
      <c r="CU50" s="27">
        <v>148.12602398936843</v>
      </c>
      <c r="CV50" s="27">
        <v>56.898162945639605</v>
      </c>
      <c r="CW50" s="27">
        <v>68.774826433345055</v>
      </c>
      <c r="CX50" s="27">
        <v>148.50738127686841</v>
      </c>
      <c r="CY50" s="27">
        <v>55.917770335339256</v>
      </c>
      <c r="CZ50" s="27">
        <v>67.194695811412402</v>
      </c>
      <c r="DA50" s="27">
        <v>148.90957663686842</v>
      </c>
      <c r="DB50" s="27">
        <v>54.943462607381619</v>
      </c>
      <c r="DC50" s="27">
        <v>65.615280949232726</v>
      </c>
      <c r="DD50" s="27">
        <v>149.35293061286842</v>
      </c>
      <c r="DE50" s="27">
        <v>54.089929198361567</v>
      </c>
      <c r="DF50" s="27">
        <v>64.030783040881047</v>
      </c>
      <c r="DG50" s="27">
        <v>149.80252333186843</v>
      </c>
      <c r="DH50" s="27">
        <v>53.578935310278624</v>
      </c>
      <c r="DI50" s="27">
        <v>62.352435529099552</v>
      </c>
      <c r="DJ50" s="27">
        <v>150.27378699386844</v>
      </c>
      <c r="DK50" s="27">
        <v>53.028722690479029</v>
      </c>
      <c r="DL50" s="27">
        <v>60.665745069509953</v>
      </c>
      <c r="DM50" s="27">
        <v>150.79553697686842</v>
      </c>
      <c r="DN50" s="27">
        <v>52.458211993013698</v>
      </c>
      <c r="DO50" s="27">
        <v>58.762322281561623</v>
      </c>
      <c r="DP50" s="27">
        <v>161.29816230586843</v>
      </c>
      <c r="DQ50" s="27">
        <v>48.954288501069598</v>
      </c>
      <c r="DR50" s="27">
        <v>43.88939241767909</v>
      </c>
      <c r="DS50" s="27">
        <v>163.88835623236844</v>
      </c>
      <c r="DT50" s="27">
        <v>49.203556765797501</v>
      </c>
      <c r="DU50" s="27">
        <v>39.981705412654676</v>
      </c>
      <c r="DV50" s="27">
        <v>165.55172910236843</v>
      </c>
      <c r="DW50" s="27">
        <v>52.031240945439897</v>
      </c>
      <c r="DX50" s="27">
        <v>38.92100022828744</v>
      </c>
      <c r="DY50" s="27">
        <v>166.21244644736842</v>
      </c>
      <c r="DZ50" s="27">
        <v>52.928170766591052</v>
      </c>
      <c r="EA50" s="27">
        <v>39.939589963494157</v>
      </c>
      <c r="EB50" s="28">
        <v>142.73719791736843</v>
      </c>
      <c r="EC50" s="28">
        <v>59.173893805309753</v>
      </c>
      <c r="ED50" s="28">
        <v>79.414738051742361</v>
      </c>
      <c r="EE50" s="28">
        <v>145.12900265736843</v>
      </c>
      <c r="EF50" s="28">
        <v>58.593439255693646</v>
      </c>
      <c r="EG50" s="28">
        <v>71.379911238148878</v>
      </c>
      <c r="EH50" s="28">
        <v>147.71693904436842</v>
      </c>
      <c r="EI50" s="28">
        <v>57.59857073970106</v>
      </c>
      <c r="EJ50" s="28">
        <v>70.396957367929915</v>
      </c>
      <c r="EK50" s="28">
        <v>148.15279289386842</v>
      </c>
      <c r="EL50" s="28">
        <v>54.831605428413035</v>
      </c>
      <c r="EM50" s="28">
        <v>69.072643371114481</v>
      </c>
      <c r="EN50" s="28">
        <v>148.64522960736844</v>
      </c>
      <c r="EO50" s="28">
        <v>52.155434353605671</v>
      </c>
      <c r="EP50" s="28">
        <v>67.709857188121873</v>
      </c>
      <c r="EQ50" s="28">
        <v>149.25268911936843</v>
      </c>
      <c r="ER50" s="28">
        <v>49.455601475781393</v>
      </c>
      <c r="ES50" s="28">
        <v>66.32227295572838</v>
      </c>
      <c r="ET50" s="28">
        <v>149.95950275386843</v>
      </c>
      <c r="EU50" s="28">
        <v>46.888658481439819</v>
      </c>
      <c r="EV50" s="28">
        <v>64.879615257922552</v>
      </c>
      <c r="EW50" s="28">
        <v>150.72646711236843</v>
      </c>
      <c r="EX50" s="28">
        <v>44.616490784069839</v>
      </c>
      <c r="EY50" s="28">
        <v>63.340108549050171</v>
      </c>
      <c r="EZ50" s="28">
        <v>151.55707367786843</v>
      </c>
      <c r="FA50" s="28">
        <v>42.300429384423843</v>
      </c>
      <c r="FB50" s="28">
        <v>61.983305454381707</v>
      </c>
      <c r="FC50" s="28">
        <v>152.55566337436844</v>
      </c>
      <c r="FD50" s="28">
        <v>39.946110203654683</v>
      </c>
      <c r="FE50" s="28">
        <v>60.515841297941478</v>
      </c>
      <c r="FF50" s="28">
        <v>146.16476510847997</v>
      </c>
      <c r="FG50" s="28">
        <v>26.516616678972028</v>
      </c>
      <c r="FH50" s="28">
        <v>42.611503646929606</v>
      </c>
      <c r="FI50" s="28">
        <v>129.22846936155031</v>
      </c>
      <c r="FJ50" s="28">
        <v>23.444102848776826</v>
      </c>
      <c r="FK50" s="28">
        <v>21.591002563707747</v>
      </c>
      <c r="FL50" s="28">
        <v>127.45519179783952</v>
      </c>
      <c r="FM50" s="28">
        <v>23.122402051820444</v>
      </c>
      <c r="FN50" s="28">
        <v>8.3960948979686378</v>
      </c>
      <c r="FO50" s="28">
        <v>116.19211828235585</v>
      </c>
      <c r="FP50" s="28">
        <v>21.079101104321197</v>
      </c>
      <c r="FQ50" s="28">
        <v>0.65130433742484684</v>
      </c>
      <c r="FR50" s="29">
        <v>142.73719791736843</v>
      </c>
      <c r="FS50" s="29">
        <v>59.173893805309753</v>
      </c>
      <c r="FT50" s="29">
        <v>79.414738051742361</v>
      </c>
      <c r="FU50" s="29">
        <v>145.09386745736842</v>
      </c>
      <c r="FV50" s="29">
        <v>58.838396456306135</v>
      </c>
      <c r="FW50" s="29">
        <v>71.576398282625888</v>
      </c>
      <c r="FX50" s="29">
        <v>147.79833750986842</v>
      </c>
      <c r="FY50" s="29">
        <v>57.680140448768725</v>
      </c>
      <c r="FZ50" s="29">
        <v>70.174651961667365</v>
      </c>
      <c r="GA50" s="29">
        <v>148.27890588086842</v>
      </c>
      <c r="GB50" s="29">
        <v>53.55039271620403</v>
      </c>
      <c r="GC50" s="29">
        <v>68.807300514848919</v>
      </c>
      <c r="GD50" s="29">
        <v>148.80135793386842</v>
      </c>
      <c r="GE50" s="29">
        <v>49.223394218666122</v>
      </c>
      <c r="GF50" s="29">
        <v>67.485029253849859</v>
      </c>
      <c r="GG50" s="29">
        <v>149.45628872486841</v>
      </c>
      <c r="GH50" s="29">
        <v>44.809539387046676</v>
      </c>
      <c r="GI50" s="29">
        <v>66.220548406450519</v>
      </c>
      <c r="GJ50" s="29">
        <v>150.15651107836842</v>
      </c>
      <c r="GK50" s="29">
        <v>41.62988309138693</v>
      </c>
      <c r="GL50" s="29">
        <v>64.935903000584602</v>
      </c>
      <c r="GM50" s="29">
        <v>150.98680504636843</v>
      </c>
      <c r="GN50" s="29">
        <v>40.976462496528612</v>
      </c>
      <c r="GO50" s="29">
        <v>63.613287064298419</v>
      </c>
      <c r="GP50" s="29">
        <v>152.00095555486843</v>
      </c>
      <c r="GQ50" s="29">
        <v>40.273649740968295</v>
      </c>
      <c r="GR50" s="29">
        <v>61.964514453797193</v>
      </c>
      <c r="GS50" s="29">
        <v>163.28362534886844</v>
      </c>
      <c r="GT50" s="29">
        <v>37.586219703876502</v>
      </c>
      <c r="GU50" s="29">
        <v>47.947733618627922</v>
      </c>
      <c r="GV50" s="29">
        <v>168.00806257736843</v>
      </c>
      <c r="GW50" s="29">
        <v>37.656606938710759</v>
      </c>
      <c r="GX50" s="29">
        <v>28.896489242875333</v>
      </c>
      <c r="GY50" s="29">
        <v>171.89099374236844</v>
      </c>
      <c r="GZ50" s="29">
        <v>33.798796125242333</v>
      </c>
      <c r="HA50" s="29">
        <v>13.485157698774728</v>
      </c>
      <c r="HB50" s="29">
        <v>173.62755486236841</v>
      </c>
      <c r="HC50" s="29">
        <v>31.515555323536546</v>
      </c>
      <c r="HD50" s="29">
        <v>5.1443040313268966</v>
      </c>
      <c r="HE50" s="29">
        <v>171.31027517295806</v>
      </c>
      <c r="HF50" s="29">
        <v>31.078412752616284</v>
      </c>
      <c r="HG50" s="29">
        <v>8.915280874116732</v>
      </c>
    </row>
    <row r="51" spans="1:215" ht="15" thickBot="1" x14ac:dyDescent="0.4">
      <c r="A51" s="2"/>
      <c r="B51" s="43" t="s">
        <v>504</v>
      </c>
      <c r="C51" s="76" t="s">
        <v>504</v>
      </c>
      <c r="D51" s="44">
        <v>378571</v>
      </c>
      <c r="E51" s="45">
        <v>433224</v>
      </c>
      <c r="F51" s="23">
        <v>153.56072040105263</v>
      </c>
      <c r="G51" s="23">
        <v>47.39867256637168</v>
      </c>
      <c r="H51" s="23">
        <v>60.954880250000244</v>
      </c>
      <c r="I51" s="23">
        <v>153.53855937105263</v>
      </c>
      <c r="J51" s="23">
        <v>46.664203870233486</v>
      </c>
      <c r="K51" s="23">
        <v>57.683592587692615</v>
      </c>
      <c r="L51" s="23">
        <v>153.93359549105264</v>
      </c>
      <c r="M51" s="23">
        <v>46.079626440387393</v>
      </c>
      <c r="N51" s="23">
        <v>56.565235783815154</v>
      </c>
      <c r="O51" s="23">
        <v>154.44354608105263</v>
      </c>
      <c r="P51" s="23">
        <v>45.183216717419469</v>
      </c>
      <c r="Q51" s="23">
        <v>55.206656044237008</v>
      </c>
      <c r="R51" s="23">
        <v>156.06133758105264</v>
      </c>
      <c r="S51" s="23">
        <v>44.265421652111279</v>
      </c>
      <c r="T51" s="23">
        <v>52.812857121179263</v>
      </c>
      <c r="U51" s="23">
        <v>156.57962234105264</v>
      </c>
      <c r="V51" s="23">
        <v>43.288093611473322</v>
      </c>
      <c r="W51" s="23">
        <v>51.536729228135059</v>
      </c>
      <c r="X51" s="23">
        <v>157.13986917105262</v>
      </c>
      <c r="Y51" s="23">
        <v>42.42262850869804</v>
      </c>
      <c r="Z51" s="23">
        <v>50.257308804852684</v>
      </c>
      <c r="AA51" s="23">
        <v>157.77810525105264</v>
      </c>
      <c r="AB51" s="23">
        <v>41.727500491146962</v>
      </c>
      <c r="AC51" s="23">
        <v>48.913953200017872</v>
      </c>
      <c r="AD51" s="23">
        <v>161.32646903105262</v>
      </c>
      <c r="AE51" s="23">
        <v>40.527266793632364</v>
      </c>
      <c r="AF51" s="23">
        <v>44.67897753754751</v>
      </c>
      <c r="AG51" s="23">
        <v>162.10772736105264</v>
      </c>
      <c r="AH51" s="23">
        <v>39.698100103169793</v>
      </c>
      <c r="AI51" s="23">
        <v>42.793874936199188</v>
      </c>
      <c r="AJ51" s="23">
        <v>172.33111352105263</v>
      </c>
      <c r="AK51" s="23">
        <v>35.600137605468042</v>
      </c>
      <c r="AL51" s="23">
        <v>27.194388170695632</v>
      </c>
      <c r="AM51" s="23">
        <v>176.89433499882281</v>
      </c>
      <c r="AN51" s="23">
        <v>32.0914501546537</v>
      </c>
      <c r="AO51" s="23">
        <v>9.2804060641825288</v>
      </c>
      <c r="AP51" s="23">
        <v>177.60811017357409</v>
      </c>
      <c r="AQ51" s="23">
        <v>32.220940341223617</v>
      </c>
      <c r="AR51" s="23">
        <v>7.4474232542351189</v>
      </c>
      <c r="AS51" s="23">
        <v>169.63812764532076</v>
      </c>
      <c r="AT51" s="23">
        <v>30.775058555124563</v>
      </c>
      <c r="AU51" s="23">
        <v>7.5783313945424169</v>
      </c>
      <c r="AV51" s="25">
        <v>153.55751964105264</v>
      </c>
      <c r="AW51" s="25">
        <v>47.39867256637168</v>
      </c>
      <c r="AX51" s="25">
        <v>60.954880250000244</v>
      </c>
      <c r="AY51" s="25">
        <v>153.39632602105263</v>
      </c>
      <c r="AZ51" s="25">
        <v>47.103434204506044</v>
      </c>
      <c r="BA51" s="25">
        <v>59.647455425519141</v>
      </c>
      <c r="BB51" s="25">
        <v>153.53238963105264</v>
      </c>
      <c r="BC51" s="25">
        <v>46.707228170121915</v>
      </c>
      <c r="BD51" s="25">
        <v>59.215839718755689</v>
      </c>
      <c r="BE51" s="25">
        <v>153.72138096105263</v>
      </c>
      <c r="BF51" s="25">
        <v>46.25086800917758</v>
      </c>
      <c r="BG51" s="25">
        <v>58.738366850173762</v>
      </c>
      <c r="BH51" s="25">
        <v>153.86458318105264</v>
      </c>
      <c r="BI51" s="25">
        <v>45.848503409035054</v>
      </c>
      <c r="BJ51" s="25">
        <v>58.369834443945962</v>
      </c>
      <c r="BK51" s="25">
        <v>154.04576714105264</v>
      </c>
      <c r="BL51" s="25">
        <v>45.462109326876181</v>
      </c>
      <c r="BM51" s="25">
        <v>57.885369046286314</v>
      </c>
      <c r="BN51" s="25">
        <v>154.34559230105262</v>
      </c>
      <c r="BO51" s="25">
        <v>45.0332763145759</v>
      </c>
      <c r="BP51" s="25">
        <v>57.168683905870992</v>
      </c>
      <c r="BQ51" s="25">
        <v>154.74832159105262</v>
      </c>
      <c r="BR51" s="25">
        <v>44.713493160365658</v>
      </c>
      <c r="BS51" s="25">
        <v>56.248740722790529</v>
      </c>
      <c r="BT51" s="25">
        <v>155.25410907105262</v>
      </c>
      <c r="BU51" s="25">
        <v>44.32162645439724</v>
      </c>
      <c r="BV51" s="25">
        <v>55.1295278761052</v>
      </c>
      <c r="BW51" s="25">
        <v>155.85466261105262</v>
      </c>
      <c r="BX51" s="25">
        <v>43.884442844458469</v>
      </c>
      <c r="BY51" s="25">
        <v>53.839555263459289</v>
      </c>
      <c r="BZ51" s="25">
        <v>157.44332539105264</v>
      </c>
      <c r="CA51" s="25">
        <v>42.46607892377677</v>
      </c>
      <c r="CB51" s="25">
        <v>48.585298325241823</v>
      </c>
      <c r="CC51" s="25">
        <v>159.00948817105262</v>
      </c>
      <c r="CD51" s="25">
        <v>41.33270897107203</v>
      </c>
      <c r="CE51" s="25">
        <v>44.234587786785056</v>
      </c>
      <c r="CF51" s="25">
        <v>160.48062399105262</v>
      </c>
      <c r="CG51" s="25">
        <v>42.017681654151914</v>
      </c>
      <c r="CH51" s="25">
        <v>41.369532092721812</v>
      </c>
      <c r="CI51" s="25">
        <v>161.69272953105263</v>
      </c>
      <c r="CJ51" s="25">
        <v>42.708783079427292</v>
      </c>
      <c r="CK51" s="25">
        <v>39.48645670157822</v>
      </c>
      <c r="CL51" s="27">
        <v>153.56072040105263</v>
      </c>
      <c r="CM51" s="27">
        <v>47.39867256637168</v>
      </c>
      <c r="CN51" s="27">
        <v>60.954880250000244</v>
      </c>
      <c r="CO51" s="27">
        <v>153.53721757105262</v>
      </c>
      <c r="CP51" s="27">
        <v>46.665091299810499</v>
      </c>
      <c r="CQ51" s="27">
        <v>57.684634421477838</v>
      </c>
      <c r="CR51" s="27">
        <v>153.93245340105264</v>
      </c>
      <c r="CS51" s="27">
        <v>46.078044348982502</v>
      </c>
      <c r="CT51" s="27">
        <v>56.567319164344298</v>
      </c>
      <c r="CU51" s="27">
        <v>154.44108129105263</v>
      </c>
      <c r="CV51" s="27">
        <v>45.184536967835285</v>
      </c>
      <c r="CW51" s="27">
        <v>55.20975404786563</v>
      </c>
      <c r="CX51" s="27">
        <v>156.05749483105262</v>
      </c>
      <c r="CY51" s="27">
        <v>44.270211155509209</v>
      </c>
      <c r="CZ51" s="27">
        <v>52.816941628011975</v>
      </c>
      <c r="DA51" s="27">
        <v>156.58244672105263</v>
      </c>
      <c r="DB51" s="27">
        <v>43.274520471756318</v>
      </c>
      <c r="DC51" s="27">
        <v>51.535508008670973</v>
      </c>
      <c r="DD51" s="27">
        <v>157.15765024105264</v>
      </c>
      <c r="DE51" s="27">
        <v>42.431836309418237</v>
      </c>
      <c r="DF51" s="27">
        <v>50.244352870127287</v>
      </c>
      <c r="DG51" s="27">
        <v>157.79838661105262</v>
      </c>
      <c r="DH51" s="27">
        <v>41.747706273365019</v>
      </c>
      <c r="DI51" s="27">
        <v>48.898757577234633</v>
      </c>
      <c r="DJ51" s="27">
        <v>161.34435086105265</v>
      </c>
      <c r="DK51" s="27">
        <v>40.53537565427159</v>
      </c>
      <c r="DL51" s="27">
        <v>44.661758242163586</v>
      </c>
      <c r="DM51" s="27">
        <v>162.06487507105263</v>
      </c>
      <c r="DN51" s="27">
        <v>39.724963042844067</v>
      </c>
      <c r="DO51" s="27">
        <v>42.974084673556987</v>
      </c>
      <c r="DP51" s="27">
        <v>171.79788228105264</v>
      </c>
      <c r="DQ51" s="27">
        <v>35.688036595768203</v>
      </c>
      <c r="DR51" s="27">
        <v>28.11873057171853</v>
      </c>
      <c r="DS51" s="27">
        <v>177.9775700059636</v>
      </c>
      <c r="DT51" s="27">
        <v>32.287966240019948</v>
      </c>
      <c r="DU51" s="27">
        <v>10.922721805694508</v>
      </c>
      <c r="DV51" s="27">
        <v>178.91262804553759</v>
      </c>
      <c r="DW51" s="27">
        <v>32.457600663128495</v>
      </c>
      <c r="DX51" s="27">
        <v>9.6319541134846816</v>
      </c>
      <c r="DY51" s="27">
        <v>171.63545151196669</v>
      </c>
      <c r="DZ51" s="27">
        <v>31.137404920312544</v>
      </c>
      <c r="EA51" s="27">
        <v>10.178685220415034</v>
      </c>
      <c r="EB51" s="28">
        <v>153.57049631105264</v>
      </c>
      <c r="EC51" s="28">
        <v>47.39867256637168</v>
      </c>
      <c r="ED51" s="28">
        <v>60.954880250000244</v>
      </c>
      <c r="EE51" s="28">
        <v>153.51976157105264</v>
      </c>
      <c r="EF51" s="28">
        <v>46.57955903950706</v>
      </c>
      <c r="EG51" s="28">
        <v>57.647150086472493</v>
      </c>
      <c r="EH51" s="28">
        <v>153.94120604105262</v>
      </c>
      <c r="EI51" s="28">
        <v>45.170344385793513</v>
      </c>
      <c r="EJ51" s="28">
        <v>56.510985960162159</v>
      </c>
      <c r="EK51" s="28">
        <v>154.53979723105263</v>
      </c>
      <c r="EL51" s="28">
        <v>42.376746139809896</v>
      </c>
      <c r="EM51" s="28">
        <v>55.106510776023839</v>
      </c>
      <c r="EN51" s="28">
        <v>156.31469555105264</v>
      </c>
      <c r="EO51" s="28">
        <v>39.484609816664161</v>
      </c>
      <c r="EP51" s="28">
        <v>52.633248014365364</v>
      </c>
      <c r="EQ51" s="28">
        <v>157.11208508105264</v>
      </c>
      <c r="ER51" s="28">
        <v>36.60659486179469</v>
      </c>
      <c r="ES51" s="28">
        <v>51.182667169623485</v>
      </c>
      <c r="ET51" s="28">
        <v>158.06198477105264</v>
      </c>
      <c r="EU51" s="28">
        <v>33.715511707921749</v>
      </c>
      <c r="EV51" s="28">
        <v>49.602033103149537</v>
      </c>
      <c r="EW51" s="28">
        <v>159.22167417105263</v>
      </c>
      <c r="EX51" s="28">
        <v>31.844267244266671</v>
      </c>
      <c r="EY51" s="28">
        <v>47.888747116279447</v>
      </c>
      <c r="EZ51" s="28">
        <v>162.62767046442266</v>
      </c>
      <c r="FA51" s="28">
        <v>29.503249951510305</v>
      </c>
      <c r="FB51" s="28">
        <v>43.476870206616141</v>
      </c>
      <c r="FC51" s="28">
        <v>151.85299917690114</v>
      </c>
      <c r="FD51" s="28">
        <v>27.548552948021886</v>
      </c>
      <c r="FE51" s="28">
        <v>41.535563928385912</v>
      </c>
      <c r="FF51" s="28">
        <v>95.238899046859231</v>
      </c>
      <c r="FG51" s="28">
        <v>17.27785336690809</v>
      </c>
      <c r="FH51" s="28">
        <v>18.252492448829585</v>
      </c>
      <c r="FI51" s="28">
        <v>38.898219170621338</v>
      </c>
      <c r="FJ51" s="28">
        <v>7.0567565752012165</v>
      </c>
      <c r="FK51" s="28">
        <v>1.2325652305497954</v>
      </c>
      <c r="FL51" s="28">
        <v>1.830723668056166</v>
      </c>
      <c r="FM51" s="28">
        <v>0.33212243535532215</v>
      </c>
      <c r="FN51" s="28">
        <v>-10.418163485168293</v>
      </c>
      <c r="FO51" s="28">
        <v>10.670731707317072</v>
      </c>
      <c r="FP51" s="28">
        <v>1.9358407079646016</v>
      </c>
      <c r="FQ51" s="28">
        <v>-17.994541015535276</v>
      </c>
      <c r="FR51" s="29">
        <v>153.57049631105264</v>
      </c>
      <c r="FS51" s="29">
        <v>47.39867256637168</v>
      </c>
      <c r="FT51" s="29">
        <v>60.954880250000244</v>
      </c>
      <c r="FU51" s="29">
        <v>153.48460959105262</v>
      </c>
      <c r="FV51" s="29">
        <v>46.691913928845253</v>
      </c>
      <c r="FW51" s="29">
        <v>57.79027533506752</v>
      </c>
      <c r="FX51" s="29">
        <v>154.08205938105263</v>
      </c>
      <c r="FY51" s="29">
        <v>43.028091230111983</v>
      </c>
      <c r="FZ51" s="29">
        <v>56.370283130095274</v>
      </c>
      <c r="GA51" s="29">
        <v>154.73342523105262</v>
      </c>
      <c r="GB51" s="29">
        <v>38.909202525903432</v>
      </c>
      <c r="GC51" s="29">
        <v>54.952170675075138</v>
      </c>
      <c r="GD51" s="29">
        <v>156.53657407105263</v>
      </c>
      <c r="GE51" s="29">
        <v>34.579006545310875</v>
      </c>
      <c r="GF51" s="29">
        <v>52.505795544363181</v>
      </c>
      <c r="GG51" s="29">
        <v>157.39636294105264</v>
      </c>
      <c r="GH51" s="29">
        <v>29.936853079546498</v>
      </c>
      <c r="GI51" s="29">
        <v>51.113998903271892</v>
      </c>
      <c r="GJ51" s="29">
        <v>140.83848312622774</v>
      </c>
      <c r="GK51" s="29">
        <v>25.550344283961671</v>
      </c>
      <c r="GL51" s="29">
        <v>46.480800503548792</v>
      </c>
      <c r="GM51" s="29">
        <v>136.67166072808806</v>
      </c>
      <c r="GN51" s="29">
        <v>24.794416326777039</v>
      </c>
      <c r="GO51" s="29">
        <v>44.786155734609679</v>
      </c>
      <c r="GP51" s="29">
        <v>131.53202077432164</v>
      </c>
      <c r="GQ51" s="29">
        <v>23.862003768792864</v>
      </c>
      <c r="GR51" s="29">
        <v>41.493878563708378</v>
      </c>
      <c r="GS51" s="29">
        <v>126.00716677072722</v>
      </c>
      <c r="GT51" s="29">
        <v>22.859707246016889</v>
      </c>
      <c r="GU51" s="29">
        <v>38.059333373789428</v>
      </c>
      <c r="GV51" s="29">
        <v>99.024180321408451</v>
      </c>
      <c r="GW51" s="29">
        <v>17.964563686627198</v>
      </c>
      <c r="GX51" s="29">
        <v>6.2765863304439051</v>
      </c>
      <c r="GY51" s="29">
        <v>72.925640726997941</v>
      </c>
      <c r="GZ51" s="29">
        <v>13.229872875251839</v>
      </c>
      <c r="HA51" s="29">
        <v>-7.1651040574168405</v>
      </c>
      <c r="HB51" s="29">
        <v>62.145319497718994</v>
      </c>
      <c r="HC51" s="29">
        <v>11.274150882329552</v>
      </c>
      <c r="HD51" s="29">
        <v>-14.621084007779359</v>
      </c>
      <c r="HE51" s="29">
        <v>60.33787150079899</v>
      </c>
      <c r="HF51" s="29">
        <v>10.946251024481233</v>
      </c>
      <c r="HG51" s="29">
        <v>-12.524197473424977</v>
      </c>
    </row>
    <row r="52" spans="1:215" ht="15" thickBot="1" x14ac:dyDescent="0.4">
      <c r="A52" s="2"/>
      <c r="B52" s="43" t="s">
        <v>625</v>
      </c>
      <c r="C52" s="76" t="s">
        <v>852</v>
      </c>
      <c r="D52" s="44">
        <v>335644</v>
      </c>
      <c r="E52" s="45">
        <v>432080</v>
      </c>
      <c r="F52" s="23">
        <v>22.894823172105262</v>
      </c>
      <c r="G52" s="23">
        <v>22.894823172105262</v>
      </c>
      <c r="H52" s="23">
        <v>22.894823172105262</v>
      </c>
      <c r="I52" s="23">
        <v>22.87648733210526</v>
      </c>
      <c r="J52" s="23">
        <v>22.87648733210526</v>
      </c>
      <c r="K52" s="23">
        <v>22.629382867113939</v>
      </c>
      <c r="L52" s="23">
        <v>23.088895062105259</v>
      </c>
      <c r="M52" s="23">
        <v>23.088895062105259</v>
      </c>
      <c r="N52" s="23">
        <v>21.909253359294119</v>
      </c>
      <c r="O52" s="23">
        <v>23.395177182105261</v>
      </c>
      <c r="P52" s="23">
        <v>23.395177182105261</v>
      </c>
      <c r="Q52" s="23">
        <v>20.967794187749796</v>
      </c>
      <c r="R52" s="23">
        <v>23.664002022105258</v>
      </c>
      <c r="S52" s="23">
        <v>23.664002022105258</v>
      </c>
      <c r="T52" s="23">
        <v>20.100974296038011</v>
      </c>
      <c r="U52" s="23">
        <v>23.92323322210526</v>
      </c>
      <c r="V52" s="23">
        <v>23.92323322210526</v>
      </c>
      <c r="W52" s="23">
        <v>18.973767139149508</v>
      </c>
      <c r="X52" s="23">
        <v>24.194191532105258</v>
      </c>
      <c r="Y52" s="23">
        <v>24.194191532105258</v>
      </c>
      <c r="Z52" s="23">
        <v>17.844321925970192</v>
      </c>
      <c r="AA52" s="23">
        <v>24.551235632105261</v>
      </c>
      <c r="AB52" s="23">
        <v>24.551235632105261</v>
      </c>
      <c r="AC52" s="23">
        <v>16.611569369417161</v>
      </c>
      <c r="AD52" s="23">
        <v>24.853651632105262</v>
      </c>
      <c r="AE52" s="23">
        <v>24.853651632105262</v>
      </c>
      <c r="AF52" s="23">
        <v>15.470131073532627</v>
      </c>
      <c r="AG52" s="23">
        <v>25.201081642105262</v>
      </c>
      <c r="AH52" s="23">
        <v>25.201081642105262</v>
      </c>
      <c r="AI52" s="23">
        <v>14.019863544546936</v>
      </c>
      <c r="AJ52" s="23">
        <v>26.642902802105262</v>
      </c>
      <c r="AK52" s="23">
        <v>26.642902802105262</v>
      </c>
      <c r="AL52" s="23">
        <v>8.774952624246005</v>
      </c>
      <c r="AM52" s="23">
        <v>28.074799982105262</v>
      </c>
      <c r="AN52" s="23">
        <v>28.074799982105262</v>
      </c>
      <c r="AO52" s="23">
        <v>5.9200693746345365</v>
      </c>
      <c r="AP52" s="23">
        <v>28.667342602105261</v>
      </c>
      <c r="AQ52" s="23">
        <v>28.667342602105261</v>
      </c>
      <c r="AR52" s="23">
        <v>5.5806655951817277</v>
      </c>
      <c r="AS52" s="23">
        <v>29.026391102105261</v>
      </c>
      <c r="AT52" s="23">
        <v>29.026391102105261</v>
      </c>
      <c r="AU52" s="23">
        <v>6.5038846251894284</v>
      </c>
      <c r="AV52" s="25">
        <v>22.893961992105261</v>
      </c>
      <c r="AW52" s="25">
        <v>22.893961992105261</v>
      </c>
      <c r="AX52" s="25">
        <v>22.893961992105261</v>
      </c>
      <c r="AY52" s="25">
        <v>22.765490062105258</v>
      </c>
      <c r="AZ52" s="25">
        <v>22.765490062105258</v>
      </c>
      <c r="BA52" s="25">
        <v>22.765490062105258</v>
      </c>
      <c r="BB52" s="25">
        <v>22.800100532105262</v>
      </c>
      <c r="BC52" s="25">
        <v>22.800100532105262</v>
      </c>
      <c r="BD52" s="25">
        <v>22.800100532105262</v>
      </c>
      <c r="BE52" s="25">
        <v>22.89515956210526</v>
      </c>
      <c r="BF52" s="25">
        <v>22.89515956210526</v>
      </c>
      <c r="BG52" s="25">
        <v>22.89515956210526</v>
      </c>
      <c r="BH52" s="25">
        <v>22.930961312105261</v>
      </c>
      <c r="BI52" s="25">
        <v>22.930961312105261</v>
      </c>
      <c r="BJ52" s="25">
        <v>22.901103072529715</v>
      </c>
      <c r="BK52" s="25">
        <v>22.97370708210526</v>
      </c>
      <c r="BL52" s="25">
        <v>22.97370708210526</v>
      </c>
      <c r="BM52" s="25">
        <v>22.518634672951507</v>
      </c>
      <c r="BN52" s="25">
        <v>23.084671542105262</v>
      </c>
      <c r="BO52" s="25">
        <v>23.084671542105262</v>
      </c>
      <c r="BP52" s="25">
        <v>21.948845015867889</v>
      </c>
      <c r="BQ52" s="25">
        <v>23.258659792105259</v>
      </c>
      <c r="BR52" s="25">
        <v>23.258659792105259</v>
      </c>
      <c r="BS52" s="25">
        <v>21.235273368054621</v>
      </c>
      <c r="BT52" s="25">
        <v>23.49448666210526</v>
      </c>
      <c r="BU52" s="25">
        <v>23.49448666210526</v>
      </c>
      <c r="BV52" s="25">
        <v>20.385281738063085</v>
      </c>
      <c r="BW52" s="25">
        <v>23.784543892105262</v>
      </c>
      <c r="BX52" s="25">
        <v>23.784543892105262</v>
      </c>
      <c r="BY52" s="25">
        <v>19.43033143615942</v>
      </c>
      <c r="BZ52" s="25">
        <v>24.260945972105262</v>
      </c>
      <c r="CA52" s="25">
        <v>24.260945972105262</v>
      </c>
      <c r="CB52" s="25">
        <v>16.700578585035259</v>
      </c>
      <c r="CC52" s="25">
        <v>24.615262662105259</v>
      </c>
      <c r="CD52" s="25">
        <v>24.615262662105259</v>
      </c>
      <c r="CE52" s="25">
        <v>14.877220412920096</v>
      </c>
      <c r="CF52" s="25">
        <v>24.830580642105261</v>
      </c>
      <c r="CG52" s="25">
        <v>24.830580642105261</v>
      </c>
      <c r="CH52" s="25">
        <v>13.985946653431995</v>
      </c>
      <c r="CI52" s="25">
        <v>24.931889312105259</v>
      </c>
      <c r="CJ52" s="25">
        <v>24.931889312105259</v>
      </c>
      <c r="CK52" s="25">
        <v>13.62247660079943</v>
      </c>
      <c r="CL52" s="27">
        <v>22.894823172105262</v>
      </c>
      <c r="CM52" s="27">
        <v>22.894823172105262</v>
      </c>
      <c r="CN52" s="27">
        <v>22.894823172105262</v>
      </c>
      <c r="CO52" s="27">
        <v>22.876176272105262</v>
      </c>
      <c r="CP52" s="27">
        <v>22.876176272105262</v>
      </c>
      <c r="CQ52" s="27">
        <v>22.629533275659625</v>
      </c>
      <c r="CR52" s="27">
        <v>23.089769542105259</v>
      </c>
      <c r="CS52" s="27">
        <v>23.089769542105259</v>
      </c>
      <c r="CT52" s="27">
        <v>21.909554308211831</v>
      </c>
      <c r="CU52" s="27">
        <v>23.39586353210526</v>
      </c>
      <c r="CV52" s="27">
        <v>23.39586353210526</v>
      </c>
      <c r="CW52" s="27">
        <v>20.96824166552183</v>
      </c>
      <c r="CX52" s="27">
        <v>23.664148832105262</v>
      </c>
      <c r="CY52" s="27">
        <v>23.664148832105262</v>
      </c>
      <c r="CZ52" s="27">
        <v>20.100945445012407</v>
      </c>
      <c r="DA52" s="27">
        <v>23.924196522105262</v>
      </c>
      <c r="DB52" s="27">
        <v>23.924196522105262</v>
      </c>
      <c r="DC52" s="27">
        <v>18.97325762678841</v>
      </c>
      <c r="DD52" s="27">
        <v>24.19708799210526</v>
      </c>
      <c r="DE52" s="27">
        <v>24.19708799210526</v>
      </c>
      <c r="DF52" s="27">
        <v>17.842682487785709</v>
      </c>
      <c r="DG52" s="27">
        <v>24.55428779210526</v>
      </c>
      <c r="DH52" s="27">
        <v>24.55428779210526</v>
      </c>
      <c r="DI52" s="27">
        <v>16.609823959686949</v>
      </c>
      <c r="DJ52" s="27">
        <v>24.854043772105261</v>
      </c>
      <c r="DK52" s="27">
        <v>24.854043772105261</v>
      </c>
      <c r="DL52" s="27">
        <v>15.469731568675094</v>
      </c>
      <c r="DM52" s="27">
        <v>25.177021372105258</v>
      </c>
      <c r="DN52" s="27">
        <v>25.177021372105258</v>
      </c>
      <c r="DO52" s="27">
        <v>14.126613087893979</v>
      </c>
      <c r="DP52" s="27">
        <v>26.48453945210526</v>
      </c>
      <c r="DQ52" s="27">
        <v>26.48453945210526</v>
      </c>
      <c r="DR52" s="27">
        <v>9.2459090401981641</v>
      </c>
      <c r="DS52" s="27">
        <v>27.724174662105259</v>
      </c>
      <c r="DT52" s="27">
        <v>27.724174662105259</v>
      </c>
      <c r="DU52" s="27">
        <v>6.5569596495262203</v>
      </c>
      <c r="DV52" s="27">
        <v>28.210719042105261</v>
      </c>
      <c r="DW52" s="27">
        <v>28.210719042105261</v>
      </c>
      <c r="DX52" s="27">
        <v>6.2153714404663845</v>
      </c>
      <c r="DY52" s="27">
        <v>28.444324232105259</v>
      </c>
      <c r="DZ52" s="27">
        <v>28.444324232105259</v>
      </c>
      <c r="EA52" s="27">
        <v>7.1165856231532629</v>
      </c>
      <c r="EB52" s="28">
        <v>22.897134922105259</v>
      </c>
      <c r="EC52" s="28">
        <v>22.897134922105259</v>
      </c>
      <c r="ED52" s="28">
        <v>22.897134922105259</v>
      </c>
      <c r="EE52" s="28">
        <v>22.854302152105262</v>
      </c>
      <c r="EF52" s="28">
        <v>22.854302152105262</v>
      </c>
      <c r="EG52" s="28">
        <v>22.652963787916256</v>
      </c>
      <c r="EH52" s="28">
        <v>23.068934202105261</v>
      </c>
      <c r="EI52" s="28">
        <v>23.068934202105261</v>
      </c>
      <c r="EJ52" s="28">
        <v>21.961731177372023</v>
      </c>
      <c r="EK52" s="28">
        <v>23.38245233210526</v>
      </c>
      <c r="EL52" s="28">
        <v>12.730244372569141</v>
      </c>
      <c r="EM52" s="28">
        <v>21.050210404298653</v>
      </c>
      <c r="EN52" s="28">
        <v>10.670731707317072</v>
      </c>
      <c r="EO52" s="28">
        <v>1.9358407079646016</v>
      </c>
      <c r="EP52" s="28">
        <v>10.670731707317072</v>
      </c>
      <c r="EQ52" s="28">
        <v>10.670731707317072</v>
      </c>
      <c r="ER52" s="28">
        <v>1.9358407079646016</v>
      </c>
      <c r="ES52" s="28">
        <v>10.670731707317072</v>
      </c>
      <c r="ET52" s="28">
        <v>10.670731707317072</v>
      </c>
      <c r="EU52" s="28">
        <v>1.9358407079646016</v>
      </c>
      <c r="EV52" s="28">
        <v>10.670731707317072</v>
      </c>
      <c r="EW52" s="28">
        <v>10.670731707317072</v>
      </c>
      <c r="EX52" s="28">
        <v>1.9358407079646016</v>
      </c>
      <c r="EY52" s="28">
        <v>10.670731707317072</v>
      </c>
      <c r="EZ52" s="28">
        <v>10.670731707317072</v>
      </c>
      <c r="FA52" s="28">
        <v>1.9358407079646016</v>
      </c>
      <c r="FB52" s="28">
        <v>10.670731707317072</v>
      </c>
      <c r="FC52" s="28">
        <v>10.670731707317072</v>
      </c>
      <c r="FD52" s="28">
        <v>1.9358407079646016</v>
      </c>
      <c r="FE52" s="28">
        <v>10.670731707317072</v>
      </c>
      <c r="FF52" s="28">
        <v>10.670731707317072</v>
      </c>
      <c r="FG52" s="28">
        <v>1.9358407079646016</v>
      </c>
      <c r="FH52" s="28">
        <v>8.7879684319606923</v>
      </c>
      <c r="FI52" s="28">
        <v>10.670731707317072</v>
      </c>
      <c r="FJ52" s="28">
        <v>1.9358407079646016</v>
      </c>
      <c r="FK52" s="28">
        <v>0.48325917572978483</v>
      </c>
      <c r="FL52" s="28">
        <v>10.670731707317072</v>
      </c>
      <c r="FM52" s="28">
        <v>1.9358407079646016</v>
      </c>
      <c r="FN52" s="28">
        <v>-4.5540398772750876</v>
      </c>
      <c r="FO52" s="28">
        <v>10.670731707317072</v>
      </c>
      <c r="FP52" s="28">
        <v>1.9358407079646016</v>
      </c>
      <c r="FQ52" s="28">
        <v>-8.1827173567653233</v>
      </c>
      <c r="FR52" s="29">
        <v>22.897134922105259</v>
      </c>
      <c r="FS52" s="29">
        <v>22.897134922105259</v>
      </c>
      <c r="FT52" s="29">
        <v>22.897134922105259</v>
      </c>
      <c r="FU52" s="29">
        <v>22.817714642105258</v>
      </c>
      <c r="FV52" s="29">
        <v>22.817714642105258</v>
      </c>
      <c r="FW52" s="29">
        <v>22.737780701890841</v>
      </c>
      <c r="FX52" s="29">
        <v>23.093002442105259</v>
      </c>
      <c r="FY52" s="29">
        <v>23.093002442105259</v>
      </c>
      <c r="FZ52" s="29">
        <v>21.877942294630216</v>
      </c>
      <c r="GA52" s="29">
        <v>23.39594846210526</v>
      </c>
      <c r="GB52" s="29">
        <v>23.39594846210526</v>
      </c>
      <c r="GC52" s="29">
        <v>20.944884942514989</v>
      </c>
      <c r="GD52" s="29">
        <v>23.75315170210526</v>
      </c>
      <c r="GE52" s="29">
        <v>23.75315170210526</v>
      </c>
      <c r="GF52" s="29">
        <v>20.029239278097585</v>
      </c>
      <c r="GG52" s="29">
        <v>24.050457252105261</v>
      </c>
      <c r="GH52" s="29">
        <v>24.050457252105261</v>
      </c>
      <c r="GI52" s="29">
        <v>19.200999787311432</v>
      </c>
      <c r="GJ52" s="29">
        <v>24.40252431210526</v>
      </c>
      <c r="GK52" s="29">
        <v>24.40252431210526</v>
      </c>
      <c r="GL52" s="29">
        <v>18.275191664654983</v>
      </c>
      <c r="GM52" s="29">
        <v>26.239506332105261</v>
      </c>
      <c r="GN52" s="29">
        <v>26.239506332105261</v>
      </c>
      <c r="GO52" s="29">
        <v>15.924511494445298</v>
      </c>
      <c r="GP52" s="29">
        <v>26.598942322105259</v>
      </c>
      <c r="GQ52" s="29">
        <v>26.598942322105259</v>
      </c>
      <c r="GR52" s="29">
        <v>15.120754800505345</v>
      </c>
      <c r="GS52" s="29">
        <v>27.507467222105259</v>
      </c>
      <c r="GT52" s="29">
        <v>27.507467222105259</v>
      </c>
      <c r="GU52" s="29">
        <v>12.701137625820962</v>
      </c>
      <c r="GV52" s="29">
        <v>29.276843792105261</v>
      </c>
      <c r="GW52" s="29">
        <v>29.276843792105261</v>
      </c>
      <c r="GX52" s="29">
        <v>3.3635311929534453</v>
      </c>
      <c r="GY52" s="29">
        <v>30.38050033210526</v>
      </c>
      <c r="GZ52" s="29">
        <v>30.38050033210526</v>
      </c>
      <c r="HA52" s="29">
        <v>-3.2172151626608354</v>
      </c>
      <c r="HB52" s="29">
        <v>30.57883769210526</v>
      </c>
      <c r="HC52" s="29">
        <v>30.57883769210526</v>
      </c>
      <c r="HD52" s="29">
        <v>-6.2583699514126039</v>
      </c>
      <c r="HE52" s="29">
        <v>30.20877831210526</v>
      </c>
      <c r="HF52" s="29">
        <v>30.20877831210526</v>
      </c>
      <c r="HG52" s="29">
        <v>-4.5319984983182309</v>
      </c>
    </row>
    <row r="53" spans="1:215" ht="15" thickBot="1" x14ac:dyDescent="0.4">
      <c r="A53" s="2"/>
      <c r="B53" s="43" t="s">
        <v>446</v>
      </c>
      <c r="C53" s="76" t="s">
        <v>850</v>
      </c>
      <c r="D53" s="44">
        <v>349996</v>
      </c>
      <c r="E53" s="45">
        <v>530398</v>
      </c>
      <c r="F53" s="23">
        <v>130.43406696736844</v>
      </c>
      <c r="G53" s="23">
        <v>57.582743362831856</v>
      </c>
      <c r="H53" s="23">
        <v>49.272173328025019</v>
      </c>
      <c r="I53" s="23">
        <v>130.42327321736843</v>
      </c>
      <c r="J53" s="23">
        <v>57.168506981613504</v>
      </c>
      <c r="K53" s="23">
        <v>46.331622375847928</v>
      </c>
      <c r="L53" s="23">
        <v>131.04779745736843</v>
      </c>
      <c r="M53" s="23">
        <v>55.033200464907743</v>
      </c>
      <c r="N53" s="23">
        <v>45.020714949959853</v>
      </c>
      <c r="O53" s="23">
        <v>131.85963761736843</v>
      </c>
      <c r="P53" s="23">
        <v>52.390771073422478</v>
      </c>
      <c r="Q53" s="23">
        <v>43.374858128818545</v>
      </c>
      <c r="R53" s="23">
        <v>132.55045759736842</v>
      </c>
      <c r="S53" s="23">
        <v>49.981002916607757</v>
      </c>
      <c r="T53" s="23">
        <v>41.672415621130412</v>
      </c>
      <c r="U53" s="23">
        <v>133.03592948736843</v>
      </c>
      <c r="V53" s="23">
        <v>47.568579588546228</v>
      </c>
      <c r="W53" s="23">
        <v>39.913756475593843</v>
      </c>
      <c r="X53" s="23">
        <v>133.55135598736842</v>
      </c>
      <c r="Y53" s="23">
        <v>45.296168335336816</v>
      </c>
      <c r="Z53" s="23">
        <v>38.025962557220325</v>
      </c>
      <c r="AA53" s="23">
        <v>134.15817888736842</v>
      </c>
      <c r="AB53" s="23">
        <v>44.444214365728719</v>
      </c>
      <c r="AC53" s="23">
        <v>35.976970734670218</v>
      </c>
      <c r="AD53" s="23">
        <v>134.83872602736841</v>
      </c>
      <c r="AE53" s="23">
        <v>43.579815207986179</v>
      </c>
      <c r="AF53" s="23">
        <v>33.654486121648759</v>
      </c>
      <c r="AG53" s="23">
        <v>135.65622862736842</v>
      </c>
      <c r="AH53" s="23">
        <v>42.600309185019334</v>
      </c>
      <c r="AI53" s="23">
        <v>30.207749974740082</v>
      </c>
      <c r="AJ53" s="23">
        <v>146.32856825736843</v>
      </c>
      <c r="AK53" s="23">
        <v>37.798988236144467</v>
      </c>
      <c r="AL53" s="23">
        <v>10.15427262188571</v>
      </c>
      <c r="AM53" s="23">
        <v>149.28468177698764</v>
      </c>
      <c r="AN53" s="23">
        <v>34.527283259168044</v>
      </c>
      <c r="AO53" s="23">
        <v>-3.9124918668829025</v>
      </c>
      <c r="AP53" s="23">
        <v>142.49697110650899</v>
      </c>
      <c r="AQ53" s="23">
        <v>32.592835255606943</v>
      </c>
      <c r="AR53" s="23">
        <v>-8.9375128738341516</v>
      </c>
      <c r="AS53" s="23">
        <v>134.48007045065378</v>
      </c>
      <c r="AT53" s="23">
        <v>30.131209676005557</v>
      </c>
      <c r="AU53" s="23">
        <v>-9.8363165272582478</v>
      </c>
      <c r="AV53" s="25">
        <v>130.43275317736843</v>
      </c>
      <c r="AW53" s="25">
        <v>57.582743362831842</v>
      </c>
      <c r="AX53" s="25">
        <v>49.272173328025019</v>
      </c>
      <c r="AY53" s="25">
        <v>130.48669670736842</v>
      </c>
      <c r="AZ53" s="25">
        <v>57.396676327937378</v>
      </c>
      <c r="BA53" s="25">
        <v>47.551276168317017</v>
      </c>
      <c r="BB53" s="25">
        <v>131.01080215736843</v>
      </c>
      <c r="BC53" s="25">
        <v>56.256023851368326</v>
      </c>
      <c r="BD53" s="25">
        <v>46.415696104112612</v>
      </c>
      <c r="BE53" s="25">
        <v>131.62505925736843</v>
      </c>
      <c r="BF53" s="25">
        <v>54.926501098008004</v>
      </c>
      <c r="BG53" s="25">
        <v>45.331900632286505</v>
      </c>
      <c r="BH53" s="25">
        <v>132.16491070736842</v>
      </c>
      <c r="BI53" s="25">
        <v>53.794643978289635</v>
      </c>
      <c r="BJ53" s="25">
        <v>44.147754921512714</v>
      </c>
      <c r="BK53" s="25">
        <v>132.75771800736842</v>
      </c>
      <c r="BL53" s="25">
        <v>52.578778593474311</v>
      </c>
      <c r="BM53" s="25">
        <v>42.682076666759357</v>
      </c>
      <c r="BN53" s="25">
        <v>133.48909552736842</v>
      </c>
      <c r="BO53" s="25">
        <v>51.487902200532609</v>
      </c>
      <c r="BP53" s="25">
        <v>40.935055238026322</v>
      </c>
      <c r="BQ53" s="25">
        <v>134.29858883736841</v>
      </c>
      <c r="BR53" s="25">
        <v>51.096293757143343</v>
      </c>
      <c r="BS53" s="25">
        <v>38.971156066648959</v>
      </c>
      <c r="BT53" s="25">
        <v>135.24216033736843</v>
      </c>
      <c r="BU53" s="25">
        <v>50.62775189725366</v>
      </c>
      <c r="BV53" s="25">
        <v>36.816528383061311</v>
      </c>
      <c r="BW53" s="25">
        <v>136.27206417736843</v>
      </c>
      <c r="BX53" s="25">
        <v>50.096930604958814</v>
      </c>
      <c r="BY53" s="25">
        <v>34.423074610331469</v>
      </c>
      <c r="BZ53" s="25">
        <v>138.81257231736842</v>
      </c>
      <c r="CA53" s="25">
        <v>48.573835841043937</v>
      </c>
      <c r="CB53" s="25">
        <v>27.534947672137363</v>
      </c>
      <c r="CC53" s="25">
        <v>141.44344615736844</v>
      </c>
      <c r="CD53" s="25">
        <v>47.493504977142535</v>
      </c>
      <c r="CE53" s="25">
        <v>18.803124993677713</v>
      </c>
      <c r="CF53" s="25">
        <v>144.18748165736844</v>
      </c>
      <c r="CG53" s="25">
        <v>46.954155303415767</v>
      </c>
      <c r="CH53" s="25">
        <v>11.305043915317214</v>
      </c>
      <c r="CI53" s="25">
        <v>146.58491310736844</v>
      </c>
      <c r="CJ53" s="25">
        <v>45.76258468170581</v>
      </c>
      <c r="CK53" s="25">
        <v>5.8668142942163826</v>
      </c>
      <c r="CL53" s="27">
        <v>130.43406696736844</v>
      </c>
      <c r="CM53" s="27">
        <v>57.582743362831856</v>
      </c>
      <c r="CN53" s="27">
        <v>49.272173328025019</v>
      </c>
      <c r="CO53" s="27">
        <v>130.41980695736842</v>
      </c>
      <c r="CP53" s="27">
        <v>57.16881500024963</v>
      </c>
      <c r="CQ53" s="27">
        <v>46.333219054183388</v>
      </c>
      <c r="CR53" s="27">
        <v>131.05560796736842</v>
      </c>
      <c r="CS53" s="27">
        <v>55.033836374453834</v>
      </c>
      <c r="CT53" s="27">
        <v>45.021831452022511</v>
      </c>
      <c r="CU53" s="27">
        <v>131.86413035736842</v>
      </c>
      <c r="CV53" s="27">
        <v>52.408008452677336</v>
      </c>
      <c r="CW53" s="27">
        <v>43.37736960747398</v>
      </c>
      <c r="CX53" s="27">
        <v>132.55202902736843</v>
      </c>
      <c r="CY53" s="27">
        <v>50.013492130659671</v>
      </c>
      <c r="CZ53" s="27">
        <v>41.676385403942376</v>
      </c>
      <c r="DA53" s="27">
        <v>133.04286987736842</v>
      </c>
      <c r="DB53" s="27">
        <v>47.613739964158874</v>
      </c>
      <c r="DC53" s="27">
        <v>39.910708687855987</v>
      </c>
      <c r="DD53" s="27">
        <v>133.58807376736843</v>
      </c>
      <c r="DE53" s="27">
        <v>45.474534098482899</v>
      </c>
      <c r="DF53" s="27">
        <v>38.004982511161984</v>
      </c>
      <c r="DG53" s="27">
        <v>134.19950589736843</v>
      </c>
      <c r="DH53" s="27">
        <v>44.656570597880176</v>
      </c>
      <c r="DI53" s="27">
        <v>35.953259065939704</v>
      </c>
      <c r="DJ53" s="27">
        <v>134.87010226736842</v>
      </c>
      <c r="DK53" s="27">
        <v>43.75873451217312</v>
      </c>
      <c r="DL53" s="27">
        <v>33.635547898380409</v>
      </c>
      <c r="DM53" s="27">
        <v>135.63923694736843</v>
      </c>
      <c r="DN53" s="27">
        <v>42.751538989145004</v>
      </c>
      <c r="DO53" s="27">
        <v>30.394385816329148</v>
      </c>
      <c r="DP53" s="27">
        <v>145.64952305736841</v>
      </c>
      <c r="DQ53" s="27">
        <v>37.905001050318738</v>
      </c>
      <c r="DR53" s="27">
        <v>11.296612227709034</v>
      </c>
      <c r="DS53" s="27">
        <v>149.91870709744668</v>
      </c>
      <c r="DT53" s="27">
        <v>34.779572704388585</v>
      </c>
      <c r="DU53" s="27">
        <v>-1.5988265105520441</v>
      </c>
      <c r="DV53" s="27">
        <v>143.26722445302664</v>
      </c>
      <c r="DW53" s="27">
        <v>32.859708675021288</v>
      </c>
      <c r="DX53" s="27">
        <v>-6.057262985473244</v>
      </c>
      <c r="DY53" s="27">
        <v>135.76365905422179</v>
      </c>
      <c r="DZ53" s="27">
        <v>30.559823196636916</v>
      </c>
      <c r="EA53" s="27">
        <v>-5.4250762703969286</v>
      </c>
      <c r="EB53" s="28">
        <v>130.43859284736843</v>
      </c>
      <c r="EC53" s="28">
        <v>57.582743362831856</v>
      </c>
      <c r="ED53" s="28">
        <v>49.272173328025019</v>
      </c>
      <c r="EE53" s="28">
        <v>130.38877569736843</v>
      </c>
      <c r="EF53" s="28">
        <v>57.149376671663219</v>
      </c>
      <c r="EG53" s="28">
        <v>46.158906718180859</v>
      </c>
      <c r="EH53" s="28">
        <v>131.04326025736842</v>
      </c>
      <c r="EI53" s="28">
        <v>54.967745256474757</v>
      </c>
      <c r="EJ53" s="28">
        <v>44.750912253566923</v>
      </c>
      <c r="EK53" s="28">
        <v>131.99597096736844</v>
      </c>
      <c r="EL53" s="28">
        <v>50.391765467412235</v>
      </c>
      <c r="EM53" s="28">
        <v>42.936821671694403</v>
      </c>
      <c r="EN53" s="28">
        <v>132.67809506736842</v>
      </c>
      <c r="EO53" s="28">
        <v>46.058306142330032</v>
      </c>
      <c r="EP53" s="28">
        <v>40.900196518166879</v>
      </c>
      <c r="EQ53" s="28">
        <v>133.40595441736843</v>
      </c>
      <c r="ER53" s="28">
        <v>41.550058896643755</v>
      </c>
      <c r="ES53" s="28">
        <v>38.634218761236525</v>
      </c>
      <c r="ET53" s="28">
        <v>134.31764399736844</v>
      </c>
      <c r="EU53" s="28">
        <v>37.197827811510251</v>
      </c>
      <c r="EV53" s="28">
        <v>36.058681297081861</v>
      </c>
      <c r="EW53" s="28">
        <v>135.41549327736843</v>
      </c>
      <c r="EX53" s="28">
        <v>34.24664319990579</v>
      </c>
      <c r="EY53" s="28">
        <v>33.3220571523552</v>
      </c>
      <c r="EZ53" s="28">
        <v>136.66689635736842</v>
      </c>
      <c r="FA53" s="28">
        <v>31.320517256932167</v>
      </c>
      <c r="FB53" s="28">
        <v>30.69797569743065</v>
      </c>
      <c r="FC53" s="28">
        <v>138.14288649736841</v>
      </c>
      <c r="FD53" s="28">
        <v>28.270328662813771</v>
      </c>
      <c r="FE53" s="28">
        <v>27.986307252662982</v>
      </c>
      <c r="FF53" s="28">
        <v>67.454566258015589</v>
      </c>
      <c r="FG53" s="28">
        <v>12.237332816719643</v>
      </c>
      <c r="FH53" s="28">
        <v>5.8807897929169286</v>
      </c>
      <c r="FI53" s="28">
        <v>10.670731707317072</v>
      </c>
      <c r="FJ53" s="28">
        <v>1.9358407079646016</v>
      </c>
      <c r="FK53" s="28">
        <v>-17.342806562925148</v>
      </c>
      <c r="FL53" s="28">
        <v>10.670731707317072</v>
      </c>
      <c r="FM53" s="28">
        <v>1.9358407079646016</v>
      </c>
      <c r="FN53" s="28">
        <v>-28.170760544647294</v>
      </c>
      <c r="FO53" s="28">
        <v>10.670731707317072</v>
      </c>
      <c r="FP53" s="28">
        <v>1.9358407079646016</v>
      </c>
      <c r="FQ53" s="28">
        <v>-34.731881229857407</v>
      </c>
      <c r="FR53" s="29">
        <v>130.43859284736843</v>
      </c>
      <c r="FS53" s="29">
        <v>57.582743362831842</v>
      </c>
      <c r="FT53" s="29">
        <v>49.272173328025019</v>
      </c>
      <c r="FU53" s="29">
        <v>130.33135024736842</v>
      </c>
      <c r="FV53" s="29">
        <v>57.172888909626977</v>
      </c>
      <c r="FW53" s="29">
        <v>46.395866979364087</v>
      </c>
      <c r="FX53" s="29">
        <v>131.38382669736842</v>
      </c>
      <c r="FY53" s="29">
        <v>55.890373161551913</v>
      </c>
      <c r="FZ53" s="29">
        <v>44.624133016792058</v>
      </c>
      <c r="GA53" s="29">
        <v>132.12350258736842</v>
      </c>
      <c r="GB53" s="29">
        <v>53.966836861068209</v>
      </c>
      <c r="GC53" s="29">
        <v>42.766254435942585</v>
      </c>
      <c r="GD53" s="29">
        <v>132.66934429736841</v>
      </c>
      <c r="GE53" s="29">
        <v>52.122165504406553</v>
      </c>
      <c r="GF53" s="29">
        <v>40.508342134122131</v>
      </c>
      <c r="GG53" s="29">
        <v>133.44771418736843</v>
      </c>
      <c r="GH53" s="29">
        <v>48.709168995399232</v>
      </c>
      <c r="GI53" s="29">
        <v>38.114264373351503</v>
      </c>
      <c r="GJ53" s="29">
        <v>135.79209232736844</v>
      </c>
      <c r="GK53" s="29">
        <v>46.274842386395896</v>
      </c>
      <c r="GL53" s="29">
        <v>34.321024824989806</v>
      </c>
      <c r="GM53" s="29">
        <v>137.52224042736842</v>
      </c>
      <c r="GN53" s="29">
        <v>45.259654620736505</v>
      </c>
      <c r="GO53" s="29">
        <v>31.324593613892688</v>
      </c>
      <c r="GP53" s="29">
        <v>138.93386291736843</v>
      </c>
      <c r="GQ53" s="29">
        <v>44.46038503962054</v>
      </c>
      <c r="GR53" s="29">
        <v>28.806266733277283</v>
      </c>
      <c r="GS53" s="29">
        <v>141.50617029736844</v>
      </c>
      <c r="GT53" s="29">
        <v>43.373288820387891</v>
      </c>
      <c r="GU53" s="29">
        <v>23.457490163886902</v>
      </c>
      <c r="GV53" s="29">
        <v>156.01697957566176</v>
      </c>
      <c r="GW53" s="29">
        <v>36.04058445935123</v>
      </c>
      <c r="GX53" s="29">
        <v>-9.7021353782706399</v>
      </c>
      <c r="GY53" s="29">
        <v>138.7182083521526</v>
      </c>
      <c r="GZ53" s="29">
        <v>30.352741475998148</v>
      </c>
      <c r="HA53" s="29">
        <v>-24.396703672499541</v>
      </c>
      <c r="HB53" s="29">
        <v>127.504938685624</v>
      </c>
      <c r="HC53" s="29">
        <v>26.557004509894107</v>
      </c>
      <c r="HD53" s="29">
        <v>-31.89115569261142</v>
      </c>
      <c r="HE53" s="29">
        <v>122.04494554096904</v>
      </c>
      <c r="HF53" s="29">
        <v>24.926308266938765</v>
      </c>
      <c r="HG53" s="29">
        <v>-29.650094136888981</v>
      </c>
    </row>
    <row r="54" spans="1:215" ht="15" thickBot="1" x14ac:dyDescent="0.4">
      <c r="A54" s="2"/>
      <c r="B54" s="43" t="s">
        <v>479</v>
      </c>
      <c r="C54" s="76" t="s">
        <v>855</v>
      </c>
      <c r="D54" s="44">
        <v>356774</v>
      </c>
      <c r="E54" s="45">
        <v>432942</v>
      </c>
      <c r="F54" s="23">
        <v>10.670731707317072</v>
      </c>
      <c r="G54" s="23">
        <v>1.9358407079646016</v>
      </c>
      <c r="H54" s="23">
        <v>10.670731707317072</v>
      </c>
      <c r="I54" s="23">
        <v>10.670731707317072</v>
      </c>
      <c r="J54" s="23">
        <v>1.9358407079646016</v>
      </c>
      <c r="K54" s="23">
        <v>10.670731707317072</v>
      </c>
      <c r="L54" s="23">
        <v>10.670731707317072</v>
      </c>
      <c r="M54" s="23">
        <v>1.9358407079646016</v>
      </c>
      <c r="N54" s="23">
        <v>10.670731707317072</v>
      </c>
      <c r="O54" s="23">
        <v>10.670731707317072</v>
      </c>
      <c r="P54" s="23">
        <v>1.9358407079646016</v>
      </c>
      <c r="Q54" s="23">
        <v>10.670731707317072</v>
      </c>
      <c r="R54" s="23">
        <v>10.670731707317072</v>
      </c>
      <c r="S54" s="23">
        <v>1.9358407079646016</v>
      </c>
      <c r="T54" s="23">
        <v>10.670731707317072</v>
      </c>
      <c r="U54" s="23">
        <v>10.670731707317072</v>
      </c>
      <c r="V54" s="23">
        <v>1.9358407079646016</v>
      </c>
      <c r="W54" s="23">
        <v>10.670731707317072</v>
      </c>
      <c r="X54" s="23">
        <v>10.670731707317072</v>
      </c>
      <c r="Y54" s="23">
        <v>1.9358407079646016</v>
      </c>
      <c r="Z54" s="23">
        <v>10.670731707317072</v>
      </c>
      <c r="AA54" s="23">
        <v>10.670731707317072</v>
      </c>
      <c r="AB54" s="23">
        <v>1.9358407079646016</v>
      </c>
      <c r="AC54" s="23">
        <v>10.670731707317072</v>
      </c>
      <c r="AD54" s="23">
        <v>10.670731707317072</v>
      </c>
      <c r="AE54" s="23">
        <v>1.9358407079646016</v>
      </c>
      <c r="AF54" s="23">
        <v>10.670731707317072</v>
      </c>
      <c r="AG54" s="23">
        <v>10.670731707317072</v>
      </c>
      <c r="AH54" s="23">
        <v>1.9358407079646016</v>
      </c>
      <c r="AI54" s="23">
        <v>10.670731707317072</v>
      </c>
      <c r="AJ54" s="23">
        <v>10.670731707317072</v>
      </c>
      <c r="AK54" s="23">
        <v>1.9358407079646016</v>
      </c>
      <c r="AL54" s="23">
        <v>10.670731707317072</v>
      </c>
      <c r="AM54" s="23">
        <v>10.670731707317072</v>
      </c>
      <c r="AN54" s="23">
        <v>1.9358407079646016</v>
      </c>
      <c r="AO54" s="23">
        <v>10.670731707317072</v>
      </c>
      <c r="AP54" s="23">
        <v>10.670731707317072</v>
      </c>
      <c r="AQ54" s="23">
        <v>1.9358407079646016</v>
      </c>
      <c r="AR54" s="23">
        <v>10.670731707317072</v>
      </c>
      <c r="AS54" s="23">
        <v>8.1464067711688859</v>
      </c>
      <c r="AT54" s="23">
        <v>1.4778879540616121</v>
      </c>
      <c r="AU54" s="23">
        <v>8.1464067711688859</v>
      </c>
      <c r="AV54" s="25">
        <v>10.670731707317072</v>
      </c>
      <c r="AW54" s="25">
        <v>1.9358407079646016</v>
      </c>
      <c r="AX54" s="25">
        <v>10.670731707317072</v>
      </c>
      <c r="AY54" s="25">
        <v>10.670731707317072</v>
      </c>
      <c r="AZ54" s="25">
        <v>1.9358407079646016</v>
      </c>
      <c r="BA54" s="25">
        <v>10.670731707317072</v>
      </c>
      <c r="BB54" s="25">
        <v>10.670731707317072</v>
      </c>
      <c r="BC54" s="25">
        <v>1.9358407079646016</v>
      </c>
      <c r="BD54" s="25">
        <v>10.670731707317072</v>
      </c>
      <c r="BE54" s="25">
        <v>10.670731707317072</v>
      </c>
      <c r="BF54" s="25">
        <v>1.9358407079646016</v>
      </c>
      <c r="BG54" s="25">
        <v>10.670731707317072</v>
      </c>
      <c r="BH54" s="25">
        <v>10.670731707317072</v>
      </c>
      <c r="BI54" s="25">
        <v>1.9358407079646016</v>
      </c>
      <c r="BJ54" s="25">
        <v>10.670731707317072</v>
      </c>
      <c r="BK54" s="25">
        <v>10.670731707317072</v>
      </c>
      <c r="BL54" s="25">
        <v>1.9358407079646016</v>
      </c>
      <c r="BM54" s="25">
        <v>10.670731707317072</v>
      </c>
      <c r="BN54" s="25">
        <v>10.670731707317072</v>
      </c>
      <c r="BO54" s="25">
        <v>1.9358407079646016</v>
      </c>
      <c r="BP54" s="25">
        <v>10.670731707317072</v>
      </c>
      <c r="BQ54" s="25">
        <v>10.670731707317072</v>
      </c>
      <c r="BR54" s="25">
        <v>1.9358407079646016</v>
      </c>
      <c r="BS54" s="25">
        <v>10.670731707317072</v>
      </c>
      <c r="BT54" s="25">
        <v>10.670731707317072</v>
      </c>
      <c r="BU54" s="25">
        <v>1.9358407079646016</v>
      </c>
      <c r="BV54" s="25">
        <v>10.670731707317072</v>
      </c>
      <c r="BW54" s="25">
        <v>10.670731707317072</v>
      </c>
      <c r="BX54" s="25">
        <v>1.9358407079646016</v>
      </c>
      <c r="BY54" s="25">
        <v>10.670731707317072</v>
      </c>
      <c r="BZ54" s="25">
        <v>10.670731707317072</v>
      </c>
      <c r="CA54" s="25">
        <v>1.9358407079646016</v>
      </c>
      <c r="CB54" s="25">
        <v>10.670731707317072</v>
      </c>
      <c r="CC54" s="25">
        <v>10.670731707317072</v>
      </c>
      <c r="CD54" s="25">
        <v>1.9358407079646016</v>
      </c>
      <c r="CE54" s="25">
        <v>10.670731707317072</v>
      </c>
      <c r="CF54" s="25">
        <v>10.670731707317072</v>
      </c>
      <c r="CG54" s="25">
        <v>1.9358407079646016</v>
      </c>
      <c r="CH54" s="25">
        <v>10.670731707317072</v>
      </c>
      <c r="CI54" s="25">
        <v>10.670731707317072</v>
      </c>
      <c r="CJ54" s="25">
        <v>1.9358407079646016</v>
      </c>
      <c r="CK54" s="25">
        <v>10.670731707317072</v>
      </c>
      <c r="CL54" s="27">
        <v>10.670731707317072</v>
      </c>
      <c r="CM54" s="27">
        <v>1.9358407079646016</v>
      </c>
      <c r="CN54" s="27">
        <v>10.670731707317072</v>
      </c>
      <c r="CO54" s="27">
        <v>10.670731707317072</v>
      </c>
      <c r="CP54" s="27">
        <v>1.9358407079646016</v>
      </c>
      <c r="CQ54" s="27">
        <v>10.670731707317072</v>
      </c>
      <c r="CR54" s="27">
        <v>10.670731707317072</v>
      </c>
      <c r="CS54" s="27">
        <v>1.9358407079646016</v>
      </c>
      <c r="CT54" s="27">
        <v>10.670731707317072</v>
      </c>
      <c r="CU54" s="27">
        <v>10.670731707317072</v>
      </c>
      <c r="CV54" s="27">
        <v>1.9358407079646016</v>
      </c>
      <c r="CW54" s="27">
        <v>10.670731707317072</v>
      </c>
      <c r="CX54" s="27">
        <v>10.670731707317072</v>
      </c>
      <c r="CY54" s="27">
        <v>1.9358407079646016</v>
      </c>
      <c r="CZ54" s="27">
        <v>10.670731707317072</v>
      </c>
      <c r="DA54" s="27">
        <v>10.670731707317072</v>
      </c>
      <c r="DB54" s="27">
        <v>1.9358407079646016</v>
      </c>
      <c r="DC54" s="27">
        <v>10.670731707317072</v>
      </c>
      <c r="DD54" s="27">
        <v>10.670731707317072</v>
      </c>
      <c r="DE54" s="27">
        <v>1.9358407079646016</v>
      </c>
      <c r="DF54" s="27">
        <v>10.670731707317072</v>
      </c>
      <c r="DG54" s="27">
        <v>10.670731707317072</v>
      </c>
      <c r="DH54" s="27">
        <v>1.9358407079646016</v>
      </c>
      <c r="DI54" s="27">
        <v>10.670731707317072</v>
      </c>
      <c r="DJ54" s="27">
        <v>10.670731707317072</v>
      </c>
      <c r="DK54" s="27">
        <v>1.9358407079646016</v>
      </c>
      <c r="DL54" s="27">
        <v>10.670731707317072</v>
      </c>
      <c r="DM54" s="27">
        <v>10.670731707317072</v>
      </c>
      <c r="DN54" s="27">
        <v>1.9358407079646016</v>
      </c>
      <c r="DO54" s="27">
        <v>10.670731707317072</v>
      </c>
      <c r="DP54" s="27">
        <v>10.670731707317072</v>
      </c>
      <c r="DQ54" s="27">
        <v>1.9358407079646016</v>
      </c>
      <c r="DR54" s="27">
        <v>10.670731707317072</v>
      </c>
      <c r="DS54" s="27">
        <v>10.670731707317072</v>
      </c>
      <c r="DT54" s="27">
        <v>1.9358407079646016</v>
      </c>
      <c r="DU54" s="27">
        <v>10.670731707317072</v>
      </c>
      <c r="DV54" s="27">
        <v>10.670731707317072</v>
      </c>
      <c r="DW54" s="27">
        <v>1.9358407079646016</v>
      </c>
      <c r="DX54" s="27">
        <v>10.670731707317072</v>
      </c>
      <c r="DY54" s="27">
        <v>12.313714966196112</v>
      </c>
      <c r="DZ54" s="27">
        <v>2.233904042540003</v>
      </c>
      <c r="EA54" s="27">
        <v>12.313714966196112</v>
      </c>
      <c r="EB54" s="28">
        <v>10.670731707317072</v>
      </c>
      <c r="EC54" s="28">
        <v>1.9358407079646016</v>
      </c>
      <c r="ED54" s="28">
        <v>10.670731707317072</v>
      </c>
      <c r="EE54" s="28">
        <v>10.670731707317072</v>
      </c>
      <c r="EF54" s="28">
        <v>1.9358407079646016</v>
      </c>
      <c r="EG54" s="28">
        <v>10.670731707317072</v>
      </c>
      <c r="EH54" s="28">
        <v>10.670731707317072</v>
      </c>
      <c r="EI54" s="28">
        <v>1.9358407079646016</v>
      </c>
      <c r="EJ54" s="28">
        <v>10.670731707317072</v>
      </c>
      <c r="EK54" s="28">
        <v>10.670731707317072</v>
      </c>
      <c r="EL54" s="28">
        <v>1.9358407079646016</v>
      </c>
      <c r="EM54" s="28">
        <v>10.670731707317072</v>
      </c>
      <c r="EN54" s="28">
        <v>10.670731707317072</v>
      </c>
      <c r="EO54" s="28">
        <v>1.9358407079646016</v>
      </c>
      <c r="EP54" s="28">
        <v>10.670731707317072</v>
      </c>
      <c r="EQ54" s="28">
        <v>10.670731707317072</v>
      </c>
      <c r="ER54" s="28">
        <v>1.9358407079646016</v>
      </c>
      <c r="ES54" s="28">
        <v>10.670731707317072</v>
      </c>
      <c r="ET54" s="28">
        <v>10.670731707317072</v>
      </c>
      <c r="EU54" s="28">
        <v>1.9358407079646016</v>
      </c>
      <c r="EV54" s="28">
        <v>10.670731707317072</v>
      </c>
      <c r="EW54" s="28">
        <v>10.670731707317072</v>
      </c>
      <c r="EX54" s="28">
        <v>1.9358407079646016</v>
      </c>
      <c r="EY54" s="28">
        <v>10.670731707317072</v>
      </c>
      <c r="EZ54" s="28">
        <v>10.670731707317072</v>
      </c>
      <c r="FA54" s="28">
        <v>1.9358407079646016</v>
      </c>
      <c r="FB54" s="28">
        <v>10.670731707317072</v>
      </c>
      <c r="FC54" s="28">
        <v>10.670731707317072</v>
      </c>
      <c r="FD54" s="28">
        <v>1.9358407079646016</v>
      </c>
      <c r="FE54" s="28">
        <v>10.670731707317072</v>
      </c>
      <c r="FF54" s="28">
        <v>10.670731707317072</v>
      </c>
      <c r="FG54" s="28">
        <v>1.9358407079646016</v>
      </c>
      <c r="FH54" s="28">
        <v>10.670731707317072</v>
      </c>
      <c r="FI54" s="28">
        <v>10.670731707317072</v>
      </c>
      <c r="FJ54" s="28">
        <v>1.9358407079646016</v>
      </c>
      <c r="FK54" s="28">
        <v>10.670731707317072</v>
      </c>
      <c r="FL54" s="28">
        <v>10.670731707317072</v>
      </c>
      <c r="FM54" s="28">
        <v>1.9358407079646016</v>
      </c>
      <c r="FN54" s="28">
        <v>3.1008233139285721</v>
      </c>
      <c r="FO54" s="28">
        <v>10.670731707317072</v>
      </c>
      <c r="FP54" s="28">
        <v>1.9358407079646016</v>
      </c>
      <c r="FQ54" s="28">
        <v>-6.8119873087641736</v>
      </c>
      <c r="FR54" s="29">
        <v>10.670731707317072</v>
      </c>
      <c r="FS54" s="29">
        <v>1.9358407079646016</v>
      </c>
      <c r="FT54" s="29">
        <v>10.670731707317072</v>
      </c>
      <c r="FU54" s="29">
        <v>10.670731707317072</v>
      </c>
      <c r="FV54" s="29">
        <v>1.9358407079646016</v>
      </c>
      <c r="FW54" s="29">
        <v>10.670731707317072</v>
      </c>
      <c r="FX54" s="29">
        <v>10.670731707317072</v>
      </c>
      <c r="FY54" s="29">
        <v>1.9358407079646016</v>
      </c>
      <c r="FZ54" s="29">
        <v>10.670731707317072</v>
      </c>
      <c r="GA54" s="29">
        <v>10.670731707317072</v>
      </c>
      <c r="GB54" s="29">
        <v>1.9358407079646016</v>
      </c>
      <c r="GC54" s="29">
        <v>10.670731707317072</v>
      </c>
      <c r="GD54" s="29">
        <v>10.670731707317072</v>
      </c>
      <c r="GE54" s="29">
        <v>1.9358407079646016</v>
      </c>
      <c r="GF54" s="29">
        <v>10.670731707317072</v>
      </c>
      <c r="GG54" s="29">
        <v>10.670731707317072</v>
      </c>
      <c r="GH54" s="29">
        <v>1.9358407079646016</v>
      </c>
      <c r="GI54" s="29">
        <v>10.670731707317072</v>
      </c>
      <c r="GJ54" s="29">
        <v>10.670731707317072</v>
      </c>
      <c r="GK54" s="29">
        <v>1.9358407079646016</v>
      </c>
      <c r="GL54" s="29">
        <v>10.670731707317072</v>
      </c>
      <c r="GM54" s="29">
        <v>10.670731707317072</v>
      </c>
      <c r="GN54" s="29">
        <v>1.9358407079646016</v>
      </c>
      <c r="GO54" s="29">
        <v>10.670731707317072</v>
      </c>
      <c r="GP54" s="29">
        <v>10.670731707317072</v>
      </c>
      <c r="GQ54" s="29">
        <v>1.9358407079646016</v>
      </c>
      <c r="GR54" s="29">
        <v>10.670731707317072</v>
      </c>
      <c r="GS54" s="29">
        <v>10.670731707317072</v>
      </c>
      <c r="GT54" s="29">
        <v>1.9358407079646016</v>
      </c>
      <c r="GU54" s="29">
        <v>10.670731707317072</v>
      </c>
      <c r="GV54" s="29">
        <v>10.670731707317072</v>
      </c>
      <c r="GW54" s="29">
        <v>1.9358407079646016</v>
      </c>
      <c r="GX54" s="29">
        <v>10.670731707317072</v>
      </c>
      <c r="GY54" s="29">
        <v>10.670731707317072</v>
      </c>
      <c r="GZ54" s="29">
        <v>1.9358407079646016</v>
      </c>
      <c r="HA54" s="29">
        <v>6.0179887236309924</v>
      </c>
      <c r="HB54" s="29">
        <v>10.670731707317072</v>
      </c>
      <c r="HC54" s="29">
        <v>1.9358407079646016</v>
      </c>
      <c r="HD54" s="29">
        <v>-4.4321218346838691</v>
      </c>
      <c r="HE54" s="29">
        <v>10.670731707317072</v>
      </c>
      <c r="HF54" s="29">
        <v>1.9358407079646016</v>
      </c>
      <c r="HG54" s="29">
        <v>-1.5078055397175945</v>
      </c>
    </row>
    <row r="55" spans="1:215" ht="15" thickBot="1" x14ac:dyDescent="0.4">
      <c r="A55" s="2"/>
      <c r="B55" s="43" t="s">
        <v>450</v>
      </c>
      <c r="C55" s="76" t="s">
        <v>851</v>
      </c>
      <c r="D55" s="44">
        <v>384542</v>
      </c>
      <c r="E55" s="45">
        <v>399276</v>
      </c>
      <c r="F55" s="23">
        <v>152.94965511894736</v>
      </c>
      <c r="G55" s="23">
        <v>41.241150442477888</v>
      </c>
      <c r="H55" s="23">
        <v>70.656706623184959</v>
      </c>
      <c r="I55" s="23">
        <v>152.84218917894736</v>
      </c>
      <c r="J55" s="23">
        <v>39.726470468108985</v>
      </c>
      <c r="K55" s="23">
        <v>65.429788219906243</v>
      </c>
      <c r="L55" s="23">
        <v>153.05071380894736</v>
      </c>
      <c r="M55" s="23">
        <v>38.980750458460371</v>
      </c>
      <c r="N55" s="23">
        <v>62.293792520808267</v>
      </c>
      <c r="O55" s="23">
        <v>153.44626123894736</v>
      </c>
      <c r="P55" s="23">
        <v>37.981077356059551</v>
      </c>
      <c r="Q55" s="23">
        <v>59.065400558244932</v>
      </c>
      <c r="R55" s="23">
        <v>153.79161104894737</v>
      </c>
      <c r="S55" s="23">
        <v>37.15149528065605</v>
      </c>
      <c r="T55" s="23">
        <v>56.628948006288056</v>
      </c>
      <c r="U55" s="23">
        <v>154.13447577894738</v>
      </c>
      <c r="V55" s="23">
        <v>36.385982107490044</v>
      </c>
      <c r="W55" s="23">
        <v>55.57234243246765</v>
      </c>
      <c r="X55" s="23">
        <v>154.49180662894736</v>
      </c>
      <c r="Y55" s="23">
        <v>35.891700364137733</v>
      </c>
      <c r="Z55" s="23">
        <v>54.514883590690573</v>
      </c>
      <c r="AA55" s="23">
        <v>154.87710698894736</v>
      </c>
      <c r="AB55" s="23">
        <v>35.387699556188345</v>
      </c>
      <c r="AC55" s="23">
        <v>53.411595063876575</v>
      </c>
      <c r="AD55" s="23">
        <v>155.28150063894736</v>
      </c>
      <c r="AE55" s="23">
        <v>34.828121083564298</v>
      </c>
      <c r="AF55" s="23">
        <v>52.288090660331306</v>
      </c>
      <c r="AG55" s="23">
        <v>155.73652215894737</v>
      </c>
      <c r="AH55" s="23">
        <v>34.237122073338625</v>
      </c>
      <c r="AI55" s="23">
        <v>50.733529902581097</v>
      </c>
      <c r="AJ55" s="23">
        <v>157.29409835894737</v>
      </c>
      <c r="AK55" s="23">
        <v>31.918762736061758</v>
      </c>
      <c r="AL55" s="23">
        <v>44.975960218624834</v>
      </c>
      <c r="AM55" s="23">
        <v>158.49425871894738</v>
      </c>
      <c r="AN55" s="23">
        <v>31.166474591434202</v>
      </c>
      <c r="AO55" s="23">
        <v>41.835575814277064</v>
      </c>
      <c r="AP55" s="23">
        <v>159.16858195894736</v>
      </c>
      <c r="AQ55" s="23">
        <v>31.885655785425062</v>
      </c>
      <c r="AR55" s="23">
        <v>40.754271789679223</v>
      </c>
      <c r="AS55" s="23">
        <v>159.60643028894737</v>
      </c>
      <c r="AT55" s="23">
        <v>31.130556952405719</v>
      </c>
      <c r="AU55" s="23">
        <v>41.009976596599159</v>
      </c>
      <c r="AV55" s="25">
        <v>152.94834891894737</v>
      </c>
      <c r="AW55" s="25">
        <v>41.241150442477888</v>
      </c>
      <c r="AX55" s="25">
        <v>70.656706623184959</v>
      </c>
      <c r="AY55" s="25">
        <v>152.70944267894737</v>
      </c>
      <c r="AZ55" s="25">
        <v>40.308429990482082</v>
      </c>
      <c r="BA55" s="25">
        <v>68.738693291882441</v>
      </c>
      <c r="BB55" s="25">
        <v>152.70512481894735</v>
      </c>
      <c r="BC55" s="25">
        <v>39.631364085620937</v>
      </c>
      <c r="BD55" s="25">
        <v>67.470375557798548</v>
      </c>
      <c r="BE55" s="25">
        <v>152.87157815894736</v>
      </c>
      <c r="BF55" s="25">
        <v>38.84817240126992</v>
      </c>
      <c r="BG55" s="25">
        <v>66.069469008005768</v>
      </c>
      <c r="BH55" s="25">
        <v>152.99549581894738</v>
      </c>
      <c r="BI55" s="25">
        <v>38.344866380140097</v>
      </c>
      <c r="BJ55" s="25">
        <v>65.074110831098693</v>
      </c>
      <c r="BK55" s="25">
        <v>153.16465850894735</v>
      </c>
      <c r="BL55" s="25">
        <v>37.751070898020728</v>
      </c>
      <c r="BM55" s="25">
        <v>64.555558313622271</v>
      </c>
      <c r="BN55" s="25">
        <v>153.46461907894738</v>
      </c>
      <c r="BO55" s="25">
        <v>37.459232400979047</v>
      </c>
      <c r="BP55" s="25">
        <v>63.771303021967668</v>
      </c>
      <c r="BQ55" s="25">
        <v>153.82366860894737</v>
      </c>
      <c r="BR55" s="25">
        <v>37.187837983565863</v>
      </c>
      <c r="BS55" s="25">
        <v>62.744597101742642</v>
      </c>
      <c r="BT55" s="25">
        <v>154.14173393894737</v>
      </c>
      <c r="BU55" s="25">
        <v>36.812936167338869</v>
      </c>
      <c r="BV55" s="25">
        <v>61.492224165995395</v>
      </c>
      <c r="BW55" s="25">
        <v>154.56250158894738</v>
      </c>
      <c r="BX55" s="25">
        <v>36.377338216006322</v>
      </c>
      <c r="BY55" s="25">
        <v>60.017508999236327</v>
      </c>
      <c r="BZ55" s="25">
        <v>155.11965758894738</v>
      </c>
      <c r="CA55" s="25">
        <v>35.46985481165612</v>
      </c>
      <c r="CB55" s="25">
        <v>56.679298551692312</v>
      </c>
      <c r="CC55" s="25">
        <v>155.46069296894737</v>
      </c>
      <c r="CD55" s="25">
        <v>34.860304666147115</v>
      </c>
      <c r="CE55" s="25">
        <v>54.290565837886277</v>
      </c>
      <c r="CF55" s="25">
        <v>155.62975221894737</v>
      </c>
      <c r="CG55" s="25">
        <v>36.520180497405036</v>
      </c>
      <c r="CH55" s="25">
        <v>53.009729479140816</v>
      </c>
      <c r="CI55" s="25">
        <v>155.66236020894738</v>
      </c>
      <c r="CJ55" s="25">
        <v>37.914002224380077</v>
      </c>
      <c r="CK55" s="25">
        <v>52.244438374014493</v>
      </c>
      <c r="CL55" s="27">
        <v>152.94965511894736</v>
      </c>
      <c r="CM55" s="27">
        <v>41.241150442477888</v>
      </c>
      <c r="CN55" s="27">
        <v>70.656706623184959</v>
      </c>
      <c r="CO55" s="27">
        <v>152.84187949894738</v>
      </c>
      <c r="CP55" s="27">
        <v>39.728560617862755</v>
      </c>
      <c r="CQ55" s="27">
        <v>65.430032616724077</v>
      </c>
      <c r="CR55" s="27">
        <v>153.05009446894738</v>
      </c>
      <c r="CS55" s="27">
        <v>38.982384352766267</v>
      </c>
      <c r="CT55" s="27">
        <v>62.294281305839064</v>
      </c>
      <c r="CU55" s="27">
        <v>153.44534040894737</v>
      </c>
      <c r="CV55" s="27">
        <v>37.98449934162263</v>
      </c>
      <c r="CW55" s="27">
        <v>59.066127239813682</v>
      </c>
      <c r="CX55" s="27">
        <v>153.79039677894735</v>
      </c>
      <c r="CY55" s="27">
        <v>37.151959534979071</v>
      </c>
      <c r="CZ55" s="27">
        <v>56.629906131519476</v>
      </c>
      <c r="DA55" s="27">
        <v>154.13483882894738</v>
      </c>
      <c r="DB55" s="27">
        <v>36.389702905089543</v>
      </c>
      <c r="DC55" s="27">
        <v>55.572056062419421</v>
      </c>
      <c r="DD55" s="27">
        <v>154.49565813894736</v>
      </c>
      <c r="DE55" s="27">
        <v>35.896108193328814</v>
      </c>
      <c r="DF55" s="27">
        <v>54.511844139752554</v>
      </c>
      <c r="DG55" s="27">
        <v>154.88162442894736</v>
      </c>
      <c r="DH55" s="27">
        <v>35.389879965898196</v>
      </c>
      <c r="DI55" s="27">
        <v>53.408030047044946</v>
      </c>
      <c r="DJ55" s="27">
        <v>155.28661979894736</v>
      </c>
      <c r="DK55" s="27">
        <v>34.828753639344328</v>
      </c>
      <c r="DL55" s="27">
        <v>52.284050693096077</v>
      </c>
      <c r="DM55" s="27">
        <v>155.71809061894737</v>
      </c>
      <c r="DN55" s="27">
        <v>34.263544349880775</v>
      </c>
      <c r="DO55" s="27">
        <v>50.849833040504222</v>
      </c>
      <c r="DP55" s="27">
        <v>157.12746106894735</v>
      </c>
      <c r="DQ55" s="27">
        <v>32.017160288993225</v>
      </c>
      <c r="DR55" s="27">
        <v>45.510555823794476</v>
      </c>
      <c r="DS55" s="27">
        <v>158.08912239894738</v>
      </c>
      <c r="DT55" s="27">
        <v>31.278765322775378</v>
      </c>
      <c r="DU55" s="27">
        <v>42.489986275599392</v>
      </c>
      <c r="DV55" s="27">
        <v>158.65295983894737</v>
      </c>
      <c r="DW55" s="27">
        <v>32.082665215675377</v>
      </c>
      <c r="DX55" s="27">
        <v>41.41419823156221</v>
      </c>
      <c r="DY55" s="27">
        <v>158.91344483894738</v>
      </c>
      <c r="DZ55" s="27">
        <v>31.276723841320507</v>
      </c>
      <c r="EA55" s="27">
        <v>41.676142021064692</v>
      </c>
      <c r="EB55" s="28">
        <v>152.95114112894737</v>
      </c>
      <c r="EC55" s="28">
        <v>41.241150442477888</v>
      </c>
      <c r="ED55" s="28">
        <v>70.656706623184959</v>
      </c>
      <c r="EE55" s="28">
        <v>152.79481216894737</v>
      </c>
      <c r="EF55" s="28">
        <v>39.462618983635743</v>
      </c>
      <c r="EG55" s="28">
        <v>65.459532661949979</v>
      </c>
      <c r="EH55" s="28">
        <v>152.97018828894738</v>
      </c>
      <c r="EI55" s="28">
        <v>38.686734224131591</v>
      </c>
      <c r="EJ55" s="28">
        <v>62.400477641235682</v>
      </c>
      <c r="EK55" s="28">
        <v>153.35844890894737</v>
      </c>
      <c r="EL55" s="28">
        <v>36.55263681867735</v>
      </c>
      <c r="EM55" s="28">
        <v>59.214425481519612</v>
      </c>
      <c r="EN55" s="28">
        <v>153.72057216894737</v>
      </c>
      <c r="EO55" s="28">
        <v>34.576173898393407</v>
      </c>
      <c r="EP55" s="28">
        <v>56.801975270429452</v>
      </c>
      <c r="EQ55" s="28">
        <v>154.11393572894738</v>
      </c>
      <c r="ER55" s="28">
        <v>32.530240125722841</v>
      </c>
      <c r="ES55" s="28">
        <v>55.735656399619174</v>
      </c>
      <c r="ET55" s="28">
        <v>154.55729308894738</v>
      </c>
      <c r="EU55" s="28">
        <v>30.849606878593317</v>
      </c>
      <c r="EV55" s="28">
        <v>54.593483017745783</v>
      </c>
      <c r="EW55" s="28">
        <v>155.05703636894737</v>
      </c>
      <c r="EX55" s="28">
        <v>29.256226513764847</v>
      </c>
      <c r="EY55" s="28">
        <v>53.383938680161506</v>
      </c>
      <c r="EZ55" s="28">
        <v>152.43033429005703</v>
      </c>
      <c r="FA55" s="28">
        <v>27.653290734036897</v>
      </c>
      <c r="FB55" s="28">
        <v>52.212587450673013</v>
      </c>
      <c r="FC55" s="28">
        <v>143.56830384854092</v>
      </c>
      <c r="FD55" s="28">
        <v>26.045577246859192</v>
      </c>
      <c r="FE55" s="28">
        <v>50.950670333890599</v>
      </c>
      <c r="FF55" s="28">
        <v>99.54998362567072</v>
      </c>
      <c r="FG55" s="28">
        <v>18.059952781648228</v>
      </c>
      <c r="FH55" s="28">
        <v>43.946642079707374</v>
      </c>
      <c r="FI55" s="28">
        <v>48.535514167532767</v>
      </c>
      <c r="FJ55" s="28">
        <v>8.805115402074529</v>
      </c>
      <c r="FK55" s="28">
        <v>30.164559398276523</v>
      </c>
      <c r="FL55" s="28">
        <v>5.8057481986428412</v>
      </c>
      <c r="FM55" s="28">
        <v>1.0532552041785685</v>
      </c>
      <c r="FN55" s="28">
        <v>5.8057481986428412</v>
      </c>
      <c r="FO55" s="28">
        <v>10.670731707317072</v>
      </c>
      <c r="FP55" s="28">
        <v>1.9358407079646016</v>
      </c>
      <c r="FQ55" s="28">
        <v>10.670731707317072</v>
      </c>
      <c r="FR55" s="29">
        <v>152.95114112894737</v>
      </c>
      <c r="FS55" s="29">
        <v>41.241150442477888</v>
      </c>
      <c r="FT55" s="29">
        <v>70.656706623184959</v>
      </c>
      <c r="FU55" s="29">
        <v>152.70833402894738</v>
      </c>
      <c r="FV55" s="29">
        <v>39.81923624089103</v>
      </c>
      <c r="FW55" s="29">
        <v>65.627897906797585</v>
      </c>
      <c r="FX55" s="29">
        <v>152.88681356894736</v>
      </c>
      <c r="FY55" s="29">
        <v>39.16037472007698</v>
      </c>
      <c r="FZ55" s="29">
        <v>62.401279215885211</v>
      </c>
      <c r="GA55" s="29">
        <v>153.22162775894736</v>
      </c>
      <c r="GB55" s="29">
        <v>38.793701130592027</v>
      </c>
      <c r="GC55" s="29">
        <v>59.263735406530515</v>
      </c>
      <c r="GD55" s="29">
        <v>153.51838379894735</v>
      </c>
      <c r="GE55" s="29">
        <v>38.309581336518832</v>
      </c>
      <c r="GF55" s="29">
        <v>56.93586937149999</v>
      </c>
      <c r="GG55" s="29">
        <v>153.83383011894736</v>
      </c>
      <c r="GH55" s="29">
        <v>37.771908795171562</v>
      </c>
      <c r="GI55" s="29">
        <v>56.015917596798843</v>
      </c>
      <c r="GJ55" s="29">
        <v>154.20750796894737</v>
      </c>
      <c r="GK55" s="29">
        <v>37.286235675555886</v>
      </c>
      <c r="GL55" s="29">
        <v>55.027772398298723</v>
      </c>
      <c r="GM55" s="29">
        <v>154.62418238894736</v>
      </c>
      <c r="GN55" s="29">
        <v>36.746654762827852</v>
      </c>
      <c r="GO55" s="29">
        <v>54.01015007253369</v>
      </c>
      <c r="GP55" s="29">
        <v>155.08493392894738</v>
      </c>
      <c r="GQ55" s="29">
        <v>36.158565712444641</v>
      </c>
      <c r="GR55" s="29">
        <v>52.959995149790629</v>
      </c>
      <c r="GS55" s="29">
        <v>155.68398348894738</v>
      </c>
      <c r="GT55" s="29">
        <v>35.144332894664245</v>
      </c>
      <c r="GU55" s="29">
        <v>50.032984373002776</v>
      </c>
      <c r="GV55" s="29">
        <v>157.87574030894737</v>
      </c>
      <c r="GW55" s="29">
        <v>32.403719275394153</v>
      </c>
      <c r="GX55" s="29">
        <v>34.029933335432446</v>
      </c>
      <c r="GY55" s="29">
        <v>154.55485025365437</v>
      </c>
      <c r="GZ55" s="29">
        <v>28.03871177168066</v>
      </c>
      <c r="HA55" s="29">
        <v>21.563831566415686</v>
      </c>
      <c r="HB55" s="29">
        <v>144.93807579141489</v>
      </c>
      <c r="HC55" s="29">
        <v>26.294075696672614</v>
      </c>
      <c r="HD55" s="29">
        <v>14.829284058523214</v>
      </c>
      <c r="HE55" s="29">
        <v>141.37757293091281</v>
      </c>
      <c r="HF55" s="29">
        <v>25.648143761802768</v>
      </c>
      <c r="HG55" s="29">
        <v>17.169205667896591</v>
      </c>
    </row>
    <row r="56" spans="1:215" ht="15" thickBot="1" x14ac:dyDescent="0.4">
      <c r="A56" s="2"/>
      <c r="B56" s="43" t="s">
        <v>462</v>
      </c>
      <c r="C56" s="76" t="s">
        <v>855</v>
      </c>
      <c r="D56" s="44">
        <v>351794</v>
      </c>
      <c r="E56" s="45">
        <v>429241</v>
      </c>
      <c r="F56" s="23">
        <v>10.670731707317072</v>
      </c>
      <c r="G56" s="23">
        <v>1.9358407079646016</v>
      </c>
      <c r="H56" s="23">
        <v>10.670731707317072</v>
      </c>
      <c r="I56" s="23">
        <v>10.670731707317072</v>
      </c>
      <c r="J56" s="23">
        <v>1.9358407079646016</v>
      </c>
      <c r="K56" s="23">
        <v>10.670731707317072</v>
      </c>
      <c r="L56" s="23">
        <v>10.670731707317072</v>
      </c>
      <c r="M56" s="23">
        <v>1.9358407079646016</v>
      </c>
      <c r="N56" s="23">
        <v>10.670731707317072</v>
      </c>
      <c r="O56" s="23">
        <v>10.670731707317072</v>
      </c>
      <c r="P56" s="23">
        <v>1.9358407079646016</v>
      </c>
      <c r="Q56" s="23">
        <v>10.670731707317072</v>
      </c>
      <c r="R56" s="23">
        <v>10.670731707317072</v>
      </c>
      <c r="S56" s="23">
        <v>1.9358407079646016</v>
      </c>
      <c r="T56" s="23">
        <v>10.670731707317072</v>
      </c>
      <c r="U56" s="23">
        <v>10.670731707317072</v>
      </c>
      <c r="V56" s="23">
        <v>1.9358407079646016</v>
      </c>
      <c r="W56" s="23">
        <v>10.670731707317072</v>
      </c>
      <c r="X56" s="23">
        <v>10.670731707317072</v>
      </c>
      <c r="Y56" s="23">
        <v>1.9358407079646016</v>
      </c>
      <c r="Z56" s="23">
        <v>10.670731707317072</v>
      </c>
      <c r="AA56" s="23">
        <v>10.670731707317072</v>
      </c>
      <c r="AB56" s="23">
        <v>1.9358407079646016</v>
      </c>
      <c r="AC56" s="23">
        <v>10.670731707317072</v>
      </c>
      <c r="AD56" s="23">
        <v>10.670731707317072</v>
      </c>
      <c r="AE56" s="23">
        <v>1.9358407079646016</v>
      </c>
      <c r="AF56" s="23">
        <v>10.670731707317072</v>
      </c>
      <c r="AG56" s="23">
        <v>10.670731707317072</v>
      </c>
      <c r="AH56" s="23">
        <v>1.9358407079646016</v>
      </c>
      <c r="AI56" s="23">
        <v>10.670731707317072</v>
      </c>
      <c r="AJ56" s="23">
        <v>7.2949648799368179</v>
      </c>
      <c r="AK56" s="23">
        <v>1.9358407079646016</v>
      </c>
      <c r="AL56" s="23">
        <v>7.2949648799368179</v>
      </c>
      <c r="AM56" s="23">
        <v>6.7307692307692317</v>
      </c>
      <c r="AN56" s="23">
        <v>1.9358407079646016</v>
      </c>
      <c r="AO56" s="23">
        <v>6.7307692307692317</v>
      </c>
      <c r="AP56" s="23">
        <v>6.7307692307692317</v>
      </c>
      <c r="AQ56" s="23">
        <v>1.9358407079646016</v>
      </c>
      <c r="AR56" s="23">
        <v>6.7307692307692317</v>
      </c>
      <c r="AS56" s="23">
        <v>6.7307692307692317</v>
      </c>
      <c r="AT56" s="23">
        <v>1.9358407079646016</v>
      </c>
      <c r="AU56" s="23">
        <v>6.7307692307692317</v>
      </c>
      <c r="AV56" s="25">
        <v>10.670731707317072</v>
      </c>
      <c r="AW56" s="25">
        <v>1.9358407079646016</v>
      </c>
      <c r="AX56" s="25">
        <v>10.670731707317072</v>
      </c>
      <c r="AY56" s="25">
        <v>10.670731707317072</v>
      </c>
      <c r="AZ56" s="25">
        <v>1.9358407079646016</v>
      </c>
      <c r="BA56" s="25">
        <v>10.670731707317072</v>
      </c>
      <c r="BB56" s="25">
        <v>10.670731707317072</v>
      </c>
      <c r="BC56" s="25">
        <v>1.9358407079646016</v>
      </c>
      <c r="BD56" s="25">
        <v>10.670731707317072</v>
      </c>
      <c r="BE56" s="25">
        <v>10.670731707317072</v>
      </c>
      <c r="BF56" s="25">
        <v>1.9358407079646016</v>
      </c>
      <c r="BG56" s="25">
        <v>10.670731707317072</v>
      </c>
      <c r="BH56" s="25">
        <v>10.670731707317072</v>
      </c>
      <c r="BI56" s="25">
        <v>1.9358407079646016</v>
      </c>
      <c r="BJ56" s="25">
        <v>10.670731707317072</v>
      </c>
      <c r="BK56" s="25">
        <v>10.670731707317072</v>
      </c>
      <c r="BL56" s="25">
        <v>1.9358407079646016</v>
      </c>
      <c r="BM56" s="25">
        <v>10.670731707317072</v>
      </c>
      <c r="BN56" s="25">
        <v>10.670731707317072</v>
      </c>
      <c r="BO56" s="25">
        <v>1.9358407079646016</v>
      </c>
      <c r="BP56" s="25">
        <v>10.670731707317072</v>
      </c>
      <c r="BQ56" s="25">
        <v>10.670731707317072</v>
      </c>
      <c r="BR56" s="25">
        <v>1.9358407079646016</v>
      </c>
      <c r="BS56" s="25">
        <v>10.670731707317072</v>
      </c>
      <c r="BT56" s="25">
        <v>10.670731707317072</v>
      </c>
      <c r="BU56" s="25">
        <v>1.9358407079646016</v>
      </c>
      <c r="BV56" s="25">
        <v>10.670731707317072</v>
      </c>
      <c r="BW56" s="25">
        <v>10.670731707317072</v>
      </c>
      <c r="BX56" s="25">
        <v>1.9358407079646016</v>
      </c>
      <c r="BY56" s="25">
        <v>10.670731707317072</v>
      </c>
      <c r="BZ56" s="25">
        <v>10.670731707317072</v>
      </c>
      <c r="CA56" s="25">
        <v>1.9358407079646016</v>
      </c>
      <c r="CB56" s="25">
        <v>10.670731707317072</v>
      </c>
      <c r="CC56" s="25">
        <v>10.670731707317072</v>
      </c>
      <c r="CD56" s="25">
        <v>1.9358407079646016</v>
      </c>
      <c r="CE56" s="25">
        <v>10.670731707317072</v>
      </c>
      <c r="CF56" s="25">
        <v>10.670731707317072</v>
      </c>
      <c r="CG56" s="25">
        <v>1.9358407079646016</v>
      </c>
      <c r="CH56" s="25">
        <v>10.670731707317072</v>
      </c>
      <c r="CI56" s="25">
        <v>10.670731707317072</v>
      </c>
      <c r="CJ56" s="25">
        <v>1.9358407079646016</v>
      </c>
      <c r="CK56" s="25">
        <v>10.670731707317072</v>
      </c>
      <c r="CL56" s="27">
        <v>10.670731707317072</v>
      </c>
      <c r="CM56" s="27">
        <v>1.9358407079646016</v>
      </c>
      <c r="CN56" s="27">
        <v>10.670731707317072</v>
      </c>
      <c r="CO56" s="27">
        <v>10.670731707317072</v>
      </c>
      <c r="CP56" s="27">
        <v>1.9358407079646016</v>
      </c>
      <c r="CQ56" s="27">
        <v>10.670731707317072</v>
      </c>
      <c r="CR56" s="27">
        <v>10.670731707317072</v>
      </c>
      <c r="CS56" s="27">
        <v>1.9358407079646016</v>
      </c>
      <c r="CT56" s="27">
        <v>10.670731707317072</v>
      </c>
      <c r="CU56" s="27">
        <v>10.670731707317072</v>
      </c>
      <c r="CV56" s="27">
        <v>1.9358407079646016</v>
      </c>
      <c r="CW56" s="27">
        <v>10.670731707317072</v>
      </c>
      <c r="CX56" s="27">
        <v>10.670731707317072</v>
      </c>
      <c r="CY56" s="27">
        <v>1.9358407079646016</v>
      </c>
      <c r="CZ56" s="27">
        <v>10.670731707317072</v>
      </c>
      <c r="DA56" s="27">
        <v>10.670731707317072</v>
      </c>
      <c r="DB56" s="27">
        <v>1.9358407079646016</v>
      </c>
      <c r="DC56" s="27">
        <v>10.670731707317072</v>
      </c>
      <c r="DD56" s="27">
        <v>10.670731707317072</v>
      </c>
      <c r="DE56" s="27">
        <v>1.9358407079646016</v>
      </c>
      <c r="DF56" s="27">
        <v>10.670731707317072</v>
      </c>
      <c r="DG56" s="27">
        <v>10.670731707317072</v>
      </c>
      <c r="DH56" s="27">
        <v>1.9358407079646016</v>
      </c>
      <c r="DI56" s="27">
        <v>10.670731707317072</v>
      </c>
      <c r="DJ56" s="27">
        <v>10.670731707317072</v>
      </c>
      <c r="DK56" s="27">
        <v>1.9358407079646016</v>
      </c>
      <c r="DL56" s="27">
        <v>10.670731707317072</v>
      </c>
      <c r="DM56" s="27">
        <v>10.670731707317072</v>
      </c>
      <c r="DN56" s="27">
        <v>1.9358407079646016</v>
      </c>
      <c r="DO56" s="27">
        <v>10.670731707317072</v>
      </c>
      <c r="DP56" s="27">
        <v>8.0623103546286945</v>
      </c>
      <c r="DQ56" s="27">
        <v>1.9358407079646016</v>
      </c>
      <c r="DR56" s="27">
        <v>8.0623103546286945</v>
      </c>
      <c r="DS56" s="27">
        <v>6.7307692307692317</v>
      </c>
      <c r="DT56" s="27">
        <v>1.9358407079646016</v>
      </c>
      <c r="DU56" s="27">
        <v>6.7307692307692317</v>
      </c>
      <c r="DV56" s="27">
        <v>6.7307692307692317</v>
      </c>
      <c r="DW56" s="27">
        <v>1.9358407079646016</v>
      </c>
      <c r="DX56" s="27">
        <v>6.7307692307692317</v>
      </c>
      <c r="DY56" s="27">
        <v>6.7307692307692317</v>
      </c>
      <c r="DZ56" s="27">
        <v>1.9358407079646016</v>
      </c>
      <c r="EA56" s="27">
        <v>6.7307692307692317</v>
      </c>
      <c r="EB56" s="28">
        <v>10.670731707317072</v>
      </c>
      <c r="EC56" s="28">
        <v>1.9358407079646016</v>
      </c>
      <c r="ED56" s="28">
        <v>10.670731707317072</v>
      </c>
      <c r="EE56" s="28">
        <v>10.670731707317072</v>
      </c>
      <c r="EF56" s="28">
        <v>1.9358407079646016</v>
      </c>
      <c r="EG56" s="28">
        <v>10.670731707317072</v>
      </c>
      <c r="EH56" s="28">
        <v>10.670731707317072</v>
      </c>
      <c r="EI56" s="28">
        <v>1.9358407079646016</v>
      </c>
      <c r="EJ56" s="28">
        <v>10.670731707317072</v>
      </c>
      <c r="EK56" s="28">
        <v>10.670731707317072</v>
      </c>
      <c r="EL56" s="28">
        <v>1.9358407079646016</v>
      </c>
      <c r="EM56" s="28">
        <v>10.670731707317072</v>
      </c>
      <c r="EN56" s="28">
        <v>10.670731707317072</v>
      </c>
      <c r="EO56" s="28">
        <v>1.9358407079646016</v>
      </c>
      <c r="EP56" s="28">
        <v>10.670731707317072</v>
      </c>
      <c r="EQ56" s="28">
        <v>10.670731707317072</v>
      </c>
      <c r="ER56" s="28">
        <v>1.9358407079646016</v>
      </c>
      <c r="ES56" s="28">
        <v>10.670731707317072</v>
      </c>
      <c r="ET56" s="28">
        <v>10.670731707317072</v>
      </c>
      <c r="EU56" s="28">
        <v>1.9358407079646016</v>
      </c>
      <c r="EV56" s="28">
        <v>10.670731707317072</v>
      </c>
      <c r="EW56" s="28">
        <v>10.670731707317072</v>
      </c>
      <c r="EX56" s="28">
        <v>1.9358407079646016</v>
      </c>
      <c r="EY56" s="28">
        <v>10.670731707317072</v>
      </c>
      <c r="EZ56" s="28">
        <v>10.670731707317072</v>
      </c>
      <c r="FA56" s="28">
        <v>1.9358407079646016</v>
      </c>
      <c r="FB56" s="28">
        <v>10.670731707317072</v>
      </c>
      <c r="FC56" s="28">
        <v>5.003824520520002</v>
      </c>
      <c r="FD56" s="28">
        <v>1.9358407079646016</v>
      </c>
      <c r="FE56" s="28">
        <v>5.003824520520002</v>
      </c>
      <c r="FF56" s="28">
        <v>6.7307692307692317</v>
      </c>
      <c r="FG56" s="28">
        <v>1.9358407079646016</v>
      </c>
      <c r="FH56" s="28">
        <v>6.7307692307692317</v>
      </c>
      <c r="FI56" s="28">
        <v>6.7307692307692317</v>
      </c>
      <c r="FJ56" s="28">
        <v>1.9358407079646016</v>
      </c>
      <c r="FK56" s="28">
        <v>6.7307692307692317</v>
      </c>
      <c r="FL56" s="28">
        <v>6.7307692307692317</v>
      </c>
      <c r="FM56" s="28">
        <v>1.9358407079646016</v>
      </c>
      <c r="FN56" s="28">
        <v>6.7307692307692317</v>
      </c>
      <c r="FO56" s="28">
        <v>6.7307692307692317</v>
      </c>
      <c r="FP56" s="28">
        <v>1.9358407079646016</v>
      </c>
      <c r="FQ56" s="28">
        <v>2.4439472649532945E-2</v>
      </c>
      <c r="FR56" s="29">
        <v>10.670731707317072</v>
      </c>
      <c r="FS56" s="29">
        <v>1.9358407079646016</v>
      </c>
      <c r="FT56" s="29">
        <v>10.670731707317072</v>
      </c>
      <c r="FU56" s="29">
        <v>10.670731707317072</v>
      </c>
      <c r="FV56" s="29">
        <v>1.9358407079646016</v>
      </c>
      <c r="FW56" s="29">
        <v>10.670731707317072</v>
      </c>
      <c r="FX56" s="29">
        <v>10.670731707317072</v>
      </c>
      <c r="FY56" s="29">
        <v>1.9358407079646016</v>
      </c>
      <c r="FZ56" s="29">
        <v>10.670731707317072</v>
      </c>
      <c r="GA56" s="29">
        <v>10.670731707317072</v>
      </c>
      <c r="GB56" s="29">
        <v>1.9358407079646016</v>
      </c>
      <c r="GC56" s="29">
        <v>10.670731707317072</v>
      </c>
      <c r="GD56" s="29">
        <v>10.670731707317072</v>
      </c>
      <c r="GE56" s="29">
        <v>1.9358407079646016</v>
      </c>
      <c r="GF56" s="29">
        <v>10.670731707317072</v>
      </c>
      <c r="GG56" s="29">
        <v>10.670731707317072</v>
      </c>
      <c r="GH56" s="29">
        <v>1.9358407079646016</v>
      </c>
      <c r="GI56" s="29">
        <v>10.670731707317072</v>
      </c>
      <c r="GJ56" s="29">
        <v>10.670731707317072</v>
      </c>
      <c r="GK56" s="29">
        <v>1.9358407079646016</v>
      </c>
      <c r="GL56" s="29">
        <v>10.670731707317072</v>
      </c>
      <c r="GM56" s="29">
        <v>10.670731707317072</v>
      </c>
      <c r="GN56" s="29">
        <v>1.9358407079646016</v>
      </c>
      <c r="GO56" s="29">
        <v>10.670731707317072</v>
      </c>
      <c r="GP56" s="29">
        <v>6.3934933187435554</v>
      </c>
      <c r="GQ56" s="29">
        <v>1.9358407079646016</v>
      </c>
      <c r="GR56" s="29">
        <v>6.3934933187435554</v>
      </c>
      <c r="GS56" s="29">
        <v>0.7071966615847568</v>
      </c>
      <c r="GT56" s="29">
        <v>0.29047572197794119</v>
      </c>
      <c r="GU56" s="29">
        <v>0.7071966615847568</v>
      </c>
      <c r="GV56" s="29">
        <v>6.7307692307692317</v>
      </c>
      <c r="GW56" s="29">
        <v>1.9358407079646016</v>
      </c>
      <c r="GX56" s="29">
        <v>6.7307692307692317</v>
      </c>
      <c r="GY56" s="29">
        <v>6.7307692307692317</v>
      </c>
      <c r="GZ56" s="29">
        <v>1.9358407079646016</v>
      </c>
      <c r="HA56" s="29">
        <v>6.7307692307692317</v>
      </c>
      <c r="HB56" s="29">
        <v>6.7307692307692317</v>
      </c>
      <c r="HC56" s="29">
        <v>1.9358407079646016</v>
      </c>
      <c r="HD56" s="29">
        <v>3.6379783178556409</v>
      </c>
      <c r="HE56" s="29">
        <v>6.7307692307692317</v>
      </c>
      <c r="HF56" s="29">
        <v>1.9358407079646016</v>
      </c>
      <c r="HG56" s="29">
        <v>6.7307692307692317</v>
      </c>
    </row>
    <row r="57" spans="1:215" ht="15" thickBot="1" x14ac:dyDescent="0.4">
      <c r="A57" s="2"/>
      <c r="B57" s="43" t="s">
        <v>749</v>
      </c>
      <c r="C57" s="76" t="s">
        <v>848</v>
      </c>
      <c r="D57" s="44">
        <v>389111</v>
      </c>
      <c r="E57" s="45">
        <v>413393</v>
      </c>
      <c r="F57" s="23">
        <v>88.350434924105258</v>
      </c>
      <c r="G57" s="23">
        <v>42.25398230088495</v>
      </c>
      <c r="H57" s="23">
        <v>55.327503724614459</v>
      </c>
      <c r="I57" s="23">
        <v>88.368859435105264</v>
      </c>
      <c r="J57" s="23">
        <v>41.498732192791707</v>
      </c>
      <c r="K57" s="23">
        <v>55.288665900498501</v>
      </c>
      <c r="L57" s="23">
        <v>88.547731639105265</v>
      </c>
      <c r="M57" s="23">
        <v>39.048924860249095</v>
      </c>
      <c r="N57" s="23">
        <v>54.62438013550706</v>
      </c>
      <c r="O57" s="23">
        <v>88.813633411105258</v>
      </c>
      <c r="P57" s="23">
        <v>36.81153069899549</v>
      </c>
      <c r="Q57" s="23">
        <v>53.750894824953221</v>
      </c>
      <c r="R57" s="23">
        <v>89.125182788105263</v>
      </c>
      <c r="S57" s="23">
        <v>34.850104083779677</v>
      </c>
      <c r="T57" s="23">
        <v>52.754610229550821</v>
      </c>
      <c r="U57" s="23">
        <v>89.420060588105258</v>
      </c>
      <c r="V57" s="23">
        <v>32.955726596634094</v>
      </c>
      <c r="W57" s="23">
        <v>51.715966752046285</v>
      </c>
      <c r="X57" s="23">
        <v>89.735804804105257</v>
      </c>
      <c r="Y57" s="23">
        <v>31.257895805782223</v>
      </c>
      <c r="Z57" s="23">
        <v>50.514280020686925</v>
      </c>
      <c r="AA57" s="23">
        <v>90.091198622105253</v>
      </c>
      <c r="AB57" s="23">
        <v>30.964248052012692</v>
      </c>
      <c r="AC57" s="23">
        <v>49.240581693295191</v>
      </c>
      <c r="AD57" s="23">
        <v>90.489429582105259</v>
      </c>
      <c r="AE57" s="23">
        <v>30.695225775233968</v>
      </c>
      <c r="AF57" s="23">
        <v>47.927860689080234</v>
      </c>
      <c r="AG57" s="23">
        <v>90.947011102105265</v>
      </c>
      <c r="AH57" s="23">
        <v>30.277610126217894</v>
      </c>
      <c r="AI57" s="23">
        <v>46.348030520755806</v>
      </c>
      <c r="AJ57" s="23">
        <v>93.028479112105259</v>
      </c>
      <c r="AK57" s="23">
        <v>28.995463285288888</v>
      </c>
      <c r="AL57" s="23">
        <v>40.637223954635253</v>
      </c>
      <c r="AM57" s="23">
        <v>94.949944772105255</v>
      </c>
      <c r="AN57" s="23">
        <v>30.352076388974549</v>
      </c>
      <c r="AO57" s="23">
        <v>37.533350852879558</v>
      </c>
      <c r="AP57" s="23">
        <v>96.266494362105263</v>
      </c>
      <c r="AQ57" s="23">
        <v>34.228450874810299</v>
      </c>
      <c r="AR57" s="23">
        <v>36.582458371697143</v>
      </c>
      <c r="AS57" s="23">
        <v>97.310124202105257</v>
      </c>
      <c r="AT57" s="23">
        <v>34.424805875774233</v>
      </c>
      <c r="AU57" s="23">
        <v>36.754287166969547</v>
      </c>
      <c r="AV57" s="25">
        <v>88.349170483105254</v>
      </c>
      <c r="AW57" s="25">
        <v>42.25398230088495</v>
      </c>
      <c r="AX57" s="25">
        <v>55.327503724614459</v>
      </c>
      <c r="AY57" s="25">
        <v>88.414175539105258</v>
      </c>
      <c r="AZ57" s="25">
        <v>41.569566300073966</v>
      </c>
      <c r="BA57" s="25">
        <v>55.352988340338889</v>
      </c>
      <c r="BB57" s="25">
        <v>88.608306971105264</v>
      </c>
      <c r="BC57" s="25">
        <v>39.374870063248927</v>
      </c>
      <c r="BD57" s="25">
        <v>54.901657882134394</v>
      </c>
      <c r="BE57" s="25">
        <v>88.810730106105268</v>
      </c>
      <c r="BF57" s="25">
        <v>37.346128155422512</v>
      </c>
      <c r="BG57" s="25">
        <v>54.40630120021418</v>
      </c>
      <c r="BH57" s="25">
        <v>88.994504068105257</v>
      </c>
      <c r="BI57" s="25">
        <v>35.405752688616779</v>
      </c>
      <c r="BJ57" s="25">
        <v>53.866047986607427</v>
      </c>
      <c r="BK57" s="25">
        <v>89.173595049105259</v>
      </c>
      <c r="BL57" s="25">
        <v>33.547624511651499</v>
      </c>
      <c r="BM57" s="25">
        <v>53.214643548845991</v>
      </c>
      <c r="BN57" s="25">
        <v>89.389309886105252</v>
      </c>
      <c r="BO57" s="25">
        <v>32.011747055278384</v>
      </c>
      <c r="BP57" s="25">
        <v>52.40737567780765</v>
      </c>
      <c r="BQ57" s="25">
        <v>89.638868904105266</v>
      </c>
      <c r="BR57" s="25">
        <v>31.789747199445131</v>
      </c>
      <c r="BS57" s="25">
        <v>51.427311630748783</v>
      </c>
      <c r="BT57" s="25">
        <v>89.931031702105258</v>
      </c>
      <c r="BU57" s="25">
        <v>31.590749454072828</v>
      </c>
      <c r="BV57" s="25">
        <v>50.268092325896852</v>
      </c>
      <c r="BW57" s="25">
        <v>90.270691042105256</v>
      </c>
      <c r="BX57" s="25">
        <v>31.277124524903609</v>
      </c>
      <c r="BY57" s="25">
        <v>49.014637200650547</v>
      </c>
      <c r="BZ57" s="25">
        <v>91.380271582105266</v>
      </c>
      <c r="CA57" s="25">
        <v>30.678774754067309</v>
      </c>
      <c r="CB57" s="25">
        <v>45.329226239094325</v>
      </c>
      <c r="CC57" s="25">
        <v>92.410314952105267</v>
      </c>
      <c r="CD57" s="25">
        <v>31.50297281075628</v>
      </c>
      <c r="CE57" s="25">
        <v>42.662876257251476</v>
      </c>
      <c r="CF57" s="25">
        <v>93.191152932105254</v>
      </c>
      <c r="CG57" s="25">
        <v>34.482896220970112</v>
      </c>
      <c r="CH57" s="25">
        <v>41.053762518018658</v>
      </c>
      <c r="CI57" s="25">
        <v>93.805870802105261</v>
      </c>
      <c r="CJ57" s="25">
        <v>35.446566689742333</v>
      </c>
      <c r="CK57" s="25">
        <v>39.997095751990372</v>
      </c>
      <c r="CL57" s="27">
        <v>88.350434924105258</v>
      </c>
      <c r="CM57" s="27">
        <v>42.25398230088495</v>
      </c>
      <c r="CN57" s="27">
        <v>55.327503724614459</v>
      </c>
      <c r="CO57" s="27">
        <v>88.367723084105265</v>
      </c>
      <c r="CP57" s="27">
        <v>41.49657690072128</v>
      </c>
      <c r="CQ57" s="27">
        <v>55.289053144871346</v>
      </c>
      <c r="CR57" s="27">
        <v>88.553720216105262</v>
      </c>
      <c r="CS57" s="27">
        <v>39.046901408267331</v>
      </c>
      <c r="CT57" s="27">
        <v>54.623520005114514</v>
      </c>
      <c r="CU57" s="27">
        <v>88.819148916105263</v>
      </c>
      <c r="CV57" s="27">
        <v>36.821427705119262</v>
      </c>
      <c r="CW57" s="27">
        <v>53.750286617963972</v>
      </c>
      <c r="CX57" s="27">
        <v>89.129837807105261</v>
      </c>
      <c r="CY57" s="27">
        <v>34.859614126573639</v>
      </c>
      <c r="CZ57" s="27">
        <v>52.754326102319396</v>
      </c>
      <c r="DA57" s="27">
        <v>89.424707645105258</v>
      </c>
      <c r="DB57" s="27">
        <v>32.962768195754506</v>
      </c>
      <c r="DC57" s="27">
        <v>51.713545816899675</v>
      </c>
      <c r="DD57" s="27">
        <v>89.744680451105268</v>
      </c>
      <c r="DE57" s="27">
        <v>31.261724669420293</v>
      </c>
      <c r="DF57" s="27">
        <v>50.509350474121092</v>
      </c>
      <c r="DG57" s="27">
        <v>90.099703952105259</v>
      </c>
      <c r="DH57" s="27">
        <v>30.967836746851663</v>
      </c>
      <c r="DI57" s="27">
        <v>49.235777957923354</v>
      </c>
      <c r="DJ57" s="27">
        <v>90.482140312105258</v>
      </c>
      <c r="DK57" s="27">
        <v>30.701434002531329</v>
      </c>
      <c r="DL57" s="27">
        <v>47.931109927113134</v>
      </c>
      <c r="DM57" s="27">
        <v>90.902998512105256</v>
      </c>
      <c r="DN57" s="27">
        <v>30.302176399832472</v>
      </c>
      <c r="DO57" s="27">
        <v>46.484080088102331</v>
      </c>
      <c r="DP57" s="27">
        <v>92.76311553210526</v>
      </c>
      <c r="DQ57" s="27">
        <v>29.103695818905312</v>
      </c>
      <c r="DR57" s="27">
        <v>41.247781113032374</v>
      </c>
      <c r="DS57" s="27">
        <v>94.270426152105259</v>
      </c>
      <c r="DT57" s="27">
        <v>30.504982806285199</v>
      </c>
      <c r="DU57" s="27">
        <v>38.476974888490751</v>
      </c>
      <c r="DV57" s="27">
        <v>95.308999702105254</v>
      </c>
      <c r="DW57" s="27">
        <v>34.433004053032064</v>
      </c>
      <c r="DX57" s="27">
        <v>37.630308965447512</v>
      </c>
      <c r="DY57" s="27">
        <v>96.029492902105261</v>
      </c>
      <c r="DZ57" s="27">
        <v>34.609165761472539</v>
      </c>
      <c r="EA57" s="27">
        <v>37.894740863303255</v>
      </c>
      <c r="EB57" s="28">
        <v>88.353073596105261</v>
      </c>
      <c r="EC57" s="28">
        <v>42.25398230088495</v>
      </c>
      <c r="ED57" s="28">
        <v>55.327503724614459</v>
      </c>
      <c r="EE57" s="28">
        <v>88.362855197105262</v>
      </c>
      <c r="EF57" s="28">
        <v>41.048931573026628</v>
      </c>
      <c r="EG57" s="28">
        <v>55.298181735389896</v>
      </c>
      <c r="EH57" s="28">
        <v>88.572389494105266</v>
      </c>
      <c r="EI57" s="28">
        <v>38.614835191768528</v>
      </c>
      <c r="EJ57" s="28">
        <v>54.686674976894338</v>
      </c>
      <c r="EK57" s="28">
        <v>88.892377276105265</v>
      </c>
      <c r="EL57" s="28">
        <v>35.699547247965121</v>
      </c>
      <c r="EM57" s="28">
        <v>53.841566461104776</v>
      </c>
      <c r="EN57" s="28">
        <v>89.246362469105264</v>
      </c>
      <c r="EO57" s="28">
        <v>32.87743249635966</v>
      </c>
      <c r="EP57" s="28">
        <v>52.900661579147993</v>
      </c>
      <c r="EQ57" s="28">
        <v>89.657123370105268</v>
      </c>
      <c r="ER57" s="28">
        <v>30.101470874653845</v>
      </c>
      <c r="ES57" s="28">
        <v>51.914618133633056</v>
      </c>
      <c r="ET57" s="28">
        <v>90.13710013210526</v>
      </c>
      <c r="EU57" s="28">
        <v>27.671165485918536</v>
      </c>
      <c r="EV57" s="28">
        <v>50.831952079309531</v>
      </c>
      <c r="EW57" s="28">
        <v>90.699290192105266</v>
      </c>
      <c r="EX57" s="28">
        <v>26.693353902886304</v>
      </c>
      <c r="EY57" s="28">
        <v>49.673669901389786</v>
      </c>
      <c r="EZ57" s="28">
        <v>91.289785122105258</v>
      </c>
      <c r="FA57" s="28">
        <v>25.697248576866144</v>
      </c>
      <c r="FB57" s="28">
        <v>48.571538268593244</v>
      </c>
      <c r="FC57" s="28">
        <v>91.976712472105262</v>
      </c>
      <c r="FD57" s="28">
        <v>24.681012786674479</v>
      </c>
      <c r="FE57" s="28">
        <v>47.42258374664511</v>
      </c>
      <c r="FF57" s="28">
        <v>95.156306872105262</v>
      </c>
      <c r="FG57" s="28">
        <v>19.808250261853569</v>
      </c>
      <c r="FH57" s="28">
        <v>40.463403525909179</v>
      </c>
      <c r="FI57" s="28">
        <v>88.264169610588723</v>
      </c>
      <c r="FJ57" s="28">
        <v>16.012526345283796</v>
      </c>
      <c r="FK57" s="28">
        <v>27.662480839597009</v>
      </c>
      <c r="FL57" s="28">
        <v>82.32788961250435</v>
      </c>
      <c r="FM57" s="28">
        <v>14.935590593418931</v>
      </c>
      <c r="FN57" s="28">
        <v>18.15915529341089</v>
      </c>
      <c r="FO57" s="28">
        <v>64.957718128725404</v>
      </c>
      <c r="FP57" s="28">
        <v>11.784364793264343</v>
      </c>
      <c r="FQ57" s="28">
        <v>12.030788584437772</v>
      </c>
      <c r="FR57" s="29">
        <v>88.353073596105261</v>
      </c>
      <c r="FS57" s="29">
        <v>42.25398230088495</v>
      </c>
      <c r="FT57" s="29">
        <v>55.327503724614459</v>
      </c>
      <c r="FU57" s="29">
        <v>88.305573290105258</v>
      </c>
      <c r="FV57" s="29">
        <v>41.783107870006042</v>
      </c>
      <c r="FW57" s="29">
        <v>55.456605620055534</v>
      </c>
      <c r="FX57" s="29">
        <v>88.573587841105265</v>
      </c>
      <c r="FY57" s="29">
        <v>41.232990048542412</v>
      </c>
      <c r="FZ57" s="29">
        <v>54.620962908761555</v>
      </c>
      <c r="GA57" s="29">
        <v>88.885364828105253</v>
      </c>
      <c r="GB57" s="29">
        <v>40.661520453806141</v>
      </c>
      <c r="GC57" s="29">
        <v>53.84382488913684</v>
      </c>
      <c r="GD57" s="29">
        <v>89.199225914105256</v>
      </c>
      <c r="GE57" s="29">
        <v>39.659727102569164</v>
      </c>
      <c r="GF57" s="29">
        <v>52.96183613664477</v>
      </c>
      <c r="GG57" s="29">
        <v>89.583324472105261</v>
      </c>
      <c r="GH57" s="29">
        <v>38.38394390383398</v>
      </c>
      <c r="GI57" s="29">
        <v>52.041577819873758</v>
      </c>
      <c r="GJ57" s="29">
        <v>90.073543572105265</v>
      </c>
      <c r="GK57" s="29">
        <v>37.060694297526673</v>
      </c>
      <c r="GL57" s="29">
        <v>51.037219477870813</v>
      </c>
      <c r="GM57" s="29">
        <v>90.645316432105261</v>
      </c>
      <c r="GN57" s="29">
        <v>36.655482467740811</v>
      </c>
      <c r="GO57" s="29">
        <v>50.019232949093002</v>
      </c>
      <c r="GP57" s="29">
        <v>91.308350842105256</v>
      </c>
      <c r="GQ57" s="29">
        <v>36.219850259321461</v>
      </c>
      <c r="GR57" s="29">
        <v>48.757387341503851</v>
      </c>
      <c r="GS57" s="29">
        <v>92.12396725210526</v>
      </c>
      <c r="GT57" s="29">
        <v>35.481636291542351</v>
      </c>
      <c r="GU57" s="29">
        <v>45.64253318048052</v>
      </c>
      <c r="GV57" s="29">
        <v>95.257842052105261</v>
      </c>
      <c r="GW57" s="29">
        <v>32.035698965687573</v>
      </c>
      <c r="GX57" s="29">
        <v>31.121220010251996</v>
      </c>
      <c r="GY57" s="29">
        <v>97.658255392105261</v>
      </c>
      <c r="GZ57" s="29">
        <v>28.592032477597918</v>
      </c>
      <c r="HA57" s="29">
        <v>19.795057326052159</v>
      </c>
      <c r="HB57" s="29">
        <v>98.795120752105262</v>
      </c>
      <c r="HC57" s="29">
        <v>26.882062149021202</v>
      </c>
      <c r="HD57" s="29">
        <v>13.61512743216386</v>
      </c>
      <c r="HE57" s="29">
        <v>98.945340022105256</v>
      </c>
      <c r="HF57" s="29">
        <v>26.624587485269743</v>
      </c>
      <c r="HG57" s="29">
        <v>15.516803043732722</v>
      </c>
    </row>
    <row r="58" spans="1:215" ht="15" thickBot="1" x14ac:dyDescent="0.4">
      <c r="A58" s="2"/>
      <c r="B58" s="43" t="s">
        <v>614</v>
      </c>
      <c r="C58" s="76" t="s">
        <v>504</v>
      </c>
      <c r="D58" s="44">
        <v>380261</v>
      </c>
      <c r="E58" s="45">
        <v>422010</v>
      </c>
      <c r="F58" s="23">
        <v>126.15374111</v>
      </c>
      <c r="G58" s="23">
        <v>73.461504424778752</v>
      </c>
      <c r="H58" s="23">
        <v>77.005440756534526</v>
      </c>
      <c r="I58" s="23">
        <v>126.10352599000001</v>
      </c>
      <c r="J58" s="23">
        <v>73.29680190248618</v>
      </c>
      <c r="K58" s="23">
        <v>76.81500743929999</v>
      </c>
      <c r="L58" s="23">
        <v>126.36922711</v>
      </c>
      <c r="M58" s="23">
        <v>72.621472782989301</v>
      </c>
      <c r="N58" s="23">
        <v>75.536319003299639</v>
      </c>
      <c r="O58" s="23">
        <v>126.76603729</v>
      </c>
      <c r="P58" s="23">
        <v>71.620619025766757</v>
      </c>
      <c r="Q58" s="23">
        <v>73.928181150015462</v>
      </c>
      <c r="R58" s="23">
        <v>127.17226925</v>
      </c>
      <c r="S58" s="23">
        <v>70.664706641046166</v>
      </c>
      <c r="T58" s="23">
        <v>72.205397104626272</v>
      </c>
      <c r="U58" s="23">
        <v>127.598789</v>
      </c>
      <c r="V58" s="23">
        <v>69.637949529966207</v>
      </c>
      <c r="W58" s="23">
        <v>70.490759846200334</v>
      </c>
      <c r="X58" s="23">
        <v>128.05638737999999</v>
      </c>
      <c r="Y58" s="23">
        <v>68.670337682162739</v>
      </c>
      <c r="Z58" s="23">
        <v>68.782513991090752</v>
      </c>
      <c r="AA58" s="23">
        <v>128.57182797000002</v>
      </c>
      <c r="AB58" s="23">
        <v>67.99606420805911</v>
      </c>
      <c r="AC58" s="23">
        <v>66.967680220885768</v>
      </c>
      <c r="AD58" s="23">
        <v>132.03075561</v>
      </c>
      <c r="AE58" s="23">
        <v>66.782552506436389</v>
      </c>
      <c r="AF58" s="23">
        <v>62.233146150784705</v>
      </c>
      <c r="AG58" s="23">
        <v>132.50043253000001</v>
      </c>
      <c r="AH58" s="23">
        <v>66.045988673815529</v>
      </c>
      <c r="AI58" s="23">
        <v>60.253576464413214</v>
      </c>
      <c r="AJ58" s="23">
        <v>134.89727242999999</v>
      </c>
      <c r="AK58" s="23">
        <v>62.914682346044778</v>
      </c>
      <c r="AL58" s="23">
        <v>53.019037531964216</v>
      </c>
      <c r="AM58" s="23">
        <v>136.70772571000001</v>
      </c>
      <c r="AN58" s="23">
        <v>60.719318504278782</v>
      </c>
      <c r="AO58" s="23">
        <v>49.790867547581541</v>
      </c>
      <c r="AP58" s="23">
        <v>137.75711411</v>
      </c>
      <c r="AQ58" s="23">
        <v>59.483383438439937</v>
      </c>
      <c r="AR58" s="23">
        <v>49.574429369237549</v>
      </c>
      <c r="AS58" s="23">
        <v>138.55520336000001</v>
      </c>
      <c r="AT58" s="23">
        <v>57.736923699779517</v>
      </c>
      <c r="AU58" s="23">
        <v>50.604426802781688</v>
      </c>
      <c r="AV58" s="25">
        <v>126.15231873</v>
      </c>
      <c r="AW58" s="25">
        <v>73.461504424778752</v>
      </c>
      <c r="AX58" s="25">
        <v>77.005440756534526</v>
      </c>
      <c r="AY58" s="25">
        <v>126.02782884999999</v>
      </c>
      <c r="AZ58" s="25">
        <v>73.393424334079256</v>
      </c>
      <c r="BA58" s="25">
        <v>77.174696876300601</v>
      </c>
      <c r="BB58" s="25">
        <v>126.13323206999999</v>
      </c>
      <c r="BC58" s="25">
        <v>72.999474142858745</v>
      </c>
      <c r="BD58" s="25">
        <v>76.460660776577981</v>
      </c>
      <c r="BE58" s="25">
        <v>126.32862011</v>
      </c>
      <c r="BF58" s="25">
        <v>72.56849193480889</v>
      </c>
      <c r="BG58" s="25">
        <v>75.654372911401765</v>
      </c>
      <c r="BH58" s="25">
        <v>126.49916586000001</v>
      </c>
      <c r="BI58" s="25">
        <v>72.217361150506122</v>
      </c>
      <c r="BJ58" s="25">
        <v>74.868489045373195</v>
      </c>
      <c r="BK58" s="25">
        <v>126.71329433</v>
      </c>
      <c r="BL58" s="25">
        <v>71.82861597049714</v>
      </c>
      <c r="BM58" s="25">
        <v>73.901048365543659</v>
      </c>
      <c r="BN58" s="25">
        <v>127.03385874</v>
      </c>
      <c r="BO58" s="25">
        <v>71.45334558175044</v>
      </c>
      <c r="BP58" s="25">
        <v>72.645568897375568</v>
      </c>
      <c r="BQ58" s="25">
        <v>127.45836905</v>
      </c>
      <c r="BR58" s="25">
        <v>71.096238134224393</v>
      </c>
      <c r="BS58" s="25">
        <v>71.128480544511035</v>
      </c>
      <c r="BT58" s="25">
        <v>127.82492908</v>
      </c>
      <c r="BU58" s="25">
        <v>70.707441996063665</v>
      </c>
      <c r="BV58" s="25">
        <v>69.379340508213431</v>
      </c>
      <c r="BW58" s="25">
        <v>128.26099947</v>
      </c>
      <c r="BX58" s="25">
        <v>70.260713719131971</v>
      </c>
      <c r="BY58" s="25">
        <v>67.418801045136291</v>
      </c>
      <c r="BZ58" s="25">
        <v>129.09982751000001</v>
      </c>
      <c r="CA58" s="25">
        <v>69.015092658459423</v>
      </c>
      <c r="CB58" s="25">
        <v>63.226883515296095</v>
      </c>
      <c r="CC58" s="25">
        <v>129.76810584</v>
      </c>
      <c r="CD58" s="25">
        <v>68.010576452787674</v>
      </c>
      <c r="CE58" s="25">
        <v>60.760770125931288</v>
      </c>
      <c r="CF58" s="25">
        <v>130.29587384999999</v>
      </c>
      <c r="CG58" s="25">
        <v>67.613961878205743</v>
      </c>
      <c r="CH58" s="25">
        <v>59.666222397798435</v>
      </c>
      <c r="CI58" s="25">
        <v>130.66606321</v>
      </c>
      <c r="CJ58" s="25">
        <v>67.442189228489624</v>
      </c>
      <c r="CK58" s="25">
        <v>59.289102515432518</v>
      </c>
      <c r="CL58" s="27">
        <v>126.15374111</v>
      </c>
      <c r="CM58" s="27">
        <v>73.461504424778752</v>
      </c>
      <c r="CN58" s="27">
        <v>77.005440756534526</v>
      </c>
      <c r="CO58" s="27">
        <v>126.10304545</v>
      </c>
      <c r="CP58" s="27">
        <v>73.29730783658718</v>
      </c>
      <c r="CQ58" s="27">
        <v>76.815332412963002</v>
      </c>
      <c r="CR58" s="27">
        <v>126.36826605</v>
      </c>
      <c r="CS58" s="27">
        <v>72.622539504002219</v>
      </c>
      <c r="CT58" s="27">
        <v>75.536969035276968</v>
      </c>
      <c r="CU58" s="27">
        <v>126.76460838</v>
      </c>
      <c r="CV58" s="27">
        <v>71.623352958994062</v>
      </c>
      <c r="CW58" s="27">
        <v>73.929147540037661</v>
      </c>
      <c r="CX58" s="27">
        <v>127.170385</v>
      </c>
      <c r="CY58" s="27">
        <v>70.670191546137474</v>
      </c>
      <c r="CZ58" s="27">
        <v>72.206671138071968</v>
      </c>
      <c r="DA58" s="27">
        <v>127.59935235</v>
      </c>
      <c r="DB58" s="27">
        <v>69.643646183251207</v>
      </c>
      <c r="DC58" s="27">
        <v>70.490379172931029</v>
      </c>
      <c r="DD58" s="27">
        <v>128.062364</v>
      </c>
      <c r="DE58" s="27">
        <v>68.690965260543678</v>
      </c>
      <c r="DF58" s="27">
        <v>68.778471825502095</v>
      </c>
      <c r="DG58" s="27">
        <v>128.57883794</v>
      </c>
      <c r="DH58" s="27">
        <v>68.007679148044502</v>
      </c>
      <c r="DI58" s="27">
        <v>66.96293911320538</v>
      </c>
      <c r="DJ58" s="27">
        <v>132.03869931</v>
      </c>
      <c r="DK58" s="27">
        <v>66.78401634160609</v>
      </c>
      <c r="DL58" s="27">
        <v>62.227773430242394</v>
      </c>
      <c r="DM58" s="27">
        <v>132.46242131</v>
      </c>
      <c r="DN58" s="27">
        <v>66.06105339104522</v>
      </c>
      <c r="DO58" s="27">
        <v>60.444634588284742</v>
      </c>
      <c r="DP58" s="27">
        <v>134.62627019999999</v>
      </c>
      <c r="DQ58" s="27">
        <v>62.947069536886332</v>
      </c>
      <c r="DR58" s="27">
        <v>53.916379746157759</v>
      </c>
      <c r="DS58" s="27">
        <v>136.06069522000001</v>
      </c>
      <c r="DT58" s="27">
        <v>60.800428835133317</v>
      </c>
      <c r="DU58" s="27">
        <v>51.070099594412738</v>
      </c>
      <c r="DV58" s="27">
        <v>136.93651151</v>
      </c>
      <c r="DW58" s="27">
        <v>59.559672227636398</v>
      </c>
      <c r="DX58" s="27">
        <v>50.866337522523452</v>
      </c>
      <c r="DY58" s="27">
        <v>137.46298719999999</v>
      </c>
      <c r="DZ58" s="27">
        <v>57.829092313998508</v>
      </c>
      <c r="EA58" s="27">
        <v>51.926622652490806</v>
      </c>
      <c r="EB58" s="28">
        <v>126.15755944</v>
      </c>
      <c r="EC58" s="28">
        <v>73.461504424778752</v>
      </c>
      <c r="ED58" s="28">
        <v>77.005440756534526</v>
      </c>
      <c r="EE58" s="28">
        <v>126.07551748</v>
      </c>
      <c r="EF58" s="28">
        <v>73.349514972503997</v>
      </c>
      <c r="EG58" s="28">
        <v>76.892461630772118</v>
      </c>
      <c r="EH58" s="28">
        <v>126.35473225</v>
      </c>
      <c r="EI58" s="28">
        <v>72.760251728202434</v>
      </c>
      <c r="EJ58" s="28">
        <v>75.755662786842421</v>
      </c>
      <c r="EK58" s="28">
        <v>126.80435589</v>
      </c>
      <c r="EL58" s="28">
        <v>71.097458766501532</v>
      </c>
      <c r="EM58" s="28">
        <v>74.324320405656096</v>
      </c>
      <c r="EN58" s="28">
        <v>127.31719995</v>
      </c>
      <c r="EO58" s="28">
        <v>69.3769528770287</v>
      </c>
      <c r="EP58" s="28">
        <v>72.853250110895274</v>
      </c>
      <c r="EQ58" s="28">
        <v>127.91642603</v>
      </c>
      <c r="ER58" s="28">
        <v>67.587572408855507</v>
      </c>
      <c r="ES58" s="28">
        <v>71.410878421074983</v>
      </c>
      <c r="ET58" s="28">
        <v>128.61289429999999</v>
      </c>
      <c r="EU58" s="28">
        <v>65.792371366152793</v>
      </c>
      <c r="EV58" s="28">
        <v>69.994481318416916</v>
      </c>
      <c r="EW58" s="28">
        <v>129.43338399000001</v>
      </c>
      <c r="EX58" s="28">
        <v>64.317688184955784</v>
      </c>
      <c r="EY58" s="28">
        <v>68.517282334401628</v>
      </c>
      <c r="EZ58" s="28">
        <v>133.05197021999999</v>
      </c>
      <c r="FA58" s="28">
        <v>62.426307808894848</v>
      </c>
      <c r="FB58" s="28">
        <v>64.470378918908636</v>
      </c>
      <c r="FC58" s="28">
        <v>133.81616615999999</v>
      </c>
      <c r="FD58" s="28">
        <v>60.966009571615132</v>
      </c>
      <c r="FE58" s="28">
        <v>63.229621826895709</v>
      </c>
      <c r="FF58" s="28">
        <v>141.41314395000001</v>
      </c>
      <c r="FG58" s="28">
        <v>52.349414845754055</v>
      </c>
      <c r="FH58" s="28">
        <v>49.717863532292625</v>
      </c>
      <c r="FI58" s="28">
        <v>144.18530104000001</v>
      </c>
      <c r="FJ58" s="28">
        <v>39.082181070819274</v>
      </c>
      <c r="FK58" s="28">
        <v>30.23438305828293</v>
      </c>
      <c r="FL58" s="28">
        <v>145.09847912000001</v>
      </c>
      <c r="FM58" s="28">
        <v>27.398303400619806</v>
      </c>
      <c r="FN58" s="28">
        <v>15.965427743802849</v>
      </c>
      <c r="FO58" s="28">
        <v>91.669718029660956</v>
      </c>
      <c r="FP58" s="28">
        <v>16.630347076177429</v>
      </c>
      <c r="FQ58" s="28">
        <v>6.9344344732784577</v>
      </c>
      <c r="FR58" s="29">
        <v>126.15755944</v>
      </c>
      <c r="FS58" s="29">
        <v>73.461504424778752</v>
      </c>
      <c r="FT58" s="29">
        <v>77.005440756534526</v>
      </c>
      <c r="FU58" s="29">
        <v>125.99535230000001</v>
      </c>
      <c r="FV58" s="29">
        <v>73.349564170432146</v>
      </c>
      <c r="FW58" s="29">
        <v>77.128536981739117</v>
      </c>
      <c r="FX58" s="29">
        <v>126.35815600000001</v>
      </c>
      <c r="FY58" s="29">
        <v>69.880515666395965</v>
      </c>
      <c r="FZ58" s="29">
        <v>75.506524768995277</v>
      </c>
      <c r="GA58" s="29">
        <v>126.79637812</v>
      </c>
      <c r="GB58" s="29">
        <v>66.024441468664989</v>
      </c>
      <c r="GC58" s="29">
        <v>74.11814128091865</v>
      </c>
      <c r="GD58" s="29">
        <v>127.2773318</v>
      </c>
      <c r="GE58" s="29">
        <v>62.214410208721787</v>
      </c>
      <c r="GF58" s="29">
        <v>72.800079427092243</v>
      </c>
      <c r="GG58" s="29">
        <v>127.82454025</v>
      </c>
      <c r="GH58" s="29">
        <v>58.394564609730871</v>
      </c>
      <c r="GI58" s="29">
        <v>71.631123142588422</v>
      </c>
      <c r="GJ58" s="29">
        <v>131.33338562</v>
      </c>
      <c r="GK58" s="29">
        <v>54.266732237447535</v>
      </c>
      <c r="GL58" s="29">
        <v>67.632747301146736</v>
      </c>
      <c r="GM58" s="29">
        <v>131.91399053000001</v>
      </c>
      <c r="GN58" s="29">
        <v>53.727467797841292</v>
      </c>
      <c r="GO58" s="29">
        <v>66.678812682613838</v>
      </c>
      <c r="GP58" s="29">
        <v>132.55273449000001</v>
      </c>
      <c r="GQ58" s="29">
        <v>53.127715577219632</v>
      </c>
      <c r="GR58" s="29">
        <v>65.427554096464931</v>
      </c>
      <c r="GS58" s="29">
        <v>133.35031787</v>
      </c>
      <c r="GT58" s="29">
        <v>52.029339599903125</v>
      </c>
      <c r="GU58" s="29">
        <v>60.713269016038154</v>
      </c>
      <c r="GV58" s="29">
        <v>137.48858544000001</v>
      </c>
      <c r="GW58" s="29">
        <v>47.080772203750719</v>
      </c>
      <c r="GX58" s="29">
        <v>37.581941533175481</v>
      </c>
      <c r="GY58" s="29">
        <v>139.4481031</v>
      </c>
      <c r="GZ58" s="29">
        <v>41.627013889315137</v>
      </c>
      <c r="HA58" s="29">
        <v>20.28677875482569</v>
      </c>
      <c r="HB58" s="29">
        <v>139.74038831999999</v>
      </c>
      <c r="HC58" s="29">
        <v>38.038678937980386</v>
      </c>
      <c r="HD58" s="29">
        <v>11.144910381611567</v>
      </c>
      <c r="HE58" s="29">
        <v>139.06465657000001</v>
      </c>
      <c r="HF58" s="29">
        <v>36.797063119101921</v>
      </c>
      <c r="HG58" s="29">
        <v>15.342225726742242</v>
      </c>
    </row>
    <row r="59" spans="1:215" ht="15" thickBot="1" x14ac:dyDescent="0.4">
      <c r="A59" s="2"/>
      <c r="B59" s="43" t="s">
        <v>646</v>
      </c>
      <c r="C59" s="76" t="s">
        <v>851</v>
      </c>
      <c r="D59" s="44">
        <v>392426</v>
      </c>
      <c r="E59" s="45">
        <v>407533</v>
      </c>
      <c r="F59" s="23">
        <v>-24.392682926829174</v>
      </c>
      <c r="G59" s="23">
        <v>-4.4252212389380361</v>
      </c>
      <c r="H59" s="23">
        <v>-24.392682926829174</v>
      </c>
      <c r="I59" s="23">
        <v>-52.861951053097087</v>
      </c>
      <c r="J59" s="23">
        <v>-9.5899999698096501</v>
      </c>
      <c r="K59" s="23">
        <v>-52.861951053097087</v>
      </c>
      <c r="L59" s="23">
        <v>-81.679508852992555</v>
      </c>
      <c r="M59" s="23">
        <v>-14.817963995454402</v>
      </c>
      <c r="N59" s="23">
        <v>-81.679508852992555</v>
      </c>
      <c r="O59" s="23">
        <v>-112.12213244699298</v>
      </c>
      <c r="P59" s="23">
        <v>-20.340740842153593</v>
      </c>
      <c r="Q59" s="23">
        <v>-112.12213244699298</v>
      </c>
      <c r="R59" s="23">
        <v>-142.0461047442526</v>
      </c>
      <c r="S59" s="23">
        <v>-25.769426081921932</v>
      </c>
      <c r="T59" s="23">
        <v>-142.0461047442526</v>
      </c>
      <c r="U59" s="23">
        <v>-171.80907594714077</v>
      </c>
      <c r="V59" s="23">
        <v>-31.168903158552087</v>
      </c>
      <c r="W59" s="23">
        <v>-171.80907594714077</v>
      </c>
      <c r="X59" s="23">
        <v>-174.97285665770161</v>
      </c>
      <c r="Y59" s="23">
        <v>-31.742863375954716</v>
      </c>
      <c r="Z59" s="23">
        <v>-174.97285665770161</v>
      </c>
      <c r="AA59" s="23">
        <v>-177.07374932955062</v>
      </c>
      <c r="AB59" s="23">
        <v>-32.123998772175113</v>
      </c>
      <c r="AC59" s="23">
        <v>-177.07374932955062</v>
      </c>
      <c r="AD59" s="23">
        <v>-179.30958962410415</v>
      </c>
      <c r="AE59" s="23">
        <v>-32.529615816762259</v>
      </c>
      <c r="AF59" s="23">
        <v>-179.30958962410415</v>
      </c>
      <c r="AG59" s="23">
        <v>-181.14183512104336</v>
      </c>
      <c r="AH59" s="23">
        <v>-32.862014336118484</v>
      </c>
      <c r="AI59" s="23">
        <v>-181.14183512104336</v>
      </c>
      <c r="AJ59" s="23">
        <v>-176.48169588658715</v>
      </c>
      <c r="AK59" s="23">
        <v>-32.016590846681737</v>
      </c>
      <c r="AL59" s="23">
        <v>-176.48169588658715</v>
      </c>
      <c r="AM59" s="23">
        <v>-94.697820210444064</v>
      </c>
      <c r="AN59" s="23">
        <v>-17.179693047027463</v>
      </c>
      <c r="AO59" s="23">
        <v>-94.697820210444064</v>
      </c>
      <c r="AP59" s="23">
        <v>34.431999867321515</v>
      </c>
      <c r="AQ59" s="23">
        <v>6.2465132502662923</v>
      </c>
      <c r="AR59" s="23">
        <v>34.431999867321515</v>
      </c>
      <c r="AS59" s="23">
        <v>59.736161208123605</v>
      </c>
      <c r="AT59" s="23">
        <v>10.837091192624195</v>
      </c>
      <c r="AU59" s="23">
        <v>59.736161208123605</v>
      </c>
      <c r="AV59" s="25">
        <v>-24.392682926829174</v>
      </c>
      <c r="AW59" s="25">
        <v>-4.4252212389380361</v>
      </c>
      <c r="AX59" s="25">
        <v>-24.392682926829174</v>
      </c>
      <c r="AY59" s="25">
        <v>-52.376360651852394</v>
      </c>
      <c r="AZ59" s="25">
        <v>-9.5019061359555241</v>
      </c>
      <c r="BA59" s="25">
        <v>-52.376360651852394</v>
      </c>
      <c r="BB59" s="25">
        <v>-105.63703492150132</v>
      </c>
      <c r="BC59" s="25">
        <v>-19.16424084859095</v>
      </c>
      <c r="BD59" s="25">
        <v>-105.63703492150132</v>
      </c>
      <c r="BE59" s="25">
        <v>-159.26752894031495</v>
      </c>
      <c r="BF59" s="25">
        <v>-28.893666754658906</v>
      </c>
      <c r="BG59" s="25">
        <v>-159.26752894031495</v>
      </c>
      <c r="BH59" s="25">
        <v>-212.54645628343019</v>
      </c>
      <c r="BI59" s="25">
        <v>-38.559312865578043</v>
      </c>
      <c r="BJ59" s="25">
        <v>-212.54645628343019</v>
      </c>
      <c r="BK59" s="25">
        <v>-30.866396738297286</v>
      </c>
      <c r="BL59" s="25">
        <v>-12.678140840374873</v>
      </c>
      <c r="BM59" s="25">
        <v>-30.866396738297286</v>
      </c>
      <c r="BN59" s="25">
        <v>-40.026991990594809</v>
      </c>
      <c r="BO59" s="25">
        <v>-16.440786599612405</v>
      </c>
      <c r="BP59" s="25">
        <v>-40.026991990594809</v>
      </c>
      <c r="BQ59" s="25">
        <v>-40.516072546914202</v>
      </c>
      <c r="BR59" s="25">
        <v>-16.641672768084824</v>
      </c>
      <c r="BS59" s="25">
        <v>-40.516072546914202</v>
      </c>
      <c r="BT59" s="25">
        <v>-41.101515417236556</v>
      </c>
      <c r="BU59" s="25">
        <v>-16.882139033936024</v>
      </c>
      <c r="BV59" s="25">
        <v>-41.101515417236556</v>
      </c>
      <c r="BW59" s="25">
        <v>-41.681683447941026</v>
      </c>
      <c r="BX59" s="25">
        <v>-17.120438698996313</v>
      </c>
      <c r="BY59" s="25">
        <v>-41.681683447941026</v>
      </c>
      <c r="BZ59" s="25">
        <v>-41.079579803701876</v>
      </c>
      <c r="CA59" s="25">
        <v>-16.873129145280391</v>
      </c>
      <c r="CB59" s="25">
        <v>-41.079579803701876</v>
      </c>
      <c r="CC59" s="25">
        <v>-243.40858129044597</v>
      </c>
      <c r="CD59" s="25">
        <v>-44.158193950921614</v>
      </c>
      <c r="CE59" s="25">
        <v>-243.40858129044597</v>
      </c>
      <c r="CF59" s="25">
        <v>-96.243176467028619</v>
      </c>
      <c r="CG59" s="25">
        <v>-17.460045288266254</v>
      </c>
      <c r="CH59" s="25">
        <v>-96.243176467028619</v>
      </c>
      <c r="CI59" s="25">
        <v>-11.46841484834378</v>
      </c>
      <c r="CJ59" s="25">
        <v>-2.0805531362039602</v>
      </c>
      <c r="CK59" s="25">
        <v>-11.46841484834378</v>
      </c>
      <c r="CL59" s="27">
        <v>-24.392682926829174</v>
      </c>
      <c r="CM59" s="27">
        <v>-4.4252212389380361</v>
      </c>
      <c r="CN59" s="27">
        <v>-24.392682926829174</v>
      </c>
      <c r="CO59" s="27">
        <v>-52.851868828296368</v>
      </c>
      <c r="CP59" s="27">
        <v>-9.5881708936289876</v>
      </c>
      <c r="CQ59" s="27">
        <v>-52.851868828296368</v>
      </c>
      <c r="CR59" s="27">
        <v>-81.671595787215807</v>
      </c>
      <c r="CS59" s="27">
        <v>-14.816528439273666</v>
      </c>
      <c r="CT59" s="27">
        <v>-81.671595787215807</v>
      </c>
      <c r="CU59" s="27">
        <v>-112.12475626907911</v>
      </c>
      <c r="CV59" s="27">
        <v>-20.341216845275415</v>
      </c>
      <c r="CW59" s="27">
        <v>-112.12475626907911</v>
      </c>
      <c r="CX59" s="27">
        <v>-142.04591977737604</v>
      </c>
      <c r="CY59" s="27">
        <v>-25.769392525984149</v>
      </c>
      <c r="CZ59" s="27">
        <v>-142.04591977737604</v>
      </c>
      <c r="DA59" s="27">
        <v>-171.80803023155244</v>
      </c>
      <c r="DB59" s="27">
        <v>-31.168713449086944</v>
      </c>
      <c r="DC59" s="27">
        <v>-171.80803023155244</v>
      </c>
      <c r="DD59" s="27">
        <v>-174.95617302615449</v>
      </c>
      <c r="DE59" s="27">
        <v>-31.739836699435109</v>
      </c>
      <c r="DF59" s="27">
        <v>-174.95617302615449</v>
      </c>
      <c r="DG59" s="27">
        <v>-177.05108662176991</v>
      </c>
      <c r="DH59" s="27">
        <v>-32.119887395984804</v>
      </c>
      <c r="DI59" s="27">
        <v>-177.05108662176991</v>
      </c>
      <c r="DJ59" s="27">
        <v>-179.27837541740561</v>
      </c>
      <c r="DK59" s="27">
        <v>-32.523953062449692</v>
      </c>
      <c r="DL59" s="27">
        <v>-179.27837541740561</v>
      </c>
      <c r="DM59" s="27">
        <v>-180.98958034542949</v>
      </c>
      <c r="DN59" s="27">
        <v>-32.834392894524818</v>
      </c>
      <c r="DO59" s="27">
        <v>-180.98958034542949</v>
      </c>
      <c r="DP59" s="27">
        <v>-175.86688632034617</v>
      </c>
      <c r="DQ59" s="27">
        <v>-31.905054597938907</v>
      </c>
      <c r="DR59" s="27">
        <v>-175.86688632034617</v>
      </c>
      <c r="DS59" s="27">
        <v>-93.833577039804737</v>
      </c>
      <c r="DT59" s="27">
        <v>-17.022905569168117</v>
      </c>
      <c r="DU59" s="27">
        <v>-93.833577039804737</v>
      </c>
      <c r="DV59" s="27">
        <v>35.785535434072635</v>
      </c>
      <c r="DW59" s="27">
        <v>6.4920661628184879</v>
      </c>
      <c r="DX59" s="27">
        <v>35.785535434072635</v>
      </c>
      <c r="DY59" s="27">
        <v>61.817426639577995</v>
      </c>
      <c r="DZ59" s="27">
        <v>11.214665894790699</v>
      </c>
      <c r="EA59" s="27">
        <v>61.817426639577995</v>
      </c>
      <c r="EB59" s="28">
        <v>-24.392682926829174</v>
      </c>
      <c r="EC59" s="28">
        <v>-4.4252212389380361</v>
      </c>
      <c r="ED59" s="28">
        <v>-24.392682926829174</v>
      </c>
      <c r="EE59" s="28">
        <v>-33.095351791093549</v>
      </c>
      <c r="EF59" s="28">
        <v>-6.0040239974992726</v>
      </c>
      <c r="EG59" s="28">
        <v>-33.095351791093549</v>
      </c>
      <c r="EH59" s="28">
        <v>-41.37237092413185</v>
      </c>
      <c r="EI59" s="28">
        <v>-7.505607114554893</v>
      </c>
      <c r="EJ59" s="28">
        <v>-41.37237092413185</v>
      </c>
      <c r="EK59" s="28">
        <v>-51.981614497982946</v>
      </c>
      <c r="EL59" s="28">
        <v>-9.4302928956517729</v>
      </c>
      <c r="EM59" s="28">
        <v>-51.981614497982946</v>
      </c>
      <c r="EN59" s="28">
        <v>-63.290829311907849</v>
      </c>
      <c r="EO59" s="28">
        <v>-11.481964609682397</v>
      </c>
      <c r="EP59" s="28">
        <v>-63.290829311907849</v>
      </c>
      <c r="EQ59" s="28">
        <v>-74.731797108576188</v>
      </c>
      <c r="ER59" s="28">
        <v>-13.557538413502758</v>
      </c>
      <c r="ES59" s="28">
        <v>-74.731797108576188</v>
      </c>
      <c r="ET59" s="28">
        <v>-80.859294037388963</v>
      </c>
      <c r="EU59" s="28">
        <v>-14.669163962535167</v>
      </c>
      <c r="EV59" s="28">
        <v>-80.859294037388963</v>
      </c>
      <c r="EW59" s="28">
        <v>-85.813349204014642</v>
      </c>
      <c r="EX59" s="28">
        <v>-15.567908483914161</v>
      </c>
      <c r="EY59" s="28">
        <v>-85.813349204014642</v>
      </c>
      <c r="EZ59" s="28">
        <v>-90.84588409848908</v>
      </c>
      <c r="FA59" s="28">
        <v>-16.480890478044479</v>
      </c>
      <c r="FB59" s="28">
        <v>-90.84588409848908</v>
      </c>
      <c r="FC59" s="28">
        <v>-95.985233656721249</v>
      </c>
      <c r="FD59" s="28">
        <v>-17.41325035365297</v>
      </c>
      <c r="FE59" s="28">
        <v>-95.985233656721249</v>
      </c>
      <c r="FF59" s="28">
        <v>-121.9414651038575</v>
      </c>
      <c r="FG59" s="28">
        <v>-22.122124200257332</v>
      </c>
      <c r="FH59" s="28">
        <v>-121.9414651038575</v>
      </c>
      <c r="FI59" s="28">
        <v>-140.64484680484841</v>
      </c>
      <c r="FJ59" s="28">
        <v>-25.515215570791081</v>
      </c>
      <c r="FK59" s="28">
        <v>-140.64484680484841</v>
      </c>
      <c r="FL59" s="28">
        <v>-145.40118311270194</v>
      </c>
      <c r="FM59" s="28">
        <v>-26.378090741684865</v>
      </c>
      <c r="FN59" s="28">
        <v>-145.40118311270194</v>
      </c>
      <c r="FO59" s="28">
        <v>-162.47472499866254</v>
      </c>
      <c r="FP59" s="28">
        <v>-29.475503207721967</v>
      </c>
      <c r="FQ59" s="28">
        <v>-162.47472499866254</v>
      </c>
      <c r="FR59" s="29">
        <v>-24.392682926829174</v>
      </c>
      <c r="FS59" s="29">
        <v>-4.4252212389380361</v>
      </c>
      <c r="FT59" s="29">
        <v>-24.392682926829174</v>
      </c>
      <c r="FU59" s="29">
        <v>-52.440183767944269</v>
      </c>
      <c r="FV59" s="29">
        <v>-9.5134846658659953</v>
      </c>
      <c r="FW59" s="29">
        <v>-52.440183767944269</v>
      </c>
      <c r="FX59" s="29">
        <v>-83.1745582903214</v>
      </c>
      <c r="FY59" s="29">
        <v>-15.089189778332644</v>
      </c>
      <c r="FZ59" s="29">
        <v>-83.1745582903214</v>
      </c>
      <c r="GA59" s="29">
        <v>-110.24447519886276</v>
      </c>
      <c r="GB59" s="29">
        <v>-20.000103907758287</v>
      </c>
      <c r="GC59" s="29">
        <v>-110.24447519886276</v>
      </c>
      <c r="GD59" s="29">
        <v>-137.50106289823162</v>
      </c>
      <c r="GE59" s="29">
        <v>-24.944883092157067</v>
      </c>
      <c r="GF59" s="29">
        <v>-137.50106289823162</v>
      </c>
      <c r="GG59" s="29">
        <v>-165.53662866580041</v>
      </c>
      <c r="GH59" s="29">
        <v>-30.03098130662751</v>
      </c>
      <c r="GI59" s="29">
        <v>-165.53662866580041</v>
      </c>
      <c r="GJ59" s="29">
        <v>-167.82504250604805</v>
      </c>
      <c r="GK59" s="29">
        <v>-30.446136029858277</v>
      </c>
      <c r="GL59" s="29">
        <v>-167.82504250604805</v>
      </c>
      <c r="GM59" s="29">
        <v>-165.95146998030944</v>
      </c>
      <c r="GN59" s="29">
        <v>-30.106240129171184</v>
      </c>
      <c r="GO59" s="29">
        <v>-165.95146998030944</v>
      </c>
      <c r="GP59" s="29">
        <v>-162.21204762347955</v>
      </c>
      <c r="GQ59" s="29">
        <v>-29.427849347622399</v>
      </c>
      <c r="GR59" s="29">
        <v>-162.21204762347955</v>
      </c>
      <c r="GS59" s="29">
        <v>-158.32285179469471</v>
      </c>
      <c r="GT59" s="29">
        <v>-28.722287272488867</v>
      </c>
      <c r="GU59" s="29">
        <v>-158.32285179469471</v>
      </c>
      <c r="GV59" s="29">
        <v>61.413241219418104</v>
      </c>
      <c r="GW59" s="29">
        <v>11.141340221221869</v>
      </c>
      <c r="GX59" s="29">
        <v>61.413241219418104</v>
      </c>
      <c r="GY59" s="29">
        <v>41.910628981409971</v>
      </c>
      <c r="GZ59" s="29">
        <v>7.6032557001672965</v>
      </c>
      <c r="HA59" s="29">
        <v>41.910628981409971</v>
      </c>
      <c r="HB59" s="29">
        <v>30.667789700677559</v>
      </c>
      <c r="HC59" s="29">
        <v>5.5636255651671682</v>
      </c>
      <c r="HD59" s="29">
        <v>30.667789700677559</v>
      </c>
      <c r="HE59" s="29">
        <v>29.219043387578452</v>
      </c>
      <c r="HF59" s="29">
        <v>5.3007999065960911</v>
      </c>
      <c r="HG59" s="29">
        <v>29.219043387578452</v>
      </c>
    </row>
    <row r="60" spans="1:215" ht="15" thickBot="1" x14ac:dyDescent="0.4">
      <c r="A60" s="2"/>
      <c r="B60" s="43" t="s">
        <v>464</v>
      </c>
      <c r="C60" s="76" t="s">
        <v>856</v>
      </c>
      <c r="D60" s="44">
        <v>378726</v>
      </c>
      <c r="E60" s="45">
        <v>392892</v>
      </c>
      <c r="F60" s="23">
        <v>101.62524097421053</v>
      </c>
      <c r="G60" s="23">
        <v>59.824336283185836</v>
      </c>
      <c r="H60" s="23">
        <v>43.771583226882562</v>
      </c>
      <c r="I60" s="23">
        <v>101.54608434421053</v>
      </c>
      <c r="J60" s="23">
        <v>59.286656705739574</v>
      </c>
      <c r="K60" s="23">
        <v>43.21137157864996</v>
      </c>
      <c r="L60" s="23">
        <v>101.75572576421052</v>
      </c>
      <c r="M60" s="23">
        <v>58.271127841421702</v>
      </c>
      <c r="N60" s="23">
        <v>41.915864799302348</v>
      </c>
      <c r="O60" s="23">
        <v>102.09184877421052</v>
      </c>
      <c r="P60" s="23">
        <v>57.123191048821951</v>
      </c>
      <c r="Q60" s="23">
        <v>40.361470255732051</v>
      </c>
      <c r="R60" s="23">
        <v>102.46056974421052</v>
      </c>
      <c r="S60" s="23">
        <v>55.958042400416254</v>
      </c>
      <c r="T60" s="23">
        <v>38.524397819696027</v>
      </c>
      <c r="U60" s="23">
        <v>102.85715429421052</v>
      </c>
      <c r="V60" s="23">
        <v>54.876471116679141</v>
      </c>
      <c r="W60" s="23">
        <v>36.679268057316143</v>
      </c>
      <c r="X60" s="23">
        <v>103.28099825421052</v>
      </c>
      <c r="Y60" s="23">
        <v>53.997168510429411</v>
      </c>
      <c r="Z60" s="23">
        <v>34.858393432085279</v>
      </c>
      <c r="AA60" s="23">
        <v>103.75907702421051</v>
      </c>
      <c r="AB60" s="23">
        <v>53.566989602351327</v>
      </c>
      <c r="AC60" s="23">
        <v>32.934807193022721</v>
      </c>
      <c r="AD60" s="23">
        <v>104.28301653421052</v>
      </c>
      <c r="AE60" s="23">
        <v>52.846059566930265</v>
      </c>
      <c r="AF60" s="23">
        <v>30.212654153927645</v>
      </c>
      <c r="AG60" s="23">
        <v>104.88986251421052</v>
      </c>
      <c r="AH60" s="23">
        <v>52.33857416656339</v>
      </c>
      <c r="AI60" s="23">
        <v>27.769521301068067</v>
      </c>
      <c r="AJ60" s="23">
        <v>107.38982980421052</v>
      </c>
      <c r="AK60" s="23">
        <v>50.14550176791812</v>
      </c>
      <c r="AL60" s="23">
        <v>19.416398269514616</v>
      </c>
      <c r="AM60" s="23">
        <v>109.56404187421052</v>
      </c>
      <c r="AN60" s="23">
        <v>49.028023498305998</v>
      </c>
      <c r="AO60" s="23">
        <v>15.295059473221642</v>
      </c>
      <c r="AP60" s="23">
        <v>110.99607326421052</v>
      </c>
      <c r="AQ60" s="23">
        <v>51.436640613387937</v>
      </c>
      <c r="AR60" s="23">
        <v>14.47395647736468</v>
      </c>
      <c r="AS60" s="23">
        <v>112.11076556421052</v>
      </c>
      <c r="AT60" s="23">
        <v>52.586736230905309</v>
      </c>
      <c r="AU60" s="23">
        <v>15.247834009628946</v>
      </c>
      <c r="AV60" s="25">
        <v>101.62245097421052</v>
      </c>
      <c r="AW60" s="25">
        <v>59.824336283185836</v>
      </c>
      <c r="AX60" s="25">
        <v>43.771583226882562</v>
      </c>
      <c r="AY60" s="25">
        <v>101.50622940421052</v>
      </c>
      <c r="AZ60" s="25">
        <v>59.364681140925853</v>
      </c>
      <c r="BA60" s="25">
        <v>43.560373665707708</v>
      </c>
      <c r="BB60" s="25">
        <v>101.59646508421052</v>
      </c>
      <c r="BC60" s="25">
        <v>58.347077880044203</v>
      </c>
      <c r="BD60" s="25">
        <v>42.697994255804332</v>
      </c>
      <c r="BE60" s="25">
        <v>101.79020738421052</v>
      </c>
      <c r="BF60" s="25">
        <v>57.359771707199869</v>
      </c>
      <c r="BG60" s="25">
        <v>41.926645726999055</v>
      </c>
      <c r="BH60" s="25">
        <v>101.97785110421052</v>
      </c>
      <c r="BI60" s="25">
        <v>56.480392485391356</v>
      </c>
      <c r="BJ60" s="25">
        <v>41.061532002098026</v>
      </c>
      <c r="BK60" s="25">
        <v>102.21482315421052</v>
      </c>
      <c r="BL60" s="25">
        <v>55.598120133993199</v>
      </c>
      <c r="BM60" s="25">
        <v>39.984484777347049</v>
      </c>
      <c r="BN60" s="25">
        <v>102.54227990421052</v>
      </c>
      <c r="BO60" s="25">
        <v>54.827035011645535</v>
      </c>
      <c r="BP60" s="25">
        <v>38.713147205621205</v>
      </c>
      <c r="BQ60" s="25">
        <v>102.95752568421052</v>
      </c>
      <c r="BR60" s="25">
        <v>54.593058663312199</v>
      </c>
      <c r="BS60" s="25">
        <v>37.284466218758013</v>
      </c>
      <c r="BT60" s="25">
        <v>103.36250649421052</v>
      </c>
      <c r="BU60" s="25">
        <v>54.153097362573384</v>
      </c>
      <c r="BV60" s="25">
        <v>35.350729947364066</v>
      </c>
      <c r="BW60" s="25">
        <v>103.80691674421053</v>
      </c>
      <c r="BX60" s="25">
        <v>53.890057544910867</v>
      </c>
      <c r="BY60" s="25">
        <v>33.61734589093772</v>
      </c>
      <c r="BZ60" s="25">
        <v>105.01594517421051</v>
      </c>
      <c r="CA60" s="25">
        <v>52.963492407511389</v>
      </c>
      <c r="CB60" s="25">
        <v>28.278759526995351</v>
      </c>
      <c r="CC60" s="25">
        <v>106.11610951421052</v>
      </c>
      <c r="CD60" s="25">
        <v>52.469898064837302</v>
      </c>
      <c r="CE60" s="25">
        <v>24.660612164391679</v>
      </c>
      <c r="CF60" s="25">
        <v>106.97756201421052</v>
      </c>
      <c r="CG60" s="25">
        <v>54.624648113805854</v>
      </c>
      <c r="CH60" s="25">
        <v>22.689270998094273</v>
      </c>
      <c r="CI60" s="25">
        <v>107.59011068421052</v>
      </c>
      <c r="CJ60" s="25">
        <v>56.81185408355131</v>
      </c>
      <c r="CK60" s="25">
        <v>21.54910756190003</v>
      </c>
      <c r="CL60" s="27">
        <v>101.62524097421053</v>
      </c>
      <c r="CM60" s="27">
        <v>59.824336283185836</v>
      </c>
      <c r="CN60" s="27">
        <v>43.771583226882562</v>
      </c>
      <c r="CO60" s="27">
        <v>101.54521033421052</v>
      </c>
      <c r="CP60" s="27">
        <v>59.28610168644321</v>
      </c>
      <c r="CQ60" s="27">
        <v>43.211858064580703</v>
      </c>
      <c r="CR60" s="27">
        <v>101.75731909421052</v>
      </c>
      <c r="CS60" s="27">
        <v>58.269008805398357</v>
      </c>
      <c r="CT60" s="27">
        <v>41.91474772700731</v>
      </c>
      <c r="CU60" s="27">
        <v>102.09294156421052</v>
      </c>
      <c r="CV60" s="27">
        <v>57.121047183280851</v>
      </c>
      <c r="CW60" s="27">
        <v>40.360250928835761</v>
      </c>
      <c r="CX60" s="27">
        <v>102.46102470421052</v>
      </c>
      <c r="CY60" s="27">
        <v>55.965199070987595</v>
      </c>
      <c r="CZ60" s="27">
        <v>38.523641075952753</v>
      </c>
      <c r="DA60" s="27">
        <v>102.85980690421052</v>
      </c>
      <c r="DB60" s="27">
        <v>54.881930166233502</v>
      </c>
      <c r="DC60" s="27">
        <v>36.677084604563802</v>
      </c>
      <c r="DD60" s="27">
        <v>103.28886378421052</v>
      </c>
      <c r="DE60" s="27">
        <v>53.998085190895445</v>
      </c>
      <c r="DF60" s="27">
        <v>34.852746608203219</v>
      </c>
      <c r="DG60" s="27">
        <v>103.76734703421052</v>
      </c>
      <c r="DH60" s="27">
        <v>53.570746101260859</v>
      </c>
      <c r="DI60" s="27">
        <v>32.929008784046594</v>
      </c>
      <c r="DJ60" s="27">
        <v>104.28389769421052</v>
      </c>
      <c r="DK60" s="27">
        <v>52.849080848475339</v>
      </c>
      <c r="DL60" s="27">
        <v>30.213425319683999</v>
      </c>
      <c r="DM60" s="27">
        <v>104.84250976421052</v>
      </c>
      <c r="DN60" s="27">
        <v>52.374246583369008</v>
      </c>
      <c r="DO60" s="27">
        <v>27.992732994218876</v>
      </c>
      <c r="DP60" s="27">
        <v>107.06338278421052</v>
      </c>
      <c r="DQ60" s="27">
        <v>50.297661757708873</v>
      </c>
      <c r="DR60" s="27">
        <v>20.403583271603196</v>
      </c>
      <c r="DS60" s="27">
        <v>108.77193958421051</v>
      </c>
      <c r="DT60" s="27">
        <v>49.252826642135261</v>
      </c>
      <c r="DU60" s="27">
        <v>16.722589446039734</v>
      </c>
      <c r="DV60" s="27">
        <v>109.93807498421052</v>
      </c>
      <c r="DW60" s="27">
        <v>51.686785493747934</v>
      </c>
      <c r="DX60" s="27">
        <v>15.977206575747189</v>
      </c>
      <c r="DY60" s="27">
        <v>110.71454757421051</v>
      </c>
      <c r="DZ60" s="27">
        <v>52.884195556129356</v>
      </c>
      <c r="EA60" s="27">
        <v>16.806191179830535</v>
      </c>
      <c r="EB60" s="28">
        <v>101.62962210421053</v>
      </c>
      <c r="EC60" s="28">
        <v>59.824336283185815</v>
      </c>
      <c r="ED60" s="28">
        <v>43.771583226882562</v>
      </c>
      <c r="EE60" s="28">
        <v>101.52307277421052</v>
      </c>
      <c r="EF60" s="28">
        <v>59.27251651606155</v>
      </c>
      <c r="EG60" s="28">
        <v>43.191039364463713</v>
      </c>
      <c r="EH60" s="28">
        <v>101.74028817421052</v>
      </c>
      <c r="EI60" s="28">
        <v>58.354067861140798</v>
      </c>
      <c r="EJ60" s="28">
        <v>41.950487064496883</v>
      </c>
      <c r="EK60" s="28">
        <v>102.11690852421052</v>
      </c>
      <c r="EL60" s="28">
        <v>56.614242840846458</v>
      </c>
      <c r="EM60" s="28">
        <v>40.489140291410983</v>
      </c>
      <c r="EN60" s="28">
        <v>102.56174097421052</v>
      </c>
      <c r="EO60" s="28">
        <v>54.811047493327166</v>
      </c>
      <c r="EP60" s="28">
        <v>38.812823499761876</v>
      </c>
      <c r="EQ60" s="28">
        <v>103.08964296421053</v>
      </c>
      <c r="ER60" s="28">
        <v>52.944747770061191</v>
      </c>
      <c r="ES60" s="28">
        <v>37.097365284781517</v>
      </c>
      <c r="ET60" s="28">
        <v>103.69809627421051</v>
      </c>
      <c r="EU60" s="28">
        <v>51.30775732134186</v>
      </c>
      <c r="EV60" s="28">
        <v>35.33238075836006</v>
      </c>
      <c r="EW60" s="28">
        <v>104.40986549421052</v>
      </c>
      <c r="EX60" s="28">
        <v>50.130567428285737</v>
      </c>
      <c r="EY60" s="28">
        <v>33.48555572562055</v>
      </c>
      <c r="EZ60" s="28">
        <v>105.20204565421052</v>
      </c>
      <c r="FA60" s="28">
        <v>48.735932651627586</v>
      </c>
      <c r="FB60" s="28">
        <v>31.058170452751185</v>
      </c>
      <c r="FC60" s="28">
        <v>106.14225214421052</v>
      </c>
      <c r="FD60" s="28">
        <v>47.522056229660414</v>
      </c>
      <c r="FE60" s="28">
        <v>29.21337622939717</v>
      </c>
      <c r="FF60" s="28">
        <v>109.86386195421052</v>
      </c>
      <c r="FG60" s="28">
        <v>41.097983498383293</v>
      </c>
      <c r="FH60" s="28">
        <v>19.064330451774197</v>
      </c>
      <c r="FI60" s="28">
        <v>113.35878404421052</v>
      </c>
      <c r="FJ60" s="28">
        <v>34.000713700342644</v>
      </c>
      <c r="FK60" s="28">
        <v>0.6123742751568102</v>
      </c>
      <c r="FL60" s="28">
        <v>115.31515042421051</v>
      </c>
      <c r="FM60" s="28">
        <v>30.319132612380894</v>
      </c>
      <c r="FN60" s="28">
        <v>-13.108030238326037</v>
      </c>
      <c r="FO60" s="28">
        <v>116.18662250421052</v>
      </c>
      <c r="FP60" s="28">
        <v>26.933732820653855</v>
      </c>
      <c r="FQ60" s="28">
        <v>-22.607592617816891</v>
      </c>
      <c r="FR60" s="29">
        <v>101.62962210421053</v>
      </c>
      <c r="FS60" s="29">
        <v>59.824336283185836</v>
      </c>
      <c r="FT60" s="29">
        <v>43.771583226882562</v>
      </c>
      <c r="FU60" s="29">
        <v>101.46076062421052</v>
      </c>
      <c r="FV60" s="29">
        <v>59.552320662217724</v>
      </c>
      <c r="FW60" s="29">
        <v>43.3659962871603</v>
      </c>
      <c r="FX60" s="29">
        <v>101.76561328421052</v>
      </c>
      <c r="FY60" s="29">
        <v>58.966975239525439</v>
      </c>
      <c r="FZ60" s="29">
        <v>41.493776705242823</v>
      </c>
      <c r="GA60" s="29">
        <v>102.12684058421053</v>
      </c>
      <c r="GB60" s="29">
        <v>58.372979247168985</v>
      </c>
      <c r="GC60" s="29">
        <v>39.893878338687678</v>
      </c>
      <c r="GD60" s="29">
        <v>102.53572741421053</v>
      </c>
      <c r="GE60" s="29">
        <v>58.003692449824257</v>
      </c>
      <c r="GF60" s="29">
        <v>38.277710040257112</v>
      </c>
      <c r="GG60" s="29">
        <v>103.01569100421052</v>
      </c>
      <c r="GH60" s="29">
        <v>57.501283813029474</v>
      </c>
      <c r="GI60" s="29">
        <v>36.753146995860284</v>
      </c>
      <c r="GJ60" s="29">
        <v>103.60826330421052</v>
      </c>
      <c r="GK60" s="29">
        <v>56.977050479255077</v>
      </c>
      <c r="GL60" s="29">
        <v>35.179654565828791</v>
      </c>
      <c r="GM60" s="29">
        <v>104.29022527421051</v>
      </c>
      <c r="GN60" s="29">
        <v>56.60275545736792</v>
      </c>
      <c r="GO60" s="29">
        <v>33.598375973309857</v>
      </c>
      <c r="GP60" s="29">
        <v>105.07419339421052</v>
      </c>
      <c r="GQ60" s="29">
        <v>55.929362216107343</v>
      </c>
      <c r="GR60" s="29">
        <v>31.059353197323261</v>
      </c>
      <c r="GS60" s="29">
        <v>106.09718416421052</v>
      </c>
      <c r="GT60" s="29">
        <v>54.950922570899458</v>
      </c>
      <c r="GU60" s="29">
        <v>26.359457291780082</v>
      </c>
      <c r="GV60" s="29">
        <v>109.97076825421053</v>
      </c>
      <c r="GW60" s="29">
        <v>51.593370651786252</v>
      </c>
      <c r="GX60" s="29">
        <v>4.8711084221072838</v>
      </c>
      <c r="GY60" s="29">
        <v>112.68403114421052</v>
      </c>
      <c r="GZ60" s="29">
        <v>47.656803353317365</v>
      </c>
      <c r="HA60" s="29">
        <v>-11.599056619571599</v>
      </c>
      <c r="HB60" s="29">
        <v>113.64596166421052</v>
      </c>
      <c r="HC60" s="29">
        <v>47.289969264179639</v>
      </c>
      <c r="HD60" s="29">
        <v>-20.856968432968301</v>
      </c>
      <c r="HE60" s="29">
        <v>113.36997099421052</v>
      </c>
      <c r="HF60" s="29">
        <v>47.011667660501409</v>
      </c>
      <c r="HG60" s="29">
        <v>-17.940649177292869</v>
      </c>
    </row>
    <row r="61" spans="1:215" ht="15" thickBot="1" x14ac:dyDescent="0.4">
      <c r="A61" s="2"/>
      <c r="B61" s="43" t="s">
        <v>485</v>
      </c>
      <c r="C61" s="76" t="s">
        <v>850</v>
      </c>
      <c r="D61" s="44">
        <v>321492</v>
      </c>
      <c r="E61" s="45">
        <v>468870</v>
      </c>
      <c r="F61" s="23">
        <v>175.49615384615387</v>
      </c>
      <c r="G61" s="23">
        <v>31.968141592920361</v>
      </c>
      <c r="H61" s="23">
        <v>101.02520760169489</v>
      </c>
      <c r="I61" s="23">
        <v>175.25422444496908</v>
      </c>
      <c r="J61" s="23">
        <v>31.885641510445375</v>
      </c>
      <c r="K61" s="23">
        <v>98.240416297607993</v>
      </c>
      <c r="L61" s="23">
        <v>173.14458765639475</v>
      </c>
      <c r="M61" s="23">
        <v>31.411186256248609</v>
      </c>
      <c r="N61" s="23">
        <v>93.656641972370835</v>
      </c>
      <c r="O61" s="23">
        <v>150.76811937071656</v>
      </c>
      <c r="P61" s="23">
        <v>27.35173846990876</v>
      </c>
      <c r="Q61" s="23">
        <v>88.728548020306761</v>
      </c>
      <c r="R61" s="23">
        <v>128.41979590020384</v>
      </c>
      <c r="S61" s="23">
        <v>23.297396601364412</v>
      </c>
      <c r="T61" s="23">
        <v>84.831486683383019</v>
      </c>
      <c r="U61" s="23">
        <v>106.28825451792795</v>
      </c>
      <c r="V61" s="23">
        <v>19.282382456792238</v>
      </c>
      <c r="W61" s="23">
        <v>83.919173137320428</v>
      </c>
      <c r="X61" s="23">
        <v>84.323906740027013</v>
      </c>
      <c r="Y61" s="23">
        <v>15.297699895314636</v>
      </c>
      <c r="Z61" s="23">
        <v>82.958403153072965</v>
      </c>
      <c r="AA61" s="23">
        <v>63.537955568509396</v>
      </c>
      <c r="AB61" s="23">
        <v>11.52679724915436</v>
      </c>
      <c r="AC61" s="23">
        <v>63.537955568509396</v>
      </c>
      <c r="AD61" s="23">
        <v>58.928823263543407</v>
      </c>
      <c r="AE61" s="23">
        <v>10.690627229226902</v>
      </c>
      <c r="AF61" s="23">
        <v>58.928823263543407</v>
      </c>
      <c r="AG61" s="23">
        <v>54.218084825257428</v>
      </c>
      <c r="AH61" s="23">
        <v>9.8360242382104186</v>
      </c>
      <c r="AI61" s="23">
        <v>54.218084825257428</v>
      </c>
      <c r="AJ61" s="23">
        <v>35.758101592754876</v>
      </c>
      <c r="AK61" s="23">
        <v>6.487089227004204</v>
      </c>
      <c r="AL61" s="23">
        <v>35.758101592754876</v>
      </c>
      <c r="AM61" s="23">
        <v>20.972356968613152</v>
      </c>
      <c r="AN61" s="23">
        <v>3.8047196270492885</v>
      </c>
      <c r="AO61" s="23">
        <v>20.972356968613152</v>
      </c>
      <c r="AP61" s="23">
        <v>54.759286166872847</v>
      </c>
      <c r="AQ61" s="23">
        <v>9.9342067824857825</v>
      </c>
      <c r="AR61" s="23">
        <v>54.759286166872847</v>
      </c>
      <c r="AS61" s="23">
        <v>95.033679025056571</v>
      </c>
      <c r="AT61" s="23">
        <v>17.240623185961589</v>
      </c>
      <c r="AU61" s="23">
        <v>67.117384983245898</v>
      </c>
      <c r="AV61" s="25">
        <v>175.49615384615387</v>
      </c>
      <c r="AW61" s="25">
        <v>31.968141592920361</v>
      </c>
      <c r="AX61" s="25">
        <v>101.02520760169489</v>
      </c>
      <c r="AY61" s="25">
        <v>175.57283734100014</v>
      </c>
      <c r="AZ61" s="25">
        <v>32.019547213837797</v>
      </c>
      <c r="BA61" s="25">
        <v>99.975472651396302</v>
      </c>
      <c r="BB61" s="25">
        <v>148.36139035937842</v>
      </c>
      <c r="BC61" s="25">
        <v>26.91511948997573</v>
      </c>
      <c r="BD61" s="25">
        <v>97.814748861642244</v>
      </c>
      <c r="BE61" s="25">
        <v>102.9649224552689</v>
      </c>
      <c r="BF61" s="25">
        <v>18.679477082593031</v>
      </c>
      <c r="BG61" s="25">
        <v>95.536009129093117</v>
      </c>
      <c r="BH61" s="25">
        <v>58.248580309491778</v>
      </c>
      <c r="BI61" s="25">
        <v>10.567220321633465</v>
      </c>
      <c r="BJ61" s="25">
        <v>58.248580309491778</v>
      </c>
      <c r="BK61" s="25">
        <v>12.680657057191455</v>
      </c>
      <c r="BL61" s="25">
        <v>2.3004731829418126</v>
      </c>
      <c r="BM61" s="25">
        <v>12.680657057191455</v>
      </c>
      <c r="BN61" s="25">
        <v>10.670731707317072</v>
      </c>
      <c r="BO61" s="25">
        <v>1.9358407079646016</v>
      </c>
      <c r="BP61" s="25">
        <v>10.670731707317072</v>
      </c>
      <c r="BQ61" s="25">
        <v>10.670731707317072</v>
      </c>
      <c r="BR61" s="25">
        <v>1.9358407079646016</v>
      </c>
      <c r="BS61" s="25">
        <v>10.670731707317072</v>
      </c>
      <c r="BT61" s="25">
        <v>10.670731707317072</v>
      </c>
      <c r="BU61" s="25">
        <v>1.9358407079646016</v>
      </c>
      <c r="BV61" s="25">
        <v>10.670731707317072</v>
      </c>
      <c r="BW61" s="25">
        <v>10.670731707317072</v>
      </c>
      <c r="BX61" s="25">
        <v>1.9358407079646016</v>
      </c>
      <c r="BY61" s="25">
        <v>10.670731707317072</v>
      </c>
      <c r="BZ61" s="25">
        <v>10.670731707317072</v>
      </c>
      <c r="CA61" s="25">
        <v>1.9358407079646016</v>
      </c>
      <c r="CB61" s="25">
        <v>10.670731707317072</v>
      </c>
      <c r="CC61" s="25">
        <v>10.670731707317072</v>
      </c>
      <c r="CD61" s="25">
        <v>1.9358407079646016</v>
      </c>
      <c r="CE61" s="25">
        <v>10.670731707317072</v>
      </c>
      <c r="CF61" s="25">
        <v>45.117127613883177</v>
      </c>
      <c r="CG61" s="25">
        <v>8.1849656290673032</v>
      </c>
      <c r="CH61" s="25">
        <v>45.117127613883177</v>
      </c>
      <c r="CI61" s="25">
        <v>88.579006276588174</v>
      </c>
      <c r="CJ61" s="25">
        <v>16.069642731593429</v>
      </c>
      <c r="CK61" s="25">
        <v>86.246719270698208</v>
      </c>
      <c r="CL61" s="27">
        <v>175.49615384615387</v>
      </c>
      <c r="CM61" s="27">
        <v>31.968141592920361</v>
      </c>
      <c r="CN61" s="27">
        <v>101.02520760169489</v>
      </c>
      <c r="CO61" s="27">
        <v>175.25432222038987</v>
      </c>
      <c r="CP61" s="27">
        <v>31.886935469101484</v>
      </c>
      <c r="CQ61" s="27">
        <v>98.240751828440125</v>
      </c>
      <c r="CR61" s="27">
        <v>173.15807588119725</v>
      </c>
      <c r="CS61" s="27">
        <v>31.413633235084454</v>
      </c>
      <c r="CT61" s="27">
        <v>93.656072874366998</v>
      </c>
      <c r="CU61" s="27">
        <v>167.17470665168696</v>
      </c>
      <c r="CV61" s="27">
        <v>30.328154746544982</v>
      </c>
      <c r="CW61" s="27">
        <v>88.728210443170013</v>
      </c>
      <c r="CX61" s="27">
        <v>161.26638815264621</v>
      </c>
      <c r="CY61" s="27">
        <v>29.25629165601104</v>
      </c>
      <c r="CZ61" s="27">
        <v>84.831433836688802</v>
      </c>
      <c r="DA61" s="27">
        <v>155.44928644543816</v>
      </c>
      <c r="DB61" s="27">
        <v>28.200976744526393</v>
      </c>
      <c r="DC61" s="27">
        <v>83.918080466424215</v>
      </c>
      <c r="DD61" s="27">
        <v>150.09103284259646</v>
      </c>
      <c r="DE61" s="27">
        <v>27.22890418825865</v>
      </c>
      <c r="DF61" s="27">
        <v>82.95486955525368</v>
      </c>
      <c r="DG61" s="27">
        <v>145.72209193794424</v>
      </c>
      <c r="DH61" s="27">
        <v>26.436308714405811</v>
      </c>
      <c r="DI61" s="27">
        <v>81.817757545499205</v>
      </c>
      <c r="DJ61" s="27">
        <v>141.0974257206536</v>
      </c>
      <c r="DK61" s="27">
        <v>25.597320595339813</v>
      </c>
      <c r="DL61" s="27">
        <v>80.729890776090485</v>
      </c>
      <c r="DM61" s="27">
        <v>136.3373163882186</v>
      </c>
      <c r="DN61" s="27">
        <v>24.733760937685677</v>
      </c>
      <c r="DO61" s="27">
        <v>79.479931484849374</v>
      </c>
      <c r="DP61" s="27">
        <v>117.89175661182132</v>
      </c>
      <c r="DQ61" s="27">
        <v>21.387442571171125</v>
      </c>
      <c r="DR61" s="27">
        <v>74.964370817755906</v>
      </c>
      <c r="DS61" s="27">
        <v>102.74130920813306</v>
      </c>
      <c r="DT61" s="27">
        <v>18.638910077581663</v>
      </c>
      <c r="DU61" s="27">
        <v>63.075226979389583</v>
      </c>
      <c r="DV61" s="27">
        <v>96.617973716775808</v>
      </c>
      <c r="DW61" s="27">
        <v>17.528039479592071</v>
      </c>
      <c r="DX61" s="27">
        <v>65.243131983453424</v>
      </c>
      <c r="DY61" s="27">
        <v>96.358897925098603</v>
      </c>
      <c r="DZ61" s="27">
        <v>17.481039004110809</v>
      </c>
      <c r="EA61" s="27">
        <v>68.061838542633495</v>
      </c>
      <c r="EB61" s="28">
        <v>175.49615384615396</v>
      </c>
      <c r="EC61" s="28">
        <v>31.968141592920361</v>
      </c>
      <c r="ED61" s="28">
        <v>101.02520760169489</v>
      </c>
      <c r="EE61" s="28">
        <v>175.18424806556254</v>
      </c>
      <c r="EF61" s="28">
        <v>31.781213144637452</v>
      </c>
      <c r="EG61" s="28">
        <v>98.236049578247361</v>
      </c>
      <c r="EH61" s="28">
        <v>171.45616799528068</v>
      </c>
      <c r="EI61" s="28">
        <v>31.10488003454207</v>
      </c>
      <c r="EJ61" s="28">
        <v>93.690137018147425</v>
      </c>
      <c r="EK61" s="28">
        <v>153.10373361415628</v>
      </c>
      <c r="EL61" s="28">
        <v>27.775456098143398</v>
      </c>
      <c r="EM61" s="28">
        <v>88.820288335374471</v>
      </c>
      <c r="EN61" s="28">
        <v>133.18497183742173</v>
      </c>
      <c r="EO61" s="28">
        <v>24.161875421833145</v>
      </c>
      <c r="EP61" s="28">
        <v>85.003052277104331</v>
      </c>
      <c r="EQ61" s="28">
        <v>117.68935732479045</v>
      </c>
      <c r="ER61" s="28">
        <v>21.350724116444283</v>
      </c>
      <c r="ES61" s="28">
        <v>84.048920602115118</v>
      </c>
      <c r="ET61" s="28">
        <v>102.78791315526543</v>
      </c>
      <c r="EU61" s="28">
        <v>18.647364775955232</v>
      </c>
      <c r="EV61" s="28">
        <v>83.129242644223638</v>
      </c>
      <c r="EW61" s="28">
        <v>89.15002216680621</v>
      </c>
      <c r="EX61" s="28">
        <v>16.17323410990732</v>
      </c>
      <c r="EY61" s="28">
        <v>82.127947094779586</v>
      </c>
      <c r="EZ61" s="28">
        <v>78.201375265758642</v>
      </c>
      <c r="FA61" s="28">
        <v>14.186975158832318</v>
      </c>
      <c r="FB61" s="28">
        <v>78.201375265758642</v>
      </c>
      <c r="FC61" s="28">
        <v>66.531223853453938</v>
      </c>
      <c r="FD61" s="28">
        <v>12.06982379642306</v>
      </c>
      <c r="FE61" s="28">
        <v>66.531223853453938</v>
      </c>
      <c r="FF61" s="28">
        <v>10.670731707317072</v>
      </c>
      <c r="FG61" s="28">
        <v>1.9358407079646016</v>
      </c>
      <c r="FH61" s="28">
        <v>10.670731707317072</v>
      </c>
      <c r="FI61" s="28">
        <v>10.670731707317072</v>
      </c>
      <c r="FJ61" s="28">
        <v>1.9358407079646016</v>
      </c>
      <c r="FK61" s="28">
        <v>10.670731707317072</v>
      </c>
      <c r="FL61" s="28">
        <v>10.670731707317072</v>
      </c>
      <c r="FM61" s="28">
        <v>1.9358407079646016</v>
      </c>
      <c r="FN61" s="28">
        <v>10.670731707317072</v>
      </c>
      <c r="FO61" s="28">
        <v>10.670731707317072</v>
      </c>
      <c r="FP61" s="28">
        <v>1.9358407079646016</v>
      </c>
      <c r="FQ61" s="28">
        <v>10.670731707317072</v>
      </c>
      <c r="FR61" s="29">
        <v>175.49615384615396</v>
      </c>
      <c r="FS61" s="29">
        <v>31.968141592920361</v>
      </c>
      <c r="FT61" s="29">
        <v>101.02520760169489</v>
      </c>
      <c r="FU61" s="29">
        <v>175.33403393848647</v>
      </c>
      <c r="FV61" s="29">
        <v>31.923569303748554</v>
      </c>
      <c r="FW61" s="29">
        <v>98.489111396599213</v>
      </c>
      <c r="FX61" s="29">
        <v>172.49190635329853</v>
      </c>
      <c r="FY61" s="29">
        <v>31.292779471173631</v>
      </c>
      <c r="FZ61" s="29">
        <v>93.776351925464326</v>
      </c>
      <c r="GA61" s="29">
        <v>165.67755787985078</v>
      </c>
      <c r="GB61" s="29">
        <v>30.056548110946384</v>
      </c>
      <c r="GC61" s="29">
        <v>88.976845567612287</v>
      </c>
      <c r="GD61" s="29">
        <v>159.16117171057866</v>
      </c>
      <c r="GE61" s="29">
        <v>28.874371858998785</v>
      </c>
      <c r="GF61" s="29">
        <v>84.708972493487408</v>
      </c>
      <c r="GG61" s="29">
        <v>153.37557641609544</v>
      </c>
      <c r="GH61" s="29">
        <v>27.824772712654482</v>
      </c>
      <c r="GI61" s="29">
        <v>84.088956802511007</v>
      </c>
      <c r="GJ61" s="29">
        <v>141.02191017818339</v>
      </c>
      <c r="GK61" s="29">
        <v>25.583620873033269</v>
      </c>
      <c r="GL61" s="29">
        <v>74.918346725830304</v>
      </c>
      <c r="GM61" s="29">
        <v>137.71777041830407</v>
      </c>
      <c r="GN61" s="29">
        <v>24.984197288276402</v>
      </c>
      <c r="GO61" s="29">
        <v>74.689677993649099</v>
      </c>
      <c r="GP61" s="29">
        <v>134.03893698775391</v>
      </c>
      <c r="GQ61" s="29">
        <v>24.316798303088099</v>
      </c>
      <c r="GR61" s="29">
        <v>73.821511438149827</v>
      </c>
      <c r="GS61" s="29">
        <v>127.41708707348417</v>
      </c>
      <c r="GT61" s="29">
        <v>23.115489247844472</v>
      </c>
      <c r="GU61" s="29">
        <v>70.019278500878585</v>
      </c>
      <c r="GV61" s="29">
        <v>100.24253960050626</v>
      </c>
      <c r="GW61" s="29">
        <v>18.185593467348482</v>
      </c>
      <c r="GX61" s="29">
        <v>39.685417647939403</v>
      </c>
      <c r="GY61" s="29">
        <v>72.225287381955596</v>
      </c>
      <c r="GZ61" s="29">
        <v>13.102817622390175</v>
      </c>
      <c r="HA61" s="29">
        <v>26.55072842066761</v>
      </c>
      <c r="HB61" s="29">
        <v>57.215425838141073</v>
      </c>
      <c r="HC61" s="29">
        <v>10.379789643202583</v>
      </c>
      <c r="HD61" s="29">
        <v>20.542547669696006</v>
      </c>
      <c r="HE61" s="29">
        <v>56.953902556264637</v>
      </c>
      <c r="HF61" s="29">
        <v>10.332345154012611</v>
      </c>
      <c r="HG61" s="29">
        <v>26.579995083547402</v>
      </c>
    </row>
    <row r="62" spans="1:215" ht="15" thickBot="1" x14ac:dyDescent="0.4">
      <c r="A62" s="2"/>
      <c r="B62" s="43" t="s">
        <v>446</v>
      </c>
      <c r="C62" s="76" t="s">
        <v>850</v>
      </c>
      <c r="D62" s="44">
        <v>356910</v>
      </c>
      <c r="E62" s="45">
        <v>513357</v>
      </c>
      <c r="F62" s="23">
        <v>130.43406696736844</v>
      </c>
      <c r="G62" s="23">
        <v>57.582743362831856</v>
      </c>
      <c r="H62" s="23">
        <v>49.272173328025019</v>
      </c>
      <c r="I62" s="23">
        <v>130.42327321736843</v>
      </c>
      <c r="J62" s="23">
        <v>57.168506981613504</v>
      </c>
      <c r="K62" s="23">
        <v>46.331622375847928</v>
      </c>
      <c r="L62" s="23">
        <v>131.04779745736843</v>
      </c>
      <c r="M62" s="23">
        <v>55.033200464907743</v>
      </c>
      <c r="N62" s="23">
        <v>45.020714949959853</v>
      </c>
      <c r="O62" s="23">
        <v>131.85963761736843</v>
      </c>
      <c r="P62" s="23">
        <v>52.390771073422478</v>
      </c>
      <c r="Q62" s="23">
        <v>43.374858128818545</v>
      </c>
      <c r="R62" s="23">
        <v>132.55045759736842</v>
      </c>
      <c r="S62" s="23">
        <v>49.981002916607757</v>
      </c>
      <c r="T62" s="23">
        <v>41.672415621130412</v>
      </c>
      <c r="U62" s="23">
        <v>133.03592948736843</v>
      </c>
      <c r="V62" s="23">
        <v>47.568579588546228</v>
      </c>
      <c r="W62" s="23">
        <v>39.913756475593843</v>
      </c>
      <c r="X62" s="23">
        <v>133.55135598736842</v>
      </c>
      <c r="Y62" s="23">
        <v>45.296168335336816</v>
      </c>
      <c r="Z62" s="23">
        <v>38.025962557220325</v>
      </c>
      <c r="AA62" s="23">
        <v>134.15817888736842</v>
      </c>
      <c r="AB62" s="23">
        <v>44.444214365728719</v>
      </c>
      <c r="AC62" s="23">
        <v>35.976970734670218</v>
      </c>
      <c r="AD62" s="23">
        <v>134.83872602736841</v>
      </c>
      <c r="AE62" s="23">
        <v>43.579815207986179</v>
      </c>
      <c r="AF62" s="23">
        <v>33.654486121648759</v>
      </c>
      <c r="AG62" s="23">
        <v>135.65622862736842</v>
      </c>
      <c r="AH62" s="23">
        <v>42.600309185019334</v>
      </c>
      <c r="AI62" s="23">
        <v>30.207749974740082</v>
      </c>
      <c r="AJ62" s="23">
        <v>146.32856825736843</v>
      </c>
      <c r="AK62" s="23">
        <v>37.798988236144467</v>
      </c>
      <c r="AL62" s="23">
        <v>10.15427262188571</v>
      </c>
      <c r="AM62" s="23">
        <v>149.28468177698764</v>
      </c>
      <c r="AN62" s="23">
        <v>34.527283259168044</v>
      </c>
      <c r="AO62" s="23">
        <v>-3.9124918668829025</v>
      </c>
      <c r="AP62" s="23">
        <v>142.49697110650899</v>
      </c>
      <c r="AQ62" s="23">
        <v>32.592835255606943</v>
      </c>
      <c r="AR62" s="23">
        <v>-8.9375128738341516</v>
      </c>
      <c r="AS62" s="23">
        <v>134.48007045065378</v>
      </c>
      <c r="AT62" s="23">
        <v>30.131209676005557</v>
      </c>
      <c r="AU62" s="23">
        <v>-9.8363165272582478</v>
      </c>
      <c r="AV62" s="25">
        <v>130.43275317736843</v>
      </c>
      <c r="AW62" s="25">
        <v>57.582743362831842</v>
      </c>
      <c r="AX62" s="25">
        <v>49.272173328025019</v>
      </c>
      <c r="AY62" s="25">
        <v>130.48669670736842</v>
      </c>
      <c r="AZ62" s="25">
        <v>57.396676327937378</v>
      </c>
      <c r="BA62" s="25">
        <v>47.551276168317017</v>
      </c>
      <c r="BB62" s="25">
        <v>131.01080215736843</v>
      </c>
      <c r="BC62" s="25">
        <v>56.256023851368326</v>
      </c>
      <c r="BD62" s="25">
        <v>46.415696104112612</v>
      </c>
      <c r="BE62" s="25">
        <v>131.62505925736843</v>
      </c>
      <c r="BF62" s="25">
        <v>54.926501098008004</v>
      </c>
      <c r="BG62" s="25">
        <v>45.331900632286505</v>
      </c>
      <c r="BH62" s="25">
        <v>132.16491070736842</v>
      </c>
      <c r="BI62" s="25">
        <v>53.794643978289635</v>
      </c>
      <c r="BJ62" s="25">
        <v>44.147754921512714</v>
      </c>
      <c r="BK62" s="25">
        <v>132.75771800736842</v>
      </c>
      <c r="BL62" s="25">
        <v>52.578778593474311</v>
      </c>
      <c r="BM62" s="25">
        <v>42.682076666759357</v>
      </c>
      <c r="BN62" s="25">
        <v>133.48909552736842</v>
      </c>
      <c r="BO62" s="25">
        <v>51.487902200532609</v>
      </c>
      <c r="BP62" s="25">
        <v>40.935055238026322</v>
      </c>
      <c r="BQ62" s="25">
        <v>134.29858883736841</v>
      </c>
      <c r="BR62" s="25">
        <v>51.096293757143343</v>
      </c>
      <c r="BS62" s="25">
        <v>38.971156066648959</v>
      </c>
      <c r="BT62" s="25">
        <v>135.24216033736843</v>
      </c>
      <c r="BU62" s="25">
        <v>50.62775189725366</v>
      </c>
      <c r="BV62" s="25">
        <v>36.816528383061311</v>
      </c>
      <c r="BW62" s="25">
        <v>136.27206417736843</v>
      </c>
      <c r="BX62" s="25">
        <v>50.096930604958814</v>
      </c>
      <c r="BY62" s="25">
        <v>34.423074610331469</v>
      </c>
      <c r="BZ62" s="25">
        <v>138.81257231736842</v>
      </c>
      <c r="CA62" s="25">
        <v>48.573835841043937</v>
      </c>
      <c r="CB62" s="25">
        <v>27.534947672137363</v>
      </c>
      <c r="CC62" s="25">
        <v>141.44344615736844</v>
      </c>
      <c r="CD62" s="25">
        <v>47.493504977142535</v>
      </c>
      <c r="CE62" s="25">
        <v>18.803124993677713</v>
      </c>
      <c r="CF62" s="25">
        <v>144.18748165736844</v>
      </c>
      <c r="CG62" s="25">
        <v>46.954155303415767</v>
      </c>
      <c r="CH62" s="25">
        <v>11.305043915317214</v>
      </c>
      <c r="CI62" s="25">
        <v>146.58491310736844</v>
      </c>
      <c r="CJ62" s="25">
        <v>45.76258468170581</v>
      </c>
      <c r="CK62" s="25">
        <v>5.8668142942163826</v>
      </c>
      <c r="CL62" s="27">
        <v>130.43406696736844</v>
      </c>
      <c r="CM62" s="27">
        <v>57.582743362831856</v>
      </c>
      <c r="CN62" s="27">
        <v>49.272173328025019</v>
      </c>
      <c r="CO62" s="27">
        <v>130.41980695736842</v>
      </c>
      <c r="CP62" s="27">
        <v>57.16881500024963</v>
      </c>
      <c r="CQ62" s="27">
        <v>46.333219054183388</v>
      </c>
      <c r="CR62" s="27">
        <v>131.05560796736842</v>
      </c>
      <c r="CS62" s="27">
        <v>55.033836374453834</v>
      </c>
      <c r="CT62" s="27">
        <v>45.021831452022511</v>
      </c>
      <c r="CU62" s="27">
        <v>131.86413035736842</v>
      </c>
      <c r="CV62" s="27">
        <v>52.408008452677336</v>
      </c>
      <c r="CW62" s="27">
        <v>43.37736960747398</v>
      </c>
      <c r="CX62" s="27">
        <v>132.55202902736843</v>
      </c>
      <c r="CY62" s="27">
        <v>50.013492130659671</v>
      </c>
      <c r="CZ62" s="27">
        <v>41.676385403942376</v>
      </c>
      <c r="DA62" s="27">
        <v>133.04286987736842</v>
      </c>
      <c r="DB62" s="27">
        <v>47.613739964158874</v>
      </c>
      <c r="DC62" s="27">
        <v>39.910708687855987</v>
      </c>
      <c r="DD62" s="27">
        <v>133.58807376736843</v>
      </c>
      <c r="DE62" s="27">
        <v>45.474534098482899</v>
      </c>
      <c r="DF62" s="27">
        <v>38.004982511161984</v>
      </c>
      <c r="DG62" s="27">
        <v>134.19950589736843</v>
      </c>
      <c r="DH62" s="27">
        <v>44.656570597880176</v>
      </c>
      <c r="DI62" s="27">
        <v>35.953259065939704</v>
      </c>
      <c r="DJ62" s="27">
        <v>134.87010226736842</v>
      </c>
      <c r="DK62" s="27">
        <v>43.75873451217312</v>
      </c>
      <c r="DL62" s="27">
        <v>33.635547898380409</v>
      </c>
      <c r="DM62" s="27">
        <v>135.63923694736843</v>
      </c>
      <c r="DN62" s="27">
        <v>42.751538989145004</v>
      </c>
      <c r="DO62" s="27">
        <v>30.394385816329148</v>
      </c>
      <c r="DP62" s="27">
        <v>145.64952305736841</v>
      </c>
      <c r="DQ62" s="27">
        <v>37.905001050318738</v>
      </c>
      <c r="DR62" s="27">
        <v>11.296612227709034</v>
      </c>
      <c r="DS62" s="27">
        <v>149.91870709744668</v>
      </c>
      <c r="DT62" s="27">
        <v>34.779572704388585</v>
      </c>
      <c r="DU62" s="27">
        <v>-1.5988265105520441</v>
      </c>
      <c r="DV62" s="27">
        <v>143.26722445302664</v>
      </c>
      <c r="DW62" s="27">
        <v>32.859708675021288</v>
      </c>
      <c r="DX62" s="27">
        <v>-6.057262985473244</v>
      </c>
      <c r="DY62" s="27">
        <v>135.76365905422179</v>
      </c>
      <c r="DZ62" s="27">
        <v>30.559823196636916</v>
      </c>
      <c r="EA62" s="27">
        <v>-5.4250762703969286</v>
      </c>
      <c r="EB62" s="28">
        <v>130.43859284736843</v>
      </c>
      <c r="EC62" s="28">
        <v>57.582743362831856</v>
      </c>
      <c r="ED62" s="28">
        <v>49.272173328025019</v>
      </c>
      <c r="EE62" s="28">
        <v>130.38877569736843</v>
      </c>
      <c r="EF62" s="28">
        <v>57.149376671663219</v>
      </c>
      <c r="EG62" s="28">
        <v>46.158906718180859</v>
      </c>
      <c r="EH62" s="28">
        <v>131.04326025736842</v>
      </c>
      <c r="EI62" s="28">
        <v>54.967745256474757</v>
      </c>
      <c r="EJ62" s="28">
        <v>44.750912253566923</v>
      </c>
      <c r="EK62" s="28">
        <v>131.99597096736844</v>
      </c>
      <c r="EL62" s="28">
        <v>50.391765467412235</v>
      </c>
      <c r="EM62" s="28">
        <v>42.936821671694403</v>
      </c>
      <c r="EN62" s="28">
        <v>132.67809506736842</v>
      </c>
      <c r="EO62" s="28">
        <v>46.058306142330032</v>
      </c>
      <c r="EP62" s="28">
        <v>40.900196518166879</v>
      </c>
      <c r="EQ62" s="28">
        <v>133.40595441736843</v>
      </c>
      <c r="ER62" s="28">
        <v>41.550058896643755</v>
      </c>
      <c r="ES62" s="28">
        <v>38.634218761236525</v>
      </c>
      <c r="ET62" s="28">
        <v>134.31764399736844</v>
      </c>
      <c r="EU62" s="28">
        <v>37.197827811510251</v>
      </c>
      <c r="EV62" s="28">
        <v>36.058681297081861</v>
      </c>
      <c r="EW62" s="28">
        <v>135.41549327736843</v>
      </c>
      <c r="EX62" s="28">
        <v>34.24664319990579</v>
      </c>
      <c r="EY62" s="28">
        <v>33.3220571523552</v>
      </c>
      <c r="EZ62" s="28">
        <v>136.66689635736842</v>
      </c>
      <c r="FA62" s="28">
        <v>31.320517256932167</v>
      </c>
      <c r="FB62" s="28">
        <v>30.69797569743065</v>
      </c>
      <c r="FC62" s="28">
        <v>138.14288649736841</v>
      </c>
      <c r="FD62" s="28">
        <v>28.270328662813771</v>
      </c>
      <c r="FE62" s="28">
        <v>27.986307252662982</v>
      </c>
      <c r="FF62" s="28">
        <v>67.454566258015589</v>
      </c>
      <c r="FG62" s="28">
        <v>12.237332816719643</v>
      </c>
      <c r="FH62" s="28">
        <v>5.8807897929169286</v>
      </c>
      <c r="FI62" s="28">
        <v>10.670731707317072</v>
      </c>
      <c r="FJ62" s="28">
        <v>1.9358407079646016</v>
      </c>
      <c r="FK62" s="28">
        <v>-17.342806562925148</v>
      </c>
      <c r="FL62" s="28">
        <v>10.670731707317072</v>
      </c>
      <c r="FM62" s="28">
        <v>1.9358407079646016</v>
      </c>
      <c r="FN62" s="28">
        <v>-28.170760544647294</v>
      </c>
      <c r="FO62" s="28">
        <v>10.670731707317072</v>
      </c>
      <c r="FP62" s="28">
        <v>1.9358407079646016</v>
      </c>
      <c r="FQ62" s="28">
        <v>-34.731881229857407</v>
      </c>
      <c r="FR62" s="29">
        <v>130.43859284736843</v>
      </c>
      <c r="FS62" s="29">
        <v>57.582743362831842</v>
      </c>
      <c r="FT62" s="29">
        <v>49.272173328025019</v>
      </c>
      <c r="FU62" s="29">
        <v>130.33135024736842</v>
      </c>
      <c r="FV62" s="29">
        <v>57.172888909626977</v>
      </c>
      <c r="FW62" s="29">
        <v>46.395866979364087</v>
      </c>
      <c r="FX62" s="29">
        <v>131.38382669736842</v>
      </c>
      <c r="FY62" s="29">
        <v>55.890373161551913</v>
      </c>
      <c r="FZ62" s="29">
        <v>44.624133016792058</v>
      </c>
      <c r="GA62" s="29">
        <v>132.12350258736842</v>
      </c>
      <c r="GB62" s="29">
        <v>53.966836861068209</v>
      </c>
      <c r="GC62" s="29">
        <v>42.766254435942585</v>
      </c>
      <c r="GD62" s="29">
        <v>132.66934429736841</v>
      </c>
      <c r="GE62" s="29">
        <v>52.122165504406553</v>
      </c>
      <c r="GF62" s="29">
        <v>40.508342134122131</v>
      </c>
      <c r="GG62" s="29">
        <v>133.44771418736843</v>
      </c>
      <c r="GH62" s="29">
        <v>48.709168995399232</v>
      </c>
      <c r="GI62" s="29">
        <v>38.114264373351503</v>
      </c>
      <c r="GJ62" s="29">
        <v>135.79209232736844</v>
      </c>
      <c r="GK62" s="29">
        <v>46.274842386395896</v>
      </c>
      <c r="GL62" s="29">
        <v>34.321024824989806</v>
      </c>
      <c r="GM62" s="29">
        <v>137.52224042736842</v>
      </c>
      <c r="GN62" s="29">
        <v>45.259654620736505</v>
      </c>
      <c r="GO62" s="29">
        <v>31.324593613892688</v>
      </c>
      <c r="GP62" s="29">
        <v>138.93386291736843</v>
      </c>
      <c r="GQ62" s="29">
        <v>44.46038503962054</v>
      </c>
      <c r="GR62" s="29">
        <v>28.806266733277283</v>
      </c>
      <c r="GS62" s="29">
        <v>141.50617029736844</v>
      </c>
      <c r="GT62" s="29">
        <v>43.373288820387891</v>
      </c>
      <c r="GU62" s="29">
        <v>23.457490163886902</v>
      </c>
      <c r="GV62" s="29">
        <v>156.01697957566176</v>
      </c>
      <c r="GW62" s="29">
        <v>36.04058445935123</v>
      </c>
      <c r="GX62" s="29">
        <v>-9.7021353782706399</v>
      </c>
      <c r="GY62" s="29">
        <v>138.7182083521526</v>
      </c>
      <c r="GZ62" s="29">
        <v>30.352741475998148</v>
      </c>
      <c r="HA62" s="29">
        <v>-24.396703672499541</v>
      </c>
      <c r="HB62" s="29">
        <v>127.504938685624</v>
      </c>
      <c r="HC62" s="29">
        <v>26.557004509894107</v>
      </c>
      <c r="HD62" s="29">
        <v>-31.89115569261142</v>
      </c>
      <c r="HE62" s="29">
        <v>122.04494554096904</v>
      </c>
      <c r="HF62" s="29">
        <v>24.926308266938765</v>
      </c>
      <c r="HG62" s="29">
        <v>-29.650094136888981</v>
      </c>
    </row>
    <row r="63" spans="1:215" ht="15" thickBot="1" x14ac:dyDescent="0.4">
      <c r="A63" s="2"/>
      <c r="B63" s="43" t="s">
        <v>453</v>
      </c>
      <c r="C63" s="76" t="s">
        <v>850</v>
      </c>
      <c r="D63" s="44">
        <v>300332</v>
      </c>
      <c r="E63" s="45">
        <v>530823</v>
      </c>
      <c r="F63" s="23">
        <v>2.1787058847368783</v>
      </c>
      <c r="G63" s="23">
        <v>1.9358407079646016</v>
      </c>
      <c r="H63" s="23">
        <v>2.1787058847368783</v>
      </c>
      <c r="I63" s="23">
        <v>2.1936335647368779</v>
      </c>
      <c r="J63" s="23">
        <v>1.9358407079646016</v>
      </c>
      <c r="K63" s="23">
        <v>2.1936335647368779</v>
      </c>
      <c r="L63" s="23">
        <v>3.2469827847368791</v>
      </c>
      <c r="M63" s="23">
        <v>1.9358407079646016</v>
      </c>
      <c r="N63" s="23">
        <v>3.2469827847368791</v>
      </c>
      <c r="O63" s="23">
        <v>4.5920214947368763</v>
      </c>
      <c r="P63" s="23">
        <v>1.9358407079646016</v>
      </c>
      <c r="Q63" s="23">
        <v>4.5920214947368763</v>
      </c>
      <c r="R63" s="23">
        <v>6.2893990847368784</v>
      </c>
      <c r="S63" s="23">
        <v>1.9358407079646016</v>
      </c>
      <c r="T63" s="23">
        <v>6.2893990847368784</v>
      </c>
      <c r="U63" s="23">
        <v>6.7307692307692317</v>
      </c>
      <c r="V63" s="23">
        <v>1.9358407079646016</v>
      </c>
      <c r="W63" s="23">
        <v>6.7307692307692317</v>
      </c>
      <c r="X63" s="23">
        <v>6.7307692307692317</v>
      </c>
      <c r="Y63" s="23">
        <v>1.9358407079646016</v>
      </c>
      <c r="Z63" s="23">
        <v>6.7307692307692317</v>
      </c>
      <c r="AA63" s="23">
        <v>6.7307692307692317</v>
      </c>
      <c r="AB63" s="23">
        <v>1.9358407079646016</v>
      </c>
      <c r="AC63" s="23">
        <v>6.7307692307692317</v>
      </c>
      <c r="AD63" s="23">
        <v>6.7307692307692317</v>
      </c>
      <c r="AE63" s="23">
        <v>1.9358407079646016</v>
      </c>
      <c r="AF63" s="23">
        <v>6.7307692307692317</v>
      </c>
      <c r="AG63" s="23">
        <v>6.7307692307692317</v>
      </c>
      <c r="AH63" s="23">
        <v>1.9358407079646016</v>
      </c>
      <c r="AI63" s="23">
        <v>6.7307692307692317</v>
      </c>
      <c r="AJ63" s="23">
        <v>6.7307692307692317</v>
      </c>
      <c r="AK63" s="23">
        <v>1.9358407079646016</v>
      </c>
      <c r="AL63" s="23">
        <v>6.7307692307692317</v>
      </c>
      <c r="AM63" s="23">
        <v>6.7307692307692317</v>
      </c>
      <c r="AN63" s="23">
        <v>1.9358407079646016</v>
      </c>
      <c r="AO63" s="23">
        <v>6.7307692307692317</v>
      </c>
      <c r="AP63" s="23">
        <v>6.7307692307692317</v>
      </c>
      <c r="AQ63" s="23">
        <v>1.9358407079646016</v>
      </c>
      <c r="AR63" s="23">
        <v>6.7307692307692317</v>
      </c>
      <c r="AS63" s="23">
        <v>6.7307692307692317</v>
      </c>
      <c r="AT63" s="23">
        <v>1.9358407079646016</v>
      </c>
      <c r="AU63" s="23">
        <v>6.7307692307692317</v>
      </c>
      <c r="AV63" s="25">
        <v>2.1792080047368785</v>
      </c>
      <c r="AW63" s="25">
        <v>1.9358407079646016</v>
      </c>
      <c r="AX63" s="25">
        <v>2.1792080047368785</v>
      </c>
      <c r="AY63" s="25">
        <v>2.3860406547368775</v>
      </c>
      <c r="AZ63" s="25">
        <v>1.9358407079646016</v>
      </c>
      <c r="BA63" s="25">
        <v>2.3860406547368775</v>
      </c>
      <c r="BB63" s="25">
        <v>3.3889503247368786</v>
      </c>
      <c r="BC63" s="25">
        <v>1.9358407079646016</v>
      </c>
      <c r="BD63" s="25">
        <v>3.3889503247368786</v>
      </c>
      <c r="BE63" s="25">
        <v>4.4250363947368783</v>
      </c>
      <c r="BF63" s="25">
        <v>1.9358407079646016</v>
      </c>
      <c r="BG63" s="25">
        <v>4.4250363947368783</v>
      </c>
      <c r="BH63" s="25">
        <v>5.6300717847368773</v>
      </c>
      <c r="BI63" s="25">
        <v>1.9358407079646016</v>
      </c>
      <c r="BJ63" s="25">
        <v>5.6300717847368773</v>
      </c>
      <c r="BK63" s="25">
        <v>6.7307692307692317</v>
      </c>
      <c r="BL63" s="25">
        <v>1.9358407079646016</v>
      </c>
      <c r="BM63" s="25">
        <v>6.7307692307692317</v>
      </c>
      <c r="BN63" s="25">
        <v>6.7307692307692317</v>
      </c>
      <c r="BO63" s="25">
        <v>1.9358407079646016</v>
      </c>
      <c r="BP63" s="25">
        <v>6.7307692307692317</v>
      </c>
      <c r="BQ63" s="25">
        <v>6.7307692307692317</v>
      </c>
      <c r="BR63" s="25">
        <v>1.9358407079646016</v>
      </c>
      <c r="BS63" s="25">
        <v>6.7307692307692317</v>
      </c>
      <c r="BT63" s="25">
        <v>6.7307692307692317</v>
      </c>
      <c r="BU63" s="25">
        <v>1.9358407079646016</v>
      </c>
      <c r="BV63" s="25">
        <v>6.7307692307692317</v>
      </c>
      <c r="BW63" s="25">
        <v>6.7307692307692317</v>
      </c>
      <c r="BX63" s="25">
        <v>1.9358407079646016</v>
      </c>
      <c r="BY63" s="25">
        <v>6.7307692307692317</v>
      </c>
      <c r="BZ63" s="25">
        <v>6.7307692307692317</v>
      </c>
      <c r="CA63" s="25">
        <v>1.9358407079646016</v>
      </c>
      <c r="CB63" s="25">
        <v>6.7307692307692317</v>
      </c>
      <c r="CC63" s="25">
        <v>6.7307692307692317</v>
      </c>
      <c r="CD63" s="25">
        <v>1.9358407079646016</v>
      </c>
      <c r="CE63" s="25">
        <v>6.7307692307692317</v>
      </c>
      <c r="CF63" s="25">
        <v>6.7307692307692317</v>
      </c>
      <c r="CG63" s="25">
        <v>1.9358407079646016</v>
      </c>
      <c r="CH63" s="25">
        <v>6.7307692307692317</v>
      </c>
      <c r="CI63" s="25">
        <v>6.7307692307692317</v>
      </c>
      <c r="CJ63" s="25">
        <v>1.9358407079646016</v>
      </c>
      <c r="CK63" s="25">
        <v>6.7307692307692317</v>
      </c>
      <c r="CL63" s="27">
        <v>2.1787058847368783</v>
      </c>
      <c r="CM63" s="27">
        <v>1.9358407079646016</v>
      </c>
      <c r="CN63" s="27">
        <v>2.1787058847368783</v>
      </c>
      <c r="CO63" s="27">
        <v>2.1911155247368796</v>
      </c>
      <c r="CP63" s="27">
        <v>1.9358407079646016</v>
      </c>
      <c r="CQ63" s="27">
        <v>2.1911155247368796</v>
      </c>
      <c r="CR63" s="27">
        <v>3.2593783647368788</v>
      </c>
      <c r="CS63" s="27">
        <v>1.9358407079646016</v>
      </c>
      <c r="CT63" s="27">
        <v>3.2593783647368788</v>
      </c>
      <c r="CU63" s="27">
        <v>4.6033018047368763</v>
      </c>
      <c r="CV63" s="27">
        <v>1.9358407079646016</v>
      </c>
      <c r="CW63" s="27">
        <v>4.6033018047368763</v>
      </c>
      <c r="CX63" s="27">
        <v>6.2987500047368776</v>
      </c>
      <c r="CY63" s="27">
        <v>1.9358407079646016</v>
      </c>
      <c r="CZ63" s="27">
        <v>6.2987500047368776</v>
      </c>
      <c r="DA63" s="27">
        <v>6.7307692307692317</v>
      </c>
      <c r="DB63" s="27">
        <v>1.9358407079646016</v>
      </c>
      <c r="DC63" s="27">
        <v>6.7307692307692317</v>
      </c>
      <c r="DD63" s="27">
        <v>6.7307692307692317</v>
      </c>
      <c r="DE63" s="27">
        <v>1.9358407079646016</v>
      </c>
      <c r="DF63" s="27">
        <v>6.7307692307692317</v>
      </c>
      <c r="DG63" s="27">
        <v>6.7307692307692317</v>
      </c>
      <c r="DH63" s="27">
        <v>1.9358407079646016</v>
      </c>
      <c r="DI63" s="27">
        <v>6.7307692307692317</v>
      </c>
      <c r="DJ63" s="27">
        <v>6.7307692307692317</v>
      </c>
      <c r="DK63" s="27">
        <v>1.9358407079646016</v>
      </c>
      <c r="DL63" s="27">
        <v>6.7307692307692317</v>
      </c>
      <c r="DM63" s="27">
        <v>6.7307692307692317</v>
      </c>
      <c r="DN63" s="27">
        <v>1.9358407079646016</v>
      </c>
      <c r="DO63" s="27">
        <v>6.7307692307692317</v>
      </c>
      <c r="DP63" s="27">
        <v>6.7307692307692317</v>
      </c>
      <c r="DQ63" s="27">
        <v>1.9358407079646016</v>
      </c>
      <c r="DR63" s="27">
        <v>6.7307692307692317</v>
      </c>
      <c r="DS63" s="27">
        <v>6.7307692307692317</v>
      </c>
      <c r="DT63" s="27">
        <v>1.9358407079646016</v>
      </c>
      <c r="DU63" s="27">
        <v>6.7307692307692317</v>
      </c>
      <c r="DV63" s="27">
        <v>6.7307692307692317</v>
      </c>
      <c r="DW63" s="27">
        <v>1.9358407079646016</v>
      </c>
      <c r="DX63" s="27">
        <v>6.7307692307692317</v>
      </c>
      <c r="DY63" s="27">
        <v>6.7307692307692317</v>
      </c>
      <c r="DZ63" s="27">
        <v>1.9358407079646016</v>
      </c>
      <c r="EA63" s="27">
        <v>6.7307692307692317</v>
      </c>
      <c r="EB63" s="28">
        <v>2.1768976147368768</v>
      </c>
      <c r="EC63" s="28">
        <v>1.9358407079646016</v>
      </c>
      <c r="ED63" s="28">
        <v>2.1768976147368768</v>
      </c>
      <c r="EE63" s="28">
        <v>2.1815613647368792</v>
      </c>
      <c r="EF63" s="28">
        <v>1.9358407079646016</v>
      </c>
      <c r="EG63" s="28">
        <v>2.1815613647368792</v>
      </c>
      <c r="EH63" s="28">
        <v>3.2165700447368764</v>
      </c>
      <c r="EI63" s="28">
        <v>1.9358407079646016</v>
      </c>
      <c r="EJ63" s="28">
        <v>3.2165700447368764</v>
      </c>
      <c r="EK63" s="28">
        <v>4.5164848347368789</v>
      </c>
      <c r="EL63" s="28">
        <v>1.9358407079646016</v>
      </c>
      <c r="EM63" s="28">
        <v>4.5164848347368789</v>
      </c>
      <c r="EN63" s="28">
        <v>6.1453052647368764</v>
      </c>
      <c r="EO63" s="28">
        <v>1.9358407079646016</v>
      </c>
      <c r="EP63" s="28">
        <v>6.1453052647368764</v>
      </c>
      <c r="EQ63" s="28">
        <v>6.7307692307692317</v>
      </c>
      <c r="ER63" s="28">
        <v>1.9358407079646016</v>
      </c>
      <c r="ES63" s="28">
        <v>6.7307692307692317</v>
      </c>
      <c r="ET63" s="28">
        <v>6.7307692307692317</v>
      </c>
      <c r="EU63" s="28">
        <v>1.9358407079646016</v>
      </c>
      <c r="EV63" s="28">
        <v>6.7307692307692317</v>
      </c>
      <c r="EW63" s="28">
        <v>6.7307692307692317</v>
      </c>
      <c r="EX63" s="28">
        <v>1.9358407079646016</v>
      </c>
      <c r="EY63" s="28">
        <v>6.7307692307692317</v>
      </c>
      <c r="EZ63" s="28">
        <v>6.7307692307692317</v>
      </c>
      <c r="FA63" s="28">
        <v>1.9358407079646016</v>
      </c>
      <c r="FB63" s="28">
        <v>6.7307692307692317</v>
      </c>
      <c r="FC63" s="28">
        <v>6.7307692307692317</v>
      </c>
      <c r="FD63" s="28">
        <v>1.9358407079646016</v>
      </c>
      <c r="FE63" s="28">
        <v>6.7307692307692317</v>
      </c>
      <c r="FF63" s="28">
        <v>6.7307692307692317</v>
      </c>
      <c r="FG63" s="28">
        <v>1.9358407079646016</v>
      </c>
      <c r="FH63" s="28">
        <v>6.7307692307692317</v>
      </c>
      <c r="FI63" s="28">
        <v>6.7307692307692317</v>
      </c>
      <c r="FJ63" s="28">
        <v>1.9358407079646016</v>
      </c>
      <c r="FK63" s="28">
        <v>-3.8279654307523856</v>
      </c>
      <c r="FL63" s="28">
        <v>6.7307692307692317</v>
      </c>
      <c r="FM63" s="28">
        <v>1.9358407079646016</v>
      </c>
      <c r="FN63" s="28">
        <v>-18.871591298574288</v>
      </c>
      <c r="FO63" s="28">
        <v>-380.64877900207796</v>
      </c>
      <c r="FP63" s="28">
        <v>-156.34862960590883</v>
      </c>
      <c r="FQ63" s="28">
        <v>-380.64877900207796</v>
      </c>
      <c r="FR63" s="29">
        <v>2.1768976147368768</v>
      </c>
      <c r="FS63" s="29">
        <v>1.9358407079646016</v>
      </c>
      <c r="FT63" s="29">
        <v>2.1768976147368768</v>
      </c>
      <c r="FU63" s="29">
        <v>2.0456840047368772</v>
      </c>
      <c r="FV63" s="29">
        <v>1.9358407079646016</v>
      </c>
      <c r="FW63" s="29">
        <v>2.0456840047368772</v>
      </c>
      <c r="FX63" s="29">
        <v>3.6584078847368779</v>
      </c>
      <c r="FY63" s="29">
        <v>1.9358407079646016</v>
      </c>
      <c r="FZ63" s="29">
        <v>3.6584078847368779</v>
      </c>
      <c r="GA63" s="29">
        <v>5.1057044247368779</v>
      </c>
      <c r="GB63" s="29">
        <v>1.9358407079646016</v>
      </c>
      <c r="GC63" s="29">
        <v>5.1057044247368779</v>
      </c>
      <c r="GD63" s="29">
        <v>6.7307692307692317</v>
      </c>
      <c r="GE63" s="29">
        <v>1.9358407079646016</v>
      </c>
      <c r="GF63" s="29">
        <v>6.7307692307692317</v>
      </c>
      <c r="GG63" s="29">
        <v>6.7307692307692317</v>
      </c>
      <c r="GH63" s="29">
        <v>1.9358407079646016</v>
      </c>
      <c r="GI63" s="29">
        <v>6.7307692307692317</v>
      </c>
      <c r="GJ63" s="29">
        <v>6.7307692307692317</v>
      </c>
      <c r="GK63" s="29">
        <v>1.9358407079646016</v>
      </c>
      <c r="GL63" s="29">
        <v>6.7307692307692317</v>
      </c>
      <c r="GM63" s="29">
        <v>6.7307692307692317</v>
      </c>
      <c r="GN63" s="29">
        <v>1.9358407079646016</v>
      </c>
      <c r="GO63" s="29">
        <v>6.7307692307692317</v>
      </c>
      <c r="GP63" s="29">
        <v>6.7307692307692317</v>
      </c>
      <c r="GQ63" s="29">
        <v>1.9358407079646016</v>
      </c>
      <c r="GR63" s="29">
        <v>6.7307692307692317</v>
      </c>
      <c r="GS63" s="29">
        <v>6.7307692307692317</v>
      </c>
      <c r="GT63" s="29">
        <v>1.9358407079646016</v>
      </c>
      <c r="GU63" s="29">
        <v>6.7307692307692317</v>
      </c>
      <c r="GV63" s="29">
        <v>6.7307692307692317</v>
      </c>
      <c r="GW63" s="29">
        <v>1.9358407079646016</v>
      </c>
      <c r="GX63" s="29">
        <v>6.7307692307692317</v>
      </c>
      <c r="GY63" s="29">
        <v>6.7307692307692317</v>
      </c>
      <c r="GZ63" s="29">
        <v>1.9358407079646016</v>
      </c>
      <c r="HA63" s="29">
        <v>-12.902503850130785</v>
      </c>
      <c r="HB63" s="29">
        <v>6.7307692307692317</v>
      </c>
      <c r="HC63" s="29">
        <v>1.9358407079646016</v>
      </c>
      <c r="HD63" s="29">
        <v>-22.74553873069371</v>
      </c>
      <c r="HE63" s="29">
        <v>6.7307692307692317</v>
      </c>
      <c r="HF63" s="29">
        <v>1.9358407079646016</v>
      </c>
      <c r="HG63" s="29">
        <v>-16.472207853066777</v>
      </c>
    </row>
    <row r="64" spans="1:215" ht="15" thickBot="1" x14ac:dyDescent="0.4">
      <c r="A64" s="2"/>
      <c r="B64" s="43" t="s">
        <v>727</v>
      </c>
      <c r="C64" s="76" t="s">
        <v>854</v>
      </c>
      <c r="D64" s="44">
        <v>347172</v>
      </c>
      <c r="E64" s="45">
        <v>407455</v>
      </c>
      <c r="F64" s="23">
        <v>10.670731707317072</v>
      </c>
      <c r="G64" s="23">
        <v>1.9358407079646016</v>
      </c>
      <c r="H64" s="23">
        <v>10.670731707317072</v>
      </c>
      <c r="I64" s="23">
        <v>10.670731707317072</v>
      </c>
      <c r="J64" s="23">
        <v>1.9358407079646016</v>
      </c>
      <c r="K64" s="23">
        <v>10.670731707317072</v>
      </c>
      <c r="L64" s="23">
        <v>10.670731707317072</v>
      </c>
      <c r="M64" s="23">
        <v>1.9358407079646016</v>
      </c>
      <c r="N64" s="23">
        <v>10.670731707317072</v>
      </c>
      <c r="O64" s="23">
        <v>10.670731707317072</v>
      </c>
      <c r="P64" s="23">
        <v>1.9358407079646016</v>
      </c>
      <c r="Q64" s="23">
        <v>10.670731707317072</v>
      </c>
      <c r="R64" s="23">
        <v>10.670731707317072</v>
      </c>
      <c r="S64" s="23">
        <v>1.9358407079646016</v>
      </c>
      <c r="T64" s="23">
        <v>10.670731707317072</v>
      </c>
      <c r="U64" s="23">
        <v>10.670731707317072</v>
      </c>
      <c r="V64" s="23">
        <v>1.9358407079646016</v>
      </c>
      <c r="W64" s="23">
        <v>10.670731707317072</v>
      </c>
      <c r="X64" s="23">
        <v>10.670731707317072</v>
      </c>
      <c r="Y64" s="23">
        <v>1.9358407079646016</v>
      </c>
      <c r="Z64" s="23">
        <v>10.670731707317072</v>
      </c>
      <c r="AA64" s="23">
        <v>10.670731707317072</v>
      </c>
      <c r="AB64" s="23">
        <v>1.9358407079646016</v>
      </c>
      <c r="AC64" s="23">
        <v>10.670731707317072</v>
      </c>
      <c r="AD64" s="23">
        <v>10.670731707317072</v>
      </c>
      <c r="AE64" s="23">
        <v>1.9358407079646016</v>
      </c>
      <c r="AF64" s="23">
        <v>10.670731707317072</v>
      </c>
      <c r="AG64" s="23">
        <v>10.670731707317072</v>
      </c>
      <c r="AH64" s="23">
        <v>1.9358407079646016</v>
      </c>
      <c r="AI64" s="23">
        <v>10.670731707317072</v>
      </c>
      <c r="AJ64" s="23">
        <v>10.670731707317072</v>
      </c>
      <c r="AK64" s="23">
        <v>1.9358407079646016</v>
      </c>
      <c r="AL64" s="23">
        <v>10.670731707317072</v>
      </c>
      <c r="AM64" s="23">
        <v>10.670731707317072</v>
      </c>
      <c r="AN64" s="23">
        <v>1.9358407079646016</v>
      </c>
      <c r="AO64" s="23">
        <v>10.670731707317072</v>
      </c>
      <c r="AP64" s="23">
        <v>33.473881859999999</v>
      </c>
      <c r="AQ64" s="23">
        <v>25.801000414032849</v>
      </c>
      <c r="AR64" s="23">
        <v>33.473881859999999</v>
      </c>
      <c r="AS64" s="23">
        <v>36.264548259999998</v>
      </c>
      <c r="AT64" s="23">
        <v>36.264548259999998</v>
      </c>
      <c r="AU64" s="23">
        <v>36.264548259999998</v>
      </c>
      <c r="AV64" s="25">
        <v>10.670731707317072</v>
      </c>
      <c r="AW64" s="25">
        <v>1.9358407079646016</v>
      </c>
      <c r="AX64" s="25">
        <v>10.670731707317072</v>
      </c>
      <c r="AY64" s="25">
        <v>10.670731707317072</v>
      </c>
      <c r="AZ64" s="25">
        <v>1.9358407079646016</v>
      </c>
      <c r="BA64" s="25">
        <v>10.670731707317072</v>
      </c>
      <c r="BB64" s="25">
        <v>10.670731707317072</v>
      </c>
      <c r="BC64" s="25">
        <v>1.9358407079646016</v>
      </c>
      <c r="BD64" s="25">
        <v>10.670731707317072</v>
      </c>
      <c r="BE64" s="25">
        <v>10.670731707317072</v>
      </c>
      <c r="BF64" s="25">
        <v>1.9358407079646016</v>
      </c>
      <c r="BG64" s="25">
        <v>10.670731707317072</v>
      </c>
      <c r="BH64" s="25">
        <v>10.670731707317072</v>
      </c>
      <c r="BI64" s="25">
        <v>1.9358407079646016</v>
      </c>
      <c r="BJ64" s="25">
        <v>10.670731707317072</v>
      </c>
      <c r="BK64" s="25">
        <v>10.670731707317072</v>
      </c>
      <c r="BL64" s="25">
        <v>1.9358407079646016</v>
      </c>
      <c r="BM64" s="25">
        <v>10.670731707317072</v>
      </c>
      <c r="BN64" s="25">
        <v>10.670731707317072</v>
      </c>
      <c r="BO64" s="25">
        <v>1.9358407079646016</v>
      </c>
      <c r="BP64" s="25">
        <v>10.670731707317072</v>
      </c>
      <c r="BQ64" s="25">
        <v>10.670731707317072</v>
      </c>
      <c r="BR64" s="25">
        <v>1.9358407079646016</v>
      </c>
      <c r="BS64" s="25">
        <v>10.670731707317072</v>
      </c>
      <c r="BT64" s="25">
        <v>10.670731707317072</v>
      </c>
      <c r="BU64" s="25">
        <v>1.9358407079646016</v>
      </c>
      <c r="BV64" s="25">
        <v>10.670731707317072</v>
      </c>
      <c r="BW64" s="25">
        <v>10.670731707317072</v>
      </c>
      <c r="BX64" s="25">
        <v>1.9358407079646016</v>
      </c>
      <c r="BY64" s="25">
        <v>10.670731707317072</v>
      </c>
      <c r="BZ64" s="25">
        <v>10.670731707317072</v>
      </c>
      <c r="CA64" s="25">
        <v>1.9358407079646016</v>
      </c>
      <c r="CB64" s="25">
        <v>10.670731707317072</v>
      </c>
      <c r="CC64" s="25">
        <v>10.670731707317072</v>
      </c>
      <c r="CD64" s="25">
        <v>1.9358407079646016</v>
      </c>
      <c r="CE64" s="25">
        <v>10.670731707317072</v>
      </c>
      <c r="CF64" s="25">
        <v>25.901080159999999</v>
      </c>
      <c r="CG64" s="25">
        <v>10.443050595073396</v>
      </c>
      <c r="CH64" s="25">
        <v>25.901080159999999</v>
      </c>
      <c r="CI64" s="25">
        <v>27.745359579999999</v>
      </c>
      <c r="CJ64" s="25">
        <v>20.261025336814953</v>
      </c>
      <c r="CK64" s="25">
        <v>27.745359579999999</v>
      </c>
      <c r="CL64" s="27">
        <v>10.670731707317072</v>
      </c>
      <c r="CM64" s="27">
        <v>1.9358407079646016</v>
      </c>
      <c r="CN64" s="27">
        <v>10.670731707317072</v>
      </c>
      <c r="CO64" s="27">
        <v>10.670731707317072</v>
      </c>
      <c r="CP64" s="27">
        <v>1.9358407079646016</v>
      </c>
      <c r="CQ64" s="27">
        <v>10.670731707317072</v>
      </c>
      <c r="CR64" s="27">
        <v>10.670731707317072</v>
      </c>
      <c r="CS64" s="27">
        <v>1.9358407079646016</v>
      </c>
      <c r="CT64" s="27">
        <v>10.670731707317072</v>
      </c>
      <c r="CU64" s="27">
        <v>10.670731707317072</v>
      </c>
      <c r="CV64" s="27">
        <v>1.9358407079646016</v>
      </c>
      <c r="CW64" s="27">
        <v>10.670731707317072</v>
      </c>
      <c r="CX64" s="27">
        <v>10.670731707317072</v>
      </c>
      <c r="CY64" s="27">
        <v>1.9358407079646016</v>
      </c>
      <c r="CZ64" s="27">
        <v>10.670731707317072</v>
      </c>
      <c r="DA64" s="27">
        <v>10.670731707317072</v>
      </c>
      <c r="DB64" s="27">
        <v>1.9358407079646016</v>
      </c>
      <c r="DC64" s="27">
        <v>10.670731707317072</v>
      </c>
      <c r="DD64" s="27">
        <v>10.670731707317072</v>
      </c>
      <c r="DE64" s="27">
        <v>1.9358407079646016</v>
      </c>
      <c r="DF64" s="27">
        <v>10.670731707317072</v>
      </c>
      <c r="DG64" s="27">
        <v>10.670731707317072</v>
      </c>
      <c r="DH64" s="27">
        <v>1.9358407079646016</v>
      </c>
      <c r="DI64" s="27">
        <v>10.670731707317072</v>
      </c>
      <c r="DJ64" s="27">
        <v>10.670731707317072</v>
      </c>
      <c r="DK64" s="27">
        <v>1.9358407079646016</v>
      </c>
      <c r="DL64" s="27">
        <v>10.670731707317072</v>
      </c>
      <c r="DM64" s="27">
        <v>10.670731707317072</v>
      </c>
      <c r="DN64" s="27">
        <v>1.9358407079646016</v>
      </c>
      <c r="DO64" s="27">
        <v>10.670731707317072</v>
      </c>
      <c r="DP64" s="27">
        <v>10.670731707317072</v>
      </c>
      <c r="DQ64" s="27">
        <v>1.9358407079646016</v>
      </c>
      <c r="DR64" s="27">
        <v>10.670731707317072</v>
      </c>
      <c r="DS64" s="27">
        <v>10.670731707317072</v>
      </c>
      <c r="DT64" s="27">
        <v>1.9358407079646016</v>
      </c>
      <c r="DU64" s="27">
        <v>10.670731707317072</v>
      </c>
      <c r="DV64" s="27">
        <v>30.978871550000001</v>
      </c>
      <c r="DW64" s="27">
        <v>26.196847709366537</v>
      </c>
      <c r="DX64" s="27">
        <v>30.978871550000001</v>
      </c>
      <c r="DY64" s="27">
        <v>32.536726909999999</v>
      </c>
      <c r="DZ64" s="27">
        <v>32.536726909999999</v>
      </c>
      <c r="EA64" s="27">
        <v>32.536726909999999</v>
      </c>
      <c r="EB64" s="28">
        <v>10.670731707317072</v>
      </c>
      <c r="EC64" s="28">
        <v>1.9358407079646016</v>
      </c>
      <c r="ED64" s="28">
        <v>10.670731707317072</v>
      </c>
      <c r="EE64" s="28">
        <v>10.670731707317072</v>
      </c>
      <c r="EF64" s="28">
        <v>1.9358407079646016</v>
      </c>
      <c r="EG64" s="28">
        <v>10.670731707317072</v>
      </c>
      <c r="EH64" s="28">
        <v>10.670731707317072</v>
      </c>
      <c r="EI64" s="28">
        <v>1.9358407079646016</v>
      </c>
      <c r="EJ64" s="28">
        <v>10.670731707317072</v>
      </c>
      <c r="EK64" s="28">
        <v>10.670731707317072</v>
      </c>
      <c r="EL64" s="28">
        <v>1.9358407079646016</v>
      </c>
      <c r="EM64" s="28">
        <v>10.670731707317072</v>
      </c>
      <c r="EN64" s="28">
        <v>-23.388869833076626</v>
      </c>
      <c r="EO64" s="28">
        <v>-9.6068027750393732</v>
      </c>
      <c r="EP64" s="28">
        <v>-23.388869833076626</v>
      </c>
      <c r="EQ64" s="28">
        <v>-85.338782071710426</v>
      </c>
      <c r="ER64" s="28">
        <v>-26.017694350820943</v>
      </c>
      <c r="ES64" s="28">
        <v>-85.338782071710426</v>
      </c>
      <c r="ET64" s="28">
        <v>-131.3019261950279</v>
      </c>
      <c r="EU64" s="28">
        <v>-32.068564355398792</v>
      </c>
      <c r="EV64" s="28">
        <v>-131.3019261950279</v>
      </c>
      <c r="EW64" s="28">
        <v>-165.30893263325439</v>
      </c>
      <c r="EX64" s="28">
        <v>-36.326286661355951</v>
      </c>
      <c r="EY64" s="28">
        <v>-165.30893263325439</v>
      </c>
      <c r="EZ64" s="28">
        <v>-199.87467979060455</v>
      </c>
      <c r="FA64" s="28">
        <v>-40.650950162947019</v>
      </c>
      <c r="FB64" s="28">
        <v>-199.87467979060455</v>
      </c>
      <c r="FC64" s="28">
        <v>-235.26605427792484</v>
      </c>
      <c r="FD64" s="28">
        <v>-45.116884214521193</v>
      </c>
      <c r="FE64" s="28">
        <v>-235.26605427792484</v>
      </c>
      <c r="FF64" s="28">
        <v>-412.34298319153868</v>
      </c>
      <c r="FG64" s="28">
        <v>-74.805585446252593</v>
      </c>
      <c r="FH64" s="28">
        <v>-412.34298319153868</v>
      </c>
      <c r="FI64" s="28">
        <v>-426.55724509116885</v>
      </c>
      <c r="FJ64" s="28">
        <v>-77.384278976716473</v>
      </c>
      <c r="FK64" s="28">
        <v>-426.55724509116885</v>
      </c>
      <c r="FL64" s="28">
        <v>-372.0928274593096</v>
      </c>
      <c r="FM64" s="28">
        <v>-67.503566043503071</v>
      </c>
      <c r="FN64" s="28">
        <v>-372.0928274593096</v>
      </c>
      <c r="FO64" s="28">
        <v>-376.16858548688776</v>
      </c>
      <c r="FP64" s="28">
        <v>-68.242973473284948</v>
      </c>
      <c r="FQ64" s="28">
        <v>-376.16858548688776</v>
      </c>
      <c r="FR64" s="29">
        <v>10.670731707317072</v>
      </c>
      <c r="FS64" s="29">
        <v>1.9358407079646016</v>
      </c>
      <c r="FT64" s="29">
        <v>10.670731707317072</v>
      </c>
      <c r="FU64" s="29">
        <v>10.670731707317072</v>
      </c>
      <c r="FV64" s="29">
        <v>1.9358407079646016</v>
      </c>
      <c r="FW64" s="29">
        <v>10.670731707317072</v>
      </c>
      <c r="FX64" s="29">
        <v>10.670731707317072</v>
      </c>
      <c r="FY64" s="29">
        <v>1.9358407079646016</v>
      </c>
      <c r="FZ64" s="29">
        <v>10.670731707317072</v>
      </c>
      <c r="GA64" s="29">
        <v>10.670731707317072</v>
      </c>
      <c r="GB64" s="29">
        <v>1.9358407079646016</v>
      </c>
      <c r="GC64" s="29">
        <v>10.670731707317072</v>
      </c>
      <c r="GD64" s="29">
        <v>10.670731707317072</v>
      </c>
      <c r="GE64" s="29">
        <v>1.9358407079646016</v>
      </c>
      <c r="GF64" s="29">
        <v>10.670731707317072</v>
      </c>
      <c r="GG64" s="29">
        <v>10.670731707317072</v>
      </c>
      <c r="GH64" s="29">
        <v>1.9358407079646016</v>
      </c>
      <c r="GI64" s="29">
        <v>10.670731707317072</v>
      </c>
      <c r="GJ64" s="29">
        <v>10.670731707317072</v>
      </c>
      <c r="GK64" s="29">
        <v>1.9358407079646016</v>
      </c>
      <c r="GL64" s="29">
        <v>10.670731707317072</v>
      </c>
      <c r="GM64" s="29">
        <v>10.670731707317072</v>
      </c>
      <c r="GN64" s="29">
        <v>1.9358407079646016</v>
      </c>
      <c r="GO64" s="29">
        <v>10.670731707317072</v>
      </c>
      <c r="GP64" s="29">
        <v>10.670731707317072</v>
      </c>
      <c r="GQ64" s="29">
        <v>1.9358407079646016</v>
      </c>
      <c r="GR64" s="29">
        <v>10.670731707317072</v>
      </c>
      <c r="GS64" s="29">
        <v>10.670731707317072</v>
      </c>
      <c r="GT64" s="29">
        <v>1.9358407079646016</v>
      </c>
      <c r="GU64" s="29">
        <v>10.670731707317072</v>
      </c>
      <c r="GV64" s="29">
        <v>33.490033750000002</v>
      </c>
      <c r="GW64" s="29">
        <v>23.125042085684836</v>
      </c>
      <c r="GX64" s="29">
        <v>33.490033750000002</v>
      </c>
      <c r="GY64" s="29">
        <v>38.850201220000002</v>
      </c>
      <c r="GZ64" s="29">
        <v>19.315192751349805</v>
      </c>
      <c r="HA64" s="29">
        <v>37.589057835519554</v>
      </c>
      <c r="HB64" s="29">
        <v>40.863022860000001</v>
      </c>
      <c r="HC64" s="29">
        <v>25.356663656957384</v>
      </c>
      <c r="HD64" s="29">
        <v>28.224405553818144</v>
      </c>
      <c r="HE64" s="29">
        <v>39.379282410000002</v>
      </c>
      <c r="HF64" s="29">
        <v>24.526894036077767</v>
      </c>
      <c r="HG64" s="29">
        <v>29.834833804167147</v>
      </c>
    </row>
    <row r="65" spans="1:215" ht="15" thickBot="1" x14ac:dyDescent="0.4">
      <c r="A65" s="2"/>
      <c r="B65" s="43" t="s">
        <v>453</v>
      </c>
      <c r="C65" s="76" t="s">
        <v>850</v>
      </c>
      <c r="D65" s="44">
        <v>302535</v>
      </c>
      <c r="E65" s="45">
        <v>529330</v>
      </c>
      <c r="F65" s="23">
        <v>2.1787058847368783</v>
      </c>
      <c r="G65" s="23">
        <v>1.9358407079646016</v>
      </c>
      <c r="H65" s="23">
        <v>2.1787058847368783</v>
      </c>
      <c r="I65" s="23">
        <v>2.1936335647368779</v>
      </c>
      <c r="J65" s="23">
        <v>1.9358407079646016</v>
      </c>
      <c r="K65" s="23">
        <v>2.1936335647368779</v>
      </c>
      <c r="L65" s="23">
        <v>3.2469827847368791</v>
      </c>
      <c r="M65" s="23">
        <v>1.9358407079646016</v>
      </c>
      <c r="N65" s="23">
        <v>3.2469827847368791</v>
      </c>
      <c r="O65" s="23">
        <v>4.5920214947368763</v>
      </c>
      <c r="P65" s="23">
        <v>1.9358407079646016</v>
      </c>
      <c r="Q65" s="23">
        <v>4.5920214947368763</v>
      </c>
      <c r="R65" s="23">
        <v>6.2893990847368784</v>
      </c>
      <c r="S65" s="23">
        <v>1.9358407079646016</v>
      </c>
      <c r="T65" s="23">
        <v>6.2893990847368784</v>
      </c>
      <c r="U65" s="23">
        <v>6.7307692307692317</v>
      </c>
      <c r="V65" s="23">
        <v>1.9358407079646016</v>
      </c>
      <c r="W65" s="23">
        <v>6.7307692307692317</v>
      </c>
      <c r="X65" s="23">
        <v>6.7307692307692317</v>
      </c>
      <c r="Y65" s="23">
        <v>1.9358407079646016</v>
      </c>
      <c r="Z65" s="23">
        <v>6.7307692307692317</v>
      </c>
      <c r="AA65" s="23">
        <v>6.7307692307692317</v>
      </c>
      <c r="AB65" s="23">
        <v>1.9358407079646016</v>
      </c>
      <c r="AC65" s="23">
        <v>6.7307692307692317</v>
      </c>
      <c r="AD65" s="23">
        <v>6.7307692307692317</v>
      </c>
      <c r="AE65" s="23">
        <v>1.9358407079646016</v>
      </c>
      <c r="AF65" s="23">
        <v>6.7307692307692317</v>
      </c>
      <c r="AG65" s="23">
        <v>6.7307692307692317</v>
      </c>
      <c r="AH65" s="23">
        <v>1.9358407079646016</v>
      </c>
      <c r="AI65" s="23">
        <v>6.7307692307692317</v>
      </c>
      <c r="AJ65" s="23">
        <v>6.7307692307692317</v>
      </c>
      <c r="AK65" s="23">
        <v>1.9358407079646016</v>
      </c>
      <c r="AL65" s="23">
        <v>6.7307692307692317</v>
      </c>
      <c r="AM65" s="23">
        <v>6.7307692307692317</v>
      </c>
      <c r="AN65" s="23">
        <v>1.9358407079646016</v>
      </c>
      <c r="AO65" s="23">
        <v>6.7307692307692317</v>
      </c>
      <c r="AP65" s="23">
        <v>6.7307692307692317</v>
      </c>
      <c r="AQ65" s="23">
        <v>1.9358407079646016</v>
      </c>
      <c r="AR65" s="23">
        <v>6.7307692307692317</v>
      </c>
      <c r="AS65" s="23">
        <v>6.7307692307692317</v>
      </c>
      <c r="AT65" s="23">
        <v>1.9358407079646016</v>
      </c>
      <c r="AU65" s="23">
        <v>6.7307692307692317</v>
      </c>
      <c r="AV65" s="25">
        <v>2.1792080047368785</v>
      </c>
      <c r="AW65" s="25">
        <v>1.9358407079646016</v>
      </c>
      <c r="AX65" s="25">
        <v>2.1792080047368785</v>
      </c>
      <c r="AY65" s="25">
        <v>2.3860406547368775</v>
      </c>
      <c r="AZ65" s="25">
        <v>1.9358407079646016</v>
      </c>
      <c r="BA65" s="25">
        <v>2.3860406547368775</v>
      </c>
      <c r="BB65" s="25">
        <v>3.3889503247368786</v>
      </c>
      <c r="BC65" s="25">
        <v>1.9358407079646016</v>
      </c>
      <c r="BD65" s="25">
        <v>3.3889503247368786</v>
      </c>
      <c r="BE65" s="25">
        <v>4.4250363947368783</v>
      </c>
      <c r="BF65" s="25">
        <v>1.9358407079646016</v>
      </c>
      <c r="BG65" s="25">
        <v>4.4250363947368783</v>
      </c>
      <c r="BH65" s="25">
        <v>5.6300717847368773</v>
      </c>
      <c r="BI65" s="25">
        <v>1.9358407079646016</v>
      </c>
      <c r="BJ65" s="25">
        <v>5.6300717847368773</v>
      </c>
      <c r="BK65" s="25">
        <v>6.7307692307692317</v>
      </c>
      <c r="BL65" s="25">
        <v>1.9358407079646016</v>
      </c>
      <c r="BM65" s="25">
        <v>6.7307692307692317</v>
      </c>
      <c r="BN65" s="25">
        <v>6.7307692307692317</v>
      </c>
      <c r="BO65" s="25">
        <v>1.9358407079646016</v>
      </c>
      <c r="BP65" s="25">
        <v>6.7307692307692317</v>
      </c>
      <c r="BQ65" s="25">
        <v>6.7307692307692317</v>
      </c>
      <c r="BR65" s="25">
        <v>1.9358407079646016</v>
      </c>
      <c r="BS65" s="25">
        <v>6.7307692307692317</v>
      </c>
      <c r="BT65" s="25">
        <v>6.7307692307692317</v>
      </c>
      <c r="BU65" s="25">
        <v>1.9358407079646016</v>
      </c>
      <c r="BV65" s="25">
        <v>6.7307692307692317</v>
      </c>
      <c r="BW65" s="25">
        <v>6.7307692307692317</v>
      </c>
      <c r="BX65" s="25">
        <v>1.9358407079646016</v>
      </c>
      <c r="BY65" s="25">
        <v>6.7307692307692317</v>
      </c>
      <c r="BZ65" s="25">
        <v>6.7307692307692317</v>
      </c>
      <c r="CA65" s="25">
        <v>1.9358407079646016</v>
      </c>
      <c r="CB65" s="25">
        <v>6.7307692307692317</v>
      </c>
      <c r="CC65" s="25">
        <v>6.7307692307692317</v>
      </c>
      <c r="CD65" s="25">
        <v>1.9358407079646016</v>
      </c>
      <c r="CE65" s="25">
        <v>6.7307692307692317</v>
      </c>
      <c r="CF65" s="25">
        <v>6.7307692307692317</v>
      </c>
      <c r="CG65" s="25">
        <v>1.9358407079646016</v>
      </c>
      <c r="CH65" s="25">
        <v>6.7307692307692317</v>
      </c>
      <c r="CI65" s="25">
        <v>6.7307692307692317</v>
      </c>
      <c r="CJ65" s="25">
        <v>1.9358407079646016</v>
      </c>
      <c r="CK65" s="25">
        <v>6.7307692307692317</v>
      </c>
      <c r="CL65" s="27">
        <v>2.1787058847368783</v>
      </c>
      <c r="CM65" s="27">
        <v>1.9358407079646016</v>
      </c>
      <c r="CN65" s="27">
        <v>2.1787058847368783</v>
      </c>
      <c r="CO65" s="27">
        <v>2.1911155247368796</v>
      </c>
      <c r="CP65" s="27">
        <v>1.9358407079646016</v>
      </c>
      <c r="CQ65" s="27">
        <v>2.1911155247368796</v>
      </c>
      <c r="CR65" s="27">
        <v>3.2593783647368788</v>
      </c>
      <c r="CS65" s="27">
        <v>1.9358407079646016</v>
      </c>
      <c r="CT65" s="27">
        <v>3.2593783647368788</v>
      </c>
      <c r="CU65" s="27">
        <v>4.6033018047368763</v>
      </c>
      <c r="CV65" s="27">
        <v>1.9358407079646016</v>
      </c>
      <c r="CW65" s="27">
        <v>4.6033018047368763</v>
      </c>
      <c r="CX65" s="27">
        <v>6.2987500047368776</v>
      </c>
      <c r="CY65" s="27">
        <v>1.9358407079646016</v>
      </c>
      <c r="CZ65" s="27">
        <v>6.2987500047368776</v>
      </c>
      <c r="DA65" s="27">
        <v>6.7307692307692317</v>
      </c>
      <c r="DB65" s="27">
        <v>1.9358407079646016</v>
      </c>
      <c r="DC65" s="27">
        <v>6.7307692307692317</v>
      </c>
      <c r="DD65" s="27">
        <v>6.7307692307692317</v>
      </c>
      <c r="DE65" s="27">
        <v>1.9358407079646016</v>
      </c>
      <c r="DF65" s="27">
        <v>6.7307692307692317</v>
      </c>
      <c r="DG65" s="27">
        <v>6.7307692307692317</v>
      </c>
      <c r="DH65" s="27">
        <v>1.9358407079646016</v>
      </c>
      <c r="DI65" s="27">
        <v>6.7307692307692317</v>
      </c>
      <c r="DJ65" s="27">
        <v>6.7307692307692317</v>
      </c>
      <c r="DK65" s="27">
        <v>1.9358407079646016</v>
      </c>
      <c r="DL65" s="27">
        <v>6.7307692307692317</v>
      </c>
      <c r="DM65" s="27">
        <v>6.7307692307692317</v>
      </c>
      <c r="DN65" s="27">
        <v>1.9358407079646016</v>
      </c>
      <c r="DO65" s="27">
        <v>6.7307692307692317</v>
      </c>
      <c r="DP65" s="27">
        <v>6.7307692307692317</v>
      </c>
      <c r="DQ65" s="27">
        <v>1.9358407079646016</v>
      </c>
      <c r="DR65" s="27">
        <v>6.7307692307692317</v>
      </c>
      <c r="DS65" s="27">
        <v>6.7307692307692317</v>
      </c>
      <c r="DT65" s="27">
        <v>1.9358407079646016</v>
      </c>
      <c r="DU65" s="27">
        <v>6.7307692307692317</v>
      </c>
      <c r="DV65" s="27">
        <v>6.7307692307692317</v>
      </c>
      <c r="DW65" s="27">
        <v>1.9358407079646016</v>
      </c>
      <c r="DX65" s="27">
        <v>6.7307692307692317</v>
      </c>
      <c r="DY65" s="27">
        <v>6.7307692307692317</v>
      </c>
      <c r="DZ65" s="27">
        <v>1.9358407079646016</v>
      </c>
      <c r="EA65" s="27">
        <v>6.7307692307692317</v>
      </c>
      <c r="EB65" s="28">
        <v>2.1768976147368768</v>
      </c>
      <c r="EC65" s="28">
        <v>1.9358407079646016</v>
      </c>
      <c r="ED65" s="28">
        <v>2.1768976147368768</v>
      </c>
      <c r="EE65" s="28">
        <v>2.1815613647368792</v>
      </c>
      <c r="EF65" s="28">
        <v>1.9358407079646016</v>
      </c>
      <c r="EG65" s="28">
        <v>2.1815613647368792</v>
      </c>
      <c r="EH65" s="28">
        <v>3.2165700447368764</v>
      </c>
      <c r="EI65" s="28">
        <v>1.9358407079646016</v>
      </c>
      <c r="EJ65" s="28">
        <v>3.2165700447368764</v>
      </c>
      <c r="EK65" s="28">
        <v>4.5164848347368789</v>
      </c>
      <c r="EL65" s="28">
        <v>1.9358407079646016</v>
      </c>
      <c r="EM65" s="28">
        <v>4.5164848347368789</v>
      </c>
      <c r="EN65" s="28">
        <v>6.1453052647368764</v>
      </c>
      <c r="EO65" s="28">
        <v>1.9358407079646016</v>
      </c>
      <c r="EP65" s="28">
        <v>6.1453052647368764</v>
      </c>
      <c r="EQ65" s="28">
        <v>6.7307692307692317</v>
      </c>
      <c r="ER65" s="28">
        <v>1.9358407079646016</v>
      </c>
      <c r="ES65" s="28">
        <v>6.7307692307692317</v>
      </c>
      <c r="ET65" s="28">
        <v>6.7307692307692317</v>
      </c>
      <c r="EU65" s="28">
        <v>1.9358407079646016</v>
      </c>
      <c r="EV65" s="28">
        <v>6.7307692307692317</v>
      </c>
      <c r="EW65" s="28">
        <v>6.7307692307692317</v>
      </c>
      <c r="EX65" s="28">
        <v>1.9358407079646016</v>
      </c>
      <c r="EY65" s="28">
        <v>6.7307692307692317</v>
      </c>
      <c r="EZ65" s="28">
        <v>6.7307692307692317</v>
      </c>
      <c r="FA65" s="28">
        <v>1.9358407079646016</v>
      </c>
      <c r="FB65" s="28">
        <v>6.7307692307692317</v>
      </c>
      <c r="FC65" s="28">
        <v>6.7307692307692317</v>
      </c>
      <c r="FD65" s="28">
        <v>1.9358407079646016</v>
      </c>
      <c r="FE65" s="28">
        <v>6.7307692307692317</v>
      </c>
      <c r="FF65" s="28">
        <v>6.7307692307692317</v>
      </c>
      <c r="FG65" s="28">
        <v>1.9358407079646016</v>
      </c>
      <c r="FH65" s="28">
        <v>6.7307692307692317</v>
      </c>
      <c r="FI65" s="28">
        <v>6.7307692307692317</v>
      </c>
      <c r="FJ65" s="28">
        <v>1.9358407079646016</v>
      </c>
      <c r="FK65" s="28">
        <v>-3.8279654307523856</v>
      </c>
      <c r="FL65" s="28">
        <v>-316.78932915597443</v>
      </c>
      <c r="FM65" s="28">
        <v>-130.11883977970513</v>
      </c>
      <c r="FN65" s="28">
        <v>-316.78932915597443</v>
      </c>
      <c r="FO65" s="28">
        <v>-380.64877900207796</v>
      </c>
      <c r="FP65" s="28">
        <v>-156.34862960590883</v>
      </c>
      <c r="FQ65" s="28">
        <v>-380.64877900207796</v>
      </c>
      <c r="FR65" s="29">
        <v>2.1768976147368768</v>
      </c>
      <c r="FS65" s="29">
        <v>1.9358407079646016</v>
      </c>
      <c r="FT65" s="29">
        <v>2.1768976147368768</v>
      </c>
      <c r="FU65" s="29">
        <v>2.0456840047368772</v>
      </c>
      <c r="FV65" s="29">
        <v>1.9358407079646016</v>
      </c>
      <c r="FW65" s="29">
        <v>2.0456840047368772</v>
      </c>
      <c r="FX65" s="29">
        <v>3.6584078847368779</v>
      </c>
      <c r="FY65" s="29">
        <v>1.9358407079646016</v>
      </c>
      <c r="FZ65" s="29">
        <v>3.6584078847368779</v>
      </c>
      <c r="GA65" s="29">
        <v>5.1057044247368779</v>
      </c>
      <c r="GB65" s="29">
        <v>1.9358407079646016</v>
      </c>
      <c r="GC65" s="29">
        <v>5.1057044247368779</v>
      </c>
      <c r="GD65" s="29">
        <v>6.7307692307692317</v>
      </c>
      <c r="GE65" s="29">
        <v>1.9358407079646016</v>
      </c>
      <c r="GF65" s="29">
        <v>6.7307692307692317</v>
      </c>
      <c r="GG65" s="29">
        <v>6.7307692307692317</v>
      </c>
      <c r="GH65" s="29">
        <v>1.9358407079646016</v>
      </c>
      <c r="GI65" s="29">
        <v>6.7307692307692317</v>
      </c>
      <c r="GJ65" s="29">
        <v>6.7307692307692317</v>
      </c>
      <c r="GK65" s="29">
        <v>1.9358407079646016</v>
      </c>
      <c r="GL65" s="29">
        <v>6.7307692307692317</v>
      </c>
      <c r="GM65" s="29">
        <v>6.7307692307692317</v>
      </c>
      <c r="GN65" s="29">
        <v>1.9358407079646016</v>
      </c>
      <c r="GO65" s="29">
        <v>6.7307692307692317</v>
      </c>
      <c r="GP65" s="29">
        <v>6.7307692307692317</v>
      </c>
      <c r="GQ65" s="29">
        <v>1.9358407079646016</v>
      </c>
      <c r="GR65" s="29">
        <v>6.7307692307692317</v>
      </c>
      <c r="GS65" s="29">
        <v>6.7307692307692317</v>
      </c>
      <c r="GT65" s="29">
        <v>1.9358407079646016</v>
      </c>
      <c r="GU65" s="29">
        <v>6.7307692307692317</v>
      </c>
      <c r="GV65" s="29">
        <v>6.7307692307692317</v>
      </c>
      <c r="GW65" s="29">
        <v>1.9358407079646016</v>
      </c>
      <c r="GX65" s="29">
        <v>6.7307692307692317</v>
      </c>
      <c r="GY65" s="29">
        <v>6.7307692307692317</v>
      </c>
      <c r="GZ65" s="29">
        <v>1.9358407079646016</v>
      </c>
      <c r="HA65" s="29">
        <v>-12.902503850130785</v>
      </c>
      <c r="HB65" s="29">
        <v>6.7307692307692317</v>
      </c>
      <c r="HC65" s="29">
        <v>1.9358407079646016</v>
      </c>
      <c r="HD65" s="29">
        <v>-22.74553873069371</v>
      </c>
      <c r="HE65" s="29">
        <v>6.7307692307692317</v>
      </c>
      <c r="HF65" s="29">
        <v>1.9358407079646016</v>
      </c>
      <c r="HG65" s="29">
        <v>-16.472207853066777</v>
      </c>
    </row>
    <row r="66" spans="1:215" ht="15" thickBot="1" x14ac:dyDescent="0.4">
      <c r="A66" s="2"/>
      <c r="B66" s="43" t="s">
        <v>555</v>
      </c>
      <c r="C66" s="76" t="s">
        <v>849</v>
      </c>
      <c r="D66" s="44">
        <v>380069</v>
      </c>
      <c r="E66" s="45">
        <v>395104</v>
      </c>
      <c r="F66" s="23">
        <v>132.2518179373684</v>
      </c>
      <c r="G66" s="23">
        <v>35.066371681415916</v>
      </c>
      <c r="H66" s="23">
        <v>71.616556975742441</v>
      </c>
      <c r="I66" s="23">
        <v>132.14109765736842</v>
      </c>
      <c r="J66" s="23">
        <v>34.134254987347745</v>
      </c>
      <c r="K66" s="23">
        <v>68.09152722985155</v>
      </c>
      <c r="L66" s="23">
        <v>132.42078587736842</v>
      </c>
      <c r="M66" s="23">
        <v>33.157575180823322</v>
      </c>
      <c r="N66" s="23">
        <v>66.885896921526012</v>
      </c>
      <c r="O66" s="23">
        <v>132.84280204736842</v>
      </c>
      <c r="P66" s="23">
        <v>31.399829309753791</v>
      </c>
      <c r="Q66" s="23">
        <v>65.663414523834803</v>
      </c>
      <c r="R66" s="23">
        <v>133.94266478736841</v>
      </c>
      <c r="S66" s="23">
        <v>29.323005052246874</v>
      </c>
      <c r="T66" s="23">
        <v>63.756414862252967</v>
      </c>
      <c r="U66" s="23">
        <v>134.25529985736841</v>
      </c>
      <c r="V66" s="23">
        <v>27.420695025914398</v>
      </c>
      <c r="W66" s="23">
        <v>62.665306958631049</v>
      </c>
      <c r="X66" s="23">
        <v>134.59014184736841</v>
      </c>
      <c r="Y66" s="23">
        <v>26.328558932674412</v>
      </c>
      <c r="Z66" s="23">
        <v>61.586759032813745</v>
      </c>
      <c r="AA66" s="23">
        <v>135.00508977736843</v>
      </c>
      <c r="AB66" s="23">
        <v>25.922629758764085</v>
      </c>
      <c r="AC66" s="23">
        <v>60.425973604098061</v>
      </c>
      <c r="AD66" s="23">
        <v>135.45879095736842</v>
      </c>
      <c r="AE66" s="23">
        <v>25.583397497860421</v>
      </c>
      <c r="AF66" s="23">
        <v>59.231145639821534</v>
      </c>
      <c r="AG66" s="23">
        <v>135.9739984273684</v>
      </c>
      <c r="AH66" s="23">
        <v>25.191446011079954</v>
      </c>
      <c r="AI66" s="23">
        <v>57.756093294228009</v>
      </c>
      <c r="AJ66" s="23">
        <v>134.87852437174487</v>
      </c>
      <c r="AK66" s="23">
        <v>24.469112828502389</v>
      </c>
      <c r="AL66" s="23">
        <v>46.874519602080028</v>
      </c>
      <c r="AM66" s="23">
        <v>154.69611680736841</v>
      </c>
      <c r="AN66" s="23">
        <v>31.409344775410883</v>
      </c>
      <c r="AO66" s="23">
        <v>36.397369140295837</v>
      </c>
      <c r="AP66" s="23">
        <v>159.89316424736842</v>
      </c>
      <c r="AQ66" s="23">
        <v>47.499627812417813</v>
      </c>
      <c r="AR66" s="23">
        <v>32.237772224902358</v>
      </c>
      <c r="AS66" s="23">
        <v>162.9427876573684</v>
      </c>
      <c r="AT66" s="23">
        <v>53.392744821144277</v>
      </c>
      <c r="AU66" s="23">
        <v>30.19085546502339</v>
      </c>
      <c r="AV66" s="25">
        <v>132.24991570736842</v>
      </c>
      <c r="AW66" s="25">
        <v>35.066371681415916</v>
      </c>
      <c r="AX66" s="25">
        <v>71.616556975742441</v>
      </c>
      <c r="AY66" s="25">
        <v>131.9068208373684</v>
      </c>
      <c r="AZ66" s="25">
        <v>34.698576325608542</v>
      </c>
      <c r="BA66" s="25">
        <v>70.361507052869854</v>
      </c>
      <c r="BB66" s="25">
        <v>131.8545966173684</v>
      </c>
      <c r="BC66" s="25">
        <v>33.955741764789792</v>
      </c>
      <c r="BD66" s="25">
        <v>70.026145179359304</v>
      </c>
      <c r="BE66" s="25">
        <v>131.90904733736841</v>
      </c>
      <c r="BF66" s="25">
        <v>32.64572859466584</v>
      </c>
      <c r="BG66" s="25">
        <v>69.704156113121172</v>
      </c>
      <c r="BH66" s="25">
        <v>131.87865086736841</v>
      </c>
      <c r="BI66" s="25">
        <v>31.098590238354703</v>
      </c>
      <c r="BJ66" s="25">
        <v>69.522409925224039</v>
      </c>
      <c r="BK66" s="25">
        <v>131.86594362736841</v>
      </c>
      <c r="BL66" s="25">
        <v>29.411335141726767</v>
      </c>
      <c r="BM66" s="25">
        <v>69.241202646978635</v>
      </c>
      <c r="BN66" s="25">
        <v>131.99170505736842</v>
      </c>
      <c r="BO66" s="25">
        <v>28.70007785009107</v>
      </c>
      <c r="BP66" s="25">
        <v>68.699500126418059</v>
      </c>
      <c r="BQ66" s="25">
        <v>132.23762420736841</v>
      </c>
      <c r="BR66" s="25">
        <v>28.507435811362587</v>
      </c>
      <c r="BS66" s="25">
        <v>67.934100751979003</v>
      </c>
      <c r="BT66" s="25">
        <v>132.59736229736842</v>
      </c>
      <c r="BU66" s="25">
        <v>28.220623732982492</v>
      </c>
      <c r="BV66" s="25">
        <v>66.963776137145459</v>
      </c>
      <c r="BW66" s="25">
        <v>133.03825029736842</v>
      </c>
      <c r="BX66" s="25">
        <v>27.915805515152499</v>
      </c>
      <c r="BY66" s="25">
        <v>65.815137255940712</v>
      </c>
      <c r="BZ66" s="25">
        <v>134.75716691736841</v>
      </c>
      <c r="CA66" s="25">
        <v>27.80608337476092</v>
      </c>
      <c r="CB66" s="25">
        <v>62.493843600054987</v>
      </c>
      <c r="CC66" s="25">
        <v>136.88120912736841</v>
      </c>
      <c r="CD66" s="25">
        <v>32.459812987341046</v>
      </c>
      <c r="CE66" s="25">
        <v>59.598835477114847</v>
      </c>
      <c r="CF66" s="25">
        <v>139.34040618736842</v>
      </c>
      <c r="CG66" s="25">
        <v>43.91865107598376</v>
      </c>
      <c r="CH66" s="25">
        <v>57.256459501785841</v>
      </c>
      <c r="CI66" s="25">
        <v>141.57263406736843</v>
      </c>
      <c r="CJ66" s="25">
        <v>49.174181940390987</v>
      </c>
      <c r="CK66" s="25">
        <v>55.466610126989565</v>
      </c>
      <c r="CL66" s="27">
        <v>132.2518179373684</v>
      </c>
      <c r="CM66" s="27">
        <v>35.066371681415916</v>
      </c>
      <c r="CN66" s="27">
        <v>71.616556975742441</v>
      </c>
      <c r="CO66" s="27">
        <v>132.13814174736842</v>
      </c>
      <c r="CP66" s="27">
        <v>34.136042590040468</v>
      </c>
      <c r="CQ66" s="27">
        <v>68.093258025504525</v>
      </c>
      <c r="CR66" s="27">
        <v>132.4156827073684</v>
      </c>
      <c r="CS66" s="27">
        <v>33.159293137201225</v>
      </c>
      <c r="CT66" s="27">
        <v>66.888946197484415</v>
      </c>
      <c r="CU66" s="27">
        <v>132.83444784736841</v>
      </c>
      <c r="CV66" s="27">
        <v>31.427370147962094</v>
      </c>
      <c r="CW66" s="27">
        <v>65.668118095305516</v>
      </c>
      <c r="CX66" s="27">
        <v>133.93105558736841</v>
      </c>
      <c r="CY66" s="27">
        <v>29.297606920712404</v>
      </c>
      <c r="CZ66" s="27">
        <v>63.762748931648133</v>
      </c>
      <c r="DA66" s="27">
        <v>134.26044646736841</v>
      </c>
      <c r="DB66" s="27">
        <v>27.413088080826892</v>
      </c>
      <c r="DC66" s="27">
        <v>62.663043146408654</v>
      </c>
      <c r="DD66" s="27">
        <v>134.63255627736842</v>
      </c>
      <c r="DE66" s="27">
        <v>26.33288331285258</v>
      </c>
      <c r="DF66" s="27">
        <v>61.565428202208921</v>
      </c>
      <c r="DG66" s="27">
        <v>135.05426359736842</v>
      </c>
      <c r="DH66" s="27">
        <v>25.842305836796601</v>
      </c>
      <c r="DI66" s="27">
        <v>60.401079469660516</v>
      </c>
      <c r="DJ66" s="27">
        <v>135.5094137473684</v>
      </c>
      <c r="DK66" s="27">
        <v>25.471075997077453</v>
      </c>
      <c r="DL66" s="27">
        <v>59.204059819769384</v>
      </c>
      <c r="DM66" s="27">
        <v>135.9915683473684</v>
      </c>
      <c r="DN66" s="27">
        <v>25.113225274276932</v>
      </c>
      <c r="DO66" s="27">
        <v>57.843988574806758</v>
      </c>
      <c r="DP66" s="27">
        <v>135.37752939508485</v>
      </c>
      <c r="DQ66" s="27">
        <v>24.559640288488847</v>
      </c>
      <c r="DR66" s="27">
        <v>47.613040739870712</v>
      </c>
      <c r="DS66" s="27">
        <v>152.2734354173684</v>
      </c>
      <c r="DT66" s="27">
        <v>31.78998117534578</v>
      </c>
      <c r="DU66" s="27">
        <v>38.42154880763681</v>
      </c>
      <c r="DV66" s="27">
        <v>156.78660918736841</v>
      </c>
      <c r="DW66" s="27">
        <v>48.041971477152359</v>
      </c>
      <c r="DX66" s="27">
        <v>34.778625473936813</v>
      </c>
      <c r="DY66" s="27">
        <v>158.47315931736841</v>
      </c>
      <c r="DZ66" s="27">
        <v>54.212952408029949</v>
      </c>
      <c r="EA66" s="27">
        <v>34.714653617969304</v>
      </c>
      <c r="EB66" s="28">
        <v>132.25545313736842</v>
      </c>
      <c r="EC66" s="28">
        <v>35.066371681415916</v>
      </c>
      <c r="ED66" s="28">
        <v>71.616556975742441</v>
      </c>
      <c r="EE66" s="28">
        <v>132.08837949736841</v>
      </c>
      <c r="EF66" s="28">
        <v>34.011132157620125</v>
      </c>
      <c r="EG66" s="28">
        <v>68.154325026739485</v>
      </c>
      <c r="EH66" s="28">
        <v>132.34610554736841</v>
      </c>
      <c r="EI66" s="28">
        <v>32.883720556216318</v>
      </c>
      <c r="EJ66" s="28">
        <v>67.065859030964845</v>
      </c>
      <c r="EK66" s="28">
        <v>132.79940432736842</v>
      </c>
      <c r="EL66" s="28">
        <v>27.602068684663148</v>
      </c>
      <c r="EM66" s="28">
        <v>65.954777443499154</v>
      </c>
      <c r="EN66" s="28">
        <v>109.23305282221865</v>
      </c>
      <c r="EO66" s="28">
        <v>19.816615777482145</v>
      </c>
      <c r="EP66" s="28">
        <v>64.194549952942623</v>
      </c>
      <c r="EQ66" s="28">
        <v>66.487256618395705</v>
      </c>
      <c r="ER66" s="28">
        <v>12.061847439620461</v>
      </c>
      <c r="ES66" s="28">
        <v>63.164849545038408</v>
      </c>
      <c r="ET66" s="28">
        <v>53.897723362775395</v>
      </c>
      <c r="EU66" s="28">
        <v>9.7779055658132368</v>
      </c>
      <c r="EV66" s="28">
        <v>53.897723362775395</v>
      </c>
      <c r="EW66" s="28">
        <v>45.536479473068319</v>
      </c>
      <c r="EX66" s="28">
        <v>8.2610427362646064</v>
      </c>
      <c r="EY66" s="28">
        <v>45.536479473068319</v>
      </c>
      <c r="EZ66" s="28">
        <v>36.974867542855108</v>
      </c>
      <c r="FA66" s="28">
        <v>6.7078299524648646</v>
      </c>
      <c r="FB66" s="28">
        <v>36.974867542855108</v>
      </c>
      <c r="FC66" s="28">
        <v>28.442932582823225</v>
      </c>
      <c r="FD66" s="28">
        <v>5.1600010437865143</v>
      </c>
      <c r="FE66" s="28">
        <v>28.442932582823225</v>
      </c>
      <c r="FF66" s="28">
        <v>10.670731707317072</v>
      </c>
      <c r="FG66" s="28">
        <v>1.9358407079646016</v>
      </c>
      <c r="FH66" s="28">
        <v>10.670731707317072</v>
      </c>
      <c r="FI66" s="28">
        <v>10.670731707317072</v>
      </c>
      <c r="FJ66" s="28">
        <v>1.9358407079646016</v>
      </c>
      <c r="FK66" s="28">
        <v>7.5676294544335576</v>
      </c>
      <c r="FL66" s="28">
        <v>10.670731707317072</v>
      </c>
      <c r="FM66" s="28">
        <v>1.9358407079646016</v>
      </c>
      <c r="FN66" s="28">
        <v>-5.6149788205653692</v>
      </c>
      <c r="FO66" s="28">
        <v>10.670731707317072</v>
      </c>
      <c r="FP66" s="28">
        <v>1.9358407079646016</v>
      </c>
      <c r="FQ66" s="28">
        <v>-13.34120497964642</v>
      </c>
      <c r="FR66" s="29">
        <v>132.25545313736842</v>
      </c>
      <c r="FS66" s="29">
        <v>35.066371681415916</v>
      </c>
      <c r="FT66" s="29">
        <v>71.616556975742441</v>
      </c>
      <c r="FU66" s="29">
        <v>132.08577630736841</v>
      </c>
      <c r="FV66" s="29">
        <v>34.167619655051794</v>
      </c>
      <c r="FW66" s="29">
        <v>68.292776791836189</v>
      </c>
      <c r="FX66" s="29">
        <v>132.49077813736841</v>
      </c>
      <c r="FY66" s="29">
        <v>33.05090636528643</v>
      </c>
      <c r="FZ66" s="29">
        <v>66.882916134229816</v>
      </c>
      <c r="GA66" s="29">
        <v>133.00727182736841</v>
      </c>
      <c r="GB66" s="29">
        <v>30.787601218752133</v>
      </c>
      <c r="GC66" s="29">
        <v>65.766685059248118</v>
      </c>
      <c r="GD66" s="29">
        <v>134.22978856736842</v>
      </c>
      <c r="GE66" s="29">
        <v>29.431608064091716</v>
      </c>
      <c r="GF66" s="29">
        <v>64.008311217742857</v>
      </c>
      <c r="GG66" s="29">
        <v>134.90962256736842</v>
      </c>
      <c r="GH66" s="29">
        <v>27.8208265750721</v>
      </c>
      <c r="GI66" s="29">
        <v>63.017908926137665</v>
      </c>
      <c r="GJ66" s="29">
        <v>135.8529284673684</v>
      </c>
      <c r="GK66" s="29">
        <v>26.761549323312163</v>
      </c>
      <c r="GL66" s="29">
        <v>58.378567735714597</v>
      </c>
      <c r="GM66" s="29">
        <v>137.24106734736841</v>
      </c>
      <c r="GN66" s="29">
        <v>26.625772599234526</v>
      </c>
      <c r="GO66" s="29">
        <v>53.272048289020034</v>
      </c>
      <c r="GP66" s="29">
        <v>139.96891715736842</v>
      </c>
      <c r="GQ66" s="29">
        <v>26.397580772564417</v>
      </c>
      <c r="GR66" s="29">
        <v>50.246509598705074</v>
      </c>
      <c r="GS66" s="29">
        <v>144.82538222860461</v>
      </c>
      <c r="GT66" s="29">
        <v>26.27363128926013</v>
      </c>
      <c r="GU66" s="29">
        <v>40.209008159400184</v>
      </c>
      <c r="GV66" s="29">
        <v>162.5475360173684</v>
      </c>
      <c r="GW66" s="29">
        <v>45.776529563690382</v>
      </c>
      <c r="GX66" s="29">
        <v>13.751073253389819</v>
      </c>
      <c r="GY66" s="29">
        <v>167.08393006736841</v>
      </c>
      <c r="GZ66" s="29">
        <v>41.823643936484373</v>
      </c>
      <c r="HA66" s="29">
        <v>-1.7898420487425994</v>
      </c>
      <c r="HB66" s="29">
        <v>168.9221625873684</v>
      </c>
      <c r="HC66" s="29">
        <v>44.441411488994845</v>
      </c>
      <c r="HD66" s="29">
        <v>-10.462990774467016</v>
      </c>
      <c r="HE66" s="29">
        <v>167.44158074736842</v>
      </c>
      <c r="HF66" s="29">
        <v>44.293585763379376</v>
      </c>
      <c r="HG66" s="29">
        <v>-7.3902291388900494</v>
      </c>
    </row>
    <row r="67" spans="1:215" ht="15" thickBot="1" x14ac:dyDescent="0.4">
      <c r="A67" s="2"/>
      <c r="B67" s="43" t="s">
        <v>457</v>
      </c>
      <c r="C67" s="76" t="s">
        <v>853</v>
      </c>
      <c r="D67" s="44">
        <v>387247</v>
      </c>
      <c r="E67" s="45">
        <v>398875</v>
      </c>
      <c r="F67" s="23">
        <v>14.858536585365885</v>
      </c>
      <c r="G67" s="23">
        <v>2.6955752212389439</v>
      </c>
      <c r="H67" s="23">
        <v>14.858536585365885</v>
      </c>
      <c r="I67" s="23">
        <v>10.670731707317072</v>
      </c>
      <c r="J67" s="23">
        <v>1.9358407079646016</v>
      </c>
      <c r="K67" s="23">
        <v>10.670731707317072</v>
      </c>
      <c r="L67" s="23">
        <v>10.670731707317072</v>
      </c>
      <c r="M67" s="23">
        <v>1.9358407079646016</v>
      </c>
      <c r="N67" s="23">
        <v>10.670731707317072</v>
      </c>
      <c r="O67" s="23">
        <v>10.670731707317072</v>
      </c>
      <c r="P67" s="23">
        <v>1.9358407079646016</v>
      </c>
      <c r="Q67" s="23">
        <v>5.0723202857065246</v>
      </c>
      <c r="R67" s="23">
        <v>10.670731707317072</v>
      </c>
      <c r="S67" s="23">
        <v>1.9358407079646016</v>
      </c>
      <c r="T67" s="23">
        <v>-12.331091847241709</v>
      </c>
      <c r="U67" s="23">
        <v>10.670731707317072</v>
      </c>
      <c r="V67" s="23">
        <v>1.9358407079646016</v>
      </c>
      <c r="W67" s="23">
        <v>-31.427834043902948</v>
      </c>
      <c r="X67" s="23">
        <v>10.670731707317072</v>
      </c>
      <c r="Y67" s="23">
        <v>1.9358407079646016</v>
      </c>
      <c r="Z67" s="23">
        <v>-50.990931224862948</v>
      </c>
      <c r="AA67" s="23">
        <v>10.670731707317072</v>
      </c>
      <c r="AB67" s="23">
        <v>1.9358407079646016</v>
      </c>
      <c r="AC67" s="23">
        <v>-55.200238746127155</v>
      </c>
      <c r="AD67" s="23">
        <v>10.670731707317072</v>
      </c>
      <c r="AE67" s="23">
        <v>1.9358407079646016</v>
      </c>
      <c r="AF67" s="23">
        <v>-59.445466410929043</v>
      </c>
      <c r="AG67" s="23">
        <v>10.670731707317072</v>
      </c>
      <c r="AH67" s="23">
        <v>1.9358407079646016</v>
      </c>
      <c r="AI67" s="23">
        <v>-63.040886124927852</v>
      </c>
      <c r="AJ67" s="23">
        <v>10.670731707317072</v>
      </c>
      <c r="AK67" s="23">
        <v>1.9358407079646016</v>
      </c>
      <c r="AL67" s="23">
        <v>-70.095212734850662</v>
      </c>
      <c r="AM67" s="23">
        <v>10.670731707317072</v>
      </c>
      <c r="AN67" s="23">
        <v>1.9358407079646016</v>
      </c>
      <c r="AO67" s="23">
        <v>-75.703036560290855</v>
      </c>
      <c r="AP67" s="23">
        <v>10.670731707317072</v>
      </c>
      <c r="AQ67" s="23">
        <v>1.9358407079646016</v>
      </c>
      <c r="AR67" s="23">
        <v>-78.172969517728859</v>
      </c>
      <c r="AS67" s="23">
        <v>10.670731707317072</v>
      </c>
      <c r="AT67" s="23">
        <v>1.9358407079646016</v>
      </c>
      <c r="AU67" s="23">
        <v>-79.04182214584543</v>
      </c>
      <c r="AV67" s="25">
        <v>14.858536585365885</v>
      </c>
      <c r="AW67" s="25">
        <v>2.6955752212389439</v>
      </c>
      <c r="AX67" s="25">
        <v>14.858536585365885</v>
      </c>
      <c r="AY67" s="25">
        <v>4.7791857092017525</v>
      </c>
      <c r="AZ67" s="25">
        <v>0.86702041627111448</v>
      </c>
      <c r="BA67" s="25">
        <v>4.7791857092017525</v>
      </c>
      <c r="BB67" s="25">
        <v>10.670731707317072</v>
      </c>
      <c r="BC67" s="25">
        <v>1.9358407079646016</v>
      </c>
      <c r="BD67" s="25">
        <v>10.670731707317072</v>
      </c>
      <c r="BE67" s="25">
        <v>10.670731707317072</v>
      </c>
      <c r="BF67" s="25">
        <v>1.9358407079646016</v>
      </c>
      <c r="BG67" s="25">
        <v>10.670731707317072</v>
      </c>
      <c r="BH67" s="25">
        <v>10.670731707317072</v>
      </c>
      <c r="BI67" s="25">
        <v>1.9358407079646016</v>
      </c>
      <c r="BJ67" s="25">
        <v>-2.9910375966181277</v>
      </c>
      <c r="BK67" s="25">
        <v>10.670731707317072</v>
      </c>
      <c r="BL67" s="25">
        <v>1.9358407079646016</v>
      </c>
      <c r="BM67" s="25">
        <v>-21.031798574010736</v>
      </c>
      <c r="BN67" s="25">
        <v>10.670731707317072</v>
      </c>
      <c r="BO67" s="25">
        <v>1.9358407079646016</v>
      </c>
      <c r="BP67" s="25">
        <v>-39.585905487347418</v>
      </c>
      <c r="BQ67" s="25">
        <v>10.670731707317072</v>
      </c>
      <c r="BR67" s="25">
        <v>1.9358407079646016</v>
      </c>
      <c r="BS67" s="25">
        <v>-43.102588595300858</v>
      </c>
      <c r="BT67" s="25">
        <v>10.670731707317072</v>
      </c>
      <c r="BU67" s="25">
        <v>1.9358407079646016</v>
      </c>
      <c r="BV67" s="25">
        <v>-46.976828221389951</v>
      </c>
      <c r="BW67" s="25">
        <v>10.670731707317072</v>
      </c>
      <c r="BX67" s="25">
        <v>1.9358407079646016</v>
      </c>
      <c r="BY67" s="25">
        <v>-49.331585357903123</v>
      </c>
      <c r="BZ67" s="25">
        <v>10.670731707317072</v>
      </c>
      <c r="CA67" s="25">
        <v>1.9358407079646016</v>
      </c>
      <c r="CB67" s="25">
        <v>-52.41952593030328</v>
      </c>
      <c r="CC67" s="25">
        <v>10.670731707317072</v>
      </c>
      <c r="CD67" s="25">
        <v>1.9358407079646016</v>
      </c>
      <c r="CE67" s="25">
        <v>-54.642374405319231</v>
      </c>
      <c r="CF67" s="25">
        <v>10.670731707317072</v>
      </c>
      <c r="CG67" s="25">
        <v>1.9358407079646016</v>
      </c>
      <c r="CH67" s="25">
        <v>-55.99568879853291</v>
      </c>
      <c r="CI67" s="25">
        <v>10.670731707317072</v>
      </c>
      <c r="CJ67" s="25">
        <v>1.9358407079646016</v>
      </c>
      <c r="CK67" s="25">
        <v>-56.675574046746249</v>
      </c>
      <c r="CL67" s="27">
        <v>14.858536585365885</v>
      </c>
      <c r="CM67" s="27">
        <v>2.6955752212389439</v>
      </c>
      <c r="CN67" s="27">
        <v>14.858536585365885</v>
      </c>
      <c r="CO67" s="27">
        <v>10.670731707317072</v>
      </c>
      <c r="CP67" s="27">
        <v>1.9358407079646016</v>
      </c>
      <c r="CQ67" s="27">
        <v>10.670731707317072</v>
      </c>
      <c r="CR67" s="27">
        <v>10.670731707317072</v>
      </c>
      <c r="CS67" s="27">
        <v>1.9358407079646016</v>
      </c>
      <c r="CT67" s="27">
        <v>10.670731707317072</v>
      </c>
      <c r="CU67" s="27">
        <v>10.670731707317072</v>
      </c>
      <c r="CV67" s="27">
        <v>1.9358407079646016</v>
      </c>
      <c r="CW67" s="27">
        <v>5.0755445765725256</v>
      </c>
      <c r="CX67" s="27">
        <v>10.670731707317072</v>
      </c>
      <c r="CY67" s="27">
        <v>1.9358407079646016</v>
      </c>
      <c r="CZ67" s="27">
        <v>-12.326840700823539</v>
      </c>
      <c r="DA67" s="27">
        <v>10.670731707317072</v>
      </c>
      <c r="DB67" s="27">
        <v>1.9358407079646016</v>
      </c>
      <c r="DC67" s="27">
        <v>-31.4291074052677</v>
      </c>
      <c r="DD67" s="27">
        <v>10.670731707317072</v>
      </c>
      <c r="DE67" s="27">
        <v>1.9358407079646016</v>
      </c>
      <c r="DF67" s="27">
        <v>-51.004442156386887</v>
      </c>
      <c r="DG67" s="27">
        <v>10.670731707317072</v>
      </c>
      <c r="DH67" s="27">
        <v>1.9358407079646016</v>
      </c>
      <c r="DI67" s="27">
        <v>-55.216088567956717</v>
      </c>
      <c r="DJ67" s="27">
        <v>10.670731707317072</v>
      </c>
      <c r="DK67" s="27">
        <v>1.9358407079646016</v>
      </c>
      <c r="DL67" s="27">
        <v>-59.463430732632048</v>
      </c>
      <c r="DM67" s="27">
        <v>10.670731707317072</v>
      </c>
      <c r="DN67" s="27">
        <v>1.9358407079646016</v>
      </c>
      <c r="DO67" s="27">
        <v>-62.96850148862751</v>
      </c>
      <c r="DP67" s="27">
        <v>10.670731707317072</v>
      </c>
      <c r="DQ67" s="27">
        <v>1.9358407079646016</v>
      </c>
      <c r="DR67" s="27">
        <v>-69.527096613349272</v>
      </c>
      <c r="DS67" s="27">
        <v>10.670731707317072</v>
      </c>
      <c r="DT67" s="27">
        <v>1.9358407079646016</v>
      </c>
      <c r="DU67" s="27">
        <v>-74.37159446699485</v>
      </c>
      <c r="DV67" s="27">
        <v>10.670731707317072</v>
      </c>
      <c r="DW67" s="27">
        <v>1.9358407079646016</v>
      </c>
      <c r="DX67" s="27">
        <v>-76.523047595888755</v>
      </c>
      <c r="DY67" s="27">
        <v>10.670731707317072</v>
      </c>
      <c r="DZ67" s="27">
        <v>1.9358407079646016</v>
      </c>
      <c r="EA67" s="27">
        <v>-76.816071148980228</v>
      </c>
      <c r="EB67" s="28">
        <v>14.858536585365885</v>
      </c>
      <c r="EC67" s="28">
        <v>2.6955752212389439</v>
      </c>
      <c r="ED67" s="28">
        <v>14.858536585365885</v>
      </c>
      <c r="EE67" s="28">
        <v>10.670731707317072</v>
      </c>
      <c r="EF67" s="28">
        <v>1.9358407079646016</v>
      </c>
      <c r="EG67" s="28">
        <v>10.670731707317072</v>
      </c>
      <c r="EH67" s="28">
        <v>10.670731707317072</v>
      </c>
      <c r="EI67" s="28">
        <v>1.9358407079646016</v>
      </c>
      <c r="EJ67" s="28">
        <v>10.670731707317072</v>
      </c>
      <c r="EK67" s="28">
        <v>10.670731707317072</v>
      </c>
      <c r="EL67" s="28">
        <v>1.9358407079646016</v>
      </c>
      <c r="EM67" s="28">
        <v>5.3324240818983526</v>
      </c>
      <c r="EN67" s="28">
        <v>10.670731707317072</v>
      </c>
      <c r="EO67" s="28">
        <v>1.9358407079646016</v>
      </c>
      <c r="EP67" s="28">
        <v>-12.001292438760856</v>
      </c>
      <c r="EQ67" s="28">
        <v>10.670731707317072</v>
      </c>
      <c r="ER67" s="28">
        <v>1.9358407079646016</v>
      </c>
      <c r="ES67" s="28">
        <v>-31.327088975722404</v>
      </c>
      <c r="ET67" s="28">
        <v>10.670731707317072</v>
      </c>
      <c r="EU67" s="28">
        <v>1.9358407079646016</v>
      </c>
      <c r="EV67" s="28">
        <v>-51.103419699836138</v>
      </c>
      <c r="EW67" s="28">
        <v>10.670731707317072</v>
      </c>
      <c r="EX67" s="28">
        <v>1.9358407079646016</v>
      </c>
      <c r="EY67" s="28">
        <v>-55.572642521574892</v>
      </c>
      <c r="EZ67" s="28">
        <v>10.670731707317072</v>
      </c>
      <c r="FA67" s="28">
        <v>1.9358407079646016</v>
      </c>
      <c r="FB67" s="28">
        <v>-59.998078363828654</v>
      </c>
      <c r="FC67" s="28">
        <v>10.670731707317072</v>
      </c>
      <c r="FD67" s="28">
        <v>1.9358407079646016</v>
      </c>
      <c r="FE67" s="28">
        <v>-62.685871958883808</v>
      </c>
      <c r="FF67" s="28">
        <v>6.7307692307692317</v>
      </c>
      <c r="FG67" s="28">
        <v>1.9358407079646016</v>
      </c>
      <c r="FH67" s="28">
        <v>-72.279697829409827</v>
      </c>
      <c r="FI67" s="28">
        <v>6.7307692307692317</v>
      </c>
      <c r="FJ67" s="28">
        <v>1.9358407079646016</v>
      </c>
      <c r="FK67" s="28">
        <v>-89.051057151171307</v>
      </c>
      <c r="FL67" s="28">
        <v>6.7307692307692317</v>
      </c>
      <c r="FM67" s="28">
        <v>1.9358407079646016</v>
      </c>
      <c r="FN67" s="28">
        <v>-101.3402838835996</v>
      </c>
      <c r="FO67" s="28">
        <v>6.7307692307692317</v>
      </c>
      <c r="FP67" s="28">
        <v>1.9358407079646016</v>
      </c>
      <c r="FQ67" s="28">
        <v>-108.9774315632524</v>
      </c>
      <c r="FR67" s="29">
        <v>14.858536585365885</v>
      </c>
      <c r="FS67" s="29">
        <v>2.6955752212389439</v>
      </c>
      <c r="FT67" s="29">
        <v>14.858536585365885</v>
      </c>
      <c r="FU67" s="29">
        <v>6.2301090047627348</v>
      </c>
      <c r="FV67" s="29">
        <v>1.1302410141383723</v>
      </c>
      <c r="FW67" s="29">
        <v>6.2301090047627348</v>
      </c>
      <c r="FX67" s="29">
        <v>10.670731707317072</v>
      </c>
      <c r="FY67" s="29">
        <v>1.9358407079646016</v>
      </c>
      <c r="FZ67" s="29">
        <v>10.670731707317072</v>
      </c>
      <c r="GA67" s="29">
        <v>10.670731707317072</v>
      </c>
      <c r="GB67" s="29">
        <v>1.9358407079646016</v>
      </c>
      <c r="GC67" s="29">
        <v>5.3373524147983176</v>
      </c>
      <c r="GD67" s="29">
        <v>10.670731707317072</v>
      </c>
      <c r="GE67" s="29">
        <v>1.9358407079646016</v>
      </c>
      <c r="GF67" s="29">
        <v>-11.944550729458626</v>
      </c>
      <c r="GG67" s="29">
        <v>10.670731707317072</v>
      </c>
      <c r="GH67" s="29">
        <v>1.9358407079646016</v>
      </c>
      <c r="GI67" s="29">
        <v>-31.185262813109603</v>
      </c>
      <c r="GJ67" s="29">
        <v>10.670731707317072</v>
      </c>
      <c r="GK67" s="29">
        <v>1.9358407079646016</v>
      </c>
      <c r="GL67" s="29">
        <v>-50.855501215376592</v>
      </c>
      <c r="GM67" s="29">
        <v>10.670731707317072</v>
      </c>
      <c r="GN67" s="29">
        <v>1.9358407079646016</v>
      </c>
      <c r="GO67" s="29">
        <v>-55.198380160509828</v>
      </c>
      <c r="GP67" s="29">
        <v>10.670731707317072</v>
      </c>
      <c r="GQ67" s="29">
        <v>1.9358407079646016</v>
      </c>
      <c r="GR67" s="29">
        <v>-59.677238691194532</v>
      </c>
      <c r="GS67" s="29">
        <v>10.670731707317072</v>
      </c>
      <c r="GT67" s="29">
        <v>1.9358407079646016</v>
      </c>
      <c r="GU67" s="29">
        <v>-64.807200024731401</v>
      </c>
      <c r="GV67" s="29">
        <v>10.670731707317072</v>
      </c>
      <c r="GW67" s="29">
        <v>1.9358407079646016</v>
      </c>
      <c r="GX67" s="29">
        <v>-84.252525094911647</v>
      </c>
      <c r="GY67" s="29">
        <v>9.6801680403389909</v>
      </c>
      <c r="GZ67" s="29">
        <v>1.9358407079646016</v>
      </c>
      <c r="HA67" s="29">
        <v>-99.444089351479107</v>
      </c>
      <c r="HB67" s="29">
        <v>2.723392726322297</v>
      </c>
      <c r="HC67" s="29">
        <v>1.1186131261355408</v>
      </c>
      <c r="HD67" s="29">
        <v>-107.55051080665672</v>
      </c>
      <c r="HE67" s="29">
        <v>6.7307692307692317</v>
      </c>
      <c r="HF67" s="29">
        <v>1.9358407079646016</v>
      </c>
      <c r="HG67" s="29">
        <v>-104.57150625737719</v>
      </c>
    </row>
    <row r="68" spans="1:215" ht="15" thickBot="1" x14ac:dyDescent="0.4">
      <c r="A68" s="2"/>
      <c r="B68" s="43" t="s">
        <v>571</v>
      </c>
      <c r="C68" s="76" t="s">
        <v>852</v>
      </c>
      <c r="D68" s="44">
        <v>334559</v>
      </c>
      <c r="E68" s="45">
        <v>443368</v>
      </c>
      <c r="F68" s="23">
        <v>24.19223276210526</v>
      </c>
      <c r="G68" s="23">
        <v>15.845132743362845</v>
      </c>
      <c r="H68" s="23">
        <v>24.19223276210526</v>
      </c>
      <c r="I68" s="23">
        <v>24.17928783210526</v>
      </c>
      <c r="J68" s="23">
        <v>15.291760182166547</v>
      </c>
      <c r="K68" s="23">
        <v>24.17928783210526</v>
      </c>
      <c r="L68" s="23">
        <v>24.364659282105258</v>
      </c>
      <c r="M68" s="23">
        <v>14.910728331806867</v>
      </c>
      <c r="N68" s="23">
        <v>24.364659282105258</v>
      </c>
      <c r="O68" s="23">
        <v>24.644728272105262</v>
      </c>
      <c r="P68" s="23">
        <v>13.613639444586795</v>
      </c>
      <c r="Q68" s="23">
        <v>24.644728272105262</v>
      </c>
      <c r="R68" s="23">
        <v>24.966543772105261</v>
      </c>
      <c r="S68" s="23">
        <v>12.405450884086969</v>
      </c>
      <c r="T68" s="23">
        <v>24.966543772105261</v>
      </c>
      <c r="U68" s="23">
        <v>25.322067462105259</v>
      </c>
      <c r="V68" s="23">
        <v>11.036759686504103</v>
      </c>
      <c r="W68" s="23">
        <v>25.322067462105259</v>
      </c>
      <c r="X68" s="23">
        <v>25.712142932105259</v>
      </c>
      <c r="Y68" s="23">
        <v>9.6828086943291822</v>
      </c>
      <c r="Z68" s="23">
        <v>25.712142932105259</v>
      </c>
      <c r="AA68" s="23">
        <v>26.153964552105261</v>
      </c>
      <c r="AB68" s="23">
        <v>8.5498460097039199</v>
      </c>
      <c r="AC68" s="23">
        <v>26.153964552105261</v>
      </c>
      <c r="AD68" s="23">
        <v>26.633032802105259</v>
      </c>
      <c r="AE68" s="23">
        <v>7.4169325137508615</v>
      </c>
      <c r="AF68" s="23">
        <v>26.633032802105259</v>
      </c>
      <c r="AG68" s="23">
        <v>27.209185052105259</v>
      </c>
      <c r="AH68" s="23">
        <v>6.2147941599200838</v>
      </c>
      <c r="AI68" s="23">
        <v>25.119363122591693</v>
      </c>
      <c r="AJ68" s="23">
        <v>6.5598238033137903</v>
      </c>
      <c r="AK68" s="23">
        <v>1.19005653068967</v>
      </c>
      <c r="AL68" s="23">
        <v>6.5598238033137903</v>
      </c>
      <c r="AM68" s="23">
        <v>0.60726984532643324</v>
      </c>
      <c r="AN68" s="23">
        <v>0.11016842326718479</v>
      </c>
      <c r="AO68" s="23">
        <v>0.60726984532643324</v>
      </c>
      <c r="AP68" s="23">
        <v>31.872593604950545</v>
      </c>
      <c r="AQ68" s="23">
        <v>5.7821961849689041</v>
      </c>
      <c r="AR68" s="23">
        <v>10.38022543576102</v>
      </c>
      <c r="AS68" s="23">
        <v>35.188108152105258</v>
      </c>
      <c r="AT68" s="23">
        <v>10.12919589369417</v>
      </c>
      <c r="AU68" s="23">
        <v>11.432321940594932</v>
      </c>
      <c r="AV68" s="25">
        <v>24.191095542105259</v>
      </c>
      <c r="AW68" s="25">
        <v>15.845132743362845</v>
      </c>
      <c r="AX68" s="25">
        <v>24.191095542105259</v>
      </c>
      <c r="AY68" s="25">
        <v>24.176081802105259</v>
      </c>
      <c r="AZ68" s="25">
        <v>15.526611908701945</v>
      </c>
      <c r="BA68" s="25">
        <v>24.176081802105259</v>
      </c>
      <c r="BB68" s="25">
        <v>24.29788473210526</v>
      </c>
      <c r="BC68" s="25">
        <v>15.323654486101715</v>
      </c>
      <c r="BD68" s="25">
        <v>24.29788473210526</v>
      </c>
      <c r="BE68" s="25">
        <v>24.460448902105259</v>
      </c>
      <c r="BF68" s="25">
        <v>14.623190671795543</v>
      </c>
      <c r="BG68" s="25">
        <v>24.460448902105259</v>
      </c>
      <c r="BH68" s="25">
        <v>24.632145572105259</v>
      </c>
      <c r="BI68" s="25">
        <v>13.963488866908031</v>
      </c>
      <c r="BJ68" s="25">
        <v>24.632145572105259</v>
      </c>
      <c r="BK68" s="25">
        <v>24.84308910210526</v>
      </c>
      <c r="BL68" s="25">
        <v>13.177385480922981</v>
      </c>
      <c r="BM68" s="25">
        <v>24.84308910210526</v>
      </c>
      <c r="BN68" s="25">
        <v>25.115165832105262</v>
      </c>
      <c r="BO68" s="25">
        <v>12.41966465258224</v>
      </c>
      <c r="BP68" s="25">
        <v>25.115165832105262</v>
      </c>
      <c r="BQ68" s="25">
        <v>25.442300332105262</v>
      </c>
      <c r="BR68" s="25">
        <v>11.789312806206114</v>
      </c>
      <c r="BS68" s="25">
        <v>25.442300332105262</v>
      </c>
      <c r="BT68" s="25">
        <v>25.820716792105259</v>
      </c>
      <c r="BU68" s="25">
        <v>11.14404003120138</v>
      </c>
      <c r="BV68" s="25">
        <v>25.820716792105259</v>
      </c>
      <c r="BW68" s="25">
        <v>26.25135891210526</v>
      </c>
      <c r="BX68" s="25">
        <v>10.487224032290335</v>
      </c>
      <c r="BY68" s="25">
        <v>26.25135891210526</v>
      </c>
      <c r="BZ68" s="25">
        <v>27.26576631210526</v>
      </c>
      <c r="CA68" s="25">
        <v>8.3325271619301393</v>
      </c>
      <c r="CB68" s="25">
        <v>25.798812954525445</v>
      </c>
      <c r="CC68" s="25">
        <v>28.13811690210526</v>
      </c>
      <c r="CD68" s="25">
        <v>8.6608039883866539</v>
      </c>
      <c r="CE68" s="25">
        <v>22.574914853978328</v>
      </c>
      <c r="CF68" s="25">
        <v>28.78750462210526</v>
      </c>
      <c r="CG68" s="25">
        <v>13.633605171214516</v>
      </c>
      <c r="CH68" s="25">
        <v>19.970791279786653</v>
      </c>
      <c r="CI68" s="25">
        <v>29.270544492105259</v>
      </c>
      <c r="CJ68" s="25">
        <v>16.561320920916156</v>
      </c>
      <c r="CK68" s="25">
        <v>18.344502931043536</v>
      </c>
      <c r="CL68" s="27">
        <v>24.19223276210526</v>
      </c>
      <c r="CM68" s="27">
        <v>15.845132743362845</v>
      </c>
      <c r="CN68" s="27">
        <v>24.19223276210526</v>
      </c>
      <c r="CO68" s="27">
        <v>24.178806992105258</v>
      </c>
      <c r="CP68" s="27">
        <v>15.291175823443421</v>
      </c>
      <c r="CQ68" s="27">
        <v>24.178806992105258</v>
      </c>
      <c r="CR68" s="27">
        <v>24.365912602105261</v>
      </c>
      <c r="CS68" s="27">
        <v>14.911573576865788</v>
      </c>
      <c r="CT68" s="27">
        <v>24.365912602105261</v>
      </c>
      <c r="CU68" s="27">
        <v>24.64568324210526</v>
      </c>
      <c r="CV68" s="27">
        <v>13.611333397929457</v>
      </c>
      <c r="CW68" s="27">
        <v>24.64568324210526</v>
      </c>
      <c r="CX68" s="27">
        <v>24.96710113210526</v>
      </c>
      <c r="CY68" s="27">
        <v>12.399410182279022</v>
      </c>
      <c r="CZ68" s="27">
        <v>24.96710113210526</v>
      </c>
      <c r="DA68" s="27">
        <v>25.32388594210526</v>
      </c>
      <c r="DB68" s="27">
        <v>11.024561354447254</v>
      </c>
      <c r="DC68" s="27">
        <v>25.32388594210526</v>
      </c>
      <c r="DD68" s="27">
        <v>25.717001592105262</v>
      </c>
      <c r="DE68" s="27">
        <v>9.6878859188416069</v>
      </c>
      <c r="DF68" s="27">
        <v>25.717001592105262</v>
      </c>
      <c r="DG68" s="27">
        <v>26.158983122105258</v>
      </c>
      <c r="DH68" s="27">
        <v>8.5558677462827788</v>
      </c>
      <c r="DI68" s="27">
        <v>26.158983122105258</v>
      </c>
      <c r="DJ68" s="27">
        <v>26.632675812105258</v>
      </c>
      <c r="DK68" s="27">
        <v>7.4098297067338619</v>
      </c>
      <c r="DL68" s="27">
        <v>26.632675812105258</v>
      </c>
      <c r="DM68" s="27">
        <v>27.16481143210526</v>
      </c>
      <c r="DN68" s="27">
        <v>6.2229290840974665</v>
      </c>
      <c r="DO68" s="27">
        <v>25.296809393638171</v>
      </c>
      <c r="DP68" s="27">
        <v>6.8316299369125932</v>
      </c>
      <c r="DQ68" s="27">
        <v>1.2393664929797183</v>
      </c>
      <c r="DR68" s="27">
        <v>6.8316299369125932</v>
      </c>
      <c r="DS68" s="27">
        <v>1.1289807490249806</v>
      </c>
      <c r="DT68" s="27">
        <v>0.20481509163727524</v>
      </c>
      <c r="DU68" s="27">
        <v>1.1289807490249806</v>
      </c>
      <c r="DV68" s="27">
        <v>32.42666545854641</v>
      </c>
      <c r="DW68" s="27">
        <v>5.8827136451345261</v>
      </c>
      <c r="DX68" s="27">
        <v>11.4309548743459</v>
      </c>
      <c r="DY68" s="27">
        <v>34.288925622105261</v>
      </c>
      <c r="DZ68" s="27">
        <v>10.265553631354994</v>
      </c>
      <c r="EA68" s="27">
        <v>12.453159996777231</v>
      </c>
      <c r="EB68" s="28">
        <v>24.195285612105259</v>
      </c>
      <c r="EC68" s="28">
        <v>15.845132743362845</v>
      </c>
      <c r="ED68" s="28">
        <v>24.195285612105259</v>
      </c>
      <c r="EE68" s="28">
        <v>24.174775442105258</v>
      </c>
      <c r="EF68" s="28">
        <v>15.27919961944125</v>
      </c>
      <c r="EG68" s="28">
        <v>24.174775442105258</v>
      </c>
      <c r="EH68" s="28">
        <v>24.390929402105261</v>
      </c>
      <c r="EI68" s="28">
        <v>10.659472772149792</v>
      </c>
      <c r="EJ68" s="28">
        <v>24.390929402105261</v>
      </c>
      <c r="EK68" s="28">
        <v>10.670731707317072</v>
      </c>
      <c r="EL68" s="28">
        <v>1.9358407079646016</v>
      </c>
      <c r="EM68" s="28">
        <v>10.670731707317072</v>
      </c>
      <c r="EN68" s="28">
        <v>10.670731707317072</v>
      </c>
      <c r="EO68" s="28">
        <v>1.9358407079646016</v>
      </c>
      <c r="EP68" s="28">
        <v>10.670731707317072</v>
      </c>
      <c r="EQ68" s="28">
        <v>10.670731707317072</v>
      </c>
      <c r="ER68" s="28">
        <v>1.9358407079646016</v>
      </c>
      <c r="ES68" s="28">
        <v>10.670731707317072</v>
      </c>
      <c r="ET68" s="28">
        <v>10.670731707317072</v>
      </c>
      <c r="EU68" s="28">
        <v>1.9358407079646016</v>
      </c>
      <c r="EV68" s="28">
        <v>10.670731707317072</v>
      </c>
      <c r="EW68" s="28">
        <v>10.670731707317072</v>
      </c>
      <c r="EX68" s="28">
        <v>1.9358407079646016</v>
      </c>
      <c r="EY68" s="28">
        <v>10.670731707317072</v>
      </c>
      <c r="EZ68" s="28">
        <v>10.670731707317072</v>
      </c>
      <c r="FA68" s="28">
        <v>1.9358407079646016</v>
      </c>
      <c r="FB68" s="28">
        <v>10.670731707317072</v>
      </c>
      <c r="FC68" s="28">
        <v>10.670731707317072</v>
      </c>
      <c r="FD68" s="28">
        <v>1.9358407079646016</v>
      </c>
      <c r="FE68" s="28">
        <v>10.670731707317072</v>
      </c>
      <c r="FF68" s="28">
        <v>6.7307692307692317</v>
      </c>
      <c r="FG68" s="28">
        <v>1.9358407079646016</v>
      </c>
      <c r="FH68" s="28">
        <v>6.7307692307692317</v>
      </c>
      <c r="FI68" s="28">
        <v>6.7307692307692317</v>
      </c>
      <c r="FJ68" s="28">
        <v>1.9358407079646016</v>
      </c>
      <c r="FK68" s="28">
        <v>-7.895347489645701</v>
      </c>
      <c r="FL68" s="28">
        <v>6.7307692307692317</v>
      </c>
      <c r="FM68" s="28">
        <v>1.9358407079646016</v>
      </c>
      <c r="FN68" s="28">
        <v>-17.464238157959727</v>
      </c>
      <c r="FO68" s="28">
        <v>6.7307692307692317</v>
      </c>
      <c r="FP68" s="28">
        <v>1.9358407079646016</v>
      </c>
      <c r="FQ68" s="28">
        <v>-24.451569045601161</v>
      </c>
      <c r="FR68" s="29">
        <v>24.195285612105259</v>
      </c>
      <c r="FS68" s="29">
        <v>15.845132743362845</v>
      </c>
      <c r="FT68" s="29">
        <v>24.195285612105259</v>
      </c>
      <c r="FU68" s="29">
        <v>24.124834612105261</v>
      </c>
      <c r="FV68" s="29">
        <v>15.31164848196981</v>
      </c>
      <c r="FW68" s="29">
        <v>24.124834612105261</v>
      </c>
      <c r="FX68" s="29">
        <v>24.430692102105262</v>
      </c>
      <c r="FY68" s="29">
        <v>14.584342865389385</v>
      </c>
      <c r="FZ68" s="29">
        <v>24.430692102105262</v>
      </c>
      <c r="GA68" s="29">
        <v>24.793234562105262</v>
      </c>
      <c r="GB68" s="29">
        <v>12.502599844653124</v>
      </c>
      <c r="GC68" s="29">
        <v>24.793234562105262</v>
      </c>
      <c r="GD68" s="29">
        <v>25.23433022210526</v>
      </c>
      <c r="GE68" s="29">
        <v>10.386995478869329</v>
      </c>
      <c r="GF68" s="29">
        <v>25.23433022210526</v>
      </c>
      <c r="GG68" s="29">
        <v>25.750790382105258</v>
      </c>
      <c r="GH68" s="29">
        <v>8.0696988399210579</v>
      </c>
      <c r="GI68" s="29">
        <v>25.750790382105258</v>
      </c>
      <c r="GJ68" s="29">
        <v>26.384642732105259</v>
      </c>
      <c r="GK68" s="29">
        <v>5.8656778288605809</v>
      </c>
      <c r="GL68" s="29">
        <v>26.384642732105259</v>
      </c>
      <c r="GM68" s="29">
        <v>24.287724274267376</v>
      </c>
      <c r="GN68" s="29">
        <v>4.406180067455586</v>
      </c>
      <c r="GO68" s="29">
        <v>24.287724274267376</v>
      </c>
      <c r="GP68" s="29">
        <v>16.583900926451911</v>
      </c>
      <c r="GQ68" s="29">
        <v>3.0085837963917181</v>
      </c>
      <c r="GR68" s="29">
        <v>16.583900926451911</v>
      </c>
      <c r="GS68" s="29">
        <v>7.7818685505133152</v>
      </c>
      <c r="GT68" s="29">
        <v>1.4117549140311767</v>
      </c>
      <c r="GU68" s="29">
        <v>7.7818685505133152</v>
      </c>
      <c r="GV68" s="29">
        <v>16.142357625844664</v>
      </c>
      <c r="GW68" s="29">
        <v>2.928480808228457</v>
      </c>
      <c r="GX68" s="29">
        <v>-0.27225777464448697</v>
      </c>
      <c r="GY68" s="29">
        <v>10.670731707317072</v>
      </c>
      <c r="GZ68" s="29">
        <v>1.9358407079646016</v>
      </c>
      <c r="HA68" s="29">
        <v>-12.383366984463947</v>
      </c>
      <c r="HB68" s="29">
        <v>10.718560840531458</v>
      </c>
      <c r="HC68" s="29">
        <v>1.9445176746096893</v>
      </c>
      <c r="HD68" s="29">
        <v>-18.647917012152959</v>
      </c>
      <c r="HE68" s="29">
        <v>1.2770363762003658</v>
      </c>
      <c r="HF68" s="29">
        <v>0.23167474081511064</v>
      </c>
      <c r="HG68" s="29">
        <v>-16.521954204435701</v>
      </c>
    </row>
    <row r="69" spans="1:215" ht="15" thickBot="1" x14ac:dyDescent="0.4">
      <c r="A69" s="2"/>
      <c r="B69" s="43" t="s">
        <v>471</v>
      </c>
      <c r="C69" s="76" t="s">
        <v>850</v>
      </c>
      <c r="D69" s="44">
        <v>327495</v>
      </c>
      <c r="E69" s="45">
        <v>477808</v>
      </c>
      <c r="F69" s="23">
        <v>106.39981946736842</v>
      </c>
      <c r="G69" s="23">
        <v>43.267699115044252</v>
      </c>
      <c r="H69" s="23">
        <v>91.575467080980559</v>
      </c>
      <c r="I69" s="23">
        <v>106.34909778736841</v>
      </c>
      <c r="J69" s="23">
        <v>42.870673959847821</v>
      </c>
      <c r="K69" s="23">
        <v>90.650450747571227</v>
      </c>
      <c r="L69" s="23">
        <v>106.56201279736841</v>
      </c>
      <c r="M69" s="23">
        <v>42.518696203898877</v>
      </c>
      <c r="N69" s="23">
        <v>89.565598764785761</v>
      </c>
      <c r="O69" s="23">
        <v>106.89069287736841</v>
      </c>
      <c r="P69" s="23">
        <v>41.520657670498515</v>
      </c>
      <c r="Q69" s="23">
        <v>88.141076931211572</v>
      </c>
      <c r="R69" s="23">
        <v>107.22844488736841</v>
      </c>
      <c r="S69" s="23">
        <v>40.627653457694834</v>
      </c>
      <c r="T69" s="23">
        <v>86.719908250539731</v>
      </c>
      <c r="U69" s="23">
        <v>107.55794085736841</v>
      </c>
      <c r="V69" s="23">
        <v>39.639634538132974</v>
      </c>
      <c r="W69" s="23">
        <v>85.261626164318841</v>
      </c>
      <c r="X69" s="23">
        <v>107.90393794736841</v>
      </c>
      <c r="Y69" s="23">
        <v>38.63999417413531</v>
      </c>
      <c r="Z69" s="23">
        <v>83.750961366397533</v>
      </c>
      <c r="AA69" s="23">
        <v>108.29144366736841</v>
      </c>
      <c r="AB69" s="23">
        <v>37.786398263068058</v>
      </c>
      <c r="AC69" s="23">
        <v>82.13656573664133</v>
      </c>
      <c r="AD69" s="23">
        <v>108.70841057736841</v>
      </c>
      <c r="AE69" s="23">
        <v>36.925757566414589</v>
      </c>
      <c r="AF69" s="23">
        <v>80.470089636886726</v>
      </c>
      <c r="AG69" s="23">
        <v>109.21267546736841</v>
      </c>
      <c r="AH69" s="23">
        <v>35.974891309584763</v>
      </c>
      <c r="AI69" s="23">
        <v>78.096481825852337</v>
      </c>
      <c r="AJ69" s="23">
        <v>112.60834542736841</v>
      </c>
      <c r="AK69" s="23">
        <v>32.044293237509621</v>
      </c>
      <c r="AL69" s="23">
        <v>68.029314440326573</v>
      </c>
      <c r="AM69" s="23">
        <v>115.52253933736841</v>
      </c>
      <c r="AN69" s="23">
        <v>29.037313956899432</v>
      </c>
      <c r="AO69" s="23">
        <v>62.290313339093004</v>
      </c>
      <c r="AP69" s="23">
        <v>119.61146133736841</v>
      </c>
      <c r="AQ69" s="23">
        <v>29.127506826655395</v>
      </c>
      <c r="AR69" s="23">
        <v>57.90400205164012</v>
      </c>
      <c r="AS69" s="23">
        <v>119.92593332736841</v>
      </c>
      <c r="AT69" s="23">
        <v>29.737036059361504</v>
      </c>
      <c r="AU69" s="23">
        <v>59.757205179714063</v>
      </c>
      <c r="AV69" s="25">
        <v>106.39861744736841</v>
      </c>
      <c r="AW69" s="25">
        <v>43.267699115044252</v>
      </c>
      <c r="AX69" s="25">
        <v>91.575467080980559</v>
      </c>
      <c r="AY69" s="25">
        <v>106.31891154736842</v>
      </c>
      <c r="AZ69" s="25">
        <v>43.028343058484857</v>
      </c>
      <c r="BA69" s="25">
        <v>91.351178066268005</v>
      </c>
      <c r="BB69" s="25">
        <v>106.43010149736841</v>
      </c>
      <c r="BC69" s="25">
        <v>42.81963176847033</v>
      </c>
      <c r="BD69" s="25">
        <v>90.800709171426831</v>
      </c>
      <c r="BE69" s="25">
        <v>106.61490476736842</v>
      </c>
      <c r="BF69" s="25">
        <v>42.300762753271343</v>
      </c>
      <c r="BG69" s="25">
        <v>90.302478329920689</v>
      </c>
      <c r="BH69" s="25">
        <v>106.78848001736841</v>
      </c>
      <c r="BI69" s="25">
        <v>41.893996380062148</v>
      </c>
      <c r="BJ69" s="25">
        <v>89.825772195426154</v>
      </c>
      <c r="BK69" s="25">
        <v>106.9690007173684</v>
      </c>
      <c r="BL69" s="25">
        <v>41.351461433152735</v>
      </c>
      <c r="BM69" s="25">
        <v>89.144353309586648</v>
      </c>
      <c r="BN69" s="25">
        <v>107.24111983736842</v>
      </c>
      <c r="BO69" s="25">
        <v>40.806213402911979</v>
      </c>
      <c r="BP69" s="25">
        <v>88.183419722149324</v>
      </c>
      <c r="BQ69" s="25">
        <v>107.59952870736841</v>
      </c>
      <c r="BR69" s="25">
        <v>40.361251392681339</v>
      </c>
      <c r="BS69" s="25">
        <v>87.007316519572697</v>
      </c>
      <c r="BT69" s="25">
        <v>108.04474981736841</v>
      </c>
      <c r="BU69" s="25">
        <v>39.879303192215517</v>
      </c>
      <c r="BV69" s="25">
        <v>85.638916822639942</v>
      </c>
      <c r="BW69" s="25">
        <v>108.5710214573684</v>
      </c>
      <c r="BX69" s="25">
        <v>39.322254883870563</v>
      </c>
      <c r="BY69" s="25">
        <v>84.106551907268567</v>
      </c>
      <c r="BZ69" s="25">
        <v>109.09987520736841</v>
      </c>
      <c r="CA69" s="25">
        <v>37.751820919608456</v>
      </c>
      <c r="CB69" s="25">
        <v>80.144872728702836</v>
      </c>
      <c r="CC69" s="25">
        <v>109.51200402736841</v>
      </c>
      <c r="CD69" s="25">
        <v>36.380749548580333</v>
      </c>
      <c r="CE69" s="25">
        <v>76.494745171791209</v>
      </c>
      <c r="CF69" s="25">
        <v>109.76311282736842</v>
      </c>
      <c r="CG69" s="25">
        <v>37.454542168310581</v>
      </c>
      <c r="CH69" s="25">
        <v>74.02584537752864</v>
      </c>
      <c r="CI69" s="25">
        <v>109.86658858736841</v>
      </c>
      <c r="CJ69" s="25">
        <v>39.035926529151276</v>
      </c>
      <c r="CK69" s="25">
        <v>72.653762280483335</v>
      </c>
      <c r="CL69" s="27">
        <v>106.39981946736842</v>
      </c>
      <c r="CM69" s="27">
        <v>43.267699115044252</v>
      </c>
      <c r="CN69" s="27">
        <v>91.575467080980559</v>
      </c>
      <c r="CO69" s="27">
        <v>106.3489405673684</v>
      </c>
      <c r="CP69" s="27">
        <v>42.870346130508452</v>
      </c>
      <c r="CQ69" s="27">
        <v>90.650540081266641</v>
      </c>
      <c r="CR69" s="27">
        <v>106.56169834736841</v>
      </c>
      <c r="CS69" s="27">
        <v>42.521150209179879</v>
      </c>
      <c r="CT69" s="27">
        <v>89.565777418607894</v>
      </c>
      <c r="CU69" s="27">
        <v>106.89022535736841</v>
      </c>
      <c r="CV69" s="27">
        <v>41.537592050280125</v>
      </c>
      <c r="CW69" s="27">
        <v>88.141342365694697</v>
      </c>
      <c r="CX69" s="27">
        <v>107.22782841736841</v>
      </c>
      <c r="CY69" s="27">
        <v>40.673560179965442</v>
      </c>
      <c r="CZ69" s="27">
        <v>86.720257885022733</v>
      </c>
      <c r="DA69" s="27">
        <v>107.55812234736841</v>
      </c>
      <c r="DB69" s="27">
        <v>39.69403962955591</v>
      </c>
      <c r="DC69" s="27">
        <v>85.26152186391252</v>
      </c>
      <c r="DD69" s="27">
        <v>107.9058636973684</v>
      </c>
      <c r="DE69" s="27">
        <v>38.754094180987813</v>
      </c>
      <c r="DF69" s="27">
        <v>83.749851833760289</v>
      </c>
      <c r="DG69" s="27">
        <v>108.29370238736841</v>
      </c>
      <c r="DH69" s="27">
        <v>37.93978864681587</v>
      </c>
      <c r="DI69" s="27">
        <v>82.135264299277509</v>
      </c>
      <c r="DJ69" s="27">
        <v>108.71097015736841</v>
      </c>
      <c r="DK69" s="27">
        <v>37.063529524878966</v>
      </c>
      <c r="DL69" s="27">
        <v>80.468614773801562</v>
      </c>
      <c r="DM69" s="27">
        <v>109.1809838573684</v>
      </c>
      <c r="DN69" s="27">
        <v>36.187842533699822</v>
      </c>
      <c r="DO69" s="27">
        <v>78.253173603210172</v>
      </c>
      <c r="DP69" s="27">
        <v>112.40116247736842</v>
      </c>
      <c r="DQ69" s="27">
        <v>32.268550684173888</v>
      </c>
      <c r="DR69" s="27">
        <v>68.724309736707923</v>
      </c>
      <c r="DS69" s="27">
        <v>115.13461755736841</v>
      </c>
      <c r="DT69" s="27">
        <v>29.402992917630844</v>
      </c>
      <c r="DU69" s="27">
        <v>63.172486724724038</v>
      </c>
      <c r="DV69" s="27">
        <v>119.14847716736841</v>
      </c>
      <c r="DW69" s="27">
        <v>29.411051788018192</v>
      </c>
      <c r="DX69" s="27">
        <v>58.726995723118137</v>
      </c>
      <c r="DY69" s="27">
        <v>119.37778920736841</v>
      </c>
      <c r="DZ69" s="27">
        <v>29.785094530825063</v>
      </c>
      <c r="EA69" s="27">
        <v>60.481617897292793</v>
      </c>
      <c r="EB69" s="28">
        <v>106.40304630736841</v>
      </c>
      <c r="EC69" s="28">
        <v>43.267699115044252</v>
      </c>
      <c r="ED69" s="28">
        <v>91.575467080980559</v>
      </c>
      <c r="EE69" s="28">
        <v>106.32986825736842</v>
      </c>
      <c r="EF69" s="28">
        <v>42.913930038501931</v>
      </c>
      <c r="EG69" s="28">
        <v>90.531955617906519</v>
      </c>
      <c r="EH69" s="28">
        <v>106.55508417736841</v>
      </c>
      <c r="EI69" s="28">
        <v>40.936774151717572</v>
      </c>
      <c r="EJ69" s="28">
        <v>89.392945474276075</v>
      </c>
      <c r="EK69" s="28">
        <v>106.93313869736841</v>
      </c>
      <c r="EL69" s="28">
        <v>36.838863072433504</v>
      </c>
      <c r="EM69" s="28">
        <v>87.932899402588049</v>
      </c>
      <c r="EN69" s="28">
        <v>107.32891450736841</v>
      </c>
      <c r="EO69" s="28">
        <v>32.844809471994779</v>
      </c>
      <c r="EP69" s="28">
        <v>86.38669586485571</v>
      </c>
      <c r="EQ69" s="28">
        <v>107.76966442736841</v>
      </c>
      <c r="ER69" s="28">
        <v>28.655692643106519</v>
      </c>
      <c r="ES69" s="28">
        <v>84.7210195939534</v>
      </c>
      <c r="ET69" s="28">
        <v>108.28937476736841</v>
      </c>
      <c r="EU69" s="28">
        <v>24.476874408973785</v>
      </c>
      <c r="EV69" s="28">
        <v>82.870566827921039</v>
      </c>
      <c r="EW69" s="28">
        <v>108.89787709736841</v>
      </c>
      <c r="EX69" s="28">
        <v>21.990642569589191</v>
      </c>
      <c r="EY69" s="28">
        <v>80.915969122598341</v>
      </c>
      <c r="EZ69" s="28">
        <v>107.57400986790725</v>
      </c>
      <c r="FA69" s="28">
        <v>19.515638958337156</v>
      </c>
      <c r="FB69" s="28">
        <v>79.184140500620941</v>
      </c>
      <c r="FC69" s="28">
        <v>93.718007191578607</v>
      </c>
      <c r="FD69" s="28">
        <v>17.001939357764261</v>
      </c>
      <c r="FE69" s="28">
        <v>77.392288572595817</v>
      </c>
      <c r="FF69" s="28">
        <v>19.677980408871509</v>
      </c>
      <c r="FG69" s="28">
        <v>3.5698991007244776</v>
      </c>
      <c r="FH69" s="28">
        <v>19.677980408871509</v>
      </c>
      <c r="FI69" s="28">
        <v>10.670731707317072</v>
      </c>
      <c r="FJ69" s="28">
        <v>1.9358407079646016</v>
      </c>
      <c r="FK69" s="28">
        <v>10.670731707317072</v>
      </c>
      <c r="FL69" s="28">
        <v>10.670731707317072</v>
      </c>
      <c r="FM69" s="28">
        <v>1.9358407079646016</v>
      </c>
      <c r="FN69" s="28">
        <v>10.670731707317072</v>
      </c>
      <c r="FO69" s="28">
        <v>10.670731707317072</v>
      </c>
      <c r="FP69" s="28">
        <v>1.9358407079646016</v>
      </c>
      <c r="FQ69" s="28">
        <v>10.670731707317072</v>
      </c>
      <c r="FR69" s="29">
        <v>106.40304630736841</v>
      </c>
      <c r="FS69" s="29">
        <v>43.267699115044252</v>
      </c>
      <c r="FT69" s="29">
        <v>91.575467080980559</v>
      </c>
      <c r="FU69" s="29">
        <v>106.2482510173684</v>
      </c>
      <c r="FV69" s="29">
        <v>42.885082352491487</v>
      </c>
      <c r="FW69" s="29">
        <v>90.748303891308325</v>
      </c>
      <c r="FX69" s="29">
        <v>106.53129220736841</v>
      </c>
      <c r="FY69" s="29">
        <v>41.98680098365292</v>
      </c>
      <c r="FZ69" s="29">
        <v>89.273028017193639</v>
      </c>
      <c r="GA69" s="29">
        <v>106.89085037736841</v>
      </c>
      <c r="GB69" s="29">
        <v>40.408927772141269</v>
      </c>
      <c r="GC69" s="29">
        <v>87.809042827566984</v>
      </c>
      <c r="GD69" s="29">
        <v>107.23001018736841</v>
      </c>
      <c r="GE69" s="29">
        <v>39.018308897767199</v>
      </c>
      <c r="GF69" s="29">
        <v>86.262709306870079</v>
      </c>
      <c r="GG69" s="29">
        <v>107.68013022736841</v>
      </c>
      <c r="GH69" s="29">
        <v>37.078416083440331</v>
      </c>
      <c r="GI69" s="29">
        <v>84.684487891452932</v>
      </c>
      <c r="GJ69" s="29">
        <v>108.14063154736841</v>
      </c>
      <c r="GK69" s="29">
        <v>35.58571049274812</v>
      </c>
      <c r="GL69" s="29">
        <v>83.114168969392097</v>
      </c>
      <c r="GM69" s="29">
        <v>109.4963092873684</v>
      </c>
      <c r="GN69" s="29">
        <v>34.637194939883059</v>
      </c>
      <c r="GO69" s="29">
        <v>80.70585175655259</v>
      </c>
      <c r="GP69" s="29">
        <v>111.5789894873684</v>
      </c>
      <c r="GQ69" s="29">
        <v>33.616164307180135</v>
      </c>
      <c r="GR69" s="29">
        <v>77.609148527084358</v>
      </c>
      <c r="GS69" s="29">
        <v>115.79271699736842</v>
      </c>
      <c r="GT69" s="29">
        <v>31.929453088103042</v>
      </c>
      <c r="GU69" s="29">
        <v>69.972848866813308</v>
      </c>
      <c r="GV69" s="29">
        <v>120.14133293736842</v>
      </c>
      <c r="GW69" s="29">
        <v>26.3425388971087</v>
      </c>
      <c r="GX69" s="29">
        <v>48.938255635172453</v>
      </c>
      <c r="GY69" s="29">
        <v>113.60430237158216</v>
      </c>
      <c r="GZ69" s="29">
        <v>20.609630076260483</v>
      </c>
      <c r="HA69" s="29">
        <v>35.41504943104664</v>
      </c>
      <c r="HB69" s="29">
        <v>115.19398047479932</v>
      </c>
      <c r="HC69" s="29">
        <v>20.898023006490142</v>
      </c>
      <c r="HD69" s="29">
        <v>28.98655831082911</v>
      </c>
      <c r="HE69" s="29">
        <v>103.79329786209411</v>
      </c>
      <c r="HF69" s="29">
        <v>18.829757576751586</v>
      </c>
      <c r="HG69" s="29">
        <v>32.674113722827485</v>
      </c>
    </row>
    <row r="70" spans="1:215" ht="15" thickBot="1" x14ac:dyDescent="0.4">
      <c r="A70" s="2"/>
      <c r="B70" s="43" t="s">
        <v>640</v>
      </c>
      <c r="C70" s="76" t="s">
        <v>859</v>
      </c>
      <c r="D70" s="44">
        <v>391131</v>
      </c>
      <c r="E70" s="45">
        <v>390929</v>
      </c>
      <c r="F70" s="23">
        <v>82.99882405842105</v>
      </c>
      <c r="G70" s="23">
        <v>36.508849557522112</v>
      </c>
      <c r="H70" s="23">
        <v>59.42045626557389</v>
      </c>
      <c r="I70" s="23">
        <v>82.858498228421055</v>
      </c>
      <c r="J70" s="23">
        <v>34.216320454671013</v>
      </c>
      <c r="K70" s="23">
        <v>55.844997989627856</v>
      </c>
      <c r="L70" s="23">
        <v>83.132026268421058</v>
      </c>
      <c r="M70" s="23">
        <v>31.086284682084155</v>
      </c>
      <c r="N70" s="23">
        <v>53.080322656665004</v>
      </c>
      <c r="O70" s="23">
        <v>83.658727188421054</v>
      </c>
      <c r="P70" s="23">
        <v>27.821025410185463</v>
      </c>
      <c r="Q70" s="23">
        <v>49.872799773792408</v>
      </c>
      <c r="R70" s="23">
        <v>84.210967498421056</v>
      </c>
      <c r="S70" s="23">
        <v>24.548982987671241</v>
      </c>
      <c r="T70" s="23">
        <v>46.311147956529183</v>
      </c>
      <c r="U70" s="23">
        <v>84.799626028421059</v>
      </c>
      <c r="V70" s="23">
        <v>21.396282994777184</v>
      </c>
      <c r="W70" s="23">
        <v>42.669755403982151</v>
      </c>
      <c r="X70" s="23">
        <v>85.417190508421058</v>
      </c>
      <c r="Y70" s="23">
        <v>19.652500521419466</v>
      </c>
      <c r="Z70" s="23">
        <v>39.00768173128823</v>
      </c>
      <c r="AA70" s="23">
        <v>88.74560673842106</v>
      </c>
      <c r="AB70" s="23">
        <v>18.930190208681491</v>
      </c>
      <c r="AC70" s="23">
        <v>33.88858591470202</v>
      </c>
      <c r="AD70" s="23">
        <v>89.434722058421045</v>
      </c>
      <c r="AE70" s="23">
        <v>18.296954530376428</v>
      </c>
      <c r="AF70" s="23">
        <v>30.821022075597</v>
      </c>
      <c r="AG70" s="23">
        <v>90.256150128421055</v>
      </c>
      <c r="AH70" s="23">
        <v>17.605087818025176</v>
      </c>
      <c r="AI70" s="23">
        <v>27.681184458462653</v>
      </c>
      <c r="AJ70" s="23">
        <v>78.968183789543247</v>
      </c>
      <c r="AK70" s="23">
        <v>14.326086439695898</v>
      </c>
      <c r="AL70" s="23">
        <v>9.3989693291466949</v>
      </c>
      <c r="AM70" s="23">
        <v>77.142854860500435</v>
      </c>
      <c r="AN70" s="23">
        <v>13.994942695931496</v>
      </c>
      <c r="AO70" s="23">
        <v>3.1505371104439632</v>
      </c>
      <c r="AP70" s="23">
        <v>94.605703963455412</v>
      </c>
      <c r="AQ70" s="23">
        <v>17.162981692485275</v>
      </c>
      <c r="AR70" s="23">
        <v>-0.10434845531881365</v>
      </c>
      <c r="AS70" s="23">
        <v>103.22092056338258</v>
      </c>
      <c r="AT70" s="23">
        <v>18.725919217250823</v>
      </c>
      <c r="AU70" s="23">
        <v>0.56098159772056988</v>
      </c>
      <c r="AV70" s="25">
        <v>82.996843678421058</v>
      </c>
      <c r="AW70" s="25">
        <v>36.508849557522112</v>
      </c>
      <c r="AX70" s="25">
        <v>59.42045626557389</v>
      </c>
      <c r="AY70" s="25">
        <v>82.818795748421053</v>
      </c>
      <c r="AZ70" s="25">
        <v>34.492751958841275</v>
      </c>
      <c r="BA70" s="25">
        <v>56.568339484666012</v>
      </c>
      <c r="BB70" s="25">
        <v>82.953925308421049</v>
      </c>
      <c r="BC70" s="25">
        <v>31.623175533968531</v>
      </c>
      <c r="BD70" s="25">
        <v>54.123702946872001</v>
      </c>
      <c r="BE70" s="25">
        <v>83.260891508421054</v>
      </c>
      <c r="BF70" s="25">
        <v>28.698044458777886</v>
      </c>
      <c r="BG70" s="25">
        <v>51.638184398027818</v>
      </c>
      <c r="BH70" s="25">
        <v>83.53390696842105</v>
      </c>
      <c r="BI70" s="25">
        <v>25.850092154123868</v>
      </c>
      <c r="BJ70" s="25">
        <v>48.974532644941917</v>
      </c>
      <c r="BK70" s="25">
        <v>83.879738248421063</v>
      </c>
      <c r="BL70" s="25">
        <v>23.019720435013411</v>
      </c>
      <c r="BM70" s="25">
        <v>45.856284197740408</v>
      </c>
      <c r="BN70" s="25">
        <v>84.368537278421059</v>
      </c>
      <c r="BO70" s="25">
        <v>21.396285214449779</v>
      </c>
      <c r="BP70" s="25">
        <v>42.455942102888542</v>
      </c>
      <c r="BQ70" s="25">
        <v>84.983120128421064</v>
      </c>
      <c r="BR70" s="25">
        <v>21.044966513336067</v>
      </c>
      <c r="BS70" s="25">
        <v>40.211217582940137</v>
      </c>
      <c r="BT70" s="25">
        <v>85.727860248421052</v>
      </c>
      <c r="BU70" s="25">
        <v>20.537913125281538</v>
      </c>
      <c r="BV70" s="25">
        <v>37.441315810918155</v>
      </c>
      <c r="BW70" s="25">
        <v>86.540443458421052</v>
      </c>
      <c r="BX70" s="25">
        <v>19.929639515959561</v>
      </c>
      <c r="BY70" s="25">
        <v>34.746268035942421</v>
      </c>
      <c r="BZ70" s="25">
        <v>88.633335968421051</v>
      </c>
      <c r="CA70" s="25">
        <v>18.380672725661217</v>
      </c>
      <c r="CB70" s="25">
        <v>27.524476821299316</v>
      </c>
      <c r="CC70" s="25">
        <v>90.705059428421052</v>
      </c>
      <c r="CD70" s="25">
        <v>17.99389984370114</v>
      </c>
      <c r="CE70" s="25">
        <v>22.242120361478115</v>
      </c>
      <c r="CF70" s="25">
        <v>92.592303618421056</v>
      </c>
      <c r="CG70" s="25">
        <v>21.219219417049413</v>
      </c>
      <c r="CH70" s="25">
        <v>18.802937295965862</v>
      </c>
      <c r="CI70" s="25">
        <v>94.15743753842105</v>
      </c>
      <c r="CJ70" s="25">
        <v>23.644578396698218</v>
      </c>
      <c r="CK70" s="25">
        <v>16.392606459203137</v>
      </c>
      <c r="CL70" s="27">
        <v>82.99882405842105</v>
      </c>
      <c r="CM70" s="27">
        <v>36.508849557522112</v>
      </c>
      <c r="CN70" s="27">
        <v>59.42045626557389</v>
      </c>
      <c r="CO70" s="27">
        <v>82.856388598421063</v>
      </c>
      <c r="CP70" s="27">
        <v>34.216705991952814</v>
      </c>
      <c r="CQ70" s="27">
        <v>55.845952516682075</v>
      </c>
      <c r="CR70" s="27">
        <v>83.134990818421059</v>
      </c>
      <c r="CS70" s="27">
        <v>31.085360481775847</v>
      </c>
      <c r="CT70" s="27">
        <v>53.080247712971072</v>
      </c>
      <c r="CU70" s="27">
        <v>83.658038528421059</v>
      </c>
      <c r="CV70" s="27">
        <v>27.819842286390831</v>
      </c>
      <c r="CW70" s="27">
        <v>49.873501221675284</v>
      </c>
      <c r="CX70" s="27">
        <v>84.20874452842105</v>
      </c>
      <c r="CY70" s="27">
        <v>24.546720288470027</v>
      </c>
      <c r="CZ70" s="27">
        <v>46.312699968260318</v>
      </c>
      <c r="DA70" s="27">
        <v>84.80400889842106</v>
      </c>
      <c r="DB70" s="27">
        <v>21.393544979105485</v>
      </c>
      <c r="DC70" s="27">
        <v>42.667517091134982</v>
      </c>
      <c r="DD70" s="27">
        <v>85.438644658421055</v>
      </c>
      <c r="DE70" s="27">
        <v>19.644582490636811</v>
      </c>
      <c r="DF70" s="27">
        <v>38.996839553068455</v>
      </c>
      <c r="DG70" s="27">
        <v>88.769113858421065</v>
      </c>
      <c r="DH70" s="27">
        <v>18.924052608726914</v>
      </c>
      <c r="DI70" s="27">
        <v>33.876478395354951</v>
      </c>
      <c r="DJ70" s="27">
        <v>89.446640768421048</v>
      </c>
      <c r="DK70" s="27">
        <v>18.294475339807892</v>
      </c>
      <c r="DL70" s="27">
        <v>30.812704713997789</v>
      </c>
      <c r="DM70" s="27">
        <v>90.200097818421057</v>
      </c>
      <c r="DN70" s="27">
        <v>17.648225378623476</v>
      </c>
      <c r="DO70" s="27">
        <v>27.937700403081493</v>
      </c>
      <c r="DP70" s="27">
        <v>80.141092852510894</v>
      </c>
      <c r="DQ70" s="27">
        <v>14.538870827225427</v>
      </c>
      <c r="DR70" s="27">
        <v>10.639873645454486</v>
      </c>
      <c r="DS70" s="27">
        <v>79.140253197886551</v>
      </c>
      <c r="DT70" s="27">
        <v>14.357302571298003</v>
      </c>
      <c r="DU70" s="27">
        <v>5.1185543971098468</v>
      </c>
      <c r="DV70" s="27">
        <v>96.990296679013625</v>
      </c>
      <c r="DW70" s="27">
        <v>17.595584795750259</v>
      </c>
      <c r="DX70" s="27">
        <v>2.0257441423575528</v>
      </c>
      <c r="DY70" s="27">
        <v>106.1303782114168</v>
      </c>
      <c r="DZ70" s="27">
        <v>19.253741179947298</v>
      </c>
      <c r="EA70" s="27">
        <v>2.9482647572513088</v>
      </c>
      <c r="EB70" s="28">
        <v>83.004139968421057</v>
      </c>
      <c r="EC70" s="28">
        <v>36.508849557522112</v>
      </c>
      <c r="ED70" s="28">
        <v>59.42045626557389</v>
      </c>
      <c r="EE70" s="28">
        <v>82.814152668421059</v>
      </c>
      <c r="EF70" s="28">
        <v>27.114340034023854</v>
      </c>
      <c r="EG70" s="28">
        <v>55.7912343323285</v>
      </c>
      <c r="EH70" s="28">
        <v>83.11556262842106</v>
      </c>
      <c r="EI70" s="28">
        <v>16.855074873587601</v>
      </c>
      <c r="EJ70" s="28">
        <v>53.077705273888128</v>
      </c>
      <c r="EK70" s="28">
        <v>34.248923019212199</v>
      </c>
      <c r="EL70" s="28">
        <v>6.2133001937508858</v>
      </c>
      <c r="EM70" s="28">
        <v>34.248923019212199</v>
      </c>
      <c r="EN70" s="28">
        <v>10.670731707317072</v>
      </c>
      <c r="EO70" s="28">
        <v>1.9358407079646016</v>
      </c>
      <c r="EP70" s="28">
        <v>10.670731707317072</v>
      </c>
      <c r="EQ70" s="28">
        <v>10.670731707317072</v>
      </c>
      <c r="ER70" s="28">
        <v>1.9358407079646016</v>
      </c>
      <c r="ES70" s="28">
        <v>10.670731707317072</v>
      </c>
      <c r="ET70" s="28">
        <v>10.670731707317072</v>
      </c>
      <c r="EU70" s="28">
        <v>1.9358407079646016</v>
      </c>
      <c r="EV70" s="28">
        <v>10.670731707317072</v>
      </c>
      <c r="EW70" s="28">
        <v>10.670731707317072</v>
      </c>
      <c r="EX70" s="28">
        <v>1.9358407079646016</v>
      </c>
      <c r="EY70" s="28">
        <v>10.670731707317072</v>
      </c>
      <c r="EZ70" s="28">
        <v>10.670731707317072</v>
      </c>
      <c r="FA70" s="28">
        <v>1.9358407079646016</v>
      </c>
      <c r="FB70" s="28">
        <v>10.670731707317072</v>
      </c>
      <c r="FC70" s="28">
        <v>10.670731707317072</v>
      </c>
      <c r="FD70" s="28">
        <v>1.9358407079646016</v>
      </c>
      <c r="FE70" s="28">
        <v>10.670731707317072</v>
      </c>
      <c r="FF70" s="28">
        <v>10.670731707317072</v>
      </c>
      <c r="FG70" s="28">
        <v>1.9358407079646016</v>
      </c>
      <c r="FH70" s="28">
        <v>4.2227885596728356</v>
      </c>
      <c r="FI70" s="28">
        <v>10.670731707317072</v>
      </c>
      <c r="FJ70" s="28">
        <v>1.9358407079646016</v>
      </c>
      <c r="FK70" s="28">
        <v>-27.203231815316315</v>
      </c>
      <c r="FL70" s="28">
        <v>10.670731707317072</v>
      </c>
      <c r="FM70" s="28">
        <v>1.9358407079646016</v>
      </c>
      <c r="FN70" s="28">
        <v>-50.91234952396195</v>
      </c>
      <c r="FO70" s="28">
        <v>10.670731707317072</v>
      </c>
      <c r="FP70" s="28">
        <v>1.9358407079646016</v>
      </c>
      <c r="FQ70" s="28">
        <v>-66.541392582762285</v>
      </c>
      <c r="FR70" s="29">
        <v>83.004139968421057</v>
      </c>
      <c r="FS70" s="29">
        <v>36.508849557522112</v>
      </c>
      <c r="FT70" s="29">
        <v>59.42045626557389</v>
      </c>
      <c r="FU70" s="29">
        <v>82.70889148842106</v>
      </c>
      <c r="FV70" s="29">
        <v>34.292919565314321</v>
      </c>
      <c r="FW70" s="29">
        <v>56.182431624401005</v>
      </c>
      <c r="FX70" s="29">
        <v>83.14612541842105</v>
      </c>
      <c r="FY70" s="29">
        <v>31.822514691762738</v>
      </c>
      <c r="FZ70" s="29">
        <v>52.915878809944587</v>
      </c>
      <c r="GA70" s="29">
        <v>83.698412108421053</v>
      </c>
      <c r="GB70" s="29">
        <v>29.556299243960041</v>
      </c>
      <c r="GC70" s="29">
        <v>49.817887124149991</v>
      </c>
      <c r="GD70" s="29">
        <v>84.36423821842105</v>
      </c>
      <c r="GE70" s="29">
        <v>27.423709482353502</v>
      </c>
      <c r="GF70" s="29">
        <v>46.520394425721051</v>
      </c>
      <c r="GG70" s="29">
        <v>89.756664338421047</v>
      </c>
      <c r="GH70" s="29">
        <v>24.471490237653381</v>
      </c>
      <c r="GI70" s="29">
        <v>38.673302808034705</v>
      </c>
      <c r="GJ70" s="29">
        <v>90.500397958421047</v>
      </c>
      <c r="GK70" s="29">
        <v>23.348741434820095</v>
      </c>
      <c r="GL70" s="29">
        <v>35.570599270706026</v>
      </c>
      <c r="GM70" s="29">
        <v>94.014018538421055</v>
      </c>
      <c r="GN70" s="29">
        <v>22.495148756484923</v>
      </c>
      <c r="GO70" s="29">
        <v>31.133066361442332</v>
      </c>
      <c r="GP70" s="29">
        <v>95.181596498421058</v>
      </c>
      <c r="GQ70" s="29">
        <v>21.731123382943412</v>
      </c>
      <c r="GR70" s="29">
        <v>28.165935142315064</v>
      </c>
      <c r="GS70" s="29">
        <v>100.11243372842105</v>
      </c>
      <c r="GT70" s="29">
        <v>19.894927700948969</v>
      </c>
      <c r="GU70" s="29">
        <v>17.910867612603994</v>
      </c>
      <c r="GV70" s="29">
        <v>75.208310314940292</v>
      </c>
      <c r="GW70" s="29">
        <v>13.643985499613063</v>
      </c>
      <c r="GX70" s="29">
        <v>-19.195014301523315</v>
      </c>
      <c r="GY70" s="29">
        <v>41.471588311981051</v>
      </c>
      <c r="GZ70" s="29">
        <v>7.5236067291647037</v>
      </c>
      <c r="HA70" s="29">
        <v>-47.389604107751438</v>
      </c>
      <c r="HB70" s="29">
        <v>41.762743787255651</v>
      </c>
      <c r="HC70" s="29">
        <v>7.5764269702543432</v>
      </c>
      <c r="HD70" s="29">
        <v>-63.004762126800699</v>
      </c>
      <c r="HE70" s="29">
        <v>39.240634721549874</v>
      </c>
      <c r="HF70" s="29">
        <v>7.1188762105466585</v>
      </c>
      <c r="HG70" s="29">
        <v>-57.633304540525046</v>
      </c>
    </row>
    <row r="71" spans="1:215" ht="15" thickBot="1" x14ac:dyDescent="0.4">
      <c r="A71" s="2"/>
      <c r="B71" s="43" t="s">
        <v>492</v>
      </c>
      <c r="C71" s="76" t="s">
        <v>849</v>
      </c>
      <c r="D71" s="44">
        <v>382900</v>
      </c>
      <c r="E71" s="45">
        <v>393269</v>
      </c>
      <c r="F71" s="23">
        <v>10.670731707317072</v>
      </c>
      <c r="G71" s="23">
        <v>1.9358407079646016</v>
      </c>
      <c r="H71" s="23">
        <v>10.670731707317072</v>
      </c>
      <c r="I71" s="23">
        <v>10.670731707317072</v>
      </c>
      <c r="J71" s="23">
        <v>1.9358407079646016</v>
      </c>
      <c r="K71" s="23">
        <v>10.670731707317072</v>
      </c>
      <c r="L71" s="23">
        <v>10.670731707317072</v>
      </c>
      <c r="M71" s="23">
        <v>1.9358407079646016</v>
      </c>
      <c r="N71" s="23">
        <v>10.670731707317072</v>
      </c>
      <c r="O71" s="23">
        <v>10.670731707317072</v>
      </c>
      <c r="P71" s="23">
        <v>1.9358407079646016</v>
      </c>
      <c r="Q71" s="23">
        <v>10.670731707317072</v>
      </c>
      <c r="R71" s="23">
        <v>10.670731707317072</v>
      </c>
      <c r="S71" s="23">
        <v>1.9358407079646016</v>
      </c>
      <c r="T71" s="23">
        <v>10.670731707317072</v>
      </c>
      <c r="U71" s="23">
        <v>10.670731707317072</v>
      </c>
      <c r="V71" s="23">
        <v>1.9358407079646016</v>
      </c>
      <c r="W71" s="23">
        <v>10.670731707317072</v>
      </c>
      <c r="X71" s="23">
        <v>8.4350062246523887</v>
      </c>
      <c r="Y71" s="23">
        <v>1.9358407079646016</v>
      </c>
      <c r="Z71" s="23">
        <v>8.4350062246523887</v>
      </c>
      <c r="AA71" s="23">
        <v>5.5395609392255425</v>
      </c>
      <c r="AB71" s="23">
        <v>1.9358407079646016</v>
      </c>
      <c r="AC71" s="23">
        <v>5.5395609392255425</v>
      </c>
      <c r="AD71" s="23">
        <v>2.32214673851758</v>
      </c>
      <c r="AE71" s="23">
        <v>0.95380434757436139</v>
      </c>
      <c r="AF71" s="23">
        <v>2.32214673851758</v>
      </c>
      <c r="AG71" s="23">
        <v>-1.1506308354282553</v>
      </c>
      <c r="AH71" s="23">
        <v>-0.47261298137653451</v>
      </c>
      <c r="AI71" s="23">
        <v>-1.1506308354282553</v>
      </c>
      <c r="AJ71" s="23">
        <v>-16.687542589420691</v>
      </c>
      <c r="AK71" s="23">
        <v>-6.8542828961285629</v>
      </c>
      <c r="AL71" s="23">
        <v>-16.687542589420691</v>
      </c>
      <c r="AM71" s="23">
        <v>-27.448761147237789</v>
      </c>
      <c r="AN71" s="23">
        <v>-11.274372667111889</v>
      </c>
      <c r="AO71" s="23">
        <v>-27.448761147237789</v>
      </c>
      <c r="AP71" s="23">
        <v>-32.310270592078702</v>
      </c>
      <c r="AQ71" s="23">
        <v>-13.271201191059184</v>
      </c>
      <c r="AR71" s="23">
        <v>-32.310270592078702</v>
      </c>
      <c r="AS71" s="23">
        <v>-38.119739938416465</v>
      </c>
      <c r="AT71" s="23">
        <v>-15.657397131103131</v>
      </c>
      <c r="AU71" s="23">
        <v>-38.119739938416465</v>
      </c>
      <c r="AV71" s="25">
        <v>10.670731707317072</v>
      </c>
      <c r="AW71" s="25">
        <v>1.9358407079646016</v>
      </c>
      <c r="AX71" s="25">
        <v>10.670731707317072</v>
      </c>
      <c r="AY71" s="25">
        <v>10.670731707317072</v>
      </c>
      <c r="AZ71" s="25">
        <v>1.9358407079646016</v>
      </c>
      <c r="BA71" s="25">
        <v>10.670731707317072</v>
      </c>
      <c r="BB71" s="25">
        <v>10.670731707317072</v>
      </c>
      <c r="BC71" s="25">
        <v>1.9358407079646016</v>
      </c>
      <c r="BD71" s="25">
        <v>10.670731707317072</v>
      </c>
      <c r="BE71" s="25">
        <v>10.670731707317072</v>
      </c>
      <c r="BF71" s="25">
        <v>1.9358407079646016</v>
      </c>
      <c r="BG71" s="25">
        <v>10.670731707317072</v>
      </c>
      <c r="BH71" s="25">
        <v>10.670731707317072</v>
      </c>
      <c r="BI71" s="25">
        <v>1.9358407079646016</v>
      </c>
      <c r="BJ71" s="25">
        <v>10.670731707317072</v>
      </c>
      <c r="BK71" s="25">
        <v>10.670731707317072</v>
      </c>
      <c r="BL71" s="25">
        <v>1.9358407079646016</v>
      </c>
      <c r="BM71" s="25">
        <v>10.670731707317072</v>
      </c>
      <c r="BN71" s="25">
        <v>10.670731707317072</v>
      </c>
      <c r="BO71" s="25">
        <v>1.9358407079646016</v>
      </c>
      <c r="BP71" s="25">
        <v>10.670731707317072</v>
      </c>
      <c r="BQ71" s="25">
        <v>10.670731707317072</v>
      </c>
      <c r="BR71" s="25">
        <v>1.9358407079646016</v>
      </c>
      <c r="BS71" s="25">
        <v>10.670731707317072</v>
      </c>
      <c r="BT71" s="25">
        <v>10.670731707317072</v>
      </c>
      <c r="BU71" s="25">
        <v>1.9358407079646016</v>
      </c>
      <c r="BV71" s="25">
        <v>10.670731707317072</v>
      </c>
      <c r="BW71" s="25">
        <v>10.670731707317072</v>
      </c>
      <c r="BX71" s="25">
        <v>1.9358407079646016</v>
      </c>
      <c r="BY71" s="25">
        <v>10.670731707317072</v>
      </c>
      <c r="BZ71" s="25">
        <v>5.895590103390119</v>
      </c>
      <c r="CA71" s="25">
        <v>1.9358407079646016</v>
      </c>
      <c r="CB71" s="25">
        <v>5.895590103390119</v>
      </c>
      <c r="CC71" s="25">
        <v>1.1567092689240064</v>
      </c>
      <c r="CD71" s="25">
        <v>0.47510965232265667</v>
      </c>
      <c r="CE71" s="25">
        <v>1.1567092689240064</v>
      </c>
      <c r="CF71" s="25">
        <v>0.68672977553172987</v>
      </c>
      <c r="CG71" s="25">
        <v>0.28206910211413866</v>
      </c>
      <c r="CH71" s="25">
        <v>0.68672977553172987</v>
      </c>
      <c r="CI71" s="25">
        <v>-2.9655330330058405E-2</v>
      </c>
      <c r="CJ71" s="25">
        <v>-1.2180704400971857E-2</v>
      </c>
      <c r="CK71" s="25">
        <v>-2.9655330330058405E-2</v>
      </c>
      <c r="CL71" s="27">
        <v>10.670731707317072</v>
      </c>
      <c r="CM71" s="27">
        <v>1.9358407079646016</v>
      </c>
      <c r="CN71" s="27">
        <v>10.670731707317072</v>
      </c>
      <c r="CO71" s="27">
        <v>10.670731707317072</v>
      </c>
      <c r="CP71" s="27">
        <v>1.9358407079646016</v>
      </c>
      <c r="CQ71" s="27">
        <v>10.670731707317072</v>
      </c>
      <c r="CR71" s="27">
        <v>10.670731707317072</v>
      </c>
      <c r="CS71" s="27">
        <v>1.9358407079646016</v>
      </c>
      <c r="CT71" s="27">
        <v>10.670731707317072</v>
      </c>
      <c r="CU71" s="27">
        <v>10.670731707317072</v>
      </c>
      <c r="CV71" s="27">
        <v>1.9358407079646016</v>
      </c>
      <c r="CW71" s="27">
        <v>10.670731707317072</v>
      </c>
      <c r="CX71" s="27">
        <v>10.670731707317072</v>
      </c>
      <c r="CY71" s="27">
        <v>1.9358407079646016</v>
      </c>
      <c r="CZ71" s="27">
        <v>10.670731707317072</v>
      </c>
      <c r="DA71" s="27">
        <v>10.670731707317072</v>
      </c>
      <c r="DB71" s="27">
        <v>1.9358407079646016</v>
      </c>
      <c r="DC71" s="27">
        <v>10.670731707317072</v>
      </c>
      <c r="DD71" s="27">
        <v>8.4465146479857367</v>
      </c>
      <c r="DE71" s="27">
        <v>1.9358407079646016</v>
      </c>
      <c r="DF71" s="27">
        <v>8.4465146479857367</v>
      </c>
      <c r="DG71" s="27">
        <v>5.5546071485870554</v>
      </c>
      <c r="DH71" s="27">
        <v>1.9358407079646016</v>
      </c>
      <c r="DI71" s="27">
        <v>5.5546071485870554</v>
      </c>
      <c r="DJ71" s="27">
        <v>2.3437448438459869</v>
      </c>
      <c r="DK71" s="27">
        <v>0.96267560726691415</v>
      </c>
      <c r="DL71" s="27">
        <v>2.3437448438459869</v>
      </c>
      <c r="DM71" s="27">
        <v>-0.98614838368955748</v>
      </c>
      <c r="DN71" s="27">
        <v>-0.40505304859286723</v>
      </c>
      <c r="DO71" s="27">
        <v>-0.98614838368955748</v>
      </c>
      <c r="DP71" s="27">
        <v>-16.02275184220321</v>
      </c>
      <c r="DQ71" s="27">
        <v>-6.5812250852651424</v>
      </c>
      <c r="DR71" s="27">
        <v>-16.02275184220321</v>
      </c>
      <c r="DS71" s="27">
        <v>-26.503544763653071</v>
      </c>
      <c r="DT71" s="27">
        <v>-10.886132130410425</v>
      </c>
      <c r="DU71" s="27">
        <v>-26.503544763653071</v>
      </c>
      <c r="DV71" s="27">
        <v>-31.247831469647654</v>
      </c>
      <c r="DW71" s="27">
        <v>-12.834812294010096</v>
      </c>
      <c r="DX71" s="27">
        <v>-31.247831469647654</v>
      </c>
      <c r="DY71" s="27">
        <v>-36.927225611094492</v>
      </c>
      <c r="DZ71" s="27">
        <v>-15.167580819722856</v>
      </c>
      <c r="EA71" s="27">
        <v>-36.927225611094492</v>
      </c>
      <c r="EB71" s="28">
        <v>10.670731707317072</v>
      </c>
      <c r="EC71" s="28">
        <v>1.9358407079646016</v>
      </c>
      <c r="ED71" s="28">
        <v>10.670731707317072</v>
      </c>
      <c r="EE71" s="28">
        <v>10.670731707317072</v>
      </c>
      <c r="EF71" s="28">
        <v>1.9358407079646016</v>
      </c>
      <c r="EG71" s="28">
        <v>10.670731707317072</v>
      </c>
      <c r="EH71" s="28">
        <v>10.670731707317072</v>
      </c>
      <c r="EI71" s="28">
        <v>1.9358407079646016</v>
      </c>
      <c r="EJ71" s="28">
        <v>10.670731707317072</v>
      </c>
      <c r="EK71" s="28">
        <v>10.670731707317072</v>
      </c>
      <c r="EL71" s="28">
        <v>1.9358407079646016</v>
      </c>
      <c r="EM71" s="28">
        <v>10.670731707317072</v>
      </c>
      <c r="EN71" s="28">
        <v>-1.2957348220269822</v>
      </c>
      <c r="EO71" s="28">
        <v>-0.53221335501898159</v>
      </c>
      <c r="EP71" s="28">
        <v>-1.2957348220269822</v>
      </c>
      <c r="EQ71" s="28">
        <v>-20.968138551685694</v>
      </c>
      <c r="ER71" s="28">
        <v>-8.6125055662532084</v>
      </c>
      <c r="ES71" s="28">
        <v>-20.968138551685694</v>
      </c>
      <c r="ET71" s="28">
        <v>-28.198469459426956</v>
      </c>
      <c r="EU71" s="28">
        <v>-11.582309730570314</v>
      </c>
      <c r="EV71" s="28">
        <v>-28.198469459426956</v>
      </c>
      <c r="EW71" s="28">
        <v>-34.055010151159756</v>
      </c>
      <c r="EX71" s="28">
        <v>-13.987839872514277</v>
      </c>
      <c r="EY71" s="28">
        <v>-34.055010151159756</v>
      </c>
      <c r="EZ71" s="28">
        <v>-40.034278815346404</v>
      </c>
      <c r="FA71" s="28">
        <v>-16.443779608199158</v>
      </c>
      <c r="FB71" s="28">
        <v>-40.034278815346404</v>
      </c>
      <c r="FC71" s="28">
        <v>-46.197830207083314</v>
      </c>
      <c r="FD71" s="28">
        <v>-18.975412091377034</v>
      </c>
      <c r="FE71" s="28">
        <v>-46.197830207083314</v>
      </c>
      <c r="FF71" s="28">
        <v>-78.810404275878724</v>
      </c>
      <c r="FG71" s="28">
        <v>-32.370782167027599</v>
      </c>
      <c r="FH71" s="28">
        <v>-78.810404275878724</v>
      </c>
      <c r="FI71" s="28">
        <v>-123.67186589181651</v>
      </c>
      <c r="FJ71" s="28">
        <v>-50.797290887633956</v>
      </c>
      <c r="FK71" s="28">
        <v>-123.67186589181651</v>
      </c>
      <c r="FL71" s="28">
        <v>-161.05493348056112</v>
      </c>
      <c r="FM71" s="28">
        <v>-66.152105379061439</v>
      </c>
      <c r="FN71" s="28">
        <v>-161.05493348056112</v>
      </c>
      <c r="FO71" s="28">
        <v>-216.24100399011965</v>
      </c>
      <c r="FP71" s="28">
        <v>-79.46418208971707</v>
      </c>
      <c r="FQ71" s="28">
        <v>-216.24100399011965</v>
      </c>
      <c r="FR71" s="29">
        <v>10.670731707317072</v>
      </c>
      <c r="FS71" s="29">
        <v>1.9358407079646016</v>
      </c>
      <c r="FT71" s="29">
        <v>10.670731707317072</v>
      </c>
      <c r="FU71" s="29">
        <v>10.670731707317072</v>
      </c>
      <c r="FV71" s="29">
        <v>1.9358407079646016</v>
      </c>
      <c r="FW71" s="29">
        <v>10.670731707317072</v>
      </c>
      <c r="FX71" s="29">
        <v>10.670731707317072</v>
      </c>
      <c r="FY71" s="29">
        <v>1.9358407079646016</v>
      </c>
      <c r="FZ71" s="29">
        <v>10.670731707317072</v>
      </c>
      <c r="GA71" s="29">
        <v>10.670731707317072</v>
      </c>
      <c r="GB71" s="29">
        <v>1.9358407079646016</v>
      </c>
      <c r="GC71" s="29">
        <v>10.670731707317072</v>
      </c>
      <c r="GD71" s="29">
        <v>7.3222183057435331</v>
      </c>
      <c r="GE71" s="29">
        <v>1.9358407079646016</v>
      </c>
      <c r="GF71" s="29">
        <v>7.3222183057435331</v>
      </c>
      <c r="GG71" s="29">
        <v>-4.1787101707287686</v>
      </c>
      <c r="GH71" s="29">
        <v>-1.7163738457969668</v>
      </c>
      <c r="GI71" s="29">
        <v>-4.1787101707287686</v>
      </c>
      <c r="GJ71" s="29">
        <v>-11.786435778032658</v>
      </c>
      <c r="GK71" s="29">
        <v>-4.8411900510086747</v>
      </c>
      <c r="GL71" s="29">
        <v>-11.786435778032658</v>
      </c>
      <c r="GM71" s="29">
        <v>-14.551012715118853</v>
      </c>
      <c r="GN71" s="29">
        <v>-5.976719282671251</v>
      </c>
      <c r="GO71" s="29">
        <v>-14.551012715118853</v>
      </c>
      <c r="GP71" s="29">
        <v>-17.688446067225666</v>
      </c>
      <c r="GQ71" s="29">
        <v>-7.2653964889078564</v>
      </c>
      <c r="GR71" s="29">
        <v>-17.688446067225666</v>
      </c>
      <c r="GS71" s="29">
        <v>-22.885160023272935</v>
      </c>
      <c r="GT71" s="29">
        <v>-9.3999077504754549</v>
      </c>
      <c r="GU71" s="29">
        <v>-22.885160023272935</v>
      </c>
      <c r="GV71" s="29">
        <v>-46.032870562822403</v>
      </c>
      <c r="GW71" s="29">
        <v>-18.907656155345695</v>
      </c>
      <c r="GX71" s="29">
        <v>-46.032870562822403</v>
      </c>
      <c r="GY71" s="29">
        <v>-71.860783067848615</v>
      </c>
      <c r="GZ71" s="29">
        <v>-29.516277405435453</v>
      </c>
      <c r="HA71" s="29">
        <v>-71.860783067848615</v>
      </c>
      <c r="HB71" s="29">
        <v>-84.861612651325586</v>
      </c>
      <c r="HC71" s="29">
        <v>-34.856270599280649</v>
      </c>
      <c r="HD71" s="29">
        <v>-84.861612651325586</v>
      </c>
      <c r="HE71" s="29">
        <v>-92.020329320507727</v>
      </c>
      <c r="HF71" s="29">
        <v>-37.796659752499224</v>
      </c>
      <c r="HG71" s="29">
        <v>-92.020329320507727</v>
      </c>
    </row>
    <row r="72" spans="1:215" ht="15" thickBot="1" x14ac:dyDescent="0.4">
      <c r="A72" s="2"/>
      <c r="B72" s="43" t="s">
        <v>574</v>
      </c>
      <c r="C72" s="76" t="s">
        <v>857</v>
      </c>
      <c r="D72" s="44">
        <v>365831</v>
      </c>
      <c r="E72" s="45">
        <v>407025</v>
      </c>
      <c r="F72" s="23">
        <v>32.638865546315785</v>
      </c>
      <c r="G72" s="23">
        <v>32.638865546315785</v>
      </c>
      <c r="H72" s="23">
        <v>32.638865546315785</v>
      </c>
      <c r="I72" s="23">
        <v>32.543965736315783</v>
      </c>
      <c r="J72" s="23">
        <v>32.543965736315783</v>
      </c>
      <c r="K72" s="23">
        <v>32.543965736315783</v>
      </c>
      <c r="L72" s="23">
        <v>32.76034198631578</v>
      </c>
      <c r="M72" s="23">
        <v>32.76034198631578</v>
      </c>
      <c r="N72" s="23">
        <v>32.76034198631578</v>
      </c>
      <c r="O72" s="23">
        <v>33.12495388631578</v>
      </c>
      <c r="P72" s="23">
        <v>33.12495388631578</v>
      </c>
      <c r="Q72" s="23">
        <v>33.12495388631578</v>
      </c>
      <c r="R72" s="23">
        <v>33.511163746315781</v>
      </c>
      <c r="S72" s="23">
        <v>33.511163746315781</v>
      </c>
      <c r="T72" s="23">
        <v>33.511163746315781</v>
      </c>
      <c r="U72" s="23">
        <v>33.917458606315776</v>
      </c>
      <c r="V72" s="23">
        <v>33.917458606315776</v>
      </c>
      <c r="W72" s="23">
        <v>33.917458606315776</v>
      </c>
      <c r="X72" s="23">
        <v>34.360450916315784</v>
      </c>
      <c r="Y72" s="23">
        <v>34.360450916315784</v>
      </c>
      <c r="Z72" s="23">
        <v>34.360450916315784</v>
      </c>
      <c r="AA72" s="23">
        <v>34.87387897631578</v>
      </c>
      <c r="AB72" s="23">
        <v>34.87387897631578</v>
      </c>
      <c r="AC72" s="23">
        <v>34.87387897631578</v>
      </c>
      <c r="AD72" s="23">
        <v>35.436904436315785</v>
      </c>
      <c r="AE72" s="23">
        <v>35.436904436315785</v>
      </c>
      <c r="AF72" s="23">
        <v>35.436904436315785</v>
      </c>
      <c r="AG72" s="23">
        <v>36.101776276315782</v>
      </c>
      <c r="AH72" s="23">
        <v>36.101776276315782</v>
      </c>
      <c r="AI72" s="23">
        <v>36.101776276315782</v>
      </c>
      <c r="AJ72" s="23">
        <v>39.409678546315781</v>
      </c>
      <c r="AK72" s="23">
        <v>35.109299377140495</v>
      </c>
      <c r="AL72" s="23">
        <v>39.409678546315781</v>
      </c>
      <c r="AM72" s="23">
        <v>42.746231306315778</v>
      </c>
      <c r="AN72" s="23">
        <v>37.084986352460213</v>
      </c>
      <c r="AO72" s="23">
        <v>42.746231306315778</v>
      </c>
      <c r="AP72" s="23">
        <v>45.124982616315776</v>
      </c>
      <c r="AQ72" s="23">
        <v>44.367693173856146</v>
      </c>
      <c r="AR72" s="23">
        <v>45.124982616315776</v>
      </c>
      <c r="AS72" s="23">
        <v>47.263547536315784</v>
      </c>
      <c r="AT72" s="23">
        <v>45.770148956662055</v>
      </c>
      <c r="AU72" s="23">
        <v>47.046388458656281</v>
      </c>
      <c r="AV72" s="25">
        <v>32.63563577631578</v>
      </c>
      <c r="AW72" s="25">
        <v>32.63563577631578</v>
      </c>
      <c r="AX72" s="25">
        <v>32.63563577631578</v>
      </c>
      <c r="AY72" s="25">
        <v>32.465551246315783</v>
      </c>
      <c r="AZ72" s="25">
        <v>32.465551246315783</v>
      </c>
      <c r="BA72" s="25">
        <v>32.465551246315783</v>
      </c>
      <c r="BB72" s="25">
        <v>32.516879536315784</v>
      </c>
      <c r="BC72" s="25">
        <v>32.516879536315784</v>
      </c>
      <c r="BD72" s="25">
        <v>32.516879536315784</v>
      </c>
      <c r="BE72" s="25">
        <v>32.65978664631578</v>
      </c>
      <c r="BF72" s="25">
        <v>15.672393058086175</v>
      </c>
      <c r="BG72" s="25">
        <v>32.65978664631578</v>
      </c>
      <c r="BH72" s="25">
        <v>10.670731707317072</v>
      </c>
      <c r="BI72" s="25">
        <v>1.9358407079646016</v>
      </c>
      <c r="BJ72" s="25">
        <v>10.670731707317072</v>
      </c>
      <c r="BK72" s="25">
        <v>10.670731707317072</v>
      </c>
      <c r="BL72" s="25">
        <v>1.9358407079646016</v>
      </c>
      <c r="BM72" s="25">
        <v>10.670731707317072</v>
      </c>
      <c r="BN72" s="25">
        <v>10.670731707317072</v>
      </c>
      <c r="BO72" s="25">
        <v>1.9358407079646016</v>
      </c>
      <c r="BP72" s="25">
        <v>10.670731707317072</v>
      </c>
      <c r="BQ72" s="25">
        <v>10.670731707317072</v>
      </c>
      <c r="BR72" s="25">
        <v>1.9358407079646016</v>
      </c>
      <c r="BS72" s="25">
        <v>10.670731707317072</v>
      </c>
      <c r="BT72" s="25">
        <v>10.670731707317072</v>
      </c>
      <c r="BU72" s="25">
        <v>1.9358407079646016</v>
      </c>
      <c r="BV72" s="25">
        <v>10.670731707317072</v>
      </c>
      <c r="BW72" s="25">
        <v>10.670731707317072</v>
      </c>
      <c r="BX72" s="25">
        <v>1.9358407079646016</v>
      </c>
      <c r="BY72" s="25">
        <v>10.670731707317072</v>
      </c>
      <c r="BZ72" s="25">
        <v>10.670731707317072</v>
      </c>
      <c r="CA72" s="25">
        <v>1.9358407079646016</v>
      </c>
      <c r="CB72" s="25">
        <v>10.670731707317072</v>
      </c>
      <c r="CC72" s="25">
        <v>10.670731707317072</v>
      </c>
      <c r="CD72" s="25">
        <v>1.9358407079646016</v>
      </c>
      <c r="CE72" s="25">
        <v>10.670731707317072</v>
      </c>
      <c r="CF72" s="25">
        <v>38.816693156315779</v>
      </c>
      <c r="CG72" s="25">
        <v>9.6253155327888305</v>
      </c>
      <c r="CH72" s="25">
        <v>38.816693156315779</v>
      </c>
      <c r="CI72" s="25">
        <v>40.058047136315778</v>
      </c>
      <c r="CJ72" s="25">
        <v>38.327506803006486</v>
      </c>
      <c r="CK72" s="25">
        <v>40.058047136315778</v>
      </c>
      <c r="CL72" s="27">
        <v>32.638865546315785</v>
      </c>
      <c r="CM72" s="27">
        <v>32.638865546315785</v>
      </c>
      <c r="CN72" s="27">
        <v>32.638865546315785</v>
      </c>
      <c r="CO72" s="27">
        <v>32.542140216315779</v>
      </c>
      <c r="CP72" s="27">
        <v>32.542140216315779</v>
      </c>
      <c r="CQ72" s="27">
        <v>32.542140216315779</v>
      </c>
      <c r="CR72" s="27">
        <v>32.761186316315779</v>
      </c>
      <c r="CS72" s="27">
        <v>32.761186316315779</v>
      </c>
      <c r="CT72" s="27">
        <v>32.761186316315779</v>
      </c>
      <c r="CU72" s="27">
        <v>33.124365486315781</v>
      </c>
      <c r="CV72" s="27">
        <v>33.124365486315781</v>
      </c>
      <c r="CW72" s="27">
        <v>33.124365486315781</v>
      </c>
      <c r="CX72" s="27">
        <v>33.508963136315785</v>
      </c>
      <c r="CY72" s="27">
        <v>33.508963136315785</v>
      </c>
      <c r="CZ72" s="27">
        <v>33.508963136315785</v>
      </c>
      <c r="DA72" s="27">
        <v>33.922145446315781</v>
      </c>
      <c r="DB72" s="27">
        <v>33.922145446315781</v>
      </c>
      <c r="DC72" s="27">
        <v>33.922145446315781</v>
      </c>
      <c r="DD72" s="27">
        <v>34.380878966315777</v>
      </c>
      <c r="DE72" s="27">
        <v>34.380878966315777</v>
      </c>
      <c r="DF72" s="27">
        <v>34.380878966315777</v>
      </c>
      <c r="DG72" s="27">
        <v>34.89645866631578</v>
      </c>
      <c r="DH72" s="27">
        <v>34.89645866631578</v>
      </c>
      <c r="DI72" s="27">
        <v>34.89645866631578</v>
      </c>
      <c r="DJ72" s="27">
        <v>35.450225436315776</v>
      </c>
      <c r="DK72" s="27">
        <v>35.450225436315776</v>
      </c>
      <c r="DL72" s="27">
        <v>35.450225436315776</v>
      </c>
      <c r="DM72" s="27">
        <v>36.061674796315785</v>
      </c>
      <c r="DN72" s="27">
        <v>36.061674796315785</v>
      </c>
      <c r="DO72" s="27">
        <v>36.061674796315785</v>
      </c>
      <c r="DP72" s="27">
        <v>38.928800876315776</v>
      </c>
      <c r="DQ72" s="27">
        <v>35.263936715739653</v>
      </c>
      <c r="DR72" s="27">
        <v>38.928800876315776</v>
      </c>
      <c r="DS72" s="27">
        <v>41.278352996315782</v>
      </c>
      <c r="DT72" s="27">
        <v>37.36837684435082</v>
      </c>
      <c r="DU72" s="27">
        <v>41.278352996315782</v>
      </c>
      <c r="DV72" s="27">
        <v>43.128239206315783</v>
      </c>
      <c r="DW72" s="27">
        <v>43.128239206315783</v>
      </c>
      <c r="DX72" s="27">
        <v>43.128239206315783</v>
      </c>
      <c r="DY72" s="27">
        <v>44.518843666315782</v>
      </c>
      <c r="DZ72" s="27">
        <v>44.518843666315782</v>
      </c>
      <c r="EA72" s="27">
        <v>44.518843666315782</v>
      </c>
      <c r="EB72" s="28">
        <v>32.642490036315778</v>
      </c>
      <c r="EC72" s="28">
        <v>32.642490036315778</v>
      </c>
      <c r="ED72" s="28">
        <v>32.642490036315778</v>
      </c>
      <c r="EE72" s="28">
        <v>32.512137496315781</v>
      </c>
      <c r="EF72" s="28">
        <v>32.512137496315781</v>
      </c>
      <c r="EG72" s="28">
        <v>32.512137496315781</v>
      </c>
      <c r="EH72" s="28">
        <v>32.744185206315777</v>
      </c>
      <c r="EI72" s="28">
        <v>32.744185206315777</v>
      </c>
      <c r="EJ72" s="28">
        <v>32.744185206315777</v>
      </c>
      <c r="EK72" s="28">
        <v>33.161486816315779</v>
      </c>
      <c r="EL72" s="28">
        <v>33.161486816315779</v>
      </c>
      <c r="EM72" s="28">
        <v>33.161486816315779</v>
      </c>
      <c r="EN72" s="28">
        <v>33.64039562631578</v>
      </c>
      <c r="EO72" s="28">
        <v>33.327687408170434</v>
      </c>
      <c r="EP72" s="28">
        <v>33.64039562631578</v>
      </c>
      <c r="EQ72" s="28">
        <v>34.218671986315783</v>
      </c>
      <c r="ER72" s="28">
        <v>26.291848575767236</v>
      </c>
      <c r="ES72" s="28">
        <v>34.218671986315783</v>
      </c>
      <c r="ET72" s="28">
        <v>34.916044466315782</v>
      </c>
      <c r="EU72" s="28">
        <v>19.531013265448117</v>
      </c>
      <c r="EV72" s="28">
        <v>34.916044466315782</v>
      </c>
      <c r="EW72" s="28">
        <v>35.75450000631578</v>
      </c>
      <c r="EX72" s="28">
        <v>18.064010404912541</v>
      </c>
      <c r="EY72" s="28">
        <v>35.75450000631578</v>
      </c>
      <c r="EZ72" s="28">
        <v>36.703826966315781</v>
      </c>
      <c r="FA72" s="28">
        <v>16.605020911443837</v>
      </c>
      <c r="FB72" s="28">
        <v>36.703826966315781</v>
      </c>
      <c r="FC72" s="28">
        <v>37.840671416315786</v>
      </c>
      <c r="FD72" s="28">
        <v>15.121507877810581</v>
      </c>
      <c r="FE72" s="28">
        <v>37.840671416315786</v>
      </c>
      <c r="FF72" s="28">
        <v>43.306037146315781</v>
      </c>
      <c r="FG72" s="28">
        <v>8.1297059401114566</v>
      </c>
      <c r="FH72" s="28">
        <v>43.306037146315781</v>
      </c>
      <c r="FI72" s="28">
        <v>21.178084184166526</v>
      </c>
      <c r="FJ72" s="28">
        <v>3.8420418210213612</v>
      </c>
      <c r="FK72" s="28">
        <v>21.178084184166526</v>
      </c>
      <c r="FL72" s="28">
        <v>27.266690290465558</v>
      </c>
      <c r="FM72" s="28">
        <v>4.9466119553499466</v>
      </c>
      <c r="FN72" s="28">
        <v>16.753792722603293</v>
      </c>
      <c r="FO72" s="28">
        <v>6.717775903406606</v>
      </c>
      <c r="FP72" s="28">
        <v>1.2187115576976586</v>
      </c>
      <c r="FQ72" s="28">
        <v>6.717775903406606</v>
      </c>
      <c r="FR72" s="29">
        <v>32.642490036315778</v>
      </c>
      <c r="FS72" s="29">
        <v>32.642490036315778</v>
      </c>
      <c r="FT72" s="29">
        <v>32.642490036315778</v>
      </c>
      <c r="FU72" s="29">
        <v>32.457747196315779</v>
      </c>
      <c r="FV72" s="29">
        <v>32.457747196315779</v>
      </c>
      <c r="FW72" s="29">
        <v>32.457747196315779</v>
      </c>
      <c r="FX72" s="29">
        <v>32.813108026315781</v>
      </c>
      <c r="FY72" s="29">
        <v>32.813108026315781</v>
      </c>
      <c r="FZ72" s="29">
        <v>32.813108026315781</v>
      </c>
      <c r="GA72" s="29">
        <v>33.229851686315783</v>
      </c>
      <c r="GB72" s="29">
        <v>33.229851686315783</v>
      </c>
      <c r="GC72" s="29">
        <v>33.229851686315783</v>
      </c>
      <c r="GD72" s="29">
        <v>33.68421094631578</v>
      </c>
      <c r="GE72" s="29">
        <v>33.68421094631578</v>
      </c>
      <c r="GF72" s="29">
        <v>33.68421094631578</v>
      </c>
      <c r="GG72" s="29">
        <v>34.266414316315782</v>
      </c>
      <c r="GH72" s="29">
        <v>34.266414316315782</v>
      </c>
      <c r="GI72" s="29">
        <v>34.266414316315782</v>
      </c>
      <c r="GJ72" s="29">
        <v>35.027012696315779</v>
      </c>
      <c r="GK72" s="29">
        <v>35.027012696315779</v>
      </c>
      <c r="GL72" s="29">
        <v>35.027012696315779</v>
      </c>
      <c r="GM72" s="29">
        <v>35.935255356315778</v>
      </c>
      <c r="GN72" s="29">
        <v>35.935255356315778</v>
      </c>
      <c r="GO72" s="29">
        <v>35.935255356315778</v>
      </c>
      <c r="GP72" s="29">
        <v>36.998384636315777</v>
      </c>
      <c r="GQ72" s="29">
        <v>36.998384636315777</v>
      </c>
      <c r="GR72" s="29">
        <v>36.998384636315777</v>
      </c>
      <c r="GS72" s="29">
        <v>38.358817956315775</v>
      </c>
      <c r="GT72" s="29">
        <v>38.358817956315775</v>
      </c>
      <c r="GU72" s="29">
        <v>38.358817956315775</v>
      </c>
      <c r="GV72" s="29">
        <v>44.259943416315778</v>
      </c>
      <c r="GW72" s="29">
        <v>42.311952126856944</v>
      </c>
      <c r="GX72" s="29">
        <v>36.672234670660828</v>
      </c>
      <c r="GY72" s="29">
        <v>48.777300226315781</v>
      </c>
      <c r="GZ72" s="29">
        <v>37.837030094538832</v>
      </c>
      <c r="HA72" s="29">
        <v>19.135920971468806</v>
      </c>
      <c r="HB72" s="29">
        <v>50.584383756315781</v>
      </c>
      <c r="HC72" s="29">
        <v>35.229657141332481</v>
      </c>
      <c r="HD72" s="29">
        <v>9.9903591743297966</v>
      </c>
      <c r="HE72" s="29">
        <v>50.492865056315779</v>
      </c>
      <c r="HF72" s="29">
        <v>34.888085261195236</v>
      </c>
      <c r="HG72" s="29">
        <v>13.60811106789518</v>
      </c>
    </row>
    <row r="73" spans="1:215" ht="15" thickBot="1" x14ac:dyDescent="0.4">
      <c r="A73" s="2"/>
      <c r="B73" s="43" t="s">
        <v>608</v>
      </c>
      <c r="C73" s="76" t="s">
        <v>854</v>
      </c>
      <c r="D73" s="44">
        <v>358343</v>
      </c>
      <c r="E73" s="45">
        <v>404626</v>
      </c>
      <c r="F73" s="23">
        <v>83.522074405263169</v>
      </c>
      <c r="G73" s="23">
        <v>75.510176991150445</v>
      </c>
      <c r="H73" s="23">
        <v>80.712959929307061</v>
      </c>
      <c r="I73" s="23">
        <v>80.651201204763169</v>
      </c>
      <c r="J73" s="23">
        <v>72.901874761432694</v>
      </c>
      <c r="K73" s="23">
        <v>80.651201204763169</v>
      </c>
      <c r="L73" s="23">
        <v>80.911963256263164</v>
      </c>
      <c r="M73" s="23">
        <v>70.273640218860947</v>
      </c>
      <c r="N73" s="23">
        <v>80.847643368673886</v>
      </c>
      <c r="O73" s="23">
        <v>81.276389379263165</v>
      </c>
      <c r="P73" s="23">
        <v>67.51954317820524</v>
      </c>
      <c r="Q73" s="23">
        <v>77.712183891098903</v>
      </c>
      <c r="R73" s="23">
        <v>81.743954583263161</v>
      </c>
      <c r="S73" s="23">
        <v>64.95724984678165</v>
      </c>
      <c r="T73" s="23">
        <v>74.718324459923352</v>
      </c>
      <c r="U73" s="23">
        <v>82.188289479763171</v>
      </c>
      <c r="V73" s="23">
        <v>62.397033864661033</v>
      </c>
      <c r="W73" s="23">
        <v>71.068337391131507</v>
      </c>
      <c r="X73" s="23">
        <v>82.672441321763159</v>
      </c>
      <c r="Y73" s="23">
        <v>61.065438332250537</v>
      </c>
      <c r="Z73" s="23">
        <v>67.391246797381683</v>
      </c>
      <c r="AA73" s="23">
        <v>83.226967494763159</v>
      </c>
      <c r="AB73" s="23">
        <v>60.388880774409245</v>
      </c>
      <c r="AC73" s="23">
        <v>64.251689372192047</v>
      </c>
      <c r="AD73" s="23">
        <v>83.841688179263159</v>
      </c>
      <c r="AE73" s="23">
        <v>59.458769567844641</v>
      </c>
      <c r="AF73" s="23">
        <v>59.164505988764418</v>
      </c>
      <c r="AG73" s="23">
        <v>84.554891756763169</v>
      </c>
      <c r="AH73" s="23">
        <v>58.762360157861757</v>
      </c>
      <c r="AI73" s="23">
        <v>55.640503038409364</v>
      </c>
      <c r="AJ73" s="23">
        <v>87.578586442763168</v>
      </c>
      <c r="AK73" s="23">
        <v>57.11984980336981</v>
      </c>
      <c r="AL73" s="23">
        <v>46.645245039913888</v>
      </c>
      <c r="AM73" s="23">
        <v>90.40155772526316</v>
      </c>
      <c r="AN73" s="23">
        <v>59.746935952136766</v>
      </c>
      <c r="AO73" s="23">
        <v>41.681399750052805</v>
      </c>
      <c r="AP73" s="23">
        <v>92.328977980263161</v>
      </c>
      <c r="AQ73" s="23">
        <v>67.451458786262137</v>
      </c>
      <c r="AR73" s="23">
        <v>40.076130951023316</v>
      </c>
      <c r="AS73" s="23">
        <v>93.994219650263162</v>
      </c>
      <c r="AT73" s="23">
        <v>69.298939148385173</v>
      </c>
      <c r="AU73" s="23">
        <v>40.16981408120202</v>
      </c>
      <c r="AV73" s="25">
        <v>83.520198315263158</v>
      </c>
      <c r="AW73" s="25">
        <v>75.510176991150445</v>
      </c>
      <c r="AX73" s="25">
        <v>80.712959929307061</v>
      </c>
      <c r="AY73" s="25">
        <v>80.67620172076316</v>
      </c>
      <c r="AZ73" s="25">
        <v>73.336919182550474</v>
      </c>
      <c r="BA73" s="25">
        <v>80.67620172076316</v>
      </c>
      <c r="BB73" s="25">
        <v>80.90478246776317</v>
      </c>
      <c r="BC73" s="25">
        <v>70.867783524342101</v>
      </c>
      <c r="BD73" s="25">
        <v>80.90478246776317</v>
      </c>
      <c r="BE73" s="25">
        <v>81.112401898763153</v>
      </c>
      <c r="BF73" s="25">
        <v>68.426226165958781</v>
      </c>
      <c r="BG73" s="25">
        <v>81.112401898763153</v>
      </c>
      <c r="BH73" s="25">
        <v>81.346314640763154</v>
      </c>
      <c r="BI73" s="25">
        <v>66.172471908744797</v>
      </c>
      <c r="BJ73" s="25">
        <v>80.477081567556155</v>
      </c>
      <c r="BK73" s="25">
        <v>81.631591696763167</v>
      </c>
      <c r="BL73" s="25">
        <v>64.080339655863554</v>
      </c>
      <c r="BM73" s="25">
        <v>78.626687719496999</v>
      </c>
      <c r="BN73" s="25">
        <v>81.992207020763161</v>
      </c>
      <c r="BO73" s="25">
        <v>63.181228559976056</v>
      </c>
      <c r="BP73" s="25">
        <v>76.519429830217177</v>
      </c>
      <c r="BQ73" s="25">
        <v>82.415901434763157</v>
      </c>
      <c r="BR73" s="25">
        <v>62.8229008574217</v>
      </c>
      <c r="BS73" s="25">
        <v>74.357515476138076</v>
      </c>
      <c r="BT73" s="25">
        <v>82.898275654763154</v>
      </c>
      <c r="BU73" s="25">
        <v>62.309242221582231</v>
      </c>
      <c r="BV73" s="25">
        <v>71.058267984898805</v>
      </c>
      <c r="BW73" s="25">
        <v>83.439381595263171</v>
      </c>
      <c r="BX73" s="25">
        <v>61.871837218999048</v>
      </c>
      <c r="BY73" s="25">
        <v>68.469901479258908</v>
      </c>
      <c r="BZ73" s="25">
        <v>85.143722839263162</v>
      </c>
      <c r="CA73" s="25">
        <v>61.075914318690351</v>
      </c>
      <c r="CB73" s="25">
        <v>62.759245076824968</v>
      </c>
      <c r="CC73" s="25">
        <v>86.670693327263166</v>
      </c>
      <c r="CD73" s="25">
        <v>62.730963437739717</v>
      </c>
      <c r="CE73" s="25">
        <v>58.985564892073583</v>
      </c>
      <c r="CF73" s="25">
        <v>87.918651517763152</v>
      </c>
      <c r="CG73" s="25">
        <v>67.121004488350565</v>
      </c>
      <c r="CH73" s="25">
        <v>56.909605173096352</v>
      </c>
      <c r="CI73" s="25">
        <v>88.889605030263169</v>
      </c>
      <c r="CJ73" s="25">
        <v>68.203653924453008</v>
      </c>
      <c r="CK73" s="25">
        <v>55.683636835391553</v>
      </c>
      <c r="CL73" s="27">
        <v>83.522074405263169</v>
      </c>
      <c r="CM73" s="27">
        <v>75.510176991150445</v>
      </c>
      <c r="CN73" s="27">
        <v>80.712959929307061</v>
      </c>
      <c r="CO73" s="27">
        <v>80.650014003763161</v>
      </c>
      <c r="CP73" s="27">
        <v>72.903217272486813</v>
      </c>
      <c r="CQ73" s="27">
        <v>80.650014003763161</v>
      </c>
      <c r="CR73" s="27">
        <v>80.913689497263164</v>
      </c>
      <c r="CS73" s="27">
        <v>70.273499345450915</v>
      </c>
      <c r="CT73" s="27">
        <v>80.845852904677045</v>
      </c>
      <c r="CU73" s="27">
        <v>81.277274109763169</v>
      </c>
      <c r="CV73" s="27">
        <v>67.518827076658312</v>
      </c>
      <c r="CW73" s="27">
        <v>77.710964605451082</v>
      </c>
      <c r="CX73" s="27">
        <v>81.743821685763166</v>
      </c>
      <c r="CY73" s="27">
        <v>64.955320832032157</v>
      </c>
      <c r="CZ73" s="27">
        <v>74.717831242687993</v>
      </c>
      <c r="DA73" s="27">
        <v>82.192004324263166</v>
      </c>
      <c r="DB73" s="27">
        <v>62.395998996017077</v>
      </c>
      <c r="DC73" s="27">
        <v>71.065331506475303</v>
      </c>
      <c r="DD73" s="27">
        <v>82.685130275263163</v>
      </c>
      <c r="DE73" s="27">
        <v>61.074530568897643</v>
      </c>
      <c r="DF73" s="27">
        <v>67.382282606879755</v>
      </c>
      <c r="DG73" s="27">
        <v>83.240591191263164</v>
      </c>
      <c r="DH73" s="27">
        <v>60.410833618471749</v>
      </c>
      <c r="DI73" s="27">
        <v>64.24225513566428</v>
      </c>
      <c r="DJ73" s="27">
        <v>83.845937266763158</v>
      </c>
      <c r="DK73" s="27">
        <v>59.460855817374913</v>
      </c>
      <c r="DL73" s="27">
        <v>59.163418347056208</v>
      </c>
      <c r="DM73" s="27">
        <v>84.506361958763165</v>
      </c>
      <c r="DN73" s="27">
        <v>58.787634216579171</v>
      </c>
      <c r="DO73" s="27">
        <v>55.868767009144051</v>
      </c>
      <c r="DP73" s="27">
        <v>87.171472382263161</v>
      </c>
      <c r="DQ73" s="27">
        <v>57.237383980192071</v>
      </c>
      <c r="DR73" s="27">
        <v>47.727164570362561</v>
      </c>
      <c r="DS73" s="27">
        <v>89.29314957776316</v>
      </c>
      <c r="DT73" s="27">
        <v>59.944008703954616</v>
      </c>
      <c r="DU73" s="27">
        <v>43.23107153975576</v>
      </c>
      <c r="DV73" s="27">
        <v>90.82534887526316</v>
      </c>
      <c r="DW73" s="27">
        <v>67.717630378079903</v>
      </c>
      <c r="DX73" s="27">
        <v>41.758475419433253</v>
      </c>
      <c r="DY73" s="27">
        <v>91.93842706526317</v>
      </c>
      <c r="DZ73" s="27">
        <v>69.649920046813193</v>
      </c>
      <c r="EA73" s="27">
        <v>42.01765105233585</v>
      </c>
      <c r="EB73" s="28">
        <v>83.52462353526316</v>
      </c>
      <c r="EC73" s="28">
        <v>75.510176991150445</v>
      </c>
      <c r="ED73" s="28">
        <v>80.712959929307061</v>
      </c>
      <c r="EE73" s="28">
        <v>80.665784410763166</v>
      </c>
      <c r="EF73" s="28">
        <v>72.712448134079168</v>
      </c>
      <c r="EG73" s="28">
        <v>80.665784410763166</v>
      </c>
      <c r="EH73" s="28">
        <v>80.985622685763161</v>
      </c>
      <c r="EI73" s="28">
        <v>69.907902145312391</v>
      </c>
      <c r="EJ73" s="28">
        <v>80.903878201314569</v>
      </c>
      <c r="EK73" s="28">
        <v>81.368737508763161</v>
      </c>
      <c r="EL73" s="28">
        <v>66.853856466740766</v>
      </c>
      <c r="EM73" s="28">
        <v>77.865597215657985</v>
      </c>
      <c r="EN73" s="28">
        <v>81.84674982926316</v>
      </c>
      <c r="EO73" s="28">
        <v>63.964154973773773</v>
      </c>
      <c r="EP73" s="28">
        <v>75.084052681134182</v>
      </c>
      <c r="EQ73" s="28">
        <v>82.436026104263163</v>
      </c>
      <c r="ER73" s="28">
        <v>61.073896381872544</v>
      </c>
      <c r="ES73" s="28">
        <v>71.665637292874806</v>
      </c>
      <c r="ET73" s="28">
        <v>83.131028797263156</v>
      </c>
      <c r="EU73" s="28">
        <v>59.483144356607816</v>
      </c>
      <c r="EV73" s="28">
        <v>68.192926300316401</v>
      </c>
      <c r="EW73" s="28">
        <v>83.955119125763161</v>
      </c>
      <c r="EX73" s="28">
        <v>58.555090834633617</v>
      </c>
      <c r="EY73" s="28">
        <v>65.311387525095583</v>
      </c>
      <c r="EZ73" s="28">
        <v>84.883922328763163</v>
      </c>
      <c r="FA73" s="28">
        <v>57.384860541740359</v>
      </c>
      <c r="FB73" s="28">
        <v>60.185512571431786</v>
      </c>
      <c r="FC73" s="28">
        <v>86.010370296263162</v>
      </c>
      <c r="FD73" s="28">
        <v>56.459797761413185</v>
      </c>
      <c r="FE73" s="28">
        <v>57.132101285638541</v>
      </c>
      <c r="FF73" s="28">
        <v>90.783388005263163</v>
      </c>
      <c r="FG73" s="28">
        <v>52.809260389737531</v>
      </c>
      <c r="FH73" s="28">
        <v>44.899617044032652</v>
      </c>
      <c r="FI73" s="28">
        <v>95.526293215263166</v>
      </c>
      <c r="FJ73" s="28">
        <v>51.455319393025164</v>
      </c>
      <c r="FK73" s="28">
        <v>20.902965545541903</v>
      </c>
      <c r="FL73" s="28">
        <v>98.416526985263161</v>
      </c>
      <c r="FM73" s="28">
        <v>54.824419179415159</v>
      </c>
      <c r="FN73" s="28">
        <v>2.3642382327892904</v>
      </c>
      <c r="FO73" s="28">
        <v>99.807491170263162</v>
      </c>
      <c r="FP73" s="28">
        <v>53.729807736597593</v>
      </c>
      <c r="FQ73" s="28">
        <v>-10.013242687613712</v>
      </c>
      <c r="FR73" s="29">
        <v>83.52462353526316</v>
      </c>
      <c r="FS73" s="29">
        <v>75.510176991150445</v>
      </c>
      <c r="FT73" s="29">
        <v>80.712959929307061</v>
      </c>
      <c r="FU73" s="29">
        <v>80.575337669763158</v>
      </c>
      <c r="FV73" s="29">
        <v>74.660999153257563</v>
      </c>
      <c r="FW73" s="29">
        <v>80.575337669763158</v>
      </c>
      <c r="FX73" s="29">
        <v>80.926217547763159</v>
      </c>
      <c r="FY73" s="29">
        <v>74.081236451169289</v>
      </c>
      <c r="FZ73" s="29">
        <v>80.741625431965275</v>
      </c>
      <c r="GA73" s="29">
        <v>81.273256376263163</v>
      </c>
      <c r="GB73" s="29">
        <v>70.491992700505634</v>
      </c>
      <c r="GC73" s="29">
        <v>77.71195450485456</v>
      </c>
      <c r="GD73" s="29">
        <v>81.699965728263152</v>
      </c>
      <c r="GE73" s="29">
        <v>66.875424083382725</v>
      </c>
      <c r="GF73" s="29">
        <v>75.037241426974134</v>
      </c>
      <c r="GG73" s="29">
        <v>82.260353640763157</v>
      </c>
      <c r="GH73" s="29">
        <v>63.087048996666766</v>
      </c>
      <c r="GI73" s="29">
        <v>71.838097129941872</v>
      </c>
      <c r="GJ73" s="29">
        <v>82.942990406763158</v>
      </c>
      <c r="GK73" s="29">
        <v>60.543605068088759</v>
      </c>
      <c r="GL73" s="29">
        <v>68.60841291725599</v>
      </c>
      <c r="GM73" s="29">
        <v>83.75149227126316</v>
      </c>
      <c r="GN73" s="29">
        <v>59.878004974255653</v>
      </c>
      <c r="GO73" s="29">
        <v>66.042072504867832</v>
      </c>
      <c r="GP73" s="29">
        <v>84.710475047263159</v>
      </c>
      <c r="GQ73" s="29">
        <v>58.786707603438998</v>
      </c>
      <c r="GR73" s="29">
        <v>60.456416733156857</v>
      </c>
      <c r="GS73" s="29">
        <v>85.968550638763162</v>
      </c>
      <c r="GT73" s="29">
        <v>57.542478771185856</v>
      </c>
      <c r="GU73" s="29">
        <v>53.593640598580365</v>
      </c>
      <c r="GV73" s="29">
        <v>91.111846730263167</v>
      </c>
      <c r="GW73" s="29">
        <v>57.941312083072098</v>
      </c>
      <c r="GX73" s="29">
        <v>26.668339228307758</v>
      </c>
      <c r="GY73" s="29">
        <v>94.944473455263164</v>
      </c>
      <c r="GZ73" s="29">
        <v>52.850707751441874</v>
      </c>
      <c r="HA73" s="29">
        <v>5.1541368331693604</v>
      </c>
      <c r="HB73" s="29">
        <v>96.564705930263159</v>
      </c>
      <c r="HC73" s="29">
        <v>50.038989966622296</v>
      </c>
      <c r="HD73" s="29">
        <v>-7.120803816281807</v>
      </c>
      <c r="HE73" s="29">
        <v>96.523184870263165</v>
      </c>
      <c r="HF73" s="29">
        <v>49.60809840444837</v>
      </c>
      <c r="HG73" s="29">
        <v>-4.0702077736961257</v>
      </c>
    </row>
    <row r="74" spans="1:215" ht="15" thickBot="1" x14ac:dyDescent="0.4">
      <c r="A74" s="2"/>
      <c r="B74" s="43" t="s">
        <v>528</v>
      </c>
      <c r="C74" s="77" t="s">
        <v>852</v>
      </c>
      <c r="D74" s="46">
        <v>354460</v>
      </c>
      <c r="E74" s="47">
        <v>413610</v>
      </c>
      <c r="F74" s="23">
        <v>90.653858005789459</v>
      </c>
      <c r="G74" s="23">
        <v>44.605309734513291</v>
      </c>
      <c r="H74" s="23">
        <v>45.740491232925308</v>
      </c>
      <c r="I74" s="23">
        <v>90.662110375789467</v>
      </c>
      <c r="J74" s="23">
        <v>39.98151986565351</v>
      </c>
      <c r="K74" s="23">
        <v>44.209757281161927</v>
      </c>
      <c r="L74" s="23">
        <v>91.118154775789463</v>
      </c>
      <c r="M74" s="23">
        <v>31.798348530231959</v>
      </c>
      <c r="N74" s="23">
        <v>41.419901604438692</v>
      </c>
      <c r="O74" s="23">
        <v>91.738240025789466</v>
      </c>
      <c r="P74" s="23">
        <v>23.281019231463969</v>
      </c>
      <c r="Q74" s="23">
        <v>38.130609855526558</v>
      </c>
      <c r="R74" s="23">
        <v>84.183276995238856</v>
      </c>
      <c r="S74" s="23">
        <v>15.272187419490235</v>
      </c>
      <c r="T74" s="23">
        <v>34.35440044652492</v>
      </c>
      <c r="U74" s="23">
        <v>40.959634772617413</v>
      </c>
      <c r="V74" s="23">
        <v>7.4307302021120094</v>
      </c>
      <c r="W74" s="23">
        <v>30.424774440124366</v>
      </c>
      <c r="X74" s="23">
        <v>22.797732529181651</v>
      </c>
      <c r="Y74" s="23">
        <v>4.1358718305152555</v>
      </c>
      <c r="Z74" s="23">
        <v>22.797732529181651</v>
      </c>
      <c r="AA74" s="23">
        <v>16.963890114832083</v>
      </c>
      <c r="AB74" s="23">
        <v>3.077519888089006</v>
      </c>
      <c r="AC74" s="23">
        <v>16.963890114832083</v>
      </c>
      <c r="AD74" s="23">
        <v>11.045473916128365</v>
      </c>
      <c r="AE74" s="23">
        <v>2.0038249139878892</v>
      </c>
      <c r="AF74" s="23">
        <v>11.045473916128365</v>
      </c>
      <c r="AG74" s="23">
        <v>4.4831364513999281</v>
      </c>
      <c r="AH74" s="23">
        <v>0.81331236507697813</v>
      </c>
      <c r="AI74" s="23">
        <v>4.4831364513999281</v>
      </c>
      <c r="AJ74" s="23">
        <v>10.670731707317072</v>
      </c>
      <c r="AK74" s="23">
        <v>1.9358407079646016</v>
      </c>
      <c r="AL74" s="23">
        <v>-8.4529164527878891</v>
      </c>
      <c r="AM74" s="23">
        <v>5.5204370959656082</v>
      </c>
      <c r="AN74" s="23">
        <v>1.0014952253742917</v>
      </c>
      <c r="AO74" s="23">
        <v>-19.560479074134406</v>
      </c>
      <c r="AP74" s="23">
        <v>95.415613499778203</v>
      </c>
      <c r="AQ74" s="23">
        <v>17.309912183588082</v>
      </c>
      <c r="AR74" s="23">
        <v>-22.387811113347226</v>
      </c>
      <c r="AS74" s="23">
        <v>116.92769155578947</v>
      </c>
      <c r="AT74" s="23">
        <v>25.886638049525718</v>
      </c>
      <c r="AU74" s="23">
        <v>-20.892833625141492</v>
      </c>
      <c r="AV74" s="25">
        <v>90.651274695789468</v>
      </c>
      <c r="AW74" s="25">
        <v>44.605309734513291</v>
      </c>
      <c r="AX74" s="25">
        <v>45.740491232925308</v>
      </c>
      <c r="AY74" s="25">
        <v>90.712234895789464</v>
      </c>
      <c r="AZ74" s="25">
        <v>40.125850272744145</v>
      </c>
      <c r="BA74" s="25">
        <v>44.982095601025634</v>
      </c>
      <c r="BB74" s="25">
        <v>91.026412855789459</v>
      </c>
      <c r="BC74" s="25">
        <v>32.168635496245528</v>
      </c>
      <c r="BD74" s="25">
        <v>43.028883619027695</v>
      </c>
      <c r="BE74" s="25">
        <v>91.41941537578947</v>
      </c>
      <c r="BF74" s="25">
        <v>24.235830725085997</v>
      </c>
      <c r="BG74" s="25">
        <v>41.422605391436846</v>
      </c>
      <c r="BH74" s="25">
        <v>91.840110875789463</v>
      </c>
      <c r="BI74" s="25">
        <v>16.716251443011156</v>
      </c>
      <c r="BJ74" s="25">
        <v>39.52937896474819</v>
      </c>
      <c r="BK74" s="25">
        <v>51.818673950568744</v>
      </c>
      <c r="BL74" s="25">
        <v>9.4007328848376925</v>
      </c>
      <c r="BM74" s="25">
        <v>37.167783038156273</v>
      </c>
      <c r="BN74" s="25">
        <v>36.10350526895445</v>
      </c>
      <c r="BO74" s="25">
        <v>6.5497509558722671</v>
      </c>
      <c r="BP74" s="25">
        <v>34.437349448866016</v>
      </c>
      <c r="BQ74" s="25">
        <v>32.751290942599269</v>
      </c>
      <c r="BR74" s="25">
        <v>5.941605878967124</v>
      </c>
      <c r="BS74" s="25">
        <v>31.353023270160094</v>
      </c>
      <c r="BT74" s="25">
        <v>29.210400810493326</v>
      </c>
      <c r="BU74" s="25">
        <v>5.2992320054434794</v>
      </c>
      <c r="BV74" s="25">
        <v>27.98406751478143</v>
      </c>
      <c r="BW74" s="25">
        <v>25.546243544975521</v>
      </c>
      <c r="BX74" s="25">
        <v>4.6344955103716661</v>
      </c>
      <c r="BY74" s="25">
        <v>24.391263842416777</v>
      </c>
      <c r="BZ74" s="25">
        <v>16.857142516018051</v>
      </c>
      <c r="CA74" s="25">
        <v>3.0581541732599118</v>
      </c>
      <c r="CB74" s="25">
        <v>12.531572206609013</v>
      </c>
      <c r="CC74" s="25">
        <v>35.635551122256139</v>
      </c>
      <c r="CD74" s="25">
        <v>6.464856619524344</v>
      </c>
      <c r="CE74" s="25">
        <v>3.6410672453207269</v>
      </c>
      <c r="CF74" s="25">
        <v>93.890835403959585</v>
      </c>
      <c r="CG74" s="25">
        <v>17.033293148505944</v>
      </c>
      <c r="CH74" s="25">
        <v>-2.0079404751647019</v>
      </c>
      <c r="CI74" s="25">
        <v>105.66895353578946</v>
      </c>
      <c r="CJ74" s="25">
        <v>21.649956160663454</v>
      </c>
      <c r="CK74" s="25">
        <v>-5.8737485965861538</v>
      </c>
      <c r="CL74" s="27">
        <v>90.653858005789459</v>
      </c>
      <c r="CM74" s="27">
        <v>44.605309734513291</v>
      </c>
      <c r="CN74" s="27">
        <v>45.740491232925308</v>
      </c>
      <c r="CO74" s="27">
        <v>90.659763005789472</v>
      </c>
      <c r="CP74" s="27">
        <v>39.983035426016684</v>
      </c>
      <c r="CQ74" s="27">
        <v>44.21109957900471</v>
      </c>
      <c r="CR74" s="27">
        <v>91.116337145789458</v>
      </c>
      <c r="CS74" s="27">
        <v>31.798485623122641</v>
      </c>
      <c r="CT74" s="27">
        <v>41.421105737043476</v>
      </c>
      <c r="CU74" s="27">
        <v>91.734357555789472</v>
      </c>
      <c r="CV74" s="27">
        <v>23.293000226734186</v>
      </c>
      <c r="CW74" s="27">
        <v>38.13300802170005</v>
      </c>
      <c r="CX74" s="27">
        <v>84.281386839179902</v>
      </c>
      <c r="CY74" s="27">
        <v>15.289986107992814</v>
      </c>
      <c r="CZ74" s="27">
        <v>34.358032262117007</v>
      </c>
      <c r="DA74" s="27">
        <v>41.071851435632723</v>
      </c>
      <c r="DB74" s="27">
        <v>7.4510880923050511</v>
      </c>
      <c r="DC74" s="27">
        <v>30.422358780558369</v>
      </c>
      <c r="DD74" s="27">
        <v>23.011323448116453</v>
      </c>
      <c r="DE74" s="27">
        <v>4.1746206255432501</v>
      </c>
      <c r="DF74" s="27">
        <v>23.011323448116453</v>
      </c>
      <c r="DG74" s="27">
        <v>17.233900330506636</v>
      </c>
      <c r="DH74" s="27">
        <v>3.1265040422600534</v>
      </c>
      <c r="DI74" s="27">
        <v>17.233900330506636</v>
      </c>
      <c r="DJ74" s="27">
        <v>11.240034486172382</v>
      </c>
      <c r="DK74" s="27">
        <v>2.0391213005887949</v>
      </c>
      <c r="DL74" s="27">
        <v>11.240034486172382</v>
      </c>
      <c r="DM74" s="27">
        <v>4.8399112873427406</v>
      </c>
      <c r="DN74" s="27">
        <v>0.8780370034559839</v>
      </c>
      <c r="DO74" s="27">
        <v>4.8399112873427406</v>
      </c>
      <c r="DP74" s="27">
        <v>10.670731707317072</v>
      </c>
      <c r="DQ74" s="27">
        <v>1.9358407079646016</v>
      </c>
      <c r="DR74" s="27">
        <v>-6.41787317254051</v>
      </c>
      <c r="DS74" s="27">
        <v>7.3431910496412147</v>
      </c>
      <c r="DT74" s="27">
        <v>1.3321718275897778</v>
      </c>
      <c r="DU74" s="27">
        <v>-16.339265337122697</v>
      </c>
      <c r="DV74" s="27">
        <v>97.681202641055961</v>
      </c>
      <c r="DW74" s="27">
        <v>17.720926142846437</v>
      </c>
      <c r="DX74" s="27">
        <v>-18.935880777965536</v>
      </c>
      <c r="DY74" s="27">
        <v>112.93254256578948</v>
      </c>
      <c r="DZ74" s="27">
        <v>26.460955816202357</v>
      </c>
      <c r="EA74" s="27">
        <v>-17.024313833648392</v>
      </c>
      <c r="EB74" s="28">
        <v>90.66084868578946</v>
      </c>
      <c r="EC74" s="28">
        <v>44.605309734513291</v>
      </c>
      <c r="ED74" s="28">
        <v>45.740491232925308</v>
      </c>
      <c r="EE74" s="28">
        <v>90.640836555789463</v>
      </c>
      <c r="EF74" s="28">
        <v>43.613443787069727</v>
      </c>
      <c r="EG74" s="28">
        <v>44.081119675475279</v>
      </c>
      <c r="EH74" s="28">
        <v>91.156649865789461</v>
      </c>
      <c r="EI74" s="28">
        <v>28.805696106774114</v>
      </c>
      <c r="EJ74" s="28">
        <v>41.241777204385684</v>
      </c>
      <c r="EK74" s="28">
        <v>10.670731707317072</v>
      </c>
      <c r="EL74" s="28">
        <v>1.9358407079646016</v>
      </c>
      <c r="EM74" s="28">
        <v>10.670731707317072</v>
      </c>
      <c r="EN74" s="28">
        <v>10.670731707317072</v>
      </c>
      <c r="EO74" s="28">
        <v>1.9358407079646016</v>
      </c>
      <c r="EP74" s="28">
        <v>10.670731707317072</v>
      </c>
      <c r="EQ74" s="28">
        <v>-15.428643146859665</v>
      </c>
      <c r="ER74" s="28">
        <v>-6.3371993968143965</v>
      </c>
      <c r="ES74" s="28">
        <v>-15.428643146859665</v>
      </c>
      <c r="ET74" s="28">
        <v>-62.92965626948552</v>
      </c>
      <c r="EU74" s="28">
        <v>-19.180464162398071</v>
      </c>
      <c r="EV74" s="28">
        <v>-62.92965626948552</v>
      </c>
      <c r="EW74" s="28">
        <v>-84.920266692397448</v>
      </c>
      <c r="EX74" s="28">
        <v>-22.330412755607924</v>
      </c>
      <c r="EY74" s="28">
        <v>-84.920266692397448</v>
      </c>
      <c r="EZ74" s="28">
        <v>-106.89463704966813</v>
      </c>
      <c r="FA74" s="28">
        <v>-25.442142745155625</v>
      </c>
      <c r="FB74" s="28">
        <v>-106.89463704966813</v>
      </c>
      <c r="FC74" s="28">
        <v>-129.17257171084714</v>
      </c>
      <c r="FD74" s="28">
        <v>-28.630108393689465</v>
      </c>
      <c r="FE74" s="28">
        <v>-129.17257171084714</v>
      </c>
      <c r="FF74" s="28">
        <v>-226.99257709220569</v>
      </c>
      <c r="FG74" s="28">
        <v>-41.180069295488643</v>
      </c>
      <c r="FH74" s="28">
        <v>-226.99257709220569</v>
      </c>
      <c r="FI74" s="28">
        <v>-287.76352733935846</v>
      </c>
      <c r="FJ74" s="28">
        <v>-52.204887703157951</v>
      </c>
      <c r="FK74" s="28">
        <v>-287.76352733935846</v>
      </c>
      <c r="FL74" s="28">
        <v>-309.57315472305771</v>
      </c>
      <c r="FM74" s="28">
        <v>-56.161501520554715</v>
      </c>
      <c r="FN74" s="28">
        <v>-309.57315472305771</v>
      </c>
      <c r="FO74" s="28">
        <v>-327.42098686269946</v>
      </c>
      <c r="FP74" s="28">
        <v>-59.399382572436629</v>
      </c>
      <c r="FQ74" s="28">
        <v>-327.42098686269946</v>
      </c>
      <c r="FR74" s="29">
        <v>90.66084868578946</v>
      </c>
      <c r="FS74" s="29">
        <v>44.605309734513291</v>
      </c>
      <c r="FT74" s="29">
        <v>45.740491232925308</v>
      </c>
      <c r="FU74" s="29">
        <v>90.523295165789463</v>
      </c>
      <c r="FV74" s="29">
        <v>40.012111869020906</v>
      </c>
      <c r="FW74" s="29">
        <v>44.452116295157523</v>
      </c>
      <c r="FX74" s="29">
        <v>91.239501715789459</v>
      </c>
      <c r="FY74" s="29">
        <v>33.233331160144417</v>
      </c>
      <c r="FZ74" s="29">
        <v>40.521952943821489</v>
      </c>
      <c r="GA74" s="29">
        <v>92.028082605789464</v>
      </c>
      <c r="GB74" s="29">
        <v>25.525943440231334</v>
      </c>
      <c r="GC74" s="29">
        <v>37.101512449128364</v>
      </c>
      <c r="GD74" s="29">
        <v>92.967600085789471</v>
      </c>
      <c r="GE74" s="29">
        <v>18.673993199962581</v>
      </c>
      <c r="GF74" s="29">
        <v>33.497934507896076</v>
      </c>
      <c r="GG74" s="29">
        <v>65.425652937778736</v>
      </c>
      <c r="GH74" s="29">
        <v>11.869255621455434</v>
      </c>
      <c r="GI74" s="29">
        <v>29.891075940490467</v>
      </c>
      <c r="GJ74" s="29">
        <v>51.04427253237553</v>
      </c>
      <c r="GK74" s="29">
        <v>9.2602441319796309</v>
      </c>
      <c r="GL74" s="29">
        <v>26.190528894807898</v>
      </c>
      <c r="GM74" s="29">
        <v>45.770129957156904</v>
      </c>
      <c r="GN74" s="29">
        <v>8.3034306559443944</v>
      </c>
      <c r="GO74" s="29">
        <v>22.430936009758241</v>
      </c>
      <c r="GP74" s="29">
        <v>41.549289717459786</v>
      </c>
      <c r="GQ74" s="29">
        <v>7.5377030018400495</v>
      </c>
      <c r="GR74" s="29">
        <v>18.718625484601162</v>
      </c>
      <c r="GS74" s="29">
        <v>35.28575357419016</v>
      </c>
      <c r="GT74" s="29">
        <v>6.401397772308834</v>
      </c>
      <c r="GU74" s="29">
        <v>10.787159801647306</v>
      </c>
      <c r="GV74" s="29">
        <v>96.19923475693902</v>
      </c>
      <c r="GW74" s="29">
        <v>17.452073562099557</v>
      </c>
      <c r="GX74" s="29">
        <v>-26.845766855503371</v>
      </c>
      <c r="GY74" s="29">
        <v>63.748047791661847</v>
      </c>
      <c r="GZ74" s="29">
        <v>11.564911325035999</v>
      </c>
      <c r="HA74" s="29">
        <v>-53.349940462351469</v>
      </c>
      <c r="HB74" s="29">
        <v>66.888321134589688</v>
      </c>
      <c r="HC74" s="29">
        <v>12.134606931496359</v>
      </c>
      <c r="HD74" s="29">
        <v>-66.227684939653102</v>
      </c>
      <c r="HE74" s="29">
        <v>59.978861304167779</v>
      </c>
      <c r="HF74" s="29">
        <v>10.881120856065836</v>
      </c>
      <c r="HG74" s="29">
        <v>-61.984246488396252</v>
      </c>
    </row>
    <row r="75" spans="1:215" x14ac:dyDescent="0.35">
      <c r="A75" s="2"/>
      <c r="B75" s="2"/>
      <c r="C75" s="2"/>
      <c r="D75" s="42"/>
      <c r="E75" s="4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row>
    <row r="76" spans="1:215" x14ac:dyDescent="0.35">
      <c r="A76" s="2"/>
      <c r="B76" s="2"/>
      <c r="C76" s="2"/>
      <c r="D76" s="42"/>
      <c r="E76" s="4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row>
    <row r="77" spans="1:215" x14ac:dyDescent="0.35">
      <c r="A77" s="2"/>
      <c r="B77" s="2"/>
      <c r="C77" s="2"/>
      <c r="D77" s="42"/>
      <c r="E77" s="4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row>
    <row r="78" spans="1:215" x14ac:dyDescent="0.35">
      <c r="A78" s="2"/>
      <c r="B78" s="2"/>
      <c r="C78" s="2"/>
      <c r="D78" s="42"/>
      <c r="E78" s="4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row>
    <row r="79" spans="1:215" x14ac:dyDescent="0.35">
      <c r="A79" s="2"/>
      <c r="B79" s="2"/>
      <c r="C79" s="2"/>
      <c r="D79" s="42"/>
      <c r="E79" s="4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row>
    <row r="80" spans="1:215" x14ac:dyDescent="0.35">
      <c r="A80" s="2"/>
      <c r="B80" s="2"/>
      <c r="C80" s="2"/>
      <c r="D80" s="42"/>
      <c r="E80" s="4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row>
    <row r="81" spans="1:215" x14ac:dyDescent="0.35">
      <c r="A81" s="2"/>
      <c r="B81" s="2"/>
      <c r="C81" s="2"/>
      <c r="D81" s="42"/>
      <c r="E81" s="4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row>
    <row r="82" spans="1:215" x14ac:dyDescent="0.35">
      <c r="A82" s="2"/>
      <c r="B82" s="2"/>
      <c r="C82" s="2"/>
      <c r="D82" s="42"/>
      <c r="E82" s="4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row>
    <row r="83" spans="1:215" x14ac:dyDescent="0.35">
      <c r="A83" s="2"/>
      <c r="B83" s="2"/>
      <c r="C83" s="2"/>
      <c r="D83" s="42"/>
      <c r="E83" s="4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row>
    <row r="84" spans="1:215" x14ac:dyDescent="0.35">
      <c r="A84" s="2"/>
      <c r="B84" s="2"/>
      <c r="C84" s="2"/>
      <c r="D84" s="42"/>
      <c r="E84" s="4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row>
    <row r="85" spans="1:215" x14ac:dyDescent="0.35">
      <c r="A85" s="2"/>
      <c r="B85" s="2"/>
      <c r="C85" s="2"/>
      <c r="D85" s="42"/>
      <c r="E85" s="4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row>
    <row r="86" spans="1:215" x14ac:dyDescent="0.35">
      <c r="A86" s="2"/>
      <c r="B86" s="2"/>
      <c r="C86" s="2"/>
      <c r="D86" s="42"/>
      <c r="E86" s="4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row>
    <row r="87" spans="1:215" x14ac:dyDescent="0.35">
      <c r="A87" s="2"/>
      <c r="B87" s="2"/>
      <c r="C87" s="2"/>
      <c r="D87" s="42"/>
      <c r="E87" s="4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row>
    <row r="88" spans="1:215" x14ac:dyDescent="0.35">
      <c r="A88" s="2"/>
      <c r="B88" s="2"/>
      <c r="C88" s="2"/>
      <c r="D88" s="42"/>
      <c r="E88" s="4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row>
    <row r="89" spans="1:215" x14ac:dyDescent="0.35">
      <c r="A89" s="2"/>
      <c r="B89" s="2"/>
      <c r="C89" s="2"/>
      <c r="D89" s="42"/>
      <c r="E89" s="4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row>
    <row r="90" spans="1:215" x14ac:dyDescent="0.35">
      <c r="A90" s="2"/>
      <c r="B90" s="2"/>
      <c r="C90" s="2"/>
      <c r="D90" s="42"/>
      <c r="E90" s="4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row>
    <row r="91" spans="1:215" x14ac:dyDescent="0.35">
      <c r="A91" s="2"/>
      <c r="B91" s="2"/>
      <c r="C91" s="2"/>
      <c r="D91" s="42"/>
      <c r="E91" s="4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row>
    <row r="92" spans="1:215" x14ac:dyDescent="0.35">
      <c r="A92" s="2"/>
      <c r="B92" s="2"/>
      <c r="C92" s="2"/>
      <c r="D92" s="42"/>
      <c r="E92" s="4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row>
    <row r="93" spans="1:215" x14ac:dyDescent="0.35">
      <c r="A93" s="2"/>
      <c r="B93" s="2"/>
      <c r="C93" s="2"/>
      <c r="D93" s="42"/>
      <c r="E93" s="4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row>
    <row r="94" spans="1:215" x14ac:dyDescent="0.35">
      <c r="A94" s="2"/>
      <c r="B94" s="2"/>
      <c r="C94" s="2"/>
      <c r="D94" s="42"/>
      <c r="E94" s="4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row>
    <row r="95" spans="1:215" x14ac:dyDescent="0.35">
      <c r="A95" s="2"/>
      <c r="B95" s="2"/>
      <c r="C95" s="2"/>
      <c r="D95" s="42"/>
      <c r="E95" s="4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row>
    <row r="96" spans="1:215" x14ac:dyDescent="0.35">
      <c r="A96" s="2"/>
      <c r="B96" s="2"/>
      <c r="C96" s="2"/>
      <c r="D96" s="42"/>
      <c r="E96" s="4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row>
    <row r="97" spans="1:215" x14ac:dyDescent="0.35">
      <c r="A97" s="2"/>
      <c r="B97" s="2"/>
      <c r="C97" s="2"/>
      <c r="D97" s="42"/>
      <c r="E97" s="4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row>
    <row r="98" spans="1:215" x14ac:dyDescent="0.35">
      <c r="A98" s="2"/>
      <c r="B98" s="2"/>
      <c r="C98" s="2"/>
      <c r="D98" s="42"/>
      <c r="E98" s="4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row>
    <row r="99" spans="1:215" x14ac:dyDescent="0.35">
      <c r="A99" s="2"/>
      <c r="B99" s="2"/>
      <c r="C99" s="2"/>
      <c r="D99" s="42"/>
      <c r="E99" s="4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row>
    <row r="100" spans="1:215" x14ac:dyDescent="0.35">
      <c r="A100" s="2"/>
      <c r="B100" s="2"/>
      <c r="C100" s="2"/>
      <c r="D100" s="42"/>
      <c r="E100" s="4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row>
    <row r="101" spans="1:215" x14ac:dyDescent="0.35">
      <c r="A101" s="2"/>
      <c r="B101" s="2"/>
      <c r="C101" s="2"/>
      <c r="D101" s="42"/>
      <c r="E101" s="4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row>
    <row r="102" spans="1:215" x14ac:dyDescent="0.35">
      <c r="A102" s="2"/>
      <c r="B102" s="2"/>
      <c r="C102" s="2"/>
      <c r="D102" s="42"/>
      <c r="E102" s="4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row>
    <row r="103" spans="1:215" x14ac:dyDescent="0.35">
      <c r="A103" s="2"/>
      <c r="B103" s="2"/>
      <c r="C103" s="2"/>
      <c r="D103" s="42"/>
      <c r="E103" s="4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row>
    <row r="104" spans="1:215" x14ac:dyDescent="0.35">
      <c r="A104" s="2"/>
      <c r="B104" s="2"/>
      <c r="C104" s="2"/>
      <c r="D104" s="42"/>
      <c r="E104" s="4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row>
    <row r="105" spans="1:215" x14ac:dyDescent="0.35">
      <c r="A105" s="2"/>
      <c r="B105" s="2"/>
      <c r="C105" s="2"/>
      <c r="D105" s="42"/>
      <c r="E105" s="4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row>
    <row r="106" spans="1:215" x14ac:dyDescent="0.35">
      <c r="A106" s="2"/>
      <c r="B106" s="2"/>
      <c r="C106" s="2"/>
      <c r="D106" s="42"/>
      <c r="E106" s="4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row>
    <row r="107" spans="1:215" x14ac:dyDescent="0.35">
      <c r="A107" s="2"/>
      <c r="B107" s="2"/>
      <c r="C107" s="2"/>
      <c r="D107" s="42"/>
      <c r="E107" s="4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row>
    <row r="108" spans="1:215" x14ac:dyDescent="0.35">
      <c r="A108" s="2"/>
      <c r="B108" s="2"/>
      <c r="C108" s="2"/>
      <c r="D108" s="42"/>
      <c r="E108" s="4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row>
    <row r="109" spans="1:215" x14ac:dyDescent="0.35">
      <c r="A109" s="2"/>
      <c r="B109" s="2"/>
      <c r="C109" s="2"/>
      <c r="D109" s="42"/>
      <c r="E109" s="4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row>
    <row r="110" spans="1:215" x14ac:dyDescent="0.35">
      <c r="A110" s="2"/>
      <c r="B110" s="2"/>
      <c r="C110" s="2"/>
      <c r="D110" s="42"/>
      <c r="E110" s="4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row>
    <row r="111" spans="1:215" x14ac:dyDescent="0.35">
      <c r="A111" s="2"/>
      <c r="B111" s="2"/>
      <c r="C111" s="2"/>
      <c r="D111" s="42"/>
      <c r="E111" s="4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row>
    <row r="112" spans="1:215" x14ac:dyDescent="0.35">
      <c r="A112" s="2"/>
      <c r="B112" s="2"/>
      <c r="C112" s="2"/>
      <c r="D112" s="42"/>
      <c r="E112" s="4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row>
    <row r="113" spans="1:215" x14ac:dyDescent="0.35">
      <c r="A113" s="2"/>
      <c r="B113" s="2"/>
      <c r="C113" s="2"/>
      <c r="D113" s="42"/>
      <c r="E113" s="4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row>
    <row r="114" spans="1:215" x14ac:dyDescent="0.35">
      <c r="A114" s="2"/>
      <c r="B114" s="2"/>
      <c r="C114" s="2"/>
      <c r="D114" s="42"/>
      <c r="E114" s="4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row>
    <row r="115" spans="1:215" x14ac:dyDescent="0.35">
      <c r="A115" s="2"/>
      <c r="B115" s="2"/>
      <c r="C115" s="2"/>
      <c r="D115" s="42"/>
      <c r="E115" s="4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row>
    <row r="116" spans="1:215" x14ac:dyDescent="0.35">
      <c r="A116" s="2"/>
      <c r="B116" s="2"/>
      <c r="C116" s="2"/>
      <c r="D116" s="42"/>
      <c r="E116" s="4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row>
    <row r="117" spans="1:215" x14ac:dyDescent="0.35">
      <c r="A117" s="2"/>
      <c r="B117" s="2"/>
      <c r="C117" s="2"/>
      <c r="D117" s="42"/>
      <c r="E117" s="4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row>
    <row r="118" spans="1:215" x14ac:dyDescent="0.35">
      <c r="A118" s="2"/>
      <c r="B118" s="2"/>
      <c r="C118" s="2"/>
      <c r="D118" s="42"/>
      <c r="E118" s="4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row>
    <row r="119" spans="1:215" x14ac:dyDescent="0.35">
      <c r="A119" s="2"/>
      <c r="B119" s="2"/>
      <c r="C119" s="2"/>
      <c r="D119" s="42"/>
      <c r="E119" s="4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row>
    <row r="120" spans="1:215" x14ac:dyDescent="0.35">
      <c r="A120" s="2"/>
      <c r="B120" s="2"/>
      <c r="C120" s="2"/>
      <c r="D120" s="42"/>
      <c r="E120" s="4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row>
    <row r="121" spans="1:215" x14ac:dyDescent="0.35">
      <c r="A121" s="2"/>
      <c r="B121" s="2"/>
      <c r="C121" s="2"/>
      <c r="D121" s="42"/>
      <c r="E121" s="4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row>
    <row r="122" spans="1:215" x14ac:dyDescent="0.35">
      <c r="A122" s="2"/>
      <c r="B122" s="2"/>
      <c r="C122" s="2"/>
      <c r="D122" s="42"/>
      <c r="E122" s="4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row>
    <row r="123" spans="1:215" x14ac:dyDescent="0.35">
      <c r="A123" s="2"/>
      <c r="B123" s="2"/>
      <c r="C123" s="2"/>
      <c r="D123" s="42"/>
      <c r="E123" s="4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row>
    <row r="124" spans="1:215" x14ac:dyDescent="0.35">
      <c r="A124" s="2"/>
      <c r="B124" s="2"/>
      <c r="C124" s="2"/>
      <c r="D124" s="42"/>
      <c r="E124" s="4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row>
    <row r="125" spans="1:215" x14ac:dyDescent="0.35">
      <c r="A125" s="2"/>
      <c r="B125" s="2"/>
      <c r="C125" s="2"/>
      <c r="D125" s="42"/>
      <c r="E125" s="4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row>
    <row r="126" spans="1:215" x14ac:dyDescent="0.35">
      <c r="A126" s="2"/>
      <c r="B126" s="2"/>
      <c r="C126" s="2"/>
      <c r="D126" s="42"/>
      <c r="E126" s="4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row>
    <row r="127" spans="1:215" x14ac:dyDescent="0.35">
      <c r="A127" s="2"/>
      <c r="B127" s="2"/>
      <c r="C127" s="2"/>
      <c r="D127" s="42"/>
      <c r="E127" s="4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row>
    <row r="128" spans="1:215" x14ac:dyDescent="0.35">
      <c r="A128" s="2"/>
      <c r="B128" s="2"/>
      <c r="C128" s="2"/>
      <c r="D128" s="42"/>
      <c r="E128" s="4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row>
    <row r="129" spans="1:215" x14ac:dyDescent="0.35">
      <c r="A129" s="2"/>
      <c r="B129" s="2"/>
      <c r="C129" s="2"/>
      <c r="D129" s="42"/>
      <c r="E129" s="4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row>
    <row r="130" spans="1:215" x14ac:dyDescent="0.35">
      <c r="A130" s="2"/>
      <c r="B130" s="2"/>
      <c r="C130" s="2"/>
      <c r="D130" s="42"/>
      <c r="E130" s="4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row>
    <row r="131" spans="1:215" x14ac:dyDescent="0.35">
      <c r="A131" s="2"/>
      <c r="B131" s="2"/>
      <c r="C131" s="2"/>
      <c r="D131" s="42"/>
      <c r="E131" s="4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row>
    <row r="132" spans="1:215" x14ac:dyDescent="0.35">
      <c r="A132" s="2"/>
      <c r="B132" s="2"/>
      <c r="C132" s="2"/>
      <c r="D132" s="42"/>
      <c r="E132" s="4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row>
    <row r="133" spans="1:215" x14ac:dyDescent="0.35">
      <c r="A133" s="2"/>
      <c r="B133" s="2"/>
      <c r="C133" s="2"/>
      <c r="D133" s="42"/>
      <c r="E133" s="4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row>
    <row r="134" spans="1:215" x14ac:dyDescent="0.35">
      <c r="A134" s="2"/>
      <c r="B134" s="2"/>
      <c r="C134" s="2"/>
      <c r="D134" s="42"/>
      <c r="E134" s="4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row>
    <row r="135" spans="1:215" x14ac:dyDescent="0.35">
      <c r="A135" s="2"/>
      <c r="B135" s="2"/>
      <c r="C135" s="2"/>
      <c r="D135" s="42"/>
      <c r="E135" s="4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row>
    <row r="136" spans="1:215" x14ac:dyDescent="0.35">
      <c r="A136" s="2"/>
      <c r="B136" s="2"/>
      <c r="C136" s="2"/>
      <c r="D136" s="42"/>
      <c r="E136" s="4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row>
    <row r="137" spans="1:215" x14ac:dyDescent="0.35">
      <c r="A137" s="2"/>
      <c r="B137" s="2"/>
      <c r="C137" s="2"/>
      <c r="D137" s="42"/>
      <c r="E137" s="4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row>
    <row r="138" spans="1:215" x14ac:dyDescent="0.35">
      <c r="A138" s="2"/>
      <c r="B138" s="2"/>
      <c r="C138" s="2"/>
      <c r="D138" s="42"/>
      <c r="E138" s="4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row>
    <row r="139" spans="1:215" x14ac:dyDescent="0.35">
      <c r="A139" s="2"/>
      <c r="B139" s="2"/>
      <c r="C139" s="2"/>
      <c r="D139" s="42"/>
      <c r="E139" s="4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row>
    <row r="140" spans="1:215" x14ac:dyDescent="0.35">
      <c r="A140" s="2"/>
      <c r="B140" s="2"/>
      <c r="C140" s="2"/>
      <c r="D140" s="42"/>
      <c r="E140" s="4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row>
    <row r="141" spans="1:215" x14ac:dyDescent="0.35">
      <c r="A141" s="2"/>
      <c r="B141" s="2"/>
      <c r="C141" s="2"/>
      <c r="D141" s="42"/>
      <c r="E141" s="4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row>
    <row r="142" spans="1:215" x14ac:dyDescent="0.35">
      <c r="A142" s="2"/>
      <c r="B142" s="2"/>
      <c r="C142" s="2"/>
      <c r="D142" s="42"/>
      <c r="E142" s="4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row>
    <row r="143" spans="1:215" x14ac:dyDescent="0.35">
      <c r="A143" s="2"/>
      <c r="B143" s="2"/>
      <c r="C143" s="2"/>
      <c r="D143" s="42"/>
      <c r="E143" s="4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row>
    <row r="144" spans="1:215" x14ac:dyDescent="0.35">
      <c r="A144" s="2"/>
      <c r="B144" s="2"/>
      <c r="C144" s="2"/>
      <c r="D144" s="42"/>
      <c r="E144" s="4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row>
    <row r="145" spans="1:215" x14ac:dyDescent="0.35">
      <c r="A145" s="2"/>
      <c r="B145" s="2"/>
      <c r="C145" s="2"/>
      <c r="D145" s="42"/>
      <c r="E145" s="4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row>
    <row r="146" spans="1:215" x14ac:dyDescent="0.35">
      <c r="A146" s="2"/>
      <c r="B146" s="2"/>
      <c r="C146" s="2"/>
      <c r="D146" s="42"/>
      <c r="E146" s="4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row>
    <row r="147" spans="1:215" x14ac:dyDescent="0.35">
      <c r="A147" s="2"/>
      <c r="B147" s="2"/>
      <c r="C147" s="2"/>
      <c r="D147" s="42"/>
      <c r="E147" s="4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row>
    <row r="148" spans="1:215" x14ac:dyDescent="0.35">
      <c r="A148" s="2"/>
      <c r="B148" s="2"/>
      <c r="C148" s="2"/>
      <c r="D148" s="42"/>
      <c r="E148" s="4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row>
    <row r="149" spans="1:215" x14ac:dyDescent="0.35">
      <c r="A149" s="2"/>
      <c r="B149" s="2"/>
      <c r="C149" s="2"/>
      <c r="D149" s="42"/>
      <c r="E149" s="4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row>
    <row r="150" spans="1:215" x14ac:dyDescent="0.35">
      <c r="A150" s="2"/>
      <c r="B150" s="2"/>
      <c r="C150" s="2"/>
      <c r="D150" s="42"/>
      <c r="E150" s="4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row>
    <row r="151" spans="1:215" x14ac:dyDescent="0.35">
      <c r="A151" s="2"/>
      <c r="B151" s="2"/>
      <c r="C151" s="2"/>
      <c r="D151" s="42"/>
      <c r="E151" s="4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row>
    <row r="152" spans="1:215" x14ac:dyDescent="0.35">
      <c r="A152" s="2"/>
      <c r="B152" s="2"/>
      <c r="C152" s="2"/>
      <c r="D152" s="42"/>
      <c r="E152" s="4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row>
    <row r="153" spans="1:215" x14ac:dyDescent="0.35">
      <c r="A153" s="2"/>
      <c r="B153" s="2"/>
      <c r="C153" s="2"/>
      <c r="D153" s="42"/>
      <c r="E153" s="4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row>
    <row r="154" spans="1:215" x14ac:dyDescent="0.35">
      <c r="A154" s="2"/>
      <c r="B154" s="2"/>
      <c r="C154" s="2"/>
      <c r="D154" s="42"/>
      <c r="E154" s="4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row>
    <row r="155" spans="1:215" x14ac:dyDescent="0.35">
      <c r="A155" s="2"/>
      <c r="B155" s="2"/>
      <c r="C155" s="2"/>
      <c r="D155" s="42"/>
      <c r="E155" s="4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row>
    <row r="156" spans="1:215" x14ac:dyDescent="0.35">
      <c r="A156" s="2"/>
      <c r="B156" s="2"/>
      <c r="C156" s="2"/>
      <c r="D156" s="42"/>
      <c r="E156" s="4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row>
    <row r="157" spans="1:215" x14ac:dyDescent="0.35">
      <c r="A157" s="2"/>
      <c r="B157" s="2"/>
      <c r="C157" s="2"/>
      <c r="D157" s="42"/>
      <c r="E157" s="4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row>
    <row r="158" spans="1:215" x14ac:dyDescent="0.35">
      <c r="A158" s="2"/>
      <c r="B158" s="2"/>
      <c r="C158" s="2"/>
      <c r="D158" s="42"/>
      <c r="E158" s="4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row>
    <row r="159" spans="1:215" x14ac:dyDescent="0.35">
      <c r="A159" s="2"/>
      <c r="B159" s="2"/>
      <c r="C159" s="2"/>
      <c r="D159" s="42"/>
      <c r="E159" s="4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row>
    <row r="160" spans="1:215" x14ac:dyDescent="0.35">
      <c r="A160" s="2"/>
      <c r="B160" s="2"/>
      <c r="C160" s="2"/>
      <c r="D160" s="42"/>
      <c r="E160" s="4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row>
    <row r="161" spans="1:215" x14ac:dyDescent="0.35">
      <c r="A161" s="2"/>
      <c r="B161" s="2"/>
      <c r="C161" s="2"/>
      <c r="D161" s="42"/>
      <c r="E161" s="4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row>
    <row r="162" spans="1:215" x14ac:dyDescent="0.35">
      <c r="A162" s="2"/>
      <c r="B162" s="2"/>
      <c r="C162" s="2"/>
      <c r="D162" s="42"/>
      <c r="E162" s="4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row>
    <row r="163" spans="1:215" x14ac:dyDescent="0.35">
      <c r="A163" s="2"/>
      <c r="B163" s="2"/>
      <c r="C163" s="2"/>
      <c r="D163" s="42"/>
      <c r="E163" s="4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row>
    <row r="164" spans="1:215" x14ac:dyDescent="0.35">
      <c r="A164" s="2"/>
      <c r="B164" s="2"/>
      <c r="C164" s="2"/>
      <c r="D164" s="42"/>
      <c r="E164" s="4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row>
    <row r="165" spans="1:215" x14ac:dyDescent="0.35">
      <c r="A165" s="2"/>
      <c r="B165" s="2"/>
      <c r="C165" s="2"/>
      <c r="D165" s="42"/>
      <c r="E165" s="4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row>
    <row r="166" spans="1:215" x14ac:dyDescent="0.35">
      <c r="A166" s="2"/>
      <c r="B166" s="2"/>
      <c r="C166" s="2"/>
      <c r="D166" s="42"/>
      <c r="E166" s="4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row>
    <row r="167" spans="1:215" x14ac:dyDescent="0.35">
      <c r="A167" s="2"/>
      <c r="B167" s="2"/>
      <c r="C167" s="2"/>
      <c r="D167" s="42"/>
      <c r="E167" s="4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row>
    <row r="168" spans="1:215" x14ac:dyDescent="0.35">
      <c r="A168" s="2"/>
      <c r="B168" s="2"/>
      <c r="C168" s="2"/>
      <c r="D168" s="42"/>
      <c r="E168" s="4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row>
    <row r="169" spans="1:215" x14ac:dyDescent="0.35">
      <c r="A169" s="2"/>
      <c r="B169" s="2"/>
      <c r="C169" s="2"/>
      <c r="D169" s="42"/>
      <c r="E169" s="4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row>
    <row r="170" spans="1:215" x14ac:dyDescent="0.35">
      <c r="A170" s="2"/>
      <c r="B170" s="2"/>
      <c r="C170" s="2"/>
      <c r="D170" s="42"/>
      <c r="E170" s="4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row>
    <row r="171" spans="1:215" x14ac:dyDescent="0.35">
      <c r="A171" s="2"/>
      <c r="B171" s="2"/>
      <c r="C171" s="2"/>
      <c r="D171" s="42"/>
      <c r="E171" s="4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row>
    <row r="172" spans="1:215" x14ac:dyDescent="0.35">
      <c r="A172" s="2"/>
      <c r="B172" s="2"/>
      <c r="C172" s="2"/>
      <c r="D172" s="42"/>
      <c r="E172" s="4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row>
    <row r="173" spans="1:215" x14ac:dyDescent="0.35">
      <c r="A173" s="2"/>
      <c r="B173" s="2"/>
      <c r="C173" s="2"/>
      <c r="D173" s="42"/>
      <c r="E173" s="4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row>
    <row r="174" spans="1:215" x14ac:dyDescent="0.35">
      <c r="A174" s="2"/>
      <c r="B174" s="2"/>
      <c r="C174" s="2"/>
      <c r="D174" s="42"/>
      <c r="E174" s="4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row>
    <row r="175" spans="1:215" x14ac:dyDescent="0.35">
      <c r="A175" s="2"/>
      <c r="B175" s="2"/>
      <c r="C175" s="2"/>
      <c r="D175" s="42"/>
      <c r="E175" s="4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row>
    <row r="176" spans="1:215" x14ac:dyDescent="0.35">
      <c r="A176" s="2"/>
      <c r="B176" s="2"/>
      <c r="C176" s="2"/>
      <c r="D176" s="42"/>
      <c r="E176" s="4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row>
    <row r="177" spans="1:215" x14ac:dyDescent="0.35">
      <c r="A177" s="2"/>
      <c r="B177" s="2"/>
      <c r="C177" s="2"/>
      <c r="D177" s="42"/>
      <c r="E177" s="4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row>
    <row r="178" spans="1:215" x14ac:dyDescent="0.35">
      <c r="A178" s="2"/>
      <c r="B178" s="2"/>
      <c r="C178" s="2"/>
      <c r="D178" s="42"/>
      <c r="E178" s="4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row>
    <row r="179" spans="1:215" x14ac:dyDescent="0.35">
      <c r="A179" s="2"/>
      <c r="B179" s="2"/>
      <c r="C179" s="2"/>
      <c r="D179" s="42"/>
      <c r="E179" s="4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row>
    <row r="180" spans="1:215" x14ac:dyDescent="0.35">
      <c r="A180" s="2"/>
      <c r="B180" s="2"/>
      <c r="C180" s="2"/>
      <c r="D180" s="42"/>
      <c r="E180" s="4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row>
    <row r="181" spans="1:215" x14ac:dyDescent="0.35">
      <c r="A181" s="2"/>
      <c r="B181" s="2"/>
      <c r="C181" s="2"/>
      <c r="D181" s="42"/>
      <c r="E181" s="4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row>
    <row r="182" spans="1:215" x14ac:dyDescent="0.35">
      <c r="A182" s="2"/>
      <c r="B182" s="2"/>
      <c r="C182" s="2"/>
      <c r="D182" s="42"/>
      <c r="E182" s="4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row>
    <row r="183" spans="1:215" x14ac:dyDescent="0.35">
      <c r="A183" s="2"/>
      <c r="B183" s="2"/>
      <c r="C183" s="2"/>
      <c r="D183" s="42"/>
      <c r="E183" s="4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row>
    <row r="184" spans="1:215" x14ac:dyDescent="0.35">
      <c r="A184" s="2"/>
      <c r="B184" s="2"/>
      <c r="C184" s="2"/>
      <c r="D184" s="42"/>
      <c r="E184" s="4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row>
    <row r="185" spans="1:215" x14ac:dyDescent="0.35">
      <c r="A185" s="2"/>
      <c r="B185" s="2"/>
      <c r="C185" s="2"/>
      <c r="D185" s="42"/>
      <c r="E185" s="4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row>
    <row r="186" spans="1:215" x14ac:dyDescent="0.35">
      <c r="A186" s="2"/>
      <c r="B186" s="2"/>
      <c r="C186" s="2"/>
      <c r="D186" s="42"/>
      <c r="E186" s="4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row>
    <row r="187" spans="1:215" x14ac:dyDescent="0.35">
      <c r="A187" s="2"/>
      <c r="B187" s="2"/>
      <c r="C187" s="2"/>
      <c r="D187" s="42"/>
      <c r="E187" s="4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row>
    <row r="188" spans="1:215" x14ac:dyDescent="0.35">
      <c r="A188" s="2"/>
      <c r="B188" s="2"/>
      <c r="C188" s="2"/>
      <c r="D188" s="42"/>
      <c r="E188" s="4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row>
    <row r="189" spans="1:215" x14ac:dyDescent="0.35">
      <c r="A189" s="2"/>
      <c r="B189" s="2"/>
      <c r="C189" s="2"/>
      <c r="D189" s="42"/>
      <c r="E189" s="4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row>
    <row r="190" spans="1:215" x14ac:dyDescent="0.35">
      <c r="A190" s="2"/>
      <c r="B190" s="2"/>
      <c r="C190" s="2"/>
      <c r="D190" s="42"/>
      <c r="E190" s="4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row>
    <row r="191" spans="1:215" x14ac:dyDescent="0.35">
      <c r="A191" s="2"/>
      <c r="B191" s="2"/>
      <c r="C191" s="2"/>
      <c r="D191" s="42"/>
      <c r="E191" s="4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row>
    <row r="192" spans="1:215" x14ac:dyDescent="0.35">
      <c r="A192" s="2"/>
      <c r="B192" s="2"/>
      <c r="C192" s="2"/>
      <c r="D192" s="42"/>
      <c r="E192" s="4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row>
    <row r="193" spans="1:215" x14ac:dyDescent="0.35">
      <c r="A193" s="2"/>
      <c r="B193" s="2"/>
      <c r="C193" s="2"/>
      <c r="D193" s="42"/>
      <c r="E193" s="4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row>
    <row r="194" spans="1:215" x14ac:dyDescent="0.35">
      <c r="A194" s="2"/>
      <c r="B194" s="2"/>
      <c r="C194" s="2"/>
      <c r="D194" s="42"/>
      <c r="E194" s="4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row>
    <row r="195" spans="1:215" x14ac:dyDescent="0.35">
      <c r="A195" s="2"/>
      <c r="B195" s="2"/>
      <c r="C195" s="2"/>
      <c r="D195" s="42"/>
      <c r="E195" s="4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row>
    <row r="196" spans="1:215" x14ac:dyDescent="0.35">
      <c r="A196" s="2"/>
      <c r="B196" s="2"/>
      <c r="C196" s="2"/>
      <c r="D196" s="42"/>
      <c r="E196" s="4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row>
    <row r="197" spans="1:215" x14ac:dyDescent="0.35">
      <c r="A197" s="2"/>
      <c r="B197" s="2"/>
      <c r="C197" s="2"/>
      <c r="D197" s="42"/>
      <c r="E197" s="4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row>
    <row r="198" spans="1:215" x14ac:dyDescent="0.35">
      <c r="A198" s="2"/>
      <c r="B198" s="2"/>
      <c r="C198" s="2"/>
      <c r="D198" s="42"/>
      <c r="E198" s="4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row>
    <row r="199" spans="1:215" x14ac:dyDescent="0.35">
      <c r="A199" s="2"/>
      <c r="B199" s="2"/>
      <c r="C199" s="2"/>
      <c r="D199" s="42"/>
      <c r="E199" s="4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row>
    <row r="200" spans="1:215" x14ac:dyDescent="0.35">
      <c r="A200" s="2"/>
      <c r="B200" s="2"/>
      <c r="C200" s="2"/>
      <c r="D200" s="42"/>
      <c r="E200" s="4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row>
    <row r="201" spans="1:215" x14ac:dyDescent="0.35">
      <c r="A201" s="2"/>
      <c r="B201" s="2"/>
      <c r="C201" s="2"/>
      <c r="D201" s="42"/>
      <c r="E201" s="4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row>
    <row r="202" spans="1:215" x14ac:dyDescent="0.35">
      <c r="A202" s="2"/>
      <c r="B202" s="2"/>
      <c r="C202" s="2"/>
      <c r="D202" s="42"/>
      <c r="E202" s="4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row>
    <row r="203" spans="1:215" x14ac:dyDescent="0.35">
      <c r="A203" s="2"/>
      <c r="B203" s="2"/>
      <c r="C203" s="2"/>
      <c r="D203" s="42"/>
      <c r="E203" s="4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row>
    <row r="204" spans="1:215" x14ac:dyDescent="0.35">
      <c r="A204" s="2"/>
      <c r="B204" s="2"/>
      <c r="C204" s="2"/>
      <c r="D204" s="42"/>
      <c r="E204" s="4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row>
    <row r="205" spans="1:215" x14ac:dyDescent="0.35">
      <c r="A205" s="2"/>
      <c r="B205" s="2"/>
      <c r="C205" s="2"/>
      <c r="D205" s="42"/>
      <c r="E205" s="4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row>
    <row r="206" spans="1:215" x14ac:dyDescent="0.35">
      <c r="A206" s="2"/>
      <c r="B206" s="2"/>
      <c r="C206" s="2"/>
      <c r="D206" s="42"/>
      <c r="E206" s="4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row>
    <row r="207" spans="1:215" x14ac:dyDescent="0.35">
      <c r="A207" s="2"/>
      <c r="B207" s="2"/>
      <c r="C207" s="2"/>
      <c r="D207" s="42"/>
      <c r="E207" s="4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row>
    <row r="208" spans="1:215" x14ac:dyDescent="0.35">
      <c r="A208" s="2"/>
      <c r="B208" s="2"/>
      <c r="C208" s="2"/>
      <c r="D208" s="42"/>
      <c r="E208" s="4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row>
    <row r="209" spans="1:215" x14ac:dyDescent="0.35">
      <c r="A209" s="2"/>
      <c r="B209" s="2"/>
      <c r="C209" s="2"/>
      <c r="D209" s="42"/>
      <c r="E209" s="4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row>
    <row r="210" spans="1:215" x14ac:dyDescent="0.35">
      <c r="A210" s="2"/>
      <c r="B210" s="2"/>
      <c r="C210" s="2"/>
      <c r="D210" s="42"/>
      <c r="E210" s="4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row>
    <row r="211" spans="1:215" x14ac:dyDescent="0.35">
      <c r="A211" s="2"/>
      <c r="B211" s="2"/>
      <c r="C211" s="2"/>
      <c r="D211" s="42"/>
      <c r="E211" s="4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row>
    <row r="212" spans="1:215" x14ac:dyDescent="0.35">
      <c r="A212" s="2"/>
      <c r="B212" s="2"/>
      <c r="C212" s="2"/>
      <c r="D212" s="42"/>
      <c r="E212" s="4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row>
    <row r="213" spans="1:215" x14ac:dyDescent="0.35">
      <c r="A213" s="2"/>
      <c r="B213" s="2"/>
      <c r="C213" s="2"/>
      <c r="D213" s="42"/>
      <c r="E213" s="4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row>
    <row r="214" spans="1:215" x14ac:dyDescent="0.35">
      <c r="A214" s="2"/>
      <c r="B214" s="2"/>
      <c r="C214" s="2"/>
      <c r="D214" s="42"/>
      <c r="E214" s="4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row>
    <row r="215" spans="1:215" x14ac:dyDescent="0.35">
      <c r="A215" s="2"/>
      <c r="B215" s="2"/>
      <c r="C215" s="2"/>
      <c r="D215" s="42"/>
      <c r="E215" s="4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row>
    <row r="216" spans="1:215" x14ac:dyDescent="0.35">
      <c r="A216" s="2"/>
      <c r="B216" s="2"/>
      <c r="C216" s="2"/>
      <c r="D216" s="42"/>
      <c r="E216" s="4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row>
    <row r="217" spans="1:215" x14ac:dyDescent="0.35">
      <c r="A217" s="2"/>
      <c r="B217" s="2"/>
      <c r="C217" s="2"/>
      <c r="D217" s="42"/>
      <c r="E217" s="4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row>
    <row r="218" spans="1:215" x14ac:dyDescent="0.35">
      <c r="A218" s="2"/>
      <c r="B218" s="2"/>
      <c r="C218" s="2"/>
      <c r="D218" s="42"/>
      <c r="E218" s="4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row>
    <row r="219" spans="1:215" x14ac:dyDescent="0.35">
      <c r="A219" s="2"/>
      <c r="B219" s="2"/>
      <c r="C219" s="2"/>
      <c r="D219" s="42"/>
      <c r="E219" s="4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row>
    <row r="220" spans="1:215" x14ac:dyDescent="0.35">
      <c r="A220" s="2"/>
      <c r="B220" s="2"/>
      <c r="C220" s="2"/>
      <c r="D220" s="42"/>
      <c r="E220" s="4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row>
    <row r="221" spans="1:215" x14ac:dyDescent="0.35">
      <c r="A221" s="2"/>
      <c r="B221" s="2"/>
      <c r="C221" s="2"/>
      <c r="D221" s="42"/>
      <c r="E221" s="4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row>
    <row r="222" spans="1:215" x14ac:dyDescent="0.35">
      <c r="A222" s="2"/>
      <c r="B222" s="2"/>
      <c r="C222" s="2"/>
      <c r="D222" s="42"/>
      <c r="E222" s="4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row>
    <row r="223" spans="1:215" x14ac:dyDescent="0.35">
      <c r="A223" s="2"/>
      <c r="B223" s="2"/>
      <c r="C223" s="2"/>
      <c r="D223" s="42"/>
      <c r="E223" s="4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row>
    <row r="224" spans="1:215" x14ac:dyDescent="0.35">
      <c r="A224" s="2"/>
      <c r="B224" s="2"/>
      <c r="C224" s="2"/>
      <c r="D224" s="42"/>
      <c r="E224" s="4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row>
    <row r="225" spans="1:215" x14ac:dyDescent="0.35">
      <c r="A225" s="2"/>
      <c r="B225" s="2"/>
      <c r="C225" s="2"/>
      <c r="D225" s="42"/>
      <c r="E225" s="4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row>
    <row r="226" spans="1:215" x14ac:dyDescent="0.35">
      <c r="A226" s="2"/>
      <c r="B226" s="2"/>
      <c r="C226" s="2"/>
      <c r="D226" s="42"/>
      <c r="E226" s="4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row>
    <row r="227" spans="1:215" x14ac:dyDescent="0.35">
      <c r="A227" s="2"/>
      <c r="B227" s="2"/>
      <c r="C227" s="2"/>
      <c r="D227" s="42"/>
      <c r="E227" s="4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row>
    <row r="228" spans="1:215" x14ac:dyDescent="0.35">
      <c r="A228" s="2"/>
      <c r="B228" s="2"/>
      <c r="C228" s="2"/>
      <c r="D228" s="42"/>
      <c r="E228" s="4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row>
    <row r="229" spans="1:215" x14ac:dyDescent="0.35">
      <c r="A229" s="2"/>
      <c r="B229" s="2"/>
      <c r="C229" s="2"/>
      <c r="D229" s="42"/>
      <c r="E229" s="4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row>
    <row r="230" spans="1:215" x14ac:dyDescent="0.35">
      <c r="A230" s="2"/>
      <c r="B230" s="2"/>
      <c r="C230" s="2"/>
      <c r="D230" s="42"/>
      <c r="E230" s="4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row>
    <row r="231" spans="1:215" x14ac:dyDescent="0.35">
      <c r="A231" s="2"/>
      <c r="B231" s="2"/>
      <c r="C231" s="2"/>
      <c r="D231" s="42"/>
      <c r="E231" s="4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row>
    <row r="232" spans="1:215" x14ac:dyDescent="0.35">
      <c r="A232" s="2"/>
      <c r="B232" s="2"/>
      <c r="C232" s="2"/>
      <c r="D232" s="42"/>
      <c r="E232" s="4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row>
    <row r="233" spans="1:215" x14ac:dyDescent="0.35">
      <c r="A233" s="2"/>
      <c r="B233" s="2"/>
      <c r="C233" s="2"/>
      <c r="D233" s="42"/>
      <c r="E233" s="4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row>
    <row r="234" spans="1:215" x14ac:dyDescent="0.35">
      <c r="A234" s="2"/>
      <c r="B234" s="2"/>
      <c r="C234" s="2"/>
      <c r="D234" s="42"/>
      <c r="E234" s="4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row>
    <row r="235" spans="1:215" x14ac:dyDescent="0.35">
      <c r="A235" s="2"/>
      <c r="B235" s="2"/>
      <c r="C235" s="2"/>
      <c r="D235" s="42"/>
      <c r="E235" s="4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row>
    <row r="236" spans="1:215" x14ac:dyDescent="0.35">
      <c r="A236" s="2"/>
      <c r="B236" s="2"/>
      <c r="C236" s="2"/>
      <c r="D236" s="42"/>
      <c r="E236" s="4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row>
    <row r="237" spans="1:215" x14ac:dyDescent="0.35">
      <c r="A237" s="2"/>
      <c r="B237" s="2"/>
      <c r="C237" s="2"/>
      <c r="D237" s="42"/>
      <c r="E237" s="4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row>
    <row r="238" spans="1:215" x14ac:dyDescent="0.35">
      <c r="A238" s="2"/>
      <c r="B238" s="2"/>
      <c r="C238" s="2"/>
      <c r="D238" s="42"/>
      <c r="E238" s="4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row>
    <row r="239" spans="1:215" x14ac:dyDescent="0.35">
      <c r="A239" s="2"/>
      <c r="B239" s="2"/>
      <c r="C239" s="2"/>
      <c r="D239" s="42"/>
      <c r="E239" s="4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row>
    <row r="240" spans="1:215" x14ac:dyDescent="0.35">
      <c r="A240" s="2"/>
      <c r="B240" s="2"/>
      <c r="C240" s="2"/>
      <c r="D240" s="42"/>
      <c r="E240" s="4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row>
    <row r="241" spans="1:215" x14ac:dyDescent="0.35">
      <c r="A241" s="2"/>
      <c r="B241" s="2"/>
      <c r="C241" s="2"/>
      <c r="D241" s="42"/>
      <c r="E241" s="4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row>
    <row r="242" spans="1:215" x14ac:dyDescent="0.35">
      <c r="A242" s="2"/>
      <c r="B242" s="2"/>
      <c r="C242" s="2"/>
      <c r="D242" s="42"/>
      <c r="E242" s="4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row>
    <row r="243" spans="1:215" x14ac:dyDescent="0.35">
      <c r="A243" s="2"/>
      <c r="B243" s="2"/>
      <c r="C243" s="2"/>
      <c r="D243" s="42"/>
      <c r="E243" s="4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row>
    <row r="244" spans="1:215" x14ac:dyDescent="0.35">
      <c r="A244" s="2"/>
      <c r="B244" s="2"/>
      <c r="C244" s="2"/>
      <c r="D244" s="42"/>
      <c r="E244" s="4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row>
    <row r="245" spans="1:215" x14ac:dyDescent="0.35">
      <c r="A245" s="2"/>
      <c r="B245" s="2"/>
      <c r="C245" s="2"/>
      <c r="D245" s="42"/>
      <c r="E245" s="4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row>
    <row r="246" spans="1:215" x14ac:dyDescent="0.35">
      <c r="A246" s="2"/>
      <c r="B246" s="2"/>
      <c r="C246" s="2"/>
      <c r="D246" s="42"/>
      <c r="E246" s="4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row>
    <row r="247" spans="1:215" x14ac:dyDescent="0.35">
      <c r="A247" s="2"/>
      <c r="B247" s="2"/>
      <c r="C247" s="2"/>
      <c r="D247" s="42"/>
      <c r="E247" s="4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row>
    <row r="248" spans="1:215" x14ac:dyDescent="0.35">
      <c r="A248" s="2"/>
      <c r="B248" s="2"/>
      <c r="C248" s="2"/>
      <c r="D248" s="42"/>
      <c r="E248" s="4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row>
    <row r="249" spans="1:215" x14ac:dyDescent="0.35">
      <c r="A249" s="2"/>
      <c r="B249" s="2"/>
      <c r="C249" s="2"/>
      <c r="D249" s="42"/>
      <c r="E249" s="4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row>
    <row r="250" spans="1:215" x14ac:dyDescent="0.35">
      <c r="A250" s="2"/>
      <c r="B250" s="2"/>
      <c r="C250" s="2"/>
      <c r="D250" s="42"/>
      <c r="E250" s="4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row>
    <row r="251" spans="1:215" x14ac:dyDescent="0.35">
      <c r="A251" s="2"/>
      <c r="B251" s="2"/>
      <c r="C251" s="2"/>
      <c r="D251" s="42"/>
      <c r="E251" s="4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row>
    <row r="252" spans="1:215" x14ac:dyDescent="0.35">
      <c r="A252" s="2"/>
      <c r="B252" s="2"/>
      <c r="C252" s="2"/>
      <c r="D252" s="42"/>
      <c r="E252" s="4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row>
    <row r="253" spans="1:215" x14ac:dyDescent="0.35">
      <c r="A253" s="2"/>
      <c r="B253" s="2"/>
      <c r="C253" s="2"/>
      <c r="D253" s="42"/>
      <c r="E253" s="4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row>
    <row r="254" spans="1:215" x14ac:dyDescent="0.35">
      <c r="A254" s="2"/>
      <c r="B254" s="2"/>
      <c r="C254" s="2"/>
      <c r="D254" s="42"/>
      <c r="E254" s="4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row>
    <row r="255" spans="1:215" x14ac:dyDescent="0.35">
      <c r="A255" s="2"/>
      <c r="B255" s="2"/>
      <c r="C255" s="2"/>
      <c r="D255" s="42"/>
      <c r="E255" s="4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row>
    <row r="256" spans="1:215" x14ac:dyDescent="0.35">
      <c r="A256" s="2"/>
      <c r="B256" s="2"/>
      <c r="C256" s="2"/>
      <c r="D256" s="42"/>
      <c r="E256" s="4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row>
    <row r="257" spans="1:215" x14ac:dyDescent="0.35">
      <c r="A257" s="2"/>
      <c r="B257" s="2"/>
      <c r="C257" s="2"/>
      <c r="D257" s="42"/>
      <c r="E257" s="4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row>
    <row r="258" spans="1:215" x14ac:dyDescent="0.35">
      <c r="A258" s="2"/>
      <c r="B258" s="2"/>
      <c r="C258" s="2"/>
      <c r="D258" s="42"/>
      <c r="E258" s="4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row>
    <row r="259" spans="1:215" x14ac:dyDescent="0.35">
      <c r="A259" s="2"/>
      <c r="B259" s="2"/>
      <c r="C259" s="2"/>
      <c r="D259" s="42"/>
      <c r="E259" s="4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row>
    <row r="260" spans="1:215" x14ac:dyDescent="0.35">
      <c r="A260" s="2"/>
      <c r="B260" s="2"/>
      <c r="C260" s="2"/>
      <c r="D260" s="42"/>
      <c r="E260" s="4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row>
    <row r="261" spans="1:215" x14ac:dyDescent="0.35">
      <c r="A261" s="2"/>
      <c r="B261" s="2"/>
      <c r="C261" s="2"/>
      <c r="D261" s="42"/>
      <c r="E261" s="4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row>
    <row r="262" spans="1:215" x14ac:dyDescent="0.35">
      <c r="A262" s="2"/>
      <c r="B262" s="2"/>
      <c r="C262" s="2"/>
      <c r="D262" s="42"/>
      <c r="E262" s="4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row>
    <row r="263" spans="1:215" x14ac:dyDescent="0.35">
      <c r="A263" s="2"/>
      <c r="B263" s="2"/>
      <c r="C263" s="2"/>
      <c r="D263" s="42"/>
      <c r="E263" s="4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row>
    <row r="264" spans="1:215" x14ac:dyDescent="0.35">
      <c r="A264" s="2"/>
      <c r="B264" s="2"/>
      <c r="C264" s="2"/>
      <c r="D264" s="42"/>
      <c r="E264" s="4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row>
    <row r="265" spans="1:215" x14ac:dyDescent="0.35">
      <c r="A265" s="2"/>
      <c r="B265" s="2"/>
      <c r="C265" s="2"/>
      <c r="D265" s="42"/>
      <c r="E265" s="4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row>
    <row r="266" spans="1:215" x14ac:dyDescent="0.35">
      <c r="A266" s="2"/>
      <c r="B266" s="2"/>
      <c r="C266" s="2"/>
      <c r="D266" s="42"/>
      <c r="E266" s="4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row>
    <row r="267" spans="1:215" x14ac:dyDescent="0.35">
      <c r="A267" s="2"/>
      <c r="B267" s="2"/>
      <c r="C267" s="2"/>
      <c r="D267" s="42"/>
      <c r="E267" s="4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row>
    <row r="268" spans="1:215" x14ac:dyDescent="0.35">
      <c r="A268" s="2"/>
      <c r="B268" s="2"/>
      <c r="C268" s="2"/>
      <c r="D268" s="42"/>
      <c r="E268" s="4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row>
    <row r="269" spans="1:215" x14ac:dyDescent="0.35">
      <c r="A269" s="2"/>
      <c r="B269" s="2"/>
      <c r="C269" s="2"/>
      <c r="D269" s="42"/>
      <c r="E269" s="4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row>
    <row r="270" spans="1:215" x14ac:dyDescent="0.35">
      <c r="A270" s="2"/>
      <c r="B270" s="2"/>
      <c r="C270" s="2"/>
      <c r="D270" s="42"/>
      <c r="E270" s="4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row>
    <row r="271" spans="1:215" x14ac:dyDescent="0.35">
      <c r="A271" s="2"/>
      <c r="B271" s="2"/>
      <c r="C271" s="2"/>
      <c r="D271" s="42"/>
      <c r="E271" s="4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row>
    <row r="272" spans="1:215" x14ac:dyDescent="0.35">
      <c r="A272" s="2"/>
      <c r="B272" s="2"/>
      <c r="C272" s="2"/>
      <c r="D272" s="42"/>
      <c r="E272" s="4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row>
    <row r="273" spans="1:215" x14ac:dyDescent="0.35">
      <c r="A273" s="2"/>
      <c r="B273" s="2"/>
      <c r="C273" s="2"/>
      <c r="D273" s="42"/>
      <c r="E273" s="4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row>
    <row r="274" spans="1:215" x14ac:dyDescent="0.35">
      <c r="A274" s="2"/>
      <c r="B274" s="2"/>
      <c r="C274" s="2"/>
      <c r="D274" s="42"/>
      <c r="E274" s="4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row>
    <row r="275" spans="1:215" x14ac:dyDescent="0.35">
      <c r="A275" s="2"/>
      <c r="B275" s="2"/>
      <c r="C275" s="2"/>
      <c r="D275" s="42"/>
      <c r="E275" s="4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row>
    <row r="276" spans="1:215" x14ac:dyDescent="0.35">
      <c r="A276" s="2"/>
      <c r="B276" s="2"/>
      <c r="C276" s="2"/>
      <c r="D276" s="42"/>
      <c r="E276" s="4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row>
    <row r="277" spans="1:215" x14ac:dyDescent="0.35">
      <c r="A277" s="2"/>
      <c r="B277" s="2"/>
      <c r="C277" s="2"/>
      <c r="D277" s="42"/>
      <c r="E277" s="4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row>
    <row r="278" spans="1:215" x14ac:dyDescent="0.35">
      <c r="A278" s="2"/>
      <c r="B278" s="2"/>
      <c r="C278" s="2"/>
      <c r="D278" s="42"/>
      <c r="E278" s="4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row>
    <row r="279" spans="1:215" x14ac:dyDescent="0.35">
      <c r="A279" s="2"/>
      <c r="B279" s="2"/>
      <c r="C279" s="2"/>
      <c r="D279" s="42"/>
      <c r="E279" s="4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row>
    <row r="280" spans="1:215" x14ac:dyDescent="0.35">
      <c r="A280" s="2"/>
      <c r="B280" s="2"/>
      <c r="C280" s="2"/>
      <c r="D280" s="42"/>
      <c r="E280" s="4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row>
    <row r="281" spans="1:215" x14ac:dyDescent="0.35">
      <c r="A281" s="2"/>
      <c r="B281" s="2"/>
      <c r="C281" s="2"/>
      <c r="D281" s="42"/>
      <c r="E281" s="4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row>
    <row r="282" spans="1:215" x14ac:dyDescent="0.35">
      <c r="A282" s="2"/>
      <c r="B282" s="2"/>
      <c r="C282" s="2"/>
      <c r="D282" s="42"/>
      <c r="E282" s="4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row>
    <row r="283" spans="1:215" x14ac:dyDescent="0.35">
      <c r="A283" s="2"/>
      <c r="B283" s="2"/>
      <c r="C283" s="2"/>
      <c r="D283" s="42"/>
      <c r="E283" s="4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row>
    <row r="284" spans="1:215" x14ac:dyDescent="0.35">
      <c r="A284" s="2"/>
      <c r="B284" s="2"/>
      <c r="C284" s="2"/>
      <c r="D284" s="42"/>
      <c r="E284" s="4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row>
    <row r="285" spans="1:215" x14ac:dyDescent="0.35">
      <c r="A285" s="2"/>
      <c r="B285" s="2"/>
      <c r="C285" s="2"/>
      <c r="D285" s="42"/>
      <c r="E285" s="4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row>
    <row r="286" spans="1:215" x14ac:dyDescent="0.35">
      <c r="A286" s="2"/>
      <c r="B286" s="2"/>
      <c r="C286" s="2"/>
      <c r="D286" s="42"/>
      <c r="E286" s="4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row>
    <row r="287" spans="1:215" x14ac:dyDescent="0.35">
      <c r="A287" s="2"/>
      <c r="B287" s="2"/>
      <c r="C287" s="2"/>
      <c r="D287" s="42"/>
      <c r="E287" s="4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row>
    <row r="288" spans="1:215" x14ac:dyDescent="0.35">
      <c r="A288" s="2"/>
      <c r="B288" s="2"/>
      <c r="C288" s="2"/>
      <c r="D288" s="42"/>
      <c r="E288" s="4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row>
    <row r="289" spans="1:215" x14ac:dyDescent="0.35">
      <c r="A289" s="2"/>
      <c r="B289" s="2"/>
      <c r="C289" s="2"/>
      <c r="D289" s="42"/>
      <c r="E289" s="4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row>
    <row r="290" spans="1:215" x14ac:dyDescent="0.35">
      <c r="A290" s="2"/>
      <c r="B290" s="2"/>
      <c r="C290" s="2"/>
      <c r="D290" s="42"/>
      <c r="E290" s="4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row>
    <row r="291" spans="1:215" x14ac:dyDescent="0.35">
      <c r="A291" s="2"/>
      <c r="B291" s="2"/>
      <c r="C291" s="2"/>
      <c r="D291" s="42"/>
      <c r="E291" s="4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row>
    <row r="292" spans="1:215" x14ac:dyDescent="0.35">
      <c r="A292" s="2"/>
      <c r="B292" s="2"/>
      <c r="C292" s="2"/>
      <c r="D292" s="42"/>
      <c r="E292" s="4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row>
    <row r="293" spans="1:215" x14ac:dyDescent="0.35">
      <c r="A293" s="2"/>
      <c r="B293" s="2"/>
      <c r="C293" s="2"/>
      <c r="D293" s="42"/>
      <c r="E293" s="4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row>
    <row r="294" spans="1:215" x14ac:dyDescent="0.35">
      <c r="A294" s="2"/>
      <c r="B294" s="2"/>
      <c r="C294" s="2"/>
      <c r="D294" s="42"/>
      <c r="E294" s="4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row>
    <row r="295" spans="1:215" x14ac:dyDescent="0.35">
      <c r="A295" s="2"/>
      <c r="B295" s="2"/>
      <c r="C295" s="2"/>
      <c r="D295" s="42"/>
      <c r="E295" s="4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row>
    <row r="296" spans="1:215" x14ac:dyDescent="0.35">
      <c r="A296" s="2"/>
      <c r="B296" s="2"/>
      <c r="C296" s="2"/>
      <c r="D296" s="42"/>
      <c r="E296" s="4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row>
    <row r="297" spans="1:215" x14ac:dyDescent="0.35">
      <c r="A297" s="2"/>
      <c r="B297" s="2"/>
      <c r="C297" s="2"/>
      <c r="D297" s="42"/>
      <c r="E297" s="4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row>
    <row r="298" spans="1:215" x14ac:dyDescent="0.35">
      <c r="A298" s="2"/>
      <c r="B298" s="2"/>
      <c r="C298" s="2"/>
      <c r="D298" s="42"/>
      <c r="E298" s="4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row>
    <row r="299" spans="1:215" x14ac:dyDescent="0.35">
      <c r="A299" s="2"/>
      <c r="B299" s="2"/>
      <c r="C299" s="2"/>
      <c r="D299" s="42"/>
      <c r="E299" s="4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row>
    <row r="300" spans="1:215" x14ac:dyDescent="0.35">
      <c r="A300" s="2"/>
      <c r="B300" s="2"/>
      <c r="C300" s="2"/>
      <c r="D300" s="42"/>
      <c r="E300" s="4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row>
    <row r="301" spans="1:215" x14ac:dyDescent="0.35">
      <c r="A301" s="2"/>
      <c r="B301" s="2"/>
      <c r="C301" s="2"/>
      <c r="D301" s="42"/>
      <c r="E301" s="4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row>
    <row r="302" spans="1:215" x14ac:dyDescent="0.35">
      <c r="A302" s="2"/>
      <c r="B302" s="2"/>
      <c r="C302" s="2"/>
      <c r="D302" s="42"/>
      <c r="E302" s="4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row>
    <row r="303" spans="1:215" x14ac:dyDescent="0.35">
      <c r="A303" s="2"/>
      <c r="B303" s="2"/>
      <c r="C303" s="2"/>
      <c r="D303" s="42"/>
      <c r="E303" s="4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row>
    <row r="304" spans="1:215" x14ac:dyDescent="0.35">
      <c r="A304" s="2"/>
      <c r="B304" s="2"/>
      <c r="C304" s="2"/>
      <c r="D304" s="42"/>
      <c r="E304" s="4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row>
    <row r="305" spans="1:215" x14ac:dyDescent="0.35">
      <c r="A305" s="2"/>
      <c r="B305" s="2"/>
      <c r="C305" s="2"/>
      <c r="D305" s="42"/>
      <c r="E305" s="4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row>
    <row r="306" spans="1:215" x14ac:dyDescent="0.35">
      <c r="A306" s="2"/>
      <c r="B306" s="2"/>
      <c r="C306" s="2"/>
      <c r="D306" s="42"/>
      <c r="E306" s="4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row>
    <row r="307" spans="1:215" x14ac:dyDescent="0.35">
      <c r="A307" s="2"/>
      <c r="B307" s="2"/>
      <c r="C307" s="2"/>
      <c r="D307" s="42"/>
      <c r="E307" s="4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row>
    <row r="308" spans="1:215" x14ac:dyDescent="0.35">
      <c r="A308" s="2"/>
      <c r="B308" s="2"/>
      <c r="C308" s="2"/>
      <c r="D308" s="42"/>
      <c r="E308" s="4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row>
    <row r="309" spans="1:215" x14ac:dyDescent="0.35">
      <c r="A309" s="2"/>
      <c r="B309" s="2"/>
      <c r="C309" s="2"/>
      <c r="D309" s="42"/>
      <c r="E309" s="4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row>
    <row r="310" spans="1:215" x14ac:dyDescent="0.35">
      <c r="A310" s="2"/>
      <c r="B310" s="2"/>
      <c r="C310" s="2"/>
      <c r="D310" s="42"/>
      <c r="E310" s="4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row>
    <row r="311" spans="1:215" x14ac:dyDescent="0.35">
      <c r="A311" s="2"/>
      <c r="B311" s="2"/>
      <c r="C311" s="2"/>
      <c r="D311" s="42"/>
      <c r="E311" s="4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row>
    <row r="312" spans="1:215" x14ac:dyDescent="0.35">
      <c r="A312" s="2"/>
      <c r="B312" s="2"/>
      <c r="C312" s="2"/>
      <c r="D312" s="42"/>
      <c r="E312" s="4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row>
    <row r="313" spans="1:215" x14ac:dyDescent="0.35">
      <c r="A313" s="2"/>
      <c r="B313" s="2"/>
      <c r="C313" s="2"/>
      <c r="D313" s="42"/>
      <c r="E313" s="4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row>
    <row r="314" spans="1:215" x14ac:dyDescent="0.35">
      <c r="A314" s="2"/>
      <c r="B314" s="2"/>
      <c r="C314" s="2"/>
      <c r="D314" s="42"/>
      <c r="E314" s="4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row>
    <row r="315" spans="1:215" x14ac:dyDescent="0.35">
      <c r="A315" s="2"/>
      <c r="B315" s="2"/>
      <c r="C315" s="2"/>
      <c r="D315" s="42"/>
      <c r="E315" s="4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row>
    <row r="316" spans="1:215" x14ac:dyDescent="0.35">
      <c r="A316" s="2"/>
      <c r="B316" s="2"/>
      <c r="C316" s="2"/>
      <c r="D316" s="42"/>
      <c r="E316" s="4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row>
    <row r="317" spans="1:215" x14ac:dyDescent="0.35">
      <c r="A317" s="2"/>
      <c r="B317" s="2"/>
      <c r="C317" s="2"/>
      <c r="D317" s="42"/>
      <c r="E317" s="4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row>
    <row r="318" spans="1:215" x14ac:dyDescent="0.35">
      <c r="A318" s="2"/>
      <c r="B318" s="2"/>
      <c r="C318" s="2"/>
      <c r="D318" s="42"/>
      <c r="E318" s="4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row>
    <row r="319" spans="1:215" x14ac:dyDescent="0.35">
      <c r="A319" s="2"/>
      <c r="B319" s="2"/>
      <c r="C319" s="2"/>
      <c r="D319" s="42"/>
      <c r="E319" s="4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row>
    <row r="320" spans="1:215" x14ac:dyDescent="0.35">
      <c r="A320" s="2"/>
      <c r="B320" s="2"/>
      <c r="C320" s="2"/>
      <c r="D320" s="42"/>
      <c r="E320" s="4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row>
    <row r="321" spans="1:215" x14ac:dyDescent="0.35">
      <c r="A321" s="2"/>
      <c r="B321" s="2"/>
      <c r="C321" s="2"/>
      <c r="D321" s="42"/>
      <c r="E321" s="4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row>
    <row r="322" spans="1:215" x14ac:dyDescent="0.35">
      <c r="A322" s="2"/>
      <c r="B322" s="2"/>
      <c r="C322" s="2"/>
      <c r="D322" s="42"/>
      <c r="E322" s="4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row>
    <row r="323" spans="1:215" x14ac:dyDescent="0.35">
      <c r="A323" s="2"/>
      <c r="B323" s="2"/>
      <c r="C323" s="2"/>
      <c r="D323" s="42"/>
      <c r="E323" s="4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row>
    <row r="324" spans="1:215" x14ac:dyDescent="0.35">
      <c r="A324" s="2"/>
      <c r="B324" s="2"/>
      <c r="C324" s="2"/>
      <c r="D324" s="42"/>
      <c r="E324" s="4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row>
    <row r="325" spans="1:215" x14ac:dyDescent="0.35">
      <c r="A325" s="2"/>
      <c r="B325" s="2"/>
      <c r="C325" s="2"/>
      <c r="D325" s="42"/>
      <c r="E325" s="4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row>
    <row r="326" spans="1:215" x14ac:dyDescent="0.35">
      <c r="A326" s="2"/>
      <c r="B326" s="2"/>
      <c r="C326" s="2"/>
      <c r="D326" s="42"/>
      <c r="E326" s="4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row>
    <row r="327" spans="1:215" x14ac:dyDescent="0.35">
      <c r="A327" s="2"/>
      <c r="B327" s="2"/>
      <c r="C327" s="2"/>
      <c r="D327" s="42"/>
      <c r="E327" s="4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row>
    <row r="328" spans="1:215" x14ac:dyDescent="0.35">
      <c r="A328" s="2"/>
      <c r="B328" s="2"/>
      <c r="C328" s="2"/>
      <c r="D328" s="42"/>
      <c r="E328" s="4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row>
    <row r="329" spans="1:215" x14ac:dyDescent="0.35">
      <c r="A329" s="2"/>
      <c r="B329" s="2"/>
      <c r="C329" s="2"/>
      <c r="D329" s="42"/>
      <c r="E329" s="4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row>
    <row r="330" spans="1:215" x14ac:dyDescent="0.35">
      <c r="A330" s="2"/>
      <c r="B330" s="2"/>
      <c r="C330" s="2"/>
      <c r="D330" s="42"/>
      <c r="E330" s="4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row>
    <row r="331" spans="1:215" x14ac:dyDescent="0.35">
      <c r="A331" s="2"/>
      <c r="B331" s="2"/>
      <c r="C331" s="2"/>
      <c r="D331" s="42"/>
      <c r="E331" s="4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row>
    <row r="332" spans="1:215" x14ac:dyDescent="0.35">
      <c r="A332" s="2"/>
      <c r="B332" s="2"/>
      <c r="C332" s="2"/>
      <c r="D332" s="42"/>
      <c r="E332" s="4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row>
    <row r="333" spans="1:215" x14ac:dyDescent="0.35">
      <c r="A333" s="2"/>
      <c r="B333" s="2"/>
      <c r="C333" s="2"/>
      <c r="D333" s="42"/>
      <c r="E333" s="4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row>
    <row r="334" spans="1:215" x14ac:dyDescent="0.35">
      <c r="A334" s="2"/>
      <c r="B334" s="2"/>
      <c r="C334" s="2"/>
      <c r="D334" s="42"/>
      <c r="E334" s="4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row>
    <row r="335" spans="1:215" x14ac:dyDescent="0.35">
      <c r="A335" s="2"/>
      <c r="B335" s="2"/>
      <c r="C335" s="2"/>
      <c r="D335" s="42"/>
      <c r="E335" s="4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row>
    <row r="336" spans="1:215" x14ac:dyDescent="0.35">
      <c r="A336" s="2"/>
      <c r="B336" s="2"/>
      <c r="C336" s="2"/>
      <c r="D336" s="42"/>
      <c r="E336" s="4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row>
    <row r="337" spans="1:215" x14ac:dyDescent="0.35">
      <c r="A337" s="2"/>
      <c r="B337" s="2"/>
      <c r="C337" s="2"/>
      <c r="D337" s="42"/>
      <c r="E337" s="4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row>
    <row r="338" spans="1:215" x14ac:dyDescent="0.35">
      <c r="A338" s="2"/>
      <c r="B338" s="2"/>
      <c r="C338" s="2"/>
      <c r="D338" s="42"/>
      <c r="E338" s="4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row>
    <row r="339" spans="1:215" x14ac:dyDescent="0.35">
      <c r="A339" s="2"/>
      <c r="B339" s="2"/>
      <c r="C339" s="2"/>
      <c r="D339" s="42"/>
      <c r="E339" s="4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row>
    <row r="340" spans="1:215" x14ac:dyDescent="0.35">
      <c r="A340" s="2"/>
      <c r="B340" s="2"/>
      <c r="C340" s="2"/>
      <c r="D340" s="42"/>
      <c r="E340" s="4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row>
    <row r="341" spans="1:215" x14ac:dyDescent="0.35">
      <c r="A341" s="2"/>
      <c r="B341" s="2"/>
      <c r="C341" s="2"/>
      <c r="D341" s="42"/>
      <c r="E341" s="4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row>
    <row r="342" spans="1:215" x14ac:dyDescent="0.35">
      <c r="A342" s="2"/>
      <c r="B342" s="2"/>
      <c r="C342" s="2"/>
      <c r="D342" s="42"/>
      <c r="E342" s="4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row>
    <row r="343" spans="1:215" x14ac:dyDescent="0.35">
      <c r="A343" s="2"/>
      <c r="B343" s="2"/>
      <c r="C343" s="2"/>
      <c r="D343" s="42"/>
      <c r="E343" s="4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row>
    <row r="344" spans="1:215" x14ac:dyDescent="0.35">
      <c r="A344" s="2"/>
      <c r="B344" s="2"/>
      <c r="C344" s="2"/>
      <c r="D344" s="42"/>
      <c r="E344" s="4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row>
    <row r="345" spans="1:215" x14ac:dyDescent="0.35">
      <c r="A345" s="2"/>
      <c r="B345" s="2"/>
      <c r="C345" s="2"/>
      <c r="D345" s="42"/>
      <c r="E345" s="4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row>
    <row r="346" spans="1:215" x14ac:dyDescent="0.35">
      <c r="A346" s="2"/>
      <c r="B346" s="2"/>
      <c r="C346" s="2"/>
      <c r="D346" s="42"/>
      <c r="E346" s="4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row>
    <row r="347" spans="1:215" x14ac:dyDescent="0.35">
      <c r="A347" s="2"/>
      <c r="B347" s="2"/>
      <c r="C347" s="2"/>
      <c r="D347" s="42"/>
      <c r="E347" s="4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row>
    <row r="348" spans="1:215" x14ac:dyDescent="0.35">
      <c r="A348" s="2"/>
      <c r="B348" s="2"/>
      <c r="C348" s="2"/>
      <c r="D348" s="42"/>
      <c r="E348" s="4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row>
    <row r="349" spans="1:215" x14ac:dyDescent="0.35">
      <c r="A349" s="2"/>
      <c r="B349" s="2"/>
      <c r="C349" s="2"/>
      <c r="D349" s="42"/>
      <c r="E349" s="4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row>
    <row r="350" spans="1:215" x14ac:dyDescent="0.35">
      <c r="A350" s="2"/>
      <c r="B350" s="2"/>
      <c r="C350" s="2"/>
      <c r="D350" s="42"/>
      <c r="E350" s="4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row>
    <row r="351" spans="1:215" x14ac:dyDescent="0.35">
      <c r="A351" s="2"/>
      <c r="B351" s="2"/>
      <c r="C351" s="2"/>
      <c r="D351" s="42"/>
      <c r="E351" s="4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row>
    <row r="352" spans="1:215" x14ac:dyDescent="0.35">
      <c r="A352" s="2"/>
      <c r="B352" s="2"/>
      <c r="C352" s="2"/>
      <c r="D352" s="42"/>
      <c r="E352" s="4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row>
    <row r="353" spans="1:215" x14ac:dyDescent="0.35">
      <c r="A353" s="2"/>
      <c r="B353" s="2"/>
      <c r="C353" s="2"/>
      <c r="D353" s="42"/>
      <c r="E353" s="4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row>
    <row r="354" spans="1:215" x14ac:dyDescent="0.35">
      <c r="A354" s="2"/>
      <c r="B354" s="2"/>
      <c r="C354" s="2"/>
      <c r="D354" s="42"/>
      <c r="E354" s="4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row>
    <row r="355" spans="1:215" x14ac:dyDescent="0.35">
      <c r="A355" s="2"/>
      <c r="B355" s="2"/>
      <c r="C355" s="2"/>
      <c r="D355" s="42"/>
      <c r="E355" s="4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row>
    <row r="356" spans="1:215" x14ac:dyDescent="0.35">
      <c r="A356" s="2"/>
      <c r="B356" s="2"/>
      <c r="C356" s="2"/>
      <c r="D356" s="42"/>
      <c r="E356" s="4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row>
    <row r="357" spans="1:215" x14ac:dyDescent="0.35">
      <c r="A357" s="2"/>
      <c r="B357" s="2"/>
      <c r="C357" s="2"/>
      <c r="D357" s="42"/>
      <c r="E357" s="4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row>
    <row r="358" spans="1:215" x14ac:dyDescent="0.35">
      <c r="A358" s="2"/>
      <c r="B358" s="2"/>
      <c r="C358" s="2"/>
      <c r="D358" s="42"/>
      <c r="E358" s="4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row>
    <row r="359" spans="1:215" x14ac:dyDescent="0.35">
      <c r="A359" s="2"/>
      <c r="B359" s="2"/>
      <c r="C359" s="2"/>
      <c r="D359" s="42"/>
      <c r="E359" s="4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row>
    <row r="360" spans="1:215" x14ac:dyDescent="0.35">
      <c r="A360" s="2"/>
      <c r="B360" s="2"/>
      <c r="C360" s="2"/>
      <c r="D360" s="42"/>
      <c r="E360" s="4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row>
    <row r="361" spans="1:215" x14ac:dyDescent="0.35">
      <c r="A361" s="2"/>
      <c r="B361" s="2"/>
      <c r="C361" s="2"/>
      <c r="D361" s="42"/>
      <c r="E361" s="4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row>
    <row r="362" spans="1:215" x14ac:dyDescent="0.35">
      <c r="A362" s="2"/>
      <c r="B362" s="2"/>
      <c r="C362" s="2"/>
      <c r="D362" s="42"/>
      <c r="E362" s="4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row>
    <row r="363" spans="1:215" x14ac:dyDescent="0.35">
      <c r="A363" s="2"/>
      <c r="B363" s="2"/>
      <c r="C363" s="2"/>
      <c r="D363" s="42"/>
      <c r="E363" s="4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row>
    <row r="364" spans="1:215" x14ac:dyDescent="0.35">
      <c r="A364" s="2"/>
      <c r="B364" s="2"/>
      <c r="C364" s="2"/>
      <c r="D364" s="42"/>
      <c r="E364" s="4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row>
    <row r="365" spans="1:215" x14ac:dyDescent="0.35">
      <c r="A365" s="2"/>
      <c r="B365" s="2"/>
      <c r="C365" s="2"/>
      <c r="D365" s="42"/>
      <c r="E365" s="4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row>
    <row r="366" spans="1:215" x14ac:dyDescent="0.35">
      <c r="A366" s="2"/>
      <c r="B366" s="2"/>
      <c r="C366" s="2"/>
      <c r="D366" s="42"/>
      <c r="E366" s="4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row>
    <row r="367" spans="1:215" x14ac:dyDescent="0.35">
      <c r="A367" s="2"/>
      <c r="B367" s="2"/>
      <c r="C367" s="2"/>
      <c r="D367" s="42"/>
      <c r="E367" s="4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row>
    <row r="368" spans="1:215" x14ac:dyDescent="0.35">
      <c r="A368" s="2"/>
      <c r="B368" s="2"/>
      <c r="C368" s="2"/>
      <c r="D368" s="42"/>
      <c r="E368" s="4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row>
    <row r="369" spans="1:215" x14ac:dyDescent="0.35">
      <c r="A369" s="2"/>
      <c r="B369" s="2"/>
      <c r="C369" s="2"/>
      <c r="D369" s="42"/>
      <c r="E369" s="4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row>
    <row r="370" spans="1:215" x14ac:dyDescent="0.35">
      <c r="A370" s="2"/>
      <c r="B370" s="2"/>
      <c r="C370" s="2"/>
      <c r="D370" s="42"/>
      <c r="E370" s="4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row>
    <row r="371" spans="1:215" x14ac:dyDescent="0.35">
      <c r="A371" s="2"/>
      <c r="B371" s="2"/>
      <c r="C371" s="2"/>
      <c r="D371" s="42"/>
      <c r="E371" s="4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row>
    <row r="372" spans="1:215" x14ac:dyDescent="0.35">
      <c r="A372" s="2"/>
      <c r="B372" s="2"/>
      <c r="C372" s="2"/>
      <c r="D372" s="42"/>
      <c r="E372" s="4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row>
    <row r="373" spans="1:215" x14ac:dyDescent="0.35">
      <c r="A373" s="2"/>
      <c r="B373" s="2"/>
      <c r="C373" s="2"/>
      <c r="D373" s="42"/>
      <c r="E373" s="4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row>
    <row r="374" spans="1:215" x14ac:dyDescent="0.35">
      <c r="A374" s="2"/>
      <c r="B374" s="2"/>
      <c r="C374" s="2"/>
      <c r="D374" s="42"/>
      <c r="E374" s="4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row>
    <row r="375" spans="1:215" x14ac:dyDescent="0.35">
      <c r="A375" s="2"/>
      <c r="B375" s="2"/>
      <c r="C375" s="2"/>
      <c r="D375" s="42"/>
      <c r="E375" s="4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row>
    <row r="376" spans="1:215" x14ac:dyDescent="0.35">
      <c r="A376" s="2"/>
      <c r="B376" s="2"/>
      <c r="C376" s="2"/>
      <c r="D376" s="42"/>
      <c r="E376" s="4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row>
    <row r="377" spans="1:215" x14ac:dyDescent="0.35">
      <c r="A377" s="2"/>
      <c r="B377" s="2"/>
      <c r="C377" s="2"/>
      <c r="D377" s="42"/>
      <c r="E377" s="4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row>
    <row r="378" spans="1:215" x14ac:dyDescent="0.35">
      <c r="A378" s="2"/>
      <c r="B378" s="2"/>
      <c r="C378" s="2"/>
      <c r="D378" s="42"/>
      <c r="E378" s="4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row>
    <row r="379" spans="1:215" x14ac:dyDescent="0.35">
      <c r="A379" s="2"/>
      <c r="B379" s="2"/>
      <c r="C379" s="2"/>
      <c r="D379" s="42"/>
      <c r="E379" s="4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row>
    <row r="380" spans="1:215" x14ac:dyDescent="0.35">
      <c r="A380" s="2"/>
      <c r="B380" s="2"/>
      <c r="C380" s="2"/>
      <c r="D380" s="42"/>
      <c r="E380" s="4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row>
    <row r="381" spans="1:215" x14ac:dyDescent="0.35">
      <c r="A381" s="2"/>
      <c r="B381" s="2"/>
      <c r="C381" s="2"/>
      <c r="D381" s="42"/>
      <c r="E381" s="4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row>
    <row r="382" spans="1:215" x14ac:dyDescent="0.35">
      <c r="A382" s="2"/>
      <c r="B382" s="2"/>
      <c r="C382" s="2"/>
      <c r="D382" s="42"/>
      <c r="E382" s="4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row>
    <row r="383" spans="1:215" x14ac:dyDescent="0.35">
      <c r="A383" s="2"/>
      <c r="B383" s="2"/>
      <c r="C383" s="2"/>
      <c r="D383" s="42"/>
      <c r="E383" s="4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row>
    <row r="384" spans="1:215" x14ac:dyDescent="0.35">
      <c r="A384" s="2"/>
      <c r="B384" s="2"/>
      <c r="C384" s="2"/>
      <c r="D384" s="42"/>
      <c r="E384" s="4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row>
    <row r="385" spans="1:215" x14ac:dyDescent="0.35">
      <c r="A385" s="2"/>
      <c r="B385" s="2"/>
      <c r="C385" s="2"/>
      <c r="D385" s="42"/>
      <c r="E385" s="4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row>
    <row r="386" spans="1:215" x14ac:dyDescent="0.35">
      <c r="A386" s="2"/>
      <c r="B386" s="2"/>
      <c r="C386" s="2"/>
      <c r="D386" s="42"/>
      <c r="E386" s="4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row>
    <row r="387" spans="1:215" x14ac:dyDescent="0.35">
      <c r="A387" s="2"/>
      <c r="B387" s="2"/>
      <c r="C387" s="2"/>
      <c r="D387" s="42"/>
      <c r="E387" s="4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row>
    <row r="388" spans="1:215" x14ac:dyDescent="0.35">
      <c r="A388" s="2"/>
      <c r="B388" s="2"/>
      <c r="C388" s="2"/>
      <c r="D388" s="42"/>
      <c r="E388" s="4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row>
    <row r="389" spans="1:215" x14ac:dyDescent="0.35">
      <c r="A389" s="2"/>
      <c r="B389" s="2"/>
      <c r="C389" s="2"/>
      <c r="D389" s="42"/>
      <c r="E389" s="4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row>
    <row r="390" spans="1:215" x14ac:dyDescent="0.35">
      <c r="A390" s="2"/>
      <c r="B390" s="2"/>
      <c r="C390" s="2"/>
      <c r="D390" s="42"/>
      <c r="E390" s="4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row>
    <row r="391" spans="1:215" x14ac:dyDescent="0.35">
      <c r="A391" s="2"/>
      <c r="B391" s="2"/>
      <c r="C391" s="2"/>
      <c r="D391" s="42"/>
      <c r="E391" s="4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row>
  </sheetData>
  <mergeCells count="220">
    <mergeCell ref="T9:T10"/>
    <mergeCell ref="U9:V9"/>
    <mergeCell ref="W9:W10"/>
    <mergeCell ref="BB8:BD8"/>
    <mergeCell ref="BE8:BG8"/>
    <mergeCell ref="BH8:BJ8"/>
    <mergeCell ref="I8:K8"/>
    <mergeCell ref="L8:N8"/>
    <mergeCell ref="O8:Q8"/>
    <mergeCell ref="R8:T8"/>
    <mergeCell ref="AC9:AC10"/>
    <mergeCell ref="AD9:AE9"/>
    <mergeCell ref="AF9:AF10"/>
    <mergeCell ref="AG9:AH9"/>
    <mergeCell ref="AS9:AT9"/>
    <mergeCell ref="AU9:AU10"/>
    <mergeCell ref="AJ9:AK9"/>
    <mergeCell ref="AL9:AL10"/>
    <mergeCell ref="AM9:AN9"/>
    <mergeCell ref="AO9:AO10"/>
    <mergeCell ref="X9:Y9"/>
    <mergeCell ref="Z9:Z10"/>
    <mergeCell ref="AA9:AB9"/>
    <mergeCell ref="N9:N10"/>
    <mergeCell ref="B1:B2"/>
    <mergeCell ref="B9:B10"/>
    <mergeCell ref="D9:E9"/>
    <mergeCell ref="F9:G9"/>
    <mergeCell ref="H9:H10"/>
    <mergeCell ref="U8:W8"/>
    <mergeCell ref="X8:Z8"/>
    <mergeCell ref="AA8:AC8"/>
    <mergeCell ref="AD8:AF8"/>
    <mergeCell ref="F7:AU7"/>
    <mergeCell ref="AP9:AQ9"/>
    <mergeCell ref="AG8:AI8"/>
    <mergeCell ref="B8:E8"/>
    <mergeCell ref="F8:H8"/>
    <mergeCell ref="I9:J9"/>
    <mergeCell ref="K9:K10"/>
    <mergeCell ref="L9:M9"/>
    <mergeCell ref="C9:C10"/>
    <mergeCell ref="AR9:AR10"/>
    <mergeCell ref="Q9:Q10"/>
    <mergeCell ref="AM8:AO8"/>
    <mergeCell ref="AP8:AR8"/>
    <mergeCell ref="AS8:AU8"/>
    <mergeCell ref="AJ8:AL8"/>
    <mergeCell ref="O9:P9"/>
    <mergeCell ref="AI9:AI10"/>
    <mergeCell ref="R9:S9"/>
    <mergeCell ref="BT9:BU9"/>
    <mergeCell ref="BZ8:CB8"/>
    <mergeCell ref="CC8:CE8"/>
    <mergeCell ref="CF8:CH8"/>
    <mergeCell ref="CI8:CK8"/>
    <mergeCell ref="AV9:AW9"/>
    <mergeCell ref="AX9:AX10"/>
    <mergeCell ref="AY9:AZ9"/>
    <mergeCell ref="BA9:BA10"/>
    <mergeCell ref="BB9:BC9"/>
    <mergeCell ref="BD9:BD10"/>
    <mergeCell ref="BE9:BF9"/>
    <mergeCell ref="BG9:BG10"/>
    <mergeCell ref="BH9:BI9"/>
    <mergeCell ref="BJ9:BJ10"/>
    <mergeCell ref="BK9:BL9"/>
    <mergeCell ref="BM9:BM10"/>
    <mergeCell ref="BK8:BM8"/>
    <mergeCell ref="BN8:BP8"/>
    <mergeCell ref="BQ8:BS8"/>
    <mergeCell ref="BT8:BV8"/>
    <mergeCell ref="CU8:CW8"/>
    <mergeCell ref="CX8:CZ8"/>
    <mergeCell ref="DA8:DC8"/>
    <mergeCell ref="DD8:DF8"/>
    <mergeCell ref="DG8:DI8"/>
    <mergeCell ref="CK9:CK10"/>
    <mergeCell ref="DA9:DB9"/>
    <mergeCell ref="DC9:DC10"/>
    <mergeCell ref="DD9:DE9"/>
    <mergeCell ref="DF9:DF10"/>
    <mergeCell ref="DG9:DH9"/>
    <mergeCell ref="CU9:CV9"/>
    <mergeCell ref="CW9:CW10"/>
    <mergeCell ref="CX9:CY9"/>
    <mergeCell ref="AV7:CK7"/>
    <mergeCell ref="CL8:CN8"/>
    <mergeCell ref="CO8:CQ8"/>
    <mergeCell ref="CR8:CT8"/>
    <mergeCell ref="CC9:CD9"/>
    <mergeCell ref="CE9:CE10"/>
    <mergeCell ref="CF9:CG9"/>
    <mergeCell ref="CH9:CH10"/>
    <mergeCell ref="CI9:CJ9"/>
    <mergeCell ref="BV9:BV10"/>
    <mergeCell ref="BW9:BX9"/>
    <mergeCell ref="BY9:BY10"/>
    <mergeCell ref="BZ9:CA9"/>
    <mergeCell ref="CB9:CB10"/>
    <mergeCell ref="BN9:BO9"/>
    <mergeCell ref="BP9:BP10"/>
    <mergeCell ref="BQ9:BR9"/>
    <mergeCell ref="BS9:BS10"/>
    <mergeCell ref="CT9:CT10"/>
    <mergeCell ref="BW8:BY8"/>
    <mergeCell ref="AV8:AX8"/>
    <mergeCell ref="AY8:BA8"/>
    <mergeCell ref="DJ8:DL8"/>
    <mergeCell ref="DM8:DO8"/>
    <mergeCell ref="DP8:DR8"/>
    <mergeCell ref="CZ9:CZ10"/>
    <mergeCell ref="DS8:DU8"/>
    <mergeCell ref="CL7:EA7"/>
    <mergeCell ref="EB8:ED8"/>
    <mergeCell ref="EB7:FQ7"/>
    <mergeCell ref="DP9:DQ9"/>
    <mergeCell ref="DR9:DR10"/>
    <mergeCell ref="DS9:DT9"/>
    <mergeCell ref="DU9:DU10"/>
    <mergeCell ref="DV9:DW9"/>
    <mergeCell ref="DI9:DI10"/>
    <mergeCell ref="DJ9:DK9"/>
    <mergeCell ref="DL9:DL10"/>
    <mergeCell ref="DM9:DN9"/>
    <mergeCell ref="DO9:DO10"/>
    <mergeCell ref="DY8:EA8"/>
    <mergeCell ref="CL9:CM9"/>
    <mergeCell ref="CN9:CN10"/>
    <mergeCell ref="CO9:CP9"/>
    <mergeCell ref="CQ9:CQ10"/>
    <mergeCell ref="CR9:CS9"/>
    <mergeCell ref="DX9:DX10"/>
    <mergeCell ref="DY9:DZ9"/>
    <mergeCell ref="EA9:EA10"/>
    <mergeCell ref="DV8:DX8"/>
    <mergeCell ref="EV9:EV10"/>
    <mergeCell ref="EW9:EX9"/>
    <mergeCell ref="EY9:EY10"/>
    <mergeCell ref="EZ9:FA9"/>
    <mergeCell ref="FB9:FB10"/>
    <mergeCell ref="EB9:EC9"/>
    <mergeCell ref="ED9:ED10"/>
    <mergeCell ref="EH9:EI9"/>
    <mergeCell ref="EJ9:EJ10"/>
    <mergeCell ref="EK9:EL9"/>
    <mergeCell ref="EM9:EM10"/>
    <mergeCell ref="EN9:EO9"/>
    <mergeCell ref="FO9:FP9"/>
    <mergeCell ref="FQ9:FQ10"/>
    <mergeCell ref="FC8:FE8"/>
    <mergeCell ref="FF8:FH8"/>
    <mergeCell ref="EE8:EG8"/>
    <mergeCell ref="EH8:EJ8"/>
    <mergeCell ref="EK8:EM8"/>
    <mergeCell ref="EN8:EP8"/>
    <mergeCell ref="EQ8:ES8"/>
    <mergeCell ref="FC9:FD9"/>
    <mergeCell ref="FE9:FE10"/>
    <mergeCell ref="FF9:FG9"/>
    <mergeCell ref="FH9:FH10"/>
    <mergeCell ref="EP9:EP10"/>
    <mergeCell ref="EQ9:ER9"/>
    <mergeCell ref="ES9:ES10"/>
    <mergeCell ref="ET9:EU9"/>
    <mergeCell ref="ET8:EV8"/>
    <mergeCell ref="EW8:EY8"/>
    <mergeCell ref="EZ8:FB8"/>
    <mergeCell ref="FK9:FK10"/>
    <mergeCell ref="FL9:FM9"/>
    <mergeCell ref="EE9:EF9"/>
    <mergeCell ref="EG9:EG10"/>
    <mergeCell ref="FI9:FJ9"/>
    <mergeCell ref="GG8:GI8"/>
    <mergeCell ref="GJ8:GL8"/>
    <mergeCell ref="GM8:GO8"/>
    <mergeCell ref="GP8:GR8"/>
    <mergeCell ref="GS8:GU8"/>
    <mergeCell ref="FR8:FT8"/>
    <mergeCell ref="FU8:FW8"/>
    <mergeCell ref="FX8:FZ8"/>
    <mergeCell ref="GA8:GC8"/>
    <mergeCell ref="GD8:GF8"/>
    <mergeCell ref="FW9:FW10"/>
    <mergeCell ref="FX9:FY9"/>
    <mergeCell ref="FZ9:FZ10"/>
    <mergeCell ref="GA9:GB9"/>
    <mergeCell ref="GC9:GC10"/>
    <mergeCell ref="GD9:GE9"/>
    <mergeCell ref="GF9:GF10"/>
    <mergeCell ref="GG9:GH9"/>
    <mergeCell ref="GI9:GI10"/>
    <mergeCell ref="FI8:FK8"/>
    <mergeCell ref="FL8:FN8"/>
    <mergeCell ref="FO8:FQ8"/>
    <mergeCell ref="FN9:FN10"/>
    <mergeCell ref="HG9:HG10"/>
    <mergeCell ref="FR7:HG7"/>
    <mergeCell ref="GY9:GZ9"/>
    <mergeCell ref="HA9:HA10"/>
    <mergeCell ref="HB9:HC9"/>
    <mergeCell ref="HD9:HD10"/>
    <mergeCell ref="HE9:HF9"/>
    <mergeCell ref="GR9:GR10"/>
    <mergeCell ref="GS9:GT9"/>
    <mergeCell ref="GU9:GU10"/>
    <mergeCell ref="GV9:GW9"/>
    <mergeCell ref="GX9:GX10"/>
    <mergeCell ref="GJ9:GK9"/>
    <mergeCell ref="GL9:GL10"/>
    <mergeCell ref="GM9:GN9"/>
    <mergeCell ref="GO9:GO10"/>
    <mergeCell ref="GP9:GQ9"/>
    <mergeCell ref="GV8:GX8"/>
    <mergeCell ref="GY8:HA8"/>
    <mergeCell ref="HB8:HD8"/>
    <mergeCell ref="HE8:HG8"/>
    <mergeCell ref="FR9:FS9"/>
    <mergeCell ref="FT9:FT10"/>
    <mergeCell ref="FU9:FV9"/>
  </mergeCells>
  <conditionalFormatting sqref="FR11:HG74">
    <cfRule type="cellIs" dxfId="9" priority="9" operator="lessThan">
      <formula>0</formula>
    </cfRule>
    <cfRule type="cellIs" dxfId="8" priority="10" operator="greaterThan">
      <formula>#REF!</formula>
    </cfRule>
  </conditionalFormatting>
  <conditionalFormatting sqref="EB11:FQ74">
    <cfRule type="cellIs" dxfId="7" priority="7" operator="lessThan">
      <formula>0</formula>
    </cfRule>
    <cfRule type="cellIs" dxfId="6" priority="8" operator="greaterThan">
      <formula>#REF!</formula>
    </cfRule>
  </conditionalFormatting>
  <conditionalFormatting sqref="F11:AU74">
    <cfRule type="cellIs" dxfId="5" priority="5" operator="lessThan">
      <formula>0</formula>
    </cfRule>
    <cfRule type="cellIs" dxfId="4" priority="6" operator="greaterThan">
      <formula>#REF!</formula>
    </cfRule>
  </conditionalFormatting>
  <conditionalFormatting sqref="AV11:CK74">
    <cfRule type="cellIs" dxfId="3" priority="3" operator="lessThan">
      <formula>0</formula>
    </cfRule>
    <cfRule type="cellIs" dxfId="2" priority="4" operator="greaterThan">
      <formula>#REF!</formula>
    </cfRule>
  </conditionalFormatting>
  <conditionalFormatting sqref="CL11:EA74">
    <cfRule type="cellIs" dxfId="1" priority="1" operator="lessThan">
      <formula>0</formula>
    </cfRule>
    <cfRule type="cellIs" dxfId="0" priority="2" operator="greaterThan">
      <formula>#REF!</formula>
    </cfRule>
  </conditionalFormatting>
  <hyperlinks>
    <hyperlink ref="C5" location="'Gen BSP Headroom'!FR7" display="Leading the Way" xr:uid="{784BFEE3-9E7C-44EC-96E2-D26963C8706D}"/>
    <hyperlink ref="C4" location="'Gen BSP Headroom'!EB7" display="Consumer Transformation" xr:uid="{AFD1455C-F9A0-4E40-965E-BFF841205042}"/>
    <hyperlink ref="C3" location="'Gen BSP Headroom'!CL7" display="System Transformation " xr:uid="{7F6C0F4E-748E-42C4-945F-C18AF4E178DC}"/>
    <hyperlink ref="C2" location="'Gen BSP Headroom'!AV7" display="Falling Short" xr:uid="{9EDDCC6C-D79B-45F8-8C02-4021972FE274}"/>
    <hyperlink ref="C1" location="'Gen BSP Headroom'!F7" display="Central Outlook " xr:uid="{28CE0CE1-775A-450C-AA52-D99FAC6D0C2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8BC92-B732-4CEA-BF36-D535C3EC3D11}">
  <sheetPr codeName="Sheet9"/>
  <dimension ref="B3:H47"/>
  <sheetViews>
    <sheetView topLeftCell="A7" zoomScale="85" zoomScaleNormal="85" workbookViewId="0">
      <selection activeCell="D11" sqref="D11:E17"/>
    </sheetView>
  </sheetViews>
  <sheetFormatPr defaultColWidth="8.7265625" defaultRowHeight="14.5" x14ac:dyDescent="0.35"/>
  <cols>
    <col min="1" max="1" width="8.7265625" style="5"/>
    <col min="2" max="2" width="27.453125" style="5" customWidth="1"/>
    <col min="3" max="3" width="30.7265625" style="5" customWidth="1"/>
    <col min="4" max="4" width="33.7265625" style="5" customWidth="1"/>
    <col min="5" max="5" width="87.1796875" style="5" customWidth="1"/>
    <col min="6" max="6" width="2.1796875" style="5" customWidth="1"/>
    <col min="7" max="7" width="17.453125" style="5" customWidth="1"/>
    <col min="8" max="8" width="39.26953125" style="5" customWidth="1"/>
    <col min="9" max="9" width="30.26953125" style="5" customWidth="1"/>
    <col min="10" max="16384" width="8.7265625" style="5"/>
  </cols>
  <sheetData>
    <row r="3" spans="4:7" ht="14.65" customHeight="1" x14ac:dyDescent="0.35">
      <c r="D3" s="164" t="s">
        <v>962</v>
      </c>
      <c r="E3" s="165"/>
    </row>
    <row r="4" spans="4:7" ht="14.65" customHeight="1" x14ac:dyDescent="0.35">
      <c r="D4" s="166"/>
      <c r="E4" s="167"/>
    </row>
    <row r="5" spans="4:7" ht="14.65" customHeight="1" x14ac:dyDescent="0.85">
      <c r="D5" s="166"/>
      <c r="E5" s="167"/>
      <c r="G5" s="31"/>
    </row>
    <row r="6" spans="4:7" ht="14.65" customHeight="1" x14ac:dyDescent="0.85">
      <c r="D6" s="166"/>
      <c r="E6" s="167"/>
      <c r="G6" s="31"/>
    </row>
    <row r="7" spans="4:7" ht="14.65" customHeight="1" x14ac:dyDescent="0.85">
      <c r="D7" s="166"/>
      <c r="E7" s="167"/>
      <c r="G7" s="31"/>
    </row>
    <row r="8" spans="4:7" ht="15.4" customHeight="1" x14ac:dyDescent="0.85">
      <c r="D8" s="166"/>
      <c r="E8" s="167"/>
      <c r="G8" s="31"/>
    </row>
    <row r="9" spans="4:7" ht="19.5" customHeight="1" x14ac:dyDescent="0.35">
      <c r="D9" s="168"/>
      <c r="E9" s="169"/>
    </row>
    <row r="10" spans="4:7" x14ac:dyDescent="0.35">
      <c r="D10" s="112"/>
      <c r="E10" s="113"/>
    </row>
    <row r="11" spans="4:7" x14ac:dyDescent="0.35">
      <c r="D11" s="189" t="s">
        <v>945</v>
      </c>
      <c r="E11" s="190"/>
    </row>
    <row r="12" spans="4:7" ht="14.65" customHeight="1" x14ac:dyDescent="0.35">
      <c r="D12" s="189"/>
      <c r="E12" s="190"/>
    </row>
    <row r="13" spans="4:7" ht="14.65" customHeight="1" x14ac:dyDescent="0.35">
      <c r="D13" s="189"/>
      <c r="E13" s="190"/>
      <c r="G13" s="30"/>
    </row>
    <row r="14" spans="4:7" ht="14.65" customHeight="1" x14ac:dyDescent="0.35">
      <c r="D14" s="189"/>
      <c r="E14" s="190"/>
      <c r="G14" s="30"/>
    </row>
    <row r="15" spans="4:7" ht="14.65" customHeight="1" x14ac:dyDescent="0.35">
      <c r="D15" s="189"/>
      <c r="E15" s="190"/>
      <c r="G15" s="30"/>
    </row>
    <row r="16" spans="4:7" ht="14.65" customHeight="1" x14ac:dyDescent="0.35">
      <c r="D16" s="189"/>
      <c r="E16" s="190"/>
      <c r="G16" s="30"/>
    </row>
    <row r="17" spans="2:8" ht="14.65" customHeight="1" x14ac:dyDescent="0.35">
      <c r="D17" s="189"/>
      <c r="E17" s="190"/>
      <c r="G17" s="30"/>
    </row>
    <row r="18" spans="2:8" ht="3.75" customHeight="1" x14ac:dyDescent="0.35">
      <c r="D18" s="114"/>
      <c r="E18" s="115"/>
      <c r="G18" s="30"/>
      <c r="H18" s="30"/>
    </row>
    <row r="19" spans="2:8" ht="14.65" customHeight="1" x14ac:dyDescent="0.35">
      <c r="D19" s="189" t="s">
        <v>946</v>
      </c>
      <c r="E19" s="190"/>
      <c r="G19" s="30"/>
      <c r="H19" s="30"/>
    </row>
    <row r="20" spans="2:8" ht="14.65" customHeight="1" x14ac:dyDescent="0.35">
      <c r="D20" s="189"/>
      <c r="E20" s="190"/>
      <c r="G20" s="30"/>
      <c r="H20" s="30"/>
    </row>
    <row r="21" spans="2:8" ht="14.65" customHeight="1" x14ac:dyDescent="0.35">
      <c r="D21" s="189"/>
      <c r="E21" s="190"/>
      <c r="G21" s="30"/>
      <c r="H21" s="30"/>
    </row>
    <row r="22" spans="2:8" x14ac:dyDescent="0.35">
      <c r="D22" s="189"/>
      <c r="E22" s="190"/>
    </row>
    <row r="23" spans="2:8" s="2" customFormat="1" ht="39.65" customHeight="1" x14ac:dyDescent="0.35">
      <c r="B23" s="10"/>
      <c r="C23" s="32"/>
      <c r="D23" s="189"/>
      <c r="E23" s="190"/>
    </row>
    <row r="24" spans="2:8" s="2" customFormat="1" ht="39.65" customHeight="1" x14ac:dyDescent="0.35">
      <c r="B24" s="10"/>
      <c r="C24" s="32"/>
      <c r="D24" s="189"/>
      <c r="E24" s="190"/>
    </row>
    <row r="25" spans="2:8" s="2" customFormat="1" ht="39.65" customHeight="1" x14ac:dyDescent="0.35">
      <c r="B25" s="10"/>
      <c r="C25" s="32"/>
      <c r="D25" s="189"/>
      <c r="E25" s="190"/>
    </row>
    <row r="26" spans="2:8" ht="30.75" customHeight="1" x14ac:dyDescent="0.35">
      <c r="D26" s="189"/>
      <c r="E26" s="190"/>
    </row>
    <row r="27" spans="2:8" ht="30.75" customHeight="1" x14ac:dyDescent="0.35">
      <c r="D27" s="189" t="s">
        <v>950</v>
      </c>
      <c r="E27" s="190"/>
    </row>
    <row r="28" spans="2:8" ht="30.75" customHeight="1" x14ac:dyDescent="0.35">
      <c r="D28" s="189"/>
      <c r="E28" s="190"/>
    </row>
    <row r="29" spans="2:8" ht="45" customHeight="1" x14ac:dyDescent="0.35">
      <c r="D29" s="189"/>
      <c r="E29" s="190"/>
    </row>
    <row r="30" spans="2:8" ht="30.75" customHeight="1" x14ac:dyDescent="0.35">
      <c r="D30" s="116"/>
      <c r="E30" s="117"/>
    </row>
    <row r="31" spans="2:8" ht="42" customHeight="1" x14ac:dyDescent="0.35">
      <c r="D31" s="189" t="s">
        <v>951</v>
      </c>
      <c r="E31" s="190"/>
    </row>
    <row r="32" spans="2:8" ht="42" customHeight="1" x14ac:dyDescent="0.35">
      <c r="D32" s="189"/>
      <c r="E32" s="190"/>
    </row>
    <row r="33" spans="4:5" ht="42" customHeight="1" x14ac:dyDescent="0.35">
      <c r="D33" s="189"/>
      <c r="E33" s="190"/>
    </row>
    <row r="34" spans="4:5" ht="42" customHeight="1" x14ac:dyDescent="0.35">
      <c r="D34" s="189"/>
      <c r="E34" s="190"/>
    </row>
    <row r="35" spans="4:5" ht="42" customHeight="1" x14ac:dyDescent="0.35">
      <c r="D35" s="189"/>
      <c r="E35" s="190"/>
    </row>
    <row r="36" spans="4:5" ht="15" customHeight="1" x14ac:dyDescent="0.35">
      <c r="D36" s="189" t="s">
        <v>947</v>
      </c>
      <c r="E36" s="190"/>
    </row>
    <row r="37" spans="4:5" ht="15" customHeight="1" x14ac:dyDescent="0.35">
      <c r="D37" s="189"/>
      <c r="E37" s="190"/>
    </row>
    <row r="38" spans="4:5" ht="15" customHeight="1" x14ac:dyDescent="0.35">
      <c r="D38" s="189"/>
      <c r="E38" s="190"/>
    </row>
    <row r="39" spans="4:5" ht="15" customHeight="1" x14ac:dyDescent="0.35">
      <c r="D39" s="189"/>
      <c r="E39" s="190"/>
    </row>
    <row r="40" spans="4:5" ht="15" customHeight="1" x14ac:dyDescent="0.35">
      <c r="D40" s="189"/>
      <c r="E40" s="190"/>
    </row>
    <row r="41" spans="4:5" ht="15" customHeight="1" x14ac:dyDescent="0.35">
      <c r="D41" s="189"/>
      <c r="E41" s="190"/>
    </row>
    <row r="42" spans="4:5" ht="30" customHeight="1" x14ac:dyDescent="0.35">
      <c r="D42" s="189"/>
      <c r="E42" s="190"/>
    </row>
    <row r="43" spans="4:5" ht="15" customHeight="1" x14ac:dyDescent="0.35">
      <c r="D43" s="189"/>
      <c r="E43" s="190"/>
    </row>
    <row r="44" spans="4:5" ht="15" customHeight="1" x14ac:dyDescent="0.35">
      <c r="D44" s="189"/>
      <c r="E44" s="190"/>
    </row>
    <row r="45" spans="4:5" ht="15" customHeight="1" x14ac:dyDescent="0.35">
      <c r="D45" s="189"/>
      <c r="E45" s="190"/>
    </row>
    <row r="46" spans="4:5" ht="15" customHeight="1" x14ac:dyDescent="0.35">
      <c r="D46" s="189"/>
      <c r="E46" s="190"/>
    </row>
    <row r="47" spans="4:5" ht="15" customHeight="1" x14ac:dyDescent="0.35">
      <c r="D47" s="191"/>
      <c r="E47" s="192"/>
    </row>
  </sheetData>
  <mergeCells count="6">
    <mergeCell ref="D31:E35"/>
    <mergeCell ref="D36:E47"/>
    <mergeCell ref="D3:E9"/>
    <mergeCell ref="D11:E17"/>
    <mergeCell ref="D19:E26"/>
    <mergeCell ref="D27:E2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90E84-302F-4452-A189-B8F3FA04FA74}">
  <sheetPr codeName="Sheet8"/>
  <dimension ref="B3:H542"/>
  <sheetViews>
    <sheetView zoomScaleNormal="100" workbookViewId="0">
      <selection activeCell="D40" sqref="D40"/>
    </sheetView>
  </sheetViews>
  <sheetFormatPr defaultRowHeight="14.5" x14ac:dyDescent="0.35"/>
  <cols>
    <col min="2" max="2" width="33.1796875" bestFit="1" customWidth="1"/>
    <col min="3" max="3" width="22.1796875" bestFit="1" customWidth="1"/>
    <col min="4" max="4" width="44.81640625" bestFit="1" customWidth="1"/>
    <col min="5" max="5" width="24" bestFit="1" customWidth="1"/>
    <col min="6" max="6" width="30.54296875" customWidth="1"/>
  </cols>
  <sheetData>
    <row r="3" spans="2:6" s="111" customFormat="1" ht="15.5" x14ac:dyDescent="0.35">
      <c r="B3" s="118" t="s">
        <v>8</v>
      </c>
      <c r="C3" s="118" t="s">
        <v>941</v>
      </c>
      <c r="D3" s="118" t="s">
        <v>948</v>
      </c>
      <c r="E3" s="118" t="s">
        <v>884</v>
      </c>
      <c r="F3" s="119" t="s">
        <v>944</v>
      </c>
    </row>
    <row r="4" spans="2:6" x14ac:dyDescent="0.35">
      <c r="B4" s="110" t="s">
        <v>9</v>
      </c>
      <c r="C4" s="110" t="s">
        <v>212</v>
      </c>
      <c r="D4" s="110" t="s">
        <v>887</v>
      </c>
      <c r="E4" s="110" t="s">
        <v>885</v>
      </c>
      <c r="F4" s="110" t="s">
        <v>886</v>
      </c>
    </row>
    <row r="5" spans="2:6" x14ac:dyDescent="0.35">
      <c r="B5" s="110" t="s">
        <v>10</v>
      </c>
      <c r="C5" s="110" t="s">
        <v>393</v>
      </c>
      <c r="D5" s="110" t="s">
        <v>890</v>
      </c>
      <c r="E5" s="110" t="s">
        <v>888</v>
      </c>
      <c r="F5" s="110" t="s">
        <v>889</v>
      </c>
    </row>
    <row r="6" spans="2:6" x14ac:dyDescent="0.35">
      <c r="B6" s="110" t="s">
        <v>11</v>
      </c>
      <c r="C6" s="110" t="s">
        <v>397</v>
      </c>
      <c r="D6" s="110" t="s">
        <v>893</v>
      </c>
      <c r="E6" s="110" t="s">
        <v>891</v>
      </c>
      <c r="F6" s="110" t="s">
        <v>892</v>
      </c>
    </row>
    <row r="7" spans="2:6" x14ac:dyDescent="0.35">
      <c r="B7" s="110" t="s">
        <v>12</v>
      </c>
      <c r="C7" s="110" t="s">
        <v>390</v>
      </c>
      <c r="D7" s="110" t="s">
        <v>893</v>
      </c>
      <c r="E7" s="110" t="s">
        <v>894</v>
      </c>
      <c r="F7" s="110" t="s">
        <v>892</v>
      </c>
    </row>
    <row r="8" spans="2:6" x14ac:dyDescent="0.35">
      <c r="B8" s="110" t="s">
        <v>13</v>
      </c>
      <c r="C8" s="110" t="s">
        <v>398</v>
      </c>
      <c r="D8" s="110" t="s">
        <v>896</v>
      </c>
      <c r="E8" s="110" t="s">
        <v>895</v>
      </c>
      <c r="F8" s="110" t="s">
        <v>889</v>
      </c>
    </row>
    <row r="9" spans="2:6" x14ac:dyDescent="0.35">
      <c r="B9" s="110" t="s">
        <v>14</v>
      </c>
      <c r="C9" s="110" t="s">
        <v>398</v>
      </c>
      <c r="D9" s="110" t="s">
        <v>896</v>
      </c>
      <c r="E9" s="110" t="s">
        <v>895</v>
      </c>
      <c r="F9" s="110" t="s">
        <v>889</v>
      </c>
    </row>
    <row r="10" spans="2:6" x14ac:dyDescent="0.35">
      <c r="B10" s="110" t="s">
        <v>15</v>
      </c>
      <c r="C10" s="110" t="s">
        <v>401</v>
      </c>
      <c r="D10" s="110" t="s">
        <v>893</v>
      </c>
      <c r="E10" s="110" t="s">
        <v>897</v>
      </c>
      <c r="F10" s="110" t="s">
        <v>892</v>
      </c>
    </row>
    <row r="11" spans="2:6" x14ac:dyDescent="0.35">
      <c r="B11" s="110" t="s">
        <v>16</v>
      </c>
      <c r="C11" s="110" t="s">
        <v>392</v>
      </c>
      <c r="D11" s="110" t="s">
        <v>899</v>
      </c>
      <c r="E11" s="110" t="s">
        <v>898</v>
      </c>
      <c r="F11" s="110" t="s">
        <v>886</v>
      </c>
    </row>
    <row r="12" spans="2:6" x14ac:dyDescent="0.35">
      <c r="B12" s="110" t="s">
        <v>17</v>
      </c>
      <c r="C12" s="110" t="s">
        <v>317</v>
      </c>
      <c r="D12" s="110" t="s">
        <v>900</v>
      </c>
      <c r="E12" s="110" t="s">
        <v>895</v>
      </c>
      <c r="F12" s="110" t="s">
        <v>889</v>
      </c>
    </row>
    <row r="13" spans="2:6" x14ac:dyDescent="0.35">
      <c r="B13" s="110" t="s">
        <v>18</v>
      </c>
      <c r="C13" s="110" t="s">
        <v>390</v>
      </c>
      <c r="D13" s="110" t="s">
        <v>893</v>
      </c>
      <c r="E13" s="110" t="s">
        <v>199</v>
      </c>
      <c r="F13" s="110" t="s">
        <v>892</v>
      </c>
    </row>
    <row r="14" spans="2:6" x14ac:dyDescent="0.35">
      <c r="B14" s="110" t="s">
        <v>18</v>
      </c>
      <c r="C14" s="110" t="s">
        <v>390</v>
      </c>
      <c r="D14" s="110" t="s">
        <v>893</v>
      </c>
      <c r="E14" s="110" t="s">
        <v>894</v>
      </c>
      <c r="F14" s="110" t="s">
        <v>892</v>
      </c>
    </row>
    <row r="15" spans="2:6" x14ac:dyDescent="0.35">
      <c r="B15" s="110" t="s">
        <v>19</v>
      </c>
      <c r="C15" s="110" t="s">
        <v>136</v>
      </c>
      <c r="D15" s="110" t="s">
        <v>903</v>
      </c>
      <c r="E15" s="110" t="s">
        <v>901</v>
      </c>
      <c r="F15" s="110" t="s">
        <v>902</v>
      </c>
    </row>
    <row r="16" spans="2:6" x14ac:dyDescent="0.35">
      <c r="B16" s="110" t="s">
        <v>19</v>
      </c>
      <c r="C16" s="110" t="s">
        <v>136</v>
      </c>
      <c r="D16" s="110" t="s">
        <v>903</v>
      </c>
      <c r="E16" s="110" t="s">
        <v>404</v>
      </c>
      <c r="F16" s="110" t="s">
        <v>889</v>
      </c>
    </row>
    <row r="17" spans="2:8" x14ac:dyDescent="0.35">
      <c r="B17" s="110" t="s">
        <v>20</v>
      </c>
      <c r="C17" s="110" t="s">
        <v>399</v>
      </c>
      <c r="D17" s="110" t="s">
        <v>887</v>
      </c>
      <c r="E17" s="110" t="s">
        <v>898</v>
      </c>
      <c r="F17" s="110" t="s">
        <v>886</v>
      </c>
    </row>
    <row r="18" spans="2:8" x14ac:dyDescent="0.35">
      <c r="B18" s="110" t="s">
        <v>20</v>
      </c>
      <c r="C18" s="110" t="s">
        <v>399</v>
      </c>
      <c r="D18" s="110" t="s">
        <v>887</v>
      </c>
      <c r="E18" s="110" t="s">
        <v>904</v>
      </c>
      <c r="F18" s="110" t="s">
        <v>886</v>
      </c>
    </row>
    <row r="19" spans="2:8" x14ac:dyDescent="0.35">
      <c r="B19" s="110" t="s">
        <v>21</v>
      </c>
      <c r="C19" s="110" t="s">
        <v>284</v>
      </c>
      <c r="D19" s="110" t="s">
        <v>905</v>
      </c>
      <c r="E19" s="110" t="s">
        <v>326</v>
      </c>
      <c r="F19" s="110" t="s">
        <v>889</v>
      </c>
    </row>
    <row r="20" spans="2:8" x14ac:dyDescent="0.35">
      <c r="B20" s="110" t="s">
        <v>22</v>
      </c>
      <c r="C20" s="110" t="s">
        <v>387</v>
      </c>
      <c r="D20" s="110" t="s">
        <v>900</v>
      </c>
      <c r="E20" s="110" t="s">
        <v>906</v>
      </c>
      <c r="F20" s="110" t="s">
        <v>889</v>
      </c>
    </row>
    <row r="21" spans="2:8" x14ac:dyDescent="0.35">
      <c r="B21" s="110" t="s">
        <v>22</v>
      </c>
      <c r="C21" s="110" t="s">
        <v>387</v>
      </c>
      <c r="D21" s="110" t="s">
        <v>900</v>
      </c>
      <c r="E21" s="110" t="s">
        <v>907</v>
      </c>
      <c r="F21" s="110" t="s">
        <v>889</v>
      </c>
    </row>
    <row r="22" spans="2:8" x14ac:dyDescent="0.35">
      <c r="B22" s="110" t="s">
        <v>23</v>
      </c>
      <c r="C22" s="110" t="s">
        <v>387</v>
      </c>
      <c r="D22" s="110" t="s">
        <v>900</v>
      </c>
      <c r="E22" s="110" t="s">
        <v>907</v>
      </c>
      <c r="F22" s="110" t="s">
        <v>889</v>
      </c>
    </row>
    <row r="23" spans="2:8" x14ac:dyDescent="0.35">
      <c r="B23" s="110" t="s">
        <v>24</v>
      </c>
      <c r="C23" s="110" t="s">
        <v>383</v>
      </c>
      <c r="D23" s="110" t="s">
        <v>900</v>
      </c>
      <c r="E23" s="110" t="s">
        <v>908</v>
      </c>
      <c r="F23" s="110" t="s">
        <v>909</v>
      </c>
      <c r="H23" s="111"/>
    </row>
    <row r="24" spans="2:8" x14ac:dyDescent="0.35">
      <c r="B24" s="110" t="s">
        <v>25</v>
      </c>
      <c r="C24" s="110" t="s">
        <v>331</v>
      </c>
      <c r="D24" s="110" t="s">
        <v>893</v>
      </c>
      <c r="E24" s="110" t="s">
        <v>910</v>
      </c>
      <c r="F24" s="110" t="s">
        <v>892</v>
      </c>
    </row>
    <row r="25" spans="2:8" x14ac:dyDescent="0.35">
      <c r="B25" s="110" t="s">
        <v>25</v>
      </c>
      <c r="C25" s="110" t="s">
        <v>331</v>
      </c>
      <c r="D25" s="110" t="s">
        <v>893</v>
      </c>
      <c r="E25" s="110" t="s">
        <v>911</v>
      </c>
      <c r="F25" s="110" t="s">
        <v>892</v>
      </c>
    </row>
    <row r="26" spans="2:8" x14ac:dyDescent="0.35">
      <c r="B26" s="110" t="s">
        <v>25</v>
      </c>
      <c r="C26" s="110" t="s">
        <v>331</v>
      </c>
      <c r="D26" s="110" t="s">
        <v>893</v>
      </c>
      <c r="E26" s="110" t="s">
        <v>894</v>
      </c>
      <c r="F26" s="110" t="s">
        <v>892</v>
      </c>
    </row>
    <row r="27" spans="2:8" x14ac:dyDescent="0.35">
      <c r="B27" s="110" t="s">
        <v>26</v>
      </c>
      <c r="C27" s="110" t="s">
        <v>302</v>
      </c>
      <c r="D27" s="110" t="s">
        <v>893</v>
      </c>
      <c r="E27" s="110" t="s">
        <v>384</v>
      </c>
      <c r="F27" s="110" t="s">
        <v>892</v>
      </c>
    </row>
    <row r="28" spans="2:8" x14ac:dyDescent="0.35">
      <c r="B28" s="110" t="s">
        <v>27</v>
      </c>
      <c r="C28" s="110" t="s">
        <v>401</v>
      </c>
      <c r="D28" s="110" t="s">
        <v>893</v>
      </c>
      <c r="E28" s="110" t="s">
        <v>897</v>
      </c>
      <c r="F28" s="110" t="s">
        <v>892</v>
      </c>
    </row>
    <row r="29" spans="2:8" x14ac:dyDescent="0.35">
      <c r="B29" s="110" t="s">
        <v>28</v>
      </c>
      <c r="C29" s="110" t="s">
        <v>376</v>
      </c>
      <c r="D29" s="110" t="s">
        <v>912</v>
      </c>
      <c r="E29" s="110" t="s">
        <v>381</v>
      </c>
      <c r="F29" s="110" t="s">
        <v>889</v>
      </c>
    </row>
    <row r="30" spans="2:8" x14ac:dyDescent="0.35">
      <c r="B30" s="110" t="s">
        <v>28</v>
      </c>
      <c r="C30" s="110" t="s">
        <v>376</v>
      </c>
      <c r="D30" s="110" t="s">
        <v>912</v>
      </c>
      <c r="E30" s="110" t="s">
        <v>404</v>
      </c>
      <c r="F30" s="110" t="s">
        <v>886</v>
      </c>
    </row>
    <row r="31" spans="2:8" x14ac:dyDescent="0.35">
      <c r="B31" s="110" t="s">
        <v>29</v>
      </c>
      <c r="C31" s="110" t="s">
        <v>62</v>
      </c>
      <c r="D31" s="110" t="s">
        <v>913</v>
      </c>
      <c r="E31" s="110" t="s">
        <v>62</v>
      </c>
      <c r="F31" s="110" t="s">
        <v>886</v>
      </c>
    </row>
    <row r="32" spans="2:8" x14ac:dyDescent="0.35">
      <c r="B32" s="110" t="s">
        <v>30</v>
      </c>
      <c r="C32" s="110" t="s">
        <v>263</v>
      </c>
      <c r="D32" s="110" t="s">
        <v>887</v>
      </c>
      <c r="E32" s="110" t="s">
        <v>904</v>
      </c>
      <c r="F32" s="110" t="s">
        <v>886</v>
      </c>
    </row>
    <row r="33" spans="2:6" x14ac:dyDescent="0.35">
      <c r="B33" s="110" t="s">
        <v>31</v>
      </c>
      <c r="C33" s="110" t="s">
        <v>284</v>
      </c>
      <c r="D33" s="110" t="s">
        <v>905</v>
      </c>
      <c r="E33" s="110" t="s">
        <v>895</v>
      </c>
      <c r="F33" s="110" t="s">
        <v>889</v>
      </c>
    </row>
    <row r="34" spans="2:6" x14ac:dyDescent="0.35">
      <c r="B34" s="110" t="s">
        <v>31</v>
      </c>
      <c r="C34" s="110" t="s">
        <v>284</v>
      </c>
      <c r="D34" s="110" t="s">
        <v>905</v>
      </c>
      <c r="E34" s="110" t="s">
        <v>326</v>
      </c>
      <c r="F34" s="110" t="s">
        <v>889</v>
      </c>
    </row>
    <row r="35" spans="2:6" x14ac:dyDescent="0.35">
      <c r="B35" s="110" t="s">
        <v>32</v>
      </c>
      <c r="C35" s="110" t="s">
        <v>399</v>
      </c>
      <c r="D35" s="110" t="s">
        <v>887</v>
      </c>
      <c r="E35" s="110" t="s">
        <v>914</v>
      </c>
      <c r="F35" s="110" t="s">
        <v>886</v>
      </c>
    </row>
    <row r="36" spans="2:6" x14ac:dyDescent="0.35">
      <c r="B36" s="110" t="s">
        <v>33</v>
      </c>
      <c r="C36" s="110" t="s">
        <v>381</v>
      </c>
      <c r="D36" s="110" t="s">
        <v>912</v>
      </c>
      <c r="E36" s="110" t="s">
        <v>381</v>
      </c>
      <c r="F36" s="110" t="s">
        <v>889</v>
      </c>
    </row>
    <row r="37" spans="2:6" x14ac:dyDescent="0.35">
      <c r="B37" s="110" t="s">
        <v>34</v>
      </c>
      <c r="C37" s="110" t="s">
        <v>377</v>
      </c>
      <c r="D37" s="110" t="s">
        <v>893</v>
      </c>
      <c r="E37" s="110" t="s">
        <v>910</v>
      </c>
      <c r="F37" s="110" t="s">
        <v>892</v>
      </c>
    </row>
    <row r="38" spans="2:6" x14ac:dyDescent="0.35">
      <c r="B38" s="110" t="s">
        <v>34</v>
      </c>
      <c r="C38" s="110" t="s">
        <v>377</v>
      </c>
      <c r="D38" s="110" t="s">
        <v>893</v>
      </c>
      <c r="E38" s="110" t="s">
        <v>894</v>
      </c>
      <c r="F38" s="110" t="s">
        <v>892</v>
      </c>
    </row>
    <row r="39" spans="2:6" x14ac:dyDescent="0.35">
      <c r="B39" s="110" t="s">
        <v>35</v>
      </c>
      <c r="C39" s="110" t="s">
        <v>378</v>
      </c>
      <c r="D39" s="110" t="s">
        <v>905</v>
      </c>
      <c r="E39" s="110" t="s">
        <v>326</v>
      </c>
      <c r="F39" s="110" t="s">
        <v>889</v>
      </c>
    </row>
    <row r="40" spans="2:6" x14ac:dyDescent="0.35">
      <c r="B40" s="110" t="s">
        <v>36</v>
      </c>
      <c r="C40" s="110" t="s">
        <v>376</v>
      </c>
      <c r="D40" s="110" t="s">
        <v>912</v>
      </c>
      <c r="E40" s="110" t="s">
        <v>915</v>
      </c>
      <c r="F40" s="110" t="s">
        <v>889</v>
      </c>
    </row>
    <row r="41" spans="2:6" x14ac:dyDescent="0.35">
      <c r="B41" s="110" t="s">
        <v>36</v>
      </c>
      <c r="C41" s="110" t="s">
        <v>376</v>
      </c>
      <c r="D41" s="110" t="s">
        <v>912</v>
      </c>
      <c r="E41" s="110" t="s">
        <v>916</v>
      </c>
      <c r="F41" s="110" t="s">
        <v>916</v>
      </c>
    </row>
    <row r="42" spans="2:6" x14ac:dyDescent="0.35">
      <c r="B42" s="110" t="s">
        <v>36</v>
      </c>
      <c r="C42" s="110" t="s">
        <v>376</v>
      </c>
      <c r="D42" s="110" t="s">
        <v>912</v>
      </c>
      <c r="E42" s="110" t="s">
        <v>404</v>
      </c>
      <c r="F42" s="110" t="s">
        <v>889</v>
      </c>
    </row>
    <row r="43" spans="2:6" x14ac:dyDescent="0.35">
      <c r="B43" s="110" t="s">
        <v>37</v>
      </c>
      <c r="C43" s="110" t="s">
        <v>146</v>
      </c>
      <c r="D43" s="110" t="s">
        <v>896</v>
      </c>
      <c r="E43" s="110" t="s">
        <v>906</v>
      </c>
      <c r="F43" s="110" t="s">
        <v>889</v>
      </c>
    </row>
    <row r="44" spans="2:6" x14ac:dyDescent="0.35">
      <c r="B44" s="110" t="s">
        <v>37</v>
      </c>
      <c r="C44" s="110" t="s">
        <v>146</v>
      </c>
      <c r="D44" s="110" t="s">
        <v>896</v>
      </c>
      <c r="E44" s="110" t="s">
        <v>907</v>
      </c>
      <c r="F44" s="110" t="s">
        <v>889</v>
      </c>
    </row>
    <row r="45" spans="2:6" x14ac:dyDescent="0.35">
      <c r="B45" s="110" t="s">
        <v>38</v>
      </c>
      <c r="C45" s="110" t="s">
        <v>344</v>
      </c>
      <c r="D45" s="110" t="s">
        <v>890</v>
      </c>
      <c r="E45" s="110" t="s">
        <v>895</v>
      </c>
      <c r="F45" s="110" t="s">
        <v>889</v>
      </c>
    </row>
    <row r="46" spans="2:6" x14ac:dyDescent="0.35">
      <c r="B46" s="110" t="s">
        <v>39</v>
      </c>
      <c r="C46" s="110" t="s">
        <v>390</v>
      </c>
      <c r="D46" s="110" t="s">
        <v>893</v>
      </c>
      <c r="E46" s="110" t="s">
        <v>917</v>
      </c>
      <c r="F46" s="110" t="s">
        <v>892</v>
      </c>
    </row>
    <row r="47" spans="2:6" x14ac:dyDescent="0.35">
      <c r="B47" s="110" t="s">
        <v>39</v>
      </c>
      <c r="C47" s="110" t="s">
        <v>390</v>
      </c>
      <c r="D47" s="110" t="s">
        <v>893</v>
      </c>
      <c r="E47" s="110" t="s">
        <v>199</v>
      </c>
      <c r="F47" s="110" t="s">
        <v>892</v>
      </c>
    </row>
    <row r="48" spans="2:6" x14ac:dyDescent="0.35">
      <c r="B48" s="110" t="s">
        <v>40</v>
      </c>
      <c r="C48" s="110" t="s">
        <v>40</v>
      </c>
      <c r="D48" s="110" t="s">
        <v>899</v>
      </c>
      <c r="E48" s="110" t="s">
        <v>46</v>
      </c>
      <c r="F48" s="110" t="s">
        <v>886</v>
      </c>
    </row>
    <row r="49" spans="2:6" x14ac:dyDescent="0.35">
      <c r="B49" s="110" t="s">
        <v>40</v>
      </c>
      <c r="C49" s="110" t="s">
        <v>40</v>
      </c>
      <c r="D49" s="110" t="s">
        <v>899</v>
      </c>
      <c r="E49" s="110" t="s">
        <v>918</v>
      </c>
      <c r="F49" s="110" t="s">
        <v>886</v>
      </c>
    </row>
    <row r="50" spans="2:6" x14ac:dyDescent="0.35">
      <c r="B50" s="110" t="s">
        <v>41</v>
      </c>
      <c r="C50" s="110" t="s">
        <v>399</v>
      </c>
      <c r="D50" s="110" t="s">
        <v>887</v>
      </c>
      <c r="E50" s="110" t="s">
        <v>904</v>
      </c>
      <c r="F50" s="110" t="s">
        <v>886</v>
      </c>
    </row>
    <row r="51" spans="2:6" x14ac:dyDescent="0.35">
      <c r="B51" s="110" t="s">
        <v>41</v>
      </c>
      <c r="C51" s="110" t="s">
        <v>399</v>
      </c>
      <c r="D51" s="110" t="s">
        <v>887</v>
      </c>
      <c r="E51" s="110" t="s">
        <v>918</v>
      </c>
      <c r="F51" s="110" t="s">
        <v>886</v>
      </c>
    </row>
    <row r="52" spans="2:6" x14ac:dyDescent="0.35">
      <c r="B52" s="110" t="s">
        <v>42</v>
      </c>
      <c r="C52" s="110" t="s">
        <v>42</v>
      </c>
      <c r="D52" s="110" t="s">
        <v>887</v>
      </c>
      <c r="E52" s="110" t="s">
        <v>885</v>
      </c>
      <c r="F52" s="110" t="s">
        <v>886</v>
      </c>
    </row>
    <row r="53" spans="2:6" x14ac:dyDescent="0.35">
      <c r="B53" s="110" t="s">
        <v>42</v>
      </c>
      <c r="C53" s="110" t="s">
        <v>42</v>
      </c>
      <c r="D53" s="110" t="s">
        <v>887</v>
      </c>
      <c r="E53" s="110" t="s">
        <v>919</v>
      </c>
      <c r="F53" s="110" t="s">
        <v>886</v>
      </c>
    </row>
    <row r="54" spans="2:6" x14ac:dyDescent="0.35">
      <c r="B54" s="110" t="s">
        <v>43</v>
      </c>
      <c r="C54" s="110" t="s">
        <v>389</v>
      </c>
      <c r="D54" s="110" t="s">
        <v>920</v>
      </c>
      <c r="E54" s="110" t="s">
        <v>919</v>
      </c>
      <c r="F54" s="110" t="s">
        <v>886</v>
      </c>
    </row>
    <row r="55" spans="2:6" x14ac:dyDescent="0.35">
      <c r="B55" s="110" t="s">
        <v>43</v>
      </c>
      <c r="C55" s="110" t="s">
        <v>389</v>
      </c>
      <c r="D55" s="110" t="s">
        <v>920</v>
      </c>
      <c r="E55" s="110" t="s">
        <v>921</v>
      </c>
      <c r="F55" s="110" t="s">
        <v>886</v>
      </c>
    </row>
    <row r="56" spans="2:6" x14ac:dyDescent="0.35">
      <c r="B56" s="110" t="s">
        <v>44</v>
      </c>
      <c r="C56" s="110" t="s">
        <v>127</v>
      </c>
      <c r="D56" s="110" t="s">
        <v>912</v>
      </c>
      <c r="E56" s="110" t="s">
        <v>895</v>
      </c>
      <c r="F56" s="110" t="s">
        <v>889</v>
      </c>
    </row>
    <row r="57" spans="2:6" x14ac:dyDescent="0.35">
      <c r="B57" s="110" t="s">
        <v>44</v>
      </c>
      <c r="C57" s="110" t="s">
        <v>127</v>
      </c>
      <c r="D57" s="110" t="s">
        <v>912</v>
      </c>
      <c r="E57" s="110" t="s">
        <v>915</v>
      </c>
      <c r="F57" s="110" t="s">
        <v>889</v>
      </c>
    </row>
    <row r="58" spans="2:6" x14ac:dyDescent="0.35">
      <c r="B58" s="110" t="s">
        <v>45</v>
      </c>
      <c r="C58" s="110" t="s">
        <v>398</v>
      </c>
      <c r="D58" s="110" t="s">
        <v>896</v>
      </c>
      <c r="E58" s="110" t="s">
        <v>382</v>
      </c>
      <c r="F58" s="110" t="s">
        <v>889</v>
      </c>
    </row>
    <row r="59" spans="2:6" x14ac:dyDescent="0.35">
      <c r="B59" s="110" t="s">
        <v>45</v>
      </c>
      <c r="C59" s="110" t="s">
        <v>398</v>
      </c>
      <c r="D59" s="110" t="s">
        <v>896</v>
      </c>
      <c r="E59" s="110" t="s">
        <v>895</v>
      </c>
      <c r="F59" s="110" t="s">
        <v>889</v>
      </c>
    </row>
    <row r="60" spans="2:6" x14ac:dyDescent="0.35">
      <c r="B60" s="110" t="s">
        <v>46</v>
      </c>
      <c r="C60" s="110" t="s">
        <v>46</v>
      </c>
      <c r="D60" s="110" t="s">
        <v>899</v>
      </c>
      <c r="E60" s="110" t="s">
        <v>46</v>
      </c>
      <c r="F60" s="110" t="s">
        <v>886</v>
      </c>
    </row>
    <row r="61" spans="2:6" x14ac:dyDescent="0.35">
      <c r="B61" s="110" t="s">
        <v>47</v>
      </c>
      <c r="C61" s="110" t="s">
        <v>922</v>
      </c>
      <c r="D61" s="110" t="s">
        <v>923</v>
      </c>
      <c r="E61" s="110" t="s">
        <v>888</v>
      </c>
      <c r="F61" s="110" t="s">
        <v>888</v>
      </c>
    </row>
    <row r="62" spans="2:6" x14ac:dyDescent="0.35">
      <c r="B62" s="110" t="s">
        <v>48</v>
      </c>
      <c r="C62" s="110" t="s">
        <v>252</v>
      </c>
      <c r="D62" s="110" t="s">
        <v>920</v>
      </c>
      <c r="E62" s="110" t="s">
        <v>921</v>
      </c>
      <c r="F62" s="110" t="s">
        <v>886</v>
      </c>
    </row>
    <row r="63" spans="2:6" x14ac:dyDescent="0.35">
      <c r="B63" s="110" t="s">
        <v>49</v>
      </c>
      <c r="C63" s="110" t="s">
        <v>199</v>
      </c>
      <c r="D63" s="110" t="s">
        <v>924</v>
      </c>
      <c r="E63" s="110" t="s">
        <v>199</v>
      </c>
      <c r="F63" s="110" t="s">
        <v>886</v>
      </c>
    </row>
    <row r="64" spans="2:6" x14ac:dyDescent="0.35">
      <c r="B64" s="110" t="s">
        <v>50</v>
      </c>
      <c r="C64" s="110" t="s">
        <v>391</v>
      </c>
      <c r="D64" s="110" t="s">
        <v>899</v>
      </c>
      <c r="E64" s="110" t="s">
        <v>925</v>
      </c>
      <c r="F64" s="110" t="s">
        <v>886</v>
      </c>
    </row>
    <row r="65" spans="2:6" x14ac:dyDescent="0.35">
      <c r="B65" s="110" t="s">
        <v>51</v>
      </c>
      <c r="C65" s="110" t="s">
        <v>391</v>
      </c>
      <c r="D65" s="110" t="s">
        <v>899</v>
      </c>
      <c r="E65" s="110" t="s">
        <v>925</v>
      </c>
      <c r="F65" s="110" t="s">
        <v>886</v>
      </c>
    </row>
    <row r="66" spans="2:6" x14ac:dyDescent="0.35">
      <c r="B66" s="110" t="s">
        <v>51</v>
      </c>
      <c r="C66" s="110" t="s">
        <v>391</v>
      </c>
      <c r="D66" s="110" t="s">
        <v>899</v>
      </c>
      <c r="E66" s="110" t="s">
        <v>914</v>
      </c>
      <c r="F66" s="110" t="s">
        <v>886</v>
      </c>
    </row>
    <row r="67" spans="2:6" x14ac:dyDescent="0.35">
      <c r="B67" s="110" t="s">
        <v>52</v>
      </c>
      <c r="C67" s="110" t="s">
        <v>377</v>
      </c>
      <c r="D67" s="110" t="s">
        <v>893</v>
      </c>
      <c r="E67" s="110" t="s">
        <v>910</v>
      </c>
      <c r="F67" s="110" t="s">
        <v>892</v>
      </c>
    </row>
    <row r="68" spans="2:6" x14ac:dyDescent="0.35">
      <c r="B68" s="110" t="s">
        <v>53</v>
      </c>
      <c r="C68" s="110" t="s">
        <v>375</v>
      </c>
      <c r="D68" s="110" t="s">
        <v>905</v>
      </c>
      <c r="E68" s="110" t="s">
        <v>888</v>
      </c>
      <c r="F68" s="110" t="s">
        <v>888</v>
      </c>
    </row>
    <row r="69" spans="2:6" x14ac:dyDescent="0.35">
      <c r="B69" s="110" t="s">
        <v>53</v>
      </c>
      <c r="C69" s="110" t="s">
        <v>375</v>
      </c>
      <c r="D69" s="110" t="s">
        <v>905</v>
      </c>
      <c r="E69" s="110" t="s">
        <v>326</v>
      </c>
      <c r="F69" s="110" t="s">
        <v>889</v>
      </c>
    </row>
    <row r="70" spans="2:6" x14ac:dyDescent="0.35">
      <c r="B70" s="110" t="s">
        <v>54</v>
      </c>
      <c r="C70" s="110" t="s">
        <v>317</v>
      </c>
      <c r="D70" s="110" t="s">
        <v>900</v>
      </c>
      <c r="E70" s="110" t="s">
        <v>895</v>
      </c>
      <c r="F70" s="110" t="s">
        <v>889</v>
      </c>
    </row>
    <row r="71" spans="2:6" x14ac:dyDescent="0.35">
      <c r="B71" s="110" t="s">
        <v>55</v>
      </c>
      <c r="C71" s="110" t="s">
        <v>381</v>
      </c>
      <c r="D71" s="110" t="s">
        <v>912</v>
      </c>
      <c r="E71" s="110" t="s">
        <v>381</v>
      </c>
      <c r="F71" s="110" t="s">
        <v>889</v>
      </c>
    </row>
    <row r="72" spans="2:6" x14ac:dyDescent="0.35">
      <c r="B72" s="110" t="s">
        <v>56</v>
      </c>
      <c r="C72" s="110" t="s">
        <v>388</v>
      </c>
      <c r="D72" s="110" t="s">
        <v>927</v>
      </c>
      <c r="E72" s="110" t="s">
        <v>926</v>
      </c>
      <c r="F72" s="110" t="s">
        <v>889</v>
      </c>
    </row>
    <row r="73" spans="2:6" x14ac:dyDescent="0.35">
      <c r="B73" s="110" t="s">
        <v>57</v>
      </c>
      <c r="C73" s="110" t="s">
        <v>380</v>
      </c>
      <c r="D73" s="110" t="s">
        <v>890</v>
      </c>
      <c r="E73" s="110" t="s">
        <v>895</v>
      </c>
      <c r="F73" s="110" t="s">
        <v>889</v>
      </c>
    </row>
    <row r="74" spans="2:6" x14ac:dyDescent="0.35">
      <c r="B74" s="110" t="s">
        <v>58</v>
      </c>
      <c r="C74" s="110" t="s">
        <v>373</v>
      </c>
      <c r="D74" s="110" t="s">
        <v>927</v>
      </c>
      <c r="E74" s="110" t="s">
        <v>926</v>
      </c>
      <c r="F74" s="110" t="s">
        <v>889</v>
      </c>
    </row>
    <row r="75" spans="2:6" x14ac:dyDescent="0.35">
      <c r="B75" s="110" t="s">
        <v>59</v>
      </c>
      <c r="C75" s="110" t="s">
        <v>375</v>
      </c>
      <c r="D75" s="110" t="s">
        <v>905</v>
      </c>
      <c r="E75" s="110" t="s">
        <v>326</v>
      </c>
      <c r="F75" s="110" t="s">
        <v>889</v>
      </c>
    </row>
    <row r="76" spans="2:6" x14ac:dyDescent="0.35">
      <c r="B76" s="110" t="s">
        <v>60</v>
      </c>
      <c r="C76" s="110" t="s">
        <v>199</v>
      </c>
      <c r="D76" s="110" t="s">
        <v>924</v>
      </c>
      <c r="E76" s="110" t="s">
        <v>199</v>
      </c>
      <c r="F76" s="110" t="s">
        <v>886</v>
      </c>
    </row>
    <row r="77" spans="2:6" x14ac:dyDescent="0.35">
      <c r="B77" s="110" t="s">
        <v>61</v>
      </c>
      <c r="C77" s="110" t="s">
        <v>391</v>
      </c>
      <c r="D77" s="110" t="s">
        <v>899</v>
      </c>
      <c r="E77" s="110" t="s">
        <v>925</v>
      </c>
      <c r="F77" s="110" t="s">
        <v>886</v>
      </c>
    </row>
    <row r="78" spans="2:6" x14ac:dyDescent="0.35">
      <c r="B78" s="110" t="s">
        <v>61</v>
      </c>
      <c r="C78" s="110" t="s">
        <v>391</v>
      </c>
      <c r="D78" s="110" t="s">
        <v>899</v>
      </c>
      <c r="E78" s="110" t="s">
        <v>914</v>
      </c>
      <c r="F78" s="110" t="s">
        <v>886</v>
      </c>
    </row>
    <row r="79" spans="2:6" x14ac:dyDescent="0.35">
      <c r="B79" s="110" t="s">
        <v>62</v>
      </c>
      <c r="C79" s="110" t="s">
        <v>62</v>
      </c>
      <c r="D79" s="110" t="s">
        <v>913</v>
      </c>
      <c r="E79" s="110" t="s">
        <v>62</v>
      </c>
      <c r="F79" s="110" t="s">
        <v>886</v>
      </c>
    </row>
    <row r="80" spans="2:6" x14ac:dyDescent="0.35">
      <c r="B80" s="110" t="s">
        <v>62</v>
      </c>
      <c r="C80" s="110" t="s">
        <v>62</v>
      </c>
      <c r="D80" s="110" t="s">
        <v>913</v>
      </c>
      <c r="E80" s="110" t="s">
        <v>928</v>
      </c>
      <c r="F80" s="110" t="s">
        <v>886</v>
      </c>
    </row>
    <row r="81" spans="2:6" x14ac:dyDescent="0.35">
      <c r="B81" s="110" t="s">
        <v>63</v>
      </c>
      <c r="C81" s="110" t="s">
        <v>62</v>
      </c>
      <c r="D81" s="110" t="s">
        <v>913</v>
      </c>
      <c r="E81" s="110" t="s">
        <v>62</v>
      </c>
      <c r="F81" s="110" t="s">
        <v>886</v>
      </c>
    </row>
    <row r="82" spans="2:6" x14ac:dyDescent="0.35">
      <c r="B82" s="110" t="s">
        <v>64</v>
      </c>
      <c r="C82" s="110" t="s">
        <v>62</v>
      </c>
      <c r="D82" s="110" t="s">
        <v>913</v>
      </c>
      <c r="E82" s="110" t="s">
        <v>62</v>
      </c>
      <c r="F82" s="110" t="s">
        <v>886</v>
      </c>
    </row>
    <row r="83" spans="2:6" x14ac:dyDescent="0.35">
      <c r="B83" s="110" t="s">
        <v>64</v>
      </c>
      <c r="C83" s="110" t="s">
        <v>62</v>
      </c>
      <c r="D83" s="110" t="s">
        <v>913</v>
      </c>
      <c r="E83" s="110" t="s">
        <v>928</v>
      </c>
      <c r="F83" s="110" t="s">
        <v>886</v>
      </c>
    </row>
    <row r="84" spans="2:6" x14ac:dyDescent="0.35">
      <c r="B84" s="110" t="s">
        <v>65</v>
      </c>
      <c r="C84" s="110" t="s">
        <v>199</v>
      </c>
      <c r="D84" s="110" t="s">
        <v>924</v>
      </c>
      <c r="E84" s="110" t="s">
        <v>199</v>
      </c>
      <c r="F84" s="110" t="s">
        <v>886</v>
      </c>
    </row>
    <row r="85" spans="2:6" x14ac:dyDescent="0.35">
      <c r="B85" s="110" t="s">
        <v>65</v>
      </c>
      <c r="C85" s="110" t="s">
        <v>199</v>
      </c>
      <c r="D85" s="110" t="s">
        <v>924</v>
      </c>
      <c r="E85" s="110" t="s">
        <v>918</v>
      </c>
      <c r="F85" s="110" t="s">
        <v>886</v>
      </c>
    </row>
    <row r="86" spans="2:6" x14ac:dyDescent="0.35">
      <c r="B86" s="110" t="s">
        <v>66</v>
      </c>
      <c r="C86" s="110" t="s">
        <v>371</v>
      </c>
      <c r="D86" s="110" t="s">
        <v>899</v>
      </c>
      <c r="E86" s="110" t="s">
        <v>929</v>
      </c>
      <c r="F86" s="110" t="s">
        <v>886</v>
      </c>
    </row>
    <row r="87" spans="2:6" x14ac:dyDescent="0.35">
      <c r="B87" s="110" t="s">
        <v>67</v>
      </c>
      <c r="C87" s="110" t="s">
        <v>382</v>
      </c>
      <c r="D87" s="110" t="s">
        <v>912</v>
      </c>
      <c r="E87" s="110" t="s">
        <v>382</v>
      </c>
      <c r="F87" s="110" t="s">
        <v>889</v>
      </c>
    </row>
    <row r="88" spans="2:6" x14ac:dyDescent="0.35">
      <c r="B88" s="110" t="s">
        <v>68</v>
      </c>
      <c r="C88" s="110" t="s">
        <v>922</v>
      </c>
      <c r="D88" s="110" t="s">
        <v>930</v>
      </c>
      <c r="E88" s="110" t="s">
        <v>381</v>
      </c>
      <c r="F88" s="110" t="s">
        <v>889</v>
      </c>
    </row>
    <row r="89" spans="2:6" x14ac:dyDescent="0.35">
      <c r="B89" s="110" t="s">
        <v>69</v>
      </c>
      <c r="C89" s="110" t="s">
        <v>398</v>
      </c>
      <c r="D89" s="110" t="s">
        <v>896</v>
      </c>
      <c r="E89" s="110" t="s">
        <v>895</v>
      </c>
      <c r="F89" s="110" t="s">
        <v>889</v>
      </c>
    </row>
    <row r="90" spans="2:6" x14ac:dyDescent="0.35">
      <c r="B90" s="110" t="s">
        <v>70</v>
      </c>
      <c r="C90" s="110" t="s">
        <v>384</v>
      </c>
      <c r="D90" s="110" t="s">
        <v>893</v>
      </c>
      <c r="E90" s="110" t="s">
        <v>384</v>
      </c>
      <c r="F90" s="110" t="s">
        <v>892</v>
      </c>
    </row>
    <row r="91" spans="2:6" x14ac:dyDescent="0.35">
      <c r="B91" s="110" t="s">
        <v>71</v>
      </c>
      <c r="C91" s="110" t="s">
        <v>118</v>
      </c>
      <c r="D91" s="110" t="s">
        <v>893</v>
      </c>
      <c r="E91" s="110" t="s">
        <v>911</v>
      </c>
      <c r="F91" s="110" t="s">
        <v>892</v>
      </c>
    </row>
    <row r="92" spans="2:6" x14ac:dyDescent="0.35">
      <c r="B92" s="110" t="s">
        <v>72</v>
      </c>
      <c r="C92" s="110" t="s">
        <v>72</v>
      </c>
      <c r="D92" s="110" t="s">
        <v>893</v>
      </c>
      <c r="E92" s="110" t="s">
        <v>384</v>
      </c>
      <c r="F92" s="110" t="s">
        <v>892</v>
      </c>
    </row>
    <row r="93" spans="2:6" x14ac:dyDescent="0.35">
      <c r="B93" s="110" t="s">
        <v>73</v>
      </c>
      <c r="C93" s="110" t="s">
        <v>922</v>
      </c>
      <c r="D93" s="110" t="s">
        <v>930</v>
      </c>
      <c r="E93" s="110" t="s">
        <v>915</v>
      </c>
      <c r="F93" s="110" t="s">
        <v>889</v>
      </c>
    </row>
    <row r="94" spans="2:6" x14ac:dyDescent="0.35">
      <c r="B94" s="110" t="s">
        <v>74</v>
      </c>
      <c r="C94" s="110" t="s">
        <v>74</v>
      </c>
      <c r="D94" s="110" t="s">
        <v>913</v>
      </c>
      <c r="E94" s="110" t="s">
        <v>931</v>
      </c>
      <c r="F94" s="110" t="s">
        <v>889</v>
      </c>
    </row>
    <row r="95" spans="2:6" x14ac:dyDescent="0.35">
      <c r="B95" s="110" t="s">
        <v>75</v>
      </c>
      <c r="C95" s="110" t="s">
        <v>399</v>
      </c>
      <c r="D95" s="110" t="s">
        <v>887</v>
      </c>
      <c r="E95" s="110" t="s">
        <v>918</v>
      </c>
      <c r="F95" s="110" t="s">
        <v>886</v>
      </c>
    </row>
    <row r="96" spans="2:6" x14ac:dyDescent="0.35">
      <c r="B96" s="110" t="s">
        <v>76</v>
      </c>
      <c r="C96" s="110" t="s">
        <v>46</v>
      </c>
      <c r="D96" s="110" t="s">
        <v>899</v>
      </c>
      <c r="E96" s="110" t="s">
        <v>46</v>
      </c>
      <c r="F96" s="110" t="s">
        <v>886</v>
      </c>
    </row>
    <row r="97" spans="2:6" x14ac:dyDescent="0.35">
      <c r="B97" s="110" t="s">
        <v>77</v>
      </c>
      <c r="C97" s="110" t="s">
        <v>317</v>
      </c>
      <c r="D97" s="110" t="s">
        <v>900</v>
      </c>
      <c r="E97" s="110" t="s">
        <v>895</v>
      </c>
      <c r="F97" s="110" t="s">
        <v>889</v>
      </c>
    </row>
    <row r="98" spans="2:6" x14ac:dyDescent="0.35">
      <c r="B98" s="110" t="s">
        <v>78</v>
      </c>
      <c r="C98" s="110" t="s">
        <v>78</v>
      </c>
      <c r="D98" s="110" t="s">
        <v>896</v>
      </c>
      <c r="E98" s="110" t="s">
        <v>906</v>
      </c>
      <c r="F98" s="110" t="s">
        <v>889</v>
      </c>
    </row>
    <row r="99" spans="2:6" x14ac:dyDescent="0.35">
      <c r="B99" s="110" t="s">
        <v>79</v>
      </c>
      <c r="C99" s="110" t="s">
        <v>382</v>
      </c>
      <c r="D99" s="110" t="s">
        <v>912</v>
      </c>
      <c r="E99" s="110" t="s">
        <v>382</v>
      </c>
      <c r="F99" s="110" t="s">
        <v>889</v>
      </c>
    </row>
    <row r="100" spans="2:6" x14ac:dyDescent="0.35">
      <c r="B100" s="110" t="s">
        <v>79</v>
      </c>
      <c r="C100" s="110" t="s">
        <v>382</v>
      </c>
      <c r="D100" s="110" t="s">
        <v>912</v>
      </c>
      <c r="E100" s="110" t="s">
        <v>931</v>
      </c>
      <c r="F100" s="110" t="s">
        <v>889</v>
      </c>
    </row>
    <row r="101" spans="2:6" x14ac:dyDescent="0.35">
      <c r="B101" s="110" t="s">
        <v>79</v>
      </c>
      <c r="C101" s="110" t="s">
        <v>382</v>
      </c>
      <c r="D101" s="110" t="s">
        <v>912</v>
      </c>
      <c r="E101" s="110" t="s">
        <v>400</v>
      </c>
      <c r="F101" s="110" t="s">
        <v>886</v>
      </c>
    </row>
    <row r="102" spans="2:6" x14ac:dyDescent="0.35">
      <c r="B102" s="110" t="s">
        <v>80</v>
      </c>
      <c r="C102" s="110" t="s">
        <v>127</v>
      </c>
      <c r="D102" s="110" t="s">
        <v>912</v>
      </c>
      <c r="E102" s="110" t="s">
        <v>895</v>
      </c>
      <c r="F102" s="110" t="s">
        <v>889</v>
      </c>
    </row>
    <row r="103" spans="2:6" x14ac:dyDescent="0.35">
      <c r="B103" s="110" t="s">
        <v>80</v>
      </c>
      <c r="C103" s="110" t="s">
        <v>127</v>
      </c>
      <c r="D103" s="110" t="s">
        <v>912</v>
      </c>
      <c r="E103" s="110" t="s">
        <v>915</v>
      </c>
      <c r="F103" s="110" t="s">
        <v>889</v>
      </c>
    </row>
    <row r="104" spans="2:6" x14ac:dyDescent="0.35">
      <c r="B104" s="110" t="s">
        <v>81</v>
      </c>
      <c r="C104" s="110" t="s">
        <v>378</v>
      </c>
      <c r="D104" s="110" t="s">
        <v>905</v>
      </c>
      <c r="E104" s="110" t="s">
        <v>326</v>
      </c>
      <c r="F104" s="110" t="s">
        <v>889</v>
      </c>
    </row>
    <row r="105" spans="2:6" x14ac:dyDescent="0.35">
      <c r="B105" s="110" t="s">
        <v>82</v>
      </c>
      <c r="C105" s="110" t="s">
        <v>377</v>
      </c>
      <c r="D105" s="110" t="s">
        <v>893</v>
      </c>
      <c r="E105" s="110" t="s">
        <v>910</v>
      </c>
      <c r="F105" s="110" t="s">
        <v>892</v>
      </c>
    </row>
    <row r="106" spans="2:6" x14ac:dyDescent="0.35">
      <c r="B106" s="110" t="s">
        <v>83</v>
      </c>
      <c r="C106" s="110" t="s">
        <v>373</v>
      </c>
      <c r="D106" s="110" t="s">
        <v>927</v>
      </c>
      <c r="E106" s="110" t="s">
        <v>926</v>
      </c>
      <c r="F106" s="110" t="s">
        <v>889</v>
      </c>
    </row>
    <row r="107" spans="2:6" x14ac:dyDescent="0.35">
      <c r="B107" s="110" t="s">
        <v>84</v>
      </c>
      <c r="C107" s="110" t="s">
        <v>373</v>
      </c>
      <c r="D107" s="110" t="s">
        <v>927</v>
      </c>
      <c r="E107" s="110" t="s">
        <v>926</v>
      </c>
      <c r="F107" s="110" t="s">
        <v>889</v>
      </c>
    </row>
    <row r="108" spans="2:6" x14ac:dyDescent="0.35">
      <c r="B108" s="110" t="s">
        <v>85</v>
      </c>
      <c r="C108" s="110" t="s">
        <v>374</v>
      </c>
      <c r="D108" s="110" t="s">
        <v>912</v>
      </c>
      <c r="E108" s="110" t="s">
        <v>382</v>
      </c>
      <c r="F108" s="110" t="s">
        <v>889</v>
      </c>
    </row>
    <row r="109" spans="2:6" x14ac:dyDescent="0.35">
      <c r="B109" s="110" t="s">
        <v>85</v>
      </c>
      <c r="C109" s="110" t="s">
        <v>374</v>
      </c>
      <c r="D109" s="110" t="s">
        <v>912</v>
      </c>
      <c r="E109" s="110" t="s">
        <v>895</v>
      </c>
      <c r="F109" s="110" t="s">
        <v>889</v>
      </c>
    </row>
    <row r="110" spans="2:6" x14ac:dyDescent="0.35">
      <c r="B110" s="110" t="s">
        <v>85</v>
      </c>
      <c r="C110" s="110" t="s">
        <v>374</v>
      </c>
      <c r="D110" s="110" t="s">
        <v>912</v>
      </c>
      <c r="E110" s="110" t="s">
        <v>915</v>
      </c>
      <c r="F110" s="110" t="s">
        <v>889</v>
      </c>
    </row>
    <row r="111" spans="2:6" x14ac:dyDescent="0.35">
      <c r="B111" s="110" t="s">
        <v>86</v>
      </c>
      <c r="C111" s="110" t="s">
        <v>402</v>
      </c>
      <c r="D111" s="110" t="s">
        <v>890</v>
      </c>
      <c r="E111" s="110" t="s">
        <v>326</v>
      </c>
      <c r="F111" s="110" t="s">
        <v>889</v>
      </c>
    </row>
    <row r="112" spans="2:6" x14ac:dyDescent="0.35">
      <c r="B112" s="110" t="s">
        <v>87</v>
      </c>
      <c r="C112" s="110" t="s">
        <v>402</v>
      </c>
      <c r="D112" s="110" t="s">
        <v>890</v>
      </c>
      <c r="E112" s="110" t="s">
        <v>326</v>
      </c>
      <c r="F112" s="110" t="s">
        <v>889</v>
      </c>
    </row>
    <row r="113" spans="2:6" x14ac:dyDescent="0.35">
      <c r="B113" s="110" t="s">
        <v>88</v>
      </c>
      <c r="C113" s="110" t="s">
        <v>371</v>
      </c>
      <c r="D113" s="110" t="s">
        <v>899</v>
      </c>
      <c r="E113" s="110" t="s">
        <v>925</v>
      </c>
      <c r="F113" s="110" t="s">
        <v>886</v>
      </c>
    </row>
    <row r="114" spans="2:6" x14ac:dyDescent="0.35">
      <c r="B114" s="110" t="s">
        <v>89</v>
      </c>
      <c r="C114" s="110" t="s">
        <v>344</v>
      </c>
      <c r="D114" s="110" t="s">
        <v>890</v>
      </c>
      <c r="E114" s="110" t="s">
        <v>895</v>
      </c>
      <c r="F114" s="110" t="s">
        <v>889</v>
      </c>
    </row>
    <row r="115" spans="2:6" x14ac:dyDescent="0.35">
      <c r="B115" s="110" t="s">
        <v>89</v>
      </c>
      <c r="C115" s="110" t="s">
        <v>344</v>
      </c>
      <c r="D115" s="110" t="s">
        <v>890</v>
      </c>
      <c r="E115" s="110" t="s">
        <v>326</v>
      </c>
      <c r="F115" s="110" t="s">
        <v>889</v>
      </c>
    </row>
    <row r="116" spans="2:6" x14ac:dyDescent="0.35">
      <c r="B116" s="110" t="s">
        <v>90</v>
      </c>
      <c r="C116" s="110" t="s">
        <v>389</v>
      </c>
      <c r="D116" s="110" t="s">
        <v>920</v>
      </c>
      <c r="E116" s="110" t="s">
        <v>919</v>
      </c>
      <c r="F116" s="110" t="s">
        <v>886</v>
      </c>
    </row>
    <row r="117" spans="2:6" x14ac:dyDescent="0.35">
      <c r="B117" s="110" t="s">
        <v>91</v>
      </c>
      <c r="C117" s="110" t="s">
        <v>210</v>
      </c>
      <c r="D117" s="110" t="s">
        <v>927</v>
      </c>
      <c r="E117" s="110" t="s">
        <v>895</v>
      </c>
      <c r="F117" s="110" t="s">
        <v>889</v>
      </c>
    </row>
    <row r="118" spans="2:6" x14ac:dyDescent="0.35">
      <c r="B118" s="110" t="s">
        <v>92</v>
      </c>
      <c r="C118" s="110" t="s">
        <v>42</v>
      </c>
      <c r="D118" s="110" t="s">
        <v>887</v>
      </c>
      <c r="E118" s="110" t="s">
        <v>885</v>
      </c>
      <c r="F118" s="110" t="s">
        <v>886</v>
      </c>
    </row>
    <row r="119" spans="2:6" x14ac:dyDescent="0.35">
      <c r="B119" s="110" t="s">
        <v>92</v>
      </c>
      <c r="C119" s="110" t="s">
        <v>42</v>
      </c>
      <c r="D119" s="110" t="s">
        <v>887</v>
      </c>
      <c r="E119" s="110" t="s">
        <v>919</v>
      </c>
      <c r="F119" s="110" t="s">
        <v>886</v>
      </c>
    </row>
    <row r="120" spans="2:6" x14ac:dyDescent="0.35">
      <c r="B120" s="110" t="s">
        <v>92</v>
      </c>
      <c r="C120" s="110" t="s">
        <v>42</v>
      </c>
      <c r="D120" s="110" t="s">
        <v>887</v>
      </c>
      <c r="E120" s="110" t="s">
        <v>921</v>
      </c>
      <c r="F120" s="110" t="s">
        <v>886</v>
      </c>
    </row>
    <row r="121" spans="2:6" x14ac:dyDescent="0.35">
      <c r="B121" s="110" t="s">
        <v>93</v>
      </c>
      <c r="C121" s="110" t="s">
        <v>199</v>
      </c>
      <c r="D121" s="110" t="s">
        <v>924</v>
      </c>
      <c r="E121" s="110" t="s">
        <v>199</v>
      </c>
      <c r="F121" s="110" t="s">
        <v>886</v>
      </c>
    </row>
    <row r="122" spans="2:6" x14ac:dyDescent="0.35">
      <c r="B122" s="110" t="s">
        <v>94</v>
      </c>
      <c r="C122" s="110" t="s">
        <v>40</v>
      </c>
      <c r="D122" s="110" t="s">
        <v>899</v>
      </c>
      <c r="E122" s="110" t="s">
        <v>46</v>
      </c>
      <c r="F122" s="110" t="s">
        <v>886</v>
      </c>
    </row>
    <row r="123" spans="2:6" x14ac:dyDescent="0.35">
      <c r="B123" s="110" t="s">
        <v>94</v>
      </c>
      <c r="C123" s="110" t="s">
        <v>40</v>
      </c>
      <c r="D123" s="110" t="s">
        <v>899</v>
      </c>
      <c r="E123" s="110" t="s">
        <v>918</v>
      </c>
      <c r="F123" s="110" t="s">
        <v>886</v>
      </c>
    </row>
    <row r="124" spans="2:6" x14ac:dyDescent="0.35">
      <c r="B124" s="110" t="s">
        <v>95</v>
      </c>
      <c r="C124" s="110" t="s">
        <v>922</v>
      </c>
      <c r="D124" s="110" t="s">
        <v>930</v>
      </c>
      <c r="E124" s="110" t="s">
        <v>915</v>
      </c>
      <c r="F124" s="110" t="s">
        <v>889</v>
      </c>
    </row>
    <row r="125" spans="2:6" x14ac:dyDescent="0.35">
      <c r="B125" s="110" t="s">
        <v>96</v>
      </c>
      <c r="C125" s="110" t="s">
        <v>236</v>
      </c>
      <c r="D125" s="110" t="s">
        <v>920</v>
      </c>
      <c r="E125" s="110" t="s">
        <v>62</v>
      </c>
      <c r="F125" s="110" t="s">
        <v>886</v>
      </c>
    </row>
    <row r="126" spans="2:6" x14ac:dyDescent="0.35">
      <c r="B126" s="110" t="s">
        <v>96</v>
      </c>
      <c r="C126" s="110" t="s">
        <v>236</v>
      </c>
      <c r="D126" s="110" t="s">
        <v>920</v>
      </c>
      <c r="E126" s="110" t="s">
        <v>928</v>
      </c>
      <c r="F126" s="110" t="s">
        <v>886</v>
      </c>
    </row>
    <row r="127" spans="2:6" x14ac:dyDescent="0.35">
      <c r="B127" s="110" t="s">
        <v>97</v>
      </c>
      <c r="C127" s="110" t="s">
        <v>389</v>
      </c>
      <c r="D127" s="110" t="s">
        <v>920</v>
      </c>
      <c r="E127" s="110" t="s">
        <v>62</v>
      </c>
      <c r="F127" s="110" t="s">
        <v>886</v>
      </c>
    </row>
    <row r="128" spans="2:6" x14ac:dyDescent="0.35">
      <c r="B128" s="110" t="s">
        <v>98</v>
      </c>
      <c r="C128" s="110" t="s">
        <v>331</v>
      </c>
      <c r="D128" s="110" t="s">
        <v>893</v>
      </c>
      <c r="E128" s="110" t="s">
        <v>894</v>
      </c>
      <c r="F128" s="110" t="s">
        <v>892</v>
      </c>
    </row>
    <row r="129" spans="2:6" x14ac:dyDescent="0.35">
      <c r="B129" s="110" t="s">
        <v>99</v>
      </c>
      <c r="C129" s="110" t="s">
        <v>324</v>
      </c>
      <c r="D129" s="110" t="s">
        <v>899</v>
      </c>
      <c r="E129" s="110" t="s">
        <v>918</v>
      </c>
      <c r="F129" s="110" t="s">
        <v>886</v>
      </c>
    </row>
    <row r="130" spans="2:6" x14ac:dyDescent="0.35">
      <c r="B130" s="110" t="s">
        <v>100</v>
      </c>
      <c r="C130" s="110" t="s">
        <v>381</v>
      </c>
      <c r="D130" s="110" t="s">
        <v>912</v>
      </c>
      <c r="E130" s="110" t="s">
        <v>885</v>
      </c>
      <c r="F130" s="110" t="s">
        <v>886</v>
      </c>
    </row>
    <row r="131" spans="2:6" x14ac:dyDescent="0.35">
      <c r="B131" s="110" t="s">
        <v>100</v>
      </c>
      <c r="C131" s="110" t="s">
        <v>381</v>
      </c>
      <c r="D131" s="110" t="s">
        <v>912</v>
      </c>
      <c r="E131" s="110" t="s">
        <v>381</v>
      </c>
      <c r="F131" s="110" t="s">
        <v>889</v>
      </c>
    </row>
    <row r="132" spans="2:6" x14ac:dyDescent="0.35">
      <c r="B132" s="110" t="s">
        <v>100</v>
      </c>
      <c r="C132" s="110" t="s">
        <v>381</v>
      </c>
      <c r="D132" s="110" t="s">
        <v>912</v>
      </c>
      <c r="E132" s="110" t="s">
        <v>925</v>
      </c>
      <c r="F132" s="110" t="s">
        <v>886</v>
      </c>
    </row>
    <row r="133" spans="2:6" x14ac:dyDescent="0.35">
      <c r="B133" s="110" t="s">
        <v>101</v>
      </c>
      <c r="C133" s="110" t="s">
        <v>263</v>
      </c>
      <c r="D133" s="110" t="s">
        <v>887</v>
      </c>
      <c r="E133" s="110" t="s">
        <v>904</v>
      </c>
      <c r="F133" s="110" t="s">
        <v>886</v>
      </c>
    </row>
    <row r="134" spans="2:6" x14ac:dyDescent="0.35">
      <c r="B134" s="110" t="s">
        <v>102</v>
      </c>
      <c r="C134" s="110" t="s">
        <v>346</v>
      </c>
      <c r="D134" s="110" t="s">
        <v>912</v>
      </c>
      <c r="E134" s="110" t="s">
        <v>381</v>
      </c>
      <c r="F134" s="110" t="s">
        <v>889</v>
      </c>
    </row>
    <row r="135" spans="2:6" x14ac:dyDescent="0.35">
      <c r="B135" s="110" t="s">
        <v>102</v>
      </c>
      <c r="C135" s="110" t="s">
        <v>346</v>
      </c>
      <c r="D135" s="110" t="s">
        <v>912</v>
      </c>
      <c r="E135" s="110" t="s">
        <v>925</v>
      </c>
      <c r="F135" s="110" t="s">
        <v>886</v>
      </c>
    </row>
    <row r="136" spans="2:6" x14ac:dyDescent="0.35">
      <c r="B136" s="110" t="s">
        <v>102</v>
      </c>
      <c r="C136" s="110" t="s">
        <v>346</v>
      </c>
      <c r="D136" s="110" t="s">
        <v>912</v>
      </c>
      <c r="E136" s="110" t="s">
        <v>404</v>
      </c>
      <c r="F136" s="110" t="s">
        <v>889</v>
      </c>
    </row>
    <row r="137" spans="2:6" x14ac:dyDescent="0.35">
      <c r="B137" s="110" t="s">
        <v>103</v>
      </c>
      <c r="C137" s="110" t="s">
        <v>136</v>
      </c>
      <c r="D137" s="110" t="s">
        <v>903</v>
      </c>
      <c r="E137" s="110" t="s">
        <v>915</v>
      </c>
      <c r="F137" s="110" t="s">
        <v>889</v>
      </c>
    </row>
    <row r="138" spans="2:6" x14ac:dyDescent="0.35">
      <c r="B138" s="110" t="s">
        <v>103</v>
      </c>
      <c r="C138" s="110" t="s">
        <v>136</v>
      </c>
      <c r="D138" s="110" t="s">
        <v>903</v>
      </c>
      <c r="E138" s="110" t="s">
        <v>916</v>
      </c>
      <c r="F138" s="110" t="s">
        <v>916</v>
      </c>
    </row>
    <row r="139" spans="2:6" x14ac:dyDescent="0.35">
      <c r="B139" s="110" t="s">
        <v>103</v>
      </c>
      <c r="C139" s="110" t="s">
        <v>136</v>
      </c>
      <c r="D139" s="110" t="s">
        <v>903</v>
      </c>
      <c r="E139" s="110" t="s">
        <v>404</v>
      </c>
      <c r="F139" s="110" t="s">
        <v>889</v>
      </c>
    </row>
    <row r="140" spans="2:6" x14ac:dyDescent="0.35">
      <c r="B140" s="110" t="s">
        <v>104</v>
      </c>
      <c r="C140" s="110" t="s">
        <v>922</v>
      </c>
      <c r="D140" s="110" t="s">
        <v>930</v>
      </c>
      <c r="E140" s="110" t="s">
        <v>381</v>
      </c>
      <c r="F140" s="110" t="s">
        <v>889</v>
      </c>
    </row>
    <row r="141" spans="2:6" x14ac:dyDescent="0.35">
      <c r="B141" s="110" t="s">
        <v>105</v>
      </c>
      <c r="C141" s="110" t="s">
        <v>380</v>
      </c>
      <c r="D141" s="110" t="s">
        <v>890</v>
      </c>
      <c r="E141" s="110" t="s">
        <v>895</v>
      </c>
      <c r="F141" s="110" t="s">
        <v>889</v>
      </c>
    </row>
    <row r="142" spans="2:6" x14ac:dyDescent="0.35">
      <c r="B142" s="110" t="s">
        <v>106</v>
      </c>
      <c r="C142" s="110" t="s">
        <v>386</v>
      </c>
      <c r="D142" s="110" t="s">
        <v>900</v>
      </c>
      <c r="E142" s="110" t="s">
        <v>907</v>
      </c>
      <c r="F142" s="110" t="s">
        <v>889</v>
      </c>
    </row>
    <row r="143" spans="2:6" x14ac:dyDescent="0.35">
      <c r="B143" s="110" t="s">
        <v>107</v>
      </c>
      <c r="C143" s="110" t="s">
        <v>386</v>
      </c>
      <c r="D143" s="110" t="s">
        <v>900</v>
      </c>
      <c r="E143" s="110" t="s">
        <v>895</v>
      </c>
      <c r="F143" s="110" t="s">
        <v>889</v>
      </c>
    </row>
    <row r="144" spans="2:6" x14ac:dyDescent="0.35">
      <c r="B144" s="110" t="s">
        <v>107</v>
      </c>
      <c r="C144" s="110" t="s">
        <v>386</v>
      </c>
      <c r="D144" s="110" t="s">
        <v>900</v>
      </c>
      <c r="E144" s="110" t="s">
        <v>907</v>
      </c>
      <c r="F144" s="110" t="s">
        <v>889</v>
      </c>
    </row>
    <row r="145" spans="2:6" x14ac:dyDescent="0.35">
      <c r="B145" s="110" t="s">
        <v>108</v>
      </c>
      <c r="C145" s="110" t="s">
        <v>380</v>
      </c>
      <c r="D145" s="110" t="s">
        <v>890</v>
      </c>
      <c r="E145" s="110" t="s">
        <v>895</v>
      </c>
      <c r="F145" s="110" t="s">
        <v>889</v>
      </c>
    </row>
    <row r="146" spans="2:6" x14ac:dyDescent="0.35">
      <c r="B146" s="110" t="s">
        <v>109</v>
      </c>
      <c r="C146" s="110" t="s">
        <v>344</v>
      </c>
      <c r="D146" s="110" t="s">
        <v>890</v>
      </c>
      <c r="E146" s="110" t="s">
        <v>895</v>
      </c>
      <c r="F146" s="110" t="s">
        <v>889</v>
      </c>
    </row>
    <row r="147" spans="2:6" x14ac:dyDescent="0.35">
      <c r="B147" s="110" t="s">
        <v>110</v>
      </c>
      <c r="C147" s="110" t="s">
        <v>263</v>
      </c>
      <c r="D147" s="110" t="s">
        <v>887</v>
      </c>
      <c r="E147" s="110" t="s">
        <v>904</v>
      </c>
      <c r="F147" s="110" t="s">
        <v>886</v>
      </c>
    </row>
    <row r="148" spans="2:6" x14ac:dyDescent="0.35">
      <c r="B148" s="110" t="s">
        <v>111</v>
      </c>
      <c r="C148" s="110" t="s">
        <v>399</v>
      </c>
      <c r="D148" s="110" t="s">
        <v>887</v>
      </c>
      <c r="E148" s="110" t="s">
        <v>904</v>
      </c>
      <c r="F148" s="110" t="s">
        <v>886</v>
      </c>
    </row>
    <row r="149" spans="2:6" x14ac:dyDescent="0.35">
      <c r="B149" s="110" t="s">
        <v>112</v>
      </c>
      <c r="C149" s="110" t="s">
        <v>386</v>
      </c>
      <c r="D149" s="110" t="s">
        <v>900</v>
      </c>
      <c r="E149" s="110" t="s">
        <v>895</v>
      </c>
      <c r="F149" s="110" t="s">
        <v>889</v>
      </c>
    </row>
    <row r="150" spans="2:6" x14ac:dyDescent="0.35">
      <c r="B150" s="110" t="s">
        <v>112</v>
      </c>
      <c r="C150" s="110" t="s">
        <v>386</v>
      </c>
      <c r="D150" s="110" t="s">
        <v>900</v>
      </c>
      <c r="E150" s="110" t="s">
        <v>907</v>
      </c>
      <c r="F150" s="110" t="s">
        <v>889</v>
      </c>
    </row>
    <row r="151" spans="2:6" x14ac:dyDescent="0.35">
      <c r="B151" s="110" t="s">
        <v>113</v>
      </c>
      <c r="C151" s="110" t="s">
        <v>180</v>
      </c>
      <c r="D151" s="110" t="s">
        <v>900</v>
      </c>
      <c r="E151" s="110" t="s">
        <v>907</v>
      </c>
      <c r="F151" s="110" t="s">
        <v>889</v>
      </c>
    </row>
    <row r="152" spans="2:6" x14ac:dyDescent="0.35">
      <c r="B152" s="110" t="s">
        <v>114</v>
      </c>
      <c r="C152" s="110" t="s">
        <v>382</v>
      </c>
      <c r="D152" s="110" t="s">
        <v>912</v>
      </c>
      <c r="E152" s="110" t="s">
        <v>382</v>
      </c>
      <c r="F152" s="110" t="s">
        <v>889</v>
      </c>
    </row>
    <row r="153" spans="2:6" x14ac:dyDescent="0.35">
      <c r="B153" s="110" t="s">
        <v>115</v>
      </c>
      <c r="C153" s="110" t="s">
        <v>378</v>
      </c>
      <c r="D153" s="110" t="s">
        <v>905</v>
      </c>
      <c r="E153" s="110" t="s">
        <v>326</v>
      </c>
      <c r="F153" s="110" t="s">
        <v>889</v>
      </c>
    </row>
    <row r="154" spans="2:6" x14ac:dyDescent="0.35">
      <c r="B154" s="110" t="s">
        <v>116</v>
      </c>
      <c r="C154" s="110" t="s">
        <v>317</v>
      </c>
      <c r="D154" s="110" t="s">
        <v>900</v>
      </c>
      <c r="E154" s="110" t="s">
        <v>895</v>
      </c>
      <c r="F154" s="110" t="s">
        <v>889</v>
      </c>
    </row>
    <row r="155" spans="2:6" x14ac:dyDescent="0.35">
      <c r="B155" s="110" t="s">
        <v>117</v>
      </c>
      <c r="C155" s="110" t="s">
        <v>302</v>
      </c>
      <c r="D155" s="110" t="s">
        <v>893</v>
      </c>
      <c r="E155" s="110" t="s">
        <v>384</v>
      </c>
      <c r="F155" s="110" t="s">
        <v>892</v>
      </c>
    </row>
    <row r="156" spans="2:6" x14ac:dyDescent="0.35">
      <c r="B156" s="110" t="s">
        <v>118</v>
      </c>
      <c r="C156" s="110" t="s">
        <v>118</v>
      </c>
      <c r="D156" s="110" t="s">
        <v>893</v>
      </c>
      <c r="E156" s="110" t="s">
        <v>911</v>
      </c>
      <c r="F156" s="110" t="s">
        <v>892</v>
      </c>
    </row>
    <row r="157" spans="2:6" x14ac:dyDescent="0.35">
      <c r="B157" s="110" t="s">
        <v>119</v>
      </c>
      <c r="C157" s="110" t="s">
        <v>401</v>
      </c>
      <c r="D157" s="110" t="s">
        <v>893</v>
      </c>
      <c r="E157" s="110" t="s">
        <v>897</v>
      </c>
      <c r="F157" s="110" t="s">
        <v>892</v>
      </c>
    </row>
    <row r="158" spans="2:6" x14ac:dyDescent="0.35">
      <c r="B158" s="110" t="s">
        <v>120</v>
      </c>
      <c r="C158" s="110" t="s">
        <v>212</v>
      </c>
      <c r="D158" s="110" t="s">
        <v>887</v>
      </c>
      <c r="E158" s="110" t="s">
        <v>885</v>
      </c>
      <c r="F158" s="110" t="s">
        <v>886</v>
      </c>
    </row>
    <row r="159" spans="2:6" x14ac:dyDescent="0.35">
      <c r="B159" s="110" t="s">
        <v>121</v>
      </c>
      <c r="C159" s="110" t="s">
        <v>78</v>
      </c>
      <c r="D159" s="110" t="s">
        <v>896</v>
      </c>
      <c r="E159" s="110" t="s">
        <v>895</v>
      </c>
      <c r="F159" s="110" t="s">
        <v>889</v>
      </c>
    </row>
    <row r="160" spans="2:6" x14ac:dyDescent="0.35">
      <c r="B160" s="110" t="s">
        <v>121</v>
      </c>
      <c r="C160" s="110" t="s">
        <v>78</v>
      </c>
      <c r="D160" s="110" t="s">
        <v>896</v>
      </c>
      <c r="E160" s="110" t="s">
        <v>906</v>
      </c>
      <c r="F160" s="110" t="s">
        <v>889</v>
      </c>
    </row>
    <row r="161" spans="2:6" x14ac:dyDescent="0.35">
      <c r="B161" s="110" t="s">
        <v>122</v>
      </c>
      <c r="C161" s="110" t="s">
        <v>344</v>
      </c>
      <c r="D161" s="110" t="s">
        <v>890</v>
      </c>
      <c r="E161" s="110" t="s">
        <v>895</v>
      </c>
      <c r="F161" s="110" t="s">
        <v>889</v>
      </c>
    </row>
    <row r="162" spans="2:6" x14ac:dyDescent="0.35">
      <c r="B162" s="110" t="s">
        <v>123</v>
      </c>
      <c r="C162" s="110" t="s">
        <v>922</v>
      </c>
      <c r="D162" s="110" t="s">
        <v>930</v>
      </c>
      <c r="E162" s="110" t="s">
        <v>381</v>
      </c>
      <c r="F162" s="110" t="s">
        <v>889</v>
      </c>
    </row>
    <row r="163" spans="2:6" x14ac:dyDescent="0.35">
      <c r="B163" s="110" t="s">
        <v>124</v>
      </c>
      <c r="C163" s="110" t="s">
        <v>212</v>
      </c>
      <c r="D163" s="110" t="s">
        <v>887</v>
      </c>
      <c r="E163" s="110" t="s">
        <v>885</v>
      </c>
      <c r="F163" s="110" t="s">
        <v>886</v>
      </c>
    </row>
    <row r="164" spans="2:6" x14ac:dyDescent="0.35">
      <c r="B164" s="110" t="s">
        <v>125</v>
      </c>
      <c r="C164" s="110" t="s">
        <v>394</v>
      </c>
      <c r="D164" s="110" t="s">
        <v>900</v>
      </c>
      <c r="E164" s="110" t="s">
        <v>908</v>
      </c>
      <c r="F164" s="110" t="s">
        <v>909</v>
      </c>
    </row>
    <row r="165" spans="2:6" x14ac:dyDescent="0.35">
      <c r="B165" s="110" t="s">
        <v>126</v>
      </c>
      <c r="C165" s="110" t="s">
        <v>252</v>
      </c>
      <c r="D165" s="110" t="s">
        <v>920</v>
      </c>
      <c r="E165" s="110" t="s">
        <v>917</v>
      </c>
      <c r="F165" s="110" t="s">
        <v>886</v>
      </c>
    </row>
    <row r="166" spans="2:6" x14ac:dyDescent="0.35">
      <c r="B166" s="110" t="s">
        <v>126</v>
      </c>
      <c r="C166" s="110" t="s">
        <v>252</v>
      </c>
      <c r="D166" s="110" t="s">
        <v>920</v>
      </c>
      <c r="E166" s="110" t="s">
        <v>921</v>
      </c>
      <c r="F166" s="110" t="s">
        <v>886</v>
      </c>
    </row>
    <row r="167" spans="2:6" x14ac:dyDescent="0.35">
      <c r="B167" s="110" t="s">
        <v>127</v>
      </c>
      <c r="C167" s="110" t="s">
        <v>127</v>
      </c>
      <c r="D167" s="110" t="s">
        <v>912</v>
      </c>
      <c r="E167" s="110" t="s">
        <v>915</v>
      </c>
      <c r="F167" s="110" t="s">
        <v>889</v>
      </c>
    </row>
    <row r="168" spans="2:6" x14ac:dyDescent="0.35">
      <c r="B168" s="110" t="s">
        <v>128</v>
      </c>
      <c r="C168" s="110" t="s">
        <v>384</v>
      </c>
      <c r="D168" s="110" t="s">
        <v>893</v>
      </c>
      <c r="E168" s="110" t="s">
        <v>384</v>
      </c>
      <c r="F168" s="110" t="s">
        <v>892</v>
      </c>
    </row>
    <row r="169" spans="2:6" x14ac:dyDescent="0.35">
      <c r="B169" s="110" t="s">
        <v>129</v>
      </c>
      <c r="C169" s="110" t="s">
        <v>379</v>
      </c>
      <c r="D169" s="110" t="s">
        <v>913</v>
      </c>
      <c r="E169" s="110" t="s">
        <v>931</v>
      </c>
      <c r="F169" s="110" t="s">
        <v>889</v>
      </c>
    </row>
    <row r="170" spans="2:6" x14ac:dyDescent="0.35">
      <c r="B170" s="110" t="s">
        <v>129</v>
      </c>
      <c r="C170" s="110" t="s">
        <v>379</v>
      </c>
      <c r="D170" s="110" t="s">
        <v>913</v>
      </c>
      <c r="E170" s="110" t="s">
        <v>400</v>
      </c>
      <c r="F170" s="110" t="s">
        <v>886</v>
      </c>
    </row>
    <row r="171" spans="2:6" x14ac:dyDescent="0.35">
      <c r="B171" s="110" t="s">
        <v>130</v>
      </c>
      <c r="C171" s="110" t="s">
        <v>324</v>
      </c>
      <c r="D171" s="110" t="s">
        <v>899</v>
      </c>
      <c r="E171" s="110" t="s">
        <v>199</v>
      </c>
      <c r="F171" s="110" t="s">
        <v>886</v>
      </c>
    </row>
    <row r="172" spans="2:6" x14ac:dyDescent="0.35">
      <c r="B172" s="110" t="s">
        <v>130</v>
      </c>
      <c r="C172" s="110" t="s">
        <v>324</v>
      </c>
      <c r="D172" s="110" t="s">
        <v>899</v>
      </c>
      <c r="E172" s="110" t="s">
        <v>904</v>
      </c>
      <c r="F172" s="110" t="s">
        <v>886</v>
      </c>
    </row>
    <row r="173" spans="2:6" x14ac:dyDescent="0.35">
      <c r="B173" s="110" t="s">
        <v>130</v>
      </c>
      <c r="C173" s="110" t="s">
        <v>324</v>
      </c>
      <c r="D173" s="110" t="s">
        <v>899</v>
      </c>
      <c r="E173" s="110" t="s">
        <v>918</v>
      </c>
      <c r="F173" s="110" t="s">
        <v>886</v>
      </c>
    </row>
    <row r="174" spans="2:6" x14ac:dyDescent="0.35">
      <c r="B174" s="110" t="s">
        <v>131</v>
      </c>
      <c r="C174" s="110" t="s">
        <v>393</v>
      </c>
      <c r="D174" s="110" t="s">
        <v>890</v>
      </c>
      <c r="E174" s="110" t="s">
        <v>895</v>
      </c>
      <c r="F174" s="110" t="s">
        <v>889</v>
      </c>
    </row>
    <row r="175" spans="2:6" x14ac:dyDescent="0.35">
      <c r="B175" s="110" t="s">
        <v>131</v>
      </c>
      <c r="C175" s="110" t="s">
        <v>393</v>
      </c>
      <c r="D175" s="110" t="s">
        <v>890</v>
      </c>
      <c r="E175" s="110" t="s">
        <v>926</v>
      </c>
      <c r="F175" s="110" t="s">
        <v>889</v>
      </c>
    </row>
    <row r="176" spans="2:6" x14ac:dyDescent="0.35">
      <c r="B176" s="110" t="s">
        <v>132</v>
      </c>
      <c r="C176" s="110" t="s">
        <v>404</v>
      </c>
      <c r="D176" s="110" t="s">
        <v>932</v>
      </c>
      <c r="E176" s="110" t="s">
        <v>381</v>
      </c>
      <c r="F176" s="110" t="s">
        <v>889</v>
      </c>
    </row>
    <row r="177" spans="2:6" x14ac:dyDescent="0.35">
      <c r="B177" s="110" t="s">
        <v>132</v>
      </c>
      <c r="C177" s="110" t="s">
        <v>404</v>
      </c>
      <c r="D177" s="110" t="s">
        <v>932</v>
      </c>
      <c r="E177" s="110" t="s">
        <v>404</v>
      </c>
      <c r="F177" s="110" t="s">
        <v>889</v>
      </c>
    </row>
    <row r="178" spans="2:6" x14ac:dyDescent="0.35">
      <c r="B178" s="110" t="s">
        <v>132</v>
      </c>
      <c r="C178" s="110" t="s">
        <v>404</v>
      </c>
      <c r="D178" s="110" t="s">
        <v>932</v>
      </c>
      <c r="E178" s="110" t="s">
        <v>404</v>
      </c>
      <c r="F178" s="110" t="s">
        <v>889</v>
      </c>
    </row>
    <row r="179" spans="2:6" x14ac:dyDescent="0.35">
      <c r="B179" s="110" t="s">
        <v>133</v>
      </c>
      <c r="C179" s="110" t="s">
        <v>397</v>
      </c>
      <c r="D179" s="110" t="s">
        <v>893</v>
      </c>
      <c r="E179" s="110" t="s">
        <v>897</v>
      </c>
      <c r="F179" s="110" t="s">
        <v>892</v>
      </c>
    </row>
    <row r="180" spans="2:6" x14ac:dyDescent="0.35">
      <c r="B180" s="110" t="s">
        <v>133</v>
      </c>
      <c r="C180" s="110" t="s">
        <v>397</v>
      </c>
      <c r="D180" s="110" t="s">
        <v>893</v>
      </c>
      <c r="E180" s="110" t="s">
        <v>891</v>
      </c>
      <c r="F180" s="110" t="s">
        <v>892</v>
      </c>
    </row>
    <row r="181" spans="2:6" x14ac:dyDescent="0.35">
      <c r="B181" s="110" t="s">
        <v>134</v>
      </c>
      <c r="C181" s="110" t="s">
        <v>331</v>
      </c>
      <c r="D181" s="110" t="s">
        <v>893</v>
      </c>
      <c r="E181" s="110" t="s">
        <v>894</v>
      </c>
      <c r="F181" s="110" t="s">
        <v>892</v>
      </c>
    </row>
    <row r="182" spans="2:6" x14ac:dyDescent="0.35">
      <c r="B182" s="110" t="s">
        <v>135</v>
      </c>
      <c r="C182" s="110" t="s">
        <v>180</v>
      </c>
      <c r="D182" s="110" t="s">
        <v>900</v>
      </c>
      <c r="E182" s="110" t="s">
        <v>908</v>
      </c>
      <c r="F182" s="110" t="s">
        <v>909</v>
      </c>
    </row>
    <row r="183" spans="2:6" x14ac:dyDescent="0.35">
      <c r="B183" s="110" t="s">
        <v>136</v>
      </c>
      <c r="C183" s="110" t="s">
        <v>136</v>
      </c>
      <c r="D183" s="110" t="s">
        <v>903</v>
      </c>
      <c r="E183" s="110" t="s">
        <v>901</v>
      </c>
      <c r="F183" s="110" t="s">
        <v>902</v>
      </c>
    </row>
    <row r="184" spans="2:6" x14ac:dyDescent="0.35">
      <c r="B184" s="110" t="s">
        <v>136</v>
      </c>
      <c r="C184" s="110" t="s">
        <v>136</v>
      </c>
      <c r="D184" s="110" t="s">
        <v>903</v>
      </c>
      <c r="E184" s="110" t="s">
        <v>916</v>
      </c>
      <c r="F184" s="110" t="s">
        <v>916</v>
      </c>
    </row>
    <row r="185" spans="2:6" x14ac:dyDescent="0.35">
      <c r="B185" s="110" t="s">
        <v>136</v>
      </c>
      <c r="C185" s="110" t="s">
        <v>136</v>
      </c>
      <c r="D185" s="110" t="s">
        <v>903</v>
      </c>
      <c r="E185" s="110" t="s">
        <v>404</v>
      </c>
      <c r="F185" s="110" t="s">
        <v>889</v>
      </c>
    </row>
    <row r="186" spans="2:6" x14ac:dyDescent="0.35">
      <c r="B186" s="110" t="s">
        <v>137</v>
      </c>
      <c r="C186" s="110" t="s">
        <v>394</v>
      </c>
      <c r="D186" s="110" t="s">
        <v>900</v>
      </c>
      <c r="E186" s="110" t="s">
        <v>888</v>
      </c>
      <c r="F186" s="110" t="s">
        <v>888</v>
      </c>
    </row>
    <row r="187" spans="2:6" x14ac:dyDescent="0.35">
      <c r="B187" s="110" t="s">
        <v>137</v>
      </c>
      <c r="C187" s="110" t="s">
        <v>394</v>
      </c>
      <c r="D187" s="110" t="s">
        <v>900</v>
      </c>
      <c r="E187" s="110" t="s">
        <v>908</v>
      </c>
      <c r="F187" s="110" t="s">
        <v>909</v>
      </c>
    </row>
    <row r="188" spans="2:6" x14ac:dyDescent="0.35">
      <c r="B188" s="110" t="s">
        <v>137</v>
      </c>
      <c r="C188" s="110" t="s">
        <v>394</v>
      </c>
      <c r="D188" s="110" t="s">
        <v>900</v>
      </c>
      <c r="E188" s="110" t="s">
        <v>926</v>
      </c>
      <c r="F188" s="110" t="s">
        <v>889</v>
      </c>
    </row>
    <row r="189" spans="2:6" x14ac:dyDescent="0.35">
      <c r="B189" s="110" t="s">
        <v>138</v>
      </c>
      <c r="C189" s="110" t="s">
        <v>400</v>
      </c>
      <c r="D189" s="110" t="s">
        <v>920</v>
      </c>
      <c r="E189" s="110" t="s">
        <v>919</v>
      </c>
      <c r="F189" s="110" t="s">
        <v>886</v>
      </c>
    </row>
    <row r="190" spans="2:6" x14ac:dyDescent="0.35">
      <c r="B190" s="110" t="s">
        <v>138</v>
      </c>
      <c r="C190" s="110" t="s">
        <v>400</v>
      </c>
      <c r="D190" s="110" t="s">
        <v>920</v>
      </c>
      <c r="E190" s="110" t="s">
        <v>400</v>
      </c>
      <c r="F190" s="110" t="s">
        <v>886</v>
      </c>
    </row>
    <row r="191" spans="2:6" x14ac:dyDescent="0.35">
      <c r="B191" s="110" t="s">
        <v>139</v>
      </c>
      <c r="C191" s="110" t="s">
        <v>331</v>
      </c>
      <c r="D191" s="110" t="s">
        <v>893</v>
      </c>
      <c r="E191" s="110" t="s">
        <v>894</v>
      </c>
      <c r="F191" s="110" t="s">
        <v>892</v>
      </c>
    </row>
    <row r="192" spans="2:6" x14ac:dyDescent="0.35">
      <c r="B192" s="110" t="s">
        <v>140</v>
      </c>
      <c r="C192" s="110" t="s">
        <v>389</v>
      </c>
      <c r="D192" s="110" t="s">
        <v>920</v>
      </c>
      <c r="E192" s="110" t="s">
        <v>919</v>
      </c>
      <c r="F192" s="110" t="s">
        <v>886</v>
      </c>
    </row>
    <row r="193" spans="2:6" x14ac:dyDescent="0.35">
      <c r="B193" s="110" t="s">
        <v>140</v>
      </c>
      <c r="C193" s="110" t="s">
        <v>389</v>
      </c>
      <c r="D193" s="110" t="s">
        <v>920</v>
      </c>
      <c r="E193" s="110" t="s">
        <v>921</v>
      </c>
      <c r="F193" s="110" t="s">
        <v>886</v>
      </c>
    </row>
    <row r="194" spans="2:6" x14ac:dyDescent="0.35">
      <c r="B194" s="110" t="s">
        <v>141</v>
      </c>
      <c r="C194" s="110" t="s">
        <v>375</v>
      </c>
      <c r="D194" s="110" t="s">
        <v>905</v>
      </c>
      <c r="E194" s="110" t="s">
        <v>326</v>
      </c>
      <c r="F194" s="110" t="s">
        <v>889</v>
      </c>
    </row>
    <row r="195" spans="2:6" x14ac:dyDescent="0.35">
      <c r="B195" s="110" t="s">
        <v>142</v>
      </c>
      <c r="C195" s="110" t="s">
        <v>388</v>
      </c>
      <c r="D195" s="110" t="s">
        <v>927</v>
      </c>
      <c r="E195" s="110" t="s">
        <v>926</v>
      </c>
      <c r="F195" s="110" t="s">
        <v>889</v>
      </c>
    </row>
    <row r="196" spans="2:6" x14ac:dyDescent="0.35">
      <c r="B196" s="110" t="s">
        <v>143</v>
      </c>
      <c r="C196" s="110" t="s">
        <v>404</v>
      </c>
      <c r="D196" s="110" t="s">
        <v>932</v>
      </c>
      <c r="E196" s="110" t="s">
        <v>404</v>
      </c>
      <c r="F196" s="110" t="s">
        <v>889</v>
      </c>
    </row>
    <row r="197" spans="2:6" x14ac:dyDescent="0.35">
      <c r="B197" s="110" t="s">
        <v>144</v>
      </c>
      <c r="C197" s="110" t="s">
        <v>404</v>
      </c>
      <c r="D197" s="110" t="s">
        <v>932</v>
      </c>
      <c r="E197" s="110" t="s">
        <v>404</v>
      </c>
      <c r="F197" s="110" t="s">
        <v>889</v>
      </c>
    </row>
    <row r="198" spans="2:6" x14ac:dyDescent="0.35">
      <c r="B198" s="110" t="s">
        <v>145</v>
      </c>
      <c r="C198" s="110" t="s">
        <v>387</v>
      </c>
      <c r="D198" s="110" t="s">
        <v>900</v>
      </c>
      <c r="E198" s="110" t="s">
        <v>906</v>
      </c>
      <c r="F198" s="110" t="s">
        <v>889</v>
      </c>
    </row>
    <row r="199" spans="2:6" x14ac:dyDescent="0.35">
      <c r="B199" s="110" t="s">
        <v>145</v>
      </c>
      <c r="C199" s="110" t="s">
        <v>387</v>
      </c>
      <c r="D199" s="110" t="s">
        <v>900</v>
      </c>
      <c r="E199" s="110" t="s">
        <v>931</v>
      </c>
      <c r="F199" s="110" t="s">
        <v>889</v>
      </c>
    </row>
    <row r="200" spans="2:6" x14ac:dyDescent="0.35">
      <c r="B200" s="110" t="s">
        <v>146</v>
      </c>
      <c r="C200" s="110" t="s">
        <v>146</v>
      </c>
      <c r="D200" s="110" t="s">
        <v>896</v>
      </c>
      <c r="E200" s="110" t="s">
        <v>906</v>
      </c>
      <c r="F200" s="110" t="s">
        <v>889</v>
      </c>
    </row>
    <row r="201" spans="2:6" x14ac:dyDescent="0.35">
      <c r="B201" s="110" t="s">
        <v>147</v>
      </c>
      <c r="C201" s="110" t="s">
        <v>212</v>
      </c>
      <c r="D201" s="110" t="s">
        <v>887</v>
      </c>
      <c r="E201" s="110" t="s">
        <v>885</v>
      </c>
      <c r="F201" s="110" t="s">
        <v>886</v>
      </c>
    </row>
    <row r="202" spans="2:6" x14ac:dyDescent="0.35">
      <c r="B202" s="110" t="s">
        <v>147</v>
      </c>
      <c r="C202" s="110" t="s">
        <v>212</v>
      </c>
      <c r="D202" s="110" t="s">
        <v>887</v>
      </c>
      <c r="E202" s="110" t="s">
        <v>921</v>
      </c>
      <c r="F202" s="110" t="s">
        <v>886</v>
      </c>
    </row>
    <row r="203" spans="2:6" x14ac:dyDescent="0.35">
      <c r="B203" s="110" t="s">
        <v>147</v>
      </c>
      <c r="C203" s="110" t="s">
        <v>212</v>
      </c>
      <c r="D203" s="110" t="s">
        <v>887</v>
      </c>
      <c r="E203" s="110" t="s">
        <v>914</v>
      </c>
      <c r="F203" s="110" t="s">
        <v>886</v>
      </c>
    </row>
    <row r="204" spans="2:6" x14ac:dyDescent="0.35">
      <c r="B204" s="110" t="s">
        <v>148</v>
      </c>
      <c r="C204" s="110" t="s">
        <v>180</v>
      </c>
      <c r="D204" s="110" t="s">
        <v>900</v>
      </c>
      <c r="E204" s="110" t="s">
        <v>908</v>
      </c>
      <c r="F204" s="110" t="s">
        <v>909</v>
      </c>
    </row>
    <row r="205" spans="2:6" x14ac:dyDescent="0.35">
      <c r="B205" s="110" t="s">
        <v>148</v>
      </c>
      <c r="C205" s="110" t="s">
        <v>180</v>
      </c>
      <c r="D205" s="110" t="s">
        <v>900</v>
      </c>
      <c r="E205" s="110" t="s">
        <v>907</v>
      </c>
      <c r="F205" s="110" t="s">
        <v>889</v>
      </c>
    </row>
    <row r="206" spans="2:6" x14ac:dyDescent="0.35">
      <c r="B206" s="110" t="s">
        <v>149</v>
      </c>
      <c r="C206" s="110" t="s">
        <v>396</v>
      </c>
      <c r="D206" s="110" t="s">
        <v>899</v>
      </c>
      <c r="E206" s="110" t="s">
        <v>898</v>
      </c>
      <c r="F206" s="110" t="s">
        <v>886</v>
      </c>
    </row>
    <row r="207" spans="2:6" x14ac:dyDescent="0.35">
      <c r="B207" s="110" t="s">
        <v>150</v>
      </c>
      <c r="C207" s="110" t="s">
        <v>393</v>
      </c>
      <c r="D207" s="110" t="s">
        <v>890</v>
      </c>
      <c r="E207" s="110" t="s">
        <v>888</v>
      </c>
      <c r="F207" s="110" t="s">
        <v>888</v>
      </c>
    </row>
    <row r="208" spans="2:6" x14ac:dyDescent="0.35">
      <c r="B208" s="110" t="s">
        <v>150</v>
      </c>
      <c r="C208" s="110" t="s">
        <v>393</v>
      </c>
      <c r="D208" s="110" t="s">
        <v>890</v>
      </c>
      <c r="E208" s="110" t="s">
        <v>926</v>
      </c>
      <c r="F208" s="110" t="s">
        <v>889</v>
      </c>
    </row>
    <row r="209" spans="2:6" x14ac:dyDescent="0.35">
      <c r="B209" s="110" t="s">
        <v>151</v>
      </c>
      <c r="C209" s="110" t="s">
        <v>371</v>
      </c>
      <c r="D209" s="110" t="s">
        <v>899</v>
      </c>
      <c r="E209" s="110" t="s">
        <v>925</v>
      </c>
      <c r="F209" s="110" t="s">
        <v>886</v>
      </c>
    </row>
    <row r="210" spans="2:6" x14ac:dyDescent="0.35">
      <c r="B210" s="110" t="s">
        <v>151</v>
      </c>
      <c r="C210" s="110" t="s">
        <v>371</v>
      </c>
      <c r="D210" s="110" t="s">
        <v>899</v>
      </c>
      <c r="E210" s="110" t="s">
        <v>929</v>
      </c>
      <c r="F210" s="110" t="s">
        <v>886</v>
      </c>
    </row>
    <row r="211" spans="2:6" x14ac:dyDescent="0.35">
      <c r="B211" s="110" t="s">
        <v>152</v>
      </c>
      <c r="C211" s="110" t="s">
        <v>400</v>
      </c>
      <c r="D211" s="110" t="s">
        <v>920</v>
      </c>
      <c r="E211" s="110" t="s">
        <v>62</v>
      </c>
      <c r="F211" s="110" t="s">
        <v>886</v>
      </c>
    </row>
    <row r="212" spans="2:6" x14ac:dyDescent="0.35">
      <c r="B212" s="110" t="s">
        <v>152</v>
      </c>
      <c r="C212" s="110" t="s">
        <v>400</v>
      </c>
      <c r="D212" s="110" t="s">
        <v>920</v>
      </c>
      <c r="E212" s="110" t="s">
        <v>400</v>
      </c>
      <c r="F212" s="110" t="s">
        <v>886</v>
      </c>
    </row>
    <row r="213" spans="2:6" x14ac:dyDescent="0.35">
      <c r="B213" s="110" t="s">
        <v>153</v>
      </c>
      <c r="C213" s="110" t="s">
        <v>398</v>
      </c>
      <c r="D213" s="110" t="s">
        <v>896</v>
      </c>
      <c r="E213" s="110" t="s">
        <v>895</v>
      </c>
      <c r="F213" s="110" t="s">
        <v>889</v>
      </c>
    </row>
    <row r="214" spans="2:6" x14ac:dyDescent="0.35">
      <c r="B214" s="110" t="s">
        <v>154</v>
      </c>
      <c r="C214" s="110" t="s">
        <v>381</v>
      </c>
      <c r="D214" s="110" t="s">
        <v>912</v>
      </c>
      <c r="E214" s="110" t="s">
        <v>885</v>
      </c>
      <c r="F214" s="110" t="s">
        <v>886</v>
      </c>
    </row>
    <row r="215" spans="2:6" x14ac:dyDescent="0.35">
      <c r="B215" s="110" t="s">
        <v>154</v>
      </c>
      <c r="C215" s="110" t="s">
        <v>381</v>
      </c>
      <c r="D215" s="110" t="s">
        <v>912</v>
      </c>
      <c r="E215" s="110" t="s">
        <v>381</v>
      </c>
      <c r="F215" s="110" t="s">
        <v>889</v>
      </c>
    </row>
    <row r="216" spans="2:6" x14ac:dyDescent="0.35">
      <c r="B216" s="110" t="s">
        <v>154</v>
      </c>
      <c r="C216" s="110" t="s">
        <v>381</v>
      </c>
      <c r="D216" s="110" t="s">
        <v>912</v>
      </c>
      <c r="E216" s="110" t="s">
        <v>382</v>
      </c>
      <c r="F216" s="110" t="s">
        <v>889</v>
      </c>
    </row>
    <row r="217" spans="2:6" x14ac:dyDescent="0.35">
      <c r="B217" s="110" t="s">
        <v>155</v>
      </c>
      <c r="C217" s="110" t="s">
        <v>180</v>
      </c>
      <c r="D217" s="110" t="s">
        <v>900</v>
      </c>
      <c r="E217" s="110" t="s">
        <v>908</v>
      </c>
      <c r="F217" s="110" t="s">
        <v>909</v>
      </c>
    </row>
    <row r="218" spans="2:6" x14ac:dyDescent="0.35">
      <c r="B218" s="110" t="s">
        <v>155</v>
      </c>
      <c r="C218" s="110" t="s">
        <v>180</v>
      </c>
      <c r="D218" s="110" t="s">
        <v>900</v>
      </c>
      <c r="E218" s="110" t="s">
        <v>907</v>
      </c>
      <c r="F218" s="110" t="s">
        <v>889</v>
      </c>
    </row>
    <row r="219" spans="2:6" x14ac:dyDescent="0.35">
      <c r="B219" s="110" t="s">
        <v>156</v>
      </c>
      <c r="C219" s="110" t="s">
        <v>331</v>
      </c>
      <c r="D219" s="110" t="s">
        <v>893</v>
      </c>
      <c r="E219" s="110" t="s">
        <v>894</v>
      </c>
      <c r="F219" s="110" t="s">
        <v>892</v>
      </c>
    </row>
    <row r="220" spans="2:6" x14ac:dyDescent="0.35">
      <c r="B220" s="110" t="s">
        <v>157</v>
      </c>
      <c r="C220" s="110" t="s">
        <v>388</v>
      </c>
      <c r="D220" s="110" t="s">
        <v>927</v>
      </c>
      <c r="E220" s="110" t="s">
        <v>888</v>
      </c>
      <c r="F220" s="110" t="s">
        <v>888</v>
      </c>
    </row>
    <row r="221" spans="2:6" x14ac:dyDescent="0.35">
      <c r="B221" s="110" t="s">
        <v>157</v>
      </c>
      <c r="C221" s="110" t="s">
        <v>388</v>
      </c>
      <c r="D221" s="110" t="s">
        <v>927</v>
      </c>
      <c r="E221" s="110" t="s">
        <v>908</v>
      </c>
      <c r="F221" s="110" t="s">
        <v>909</v>
      </c>
    </row>
    <row r="222" spans="2:6" x14ac:dyDescent="0.35">
      <c r="B222" s="110" t="s">
        <v>157</v>
      </c>
      <c r="C222" s="110" t="s">
        <v>388</v>
      </c>
      <c r="D222" s="110" t="s">
        <v>927</v>
      </c>
      <c r="E222" s="110" t="s">
        <v>926</v>
      </c>
      <c r="F222" s="110" t="s">
        <v>889</v>
      </c>
    </row>
    <row r="223" spans="2:6" x14ac:dyDescent="0.35">
      <c r="B223" s="110" t="s">
        <v>158</v>
      </c>
      <c r="C223" s="110" t="s">
        <v>136</v>
      </c>
      <c r="D223" s="110" t="s">
        <v>903</v>
      </c>
      <c r="E223" s="110" t="s">
        <v>901</v>
      </c>
      <c r="F223" s="110" t="s">
        <v>902</v>
      </c>
    </row>
    <row r="224" spans="2:6" x14ac:dyDescent="0.35">
      <c r="B224" s="110" t="s">
        <v>158</v>
      </c>
      <c r="C224" s="110" t="s">
        <v>136</v>
      </c>
      <c r="D224" s="110" t="s">
        <v>903</v>
      </c>
      <c r="E224" s="110" t="s">
        <v>404</v>
      </c>
      <c r="F224" s="110" t="s">
        <v>889</v>
      </c>
    </row>
    <row r="225" spans="2:6" x14ac:dyDescent="0.35">
      <c r="B225" s="110" t="s">
        <v>159</v>
      </c>
      <c r="C225" s="110" t="s">
        <v>401</v>
      </c>
      <c r="D225" s="110" t="s">
        <v>893</v>
      </c>
      <c r="E225" s="110" t="s">
        <v>897</v>
      </c>
      <c r="F225" s="110" t="s">
        <v>892</v>
      </c>
    </row>
    <row r="226" spans="2:6" x14ac:dyDescent="0.35">
      <c r="B226" s="110" t="s">
        <v>159</v>
      </c>
      <c r="C226" s="110" t="s">
        <v>401</v>
      </c>
      <c r="D226" s="110" t="s">
        <v>893</v>
      </c>
      <c r="E226" s="110" t="s">
        <v>911</v>
      </c>
      <c r="F226" s="110" t="s">
        <v>892</v>
      </c>
    </row>
    <row r="227" spans="2:6" x14ac:dyDescent="0.35">
      <c r="B227" s="110" t="s">
        <v>160</v>
      </c>
      <c r="C227" s="110" t="s">
        <v>74</v>
      </c>
      <c r="D227" s="110" t="s">
        <v>913</v>
      </c>
      <c r="E227" s="110" t="s">
        <v>931</v>
      </c>
      <c r="F227" s="110" t="s">
        <v>889</v>
      </c>
    </row>
    <row r="228" spans="2:6" x14ac:dyDescent="0.35">
      <c r="B228" s="110" t="s">
        <v>161</v>
      </c>
      <c r="C228" s="110" t="s">
        <v>382</v>
      </c>
      <c r="D228" s="110" t="s">
        <v>912</v>
      </c>
      <c r="E228" s="110" t="s">
        <v>382</v>
      </c>
      <c r="F228" s="110" t="s">
        <v>889</v>
      </c>
    </row>
    <row r="229" spans="2:6" x14ac:dyDescent="0.35">
      <c r="B229" s="110" t="s">
        <v>161</v>
      </c>
      <c r="C229" s="110" t="s">
        <v>382</v>
      </c>
      <c r="D229" s="110" t="s">
        <v>912</v>
      </c>
      <c r="E229" s="110" t="s">
        <v>931</v>
      </c>
      <c r="F229" s="110" t="s">
        <v>889</v>
      </c>
    </row>
    <row r="230" spans="2:6" x14ac:dyDescent="0.35">
      <c r="B230" s="110" t="s">
        <v>162</v>
      </c>
      <c r="C230" s="110" t="s">
        <v>62</v>
      </c>
      <c r="D230" s="110" t="s">
        <v>913</v>
      </c>
      <c r="E230" s="110" t="s">
        <v>62</v>
      </c>
      <c r="F230" s="110" t="s">
        <v>886</v>
      </c>
    </row>
    <row r="231" spans="2:6" x14ac:dyDescent="0.35">
      <c r="B231" s="110" t="s">
        <v>163</v>
      </c>
      <c r="C231" s="110" t="s">
        <v>403</v>
      </c>
      <c r="D231" s="110" t="s">
        <v>927</v>
      </c>
      <c r="E231" s="110" t="s">
        <v>895</v>
      </c>
      <c r="F231" s="110" t="s">
        <v>889</v>
      </c>
    </row>
    <row r="232" spans="2:6" x14ac:dyDescent="0.35">
      <c r="B232" s="110" t="s">
        <v>163</v>
      </c>
      <c r="C232" s="110" t="s">
        <v>403</v>
      </c>
      <c r="D232" s="110" t="s">
        <v>927</v>
      </c>
      <c r="E232" s="110" t="s">
        <v>926</v>
      </c>
      <c r="F232" s="110" t="s">
        <v>889</v>
      </c>
    </row>
    <row r="233" spans="2:6" x14ac:dyDescent="0.35">
      <c r="B233" s="110" t="s">
        <v>164</v>
      </c>
      <c r="C233" s="110" t="s">
        <v>403</v>
      </c>
      <c r="D233" s="110" t="s">
        <v>927</v>
      </c>
      <c r="E233" s="110" t="s">
        <v>895</v>
      </c>
      <c r="F233" s="110" t="s">
        <v>889</v>
      </c>
    </row>
    <row r="234" spans="2:6" x14ac:dyDescent="0.35">
      <c r="B234" s="110" t="s">
        <v>164</v>
      </c>
      <c r="C234" s="110" t="s">
        <v>403</v>
      </c>
      <c r="D234" s="110" t="s">
        <v>927</v>
      </c>
      <c r="E234" s="110" t="s">
        <v>926</v>
      </c>
      <c r="F234" s="110" t="s">
        <v>889</v>
      </c>
    </row>
    <row r="235" spans="2:6" x14ac:dyDescent="0.35">
      <c r="B235" s="110" t="s">
        <v>165</v>
      </c>
      <c r="C235" s="110" t="s">
        <v>252</v>
      </c>
      <c r="D235" s="110" t="s">
        <v>920</v>
      </c>
      <c r="E235" s="110" t="s">
        <v>917</v>
      </c>
      <c r="F235" s="110" t="s">
        <v>886</v>
      </c>
    </row>
    <row r="236" spans="2:6" x14ac:dyDescent="0.35">
      <c r="B236" s="110" t="s">
        <v>166</v>
      </c>
      <c r="C236" s="110" t="s">
        <v>118</v>
      </c>
      <c r="D236" s="110" t="s">
        <v>893</v>
      </c>
      <c r="E236" s="110" t="s">
        <v>911</v>
      </c>
      <c r="F236" s="110" t="s">
        <v>892</v>
      </c>
    </row>
    <row r="237" spans="2:6" x14ac:dyDescent="0.35">
      <c r="B237" s="110" t="s">
        <v>167</v>
      </c>
      <c r="C237" s="110" t="s">
        <v>387</v>
      </c>
      <c r="D237" s="110" t="s">
        <v>900</v>
      </c>
      <c r="E237" s="110" t="s">
        <v>907</v>
      </c>
      <c r="F237" s="110" t="s">
        <v>889</v>
      </c>
    </row>
    <row r="238" spans="2:6" x14ac:dyDescent="0.35">
      <c r="B238" s="110" t="s">
        <v>168</v>
      </c>
      <c r="C238" s="110" t="s">
        <v>281</v>
      </c>
      <c r="D238" s="110" t="s">
        <v>896</v>
      </c>
      <c r="E238" s="110" t="s">
        <v>906</v>
      </c>
      <c r="F238" s="110" t="s">
        <v>889</v>
      </c>
    </row>
    <row r="239" spans="2:6" x14ac:dyDescent="0.35">
      <c r="B239" s="110" t="s">
        <v>169</v>
      </c>
      <c r="C239" s="110" t="s">
        <v>74</v>
      </c>
      <c r="D239" s="110" t="s">
        <v>913</v>
      </c>
      <c r="E239" s="110" t="s">
        <v>382</v>
      </c>
      <c r="F239" s="110" t="s">
        <v>889</v>
      </c>
    </row>
    <row r="240" spans="2:6" x14ac:dyDescent="0.35">
      <c r="B240" s="110" t="s">
        <v>169</v>
      </c>
      <c r="C240" s="110" t="s">
        <v>74</v>
      </c>
      <c r="D240" s="110" t="s">
        <v>913</v>
      </c>
      <c r="E240" s="110" t="s">
        <v>931</v>
      </c>
      <c r="F240" s="110" t="s">
        <v>889</v>
      </c>
    </row>
    <row r="241" spans="2:6" x14ac:dyDescent="0.35">
      <c r="B241" s="110" t="s">
        <v>170</v>
      </c>
      <c r="C241" s="110" t="s">
        <v>393</v>
      </c>
      <c r="D241" s="110" t="s">
        <v>890</v>
      </c>
      <c r="E241" s="110" t="s">
        <v>895</v>
      </c>
      <c r="F241" s="110" t="s">
        <v>889</v>
      </c>
    </row>
    <row r="242" spans="2:6" x14ac:dyDescent="0.35">
      <c r="B242" s="110" t="s">
        <v>170</v>
      </c>
      <c r="C242" s="110" t="s">
        <v>393</v>
      </c>
      <c r="D242" s="110" t="s">
        <v>890</v>
      </c>
      <c r="E242" s="110" t="s">
        <v>926</v>
      </c>
      <c r="F242" s="110" t="s">
        <v>889</v>
      </c>
    </row>
    <row r="243" spans="2:6" x14ac:dyDescent="0.35">
      <c r="B243" s="110" t="s">
        <v>171</v>
      </c>
      <c r="C243" s="110" t="s">
        <v>391</v>
      </c>
      <c r="D243" s="110" t="s">
        <v>899</v>
      </c>
      <c r="E243" s="110" t="s">
        <v>885</v>
      </c>
      <c r="F243" s="110" t="s">
        <v>886</v>
      </c>
    </row>
    <row r="244" spans="2:6" x14ac:dyDescent="0.35">
      <c r="B244" s="110" t="s">
        <v>171</v>
      </c>
      <c r="C244" s="110" t="s">
        <v>391</v>
      </c>
      <c r="D244" s="110" t="s">
        <v>899</v>
      </c>
      <c r="E244" s="110" t="s">
        <v>925</v>
      </c>
      <c r="F244" s="110" t="s">
        <v>886</v>
      </c>
    </row>
    <row r="245" spans="2:6" x14ac:dyDescent="0.35">
      <c r="B245" s="110" t="s">
        <v>171</v>
      </c>
      <c r="C245" s="110" t="s">
        <v>391</v>
      </c>
      <c r="D245" s="110" t="s">
        <v>899</v>
      </c>
      <c r="E245" s="110" t="s">
        <v>904</v>
      </c>
      <c r="F245" s="110" t="s">
        <v>886</v>
      </c>
    </row>
    <row r="246" spans="2:6" x14ac:dyDescent="0.35">
      <c r="B246" s="110" t="s">
        <v>171</v>
      </c>
      <c r="C246" s="110" t="s">
        <v>391</v>
      </c>
      <c r="D246" s="110" t="s">
        <v>899</v>
      </c>
      <c r="E246" s="110" t="s">
        <v>914</v>
      </c>
      <c r="F246" s="110" t="s">
        <v>886</v>
      </c>
    </row>
    <row r="247" spans="2:6" x14ac:dyDescent="0.35">
      <c r="B247" s="110" t="s">
        <v>172</v>
      </c>
      <c r="C247" s="110" t="s">
        <v>922</v>
      </c>
      <c r="D247" s="110" t="s">
        <v>930</v>
      </c>
      <c r="E247" s="110" t="s">
        <v>381</v>
      </c>
      <c r="F247" s="110" t="s">
        <v>889</v>
      </c>
    </row>
    <row r="248" spans="2:6" x14ac:dyDescent="0.35">
      <c r="B248" s="110" t="s">
        <v>172</v>
      </c>
      <c r="C248" s="110" t="s">
        <v>922</v>
      </c>
      <c r="D248" s="110" t="s">
        <v>930</v>
      </c>
      <c r="E248" s="110" t="s">
        <v>915</v>
      </c>
      <c r="F248" s="110" t="s">
        <v>889</v>
      </c>
    </row>
    <row r="249" spans="2:6" x14ac:dyDescent="0.35">
      <c r="B249" s="110" t="s">
        <v>172</v>
      </c>
      <c r="C249" s="110" t="s">
        <v>922</v>
      </c>
      <c r="D249" s="110" t="s">
        <v>930</v>
      </c>
      <c r="E249" s="110" t="s">
        <v>404</v>
      </c>
      <c r="F249" s="110" t="s">
        <v>889</v>
      </c>
    </row>
    <row r="250" spans="2:6" x14ac:dyDescent="0.35">
      <c r="B250" s="110" t="s">
        <v>173</v>
      </c>
      <c r="C250" s="110" t="s">
        <v>922</v>
      </c>
      <c r="D250" s="110" t="s">
        <v>930</v>
      </c>
      <c r="E250" s="110" t="s">
        <v>915</v>
      </c>
      <c r="F250" s="110" t="s">
        <v>889</v>
      </c>
    </row>
    <row r="251" spans="2:6" x14ac:dyDescent="0.35">
      <c r="B251" s="110" t="s">
        <v>173</v>
      </c>
      <c r="C251" s="110" t="s">
        <v>922</v>
      </c>
      <c r="D251" s="110" t="s">
        <v>930</v>
      </c>
      <c r="E251" s="110" t="s">
        <v>404</v>
      </c>
      <c r="F251" s="110" t="s">
        <v>889</v>
      </c>
    </row>
    <row r="252" spans="2:6" x14ac:dyDescent="0.35">
      <c r="B252" s="110" t="s">
        <v>174</v>
      </c>
      <c r="C252" s="110" t="s">
        <v>376</v>
      </c>
      <c r="D252" s="110" t="s">
        <v>912</v>
      </c>
      <c r="E252" s="110" t="s">
        <v>381</v>
      </c>
      <c r="F252" s="110" t="s">
        <v>889</v>
      </c>
    </row>
    <row r="253" spans="2:6" x14ac:dyDescent="0.35">
      <c r="B253" s="110" t="s">
        <v>174</v>
      </c>
      <c r="C253" s="110" t="s">
        <v>376</v>
      </c>
      <c r="D253" s="110" t="s">
        <v>912</v>
      </c>
      <c r="E253" s="110" t="s">
        <v>404</v>
      </c>
      <c r="F253" s="110" t="s">
        <v>889</v>
      </c>
    </row>
    <row r="254" spans="2:6" x14ac:dyDescent="0.35">
      <c r="B254" s="110" t="s">
        <v>175</v>
      </c>
      <c r="C254" s="110" t="s">
        <v>78</v>
      </c>
      <c r="D254" s="110" t="s">
        <v>896</v>
      </c>
      <c r="E254" s="110" t="s">
        <v>906</v>
      </c>
      <c r="F254" s="110" t="s">
        <v>889</v>
      </c>
    </row>
    <row r="255" spans="2:6" x14ac:dyDescent="0.35">
      <c r="B255" s="110" t="s">
        <v>176</v>
      </c>
      <c r="C255" s="110" t="s">
        <v>399</v>
      </c>
      <c r="D255" s="110" t="s">
        <v>887</v>
      </c>
      <c r="E255" s="110" t="s">
        <v>914</v>
      </c>
      <c r="F255" s="110" t="s">
        <v>886</v>
      </c>
    </row>
    <row r="256" spans="2:6" x14ac:dyDescent="0.35">
      <c r="B256" s="110" t="s">
        <v>177</v>
      </c>
      <c r="C256" s="110" t="s">
        <v>382</v>
      </c>
      <c r="D256" s="110" t="s">
        <v>912</v>
      </c>
      <c r="E256" s="110" t="s">
        <v>885</v>
      </c>
      <c r="F256" s="110" t="s">
        <v>886</v>
      </c>
    </row>
    <row r="257" spans="2:6" x14ac:dyDescent="0.35">
      <c r="B257" s="110" t="s">
        <v>177</v>
      </c>
      <c r="C257" s="110" t="s">
        <v>382</v>
      </c>
      <c r="D257" s="110" t="s">
        <v>912</v>
      </c>
      <c r="E257" s="110" t="s">
        <v>382</v>
      </c>
      <c r="F257" s="110" t="s">
        <v>889</v>
      </c>
    </row>
    <row r="258" spans="2:6" x14ac:dyDescent="0.35">
      <c r="B258" s="110" t="s">
        <v>177</v>
      </c>
      <c r="C258" s="110" t="s">
        <v>382</v>
      </c>
      <c r="D258" s="110" t="s">
        <v>912</v>
      </c>
      <c r="E258" s="110" t="s">
        <v>400</v>
      </c>
      <c r="F258" s="110" t="s">
        <v>886</v>
      </c>
    </row>
    <row r="259" spans="2:6" x14ac:dyDescent="0.35">
      <c r="B259" s="110" t="s">
        <v>178</v>
      </c>
      <c r="C259" s="110" t="s">
        <v>387</v>
      </c>
      <c r="D259" s="110" t="s">
        <v>900</v>
      </c>
      <c r="E259" s="110" t="s">
        <v>906</v>
      </c>
      <c r="F259" s="110" t="s">
        <v>889</v>
      </c>
    </row>
    <row r="260" spans="2:6" x14ac:dyDescent="0.35">
      <c r="B260" s="110" t="s">
        <v>178</v>
      </c>
      <c r="C260" s="110" t="s">
        <v>387</v>
      </c>
      <c r="D260" s="110" t="s">
        <v>900</v>
      </c>
      <c r="E260" s="110" t="s">
        <v>907</v>
      </c>
      <c r="F260" s="110" t="s">
        <v>889</v>
      </c>
    </row>
    <row r="261" spans="2:6" x14ac:dyDescent="0.35">
      <c r="B261" s="110" t="s">
        <v>179</v>
      </c>
      <c r="C261" s="110" t="s">
        <v>397</v>
      </c>
      <c r="D261" s="110" t="s">
        <v>893</v>
      </c>
      <c r="E261" s="110" t="s">
        <v>897</v>
      </c>
      <c r="F261" s="110" t="s">
        <v>892</v>
      </c>
    </row>
    <row r="262" spans="2:6" x14ac:dyDescent="0.35">
      <c r="B262" s="110" t="s">
        <v>179</v>
      </c>
      <c r="C262" s="110" t="s">
        <v>397</v>
      </c>
      <c r="D262" s="110" t="s">
        <v>893</v>
      </c>
      <c r="E262" s="110" t="s">
        <v>384</v>
      </c>
      <c r="F262" s="110" t="s">
        <v>892</v>
      </c>
    </row>
    <row r="263" spans="2:6" x14ac:dyDescent="0.35">
      <c r="B263" s="110" t="s">
        <v>179</v>
      </c>
      <c r="C263" s="110" t="s">
        <v>397</v>
      </c>
      <c r="D263" s="110" t="s">
        <v>893</v>
      </c>
      <c r="E263" s="110" t="s">
        <v>891</v>
      </c>
      <c r="F263" s="110" t="s">
        <v>892</v>
      </c>
    </row>
    <row r="264" spans="2:6" x14ac:dyDescent="0.35">
      <c r="B264" s="110" t="s">
        <v>180</v>
      </c>
      <c r="C264" s="110" t="s">
        <v>180</v>
      </c>
      <c r="D264" s="110" t="s">
        <v>900</v>
      </c>
      <c r="E264" s="110" t="s">
        <v>926</v>
      </c>
      <c r="F264" s="110" t="s">
        <v>889</v>
      </c>
    </row>
    <row r="265" spans="2:6" x14ac:dyDescent="0.35">
      <c r="B265" s="110" t="s">
        <v>180</v>
      </c>
      <c r="C265" s="110" t="s">
        <v>180</v>
      </c>
      <c r="D265" s="110" t="s">
        <v>900</v>
      </c>
      <c r="E265" s="110" t="s">
        <v>907</v>
      </c>
      <c r="F265" s="110" t="s">
        <v>889</v>
      </c>
    </row>
    <row r="266" spans="2:6" x14ac:dyDescent="0.35">
      <c r="B266" s="110" t="s">
        <v>181</v>
      </c>
      <c r="C266" s="110" t="s">
        <v>389</v>
      </c>
      <c r="D266" s="110" t="s">
        <v>920</v>
      </c>
      <c r="E266" s="110" t="s">
        <v>919</v>
      </c>
      <c r="F266" s="110" t="s">
        <v>886</v>
      </c>
    </row>
    <row r="267" spans="2:6" x14ac:dyDescent="0.35">
      <c r="B267" s="110" t="s">
        <v>181</v>
      </c>
      <c r="C267" s="110" t="s">
        <v>389</v>
      </c>
      <c r="D267" s="110" t="s">
        <v>920</v>
      </c>
      <c r="E267" s="110" t="s">
        <v>400</v>
      </c>
      <c r="F267" s="110" t="s">
        <v>886</v>
      </c>
    </row>
    <row r="268" spans="2:6" x14ac:dyDescent="0.35">
      <c r="B268" s="110" t="s">
        <v>182</v>
      </c>
      <c r="C268" s="110" t="s">
        <v>212</v>
      </c>
      <c r="D268" s="110" t="s">
        <v>887</v>
      </c>
      <c r="E268" s="110" t="s">
        <v>885</v>
      </c>
      <c r="F268" s="110" t="s">
        <v>886</v>
      </c>
    </row>
    <row r="269" spans="2:6" x14ac:dyDescent="0.35">
      <c r="B269" s="110" t="s">
        <v>183</v>
      </c>
      <c r="C269" s="110" t="s">
        <v>390</v>
      </c>
      <c r="D269" s="110" t="s">
        <v>893</v>
      </c>
      <c r="E269" s="110" t="s">
        <v>917</v>
      </c>
      <c r="F269" s="110" t="s">
        <v>892</v>
      </c>
    </row>
    <row r="270" spans="2:6" x14ac:dyDescent="0.35">
      <c r="B270" s="110" t="s">
        <v>184</v>
      </c>
      <c r="C270" s="110" t="s">
        <v>385</v>
      </c>
      <c r="D270" s="110" t="s">
        <v>905</v>
      </c>
      <c r="E270" s="110" t="s">
        <v>915</v>
      </c>
      <c r="F270" s="110" t="s">
        <v>889</v>
      </c>
    </row>
    <row r="271" spans="2:6" x14ac:dyDescent="0.35">
      <c r="B271" s="110" t="s">
        <v>184</v>
      </c>
      <c r="C271" s="110" t="s">
        <v>385</v>
      </c>
      <c r="D271" s="110" t="s">
        <v>905</v>
      </c>
      <c r="E271" s="110" t="s">
        <v>326</v>
      </c>
      <c r="F271" s="110" t="s">
        <v>889</v>
      </c>
    </row>
    <row r="272" spans="2:6" x14ac:dyDescent="0.35">
      <c r="B272" s="110" t="s">
        <v>184</v>
      </c>
      <c r="C272" s="110" t="s">
        <v>385</v>
      </c>
      <c r="D272" s="110" t="s">
        <v>905</v>
      </c>
      <c r="E272" s="110" t="s">
        <v>916</v>
      </c>
      <c r="F272" s="110" t="s">
        <v>916</v>
      </c>
    </row>
    <row r="273" spans="2:6" x14ac:dyDescent="0.35">
      <c r="B273" s="110" t="s">
        <v>185</v>
      </c>
      <c r="C273" s="110" t="s">
        <v>384</v>
      </c>
      <c r="D273" s="110" t="s">
        <v>893</v>
      </c>
      <c r="E273" s="110" t="s">
        <v>384</v>
      </c>
      <c r="F273" s="110" t="s">
        <v>892</v>
      </c>
    </row>
    <row r="274" spans="2:6" x14ac:dyDescent="0.35">
      <c r="B274" s="110" t="s">
        <v>186</v>
      </c>
      <c r="C274" s="110" t="s">
        <v>389</v>
      </c>
      <c r="D274" s="110" t="s">
        <v>920</v>
      </c>
      <c r="E274" s="110" t="s">
        <v>885</v>
      </c>
      <c r="F274" s="110" t="s">
        <v>886</v>
      </c>
    </row>
    <row r="275" spans="2:6" x14ac:dyDescent="0.35">
      <c r="B275" s="110" t="s">
        <v>186</v>
      </c>
      <c r="C275" s="110" t="s">
        <v>389</v>
      </c>
      <c r="D275" s="110" t="s">
        <v>920</v>
      </c>
      <c r="E275" s="110" t="s">
        <v>919</v>
      </c>
      <c r="F275" s="110" t="s">
        <v>886</v>
      </c>
    </row>
    <row r="276" spans="2:6" x14ac:dyDescent="0.35">
      <c r="B276" s="110" t="s">
        <v>186</v>
      </c>
      <c r="C276" s="110" t="s">
        <v>389</v>
      </c>
      <c r="D276" s="110" t="s">
        <v>920</v>
      </c>
      <c r="E276" s="110" t="s">
        <v>400</v>
      </c>
      <c r="F276" s="110" t="s">
        <v>886</v>
      </c>
    </row>
    <row r="277" spans="2:6" x14ac:dyDescent="0.35">
      <c r="B277" s="110" t="s">
        <v>187</v>
      </c>
      <c r="C277" s="110" t="s">
        <v>390</v>
      </c>
      <c r="D277" s="110" t="s">
        <v>893</v>
      </c>
      <c r="E277" s="110" t="s">
        <v>894</v>
      </c>
      <c r="F277" s="110" t="s">
        <v>892</v>
      </c>
    </row>
    <row r="278" spans="2:6" x14ac:dyDescent="0.35">
      <c r="B278" s="110" t="s">
        <v>188</v>
      </c>
      <c r="C278" s="110" t="s">
        <v>401</v>
      </c>
      <c r="D278" s="110" t="s">
        <v>893</v>
      </c>
      <c r="E278" s="110" t="s">
        <v>897</v>
      </c>
      <c r="F278" s="110" t="s">
        <v>892</v>
      </c>
    </row>
    <row r="279" spans="2:6" x14ac:dyDescent="0.35">
      <c r="B279" s="110" t="s">
        <v>188</v>
      </c>
      <c r="C279" s="110" t="s">
        <v>401</v>
      </c>
      <c r="D279" s="110" t="s">
        <v>893</v>
      </c>
      <c r="E279" s="110" t="s">
        <v>891</v>
      </c>
      <c r="F279" s="110" t="s">
        <v>892</v>
      </c>
    </row>
    <row r="280" spans="2:6" x14ac:dyDescent="0.35">
      <c r="B280" s="110" t="s">
        <v>189</v>
      </c>
      <c r="C280" s="110" t="s">
        <v>379</v>
      </c>
      <c r="D280" s="110" t="s">
        <v>913</v>
      </c>
      <c r="E280" s="110" t="s">
        <v>931</v>
      </c>
      <c r="F280" s="110" t="s">
        <v>889</v>
      </c>
    </row>
    <row r="281" spans="2:6" x14ac:dyDescent="0.35">
      <c r="B281" s="110" t="s">
        <v>190</v>
      </c>
      <c r="C281" s="110" t="s">
        <v>302</v>
      </c>
      <c r="D281" s="110" t="s">
        <v>893</v>
      </c>
      <c r="E281" s="110" t="s">
        <v>384</v>
      </c>
      <c r="F281" s="110" t="s">
        <v>892</v>
      </c>
    </row>
    <row r="282" spans="2:6" x14ac:dyDescent="0.35">
      <c r="B282" s="110" t="s">
        <v>191</v>
      </c>
      <c r="C282" s="110" t="s">
        <v>390</v>
      </c>
      <c r="D282" s="110" t="s">
        <v>893</v>
      </c>
      <c r="E282" s="110" t="s">
        <v>199</v>
      </c>
      <c r="F282" s="110" t="s">
        <v>892</v>
      </c>
    </row>
    <row r="283" spans="2:6" x14ac:dyDescent="0.35">
      <c r="B283" s="110" t="s">
        <v>191</v>
      </c>
      <c r="C283" s="110" t="s">
        <v>390</v>
      </c>
      <c r="D283" s="110" t="s">
        <v>893</v>
      </c>
      <c r="E283" s="110" t="s">
        <v>894</v>
      </c>
      <c r="F283" s="110" t="s">
        <v>892</v>
      </c>
    </row>
    <row r="284" spans="2:6" x14ac:dyDescent="0.35">
      <c r="B284" s="110" t="s">
        <v>192</v>
      </c>
      <c r="C284" s="110" t="s">
        <v>331</v>
      </c>
      <c r="D284" s="110" t="s">
        <v>893</v>
      </c>
      <c r="E284" s="110" t="s">
        <v>911</v>
      </c>
      <c r="F284" s="110" t="s">
        <v>892</v>
      </c>
    </row>
    <row r="285" spans="2:6" x14ac:dyDescent="0.35">
      <c r="B285" s="110" t="s">
        <v>192</v>
      </c>
      <c r="C285" s="110" t="s">
        <v>331</v>
      </c>
      <c r="D285" s="110" t="s">
        <v>893</v>
      </c>
      <c r="E285" s="110" t="s">
        <v>894</v>
      </c>
      <c r="F285" s="110" t="s">
        <v>892</v>
      </c>
    </row>
    <row r="286" spans="2:6" x14ac:dyDescent="0.35">
      <c r="B286" s="110" t="s">
        <v>193</v>
      </c>
      <c r="C286" s="110" t="s">
        <v>397</v>
      </c>
      <c r="D286" s="110" t="s">
        <v>893</v>
      </c>
      <c r="E286" s="110" t="s">
        <v>891</v>
      </c>
      <c r="F286" s="110" t="s">
        <v>892</v>
      </c>
    </row>
    <row r="287" spans="2:6" x14ac:dyDescent="0.35">
      <c r="B287" s="110" t="s">
        <v>193</v>
      </c>
      <c r="C287" s="110" t="s">
        <v>397</v>
      </c>
      <c r="D287" s="110" t="s">
        <v>893</v>
      </c>
      <c r="E287" s="110" t="s">
        <v>933</v>
      </c>
      <c r="F287" s="110" t="s">
        <v>892</v>
      </c>
    </row>
    <row r="288" spans="2:6" x14ac:dyDescent="0.35">
      <c r="B288" s="110" t="s">
        <v>194</v>
      </c>
      <c r="C288" s="110" t="s">
        <v>397</v>
      </c>
      <c r="D288" s="110" t="s">
        <v>893</v>
      </c>
      <c r="E288" s="110" t="s">
        <v>891</v>
      </c>
      <c r="F288" s="110" t="s">
        <v>892</v>
      </c>
    </row>
    <row r="289" spans="2:6" x14ac:dyDescent="0.35">
      <c r="B289" s="110" t="s">
        <v>195</v>
      </c>
      <c r="C289" s="110" t="s">
        <v>376</v>
      </c>
      <c r="D289" s="110" t="s">
        <v>912</v>
      </c>
      <c r="E289" s="110" t="s">
        <v>404</v>
      </c>
      <c r="F289" s="110" t="s">
        <v>889</v>
      </c>
    </row>
    <row r="290" spans="2:6" x14ac:dyDescent="0.35">
      <c r="B290" s="110" t="s">
        <v>196</v>
      </c>
      <c r="C290" s="110" t="s">
        <v>395</v>
      </c>
      <c r="D290" s="110" t="s">
        <v>932</v>
      </c>
      <c r="E290" s="110" t="s">
        <v>404</v>
      </c>
      <c r="F290" s="110" t="s">
        <v>889</v>
      </c>
    </row>
    <row r="291" spans="2:6" x14ac:dyDescent="0.35">
      <c r="B291" s="110" t="s">
        <v>197</v>
      </c>
      <c r="C291" s="110" t="s">
        <v>380</v>
      </c>
      <c r="D291" s="110" t="s">
        <v>890</v>
      </c>
      <c r="E291" s="110" t="s">
        <v>895</v>
      </c>
      <c r="F291" s="110" t="s">
        <v>889</v>
      </c>
    </row>
    <row r="292" spans="2:6" x14ac:dyDescent="0.35">
      <c r="B292" s="110" t="s">
        <v>197</v>
      </c>
      <c r="C292" s="110" t="s">
        <v>380</v>
      </c>
      <c r="D292" s="110" t="s">
        <v>890</v>
      </c>
      <c r="E292" s="110" t="s">
        <v>915</v>
      </c>
      <c r="F292" s="110" t="s">
        <v>889</v>
      </c>
    </row>
    <row r="293" spans="2:6" x14ac:dyDescent="0.35">
      <c r="B293" s="110" t="s">
        <v>197</v>
      </c>
      <c r="C293" s="110" t="s">
        <v>380</v>
      </c>
      <c r="D293" s="110" t="s">
        <v>890</v>
      </c>
      <c r="E293" s="110" t="s">
        <v>326</v>
      </c>
      <c r="F293" s="110" t="s">
        <v>889</v>
      </c>
    </row>
    <row r="294" spans="2:6" x14ac:dyDescent="0.35">
      <c r="B294" s="110" t="s">
        <v>198</v>
      </c>
      <c r="C294" s="110" t="s">
        <v>395</v>
      </c>
      <c r="D294" s="110" t="s">
        <v>932</v>
      </c>
      <c r="E294" s="110" t="s">
        <v>404</v>
      </c>
      <c r="F294" s="110" t="s">
        <v>889</v>
      </c>
    </row>
    <row r="295" spans="2:6" x14ac:dyDescent="0.35">
      <c r="B295" s="110" t="s">
        <v>199</v>
      </c>
      <c r="C295" s="110" t="s">
        <v>199</v>
      </c>
      <c r="D295" s="110" t="s">
        <v>924</v>
      </c>
      <c r="E295" s="110" t="s">
        <v>199</v>
      </c>
      <c r="F295" s="110" t="s">
        <v>886</v>
      </c>
    </row>
    <row r="296" spans="2:6" x14ac:dyDescent="0.35">
      <c r="B296" s="110" t="s">
        <v>200</v>
      </c>
      <c r="C296" s="110" t="s">
        <v>78</v>
      </c>
      <c r="D296" s="110" t="s">
        <v>896</v>
      </c>
      <c r="E296" s="110" t="s">
        <v>931</v>
      </c>
      <c r="F296" s="110" t="s">
        <v>889</v>
      </c>
    </row>
    <row r="297" spans="2:6" x14ac:dyDescent="0.35">
      <c r="B297" s="110" t="s">
        <v>201</v>
      </c>
      <c r="C297" s="110" t="s">
        <v>236</v>
      </c>
      <c r="D297" s="110" t="s">
        <v>920</v>
      </c>
      <c r="E297" s="110" t="s">
        <v>928</v>
      </c>
      <c r="F297" s="110" t="s">
        <v>886</v>
      </c>
    </row>
    <row r="298" spans="2:6" x14ac:dyDescent="0.35">
      <c r="B298" s="110" t="s">
        <v>202</v>
      </c>
      <c r="C298" s="110" t="s">
        <v>376</v>
      </c>
      <c r="D298" s="110" t="s">
        <v>912</v>
      </c>
      <c r="E298" s="110" t="s">
        <v>404</v>
      </c>
      <c r="F298" s="110" t="s">
        <v>889</v>
      </c>
    </row>
    <row r="299" spans="2:6" x14ac:dyDescent="0.35">
      <c r="B299" s="110" t="s">
        <v>203</v>
      </c>
      <c r="C299" s="110" t="s">
        <v>210</v>
      </c>
      <c r="D299" s="110" t="s">
        <v>927</v>
      </c>
      <c r="E299" s="110" t="s">
        <v>895</v>
      </c>
      <c r="F299" s="110" t="s">
        <v>889</v>
      </c>
    </row>
    <row r="300" spans="2:6" x14ac:dyDescent="0.35">
      <c r="B300" s="110" t="s">
        <v>204</v>
      </c>
      <c r="C300" s="110" t="s">
        <v>401</v>
      </c>
      <c r="D300" s="110" t="s">
        <v>893</v>
      </c>
      <c r="E300" s="110" t="s">
        <v>897</v>
      </c>
      <c r="F300" s="110" t="s">
        <v>892</v>
      </c>
    </row>
    <row r="301" spans="2:6" x14ac:dyDescent="0.35">
      <c r="B301" s="110" t="s">
        <v>205</v>
      </c>
      <c r="C301" s="110" t="s">
        <v>922</v>
      </c>
      <c r="D301" s="110" t="s">
        <v>930</v>
      </c>
      <c r="E301" s="110" t="s">
        <v>381</v>
      </c>
      <c r="F301" s="110" t="s">
        <v>889</v>
      </c>
    </row>
    <row r="302" spans="2:6" x14ac:dyDescent="0.35">
      <c r="B302" s="110" t="s">
        <v>205</v>
      </c>
      <c r="C302" s="110" t="s">
        <v>922</v>
      </c>
      <c r="D302" s="110" t="s">
        <v>930</v>
      </c>
      <c r="E302" s="110" t="s">
        <v>915</v>
      </c>
      <c r="F302" s="110" t="s">
        <v>889</v>
      </c>
    </row>
    <row r="303" spans="2:6" x14ac:dyDescent="0.35">
      <c r="B303" s="110" t="s">
        <v>205</v>
      </c>
      <c r="C303" s="110" t="s">
        <v>922</v>
      </c>
      <c r="D303" s="110" t="s">
        <v>930</v>
      </c>
      <c r="E303" s="110" t="s">
        <v>404</v>
      </c>
      <c r="F303" s="110" t="s">
        <v>889</v>
      </c>
    </row>
    <row r="304" spans="2:6" x14ac:dyDescent="0.35">
      <c r="B304" s="110" t="s">
        <v>206</v>
      </c>
      <c r="C304" s="110" t="s">
        <v>397</v>
      </c>
      <c r="D304" s="110" t="s">
        <v>893</v>
      </c>
      <c r="E304" s="110" t="s">
        <v>384</v>
      </c>
      <c r="F304" s="110" t="s">
        <v>892</v>
      </c>
    </row>
    <row r="305" spans="2:6" x14ac:dyDescent="0.35">
      <c r="B305" s="110" t="s">
        <v>206</v>
      </c>
      <c r="C305" s="110" t="s">
        <v>397</v>
      </c>
      <c r="D305" s="110" t="s">
        <v>893</v>
      </c>
      <c r="E305" s="110" t="s">
        <v>891</v>
      </c>
      <c r="F305" s="110" t="s">
        <v>892</v>
      </c>
    </row>
    <row r="306" spans="2:6" x14ac:dyDescent="0.35">
      <c r="B306" s="110" t="s">
        <v>207</v>
      </c>
      <c r="C306" s="110" t="s">
        <v>379</v>
      </c>
      <c r="D306" s="110" t="s">
        <v>913</v>
      </c>
      <c r="E306" s="110" t="s">
        <v>931</v>
      </c>
      <c r="F306" s="110" t="s">
        <v>889</v>
      </c>
    </row>
    <row r="307" spans="2:6" x14ac:dyDescent="0.35">
      <c r="B307" s="110" t="s">
        <v>208</v>
      </c>
      <c r="C307" s="110" t="s">
        <v>402</v>
      </c>
      <c r="D307" s="110" t="s">
        <v>890</v>
      </c>
      <c r="E307" s="110" t="s">
        <v>326</v>
      </c>
      <c r="F307" s="110" t="s">
        <v>889</v>
      </c>
    </row>
    <row r="308" spans="2:6" x14ac:dyDescent="0.35">
      <c r="B308" s="110" t="s">
        <v>209</v>
      </c>
      <c r="C308" s="110" t="s">
        <v>263</v>
      </c>
      <c r="D308" s="110" t="s">
        <v>887</v>
      </c>
      <c r="E308" s="110" t="s">
        <v>904</v>
      </c>
      <c r="F308" s="110" t="s">
        <v>886</v>
      </c>
    </row>
    <row r="309" spans="2:6" x14ac:dyDescent="0.35">
      <c r="B309" s="110" t="s">
        <v>209</v>
      </c>
      <c r="C309" s="110" t="s">
        <v>263</v>
      </c>
      <c r="D309" s="110" t="s">
        <v>887</v>
      </c>
      <c r="E309" s="110" t="s">
        <v>921</v>
      </c>
      <c r="F309" s="110" t="s">
        <v>886</v>
      </c>
    </row>
    <row r="310" spans="2:6" x14ac:dyDescent="0.35">
      <c r="B310" s="110" t="s">
        <v>210</v>
      </c>
      <c r="C310" s="110" t="s">
        <v>210</v>
      </c>
      <c r="D310" s="110" t="s">
        <v>927</v>
      </c>
      <c r="E310" s="110" t="s">
        <v>895</v>
      </c>
      <c r="F310" s="110" t="s">
        <v>889</v>
      </c>
    </row>
    <row r="311" spans="2:6" x14ac:dyDescent="0.35">
      <c r="B311" s="110" t="s">
        <v>211</v>
      </c>
      <c r="C311" s="110" t="s">
        <v>346</v>
      </c>
      <c r="D311" s="110" t="s">
        <v>912</v>
      </c>
      <c r="E311" s="110" t="s">
        <v>381</v>
      </c>
      <c r="F311" s="110" t="s">
        <v>889</v>
      </c>
    </row>
    <row r="312" spans="2:6" x14ac:dyDescent="0.35">
      <c r="B312" s="110" t="s">
        <v>211</v>
      </c>
      <c r="C312" s="110" t="s">
        <v>346</v>
      </c>
      <c r="D312" s="110" t="s">
        <v>912</v>
      </c>
      <c r="E312" s="110" t="s">
        <v>925</v>
      </c>
      <c r="F312" s="110" t="s">
        <v>886</v>
      </c>
    </row>
    <row r="313" spans="2:6" x14ac:dyDescent="0.35">
      <c r="B313" s="110" t="s">
        <v>212</v>
      </c>
      <c r="C313" s="110" t="s">
        <v>212</v>
      </c>
      <c r="D313" s="110" t="s">
        <v>887</v>
      </c>
      <c r="E313" s="110" t="s">
        <v>885</v>
      </c>
      <c r="F313" s="110" t="s">
        <v>886</v>
      </c>
    </row>
    <row r="314" spans="2:6" x14ac:dyDescent="0.35">
      <c r="B314" s="110" t="s">
        <v>212</v>
      </c>
      <c r="C314" s="110" t="s">
        <v>212</v>
      </c>
      <c r="D314" s="110" t="s">
        <v>887</v>
      </c>
      <c r="E314" s="110" t="s">
        <v>919</v>
      </c>
      <c r="F314" s="110" t="s">
        <v>886</v>
      </c>
    </row>
    <row r="315" spans="2:6" x14ac:dyDescent="0.35">
      <c r="B315" s="110" t="s">
        <v>212</v>
      </c>
      <c r="C315" s="110" t="s">
        <v>212</v>
      </c>
      <c r="D315" s="110" t="s">
        <v>887</v>
      </c>
      <c r="E315" s="110" t="s">
        <v>400</v>
      </c>
      <c r="F315" s="110" t="s">
        <v>886</v>
      </c>
    </row>
    <row r="316" spans="2:6" x14ac:dyDescent="0.35">
      <c r="B316" s="110" t="s">
        <v>213</v>
      </c>
      <c r="C316" s="110" t="s">
        <v>378</v>
      </c>
      <c r="D316" s="110" t="s">
        <v>905</v>
      </c>
      <c r="E316" s="110" t="s">
        <v>326</v>
      </c>
      <c r="F316" s="110" t="s">
        <v>889</v>
      </c>
    </row>
    <row r="317" spans="2:6" x14ac:dyDescent="0.35">
      <c r="B317" s="110" t="s">
        <v>934</v>
      </c>
      <c r="C317" s="110" t="s">
        <v>210</v>
      </c>
      <c r="D317" s="110" t="s">
        <v>927</v>
      </c>
      <c r="E317" s="110" t="s">
        <v>895</v>
      </c>
      <c r="F317" s="110" t="s">
        <v>889</v>
      </c>
    </row>
    <row r="318" spans="2:6" x14ac:dyDescent="0.35">
      <c r="B318" s="110" t="s">
        <v>214</v>
      </c>
      <c r="C318" s="110" t="s">
        <v>388</v>
      </c>
      <c r="D318" s="110" t="s">
        <v>927</v>
      </c>
      <c r="E318" s="110" t="s">
        <v>926</v>
      </c>
      <c r="F318" s="110" t="s">
        <v>889</v>
      </c>
    </row>
    <row r="319" spans="2:6" x14ac:dyDescent="0.35">
      <c r="B319" s="110" t="s">
        <v>215</v>
      </c>
      <c r="C319" s="110" t="s">
        <v>46</v>
      </c>
      <c r="D319" s="110" t="s">
        <v>899</v>
      </c>
      <c r="E319" s="110" t="s">
        <v>46</v>
      </c>
      <c r="F319" s="110" t="s">
        <v>886</v>
      </c>
    </row>
    <row r="320" spans="2:6" x14ac:dyDescent="0.35">
      <c r="B320" s="110" t="s">
        <v>215</v>
      </c>
      <c r="C320" s="110" t="s">
        <v>46</v>
      </c>
      <c r="D320" s="110" t="s">
        <v>899</v>
      </c>
      <c r="E320" s="110" t="s">
        <v>898</v>
      </c>
      <c r="F320" s="110" t="s">
        <v>886</v>
      </c>
    </row>
    <row r="321" spans="2:6" x14ac:dyDescent="0.35">
      <c r="B321" s="110" t="s">
        <v>216</v>
      </c>
      <c r="C321" s="110" t="s">
        <v>401</v>
      </c>
      <c r="D321" s="110" t="s">
        <v>893</v>
      </c>
      <c r="E321" s="110" t="s">
        <v>897</v>
      </c>
      <c r="F321" s="110" t="s">
        <v>892</v>
      </c>
    </row>
    <row r="322" spans="2:6" x14ac:dyDescent="0.35">
      <c r="B322" s="110" t="s">
        <v>218</v>
      </c>
      <c r="C322" s="110" t="s">
        <v>390</v>
      </c>
      <c r="D322" s="110" t="s">
        <v>893</v>
      </c>
      <c r="E322" s="110" t="s">
        <v>917</v>
      </c>
      <c r="F322" s="110" t="s">
        <v>892</v>
      </c>
    </row>
    <row r="323" spans="2:6" x14ac:dyDescent="0.35">
      <c r="B323" s="110" t="s">
        <v>218</v>
      </c>
      <c r="C323" s="110" t="s">
        <v>390</v>
      </c>
      <c r="D323" s="110" t="s">
        <v>893</v>
      </c>
      <c r="E323" s="110" t="s">
        <v>199</v>
      </c>
      <c r="F323" s="110" t="s">
        <v>892</v>
      </c>
    </row>
    <row r="324" spans="2:6" x14ac:dyDescent="0.35">
      <c r="B324" s="110" t="s">
        <v>218</v>
      </c>
      <c r="C324" s="110" t="s">
        <v>390</v>
      </c>
      <c r="D324" s="110" t="s">
        <v>893</v>
      </c>
      <c r="E324" s="110" t="s">
        <v>894</v>
      </c>
      <c r="F324" s="110" t="s">
        <v>892</v>
      </c>
    </row>
    <row r="325" spans="2:6" x14ac:dyDescent="0.35">
      <c r="B325" s="110" t="s">
        <v>219</v>
      </c>
      <c r="C325" s="110" t="s">
        <v>396</v>
      </c>
      <c r="D325" s="110" t="s">
        <v>899</v>
      </c>
      <c r="E325" s="110" t="s">
        <v>46</v>
      </c>
      <c r="F325" s="110" t="s">
        <v>886</v>
      </c>
    </row>
    <row r="326" spans="2:6" x14ac:dyDescent="0.35">
      <c r="B326" s="110" t="s">
        <v>219</v>
      </c>
      <c r="C326" s="110" t="s">
        <v>396</v>
      </c>
      <c r="D326" s="110" t="s">
        <v>899</v>
      </c>
      <c r="E326" s="110" t="s">
        <v>898</v>
      </c>
      <c r="F326" s="110" t="s">
        <v>886</v>
      </c>
    </row>
    <row r="327" spans="2:6" x14ac:dyDescent="0.35">
      <c r="B327" s="110" t="s">
        <v>219</v>
      </c>
      <c r="C327" s="110" t="s">
        <v>396</v>
      </c>
      <c r="D327" s="110" t="s">
        <v>899</v>
      </c>
      <c r="E327" s="110" t="s">
        <v>918</v>
      </c>
      <c r="F327" s="110" t="s">
        <v>886</v>
      </c>
    </row>
    <row r="328" spans="2:6" x14ac:dyDescent="0.35">
      <c r="B328" s="110" t="s">
        <v>220</v>
      </c>
      <c r="C328" s="110" t="s">
        <v>78</v>
      </c>
      <c r="D328" s="110" t="s">
        <v>896</v>
      </c>
      <c r="E328" s="110" t="s">
        <v>906</v>
      </c>
      <c r="F328" s="110" t="s">
        <v>889</v>
      </c>
    </row>
    <row r="329" spans="2:6" x14ac:dyDescent="0.35">
      <c r="B329" s="110" t="s">
        <v>220</v>
      </c>
      <c r="C329" s="110" t="s">
        <v>78</v>
      </c>
      <c r="D329" s="110" t="s">
        <v>896</v>
      </c>
      <c r="E329" s="110" t="s">
        <v>931</v>
      </c>
      <c r="F329" s="110" t="s">
        <v>889</v>
      </c>
    </row>
    <row r="330" spans="2:6" x14ac:dyDescent="0.35">
      <c r="B330" s="110" t="s">
        <v>221</v>
      </c>
      <c r="C330" s="110" t="s">
        <v>118</v>
      </c>
      <c r="D330" s="110" t="s">
        <v>893</v>
      </c>
      <c r="E330" s="110" t="s">
        <v>911</v>
      </c>
      <c r="F330" s="110" t="s">
        <v>892</v>
      </c>
    </row>
    <row r="331" spans="2:6" x14ac:dyDescent="0.35">
      <c r="B331" s="110" t="s">
        <v>222</v>
      </c>
      <c r="C331" s="110" t="s">
        <v>74</v>
      </c>
      <c r="D331" s="110" t="s">
        <v>913</v>
      </c>
      <c r="E331" s="110" t="s">
        <v>931</v>
      </c>
      <c r="F331" s="110" t="s">
        <v>889</v>
      </c>
    </row>
    <row r="332" spans="2:6" x14ac:dyDescent="0.35">
      <c r="B332" s="110" t="s">
        <v>223</v>
      </c>
      <c r="C332" s="110" t="s">
        <v>390</v>
      </c>
      <c r="D332" s="110" t="s">
        <v>893</v>
      </c>
      <c r="E332" s="110" t="s">
        <v>894</v>
      </c>
      <c r="F332" s="110" t="s">
        <v>892</v>
      </c>
    </row>
    <row r="333" spans="2:6" x14ac:dyDescent="0.35">
      <c r="B333" s="110" t="s">
        <v>224</v>
      </c>
      <c r="C333" s="110" t="s">
        <v>317</v>
      </c>
      <c r="D333" s="110" t="s">
        <v>900</v>
      </c>
      <c r="E333" s="110" t="s">
        <v>895</v>
      </c>
      <c r="F333" s="110" t="s">
        <v>889</v>
      </c>
    </row>
    <row r="334" spans="2:6" x14ac:dyDescent="0.35">
      <c r="B334" s="110" t="s">
        <v>225</v>
      </c>
      <c r="C334" s="110" t="s">
        <v>378</v>
      </c>
      <c r="D334" s="110" t="s">
        <v>905</v>
      </c>
      <c r="E334" s="110" t="s">
        <v>915</v>
      </c>
      <c r="F334" s="110" t="s">
        <v>889</v>
      </c>
    </row>
    <row r="335" spans="2:6" x14ac:dyDescent="0.35">
      <c r="B335" s="110" t="s">
        <v>226</v>
      </c>
      <c r="C335" s="110" t="s">
        <v>399</v>
      </c>
      <c r="D335" s="110" t="s">
        <v>887</v>
      </c>
      <c r="E335" s="110" t="s">
        <v>898</v>
      </c>
      <c r="F335" s="110" t="s">
        <v>886</v>
      </c>
    </row>
    <row r="336" spans="2:6" x14ac:dyDescent="0.35">
      <c r="B336" s="110" t="s">
        <v>226</v>
      </c>
      <c r="C336" s="110" t="s">
        <v>399</v>
      </c>
      <c r="D336" s="110" t="s">
        <v>887</v>
      </c>
      <c r="E336" s="110" t="s">
        <v>904</v>
      </c>
      <c r="F336" s="110" t="s">
        <v>886</v>
      </c>
    </row>
    <row r="337" spans="2:6" x14ac:dyDescent="0.35">
      <c r="B337" s="110" t="s">
        <v>226</v>
      </c>
      <c r="C337" s="110" t="s">
        <v>399</v>
      </c>
      <c r="D337" s="110" t="s">
        <v>887</v>
      </c>
      <c r="E337" s="110" t="s">
        <v>921</v>
      </c>
      <c r="F337" s="110" t="s">
        <v>886</v>
      </c>
    </row>
    <row r="338" spans="2:6" x14ac:dyDescent="0.35">
      <c r="B338" s="110" t="s">
        <v>226</v>
      </c>
      <c r="C338" s="110" t="s">
        <v>399</v>
      </c>
      <c r="D338" s="110" t="s">
        <v>887</v>
      </c>
      <c r="E338" s="110" t="s">
        <v>918</v>
      </c>
      <c r="F338" s="110" t="s">
        <v>886</v>
      </c>
    </row>
    <row r="339" spans="2:6" x14ac:dyDescent="0.35">
      <c r="B339" s="110" t="s">
        <v>227</v>
      </c>
      <c r="C339" s="110" t="s">
        <v>384</v>
      </c>
      <c r="D339" s="110" t="s">
        <v>893</v>
      </c>
      <c r="E339" s="110" t="s">
        <v>897</v>
      </c>
      <c r="F339" s="110" t="s">
        <v>892</v>
      </c>
    </row>
    <row r="340" spans="2:6" x14ac:dyDescent="0.35">
      <c r="B340" s="110" t="s">
        <v>227</v>
      </c>
      <c r="C340" s="110" t="s">
        <v>384</v>
      </c>
      <c r="D340" s="110" t="s">
        <v>893</v>
      </c>
      <c r="E340" s="110" t="s">
        <v>384</v>
      </c>
      <c r="F340" s="110" t="s">
        <v>892</v>
      </c>
    </row>
    <row r="341" spans="2:6" x14ac:dyDescent="0.35">
      <c r="B341" s="110" t="s">
        <v>228</v>
      </c>
      <c r="C341" s="110" t="s">
        <v>402</v>
      </c>
      <c r="D341" s="110" t="s">
        <v>890</v>
      </c>
      <c r="E341" s="110" t="s">
        <v>326</v>
      </c>
      <c r="F341" s="110" t="s">
        <v>889</v>
      </c>
    </row>
    <row r="342" spans="2:6" x14ac:dyDescent="0.35">
      <c r="B342" s="110" t="s">
        <v>229</v>
      </c>
      <c r="C342" s="110" t="s">
        <v>922</v>
      </c>
      <c r="D342" s="110" t="s">
        <v>930</v>
      </c>
      <c r="E342" s="110" t="s">
        <v>382</v>
      </c>
      <c r="F342" s="110" t="s">
        <v>889</v>
      </c>
    </row>
    <row r="343" spans="2:6" x14ac:dyDescent="0.35">
      <c r="B343" s="110" t="s">
        <v>229</v>
      </c>
      <c r="C343" s="110" t="s">
        <v>922</v>
      </c>
      <c r="D343" s="110" t="s">
        <v>930</v>
      </c>
      <c r="E343" s="110" t="s">
        <v>931</v>
      </c>
      <c r="F343" s="110" t="s">
        <v>889</v>
      </c>
    </row>
    <row r="344" spans="2:6" x14ac:dyDescent="0.35">
      <c r="B344" s="110" t="s">
        <v>230</v>
      </c>
      <c r="C344" s="110" t="s">
        <v>230</v>
      </c>
      <c r="D344" s="110" t="s">
        <v>890</v>
      </c>
      <c r="E344" s="110" t="s">
        <v>888</v>
      </c>
      <c r="F344" s="110" t="s">
        <v>888</v>
      </c>
    </row>
    <row r="345" spans="2:6" x14ac:dyDescent="0.35">
      <c r="B345" s="110" t="s">
        <v>230</v>
      </c>
      <c r="C345" s="110" t="s">
        <v>230</v>
      </c>
      <c r="D345" s="110" t="s">
        <v>890</v>
      </c>
      <c r="E345" s="110" t="s">
        <v>895</v>
      </c>
      <c r="F345" s="110" t="s">
        <v>889</v>
      </c>
    </row>
    <row r="346" spans="2:6" x14ac:dyDescent="0.35">
      <c r="B346" s="110" t="s">
        <v>230</v>
      </c>
      <c r="C346" s="110" t="s">
        <v>230</v>
      </c>
      <c r="D346" s="110" t="s">
        <v>890</v>
      </c>
      <c r="E346" s="110" t="s">
        <v>926</v>
      </c>
      <c r="F346" s="110" t="s">
        <v>889</v>
      </c>
    </row>
    <row r="347" spans="2:6" x14ac:dyDescent="0.35">
      <c r="B347" s="110" t="s">
        <v>231</v>
      </c>
      <c r="C347" s="110" t="s">
        <v>391</v>
      </c>
      <c r="D347" s="110" t="s">
        <v>899</v>
      </c>
      <c r="E347" s="110" t="s">
        <v>925</v>
      </c>
      <c r="F347" s="110" t="s">
        <v>886</v>
      </c>
    </row>
    <row r="348" spans="2:6" x14ac:dyDescent="0.35">
      <c r="B348" s="110" t="s">
        <v>231</v>
      </c>
      <c r="C348" s="110" t="s">
        <v>391</v>
      </c>
      <c r="D348" s="110" t="s">
        <v>899</v>
      </c>
      <c r="E348" s="110" t="s">
        <v>914</v>
      </c>
      <c r="F348" s="110" t="s">
        <v>886</v>
      </c>
    </row>
    <row r="349" spans="2:6" x14ac:dyDescent="0.35">
      <c r="B349" s="110" t="s">
        <v>232</v>
      </c>
      <c r="C349" s="110" t="s">
        <v>210</v>
      </c>
      <c r="D349" s="110" t="s">
        <v>927</v>
      </c>
      <c r="E349" s="110" t="s">
        <v>895</v>
      </c>
      <c r="F349" s="110" t="s">
        <v>889</v>
      </c>
    </row>
    <row r="350" spans="2:6" x14ac:dyDescent="0.35">
      <c r="B350" s="110" t="s">
        <v>232</v>
      </c>
      <c r="C350" s="110" t="s">
        <v>210</v>
      </c>
      <c r="D350" s="110" t="s">
        <v>927</v>
      </c>
      <c r="E350" s="110" t="s">
        <v>326</v>
      </c>
      <c r="F350" s="110" t="s">
        <v>889</v>
      </c>
    </row>
    <row r="351" spans="2:6" x14ac:dyDescent="0.35">
      <c r="B351" s="110" t="s">
        <v>233</v>
      </c>
      <c r="C351" s="110" t="s">
        <v>387</v>
      </c>
      <c r="D351" s="110" t="s">
        <v>900</v>
      </c>
      <c r="E351" s="110" t="s">
        <v>906</v>
      </c>
      <c r="F351" s="110" t="s">
        <v>889</v>
      </c>
    </row>
    <row r="352" spans="2:6" x14ac:dyDescent="0.35">
      <c r="B352" s="110" t="s">
        <v>233</v>
      </c>
      <c r="C352" s="110" t="s">
        <v>387</v>
      </c>
      <c r="D352" s="110" t="s">
        <v>900</v>
      </c>
      <c r="E352" s="110" t="s">
        <v>907</v>
      </c>
      <c r="F352" s="110" t="s">
        <v>889</v>
      </c>
    </row>
    <row r="353" spans="2:6" x14ac:dyDescent="0.35">
      <c r="B353" s="110" t="s">
        <v>234</v>
      </c>
      <c r="C353" s="110" t="s">
        <v>378</v>
      </c>
      <c r="D353" s="110" t="s">
        <v>905</v>
      </c>
      <c r="E353" s="110" t="s">
        <v>915</v>
      </c>
      <c r="F353" s="110" t="s">
        <v>889</v>
      </c>
    </row>
    <row r="354" spans="2:6" x14ac:dyDescent="0.35">
      <c r="B354" s="110" t="s">
        <v>235</v>
      </c>
      <c r="C354" s="110" t="s">
        <v>381</v>
      </c>
      <c r="D354" s="110" t="s">
        <v>912</v>
      </c>
      <c r="E354" s="110" t="s">
        <v>381</v>
      </c>
      <c r="F354" s="110" t="s">
        <v>889</v>
      </c>
    </row>
    <row r="355" spans="2:6" x14ac:dyDescent="0.35">
      <c r="B355" s="110" t="s">
        <v>236</v>
      </c>
      <c r="C355" s="110" t="s">
        <v>236</v>
      </c>
      <c r="D355" s="110" t="s">
        <v>920</v>
      </c>
      <c r="E355" s="110" t="s">
        <v>928</v>
      </c>
      <c r="F355" s="110" t="s">
        <v>886</v>
      </c>
    </row>
    <row r="356" spans="2:6" x14ac:dyDescent="0.35">
      <c r="B356" s="110" t="s">
        <v>237</v>
      </c>
      <c r="C356" s="110" t="s">
        <v>78</v>
      </c>
      <c r="D356" s="110" t="s">
        <v>896</v>
      </c>
      <c r="E356" s="110" t="s">
        <v>895</v>
      </c>
      <c r="F356" s="110" t="s">
        <v>889</v>
      </c>
    </row>
    <row r="357" spans="2:6" x14ac:dyDescent="0.35">
      <c r="B357" s="110" t="s">
        <v>237</v>
      </c>
      <c r="C357" s="110" t="s">
        <v>78</v>
      </c>
      <c r="D357" s="110" t="s">
        <v>896</v>
      </c>
      <c r="E357" s="110" t="s">
        <v>906</v>
      </c>
      <c r="F357" s="110" t="s">
        <v>889</v>
      </c>
    </row>
    <row r="358" spans="2:6" x14ac:dyDescent="0.35">
      <c r="B358" s="110" t="s">
        <v>238</v>
      </c>
      <c r="C358" s="110" t="s">
        <v>397</v>
      </c>
      <c r="D358" s="110" t="s">
        <v>893</v>
      </c>
      <c r="E358" s="110" t="s">
        <v>891</v>
      </c>
      <c r="F358" s="110" t="s">
        <v>892</v>
      </c>
    </row>
    <row r="359" spans="2:6" x14ac:dyDescent="0.35">
      <c r="B359" s="110" t="s">
        <v>239</v>
      </c>
      <c r="C359" s="110" t="s">
        <v>397</v>
      </c>
      <c r="D359" s="110" t="s">
        <v>893</v>
      </c>
      <c r="E359" s="110" t="s">
        <v>891</v>
      </c>
      <c r="F359" s="110" t="s">
        <v>892</v>
      </c>
    </row>
    <row r="360" spans="2:6" x14ac:dyDescent="0.35">
      <c r="B360" s="110" t="s">
        <v>240</v>
      </c>
      <c r="C360" s="110" t="s">
        <v>180</v>
      </c>
      <c r="D360" s="110" t="s">
        <v>900</v>
      </c>
      <c r="E360" s="110" t="s">
        <v>907</v>
      </c>
      <c r="F360" s="110" t="s">
        <v>889</v>
      </c>
    </row>
    <row r="361" spans="2:6" x14ac:dyDescent="0.35">
      <c r="B361" s="110" t="s">
        <v>241</v>
      </c>
      <c r="C361" s="110" t="s">
        <v>78</v>
      </c>
      <c r="D361" s="110" t="s">
        <v>896</v>
      </c>
      <c r="E361" s="110" t="s">
        <v>895</v>
      </c>
      <c r="F361" s="110" t="s">
        <v>889</v>
      </c>
    </row>
    <row r="362" spans="2:6" x14ac:dyDescent="0.35">
      <c r="B362" s="110" t="s">
        <v>241</v>
      </c>
      <c r="C362" s="110" t="s">
        <v>78</v>
      </c>
      <c r="D362" s="110" t="s">
        <v>896</v>
      </c>
      <c r="E362" s="110" t="s">
        <v>906</v>
      </c>
      <c r="F362" s="110" t="s">
        <v>889</v>
      </c>
    </row>
    <row r="363" spans="2:6" x14ac:dyDescent="0.35">
      <c r="B363" s="110" t="s">
        <v>242</v>
      </c>
      <c r="C363" s="110" t="s">
        <v>136</v>
      </c>
      <c r="D363" s="110" t="s">
        <v>903</v>
      </c>
      <c r="E363" s="110" t="s">
        <v>901</v>
      </c>
      <c r="F363" s="110" t="s">
        <v>902</v>
      </c>
    </row>
    <row r="364" spans="2:6" x14ac:dyDescent="0.35">
      <c r="B364" s="110" t="s">
        <v>243</v>
      </c>
      <c r="C364" s="110" t="s">
        <v>397</v>
      </c>
      <c r="D364" s="110" t="s">
        <v>893</v>
      </c>
      <c r="E364" s="110" t="s">
        <v>891</v>
      </c>
      <c r="F364" s="110" t="s">
        <v>892</v>
      </c>
    </row>
    <row r="365" spans="2:6" x14ac:dyDescent="0.35">
      <c r="B365" s="110" t="s">
        <v>244</v>
      </c>
      <c r="C365" s="110" t="s">
        <v>397</v>
      </c>
      <c r="D365" s="110" t="s">
        <v>893</v>
      </c>
      <c r="E365" s="110" t="s">
        <v>891</v>
      </c>
      <c r="F365" s="110" t="s">
        <v>892</v>
      </c>
    </row>
    <row r="366" spans="2:6" x14ac:dyDescent="0.35">
      <c r="B366" s="110" t="s">
        <v>245</v>
      </c>
      <c r="C366" s="110" t="s">
        <v>40</v>
      </c>
      <c r="D366" s="110" t="s">
        <v>899</v>
      </c>
      <c r="E366" s="110" t="s">
        <v>46</v>
      </c>
      <c r="F366" s="110" t="s">
        <v>886</v>
      </c>
    </row>
    <row r="367" spans="2:6" x14ac:dyDescent="0.35">
      <c r="B367" s="110" t="s">
        <v>246</v>
      </c>
      <c r="C367" s="110" t="s">
        <v>388</v>
      </c>
      <c r="D367" s="110" t="s">
        <v>927</v>
      </c>
      <c r="E367" s="110" t="s">
        <v>888</v>
      </c>
      <c r="F367" s="110" t="s">
        <v>888</v>
      </c>
    </row>
    <row r="368" spans="2:6" x14ac:dyDescent="0.35">
      <c r="B368" s="110" t="s">
        <v>246</v>
      </c>
      <c r="C368" s="110" t="s">
        <v>388</v>
      </c>
      <c r="D368" s="110" t="s">
        <v>927</v>
      </c>
      <c r="E368" s="110" t="s">
        <v>926</v>
      </c>
      <c r="F368" s="110" t="s">
        <v>889</v>
      </c>
    </row>
    <row r="369" spans="2:6" x14ac:dyDescent="0.35">
      <c r="B369" s="110" t="s">
        <v>247</v>
      </c>
      <c r="C369" s="110" t="s">
        <v>344</v>
      </c>
      <c r="D369" s="110" t="s">
        <v>890</v>
      </c>
      <c r="E369" s="110" t="s">
        <v>895</v>
      </c>
      <c r="F369" s="110" t="s">
        <v>889</v>
      </c>
    </row>
    <row r="370" spans="2:6" x14ac:dyDescent="0.35">
      <c r="B370" s="110" t="s">
        <v>247</v>
      </c>
      <c r="C370" s="110" t="s">
        <v>344</v>
      </c>
      <c r="D370" s="110" t="s">
        <v>890</v>
      </c>
      <c r="E370" s="110" t="s">
        <v>326</v>
      </c>
      <c r="F370" s="110" t="s">
        <v>889</v>
      </c>
    </row>
    <row r="371" spans="2:6" x14ac:dyDescent="0.35">
      <c r="B371" s="110" t="s">
        <v>248</v>
      </c>
      <c r="C371" s="110" t="s">
        <v>385</v>
      </c>
      <c r="D371" s="110" t="s">
        <v>905</v>
      </c>
      <c r="E371" s="110" t="s">
        <v>326</v>
      </c>
      <c r="F371" s="110" t="s">
        <v>889</v>
      </c>
    </row>
    <row r="372" spans="2:6" x14ac:dyDescent="0.35">
      <c r="B372" s="110" t="s">
        <v>249</v>
      </c>
      <c r="C372" s="110" t="s">
        <v>403</v>
      </c>
      <c r="D372" s="110" t="s">
        <v>927</v>
      </c>
      <c r="E372" s="110" t="s">
        <v>926</v>
      </c>
      <c r="F372" s="110" t="s">
        <v>889</v>
      </c>
    </row>
    <row r="373" spans="2:6" x14ac:dyDescent="0.35">
      <c r="B373" s="110" t="s">
        <v>250</v>
      </c>
      <c r="C373" s="110" t="s">
        <v>386</v>
      </c>
      <c r="D373" s="110" t="s">
        <v>900</v>
      </c>
      <c r="E373" s="110" t="s">
        <v>895</v>
      </c>
      <c r="F373" s="110" t="s">
        <v>889</v>
      </c>
    </row>
    <row r="374" spans="2:6" x14ac:dyDescent="0.35">
      <c r="B374" s="110" t="s">
        <v>250</v>
      </c>
      <c r="C374" s="110" t="s">
        <v>386</v>
      </c>
      <c r="D374" s="110" t="s">
        <v>900</v>
      </c>
      <c r="E374" s="110" t="s">
        <v>907</v>
      </c>
      <c r="F374" s="110" t="s">
        <v>889</v>
      </c>
    </row>
    <row r="375" spans="2:6" x14ac:dyDescent="0.35">
      <c r="B375" s="110" t="s">
        <v>251</v>
      </c>
      <c r="C375" s="110" t="s">
        <v>297</v>
      </c>
      <c r="D375" s="110" t="s">
        <v>932</v>
      </c>
      <c r="E375" s="110" t="s">
        <v>929</v>
      </c>
      <c r="F375" s="110" t="s">
        <v>886</v>
      </c>
    </row>
    <row r="376" spans="2:6" x14ac:dyDescent="0.35">
      <c r="B376" s="110" t="s">
        <v>252</v>
      </c>
      <c r="C376" s="110" t="s">
        <v>252</v>
      </c>
      <c r="D376" s="110" t="s">
        <v>920</v>
      </c>
      <c r="E376" s="110" t="s">
        <v>62</v>
      </c>
      <c r="F376" s="110" t="s">
        <v>886</v>
      </c>
    </row>
    <row r="377" spans="2:6" x14ac:dyDescent="0.35">
      <c r="B377" s="110" t="s">
        <v>252</v>
      </c>
      <c r="C377" s="110" t="s">
        <v>252</v>
      </c>
      <c r="D377" s="110" t="s">
        <v>920</v>
      </c>
      <c r="E377" s="110" t="s">
        <v>919</v>
      </c>
      <c r="F377" s="110" t="s">
        <v>886</v>
      </c>
    </row>
    <row r="378" spans="2:6" x14ac:dyDescent="0.35">
      <c r="B378" s="110" t="s">
        <v>252</v>
      </c>
      <c r="C378" s="110" t="s">
        <v>252</v>
      </c>
      <c r="D378" s="110" t="s">
        <v>920</v>
      </c>
      <c r="E378" s="110" t="s">
        <v>928</v>
      </c>
      <c r="F378" s="110" t="s">
        <v>886</v>
      </c>
    </row>
    <row r="379" spans="2:6" x14ac:dyDescent="0.35">
      <c r="B379" s="110" t="s">
        <v>252</v>
      </c>
      <c r="C379" s="110" t="s">
        <v>252</v>
      </c>
      <c r="D379" s="110" t="s">
        <v>920</v>
      </c>
      <c r="E379" s="110" t="s">
        <v>921</v>
      </c>
      <c r="F379" s="110" t="s">
        <v>886</v>
      </c>
    </row>
    <row r="380" spans="2:6" x14ac:dyDescent="0.35">
      <c r="B380" s="110" t="s">
        <v>253</v>
      </c>
      <c r="C380" s="110" t="s">
        <v>252</v>
      </c>
      <c r="D380" s="110" t="s">
        <v>920</v>
      </c>
      <c r="E380" s="110" t="s">
        <v>928</v>
      </c>
      <c r="F380" s="110" t="s">
        <v>886</v>
      </c>
    </row>
    <row r="381" spans="2:6" x14ac:dyDescent="0.35">
      <c r="B381" s="110" t="s">
        <v>253</v>
      </c>
      <c r="C381" s="110" t="s">
        <v>252</v>
      </c>
      <c r="D381" s="110" t="s">
        <v>920</v>
      </c>
      <c r="E381" s="110" t="s">
        <v>921</v>
      </c>
      <c r="F381" s="110" t="s">
        <v>886</v>
      </c>
    </row>
    <row r="382" spans="2:6" x14ac:dyDescent="0.35">
      <c r="B382" s="110" t="s">
        <v>254</v>
      </c>
      <c r="C382" s="110" t="s">
        <v>127</v>
      </c>
      <c r="D382" s="110" t="s">
        <v>912</v>
      </c>
      <c r="E382" s="110" t="s">
        <v>915</v>
      </c>
      <c r="F382" s="110" t="s">
        <v>889</v>
      </c>
    </row>
    <row r="383" spans="2:6" x14ac:dyDescent="0.35">
      <c r="B383" s="110" t="s">
        <v>255</v>
      </c>
      <c r="C383" s="110" t="s">
        <v>384</v>
      </c>
      <c r="D383" s="110" t="s">
        <v>893</v>
      </c>
      <c r="E383" s="110" t="s">
        <v>384</v>
      </c>
      <c r="F383" s="110" t="s">
        <v>892</v>
      </c>
    </row>
    <row r="384" spans="2:6" x14ac:dyDescent="0.35">
      <c r="B384" s="110" t="s">
        <v>255</v>
      </c>
      <c r="C384" s="110" t="s">
        <v>384</v>
      </c>
      <c r="D384" s="110" t="s">
        <v>893</v>
      </c>
      <c r="E384" s="110" t="s">
        <v>891</v>
      </c>
      <c r="F384" s="110" t="s">
        <v>892</v>
      </c>
    </row>
    <row r="385" spans="2:6" x14ac:dyDescent="0.35">
      <c r="B385" s="110" t="s">
        <v>256</v>
      </c>
      <c r="C385" s="110" t="s">
        <v>236</v>
      </c>
      <c r="D385" s="110" t="s">
        <v>920</v>
      </c>
      <c r="E385" s="110" t="s">
        <v>928</v>
      </c>
      <c r="F385" s="110" t="s">
        <v>886</v>
      </c>
    </row>
    <row r="386" spans="2:6" x14ac:dyDescent="0.35">
      <c r="B386" s="110" t="s">
        <v>257</v>
      </c>
      <c r="C386" s="110" t="s">
        <v>380</v>
      </c>
      <c r="D386" s="110" t="s">
        <v>890</v>
      </c>
      <c r="E386" s="110" t="s">
        <v>895</v>
      </c>
      <c r="F386" s="110" t="s">
        <v>889</v>
      </c>
    </row>
    <row r="387" spans="2:6" x14ac:dyDescent="0.35">
      <c r="B387" s="110" t="s">
        <v>258</v>
      </c>
      <c r="C387" s="110" t="s">
        <v>297</v>
      </c>
      <c r="D387" s="110" t="s">
        <v>932</v>
      </c>
      <c r="E387" s="110" t="s">
        <v>929</v>
      </c>
      <c r="F387" s="110" t="s">
        <v>886</v>
      </c>
    </row>
    <row r="388" spans="2:6" x14ac:dyDescent="0.35">
      <c r="B388" s="110" t="s">
        <v>259</v>
      </c>
      <c r="C388" s="110" t="s">
        <v>403</v>
      </c>
      <c r="D388" s="110" t="s">
        <v>927</v>
      </c>
      <c r="E388" s="110" t="s">
        <v>926</v>
      </c>
      <c r="F388" s="110" t="s">
        <v>889</v>
      </c>
    </row>
    <row r="389" spans="2:6" x14ac:dyDescent="0.35">
      <c r="B389" s="110" t="s">
        <v>260</v>
      </c>
      <c r="C389" s="110" t="s">
        <v>40</v>
      </c>
      <c r="D389" s="110" t="s">
        <v>899</v>
      </c>
      <c r="E389" s="110" t="s">
        <v>898</v>
      </c>
      <c r="F389" s="110" t="s">
        <v>886</v>
      </c>
    </row>
    <row r="390" spans="2:6" x14ac:dyDescent="0.35">
      <c r="B390" s="110" t="s">
        <v>260</v>
      </c>
      <c r="C390" s="110" t="s">
        <v>40</v>
      </c>
      <c r="D390" s="110" t="s">
        <v>899</v>
      </c>
      <c r="E390" s="110" t="s">
        <v>918</v>
      </c>
      <c r="F390" s="110" t="s">
        <v>886</v>
      </c>
    </row>
    <row r="391" spans="2:6" x14ac:dyDescent="0.35">
      <c r="B391" s="110" t="s">
        <v>261</v>
      </c>
      <c r="C391" s="110" t="s">
        <v>388</v>
      </c>
      <c r="D391" s="110" t="s">
        <v>927</v>
      </c>
      <c r="E391" s="110" t="s">
        <v>888</v>
      </c>
      <c r="F391" s="110" t="s">
        <v>888</v>
      </c>
    </row>
    <row r="392" spans="2:6" x14ac:dyDescent="0.35">
      <c r="B392" s="110" t="s">
        <v>262</v>
      </c>
      <c r="C392" s="110" t="s">
        <v>324</v>
      </c>
      <c r="D392" s="110" t="s">
        <v>899</v>
      </c>
      <c r="E392" s="110" t="s">
        <v>918</v>
      </c>
      <c r="F392" s="110" t="s">
        <v>886</v>
      </c>
    </row>
    <row r="393" spans="2:6" x14ac:dyDescent="0.35">
      <c r="B393" s="110" t="s">
        <v>263</v>
      </c>
      <c r="C393" s="110" t="s">
        <v>263</v>
      </c>
      <c r="D393" s="110" t="s">
        <v>887</v>
      </c>
      <c r="E393" s="110" t="s">
        <v>904</v>
      </c>
      <c r="F393" s="110" t="s">
        <v>886</v>
      </c>
    </row>
    <row r="394" spans="2:6" x14ac:dyDescent="0.35">
      <c r="B394" s="110" t="s">
        <v>263</v>
      </c>
      <c r="C394" s="110" t="s">
        <v>263</v>
      </c>
      <c r="D394" s="110" t="s">
        <v>887</v>
      </c>
      <c r="E394" s="110" t="s">
        <v>921</v>
      </c>
      <c r="F394" s="110" t="s">
        <v>886</v>
      </c>
    </row>
    <row r="395" spans="2:6" x14ac:dyDescent="0.35">
      <c r="B395" s="110" t="s">
        <v>264</v>
      </c>
      <c r="C395" s="110" t="s">
        <v>46</v>
      </c>
      <c r="D395" s="110" t="s">
        <v>899</v>
      </c>
      <c r="E395" s="110" t="s">
        <v>46</v>
      </c>
      <c r="F395" s="110" t="s">
        <v>886</v>
      </c>
    </row>
    <row r="396" spans="2:6" x14ac:dyDescent="0.35">
      <c r="B396" s="110" t="s">
        <v>265</v>
      </c>
      <c r="C396" s="110" t="s">
        <v>374</v>
      </c>
      <c r="D396" s="110" t="s">
        <v>912</v>
      </c>
      <c r="E396" s="110" t="s">
        <v>382</v>
      </c>
      <c r="F396" s="110" t="s">
        <v>889</v>
      </c>
    </row>
    <row r="397" spans="2:6" x14ac:dyDescent="0.35">
      <c r="B397" s="110" t="s">
        <v>265</v>
      </c>
      <c r="C397" s="110" t="s">
        <v>374</v>
      </c>
      <c r="D397" s="110" t="s">
        <v>912</v>
      </c>
      <c r="E397" s="110" t="s">
        <v>895</v>
      </c>
      <c r="F397" s="110" t="s">
        <v>889</v>
      </c>
    </row>
    <row r="398" spans="2:6" x14ac:dyDescent="0.35">
      <c r="B398" s="110" t="s">
        <v>265</v>
      </c>
      <c r="C398" s="110" t="s">
        <v>374</v>
      </c>
      <c r="D398" s="110" t="s">
        <v>912</v>
      </c>
      <c r="E398" s="110" t="s">
        <v>915</v>
      </c>
      <c r="F398" s="110" t="s">
        <v>889</v>
      </c>
    </row>
    <row r="399" spans="2:6" x14ac:dyDescent="0.35">
      <c r="B399" s="110" t="s">
        <v>266</v>
      </c>
      <c r="C399" s="110" t="s">
        <v>42</v>
      </c>
      <c r="D399" s="110" t="s">
        <v>887</v>
      </c>
      <c r="E399" s="110" t="s">
        <v>885</v>
      </c>
      <c r="F399" s="110" t="s">
        <v>886</v>
      </c>
    </row>
    <row r="400" spans="2:6" x14ac:dyDescent="0.35">
      <c r="B400" s="110" t="s">
        <v>267</v>
      </c>
      <c r="C400" s="110" t="s">
        <v>317</v>
      </c>
      <c r="D400" s="110" t="s">
        <v>900</v>
      </c>
      <c r="E400" s="110" t="s">
        <v>895</v>
      </c>
      <c r="F400" s="110" t="s">
        <v>889</v>
      </c>
    </row>
    <row r="401" spans="2:6" x14ac:dyDescent="0.35">
      <c r="B401" s="110" t="s">
        <v>268</v>
      </c>
      <c r="C401" s="110" t="s">
        <v>268</v>
      </c>
      <c r="D401" s="110" t="s">
        <v>912</v>
      </c>
      <c r="E401" s="110" t="s">
        <v>381</v>
      </c>
      <c r="F401" s="110" t="s">
        <v>889</v>
      </c>
    </row>
    <row r="402" spans="2:6" x14ac:dyDescent="0.35">
      <c r="B402" s="110" t="s">
        <v>268</v>
      </c>
      <c r="C402" s="110" t="s">
        <v>268</v>
      </c>
      <c r="D402" s="110" t="s">
        <v>912</v>
      </c>
      <c r="E402" s="110" t="s">
        <v>382</v>
      </c>
      <c r="F402" s="110" t="s">
        <v>889</v>
      </c>
    </row>
    <row r="403" spans="2:6" x14ac:dyDescent="0.35">
      <c r="B403" s="110" t="s">
        <v>269</v>
      </c>
      <c r="C403" s="110" t="s">
        <v>42</v>
      </c>
      <c r="D403" s="110" t="s">
        <v>887</v>
      </c>
      <c r="E403" s="110" t="s">
        <v>885</v>
      </c>
      <c r="F403" s="110" t="s">
        <v>886</v>
      </c>
    </row>
    <row r="404" spans="2:6" x14ac:dyDescent="0.35">
      <c r="B404" s="110" t="s">
        <v>269</v>
      </c>
      <c r="C404" s="110" t="s">
        <v>42</v>
      </c>
      <c r="D404" s="110" t="s">
        <v>887</v>
      </c>
      <c r="E404" s="110" t="s">
        <v>921</v>
      </c>
      <c r="F404" s="110" t="s">
        <v>886</v>
      </c>
    </row>
    <row r="405" spans="2:6" x14ac:dyDescent="0.35">
      <c r="B405" s="110" t="s">
        <v>270</v>
      </c>
      <c r="C405" s="110" t="s">
        <v>400</v>
      </c>
      <c r="D405" s="110" t="s">
        <v>920</v>
      </c>
      <c r="E405" s="110" t="s">
        <v>919</v>
      </c>
      <c r="F405" s="110" t="s">
        <v>886</v>
      </c>
    </row>
    <row r="406" spans="2:6" x14ac:dyDescent="0.35">
      <c r="B406" s="110" t="s">
        <v>270</v>
      </c>
      <c r="C406" s="110" t="s">
        <v>400</v>
      </c>
      <c r="D406" s="110" t="s">
        <v>920</v>
      </c>
      <c r="E406" s="110" t="s">
        <v>400</v>
      </c>
      <c r="F406" s="110" t="s">
        <v>886</v>
      </c>
    </row>
    <row r="407" spans="2:6" x14ac:dyDescent="0.35">
      <c r="B407" s="110" t="s">
        <v>271</v>
      </c>
      <c r="C407" s="110" t="s">
        <v>403</v>
      </c>
      <c r="D407" s="110" t="s">
        <v>927</v>
      </c>
      <c r="E407" s="110" t="s">
        <v>926</v>
      </c>
      <c r="F407" s="110" t="s">
        <v>889</v>
      </c>
    </row>
    <row r="408" spans="2:6" x14ac:dyDescent="0.35">
      <c r="B408" s="110" t="s">
        <v>271</v>
      </c>
      <c r="C408" s="110" t="s">
        <v>403</v>
      </c>
      <c r="D408" s="110" t="s">
        <v>927</v>
      </c>
      <c r="E408" s="110" t="s">
        <v>907</v>
      </c>
      <c r="F408" s="110" t="s">
        <v>889</v>
      </c>
    </row>
    <row r="409" spans="2:6" x14ac:dyDescent="0.35">
      <c r="B409" s="110" t="s">
        <v>272</v>
      </c>
      <c r="C409" s="110" t="s">
        <v>252</v>
      </c>
      <c r="D409" s="110" t="s">
        <v>920</v>
      </c>
      <c r="E409" s="110" t="s">
        <v>921</v>
      </c>
      <c r="F409" s="110" t="s">
        <v>886</v>
      </c>
    </row>
    <row r="410" spans="2:6" x14ac:dyDescent="0.35">
      <c r="B410" s="110" t="s">
        <v>273</v>
      </c>
      <c r="C410" s="110" t="s">
        <v>263</v>
      </c>
      <c r="D410" s="110" t="s">
        <v>887</v>
      </c>
      <c r="E410" s="110" t="s">
        <v>904</v>
      </c>
      <c r="F410" s="110" t="s">
        <v>886</v>
      </c>
    </row>
    <row r="411" spans="2:6" x14ac:dyDescent="0.35">
      <c r="B411" s="110" t="s">
        <v>274</v>
      </c>
      <c r="C411" s="110" t="s">
        <v>922</v>
      </c>
      <c r="D411" s="110" t="s">
        <v>930</v>
      </c>
      <c r="E411" s="110" t="s">
        <v>381</v>
      </c>
      <c r="F411" s="110" t="s">
        <v>889</v>
      </c>
    </row>
    <row r="412" spans="2:6" x14ac:dyDescent="0.35">
      <c r="B412" s="110" t="s">
        <v>275</v>
      </c>
      <c r="C412" s="110" t="s">
        <v>275</v>
      </c>
      <c r="D412" s="110" t="s">
        <v>275</v>
      </c>
      <c r="E412" s="110" t="s">
        <v>916</v>
      </c>
      <c r="F412" s="110" t="s">
        <v>916</v>
      </c>
    </row>
    <row r="413" spans="2:6" x14ac:dyDescent="0.35">
      <c r="B413" s="110" t="s">
        <v>276</v>
      </c>
      <c r="C413" s="110" t="s">
        <v>127</v>
      </c>
      <c r="D413" s="110" t="s">
        <v>912</v>
      </c>
      <c r="E413" s="110" t="s">
        <v>915</v>
      </c>
      <c r="F413" s="110" t="s">
        <v>889</v>
      </c>
    </row>
    <row r="414" spans="2:6" x14ac:dyDescent="0.35">
      <c r="B414" s="110" t="s">
        <v>277</v>
      </c>
      <c r="C414" s="110" t="s">
        <v>277</v>
      </c>
      <c r="D414" s="110" t="s">
        <v>913</v>
      </c>
      <c r="E414" s="110" t="s">
        <v>931</v>
      </c>
      <c r="F414" s="110" t="s">
        <v>889</v>
      </c>
    </row>
    <row r="415" spans="2:6" x14ac:dyDescent="0.35">
      <c r="B415" s="110" t="s">
        <v>278</v>
      </c>
      <c r="C415" s="110" t="s">
        <v>212</v>
      </c>
      <c r="D415" s="110" t="s">
        <v>887</v>
      </c>
      <c r="E415" s="110" t="s">
        <v>885</v>
      </c>
      <c r="F415" s="110" t="s">
        <v>886</v>
      </c>
    </row>
    <row r="416" spans="2:6" x14ac:dyDescent="0.35">
      <c r="B416" s="110" t="s">
        <v>279</v>
      </c>
      <c r="C416" s="110" t="s">
        <v>403</v>
      </c>
      <c r="D416" s="110" t="s">
        <v>927</v>
      </c>
      <c r="E416" s="110" t="s">
        <v>926</v>
      </c>
      <c r="F416" s="110" t="s">
        <v>889</v>
      </c>
    </row>
    <row r="417" spans="2:6" x14ac:dyDescent="0.35">
      <c r="B417" s="110" t="s">
        <v>280</v>
      </c>
      <c r="C417" s="110" t="s">
        <v>324</v>
      </c>
      <c r="D417" s="110" t="s">
        <v>899</v>
      </c>
      <c r="E417" s="110" t="s">
        <v>918</v>
      </c>
      <c r="F417" s="110" t="s">
        <v>886</v>
      </c>
    </row>
    <row r="418" spans="2:6" x14ac:dyDescent="0.35">
      <c r="B418" s="110" t="s">
        <v>281</v>
      </c>
      <c r="C418" s="110" t="s">
        <v>281</v>
      </c>
      <c r="D418" s="110" t="s">
        <v>896</v>
      </c>
      <c r="E418" s="110" t="s">
        <v>906</v>
      </c>
      <c r="F418" s="110" t="s">
        <v>889</v>
      </c>
    </row>
    <row r="419" spans="2:6" x14ac:dyDescent="0.35">
      <c r="B419" s="110" t="s">
        <v>282</v>
      </c>
      <c r="C419" s="110" t="s">
        <v>922</v>
      </c>
      <c r="D419" s="110" t="s">
        <v>923</v>
      </c>
      <c r="E419" s="110" t="s">
        <v>888</v>
      </c>
      <c r="F419" s="110" t="s">
        <v>888</v>
      </c>
    </row>
    <row r="420" spans="2:6" x14ac:dyDescent="0.35">
      <c r="B420" s="110" t="s">
        <v>282</v>
      </c>
      <c r="C420" s="110" t="s">
        <v>922</v>
      </c>
      <c r="D420" s="110" t="s">
        <v>923</v>
      </c>
      <c r="E420" s="110" t="s">
        <v>935</v>
      </c>
      <c r="F420" s="110" t="s">
        <v>936</v>
      </c>
    </row>
    <row r="421" spans="2:6" x14ac:dyDescent="0.35">
      <c r="B421" s="110" t="s">
        <v>283</v>
      </c>
      <c r="C421" s="110" t="s">
        <v>922</v>
      </c>
      <c r="D421" s="110" t="s">
        <v>923</v>
      </c>
      <c r="E421" s="110" t="s">
        <v>888</v>
      </c>
      <c r="F421" s="110" t="s">
        <v>888</v>
      </c>
    </row>
    <row r="422" spans="2:6" x14ac:dyDescent="0.35">
      <c r="B422" s="110" t="s">
        <v>284</v>
      </c>
      <c r="C422" s="110" t="s">
        <v>284</v>
      </c>
      <c r="D422" s="110" t="s">
        <v>905</v>
      </c>
      <c r="E422" s="110" t="s">
        <v>326</v>
      </c>
      <c r="F422" s="110" t="s">
        <v>889</v>
      </c>
    </row>
    <row r="423" spans="2:6" x14ac:dyDescent="0.35">
      <c r="B423" s="110" t="s">
        <v>285</v>
      </c>
      <c r="C423" s="110" t="s">
        <v>284</v>
      </c>
      <c r="D423" s="110" t="s">
        <v>905</v>
      </c>
      <c r="E423" s="110" t="s">
        <v>326</v>
      </c>
      <c r="F423" s="110" t="s">
        <v>889</v>
      </c>
    </row>
    <row r="424" spans="2:6" x14ac:dyDescent="0.35">
      <c r="B424" s="110" t="s">
        <v>286</v>
      </c>
      <c r="C424" s="110" t="s">
        <v>127</v>
      </c>
      <c r="D424" s="110" t="s">
        <v>912</v>
      </c>
      <c r="E424" s="110" t="s">
        <v>915</v>
      </c>
      <c r="F424" s="110" t="s">
        <v>889</v>
      </c>
    </row>
    <row r="425" spans="2:6" x14ac:dyDescent="0.35">
      <c r="B425" s="110" t="s">
        <v>287</v>
      </c>
      <c r="C425" s="110" t="s">
        <v>377</v>
      </c>
      <c r="D425" s="110" t="s">
        <v>893</v>
      </c>
      <c r="E425" s="110" t="s">
        <v>910</v>
      </c>
      <c r="F425" s="110" t="s">
        <v>892</v>
      </c>
    </row>
    <row r="426" spans="2:6" x14ac:dyDescent="0.35">
      <c r="B426" s="110" t="s">
        <v>288</v>
      </c>
      <c r="C426" s="110" t="s">
        <v>297</v>
      </c>
      <c r="D426" s="110" t="s">
        <v>932</v>
      </c>
      <c r="E426" s="110" t="s">
        <v>937</v>
      </c>
      <c r="F426" s="110" t="s">
        <v>902</v>
      </c>
    </row>
    <row r="427" spans="2:6" x14ac:dyDescent="0.35">
      <c r="B427" s="110" t="s">
        <v>288</v>
      </c>
      <c r="C427" s="110" t="s">
        <v>297</v>
      </c>
      <c r="D427" s="110" t="s">
        <v>932</v>
      </c>
      <c r="E427" s="110" t="s">
        <v>929</v>
      </c>
      <c r="F427" s="110" t="s">
        <v>886</v>
      </c>
    </row>
    <row r="428" spans="2:6" x14ac:dyDescent="0.35">
      <c r="B428" s="110" t="s">
        <v>289</v>
      </c>
      <c r="C428" s="110" t="s">
        <v>384</v>
      </c>
      <c r="D428" s="110" t="s">
        <v>893</v>
      </c>
      <c r="E428" s="110" t="s">
        <v>897</v>
      </c>
      <c r="F428" s="110" t="s">
        <v>892</v>
      </c>
    </row>
    <row r="429" spans="2:6" x14ac:dyDescent="0.35">
      <c r="B429" s="110" t="s">
        <v>289</v>
      </c>
      <c r="C429" s="110" t="s">
        <v>384</v>
      </c>
      <c r="D429" s="110" t="s">
        <v>893</v>
      </c>
      <c r="E429" s="110" t="s">
        <v>384</v>
      </c>
      <c r="F429" s="110" t="s">
        <v>892</v>
      </c>
    </row>
    <row r="430" spans="2:6" x14ac:dyDescent="0.35">
      <c r="B430" s="110" t="s">
        <v>289</v>
      </c>
      <c r="C430" s="110" t="s">
        <v>384</v>
      </c>
      <c r="D430" s="110" t="s">
        <v>893</v>
      </c>
      <c r="E430" s="110" t="s">
        <v>891</v>
      </c>
      <c r="F430" s="110" t="s">
        <v>892</v>
      </c>
    </row>
    <row r="431" spans="2:6" x14ac:dyDescent="0.35">
      <c r="B431" s="110" t="s">
        <v>290</v>
      </c>
      <c r="C431" s="110" t="s">
        <v>390</v>
      </c>
      <c r="D431" s="110" t="s">
        <v>893</v>
      </c>
      <c r="E431" s="110" t="s">
        <v>933</v>
      </c>
      <c r="F431" s="110" t="s">
        <v>892</v>
      </c>
    </row>
    <row r="432" spans="2:6" x14ac:dyDescent="0.35">
      <c r="B432" s="110" t="s">
        <v>290</v>
      </c>
      <c r="C432" s="110" t="s">
        <v>390</v>
      </c>
      <c r="D432" s="110" t="s">
        <v>893</v>
      </c>
      <c r="E432" s="110" t="s">
        <v>894</v>
      </c>
      <c r="F432" s="110" t="s">
        <v>892</v>
      </c>
    </row>
    <row r="433" spans="2:6" x14ac:dyDescent="0.35">
      <c r="B433" s="110" t="s">
        <v>291</v>
      </c>
      <c r="C433" s="110" t="s">
        <v>397</v>
      </c>
      <c r="D433" s="110" t="s">
        <v>893</v>
      </c>
      <c r="E433" s="110" t="s">
        <v>891</v>
      </c>
      <c r="F433" s="110" t="s">
        <v>892</v>
      </c>
    </row>
    <row r="434" spans="2:6" x14ac:dyDescent="0.35">
      <c r="B434" s="110" t="s">
        <v>291</v>
      </c>
      <c r="C434" s="110" t="s">
        <v>397</v>
      </c>
      <c r="D434" s="110" t="s">
        <v>893</v>
      </c>
      <c r="E434" s="110" t="s">
        <v>894</v>
      </c>
      <c r="F434" s="110" t="s">
        <v>892</v>
      </c>
    </row>
    <row r="435" spans="2:6" x14ac:dyDescent="0.35">
      <c r="B435" s="110" t="s">
        <v>292</v>
      </c>
      <c r="C435" s="110" t="s">
        <v>252</v>
      </c>
      <c r="D435" s="110" t="s">
        <v>920</v>
      </c>
      <c r="E435" s="110" t="s">
        <v>917</v>
      </c>
      <c r="F435" s="110" t="s">
        <v>886</v>
      </c>
    </row>
    <row r="436" spans="2:6" x14ac:dyDescent="0.35">
      <c r="B436" s="110" t="s">
        <v>293</v>
      </c>
      <c r="C436" s="110" t="s">
        <v>46</v>
      </c>
      <c r="D436" s="110" t="s">
        <v>899</v>
      </c>
      <c r="E436" s="110" t="s">
        <v>46</v>
      </c>
      <c r="F436" s="110" t="s">
        <v>886</v>
      </c>
    </row>
    <row r="437" spans="2:6" x14ac:dyDescent="0.35">
      <c r="B437" s="110" t="s">
        <v>294</v>
      </c>
      <c r="C437" s="110" t="s">
        <v>397</v>
      </c>
      <c r="D437" s="110" t="s">
        <v>893</v>
      </c>
      <c r="E437" s="110" t="s">
        <v>891</v>
      </c>
      <c r="F437" s="110" t="s">
        <v>892</v>
      </c>
    </row>
    <row r="438" spans="2:6" x14ac:dyDescent="0.35">
      <c r="B438" s="110" t="s">
        <v>295</v>
      </c>
      <c r="C438" s="110" t="s">
        <v>281</v>
      </c>
      <c r="D438" s="110" t="s">
        <v>896</v>
      </c>
      <c r="E438" s="110" t="s">
        <v>906</v>
      </c>
      <c r="F438" s="110" t="s">
        <v>889</v>
      </c>
    </row>
    <row r="439" spans="2:6" x14ac:dyDescent="0.35">
      <c r="B439" s="110" t="s">
        <v>295</v>
      </c>
      <c r="C439" s="110" t="s">
        <v>281</v>
      </c>
      <c r="D439" s="110" t="s">
        <v>896</v>
      </c>
      <c r="E439" s="110" t="s">
        <v>931</v>
      </c>
      <c r="F439" s="110" t="s">
        <v>889</v>
      </c>
    </row>
    <row r="440" spans="2:6" x14ac:dyDescent="0.35">
      <c r="B440" s="110" t="s">
        <v>3</v>
      </c>
      <c r="C440" s="110" t="s">
        <v>401</v>
      </c>
      <c r="D440" s="110" t="s">
        <v>893</v>
      </c>
      <c r="E440" s="110" t="s">
        <v>897</v>
      </c>
      <c r="F440" s="110" t="s">
        <v>892</v>
      </c>
    </row>
    <row r="441" spans="2:6" x14ac:dyDescent="0.35">
      <c r="B441" s="110" t="s">
        <v>296</v>
      </c>
      <c r="C441" s="110" t="s">
        <v>384</v>
      </c>
      <c r="D441" s="110" t="s">
        <v>893</v>
      </c>
      <c r="E441" s="110" t="s">
        <v>897</v>
      </c>
      <c r="F441" s="110" t="s">
        <v>892</v>
      </c>
    </row>
    <row r="442" spans="2:6" x14ac:dyDescent="0.35">
      <c r="B442" s="110" t="s">
        <v>297</v>
      </c>
      <c r="C442" s="110" t="s">
        <v>297</v>
      </c>
      <c r="D442" s="110" t="s">
        <v>932</v>
      </c>
      <c r="E442" s="110" t="s">
        <v>929</v>
      </c>
      <c r="F442" s="110" t="s">
        <v>886</v>
      </c>
    </row>
    <row r="443" spans="2:6" x14ac:dyDescent="0.35">
      <c r="B443" s="110" t="s">
        <v>298</v>
      </c>
      <c r="C443" s="110" t="s">
        <v>118</v>
      </c>
      <c r="D443" s="110" t="s">
        <v>893</v>
      </c>
      <c r="E443" s="110" t="s">
        <v>911</v>
      </c>
      <c r="F443" s="110" t="s">
        <v>892</v>
      </c>
    </row>
    <row r="444" spans="2:6" x14ac:dyDescent="0.35">
      <c r="B444" s="110" t="s">
        <v>299</v>
      </c>
      <c r="C444" s="110" t="s">
        <v>386</v>
      </c>
      <c r="D444" s="110" t="s">
        <v>900</v>
      </c>
      <c r="E444" s="110" t="s">
        <v>907</v>
      </c>
      <c r="F444" s="110" t="s">
        <v>889</v>
      </c>
    </row>
    <row r="445" spans="2:6" x14ac:dyDescent="0.35">
      <c r="B445" s="110" t="s">
        <v>300</v>
      </c>
      <c r="C445" s="110" t="s">
        <v>392</v>
      </c>
      <c r="D445" s="110" t="s">
        <v>899</v>
      </c>
      <c r="E445" s="110" t="s">
        <v>898</v>
      </c>
      <c r="F445" s="110" t="s">
        <v>886</v>
      </c>
    </row>
    <row r="446" spans="2:6" x14ac:dyDescent="0.35">
      <c r="B446" s="110" t="s">
        <v>301</v>
      </c>
      <c r="C446" s="110" t="s">
        <v>381</v>
      </c>
      <c r="D446" s="110" t="s">
        <v>912</v>
      </c>
      <c r="E446" s="110" t="s">
        <v>381</v>
      </c>
      <c r="F446" s="110" t="s">
        <v>889</v>
      </c>
    </row>
    <row r="447" spans="2:6" x14ac:dyDescent="0.35">
      <c r="B447" s="110" t="s">
        <v>938</v>
      </c>
      <c r="C447" s="110" t="s">
        <v>938</v>
      </c>
      <c r="D447" s="110" t="s">
        <v>893</v>
      </c>
      <c r="E447" s="110" t="s">
        <v>384</v>
      </c>
      <c r="F447" s="110" t="s">
        <v>892</v>
      </c>
    </row>
    <row r="448" spans="2:6" x14ac:dyDescent="0.35">
      <c r="B448" s="110" t="s">
        <v>938</v>
      </c>
      <c r="C448" s="110" t="s">
        <v>938</v>
      </c>
      <c r="D448" s="110" t="s">
        <v>893</v>
      </c>
      <c r="E448" s="110" t="s">
        <v>939</v>
      </c>
      <c r="F448" s="110" t="s">
        <v>892</v>
      </c>
    </row>
    <row r="449" spans="2:6" x14ac:dyDescent="0.35">
      <c r="B449" s="110" t="s">
        <v>304</v>
      </c>
      <c r="C449" s="110" t="s">
        <v>277</v>
      </c>
      <c r="D449" s="110" t="s">
        <v>913</v>
      </c>
      <c r="E449" s="110" t="s">
        <v>931</v>
      </c>
      <c r="F449" s="110" t="s">
        <v>889</v>
      </c>
    </row>
    <row r="450" spans="2:6" x14ac:dyDescent="0.35">
      <c r="B450" s="110" t="s">
        <v>305</v>
      </c>
      <c r="C450" s="110" t="s">
        <v>236</v>
      </c>
      <c r="D450" s="110" t="s">
        <v>920</v>
      </c>
      <c r="E450" s="110" t="s">
        <v>928</v>
      </c>
      <c r="F450" s="110" t="s">
        <v>886</v>
      </c>
    </row>
    <row r="451" spans="2:6" x14ac:dyDescent="0.35">
      <c r="B451" s="110" t="s">
        <v>306</v>
      </c>
      <c r="C451" s="110" t="s">
        <v>199</v>
      </c>
      <c r="D451" s="110" t="s">
        <v>924</v>
      </c>
      <c r="E451" s="110" t="s">
        <v>199</v>
      </c>
      <c r="F451" s="110" t="s">
        <v>886</v>
      </c>
    </row>
    <row r="452" spans="2:6" x14ac:dyDescent="0.35">
      <c r="B452" s="110" t="s">
        <v>307</v>
      </c>
      <c r="C452" s="110" t="s">
        <v>199</v>
      </c>
      <c r="D452" s="110" t="s">
        <v>924</v>
      </c>
      <c r="E452" s="110" t="s">
        <v>199</v>
      </c>
      <c r="F452" s="110" t="s">
        <v>886</v>
      </c>
    </row>
    <row r="453" spans="2:6" x14ac:dyDescent="0.35">
      <c r="B453" s="110" t="s">
        <v>308</v>
      </c>
      <c r="C453" s="110" t="s">
        <v>46</v>
      </c>
      <c r="D453" s="110" t="s">
        <v>899</v>
      </c>
      <c r="E453" s="110" t="s">
        <v>46</v>
      </c>
      <c r="F453" s="110" t="s">
        <v>886</v>
      </c>
    </row>
    <row r="454" spans="2:6" x14ac:dyDescent="0.35">
      <c r="B454" s="110" t="s">
        <v>308</v>
      </c>
      <c r="C454" s="110" t="s">
        <v>46</v>
      </c>
      <c r="D454" s="110" t="s">
        <v>899</v>
      </c>
      <c r="E454" s="110" t="s">
        <v>898</v>
      </c>
      <c r="F454" s="110" t="s">
        <v>886</v>
      </c>
    </row>
    <row r="455" spans="2:6" x14ac:dyDescent="0.35">
      <c r="B455" s="110" t="s">
        <v>309</v>
      </c>
      <c r="C455" s="110" t="s">
        <v>392</v>
      </c>
      <c r="D455" s="110" t="s">
        <v>899</v>
      </c>
      <c r="E455" s="110" t="s">
        <v>898</v>
      </c>
      <c r="F455" s="110" t="s">
        <v>886</v>
      </c>
    </row>
    <row r="456" spans="2:6" x14ac:dyDescent="0.35">
      <c r="B456" s="110" t="s">
        <v>310</v>
      </c>
      <c r="C456" s="110" t="s">
        <v>146</v>
      </c>
      <c r="D456" s="110" t="s">
        <v>896</v>
      </c>
      <c r="E456" s="110" t="s">
        <v>906</v>
      </c>
      <c r="F456" s="110" t="s">
        <v>889</v>
      </c>
    </row>
    <row r="457" spans="2:6" x14ac:dyDescent="0.35">
      <c r="B457" s="110" t="s">
        <v>311</v>
      </c>
      <c r="C457" s="110" t="s">
        <v>399</v>
      </c>
      <c r="D457" s="110" t="s">
        <v>887</v>
      </c>
      <c r="E457" s="110" t="s">
        <v>904</v>
      </c>
      <c r="F457" s="110" t="s">
        <v>886</v>
      </c>
    </row>
    <row r="458" spans="2:6" x14ac:dyDescent="0.35">
      <c r="B458" s="110" t="s">
        <v>312</v>
      </c>
      <c r="C458" s="110" t="s">
        <v>392</v>
      </c>
      <c r="D458" s="110" t="s">
        <v>899</v>
      </c>
      <c r="E458" s="110" t="s">
        <v>898</v>
      </c>
      <c r="F458" s="110" t="s">
        <v>886</v>
      </c>
    </row>
    <row r="459" spans="2:6" x14ac:dyDescent="0.35">
      <c r="B459" s="110" t="s">
        <v>313</v>
      </c>
      <c r="C459" s="110" t="s">
        <v>401</v>
      </c>
      <c r="D459" s="110" t="s">
        <v>893</v>
      </c>
      <c r="E459" s="110" t="s">
        <v>897</v>
      </c>
      <c r="F459" s="110" t="s">
        <v>892</v>
      </c>
    </row>
    <row r="460" spans="2:6" x14ac:dyDescent="0.35">
      <c r="B460" s="110" t="s">
        <v>314</v>
      </c>
      <c r="C460" s="110" t="s">
        <v>371</v>
      </c>
      <c r="D460" s="110" t="s">
        <v>899</v>
      </c>
      <c r="E460" s="110" t="s">
        <v>925</v>
      </c>
      <c r="F460" s="110" t="s">
        <v>886</v>
      </c>
    </row>
    <row r="461" spans="2:6" x14ac:dyDescent="0.35">
      <c r="B461" s="110" t="s">
        <v>314</v>
      </c>
      <c r="C461" s="110" t="s">
        <v>371</v>
      </c>
      <c r="D461" s="110" t="s">
        <v>899</v>
      </c>
      <c r="E461" s="110" t="s">
        <v>929</v>
      </c>
      <c r="F461" s="110" t="s">
        <v>886</v>
      </c>
    </row>
    <row r="462" spans="2:6" x14ac:dyDescent="0.35">
      <c r="B462" s="110" t="s">
        <v>314</v>
      </c>
      <c r="C462" s="110" t="s">
        <v>371</v>
      </c>
      <c r="D462" s="110" t="s">
        <v>899</v>
      </c>
      <c r="E462" s="110" t="s">
        <v>404</v>
      </c>
      <c r="F462" s="110" t="s">
        <v>886</v>
      </c>
    </row>
    <row r="463" spans="2:6" x14ac:dyDescent="0.35">
      <c r="B463" s="110" t="s">
        <v>315</v>
      </c>
      <c r="C463" s="110" t="s">
        <v>398</v>
      </c>
      <c r="D463" s="110" t="s">
        <v>896</v>
      </c>
      <c r="E463" s="110" t="s">
        <v>895</v>
      </c>
      <c r="F463" s="110" t="s">
        <v>889</v>
      </c>
    </row>
    <row r="464" spans="2:6" x14ac:dyDescent="0.35">
      <c r="B464" s="110" t="s">
        <v>315</v>
      </c>
      <c r="C464" s="110" t="s">
        <v>398</v>
      </c>
      <c r="D464" s="110" t="s">
        <v>896</v>
      </c>
      <c r="E464" s="110" t="s">
        <v>915</v>
      </c>
      <c r="F464" s="110" t="s">
        <v>889</v>
      </c>
    </row>
    <row r="465" spans="2:6" x14ac:dyDescent="0.35">
      <c r="B465" s="110" t="s">
        <v>316</v>
      </c>
      <c r="C465" s="110" t="s">
        <v>389</v>
      </c>
      <c r="D465" s="110" t="s">
        <v>920</v>
      </c>
      <c r="E465" s="110" t="s">
        <v>919</v>
      </c>
      <c r="F465" s="110" t="s">
        <v>886</v>
      </c>
    </row>
    <row r="466" spans="2:6" x14ac:dyDescent="0.35">
      <c r="B466" s="110" t="s">
        <v>317</v>
      </c>
      <c r="C466" s="110" t="s">
        <v>317</v>
      </c>
      <c r="D466" s="110" t="s">
        <v>900</v>
      </c>
      <c r="E466" s="110" t="s">
        <v>895</v>
      </c>
      <c r="F466" s="110" t="s">
        <v>889</v>
      </c>
    </row>
    <row r="467" spans="2:6" x14ac:dyDescent="0.35">
      <c r="B467" s="110" t="s">
        <v>317</v>
      </c>
      <c r="C467" s="110" t="s">
        <v>317</v>
      </c>
      <c r="D467" s="110" t="s">
        <v>900</v>
      </c>
      <c r="E467" s="110" t="s">
        <v>907</v>
      </c>
      <c r="F467" s="110" t="s">
        <v>889</v>
      </c>
    </row>
    <row r="468" spans="2:6" x14ac:dyDescent="0.35">
      <c r="B468" s="110" t="s">
        <v>318</v>
      </c>
      <c r="C468" s="110" t="s">
        <v>400</v>
      </c>
      <c r="D468" s="110" t="s">
        <v>920</v>
      </c>
      <c r="E468" s="110" t="s">
        <v>382</v>
      </c>
      <c r="F468" s="110" t="s">
        <v>889</v>
      </c>
    </row>
    <row r="469" spans="2:6" x14ac:dyDescent="0.35">
      <c r="B469" s="110" t="s">
        <v>318</v>
      </c>
      <c r="C469" s="110" t="s">
        <v>400</v>
      </c>
      <c r="D469" s="110" t="s">
        <v>920</v>
      </c>
      <c r="E469" s="110" t="s">
        <v>400</v>
      </c>
      <c r="F469" s="110" t="s">
        <v>886</v>
      </c>
    </row>
    <row r="470" spans="2:6" x14ac:dyDescent="0.35">
      <c r="B470" s="110" t="s">
        <v>319</v>
      </c>
      <c r="C470" s="110" t="s">
        <v>374</v>
      </c>
      <c r="D470" s="110" t="s">
        <v>912</v>
      </c>
      <c r="E470" s="110" t="s">
        <v>915</v>
      </c>
      <c r="F470" s="110" t="s">
        <v>889</v>
      </c>
    </row>
    <row r="471" spans="2:6" x14ac:dyDescent="0.35">
      <c r="B471" s="110" t="s">
        <v>320</v>
      </c>
      <c r="C471" s="110" t="s">
        <v>387</v>
      </c>
      <c r="D471" s="110" t="s">
        <v>900</v>
      </c>
      <c r="E471" s="110" t="s">
        <v>907</v>
      </c>
      <c r="F471" s="110" t="s">
        <v>889</v>
      </c>
    </row>
    <row r="472" spans="2:6" x14ac:dyDescent="0.35">
      <c r="B472" s="110" t="s">
        <v>321</v>
      </c>
      <c r="C472" s="110" t="s">
        <v>399</v>
      </c>
      <c r="D472" s="110" t="s">
        <v>887</v>
      </c>
      <c r="E472" s="110" t="s">
        <v>914</v>
      </c>
      <c r="F472" s="110" t="s">
        <v>886</v>
      </c>
    </row>
    <row r="473" spans="2:6" x14ac:dyDescent="0.35">
      <c r="B473" s="110" t="s">
        <v>322</v>
      </c>
      <c r="C473" s="110" t="s">
        <v>371</v>
      </c>
      <c r="D473" s="110" t="s">
        <v>899</v>
      </c>
      <c r="E473" s="110" t="s">
        <v>925</v>
      </c>
      <c r="F473" s="110" t="s">
        <v>886</v>
      </c>
    </row>
    <row r="474" spans="2:6" x14ac:dyDescent="0.35">
      <c r="B474" s="110" t="s">
        <v>322</v>
      </c>
      <c r="C474" s="110" t="s">
        <v>371</v>
      </c>
      <c r="D474" s="110" t="s">
        <v>899</v>
      </c>
      <c r="E474" s="110" t="s">
        <v>914</v>
      </c>
      <c r="F474" s="110" t="s">
        <v>886</v>
      </c>
    </row>
    <row r="475" spans="2:6" x14ac:dyDescent="0.35">
      <c r="B475" s="110" t="s">
        <v>322</v>
      </c>
      <c r="C475" s="110" t="s">
        <v>371</v>
      </c>
      <c r="D475" s="110" t="s">
        <v>899</v>
      </c>
      <c r="E475" s="110" t="s">
        <v>929</v>
      </c>
      <c r="F475" s="110" t="s">
        <v>886</v>
      </c>
    </row>
    <row r="476" spans="2:6" x14ac:dyDescent="0.35">
      <c r="B476" s="110" t="s">
        <v>323</v>
      </c>
      <c r="C476" s="110" t="s">
        <v>374</v>
      </c>
      <c r="D476" s="110" t="s">
        <v>912</v>
      </c>
      <c r="E476" s="110" t="s">
        <v>915</v>
      </c>
      <c r="F476" s="110" t="s">
        <v>889</v>
      </c>
    </row>
    <row r="477" spans="2:6" x14ac:dyDescent="0.35">
      <c r="B477" s="110" t="s">
        <v>324</v>
      </c>
      <c r="C477" s="110" t="s">
        <v>40</v>
      </c>
      <c r="D477" s="110" t="s">
        <v>899</v>
      </c>
      <c r="E477" s="110" t="s">
        <v>46</v>
      </c>
      <c r="F477" s="110" t="s">
        <v>886</v>
      </c>
    </row>
    <row r="478" spans="2:6" x14ac:dyDescent="0.35">
      <c r="B478" s="110" t="s">
        <v>324</v>
      </c>
      <c r="C478" s="110" t="s">
        <v>40</v>
      </c>
      <c r="D478" s="110" t="s">
        <v>899</v>
      </c>
      <c r="E478" s="110" t="s">
        <v>918</v>
      </c>
      <c r="F478" s="110" t="s">
        <v>886</v>
      </c>
    </row>
    <row r="479" spans="2:6" x14ac:dyDescent="0.35">
      <c r="B479" s="110" t="s">
        <v>325</v>
      </c>
      <c r="C479" s="110" t="s">
        <v>78</v>
      </c>
      <c r="D479" s="110" t="s">
        <v>896</v>
      </c>
      <c r="E479" s="110" t="s">
        <v>931</v>
      </c>
      <c r="F479" s="110" t="s">
        <v>889</v>
      </c>
    </row>
    <row r="480" spans="2:6" x14ac:dyDescent="0.35">
      <c r="B480" s="110" t="s">
        <v>326</v>
      </c>
      <c r="C480" s="110" t="s">
        <v>402</v>
      </c>
      <c r="D480" s="110" t="s">
        <v>890</v>
      </c>
      <c r="E480" s="110" t="s">
        <v>326</v>
      </c>
      <c r="F480" s="110" t="s">
        <v>889</v>
      </c>
    </row>
    <row r="481" spans="2:6" x14ac:dyDescent="0.35">
      <c r="B481" s="110" t="s">
        <v>327</v>
      </c>
      <c r="C481" s="110" t="s">
        <v>378</v>
      </c>
      <c r="D481" s="110" t="s">
        <v>905</v>
      </c>
      <c r="E481" s="110" t="s">
        <v>326</v>
      </c>
      <c r="F481" s="110" t="s">
        <v>889</v>
      </c>
    </row>
    <row r="482" spans="2:6" x14ac:dyDescent="0.35">
      <c r="B482" s="110" t="s">
        <v>328</v>
      </c>
      <c r="C482" s="110" t="s">
        <v>328</v>
      </c>
      <c r="D482" s="110" t="s">
        <v>924</v>
      </c>
      <c r="E482" s="110" t="s">
        <v>199</v>
      </c>
      <c r="F482" s="110" t="s">
        <v>886</v>
      </c>
    </row>
    <row r="483" spans="2:6" x14ac:dyDescent="0.35">
      <c r="B483" s="110" t="s">
        <v>329</v>
      </c>
      <c r="C483" s="110" t="s">
        <v>127</v>
      </c>
      <c r="D483" s="110" t="s">
        <v>912</v>
      </c>
      <c r="E483" s="110" t="s">
        <v>895</v>
      </c>
      <c r="F483" s="110" t="s">
        <v>889</v>
      </c>
    </row>
    <row r="484" spans="2:6" x14ac:dyDescent="0.35">
      <c r="B484" s="110" t="s">
        <v>329</v>
      </c>
      <c r="C484" s="110" t="s">
        <v>127</v>
      </c>
      <c r="D484" s="110" t="s">
        <v>912</v>
      </c>
      <c r="E484" s="110" t="s">
        <v>915</v>
      </c>
      <c r="F484" s="110" t="s">
        <v>889</v>
      </c>
    </row>
    <row r="485" spans="2:6" x14ac:dyDescent="0.35">
      <c r="B485" s="110" t="s">
        <v>330</v>
      </c>
      <c r="C485" s="110" t="s">
        <v>399</v>
      </c>
      <c r="D485" s="110" t="s">
        <v>887</v>
      </c>
      <c r="E485" s="110" t="s">
        <v>904</v>
      </c>
      <c r="F485" s="110" t="s">
        <v>886</v>
      </c>
    </row>
    <row r="486" spans="2:6" x14ac:dyDescent="0.35">
      <c r="B486" s="110" t="s">
        <v>331</v>
      </c>
      <c r="C486" s="110" t="s">
        <v>331</v>
      </c>
      <c r="D486" s="110" t="s">
        <v>893</v>
      </c>
      <c r="E486" s="110" t="s">
        <v>910</v>
      </c>
      <c r="F486" s="110" t="s">
        <v>892</v>
      </c>
    </row>
    <row r="487" spans="2:6" x14ac:dyDescent="0.35">
      <c r="B487" s="110" t="s">
        <v>331</v>
      </c>
      <c r="C487" s="110" t="s">
        <v>331</v>
      </c>
      <c r="D487" s="110" t="s">
        <v>893</v>
      </c>
      <c r="E487" s="110" t="s">
        <v>894</v>
      </c>
      <c r="F487" s="110" t="s">
        <v>892</v>
      </c>
    </row>
    <row r="488" spans="2:6" x14ac:dyDescent="0.35">
      <c r="B488" s="110" t="s">
        <v>332</v>
      </c>
      <c r="C488" s="110" t="s">
        <v>381</v>
      </c>
      <c r="D488" s="110" t="s">
        <v>912</v>
      </c>
      <c r="E488" s="110" t="s">
        <v>381</v>
      </c>
      <c r="F488" s="110" t="s">
        <v>889</v>
      </c>
    </row>
    <row r="489" spans="2:6" x14ac:dyDescent="0.35">
      <c r="B489" s="110" t="s">
        <v>333</v>
      </c>
      <c r="C489" s="110" t="s">
        <v>395</v>
      </c>
      <c r="D489" s="110" t="s">
        <v>932</v>
      </c>
      <c r="E489" s="110" t="s">
        <v>901</v>
      </c>
      <c r="F489" s="110" t="s">
        <v>902</v>
      </c>
    </row>
    <row r="490" spans="2:6" x14ac:dyDescent="0.35">
      <c r="B490" s="110" t="s">
        <v>333</v>
      </c>
      <c r="C490" s="110" t="s">
        <v>395</v>
      </c>
      <c r="D490" s="110" t="s">
        <v>932</v>
      </c>
      <c r="E490" s="110" t="s">
        <v>929</v>
      </c>
      <c r="F490" s="110" t="s">
        <v>886</v>
      </c>
    </row>
    <row r="491" spans="2:6" x14ac:dyDescent="0.35">
      <c r="B491" s="110" t="s">
        <v>333</v>
      </c>
      <c r="C491" s="110" t="s">
        <v>395</v>
      </c>
      <c r="D491" s="110" t="s">
        <v>932</v>
      </c>
      <c r="E491" s="110" t="s">
        <v>404</v>
      </c>
      <c r="F491" s="110" t="s">
        <v>889</v>
      </c>
    </row>
    <row r="492" spans="2:6" x14ac:dyDescent="0.35">
      <c r="B492" s="110" t="s">
        <v>334</v>
      </c>
      <c r="C492" s="110" t="s">
        <v>402</v>
      </c>
      <c r="D492" s="110" t="s">
        <v>890</v>
      </c>
      <c r="E492" s="110" t="s">
        <v>326</v>
      </c>
      <c r="F492" s="110" t="s">
        <v>889</v>
      </c>
    </row>
    <row r="493" spans="2:6" x14ac:dyDescent="0.35">
      <c r="B493" s="110" t="s">
        <v>335</v>
      </c>
      <c r="C493" s="110" t="s">
        <v>210</v>
      </c>
      <c r="D493" s="110" t="s">
        <v>927</v>
      </c>
      <c r="E493" s="110" t="s">
        <v>895</v>
      </c>
      <c r="F493" s="110" t="s">
        <v>889</v>
      </c>
    </row>
    <row r="494" spans="2:6" x14ac:dyDescent="0.35">
      <c r="B494" s="110" t="s">
        <v>336</v>
      </c>
      <c r="C494" s="110" t="s">
        <v>40</v>
      </c>
      <c r="D494" s="110" t="s">
        <v>899</v>
      </c>
      <c r="E494" s="110" t="s">
        <v>46</v>
      </c>
      <c r="F494" s="110" t="s">
        <v>886</v>
      </c>
    </row>
    <row r="495" spans="2:6" x14ac:dyDescent="0.35">
      <c r="B495" s="110" t="s">
        <v>336</v>
      </c>
      <c r="C495" s="110" t="s">
        <v>40</v>
      </c>
      <c r="D495" s="110" t="s">
        <v>899</v>
      </c>
      <c r="E495" s="110" t="s">
        <v>918</v>
      </c>
      <c r="F495" s="110" t="s">
        <v>886</v>
      </c>
    </row>
    <row r="496" spans="2:6" x14ac:dyDescent="0.35">
      <c r="B496" s="110" t="s">
        <v>337</v>
      </c>
      <c r="C496" s="110" t="s">
        <v>379</v>
      </c>
      <c r="D496" s="110" t="s">
        <v>913</v>
      </c>
      <c r="E496" s="110" t="s">
        <v>931</v>
      </c>
      <c r="F496" s="110" t="s">
        <v>889</v>
      </c>
    </row>
    <row r="497" spans="2:6" x14ac:dyDescent="0.35">
      <c r="B497" s="110" t="s">
        <v>338</v>
      </c>
      <c r="C497" s="110" t="s">
        <v>396</v>
      </c>
      <c r="D497" s="110" t="s">
        <v>899</v>
      </c>
      <c r="E497" s="110" t="s">
        <v>898</v>
      </c>
      <c r="F497" s="110" t="s">
        <v>886</v>
      </c>
    </row>
    <row r="498" spans="2:6" x14ac:dyDescent="0.35">
      <c r="B498" s="110" t="s">
        <v>339</v>
      </c>
      <c r="C498" s="110" t="s">
        <v>146</v>
      </c>
      <c r="D498" s="110" t="s">
        <v>896</v>
      </c>
      <c r="E498" s="110" t="s">
        <v>906</v>
      </c>
      <c r="F498" s="110" t="s">
        <v>889</v>
      </c>
    </row>
    <row r="499" spans="2:6" x14ac:dyDescent="0.35">
      <c r="B499" s="110" t="s">
        <v>340</v>
      </c>
      <c r="C499" s="110" t="s">
        <v>383</v>
      </c>
      <c r="D499" s="110" t="s">
        <v>900</v>
      </c>
      <c r="E499" s="110" t="s">
        <v>940</v>
      </c>
      <c r="F499" s="110" t="s">
        <v>909</v>
      </c>
    </row>
    <row r="500" spans="2:6" x14ac:dyDescent="0.35">
      <c r="B500" s="110" t="s">
        <v>340</v>
      </c>
      <c r="C500" s="110" t="s">
        <v>383</v>
      </c>
      <c r="D500" s="110" t="s">
        <v>900</v>
      </c>
      <c r="E500" s="110" t="s">
        <v>908</v>
      </c>
      <c r="F500" s="110" t="s">
        <v>909</v>
      </c>
    </row>
    <row r="501" spans="2:6" x14ac:dyDescent="0.35">
      <c r="B501" s="110" t="s">
        <v>341</v>
      </c>
      <c r="C501" s="110" t="s">
        <v>127</v>
      </c>
      <c r="D501" s="110" t="s">
        <v>912</v>
      </c>
      <c r="E501" s="110" t="s">
        <v>915</v>
      </c>
      <c r="F501" s="110" t="s">
        <v>889</v>
      </c>
    </row>
    <row r="502" spans="2:6" x14ac:dyDescent="0.35">
      <c r="B502" s="110" t="s">
        <v>342</v>
      </c>
      <c r="C502" s="110" t="s">
        <v>146</v>
      </c>
      <c r="D502" s="110" t="s">
        <v>896</v>
      </c>
      <c r="E502" s="110" t="s">
        <v>906</v>
      </c>
      <c r="F502" s="110" t="s">
        <v>889</v>
      </c>
    </row>
    <row r="503" spans="2:6" x14ac:dyDescent="0.35">
      <c r="B503" s="110" t="s">
        <v>343</v>
      </c>
      <c r="C503" s="110" t="s">
        <v>400</v>
      </c>
      <c r="D503" s="110" t="s">
        <v>920</v>
      </c>
      <c r="E503" s="110" t="s">
        <v>400</v>
      </c>
      <c r="F503" s="110" t="s">
        <v>886</v>
      </c>
    </row>
    <row r="504" spans="2:6" x14ac:dyDescent="0.35">
      <c r="B504" s="110" t="s">
        <v>344</v>
      </c>
      <c r="C504" s="110" t="s">
        <v>344</v>
      </c>
      <c r="D504" s="110" t="s">
        <v>890</v>
      </c>
      <c r="E504" s="110" t="s">
        <v>895</v>
      </c>
      <c r="F504" s="110" t="s">
        <v>889</v>
      </c>
    </row>
    <row r="505" spans="2:6" x14ac:dyDescent="0.35">
      <c r="B505" s="110" t="s">
        <v>345</v>
      </c>
      <c r="C505" s="110" t="s">
        <v>199</v>
      </c>
      <c r="D505" s="110" t="s">
        <v>924</v>
      </c>
      <c r="E505" s="110" t="s">
        <v>199</v>
      </c>
      <c r="F505" s="110" t="s">
        <v>886</v>
      </c>
    </row>
    <row r="506" spans="2:6" x14ac:dyDescent="0.35">
      <c r="B506" s="110" t="s">
        <v>346</v>
      </c>
      <c r="C506" s="110" t="s">
        <v>346</v>
      </c>
      <c r="D506" s="110" t="s">
        <v>912</v>
      </c>
      <c r="E506" s="110" t="s">
        <v>381</v>
      </c>
      <c r="F506" s="110" t="s">
        <v>889</v>
      </c>
    </row>
    <row r="507" spans="2:6" x14ac:dyDescent="0.35">
      <c r="B507" s="110" t="s">
        <v>346</v>
      </c>
      <c r="C507" s="110" t="s">
        <v>346</v>
      </c>
      <c r="D507" s="110" t="s">
        <v>912</v>
      </c>
      <c r="E507" s="110" t="s">
        <v>915</v>
      </c>
      <c r="F507" s="110" t="s">
        <v>889</v>
      </c>
    </row>
    <row r="508" spans="2:6" x14ac:dyDescent="0.35">
      <c r="B508" s="110" t="s">
        <v>346</v>
      </c>
      <c r="C508" s="110" t="s">
        <v>346</v>
      </c>
      <c r="D508" s="110" t="s">
        <v>912</v>
      </c>
      <c r="E508" s="110" t="s">
        <v>404</v>
      </c>
      <c r="F508" s="110" t="s">
        <v>889</v>
      </c>
    </row>
    <row r="509" spans="2:6" x14ac:dyDescent="0.35">
      <c r="B509" s="110" t="s">
        <v>347</v>
      </c>
      <c r="C509" s="110" t="s">
        <v>384</v>
      </c>
      <c r="D509" s="110" t="s">
        <v>893</v>
      </c>
      <c r="E509" s="110" t="s">
        <v>384</v>
      </c>
      <c r="F509" s="110" t="s">
        <v>892</v>
      </c>
    </row>
    <row r="510" spans="2:6" x14ac:dyDescent="0.35">
      <c r="B510" s="110" t="s">
        <v>348</v>
      </c>
      <c r="C510" s="110" t="s">
        <v>252</v>
      </c>
      <c r="D510" s="110" t="s">
        <v>920</v>
      </c>
      <c r="E510" s="110" t="s">
        <v>928</v>
      </c>
      <c r="F510" s="110" t="s">
        <v>886</v>
      </c>
    </row>
    <row r="511" spans="2:6" x14ac:dyDescent="0.35">
      <c r="B511" s="110" t="s">
        <v>348</v>
      </c>
      <c r="C511" s="110" t="s">
        <v>252</v>
      </c>
      <c r="D511" s="110" t="s">
        <v>920</v>
      </c>
      <c r="E511" s="110" t="s">
        <v>921</v>
      </c>
      <c r="F511" s="110" t="s">
        <v>886</v>
      </c>
    </row>
    <row r="512" spans="2:6" x14ac:dyDescent="0.35">
      <c r="B512" s="110" t="s">
        <v>349</v>
      </c>
      <c r="C512" s="110" t="s">
        <v>344</v>
      </c>
      <c r="D512" s="110" t="s">
        <v>890</v>
      </c>
      <c r="E512" s="110" t="s">
        <v>895</v>
      </c>
      <c r="F512" s="110" t="s">
        <v>889</v>
      </c>
    </row>
    <row r="513" spans="2:6" x14ac:dyDescent="0.35">
      <c r="B513" s="110" t="s">
        <v>349</v>
      </c>
      <c r="C513" s="110" t="s">
        <v>344</v>
      </c>
      <c r="D513" s="110" t="s">
        <v>890</v>
      </c>
      <c r="E513" s="110" t="s">
        <v>326</v>
      </c>
      <c r="F513" s="110" t="s">
        <v>889</v>
      </c>
    </row>
    <row r="514" spans="2:6" x14ac:dyDescent="0.35">
      <c r="B514" s="110" t="s">
        <v>350</v>
      </c>
      <c r="C514" s="110" t="s">
        <v>390</v>
      </c>
      <c r="D514" s="110" t="s">
        <v>893</v>
      </c>
      <c r="E514" s="110" t="s">
        <v>894</v>
      </c>
      <c r="F514" s="110" t="s">
        <v>892</v>
      </c>
    </row>
    <row r="515" spans="2:6" x14ac:dyDescent="0.35">
      <c r="B515" s="110" t="s">
        <v>352</v>
      </c>
      <c r="C515" s="110" t="s">
        <v>391</v>
      </c>
      <c r="D515" s="110" t="s">
        <v>899</v>
      </c>
      <c r="E515" s="110" t="s">
        <v>925</v>
      </c>
      <c r="F515" s="110" t="s">
        <v>886</v>
      </c>
    </row>
    <row r="516" spans="2:6" x14ac:dyDescent="0.35">
      <c r="B516" s="110" t="s">
        <v>352</v>
      </c>
      <c r="C516" s="110" t="s">
        <v>391</v>
      </c>
      <c r="D516" s="110" t="s">
        <v>899</v>
      </c>
      <c r="E516" s="110" t="s">
        <v>914</v>
      </c>
      <c r="F516" s="110" t="s">
        <v>886</v>
      </c>
    </row>
    <row r="517" spans="2:6" x14ac:dyDescent="0.35">
      <c r="B517" s="110" t="s">
        <v>353</v>
      </c>
      <c r="C517" s="110" t="s">
        <v>277</v>
      </c>
      <c r="D517" s="110" t="s">
        <v>913</v>
      </c>
      <c r="E517" s="110" t="s">
        <v>400</v>
      </c>
      <c r="F517" s="110" t="s">
        <v>886</v>
      </c>
    </row>
    <row r="518" spans="2:6" x14ac:dyDescent="0.35">
      <c r="B518" s="110" t="s">
        <v>354</v>
      </c>
      <c r="C518" s="110" t="s">
        <v>384</v>
      </c>
      <c r="D518" s="110" t="s">
        <v>893</v>
      </c>
      <c r="E518" s="110" t="s">
        <v>897</v>
      </c>
      <c r="F518" s="110" t="s">
        <v>892</v>
      </c>
    </row>
    <row r="519" spans="2:6" x14ac:dyDescent="0.35">
      <c r="B519" s="110" t="s">
        <v>354</v>
      </c>
      <c r="C519" s="110" t="s">
        <v>384</v>
      </c>
      <c r="D519" s="110" t="s">
        <v>893</v>
      </c>
      <c r="E519" s="110" t="s">
        <v>384</v>
      </c>
      <c r="F519" s="110" t="s">
        <v>892</v>
      </c>
    </row>
    <row r="520" spans="2:6" x14ac:dyDescent="0.35">
      <c r="B520" s="110" t="s">
        <v>355</v>
      </c>
      <c r="C520" s="110" t="s">
        <v>297</v>
      </c>
      <c r="D520" s="110" t="s">
        <v>932</v>
      </c>
      <c r="E520" s="110" t="s">
        <v>929</v>
      </c>
      <c r="F520" s="110" t="s">
        <v>886</v>
      </c>
    </row>
    <row r="521" spans="2:6" x14ac:dyDescent="0.35">
      <c r="B521" s="110" t="s">
        <v>356</v>
      </c>
      <c r="C521" s="110" t="s">
        <v>146</v>
      </c>
      <c r="D521" s="110" t="s">
        <v>896</v>
      </c>
      <c r="E521" s="110" t="s">
        <v>906</v>
      </c>
      <c r="F521" s="110" t="s">
        <v>889</v>
      </c>
    </row>
    <row r="522" spans="2:6" x14ac:dyDescent="0.35">
      <c r="B522" s="110" t="s">
        <v>356</v>
      </c>
      <c r="C522" s="110" t="s">
        <v>146</v>
      </c>
      <c r="D522" s="110" t="s">
        <v>896</v>
      </c>
      <c r="E522" s="110" t="s">
        <v>931</v>
      </c>
      <c r="F522" s="110" t="s">
        <v>889</v>
      </c>
    </row>
    <row r="523" spans="2:6" x14ac:dyDescent="0.35">
      <c r="B523" s="110" t="s">
        <v>357</v>
      </c>
      <c r="C523" s="110" t="s">
        <v>384</v>
      </c>
      <c r="D523" s="110" t="s">
        <v>893</v>
      </c>
      <c r="E523" s="110" t="s">
        <v>384</v>
      </c>
      <c r="F523" s="110" t="s">
        <v>892</v>
      </c>
    </row>
    <row r="524" spans="2:6" x14ac:dyDescent="0.35">
      <c r="B524" s="110" t="s">
        <v>358</v>
      </c>
      <c r="C524" s="110" t="s">
        <v>393</v>
      </c>
      <c r="D524" s="110" t="s">
        <v>890</v>
      </c>
      <c r="E524" s="110" t="s">
        <v>888</v>
      </c>
      <c r="F524" s="110" t="s">
        <v>888</v>
      </c>
    </row>
    <row r="525" spans="2:6" x14ac:dyDescent="0.35">
      <c r="B525" s="110" t="s">
        <v>359</v>
      </c>
      <c r="C525" s="110" t="s">
        <v>390</v>
      </c>
      <c r="D525" s="110" t="s">
        <v>893</v>
      </c>
      <c r="E525" s="110" t="s">
        <v>894</v>
      </c>
      <c r="F525" s="110" t="s">
        <v>892</v>
      </c>
    </row>
    <row r="526" spans="2:6" x14ac:dyDescent="0.35">
      <c r="B526" s="110" t="s">
        <v>360</v>
      </c>
      <c r="C526" s="110" t="s">
        <v>373</v>
      </c>
      <c r="D526" s="110" t="s">
        <v>927</v>
      </c>
      <c r="E526" s="110" t="s">
        <v>926</v>
      </c>
      <c r="F526" s="110" t="s">
        <v>889</v>
      </c>
    </row>
    <row r="527" spans="2:6" x14ac:dyDescent="0.35">
      <c r="B527" s="110" t="s">
        <v>361</v>
      </c>
      <c r="C527" s="110" t="s">
        <v>344</v>
      </c>
      <c r="D527" s="110" t="s">
        <v>890</v>
      </c>
      <c r="E527" s="110" t="s">
        <v>895</v>
      </c>
      <c r="F527" s="110" t="s">
        <v>889</v>
      </c>
    </row>
    <row r="528" spans="2:6" x14ac:dyDescent="0.35">
      <c r="B528" s="110" t="s">
        <v>362</v>
      </c>
      <c r="C528" s="110" t="s">
        <v>922</v>
      </c>
      <c r="D528" s="110" t="s">
        <v>923</v>
      </c>
      <c r="E528" s="110" t="s">
        <v>888</v>
      </c>
      <c r="F528" s="110" t="s">
        <v>888</v>
      </c>
    </row>
    <row r="529" spans="2:6" x14ac:dyDescent="0.35">
      <c r="B529" s="110" t="s">
        <v>363</v>
      </c>
      <c r="C529" s="110" t="s">
        <v>74</v>
      </c>
      <c r="D529" s="110" t="s">
        <v>913</v>
      </c>
      <c r="E529" s="110" t="s">
        <v>931</v>
      </c>
      <c r="F529" s="110" t="s">
        <v>889</v>
      </c>
    </row>
    <row r="530" spans="2:6" x14ac:dyDescent="0.35">
      <c r="B530" s="110" t="s">
        <v>364</v>
      </c>
      <c r="C530" s="110" t="s">
        <v>371</v>
      </c>
      <c r="D530" s="110" t="s">
        <v>899</v>
      </c>
      <c r="E530" s="110" t="s">
        <v>925</v>
      </c>
      <c r="F530" s="110" t="s">
        <v>886</v>
      </c>
    </row>
    <row r="531" spans="2:6" x14ac:dyDescent="0.35">
      <c r="B531" s="110" t="s">
        <v>365</v>
      </c>
      <c r="C531" s="110" t="s">
        <v>199</v>
      </c>
      <c r="D531" s="110" t="s">
        <v>924</v>
      </c>
      <c r="E531" s="110" t="s">
        <v>199</v>
      </c>
      <c r="F531" s="110" t="s">
        <v>886</v>
      </c>
    </row>
    <row r="532" spans="2:6" x14ac:dyDescent="0.35">
      <c r="B532" s="110" t="s">
        <v>366</v>
      </c>
      <c r="C532" s="110" t="s">
        <v>393</v>
      </c>
      <c r="D532" s="110" t="s">
        <v>890</v>
      </c>
      <c r="E532" s="110" t="s">
        <v>895</v>
      </c>
      <c r="F532" s="110" t="s">
        <v>889</v>
      </c>
    </row>
    <row r="533" spans="2:6" x14ac:dyDescent="0.35">
      <c r="B533" s="110" t="s">
        <v>366</v>
      </c>
      <c r="C533" s="110" t="s">
        <v>393</v>
      </c>
      <c r="D533" s="110" t="s">
        <v>890</v>
      </c>
      <c r="E533" s="110" t="s">
        <v>926</v>
      </c>
      <c r="F533" s="110" t="s">
        <v>889</v>
      </c>
    </row>
    <row r="534" spans="2:6" x14ac:dyDescent="0.35">
      <c r="B534" s="110" t="s">
        <v>367</v>
      </c>
      <c r="C534" s="110" t="s">
        <v>403</v>
      </c>
      <c r="D534" s="110" t="s">
        <v>927</v>
      </c>
      <c r="E534" s="110" t="s">
        <v>926</v>
      </c>
      <c r="F534" s="110" t="s">
        <v>889</v>
      </c>
    </row>
    <row r="535" spans="2:6" x14ac:dyDescent="0.35">
      <c r="B535" s="110" t="s">
        <v>368</v>
      </c>
      <c r="C535" s="110" t="s">
        <v>382</v>
      </c>
      <c r="D535" s="110" t="s">
        <v>912</v>
      </c>
      <c r="E535" s="110" t="s">
        <v>382</v>
      </c>
      <c r="F535" s="110" t="s">
        <v>889</v>
      </c>
    </row>
    <row r="536" spans="2:6" x14ac:dyDescent="0.35">
      <c r="B536" s="110" t="s">
        <v>369</v>
      </c>
      <c r="C536" s="110" t="s">
        <v>381</v>
      </c>
      <c r="D536" s="110" t="s">
        <v>912</v>
      </c>
      <c r="E536" s="110" t="s">
        <v>381</v>
      </c>
      <c r="F536" s="110" t="s">
        <v>889</v>
      </c>
    </row>
    <row r="537" spans="2:6" x14ac:dyDescent="0.35">
      <c r="B537" s="110" t="s">
        <v>370</v>
      </c>
      <c r="C537" s="110" t="s">
        <v>404</v>
      </c>
      <c r="D537" s="110" t="s">
        <v>932</v>
      </c>
      <c r="E537" s="110" t="s">
        <v>404</v>
      </c>
      <c r="F537" s="110" t="s">
        <v>889</v>
      </c>
    </row>
    <row r="538" spans="2:6" x14ac:dyDescent="0.35">
      <c r="B538" s="110" t="s">
        <v>371</v>
      </c>
      <c r="C538" s="110" t="s">
        <v>371</v>
      </c>
      <c r="D538" s="110" t="s">
        <v>899</v>
      </c>
      <c r="E538" s="110" t="s">
        <v>925</v>
      </c>
      <c r="F538" s="110" t="s">
        <v>886</v>
      </c>
    </row>
    <row r="539" spans="2:6" x14ac:dyDescent="0.35">
      <c r="B539" s="110" t="s">
        <v>371</v>
      </c>
      <c r="C539" s="110" t="s">
        <v>371</v>
      </c>
      <c r="D539" s="110" t="s">
        <v>899</v>
      </c>
      <c r="E539" s="110" t="s">
        <v>929</v>
      </c>
      <c r="F539" s="110" t="s">
        <v>886</v>
      </c>
    </row>
    <row r="540" spans="2:6" x14ac:dyDescent="0.35">
      <c r="B540" s="110" t="s">
        <v>371</v>
      </c>
      <c r="C540" s="110" t="s">
        <v>371</v>
      </c>
      <c r="D540" s="110" t="s">
        <v>899</v>
      </c>
      <c r="E540" s="110" t="s">
        <v>404</v>
      </c>
      <c r="F540" s="110" t="s">
        <v>886</v>
      </c>
    </row>
    <row r="541" spans="2:6" x14ac:dyDescent="0.35">
      <c r="B541" s="110" t="s">
        <v>372</v>
      </c>
      <c r="C541" s="110" t="s">
        <v>390</v>
      </c>
      <c r="D541" s="110" t="s">
        <v>893</v>
      </c>
      <c r="E541" s="110" t="s">
        <v>199</v>
      </c>
      <c r="F541" s="110" t="s">
        <v>892</v>
      </c>
    </row>
    <row r="542" spans="2:6" x14ac:dyDescent="0.35">
      <c r="B542" s="110" t="s">
        <v>372</v>
      </c>
      <c r="C542" s="110" t="s">
        <v>390</v>
      </c>
      <c r="D542" s="110" t="s">
        <v>893</v>
      </c>
      <c r="E542" s="110" t="s">
        <v>894</v>
      </c>
      <c r="F542" s="110" t="s">
        <v>892</v>
      </c>
    </row>
  </sheetData>
  <sheetProtection autoFilter="0"/>
  <autoFilter ref="B3:F542" xr:uid="{999705CB-4DEC-4AF6-B1FA-63898E021B5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50A4F-F4B5-4367-AEE0-FC0227FDD0BA}">
  <sheetPr codeName="Sheet2"/>
  <dimension ref="C4:R35"/>
  <sheetViews>
    <sheetView zoomScaleNormal="100" workbookViewId="0">
      <selection activeCell="I21" sqref="I21"/>
    </sheetView>
  </sheetViews>
  <sheetFormatPr defaultRowHeight="14.5" x14ac:dyDescent="0.35"/>
  <cols>
    <col min="3" max="3" width="26.453125" customWidth="1"/>
    <col min="4" max="4" width="11.26953125" customWidth="1"/>
    <col min="5" max="5" width="13.453125" customWidth="1"/>
  </cols>
  <sheetData>
    <row r="4" spans="3:18" ht="21" x14ac:dyDescent="0.5">
      <c r="C4" s="7" t="s">
        <v>415</v>
      </c>
      <c r="D4" s="229" t="s">
        <v>329</v>
      </c>
      <c r="E4" s="230"/>
      <c r="F4" s="225"/>
      <c r="G4" s="225"/>
      <c r="H4" s="225"/>
      <c r="I4" s="225"/>
      <c r="J4" s="225"/>
      <c r="K4" s="225"/>
      <c r="L4" s="225"/>
      <c r="M4" s="225"/>
      <c r="N4" s="225"/>
      <c r="O4" s="225"/>
      <c r="P4" s="225"/>
      <c r="Q4" s="225"/>
      <c r="R4" s="225"/>
    </row>
    <row r="5" spans="3:18" x14ac:dyDescent="0.35">
      <c r="C5" s="72" t="s">
        <v>4</v>
      </c>
      <c r="D5" s="218" t="str">
        <f>VLOOKUP($D$4,'Primary Headroom'!$B$7:$EZ$374,154,FALSE)</f>
        <v>FREDERICK RD</v>
      </c>
      <c r="E5" s="231">
        <f>VLOOKUP($D$4,'Primary Headroom'!$B$7:$EX$373,152,FALSE)</f>
        <v>382649</v>
      </c>
      <c r="F5" s="217">
        <v>2023</v>
      </c>
      <c r="G5" s="217">
        <v>2024</v>
      </c>
      <c r="H5" s="217">
        <v>2025</v>
      </c>
      <c r="I5" s="217">
        <v>2026</v>
      </c>
      <c r="J5" s="217">
        <v>2027</v>
      </c>
      <c r="K5" s="217">
        <v>2028</v>
      </c>
      <c r="L5" s="217">
        <v>2029</v>
      </c>
      <c r="M5" s="217">
        <v>2030</v>
      </c>
      <c r="N5" s="217">
        <v>2031</v>
      </c>
      <c r="O5" s="217">
        <v>2036</v>
      </c>
      <c r="P5" s="217">
        <v>2041</v>
      </c>
      <c r="Q5" s="217">
        <v>2046</v>
      </c>
      <c r="R5" s="217">
        <v>2051</v>
      </c>
    </row>
    <row r="6" spans="3:18" x14ac:dyDescent="0.35">
      <c r="C6" s="72" t="s">
        <v>846</v>
      </c>
      <c r="D6" s="232" t="str">
        <f>VLOOKUP($D$4,'Primary Headroom'!$B$7:$EZ$374,155,FALSE)</f>
        <v>KEARSLEY</v>
      </c>
      <c r="E6" s="233"/>
      <c r="F6" s="217"/>
      <c r="G6" s="217"/>
      <c r="H6" s="217"/>
      <c r="I6" s="217"/>
      <c r="J6" s="217"/>
      <c r="K6" s="217"/>
      <c r="L6" s="217"/>
      <c r="M6" s="217"/>
      <c r="N6" s="217"/>
      <c r="O6" s="217"/>
      <c r="P6" s="217"/>
      <c r="Q6" s="217"/>
      <c r="R6" s="217"/>
    </row>
    <row r="7" spans="3:18" x14ac:dyDescent="0.35">
      <c r="C7" s="226" t="s">
        <v>417</v>
      </c>
      <c r="D7" s="8" t="s">
        <v>418</v>
      </c>
      <c r="E7" s="90" t="s">
        <v>1</v>
      </c>
      <c r="F7" s="217"/>
      <c r="G7" s="217"/>
      <c r="H7" s="217"/>
      <c r="I7" s="217"/>
      <c r="J7" s="217"/>
      <c r="K7" s="217"/>
      <c r="L7" s="217"/>
      <c r="M7" s="217"/>
      <c r="N7" s="217"/>
      <c r="O7" s="217"/>
      <c r="P7" s="217"/>
      <c r="Q7" s="217"/>
      <c r="R7" s="217"/>
    </row>
    <row r="8" spans="3:18" x14ac:dyDescent="0.35">
      <c r="C8" s="227"/>
      <c r="D8" s="9">
        <f>VLOOKUP($D$4,'Primary Headroom'!$B$7:$EX$374,152,FALSE)</f>
        <v>382649</v>
      </c>
      <c r="E8" s="101">
        <f>VLOOKUP($D$4,'Primary Headroom'!$B$7:$EX$374,153,FALSE)</f>
        <v>398230</v>
      </c>
      <c r="F8" s="228"/>
      <c r="G8" s="228"/>
      <c r="H8" s="228"/>
      <c r="I8" s="228"/>
      <c r="J8" s="228"/>
      <c r="K8" s="228"/>
      <c r="L8" s="228"/>
      <c r="M8" s="228"/>
      <c r="N8" s="228"/>
      <c r="O8" s="228"/>
      <c r="P8" s="228"/>
      <c r="Q8" s="228"/>
      <c r="R8" s="228"/>
    </row>
    <row r="9" spans="3:18" x14ac:dyDescent="0.35">
      <c r="C9" s="220" t="s">
        <v>878</v>
      </c>
      <c r="D9" s="221" t="s">
        <v>2</v>
      </c>
      <c r="E9" s="222"/>
      <c r="F9" s="6">
        <f>VLOOKUP($D$4,'Primary Headroom'!$B$7:$P$374,3,FALSE)</f>
        <v>25.672168039487943</v>
      </c>
      <c r="G9" s="6">
        <f>VLOOKUP($D$4,'Primary Headroom'!$B$7:$P$374,4,FALSE)</f>
        <v>25.409718752712795</v>
      </c>
      <c r="H9" s="6">
        <f>VLOOKUP($D$4,'Primary Headroom'!$B$7:$P$374,5,FALSE)</f>
        <v>25.066622088549465</v>
      </c>
      <c r="I9" s="6">
        <f>VLOOKUP($D$4,'Primary Headroom'!$B$7:$P$374,6,FALSE)</f>
        <v>25.041854377373543</v>
      </c>
      <c r="J9" s="6">
        <f>VLOOKUP($D$4,'Primary Headroom'!$B$7:$P$374,7,FALSE)</f>
        <v>24.877537196506516</v>
      </c>
      <c r="K9" s="6">
        <f>VLOOKUP($D$4,'Primary Headroom'!$B$7:$P$374,8,FALSE)</f>
        <v>24.722464336921249</v>
      </c>
      <c r="L9" s="6">
        <f>VLOOKUP($D$4,'Primary Headroom'!$B$7:$P$374,9,FALSE)</f>
        <v>24.619214844741123</v>
      </c>
      <c r="M9" s="6">
        <f>VLOOKUP($D$4,'Primary Headroom'!$B$7:$P$374,10,FALSE)</f>
        <v>22.766849806452882</v>
      </c>
      <c r="N9" s="6">
        <f>VLOOKUP($D$4,'Primary Headroom'!$B$7:$P$374,11,FALSE)</f>
        <v>22.298613675211389</v>
      </c>
      <c r="O9" s="6">
        <f>VLOOKUP($D$4,'Primary Headroom'!$B$7:$P$374,12,FALSE)</f>
        <v>21.593099293062387</v>
      </c>
      <c r="P9" s="6">
        <f>VLOOKUP($D$4,'Primary Headroom'!$B$7:$P$374,13,FALSE)</f>
        <v>21.119577280399515</v>
      </c>
      <c r="Q9" s="6">
        <f>VLOOKUP($D$4,'Primary Headroom'!$B$7:$P$374,14,FALSE)</f>
        <v>20.760626524556713</v>
      </c>
      <c r="R9" s="6">
        <f>VLOOKUP($D$4,'Primary Headroom'!$B$7:$P$374,15,FALSE)</f>
        <v>20.712669371456201</v>
      </c>
    </row>
    <row r="10" spans="3:18" x14ac:dyDescent="0.35">
      <c r="C10" s="220"/>
      <c r="D10" s="221" t="s">
        <v>5</v>
      </c>
      <c r="E10" s="222"/>
      <c r="F10" s="6">
        <f>VLOOKUP($D$4,'Primary Headroom'!$B$7:$AE$374,18,FALSE)</f>
        <v>11.172168039487943</v>
      </c>
      <c r="G10" s="6">
        <f>VLOOKUP($D$4,'Primary Headroom'!$B$7:$AE$374,19,FALSE)</f>
        <v>10.909718752712795</v>
      </c>
      <c r="H10" s="6">
        <f>VLOOKUP($D$4,'Primary Headroom'!$B$7:$AE$374,20,FALSE)</f>
        <v>10.566622088549465</v>
      </c>
      <c r="I10" s="6">
        <f>VLOOKUP($D$4,'Primary Headroom'!$B$7:$AE$374,21,FALSE)</f>
        <v>10.541854377373543</v>
      </c>
      <c r="J10" s="6">
        <f>VLOOKUP($D$4,'Primary Headroom'!$B$7:$AE$374,22,FALSE)</f>
        <v>10.377537196506516</v>
      </c>
      <c r="K10" s="6">
        <f>VLOOKUP($D$4,'Primary Headroom'!$B$7:$AE$374,23,FALSE)</f>
        <v>10.222464336921249</v>
      </c>
      <c r="L10" s="6">
        <f>VLOOKUP($D$4,'Primary Headroom'!$B$7:$AE$374,24,FALSE)</f>
        <v>10.119214844741123</v>
      </c>
      <c r="M10" s="6">
        <f>VLOOKUP($D$4,'Primary Headroom'!$B$7:$AE$374,25,FALSE)</f>
        <v>8.2668498064528819</v>
      </c>
      <c r="N10" s="6">
        <f>VLOOKUP($D$4,'Primary Headroom'!$B$7:$AE$374,26,FALSE)</f>
        <v>7.7986136752113886</v>
      </c>
      <c r="O10" s="6">
        <f>VLOOKUP($D$4,'Primary Headroom'!$B$7:$AE$374,27,FALSE)</f>
        <v>7.0930992930623873</v>
      </c>
      <c r="P10" s="6">
        <f>VLOOKUP($D$4,'Primary Headroom'!$B$7:$AE$374,28,FALSE)</f>
        <v>6.6195772803995148</v>
      </c>
      <c r="Q10" s="6">
        <f>VLOOKUP($D$4,'Primary Headroom'!$B$7:$AE$374,29,FALSE)</f>
        <v>6.260626524556713</v>
      </c>
      <c r="R10" s="6">
        <f>VLOOKUP($D$4,'Primary Headroom'!$B$7:$AE$374,30,FALSE)</f>
        <v>6.2126693714562009</v>
      </c>
    </row>
    <row r="11" spans="3:18" x14ac:dyDescent="0.35">
      <c r="C11" s="211" t="s">
        <v>955</v>
      </c>
      <c r="D11" s="213" t="s">
        <v>2</v>
      </c>
      <c r="E11" s="214"/>
      <c r="F11" s="6">
        <f>VLOOKUP($D$4,'Primary Headroom'!$B$7:$AT$374,33,FALSE)</f>
        <v>27.066983417740566</v>
      </c>
      <c r="G11" s="6">
        <f>VLOOKUP($D$4,'Primary Headroom'!$B$7:$AT$374,34,FALSE)</f>
        <v>27.130340609499026</v>
      </c>
      <c r="H11" s="6">
        <f>VLOOKUP($D$4,'Primary Headroom'!$B$7:$AT$374,35,FALSE)</f>
        <v>27.025657491114593</v>
      </c>
      <c r="I11" s="6">
        <f>VLOOKUP($D$4,'Primary Headroom'!$B$7:$AT$374,36,FALSE)</f>
        <v>27.219923506678882</v>
      </c>
      <c r="J11" s="6">
        <f>VLOOKUP($D$4,'Primary Headroom'!$B$7:$AT$374,37,FALSE)</f>
        <v>27.278955166561779</v>
      </c>
      <c r="K11" s="6">
        <f>VLOOKUP($D$4,'Primary Headroom'!$B$7:$AT$374,38,FALSE)</f>
        <v>27.292104115545747</v>
      </c>
      <c r="L11" s="6">
        <f>VLOOKUP($D$4,'Primary Headroom'!$B$7:$AT$374,39,FALSE)</f>
        <v>27.312985335790245</v>
      </c>
      <c r="M11" s="6">
        <f>VLOOKUP($D$4,'Primary Headroom'!$B$7:$AT$374,40,FALSE)</f>
        <v>26.378109888578685</v>
      </c>
      <c r="N11" s="6">
        <f>VLOOKUP($D$4,'Primary Headroom'!$B$7:$AT$374,41,FALSE)</f>
        <v>26.120791221403962</v>
      </c>
      <c r="O11" s="6">
        <f>VLOOKUP($D$4,'Primary Headroom'!$B$7:$AT$374,42,FALSE)</f>
        <v>25.898281083366527</v>
      </c>
      <c r="P11" s="6">
        <f>VLOOKUP($D$4,'Primary Headroom'!$B$7:$AT$374,43,FALSE)</f>
        <v>25.58976361736579</v>
      </c>
      <c r="Q11" s="6">
        <f>VLOOKUP($D$4,'Primary Headroom'!$B$7:$AT$374,44,FALSE)</f>
        <v>25.245772959947608</v>
      </c>
      <c r="R11" s="6">
        <f>VLOOKUP($D$4,'Primary Headroom'!$B$7:$AT$374,45,FALSE)</f>
        <v>25.013411857346227</v>
      </c>
    </row>
    <row r="12" spans="3:18" x14ac:dyDescent="0.35">
      <c r="C12" s="212"/>
      <c r="D12" s="215" t="s">
        <v>5</v>
      </c>
      <c r="E12" s="216"/>
      <c r="F12" s="6">
        <f>VLOOKUP($D$4,'Primary Headroom'!$B$7:$BI$374,48,FALSE)</f>
        <v>12.566983417740564</v>
      </c>
      <c r="G12" s="6">
        <f>VLOOKUP($D$4,'Primary Headroom'!$B$7:$BI$374,49,FALSE)</f>
        <v>12.630340609499026</v>
      </c>
      <c r="H12" s="6">
        <f>VLOOKUP($D$4,'Primary Headroom'!$B$7:$BI$374,50,FALSE)</f>
        <v>12.525657491114591</v>
      </c>
      <c r="I12" s="6">
        <f>VLOOKUP($D$4,'Primary Headroom'!$B$7:$BI$374,51,FALSE)</f>
        <v>12.719923506678882</v>
      </c>
      <c r="J12" s="6">
        <f>VLOOKUP($D$4,'Primary Headroom'!$B$7:$BI$374,52,FALSE)</f>
        <v>12.778955166561779</v>
      </c>
      <c r="K12" s="6">
        <f>VLOOKUP($D$4,'Primary Headroom'!$B$7:$BI$374,53,FALSE)</f>
        <v>12.792104115545746</v>
      </c>
      <c r="L12" s="6">
        <f>VLOOKUP($D$4,'Primary Headroom'!$B$7:$BI$374,54,FALSE)</f>
        <v>12.812985335790247</v>
      </c>
      <c r="M12" s="6">
        <f>VLOOKUP($D$4,'Primary Headroom'!$B$7:$BI$374,55,FALSE)</f>
        <v>11.878109888578686</v>
      </c>
      <c r="N12" s="6">
        <f>VLOOKUP($D$4,'Primary Headroom'!$B$7:$BI$374,56,FALSE)</f>
        <v>11.620791221403962</v>
      </c>
      <c r="O12" s="6">
        <f>VLOOKUP($D$4,'Primary Headroom'!$B$7:$BI$374,57,FALSE)</f>
        <v>11.398281083366527</v>
      </c>
      <c r="P12" s="6">
        <f>VLOOKUP($D$4,'Primary Headroom'!$B$7:$BI$374,58,FALSE)</f>
        <v>11.08976361736579</v>
      </c>
      <c r="Q12" s="6">
        <f>VLOOKUP($D$4,'Primary Headroom'!$B$7:$BI$374,59,FALSE)</f>
        <v>10.745772959947608</v>
      </c>
      <c r="R12" s="6">
        <f>VLOOKUP($D$4,'Primary Headroom'!$B$7:$BI$374,60,FALSE)</f>
        <v>10.513411857346227</v>
      </c>
    </row>
    <row r="13" spans="3:18" x14ac:dyDescent="0.35">
      <c r="C13" s="199" t="s">
        <v>405</v>
      </c>
      <c r="D13" s="201" t="s">
        <v>2</v>
      </c>
      <c r="E13" s="202"/>
      <c r="F13" s="6">
        <f>VLOOKUP($D$4,'Primary Headroom'!$B$7:$CM$374,63,FALSE)</f>
        <v>25.672237459890894</v>
      </c>
      <c r="G13" s="6">
        <f>VLOOKUP($D$4,'Primary Headroom'!$B$7:$CM$374,64,FALSE)</f>
        <v>25.409857152486374</v>
      </c>
      <c r="H13" s="6">
        <f>VLOOKUP($D$4,'Primary Headroom'!$B$7:$CM$374,65,FALSE)</f>
        <v>25.066828502752525</v>
      </c>
      <c r="I13" s="6">
        <f>VLOOKUP($D$4,'Primary Headroom'!$B$7:$CM$374,66,FALSE)</f>
        <v>25.042124360683346</v>
      </c>
      <c r="J13" s="6">
        <f>VLOOKUP($D$4,'Primary Headroom'!$B$7:$CM$374,67,FALSE)</f>
        <v>24.877456218804795</v>
      </c>
      <c r="K13" s="6">
        <f>VLOOKUP($D$4,'Primary Headroom'!$B$7:$CM$374,68,FALSE)</f>
        <v>24.721605565265456</v>
      </c>
      <c r="L13" s="6">
        <f>VLOOKUP($D$4,'Primary Headroom'!$B$7:$CM$374,69,FALSE)</f>
        <v>24.61820649559764</v>
      </c>
      <c r="M13" s="6">
        <f>VLOOKUP($D$4,'Primary Headroom'!$B$7:$CM$374,70,FALSE)</f>
        <v>22.765710001409666</v>
      </c>
      <c r="N13" s="6">
        <f>VLOOKUP($D$4,'Primary Headroom'!$B$7:$CM$374,71,FALSE)</f>
        <v>22.302798378757156</v>
      </c>
      <c r="O13" s="6">
        <f>VLOOKUP($D$4,'Primary Headroom'!$B$7:$CM$374,72,FALSE)</f>
        <v>21.627403564252322</v>
      </c>
      <c r="P13" s="6">
        <f>VLOOKUP($D$4,'Primary Headroom'!$B$7:$CM$374,73,FALSE)</f>
        <v>21.201471378796711</v>
      </c>
      <c r="Q13" s="6">
        <f>VLOOKUP($D$4,'Primary Headroom'!$B$7:$CM$374,74,FALSE)</f>
        <v>20.862813821872791</v>
      </c>
      <c r="R13" s="6">
        <f>VLOOKUP($D$4,'Primary Headroom'!$B$7:$CM$374,75,FALSE)</f>
        <v>20.819541925688604</v>
      </c>
    </row>
    <row r="14" spans="3:18" x14ac:dyDescent="0.35">
      <c r="C14" s="200"/>
      <c r="D14" s="203" t="s">
        <v>5</v>
      </c>
      <c r="E14" s="204"/>
      <c r="F14" s="6">
        <f>VLOOKUP($D$4,'Primary Headroom'!$B$7:$CM$374,78,FALSE)</f>
        <v>11.172237459890894</v>
      </c>
      <c r="G14" s="6">
        <f>VLOOKUP($D$4,'Primary Headroom'!$B$7:$CM$374,79,FALSE)</f>
        <v>10.909857152486374</v>
      </c>
      <c r="H14" s="6">
        <f>VLOOKUP($D$4,'Primary Headroom'!$B$7:$CM$374,80,FALSE)</f>
        <v>10.566828502752525</v>
      </c>
      <c r="I14" s="6">
        <f>VLOOKUP($D$4,'Primary Headroom'!$B$7:$CM$374,81,FALSE)</f>
        <v>10.542124360683346</v>
      </c>
      <c r="J14" s="6">
        <f>VLOOKUP($D$4,'Primary Headroom'!$B$7:$CM$374,82,FALSE)</f>
        <v>10.377456218804795</v>
      </c>
      <c r="K14" s="6">
        <f>VLOOKUP($D$4,'Primary Headroom'!$B$7:$CM$374,83,FALSE)</f>
        <v>10.221605565265456</v>
      </c>
      <c r="L14" s="6">
        <f>VLOOKUP($D$4,'Primary Headroom'!$B$7:$CM$374,84,FALSE)</f>
        <v>10.11820649559764</v>
      </c>
      <c r="M14" s="6">
        <f>VLOOKUP($D$4,'Primary Headroom'!$B$7:$CM$374,85,FALSE)</f>
        <v>8.2657100014096656</v>
      </c>
      <c r="N14" s="6">
        <f>VLOOKUP($D$4,'Primary Headroom'!$B$7:$CM$374,86,FALSE)</f>
        <v>7.8027983787571564</v>
      </c>
      <c r="O14" s="6">
        <f>VLOOKUP($D$4,'Primary Headroom'!$B$7:$CM$374,87,FALSE)</f>
        <v>7.1274035642523224</v>
      </c>
      <c r="P14" s="6">
        <f>VLOOKUP($D$4,'Primary Headroom'!$B$7:$CM$374,88,FALSE)</f>
        <v>6.7014713787967111</v>
      </c>
      <c r="Q14" s="6">
        <f>VLOOKUP($D$4,'Primary Headroom'!$B$7:$CM$374,89,FALSE)</f>
        <v>6.3628138218727912</v>
      </c>
      <c r="R14" s="6">
        <f>VLOOKUP($D$4,'Primary Headroom'!$B$7:$CM$374,90,FALSE)</f>
        <v>6.3195419256886041</v>
      </c>
    </row>
    <row r="15" spans="3:18" x14ac:dyDescent="0.35">
      <c r="C15" s="205" t="s">
        <v>6</v>
      </c>
      <c r="D15" s="207" t="s">
        <v>2</v>
      </c>
      <c r="E15" s="208"/>
      <c r="F15" s="6">
        <f>VLOOKUP($D$4,'Primary Headroom'!$B$7:$DQ$374,93,FALSE)</f>
        <v>25.690427407544444</v>
      </c>
      <c r="G15" s="6">
        <f>VLOOKUP($D$4,'Primary Headroom'!$B$7:$DQ$374,94,FALSE)</f>
        <v>25.456287138313122</v>
      </c>
      <c r="H15" s="6">
        <f>VLOOKUP($D$4,'Primary Headroom'!$B$7:$DQ$374,95,FALSE)</f>
        <v>25.137120658408456</v>
      </c>
      <c r="I15" s="6">
        <f>VLOOKUP($D$4,'Primary Headroom'!$B$7:$DQ$374,96,FALSE)</f>
        <v>25.128461467998328</v>
      </c>
      <c r="J15" s="6">
        <f>VLOOKUP($D$4,'Primary Headroom'!$B$7:$DQ$374,97,FALSE)</f>
        <v>24.969302200682332</v>
      </c>
      <c r="K15" s="6">
        <f>VLOOKUP($D$4,'Primary Headroom'!$B$7:$DQ$374,98,FALSE)</f>
        <v>24.789778502950252</v>
      </c>
      <c r="L15" s="6">
        <f>VLOOKUP($D$4,'Primary Headroom'!$B$7:$DQ$374,99,FALSE)</f>
        <v>24.658717444095029</v>
      </c>
      <c r="M15" s="6">
        <f>VLOOKUP($D$4,'Primary Headroom'!$B$7:$DQ$374,100,FALSE)</f>
        <v>22.793787451204693</v>
      </c>
      <c r="N15" s="6">
        <f>VLOOKUP($D$4,'Primary Headroom'!$B$7:$DQ$374,101,FALSE)</f>
        <v>22.348352266106545</v>
      </c>
      <c r="O15" s="6">
        <f>VLOOKUP($D$4,'Primary Headroom'!$B$7:$DQ$374,102,FALSE)</f>
        <v>21.600959632079395</v>
      </c>
      <c r="P15" s="6">
        <f>VLOOKUP($D$4,'Primary Headroom'!$B$7:$DQ$374,103,FALSE)</f>
        <v>20.29917886263598</v>
      </c>
      <c r="Q15" s="6">
        <f>VLOOKUP($D$4,'Primary Headroom'!$B$7:$DQ$374,104,FALSE)</f>
        <v>19.353992899009999</v>
      </c>
      <c r="R15" s="6">
        <f>VLOOKUP($D$4,'Primary Headroom'!$B$7:$DQ$374,105,FALSE)</f>
        <v>18.746629506564783</v>
      </c>
    </row>
    <row r="16" spans="3:18" x14ac:dyDescent="0.35">
      <c r="C16" s="206"/>
      <c r="D16" s="209" t="s">
        <v>5</v>
      </c>
      <c r="E16" s="210"/>
      <c r="F16" s="6">
        <f>VLOOKUP($D$4,'Primary Headroom'!$B$7:$DQ$374,108,FALSE)</f>
        <v>11.190427407544444</v>
      </c>
      <c r="G16" s="6">
        <f>VLOOKUP($D$4,'Primary Headroom'!$B$7:$DQ$374,109,FALSE)</f>
        <v>10.956287138313122</v>
      </c>
      <c r="H16" s="6">
        <f>VLOOKUP($D$4,'Primary Headroom'!$B$7:$DQ$374,110,FALSE)</f>
        <v>10.637120658408456</v>
      </c>
      <c r="I16" s="6">
        <f>VLOOKUP($D$4,'Primary Headroom'!$B$7:$DQ$374,111,FALSE)</f>
        <v>10.628461467998328</v>
      </c>
      <c r="J16" s="6">
        <f>VLOOKUP($D$4,'Primary Headroom'!$B$7:$DQ$374,112,FALSE)</f>
        <v>10.469302200682332</v>
      </c>
      <c r="K16" s="6">
        <f>VLOOKUP($D$4,'Primary Headroom'!$B$7:$DQ$374,113,FALSE)</f>
        <v>10.289778502950252</v>
      </c>
      <c r="L16" s="6">
        <f>VLOOKUP($D$4,'Primary Headroom'!$B$7:$DQ$374,114,FALSE)</f>
        <v>10.158717444095029</v>
      </c>
      <c r="M16" s="6">
        <f>VLOOKUP($D$4,'Primary Headroom'!$B$7:$DQ$374,115,FALSE)</f>
        <v>8.2937874512046932</v>
      </c>
      <c r="N16" s="6">
        <f>VLOOKUP($D$4,'Primary Headroom'!$B$7:$DQ$374,116,FALSE)</f>
        <v>7.848352266106545</v>
      </c>
      <c r="O16" s="6">
        <f>VLOOKUP($D$4,'Primary Headroom'!$B$7:$DQ$374,117,FALSE)</f>
        <v>7.1009596320793946</v>
      </c>
      <c r="P16" s="6">
        <f>VLOOKUP($D$4,'Primary Headroom'!$B$7:$DQ$374,118,FALSE)</f>
        <v>5.7991788626359799</v>
      </c>
      <c r="Q16" s="6">
        <f>VLOOKUP($D$4,'Primary Headroom'!$B$7:$DQ$374,119,FALSE)</f>
        <v>4.8539928990099988</v>
      </c>
      <c r="R16" s="6">
        <f>VLOOKUP($D$4,'Primary Headroom'!$B$7:$DQ$374,120,FALSE)</f>
        <v>4.2466295065647834</v>
      </c>
    </row>
    <row r="17" spans="3:18" x14ac:dyDescent="0.35">
      <c r="C17" s="193" t="s">
        <v>7</v>
      </c>
      <c r="D17" s="195" t="s">
        <v>2</v>
      </c>
      <c r="E17" s="196"/>
      <c r="F17" s="6">
        <f>VLOOKUP($D$4,'Primary Headroom'!$B$7:$EU$374,123,FALSE)</f>
        <v>25.706233029515101</v>
      </c>
      <c r="G17" s="6">
        <f>VLOOKUP($D$4,'Primary Headroom'!$B$7:$EU$374,124,FALSE)</f>
        <v>25.461101613562668</v>
      </c>
      <c r="H17" s="6">
        <f>VLOOKUP($D$4,'Primary Headroom'!$B$7:$EU$374,125,FALSE)</f>
        <v>25.143069993560644</v>
      </c>
      <c r="I17" s="6">
        <f>VLOOKUP($D$4,'Primary Headroom'!$B$7:$EU$374,126,FALSE)</f>
        <v>25.113843075970443</v>
      </c>
      <c r="J17" s="6">
        <f>VLOOKUP($D$4,'Primary Headroom'!$B$7:$EU$374,127,FALSE)</f>
        <v>24.944129624710595</v>
      </c>
      <c r="K17" s="6">
        <f>VLOOKUP($D$4,'Primary Headroom'!$B$7:$EU$374,128,FALSE)</f>
        <v>24.774334417240773</v>
      </c>
      <c r="L17" s="6">
        <f>VLOOKUP($D$4,'Primary Headroom'!$B$7:$EU$374,129,FALSE)</f>
        <v>24.647522607136107</v>
      </c>
      <c r="M17" s="6">
        <f>VLOOKUP($D$4,'Primary Headroom'!$B$7:$EU$374,130,FALSE)</f>
        <v>22.79569611602594</v>
      </c>
      <c r="N17" s="6">
        <f>VLOOKUP($D$4,'Primary Headroom'!$B$7:$EU$374,131,FALSE)</f>
        <v>22.175360413362192</v>
      </c>
      <c r="O17" s="6">
        <f>VLOOKUP($D$4,'Primary Headroom'!$B$7:$EU$374,132,FALSE)</f>
        <v>20.630526075226108</v>
      </c>
      <c r="P17" s="6">
        <f>VLOOKUP($D$4,'Primary Headroom'!$B$7:$EU$374,133,FALSE)</f>
        <v>19.388260627204382</v>
      </c>
      <c r="Q17" s="6">
        <f>VLOOKUP($D$4,'Primary Headroom'!$B$7:$EU$374,134,FALSE)</f>
        <v>18.745689403557677</v>
      </c>
      <c r="R17" s="6">
        <f>VLOOKUP($D$4,'Primary Headroom'!$B$7:$EU$374,135,FALSE)</f>
        <v>19.018971560673574</v>
      </c>
    </row>
    <row r="18" spans="3:18" x14ac:dyDescent="0.35">
      <c r="C18" s="194"/>
      <c r="D18" s="197" t="s">
        <v>5</v>
      </c>
      <c r="E18" s="198"/>
      <c r="F18" s="6">
        <f>VLOOKUP($D$4,'Primary Headroom'!$B$7:$EU$374,138,FALSE)</f>
        <v>11.206233029515101</v>
      </c>
      <c r="G18" s="6">
        <f>VLOOKUP($D$4,'Primary Headroom'!$B$7:$EU$374,139,FALSE)</f>
        <v>10.961101613562668</v>
      </c>
      <c r="H18" s="6">
        <f>VLOOKUP($D$4,'Primary Headroom'!$B$7:$EU$374,140,FALSE)</f>
        <v>10.643069993560644</v>
      </c>
      <c r="I18" s="6">
        <f>VLOOKUP($D$4,'Primary Headroom'!$B$7:$EU$374,141,FALSE)</f>
        <v>10.613843075970443</v>
      </c>
      <c r="J18" s="6">
        <f>VLOOKUP($D$4,'Primary Headroom'!$B$7:$EU$374,142,FALSE)</f>
        <v>10.444129624710595</v>
      </c>
      <c r="K18" s="6">
        <f>VLOOKUP($D$4,'Primary Headroom'!$B$7:$EU$374,143,FALSE)</f>
        <v>10.274334417240773</v>
      </c>
      <c r="L18" s="6">
        <f>VLOOKUP($D$4,'Primary Headroom'!$B$7:$EU$374,144,FALSE)</f>
        <v>10.147522607136107</v>
      </c>
      <c r="M18" s="6">
        <f>VLOOKUP($D$4,'Primary Headroom'!$B$7:$EU$374,145,FALSE)</f>
        <v>8.2956961160259404</v>
      </c>
      <c r="N18" s="6">
        <f>VLOOKUP($D$4,'Primary Headroom'!$B$7:$EU$374,146,FALSE)</f>
        <v>7.675360413362192</v>
      </c>
      <c r="O18" s="6">
        <f>VLOOKUP($D$4,'Primary Headroom'!$B$7:$EU$374,147,FALSE)</f>
        <v>6.1305260752261077</v>
      </c>
      <c r="P18" s="6">
        <f>VLOOKUP($D$4,'Primary Headroom'!$B$7:$EU$374,148,FALSE)</f>
        <v>4.8882606272043816</v>
      </c>
      <c r="Q18" s="6">
        <f>VLOOKUP($D$4,'Primary Headroom'!$B$7:$EU$374,149,FALSE)</f>
        <v>4.2456894035576767</v>
      </c>
      <c r="R18" s="6">
        <f>VLOOKUP($D$4,'Primary Headroom'!$B$7:$EU$374,150,FALSE)</f>
        <v>4.5189715606735739</v>
      </c>
    </row>
    <row r="22" spans="3:18" ht="21" x14ac:dyDescent="0.5">
      <c r="C22" s="7" t="s">
        <v>416</v>
      </c>
      <c r="D22" s="223" t="s">
        <v>373</v>
      </c>
      <c r="E22" s="224"/>
      <c r="F22" s="225"/>
      <c r="G22" s="225"/>
      <c r="H22" s="225"/>
      <c r="I22" s="225"/>
      <c r="J22" s="225"/>
      <c r="K22" s="225"/>
      <c r="L22" s="225"/>
      <c r="M22" s="225"/>
      <c r="N22" s="225"/>
      <c r="O22" s="225"/>
      <c r="P22" s="225"/>
      <c r="Q22" s="225"/>
      <c r="R22" s="225"/>
    </row>
    <row r="23" spans="3:18" x14ac:dyDescent="0.35">
      <c r="C23" s="72" t="s">
        <v>846</v>
      </c>
      <c r="D23" s="218" t="str">
        <f>VLOOKUP($D$22,'BSP Headroom'!$B$9:$EY$74,154,FALSE)</f>
        <v>BREDBURY</v>
      </c>
      <c r="E23" s="219"/>
      <c r="F23" s="217">
        <v>2023</v>
      </c>
      <c r="G23" s="217">
        <v>2024</v>
      </c>
      <c r="H23" s="217">
        <v>2025</v>
      </c>
      <c r="I23" s="217">
        <v>2026</v>
      </c>
      <c r="J23" s="217">
        <v>2027</v>
      </c>
      <c r="K23" s="217">
        <v>2028</v>
      </c>
      <c r="L23" s="217">
        <v>2029</v>
      </c>
      <c r="M23" s="217">
        <v>2030</v>
      </c>
      <c r="N23" s="217">
        <v>2031</v>
      </c>
      <c r="O23" s="217">
        <v>2036</v>
      </c>
      <c r="P23" s="217">
        <v>2041</v>
      </c>
      <c r="Q23" s="217">
        <v>2046</v>
      </c>
      <c r="R23" s="217">
        <v>2051</v>
      </c>
    </row>
    <row r="24" spans="3:18" x14ac:dyDescent="0.35">
      <c r="C24" s="226" t="s">
        <v>417</v>
      </c>
      <c r="D24" s="8" t="s">
        <v>418</v>
      </c>
      <c r="E24" s="8" t="s">
        <v>1</v>
      </c>
      <c r="F24" s="217"/>
      <c r="G24" s="217"/>
      <c r="H24" s="217"/>
      <c r="I24" s="217"/>
      <c r="J24" s="217"/>
      <c r="K24" s="217"/>
      <c r="L24" s="217"/>
      <c r="M24" s="217"/>
      <c r="N24" s="217"/>
      <c r="O24" s="217"/>
      <c r="P24" s="217"/>
      <c r="Q24" s="217"/>
      <c r="R24" s="217"/>
    </row>
    <row r="25" spans="3:18" x14ac:dyDescent="0.35">
      <c r="C25" s="227"/>
      <c r="D25" s="9">
        <f>VLOOKUP($D$22,'BSP Headroom'!$B$7:$EX$74,152,FALSE)</f>
        <v>389188</v>
      </c>
      <c r="E25" s="9">
        <f>VLOOKUP($D$22,'BSP Headroom'!$B$7:$EX$74,153,FALSE)</f>
        <v>388310</v>
      </c>
      <c r="F25" s="217"/>
      <c r="G25" s="217"/>
      <c r="H25" s="217"/>
      <c r="I25" s="217"/>
      <c r="J25" s="217"/>
      <c r="K25" s="217"/>
      <c r="L25" s="217"/>
      <c r="M25" s="217"/>
      <c r="N25" s="217"/>
      <c r="O25" s="217"/>
      <c r="P25" s="217"/>
      <c r="Q25" s="217"/>
      <c r="R25" s="217"/>
    </row>
    <row r="26" spans="3:18" x14ac:dyDescent="0.35">
      <c r="C26" s="220" t="s">
        <v>878</v>
      </c>
      <c r="D26" s="221" t="s">
        <v>2</v>
      </c>
      <c r="E26" s="222"/>
      <c r="F26" s="6">
        <f>VLOOKUP($D$22,'BSP Headroom'!$B$7:$AE$74,3,FALSE)</f>
        <v>55.256382781947401</v>
      </c>
      <c r="G26" s="6">
        <f>VLOOKUP($D$22,'BSP Headroom'!$B$7:$AE$74,4,FALSE)</f>
        <v>45.905216198907311</v>
      </c>
      <c r="H26" s="6">
        <f>VLOOKUP($D$22,'BSP Headroom'!$B$7:$AE$74,5,FALSE)</f>
        <v>44.215006844006354</v>
      </c>
      <c r="I26" s="6">
        <f>VLOOKUP($D$22,'BSP Headroom'!$B$7:$AE$74,6,FALSE)</f>
        <v>42.79332280043684</v>
      </c>
      <c r="J26" s="6">
        <f>VLOOKUP($D$22,'BSP Headroom'!$B$7:$AE$74,7,FALSE)</f>
        <v>41.341583199548438</v>
      </c>
      <c r="K26" s="6">
        <f>VLOOKUP($D$22,'BSP Headroom'!$B$7:$AE$74,8,FALSE)</f>
        <v>39.88831372985328</v>
      </c>
      <c r="L26" s="6">
        <f>VLOOKUP($D$22,'BSP Headroom'!$B$7:$AE$74,9,FALSE)</f>
        <v>38.307079180699219</v>
      </c>
      <c r="M26" s="6">
        <f>VLOOKUP($D$22,'BSP Headroom'!$B$7:$AE$74,10,FALSE)</f>
        <v>35.531233102294351</v>
      </c>
      <c r="N26" s="6">
        <f>VLOOKUP($D$22,'BSP Headroom'!$B$7:$AE$74,11,FALSE)</f>
        <v>33.447813845471444</v>
      </c>
      <c r="O26" s="6">
        <f>VLOOKUP($D$22,'BSP Headroom'!$B$7:$AE$74,12,FALSE)</f>
        <v>26.677515795702163</v>
      </c>
      <c r="P26" s="6">
        <f>VLOOKUP($D$22,'BSP Headroom'!$B$7:$AE$74,13,FALSE)</f>
        <v>23.417541217440544</v>
      </c>
      <c r="Q26" s="6">
        <f>VLOOKUP($D$22,'BSP Headroom'!$B$7:$AE$74,14,FALSE)</f>
        <v>22.90301899416022</v>
      </c>
      <c r="R26" s="6">
        <f>VLOOKUP($D$22,'BSP Headroom'!$B$7:$AE$74,15,FALSE)</f>
        <v>23.783022061464777</v>
      </c>
    </row>
    <row r="27" spans="3:18" x14ac:dyDescent="0.35">
      <c r="C27" s="220"/>
      <c r="D27" s="221" t="s">
        <v>5</v>
      </c>
      <c r="E27" s="222"/>
      <c r="F27" s="6">
        <f>VLOOKUP($D$22,'BSP Headroom'!$B$7:$AE$74,18,FALSE)</f>
        <v>73.256382781947394</v>
      </c>
      <c r="G27" s="6">
        <f>VLOOKUP($D$22,'BSP Headroom'!$B$7:$AE$74,19,FALSE)</f>
        <v>63.905216198907311</v>
      </c>
      <c r="H27" s="6">
        <f>VLOOKUP($D$22,'BSP Headroom'!$B$7:$AE$74,20,FALSE)</f>
        <v>62.215006844006354</v>
      </c>
      <c r="I27" s="6">
        <f>VLOOKUP($D$22,'BSP Headroom'!$B$7:$AE$74,21,FALSE)</f>
        <v>60.79332280043684</v>
      </c>
      <c r="J27" s="6">
        <f>VLOOKUP($D$22,'BSP Headroom'!$B$7:$AE$74,22,FALSE)</f>
        <v>59.341583199548438</v>
      </c>
      <c r="K27" s="6">
        <f>VLOOKUP($D$22,'BSP Headroom'!$B$7:$AE$74,23,FALSE)</f>
        <v>57.88831372985328</v>
      </c>
      <c r="L27" s="6">
        <f>VLOOKUP($D$22,'BSP Headroom'!$B$7:$AE$74,24,FALSE)</f>
        <v>56.307079180699219</v>
      </c>
      <c r="M27" s="6">
        <f>VLOOKUP($D$22,'BSP Headroom'!$B$7:$AE$74,25,FALSE)</f>
        <v>53.531233102294351</v>
      </c>
      <c r="N27" s="6">
        <f>VLOOKUP($D$22,'BSP Headroom'!$B$7:$AE$74,26,FALSE)</f>
        <v>51.447813845471444</v>
      </c>
      <c r="O27" s="6">
        <f>VLOOKUP($D$22,'BSP Headroom'!$B$7:$AE$74,27,FALSE)</f>
        <v>44.677515795702163</v>
      </c>
      <c r="P27" s="6">
        <f>VLOOKUP($D$22,'BSP Headroom'!$B$7:$AE$74,28,FALSE)</f>
        <v>41.417541217440544</v>
      </c>
      <c r="Q27" s="6">
        <f>VLOOKUP($D$22,'BSP Headroom'!$B$7:$AE$74,29,FALSE)</f>
        <v>40.90301899416022</v>
      </c>
      <c r="R27" s="6">
        <f>VLOOKUP($D$22,'BSP Headroom'!$B$7:$AE$74,30,FALSE)</f>
        <v>41.783022061464777</v>
      </c>
    </row>
    <row r="28" spans="3:18" x14ac:dyDescent="0.35">
      <c r="C28" s="211" t="s">
        <v>955</v>
      </c>
      <c r="D28" s="213" t="s">
        <v>2</v>
      </c>
      <c r="E28" s="214"/>
      <c r="F28" s="6">
        <f>VLOOKUP($D$22,'BSP Headroom'!$B$7:$BI$74,33,FALSE)</f>
        <v>59.886593031236245</v>
      </c>
      <c r="G28" s="6">
        <f>VLOOKUP($D$22,'BSP Headroom'!$B$7:$BI$74,34,FALSE)</f>
        <v>55.199737535020112</v>
      </c>
      <c r="H28" s="6">
        <f>VLOOKUP($D$22,'BSP Headroom'!$B$7:$BI$74,35,FALSE)</f>
        <v>54.45421644906807</v>
      </c>
      <c r="I28" s="6">
        <f>VLOOKUP($D$22,'BSP Headroom'!$B$7:$BI$74,36,FALSE)</f>
        <v>53.845879339406039</v>
      </c>
      <c r="J28" s="6">
        <f>VLOOKUP($D$22,'BSP Headroom'!$B$7:$BI$74,37,FALSE)</f>
        <v>53.042632234906158</v>
      </c>
      <c r="K28" s="6">
        <f>VLOOKUP($D$22,'BSP Headroom'!$B$7:$BI$74,38,FALSE)</f>
        <v>52.026097864012314</v>
      </c>
      <c r="L28" s="6">
        <f>VLOOKUP($D$22,'BSP Headroom'!$B$7:$BI$74,39,FALSE)</f>
        <v>50.814242208600177</v>
      </c>
      <c r="M28" s="6">
        <f>VLOOKUP($D$22,'BSP Headroom'!$B$7:$BI$74,40,FALSE)</f>
        <v>48.875125011149763</v>
      </c>
      <c r="N28" s="6">
        <f>VLOOKUP($D$22,'BSP Headroom'!$B$7:$BI$74,41,FALSE)</f>
        <v>47.298641744717997</v>
      </c>
      <c r="O28" s="6">
        <f>VLOOKUP($D$22,'BSP Headroom'!$B$7:$BI$74,42,FALSE)</f>
        <v>42.937195691489435</v>
      </c>
      <c r="P28" s="6">
        <f>VLOOKUP($D$22,'BSP Headroom'!$B$7:$BI$74,43,FALSE)</f>
        <v>40.186000700534194</v>
      </c>
      <c r="Q28" s="6">
        <f>VLOOKUP($D$22,'BSP Headroom'!$B$7:$BI$74,44,FALSE)</f>
        <v>38.851717394356697</v>
      </c>
      <c r="R28" s="6">
        <f>VLOOKUP($D$22,'BSP Headroom'!$B$7:$BI$74,45,FALSE)</f>
        <v>38.245344396495355</v>
      </c>
    </row>
    <row r="29" spans="3:18" x14ac:dyDescent="0.35">
      <c r="C29" s="212"/>
      <c r="D29" s="215" t="s">
        <v>5</v>
      </c>
      <c r="E29" s="216"/>
      <c r="F29" s="6">
        <f>VLOOKUP($D$22,'BSP Headroom'!$B$7:$BI$74,48,FALSE)</f>
        <v>77.886593031236245</v>
      </c>
      <c r="G29" s="6">
        <f>VLOOKUP($D$22,'BSP Headroom'!$B$7:$BI$74,49,FALSE)</f>
        <v>73.19973753502012</v>
      </c>
      <c r="H29" s="6">
        <f>VLOOKUP($D$22,'BSP Headroom'!$B$7:$BI$74,50,FALSE)</f>
        <v>72.45421644906807</v>
      </c>
      <c r="I29" s="6">
        <f>VLOOKUP($D$22,'BSP Headroom'!$B$7:$BI$74,51,FALSE)</f>
        <v>71.845879339406039</v>
      </c>
      <c r="J29" s="6">
        <f>VLOOKUP($D$22,'BSP Headroom'!$B$7:$BI$74,52,FALSE)</f>
        <v>71.042632234906165</v>
      </c>
      <c r="K29" s="6">
        <f>VLOOKUP($D$22,'BSP Headroom'!$B$7:$BI$74,53,FALSE)</f>
        <v>70.026097864012314</v>
      </c>
      <c r="L29" s="6">
        <f>VLOOKUP($D$22,'BSP Headroom'!$B$7:$BI$74,54,FALSE)</f>
        <v>68.814242208600177</v>
      </c>
      <c r="M29" s="6">
        <f>VLOOKUP($D$22,'BSP Headroom'!$B$7:$BI$74,55,FALSE)</f>
        <v>66.875125011149763</v>
      </c>
      <c r="N29" s="6">
        <f>VLOOKUP($D$22,'BSP Headroom'!$B$7:$BI$74,56,FALSE)</f>
        <v>65.298641744717997</v>
      </c>
      <c r="O29" s="6">
        <f>VLOOKUP($D$22,'BSP Headroom'!$B$7:$BI$74,57,FALSE)</f>
        <v>60.937195691489435</v>
      </c>
      <c r="P29" s="6">
        <f>VLOOKUP($D$22,'BSP Headroom'!$B$7:$BI$74,58,FALSE)</f>
        <v>58.186000700534194</v>
      </c>
      <c r="Q29" s="6">
        <f>VLOOKUP($D$22,'BSP Headroom'!$B$7:$BI$74,59,FALSE)</f>
        <v>56.851717394356697</v>
      </c>
      <c r="R29" s="6">
        <f>VLOOKUP($D$22,'BSP Headroom'!$B$7:$BI$74,60,FALSE)</f>
        <v>56.245344396495355</v>
      </c>
    </row>
    <row r="30" spans="3:18" x14ac:dyDescent="0.35">
      <c r="C30" s="199" t="s">
        <v>405</v>
      </c>
      <c r="D30" s="201" t="s">
        <v>2</v>
      </c>
      <c r="E30" s="202"/>
      <c r="F30" s="6">
        <f>VLOOKUP($D$22,'BSP Headroom'!$B$7:$CM$74,63,FALSE)</f>
        <v>55.256824451590923</v>
      </c>
      <c r="G30" s="6">
        <f>VLOOKUP($D$22,'BSP Headroom'!$B$7:$CM$74,64,FALSE)</f>
        <v>45.900406391625467</v>
      </c>
      <c r="H30" s="6">
        <f>VLOOKUP($D$22,'BSP Headroom'!$B$7:$CM$74,65,FALSE)</f>
        <v>44.210402964146681</v>
      </c>
      <c r="I30" s="6">
        <f>VLOOKUP($D$22,'BSP Headroom'!$B$7:$CM$74,66,FALSE)</f>
        <v>42.789218004325249</v>
      </c>
      <c r="J30" s="6">
        <f>VLOOKUP($D$22,'BSP Headroom'!$B$7:$CM$74,67,FALSE)</f>
        <v>41.33727499253672</v>
      </c>
      <c r="K30" s="6">
        <f>VLOOKUP($D$22,'BSP Headroom'!$B$7:$CM$74,68,FALSE)</f>
        <v>39.882849800026747</v>
      </c>
      <c r="L30" s="6">
        <f>VLOOKUP($D$22,'BSP Headroom'!$B$7:$CM$74,69,FALSE)</f>
        <v>38.302566637857439</v>
      </c>
      <c r="M30" s="6">
        <f>VLOOKUP($D$22,'BSP Headroom'!$B$7:$CM$74,70,FALSE)</f>
        <v>35.542944202323298</v>
      </c>
      <c r="N30" s="6">
        <f>VLOOKUP($D$22,'BSP Headroom'!$B$7:$CM$74,71,FALSE)</f>
        <v>33.654048596844376</v>
      </c>
      <c r="O30" s="6">
        <f>VLOOKUP($D$22,'BSP Headroom'!$B$7:$CM$74,72,FALSE)</f>
        <v>27.544267260393752</v>
      </c>
      <c r="P30" s="6">
        <f>VLOOKUP($D$22,'BSP Headroom'!$B$7:$CM$74,73,FALSE)</f>
        <v>24.686506531042681</v>
      </c>
      <c r="Q30" s="6">
        <f>VLOOKUP($D$22,'BSP Headroom'!$B$7:$CM$74,74,FALSE)</f>
        <v>24.312741147465204</v>
      </c>
      <c r="R30" s="6">
        <f>VLOOKUP($D$22,'BSP Headroom'!$B$7:$CM$74,75,FALSE)</f>
        <v>25.242154317542941</v>
      </c>
    </row>
    <row r="31" spans="3:18" x14ac:dyDescent="0.35">
      <c r="C31" s="200"/>
      <c r="D31" s="203" t="s">
        <v>5</v>
      </c>
      <c r="E31" s="204"/>
      <c r="F31" s="6">
        <f>VLOOKUP($D$22,'BSP Headroom'!$B$7:$CM$74,78,FALSE)</f>
        <v>73.256824451590916</v>
      </c>
      <c r="G31" s="6">
        <f>VLOOKUP($D$22,'BSP Headroom'!$B$7:$CM$74,79,FALSE)</f>
        <v>63.900406391625467</v>
      </c>
      <c r="H31" s="6">
        <f>VLOOKUP($D$22,'BSP Headroom'!$B$7:$CM$74,80,FALSE)</f>
        <v>62.210402964146681</v>
      </c>
      <c r="I31" s="6">
        <f>VLOOKUP($D$22,'BSP Headroom'!$B$7:$CM$74,81,FALSE)</f>
        <v>60.789218004325249</v>
      </c>
      <c r="J31" s="6">
        <f>VLOOKUP($D$22,'BSP Headroom'!$B$7:$CM$74,82,FALSE)</f>
        <v>59.33727499253672</v>
      </c>
      <c r="K31" s="6">
        <f>VLOOKUP($D$22,'BSP Headroom'!$B$7:$CM$74,83,FALSE)</f>
        <v>57.882849800026747</v>
      </c>
      <c r="L31" s="6">
        <f>VLOOKUP($D$22,'BSP Headroom'!$B$7:$CM$74,84,FALSE)</f>
        <v>56.302566637857439</v>
      </c>
      <c r="M31" s="6">
        <f>VLOOKUP($D$22,'BSP Headroom'!$B$7:$CM$74,85,FALSE)</f>
        <v>53.542944202323298</v>
      </c>
      <c r="N31" s="6">
        <f>VLOOKUP($D$22,'BSP Headroom'!$B$7:$CM$74,86,FALSE)</f>
        <v>51.654048596844376</v>
      </c>
      <c r="O31" s="6">
        <f>VLOOKUP($D$22,'BSP Headroom'!$B$7:$CM$74,87,FALSE)</f>
        <v>45.544267260393752</v>
      </c>
      <c r="P31" s="6">
        <f>VLOOKUP($D$22,'BSP Headroom'!$B$7:$CM$74,88,FALSE)</f>
        <v>42.686506531042681</v>
      </c>
      <c r="Q31" s="6">
        <f>VLOOKUP($D$22,'BSP Headroom'!$B$7:$CM$74,89,FALSE)</f>
        <v>42.312741147465204</v>
      </c>
      <c r="R31" s="6">
        <f>VLOOKUP($D$22,'BSP Headroom'!$B$7:$CM$74,90,FALSE)</f>
        <v>43.242154317542941</v>
      </c>
    </row>
    <row r="32" spans="3:18" x14ac:dyDescent="0.35">
      <c r="C32" s="205" t="s">
        <v>6</v>
      </c>
      <c r="D32" s="207" t="s">
        <v>2</v>
      </c>
      <c r="E32" s="208"/>
      <c r="F32" s="6">
        <f>VLOOKUP($D$22,'BSP Headroom'!$B$7:$DQ$74,93,FALSE)</f>
        <v>55.287318146831119</v>
      </c>
      <c r="G32" s="6">
        <f>VLOOKUP($D$22,'BSP Headroom'!$B$7:$DQ$74,94,FALSE)</f>
        <v>46.028196604199124</v>
      </c>
      <c r="H32" s="6">
        <f>VLOOKUP($D$22,'BSP Headroom'!$B$7:$DQ$74,95,FALSE)</f>
        <v>44.456065517628844</v>
      </c>
      <c r="I32" s="6">
        <f>VLOOKUP($D$22,'BSP Headroom'!$B$7:$DQ$74,96,FALSE)</f>
        <v>43.229057466860354</v>
      </c>
      <c r="J32" s="6">
        <f>VLOOKUP($D$22,'BSP Headroom'!$B$7:$DQ$74,97,FALSE)</f>
        <v>41.979185684696716</v>
      </c>
      <c r="K32" s="6">
        <f>VLOOKUP($D$22,'BSP Headroom'!$B$7:$DQ$74,98,FALSE)</f>
        <v>40.720748595976303</v>
      </c>
      <c r="L32" s="6">
        <f>VLOOKUP($D$22,'BSP Headroom'!$B$7:$DQ$74,99,FALSE)</f>
        <v>39.36252901832836</v>
      </c>
      <c r="M32" s="6">
        <f>VLOOKUP($D$22,'BSP Headroom'!$B$7:$DQ$74,100,FALSE)</f>
        <v>36.983558637792271</v>
      </c>
      <c r="N32" s="6">
        <f>VLOOKUP($D$22,'BSP Headroom'!$B$7:$DQ$74,101,FALSE)</f>
        <v>35.527333293653456</v>
      </c>
      <c r="O32" s="6">
        <f>VLOOKUP($D$22,'BSP Headroom'!$B$7:$DQ$74,102,FALSE)</f>
        <v>26.950954313381956</v>
      </c>
      <c r="P32" s="6">
        <f>VLOOKUP($D$22,'BSP Headroom'!$B$7:$DQ$74,103,FALSE)</f>
        <v>9.6811250796570647</v>
      </c>
      <c r="Q32" s="6">
        <f>VLOOKUP($D$22,'BSP Headroom'!$B$7:$DQ$74,104,FALSE)</f>
        <v>-3.4121855382448985</v>
      </c>
      <c r="R32" s="6">
        <f>VLOOKUP($D$22,'BSP Headroom'!$B$7:$DQ$74,105,FALSE)</f>
        <v>-11.674882657992725</v>
      </c>
    </row>
    <row r="33" spans="3:18" x14ac:dyDescent="0.35">
      <c r="C33" s="206"/>
      <c r="D33" s="209" t="s">
        <v>5</v>
      </c>
      <c r="E33" s="210"/>
      <c r="F33" s="6">
        <f>VLOOKUP($D$22,'BSP Headroom'!$B$7:$DQ$74,108,FALSE)</f>
        <v>73.287318146831126</v>
      </c>
      <c r="G33" s="6">
        <f>VLOOKUP($D$22,'BSP Headroom'!$B$7:$DQ$74,109,FALSE)</f>
        <v>64.028196604199124</v>
      </c>
      <c r="H33" s="6">
        <f>VLOOKUP($D$22,'BSP Headroom'!$B$7:$DQ$74,110,FALSE)</f>
        <v>62.456065517628844</v>
      </c>
      <c r="I33" s="6">
        <f>VLOOKUP($D$22,'BSP Headroom'!$B$7:$DQ$74,111,FALSE)</f>
        <v>61.229057466860354</v>
      </c>
      <c r="J33" s="6">
        <f>VLOOKUP($D$22,'BSP Headroom'!$B$7:$DQ$74,112,FALSE)</f>
        <v>59.979185684696716</v>
      </c>
      <c r="K33" s="6">
        <f>VLOOKUP($D$22,'BSP Headroom'!$B$7:$DQ$74,113,FALSE)</f>
        <v>58.720748595976303</v>
      </c>
      <c r="L33" s="6">
        <f>VLOOKUP($D$22,'BSP Headroom'!$B$7:$DQ$74,114,FALSE)</f>
        <v>57.36252901832836</v>
      </c>
      <c r="M33" s="6">
        <f>VLOOKUP($D$22,'BSP Headroom'!$B$7:$DQ$74,115,FALSE)</f>
        <v>54.983558637792271</v>
      </c>
      <c r="N33" s="6">
        <f>VLOOKUP($D$22,'BSP Headroom'!$B$7:$DQ$74,116,FALSE)</f>
        <v>53.527333293653456</v>
      </c>
      <c r="O33" s="6">
        <f>VLOOKUP($D$22,'BSP Headroom'!$B$7:$DQ$74,117,FALSE)</f>
        <v>44.950954313381956</v>
      </c>
      <c r="P33" s="6">
        <f>VLOOKUP($D$22,'BSP Headroom'!$B$7:$DQ$74,118,FALSE)</f>
        <v>27.681125079657065</v>
      </c>
      <c r="Q33" s="6">
        <f>VLOOKUP($D$22,'BSP Headroom'!$B$7:$DQ$74,119,FALSE)</f>
        <v>14.587814461755102</v>
      </c>
      <c r="R33" s="6">
        <f>VLOOKUP($D$22,'BSP Headroom'!$B$7:$DQ$74,120,FALSE)</f>
        <v>6.3251173420072746</v>
      </c>
    </row>
    <row r="34" spans="3:18" x14ac:dyDescent="0.35">
      <c r="C34" s="193" t="s">
        <v>7</v>
      </c>
      <c r="D34" s="195" t="s">
        <v>2</v>
      </c>
      <c r="E34" s="196"/>
      <c r="F34" s="6">
        <f>VLOOKUP($D$22,'BSP Headroom'!$B$7:$EU$74,123,FALSE)</f>
        <v>55.511815155301321</v>
      </c>
      <c r="G34" s="6">
        <f>VLOOKUP($D$22,'BSP Headroom'!$B$7:$EU$74,124,FALSE)</f>
        <v>45.715999903174335</v>
      </c>
      <c r="H34" s="6">
        <f>VLOOKUP($D$22,'BSP Headroom'!$B$7:$EU$74,125,FALSE)</f>
        <v>44.16514981427737</v>
      </c>
      <c r="I34" s="6">
        <f>VLOOKUP($D$22,'BSP Headroom'!$B$7:$EU$74,126,FALSE)</f>
        <v>43.065458427055646</v>
      </c>
      <c r="J34" s="6">
        <f>VLOOKUP($D$22,'BSP Headroom'!$B$7:$EU$74,127,FALSE)</f>
        <v>42.04481109785462</v>
      </c>
      <c r="K34" s="6">
        <f>VLOOKUP($D$22,'BSP Headroom'!$B$7:$EU$74,128,FALSE)</f>
        <v>40.975079119496385</v>
      </c>
      <c r="L34" s="6">
        <f>VLOOKUP($D$22,'BSP Headroom'!$B$7:$EU$74,129,FALSE)</f>
        <v>39.862396044772069</v>
      </c>
      <c r="M34" s="6">
        <f>VLOOKUP($D$22,'BSP Headroom'!$B$7:$EU$74,130,FALSE)</f>
        <v>37.216739076064144</v>
      </c>
      <c r="N34" s="6">
        <f>VLOOKUP($D$22,'BSP Headroom'!$B$7:$EU$74,131,FALSE)</f>
        <v>32.882853477352313</v>
      </c>
      <c r="O34" s="6">
        <f>VLOOKUP($D$22,'BSP Headroom'!$B$7:$EU$74,132,FALSE)</f>
        <v>13.426727286786459</v>
      </c>
      <c r="P34" s="6">
        <f>VLOOKUP($D$22,'BSP Headroom'!$B$7:$EU$74,133,FALSE)</f>
        <v>-1.9173807811171599</v>
      </c>
      <c r="Q34" s="6">
        <f>VLOOKUP($D$22,'BSP Headroom'!$B$7:$EU$74,134,FALSE)</f>
        <v>-10.34661057578333</v>
      </c>
      <c r="R34" s="6">
        <f>VLOOKUP($D$22,'BSP Headroom'!$B$7:$EU$74,135,FALSE)</f>
        <v>-7.0713940806330839</v>
      </c>
    </row>
    <row r="35" spans="3:18" x14ac:dyDescent="0.35">
      <c r="C35" s="194"/>
      <c r="D35" s="197" t="s">
        <v>5</v>
      </c>
      <c r="E35" s="198"/>
      <c r="F35" s="6">
        <f>VLOOKUP($D$22,'BSP Headroom'!$B$7:$EU$74,138,FALSE)</f>
        <v>73.511815155301321</v>
      </c>
      <c r="G35" s="6">
        <f>VLOOKUP($D$22,'BSP Headroom'!$B$7:$EU$74,139,FALSE)</f>
        <v>63.715999903174335</v>
      </c>
      <c r="H35" s="6">
        <f>VLOOKUP($D$22,'BSP Headroom'!$B$7:$EU$74,140,FALSE)</f>
        <v>62.16514981427737</v>
      </c>
      <c r="I35" s="6">
        <f>VLOOKUP($D$22,'BSP Headroom'!$B$7:$EU$74,141,FALSE)</f>
        <v>61.065458427055646</v>
      </c>
      <c r="J35" s="6">
        <f>VLOOKUP($D$22,'BSP Headroom'!$B$7:$EU$74,142,FALSE)</f>
        <v>60.04481109785462</v>
      </c>
      <c r="K35" s="6">
        <f>VLOOKUP($D$22,'BSP Headroom'!$B$7:$EU$74,143,FALSE)</f>
        <v>58.975079119496385</v>
      </c>
      <c r="L35" s="6">
        <f>VLOOKUP($D$22,'BSP Headroom'!$B$7:$EU$74,144,FALSE)</f>
        <v>57.862396044772069</v>
      </c>
      <c r="M35" s="6">
        <f>VLOOKUP($D$22,'BSP Headroom'!$B$7:$EU$74,145,FALSE)</f>
        <v>55.216739076064144</v>
      </c>
      <c r="N35" s="6">
        <f>VLOOKUP($D$22,'BSP Headroom'!$B$7:$EU$74,146,FALSE)</f>
        <v>50.882853477352313</v>
      </c>
      <c r="O35" s="6">
        <f>VLOOKUP($D$22,'BSP Headroom'!$B$7:$EU$74,147,FALSE)</f>
        <v>31.426727286786459</v>
      </c>
      <c r="P35" s="6">
        <f>VLOOKUP($D$22,'BSP Headroom'!$B$7:$EU$74,148,FALSE)</f>
        <v>16.08261921888284</v>
      </c>
      <c r="Q35" s="6">
        <f>VLOOKUP($D$22,'BSP Headroom'!$B$7:$EU$74,149,FALSE)</f>
        <v>7.6533894242166696</v>
      </c>
      <c r="R35" s="6">
        <f>VLOOKUP($D$22,'BSP Headroom'!$B$7:$EU$74,150,FALSE)</f>
        <v>10.928605919366916</v>
      </c>
    </row>
  </sheetData>
  <sheetProtection autoFilter="0"/>
  <mergeCells count="65">
    <mergeCell ref="D4:E4"/>
    <mergeCell ref="F4:R4"/>
    <mergeCell ref="C7:C8"/>
    <mergeCell ref="F5:F8"/>
    <mergeCell ref="G5:G8"/>
    <mergeCell ref="H5:H8"/>
    <mergeCell ref="I5:I8"/>
    <mergeCell ref="J5:J8"/>
    <mergeCell ref="K5:K8"/>
    <mergeCell ref="R5:R8"/>
    <mergeCell ref="D5:E5"/>
    <mergeCell ref="D6:E6"/>
    <mergeCell ref="N5:N8"/>
    <mergeCell ref="O5:O8"/>
    <mergeCell ref="P5:P8"/>
    <mergeCell ref="Q5:Q8"/>
    <mergeCell ref="C11:C12"/>
    <mergeCell ref="D11:E11"/>
    <mergeCell ref="D12:E12"/>
    <mergeCell ref="C13:C14"/>
    <mergeCell ref="D13:E13"/>
    <mergeCell ref="D14:E14"/>
    <mergeCell ref="C9:C10"/>
    <mergeCell ref="D9:E9"/>
    <mergeCell ref="D10:E10"/>
    <mergeCell ref="L5:L8"/>
    <mergeCell ref="M5:M8"/>
    <mergeCell ref="C15:C16"/>
    <mergeCell ref="D15:E15"/>
    <mergeCell ref="D16:E16"/>
    <mergeCell ref="C17:C18"/>
    <mergeCell ref="D17:E17"/>
    <mergeCell ref="D18:E18"/>
    <mergeCell ref="D22:E22"/>
    <mergeCell ref="F22:R22"/>
    <mergeCell ref="C24:C25"/>
    <mergeCell ref="F23:F25"/>
    <mergeCell ref="G23:G25"/>
    <mergeCell ref="H23:H25"/>
    <mergeCell ref="I23:I25"/>
    <mergeCell ref="J23:J25"/>
    <mergeCell ref="K23:K25"/>
    <mergeCell ref="R23:R25"/>
    <mergeCell ref="N23:N25"/>
    <mergeCell ref="O23:O25"/>
    <mergeCell ref="P23:P25"/>
    <mergeCell ref="Q23:Q25"/>
    <mergeCell ref="C28:C29"/>
    <mergeCell ref="D28:E28"/>
    <mergeCell ref="D29:E29"/>
    <mergeCell ref="L23:L25"/>
    <mergeCell ref="M23:M25"/>
    <mergeCell ref="D23:E23"/>
    <mergeCell ref="C26:C27"/>
    <mergeCell ref="D26:E26"/>
    <mergeCell ref="D27:E27"/>
    <mergeCell ref="C34:C35"/>
    <mergeCell ref="D34:E34"/>
    <mergeCell ref="D35:E35"/>
    <mergeCell ref="C30:C31"/>
    <mergeCell ref="D30:E30"/>
    <mergeCell ref="D31:E31"/>
    <mergeCell ref="C32:C33"/>
    <mergeCell ref="D32:E32"/>
    <mergeCell ref="D33:E33"/>
  </mergeCells>
  <conditionalFormatting sqref="D25 D23 F9:R18 F26:R35">
    <cfRule type="cellIs" dxfId="69" priority="22" operator="lessThan">
      <formula>0</formula>
    </cfRule>
  </conditionalFormatting>
  <conditionalFormatting sqref="D8">
    <cfRule type="cellIs" dxfId="68" priority="11" operator="lessThan">
      <formula>0</formula>
    </cfRule>
  </conditionalFormatting>
  <conditionalFormatting sqref="E8">
    <cfRule type="cellIs" dxfId="67" priority="10" operator="lessThan">
      <formula>0</formula>
    </cfRule>
  </conditionalFormatting>
  <conditionalFormatting sqref="E25">
    <cfRule type="cellIs" dxfId="66" priority="8" operator="lessThan">
      <formula>0</formula>
    </cfRule>
  </conditionalFormatting>
  <conditionalFormatting sqref="D5">
    <cfRule type="cellIs" dxfId="65" priority="7"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0912553-8A6C-412D-9266-859CAE44E2B7}">
          <x14:formula1>
            <xm:f>'BSP Headroom'!$B$9:$B$74</xm:f>
          </x14:formula1>
          <xm:sqref>E22 D22</xm:sqref>
        </x14:dataValidation>
        <x14:dataValidation type="list" allowBlank="1" showInputMessage="1" showErrorMessage="1" xr:uid="{12E58583-3CE1-42C9-A714-C2CFC89EB06B}">
          <x14:formula1>
            <xm:f>'Primary Headroom'!$B$9:$B$374</xm:f>
          </x14:formula1>
          <xm:sqref>D4:E4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B43EC-8418-4056-91A8-9FCC44B0CC93}">
  <sheetPr codeName="Sheet5"/>
  <dimension ref="C4:T37"/>
  <sheetViews>
    <sheetView zoomScaleNormal="100" workbookViewId="0">
      <selection activeCell="I17" sqref="I17"/>
    </sheetView>
  </sheetViews>
  <sheetFormatPr defaultRowHeight="14.5" x14ac:dyDescent="0.35"/>
  <cols>
    <col min="3" max="3" width="30" customWidth="1"/>
    <col min="4" max="4" width="22.81640625" customWidth="1"/>
    <col min="5" max="5" width="33" customWidth="1"/>
    <col min="6" max="6" width="8.7265625" customWidth="1"/>
  </cols>
  <sheetData>
    <row r="4" spans="3:20" ht="21.5" thickBot="1" x14ac:dyDescent="0.55000000000000004">
      <c r="C4" s="7" t="s">
        <v>415</v>
      </c>
      <c r="D4" s="229" t="s">
        <v>497</v>
      </c>
      <c r="E4" s="230"/>
      <c r="F4" s="236"/>
      <c r="G4" s="236"/>
      <c r="H4" s="236"/>
      <c r="I4" s="236"/>
      <c r="J4" s="236"/>
      <c r="K4" s="236"/>
      <c r="L4" s="236"/>
      <c r="M4" s="236"/>
      <c r="N4" s="236"/>
      <c r="O4" s="236"/>
      <c r="P4" s="236"/>
      <c r="Q4" s="236"/>
      <c r="R4" s="237"/>
    </row>
    <row r="5" spans="3:20" ht="21.5" thickBot="1" x14ac:dyDescent="0.55000000000000004">
      <c r="C5" s="7" t="s">
        <v>838</v>
      </c>
      <c r="D5" s="229" t="s">
        <v>1007</v>
      </c>
      <c r="E5" s="230"/>
      <c r="F5" s="240"/>
      <c r="G5" s="240"/>
      <c r="H5" s="240"/>
      <c r="I5" s="240"/>
      <c r="J5" s="240"/>
      <c r="K5" s="240"/>
      <c r="L5" s="240"/>
      <c r="M5" s="240"/>
      <c r="N5" s="240"/>
      <c r="O5" s="240"/>
      <c r="P5" s="240"/>
      <c r="Q5" s="240"/>
      <c r="R5" s="241"/>
    </row>
    <row r="6" spans="3:20" ht="21" x14ac:dyDescent="0.5">
      <c r="C6" s="73" t="s">
        <v>4</v>
      </c>
      <c r="D6" s="242" t="str">
        <f>VLOOKUP($D$4,'Gen Primary Headroom'!$B$11:$F$380,2,FALSE)</f>
        <v>FREDERICK RD</v>
      </c>
      <c r="E6" s="243" t="str">
        <f>VLOOKUP($D$4,'Gen Primary Headroom'!$B$11:$F$380,3,FALSE)</f>
        <v>WHITEGATE</v>
      </c>
      <c r="F6" s="103"/>
      <c r="G6" s="103"/>
      <c r="H6" s="103"/>
      <c r="I6" s="103"/>
      <c r="J6" s="103"/>
      <c r="K6" s="103"/>
      <c r="L6" s="103"/>
      <c r="M6" s="103"/>
      <c r="N6" s="103"/>
      <c r="O6" s="103"/>
      <c r="P6" s="103"/>
      <c r="Q6" s="103"/>
      <c r="R6" s="104"/>
    </row>
    <row r="7" spans="3:20" ht="21" x14ac:dyDescent="0.5">
      <c r="C7" s="73" t="s">
        <v>846</v>
      </c>
      <c r="D7" s="242" t="str">
        <f>VLOOKUP($D$4,'Gen Primary Headroom'!$B$11:$F$380,3,FALSE)</f>
        <v>WHITEGATE</v>
      </c>
      <c r="E7" s="243" t="str">
        <f>VLOOKUP($D$4,'Gen Primary Headroom'!$B$11:$F$380,3,FALSE)</f>
        <v>WHITEGATE</v>
      </c>
      <c r="F7" s="105"/>
      <c r="G7" s="105"/>
      <c r="H7" s="105"/>
      <c r="I7" s="105"/>
      <c r="J7" s="105"/>
      <c r="K7" s="105"/>
      <c r="L7" s="105"/>
      <c r="M7" s="105"/>
      <c r="N7" s="105"/>
      <c r="O7" s="105"/>
      <c r="P7" s="105"/>
      <c r="Q7" s="105"/>
      <c r="R7" s="106"/>
    </row>
    <row r="8" spans="3:20" x14ac:dyDescent="0.35">
      <c r="C8" s="226" t="s">
        <v>417</v>
      </c>
      <c r="D8" s="8" t="s">
        <v>418</v>
      </c>
      <c r="E8" s="90" t="s">
        <v>1</v>
      </c>
      <c r="F8" s="238">
        <v>2023</v>
      </c>
      <c r="G8" s="238">
        <v>2024</v>
      </c>
      <c r="H8" s="238">
        <v>2025</v>
      </c>
      <c r="I8" s="238">
        <v>2026</v>
      </c>
      <c r="J8" s="238">
        <v>2027</v>
      </c>
      <c r="K8" s="238">
        <v>2028</v>
      </c>
      <c r="L8" s="238">
        <v>2029</v>
      </c>
      <c r="M8" s="238">
        <v>2030</v>
      </c>
      <c r="N8" s="238">
        <v>2031</v>
      </c>
      <c r="O8" s="238">
        <v>2036</v>
      </c>
      <c r="P8" s="238">
        <v>2041</v>
      </c>
      <c r="Q8" s="238">
        <v>2046</v>
      </c>
      <c r="R8" s="248">
        <v>2051</v>
      </c>
    </row>
    <row r="9" spans="3:20" x14ac:dyDescent="0.35">
      <c r="C9" s="227"/>
      <c r="D9" s="9">
        <f>VLOOKUP($D$4,'Gen Primary Headroom'!$B$11:$F$380,4,FALSE)</f>
        <v>383030</v>
      </c>
      <c r="E9" s="101">
        <f>VLOOKUP($D$4,'Gen Primary Headroom'!$B$11:$F$380,5,FALSE)</f>
        <v>399104</v>
      </c>
      <c r="F9" s="239"/>
      <c r="G9" s="239"/>
      <c r="H9" s="239"/>
      <c r="I9" s="239"/>
      <c r="J9" s="239"/>
      <c r="K9" s="239"/>
      <c r="L9" s="239"/>
      <c r="M9" s="239"/>
      <c r="N9" s="239"/>
      <c r="O9" s="239"/>
      <c r="P9" s="239"/>
      <c r="Q9" s="239"/>
      <c r="R9" s="249"/>
    </row>
    <row r="10" spans="3:20" ht="15" customHeight="1" x14ac:dyDescent="0.35">
      <c r="C10" s="39" t="s">
        <v>878</v>
      </c>
      <c r="D10" s="250" t="s">
        <v>5</v>
      </c>
      <c r="E10" s="251"/>
      <c r="F10" s="102">
        <f>VLOOKUP($D$4,'Gen Primary Headroom'!$B$11:$JZ$380,MATCH(F$8,'Gen Primary Headroom'!$B$8:$JZ$8,0)+IF($D$5="Generation – Synchronous (LV)",1,IF($D$5="Generation – Synchronous (HV)",2,IF($D$5="Generation – Inverter Based",0,IF($D$5="Battery Storage",3,FALSE)))),FALSE)</f>
        <v>31.48254979105263</v>
      </c>
      <c r="G10" s="102">
        <f>VLOOKUP($D$4,'Gen Primary Headroom'!$B$11:$JZ$380,MATCH(G$8,'Gen Primary Headroom'!$B$8:$JZ$8,0)+IF($D$5="Generation – Synchronous (LV)",1,IF($D$5="Generation – Synchronous (HV)",2,IF($D$5="Generation – Inverter Based",0,IF($D$5="Battery Storage",3,FALSE)))),FALSE)</f>
        <v>31.524584491052629</v>
      </c>
      <c r="H10" s="102">
        <f>VLOOKUP($D$4,'Gen Primary Headroom'!$B$11:$JZ$380,MATCH(H$8,'Gen Primary Headroom'!$B$8:$JZ$8,0)+IF($D$5="Generation – Synchronous (LV)",1,IF($D$5="Generation – Synchronous (HV)",2,IF($D$5="Generation – Inverter Based",0,IF($D$5="Battery Storage",3,FALSE)))),FALSE)</f>
        <v>31.607243537052632</v>
      </c>
      <c r="I10" s="102">
        <f>VLOOKUP($D$4,'Gen Primary Headroom'!$B$11:$JZ$380,MATCH(I$8,'Gen Primary Headroom'!$B$8:$JZ$8,0)+IF($D$5="Generation – Synchronous (LV)",1,IF($D$5="Generation – Synchronous (HV)",2,IF($D$5="Generation – Inverter Based",0,IF($D$5="Battery Storage",3,FALSE)))),FALSE)</f>
        <v>31.675636228052632</v>
      </c>
      <c r="J10" s="102">
        <f>VLOOKUP($D$4,'Gen Primary Headroom'!$B$11:$JZ$380,MATCH(J$8,'Gen Primary Headroom'!$B$8:$JZ$8,0)+IF($D$5="Generation – Synchronous (LV)",1,IF($D$5="Generation – Synchronous (HV)",2,IF($D$5="Generation – Inverter Based",0,IF($D$5="Battery Storage",3,FALSE)))),FALSE)</f>
        <v>31.741021098052631</v>
      </c>
      <c r="K10" s="102">
        <f>VLOOKUP($D$4,'Gen Primary Headroom'!$B$11:$JZ$380,MATCH(K$8,'Gen Primary Headroom'!$B$8:$JZ$8,0)+IF($D$5="Generation – Synchronous (LV)",1,IF($D$5="Generation – Synchronous (HV)",2,IF($D$5="Generation – Inverter Based",0,IF($D$5="Battery Storage",3,FALSE)))),FALSE)</f>
        <v>31.80740334005263</v>
      </c>
      <c r="L10" s="102">
        <f>VLOOKUP($D$4,'Gen Primary Headroom'!$B$11:$JZ$380,MATCH(L$8,'Gen Primary Headroom'!$B$8:$JZ$8,0)+IF($D$5="Generation – Synchronous (LV)",1,IF($D$5="Generation – Synchronous (HV)",2,IF($D$5="Generation – Inverter Based",0,IF($D$5="Battery Storage",3,FALSE)))),FALSE)</f>
        <v>31.876268529052631</v>
      </c>
      <c r="M10" s="102">
        <f>VLOOKUP($D$4,'Gen Primary Headroom'!$B$11:$JZ$380,MATCH(M$8,'Gen Primary Headroom'!$B$8:$JZ$8,0)+IF($D$5="Generation – Synchronous (LV)",1,IF($D$5="Generation – Synchronous (HV)",2,IF($D$5="Generation – Inverter Based",0,IF($D$5="Battery Storage",3,FALSE)))),FALSE)</f>
        <v>31.94938268705263</v>
      </c>
      <c r="N10" s="102">
        <f>VLOOKUP($D$4,'Gen Primary Headroom'!$B$11:$JZ$380,MATCH(N$8,'Gen Primary Headroom'!$B$8:$JZ$8,0)+IF($D$5="Generation – Synchronous (LV)",1,IF($D$5="Generation – Synchronous (HV)",2,IF($D$5="Generation – Inverter Based",0,IF($D$5="Battery Storage",3,FALSE)))),FALSE)</f>
        <v>32.03492846705263</v>
      </c>
      <c r="O10" s="102">
        <f>VLOOKUP($D$4,'Gen Primary Headroom'!$B$11:$JZ$380,MATCH(O$8,'Gen Primary Headroom'!$B$8:$JZ$8,0)+IF($D$5="Generation – Synchronous (LV)",1,IF($D$5="Generation – Synchronous (HV)",2,IF($D$5="Generation – Inverter Based",0,IF($D$5="Battery Storage",3,FALSE)))),FALSE)</f>
        <v>32.329380267052628</v>
      </c>
      <c r="P10" s="102">
        <f>VLOOKUP($D$4,'Gen Primary Headroom'!$B$11:$JZ$380,MATCH(P$8,'Gen Primary Headroom'!$B$8:$JZ$8,0)+IF($D$5="Generation – Synchronous (LV)",1,IF($D$5="Generation – Synchronous (HV)",2,IF($D$5="Generation – Inverter Based",0,IF($D$5="Battery Storage",3,FALSE)))),FALSE)</f>
        <v>32.534847628052631</v>
      </c>
      <c r="Q10" s="102">
        <f>VLOOKUP($D$4,'Gen Primary Headroom'!$B$11:$JZ$380,MATCH(Q$8,'Gen Primary Headroom'!$B$8:$JZ$8,0)+IF($D$5="Generation – Synchronous (LV)",1,IF($D$5="Generation – Synchronous (HV)",2,IF($D$5="Generation – Inverter Based",0,IF($D$5="Battery Storage",3,FALSE)))),FALSE)</f>
        <v>32.634378505052631</v>
      </c>
      <c r="R10" s="102">
        <f>VLOOKUP($D$4,'Gen Primary Headroom'!$B$11:$JZ$380,MATCH(R$8,'Gen Primary Headroom'!$B$8:$JZ$8,0)+IF($D$5="Generation – Synchronous (LV)",1,IF($D$5="Generation – Synchronous (HV)",2,IF($D$5="Generation – Inverter Based",0,IF($D$5="Battery Storage",3,FALSE)))),FALSE)</f>
        <v>32.647743412052634</v>
      </c>
      <c r="T10" s="58"/>
    </row>
    <row r="11" spans="3:20" ht="15" customHeight="1" x14ac:dyDescent="0.35">
      <c r="C11" s="35" t="s">
        <v>955</v>
      </c>
      <c r="D11" s="252" t="s">
        <v>5</v>
      </c>
      <c r="E11" s="253"/>
      <c r="F11" s="6">
        <f>VLOOKUP($D$4,'Gen Primary Headroom'!$B$11:$JZ$380,56+MATCH(F$8,'Gen Primary Headroom'!$B$8:$JZ$8,0)+IF($D$5="Generation – Synchronous (LV)",1,IF($D$5="Generation – Synchronous (HV)",2,IF($D$5="Generation – Inverter Based",0,IF($D$5="Battery Storage",3,FALSE)))),FALSE)</f>
        <v>31.453099674052631</v>
      </c>
      <c r="G11" s="6">
        <f>VLOOKUP($D$4,'Gen Primary Headroom'!$B$11:$JZ$380,56+MATCH(G$8,'Gen Primary Headroom'!$B$8:$JZ$8,0)+IF($D$5="Generation – Synchronous (LV)",1,IF($D$5="Generation – Synchronous (HV)",2,IF($D$5="Generation – Inverter Based",0,IF($D$5="Battery Storage",3,FALSE)))),FALSE)</f>
        <v>31.452142412052631</v>
      </c>
      <c r="H11" s="6">
        <f>VLOOKUP($D$4,'Gen Primary Headroom'!$B$11:$JZ$380,56+MATCH(H$8,'Gen Primary Headroom'!$B$8:$JZ$8,0)+IF($D$5="Generation – Synchronous (LV)",1,IF($D$5="Generation – Synchronous (HV)",2,IF($D$5="Generation – Inverter Based",0,IF($D$5="Battery Storage",3,FALSE)))),FALSE)</f>
        <v>31.48756066905263</v>
      </c>
      <c r="I11" s="6">
        <f>VLOOKUP($D$4,'Gen Primary Headroom'!$B$11:$JZ$380,56+MATCH(I$8,'Gen Primary Headroom'!$B$8:$JZ$8,0)+IF($D$5="Generation – Synchronous (LV)",1,IF($D$5="Generation – Synchronous (HV)",2,IF($D$5="Generation – Inverter Based",0,IF($D$5="Battery Storage",3,FALSE)))),FALSE)</f>
        <v>31.508607999052629</v>
      </c>
      <c r="J11" s="6">
        <f>VLOOKUP($D$4,'Gen Primary Headroom'!$B$11:$JZ$380,56+MATCH(J$8,'Gen Primary Headroom'!$B$8:$JZ$8,0)+IF($D$5="Generation – Synchronous (LV)",1,IF($D$5="Generation – Synchronous (HV)",2,IF($D$5="Generation – Inverter Based",0,IF($D$5="Battery Storage",3,FALSE)))),FALSE)</f>
        <v>31.533411482052628</v>
      </c>
      <c r="K11" s="6">
        <f>VLOOKUP($D$4,'Gen Primary Headroom'!$B$11:$JZ$380,56+MATCH(K$8,'Gen Primary Headroom'!$B$8:$JZ$8,0)+IF($D$5="Generation – Synchronous (LV)",1,IF($D$5="Generation – Synchronous (HV)",2,IF($D$5="Generation – Inverter Based",0,IF($D$5="Battery Storage",3,FALSE)))),FALSE)</f>
        <v>31.581436592052629</v>
      </c>
      <c r="L11" s="6">
        <f>VLOOKUP($D$4,'Gen Primary Headroom'!$B$11:$JZ$380,56+MATCH(L$8,'Gen Primary Headroom'!$B$8:$JZ$8,0)+IF($D$5="Generation – Synchronous (LV)",1,IF($D$5="Generation – Synchronous (HV)",2,IF($D$5="Generation – Inverter Based",0,IF($D$5="Battery Storage",3,FALSE)))),FALSE)</f>
        <v>31.65224022505263</v>
      </c>
      <c r="M11" s="6">
        <f>VLOOKUP($D$4,'Gen Primary Headroom'!$B$11:$JZ$380,56+MATCH(M$8,'Gen Primary Headroom'!$B$8:$JZ$8,0)+IF($D$5="Generation – Synchronous (LV)",1,IF($D$5="Generation – Synchronous (HV)",2,IF($D$5="Generation – Inverter Based",0,IF($D$5="Battery Storage",3,FALSE)))),FALSE)</f>
        <v>31.745632751052632</v>
      </c>
      <c r="N11" s="6">
        <f>VLOOKUP($D$4,'Gen Primary Headroom'!$B$11:$JZ$380,56+MATCH(N$8,'Gen Primary Headroom'!$B$8:$JZ$8,0)+IF($D$5="Generation – Synchronous (LV)",1,IF($D$5="Generation – Synchronous (HV)",2,IF($D$5="Generation – Inverter Based",0,IF($D$5="Battery Storage",3,FALSE)))),FALSE)</f>
        <v>31.859820001052629</v>
      </c>
      <c r="O11" s="6">
        <f>VLOOKUP($D$4,'Gen Primary Headroom'!$B$11:$JZ$380,56+MATCH(O$8,'Gen Primary Headroom'!$B$8:$JZ$8,0)+IF($D$5="Generation – Synchronous (LV)",1,IF($D$5="Generation – Synchronous (HV)",2,IF($D$5="Generation – Inverter Based",0,IF($D$5="Battery Storage",3,FALSE)))),FALSE)</f>
        <v>31.969743689052631</v>
      </c>
      <c r="P11" s="6">
        <f>VLOOKUP($D$4,'Gen Primary Headroom'!$B$11:$JZ$380,56+MATCH(P$8,'Gen Primary Headroom'!$B$8:$JZ$8,0)+IF($D$5="Generation – Synchronous (LV)",1,IF($D$5="Generation – Synchronous (HV)",2,IF($D$5="Generation – Inverter Based",0,IF($D$5="Battery Storage",3,FALSE)))),FALSE)</f>
        <v>32.070204417052629</v>
      </c>
      <c r="Q11" s="6">
        <f>VLOOKUP($D$4,'Gen Primary Headroom'!$B$11:$JZ$380,56+MATCH(Q$8,'Gen Primary Headroom'!$B$8:$JZ$8,0)+IF($D$5="Generation – Synchronous (LV)",1,IF($D$5="Generation – Synchronous (HV)",2,IF($D$5="Generation – Inverter Based",0,IF($D$5="Battery Storage",3,FALSE)))),FALSE)</f>
        <v>32.126788831052629</v>
      </c>
      <c r="R11" s="6">
        <f>VLOOKUP($D$4,'Gen Primary Headroom'!$B$11:$JZ$380,56+MATCH(R$8,'Gen Primary Headroom'!$B$8:$JZ$8,0)+IF($D$5="Generation – Synchronous (LV)",1,IF($D$5="Generation – Synchronous (HV)",2,IF($D$5="Generation – Inverter Based",0,IF($D$5="Battery Storage",3,FALSE)))),FALSE)</f>
        <v>32.153835912052628</v>
      </c>
    </row>
    <row r="12" spans="3:20" ht="15" customHeight="1" x14ac:dyDescent="0.35">
      <c r="C12" s="37" t="s">
        <v>405</v>
      </c>
      <c r="D12" s="244" t="s">
        <v>5</v>
      </c>
      <c r="E12" s="245"/>
      <c r="F12" s="6">
        <f>VLOOKUP($D$4,'Gen Primary Headroom'!$B$11:$JZ$380,112+MATCH(F$8,'Gen Primary Headroom'!$B$8:$JZ$8,0)+IF($D$5="Generation – Synchronous (LV)",1,IF($D$5="Generation – Synchronous (HV)",2,IF($D$5="Generation – Inverter Based",0,IF($D$5="Battery Storage",3,FALSE)))),FALSE)</f>
        <v>31.48254979105263</v>
      </c>
      <c r="G12" s="6">
        <f>VLOOKUP($D$4,'Gen Primary Headroom'!$B$11:$JZ$380,112+MATCH(G$8,'Gen Primary Headroom'!$B$8:$JZ$8,0)+IF($D$5="Generation – Synchronous (LV)",1,IF($D$5="Generation – Synchronous (HV)",2,IF($D$5="Generation – Inverter Based",0,IF($D$5="Battery Storage",3,FALSE)))),FALSE)</f>
        <v>31.524584491052629</v>
      </c>
      <c r="H12" s="6">
        <f>VLOOKUP($D$4,'Gen Primary Headroom'!$B$11:$JZ$380,112+MATCH(H$8,'Gen Primary Headroom'!$B$8:$JZ$8,0)+IF($D$5="Generation – Synchronous (LV)",1,IF($D$5="Generation – Synchronous (HV)",2,IF($D$5="Generation – Inverter Based",0,IF($D$5="Battery Storage",3,FALSE)))),FALSE)</f>
        <v>31.607243537052632</v>
      </c>
      <c r="I12" s="6">
        <f>VLOOKUP($D$4,'Gen Primary Headroom'!$B$11:$JZ$380,112+MATCH(I$8,'Gen Primary Headroom'!$B$8:$JZ$8,0)+IF($D$5="Generation – Synchronous (LV)",1,IF($D$5="Generation – Synchronous (HV)",2,IF($D$5="Generation – Inverter Based",0,IF($D$5="Battery Storage",3,FALSE)))),FALSE)</f>
        <v>31.675636232052632</v>
      </c>
      <c r="J12" s="6">
        <f>VLOOKUP($D$4,'Gen Primary Headroom'!$B$11:$JZ$380,112+MATCH(J$8,'Gen Primary Headroom'!$B$8:$JZ$8,0)+IF($D$5="Generation – Synchronous (LV)",1,IF($D$5="Generation – Synchronous (HV)",2,IF($D$5="Generation – Inverter Based",0,IF($D$5="Battery Storage",3,FALSE)))),FALSE)</f>
        <v>31.74102109305263</v>
      </c>
      <c r="K12" s="6">
        <f>VLOOKUP($D$4,'Gen Primary Headroom'!$B$11:$JZ$380,112+MATCH(K$8,'Gen Primary Headroom'!$B$8:$JZ$8,0)+IF($D$5="Generation – Synchronous (LV)",1,IF($D$5="Generation – Synchronous (HV)",2,IF($D$5="Generation – Inverter Based",0,IF($D$5="Battery Storage",3,FALSE)))),FALSE)</f>
        <v>31.80740334005263</v>
      </c>
      <c r="L12" s="6">
        <f>VLOOKUP($D$4,'Gen Primary Headroom'!$B$11:$JZ$380,112+MATCH(L$8,'Gen Primary Headroom'!$B$8:$JZ$8,0)+IF($D$5="Generation – Synchronous (LV)",1,IF($D$5="Generation – Synchronous (HV)",2,IF($D$5="Generation – Inverter Based",0,IF($D$5="Battery Storage",3,FALSE)))),FALSE)</f>
        <v>31.876268529052631</v>
      </c>
      <c r="M12" s="6">
        <f>VLOOKUP($D$4,'Gen Primary Headroom'!$B$11:$JZ$380,112+MATCH(M$8,'Gen Primary Headroom'!$B$8:$JZ$8,0)+IF($D$5="Generation – Synchronous (LV)",1,IF($D$5="Generation – Synchronous (HV)",2,IF($D$5="Generation – Inverter Based",0,IF($D$5="Battery Storage",3,FALSE)))),FALSE)</f>
        <v>31.94938268705263</v>
      </c>
      <c r="N12" s="6">
        <f>VLOOKUP($D$4,'Gen Primary Headroom'!$B$11:$JZ$380,112+MATCH(N$8,'Gen Primary Headroom'!$B$8:$JZ$8,0)+IF($D$5="Generation – Synchronous (LV)",1,IF($D$5="Generation – Synchronous (HV)",2,IF($D$5="Generation – Inverter Based",0,IF($D$5="Battery Storage",3,FALSE)))),FALSE)</f>
        <v>32.031948560052626</v>
      </c>
      <c r="O12" s="6">
        <f>VLOOKUP($D$4,'Gen Primary Headroom'!$B$11:$JZ$380,112+MATCH(O$8,'Gen Primary Headroom'!$B$8:$JZ$8,0)+IF($D$5="Generation – Synchronous (LV)",1,IF($D$5="Generation – Synchronous (HV)",2,IF($D$5="Generation – Inverter Based",0,IF($D$5="Battery Storage",3,FALSE)))),FALSE)</f>
        <v>32.313709105052631</v>
      </c>
      <c r="P12" s="6">
        <f>VLOOKUP($D$4,'Gen Primary Headroom'!$B$11:$JZ$380,112+MATCH(P$8,'Gen Primary Headroom'!$B$8:$JZ$8,0)+IF($D$5="Generation – Synchronous (LV)",1,IF($D$5="Generation – Synchronous (HV)",2,IF($D$5="Generation – Inverter Based",0,IF($D$5="Battery Storage",3,FALSE)))),FALSE)</f>
        <v>32.51190639405263</v>
      </c>
      <c r="Q12" s="6">
        <f>VLOOKUP($D$4,'Gen Primary Headroom'!$B$11:$JZ$380,112+MATCH(Q$8,'Gen Primary Headroom'!$B$8:$JZ$8,0)+IF($D$5="Generation – Synchronous (LV)",1,IF($D$5="Generation – Synchronous (HV)",2,IF($D$5="Generation – Inverter Based",0,IF($D$5="Battery Storage",3,FALSE)))),FALSE)</f>
        <v>32.608079530052628</v>
      </c>
      <c r="R12" s="6">
        <f>VLOOKUP($D$4,'Gen Primary Headroom'!$B$11:$JZ$380,112+MATCH(R$8,'Gen Primary Headroom'!$B$8:$JZ$8,0)+IF($D$5="Generation – Synchronous (LV)",1,IF($D$5="Generation – Synchronous (HV)",2,IF($D$5="Generation – Inverter Based",0,IF($D$5="Battery Storage",3,FALSE)))),FALSE)</f>
        <v>32.622430304052628</v>
      </c>
      <c r="T12" s="58"/>
    </row>
    <row r="13" spans="3:20" ht="15" customHeight="1" x14ac:dyDescent="0.35">
      <c r="C13" s="38" t="s">
        <v>6</v>
      </c>
      <c r="D13" s="246" t="s">
        <v>5</v>
      </c>
      <c r="E13" s="247"/>
      <c r="F13" s="6">
        <f>VLOOKUP($D$4,'Gen Primary Headroom'!$B$11:$JZ$380,168+MATCH(F$8,'Gen Primary Headroom'!$B$8:$JZ$8,0)+IF($D$5="Generation – Synchronous (LV)",1,IF($D$5="Generation – Synchronous (HV)",2,IF($D$5="Generation – Inverter Based",0,IF($D$5="Battery Storage",3,FALSE)))),FALSE)</f>
        <v>31.47188014405263</v>
      </c>
      <c r="G13" s="6">
        <f>VLOOKUP($D$4,'Gen Primary Headroom'!$B$11:$JZ$380,168+MATCH(G$8,'Gen Primary Headroom'!$B$8:$JZ$8,0)+IF($D$5="Generation – Synchronous (LV)",1,IF($D$5="Generation – Synchronous (HV)",2,IF($D$5="Generation – Inverter Based",0,IF($D$5="Battery Storage",3,FALSE)))),FALSE)</f>
        <v>31.504158648052631</v>
      </c>
      <c r="H13" s="6">
        <f>VLOOKUP($D$4,'Gen Primary Headroom'!$B$11:$JZ$380,168+MATCH(H$8,'Gen Primary Headroom'!$B$8:$JZ$8,0)+IF($D$5="Generation – Synchronous (LV)",1,IF($D$5="Generation – Synchronous (HV)",2,IF($D$5="Generation – Inverter Based",0,IF($D$5="Battery Storage",3,FALSE)))),FALSE)</f>
        <v>31.582444151052631</v>
      </c>
      <c r="I13" s="6">
        <f>VLOOKUP($D$4,'Gen Primary Headroom'!$B$11:$JZ$380,168+MATCH(I$8,'Gen Primary Headroom'!$B$8:$JZ$8,0)+IF($D$5="Generation – Synchronous (LV)",1,IF($D$5="Generation – Synchronous (HV)",2,IF($D$5="Generation – Inverter Based",0,IF($D$5="Battery Storage",3,FALSE)))),FALSE)</f>
        <v>31.650306880052632</v>
      </c>
      <c r="J13" s="6">
        <f>VLOOKUP($D$4,'Gen Primary Headroom'!$B$11:$JZ$380,168+MATCH(J$8,'Gen Primary Headroom'!$B$8:$JZ$8,0)+IF($D$5="Generation – Synchronous (LV)",1,IF($D$5="Generation – Synchronous (HV)",2,IF($D$5="Generation – Inverter Based",0,IF($D$5="Battery Storage",3,FALSE)))),FALSE)</f>
        <v>31.72146189005263</v>
      </c>
      <c r="K13" s="6">
        <f>VLOOKUP($D$4,'Gen Primary Headroom'!$B$11:$JZ$380,168+MATCH(K$8,'Gen Primary Headroom'!$B$8:$JZ$8,0)+IF($D$5="Generation – Synchronous (LV)",1,IF($D$5="Generation – Synchronous (HV)",2,IF($D$5="Generation – Inverter Based",0,IF($D$5="Battery Storage",3,FALSE)))),FALSE)</f>
        <v>31.803226289052631</v>
      </c>
      <c r="L13" s="6">
        <f>VLOOKUP($D$4,'Gen Primary Headroom'!$B$11:$JZ$380,168+MATCH(L$8,'Gen Primary Headroom'!$B$8:$JZ$8,0)+IF($D$5="Generation – Synchronous (LV)",1,IF($D$5="Generation – Synchronous (HV)",2,IF($D$5="Generation – Inverter Based",0,IF($D$5="Battery Storage",3,FALSE)))),FALSE)</f>
        <v>31.89131793405263</v>
      </c>
      <c r="M13" s="6">
        <f>VLOOKUP($D$4,'Gen Primary Headroom'!$B$11:$JZ$380,168+MATCH(M$8,'Gen Primary Headroom'!$B$8:$JZ$8,0)+IF($D$5="Generation – Synchronous (LV)",1,IF($D$5="Generation – Synchronous (HV)",2,IF($D$5="Generation – Inverter Based",0,IF($D$5="Battery Storage",3,FALSE)))),FALSE)</f>
        <v>31.982286864052629</v>
      </c>
      <c r="N13" s="6">
        <f>VLOOKUP($D$4,'Gen Primary Headroom'!$B$11:$JZ$380,168+MATCH(N$8,'Gen Primary Headroom'!$B$8:$JZ$8,0)+IF($D$5="Generation – Synchronous (LV)",1,IF($D$5="Generation – Synchronous (HV)",2,IF($D$5="Generation – Inverter Based",0,IF($D$5="Battery Storage",3,FALSE)))),FALSE)</f>
        <v>32.082903710052634</v>
      </c>
      <c r="O13" s="6">
        <f>VLOOKUP($D$4,'Gen Primary Headroom'!$B$11:$JZ$380,168+MATCH(O$8,'Gen Primary Headroom'!$B$8:$JZ$8,0)+IF($D$5="Generation – Synchronous (LV)",1,IF($D$5="Generation – Synchronous (HV)",2,IF($D$5="Generation – Inverter Based",0,IF($D$5="Battery Storage",3,FALSE)))),FALSE)</f>
        <v>32.327657944052632</v>
      </c>
      <c r="P13" s="6">
        <f>VLOOKUP($D$4,'Gen Primary Headroom'!$B$11:$JZ$380,168+MATCH(P$8,'Gen Primary Headroom'!$B$8:$JZ$8,0)+IF($D$5="Generation – Synchronous (LV)",1,IF($D$5="Generation – Synchronous (HV)",2,IF($D$5="Generation – Inverter Based",0,IF($D$5="Battery Storage",3,FALSE)))),FALSE)</f>
        <v>32.495235040052627</v>
      </c>
      <c r="Q13" s="6">
        <f>VLOOKUP($D$4,'Gen Primary Headroom'!$B$11:$JZ$380,168+MATCH(Q$8,'Gen Primary Headroom'!$B$8:$JZ$8,0)+IF($D$5="Generation – Synchronous (LV)",1,IF($D$5="Generation – Synchronous (HV)",2,IF($D$5="Generation – Inverter Based",0,IF($D$5="Battery Storage",3,FALSE)))),FALSE)</f>
        <v>32.488303943052628</v>
      </c>
      <c r="R13" s="6">
        <f>VLOOKUP($D$4,'Gen Primary Headroom'!$B$11:$JZ$380,168+MATCH(R$8,'Gen Primary Headroom'!$B$8:$JZ$8,0)+IF($D$5="Generation – Synchronous (LV)",1,IF($D$5="Generation – Synchronous (HV)",2,IF($D$5="Generation – Inverter Based",0,IF($D$5="Battery Storage",3,FALSE)))),FALSE)</f>
        <v>32.416294011052628</v>
      </c>
      <c r="T13" s="58"/>
    </row>
    <row r="14" spans="3:20" ht="15" customHeight="1" x14ac:dyDescent="0.35">
      <c r="C14" s="36" t="s">
        <v>7</v>
      </c>
      <c r="D14" s="254" t="s">
        <v>5</v>
      </c>
      <c r="E14" s="255"/>
      <c r="F14" s="6">
        <f>VLOOKUP($D$4,'Gen Primary Headroom'!$B$11:$JZ$380,224+MATCH(F$8,'Gen Primary Headroom'!$B$8:$JZ$8,0)+IF($D$5="Generation – Synchronous (LV)",1,IF($D$5="Generation – Synchronous (HV)",2,IF($D$5="Generation – Inverter Based",0,IF($D$5="Battery Storage",3,FALSE)))),FALSE)</f>
        <v>31.456157050052632</v>
      </c>
      <c r="G14" s="6">
        <f>VLOOKUP($D$4,'Gen Primary Headroom'!$B$11:$JZ$380,224+MATCH(G$8,'Gen Primary Headroom'!$B$8:$JZ$8,0)+IF($D$5="Generation – Synchronous (LV)",1,IF($D$5="Generation – Synchronous (HV)",2,IF($D$5="Generation – Inverter Based",0,IF($D$5="Battery Storage",3,FALSE)))),FALSE)</f>
        <v>31.48431545205263</v>
      </c>
      <c r="H14" s="6">
        <f>VLOOKUP($D$4,'Gen Primary Headroom'!$B$11:$JZ$380,224+MATCH(H$8,'Gen Primary Headroom'!$B$8:$JZ$8,0)+IF($D$5="Generation – Synchronous (LV)",1,IF($D$5="Generation – Synchronous (HV)",2,IF($D$5="Generation – Inverter Based",0,IF($D$5="Battery Storage",3,FALSE)))),FALSE)</f>
        <v>31.552641786052632</v>
      </c>
      <c r="I14" s="6">
        <f>VLOOKUP($D$4,'Gen Primary Headroom'!$B$11:$JZ$380,224+MATCH(I$8,'Gen Primary Headroom'!$B$8:$JZ$8,0)+IF($D$5="Generation – Synchronous (LV)",1,IF($D$5="Generation – Synchronous (HV)",2,IF($D$5="Generation – Inverter Based",0,IF($D$5="Battery Storage",3,FALSE)))),FALSE)</f>
        <v>31.613624419052631</v>
      </c>
      <c r="J14" s="6">
        <f>VLOOKUP($D$4,'Gen Primary Headroom'!$B$11:$JZ$380,224+MATCH(J$8,'Gen Primary Headroom'!$B$8:$JZ$8,0)+IF($D$5="Generation – Synchronous (LV)",1,IF($D$5="Generation – Synchronous (HV)",2,IF($D$5="Generation – Inverter Based",0,IF($D$5="Battery Storage",3,FALSE)))),FALSE)</f>
        <v>31.67340329405263</v>
      </c>
      <c r="K14" s="6">
        <f>VLOOKUP($D$4,'Gen Primary Headroom'!$B$11:$JZ$380,224+MATCH(K$8,'Gen Primary Headroom'!$B$8:$JZ$8,0)+IF($D$5="Generation – Synchronous (LV)",1,IF($D$5="Generation – Synchronous (HV)",2,IF($D$5="Generation – Inverter Based",0,IF($D$5="Battery Storage",3,FALSE)))),FALSE)</f>
        <v>31.730812353052631</v>
      </c>
      <c r="L14" s="6">
        <f>VLOOKUP($D$4,'Gen Primary Headroom'!$B$11:$JZ$380,224+MATCH(L$8,'Gen Primary Headroom'!$B$8:$JZ$8,0)+IF($D$5="Generation – Synchronous (LV)",1,IF($D$5="Generation – Synchronous (HV)",2,IF($D$5="Generation – Inverter Based",0,IF($D$5="Battery Storage",3,FALSE)))),FALSE)</f>
        <v>31.787188219052631</v>
      </c>
      <c r="M14" s="6">
        <f>VLOOKUP($D$4,'Gen Primary Headroom'!$B$11:$JZ$380,224+MATCH(M$8,'Gen Primary Headroom'!$B$8:$JZ$8,0)+IF($D$5="Generation – Synchronous (LV)",1,IF($D$5="Generation – Synchronous (HV)",2,IF($D$5="Generation – Inverter Based",0,IF($D$5="Battery Storage",3,FALSE)))),FALSE)</f>
        <v>31.84801577605263</v>
      </c>
      <c r="N14" s="6">
        <f>VLOOKUP($D$4,'Gen Primary Headroom'!$B$11:$JZ$380,224+MATCH(N$8,'Gen Primary Headroom'!$B$8:$JZ$8,0)+IF($D$5="Generation – Synchronous (LV)",1,IF($D$5="Generation – Synchronous (HV)",2,IF($D$5="Generation – Inverter Based",0,IF($D$5="Battery Storage",3,FALSE)))),FALSE)</f>
        <v>31.926571290052628</v>
      </c>
      <c r="O14" s="6">
        <f>VLOOKUP($D$4,'Gen Primary Headroom'!$B$11:$JZ$380,224+MATCH(O$8,'Gen Primary Headroom'!$B$8:$JZ$8,0)+IF($D$5="Generation – Synchronous (LV)",1,IF($D$5="Generation – Synchronous (HV)",2,IF($D$5="Generation – Inverter Based",0,IF($D$5="Battery Storage",3,FALSE)))),FALSE)</f>
        <v>32.161126098052634</v>
      </c>
      <c r="P14" s="6">
        <f>VLOOKUP($D$4,'Gen Primary Headroom'!$B$11:$JZ$380,224+MATCH(P$8,'Gen Primary Headroom'!$B$8:$JZ$8,0)+IF($D$5="Generation – Synchronous (LV)",1,IF($D$5="Generation – Synchronous (HV)",2,IF($D$5="Generation – Inverter Based",0,IF($D$5="Battery Storage",3,FALSE)))),FALSE)</f>
        <v>32.27431790805263</v>
      </c>
      <c r="Q14" s="6">
        <f>VLOOKUP($D$4,'Gen Primary Headroom'!$B$11:$JZ$380,224+MATCH(Q$8,'Gen Primary Headroom'!$B$8:$JZ$8,0)+IF($D$5="Generation – Synchronous (LV)",1,IF($D$5="Generation – Synchronous (HV)",2,IF($D$5="Generation – Inverter Based",0,IF($D$5="Battery Storage",3,FALSE)))),FALSE)</f>
        <v>32.209977376052628</v>
      </c>
      <c r="R14" s="6">
        <f>VLOOKUP($D$4,'Gen Primary Headroom'!$B$11:$JZ$380,224+MATCH(R$8,'Gen Primary Headroom'!$B$8:$JZ$8,0)+IF($D$5="Generation – Synchronous (LV)",1,IF($D$5="Generation – Synchronous (HV)",2,IF($D$5="Generation – Inverter Based",0,IF($D$5="Battery Storage",3,FALSE)))),FALSE)</f>
        <v>32.059672860052629</v>
      </c>
    </row>
    <row r="17" spans="3:18" x14ac:dyDescent="0.35">
      <c r="C17" s="8" t="s">
        <v>949</v>
      </c>
      <c r="D17" s="235" t="s">
        <v>870</v>
      </c>
      <c r="E17" s="235"/>
      <c r="F17" s="235"/>
    </row>
    <row r="18" spans="3:18" x14ac:dyDescent="0.35">
      <c r="C18" s="89" t="s">
        <v>329</v>
      </c>
      <c r="D18" s="264" t="s">
        <v>992</v>
      </c>
      <c r="E18" s="264"/>
      <c r="F18" s="264"/>
    </row>
    <row r="19" spans="3:18" x14ac:dyDescent="0.35">
      <c r="C19" s="89" t="s">
        <v>305</v>
      </c>
      <c r="D19" s="264" t="s">
        <v>992</v>
      </c>
      <c r="E19" s="264"/>
      <c r="F19" s="264"/>
    </row>
    <row r="20" spans="3:18" x14ac:dyDescent="0.35">
      <c r="C20" s="89" t="s">
        <v>280</v>
      </c>
      <c r="D20" s="234" t="s">
        <v>952</v>
      </c>
      <c r="E20" s="234"/>
      <c r="F20" s="234"/>
    </row>
    <row r="21" spans="3:18" x14ac:dyDescent="0.35">
      <c r="C21" s="120"/>
      <c r="D21" s="121"/>
      <c r="E21" s="121"/>
    </row>
    <row r="23" spans="3:18" ht="21" x14ac:dyDescent="0.5">
      <c r="C23" s="7" t="s">
        <v>416</v>
      </c>
      <c r="D23" s="223" t="s">
        <v>518</v>
      </c>
      <c r="E23" s="230"/>
      <c r="F23" s="256"/>
      <c r="G23" s="256"/>
      <c r="H23" s="256"/>
      <c r="I23" s="256"/>
      <c r="J23" s="256"/>
      <c r="K23" s="256"/>
      <c r="L23" s="256"/>
      <c r="M23" s="256"/>
      <c r="N23" s="256"/>
      <c r="O23" s="256"/>
      <c r="P23" s="256"/>
      <c r="Q23" s="256"/>
      <c r="R23" s="257"/>
    </row>
    <row r="24" spans="3:18" ht="21" x14ac:dyDescent="0.5">
      <c r="C24" s="7" t="s">
        <v>838</v>
      </c>
      <c r="D24" s="229" t="s">
        <v>1007</v>
      </c>
      <c r="E24" s="230"/>
      <c r="F24" s="260"/>
      <c r="G24" s="260"/>
      <c r="H24" s="260"/>
      <c r="I24" s="260"/>
      <c r="J24" s="260"/>
      <c r="K24" s="260"/>
      <c r="L24" s="260"/>
      <c r="M24" s="260"/>
      <c r="N24" s="260"/>
      <c r="O24" s="260"/>
      <c r="P24" s="260"/>
      <c r="Q24" s="260"/>
      <c r="R24" s="261"/>
    </row>
    <row r="25" spans="3:18" ht="21" x14ac:dyDescent="0.5">
      <c r="C25" s="73" t="s">
        <v>846</v>
      </c>
      <c r="D25" s="242" t="str">
        <f>VLOOKUP($D$23,'Gen BSP Headroom'!$B$11:$E$74,2,FALSE)</f>
        <v>SOUTH MANCHESTER</v>
      </c>
      <c r="E25" s="243"/>
      <c r="F25" s="107"/>
      <c r="G25" s="107"/>
      <c r="H25" s="107"/>
      <c r="I25" s="107"/>
      <c r="J25" s="107"/>
      <c r="K25" s="107"/>
      <c r="L25" s="107"/>
      <c r="M25" s="107"/>
      <c r="N25" s="107"/>
      <c r="O25" s="107"/>
      <c r="P25" s="107"/>
      <c r="Q25" s="107"/>
      <c r="R25" s="108"/>
    </row>
    <row r="26" spans="3:18" x14ac:dyDescent="0.35">
      <c r="C26" s="226" t="s">
        <v>417</v>
      </c>
      <c r="D26" s="8" t="s">
        <v>418</v>
      </c>
      <c r="E26" s="90" t="s">
        <v>1</v>
      </c>
      <c r="F26" s="258">
        <v>2023</v>
      </c>
      <c r="G26" s="258">
        <v>2024</v>
      </c>
      <c r="H26" s="258">
        <v>2025</v>
      </c>
      <c r="I26" s="258">
        <v>2026</v>
      </c>
      <c r="J26" s="258">
        <v>2027</v>
      </c>
      <c r="K26" s="258">
        <v>2028</v>
      </c>
      <c r="L26" s="258">
        <v>2029</v>
      </c>
      <c r="M26" s="258">
        <v>2030</v>
      </c>
      <c r="N26" s="258">
        <v>2031</v>
      </c>
      <c r="O26" s="258">
        <v>2036</v>
      </c>
      <c r="P26" s="258">
        <v>2041</v>
      </c>
      <c r="Q26" s="258">
        <v>2046</v>
      </c>
      <c r="R26" s="262">
        <v>2051</v>
      </c>
    </row>
    <row r="27" spans="3:18" x14ac:dyDescent="0.35">
      <c r="C27" s="227"/>
      <c r="D27" s="9">
        <f>VLOOKUP($D$23,'Gen BSP Headroom'!$B$11:$E$74,3,FALSE)</f>
        <v>384221</v>
      </c>
      <c r="E27" s="101">
        <f>VLOOKUP($D$23,'Gen BSP Headroom'!$B$11:$E$74,4,FALSE)</f>
        <v>397717</v>
      </c>
      <c r="F27" s="259"/>
      <c r="G27" s="259"/>
      <c r="H27" s="259"/>
      <c r="I27" s="259"/>
      <c r="J27" s="259"/>
      <c r="K27" s="259"/>
      <c r="L27" s="259"/>
      <c r="M27" s="259"/>
      <c r="N27" s="259"/>
      <c r="O27" s="259"/>
      <c r="P27" s="259"/>
      <c r="Q27" s="259"/>
      <c r="R27" s="263"/>
    </row>
    <row r="28" spans="3:18" ht="15" customHeight="1" x14ac:dyDescent="0.35">
      <c r="C28" s="34" t="s">
        <v>878</v>
      </c>
      <c r="D28" s="250" t="s">
        <v>5</v>
      </c>
      <c r="E28" s="251"/>
      <c r="F28" s="6">
        <f>VLOOKUP($D$23,'Gen BSP Headroom'!$B$11:$HG$74,MATCH(F$26,'Gen BSP Headroom'!$B$8:$HG$8,0)+IF($D$24="Generation – Synchronous",1,IF($D$24="Generation – Inverter Based",0,IF($D$24="Battery Storage",2,FALSE))),FALSE)</f>
        <v>156.85811423174999</v>
      </c>
      <c r="G28" s="6">
        <f>VLOOKUP($D$23,'Gen BSP Headroom'!$B$11:$HG$74,MATCH(G$26,'Gen BSP Headroom'!$B$8:$HG$8,0)+IF($D$24="Generation – Synchronous",1,IF($D$24="Generation – Inverter Based",0,IF($D$24="Battery Storage",2,FALSE))),FALSE)</f>
        <v>154.33139342550001</v>
      </c>
      <c r="H28" s="6">
        <f>VLOOKUP($D$23,'Gen BSP Headroom'!$B$11:$HG$74,MATCH(H$26,'Gen BSP Headroom'!$B$8:$HG$8,0)+IF($D$24="Generation – Synchronous",1,IF($D$24="Generation – Inverter Based",0,IF($D$24="Battery Storage",2,FALSE))),FALSE)</f>
        <v>154.71609251325</v>
      </c>
      <c r="I28" s="6">
        <f>VLOOKUP($D$23,'Gen BSP Headroom'!$B$11:$HG$74,MATCH(I$26,'Gen BSP Headroom'!$B$8:$HG$8,0)+IF($D$24="Generation – Synchronous",1,IF($D$24="Generation – Inverter Based",0,IF($D$24="Battery Storage",2,FALSE))),FALSE)</f>
        <v>154.99799955750001</v>
      </c>
      <c r="J28" s="6">
        <f>VLOOKUP($D$23,'Gen BSP Headroom'!$B$11:$HG$74,MATCH(J$26,'Gen BSP Headroom'!$B$8:$HG$8,0)+IF($D$24="Generation – Synchronous",1,IF($D$24="Generation – Inverter Based",0,IF($D$24="Battery Storage",2,FALSE))),FALSE)</f>
        <v>155.22659353099999</v>
      </c>
      <c r="K28" s="6">
        <f>VLOOKUP($D$23,'Gen BSP Headroom'!$B$11:$HG$74,MATCH(K$26,'Gen BSP Headroom'!$B$8:$HG$8,0)+IF($D$24="Generation – Synchronous",1,IF($D$24="Generation – Inverter Based",0,IF($D$24="Battery Storage",2,FALSE))),FALSE)</f>
        <v>155.46005005875</v>
      </c>
      <c r="L28" s="6">
        <f>VLOOKUP($D$23,'Gen BSP Headroom'!$B$11:$HG$74,MATCH(L$26,'Gen BSP Headroom'!$B$8:$HG$8,0)+IF($D$24="Generation – Synchronous",1,IF($D$24="Generation – Inverter Based",0,IF($D$24="Battery Storage",2,FALSE))),FALSE)</f>
        <v>155.69961913374999</v>
      </c>
      <c r="M28" s="6">
        <f>VLOOKUP($D$23,'Gen BSP Headroom'!$B$11:$HG$74,MATCH(M$26,'Gen BSP Headroom'!$B$8:$HG$8,0)+IF($D$24="Generation – Synchronous",1,IF($D$24="Generation – Inverter Based",0,IF($D$24="Battery Storage",2,FALSE))),FALSE)</f>
        <v>155.94428609900001</v>
      </c>
      <c r="N28" s="6">
        <f>VLOOKUP($D$23,'Gen BSP Headroom'!$B$11:$HG$74,MATCH(N$26,'Gen BSP Headroom'!$B$8:$HG$8,0)+IF($D$24="Generation – Synchronous",1,IF($D$24="Generation – Inverter Based",0,IF($D$24="Battery Storage",2,FALSE))),FALSE)</f>
        <v>156.2087707</v>
      </c>
      <c r="O28" s="6">
        <f>VLOOKUP($D$23,'Gen BSP Headroom'!$B$11:$HG$74,MATCH(O$26,'Gen BSP Headroom'!$B$8:$HG$8,0)+IF($D$24="Generation – Synchronous",1,IF($D$24="Generation – Inverter Based",0,IF($D$24="Battery Storage",2,FALSE))),FALSE)</f>
        <v>156.849722762</v>
      </c>
      <c r="P28" s="6">
        <f>VLOOKUP($D$23,'Gen BSP Headroom'!$B$11:$HG$74,MATCH(P$26,'Gen BSP Headroom'!$B$8:$HG$8,0)+IF($D$24="Generation – Synchronous",1,IF($D$24="Generation – Inverter Based",0,IF($D$24="Battery Storage",2,FALSE))),FALSE)</f>
        <v>157.13715435725001</v>
      </c>
      <c r="Q28" s="6">
        <f>VLOOKUP($D$23,'Gen BSP Headroom'!$B$11:$HG$74,MATCH(Q$26,'Gen BSP Headroom'!$B$8:$HG$8,0)+IF($D$24="Generation – Synchronous",1,IF($D$24="Generation – Inverter Based",0,IF($D$24="Battery Storage",2,FALSE))),FALSE)</f>
        <v>157.12955265725</v>
      </c>
      <c r="R28" s="6">
        <f>VLOOKUP($D$23,'Gen BSP Headroom'!$B$11:$HG$74,MATCH(R$26,'Gen BSP Headroom'!$B$8:$HG$8,0)+IF($D$24="Generation – Synchronous",1,IF($D$24="Generation – Inverter Based",0,IF($D$24="Battery Storage",2,FALSE))),FALSE)</f>
        <v>156.905815144</v>
      </c>
    </row>
    <row r="29" spans="3:18" ht="15" customHeight="1" x14ac:dyDescent="0.35">
      <c r="C29" s="35" t="s">
        <v>955</v>
      </c>
      <c r="D29" s="252" t="s">
        <v>5</v>
      </c>
      <c r="E29" s="253"/>
      <c r="F29" s="6">
        <f>VLOOKUP($D$23,'Gen BSP Headroom'!$B$11:$HG$74,42+MATCH(F$26,'Gen BSP Headroom'!$B$8:$HG$8,0)+IF($D$24="Generation – Synchronous",1,IF($D$24="Generation – Inverter Based",0,IF($D$24="Battery Storage",2,FALSE))),FALSE)</f>
        <v>156.61955072174999</v>
      </c>
      <c r="G29" s="6">
        <f>VLOOKUP($D$23,'Gen BSP Headroom'!$B$11:$HG$74,42+MATCH(G$26,'Gen BSP Headroom'!$B$8:$HG$8,0)+IF($D$24="Generation – Synchronous",1,IF($D$24="Generation – Inverter Based",0,IF($D$24="Battery Storage",2,FALSE))),FALSE)</f>
        <v>153.82402806850001</v>
      </c>
      <c r="H29" s="6">
        <f>VLOOKUP($D$23,'Gen BSP Headroom'!$B$11:$HG$74,42+MATCH(H$26,'Gen BSP Headroom'!$B$8:$HG$8,0)+IF($D$24="Generation – Synchronous",1,IF($D$24="Generation – Inverter Based",0,IF($D$24="Battery Storage",2,FALSE))),FALSE)</f>
        <v>153.91081065074999</v>
      </c>
      <c r="I29" s="6">
        <f>VLOOKUP($D$23,'Gen BSP Headroom'!$B$11:$HG$74,42+MATCH(I$26,'Gen BSP Headroom'!$B$8:$HG$8,0)+IF($D$24="Generation – Synchronous",1,IF($D$24="Generation – Inverter Based",0,IF($D$24="Battery Storage",2,FALSE))),FALSE)</f>
        <v>153.90191625775</v>
      </c>
      <c r="J29" s="6">
        <f>VLOOKUP($D$23,'Gen BSP Headroom'!$B$11:$HG$74,42+MATCH(J$26,'Gen BSP Headroom'!$B$8:$HG$8,0)+IF($D$24="Generation – Synchronous",1,IF($D$24="Generation – Inverter Based",0,IF($D$24="Battery Storage",2,FALSE))),FALSE)</f>
        <v>153.90460437050001</v>
      </c>
      <c r="K29" s="6">
        <f>VLOOKUP($D$23,'Gen BSP Headroom'!$B$11:$HG$74,42+MATCH(K$26,'Gen BSP Headroom'!$B$8:$HG$8,0)+IF($D$24="Generation – Synchronous",1,IF($D$24="Generation – Inverter Based",0,IF($D$24="Battery Storage",2,FALSE))),FALSE)</f>
        <v>154.02710861899999</v>
      </c>
      <c r="L29" s="6">
        <f>VLOOKUP($D$23,'Gen BSP Headroom'!$B$11:$HG$74,42+MATCH(L$26,'Gen BSP Headroom'!$B$8:$HG$8,0)+IF($D$24="Generation – Synchronous",1,IF($D$24="Generation – Inverter Based",0,IF($D$24="Battery Storage",2,FALSE))),FALSE)</f>
        <v>154.26533310874999</v>
      </c>
      <c r="M29" s="6">
        <f>VLOOKUP($D$23,'Gen BSP Headroom'!$B$11:$HG$74,42+MATCH(M$26,'Gen BSP Headroom'!$B$8:$HG$8,0)+IF($D$24="Generation – Synchronous",1,IF($D$24="Generation – Inverter Based",0,IF($D$24="Battery Storage",2,FALSE))),FALSE)</f>
        <v>154.62006843649999</v>
      </c>
      <c r="N29" s="6">
        <f>VLOOKUP($D$23,'Gen BSP Headroom'!$B$11:$HG$74,42+MATCH(N$26,'Gen BSP Headroom'!$B$8:$HG$8,0)+IF($D$24="Generation – Synchronous",1,IF($D$24="Generation – Inverter Based",0,IF($D$24="Battery Storage",2,FALSE))),FALSE)</f>
        <v>155.08732019600001</v>
      </c>
      <c r="O29" s="6">
        <f>VLOOKUP($D$23,'Gen BSP Headroom'!$B$11:$HG$74,42+MATCH(O$26,'Gen BSP Headroom'!$B$8:$HG$8,0)+IF($D$24="Generation – Synchronous",1,IF($D$24="Generation – Inverter Based",0,IF($D$24="Battery Storage",2,FALSE))),FALSE)</f>
        <v>155.2114629285</v>
      </c>
      <c r="P29" s="6">
        <f>VLOOKUP($D$23,'Gen BSP Headroom'!$B$11:$HG$74,42+MATCH(P$26,'Gen BSP Headroom'!$B$8:$HG$8,0)+IF($D$24="Generation – Synchronous",1,IF($D$24="Generation – Inverter Based",0,IF($D$24="Battery Storage",2,FALSE))),FALSE)</f>
        <v>155.133431508</v>
      </c>
      <c r="Q29" s="6">
        <f>VLOOKUP($D$23,'Gen BSP Headroom'!$B$11:$HG$74,42+MATCH(Q$26,'Gen BSP Headroom'!$B$8:$HG$8,0)+IF($D$24="Generation – Synchronous",1,IF($D$24="Generation – Inverter Based",0,IF($D$24="Battery Storage",2,FALSE))),FALSE)</f>
        <v>154.86035729950001</v>
      </c>
      <c r="R29" s="6">
        <f>VLOOKUP($D$23,'Gen BSP Headroom'!$B$11:$HG$74,42+MATCH(R$26,'Gen BSP Headroom'!$B$8:$HG$8,0)+IF($D$24="Generation – Synchronous",1,IF($D$24="Generation – Inverter Based",0,IF($D$24="Battery Storage",2,FALSE))),FALSE)</f>
        <v>154.50301369049998</v>
      </c>
    </row>
    <row r="30" spans="3:18" ht="15" customHeight="1" x14ac:dyDescent="0.35">
      <c r="C30" s="37" t="s">
        <v>405</v>
      </c>
      <c r="D30" s="244" t="s">
        <v>5</v>
      </c>
      <c r="E30" s="245"/>
      <c r="F30" s="6">
        <f>VLOOKUP($D$23,'Gen BSP Headroom'!$B$11:$HG$74,84+MATCH(F$26,'Gen BSP Headroom'!$B$8:$HG$8,0)+IF($D$24="Generation – Synchronous",1,IF($D$24="Generation – Inverter Based",0,IF($D$24="Battery Storage",2,FALSE))),FALSE)</f>
        <v>156.85811423174999</v>
      </c>
      <c r="G30" s="6">
        <f>VLOOKUP($D$23,'Gen BSP Headroom'!$B$11:$HG$74,84+MATCH(G$26,'Gen BSP Headroom'!$B$8:$HG$8,0)+IF($D$24="Generation – Synchronous",1,IF($D$24="Generation – Inverter Based",0,IF($D$24="Battery Storage",2,FALSE))),FALSE)</f>
        <v>154.3313934155</v>
      </c>
      <c r="H30" s="6">
        <f>VLOOKUP($D$23,'Gen BSP Headroom'!$B$11:$HG$74,84+MATCH(H$26,'Gen BSP Headroom'!$B$8:$HG$8,0)+IF($D$24="Generation – Synchronous",1,IF($D$24="Generation – Inverter Based",0,IF($D$24="Battery Storage",2,FALSE))),FALSE)</f>
        <v>154.71609251325</v>
      </c>
      <c r="I30" s="6">
        <f>VLOOKUP($D$23,'Gen BSP Headroom'!$B$11:$HG$74,84+MATCH(I$26,'Gen BSP Headroom'!$B$8:$HG$8,0)+IF($D$24="Generation – Synchronous",1,IF($D$24="Generation – Inverter Based",0,IF($D$24="Battery Storage",2,FALSE))),FALSE)</f>
        <v>154.997999566</v>
      </c>
      <c r="J30" s="6">
        <f>VLOOKUP($D$23,'Gen BSP Headroom'!$B$11:$HG$74,84+MATCH(J$26,'Gen BSP Headroom'!$B$8:$HG$8,0)+IF($D$24="Generation – Synchronous",1,IF($D$24="Generation – Inverter Based",0,IF($D$24="Battery Storage",2,FALSE))),FALSE)</f>
        <v>155.22659351250002</v>
      </c>
      <c r="K30" s="6">
        <f>VLOOKUP($D$23,'Gen BSP Headroom'!$B$11:$HG$74,84+MATCH(K$26,'Gen BSP Headroom'!$B$8:$HG$8,0)+IF($D$24="Generation – Synchronous",1,IF($D$24="Generation – Inverter Based",0,IF($D$24="Battery Storage",2,FALSE))),FALSE)</f>
        <v>155.46005005875</v>
      </c>
      <c r="L30" s="6">
        <f>VLOOKUP($D$23,'Gen BSP Headroom'!$B$11:$HG$74,84+MATCH(L$26,'Gen BSP Headroom'!$B$8:$HG$8,0)+IF($D$24="Generation – Synchronous",1,IF($D$24="Generation – Inverter Based",0,IF($D$24="Battery Storage",2,FALSE))),FALSE)</f>
        <v>155.69961913374999</v>
      </c>
      <c r="M30" s="6">
        <f>VLOOKUP($D$23,'Gen BSP Headroom'!$B$11:$HG$74,84+MATCH(M$26,'Gen BSP Headroom'!$B$8:$HG$8,0)+IF($D$24="Generation – Synchronous",1,IF($D$24="Generation – Inverter Based",0,IF($D$24="Battery Storage",2,FALSE))),FALSE)</f>
        <v>155.94428609900001</v>
      </c>
      <c r="N30" s="6">
        <f>VLOOKUP($D$23,'Gen BSP Headroom'!$B$11:$HG$74,84+MATCH(N$26,'Gen BSP Headroom'!$B$8:$HG$8,0)+IF($D$24="Generation – Synchronous",1,IF($D$24="Generation – Inverter Based",0,IF($D$24="Battery Storage",2,FALSE))),FALSE)</f>
        <v>156.19951240325</v>
      </c>
      <c r="O30" s="6">
        <f>VLOOKUP($D$23,'Gen BSP Headroom'!$B$11:$HG$74,84+MATCH(O$26,'Gen BSP Headroom'!$B$8:$HG$8,0)+IF($D$24="Generation – Synchronous",1,IF($D$24="Generation – Inverter Based",0,IF($D$24="Battery Storage",2,FALSE))),FALSE)</f>
        <v>156.80210662650001</v>
      </c>
      <c r="P30" s="6">
        <f>VLOOKUP($D$23,'Gen BSP Headroom'!$B$11:$HG$74,84+MATCH(P$26,'Gen BSP Headroom'!$B$8:$HG$8,0)+IF($D$24="Generation – Synchronous",1,IF($D$24="Generation – Inverter Based",0,IF($D$24="Battery Storage",2,FALSE))),FALSE)</f>
        <v>157.06717037875001</v>
      </c>
      <c r="Q30" s="6">
        <f>VLOOKUP($D$23,'Gen BSP Headroom'!$B$11:$HG$74,84+MATCH(Q$26,'Gen BSP Headroom'!$B$8:$HG$8,0)+IF($D$24="Generation – Synchronous",1,IF($D$24="Generation – Inverter Based",0,IF($D$24="Battery Storage",2,FALSE))),FALSE)</f>
        <v>157.051338165</v>
      </c>
      <c r="R30" s="6">
        <f>VLOOKUP($D$23,'Gen BSP Headroom'!$B$11:$HG$74,84+MATCH(R$26,'Gen BSP Headroom'!$B$8:$HG$8,0)+IF($D$24="Generation – Synchronous",1,IF($D$24="Generation – Inverter Based",0,IF($D$24="Battery Storage",2,FALSE))),FALSE)</f>
        <v>156.82784264349999</v>
      </c>
    </row>
    <row r="31" spans="3:18" ht="15" customHeight="1" x14ac:dyDescent="0.35">
      <c r="C31" s="38" t="s">
        <v>6</v>
      </c>
      <c r="D31" s="246" t="s">
        <v>5</v>
      </c>
      <c r="E31" s="247"/>
      <c r="F31" s="6">
        <f>VLOOKUP($D$23,'Gen BSP Headroom'!$B$11:$HG$74,126+MATCH(F$26,'Gen BSP Headroom'!$B$8:$HG$8,0)+IF($D$24="Generation – Synchronous",1,IF($D$24="Generation – Inverter Based",0,IF($D$24="Battery Storage",2,FALSE))),FALSE)</f>
        <v>156.8038546805</v>
      </c>
      <c r="G31" s="6">
        <f>VLOOKUP($D$23,'Gen BSP Headroom'!$B$11:$HG$74,126+MATCH(G$26,'Gen BSP Headroom'!$B$8:$HG$8,0)+IF($D$24="Generation – Synchronous",1,IF($D$24="Generation – Inverter Based",0,IF($D$24="Battery Storage",2,FALSE))),FALSE)</f>
        <v>154.24117623925</v>
      </c>
      <c r="H31" s="6">
        <f>VLOOKUP($D$23,'Gen BSP Headroom'!$B$11:$HG$74,126+MATCH(H$26,'Gen BSP Headroom'!$B$8:$HG$8,0)+IF($D$24="Generation – Synchronous",1,IF($D$24="Generation – Inverter Based",0,IF($D$24="Battery Storage",2,FALSE))),FALSE)</f>
        <v>154.5961634105</v>
      </c>
      <c r="I31" s="6">
        <f>VLOOKUP($D$23,'Gen BSP Headroom'!$B$11:$HG$74,126+MATCH(I$26,'Gen BSP Headroom'!$B$8:$HG$8,0)+IF($D$24="Generation – Synchronous",1,IF($D$24="Generation – Inverter Based",0,IF($D$24="Battery Storage",2,FALSE))),FALSE)</f>
        <v>154.84195088625</v>
      </c>
      <c r="J31" s="6">
        <f>VLOOKUP($D$23,'Gen BSP Headroom'!$B$11:$HG$74,126+MATCH(J$26,'Gen BSP Headroom'!$B$8:$HG$8,0)+IF($D$24="Generation – Synchronous",1,IF($D$24="Generation – Inverter Based",0,IF($D$24="Battery Storage",2,FALSE))),FALSE)</f>
        <v>155.05494205400001</v>
      </c>
      <c r="K31" s="6">
        <f>VLOOKUP($D$23,'Gen BSP Headroom'!$B$11:$HG$74,126+MATCH(K$26,'Gen BSP Headroom'!$B$8:$HG$8,0)+IF($D$24="Generation – Synchronous",1,IF($D$24="Generation – Inverter Based",0,IF($D$24="Battery Storage",2,FALSE))),FALSE)</f>
        <v>151.61029566888064</v>
      </c>
      <c r="L31" s="6">
        <f>VLOOKUP($D$23,'Gen BSP Headroom'!$B$11:$HG$74,126+MATCH(L$26,'Gen BSP Headroom'!$B$8:$HG$8,0)+IF($D$24="Generation – Synchronous",1,IF($D$24="Generation – Inverter Based",0,IF($D$24="Battery Storage",2,FALSE))),FALSE)</f>
        <v>144.28644439270445</v>
      </c>
      <c r="M31" s="6">
        <f>VLOOKUP($D$23,'Gen BSP Headroom'!$B$11:$HG$74,126+MATCH(M$26,'Gen BSP Headroom'!$B$8:$HG$8,0)+IF($D$24="Generation – Synchronous",1,IF($D$24="Generation – Inverter Based",0,IF($D$24="Battery Storage",2,FALSE))),FALSE)</f>
        <v>134.5581902455354</v>
      </c>
      <c r="N31" s="6">
        <f>VLOOKUP($D$23,'Gen BSP Headroom'!$B$11:$HG$74,126+MATCH(N$26,'Gen BSP Headroom'!$B$8:$HG$8,0)+IF($D$24="Generation – Synchronous",1,IF($D$24="Generation – Inverter Based",0,IF($D$24="Battery Storage",2,FALSE))),FALSE)</f>
        <v>127.25134232109593</v>
      </c>
      <c r="O31" s="6">
        <f>VLOOKUP($D$23,'Gen BSP Headroom'!$B$11:$HG$74,126+MATCH(O$26,'Gen BSP Headroom'!$B$8:$HG$8,0)+IF($D$24="Generation – Synchronous",1,IF($D$24="Generation – Inverter Based",0,IF($D$24="Battery Storage",2,FALSE))),FALSE)</f>
        <v>90.699212916502475</v>
      </c>
      <c r="P31" s="6">
        <f>VLOOKUP($D$23,'Gen BSP Headroom'!$B$11:$HG$74,126+MATCH(P$26,'Gen BSP Headroom'!$B$8:$HG$8,0)+IF($D$24="Generation – Synchronous",1,IF($D$24="Generation – Inverter Based",0,IF($D$24="Battery Storage",2,FALSE))),FALSE)</f>
        <v>55.152376464136822</v>
      </c>
      <c r="Q31" s="6">
        <f>VLOOKUP($D$23,'Gen BSP Headroom'!$B$11:$HG$74,126+MATCH(Q$26,'Gen BSP Headroom'!$B$8:$HG$8,0)+IF($D$24="Generation – Synchronous",1,IF($D$24="Generation – Inverter Based",0,IF($D$24="Battery Storage",2,FALSE))),FALSE)</f>
        <v>31.102626247229704</v>
      </c>
      <c r="R31" s="6">
        <f>VLOOKUP($D$23,'Gen BSP Headroom'!$B$11:$HG$74,126+MATCH(R$26,'Gen BSP Headroom'!$B$8:$HG$8,0)+IF($D$24="Generation – Synchronous",1,IF($D$24="Generation – Inverter Based",0,IF($D$24="Battery Storage",2,FALSE))),FALSE)</f>
        <v>10.171500258877586</v>
      </c>
    </row>
    <row r="32" spans="3:18" ht="15" customHeight="1" x14ac:dyDescent="0.35">
      <c r="C32" s="36" t="s">
        <v>7</v>
      </c>
      <c r="D32" s="254" t="s">
        <v>5</v>
      </c>
      <c r="E32" s="255"/>
      <c r="F32" s="6">
        <f>VLOOKUP($D$23,'Gen BSP Headroom'!$B$11:$HG$74,168+MATCH(F$26,'Gen BSP Headroom'!$B$8:$HG$8,0)+IF($D$24="Generation – Synchronous",1,IF($D$24="Generation – Inverter Based",0,IF($D$24="Battery Storage",2,FALSE))),FALSE)</f>
        <v>156.73607179075</v>
      </c>
      <c r="G32" s="6">
        <f>VLOOKUP($D$23,'Gen BSP Headroom'!$B$11:$HG$74,168+MATCH(G$26,'Gen BSP Headroom'!$B$8:$HG$8,0)+IF($D$24="Generation – Synchronous",1,IF($D$24="Generation – Inverter Based",0,IF($D$24="Battery Storage",2,FALSE))),FALSE)</f>
        <v>154.19835136475001</v>
      </c>
      <c r="H32" s="6">
        <f>VLOOKUP($D$23,'Gen BSP Headroom'!$B$11:$HG$74,168+MATCH(H$26,'Gen BSP Headroom'!$B$8:$HG$8,0)+IF($D$24="Generation – Synchronous",1,IF($D$24="Generation – Inverter Based",0,IF($D$24="Battery Storage",2,FALSE))),FALSE)</f>
        <v>154.47820717100001</v>
      </c>
      <c r="I32" s="6">
        <f>VLOOKUP($D$23,'Gen BSP Headroom'!$B$11:$HG$74,168+MATCH(I$26,'Gen BSP Headroom'!$B$8:$HG$8,0)+IF($D$24="Generation – Synchronous",1,IF($D$24="Generation – Inverter Based",0,IF($D$24="Battery Storage",2,FALSE))),FALSE)</f>
        <v>154.64543172099999</v>
      </c>
      <c r="J32" s="6">
        <f>VLOOKUP($D$23,'Gen BSP Headroom'!$B$11:$HG$74,168+MATCH(J$26,'Gen BSP Headroom'!$B$8:$HG$8,0)+IF($D$24="Generation – Synchronous",1,IF($D$24="Generation – Inverter Based",0,IF($D$24="Battery Storage",2,FALSE))),FALSE)</f>
        <v>154.78815023575001</v>
      </c>
      <c r="K32" s="6">
        <f>VLOOKUP($D$23,'Gen BSP Headroom'!$B$11:$HG$74,168+MATCH(K$26,'Gen BSP Headroom'!$B$8:$HG$8,0)+IF($D$24="Generation – Synchronous",1,IF($D$24="Generation – Inverter Based",0,IF($D$24="Battery Storage",2,FALSE))),FALSE)</f>
        <v>154.94709519950001</v>
      </c>
      <c r="L32" s="6">
        <f>VLOOKUP($D$23,'Gen BSP Headroom'!$B$11:$HG$74,168+MATCH(L$26,'Gen BSP Headroom'!$B$8:$HG$8,0)+IF($D$24="Generation – Synchronous",1,IF($D$24="Generation – Inverter Based",0,IF($D$24="Battery Storage",2,FALSE))),FALSE)</f>
        <v>155.110124805</v>
      </c>
      <c r="M32" s="6">
        <f>VLOOKUP($D$23,'Gen BSP Headroom'!$B$11:$HG$74,168+MATCH(M$26,'Gen BSP Headroom'!$B$8:$HG$8,0)+IF($D$24="Generation – Synchronous",1,IF($D$24="Generation – Inverter Based",0,IF($D$24="Battery Storage",2,FALSE))),FALSE)</f>
        <v>155.27757795400001</v>
      </c>
      <c r="N32" s="6">
        <f>VLOOKUP($D$23,'Gen BSP Headroom'!$B$11:$HG$74,168+MATCH(N$26,'Gen BSP Headroom'!$B$8:$HG$8,0)+IF($D$24="Generation – Synchronous",1,IF($D$24="Generation – Inverter Based",0,IF($D$24="Battery Storage",2,FALSE))),FALSE)</f>
        <v>155.48502587249999</v>
      </c>
      <c r="O32" s="6">
        <f>VLOOKUP($D$23,'Gen BSP Headroom'!$B$11:$HG$74,168+MATCH(O$26,'Gen BSP Headroom'!$B$8:$HG$8,0)+IF($D$24="Generation – Synchronous",1,IF($D$24="Generation – Inverter Based",0,IF($D$24="Battery Storage",2,FALSE))),FALSE)</f>
        <v>155.96927516475</v>
      </c>
      <c r="P32" s="6">
        <f>VLOOKUP($D$23,'Gen BSP Headroom'!$B$11:$HG$74,168+MATCH(P$26,'Gen BSP Headroom'!$B$8:$HG$8,0)+IF($D$24="Generation – Synchronous",1,IF($D$24="Generation – Inverter Based",0,IF($D$24="Battery Storage",2,FALSE))),FALSE)</f>
        <v>155.95346407549999</v>
      </c>
      <c r="Q32" s="6">
        <f>VLOOKUP($D$23,'Gen BSP Headroom'!$B$11:$HG$74,168+MATCH(Q$26,'Gen BSP Headroom'!$B$8:$HG$8,0)+IF($D$24="Generation – Synchronous",1,IF($D$24="Generation – Inverter Based",0,IF($D$24="Battery Storage",2,FALSE))),FALSE)</f>
        <v>155.48464315275001</v>
      </c>
      <c r="R32" s="6">
        <f>VLOOKUP($D$23,'Gen BSP Headroom'!$B$11:$HG$74,168+MATCH(R$26,'Gen BSP Headroom'!$B$8:$HG$8,0)+IF($D$24="Generation – Synchronous",1,IF($D$24="Generation – Inverter Based",0,IF($D$24="Battery Storage",2,FALSE))),FALSE)</f>
        <v>154.71604646275</v>
      </c>
    </row>
    <row r="35" spans="3:5" x14ac:dyDescent="0.35">
      <c r="C35" s="8" t="s">
        <v>872</v>
      </c>
      <c r="D35" s="235" t="s">
        <v>870</v>
      </c>
      <c r="E35" s="235"/>
    </row>
    <row r="36" spans="3:5" x14ac:dyDescent="0.35">
      <c r="C36" s="89" t="s">
        <v>871</v>
      </c>
      <c r="D36" s="234" t="s">
        <v>873</v>
      </c>
      <c r="E36" s="234"/>
    </row>
    <row r="37" spans="3:5" x14ac:dyDescent="0.35">
      <c r="C37" s="89" t="s">
        <v>401</v>
      </c>
      <c r="D37" s="234" t="s">
        <v>873</v>
      </c>
      <c r="E37" s="234"/>
    </row>
  </sheetData>
  <sheetProtection selectLockedCells="1" autoFilter="0"/>
  <mergeCells count="56">
    <mergeCell ref="D19:F19"/>
    <mergeCell ref="D20:F20"/>
    <mergeCell ref="D31:E31"/>
    <mergeCell ref="D32:E32"/>
    <mergeCell ref="D29:E29"/>
    <mergeCell ref="D30:E30"/>
    <mergeCell ref="O26:O27"/>
    <mergeCell ref="D28:E28"/>
    <mergeCell ref="I26:I27"/>
    <mergeCell ref="J26:J27"/>
    <mergeCell ref="K26:K27"/>
    <mergeCell ref="L26:L27"/>
    <mergeCell ref="M26:M27"/>
    <mergeCell ref="N26:N27"/>
    <mergeCell ref="Q8:Q9"/>
    <mergeCell ref="D14:E14"/>
    <mergeCell ref="D23:E23"/>
    <mergeCell ref="F23:R23"/>
    <mergeCell ref="C26:C27"/>
    <mergeCell ref="F26:F27"/>
    <mergeCell ref="G26:G27"/>
    <mergeCell ref="H26:H27"/>
    <mergeCell ref="D24:E24"/>
    <mergeCell ref="F24:R24"/>
    <mergeCell ref="P26:P27"/>
    <mergeCell ref="Q26:Q27"/>
    <mergeCell ref="R26:R27"/>
    <mergeCell ref="D25:E25"/>
    <mergeCell ref="D17:F17"/>
    <mergeCell ref="D18:F18"/>
    <mergeCell ref="L8:L9"/>
    <mergeCell ref="M8:M9"/>
    <mergeCell ref="N8:N9"/>
    <mergeCell ref="O8:O9"/>
    <mergeCell ref="P8:P9"/>
    <mergeCell ref="C8:C9"/>
    <mergeCell ref="F8:F9"/>
    <mergeCell ref="G8:G9"/>
    <mergeCell ref="H8:H9"/>
    <mergeCell ref="I8:I9"/>
    <mergeCell ref="D37:E37"/>
    <mergeCell ref="D35:E35"/>
    <mergeCell ref="D36:E36"/>
    <mergeCell ref="D4:E4"/>
    <mergeCell ref="F4:R4"/>
    <mergeCell ref="J8:J9"/>
    <mergeCell ref="K8:K9"/>
    <mergeCell ref="D5:E5"/>
    <mergeCell ref="F5:R5"/>
    <mergeCell ref="D7:E7"/>
    <mergeCell ref="D6:E6"/>
    <mergeCell ref="D12:E12"/>
    <mergeCell ref="D13:E13"/>
    <mergeCell ref="R8:R9"/>
    <mergeCell ref="D10:E10"/>
    <mergeCell ref="D11:E11"/>
  </mergeCells>
  <conditionalFormatting sqref="F10:R14 F28:R32">
    <cfRule type="cellIs" dxfId="64" priority="19" operator="lessThan">
      <formula>0</formula>
    </cfRule>
  </conditionalFormatting>
  <conditionalFormatting sqref="D9:E9">
    <cfRule type="cellIs" dxfId="63" priority="8" operator="lessThan">
      <formula>0</formula>
    </cfRule>
  </conditionalFormatting>
  <conditionalFormatting sqref="D27:E27">
    <cfRule type="cellIs" dxfId="62" priority="1" operator="lessThan">
      <formula>0</formula>
    </cfRule>
  </conditionalFormatting>
  <dataValidations count="2">
    <dataValidation type="list" allowBlank="1" showInputMessage="1" showErrorMessage="1" sqref="D5:E5" xr:uid="{0136C9A9-1363-4826-B841-E73D88CD8A1B}">
      <formula1>"Generation – Synchronous (LV), Generation – Synchronous (HV), Generation – Inverter Based, Battery Storage"</formula1>
    </dataValidation>
    <dataValidation type="list" allowBlank="1" showInputMessage="1" showErrorMessage="1" sqref="D24:E24" xr:uid="{DB8E4263-F4DF-4DDF-B656-CF9A6258A9F2}">
      <formula1>"Generation – Synchronous, Generation – Inverter Based, Battery Storage"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EB49F10-FE46-42D9-9E7F-95489CCC09A6}">
          <x14:formula1>
            <xm:f>'Gen Primary Headroom'!$B$11:$B$380</xm:f>
          </x14:formula1>
          <xm:sqref>D4:E4</xm:sqref>
        </x14:dataValidation>
        <x14:dataValidation type="list" allowBlank="1" showInputMessage="1" showErrorMessage="1" xr:uid="{B7BAFC22-563D-4864-A573-13985D1E4A9C}">
          <x14:formula1>
            <xm:f>'Gen BSP Headroom'!$B$11:$B$74</xm:f>
          </x14:formula1>
          <xm:sqref>D23:E23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CD7AD-2D31-4D5E-B903-51940E1C4DAB}">
  <dimension ref="A1:E50"/>
  <sheetViews>
    <sheetView tabSelected="1" zoomScale="115" zoomScaleNormal="115" workbookViewId="0">
      <selection activeCell="B11" sqref="B11:D11"/>
    </sheetView>
  </sheetViews>
  <sheetFormatPr defaultRowHeight="14.5" x14ac:dyDescent="0.35"/>
  <cols>
    <col min="1" max="1" width="27" customWidth="1"/>
    <col min="2" max="2" width="37.1796875" customWidth="1"/>
    <col min="3" max="3" width="18" customWidth="1"/>
    <col min="4" max="4" width="28.26953125" customWidth="1"/>
    <col min="5" max="5" width="69.54296875" customWidth="1"/>
    <col min="6" max="6" width="28.26953125" customWidth="1"/>
    <col min="7" max="7" width="76.453125" customWidth="1"/>
    <col min="8" max="8" width="10.26953125" customWidth="1"/>
  </cols>
  <sheetData>
    <row r="1" spans="1:4" ht="15" thickBot="1" x14ac:dyDescent="0.4"/>
    <row r="2" spans="1:4" ht="13.5" customHeight="1" x14ac:dyDescent="0.35">
      <c r="B2" s="265" t="s">
        <v>994</v>
      </c>
      <c r="C2" s="266"/>
      <c r="D2" s="267"/>
    </row>
    <row r="3" spans="1:4" ht="14.5" customHeight="1" x14ac:dyDescent="0.35">
      <c r="B3" s="268"/>
      <c r="C3" s="269"/>
      <c r="D3" s="270"/>
    </row>
    <row r="4" spans="1:4" ht="14.5" customHeight="1" thickBot="1" x14ac:dyDescent="0.4">
      <c r="B4" s="271"/>
      <c r="C4" s="272"/>
      <c r="D4" s="273"/>
    </row>
    <row r="5" spans="1:4" ht="14.5" customHeight="1" x14ac:dyDescent="0.35">
      <c r="B5" s="291" t="s">
        <v>1006</v>
      </c>
      <c r="C5" s="292"/>
      <c r="D5" s="293"/>
    </row>
    <row r="6" spans="1:4" ht="14.5" customHeight="1" x14ac:dyDescent="0.35">
      <c r="B6" s="294"/>
      <c r="C6" s="295"/>
      <c r="D6" s="296"/>
    </row>
    <row r="7" spans="1:4" ht="39.75" customHeight="1" x14ac:dyDescent="0.35">
      <c r="B7" s="294"/>
      <c r="C7" s="295"/>
      <c r="D7" s="296"/>
    </row>
    <row r="8" spans="1:4" ht="40.5" customHeight="1" thickBot="1" x14ac:dyDescent="0.4">
      <c r="B8" s="274" t="s">
        <v>1005</v>
      </c>
      <c r="C8" s="275"/>
      <c r="D8" s="276"/>
    </row>
    <row r="9" spans="1:4" ht="14.5" customHeight="1" thickBot="1" x14ac:dyDescent="0.4">
      <c r="C9" s="132"/>
    </row>
    <row r="10" spans="1:4" ht="56.15" customHeight="1" x14ac:dyDescent="0.35">
      <c r="A10" s="281" t="s">
        <v>995</v>
      </c>
      <c r="B10" s="297" t="s">
        <v>1010</v>
      </c>
      <c r="C10" s="298"/>
      <c r="D10" s="299"/>
    </row>
    <row r="11" spans="1:4" ht="29.15" customHeight="1" x14ac:dyDescent="0.35">
      <c r="A11" s="282"/>
      <c r="B11" s="300" t="s">
        <v>1003</v>
      </c>
      <c r="C11" s="301"/>
      <c r="D11" s="302"/>
    </row>
    <row r="12" spans="1:4" ht="30.65" customHeight="1" x14ac:dyDescent="0.35">
      <c r="A12" s="282"/>
      <c r="B12" s="300" t="s">
        <v>1002</v>
      </c>
      <c r="C12" s="301"/>
      <c r="D12" s="302"/>
    </row>
    <row r="13" spans="1:4" ht="31" customHeight="1" thickBot="1" x14ac:dyDescent="0.4">
      <c r="A13" s="282"/>
      <c r="B13" s="303" t="s">
        <v>1008</v>
      </c>
      <c r="C13" s="304"/>
      <c r="D13" s="305"/>
    </row>
    <row r="15" spans="1:4" ht="14.5" customHeight="1" thickBot="1" x14ac:dyDescent="0.4"/>
    <row r="16" spans="1:4" ht="69.650000000000006" customHeight="1" thickBot="1" x14ac:dyDescent="0.4">
      <c r="A16" s="283" t="s">
        <v>1001</v>
      </c>
      <c r="B16" s="287" t="s">
        <v>1009</v>
      </c>
      <c r="C16" s="288"/>
      <c r="D16" s="289"/>
    </row>
    <row r="17" spans="1:5" ht="96" customHeight="1" x14ac:dyDescent="0.35">
      <c r="A17" s="284"/>
      <c r="B17" s="141"/>
      <c r="C17" s="141"/>
      <c r="D17" s="141"/>
      <c r="E17" s="111"/>
    </row>
    <row r="18" spans="1:5" ht="14.5" customHeight="1" x14ac:dyDescent="0.35">
      <c r="A18" s="285"/>
      <c r="D18" s="132"/>
    </row>
    <row r="19" spans="1:5" ht="15" thickBot="1" x14ac:dyDescent="0.4">
      <c r="A19" s="285"/>
    </row>
    <row r="20" spans="1:5" x14ac:dyDescent="0.35">
      <c r="A20" s="285"/>
      <c r="C20" s="277" t="s">
        <v>997</v>
      </c>
      <c r="D20" s="278"/>
    </row>
    <row r="21" spans="1:5" x14ac:dyDescent="0.35">
      <c r="A21" s="285"/>
      <c r="B21" s="139" t="s">
        <v>996</v>
      </c>
      <c r="C21" s="136" t="s">
        <v>999</v>
      </c>
      <c r="D21" s="137" t="s">
        <v>1004</v>
      </c>
      <c r="E21" s="137" t="s">
        <v>998</v>
      </c>
    </row>
    <row r="22" spans="1:5" x14ac:dyDescent="0.35">
      <c r="A22" s="285"/>
      <c r="B22" s="140" t="s">
        <v>966</v>
      </c>
      <c r="C22" s="133">
        <v>2037</v>
      </c>
      <c r="D22" s="134" t="s">
        <v>967</v>
      </c>
      <c r="E22" s="135" t="s">
        <v>968</v>
      </c>
    </row>
    <row r="23" spans="1:5" x14ac:dyDescent="0.35">
      <c r="A23" s="285"/>
      <c r="B23" s="140" t="s">
        <v>969</v>
      </c>
      <c r="C23" s="133">
        <v>2023</v>
      </c>
      <c r="D23" s="134" t="s">
        <v>967</v>
      </c>
      <c r="E23" s="135" t="s">
        <v>986</v>
      </c>
    </row>
    <row r="24" spans="1:5" x14ac:dyDescent="0.35">
      <c r="A24" s="285"/>
      <c r="B24" s="140" t="s">
        <v>970</v>
      </c>
      <c r="C24" s="133">
        <v>2036</v>
      </c>
      <c r="D24" s="134" t="s">
        <v>967</v>
      </c>
      <c r="E24" s="135" t="s">
        <v>968</v>
      </c>
    </row>
    <row r="25" spans="1:5" x14ac:dyDescent="0.35">
      <c r="A25" s="285"/>
      <c r="B25" s="140" t="s">
        <v>971</v>
      </c>
      <c r="C25" s="133">
        <v>2036</v>
      </c>
      <c r="D25" s="134" t="s">
        <v>967</v>
      </c>
      <c r="E25" s="135" t="s">
        <v>968</v>
      </c>
    </row>
    <row r="26" spans="1:5" x14ac:dyDescent="0.35">
      <c r="A26" s="285"/>
      <c r="B26" s="140" t="s">
        <v>972</v>
      </c>
      <c r="C26" s="133">
        <v>2037</v>
      </c>
      <c r="D26" s="134" t="s">
        <v>967</v>
      </c>
      <c r="E26" s="135" t="s">
        <v>968</v>
      </c>
    </row>
    <row r="27" spans="1:5" x14ac:dyDescent="0.35">
      <c r="A27" s="285"/>
      <c r="B27" s="140" t="s">
        <v>973</v>
      </c>
      <c r="C27" s="133">
        <v>2037</v>
      </c>
      <c r="D27" s="134" t="s">
        <v>967</v>
      </c>
      <c r="E27" s="135" t="s">
        <v>968</v>
      </c>
    </row>
    <row r="28" spans="1:5" x14ac:dyDescent="0.35">
      <c r="A28" s="285"/>
      <c r="B28" s="140" t="s">
        <v>974</v>
      </c>
      <c r="C28" s="133">
        <v>2037</v>
      </c>
      <c r="D28" s="134" t="s">
        <v>967</v>
      </c>
      <c r="E28" s="135" t="s">
        <v>968</v>
      </c>
    </row>
    <row r="29" spans="1:5" x14ac:dyDescent="0.35">
      <c r="A29" s="285"/>
      <c r="B29" s="140" t="s">
        <v>989</v>
      </c>
      <c r="C29" s="133">
        <v>2032</v>
      </c>
      <c r="D29" s="134" t="s">
        <v>967</v>
      </c>
      <c r="E29" s="135" t="s">
        <v>968</v>
      </c>
    </row>
    <row r="30" spans="1:5" x14ac:dyDescent="0.35">
      <c r="A30" s="285"/>
      <c r="B30" s="140" t="s">
        <v>975</v>
      </c>
      <c r="C30" s="133">
        <v>2023</v>
      </c>
      <c r="D30" s="134" t="s">
        <v>967</v>
      </c>
      <c r="E30" s="135" t="s">
        <v>986</v>
      </c>
    </row>
    <row r="31" spans="1:5" x14ac:dyDescent="0.35">
      <c r="A31" s="285"/>
      <c r="B31" s="140" t="s">
        <v>252</v>
      </c>
      <c r="C31" s="133">
        <v>2037</v>
      </c>
      <c r="D31" s="134" t="s">
        <v>967</v>
      </c>
      <c r="E31" s="135" t="s">
        <v>968</v>
      </c>
    </row>
    <row r="32" spans="1:5" x14ac:dyDescent="0.35">
      <c r="A32" s="285"/>
      <c r="B32" s="140" t="s">
        <v>976</v>
      </c>
      <c r="C32" s="133">
        <v>2037</v>
      </c>
      <c r="D32" s="134" t="s">
        <v>967</v>
      </c>
      <c r="E32" s="135" t="s">
        <v>968</v>
      </c>
    </row>
    <row r="33" spans="1:5" x14ac:dyDescent="0.35">
      <c r="A33" s="285"/>
      <c r="B33" s="140" t="s">
        <v>931</v>
      </c>
      <c r="C33" s="133">
        <v>2037</v>
      </c>
      <c r="D33" s="134" t="s">
        <v>967</v>
      </c>
      <c r="E33" s="135" t="s">
        <v>968</v>
      </c>
    </row>
    <row r="34" spans="1:5" x14ac:dyDescent="0.35">
      <c r="A34" s="285"/>
      <c r="B34" s="140" t="s">
        <v>977</v>
      </c>
      <c r="C34" s="133">
        <v>2037</v>
      </c>
      <c r="D34" s="134" t="s">
        <v>967</v>
      </c>
      <c r="E34" s="135" t="s">
        <v>968</v>
      </c>
    </row>
    <row r="35" spans="1:5" x14ac:dyDescent="0.35">
      <c r="A35" s="285"/>
      <c r="B35" s="140" t="s">
        <v>978</v>
      </c>
      <c r="C35" s="133">
        <v>2023</v>
      </c>
      <c r="D35" s="134" t="s">
        <v>967</v>
      </c>
      <c r="E35" s="135" t="s">
        <v>986</v>
      </c>
    </row>
    <row r="36" spans="1:5" x14ac:dyDescent="0.35">
      <c r="A36" s="285"/>
      <c r="B36" s="140" t="s">
        <v>979</v>
      </c>
      <c r="C36" s="133">
        <v>2037</v>
      </c>
      <c r="D36" s="134" t="s">
        <v>967</v>
      </c>
      <c r="E36" s="135" t="s">
        <v>987</v>
      </c>
    </row>
    <row r="37" spans="1:5" x14ac:dyDescent="0.35">
      <c r="A37" s="285"/>
      <c r="B37" s="140" t="s">
        <v>980</v>
      </c>
      <c r="C37" s="133">
        <v>2032</v>
      </c>
      <c r="D37" s="134" t="s">
        <v>967</v>
      </c>
      <c r="E37" s="135" t="s">
        <v>988</v>
      </c>
    </row>
    <row r="38" spans="1:5" ht="15" thickBot="1" x14ac:dyDescent="0.4">
      <c r="A38" s="286"/>
      <c r="B38" s="140" t="s">
        <v>981</v>
      </c>
      <c r="C38" s="133">
        <v>2037</v>
      </c>
      <c r="D38" s="134" t="s">
        <v>967</v>
      </c>
      <c r="E38" s="135" t="s">
        <v>968</v>
      </c>
    </row>
    <row r="40" spans="1:5" ht="39.65" customHeight="1" x14ac:dyDescent="0.35">
      <c r="A40" s="290" t="s">
        <v>1000</v>
      </c>
      <c r="B40" s="290"/>
      <c r="C40" s="290"/>
      <c r="D40" s="290"/>
      <c r="E40" s="290"/>
    </row>
    <row r="42" spans="1:5" x14ac:dyDescent="0.35">
      <c r="A42" s="138" t="s">
        <v>982</v>
      </c>
      <c r="B42" s="3"/>
      <c r="C42" s="3"/>
      <c r="D42" s="3"/>
      <c r="E42" s="3"/>
    </row>
    <row r="43" spans="1:5" x14ac:dyDescent="0.35">
      <c r="A43" s="279" t="s">
        <v>983</v>
      </c>
      <c r="B43" s="280"/>
      <c r="C43" s="280"/>
      <c r="D43" s="280"/>
      <c r="E43" s="280"/>
    </row>
    <row r="45" spans="1:5" x14ac:dyDescent="0.35">
      <c r="C45" s="131"/>
    </row>
    <row r="50" spans="3:4" x14ac:dyDescent="0.35">
      <c r="C50" s="131"/>
      <c r="D50" s="131"/>
    </row>
  </sheetData>
  <mergeCells count="13">
    <mergeCell ref="B2:D4"/>
    <mergeCell ref="B8:D8"/>
    <mergeCell ref="C20:D20"/>
    <mergeCell ref="A43:E43"/>
    <mergeCell ref="A10:A13"/>
    <mergeCell ref="A16:A38"/>
    <mergeCell ref="B16:D16"/>
    <mergeCell ref="A40:E40"/>
    <mergeCell ref="B5:D7"/>
    <mergeCell ref="B10:D10"/>
    <mergeCell ref="B11:D11"/>
    <mergeCell ref="B12:D12"/>
    <mergeCell ref="B13:D13"/>
  </mergeCells>
  <dataValidations count="1">
    <dataValidation type="list" allowBlank="1" showInputMessage="1" showErrorMessage="1" sqref="D22:D38" xr:uid="{BA39A092-B934-4FB1-A78F-EE9A6A12F2A7}">
      <formula1>$G$22:$G$23</formula1>
    </dataValidation>
  </dataValidations>
  <hyperlinks>
    <hyperlink ref="A43" r:id="rId1" xr:uid="{396DFA61-56EA-4F63-BDFF-3BADF399EA91}"/>
  </hyperlinks>
  <pageMargins left="0.7" right="0.7" top="0.75" bottom="0.75" header="0.3" footer="0.3"/>
  <pageSetup paperSize="9" orientation="portrait"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78ED0-B42C-4F03-86FF-35928EDBA050}">
  <sheetPr codeName="Sheet3"/>
  <dimension ref="A1:EZ374"/>
  <sheetViews>
    <sheetView zoomScaleNormal="100" workbookViewId="0">
      <pane xSplit="2" ySplit="8" topLeftCell="C9" activePane="bottomRight" state="frozen"/>
      <selection activeCell="H6" sqref="H6"/>
      <selection pane="topRight" activeCell="H6" sqref="H6"/>
      <selection pane="bottomLeft" activeCell="H6" sqref="H6"/>
      <selection pane="bottomRight" activeCell="A7" sqref="A7"/>
    </sheetView>
  </sheetViews>
  <sheetFormatPr defaultRowHeight="14.5" x14ac:dyDescent="0.35"/>
  <cols>
    <col min="1" max="1" width="26" customWidth="1"/>
    <col min="2" max="2" width="29.453125" bestFit="1" customWidth="1"/>
    <col min="3" max="15" width="8.7265625" customWidth="1"/>
    <col min="16" max="16" width="9.453125" customWidth="1"/>
    <col min="17" max="17" width="5.26953125" style="3" customWidth="1"/>
    <col min="18" max="21" width="8.7265625" customWidth="1"/>
    <col min="22" max="22" width="10.453125" customWidth="1"/>
    <col min="23" max="36" width="8.7265625" customWidth="1"/>
    <col min="37" max="37" width="10.26953125" customWidth="1"/>
    <col min="38" max="38" width="8" customWidth="1"/>
    <col min="39" max="82" width="8.7265625" customWidth="1"/>
    <col min="83" max="83" width="10" customWidth="1"/>
    <col min="84" max="97" width="8.7265625" customWidth="1"/>
    <col min="98" max="98" width="10.54296875" customWidth="1"/>
    <col min="99" max="108" width="8.7265625" customWidth="1"/>
    <col min="109" max="109" width="9.26953125" customWidth="1"/>
    <col min="110" max="110" width="9.7265625" customWidth="1"/>
    <col min="111" max="111" width="9.54296875" customWidth="1"/>
    <col min="112" max="112" width="9.7265625" customWidth="1"/>
    <col min="113" max="113" width="11.26953125" customWidth="1"/>
    <col min="114" max="151" width="8.7265625" customWidth="1"/>
    <col min="152" max="152" width="10.7265625" customWidth="1"/>
    <col min="153" max="154" width="13.26953125" customWidth="1"/>
    <col min="155" max="155" width="20.1796875" bestFit="1" customWidth="1"/>
    <col min="156" max="156" width="18.7265625" bestFit="1" customWidth="1"/>
  </cols>
  <sheetData>
    <row r="1" spans="1:156" ht="15" customHeight="1" thickBot="1" x14ac:dyDescent="0.4">
      <c r="A1" s="314" t="s">
        <v>877</v>
      </c>
      <c r="B1" s="96" t="s">
        <v>878</v>
      </c>
    </row>
    <row r="2" spans="1:156" ht="15" thickBot="1" x14ac:dyDescent="0.4">
      <c r="A2" s="314"/>
      <c r="B2" s="97" t="s">
        <v>955</v>
      </c>
    </row>
    <row r="3" spans="1:156" x14ac:dyDescent="0.35">
      <c r="A3" s="314"/>
      <c r="B3" s="98" t="s">
        <v>876</v>
      </c>
    </row>
    <row r="4" spans="1:156" x14ac:dyDescent="0.35">
      <c r="B4" s="99" t="s">
        <v>841</v>
      </c>
    </row>
    <row r="5" spans="1:156" x14ac:dyDescent="0.35">
      <c r="B5" s="100" t="s">
        <v>7</v>
      </c>
    </row>
    <row r="6" spans="1:156" ht="15" thickBot="1" x14ac:dyDescent="0.4"/>
    <row r="7" spans="1:156" ht="21.5" thickBot="1" x14ac:dyDescent="0.4">
      <c r="B7" s="315" t="s">
        <v>8</v>
      </c>
      <c r="C7" s="317" t="s">
        <v>879</v>
      </c>
      <c r="D7" s="318"/>
      <c r="E7" s="318"/>
      <c r="F7" s="318"/>
      <c r="G7" s="318"/>
      <c r="H7" s="319"/>
      <c r="R7" s="320" t="s">
        <v>880</v>
      </c>
      <c r="S7" s="321"/>
      <c r="T7" s="321"/>
      <c r="U7" s="321"/>
      <c r="V7" s="321"/>
      <c r="W7" s="322"/>
      <c r="AG7" s="323" t="s">
        <v>956</v>
      </c>
      <c r="AH7" s="324"/>
      <c r="AI7" s="324"/>
      <c r="AJ7" s="324"/>
      <c r="AK7" s="324"/>
      <c r="AL7" s="325"/>
      <c r="AV7" s="326" t="s">
        <v>959</v>
      </c>
      <c r="AW7" s="327"/>
      <c r="AX7" s="327"/>
      <c r="AY7" s="327"/>
      <c r="AZ7" s="327"/>
      <c r="BA7" s="327"/>
      <c r="BB7" s="328"/>
      <c r="BK7" s="306" t="s">
        <v>419</v>
      </c>
      <c r="BL7" s="307"/>
      <c r="BM7" s="307"/>
      <c r="BN7" s="307"/>
      <c r="BO7" s="307"/>
      <c r="BP7" s="307"/>
      <c r="BQ7" s="308"/>
      <c r="BZ7" s="306" t="s">
        <v>420</v>
      </c>
      <c r="CA7" s="307"/>
      <c r="CB7" s="307"/>
      <c r="CC7" s="307"/>
      <c r="CD7" s="307"/>
      <c r="CE7" s="307"/>
      <c r="CF7" s="308"/>
      <c r="CO7" s="309" t="s">
        <v>421</v>
      </c>
      <c r="CP7" s="310"/>
      <c r="CQ7" s="310"/>
      <c r="CR7" s="310"/>
      <c r="CS7" s="310"/>
      <c r="CT7" s="310"/>
      <c r="CU7" s="311"/>
      <c r="DD7" s="309" t="s">
        <v>422</v>
      </c>
      <c r="DE7" s="310"/>
      <c r="DF7" s="310"/>
      <c r="DG7" s="310"/>
      <c r="DH7" s="310"/>
      <c r="DI7" s="310"/>
      <c r="DJ7" s="311"/>
      <c r="DS7" s="312" t="s">
        <v>423</v>
      </c>
      <c r="DT7" s="312"/>
      <c r="DU7" s="312"/>
      <c r="DV7" s="312"/>
      <c r="DW7" s="312"/>
      <c r="DX7" s="312"/>
      <c r="EH7" s="313" t="s">
        <v>424</v>
      </c>
      <c r="EI7" s="313"/>
      <c r="EJ7" s="313"/>
      <c r="EK7" s="313"/>
      <c r="EL7" s="313"/>
      <c r="EM7" s="313"/>
      <c r="EN7" s="313"/>
    </row>
    <row r="8" spans="1:156" ht="15" thickBot="1" x14ac:dyDescent="0.4">
      <c r="B8" s="316"/>
      <c r="C8" s="11" t="s">
        <v>406</v>
      </c>
      <c r="D8" s="11" t="s">
        <v>407</v>
      </c>
      <c r="E8" s="11" t="s">
        <v>408</v>
      </c>
      <c r="F8" s="11" t="s">
        <v>409</v>
      </c>
      <c r="G8" s="11" t="s">
        <v>410</v>
      </c>
      <c r="H8" s="11" t="s">
        <v>411</v>
      </c>
      <c r="I8" s="11" t="s">
        <v>412</v>
      </c>
      <c r="J8" s="11" t="s">
        <v>413</v>
      </c>
      <c r="K8" s="11" t="s">
        <v>414</v>
      </c>
      <c r="L8" s="11">
        <v>2031</v>
      </c>
      <c r="M8" s="11">
        <v>2036</v>
      </c>
      <c r="N8" s="11">
        <v>2041</v>
      </c>
      <c r="O8" s="11">
        <v>2046</v>
      </c>
      <c r="P8" s="11">
        <v>2051</v>
      </c>
      <c r="Q8" s="4"/>
      <c r="R8" s="11" t="s">
        <v>406</v>
      </c>
      <c r="S8" s="11" t="s">
        <v>407</v>
      </c>
      <c r="T8" s="11" t="s">
        <v>408</v>
      </c>
      <c r="U8" s="11" t="s">
        <v>409</v>
      </c>
      <c r="V8" s="11" t="s">
        <v>410</v>
      </c>
      <c r="W8" s="11" t="s">
        <v>411</v>
      </c>
      <c r="X8" s="11" t="s">
        <v>412</v>
      </c>
      <c r="Y8" s="11" t="s">
        <v>413</v>
      </c>
      <c r="Z8" s="11" t="s">
        <v>414</v>
      </c>
      <c r="AA8" s="11">
        <v>2031</v>
      </c>
      <c r="AB8" s="11">
        <v>2036</v>
      </c>
      <c r="AC8" s="11">
        <v>2041</v>
      </c>
      <c r="AD8" s="11">
        <v>2046</v>
      </c>
      <c r="AE8" s="11">
        <v>2051</v>
      </c>
      <c r="AG8" s="12" t="s">
        <v>406</v>
      </c>
      <c r="AH8" s="12" t="s">
        <v>407</v>
      </c>
      <c r="AI8" s="12" t="s">
        <v>408</v>
      </c>
      <c r="AJ8" s="12" t="s">
        <v>409</v>
      </c>
      <c r="AK8" s="12" t="s">
        <v>410</v>
      </c>
      <c r="AL8" s="12" t="s">
        <v>411</v>
      </c>
      <c r="AM8" s="13" t="s">
        <v>412</v>
      </c>
      <c r="AN8" s="13" t="s">
        <v>413</v>
      </c>
      <c r="AO8" s="13" t="s">
        <v>414</v>
      </c>
      <c r="AP8" s="13">
        <v>2031</v>
      </c>
      <c r="AQ8" s="13">
        <v>2036</v>
      </c>
      <c r="AR8" s="13">
        <v>2041</v>
      </c>
      <c r="AS8" s="13">
        <v>2046</v>
      </c>
      <c r="AT8" s="13">
        <v>2051</v>
      </c>
      <c r="AV8" s="14" t="s">
        <v>406</v>
      </c>
      <c r="AW8" s="14" t="s">
        <v>407</v>
      </c>
      <c r="AX8" s="14" t="s">
        <v>408</v>
      </c>
      <c r="AY8" s="14" t="s">
        <v>409</v>
      </c>
      <c r="AZ8" s="14" t="s">
        <v>410</v>
      </c>
      <c r="BA8" s="14" t="s">
        <v>411</v>
      </c>
      <c r="BB8" s="14" t="s">
        <v>412</v>
      </c>
      <c r="BC8" s="15" t="s">
        <v>413</v>
      </c>
      <c r="BD8" s="15" t="s">
        <v>414</v>
      </c>
      <c r="BE8" s="15">
        <v>2031</v>
      </c>
      <c r="BF8" s="15">
        <v>2036</v>
      </c>
      <c r="BG8" s="15">
        <v>2041</v>
      </c>
      <c r="BH8" s="15">
        <v>2046</v>
      </c>
      <c r="BI8" s="15">
        <v>2051</v>
      </c>
      <c r="BK8" s="16" t="s">
        <v>406</v>
      </c>
      <c r="BL8" s="16" t="s">
        <v>407</v>
      </c>
      <c r="BM8" s="16" t="s">
        <v>408</v>
      </c>
      <c r="BN8" s="16" t="s">
        <v>409</v>
      </c>
      <c r="BO8" s="16" t="s">
        <v>410</v>
      </c>
      <c r="BP8" s="16" t="s">
        <v>411</v>
      </c>
      <c r="BQ8" s="16" t="s">
        <v>412</v>
      </c>
      <c r="BR8" s="17" t="s">
        <v>413</v>
      </c>
      <c r="BS8" s="17" t="s">
        <v>414</v>
      </c>
      <c r="BT8" s="17">
        <v>2031</v>
      </c>
      <c r="BU8" s="17">
        <v>2036</v>
      </c>
      <c r="BV8" s="17">
        <v>2041</v>
      </c>
      <c r="BW8" s="17">
        <v>2046</v>
      </c>
      <c r="BX8" s="17">
        <v>2051</v>
      </c>
      <c r="BZ8" s="16" t="s">
        <v>406</v>
      </c>
      <c r="CA8" s="16" t="s">
        <v>407</v>
      </c>
      <c r="CB8" s="16" t="s">
        <v>408</v>
      </c>
      <c r="CC8" s="16" t="s">
        <v>409</v>
      </c>
      <c r="CD8" s="16" t="s">
        <v>410</v>
      </c>
      <c r="CE8" s="16" t="s">
        <v>411</v>
      </c>
      <c r="CF8" s="16" t="s">
        <v>412</v>
      </c>
      <c r="CG8" s="17" t="s">
        <v>413</v>
      </c>
      <c r="CH8" s="17" t="s">
        <v>414</v>
      </c>
      <c r="CI8" s="17">
        <v>2031</v>
      </c>
      <c r="CJ8" s="17">
        <v>2036</v>
      </c>
      <c r="CK8" s="17">
        <v>2041</v>
      </c>
      <c r="CL8" s="17">
        <v>2046</v>
      </c>
      <c r="CM8" s="17">
        <v>2051</v>
      </c>
      <c r="CO8" s="18" t="s">
        <v>406</v>
      </c>
      <c r="CP8" s="18" t="s">
        <v>407</v>
      </c>
      <c r="CQ8" s="18" t="s">
        <v>408</v>
      </c>
      <c r="CR8" s="18" t="s">
        <v>409</v>
      </c>
      <c r="CS8" s="18" t="s">
        <v>410</v>
      </c>
      <c r="CT8" s="18" t="s">
        <v>411</v>
      </c>
      <c r="CU8" s="18" t="s">
        <v>412</v>
      </c>
      <c r="CV8" s="19" t="s">
        <v>413</v>
      </c>
      <c r="CW8" s="19" t="s">
        <v>414</v>
      </c>
      <c r="CX8" s="19">
        <v>2031</v>
      </c>
      <c r="CY8" s="19">
        <v>2036</v>
      </c>
      <c r="CZ8" s="19">
        <v>2041</v>
      </c>
      <c r="DA8" s="19">
        <v>2046</v>
      </c>
      <c r="DB8" s="19">
        <v>2051</v>
      </c>
      <c r="DD8" s="18" t="s">
        <v>406</v>
      </c>
      <c r="DE8" s="18" t="s">
        <v>407</v>
      </c>
      <c r="DF8" s="18" t="s">
        <v>408</v>
      </c>
      <c r="DG8" s="18" t="s">
        <v>409</v>
      </c>
      <c r="DH8" s="18" t="s">
        <v>410</v>
      </c>
      <c r="DI8" s="18" t="s">
        <v>411</v>
      </c>
      <c r="DJ8" s="18" t="s">
        <v>412</v>
      </c>
      <c r="DK8" s="19" t="s">
        <v>413</v>
      </c>
      <c r="DL8" s="19" t="s">
        <v>414</v>
      </c>
      <c r="DM8" s="19">
        <v>2031</v>
      </c>
      <c r="DN8" s="19">
        <v>2036</v>
      </c>
      <c r="DO8" s="19">
        <v>2041</v>
      </c>
      <c r="DP8" s="19">
        <v>2046</v>
      </c>
      <c r="DQ8" s="19">
        <v>2051</v>
      </c>
      <c r="DS8" s="20" t="s">
        <v>406</v>
      </c>
      <c r="DT8" s="20" t="s">
        <v>407</v>
      </c>
      <c r="DU8" s="20" t="s">
        <v>408</v>
      </c>
      <c r="DV8" s="20" t="s">
        <v>409</v>
      </c>
      <c r="DW8" s="20" t="s">
        <v>410</v>
      </c>
      <c r="DX8" s="20" t="s">
        <v>411</v>
      </c>
      <c r="DY8" s="20" t="s">
        <v>412</v>
      </c>
      <c r="DZ8" s="20" t="s">
        <v>413</v>
      </c>
      <c r="EA8" s="20" t="s">
        <v>414</v>
      </c>
      <c r="EB8" s="20">
        <v>2031</v>
      </c>
      <c r="EC8" s="20">
        <v>2036</v>
      </c>
      <c r="ED8" s="20">
        <v>2041</v>
      </c>
      <c r="EE8" s="20">
        <v>2046</v>
      </c>
      <c r="EF8" s="20">
        <v>2051</v>
      </c>
      <c r="EH8" s="20" t="s">
        <v>406</v>
      </c>
      <c r="EI8" s="20" t="s">
        <v>407</v>
      </c>
      <c r="EJ8" s="20" t="s">
        <v>408</v>
      </c>
      <c r="EK8" s="20" t="s">
        <v>409</v>
      </c>
      <c r="EL8" s="20" t="s">
        <v>410</v>
      </c>
      <c r="EM8" s="20" t="s">
        <v>411</v>
      </c>
      <c r="EN8" s="20" t="s">
        <v>412</v>
      </c>
      <c r="EO8" s="20" t="s">
        <v>413</v>
      </c>
      <c r="EP8" s="20" t="s">
        <v>414</v>
      </c>
      <c r="EQ8" s="20">
        <v>2031</v>
      </c>
      <c r="ER8" s="20">
        <v>2036</v>
      </c>
      <c r="ES8" s="20">
        <v>2041</v>
      </c>
      <c r="ET8" s="20">
        <v>2046</v>
      </c>
      <c r="EU8" s="20">
        <v>2051</v>
      </c>
      <c r="EW8" s="33" t="s">
        <v>0</v>
      </c>
      <c r="EX8" s="33" t="s">
        <v>1</v>
      </c>
      <c r="EY8" s="33" t="s">
        <v>4</v>
      </c>
      <c r="EZ8" s="33" t="s">
        <v>846</v>
      </c>
    </row>
    <row r="9" spans="1:156" ht="16" thickBot="1" x14ac:dyDescent="0.4">
      <c r="B9" s="21" t="s">
        <v>9</v>
      </c>
      <c r="C9" s="22">
        <v>8.5502072045802482</v>
      </c>
      <c r="D9" s="23">
        <v>8.0224615437714011</v>
      </c>
      <c r="E9" s="23">
        <v>7.7429408790500691</v>
      </c>
      <c r="F9" s="23">
        <v>7.2940877180805632</v>
      </c>
      <c r="G9" s="23">
        <v>7.1006907527756784</v>
      </c>
      <c r="H9" s="23">
        <v>6.6725409075258</v>
      </c>
      <c r="I9" s="23">
        <v>6.2405433618300563</v>
      </c>
      <c r="J9" s="23">
        <v>5.8470462298477202</v>
      </c>
      <c r="K9" s="23">
        <v>5.4718471303725025</v>
      </c>
      <c r="L9" s="23">
        <v>4.898984605970611</v>
      </c>
      <c r="M9" s="23">
        <v>3.1727699781620657</v>
      </c>
      <c r="N9" s="23">
        <v>1.6826043288073151</v>
      </c>
      <c r="O9" s="23">
        <v>1.677451584596831</v>
      </c>
      <c r="P9" s="23">
        <v>2.1550913610205527</v>
      </c>
      <c r="Q9" s="24"/>
      <c r="R9" s="23">
        <v>13.187207204580249</v>
      </c>
      <c r="S9" s="23">
        <v>12.659461543771402</v>
      </c>
      <c r="T9" s="23">
        <v>12.37994087905007</v>
      </c>
      <c r="U9" s="23">
        <v>11.931087718080564</v>
      </c>
      <c r="V9" s="23">
        <v>11.737690752775679</v>
      </c>
      <c r="W9" s="23">
        <v>11.3095409075258</v>
      </c>
      <c r="X9" s="23">
        <v>10.877543361830057</v>
      </c>
      <c r="Y9" s="23">
        <v>10.484046229847721</v>
      </c>
      <c r="Z9" s="23">
        <v>10.108847130372503</v>
      </c>
      <c r="AA9" s="23">
        <v>9.5359846059706115</v>
      </c>
      <c r="AB9" s="23">
        <v>7.8097699781620662</v>
      </c>
      <c r="AC9" s="23">
        <v>6.3196043288073156</v>
      </c>
      <c r="AD9" s="23">
        <v>6.3144515845968314</v>
      </c>
      <c r="AE9" s="23">
        <v>6.7920913610205531</v>
      </c>
      <c r="AG9" s="25">
        <v>8.5502072045802482</v>
      </c>
      <c r="AH9" s="25">
        <v>8.3609306922165256</v>
      </c>
      <c r="AI9" s="25">
        <v>8.200207880505717</v>
      </c>
      <c r="AJ9" s="25">
        <v>7.9451394924364234</v>
      </c>
      <c r="AK9" s="25">
        <v>7.9713994839149613</v>
      </c>
      <c r="AL9" s="25">
        <v>7.7361677504071764</v>
      </c>
      <c r="AM9" s="25">
        <v>7.4450384617009515</v>
      </c>
      <c r="AN9" s="25">
        <v>7.1718915209564873</v>
      </c>
      <c r="AO9" s="25">
        <v>6.8860929080102373</v>
      </c>
      <c r="AP9" s="25">
        <v>6.4671055225194465</v>
      </c>
      <c r="AQ9" s="25">
        <v>5.4235640493437813</v>
      </c>
      <c r="AR9" s="25">
        <v>4.8836234218577843</v>
      </c>
      <c r="AS9" s="25">
        <v>4.6232569126996736</v>
      </c>
      <c r="AT9" s="25">
        <v>4.6454399924767174</v>
      </c>
      <c r="AV9" s="26">
        <v>13.187207204580249</v>
      </c>
      <c r="AW9" s="26">
        <v>12.997930692216526</v>
      </c>
      <c r="AX9" s="26">
        <v>12.837207880505717</v>
      </c>
      <c r="AY9" s="26">
        <v>12.582139492436424</v>
      </c>
      <c r="AZ9" s="26">
        <v>12.608399483914962</v>
      </c>
      <c r="BA9" s="26">
        <v>12.373167750407177</v>
      </c>
      <c r="BB9" s="26">
        <v>12.082038461700952</v>
      </c>
      <c r="BC9" s="26">
        <v>11.808891520956488</v>
      </c>
      <c r="BD9" s="26">
        <v>11.523092908010238</v>
      </c>
      <c r="BE9" s="26">
        <v>11.104105522519447</v>
      </c>
      <c r="BF9" s="26">
        <v>10.060564049343782</v>
      </c>
      <c r="BG9" s="26">
        <v>9.5206234218577848</v>
      </c>
      <c r="BH9" s="26">
        <v>9.2602569126996741</v>
      </c>
      <c r="BI9" s="26">
        <v>9.2824399924767178</v>
      </c>
      <c r="BK9" s="27">
        <v>8.5502072045802482</v>
      </c>
      <c r="BL9" s="27">
        <v>8.022474145957128</v>
      </c>
      <c r="BM9" s="27">
        <v>7.7429661552017777</v>
      </c>
      <c r="BN9" s="27">
        <v>7.2941256160333854</v>
      </c>
      <c r="BO9" s="27">
        <v>7.1007399940243641</v>
      </c>
      <c r="BP9" s="27">
        <v>6.6725262118082327</v>
      </c>
      <c r="BQ9" s="27">
        <v>6.2403862024532728</v>
      </c>
      <c r="BR9" s="27">
        <v>5.8468622819124079</v>
      </c>
      <c r="BS9" s="27">
        <v>5.4716394407138225</v>
      </c>
      <c r="BT9" s="27">
        <v>4.9490351826823655</v>
      </c>
      <c r="BU9" s="27">
        <v>3.3853135597446666</v>
      </c>
      <c r="BV9" s="27">
        <v>1.9421798060710529</v>
      </c>
      <c r="BW9" s="27">
        <v>1.9166745070187972</v>
      </c>
      <c r="BX9" s="27">
        <v>2.3555072571552955</v>
      </c>
      <c r="BZ9" s="27">
        <v>13.187207204580249</v>
      </c>
      <c r="CA9" s="27">
        <v>12.659474145957128</v>
      </c>
      <c r="CB9" s="27">
        <v>12.379966155201778</v>
      </c>
      <c r="CC9" s="27">
        <v>11.931125616033386</v>
      </c>
      <c r="CD9" s="27">
        <v>11.737739994024365</v>
      </c>
      <c r="CE9" s="27">
        <v>11.309526211808233</v>
      </c>
      <c r="CF9" s="27">
        <v>10.877386202453273</v>
      </c>
      <c r="CG9" s="27">
        <v>10.483862281912408</v>
      </c>
      <c r="CH9" s="27">
        <v>10.108639440713823</v>
      </c>
      <c r="CI9" s="27">
        <v>9.586035182682366</v>
      </c>
      <c r="CJ9" s="27">
        <v>8.0223135597446671</v>
      </c>
      <c r="CK9" s="27">
        <v>6.5791798060710533</v>
      </c>
      <c r="CL9" s="27">
        <v>6.5536745070187976</v>
      </c>
      <c r="CM9" s="27">
        <v>6.992507257155296</v>
      </c>
      <c r="CO9" s="28">
        <v>8.5502072045802482</v>
      </c>
      <c r="CP9" s="28">
        <v>8.0253210430098765</v>
      </c>
      <c r="CQ9" s="28">
        <v>7.7651474227195152</v>
      </c>
      <c r="CR9" s="28">
        <v>7.3423298453728201</v>
      </c>
      <c r="CS9" s="28">
        <v>7.2014372938724946</v>
      </c>
      <c r="CT9" s="28">
        <v>6.8346484988976073</v>
      </c>
      <c r="CU9" s="28">
        <v>6.4662794299226611</v>
      </c>
      <c r="CV9" s="28">
        <v>6.1433529124907054</v>
      </c>
      <c r="CW9" s="28">
        <v>5.8906916134514873</v>
      </c>
      <c r="CX9" s="28">
        <v>5.5154087884006984</v>
      </c>
      <c r="CY9" s="28">
        <v>2.5777064443637485</v>
      </c>
      <c r="CZ9" s="28">
        <v>-2.9189535014312682</v>
      </c>
      <c r="DA9" s="28">
        <v>-7.085143982335353</v>
      </c>
      <c r="DB9" s="28">
        <v>-9.5393327302955839</v>
      </c>
      <c r="DD9" s="28">
        <v>13.187207204580249</v>
      </c>
      <c r="DE9" s="28">
        <v>12.662321043009877</v>
      </c>
      <c r="DF9" s="28">
        <v>12.402147422719516</v>
      </c>
      <c r="DG9" s="28">
        <v>11.979329845372821</v>
      </c>
      <c r="DH9" s="28">
        <v>11.838437293872495</v>
      </c>
      <c r="DI9" s="28">
        <v>11.471648498897608</v>
      </c>
      <c r="DJ9" s="28">
        <v>11.103279429922662</v>
      </c>
      <c r="DK9" s="28">
        <v>10.780352912490706</v>
      </c>
      <c r="DL9" s="28">
        <v>10.527691613451488</v>
      </c>
      <c r="DM9" s="28">
        <v>10.152408788400699</v>
      </c>
      <c r="DN9" s="28">
        <v>7.214706444363749</v>
      </c>
      <c r="DO9" s="28">
        <v>1.7180464985687323</v>
      </c>
      <c r="DP9" s="28">
        <v>-2.4481439823353526</v>
      </c>
      <c r="DQ9" s="28">
        <v>-4.9023327302955835</v>
      </c>
      <c r="DS9" s="29">
        <v>8.5502072045802482</v>
      </c>
      <c r="DT9" s="29">
        <v>8.0980666274815398</v>
      </c>
      <c r="DU9" s="29">
        <v>7.7314278581275548</v>
      </c>
      <c r="DV9" s="29">
        <v>7.3221634708886896</v>
      </c>
      <c r="DW9" s="29">
        <v>7.0990767523188083</v>
      </c>
      <c r="DX9" s="29">
        <v>6.8081802852405033</v>
      </c>
      <c r="DY9" s="29">
        <v>6.5089703275415474</v>
      </c>
      <c r="DZ9" s="29">
        <v>6.2722470040959699</v>
      </c>
      <c r="EA9" s="29">
        <v>5.7846719921380654</v>
      </c>
      <c r="EB9" s="29">
        <v>3.9310236462369019</v>
      </c>
      <c r="EC9" s="29">
        <v>-2.1855147768428651</v>
      </c>
      <c r="ED9" s="29">
        <v>-6.75950573719647</v>
      </c>
      <c r="EE9" s="29">
        <v>-9.402277123308366</v>
      </c>
      <c r="EF9" s="29">
        <v>-8.1382257600581198</v>
      </c>
      <c r="EH9" s="29">
        <v>13.187207204580249</v>
      </c>
      <c r="EI9" s="29">
        <v>12.73506662748154</v>
      </c>
      <c r="EJ9" s="29">
        <v>12.368427858127555</v>
      </c>
      <c r="EK9" s="29">
        <v>11.95916347088869</v>
      </c>
      <c r="EL9" s="29">
        <v>11.736076752318809</v>
      </c>
      <c r="EM9" s="29">
        <v>11.445180285240504</v>
      </c>
      <c r="EN9" s="29">
        <v>11.145970327541548</v>
      </c>
      <c r="EO9" s="29">
        <v>10.90924700409597</v>
      </c>
      <c r="EP9" s="29">
        <v>10.421671992138066</v>
      </c>
      <c r="EQ9" s="29">
        <v>8.5680236462369024</v>
      </c>
      <c r="ER9" s="29">
        <v>2.4514852231571354</v>
      </c>
      <c r="ES9" s="29">
        <v>-2.1225057371964695</v>
      </c>
      <c r="ET9" s="29">
        <v>-4.7652771233083655</v>
      </c>
      <c r="EU9" s="29">
        <v>-3.5012257600581194</v>
      </c>
      <c r="EW9" s="1">
        <v>367434</v>
      </c>
      <c r="EX9" s="1">
        <v>426087</v>
      </c>
      <c r="EY9" s="1" t="s">
        <v>442</v>
      </c>
      <c r="EZ9" s="1" t="s">
        <v>848</v>
      </c>
    </row>
    <row r="10" spans="1:156" ht="16" thickBot="1" x14ac:dyDescent="0.4">
      <c r="B10" s="21" t="s">
        <v>10</v>
      </c>
      <c r="C10" s="22">
        <v>12.128794452598683</v>
      </c>
      <c r="D10" s="23">
        <v>11.973301376028495</v>
      </c>
      <c r="E10" s="23">
        <v>11.428369047872845</v>
      </c>
      <c r="F10" s="23">
        <v>10.960926694573548</v>
      </c>
      <c r="G10" s="23">
        <v>10.376417753578995</v>
      </c>
      <c r="H10" s="23">
        <v>9.7908508190987362</v>
      </c>
      <c r="I10" s="23">
        <v>9.1085309524071931</v>
      </c>
      <c r="J10" s="23">
        <v>8.5259436298699107</v>
      </c>
      <c r="K10" s="23">
        <v>5.6121910305662155</v>
      </c>
      <c r="L10" s="23">
        <v>4.9125077272097712</v>
      </c>
      <c r="M10" s="23">
        <v>1.7109391874543647</v>
      </c>
      <c r="N10" s="23">
        <v>-0.10040044526966696</v>
      </c>
      <c r="O10" s="23">
        <v>-0.37016469565445931</v>
      </c>
      <c r="P10" s="23">
        <v>-4.752868838282609E-2</v>
      </c>
      <c r="Q10" s="24"/>
      <c r="R10" s="23">
        <v>18.818794452598684</v>
      </c>
      <c r="S10" s="23">
        <v>18.663301376028496</v>
      </c>
      <c r="T10" s="23">
        <v>18.118369047872847</v>
      </c>
      <c r="U10" s="23">
        <v>17.650926694573549</v>
      </c>
      <c r="V10" s="23">
        <v>17.066417753578996</v>
      </c>
      <c r="W10" s="23">
        <v>16.480850819098738</v>
      </c>
      <c r="X10" s="23">
        <v>15.798530952407194</v>
      </c>
      <c r="Y10" s="23">
        <v>15.215943629869912</v>
      </c>
      <c r="Z10" s="23">
        <v>12.302191030566217</v>
      </c>
      <c r="AA10" s="23">
        <v>11.602507727209773</v>
      </c>
      <c r="AB10" s="23">
        <v>8.400939187454366</v>
      </c>
      <c r="AC10" s="23">
        <v>6.5895995547303343</v>
      </c>
      <c r="AD10" s="23">
        <v>6.319835304345542</v>
      </c>
      <c r="AE10" s="23">
        <v>6.6424713116171752</v>
      </c>
      <c r="AG10" s="25">
        <v>12.128794452598683</v>
      </c>
      <c r="AH10" s="25">
        <v>12.085106154823233</v>
      </c>
      <c r="AI10" s="25">
        <v>11.777225711866443</v>
      </c>
      <c r="AJ10" s="25">
        <v>11.671431862453485</v>
      </c>
      <c r="AK10" s="25">
        <v>11.450015492747042</v>
      </c>
      <c r="AL10" s="25">
        <v>11.155759171061224</v>
      </c>
      <c r="AM10" s="25">
        <v>10.671080161698768</v>
      </c>
      <c r="AN10" s="25">
        <v>10.19930207743818</v>
      </c>
      <c r="AO10" s="25">
        <v>9.8708607490567033</v>
      </c>
      <c r="AP10" s="25">
        <v>9.348770620986091</v>
      </c>
      <c r="AQ10" s="25">
        <v>7.7480582938018046</v>
      </c>
      <c r="AR10" s="25">
        <v>6.5465235638398589</v>
      </c>
      <c r="AS10" s="25">
        <v>5.8422268871843315</v>
      </c>
      <c r="AT10" s="25">
        <v>5.4148285083144643</v>
      </c>
      <c r="AV10" s="26">
        <v>18.818794452598684</v>
      </c>
      <c r="AW10" s="26">
        <v>18.775106154823234</v>
      </c>
      <c r="AX10" s="26">
        <v>18.467225711866444</v>
      </c>
      <c r="AY10" s="26">
        <v>18.361431862453486</v>
      </c>
      <c r="AZ10" s="26">
        <v>18.140015492747043</v>
      </c>
      <c r="BA10" s="26">
        <v>17.845759171061225</v>
      </c>
      <c r="BB10" s="26">
        <v>17.361080161698769</v>
      </c>
      <c r="BC10" s="26">
        <v>16.889302077438181</v>
      </c>
      <c r="BD10" s="26">
        <v>16.560860749056705</v>
      </c>
      <c r="BE10" s="26">
        <v>16.038770620986092</v>
      </c>
      <c r="BF10" s="26">
        <v>14.438058293801806</v>
      </c>
      <c r="BG10" s="26">
        <v>13.23652356383986</v>
      </c>
      <c r="BH10" s="26">
        <v>12.532226887184333</v>
      </c>
      <c r="BI10" s="26">
        <v>12.104828508314466</v>
      </c>
      <c r="BK10" s="27">
        <v>12.128794452598683</v>
      </c>
      <c r="BL10" s="27">
        <v>11.973325469466698</v>
      </c>
      <c r="BM10" s="27">
        <v>11.428413301567829</v>
      </c>
      <c r="BN10" s="27">
        <v>10.960997874417835</v>
      </c>
      <c r="BO10" s="27">
        <v>10.376511462361201</v>
      </c>
      <c r="BP10" s="27">
        <v>9.7908228911049235</v>
      </c>
      <c r="BQ10" s="27">
        <v>9.1082312844128523</v>
      </c>
      <c r="BR10" s="27">
        <v>8.5256212290950053</v>
      </c>
      <c r="BS10" s="27">
        <v>5.6117951658390197</v>
      </c>
      <c r="BT10" s="27">
        <v>4.980337111728101</v>
      </c>
      <c r="BU10" s="27">
        <v>1.9996095301352277</v>
      </c>
      <c r="BV10" s="27">
        <v>0.26449032019516139</v>
      </c>
      <c r="BW10" s="27">
        <v>-2.1770217337042652E-2</v>
      </c>
      <c r="BX10" s="27">
        <v>0.26170915466074973</v>
      </c>
      <c r="BZ10" s="27">
        <v>18.818794452598684</v>
      </c>
      <c r="CA10" s="27">
        <v>18.663325469466699</v>
      </c>
      <c r="CB10" s="27">
        <v>18.118413301567831</v>
      </c>
      <c r="CC10" s="27">
        <v>17.650997874417836</v>
      </c>
      <c r="CD10" s="27">
        <v>17.066511462361202</v>
      </c>
      <c r="CE10" s="27">
        <v>16.480822891104925</v>
      </c>
      <c r="CF10" s="27">
        <v>15.798231284412854</v>
      </c>
      <c r="CG10" s="27">
        <v>15.215621229095007</v>
      </c>
      <c r="CH10" s="27">
        <v>12.301795165839021</v>
      </c>
      <c r="CI10" s="27">
        <v>11.670337111728102</v>
      </c>
      <c r="CJ10" s="27">
        <v>8.689609530135229</v>
      </c>
      <c r="CK10" s="27">
        <v>6.9544903201951627</v>
      </c>
      <c r="CL10" s="27">
        <v>6.6682297826629586</v>
      </c>
      <c r="CM10" s="27">
        <v>6.951709154660751</v>
      </c>
      <c r="CO10" s="28">
        <v>12.128794452598683</v>
      </c>
      <c r="CP10" s="28">
        <v>11.993418643408795</v>
      </c>
      <c r="CQ10" s="28">
        <v>11.489547566572494</v>
      </c>
      <c r="CR10" s="28">
        <v>11.068485632738454</v>
      </c>
      <c r="CS10" s="28">
        <v>10.546922724683565</v>
      </c>
      <c r="CT10" s="28">
        <v>10.017066778404203</v>
      </c>
      <c r="CU10" s="28">
        <v>9.3707326997321694</v>
      </c>
      <c r="CV10" s="28">
        <v>8.8656872045472532</v>
      </c>
      <c r="CW10" s="28">
        <v>6.0622326130503552</v>
      </c>
      <c r="CX10" s="28">
        <v>5.5901225830394417</v>
      </c>
      <c r="CY10" s="28">
        <v>2.4330333738752437</v>
      </c>
      <c r="CZ10" s="28">
        <v>-2.6038542532590832</v>
      </c>
      <c r="DA10" s="28">
        <v>-4.9417940795881812</v>
      </c>
      <c r="DB10" s="28">
        <v>-6.4553444880837425</v>
      </c>
      <c r="DD10" s="28">
        <v>18.818794452598684</v>
      </c>
      <c r="DE10" s="28">
        <v>18.683418643408796</v>
      </c>
      <c r="DF10" s="28">
        <v>18.179547566572495</v>
      </c>
      <c r="DG10" s="28">
        <v>17.758485632738456</v>
      </c>
      <c r="DH10" s="28">
        <v>17.236922724683566</v>
      </c>
      <c r="DI10" s="28">
        <v>16.707066778404204</v>
      </c>
      <c r="DJ10" s="28">
        <v>16.060732699732171</v>
      </c>
      <c r="DK10" s="28">
        <v>15.555687204547255</v>
      </c>
      <c r="DL10" s="28">
        <v>12.752232613050356</v>
      </c>
      <c r="DM10" s="28">
        <v>12.280122583039443</v>
      </c>
      <c r="DN10" s="28">
        <v>9.1230333738752449</v>
      </c>
      <c r="DO10" s="28">
        <v>4.0861457467409181</v>
      </c>
      <c r="DP10" s="28">
        <v>1.7482059204118201</v>
      </c>
      <c r="DQ10" s="28">
        <v>0.23465551191625877</v>
      </c>
      <c r="DS10" s="29">
        <v>12.128794452598683</v>
      </c>
      <c r="DT10" s="29">
        <v>12.029892914528542</v>
      </c>
      <c r="DU10" s="29">
        <v>11.239322511418038</v>
      </c>
      <c r="DV10" s="29">
        <v>10.800128887347213</v>
      </c>
      <c r="DW10" s="29">
        <v>10.306094944770479</v>
      </c>
      <c r="DX10" s="29">
        <v>9.8448146475442542</v>
      </c>
      <c r="DY10" s="29">
        <v>9.2805172508736469</v>
      </c>
      <c r="DZ10" s="29">
        <v>8.3364262381363226</v>
      </c>
      <c r="EA10" s="29">
        <v>5.5553566262254748</v>
      </c>
      <c r="EB10" s="29">
        <v>4.6583894413094953</v>
      </c>
      <c r="EC10" s="29">
        <v>-1.3499223790363111</v>
      </c>
      <c r="ED10" s="29">
        <v>-4.4858755376372876</v>
      </c>
      <c r="EE10" s="29">
        <v>-5.8800523834142986</v>
      </c>
      <c r="EF10" s="29">
        <v>-5.0332300687673843</v>
      </c>
      <c r="EH10" s="29">
        <v>18.818794452598684</v>
      </c>
      <c r="EI10" s="29">
        <v>18.719892914528543</v>
      </c>
      <c r="EJ10" s="29">
        <v>17.929322511418039</v>
      </c>
      <c r="EK10" s="29">
        <v>17.490128887347215</v>
      </c>
      <c r="EL10" s="29">
        <v>16.99609494477048</v>
      </c>
      <c r="EM10" s="29">
        <v>16.534814647544255</v>
      </c>
      <c r="EN10" s="29">
        <v>15.970517250873648</v>
      </c>
      <c r="EO10" s="29">
        <v>15.026426238136324</v>
      </c>
      <c r="EP10" s="29">
        <v>12.245356626225476</v>
      </c>
      <c r="EQ10" s="29">
        <v>11.348389441309497</v>
      </c>
      <c r="ER10" s="29">
        <v>5.3400776209636902</v>
      </c>
      <c r="ES10" s="29">
        <v>2.2041244623627136</v>
      </c>
      <c r="ET10" s="29">
        <v>0.80994761658570269</v>
      </c>
      <c r="EU10" s="29">
        <v>1.656769931232617</v>
      </c>
      <c r="EW10" s="1">
        <v>385044</v>
      </c>
      <c r="EX10" s="1">
        <v>379026</v>
      </c>
      <c r="EY10" s="1" t="s">
        <v>444</v>
      </c>
      <c r="EZ10" s="1" t="s">
        <v>849</v>
      </c>
    </row>
    <row r="11" spans="1:156" ht="16" thickBot="1" x14ac:dyDescent="0.4">
      <c r="B11" s="21" t="s">
        <v>11</v>
      </c>
      <c r="C11" s="22">
        <v>5.5331833974439082E-3</v>
      </c>
      <c r="D11" s="23">
        <v>-4.318350139092253E-2</v>
      </c>
      <c r="E11" s="23">
        <v>-9.0293768357838422E-2</v>
      </c>
      <c r="F11" s="23">
        <v>-0.169315556965147</v>
      </c>
      <c r="G11" s="23">
        <v>-0.20378960012000835</v>
      </c>
      <c r="H11" s="23">
        <v>-0.29211338349534932</v>
      </c>
      <c r="I11" s="23">
        <v>-0.35615120390752186</v>
      </c>
      <c r="J11" s="23">
        <v>-0.44497269187281518</v>
      </c>
      <c r="K11" s="23">
        <v>-0.55024547855526884</v>
      </c>
      <c r="L11" s="23">
        <v>-0.71549472068896969</v>
      </c>
      <c r="M11" s="23">
        <v>-1.3685390963221942</v>
      </c>
      <c r="N11" s="23">
        <v>-1.7311786634263993</v>
      </c>
      <c r="O11" s="23">
        <v>-1.9074914902213547</v>
      </c>
      <c r="P11" s="23">
        <v>-1.8251157864052392</v>
      </c>
      <c r="Q11" s="24"/>
      <c r="R11" s="23">
        <v>1.305533183397444</v>
      </c>
      <c r="S11" s="23">
        <v>1.2568164986090775</v>
      </c>
      <c r="T11" s="23">
        <v>1.2097062316421616</v>
      </c>
      <c r="U11" s="23">
        <v>1.130684443034853</v>
      </c>
      <c r="V11" s="23">
        <v>1.0962103998799917</v>
      </c>
      <c r="W11" s="23">
        <v>1.0078866165046507</v>
      </c>
      <c r="X11" s="23">
        <v>0.94384879609247818</v>
      </c>
      <c r="Y11" s="23">
        <v>0.85502730812718486</v>
      </c>
      <c r="Z11" s="23">
        <v>0.7497545214447312</v>
      </c>
      <c r="AA11" s="23">
        <v>0.58450527931103036</v>
      </c>
      <c r="AB11" s="23">
        <v>-6.8539096322194126E-2</v>
      </c>
      <c r="AC11" s="23">
        <v>-0.43117866342639921</v>
      </c>
      <c r="AD11" s="23">
        <v>-0.60749149022135462</v>
      </c>
      <c r="AE11" s="23">
        <v>-0.52511578640523915</v>
      </c>
      <c r="AG11" s="25">
        <v>5.5331833974439082E-3</v>
      </c>
      <c r="AH11" s="25">
        <v>-2.9768549035458669E-2</v>
      </c>
      <c r="AI11" s="25">
        <v>-5.3842241174760774E-2</v>
      </c>
      <c r="AJ11" s="25">
        <v>-9.3603431201328302E-2</v>
      </c>
      <c r="AK11" s="25">
        <v>-9.1456388281696332E-2</v>
      </c>
      <c r="AL11" s="25">
        <v>-0.1524418842135149</v>
      </c>
      <c r="AM11" s="25">
        <v>-0.19692359473258758</v>
      </c>
      <c r="AN11" s="25">
        <v>-0.25914108528347723</v>
      </c>
      <c r="AO11" s="25">
        <v>-0.34365006542764198</v>
      </c>
      <c r="AP11" s="25">
        <v>-0.50403136913300295</v>
      </c>
      <c r="AQ11" s="25">
        <v>-0.73772896883297467</v>
      </c>
      <c r="AR11" s="25">
        <v>-1.1092499459098575</v>
      </c>
      <c r="AS11" s="25">
        <v>-1.4135597917881635</v>
      </c>
      <c r="AT11" s="25">
        <v>-1.61714417426122</v>
      </c>
      <c r="AV11" s="26">
        <v>1.305533183397444</v>
      </c>
      <c r="AW11" s="26">
        <v>1.2702314509645414</v>
      </c>
      <c r="AX11" s="26">
        <v>1.2461577588252393</v>
      </c>
      <c r="AY11" s="26">
        <v>1.2063965687986717</v>
      </c>
      <c r="AZ11" s="26">
        <v>1.2085436117183037</v>
      </c>
      <c r="BA11" s="26">
        <v>1.1475581157864851</v>
      </c>
      <c r="BB11" s="26">
        <v>1.1030764052674125</v>
      </c>
      <c r="BC11" s="26">
        <v>1.0408589147165228</v>
      </c>
      <c r="BD11" s="26">
        <v>0.95634993457235806</v>
      </c>
      <c r="BE11" s="26">
        <v>0.7959686308669971</v>
      </c>
      <c r="BF11" s="26">
        <v>0.56227103116702537</v>
      </c>
      <c r="BG11" s="26">
        <v>0.19075005409014256</v>
      </c>
      <c r="BH11" s="26">
        <v>-0.11355979178816344</v>
      </c>
      <c r="BI11" s="26">
        <v>-0.31714417426121999</v>
      </c>
      <c r="BK11" s="27">
        <v>5.5331833974439082E-3</v>
      </c>
      <c r="BL11" s="27">
        <v>-4.3183486998845444E-2</v>
      </c>
      <c r="BM11" s="27">
        <v>-9.0293918638969295E-2</v>
      </c>
      <c r="BN11" s="27">
        <v>-0.16931570903331861</v>
      </c>
      <c r="BO11" s="27">
        <v>-0.20378960928261414</v>
      </c>
      <c r="BP11" s="27">
        <v>-0.2921133711838344</v>
      </c>
      <c r="BQ11" s="27">
        <v>-0.35632256959725539</v>
      </c>
      <c r="BR11" s="27">
        <v>-0.44506320502545127</v>
      </c>
      <c r="BS11" s="27">
        <v>-0.54937408873729088</v>
      </c>
      <c r="BT11" s="27">
        <v>-0.70499302583187284</v>
      </c>
      <c r="BU11" s="27">
        <v>-1.3244141012801791</v>
      </c>
      <c r="BV11" s="27">
        <v>-1.6709457953757785</v>
      </c>
      <c r="BW11" s="27">
        <v>-1.8425714860088116</v>
      </c>
      <c r="BX11" s="27">
        <v>-1.7635891719064836</v>
      </c>
      <c r="BZ11" s="27">
        <v>1.305533183397444</v>
      </c>
      <c r="CA11" s="27">
        <v>1.2568165130011546</v>
      </c>
      <c r="CB11" s="27">
        <v>1.2097060813610307</v>
      </c>
      <c r="CC11" s="27">
        <v>1.1306842909666814</v>
      </c>
      <c r="CD11" s="27">
        <v>1.0962103907173859</v>
      </c>
      <c r="CE11" s="27">
        <v>1.0078866288161656</v>
      </c>
      <c r="CF11" s="27">
        <v>0.94367743040274465</v>
      </c>
      <c r="CG11" s="27">
        <v>0.85493679497454877</v>
      </c>
      <c r="CH11" s="27">
        <v>0.75062591126270917</v>
      </c>
      <c r="CI11" s="27">
        <v>0.5950069741681272</v>
      </c>
      <c r="CJ11" s="27">
        <v>-2.4414101280179068E-2</v>
      </c>
      <c r="CK11" s="27">
        <v>-0.37094579537577843</v>
      </c>
      <c r="CL11" s="27">
        <v>-0.54257148600881155</v>
      </c>
      <c r="CM11" s="27">
        <v>-0.46358917190648352</v>
      </c>
      <c r="CO11" s="28">
        <v>5.5331833974439082E-3</v>
      </c>
      <c r="CP11" s="28">
        <v>-5.612495222571523E-2</v>
      </c>
      <c r="CQ11" s="28">
        <v>-0.11385530393994059</v>
      </c>
      <c r="CR11" s="28">
        <v>-0.20496105966045097</v>
      </c>
      <c r="CS11" s="28">
        <v>-0.26478605200588357</v>
      </c>
      <c r="CT11" s="28">
        <v>-0.39645155122964781</v>
      </c>
      <c r="CU11" s="28">
        <v>-0.50841145232241503</v>
      </c>
      <c r="CV11" s="28">
        <v>-0.61906153528461272</v>
      </c>
      <c r="CW11" s="28">
        <v>-0.74162289812037696</v>
      </c>
      <c r="CX11" s="28">
        <v>-0.87026073353003341</v>
      </c>
      <c r="CY11" s="28">
        <v>-1.5246231268627712</v>
      </c>
      <c r="CZ11" s="28">
        <v>-2.3346646914340417</v>
      </c>
      <c r="DA11" s="28">
        <v>-2.816509931577424</v>
      </c>
      <c r="DB11" s="28">
        <v>-3.1140448767769184</v>
      </c>
      <c r="DD11" s="28">
        <v>1.305533183397444</v>
      </c>
      <c r="DE11" s="28">
        <v>1.2438750477742848</v>
      </c>
      <c r="DF11" s="28">
        <v>1.1861446960600595</v>
      </c>
      <c r="DG11" s="28">
        <v>1.0950389403395491</v>
      </c>
      <c r="DH11" s="28">
        <v>1.0352139479941165</v>
      </c>
      <c r="DI11" s="28">
        <v>0.90354844877035223</v>
      </c>
      <c r="DJ11" s="28">
        <v>0.79158854767758502</v>
      </c>
      <c r="DK11" s="28">
        <v>0.68093846471538733</v>
      </c>
      <c r="DL11" s="28">
        <v>0.55837710187962308</v>
      </c>
      <c r="DM11" s="28">
        <v>0.42973926646996663</v>
      </c>
      <c r="DN11" s="28">
        <v>-0.22462312686277119</v>
      </c>
      <c r="DO11" s="28">
        <v>-1.0346646914340418</v>
      </c>
      <c r="DP11" s="28">
        <v>-1.5165099315774242</v>
      </c>
      <c r="DQ11" s="28">
        <v>-1.8140448767769186</v>
      </c>
      <c r="DS11" s="29">
        <v>5.5331833974439082E-3</v>
      </c>
      <c r="DT11" s="29">
        <v>-5.0001783287592527E-2</v>
      </c>
      <c r="DU11" s="29">
        <v>-0.11950679965468791</v>
      </c>
      <c r="DV11" s="29">
        <v>-0.21459890097433076</v>
      </c>
      <c r="DW11" s="29">
        <v>-0.29928446083859583</v>
      </c>
      <c r="DX11" s="29">
        <v>-0.4379205189242843</v>
      </c>
      <c r="DY11" s="29">
        <v>-0.54616770681481097</v>
      </c>
      <c r="DZ11" s="29">
        <v>-0.63991210149476463</v>
      </c>
      <c r="EA11" s="29">
        <v>-0.75718592000840279</v>
      </c>
      <c r="EB11" s="29">
        <v>-0.99865074043317237</v>
      </c>
      <c r="EC11" s="29">
        <v>-2.0718016761078166</v>
      </c>
      <c r="ED11" s="29">
        <v>-2.7673552362105918</v>
      </c>
      <c r="EE11" s="29">
        <v>-3.0729919716403744</v>
      </c>
      <c r="EF11" s="29">
        <v>-2.922880341205734</v>
      </c>
      <c r="EH11" s="29">
        <v>1.305533183397444</v>
      </c>
      <c r="EI11" s="29">
        <v>1.2499982167124075</v>
      </c>
      <c r="EJ11" s="29">
        <v>1.1804932003453121</v>
      </c>
      <c r="EK11" s="29">
        <v>1.0854010990256693</v>
      </c>
      <c r="EL11" s="29">
        <v>1.0007155391614042</v>
      </c>
      <c r="EM11" s="29">
        <v>0.86207948107571575</v>
      </c>
      <c r="EN11" s="29">
        <v>0.75383229318518907</v>
      </c>
      <c r="EO11" s="29">
        <v>0.66008789850523542</v>
      </c>
      <c r="EP11" s="29">
        <v>0.54281407999159725</v>
      </c>
      <c r="EQ11" s="29">
        <v>0.30134925956682768</v>
      </c>
      <c r="ER11" s="29">
        <v>-0.77180167610781636</v>
      </c>
      <c r="ES11" s="29">
        <v>-1.4673552362105919</v>
      </c>
      <c r="ET11" s="29">
        <v>-1.7729919716403746</v>
      </c>
      <c r="EU11" s="29">
        <v>-1.6228803412057342</v>
      </c>
      <c r="EW11" s="1">
        <v>372125</v>
      </c>
      <c r="EX11" s="1">
        <v>546499</v>
      </c>
      <c r="EY11" s="1" t="s">
        <v>446</v>
      </c>
      <c r="EZ11" s="1" t="s">
        <v>862</v>
      </c>
    </row>
    <row r="12" spans="1:156" ht="16" thickBot="1" x14ac:dyDescent="0.4">
      <c r="B12" s="21" t="s">
        <v>12</v>
      </c>
      <c r="C12" s="22">
        <v>8.0392974023549648</v>
      </c>
      <c r="D12" s="23">
        <v>7.6220631100076179</v>
      </c>
      <c r="E12" s="23">
        <v>7.3515089606529962</v>
      </c>
      <c r="F12" s="23">
        <v>7.0787346560658175</v>
      </c>
      <c r="G12" s="23">
        <v>6.8591468140075929</v>
      </c>
      <c r="H12" s="23">
        <v>6.6645500641904434</v>
      </c>
      <c r="I12" s="23">
        <v>6.3968019432769356</v>
      </c>
      <c r="J12" s="23">
        <v>6.1647299962398865</v>
      </c>
      <c r="K12" s="23">
        <v>5.9575432732036653</v>
      </c>
      <c r="L12" s="23">
        <v>5.6215652969012524</v>
      </c>
      <c r="M12" s="23">
        <v>4.5891240889677896</v>
      </c>
      <c r="N12" s="23">
        <v>4.150904255471124</v>
      </c>
      <c r="O12" s="23">
        <v>4.1315474761872721</v>
      </c>
      <c r="P12" s="23">
        <v>4.4291191187211361</v>
      </c>
      <c r="Q12" s="24"/>
      <c r="R12" s="23">
        <v>17.239297402354964</v>
      </c>
      <c r="S12" s="23">
        <v>16.822063110007619</v>
      </c>
      <c r="T12" s="23">
        <v>16.551508960652995</v>
      </c>
      <c r="U12" s="23">
        <v>16.278734656065815</v>
      </c>
      <c r="V12" s="23">
        <v>16.05914681400759</v>
      </c>
      <c r="W12" s="23">
        <v>15.864550064190443</v>
      </c>
      <c r="X12" s="23">
        <v>15.596801943276935</v>
      </c>
      <c r="Y12" s="23">
        <v>15.364729996239886</v>
      </c>
      <c r="Z12" s="23">
        <v>15.157543273203665</v>
      </c>
      <c r="AA12" s="23">
        <v>14.821565296901252</v>
      </c>
      <c r="AB12" s="23">
        <v>13.789124088967789</v>
      </c>
      <c r="AC12" s="23">
        <v>13.350904255471123</v>
      </c>
      <c r="AD12" s="23">
        <v>13.331547476187271</v>
      </c>
      <c r="AE12" s="23">
        <v>13.629119118721135</v>
      </c>
      <c r="AG12" s="25">
        <v>8.0392974023549648</v>
      </c>
      <c r="AH12" s="25">
        <v>7.9273963956807449</v>
      </c>
      <c r="AI12" s="25">
        <v>7.7974656459958371</v>
      </c>
      <c r="AJ12" s="25">
        <v>7.7013704314269606</v>
      </c>
      <c r="AK12" s="25">
        <v>7.6588378660267171</v>
      </c>
      <c r="AL12" s="25">
        <v>7.6097133034202091</v>
      </c>
      <c r="AM12" s="25">
        <v>7.4399872557101023</v>
      </c>
      <c r="AN12" s="25">
        <v>7.262491239931725</v>
      </c>
      <c r="AO12" s="25">
        <v>7.0514586703692217</v>
      </c>
      <c r="AP12" s="25">
        <v>6.6929651421698164</v>
      </c>
      <c r="AQ12" s="25">
        <v>6.2983519385153279</v>
      </c>
      <c r="AR12" s="25">
        <v>6.0967864938637213</v>
      </c>
      <c r="AS12" s="25">
        <v>6.0511887464460639</v>
      </c>
      <c r="AT12" s="25">
        <v>6.1447655012794549</v>
      </c>
      <c r="AV12" s="26">
        <v>17.239297402354964</v>
      </c>
      <c r="AW12" s="26">
        <v>17.127396395680744</v>
      </c>
      <c r="AX12" s="26">
        <v>16.997465645995838</v>
      </c>
      <c r="AY12" s="26">
        <v>16.901370431426962</v>
      </c>
      <c r="AZ12" s="26">
        <v>16.858837866026718</v>
      </c>
      <c r="BA12" s="26">
        <v>16.80971330342021</v>
      </c>
      <c r="BB12" s="26">
        <v>16.639987255710103</v>
      </c>
      <c r="BC12" s="26">
        <v>16.462491239931722</v>
      </c>
      <c r="BD12" s="26">
        <v>16.251458670369221</v>
      </c>
      <c r="BE12" s="26">
        <v>15.892965142169816</v>
      </c>
      <c r="BF12" s="26">
        <v>15.498351938515327</v>
      </c>
      <c r="BG12" s="26">
        <v>15.296786493863721</v>
      </c>
      <c r="BH12" s="26">
        <v>15.251188746446063</v>
      </c>
      <c r="BI12" s="26">
        <v>15.344765501279454</v>
      </c>
      <c r="BK12" s="27">
        <v>8.0392974023549648</v>
      </c>
      <c r="BL12" s="27">
        <v>7.6221004012203988</v>
      </c>
      <c r="BM12" s="27">
        <v>7.3512846856268119</v>
      </c>
      <c r="BN12" s="27">
        <v>7.0785237229928324</v>
      </c>
      <c r="BO12" s="27">
        <v>6.8589639131357423</v>
      </c>
      <c r="BP12" s="27">
        <v>6.664337608898478</v>
      </c>
      <c r="BQ12" s="27">
        <v>6.3964878391267117</v>
      </c>
      <c r="BR12" s="27">
        <v>6.1644537688159495</v>
      </c>
      <c r="BS12" s="27">
        <v>5.9580417119434621</v>
      </c>
      <c r="BT12" s="27">
        <v>5.6430513357722081</v>
      </c>
      <c r="BU12" s="27">
        <v>4.6830639203771263</v>
      </c>
      <c r="BV12" s="27">
        <v>4.2772021212476385</v>
      </c>
      <c r="BW12" s="27">
        <v>4.2593058068209633</v>
      </c>
      <c r="BX12" s="27">
        <v>4.549790639213148</v>
      </c>
      <c r="BZ12" s="27">
        <v>17.239297402354964</v>
      </c>
      <c r="CA12" s="27">
        <v>16.822100401220396</v>
      </c>
      <c r="CB12" s="27">
        <v>16.551284685626811</v>
      </c>
      <c r="CC12" s="27">
        <v>16.27852372299283</v>
      </c>
      <c r="CD12" s="27">
        <v>16.058963913135742</v>
      </c>
      <c r="CE12" s="27">
        <v>15.864337608898477</v>
      </c>
      <c r="CF12" s="27">
        <v>15.596487839126711</v>
      </c>
      <c r="CG12" s="27">
        <v>15.364453768815949</v>
      </c>
      <c r="CH12" s="27">
        <v>15.158041711943461</v>
      </c>
      <c r="CI12" s="27">
        <v>14.843051335772207</v>
      </c>
      <c r="CJ12" s="27">
        <v>13.883063920377126</v>
      </c>
      <c r="CK12" s="27">
        <v>13.477202121247638</v>
      </c>
      <c r="CL12" s="27">
        <v>13.459305806820963</v>
      </c>
      <c r="CM12" s="27">
        <v>13.749790639213147</v>
      </c>
      <c r="CO12" s="28">
        <v>8.0392974023549648</v>
      </c>
      <c r="CP12" s="28">
        <v>7.6107066968596104</v>
      </c>
      <c r="CQ12" s="28">
        <v>7.3450197047146393</v>
      </c>
      <c r="CR12" s="28">
        <v>7.0877578321276502</v>
      </c>
      <c r="CS12" s="28">
        <v>6.8774205447910557</v>
      </c>
      <c r="CT12" s="28">
        <v>6.6904559816867764</v>
      </c>
      <c r="CU12" s="28">
        <v>6.4268088709182969</v>
      </c>
      <c r="CV12" s="28">
        <v>6.1967571920667677</v>
      </c>
      <c r="CW12" s="28">
        <v>6.0155689776684298</v>
      </c>
      <c r="CX12" s="28">
        <v>5.7593603728187599</v>
      </c>
      <c r="CY12" s="28">
        <v>4.5676356962492619</v>
      </c>
      <c r="CZ12" s="28">
        <v>2.0407556569442189</v>
      </c>
      <c r="DA12" s="28">
        <v>0.170813357981622</v>
      </c>
      <c r="DB12" s="28">
        <v>-1.0545009362869493</v>
      </c>
      <c r="DD12" s="28">
        <v>17.239297402354964</v>
      </c>
      <c r="DE12" s="28">
        <v>16.810706696859611</v>
      </c>
      <c r="DF12" s="28">
        <v>16.54501970471464</v>
      </c>
      <c r="DG12" s="28">
        <v>16.287757832127649</v>
      </c>
      <c r="DH12" s="28">
        <v>16.077420544791053</v>
      </c>
      <c r="DI12" s="28">
        <v>15.890455981686776</v>
      </c>
      <c r="DJ12" s="28">
        <v>15.626808870918296</v>
      </c>
      <c r="DK12" s="28">
        <v>15.396757192066767</v>
      </c>
      <c r="DL12" s="28">
        <v>15.215568977668429</v>
      </c>
      <c r="DM12" s="28">
        <v>14.959360372818759</v>
      </c>
      <c r="DN12" s="28">
        <v>13.767635696249261</v>
      </c>
      <c r="DO12" s="28">
        <v>11.240755656944218</v>
      </c>
      <c r="DP12" s="28">
        <v>9.3708133579816213</v>
      </c>
      <c r="DQ12" s="28">
        <v>8.14549906371305</v>
      </c>
      <c r="DS12" s="29">
        <v>8.0392974023549648</v>
      </c>
      <c r="DT12" s="29">
        <v>7.6329190535038478</v>
      </c>
      <c r="DU12" s="29">
        <v>7.3164985405947345</v>
      </c>
      <c r="DV12" s="29">
        <v>7.0601192563992434</v>
      </c>
      <c r="DW12" s="29">
        <v>6.8667154916753308</v>
      </c>
      <c r="DX12" s="29">
        <v>6.7119164402109437</v>
      </c>
      <c r="DY12" s="29">
        <v>6.4876531288807708</v>
      </c>
      <c r="DZ12" s="29">
        <v>6.3128392517936991</v>
      </c>
      <c r="EA12" s="29">
        <v>6.1621879591627096</v>
      </c>
      <c r="EB12" s="29">
        <v>5.4906715562053297</v>
      </c>
      <c r="EC12" s="29">
        <v>2.5195350637671829</v>
      </c>
      <c r="ED12" s="29">
        <v>0.3041331105870384</v>
      </c>
      <c r="EE12" s="29">
        <v>-0.95092721127714341</v>
      </c>
      <c r="EF12" s="29">
        <v>-0.34000718208758585</v>
      </c>
      <c r="EH12" s="29">
        <v>17.239297402354964</v>
      </c>
      <c r="EI12" s="29">
        <v>16.832919053503847</v>
      </c>
      <c r="EJ12" s="29">
        <v>16.516498540594732</v>
      </c>
      <c r="EK12" s="29">
        <v>16.260119256399243</v>
      </c>
      <c r="EL12" s="29">
        <v>16.066715491675332</v>
      </c>
      <c r="EM12" s="29">
        <v>15.911916440210943</v>
      </c>
      <c r="EN12" s="29">
        <v>15.68765312888077</v>
      </c>
      <c r="EO12" s="29">
        <v>15.512839251793698</v>
      </c>
      <c r="EP12" s="29">
        <v>15.362187959162709</v>
      </c>
      <c r="EQ12" s="29">
        <v>14.690671556205329</v>
      </c>
      <c r="ER12" s="29">
        <v>11.719535063767182</v>
      </c>
      <c r="ES12" s="29">
        <v>9.5041331105870377</v>
      </c>
      <c r="ET12" s="29">
        <v>8.2490727887228559</v>
      </c>
      <c r="EU12" s="29">
        <v>8.8599928179124134</v>
      </c>
      <c r="EW12" s="1">
        <v>337602</v>
      </c>
      <c r="EX12" s="1">
        <v>503506</v>
      </c>
      <c r="EY12" s="1" t="s">
        <v>448</v>
      </c>
      <c r="EZ12" s="1" t="s">
        <v>862</v>
      </c>
    </row>
    <row r="13" spans="1:156" ht="16" thickBot="1" x14ac:dyDescent="0.4">
      <c r="B13" s="21" t="s">
        <v>13</v>
      </c>
      <c r="C13" s="22">
        <v>6.6923872868343359</v>
      </c>
      <c r="D13" s="23">
        <v>5.4399192558124163</v>
      </c>
      <c r="E13" s="23">
        <v>5.1214968365753109</v>
      </c>
      <c r="F13" s="23">
        <v>4.6827619294228811</v>
      </c>
      <c r="G13" s="23">
        <v>4.5073760809053347</v>
      </c>
      <c r="H13" s="23">
        <v>4.2233702366486092</v>
      </c>
      <c r="I13" s="23">
        <v>4.0549879324616569</v>
      </c>
      <c r="J13" s="23">
        <v>3.7975844287678164</v>
      </c>
      <c r="K13" s="23">
        <v>3.5096812771205705</v>
      </c>
      <c r="L13" s="23">
        <v>3.1946938150624717</v>
      </c>
      <c r="M13" s="23">
        <v>1.9863490853036936</v>
      </c>
      <c r="N13" s="23">
        <v>1.2238825147793087</v>
      </c>
      <c r="O13" s="23">
        <v>0.94414581245820273</v>
      </c>
      <c r="P13" s="23">
        <v>1.0043868044170701</v>
      </c>
      <c r="Q13" s="24"/>
      <c r="R13" s="23">
        <v>10.829387286834336</v>
      </c>
      <c r="S13" s="23">
        <v>9.5769192558124168</v>
      </c>
      <c r="T13" s="23">
        <v>9.2584968365753113</v>
      </c>
      <c r="U13" s="23">
        <v>8.8197619294228815</v>
      </c>
      <c r="V13" s="23">
        <v>8.6443760809053352</v>
      </c>
      <c r="W13" s="23">
        <v>8.3603702366486097</v>
      </c>
      <c r="X13" s="23">
        <v>8.1919879324616574</v>
      </c>
      <c r="Y13" s="23">
        <v>7.9345844287678169</v>
      </c>
      <c r="Z13" s="23">
        <v>7.646681277120571</v>
      </c>
      <c r="AA13" s="23">
        <v>7.3316938150624722</v>
      </c>
      <c r="AB13" s="23">
        <v>6.123349085303694</v>
      </c>
      <c r="AC13" s="23">
        <v>5.3608825147793091</v>
      </c>
      <c r="AD13" s="23">
        <v>5.0811458124582032</v>
      </c>
      <c r="AE13" s="23">
        <v>5.1413868044170705</v>
      </c>
      <c r="AG13" s="25">
        <v>6.6923872868343359</v>
      </c>
      <c r="AH13" s="25">
        <v>6.3106333448433709</v>
      </c>
      <c r="AI13" s="25">
        <v>6.3600560490100229</v>
      </c>
      <c r="AJ13" s="25">
        <v>6.2843598573707844</v>
      </c>
      <c r="AK13" s="25">
        <v>6.4639986853028937</v>
      </c>
      <c r="AL13" s="25">
        <v>6.5135390500663846</v>
      </c>
      <c r="AM13" s="25">
        <v>6.5696871532692533</v>
      </c>
      <c r="AN13" s="25">
        <v>6.4798031957331332</v>
      </c>
      <c r="AO13" s="25">
        <v>6.2641171620714431</v>
      </c>
      <c r="AP13" s="25">
        <v>5.9732345545197205</v>
      </c>
      <c r="AQ13" s="25">
        <v>5.7323344868071047</v>
      </c>
      <c r="AR13" s="25">
        <v>5.4751089217051678</v>
      </c>
      <c r="AS13" s="25">
        <v>5.3716691470438427</v>
      </c>
      <c r="AT13" s="25">
        <v>5.3795616100485226</v>
      </c>
      <c r="AV13" s="26">
        <v>10.829387286834336</v>
      </c>
      <c r="AW13" s="26">
        <v>10.447633344843371</v>
      </c>
      <c r="AX13" s="26">
        <v>10.497056049010023</v>
      </c>
      <c r="AY13" s="26">
        <v>10.421359857370785</v>
      </c>
      <c r="AZ13" s="26">
        <v>10.600998685302894</v>
      </c>
      <c r="BA13" s="26">
        <v>10.650539050066385</v>
      </c>
      <c r="BB13" s="26">
        <v>10.706687153269254</v>
      </c>
      <c r="BC13" s="26">
        <v>10.616803195733134</v>
      </c>
      <c r="BD13" s="26">
        <v>10.401117162071444</v>
      </c>
      <c r="BE13" s="26">
        <v>10.110234554519721</v>
      </c>
      <c r="BF13" s="26">
        <v>9.8693344868071051</v>
      </c>
      <c r="BG13" s="26">
        <v>9.6121089217051683</v>
      </c>
      <c r="BH13" s="26">
        <v>9.5086691470438431</v>
      </c>
      <c r="BI13" s="26">
        <v>9.5165616100485231</v>
      </c>
      <c r="BK13" s="27">
        <v>6.6923872868343359</v>
      </c>
      <c r="BL13" s="27">
        <v>5.4400579314118005</v>
      </c>
      <c r="BM13" s="27">
        <v>5.1217666998516478</v>
      </c>
      <c r="BN13" s="27">
        <v>4.6831465690088656</v>
      </c>
      <c r="BO13" s="27">
        <v>4.5079185533734822</v>
      </c>
      <c r="BP13" s="27">
        <v>4.2232078549185204</v>
      </c>
      <c r="BQ13" s="27">
        <v>4.05327276045319</v>
      </c>
      <c r="BR13" s="27">
        <v>3.7955725950970098</v>
      </c>
      <c r="BS13" s="27">
        <v>3.5073983394093986</v>
      </c>
      <c r="BT13" s="27">
        <v>3.2125936706924136</v>
      </c>
      <c r="BU13" s="27">
        <v>2.0974097919433703</v>
      </c>
      <c r="BV13" s="27">
        <v>1.4438932078524438</v>
      </c>
      <c r="BW13" s="27">
        <v>1.205232947310563</v>
      </c>
      <c r="BX13" s="27">
        <v>1.3397845495891119</v>
      </c>
      <c r="BZ13" s="27">
        <v>10.829387286834336</v>
      </c>
      <c r="CA13" s="27">
        <v>9.577057931411801</v>
      </c>
      <c r="CB13" s="27">
        <v>9.2587666998516482</v>
      </c>
      <c r="CC13" s="27">
        <v>8.8201465690088661</v>
      </c>
      <c r="CD13" s="27">
        <v>8.6449185533734827</v>
      </c>
      <c r="CE13" s="27">
        <v>8.3602078549185208</v>
      </c>
      <c r="CF13" s="27">
        <v>8.1902727604531904</v>
      </c>
      <c r="CG13" s="27">
        <v>7.9325725950970103</v>
      </c>
      <c r="CH13" s="27">
        <v>7.6443983394093991</v>
      </c>
      <c r="CI13" s="27">
        <v>7.3495936706924141</v>
      </c>
      <c r="CJ13" s="27">
        <v>6.2344097919433707</v>
      </c>
      <c r="CK13" s="27">
        <v>5.5808932078524442</v>
      </c>
      <c r="CL13" s="27">
        <v>5.3422329473105634</v>
      </c>
      <c r="CM13" s="27">
        <v>5.4767845495891123</v>
      </c>
      <c r="CO13" s="28">
        <v>6.6923872868343359</v>
      </c>
      <c r="CP13" s="28">
        <v>5.452058486241004</v>
      </c>
      <c r="CQ13" s="28">
        <v>5.1454160912666929</v>
      </c>
      <c r="CR13" s="28">
        <v>4.7103969662382106</v>
      </c>
      <c r="CS13" s="28">
        <v>4.5334641603586263</v>
      </c>
      <c r="CT13" s="28">
        <v>4.2262218291813625</v>
      </c>
      <c r="CU13" s="28">
        <v>3.9863089330043699</v>
      </c>
      <c r="CV13" s="28">
        <v>3.6457439066520934</v>
      </c>
      <c r="CW13" s="28">
        <v>3.2943933099372771</v>
      </c>
      <c r="CX13" s="28">
        <v>2.9219638448647522</v>
      </c>
      <c r="CY13" s="28">
        <v>1.3818743172306931</v>
      </c>
      <c r="CZ13" s="28">
        <v>-1.5553665546464153</v>
      </c>
      <c r="DA13" s="28">
        <v>-3.6099222806218023</v>
      </c>
      <c r="DB13" s="28">
        <v>-5.0126169419288331</v>
      </c>
      <c r="DD13" s="28">
        <v>10.829387286834336</v>
      </c>
      <c r="DE13" s="28">
        <v>9.5890584862410044</v>
      </c>
      <c r="DF13" s="28">
        <v>9.2824160912666933</v>
      </c>
      <c r="DG13" s="28">
        <v>8.847396966238211</v>
      </c>
      <c r="DH13" s="28">
        <v>8.6704641603586268</v>
      </c>
      <c r="DI13" s="28">
        <v>8.3632218291813629</v>
      </c>
      <c r="DJ13" s="28">
        <v>8.1233089330043704</v>
      </c>
      <c r="DK13" s="28">
        <v>7.7827439066520938</v>
      </c>
      <c r="DL13" s="28">
        <v>7.4313933099372775</v>
      </c>
      <c r="DM13" s="28">
        <v>7.0589638448647527</v>
      </c>
      <c r="DN13" s="28">
        <v>5.5188743172306935</v>
      </c>
      <c r="DO13" s="28">
        <v>2.5816334453535852</v>
      </c>
      <c r="DP13" s="28">
        <v>0.52707771937819814</v>
      </c>
      <c r="DQ13" s="28">
        <v>-0.87561694192883266</v>
      </c>
      <c r="DS13" s="29">
        <v>6.6923872868343359</v>
      </c>
      <c r="DT13" s="29">
        <v>5.4674993938095611</v>
      </c>
      <c r="DU13" s="29">
        <v>5.1170015092973458</v>
      </c>
      <c r="DV13" s="29">
        <v>4.6556277401454231</v>
      </c>
      <c r="DW13" s="29">
        <v>4.4480874393771899</v>
      </c>
      <c r="DX13" s="29">
        <v>4.1309374365163585</v>
      </c>
      <c r="DY13" s="29">
        <v>3.9042494645174024</v>
      </c>
      <c r="DZ13" s="29">
        <v>3.586463064981011</v>
      </c>
      <c r="EA13" s="29">
        <v>3.2572304141357513</v>
      </c>
      <c r="EB13" s="29">
        <v>2.4940515872557754</v>
      </c>
      <c r="EC13" s="29">
        <v>-0.97579466774198664</v>
      </c>
      <c r="ED13" s="29">
        <v>-3.6070905959909254</v>
      </c>
      <c r="EE13" s="29">
        <v>-4.9319232432319069</v>
      </c>
      <c r="EF13" s="29">
        <v>-4.2843840434208609</v>
      </c>
      <c r="EH13" s="29">
        <v>10.829387286834336</v>
      </c>
      <c r="EI13" s="29">
        <v>9.6044993938095615</v>
      </c>
      <c r="EJ13" s="29">
        <v>9.2540015092973462</v>
      </c>
      <c r="EK13" s="29">
        <v>8.7926277401454236</v>
      </c>
      <c r="EL13" s="29">
        <v>8.5850874393771903</v>
      </c>
      <c r="EM13" s="29">
        <v>8.2679374365163589</v>
      </c>
      <c r="EN13" s="29">
        <v>8.0412494645174029</v>
      </c>
      <c r="EO13" s="29">
        <v>7.7234630649810114</v>
      </c>
      <c r="EP13" s="29">
        <v>7.3942304141357518</v>
      </c>
      <c r="EQ13" s="29">
        <v>6.6310515872557758</v>
      </c>
      <c r="ER13" s="29">
        <v>3.1612053322580138</v>
      </c>
      <c r="ES13" s="29">
        <v>0.52990940400907505</v>
      </c>
      <c r="ET13" s="29">
        <v>-0.79492324323190644</v>
      </c>
      <c r="EU13" s="29">
        <v>-0.14738404342086042</v>
      </c>
      <c r="EW13" s="1">
        <v>385022</v>
      </c>
      <c r="EX13" s="1">
        <v>398830</v>
      </c>
      <c r="EY13" s="1" t="s">
        <v>450</v>
      </c>
      <c r="EZ13" s="1" t="s">
        <v>851</v>
      </c>
    </row>
    <row r="14" spans="1:156" ht="16" thickBot="1" x14ac:dyDescent="0.4">
      <c r="B14" s="21" t="s">
        <v>14</v>
      </c>
      <c r="C14" s="22">
        <v>4.2775568925598115</v>
      </c>
      <c r="D14" s="23">
        <v>4.2307018849646347</v>
      </c>
      <c r="E14" s="23">
        <v>4.1241739426579667</v>
      </c>
      <c r="F14" s="23">
        <v>3.9315263071136322</v>
      </c>
      <c r="G14" s="23">
        <v>3.8550061101621296</v>
      </c>
      <c r="H14" s="23">
        <v>3.7108675551067947</v>
      </c>
      <c r="I14" s="23">
        <v>3.6508252597258526</v>
      </c>
      <c r="J14" s="23">
        <v>3.5438171882502498</v>
      </c>
      <c r="K14" s="23">
        <v>3.3701762871943384</v>
      </c>
      <c r="L14" s="23">
        <v>3.2570281771842158</v>
      </c>
      <c r="M14" s="23">
        <v>2.853094811791868</v>
      </c>
      <c r="N14" s="23">
        <v>2.611703434677823</v>
      </c>
      <c r="O14" s="23">
        <v>2.5098879318272598</v>
      </c>
      <c r="P14" s="23">
        <v>2.4829098622888353</v>
      </c>
      <c r="Q14" s="24"/>
      <c r="R14" s="23">
        <v>9.0275568925598115</v>
      </c>
      <c r="S14" s="23">
        <v>8.9807018849646347</v>
      </c>
      <c r="T14" s="23">
        <v>8.8741739426579667</v>
      </c>
      <c r="U14" s="23">
        <v>8.6815263071136322</v>
      </c>
      <c r="V14" s="23">
        <v>8.6050061101621296</v>
      </c>
      <c r="W14" s="23">
        <v>8.4608675551067947</v>
      </c>
      <c r="X14" s="23">
        <v>8.4008252597258526</v>
      </c>
      <c r="Y14" s="23">
        <v>8.2938171882502498</v>
      </c>
      <c r="Z14" s="23">
        <v>8.1201762871943384</v>
      </c>
      <c r="AA14" s="23">
        <v>8.0070281771842158</v>
      </c>
      <c r="AB14" s="23">
        <v>7.603094811791868</v>
      </c>
      <c r="AC14" s="23">
        <v>7.361703434677823</v>
      </c>
      <c r="AD14" s="23">
        <v>7.2598879318272598</v>
      </c>
      <c r="AE14" s="23">
        <v>7.2329098622888353</v>
      </c>
      <c r="AG14" s="25">
        <v>4.2775568925598115</v>
      </c>
      <c r="AH14" s="25">
        <v>4.3594756113731208</v>
      </c>
      <c r="AI14" s="25">
        <v>4.3885082154466346</v>
      </c>
      <c r="AJ14" s="25">
        <v>4.3397920089171649</v>
      </c>
      <c r="AK14" s="25">
        <v>4.3988984350188431</v>
      </c>
      <c r="AL14" s="25">
        <v>4.3732888149090368</v>
      </c>
      <c r="AM14" s="25">
        <v>4.3731936273812231</v>
      </c>
      <c r="AN14" s="25">
        <v>4.2824690400535612</v>
      </c>
      <c r="AO14" s="25">
        <v>4.0807172090132564</v>
      </c>
      <c r="AP14" s="25">
        <v>3.6132197084749507</v>
      </c>
      <c r="AQ14" s="25">
        <v>3.5265075658341036</v>
      </c>
      <c r="AR14" s="25">
        <v>3.5178730953562205</v>
      </c>
      <c r="AS14" s="25">
        <v>3.5127262323129038</v>
      </c>
      <c r="AT14" s="25">
        <v>3.5304245186837768</v>
      </c>
      <c r="AV14" s="26">
        <v>9.0275568925598115</v>
      </c>
      <c r="AW14" s="26">
        <v>9.1094756113731208</v>
      </c>
      <c r="AX14" s="26">
        <v>9.1385082154466346</v>
      </c>
      <c r="AY14" s="26">
        <v>9.0897920089171649</v>
      </c>
      <c r="AZ14" s="26">
        <v>9.1488984350188431</v>
      </c>
      <c r="BA14" s="26">
        <v>9.1232888149090368</v>
      </c>
      <c r="BB14" s="26">
        <v>9.1231936273812231</v>
      </c>
      <c r="BC14" s="26">
        <v>9.0324690400535612</v>
      </c>
      <c r="BD14" s="26">
        <v>8.8307172090132564</v>
      </c>
      <c r="BE14" s="26">
        <v>8.3632197084749507</v>
      </c>
      <c r="BF14" s="26">
        <v>8.2765075658341036</v>
      </c>
      <c r="BG14" s="26">
        <v>8.2678730953562205</v>
      </c>
      <c r="BH14" s="26">
        <v>8.2627262323129038</v>
      </c>
      <c r="BI14" s="26">
        <v>8.2804245186837768</v>
      </c>
      <c r="BK14" s="27">
        <v>4.2775568925598115</v>
      </c>
      <c r="BL14" s="27">
        <v>4.2307889203412365</v>
      </c>
      <c r="BM14" s="27">
        <v>4.124346880113162</v>
      </c>
      <c r="BN14" s="27">
        <v>3.9317840563625968</v>
      </c>
      <c r="BO14" s="27">
        <v>3.8553441406808808</v>
      </c>
      <c r="BP14" s="27">
        <v>3.7107662143191273</v>
      </c>
      <c r="BQ14" s="27">
        <v>3.6497566045383785</v>
      </c>
      <c r="BR14" s="27">
        <v>3.542565408233008</v>
      </c>
      <c r="BS14" s="27">
        <v>3.3687499296442063</v>
      </c>
      <c r="BT14" s="27">
        <v>3.2615386768624699</v>
      </c>
      <c r="BU14" s="27">
        <v>2.8924615881557507</v>
      </c>
      <c r="BV14" s="27">
        <v>2.7096983777327566</v>
      </c>
      <c r="BW14" s="27">
        <v>2.6332574071947441</v>
      </c>
      <c r="BX14" s="27">
        <v>2.6527338958757749</v>
      </c>
      <c r="BZ14" s="27">
        <v>9.0275568925598115</v>
      </c>
      <c r="CA14" s="27">
        <v>8.9807889203412365</v>
      </c>
      <c r="CB14" s="27">
        <v>8.874346880113162</v>
      </c>
      <c r="CC14" s="27">
        <v>8.6817840563625968</v>
      </c>
      <c r="CD14" s="27">
        <v>8.6053441406808808</v>
      </c>
      <c r="CE14" s="27">
        <v>8.4607662143191273</v>
      </c>
      <c r="CF14" s="27">
        <v>8.3997566045383785</v>
      </c>
      <c r="CG14" s="27">
        <v>8.292565408233008</v>
      </c>
      <c r="CH14" s="27">
        <v>8.1187499296442063</v>
      </c>
      <c r="CI14" s="27">
        <v>8.0115386768624699</v>
      </c>
      <c r="CJ14" s="27">
        <v>7.6424615881557507</v>
      </c>
      <c r="CK14" s="27">
        <v>7.4596983777327566</v>
      </c>
      <c r="CL14" s="27">
        <v>7.3832574071947441</v>
      </c>
      <c r="CM14" s="27">
        <v>7.4027338958757749</v>
      </c>
      <c r="CO14" s="28">
        <v>4.2775568925598115</v>
      </c>
      <c r="CP14" s="28">
        <v>4.2387551668944958</v>
      </c>
      <c r="CQ14" s="28">
        <v>4.1469637390288856</v>
      </c>
      <c r="CR14" s="28">
        <v>3.9678204147076954</v>
      </c>
      <c r="CS14" s="28">
        <v>3.898196596284432</v>
      </c>
      <c r="CT14" s="28">
        <v>3.7567442565190259</v>
      </c>
      <c r="CU14" s="28">
        <v>3.6923197423062408</v>
      </c>
      <c r="CV14" s="28">
        <v>3.5786225327127674</v>
      </c>
      <c r="CW14" s="28">
        <v>3.3997028664407196</v>
      </c>
      <c r="CX14" s="28">
        <v>3.2868962103779253</v>
      </c>
      <c r="CY14" s="28">
        <v>2.7809979313516724</v>
      </c>
      <c r="CZ14" s="28">
        <v>1.9335849152141567</v>
      </c>
      <c r="DA14" s="28">
        <v>1.3703625396203183</v>
      </c>
      <c r="DB14" s="28">
        <v>1.075773130255941</v>
      </c>
      <c r="DD14" s="28">
        <v>9.0275568925598115</v>
      </c>
      <c r="DE14" s="28">
        <v>8.9887551668944958</v>
      </c>
      <c r="DF14" s="28">
        <v>8.8969637390288856</v>
      </c>
      <c r="DG14" s="28">
        <v>8.7178204147076954</v>
      </c>
      <c r="DH14" s="28">
        <v>8.648196596284432</v>
      </c>
      <c r="DI14" s="28">
        <v>8.5067442565190259</v>
      </c>
      <c r="DJ14" s="28">
        <v>8.4423197423062408</v>
      </c>
      <c r="DK14" s="28">
        <v>8.3286225327127674</v>
      </c>
      <c r="DL14" s="28">
        <v>8.1497028664407196</v>
      </c>
      <c r="DM14" s="28">
        <v>8.0368962103779253</v>
      </c>
      <c r="DN14" s="28">
        <v>7.5309979313516724</v>
      </c>
      <c r="DO14" s="28">
        <v>6.6835849152141567</v>
      </c>
      <c r="DP14" s="28">
        <v>6.1203625396203183</v>
      </c>
      <c r="DQ14" s="28">
        <v>5.825773130255941</v>
      </c>
      <c r="DS14" s="29">
        <v>4.2775568925598115</v>
      </c>
      <c r="DT14" s="29">
        <v>4.258418338363251</v>
      </c>
      <c r="DU14" s="29">
        <v>4.163976408888848</v>
      </c>
      <c r="DV14" s="29">
        <v>3.9993180675842179</v>
      </c>
      <c r="DW14" s="29">
        <v>3.9480389277280334</v>
      </c>
      <c r="DX14" s="29">
        <v>3.8282670628518183</v>
      </c>
      <c r="DY14" s="29">
        <v>3.7832428574558179</v>
      </c>
      <c r="DZ14" s="29">
        <v>3.6914827804505226</v>
      </c>
      <c r="EA14" s="29">
        <v>3.5414126971231781</v>
      </c>
      <c r="EB14" s="29">
        <v>3.3295548378226076</v>
      </c>
      <c r="EC14" s="29">
        <v>2.2711217811011633</v>
      </c>
      <c r="ED14" s="29">
        <v>1.4739404930821767</v>
      </c>
      <c r="EE14" s="29">
        <v>1.1216614051864191</v>
      </c>
      <c r="EF14" s="29">
        <v>1.4286796563843875</v>
      </c>
      <c r="EH14" s="29">
        <v>9.0275568925598115</v>
      </c>
      <c r="EI14" s="29">
        <v>9.008418338363251</v>
      </c>
      <c r="EJ14" s="29">
        <v>8.913976408888848</v>
      </c>
      <c r="EK14" s="29">
        <v>8.7493180675842179</v>
      </c>
      <c r="EL14" s="29">
        <v>8.6980389277280334</v>
      </c>
      <c r="EM14" s="29">
        <v>8.5782670628518183</v>
      </c>
      <c r="EN14" s="29">
        <v>8.5332428574558179</v>
      </c>
      <c r="EO14" s="29">
        <v>8.4414827804505226</v>
      </c>
      <c r="EP14" s="29">
        <v>8.2914126971231781</v>
      </c>
      <c r="EQ14" s="29">
        <v>8.0795548378226076</v>
      </c>
      <c r="ER14" s="29">
        <v>7.0211217811011633</v>
      </c>
      <c r="ES14" s="29">
        <v>6.2239404930821767</v>
      </c>
      <c r="ET14" s="29">
        <v>5.8716614051864191</v>
      </c>
      <c r="EU14" s="29">
        <v>6.1786796563843875</v>
      </c>
      <c r="EW14" s="1">
        <v>385032</v>
      </c>
      <c r="EX14" s="1">
        <v>398840</v>
      </c>
      <c r="EY14" s="1" t="s">
        <v>450</v>
      </c>
      <c r="EZ14" s="1" t="s">
        <v>851</v>
      </c>
    </row>
    <row r="15" spans="1:156" ht="16" thickBot="1" x14ac:dyDescent="0.4">
      <c r="B15" s="21" t="s">
        <v>15</v>
      </c>
      <c r="C15" s="22">
        <v>4.6442664935985896</v>
      </c>
      <c r="D15" s="23">
        <v>4.4197651227170809</v>
      </c>
      <c r="E15" s="23">
        <v>4.146781537769165</v>
      </c>
      <c r="F15" s="23">
        <v>3.7275569318294579</v>
      </c>
      <c r="G15" s="23">
        <v>3.5890953849794336</v>
      </c>
      <c r="H15" s="23">
        <v>3.2178851251765295</v>
      </c>
      <c r="I15" s="23">
        <v>2.7973568801574373</v>
      </c>
      <c r="J15" s="23">
        <v>2.4748188783679055</v>
      </c>
      <c r="K15" s="23">
        <v>2.1229442610863956</v>
      </c>
      <c r="L15" s="23">
        <v>1.5821115995337074</v>
      </c>
      <c r="M15" s="23">
        <v>-9.9964861821849382E-2</v>
      </c>
      <c r="N15" s="23">
        <v>-1.0756193278857218</v>
      </c>
      <c r="O15" s="23">
        <v>-1.3713702282351186</v>
      </c>
      <c r="P15" s="23">
        <v>-1.3023041495074601</v>
      </c>
      <c r="Q15" s="24"/>
      <c r="R15" s="23">
        <v>10.14426649359859</v>
      </c>
      <c r="S15" s="23">
        <v>9.9197651227170809</v>
      </c>
      <c r="T15" s="23">
        <v>9.646781537769165</v>
      </c>
      <c r="U15" s="23">
        <v>9.2275569318294579</v>
      </c>
      <c r="V15" s="23">
        <v>9.0890953849794336</v>
      </c>
      <c r="W15" s="23">
        <v>8.7178851251765295</v>
      </c>
      <c r="X15" s="23">
        <v>8.2973568801574373</v>
      </c>
      <c r="Y15" s="23">
        <v>7.9748188783679055</v>
      </c>
      <c r="Z15" s="23">
        <v>7.6229442610863956</v>
      </c>
      <c r="AA15" s="23">
        <v>7.0821115995337074</v>
      </c>
      <c r="AB15" s="23">
        <v>5.4000351381781506</v>
      </c>
      <c r="AC15" s="23">
        <v>4.4243806721142782</v>
      </c>
      <c r="AD15" s="23">
        <v>4.1286297717648814</v>
      </c>
      <c r="AE15" s="23">
        <v>4.1976958504925399</v>
      </c>
      <c r="AG15" s="25">
        <v>4.6442664935985896</v>
      </c>
      <c r="AH15" s="25">
        <v>4.6376663956693669</v>
      </c>
      <c r="AI15" s="25">
        <v>4.4826555664046417</v>
      </c>
      <c r="AJ15" s="25">
        <v>4.2493855698036</v>
      </c>
      <c r="AK15" s="25">
        <v>4.3007927495670444</v>
      </c>
      <c r="AL15" s="25">
        <v>4.0522606632532998</v>
      </c>
      <c r="AM15" s="25">
        <v>3.5287789932100075</v>
      </c>
      <c r="AN15" s="25">
        <v>2.9198756998966928</v>
      </c>
      <c r="AO15" s="25">
        <v>2.2190993246443291</v>
      </c>
      <c r="AP15" s="25">
        <v>1.2644802145135614</v>
      </c>
      <c r="AQ15" s="25">
        <v>0.75815669366979321</v>
      </c>
      <c r="AR15" s="25">
        <v>0.63880389346307709</v>
      </c>
      <c r="AS15" s="25">
        <v>0.61296084140663964</v>
      </c>
      <c r="AT15" s="25">
        <v>0.46660343693355699</v>
      </c>
      <c r="AV15" s="26">
        <v>10.14426649359859</v>
      </c>
      <c r="AW15" s="26">
        <v>10.137666395669367</v>
      </c>
      <c r="AX15" s="26">
        <v>9.9826555664046417</v>
      </c>
      <c r="AY15" s="26">
        <v>9.7493855698036</v>
      </c>
      <c r="AZ15" s="26">
        <v>9.8007927495670444</v>
      </c>
      <c r="BA15" s="26">
        <v>9.5522606632532998</v>
      </c>
      <c r="BB15" s="26">
        <v>9.0287789932100075</v>
      </c>
      <c r="BC15" s="26">
        <v>8.4198756998966928</v>
      </c>
      <c r="BD15" s="26">
        <v>7.7190993246443291</v>
      </c>
      <c r="BE15" s="26">
        <v>6.7644802145135614</v>
      </c>
      <c r="BF15" s="26">
        <v>6.2581566936697932</v>
      </c>
      <c r="BG15" s="26">
        <v>6.1388038934630771</v>
      </c>
      <c r="BH15" s="26">
        <v>6.1129608414066396</v>
      </c>
      <c r="BI15" s="26">
        <v>5.966603436933557</v>
      </c>
      <c r="BK15" s="27">
        <v>4.6442664935985896</v>
      </c>
      <c r="BL15" s="27">
        <v>4.4198898884507969</v>
      </c>
      <c r="BM15" s="27">
        <v>4.14691242309096</v>
      </c>
      <c r="BN15" s="27">
        <v>3.7278020427005814</v>
      </c>
      <c r="BO15" s="27">
        <v>3.5894523339291098</v>
      </c>
      <c r="BP15" s="27">
        <v>3.2176717430912554</v>
      </c>
      <c r="BQ15" s="27">
        <v>2.7958873134767863</v>
      </c>
      <c r="BR15" s="27">
        <v>2.4731534001165478</v>
      </c>
      <c r="BS15" s="27">
        <v>2.1215124940565318</v>
      </c>
      <c r="BT15" s="27">
        <v>1.6126076380351151</v>
      </c>
      <c r="BU15" s="27">
        <v>5.3264976449209911E-2</v>
      </c>
      <c r="BV15" s="27">
        <v>-0.82596028897751594</v>
      </c>
      <c r="BW15" s="27">
        <v>-1.0987812104711772</v>
      </c>
      <c r="BX15" s="27">
        <v>-0.99117446536024545</v>
      </c>
      <c r="BZ15" s="27">
        <v>10.14426649359859</v>
      </c>
      <c r="CA15" s="27">
        <v>9.9198898884507969</v>
      </c>
      <c r="CB15" s="27">
        <v>9.64691242309096</v>
      </c>
      <c r="CC15" s="27">
        <v>9.2278020427005814</v>
      </c>
      <c r="CD15" s="27">
        <v>9.0894523339291098</v>
      </c>
      <c r="CE15" s="27">
        <v>8.7176717430912554</v>
      </c>
      <c r="CF15" s="27">
        <v>8.2958873134767863</v>
      </c>
      <c r="CG15" s="27">
        <v>7.9731534001165478</v>
      </c>
      <c r="CH15" s="27">
        <v>7.6215124940565318</v>
      </c>
      <c r="CI15" s="27">
        <v>7.1126076380351151</v>
      </c>
      <c r="CJ15" s="27">
        <v>5.5532649764492099</v>
      </c>
      <c r="CK15" s="27">
        <v>4.6740397110224841</v>
      </c>
      <c r="CL15" s="27">
        <v>4.4012187895288228</v>
      </c>
      <c r="CM15" s="27">
        <v>4.5088255346397546</v>
      </c>
      <c r="CO15" s="28">
        <v>4.6442664935985896</v>
      </c>
      <c r="CP15" s="28">
        <v>4.4097633975374393</v>
      </c>
      <c r="CQ15" s="28">
        <v>4.1275159986360528</v>
      </c>
      <c r="CR15" s="28">
        <v>3.6877886688725283</v>
      </c>
      <c r="CS15" s="28">
        <v>3.5469600024924191</v>
      </c>
      <c r="CT15" s="28">
        <v>3.1584880014417855</v>
      </c>
      <c r="CU15" s="28">
        <v>2.7046349932967573</v>
      </c>
      <c r="CV15" s="28">
        <v>2.3307282878118372</v>
      </c>
      <c r="CW15" s="28">
        <v>1.9798801432598587</v>
      </c>
      <c r="CX15" s="28">
        <v>1.5004809900454212</v>
      </c>
      <c r="CY15" s="28">
        <v>-1.1651954470269672</v>
      </c>
      <c r="CZ15" s="28">
        <v>-7.3000867433168146</v>
      </c>
      <c r="DA15" s="28">
        <v>-12.100331415902986</v>
      </c>
      <c r="DB15" s="28">
        <v>-15.245887857129901</v>
      </c>
      <c r="DD15" s="28">
        <v>10.14426649359859</v>
      </c>
      <c r="DE15" s="28">
        <v>9.9097633975374393</v>
      </c>
      <c r="DF15" s="28">
        <v>9.6275159986360528</v>
      </c>
      <c r="DG15" s="28">
        <v>9.1877886688725283</v>
      </c>
      <c r="DH15" s="28">
        <v>9.0469600024924191</v>
      </c>
      <c r="DI15" s="28">
        <v>8.6584880014417855</v>
      </c>
      <c r="DJ15" s="28">
        <v>8.2046349932967573</v>
      </c>
      <c r="DK15" s="28">
        <v>7.8307282878118372</v>
      </c>
      <c r="DL15" s="28">
        <v>7.4798801432598587</v>
      </c>
      <c r="DM15" s="28">
        <v>7.0004809900454212</v>
      </c>
      <c r="DN15" s="28">
        <v>4.3348045529730328</v>
      </c>
      <c r="DO15" s="28">
        <v>-1.8000867433168146</v>
      </c>
      <c r="DP15" s="28">
        <v>-6.6003314159029856</v>
      </c>
      <c r="DQ15" s="28">
        <v>-9.745887857129901</v>
      </c>
      <c r="DS15" s="29">
        <v>4.6442664935985896</v>
      </c>
      <c r="DT15" s="29">
        <v>4.4915472603244631</v>
      </c>
      <c r="DU15" s="29">
        <v>4.1868739791732317</v>
      </c>
      <c r="DV15" s="29">
        <v>3.7727484911643643</v>
      </c>
      <c r="DW15" s="29">
        <v>3.6802456417038343</v>
      </c>
      <c r="DX15" s="29">
        <v>3.360293912113324</v>
      </c>
      <c r="DY15" s="29">
        <v>2.9821009825857843</v>
      </c>
      <c r="DZ15" s="29">
        <v>2.6913688924491694</v>
      </c>
      <c r="EA15" s="29">
        <v>2.2637324270004697</v>
      </c>
      <c r="EB15" s="29">
        <v>0.72135194140456704</v>
      </c>
      <c r="EC15" s="29">
        <v>-6.1751776021153688</v>
      </c>
      <c r="ED15" s="29">
        <v>-11.697641432373572</v>
      </c>
      <c r="EE15" s="29">
        <v>-14.874508856066214</v>
      </c>
      <c r="EF15" s="29">
        <v>-13.80892261580469</v>
      </c>
      <c r="EH15" s="29">
        <v>10.14426649359859</v>
      </c>
      <c r="EI15" s="29">
        <v>9.9915472603244631</v>
      </c>
      <c r="EJ15" s="29">
        <v>9.6868739791732317</v>
      </c>
      <c r="EK15" s="29">
        <v>9.2727484911643643</v>
      </c>
      <c r="EL15" s="29">
        <v>9.1802456417038343</v>
      </c>
      <c r="EM15" s="29">
        <v>8.860293912113324</v>
      </c>
      <c r="EN15" s="29">
        <v>8.4821009825857843</v>
      </c>
      <c r="EO15" s="29">
        <v>8.1913688924491694</v>
      </c>
      <c r="EP15" s="29">
        <v>7.7637324270004697</v>
      </c>
      <c r="EQ15" s="29">
        <v>6.221351941404567</v>
      </c>
      <c r="ER15" s="29">
        <v>-0.67517760211536881</v>
      </c>
      <c r="ES15" s="29">
        <v>-6.1976414323735725</v>
      </c>
      <c r="ET15" s="29">
        <v>-9.374508856066214</v>
      </c>
      <c r="EU15" s="29">
        <v>-8.3089226158046898</v>
      </c>
      <c r="EW15" s="1">
        <v>300011</v>
      </c>
      <c r="EX15" s="1">
        <v>527810</v>
      </c>
      <c r="EY15" s="1" t="s">
        <v>453</v>
      </c>
      <c r="EZ15" s="1" t="s">
        <v>863</v>
      </c>
    </row>
    <row r="16" spans="1:156" ht="16" thickBot="1" x14ac:dyDescent="0.4">
      <c r="B16" s="21" t="s">
        <v>16</v>
      </c>
      <c r="C16" s="22">
        <v>6.7576545925170795</v>
      </c>
      <c r="D16" s="23">
        <v>5.8384943803052831</v>
      </c>
      <c r="E16" s="23">
        <v>5.4481236123909689</v>
      </c>
      <c r="F16" s="23">
        <v>5.0408719176124865</v>
      </c>
      <c r="G16" s="23">
        <v>4.6156302601260588</v>
      </c>
      <c r="H16" s="23">
        <v>4.1950351678316551</v>
      </c>
      <c r="I16" s="23">
        <v>3.7602885865074107</v>
      </c>
      <c r="J16" s="23">
        <v>3.3100945191928037</v>
      </c>
      <c r="K16" s="23">
        <v>2.8666121594009493</v>
      </c>
      <c r="L16" s="23">
        <v>2.3508536810320884</v>
      </c>
      <c r="M16" s="23">
        <v>0.62433816394549702</v>
      </c>
      <c r="N16" s="23">
        <v>-3.466873150760108E-2</v>
      </c>
      <c r="O16" s="23">
        <v>3.7442342109205384E-2</v>
      </c>
      <c r="P16" s="23">
        <v>0.37953703800499916</v>
      </c>
      <c r="Q16" s="24"/>
      <c r="R16" s="23">
        <v>9.7576545925170795</v>
      </c>
      <c r="S16" s="23">
        <v>8.8384943803052831</v>
      </c>
      <c r="T16" s="23">
        <v>8.4481236123909689</v>
      </c>
      <c r="U16" s="23">
        <v>8.0408719176124865</v>
      </c>
      <c r="V16" s="23">
        <v>7.6156302601260588</v>
      </c>
      <c r="W16" s="23">
        <v>7.1950351678316551</v>
      </c>
      <c r="X16" s="23">
        <v>6.7602885865074107</v>
      </c>
      <c r="Y16" s="23">
        <v>6.3100945191928037</v>
      </c>
      <c r="Z16" s="23">
        <v>5.8666121594009493</v>
      </c>
      <c r="AA16" s="23">
        <v>5.3508536810320884</v>
      </c>
      <c r="AB16" s="23">
        <v>3.624338163945497</v>
      </c>
      <c r="AC16" s="23">
        <v>2.9653312684923989</v>
      </c>
      <c r="AD16" s="23">
        <v>3.0374423421092054</v>
      </c>
      <c r="AE16" s="23">
        <v>3.3795370380049992</v>
      </c>
      <c r="AG16" s="25">
        <v>6.7576545925170795</v>
      </c>
      <c r="AH16" s="25">
        <v>6.3244647920443828</v>
      </c>
      <c r="AI16" s="25">
        <v>6.0685384624571945</v>
      </c>
      <c r="AJ16" s="25">
        <v>5.8609560447558735</v>
      </c>
      <c r="AK16" s="25">
        <v>5.6711283425257211</v>
      </c>
      <c r="AL16" s="25">
        <v>5.4409365425953204</v>
      </c>
      <c r="AM16" s="25">
        <v>5.1479033724225935</v>
      </c>
      <c r="AN16" s="25">
        <v>4.8248979176575855</v>
      </c>
      <c r="AO16" s="25">
        <v>4.4826034397120722</v>
      </c>
      <c r="AP16" s="25">
        <v>4.1142762443256924</v>
      </c>
      <c r="AQ16" s="25">
        <v>2.9304862270790633</v>
      </c>
      <c r="AR16" s="25">
        <v>2.2467029787230164</v>
      </c>
      <c r="AS16" s="25">
        <v>1.9648123264780573</v>
      </c>
      <c r="AT16" s="25">
        <v>1.8425574324044032</v>
      </c>
      <c r="AV16" s="26">
        <v>9.7576545925170795</v>
      </c>
      <c r="AW16" s="26">
        <v>9.3244647920443828</v>
      </c>
      <c r="AX16" s="26">
        <v>9.0685384624571945</v>
      </c>
      <c r="AY16" s="26">
        <v>8.8609560447558735</v>
      </c>
      <c r="AZ16" s="26">
        <v>8.6711283425257211</v>
      </c>
      <c r="BA16" s="26">
        <v>8.4409365425953204</v>
      </c>
      <c r="BB16" s="26">
        <v>8.1479033724225935</v>
      </c>
      <c r="BC16" s="26">
        <v>7.8248979176575855</v>
      </c>
      <c r="BD16" s="26">
        <v>7.4826034397120722</v>
      </c>
      <c r="BE16" s="26">
        <v>7.1142762443256924</v>
      </c>
      <c r="BF16" s="26">
        <v>5.9304862270790633</v>
      </c>
      <c r="BG16" s="26">
        <v>5.2467029787230164</v>
      </c>
      <c r="BH16" s="26">
        <v>4.9648123264780573</v>
      </c>
      <c r="BI16" s="26">
        <v>4.8425574324044032</v>
      </c>
      <c r="BK16" s="27">
        <v>6.7576545925170795</v>
      </c>
      <c r="BL16" s="27">
        <v>5.8384943713033284</v>
      </c>
      <c r="BM16" s="27">
        <v>5.4481236304230816</v>
      </c>
      <c r="BN16" s="27">
        <v>5.0408719176124865</v>
      </c>
      <c r="BO16" s="27">
        <v>4.6156301599647183</v>
      </c>
      <c r="BP16" s="27">
        <v>4.195035267840975</v>
      </c>
      <c r="BQ16" s="27">
        <v>3.7602885865074107</v>
      </c>
      <c r="BR16" s="27">
        <v>3.3100945191928037</v>
      </c>
      <c r="BS16" s="27">
        <v>2.8666121594009493</v>
      </c>
      <c r="BT16" s="27">
        <v>2.4020887780054334</v>
      </c>
      <c r="BU16" s="27">
        <v>0.83684940559368037</v>
      </c>
      <c r="BV16" s="27">
        <v>0.21822331580757037</v>
      </c>
      <c r="BW16" s="27">
        <v>0.26614111619685943</v>
      </c>
      <c r="BX16" s="27">
        <v>0.56346128333851198</v>
      </c>
      <c r="BZ16" s="27">
        <v>9.7576545925170795</v>
      </c>
      <c r="CA16" s="27">
        <v>8.8384943713033284</v>
      </c>
      <c r="CB16" s="27">
        <v>8.4481236304230816</v>
      </c>
      <c r="CC16" s="27">
        <v>8.0408719176124865</v>
      </c>
      <c r="CD16" s="27">
        <v>7.6156301599647183</v>
      </c>
      <c r="CE16" s="27">
        <v>7.195035267840975</v>
      </c>
      <c r="CF16" s="27">
        <v>6.7602885865074107</v>
      </c>
      <c r="CG16" s="27">
        <v>6.3100945191928037</v>
      </c>
      <c r="CH16" s="27">
        <v>5.8666121594009493</v>
      </c>
      <c r="CI16" s="27">
        <v>5.4020887780054334</v>
      </c>
      <c r="CJ16" s="27">
        <v>3.8368494055936804</v>
      </c>
      <c r="CK16" s="27">
        <v>3.2182233158075704</v>
      </c>
      <c r="CL16" s="27">
        <v>3.2661411161968594</v>
      </c>
      <c r="CM16" s="27">
        <v>3.563461283338512</v>
      </c>
      <c r="CO16" s="28">
        <v>6.7576545925170795</v>
      </c>
      <c r="CP16" s="28">
        <v>5.8488010407201507</v>
      </c>
      <c r="CQ16" s="28">
        <v>5.4863478704125388</v>
      </c>
      <c r="CR16" s="28">
        <v>5.1110010156986263</v>
      </c>
      <c r="CS16" s="28">
        <v>4.7443405773892025</v>
      </c>
      <c r="CT16" s="28">
        <v>4.3845673142217922</v>
      </c>
      <c r="CU16" s="28">
        <v>4.0137327262997644</v>
      </c>
      <c r="CV16" s="28">
        <v>3.6423391982205136</v>
      </c>
      <c r="CW16" s="28">
        <v>3.315343924690259</v>
      </c>
      <c r="CX16" s="28">
        <v>2.9717023208951154</v>
      </c>
      <c r="CY16" s="28">
        <v>1.2203094307076352</v>
      </c>
      <c r="CZ16" s="28">
        <v>-1.3610179645256082</v>
      </c>
      <c r="DA16" s="28">
        <v>-3.066518632284577</v>
      </c>
      <c r="DB16" s="28">
        <v>-4.1299937113832854</v>
      </c>
      <c r="DD16" s="28">
        <v>9.7576545925170795</v>
      </c>
      <c r="DE16" s="28">
        <v>8.8488010407201507</v>
      </c>
      <c r="DF16" s="28">
        <v>8.4863478704125388</v>
      </c>
      <c r="DG16" s="28">
        <v>8.1110010156986263</v>
      </c>
      <c r="DH16" s="28">
        <v>7.7443405773892025</v>
      </c>
      <c r="DI16" s="28">
        <v>7.3845673142217922</v>
      </c>
      <c r="DJ16" s="28">
        <v>7.0137327262997644</v>
      </c>
      <c r="DK16" s="28">
        <v>6.6423391982205136</v>
      </c>
      <c r="DL16" s="28">
        <v>6.315343924690259</v>
      </c>
      <c r="DM16" s="28">
        <v>5.9717023208951154</v>
      </c>
      <c r="DN16" s="28">
        <v>4.2203094307076352</v>
      </c>
      <c r="DO16" s="28">
        <v>1.6389820354743918</v>
      </c>
      <c r="DP16" s="28">
        <v>-6.6518632284576995E-2</v>
      </c>
      <c r="DQ16" s="28">
        <v>-1.1299937113832854</v>
      </c>
      <c r="DS16" s="29">
        <v>6.7576545925170795</v>
      </c>
      <c r="DT16" s="29">
        <v>5.8675806603612557</v>
      </c>
      <c r="DU16" s="29">
        <v>5.3305891809219919</v>
      </c>
      <c r="DV16" s="29">
        <v>4.9308488044132428</v>
      </c>
      <c r="DW16" s="29">
        <v>4.5756649324443792</v>
      </c>
      <c r="DX16" s="29">
        <v>4.2586164440590082</v>
      </c>
      <c r="DY16" s="29">
        <v>3.9287352249113514</v>
      </c>
      <c r="DZ16" s="29">
        <v>3.6197621931744735</v>
      </c>
      <c r="EA16" s="29">
        <v>3.2968923535873333</v>
      </c>
      <c r="EB16" s="29">
        <v>2.5600833626606132</v>
      </c>
      <c r="EC16" s="29">
        <v>-0.74736282933377396</v>
      </c>
      <c r="ED16" s="29">
        <v>-2.9704456935460399</v>
      </c>
      <c r="EE16" s="29">
        <v>-3.9829118427822365</v>
      </c>
      <c r="EF16" s="29">
        <v>-3.2965350489220526</v>
      </c>
      <c r="EH16" s="29">
        <v>9.7576545925170795</v>
      </c>
      <c r="EI16" s="29">
        <v>8.8675806603612557</v>
      </c>
      <c r="EJ16" s="29">
        <v>8.3305891809219919</v>
      </c>
      <c r="EK16" s="29">
        <v>7.9308488044132428</v>
      </c>
      <c r="EL16" s="29">
        <v>7.5756649324443792</v>
      </c>
      <c r="EM16" s="29">
        <v>7.2586164440590082</v>
      </c>
      <c r="EN16" s="29">
        <v>6.9287352249113514</v>
      </c>
      <c r="EO16" s="29">
        <v>6.6197621931744735</v>
      </c>
      <c r="EP16" s="29">
        <v>6.2968923535873333</v>
      </c>
      <c r="EQ16" s="29">
        <v>5.5600833626606132</v>
      </c>
      <c r="ER16" s="29">
        <v>2.252637170666226</v>
      </c>
      <c r="ES16" s="29">
        <v>2.9554306453960066E-2</v>
      </c>
      <c r="ET16" s="29">
        <v>-0.98291184278223653</v>
      </c>
      <c r="EU16" s="29">
        <v>-0.29653504892205262</v>
      </c>
      <c r="EW16" s="1">
        <v>334416</v>
      </c>
      <c r="EX16" s="1">
        <v>428229</v>
      </c>
      <c r="EY16" s="1" t="s">
        <v>455</v>
      </c>
      <c r="EZ16" s="1" t="s">
        <v>864</v>
      </c>
    </row>
    <row r="17" spans="2:156" ht="16" thickBot="1" x14ac:dyDescent="0.4">
      <c r="B17" s="21" t="s">
        <v>17</v>
      </c>
      <c r="C17" s="22">
        <v>2.0900132280132215</v>
      </c>
      <c r="D17" s="23">
        <v>1.7020971996630916</v>
      </c>
      <c r="E17" s="23">
        <v>-0.42185348205222084</v>
      </c>
      <c r="F17" s="23">
        <v>-2.6118507003364115</v>
      </c>
      <c r="G17" s="23">
        <v>-4.8076536565721781</v>
      </c>
      <c r="H17" s="23">
        <v>-7.0389073440983481</v>
      </c>
      <c r="I17" s="23">
        <v>-9.2261660878883873</v>
      </c>
      <c r="J17" s="23">
        <v>1.6752980772674491</v>
      </c>
      <c r="K17" s="23">
        <v>0.34413075404886939</v>
      </c>
      <c r="L17" s="23">
        <v>-0.88895695009153997</v>
      </c>
      <c r="M17" s="23">
        <v>-1.7641109192164919</v>
      </c>
      <c r="N17" s="23">
        <v>-2.3924421454903921</v>
      </c>
      <c r="O17" s="23">
        <v>-2.5504029513649016</v>
      </c>
      <c r="P17" s="23">
        <v>-2.6000531079527391</v>
      </c>
      <c r="Q17" s="24"/>
      <c r="R17" s="23">
        <v>7.0900132280132215</v>
      </c>
      <c r="S17" s="23">
        <v>6.7020971996630916</v>
      </c>
      <c r="T17" s="23">
        <v>4.5781465179477792</v>
      </c>
      <c r="U17" s="23">
        <v>2.3881492996635885</v>
      </c>
      <c r="V17" s="23">
        <v>0.19234634342782186</v>
      </c>
      <c r="W17" s="23">
        <v>-2.0389073440983481</v>
      </c>
      <c r="X17" s="23">
        <v>-4.2261660878883873</v>
      </c>
      <c r="Y17" s="23">
        <v>-5.3247019227325509</v>
      </c>
      <c r="Z17" s="23">
        <v>-6.6558692459511306</v>
      </c>
      <c r="AA17" s="23">
        <v>-7.88895695009154</v>
      </c>
      <c r="AB17" s="23">
        <v>-8.7641109192164919</v>
      </c>
      <c r="AC17" s="23">
        <v>-9.3924421454903921</v>
      </c>
      <c r="AD17" s="23">
        <v>-9.5504029513649016</v>
      </c>
      <c r="AE17" s="23">
        <v>-9.6000531079527391</v>
      </c>
      <c r="AG17" s="25">
        <v>2.0900132280132215</v>
      </c>
      <c r="AH17" s="25">
        <v>2.0225044207065022</v>
      </c>
      <c r="AI17" s="25">
        <v>0.12382705905618074</v>
      </c>
      <c r="AJ17" s="25">
        <v>-1.832164777159516</v>
      </c>
      <c r="AK17" s="25">
        <v>-3.785210037326344</v>
      </c>
      <c r="AL17" s="25">
        <v>-5.7934951301758204</v>
      </c>
      <c r="AM17" s="25">
        <v>-7.8234778262611115</v>
      </c>
      <c r="AN17" s="25">
        <v>3.178994045197431</v>
      </c>
      <c r="AO17" s="25">
        <v>1.9129282727873438</v>
      </c>
      <c r="AP17" s="25">
        <v>0.73312873024478264</v>
      </c>
      <c r="AQ17" s="25">
        <v>0.44527893153678377</v>
      </c>
      <c r="AR17" s="25">
        <v>0.16321221833199218</v>
      </c>
      <c r="AS17" s="25">
        <v>-2.946684033765834E-2</v>
      </c>
      <c r="AT17" s="25">
        <v>-0.10349371220398851</v>
      </c>
      <c r="AV17" s="26">
        <v>7.0900132280132215</v>
      </c>
      <c r="AW17" s="26">
        <v>7.0225044207065022</v>
      </c>
      <c r="AX17" s="26">
        <v>5.1238270590561807</v>
      </c>
      <c r="AY17" s="26">
        <v>3.167835222840484</v>
      </c>
      <c r="AZ17" s="26">
        <v>1.214789962673656</v>
      </c>
      <c r="BA17" s="26">
        <v>-0.79349513017582041</v>
      </c>
      <c r="BB17" s="26">
        <v>-2.8234778262611115</v>
      </c>
      <c r="BC17" s="26">
        <v>-3.821005954802569</v>
      </c>
      <c r="BD17" s="26">
        <v>-5.0870717272126562</v>
      </c>
      <c r="BE17" s="26">
        <v>-6.2668712697552174</v>
      </c>
      <c r="BF17" s="26">
        <v>-6.5547210684632162</v>
      </c>
      <c r="BG17" s="26">
        <v>-6.8367877816680078</v>
      </c>
      <c r="BH17" s="26">
        <v>-7.0294668403376583</v>
      </c>
      <c r="BI17" s="26">
        <v>-7.1034937122039885</v>
      </c>
      <c r="BK17" s="27">
        <v>2.0900132280132215</v>
      </c>
      <c r="BL17" s="27">
        <v>1.7021753581147649</v>
      </c>
      <c r="BM17" s="27">
        <v>-0.42169717051935862</v>
      </c>
      <c r="BN17" s="27">
        <v>-2.6116203079667741</v>
      </c>
      <c r="BO17" s="27">
        <v>-4.8073500491490577</v>
      </c>
      <c r="BP17" s="27">
        <v>-7.0389982341299202</v>
      </c>
      <c r="BQ17" s="27">
        <v>-9.2271300749995291</v>
      </c>
      <c r="BR17" s="27">
        <v>1.6741718984498561</v>
      </c>
      <c r="BS17" s="27">
        <v>0.34284848433172499</v>
      </c>
      <c r="BT17" s="27">
        <v>-0.87593840588295535</v>
      </c>
      <c r="BU17" s="27">
        <v>-1.688777354858459</v>
      </c>
      <c r="BV17" s="27">
        <v>-2.2523462097430667</v>
      </c>
      <c r="BW17" s="27">
        <v>-2.388148243103096</v>
      </c>
      <c r="BX17" s="27">
        <v>-2.4009672926059835</v>
      </c>
      <c r="BZ17" s="27">
        <v>7.0900132280132215</v>
      </c>
      <c r="CA17" s="27">
        <v>6.7021753581147649</v>
      </c>
      <c r="CB17" s="27">
        <v>4.5783028294806414</v>
      </c>
      <c r="CC17" s="27">
        <v>2.3883796920332259</v>
      </c>
      <c r="CD17" s="27">
        <v>0.19264995085094228</v>
      </c>
      <c r="CE17" s="27">
        <v>-2.0389982341299202</v>
      </c>
      <c r="CF17" s="27">
        <v>-4.2271300749995291</v>
      </c>
      <c r="CG17" s="27">
        <v>-5.3258281015501439</v>
      </c>
      <c r="CH17" s="27">
        <v>-6.657151515668275</v>
      </c>
      <c r="CI17" s="27">
        <v>-7.8759384058829554</v>
      </c>
      <c r="CJ17" s="27">
        <v>-8.688777354858459</v>
      </c>
      <c r="CK17" s="27">
        <v>-9.2523462097430667</v>
      </c>
      <c r="CL17" s="27">
        <v>-9.388148243103096</v>
      </c>
      <c r="CM17" s="27">
        <v>-9.4009672926059835</v>
      </c>
      <c r="CO17" s="28">
        <v>2.0900132280132215</v>
      </c>
      <c r="CP17" s="28">
        <v>1.7165474223673876</v>
      </c>
      <c r="CQ17" s="28">
        <v>-0.38550324103561451</v>
      </c>
      <c r="CR17" s="28">
        <v>-2.5559277158030369</v>
      </c>
      <c r="CS17" s="28">
        <v>-4.7345424628956039</v>
      </c>
      <c r="CT17" s="28">
        <v>-6.956211585175673</v>
      </c>
      <c r="CU17" s="28">
        <v>-9.154942597249665</v>
      </c>
      <c r="CV17" s="28">
        <v>1.7315558375583464</v>
      </c>
      <c r="CW17" s="28">
        <v>0.39794047295879409</v>
      </c>
      <c r="CX17" s="28">
        <v>-0.80560006745804458</v>
      </c>
      <c r="CY17" s="28">
        <v>-1.7610382934652122</v>
      </c>
      <c r="CZ17" s="28">
        <v>-3.5826042288948798</v>
      </c>
      <c r="DA17" s="28">
        <v>-5.1776511617788188</v>
      </c>
      <c r="DB17" s="28">
        <v>-6.1252808183003538</v>
      </c>
      <c r="DD17" s="28">
        <v>7.0900132280132215</v>
      </c>
      <c r="DE17" s="28">
        <v>6.7165474223673876</v>
      </c>
      <c r="DF17" s="28">
        <v>4.6144967589643855</v>
      </c>
      <c r="DG17" s="28">
        <v>2.4440722841969631</v>
      </c>
      <c r="DH17" s="28">
        <v>0.26545753710439612</v>
      </c>
      <c r="DI17" s="28">
        <v>-1.956211585175673</v>
      </c>
      <c r="DJ17" s="28">
        <v>-4.154942597249665</v>
      </c>
      <c r="DK17" s="28">
        <v>-5.2684441624416536</v>
      </c>
      <c r="DL17" s="28">
        <v>-6.6020595270412059</v>
      </c>
      <c r="DM17" s="28">
        <v>-7.8056000674580446</v>
      </c>
      <c r="DN17" s="28">
        <v>-8.7610382934652122</v>
      </c>
      <c r="DO17" s="28">
        <v>-10.58260422889488</v>
      </c>
      <c r="DP17" s="28">
        <v>-12.177651161778819</v>
      </c>
      <c r="DQ17" s="28">
        <v>-13.125280818300354</v>
      </c>
      <c r="DS17" s="29">
        <v>2.0900132280132215</v>
      </c>
      <c r="DT17" s="29">
        <v>1.7441999514223809</v>
      </c>
      <c r="DU17" s="29">
        <v>-0.3893123614838423</v>
      </c>
      <c r="DV17" s="29">
        <v>-2.555643516703114</v>
      </c>
      <c r="DW17" s="29">
        <v>-4.7320331704628131</v>
      </c>
      <c r="DX17" s="29">
        <v>-6.9391603420196049</v>
      </c>
      <c r="DY17" s="29">
        <v>-9.1152113866411071</v>
      </c>
      <c r="DZ17" s="29">
        <v>1.7994018061010095</v>
      </c>
      <c r="EA17" s="29">
        <v>0.48010501947286599</v>
      </c>
      <c r="EB17" s="29">
        <v>-0.92730121265670107</v>
      </c>
      <c r="EC17" s="29">
        <v>-2.8978819518211907</v>
      </c>
      <c r="ED17" s="29">
        <v>-4.8985502154139837</v>
      </c>
      <c r="EE17" s="29">
        <v>-5.9131027053911893</v>
      </c>
      <c r="EF17" s="29">
        <v>-5.3878309164500422</v>
      </c>
      <c r="EH17" s="29">
        <v>7.0900132280132215</v>
      </c>
      <c r="EI17" s="29">
        <v>6.7441999514223809</v>
      </c>
      <c r="EJ17" s="29">
        <v>4.6106876385161577</v>
      </c>
      <c r="EK17" s="29">
        <v>2.444356483296886</v>
      </c>
      <c r="EL17" s="29">
        <v>0.26796682953718687</v>
      </c>
      <c r="EM17" s="29">
        <v>-1.9391603420196049</v>
      </c>
      <c r="EN17" s="29">
        <v>-4.1152113866411071</v>
      </c>
      <c r="EO17" s="29">
        <v>-5.2005981938989905</v>
      </c>
      <c r="EP17" s="29">
        <v>-6.519894980527134</v>
      </c>
      <c r="EQ17" s="29">
        <v>-7.9273012126567011</v>
      </c>
      <c r="ER17" s="29">
        <v>-9.8978819518211907</v>
      </c>
      <c r="ES17" s="29">
        <v>-11.898550215413984</v>
      </c>
      <c r="ET17" s="29">
        <v>-12.913102705391189</v>
      </c>
      <c r="EU17" s="29">
        <v>-12.387830916450042</v>
      </c>
      <c r="EW17" s="1">
        <v>384753</v>
      </c>
      <c r="EX17" s="1">
        <v>397415</v>
      </c>
      <c r="EY17" s="1" t="s">
        <v>457</v>
      </c>
      <c r="EZ17" s="1" t="s">
        <v>853</v>
      </c>
    </row>
    <row r="18" spans="2:156" ht="16" thickBot="1" x14ac:dyDescent="0.4">
      <c r="B18" s="21" t="s">
        <v>18</v>
      </c>
      <c r="C18" s="22">
        <v>10.789161722302062</v>
      </c>
      <c r="D18" s="23">
        <v>10.44715963208742</v>
      </c>
      <c r="E18" s="23">
        <v>10.408000191971109</v>
      </c>
      <c r="F18" s="23">
        <v>10.182169016582826</v>
      </c>
      <c r="G18" s="23">
        <v>10.140587364106665</v>
      </c>
      <c r="H18" s="23">
        <v>9.9506502849654552</v>
      </c>
      <c r="I18" s="23">
        <v>9.7646779679325881</v>
      </c>
      <c r="J18" s="23">
        <v>9.7064744903428917</v>
      </c>
      <c r="K18" s="23">
        <v>9.511826462461018</v>
      </c>
      <c r="L18" s="23">
        <v>9.2790577813171904</v>
      </c>
      <c r="M18" s="23">
        <v>8.4205089336058006</v>
      </c>
      <c r="N18" s="23">
        <v>7.9961898888883329</v>
      </c>
      <c r="O18" s="23">
        <v>7.8638474752745138</v>
      </c>
      <c r="P18" s="23">
        <v>8.0621041519284358</v>
      </c>
      <c r="Q18" s="24"/>
      <c r="R18" s="23">
        <v>13.289161722302062</v>
      </c>
      <c r="S18" s="23">
        <v>12.94715963208742</v>
      </c>
      <c r="T18" s="23">
        <v>12.908000191971109</v>
      </c>
      <c r="U18" s="23">
        <v>12.682169016582826</v>
      </c>
      <c r="V18" s="23">
        <v>12.640587364106665</v>
      </c>
      <c r="W18" s="23">
        <v>12.450650284965455</v>
      </c>
      <c r="X18" s="23">
        <v>12.264677967932588</v>
      </c>
      <c r="Y18" s="23">
        <v>12.206474490342892</v>
      </c>
      <c r="Z18" s="23">
        <v>12.011826462461018</v>
      </c>
      <c r="AA18" s="23">
        <v>11.77905778131719</v>
      </c>
      <c r="AB18" s="23">
        <v>10.920508933605801</v>
      </c>
      <c r="AC18" s="23">
        <v>10.496189888888333</v>
      </c>
      <c r="AD18" s="23">
        <v>10.363847475274515</v>
      </c>
      <c r="AE18" s="23">
        <v>10.562104151928436</v>
      </c>
      <c r="AG18" s="25">
        <v>10.789161722302062</v>
      </c>
      <c r="AH18" s="25">
        <v>10.606936776088432</v>
      </c>
      <c r="AI18" s="25">
        <v>10.652290535926291</v>
      </c>
      <c r="AJ18" s="25">
        <v>10.56045657976599</v>
      </c>
      <c r="AK18" s="25">
        <v>10.639271422048793</v>
      </c>
      <c r="AL18" s="25">
        <v>10.566387527144503</v>
      </c>
      <c r="AM18" s="25">
        <v>10.472457516594028</v>
      </c>
      <c r="AN18" s="25">
        <v>10.472478915130598</v>
      </c>
      <c r="AO18" s="25">
        <v>10.334163267418985</v>
      </c>
      <c r="AP18" s="25">
        <v>10.213688828389529</v>
      </c>
      <c r="AQ18" s="25">
        <v>9.8956940095152142</v>
      </c>
      <c r="AR18" s="25">
        <v>9.593348545234587</v>
      </c>
      <c r="AS18" s="25">
        <v>9.3431493928991038</v>
      </c>
      <c r="AT18" s="25">
        <v>9.2215052913509439</v>
      </c>
      <c r="AV18" s="26">
        <v>13.289161722302062</v>
      </c>
      <c r="AW18" s="26">
        <v>13.106936776088432</v>
      </c>
      <c r="AX18" s="26">
        <v>13.152290535926291</v>
      </c>
      <c r="AY18" s="26">
        <v>13.06045657976599</v>
      </c>
      <c r="AZ18" s="26">
        <v>13.139271422048793</v>
      </c>
      <c r="BA18" s="26">
        <v>13.066387527144503</v>
      </c>
      <c r="BB18" s="26">
        <v>12.972457516594028</v>
      </c>
      <c r="BC18" s="26">
        <v>12.972478915130598</v>
      </c>
      <c r="BD18" s="26">
        <v>12.834163267418985</v>
      </c>
      <c r="BE18" s="26">
        <v>12.713688828389529</v>
      </c>
      <c r="BF18" s="26">
        <v>12.395694009515214</v>
      </c>
      <c r="BG18" s="26">
        <v>12.093348545234587</v>
      </c>
      <c r="BH18" s="26">
        <v>11.843149392899104</v>
      </c>
      <c r="BI18" s="26">
        <v>11.721505291350944</v>
      </c>
      <c r="BK18" s="27">
        <v>10.789161722302062</v>
      </c>
      <c r="BL18" s="27">
        <v>10.44717688313073</v>
      </c>
      <c r="BM18" s="27">
        <v>10.408033960485648</v>
      </c>
      <c r="BN18" s="27">
        <v>10.182219826916249</v>
      </c>
      <c r="BO18" s="27">
        <v>10.140652696243354</v>
      </c>
      <c r="BP18" s="27">
        <v>9.9506306323387825</v>
      </c>
      <c r="BQ18" s="27">
        <v>9.7644679513928843</v>
      </c>
      <c r="BR18" s="27">
        <v>9.7062329189822236</v>
      </c>
      <c r="BS18" s="27">
        <v>9.5115508383075067</v>
      </c>
      <c r="BT18" s="27">
        <v>9.2939323218949355</v>
      </c>
      <c r="BU18" s="27">
        <v>8.4886381946195986</v>
      </c>
      <c r="BV18" s="27">
        <v>8.0883781560166526</v>
      </c>
      <c r="BW18" s="27">
        <v>7.9548313689015844</v>
      </c>
      <c r="BX18" s="27">
        <v>8.1494419106739855</v>
      </c>
      <c r="BZ18" s="27">
        <v>13.289161722302062</v>
      </c>
      <c r="CA18" s="27">
        <v>12.94717688313073</v>
      </c>
      <c r="CB18" s="27">
        <v>12.908033960485648</v>
      </c>
      <c r="CC18" s="27">
        <v>12.682219826916249</v>
      </c>
      <c r="CD18" s="27">
        <v>12.640652696243354</v>
      </c>
      <c r="CE18" s="27">
        <v>12.450630632338783</v>
      </c>
      <c r="CF18" s="27">
        <v>12.264467951392884</v>
      </c>
      <c r="CG18" s="27">
        <v>12.206232918982224</v>
      </c>
      <c r="CH18" s="27">
        <v>12.011550838307507</v>
      </c>
      <c r="CI18" s="27">
        <v>11.793932321894935</v>
      </c>
      <c r="CJ18" s="27">
        <v>10.988638194619599</v>
      </c>
      <c r="CK18" s="27">
        <v>10.588378156016653</v>
      </c>
      <c r="CL18" s="27">
        <v>10.454831368901583</v>
      </c>
      <c r="CM18" s="27">
        <v>10.649441910673985</v>
      </c>
      <c r="CO18" s="28">
        <v>10.789161722302062</v>
      </c>
      <c r="CP18" s="28">
        <v>10.439462138372782</v>
      </c>
      <c r="CQ18" s="28">
        <v>10.392989216537977</v>
      </c>
      <c r="CR18" s="28">
        <v>10.168331188694115</v>
      </c>
      <c r="CS18" s="28">
        <v>10.117650999679352</v>
      </c>
      <c r="CT18" s="28">
        <v>9.9044148264668319</v>
      </c>
      <c r="CU18" s="28">
        <v>9.6780875849001013</v>
      </c>
      <c r="CV18" s="28">
        <v>9.578726459300805</v>
      </c>
      <c r="CW18" s="28">
        <v>9.3659734858253394</v>
      </c>
      <c r="CX18" s="28">
        <v>9.1819168078988085</v>
      </c>
      <c r="CY18" s="28">
        <v>8.3539281873781253</v>
      </c>
      <c r="CZ18" s="28">
        <v>7.1672157103533882</v>
      </c>
      <c r="DA18" s="28">
        <v>6.3841549723319453</v>
      </c>
      <c r="DB18" s="28">
        <v>5.8576017300892644</v>
      </c>
      <c r="DD18" s="28">
        <v>13.289161722302062</v>
      </c>
      <c r="DE18" s="28">
        <v>12.939462138372782</v>
      </c>
      <c r="DF18" s="28">
        <v>12.892989216537977</v>
      </c>
      <c r="DG18" s="28">
        <v>12.668331188694115</v>
      </c>
      <c r="DH18" s="28">
        <v>12.617650999679352</v>
      </c>
      <c r="DI18" s="28">
        <v>12.404414826466832</v>
      </c>
      <c r="DJ18" s="28">
        <v>12.178087584900101</v>
      </c>
      <c r="DK18" s="28">
        <v>12.078726459300805</v>
      </c>
      <c r="DL18" s="28">
        <v>11.865973485825339</v>
      </c>
      <c r="DM18" s="28">
        <v>11.681916807898808</v>
      </c>
      <c r="DN18" s="28">
        <v>10.853928187378125</v>
      </c>
      <c r="DO18" s="28">
        <v>9.6672157103533891</v>
      </c>
      <c r="DP18" s="28">
        <v>8.8841549723319453</v>
      </c>
      <c r="DQ18" s="28">
        <v>8.3576017300892644</v>
      </c>
      <c r="DS18" s="29">
        <v>10.789161722302062</v>
      </c>
      <c r="DT18" s="29">
        <v>10.444935782638392</v>
      </c>
      <c r="DU18" s="29">
        <v>10.350405847433038</v>
      </c>
      <c r="DV18" s="29">
        <v>10.107284498413025</v>
      </c>
      <c r="DW18" s="29">
        <v>10.043872811066887</v>
      </c>
      <c r="DX18" s="29">
        <v>9.8334382930274487</v>
      </c>
      <c r="DY18" s="29">
        <v>9.6265814354431356</v>
      </c>
      <c r="DZ18" s="29">
        <v>9.5612274850378256</v>
      </c>
      <c r="EA18" s="29">
        <v>9.3732828731653228</v>
      </c>
      <c r="EB18" s="29">
        <v>9.0530928815691194</v>
      </c>
      <c r="EC18" s="29">
        <v>7.5389979207149205</v>
      </c>
      <c r="ED18" s="29">
        <v>6.5565893251894742</v>
      </c>
      <c r="EE18" s="29">
        <v>6.0702365717440188</v>
      </c>
      <c r="EF18" s="29">
        <v>6.3818689863101383</v>
      </c>
      <c r="EH18" s="29">
        <v>13.289161722302062</v>
      </c>
      <c r="EI18" s="29">
        <v>12.944935782638392</v>
      </c>
      <c r="EJ18" s="29">
        <v>12.850405847433038</v>
      </c>
      <c r="EK18" s="29">
        <v>12.607284498413025</v>
      </c>
      <c r="EL18" s="29">
        <v>12.543872811066887</v>
      </c>
      <c r="EM18" s="29">
        <v>12.333438293027449</v>
      </c>
      <c r="EN18" s="29">
        <v>12.126581435443136</v>
      </c>
      <c r="EO18" s="29">
        <v>12.061227485037826</v>
      </c>
      <c r="EP18" s="29">
        <v>11.873282873165323</v>
      </c>
      <c r="EQ18" s="29">
        <v>11.553092881569119</v>
      </c>
      <c r="ER18" s="29">
        <v>10.03899792071492</v>
      </c>
      <c r="ES18" s="29">
        <v>9.0565893251894742</v>
      </c>
      <c r="ET18" s="29">
        <v>8.5702365717440188</v>
      </c>
      <c r="EU18" s="29">
        <v>8.8818689863101383</v>
      </c>
      <c r="EW18" s="1">
        <v>346495</v>
      </c>
      <c r="EX18" s="1">
        <v>478180</v>
      </c>
      <c r="EY18" s="1" t="s">
        <v>448</v>
      </c>
      <c r="EZ18" s="1" t="s">
        <v>862</v>
      </c>
    </row>
    <row r="19" spans="2:156" ht="16" thickBot="1" x14ac:dyDescent="0.4">
      <c r="B19" s="21" t="s">
        <v>19</v>
      </c>
      <c r="C19" s="22">
        <v>5.5915062272003269</v>
      </c>
      <c r="D19" s="23">
        <v>3.4825987843782471</v>
      </c>
      <c r="E19" s="23">
        <v>3.0696481039112982</v>
      </c>
      <c r="F19" s="23">
        <v>2.4168659167094582</v>
      </c>
      <c r="G19" s="23">
        <v>2.0390800094127783</v>
      </c>
      <c r="H19" s="23">
        <v>1.3787274606377053</v>
      </c>
      <c r="I19" s="23">
        <v>0.72114676032834168</v>
      </c>
      <c r="J19" s="23">
        <v>0.21776064059737976</v>
      </c>
      <c r="K19" s="23">
        <v>-0.59530030155591618</v>
      </c>
      <c r="L19" s="23">
        <v>-1.4832352520460645</v>
      </c>
      <c r="M19" s="23">
        <v>-4.6651602127430536</v>
      </c>
      <c r="N19" s="23">
        <v>-6.9398038139756899</v>
      </c>
      <c r="O19" s="23">
        <v>-7.9862585640073753</v>
      </c>
      <c r="P19" s="23">
        <v>-8.5992650457116149</v>
      </c>
      <c r="Q19" s="24"/>
      <c r="R19" s="23">
        <v>11.391506227200328</v>
      </c>
      <c r="S19" s="23">
        <v>9.2825987843782478</v>
      </c>
      <c r="T19" s="23">
        <v>8.8696481039112989</v>
      </c>
      <c r="U19" s="23">
        <v>8.2168659167094589</v>
      </c>
      <c r="V19" s="23">
        <v>7.839080009412779</v>
      </c>
      <c r="W19" s="23">
        <v>7.1787274606377061</v>
      </c>
      <c r="X19" s="23">
        <v>6.5211467603283424</v>
      </c>
      <c r="Y19" s="23">
        <v>6.0177606405973805</v>
      </c>
      <c r="Z19" s="23">
        <v>5.2046996984440845</v>
      </c>
      <c r="AA19" s="23">
        <v>4.3167647479539362</v>
      </c>
      <c r="AB19" s="23">
        <v>1.1348397872569471</v>
      </c>
      <c r="AC19" s="23">
        <v>-1.1398038139756892</v>
      </c>
      <c r="AD19" s="23">
        <v>-2.1862585640073746</v>
      </c>
      <c r="AE19" s="23">
        <v>-2.7992650457116142</v>
      </c>
      <c r="AG19" s="25">
        <v>5.5915062272003269</v>
      </c>
      <c r="AH19" s="25">
        <v>4.5247896748283196</v>
      </c>
      <c r="AI19" s="25">
        <v>4.352504892742374</v>
      </c>
      <c r="AJ19" s="25">
        <v>3.9772681667381171</v>
      </c>
      <c r="AK19" s="25">
        <v>3.9112342405364586</v>
      </c>
      <c r="AL19" s="25">
        <v>3.5348684482218822</v>
      </c>
      <c r="AM19" s="25">
        <v>3.087651431101559</v>
      </c>
      <c r="AN19" s="25">
        <v>2.7544001348398091</v>
      </c>
      <c r="AO19" s="25">
        <v>2.1213654262070314</v>
      </c>
      <c r="AP19" s="25">
        <v>1.4820498150139265</v>
      </c>
      <c r="AQ19" s="25">
        <v>-0.49922475569569968</v>
      </c>
      <c r="AR19" s="25">
        <v>-2.1109264506765832</v>
      </c>
      <c r="AS19" s="25">
        <v>-3.1806618834727338</v>
      </c>
      <c r="AT19" s="25">
        <v>-3.7629494189429238</v>
      </c>
      <c r="AV19" s="26">
        <v>11.391506227200328</v>
      </c>
      <c r="AW19" s="26">
        <v>10.32478967482832</v>
      </c>
      <c r="AX19" s="26">
        <v>10.152504892742375</v>
      </c>
      <c r="AY19" s="26">
        <v>9.7772681667381178</v>
      </c>
      <c r="AZ19" s="26">
        <v>9.7112342405364593</v>
      </c>
      <c r="BA19" s="26">
        <v>9.3348684482218829</v>
      </c>
      <c r="BB19" s="26">
        <v>8.8876514311015598</v>
      </c>
      <c r="BC19" s="26">
        <v>8.5544001348398098</v>
      </c>
      <c r="BD19" s="26">
        <v>7.9213654262070321</v>
      </c>
      <c r="BE19" s="26">
        <v>7.2820498150139272</v>
      </c>
      <c r="BF19" s="26">
        <v>5.300775244304301</v>
      </c>
      <c r="BG19" s="26">
        <v>3.6890735493234175</v>
      </c>
      <c r="BH19" s="26">
        <v>2.6193381165272669</v>
      </c>
      <c r="BI19" s="26">
        <v>2.0370505810570769</v>
      </c>
      <c r="BK19" s="27">
        <v>5.5915062272003269</v>
      </c>
      <c r="BL19" s="27">
        <v>3.4834253681516643</v>
      </c>
      <c r="BM19" s="27">
        <v>3.0671598648766967</v>
      </c>
      <c r="BN19" s="27">
        <v>2.414843013557288</v>
      </c>
      <c r="BO19" s="27">
        <v>2.037746843420237</v>
      </c>
      <c r="BP19" s="27">
        <v>1.3754386168293102</v>
      </c>
      <c r="BQ19" s="27">
        <v>0.71306076447816835</v>
      </c>
      <c r="BR19" s="27">
        <v>0.2096112223634421</v>
      </c>
      <c r="BS19" s="27">
        <v>-0.59337541948780625</v>
      </c>
      <c r="BT19" s="27">
        <v>-1.4017491234671056</v>
      </c>
      <c r="BU19" s="27">
        <v>-4.1981130729063594</v>
      </c>
      <c r="BV19" s="27">
        <v>-5.8835405391562325</v>
      </c>
      <c r="BW19" s="27">
        <v>-6.6150229739563322</v>
      </c>
      <c r="BX19" s="27">
        <v>-6.6635275442782671</v>
      </c>
      <c r="BZ19" s="27">
        <v>11.391506227200328</v>
      </c>
      <c r="CA19" s="27">
        <v>9.283425368151665</v>
      </c>
      <c r="CB19" s="27">
        <v>8.8671598648766974</v>
      </c>
      <c r="CC19" s="27">
        <v>8.2148430135572887</v>
      </c>
      <c r="CD19" s="27">
        <v>7.8377468434202378</v>
      </c>
      <c r="CE19" s="27">
        <v>7.1754386168293109</v>
      </c>
      <c r="CF19" s="27">
        <v>6.5130607644781691</v>
      </c>
      <c r="CG19" s="27">
        <v>6.0096112223634428</v>
      </c>
      <c r="CH19" s="27">
        <v>5.2066245805121945</v>
      </c>
      <c r="CI19" s="27">
        <v>4.3982508765328951</v>
      </c>
      <c r="CJ19" s="27">
        <v>1.6018869270936413</v>
      </c>
      <c r="CK19" s="27">
        <v>-8.354053915623183E-2</v>
      </c>
      <c r="CL19" s="27">
        <v>-0.8150229739563315</v>
      </c>
      <c r="CM19" s="27">
        <v>-0.86352754427826639</v>
      </c>
      <c r="CO19" s="28">
        <v>5.5915062272003269</v>
      </c>
      <c r="CP19" s="28">
        <v>3.4909263605821934</v>
      </c>
      <c r="CQ19" s="28">
        <v>3.1031410310731893</v>
      </c>
      <c r="CR19" s="28">
        <v>2.4875635385666328</v>
      </c>
      <c r="CS19" s="28">
        <v>2.1937405876554514</v>
      </c>
      <c r="CT19" s="28">
        <v>1.6134613753819167</v>
      </c>
      <c r="CU19" s="28">
        <v>1.0211413463776573</v>
      </c>
      <c r="CV19" s="28">
        <v>0.59064991258327026</v>
      </c>
      <c r="CW19" s="28">
        <v>-7.4592604906978721E-2</v>
      </c>
      <c r="CX19" s="28">
        <v>-0.77020362827639843</v>
      </c>
      <c r="CY19" s="28">
        <v>-5.0330774238349605</v>
      </c>
      <c r="CZ19" s="28">
        <v>-13.007369307351514</v>
      </c>
      <c r="DA19" s="28">
        <v>-19.607547643925773</v>
      </c>
      <c r="DB19" s="28">
        <v>-23.44819700990087</v>
      </c>
      <c r="DD19" s="28">
        <v>11.391506227200328</v>
      </c>
      <c r="DE19" s="28">
        <v>9.2909263605821941</v>
      </c>
      <c r="DF19" s="28">
        <v>8.90314103107319</v>
      </c>
      <c r="DG19" s="28">
        <v>8.2875635385666335</v>
      </c>
      <c r="DH19" s="28">
        <v>7.9937405876554521</v>
      </c>
      <c r="DI19" s="28">
        <v>7.4134613753819174</v>
      </c>
      <c r="DJ19" s="28">
        <v>6.821141346377658</v>
      </c>
      <c r="DK19" s="28">
        <v>6.390649912583271</v>
      </c>
      <c r="DL19" s="28">
        <v>5.725407395093022</v>
      </c>
      <c r="DM19" s="28">
        <v>5.0297963717236023</v>
      </c>
      <c r="DN19" s="28">
        <v>0.76692257616504023</v>
      </c>
      <c r="DO19" s="28">
        <v>-7.207369307351513</v>
      </c>
      <c r="DP19" s="28">
        <v>-13.807547643925773</v>
      </c>
      <c r="DQ19" s="28">
        <v>-17.648197009900869</v>
      </c>
      <c r="DS19" s="29">
        <v>5.5915062272003269</v>
      </c>
      <c r="DT19" s="29">
        <v>3.5561758685941776</v>
      </c>
      <c r="DU19" s="29">
        <v>2.9907668851488758</v>
      </c>
      <c r="DV19" s="29">
        <v>2.3460687715019759</v>
      </c>
      <c r="DW19" s="29">
        <v>2.0608390602938336</v>
      </c>
      <c r="DX19" s="29">
        <v>1.466075586590712</v>
      </c>
      <c r="DY19" s="29">
        <v>0.89109157726067068</v>
      </c>
      <c r="DZ19" s="29">
        <v>0.48683245779564999</v>
      </c>
      <c r="EA19" s="29">
        <v>-0.39291006716547017</v>
      </c>
      <c r="EB19" s="29">
        <v>-2.2355053773819513</v>
      </c>
      <c r="EC19" s="29">
        <v>-10.553048763488238</v>
      </c>
      <c r="ED19" s="29">
        <v>-17.522002307305502</v>
      </c>
      <c r="EE19" s="29">
        <v>-21.568240097434217</v>
      </c>
      <c r="EF19" s="29">
        <v>-21.266496788350583</v>
      </c>
      <c r="EH19" s="29">
        <v>11.391506227200328</v>
      </c>
      <c r="EI19" s="29">
        <v>9.3561758685941783</v>
      </c>
      <c r="EJ19" s="29">
        <v>8.7907668851488765</v>
      </c>
      <c r="EK19" s="29">
        <v>8.1460687715019766</v>
      </c>
      <c r="EL19" s="29">
        <v>7.8608390602938343</v>
      </c>
      <c r="EM19" s="29">
        <v>7.2660755865907127</v>
      </c>
      <c r="EN19" s="29">
        <v>6.6910915772606714</v>
      </c>
      <c r="EO19" s="29">
        <v>6.2868324577956507</v>
      </c>
      <c r="EP19" s="29">
        <v>5.4070899328345305</v>
      </c>
      <c r="EQ19" s="29">
        <v>3.5644946226180494</v>
      </c>
      <c r="ER19" s="29">
        <v>-4.7530487634882377</v>
      </c>
      <c r="ES19" s="29">
        <v>-11.722002307305502</v>
      </c>
      <c r="ET19" s="29">
        <v>-15.768240097434216</v>
      </c>
      <c r="EU19" s="29">
        <v>-15.466496788350582</v>
      </c>
      <c r="EW19" s="1">
        <v>357056</v>
      </c>
      <c r="EX19" s="1">
        <v>400663</v>
      </c>
      <c r="EY19" s="1" t="s">
        <v>576</v>
      </c>
      <c r="EZ19" s="1" t="s">
        <v>860</v>
      </c>
    </row>
    <row r="20" spans="2:156" ht="16" thickBot="1" x14ac:dyDescent="0.4">
      <c r="B20" s="21" t="s">
        <v>20</v>
      </c>
      <c r="C20" s="22">
        <v>4.3482525597901462</v>
      </c>
      <c r="D20" s="23">
        <v>1.9894364830600981</v>
      </c>
      <c r="E20" s="23">
        <v>1.6472020682911097</v>
      </c>
      <c r="F20" s="23">
        <v>1.2586252689276023</v>
      </c>
      <c r="G20" s="23">
        <v>1.0094224594242238</v>
      </c>
      <c r="H20" s="23">
        <v>0.67123003532800674</v>
      </c>
      <c r="I20" s="23">
        <v>0.30122306256605036</v>
      </c>
      <c r="J20" s="23">
        <v>-7.7621343057943548E-2</v>
      </c>
      <c r="K20" s="23">
        <v>-0.45514700516861417</v>
      </c>
      <c r="L20" s="23">
        <v>-0.9659212351222255</v>
      </c>
      <c r="M20" s="23">
        <v>-2.6941530985502951</v>
      </c>
      <c r="N20" s="23">
        <v>-3.4127933547378131</v>
      </c>
      <c r="O20" s="23">
        <v>-3.4856852192331615</v>
      </c>
      <c r="P20" s="23">
        <v>-3.1191163308546184</v>
      </c>
      <c r="Q20" s="24"/>
      <c r="R20" s="23">
        <v>3.8482525597901462</v>
      </c>
      <c r="S20" s="23">
        <v>1.4894364830600981</v>
      </c>
      <c r="T20" s="23">
        <v>1.1472020682911097</v>
      </c>
      <c r="U20" s="23">
        <v>0.75862526892760229</v>
      </c>
      <c r="V20" s="23">
        <v>0.50942245942422382</v>
      </c>
      <c r="W20" s="23">
        <v>0.17123003532800674</v>
      </c>
      <c r="X20" s="23">
        <v>-0.19877693743394964</v>
      </c>
      <c r="Y20" s="23">
        <v>-0.57762134305794355</v>
      </c>
      <c r="Z20" s="23">
        <v>-0.95514700516861417</v>
      </c>
      <c r="AA20" s="23">
        <v>-1.4659212351222255</v>
      </c>
      <c r="AB20" s="23">
        <v>-3.1941530985502951</v>
      </c>
      <c r="AC20" s="23">
        <v>-3.9127933547378131</v>
      </c>
      <c r="AD20" s="23">
        <v>-3.9856852192331615</v>
      </c>
      <c r="AE20" s="23">
        <v>-3.6191163308546184</v>
      </c>
      <c r="AG20" s="25">
        <v>4.3482525597901462</v>
      </c>
      <c r="AH20" s="25">
        <v>3.2001020727265272</v>
      </c>
      <c r="AI20" s="25">
        <v>2.9867752944039037</v>
      </c>
      <c r="AJ20" s="25">
        <v>2.7612464705749895</v>
      </c>
      <c r="AK20" s="25">
        <v>2.7131076771594396</v>
      </c>
      <c r="AL20" s="25">
        <v>2.534202804038423</v>
      </c>
      <c r="AM20" s="25">
        <v>2.2956619749667411</v>
      </c>
      <c r="AN20" s="25">
        <v>2.0416285756250403</v>
      </c>
      <c r="AO20" s="25">
        <v>1.7762981266520548</v>
      </c>
      <c r="AP20" s="25">
        <v>1.4656084434886658</v>
      </c>
      <c r="AQ20" s="25">
        <v>0.4335259074700808</v>
      </c>
      <c r="AR20" s="25">
        <v>-0.25705397081379999</v>
      </c>
      <c r="AS20" s="25">
        <v>-0.66085829011846542</v>
      </c>
      <c r="AT20" s="25">
        <v>-0.82810610139433649</v>
      </c>
      <c r="AV20" s="26">
        <v>3.8482525597901462</v>
      </c>
      <c r="AW20" s="26">
        <v>2.7001020727265272</v>
      </c>
      <c r="AX20" s="26">
        <v>2.4867752944039037</v>
      </c>
      <c r="AY20" s="26">
        <v>2.2612464705749895</v>
      </c>
      <c r="AZ20" s="26">
        <v>2.2131076771594396</v>
      </c>
      <c r="BA20" s="26">
        <v>2.034202804038423</v>
      </c>
      <c r="BB20" s="26">
        <v>1.7956619749667411</v>
      </c>
      <c r="BC20" s="26">
        <v>1.5416285756250403</v>
      </c>
      <c r="BD20" s="26">
        <v>1.2762981266520548</v>
      </c>
      <c r="BE20" s="26">
        <v>0.96560844348866581</v>
      </c>
      <c r="BF20" s="26">
        <v>-6.6474092529919204E-2</v>
      </c>
      <c r="BG20" s="26">
        <v>-0.75705397081379999</v>
      </c>
      <c r="BH20" s="26">
        <v>-1.1608582901184654</v>
      </c>
      <c r="BI20" s="26">
        <v>-1.3281061013943365</v>
      </c>
      <c r="BK20" s="27">
        <v>4.3482525597901462</v>
      </c>
      <c r="BL20" s="27">
        <v>1.9894680259082662</v>
      </c>
      <c r="BM20" s="27">
        <v>1.6472708213687053</v>
      </c>
      <c r="BN20" s="27">
        <v>1.2587206953933681</v>
      </c>
      <c r="BO20" s="27">
        <v>1.0095569480488127</v>
      </c>
      <c r="BP20" s="27">
        <v>0.67118996719871937</v>
      </c>
      <c r="BQ20" s="27">
        <v>0.30079660610751091</v>
      </c>
      <c r="BR20" s="27">
        <v>-7.8121408509188583E-2</v>
      </c>
      <c r="BS20" s="27">
        <v>-0.4557128370422685</v>
      </c>
      <c r="BT20" s="27">
        <v>-0.92109800148868004</v>
      </c>
      <c r="BU20" s="27">
        <v>-2.4969598466394043</v>
      </c>
      <c r="BV20" s="27">
        <v>-3.15755819923878</v>
      </c>
      <c r="BW20" s="27">
        <v>-3.2414534962361419</v>
      </c>
      <c r="BX20" s="27">
        <v>-2.8960620919641809</v>
      </c>
      <c r="BZ20" s="27">
        <v>3.8482525597901462</v>
      </c>
      <c r="CA20" s="27">
        <v>1.4894680259082662</v>
      </c>
      <c r="CB20" s="27">
        <v>1.1472708213687053</v>
      </c>
      <c r="CC20" s="27">
        <v>0.75872069539336806</v>
      </c>
      <c r="CD20" s="27">
        <v>0.50955694804881269</v>
      </c>
      <c r="CE20" s="27">
        <v>0.17118996719871937</v>
      </c>
      <c r="CF20" s="27">
        <v>-0.19920339389248909</v>
      </c>
      <c r="CG20" s="27">
        <v>-0.57812140850918858</v>
      </c>
      <c r="CH20" s="27">
        <v>-0.9557128370422685</v>
      </c>
      <c r="CI20" s="27">
        <v>-1.42109800148868</v>
      </c>
      <c r="CJ20" s="27">
        <v>-2.9969598466394043</v>
      </c>
      <c r="CK20" s="27">
        <v>-3.65755819923878</v>
      </c>
      <c r="CL20" s="27">
        <v>-3.7414534962361419</v>
      </c>
      <c r="CM20" s="27">
        <v>-3.3960620919641809</v>
      </c>
      <c r="CO20" s="28">
        <v>4.3482525597901462</v>
      </c>
      <c r="CP20" s="28">
        <v>1.9848318387687911</v>
      </c>
      <c r="CQ20" s="28">
        <v>1.6519755968712069</v>
      </c>
      <c r="CR20" s="28">
        <v>1.2692038137605532</v>
      </c>
      <c r="CS20" s="28">
        <v>1.0590200655355648</v>
      </c>
      <c r="CT20" s="28">
        <v>0.74847758881922566</v>
      </c>
      <c r="CU20" s="28">
        <v>0.39170084777269842</v>
      </c>
      <c r="CV20" s="28">
        <v>3.6166695880673672E-2</v>
      </c>
      <c r="CW20" s="28">
        <v>-0.2707149747901294</v>
      </c>
      <c r="CX20" s="28">
        <v>-0.62899000176277653</v>
      </c>
      <c r="CY20" s="28">
        <v>-2.3303503067061566</v>
      </c>
      <c r="CZ20" s="28">
        <v>-4.7144529315266759</v>
      </c>
      <c r="DA20" s="28">
        <v>-6.3604718820474311</v>
      </c>
      <c r="DB20" s="28">
        <v>-7.411389641830457</v>
      </c>
      <c r="DD20" s="28">
        <v>3.8482525597901462</v>
      </c>
      <c r="DE20" s="28">
        <v>1.4848318387687911</v>
      </c>
      <c r="DF20" s="28">
        <v>1.1519755968712069</v>
      </c>
      <c r="DG20" s="28">
        <v>0.76920381376055325</v>
      </c>
      <c r="DH20" s="28">
        <v>0.55902006553556483</v>
      </c>
      <c r="DI20" s="28">
        <v>0.24847758881922566</v>
      </c>
      <c r="DJ20" s="28">
        <v>-0.10829915222730158</v>
      </c>
      <c r="DK20" s="28">
        <v>-0.46383330411932633</v>
      </c>
      <c r="DL20" s="28">
        <v>-0.7707149747901294</v>
      </c>
      <c r="DM20" s="28">
        <v>-1.1289900017627765</v>
      </c>
      <c r="DN20" s="28">
        <v>-2.8303503067061566</v>
      </c>
      <c r="DO20" s="28">
        <v>-5.2144529315266759</v>
      </c>
      <c r="DP20" s="28">
        <v>-6.8604718820474311</v>
      </c>
      <c r="DQ20" s="28">
        <v>-7.911389641830457</v>
      </c>
      <c r="DS20" s="29">
        <v>4.3482525597901462</v>
      </c>
      <c r="DT20" s="29">
        <v>2.0054677096884674</v>
      </c>
      <c r="DU20" s="29">
        <v>1.5302388910841618</v>
      </c>
      <c r="DV20" s="29">
        <v>1.135466566744725</v>
      </c>
      <c r="DW20" s="29">
        <v>0.89172937164564559</v>
      </c>
      <c r="DX20" s="29">
        <v>0.59935330277302334</v>
      </c>
      <c r="DY20" s="29">
        <v>0.27341671063458861</v>
      </c>
      <c r="DZ20" s="29">
        <v>-3.0751793523254634E-2</v>
      </c>
      <c r="EA20" s="29">
        <v>-0.33687803657593562</v>
      </c>
      <c r="EB20" s="29">
        <v>-1.0206110799561703</v>
      </c>
      <c r="EC20" s="29">
        <v>-4.0247369236707691</v>
      </c>
      <c r="ED20" s="29">
        <v>-6.0303602028457313</v>
      </c>
      <c r="EE20" s="29">
        <v>-7.0860005949881355</v>
      </c>
      <c r="EF20" s="29">
        <v>-6.5396653165926821</v>
      </c>
      <c r="EH20" s="29">
        <v>3.8482525597901462</v>
      </c>
      <c r="EI20" s="29">
        <v>1.5054677096884674</v>
      </c>
      <c r="EJ20" s="29">
        <v>1.0302388910841618</v>
      </c>
      <c r="EK20" s="29">
        <v>0.63546656674472501</v>
      </c>
      <c r="EL20" s="29">
        <v>0.39172937164564559</v>
      </c>
      <c r="EM20" s="29">
        <v>9.9353302773023344E-2</v>
      </c>
      <c r="EN20" s="29">
        <v>-0.22658328936541139</v>
      </c>
      <c r="EO20" s="29">
        <v>-0.53075179352325463</v>
      </c>
      <c r="EP20" s="29">
        <v>-0.83687803657593562</v>
      </c>
      <c r="EQ20" s="29">
        <v>-1.5206110799561703</v>
      </c>
      <c r="ER20" s="29">
        <v>-4.5247369236707691</v>
      </c>
      <c r="ES20" s="29">
        <v>-6.5303602028457313</v>
      </c>
      <c r="ET20" s="29">
        <v>-7.5860005949881355</v>
      </c>
      <c r="EU20" s="29">
        <v>-7.0396653165926821</v>
      </c>
      <c r="EW20" s="1">
        <v>350275</v>
      </c>
      <c r="EX20" s="1">
        <v>430526</v>
      </c>
      <c r="EY20" s="1" t="s">
        <v>462</v>
      </c>
      <c r="EZ20" s="1" t="s">
        <v>864</v>
      </c>
    </row>
    <row r="21" spans="2:156" ht="16" thickBot="1" x14ac:dyDescent="0.4">
      <c r="B21" s="21" t="s">
        <v>21</v>
      </c>
      <c r="C21" s="22">
        <v>10.639076049036539</v>
      </c>
      <c r="D21" s="23">
        <v>9.9832803782529389</v>
      </c>
      <c r="E21" s="23">
        <v>9.7358097142384725</v>
      </c>
      <c r="F21" s="23">
        <v>9.5137080908846894</v>
      </c>
      <c r="G21" s="23">
        <v>8.9418615465534099</v>
      </c>
      <c r="H21" s="23">
        <v>8.7067914619628439</v>
      </c>
      <c r="I21" s="23">
        <v>8.3271153108579714</v>
      </c>
      <c r="J21" s="23">
        <v>8.2478592112905424</v>
      </c>
      <c r="K21" s="23">
        <v>7.4428481090590424</v>
      </c>
      <c r="L21" s="23">
        <v>7.1539503913746074</v>
      </c>
      <c r="M21" s="23">
        <v>5.2635319040672321</v>
      </c>
      <c r="N21" s="23">
        <v>4.3738376111621449</v>
      </c>
      <c r="O21" s="23">
        <v>4.3337323452444636</v>
      </c>
      <c r="P21" s="23">
        <v>4.6000438424127097</v>
      </c>
      <c r="Q21" s="24"/>
      <c r="R21" s="23">
        <v>14.77907604903654</v>
      </c>
      <c r="S21" s="23">
        <v>14.123280378252939</v>
      </c>
      <c r="T21" s="23">
        <v>13.875809714238473</v>
      </c>
      <c r="U21" s="23">
        <v>13.65370809088469</v>
      </c>
      <c r="V21" s="23">
        <v>13.08186154655341</v>
      </c>
      <c r="W21" s="23">
        <v>12.846791461962844</v>
      </c>
      <c r="X21" s="23">
        <v>12.467115310857972</v>
      </c>
      <c r="Y21" s="23">
        <v>12.387859211290543</v>
      </c>
      <c r="Z21" s="23">
        <v>11.582848109059043</v>
      </c>
      <c r="AA21" s="23">
        <v>11.293950391374608</v>
      </c>
      <c r="AB21" s="23">
        <v>9.4035319040672327</v>
      </c>
      <c r="AC21" s="23">
        <v>8.5138376111621454</v>
      </c>
      <c r="AD21" s="23">
        <v>8.4737323452444642</v>
      </c>
      <c r="AE21" s="23">
        <v>8.7400438424127103</v>
      </c>
      <c r="AG21" s="25">
        <v>10.639076049036539</v>
      </c>
      <c r="AH21" s="25">
        <v>10.146619710886577</v>
      </c>
      <c r="AI21" s="25">
        <v>10.012283868691735</v>
      </c>
      <c r="AJ21" s="25">
        <v>9.9620894973001271</v>
      </c>
      <c r="AK21" s="25">
        <v>9.6091712940355869</v>
      </c>
      <c r="AL21" s="25">
        <v>9.5281156624801895</v>
      </c>
      <c r="AM21" s="25">
        <v>9.2588982478634865</v>
      </c>
      <c r="AN21" s="25">
        <v>9.2546897723125578</v>
      </c>
      <c r="AO21" s="25">
        <v>8.5600541546072009</v>
      </c>
      <c r="AP21" s="25">
        <v>8.4575100946416253</v>
      </c>
      <c r="AQ21" s="25">
        <v>7.3064481566237287</v>
      </c>
      <c r="AR21" s="25">
        <v>6.3773338109321784</v>
      </c>
      <c r="AS21" s="25">
        <v>5.948677801563349</v>
      </c>
      <c r="AT21" s="25">
        <v>5.5756998700695632</v>
      </c>
      <c r="AV21" s="26">
        <v>14.77907604903654</v>
      </c>
      <c r="AW21" s="26">
        <v>14.286619710886578</v>
      </c>
      <c r="AX21" s="26">
        <v>14.152283868691736</v>
      </c>
      <c r="AY21" s="26">
        <v>14.102089497300128</v>
      </c>
      <c r="AZ21" s="26">
        <v>13.749171294035587</v>
      </c>
      <c r="BA21" s="26">
        <v>13.66811566248019</v>
      </c>
      <c r="BB21" s="26">
        <v>13.398898247863487</v>
      </c>
      <c r="BC21" s="26">
        <v>13.394689772312558</v>
      </c>
      <c r="BD21" s="26">
        <v>12.700054154607201</v>
      </c>
      <c r="BE21" s="26">
        <v>12.597510094641626</v>
      </c>
      <c r="BF21" s="26">
        <v>11.446448156623729</v>
      </c>
      <c r="BG21" s="26">
        <v>10.517333810932179</v>
      </c>
      <c r="BH21" s="26">
        <v>10.08867780156335</v>
      </c>
      <c r="BI21" s="26">
        <v>9.7156998700695638</v>
      </c>
      <c r="BK21" s="27">
        <v>10.639076049036539</v>
      </c>
      <c r="BL21" s="27">
        <v>9.9832937080401738</v>
      </c>
      <c r="BM21" s="27">
        <v>9.735836266020625</v>
      </c>
      <c r="BN21" s="27">
        <v>9.5137471061901202</v>
      </c>
      <c r="BO21" s="27">
        <v>8.9419134207604465</v>
      </c>
      <c r="BP21" s="27">
        <v>8.7067762533952333</v>
      </c>
      <c r="BQ21" s="27">
        <v>8.3269533521552059</v>
      </c>
      <c r="BR21" s="27">
        <v>8.2476739810499069</v>
      </c>
      <c r="BS21" s="27">
        <v>7.4426333429558991</v>
      </c>
      <c r="BT21" s="27">
        <v>7.2132196837594922</v>
      </c>
      <c r="BU21" s="27">
        <v>5.5091304112918067</v>
      </c>
      <c r="BV21" s="27">
        <v>4.6736452871212109</v>
      </c>
      <c r="BW21" s="27">
        <v>4.6093697614955467</v>
      </c>
      <c r="BX21" s="27">
        <v>4.8334397877626429</v>
      </c>
      <c r="BZ21" s="27">
        <v>14.77907604903654</v>
      </c>
      <c r="CA21" s="27">
        <v>14.123293708040174</v>
      </c>
      <c r="CB21" s="27">
        <v>13.875836266020626</v>
      </c>
      <c r="CC21" s="27">
        <v>13.653747106190121</v>
      </c>
      <c r="CD21" s="27">
        <v>13.081913420760447</v>
      </c>
      <c r="CE21" s="27">
        <v>12.846776253395234</v>
      </c>
      <c r="CF21" s="27">
        <v>12.466953352155207</v>
      </c>
      <c r="CG21" s="27">
        <v>12.387673981049907</v>
      </c>
      <c r="CH21" s="27">
        <v>11.5826333429559</v>
      </c>
      <c r="CI21" s="27">
        <v>11.353219683759493</v>
      </c>
      <c r="CJ21" s="27">
        <v>9.6491304112918073</v>
      </c>
      <c r="CK21" s="27">
        <v>8.8136452871212114</v>
      </c>
      <c r="CL21" s="27">
        <v>8.7493697614955472</v>
      </c>
      <c r="CM21" s="27">
        <v>8.9734397877626435</v>
      </c>
      <c r="CO21" s="28">
        <v>10.639076049036539</v>
      </c>
      <c r="CP21" s="28">
        <v>9.9944672703448987</v>
      </c>
      <c r="CQ21" s="28">
        <v>9.7833963049914665</v>
      </c>
      <c r="CR21" s="28">
        <v>9.6001130896939824</v>
      </c>
      <c r="CS21" s="28">
        <v>9.0934586145705225</v>
      </c>
      <c r="CT21" s="28">
        <v>8.9209521068988114</v>
      </c>
      <c r="CU21" s="28">
        <v>8.5936237206361312</v>
      </c>
      <c r="CV21" s="28">
        <v>8.445336312522441</v>
      </c>
      <c r="CW21" s="28">
        <v>7.8929439110882438</v>
      </c>
      <c r="CX21" s="28">
        <v>7.674107734523627</v>
      </c>
      <c r="CY21" s="28">
        <v>5.4471986689002421</v>
      </c>
      <c r="CZ21" s="28">
        <v>0.8798659365455066</v>
      </c>
      <c r="DA21" s="28">
        <v>-2.253029751371443</v>
      </c>
      <c r="DB21" s="28">
        <v>-4.4916510966543512</v>
      </c>
      <c r="DD21" s="28">
        <v>14.77907604903654</v>
      </c>
      <c r="DE21" s="28">
        <v>14.134467270344899</v>
      </c>
      <c r="DF21" s="28">
        <v>13.923396304991467</v>
      </c>
      <c r="DG21" s="28">
        <v>13.740113089693983</v>
      </c>
      <c r="DH21" s="28">
        <v>13.233458614570523</v>
      </c>
      <c r="DI21" s="28">
        <v>13.060952106898812</v>
      </c>
      <c r="DJ21" s="28">
        <v>12.733623720636132</v>
      </c>
      <c r="DK21" s="28">
        <v>12.585336312522442</v>
      </c>
      <c r="DL21" s="28">
        <v>12.032943911088244</v>
      </c>
      <c r="DM21" s="28">
        <v>11.814107734523628</v>
      </c>
      <c r="DN21" s="28">
        <v>9.5871986689002426</v>
      </c>
      <c r="DO21" s="28">
        <v>5.0198659365455072</v>
      </c>
      <c r="DP21" s="28">
        <v>1.8869702486285576</v>
      </c>
      <c r="DQ21" s="28">
        <v>-0.35165109665435068</v>
      </c>
      <c r="DS21" s="29">
        <v>10.639076049036539</v>
      </c>
      <c r="DT21" s="29">
        <v>10.04444521715341</v>
      </c>
      <c r="DU21" s="29">
        <v>9.6492903937764822</v>
      </c>
      <c r="DV21" s="29">
        <v>9.4707546856544589</v>
      </c>
      <c r="DW21" s="29">
        <v>8.9872351488286348</v>
      </c>
      <c r="DX21" s="29">
        <v>8.8754085719999942</v>
      </c>
      <c r="DY21" s="29">
        <v>8.6120880612627566</v>
      </c>
      <c r="DZ21" s="29">
        <v>8.5379078157987234</v>
      </c>
      <c r="EA21" s="29">
        <v>7.9846704671310746</v>
      </c>
      <c r="EB21" s="29">
        <v>6.9875689891957027</v>
      </c>
      <c r="EC21" s="29">
        <v>1.8854562657417304</v>
      </c>
      <c r="ED21" s="29">
        <v>-2.1764568576115195</v>
      </c>
      <c r="EE21" s="29">
        <v>-4.0888633773339507</v>
      </c>
      <c r="EF21" s="29">
        <v>-3.258947965250016</v>
      </c>
      <c r="EH21" s="29">
        <v>14.77907604903654</v>
      </c>
      <c r="EI21" s="29">
        <v>14.18444521715341</v>
      </c>
      <c r="EJ21" s="29">
        <v>13.789290393776483</v>
      </c>
      <c r="EK21" s="29">
        <v>13.610754685654459</v>
      </c>
      <c r="EL21" s="29">
        <v>13.127235148828635</v>
      </c>
      <c r="EM21" s="29">
        <v>13.015408571999995</v>
      </c>
      <c r="EN21" s="29">
        <v>12.752088061262757</v>
      </c>
      <c r="EO21" s="29">
        <v>12.677907815798724</v>
      </c>
      <c r="EP21" s="29">
        <v>12.124670467131075</v>
      </c>
      <c r="EQ21" s="29">
        <v>11.127568989195703</v>
      </c>
      <c r="ER21" s="29">
        <v>6.025456265741731</v>
      </c>
      <c r="ES21" s="29">
        <v>1.963543142388481</v>
      </c>
      <c r="ET21" s="29">
        <v>5.1136622666049902E-2</v>
      </c>
      <c r="EU21" s="29">
        <v>0.88105203474998461</v>
      </c>
      <c r="EW21" s="1">
        <v>377188</v>
      </c>
      <c r="EX21" s="1">
        <v>392252</v>
      </c>
      <c r="EY21" s="1" t="s">
        <v>464</v>
      </c>
      <c r="EZ21" s="1" t="s">
        <v>856</v>
      </c>
    </row>
    <row r="22" spans="2:156" ht="16" thickBot="1" x14ac:dyDescent="0.4">
      <c r="B22" s="21" t="s">
        <v>22</v>
      </c>
      <c r="C22" s="22">
        <v>5.4391865820564433</v>
      </c>
      <c r="D22" s="23">
        <v>5.4175964839894064</v>
      </c>
      <c r="E22" s="23">
        <v>5.1898760979586633</v>
      </c>
      <c r="F22" s="23">
        <v>4.7498354976068065</v>
      </c>
      <c r="G22" s="23">
        <v>4.6105725320946149</v>
      </c>
      <c r="H22" s="23">
        <v>4.193346930956789</v>
      </c>
      <c r="I22" s="23">
        <v>3.8343415543908819</v>
      </c>
      <c r="J22" s="23">
        <v>3.4835488795086604</v>
      </c>
      <c r="K22" s="23">
        <v>3.1100290359730138</v>
      </c>
      <c r="L22" s="23">
        <v>2.5540099445979898</v>
      </c>
      <c r="M22" s="23">
        <v>0.87346730090537861</v>
      </c>
      <c r="N22" s="23">
        <v>-0.15303173653767033</v>
      </c>
      <c r="O22" s="23">
        <v>-0.47225489850873359</v>
      </c>
      <c r="P22" s="23">
        <v>-0.51328434930880462</v>
      </c>
      <c r="Q22" s="24"/>
      <c r="R22" s="23">
        <v>9.5761865820564438</v>
      </c>
      <c r="S22" s="23">
        <v>9.5545964839894069</v>
      </c>
      <c r="T22" s="23">
        <v>9.3268760979586638</v>
      </c>
      <c r="U22" s="23">
        <v>8.8868354976068069</v>
      </c>
      <c r="V22" s="23">
        <v>8.7475725320946154</v>
      </c>
      <c r="W22" s="23">
        <v>8.3303469309567895</v>
      </c>
      <c r="X22" s="23">
        <v>7.9713415543908823</v>
      </c>
      <c r="Y22" s="23">
        <v>7.6205488795086609</v>
      </c>
      <c r="Z22" s="23">
        <v>7.2470290359730143</v>
      </c>
      <c r="AA22" s="23">
        <v>6.6910099445979903</v>
      </c>
      <c r="AB22" s="23">
        <v>5.0104673009053791</v>
      </c>
      <c r="AC22" s="23">
        <v>3.9839682634623301</v>
      </c>
      <c r="AD22" s="23">
        <v>3.6647451014912669</v>
      </c>
      <c r="AE22" s="23">
        <v>3.6237156506911958</v>
      </c>
      <c r="AG22" s="25">
        <v>5.4391865820564433</v>
      </c>
      <c r="AH22" s="25">
        <v>5.4793975806352151</v>
      </c>
      <c r="AI22" s="25">
        <v>5.382521693962282</v>
      </c>
      <c r="AJ22" s="25">
        <v>5.134079942568718</v>
      </c>
      <c r="AK22" s="25">
        <v>5.2002739221039675</v>
      </c>
      <c r="AL22" s="25">
        <v>4.956085135560798</v>
      </c>
      <c r="AM22" s="25">
        <v>4.6967120045467396</v>
      </c>
      <c r="AN22" s="25">
        <v>4.3964886466940492</v>
      </c>
      <c r="AO22" s="25">
        <v>3.9260672265201357</v>
      </c>
      <c r="AP22" s="25">
        <v>3.2942917191073633</v>
      </c>
      <c r="AQ22" s="25">
        <v>2.1903850310491535</v>
      </c>
      <c r="AR22" s="25">
        <v>1.4239989391891363</v>
      </c>
      <c r="AS22" s="25">
        <v>0.99866319833638428</v>
      </c>
      <c r="AT22" s="25">
        <v>0.79999745043825143</v>
      </c>
      <c r="AV22" s="26">
        <v>9.5761865820564438</v>
      </c>
      <c r="AW22" s="26">
        <v>9.6163975806352155</v>
      </c>
      <c r="AX22" s="26">
        <v>9.5195216939622824</v>
      </c>
      <c r="AY22" s="26">
        <v>9.2710799425687185</v>
      </c>
      <c r="AZ22" s="26">
        <v>9.337273922103968</v>
      </c>
      <c r="BA22" s="26">
        <v>9.0930851355607984</v>
      </c>
      <c r="BB22" s="26">
        <v>8.8337120045467401</v>
      </c>
      <c r="BC22" s="26">
        <v>8.5334886466940496</v>
      </c>
      <c r="BD22" s="26">
        <v>8.0630672265201362</v>
      </c>
      <c r="BE22" s="26">
        <v>7.4312917191073637</v>
      </c>
      <c r="BF22" s="26">
        <v>6.327385031049154</v>
      </c>
      <c r="BG22" s="26">
        <v>5.5609989391891368</v>
      </c>
      <c r="BH22" s="26">
        <v>5.1356631983363847</v>
      </c>
      <c r="BI22" s="26">
        <v>4.9369974504382519</v>
      </c>
      <c r="BK22" s="27">
        <v>5.4391865820564433</v>
      </c>
      <c r="BL22" s="27">
        <v>5.4176484887023051</v>
      </c>
      <c r="BM22" s="27">
        <v>5.1899801189473855</v>
      </c>
      <c r="BN22" s="27">
        <v>4.7499910717970053</v>
      </c>
      <c r="BO22" s="27">
        <v>4.6107751795354126</v>
      </c>
      <c r="BP22" s="27">
        <v>4.1932861799076377</v>
      </c>
      <c r="BQ22" s="27">
        <v>3.8336964224465468</v>
      </c>
      <c r="BR22" s="27">
        <v>3.4827934865502073</v>
      </c>
      <c r="BS22" s="27">
        <v>3.1091740313732323</v>
      </c>
      <c r="BT22" s="27">
        <v>2.5888150288258096</v>
      </c>
      <c r="BU22" s="27">
        <v>1.0724946132631032</v>
      </c>
      <c r="BV22" s="27">
        <v>0.13174954446578013</v>
      </c>
      <c r="BW22" s="27">
        <v>-0.18741205792843374</v>
      </c>
      <c r="BX22" s="27">
        <v>-0.24229400921309363</v>
      </c>
      <c r="BZ22" s="27">
        <v>9.5761865820564438</v>
      </c>
      <c r="CA22" s="27">
        <v>9.5546484887023055</v>
      </c>
      <c r="CB22" s="27">
        <v>9.326980118947386</v>
      </c>
      <c r="CC22" s="27">
        <v>8.8869910717970058</v>
      </c>
      <c r="CD22" s="27">
        <v>8.7477751795354131</v>
      </c>
      <c r="CE22" s="27">
        <v>8.3302861799076382</v>
      </c>
      <c r="CF22" s="27">
        <v>7.9706964224465473</v>
      </c>
      <c r="CG22" s="27">
        <v>7.6197934865502077</v>
      </c>
      <c r="CH22" s="27">
        <v>7.2461740313732328</v>
      </c>
      <c r="CI22" s="27">
        <v>6.7258150288258101</v>
      </c>
      <c r="CJ22" s="27">
        <v>5.2094946132631037</v>
      </c>
      <c r="CK22" s="27">
        <v>4.2687495444657806</v>
      </c>
      <c r="CL22" s="27">
        <v>3.9495879420715667</v>
      </c>
      <c r="CM22" s="27">
        <v>3.8947059907869068</v>
      </c>
      <c r="CO22" s="28">
        <v>5.4391865820564433</v>
      </c>
      <c r="CP22" s="28">
        <v>5.411544029079721</v>
      </c>
      <c r="CQ22" s="28">
        <v>5.1887734033723696</v>
      </c>
      <c r="CR22" s="28">
        <v>4.7459180086950994</v>
      </c>
      <c r="CS22" s="28">
        <v>4.5984888598642719</v>
      </c>
      <c r="CT22" s="28">
        <v>4.1619565982485689</v>
      </c>
      <c r="CU22" s="28">
        <v>3.7605973397304524</v>
      </c>
      <c r="CV22" s="28">
        <v>3.3578007942731851</v>
      </c>
      <c r="CW22" s="28">
        <v>2.9574124116020997</v>
      </c>
      <c r="CX22" s="28">
        <v>2.4106655813690097</v>
      </c>
      <c r="CY22" s="28">
        <v>7.4911461398734502E-3</v>
      </c>
      <c r="CZ22" s="28">
        <v>-5.403057553443805</v>
      </c>
      <c r="DA22" s="28">
        <v>-9.8738476096270773</v>
      </c>
      <c r="DB22" s="28">
        <v>-12.720011269589378</v>
      </c>
      <c r="DD22" s="28">
        <v>9.5761865820564438</v>
      </c>
      <c r="DE22" s="28">
        <v>9.5485440290797214</v>
      </c>
      <c r="DF22" s="28">
        <v>9.32577340337237</v>
      </c>
      <c r="DG22" s="28">
        <v>8.8829180086950998</v>
      </c>
      <c r="DH22" s="28">
        <v>8.7354888598642724</v>
      </c>
      <c r="DI22" s="28">
        <v>8.2989565982485693</v>
      </c>
      <c r="DJ22" s="28">
        <v>7.8975973397304529</v>
      </c>
      <c r="DK22" s="28">
        <v>7.4948007942731856</v>
      </c>
      <c r="DL22" s="28">
        <v>7.0944124116021001</v>
      </c>
      <c r="DM22" s="28">
        <v>6.5476655813690101</v>
      </c>
      <c r="DN22" s="28">
        <v>4.1444911461398739</v>
      </c>
      <c r="DO22" s="28">
        <v>-1.2660575534438046</v>
      </c>
      <c r="DP22" s="28">
        <v>-5.7368476096270768</v>
      </c>
      <c r="DQ22" s="28">
        <v>-8.5830112695893774</v>
      </c>
      <c r="DS22" s="29">
        <v>5.4391865820564433</v>
      </c>
      <c r="DT22" s="29">
        <v>5.4841603458557806</v>
      </c>
      <c r="DU22" s="29">
        <v>5.2048926705286824</v>
      </c>
      <c r="DV22" s="29">
        <v>4.784937765350918</v>
      </c>
      <c r="DW22" s="29">
        <v>4.6786438168844739</v>
      </c>
      <c r="DX22" s="29">
        <v>4.3106540226729102</v>
      </c>
      <c r="DY22" s="29">
        <v>3.9777277755410303</v>
      </c>
      <c r="DZ22" s="29">
        <v>3.6602542616752949</v>
      </c>
      <c r="EA22" s="29">
        <v>3.2436454855777832</v>
      </c>
      <c r="EB22" s="29">
        <v>1.9849681960054468</v>
      </c>
      <c r="EC22" s="29">
        <v>-4.0945905305603532</v>
      </c>
      <c r="ED22" s="29">
        <v>-9.2129988342913123</v>
      </c>
      <c r="EE22" s="29">
        <v>-12.165065670904426</v>
      </c>
      <c r="EF22" s="29">
        <v>-11.144011679719554</v>
      </c>
      <c r="EH22" s="29">
        <v>9.5761865820564438</v>
      </c>
      <c r="EI22" s="29">
        <v>9.6211603458557811</v>
      </c>
      <c r="EJ22" s="29">
        <v>9.3418926705286829</v>
      </c>
      <c r="EK22" s="29">
        <v>8.9219377653509184</v>
      </c>
      <c r="EL22" s="29">
        <v>8.8156438168844744</v>
      </c>
      <c r="EM22" s="29">
        <v>8.4476540226729107</v>
      </c>
      <c r="EN22" s="29">
        <v>8.1147277755410308</v>
      </c>
      <c r="EO22" s="29">
        <v>7.7972542616752953</v>
      </c>
      <c r="EP22" s="29">
        <v>7.3806454855777837</v>
      </c>
      <c r="EQ22" s="29">
        <v>6.1219681960054473</v>
      </c>
      <c r="ER22" s="29">
        <v>4.2409469439647296E-2</v>
      </c>
      <c r="ES22" s="29">
        <v>-5.0759988342913118</v>
      </c>
      <c r="ET22" s="29">
        <v>-8.0280656709044251</v>
      </c>
      <c r="EU22" s="29">
        <v>-7.0070116797195539</v>
      </c>
      <c r="EW22" s="1">
        <v>393275</v>
      </c>
      <c r="EX22" s="1">
        <v>399319</v>
      </c>
      <c r="EY22" s="1" t="s">
        <v>466</v>
      </c>
      <c r="EZ22" s="1" t="s">
        <v>853</v>
      </c>
    </row>
    <row r="23" spans="2:156" ht="16" thickBot="1" x14ac:dyDescent="0.4">
      <c r="B23" s="21" t="s">
        <v>23</v>
      </c>
      <c r="C23" s="22">
        <v>6.5561575435126773</v>
      </c>
      <c r="D23" s="23">
        <v>6.2388101180059286</v>
      </c>
      <c r="E23" s="23">
        <v>6.1598309621316112</v>
      </c>
      <c r="F23" s="23">
        <v>6.0133376958733864</v>
      </c>
      <c r="G23" s="23">
        <v>6.0384952039666002</v>
      </c>
      <c r="H23" s="23">
        <v>5.9126445027503047</v>
      </c>
      <c r="I23" s="23">
        <v>5.8160588318923914</v>
      </c>
      <c r="J23" s="23">
        <v>5.7442587624147619</v>
      </c>
      <c r="K23" s="23">
        <v>5.6519253949983588</v>
      </c>
      <c r="L23" s="23">
        <v>5.5060935751807314</v>
      </c>
      <c r="M23" s="23">
        <v>5.1029752192663249</v>
      </c>
      <c r="N23" s="23">
        <v>4.8924237657004355</v>
      </c>
      <c r="O23" s="23">
        <v>4.8272223216002388</v>
      </c>
      <c r="P23" s="23">
        <v>4.8562145046072658</v>
      </c>
      <c r="Q23" s="24"/>
      <c r="R23" s="23">
        <v>11.306157543512677</v>
      </c>
      <c r="S23" s="23">
        <v>10.988810118005929</v>
      </c>
      <c r="T23" s="23">
        <v>10.909830962131611</v>
      </c>
      <c r="U23" s="23">
        <v>10.763337695873386</v>
      </c>
      <c r="V23" s="23">
        <v>10.788495203966601</v>
      </c>
      <c r="W23" s="23">
        <v>10.662644502750304</v>
      </c>
      <c r="X23" s="23">
        <v>10.566058831892391</v>
      </c>
      <c r="Y23" s="23">
        <v>10.494258762414763</v>
      </c>
      <c r="Z23" s="23">
        <v>10.401925394998358</v>
      </c>
      <c r="AA23" s="23">
        <v>10.256093575180731</v>
      </c>
      <c r="AB23" s="23">
        <v>9.8529752192663249</v>
      </c>
      <c r="AC23" s="23">
        <v>9.6424237657004355</v>
      </c>
      <c r="AD23" s="23">
        <v>9.5772223216002388</v>
      </c>
      <c r="AE23" s="23">
        <v>9.6062145046072658</v>
      </c>
      <c r="AG23" s="25">
        <v>6.5561575435126773</v>
      </c>
      <c r="AH23" s="25">
        <v>6.4447669390689502</v>
      </c>
      <c r="AI23" s="25">
        <v>6.4541898385672773</v>
      </c>
      <c r="AJ23" s="25">
        <v>6.4035455283989631</v>
      </c>
      <c r="AK23" s="25">
        <v>6.5267180802220235</v>
      </c>
      <c r="AL23" s="25">
        <v>6.4982461787971353</v>
      </c>
      <c r="AM23" s="25">
        <v>6.474180398900625</v>
      </c>
      <c r="AN23" s="25">
        <v>6.4377158500259153</v>
      </c>
      <c r="AO23" s="25">
        <v>6.3804338673943342</v>
      </c>
      <c r="AP23" s="25">
        <v>6.2536741498535386</v>
      </c>
      <c r="AQ23" s="25">
        <v>6.1288765289621461</v>
      </c>
      <c r="AR23" s="25">
        <v>6.068240655944753</v>
      </c>
      <c r="AS23" s="25">
        <v>6.0593991936769376</v>
      </c>
      <c r="AT23" s="25">
        <v>6.0684904776725581</v>
      </c>
      <c r="AV23" s="26">
        <v>11.306157543512677</v>
      </c>
      <c r="AW23" s="26">
        <v>11.19476693906895</v>
      </c>
      <c r="AX23" s="26">
        <v>11.204189838567277</v>
      </c>
      <c r="AY23" s="26">
        <v>11.153545528398963</v>
      </c>
      <c r="AZ23" s="26">
        <v>11.276718080222023</v>
      </c>
      <c r="BA23" s="26">
        <v>11.248246178797135</v>
      </c>
      <c r="BB23" s="26">
        <v>11.224180398900625</v>
      </c>
      <c r="BC23" s="26">
        <v>11.187715850025915</v>
      </c>
      <c r="BD23" s="26">
        <v>11.130433867394334</v>
      </c>
      <c r="BE23" s="26">
        <v>11.003674149853538</v>
      </c>
      <c r="BF23" s="26">
        <v>10.878876528962145</v>
      </c>
      <c r="BG23" s="26">
        <v>10.818240655944752</v>
      </c>
      <c r="BH23" s="26">
        <v>10.809399193676938</v>
      </c>
      <c r="BI23" s="26">
        <v>10.818490477672558</v>
      </c>
      <c r="BK23" s="27">
        <v>6.5561575435126773</v>
      </c>
      <c r="BL23" s="27">
        <v>6.2388101169951007</v>
      </c>
      <c r="BM23" s="27">
        <v>6.1598309641561606</v>
      </c>
      <c r="BN23" s="27">
        <v>6.0133376958733864</v>
      </c>
      <c r="BO23" s="27">
        <v>6.0384951879605788</v>
      </c>
      <c r="BP23" s="27">
        <v>5.9126445198393265</v>
      </c>
      <c r="BQ23" s="27">
        <v>5.8160588318923914</v>
      </c>
      <c r="BR23" s="27">
        <v>5.7442587624147619</v>
      </c>
      <c r="BS23" s="27">
        <v>5.6519253949983588</v>
      </c>
      <c r="BT23" s="27">
        <v>5.5152290920638931</v>
      </c>
      <c r="BU23" s="27">
        <v>5.1446835810482554</v>
      </c>
      <c r="BV23" s="27">
        <v>4.9468472940765373</v>
      </c>
      <c r="BW23" s="27">
        <v>4.8816845158145643</v>
      </c>
      <c r="BX23" s="27">
        <v>4.9053288908679153</v>
      </c>
      <c r="BZ23" s="27">
        <v>11.306157543512677</v>
      </c>
      <c r="CA23" s="27">
        <v>10.988810116995101</v>
      </c>
      <c r="CB23" s="27">
        <v>10.909830964156161</v>
      </c>
      <c r="CC23" s="27">
        <v>10.763337695873386</v>
      </c>
      <c r="CD23" s="27">
        <v>10.788495187960578</v>
      </c>
      <c r="CE23" s="27">
        <v>10.662644519839326</v>
      </c>
      <c r="CF23" s="27">
        <v>10.566058831892391</v>
      </c>
      <c r="CG23" s="27">
        <v>10.494258762414763</v>
      </c>
      <c r="CH23" s="27">
        <v>10.401925394998358</v>
      </c>
      <c r="CI23" s="27">
        <v>10.265229092063894</v>
      </c>
      <c r="CJ23" s="27">
        <v>9.8946835810482554</v>
      </c>
      <c r="CK23" s="27">
        <v>9.6968472940765373</v>
      </c>
      <c r="CL23" s="27">
        <v>9.6316845158145643</v>
      </c>
      <c r="CM23" s="27">
        <v>9.6553288908679153</v>
      </c>
      <c r="CO23" s="28">
        <v>6.5561575435126773</v>
      </c>
      <c r="CP23" s="28">
        <v>6.2411697039969489</v>
      </c>
      <c r="CQ23" s="28">
        <v>6.1683069877187489</v>
      </c>
      <c r="CR23" s="28">
        <v>6.0262001968171539</v>
      </c>
      <c r="CS23" s="28">
        <v>6.0530289536284352</v>
      </c>
      <c r="CT23" s="28">
        <v>5.9267739979888203</v>
      </c>
      <c r="CU23" s="28">
        <v>5.8245691608663508</v>
      </c>
      <c r="CV23" s="28">
        <v>5.7442844877653325</v>
      </c>
      <c r="CW23" s="28">
        <v>5.6500852932674164</v>
      </c>
      <c r="CX23" s="28">
        <v>5.5137542344485624</v>
      </c>
      <c r="CY23" s="28">
        <v>4.9369551059719647</v>
      </c>
      <c r="CZ23" s="28">
        <v>3.7060321118157429</v>
      </c>
      <c r="DA23" s="28">
        <v>2.5633863117363358</v>
      </c>
      <c r="DB23" s="28">
        <v>1.8561265104266038</v>
      </c>
      <c r="DD23" s="28">
        <v>11.306157543512677</v>
      </c>
      <c r="DE23" s="28">
        <v>10.991169703996949</v>
      </c>
      <c r="DF23" s="28">
        <v>10.918306987718749</v>
      </c>
      <c r="DG23" s="28">
        <v>10.776200196817154</v>
      </c>
      <c r="DH23" s="28">
        <v>10.803028953628434</v>
      </c>
      <c r="DI23" s="28">
        <v>10.676773997988821</v>
      </c>
      <c r="DJ23" s="28">
        <v>10.57456916086635</v>
      </c>
      <c r="DK23" s="28">
        <v>10.494284487765333</v>
      </c>
      <c r="DL23" s="28">
        <v>10.400085293267416</v>
      </c>
      <c r="DM23" s="28">
        <v>10.263754234448562</v>
      </c>
      <c r="DN23" s="28">
        <v>9.6869551059719647</v>
      </c>
      <c r="DO23" s="28">
        <v>8.4560321118157429</v>
      </c>
      <c r="DP23" s="28">
        <v>7.3133863117363358</v>
      </c>
      <c r="DQ23" s="28">
        <v>6.6061265104266038</v>
      </c>
      <c r="DS23" s="29">
        <v>6.5561575435126773</v>
      </c>
      <c r="DT23" s="29">
        <v>6.2594458011217151</v>
      </c>
      <c r="DU23" s="29">
        <v>6.167134960976405</v>
      </c>
      <c r="DV23" s="29">
        <v>6.0285008299393041</v>
      </c>
      <c r="DW23" s="29">
        <v>6.0651793318020761</v>
      </c>
      <c r="DX23" s="29">
        <v>5.9557889668076491</v>
      </c>
      <c r="DY23" s="29">
        <v>5.8695584753152472</v>
      </c>
      <c r="DZ23" s="29">
        <v>5.8100460379358383</v>
      </c>
      <c r="EA23" s="29">
        <v>5.708870783947197</v>
      </c>
      <c r="EB23" s="29">
        <v>5.3635349724921433</v>
      </c>
      <c r="EC23" s="29">
        <v>3.9531405291968316</v>
      </c>
      <c r="ED23" s="29">
        <v>2.6471401315533427</v>
      </c>
      <c r="EE23" s="29">
        <v>1.8910244254981805</v>
      </c>
      <c r="EF23" s="29">
        <v>2.2613629189209838</v>
      </c>
      <c r="EH23" s="29">
        <v>11.306157543512677</v>
      </c>
      <c r="EI23" s="29">
        <v>11.009445801121714</v>
      </c>
      <c r="EJ23" s="29">
        <v>10.917134960976405</v>
      </c>
      <c r="EK23" s="29">
        <v>10.778500829939304</v>
      </c>
      <c r="EL23" s="29">
        <v>10.815179331802076</v>
      </c>
      <c r="EM23" s="29">
        <v>10.705788966807649</v>
      </c>
      <c r="EN23" s="29">
        <v>10.619558475315248</v>
      </c>
      <c r="EO23" s="29">
        <v>10.560046037935837</v>
      </c>
      <c r="EP23" s="29">
        <v>10.458870783947198</v>
      </c>
      <c r="EQ23" s="29">
        <v>10.113534972492143</v>
      </c>
      <c r="ER23" s="29">
        <v>8.7031405291968316</v>
      </c>
      <c r="ES23" s="29">
        <v>7.3971401315533427</v>
      </c>
      <c r="ET23" s="29">
        <v>6.6410244254981805</v>
      </c>
      <c r="EU23" s="29">
        <v>7.0113629189209838</v>
      </c>
      <c r="EW23" s="1">
        <v>393285</v>
      </c>
      <c r="EX23" s="1">
        <v>399329</v>
      </c>
      <c r="EY23" s="1" t="s">
        <v>466</v>
      </c>
      <c r="EZ23" s="1" t="s">
        <v>853</v>
      </c>
    </row>
    <row r="24" spans="2:156" ht="16" thickBot="1" x14ac:dyDescent="0.4">
      <c r="B24" s="21" t="s">
        <v>24</v>
      </c>
      <c r="C24" s="22">
        <v>4.8246841756790779</v>
      </c>
      <c r="D24" s="23">
        <v>4.5935715675106543</v>
      </c>
      <c r="E24" s="23">
        <v>4.6132212992124551</v>
      </c>
      <c r="F24" s="23">
        <v>4.3094787274226221</v>
      </c>
      <c r="G24" s="23">
        <v>4.2184879723619257</v>
      </c>
      <c r="H24" s="23">
        <v>3.8823601054247501</v>
      </c>
      <c r="I24" s="23">
        <v>3.6105143759987754</v>
      </c>
      <c r="J24" s="23">
        <v>3.3993928780070526</v>
      </c>
      <c r="K24" s="23">
        <v>3.0399941993149575</v>
      </c>
      <c r="L24" s="23">
        <v>2.6662254914221784</v>
      </c>
      <c r="M24" s="23">
        <v>1.371922781118414</v>
      </c>
      <c r="N24" s="23">
        <v>0.46344304306933992</v>
      </c>
      <c r="O24" s="23">
        <v>4.9367110445665219E-2</v>
      </c>
      <c r="P24" s="23">
        <v>-2.2094362228287423E-2</v>
      </c>
      <c r="Q24" s="24"/>
      <c r="R24" s="23">
        <v>12.105684175679077</v>
      </c>
      <c r="S24" s="23">
        <v>11.874571567510653</v>
      </c>
      <c r="T24" s="23">
        <v>11.894221299212454</v>
      </c>
      <c r="U24" s="23">
        <v>11.590478727422621</v>
      </c>
      <c r="V24" s="23">
        <v>11.499487972361925</v>
      </c>
      <c r="W24" s="23">
        <v>11.163360105424749</v>
      </c>
      <c r="X24" s="23">
        <v>10.891514375998774</v>
      </c>
      <c r="Y24" s="23">
        <v>10.680392878007051</v>
      </c>
      <c r="Z24" s="23">
        <v>10.320994199314956</v>
      </c>
      <c r="AA24" s="23">
        <v>9.9472254914221772</v>
      </c>
      <c r="AB24" s="23">
        <v>8.6529227811184128</v>
      </c>
      <c r="AC24" s="23">
        <v>7.7444430430693387</v>
      </c>
      <c r="AD24" s="23">
        <v>7.330367110445664</v>
      </c>
      <c r="AE24" s="23">
        <v>7.2589056377717114</v>
      </c>
      <c r="AG24" s="25">
        <v>4.8246841756790779</v>
      </c>
      <c r="AH24" s="25">
        <v>4.5789577779230104</v>
      </c>
      <c r="AI24" s="25">
        <v>4.6004981815473283</v>
      </c>
      <c r="AJ24" s="25">
        <v>4.3548954852285764</v>
      </c>
      <c r="AK24" s="25">
        <v>4.3245553453113885</v>
      </c>
      <c r="AL24" s="25">
        <v>4.0160002729889328</v>
      </c>
      <c r="AM24" s="25">
        <v>3.7251594958562535</v>
      </c>
      <c r="AN24" s="25">
        <v>3.4703942471389695</v>
      </c>
      <c r="AO24" s="25">
        <v>3.0362095150628647</v>
      </c>
      <c r="AP24" s="25">
        <v>2.6233967339817426</v>
      </c>
      <c r="AQ24" s="25">
        <v>1.8021491296918164</v>
      </c>
      <c r="AR24" s="25">
        <v>1.0459121356404957</v>
      </c>
      <c r="AS24" s="25">
        <v>0.55310144002086759</v>
      </c>
      <c r="AT24" s="25">
        <v>0.1788313334886098</v>
      </c>
      <c r="AV24" s="26">
        <v>12.105684175679077</v>
      </c>
      <c r="AW24" s="26">
        <v>11.859957777923009</v>
      </c>
      <c r="AX24" s="26">
        <v>11.881498181547327</v>
      </c>
      <c r="AY24" s="26">
        <v>11.635895485228575</v>
      </c>
      <c r="AZ24" s="26">
        <v>11.605555345311387</v>
      </c>
      <c r="BA24" s="26">
        <v>11.297000272988932</v>
      </c>
      <c r="BB24" s="26">
        <v>11.006159495856252</v>
      </c>
      <c r="BC24" s="26">
        <v>10.751394247138968</v>
      </c>
      <c r="BD24" s="26">
        <v>10.317209515062864</v>
      </c>
      <c r="BE24" s="26">
        <v>9.9043967339817414</v>
      </c>
      <c r="BF24" s="26">
        <v>9.0831491296918152</v>
      </c>
      <c r="BG24" s="26">
        <v>8.3269121356404945</v>
      </c>
      <c r="BH24" s="26">
        <v>7.8341014400208664</v>
      </c>
      <c r="BI24" s="26">
        <v>7.4598313334886086</v>
      </c>
      <c r="BK24" s="27">
        <v>4.8246841756790779</v>
      </c>
      <c r="BL24" s="27">
        <v>4.5936060508121095</v>
      </c>
      <c r="BM24" s="27">
        <v>4.6132895919361037</v>
      </c>
      <c r="BN24" s="27">
        <v>4.3095807205106293</v>
      </c>
      <c r="BO24" s="27">
        <v>4.2186209835242892</v>
      </c>
      <c r="BP24" s="27">
        <v>3.8823201865651527</v>
      </c>
      <c r="BQ24" s="27">
        <v>3.6100907402968474</v>
      </c>
      <c r="BR24" s="27">
        <v>3.3988985371429941</v>
      </c>
      <c r="BS24" s="27">
        <v>3.0394320591589263</v>
      </c>
      <c r="BT24" s="27">
        <v>2.6866428309332875</v>
      </c>
      <c r="BU24" s="27">
        <v>1.4660361571772711</v>
      </c>
      <c r="BV24" s="27">
        <v>0.59580514642786397</v>
      </c>
      <c r="BW24" s="27">
        <v>0.1817451772076879</v>
      </c>
      <c r="BX24" s="27">
        <v>0.11111739114899066</v>
      </c>
      <c r="BZ24" s="27">
        <v>12.105684175679077</v>
      </c>
      <c r="CA24" s="27">
        <v>11.874606050812108</v>
      </c>
      <c r="CB24" s="27">
        <v>11.894289591936102</v>
      </c>
      <c r="CC24" s="27">
        <v>11.590580720510628</v>
      </c>
      <c r="CD24" s="27">
        <v>11.499620983524288</v>
      </c>
      <c r="CE24" s="27">
        <v>11.163320186565151</v>
      </c>
      <c r="CF24" s="27">
        <v>10.891090740296846</v>
      </c>
      <c r="CG24" s="27">
        <v>10.679898537142993</v>
      </c>
      <c r="CH24" s="27">
        <v>10.320432059158925</v>
      </c>
      <c r="CI24" s="27">
        <v>9.9676428309332863</v>
      </c>
      <c r="CJ24" s="27">
        <v>8.7470361571772699</v>
      </c>
      <c r="CK24" s="27">
        <v>7.8768051464278628</v>
      </c>
      <c r="CL24" s="27">
        <v>7.4627451772076867</v>
      </c>
      <c r="CM24" s="27">
        <v>7.3921173911489895</v>
      </c>
      <c r="CO24" s="28">
        <v>4.8246841756790779</v>
      </c>
      <c r="CP24" s="28">
        <v>4.5818304254328801</v>
      </c>
      <c r="CQ24" s="28">
        <v>4.6025809725148736</v>
      </c>
      <c r="CR24" s="28">
        <v>4.2853667611688451</v>
      </c>
      <c r="CS24" s="28">
        <v>4.1809119537757677</v>
      </c>
      <c r="CT24" s="28">
        <v>3.8132734347278223</v>
      </c>
      <c r="CU24" s="28">
        <v>3.4781257796393064</v>
      </c>
      <c r="CV24" s="28">
        <v>3.1959697854646407</v>
      </c>
      <c r="CW24" s="28">
        <v>2.803361778762735</v>
      </c>
      <c r="CX24" s="28">
        <v>2.4655408057688106</v>
      </c>
      <c r="CY24" s="28">
        <v>0.40163787511767168</v>
      </c>
      <c r="CZ24" s="28">
        <v>-4.6178413173457784</v>
      </c>
      <c r="DA24" s="28">
        <v>-8.4502645428348515</v>
      </c>
      <c r="DB24" s="28">
        <v>-11.099792109071359</v>
      </c>
      <c r="DD24" s="28">
        <v>12.105684175679077</v>
      </c>
      <c r="DE24" s="28">
        <v>11.862830425432879</v>
      </c>
      <c r="DF24" s="28">
        <v>11.883580972514872</v>
      </c>
      <c r="DG24" s="28">
        <v>11.566366761168844</v>
      </c>
      <c r="DH24" s="28">
        <v>11.461911953775767</v>
      </c>
      <c r="DI24" s="28">
        <v>11.094273434727821</v>
      </c>
      <c r="DJ24" s="28">
        <v>10.759125779639305</v>
      </c>
      <c r="DK24" s="28">
        <v>10.47696978546464</v>
      </c>
      <c r="DL24" s="28">
        <v>10.084361778762734</v>
      </c>
      <c r="DM24" s="28">
        <v>9.7465408057688094</v>
      </c>
      <c r="DN24" s="28">
        <v>7.6826378751176705</v>
      </c>
      <c r="DO24" s="28">
        <v>2.6631586826542204</v>
      </c>
      <c r="DP24" s="28">
        <v>-1.1692645428348527</v>
      </c>
      <c r="DQ24" s="28">
        <v>-3.8187921090713601</v>
      </c>
      <c r="DS24" s="29">
        <v>4.8246841756790779</v>
      </c>
      <c r="DT24" s="29">
        <v>4.6669631420472992</v>
      </c>
      <c r="DU24" s="29">
        <v>4.6789618844768732</v>
      </c>
      <c r="DV24" s="29">
        <v>4.4105235463615617</v>
      </c>
      <c r="DW24" s="29">
        <v>4.3502752650695165</v>
      </c>
      <c r="DX24" s="29">
        <v>4.0469427729275758</v>
      </c>
      <c r="DY24" s="29">
        <v>3.7878982165453703</v>
      </c>
      <c r="DZ24" s="29">
        <v>3.585730671180297</v>
      </c>
      <c r="EA24" s="29">
        <v>3.1708813298508218</v>
      </c>
      <c r="EB24" s="29">
        <v>2.0109373318898847</v>
      </c>
      <c r="EC24" s="29">
        <v>-3.4169990197850098</v>
      </c>
      <c r="ED24" s="29">
        <v>-8.0279620883144176</v>
      </c>
      <c r="EE24" s="29">
        <v>-10.630761095169355</v>
      </c>
      <c r="EF24" s="29">
        <v>-9.9021012943268332</v>
      </c>
      <c r="EH24" s="29">
        <v>12.105684175679077</v>
      </c>
      <c r="EI24" s="29">
        <v>11.947963142047298</v>
      </c>
      <c r="EJ24" s="29">
        <v>11.959961884476872</v>
      </c>
      <c r="EK24" s="29">
        <v>11.691523546361561</v>
      </c>
      <c r="EL24" s="29">
        <v>11.631275265069515</v>
      </c>
      <c r="EM24" s="29">
        <v>11.327942772927575</v>
      </c>
      <c r="EN24" s="29">
        <v>11.068898216545369</v>
      </c>
      <c r="EO24" s="29">
        <v>10.866730671180296</v>
      </c>
      <c r="EP24" s="29">
        <v>10.451881329850821</v>
      </c>
      <c r="EQ24" s="29">
        <v>9.2919373318898835</v>
      </c>
      <c r="ER24" s="29">
        <v>3.8640009802149891</v>
      </c>
      <c r="ES24" s="29">
        <v>-0.74696208831441879</v>
      </c>
      <c r="ET24" s="29">
        <v>-3.3497610951693559</v>
      </c>
      <c r="EU24" s="29">
        <v>-2.6211012943268344</v>
      </c>
      <c r="EW24" s="1">
        <v>406537</v>
      </c>
      <c r="EX24" s="1">
        <v>373050</v>
      </c>
      <c r="EY24" s="1" t="s">
        <v>469</v>
      </c>
      <c r="EZ24" s="1" t="s">
        <v>853</v>
      </c>
    </row>
    <row r="25" spans="2:156" ht="16" thickBot="1" x14ac:dyDescent="0.4">
      <c r="B25" s="21" t="s">
        <v>25</v>
      </c>
      <c r="C25" s="22">
        <v>3.3734023664983575</v>
      </c>
      <c r="D25" s="23">
        <v>2.6306131045053753</v>
      </c>
      <c r="E25" s="23">
        <v>2.4865635598900973</v>
      </c>
      <c r="F25" s="23">
        <v>1.9194466767092351</v>
      </c>
      <c r="G25" s="23">
        <v>1.7373835563178588</v>
      </c>
      <c r="H25" s="23">
        <v>1.1524065515220165</v>
      </c>
      <c r="I25" s="23">
        <v>0.5907633755039754</v>
      </c>
      <c r="J25" s="23">
        <v>0.30739175412853115</v>
      </c>
      <c r="K25" s="23">
        <v>-0.26431982176663027</v>
      </c>
      <c r="L25" s="23">
        <v>-1.2495808142582945</v>
      </c>
      <c r="M25" s="23">
        <v>-4.3453430824859716</v>
      </c>
      <c r="N25" s="23">
        <v>-5.9670113857395073</v>
      </c>
      <c r="O25" s="23">
        <v>-6.5496908327170686</v>
      </c>
      <c r="P25" s="23">
        <v>-5.7662027086950971</v>
      </c>
      <c r="Q25" s="24"/>
      <c r="R25" s="23">
        <v>10.353402366498358</v>
      </c>
      <c r="S25" s="23">
        <v>9.6106131045053758</v>
      </c>
      <c r="T25" s="23">
        <v>9.4665635598900977</v>
      </c>
      <c r="U25" s="23">
        <v>8.8994466767092355</v>
      </c>
      <c r="V25" s="23">
        <v>8.7173835563178592</v>
      </c>
      <c r="W25" s="23">
        <v>8.132406551522017</v>
      </c>
      <c r="X25" s="23">
        <v>7.5707633755039758</v>
      </c>
      <c r="Y25" s="23">
        <v>7.2873917541285316</v>
      </c>
      <c r="Z25" s="23">
        <v>6.7156801782333702</v>
      </c>
      <c r="AA25" s="23">
        <v>5.7304191857417059</v>
      </c>
      <c r="AB25" s="23">
        <v>2.6346569175140289</v>
      </c>
      <c r="AC25" s="23">
        <v>1.0129886142604931</v>
      </c>
      <c r="AD25" s="23">
        <v>0.43030916728293178</v>
      </c>
      <c r="AE25" s="23">
        <v>1.2137972913049033</v>
      </c>
      <c r="AG25" s="25">
        <v>3.3734023664983575</v>
      </c>
      <c r="AH25" s="25">
        <v>2.8764749589510075</v>
      </c>
      <c r="AI25" s="25">
        <v>2.857563875254435</v>
      </c>
      <c r="AJ25" s="25">
        <v>2.6029622041068912</v>
      </c>
      <c r="AK25" s="25">
        <v>2.7126768568039843</v>
      </c>
      <c r="AL25" s="25">
        <v>2.3777667665179081</v>
      </c>
      <c r="AM25" s="25">
        <v>2.0038081920399406</v>
      </c>
      <c r="AN25" s="25">
        <v>1.8622097905039645</v>
      </c>
      <c r="AO25" s="25">
        <v>1.412335420593358</v>
      </c>
      <c r="AP25" s="25">
        <v>0.83129657971069548</v>
      </c>
      <c r="AQ25" s="25">
        <v>-0.35934393000506759</v>
      </c>
      <c r="AR25" s="25">
        <v>-1.7536903978615079</v>
      </c>
      <c r="AS25" s="25">
        <v>-2.9092133294597282</v>
      </c>
      <c r="AT25" s="25">
        <v>-3.5134374282348304</v>
      </c>
      <c r="AV25" s="26">
        <v>10.353402366498358</v>
      </c>
      <c r="AW25" s="26">
        <v>9.8564749589510079</v>
      </c>
      <c r="AX25" s="26">
        <v>9.8375638752544354</v>
      </c>
      <c r="AY25" s="26">
        <v>9.5829622041068916</v>
      </c>
      <c r="AZ25" s="26">
        <v>9.6926768568039847</v>
      </c>
      <c r="BA25" s="26">
        <v>9.3577667665179085</v>
      </c>
      <c r="BB25" s="26">
        <v>8.9838081920399411</v>
      </c>
      <c r="BC25" s="26">
        <v>8.8422097905039649</v>
      </c>
      <c r="BD25" s="26">
        <v>8.3923354205933585</v>
      </c>
      <c r="BE25" s="26">
        <v>7.8112965797106959</v>
      </c>
      <c r="BF25" s="26">
        <v>6.6206560699949328</v>
      </c>
      <c r="BG25" s="26">
        <v>5.2263096021384925</v>
      </c>
      <c r="BH25" s="26">
        <v>4.0707866705402722</v>
      </c>
      <c r="BI25" s="26">
        <v>3.46656257176517</v>
      </c>
      <c r="BK25" s="27">
        <v>3.3734023664983575</v>
      </c>
      <c r="BL25" s="27">
        <v>2.6306271806833621</v>
      </c>
      <c r="BM25" s="27">
        <v>2.4865914169273857</v>
      </c>
      <c r="BN25" s="27">
        <v>1.9194883042260464</v>
      </c>
      <c r="BO25" s="27">
        <v>1.7374374638391537</v>
      </c>
      <c r="BP25" s="27">
        <v>1.1523904247059065</v>
      </c>
      <c r="BQ25" s="27">
        <v>0.59059078320025549</v>
      </c>
      <c r="BR25" s="27">
        <v>0.30719197161211298</v>
      </c>
      <c r="BS25" s="27">
        <v>-0.26454645954797229</v>
      </c>
      <c r="BT25" s="27">
        <v>-1.1956672242979742</v>
      </c>
      <c r="BU25" s="27">
        <v>-4.1129666244731489</v>
      </c>
      <c r="BV25" s="27">
        <v>-5.6822740022202503</v>
      </c>
      <c r="BW25" s="27">
        <v>-6.2888827149793585</v>
      </c>
      <c r="BX25" s="27">
        <v>-5.5489562816425035</v>
      </c>
      <c r="BZ25" s="27">
        <v>10.353402366498358</v>
      </c>
      <c r="CA25" s="27">
        <v>9.6106271806833625</v>
      </c>
      <c r="CB25" s="27">
        <v>9.4665914169273861</v>
      </c>
      <c r="CC25" s="27">
        <v>8.8994883042260469</v>
      </c>
      <c r="CD25" s="27">
        <v>8.7174374638391541</v>
      </c>
      <c r="CE25" s="27">
        <v>8.1323904247059069</v>
      </c>
      <c r="CF25" s="27">
        <v>7.5705907832002559</v>
      </c>
      <c r="CG25" s="27">
        <v>7.2871919716121134</v>
      </c>
      <c r="CH25" s="27">
        <v>6.7154535404520281</v>
      </c>
      <c r="CI25" s="27">
        <v>5.7843327757020262</v>
      </c>
      <c r="CJ25" s="27">
        <v>2.8670333755268516</v>
      </c>
      <c r="CK25" s="27">
        <v>1.2977259977797502</v>
      </c>
      <c r="CL25" s="27">
        <v>0.69111728502064196</v>
      </c>
      <c r="CM25" s="27">
        <v>1.4310437183574969</v>
      </c>
      <c r="CO25" s="28">
        <v>3.3734023664983575</v>
      </c>
      <c r="CP25" s="28">
        <v>2.5496214864227262</v>
      </c>
      <c r="CQ25" s="28">
        <v>2.3413312025683837</v>
      </c>
      <c r="CR25" s="28">
        <v>1.7255620150445345</v>
      </c>
      <c r="CS25" s="28">
        <v>1.4448157744380943</v>
      </c>
      <c r="CT25" s="28">
        <v>0.70563211981425411</v>
      </c>
      <c r="CU25" s="28">
        <v>-8.8256355984611901E-2</v>
      </c>
      <c r="CV25" s="28">
        <v>-0.60392050084290716</v>
      </c>
      <c r="CW25" s="28">
        <v>-1.3041516997251925</v>
      </c>
      <c r="CX25" s="28">
        <v>-2.1335137307170591</v>
      </c>
      <c r="CY25" s="28">
        <v>-5.6316278122236483</v>
      </c>
      <c r="CZ25" s="28">
        <v>-11.908773798880791</v>
      </c>
      <c r="DA25" s="28">
        <v>-16.058686685406297</v>
      </c>
      <c r="DB25" s="28">
        <v>-18.818967381700954</v>
      </c>
      <c r="DD25" s="28">
        <v>10.353402366498358</v>
      </c>
      <c r="DE25" s="28">
        <v>9.5296214864227267</v>
      </c>
      <c r="DF25" s="28">
        <v>9.3213312025683841</v>
      </c>
      <c r="DG25" s="28">
        <v>8.705562015044535</v>
      </c>
      <c r="DH25" s="28">
        <v>8.4248157744380947</v>
      </c>
      <c r="DI25" s="28">
        <v>7.6856321198142545</v>
      </c>
      <c r="DJ25" s="28">
        <v>6.8917436440153885</v>
      </c>
      <c r="DK25" s="28">
        <v>6.3760794991570933</v>
      </c>
      <c r="DL25" s="28">
        <v>5.6758483002748079</v>
      </c>
      <c r="DM25" s="28">
        <v>4.8464862692829414</v>
      </c>
      <c r="DN25" s="28">
        <v>1.3483721877763521</v>
      </c>
      <c r="DO25" s="28">
        <v>-4.9287737988807905</v>
      </c>
      <c r="DP25" s="28">
        <v>-9.0786866854062964</v>
      </c>
      <c r="DQ25" s="28">
        <v>-11.838967381700954</v>
      </c>
      <c r="DS25" s="29">
        <v>3.3734023664983575</v>
      </c>
      <c r="DT25" s="29">
        <v>2.647309636893791</v>
      </c>
      <c r="DU25" s="29">
        <v>2.3459026563392413</v>
      </c>
      <c r="DV25" s="29">
        <v>1.7266422133080539</v>
      </c>
      <c r="DW25" s="29">
        <v>1.4343515969993312</v>
      </c>
      <c r="DX25" s="29">
        <v>0.68241221432142396</v>
      </c>
      <c r="DY25" s="29">
        <v>9.9760731515488033E-3</v>
      </c>
      <c r="DZ25" s="29">
        <v>-0.34620728911268728</v>
      </c>
      <c r="EA25" s="29">
        <v>-0.9734916946790797</v>
      </c>
      <c r="EB25" s="29">
        <v>-2.7291709765673069</v>
      </c>
      <c r="EC25" s="29">
        <v>-10.151770493116885</v>
      </c>
      <c r="ED25" s="29">
        <v>-15.40365961171727</v>
      </c>
      <c r="EE25" s="29">
        <v>-18.004188354600384</v>
      </c>
      <c r="EF25" s="29">
        <v>-16.539484539006363</v>
      </c>
      <c r="EH25" s="29">
        <v>10.353402366498358</v>
      </c>
      <c r="EI25" s="29">
        <v>9.6273096368937914</v>
      </c>
      <c r="EJ25" s="29">
        <v>9.3259026563392418</v>
      </c>
      <c r="EK25" s="29">
        <v>8.7066422133080543</v>
      </c>
      <c r="EL25" s="29">
        <v>8.4143515969993317</v>
      </c>
      <c r="EM25" s="29">
        <v>7.6624122143214244</v>
      </c>
      <c r="EN25" s="29">
        <v>6.9899760731515492</v>
      </c>
      <c r="EO25" s="29">
        <v>6.6337927108873131</v>
      </c>
      <c r="EP25" s="29">
        <v>6.0065083053209207</v>
      </c>
      <c r="EQ25" s="29">
        <v>4.2508290234326935</v>
      </c>
      <c r="ER25" s="29">
        <v>-3.1717704931168846</v>
      </c>
      <c r="ES25" s="29">
        <v>-8.4236596117172695</v>
      </c>
      <c r="ET25" s="29">
        <v>-11.024188354600383</v>
      </c>
      <c r="EU25" s="29">
        <v>-9.5594845390063625</v>
      </c>
      <c r="EW25" s="1">
        <v>321558</v>
      </c>
      <c r="EX25" s="1">
        <v>477806</v>
      </c>
      <c r="EY25" s="1" t="s">
        <v>471</v>
      </c>
      <c r="EZ25" s="1" t="s">
        <v>863</v>
      </c>
    </row>
    <row r="26" spans="2:156" ht="16" thickBot="1" x14ac:dyDescent="0.4">
      <c r="B26" s="21" t="s">
        <v>26</v>
      </c>
      <c r="C26" s="22">
        <v>0.88155935854789735</v>
      </c>
      <c r="D26" s="23">
        <v>0.89236324684576962</v>
      </c>
      <c r="E26" s="23">
        <v>0.89942177207737628</v>
      </c>
      <c r="F26" s="23">
        <v>0.85103561493087576</v>
      </c>
      <c r="G26" s="23">
        <v>0.83225668514364193</v>
      </c>
      <c r="H26" s="23">
        <v>0.80093496812236542</v>
      </c>
      <c r="I26" s="23">
        <v>0.76631553514364192</v>
      </c>
      <c r="J26" s="23">
        <v>0.76081384338935831</v>
      </c>
      <c r="K26" s="23">
        <v>0.72149144383474528</v>
      </c>
      <c r="L26" s="23">
        <v>0.67770310362566732</v>
      </c>
      <c r="M26" s="23">
        <v>0.45295180472257335</v>
      </c>
      <c r="N26" s="23">
        <v>0.27581342377312668</v>
      </c>
      <c r="O26" s="23">
        <v>0.1763076315519907</v>
      </c>
      <c r="P26" s="23">
        <v>0.18552609623010952</v>
      </c>
      <c r="Q26" s="24"/>
      <c r="R26" s="23">
        <v>1.5815593585478975</v>
      </c>
      <c r="S26" s="23">
        <v>1.5923632468457698</v>
      </c>
      <c r="T26" s="23">
        <v>1.5994217720773765</v>
      </c>
      <c r="U26" s="23">
        <v>1.5510356149308759</v>
      </c>
      <c r="V26" s="23">
        <v>1.5322566851436421</v>
      </c>
      <c r="W26" s="23">
        <v>1.5009349681223656</v>
      </c>
      <c r="X26" s="23">
        <v>1.4663155351436421</v>
      </c>
      <c r="Y26" s="23">
        <v>1.4608138433893585</v>
      </c>
      <c r="Z26" s="23">
        <v>1.4214914438347455</v>
      </c>
      <c r="AA26" s="23">
        <v>1.3777031036256675</v>
      </c>
      <c r="AB26" s="23">
        <v>1.1529518047225735</v>
      </c>
      <c r="AC26" s="23">
        <v>0.97581342377312685</v>
      </c>
      <c r="AD26" s="23">
        <v>0.87630763155199087</v>
      </c>
      <c r="AE26" s="23">
        <v>0.88552609623010969</v>
      </c>
      <c r="AG26" s="25">
        <v>0.88155935854789735</v>
      </c>
      <c r="AH26" s="25">
        <v>0.91704063407981229</v>
      </c>
      <c r="AI26" s="25">
        <v>0.95531888768546125</v>
      </c>
      <c r="AJ26" s="25">
        <v>0.93864895535640813</v>
      </c>
      <c r="AK26" s="25">
        <v>0.92769089259045057</v>
      </c>
      <c r="AL26" s="25">
        <v>0.91870296013952046</v>
      </c>
      <c r="AM26" s="25">
        <v>0.88571265003725919</v>
      </c>
      <c r="AN26" s="25">
        <v>0.92497789090228411</v>
      </c>
      <c r="AO26" s="25">
        <v>0.88219455406680103</v>
      </c>
      <c r="AP26" s="25">
        <v>0.83345993142930785</v>
      </c>
      <c r="AQ26" s="25">
        <v>0.73473392177900854</v>
      </c>
      <c r="AR26" s="25">
        <v>0.70172476843678377</v>
      </c>
      <c r="AS26" s="25">
        <v>0.70001178490844684</v>
      </c>
      <c r="AT26" s="25">
        <v>0.73134388277506468</v>
      </c>
      <c r="AV26" s="26">
        <v>1.5815593585478975</v>
      </c>
      <c r="AW26" s="26">
        <v>1.6170406340798125</v>
      </c>
      <c r="AX26" s="26">
        <v>1.6553188876854614</v>
      </c>
      <c r="AY26" s="26">
        <v>1.6386489553564083</v>
      </c>
      <c r="AZ26" s="26">
        <v>1.6276908925904507</v>
      </c>
      <c r="BA26" s="26">
        <v>1.6187029601395206</v>
      </c>
      <c r="BB26" s="26">
        <v>1.5857126500372594</v>
      </c>
      <c r="BC26" s="26">
        <v>1.6249778909022843</v>
      </c>
      <c r="BD26" s="26">
        <v>1.5821945540668012</v>
      </c>
      <c r="BE26" s="26">
        <v>1.533459931429308</v>
      </c>
      <c r="BF26" s="26">
        <v>1.4347339217790087</v>
      </c>
      <c r="BG26" s="26">
        <v>1.401724768436784</v>
      </c>
      <c r="BH26" s="26">
        <v>1.400011784908447</v>
      </c>
      <c r="BI26" s="26">
        <v>1.4313438827750649</v>
      </c>
      <c r="BK26" s="27">
        <v>0.88155935854789735</v>
      </c>
      <c r="BL26" s="27">
        <v>0.89236324578193993</v>
      </c>
      <c r="BM26" s="27">
        <v>0.89942177312445226</v>
      </c>
      <c r="BN26" s="27">
        <v>0.85103561493087576</v>
      </c>
      <c r="BO26" s="27">
        <v>0.83225668301598232</v>
      </c>
      <c r="BP26" s="27">
        <v>0.8009349755691737</v>
      </c>
      <c r="BQ26" s="27">
        <v>0.76631553514364192</v>
      </c>
      <c r="BR26" s="27">
        <v>0.76081384338935831</v>
      </c>
      <c r="BS26" s="27">
        <v>0.72149144383474528</v>
      </c>
      <c r="BT26" s="27">
        <v>0.68176611389606823</v>
      </c>
      <c r="BU26" s="27">
        <v>0.47985747419592961</v>
      </c>
      <c r="BV26" s="27">
        <v>0.31459299643157479</v>
      </c>
      <c r="BW26" s="27">
        <v>0.21830457383149549</v>
      </c>
      <c r="BX26" s="27">
        <v>0.22590473509260578</v>
      </c>
      <c r="BZ26" s="27">
        <v>1.5815593585478975</v>
      </c>
      <c r="CA26" s="27">
        <v>1.5923632457819401</v>
      </c>
      <c r="CB26" s="27">
        <v>1.5994217731244524</v>
      </c>
      <c r="CC26" s="27">
        <v>1.5510356149308759</v>
      </c>
      <c r="CD26" s="27">
        <v>1.5322566830159825</v>
      </c>
      <c r="CE26" s="27">
        <v>1.5009349755691739</v>
      </c>
      <c r="CF26" s="27">
        <v>1.4663155351436421</v>
      </c>
      <c r="CG26" s="27">
        <v>1.4608138433893585</v>
      </c>
      <c r="CH26" s="27">
        <v>1.4214914438347455</v>
      </c>
      <c r="CI26" s="27">
        <v>1.3817661138960684</v>
      </c>
      <c r="CJ26" s="27">
        <v>1.1798574741959298</v>
      </c>
      <c r="CK26" s="27">
        <v>1.014592996431575</v>
      </c>
      <c r="CL26" s="27">
        <v>0.91830457383149566</v>
      </c>
      <c r="CM26" s="27">
        <v>0.92590473509260596</v>
      </c>
      <c r="CO26" s="28">
        <v>0.88155935854789735</v>
      </c>
      <c r="CP26" s="28">
        <v>0.8947914191861952</v>
      </c>
      <c r="CQ26" s="28">
        <v>0.90168976163279746</v>
      </c>
      <c r="CR26" s="28">
        <v>0.85138278088832298</v>
      </c>
      <c r="CS26" s="28">
        <v>0.8258042585478973</v>
      </c>
      <c r="CT26" s="28">
        <v>0.78029658301598248</v>
      </c>
      <c r="CU26" s="28">
        <v>0.72820300854789721</v>
      </c>
      <c r="CV26" s="28">
        <v>0.7057312728352545</v>
      </c>
      <c r="CW26" s="28">
        <v>0.64061254019134917</v>
      </c>
      <c r="CX26" s="28">
        <v>0.56543115984479075</v>
      </c>
      <c r="CY26" s="28">
        <v>0.26908125245608927</v>
      </c>
      <c r="CZ26" s="28">
        <v>0.10070819949959198</v>
      </c>
      <c r="DA26" s="28">
        <v>6.237856418372667E-2</v>
      </c>
      <c r="DB26" s="28">
        <v>7.0319155793658439E-2</v>
      </c>
      <c r="DD26" s="28">
        <v>1.5815593585478975</v>
      </c>
      <c r="DE26" s="28">
        <v>1.5947914191861954</v>
      </c>
      <c r="DF26" s="28">
        <v>1.6016897616327976</v>
      </c>
      <c r="DG26" s="28">
        <v>1.5513827808883232</v>
      </c>
      <c r="DH26" s="28">
        <v>1.5258042585478975</v>
      </c>
      <c r="DI26" s="28">
        <v>1.4802965830159827</v>
      </c>
      <c r="DJ26" s="28">
        <v>1.4282030085478974</v>
      </c>
      <c r="DK26" s="28">
        <v>1.4057312728352547</v>
      </c>
      <c r="DL26" s="28">
        <v>1.3406125401913493</v>
      </c>
      <c r="DM26" s="28">
        <v>1.2654311598447909</v>
      </c>
      <c r="DN26" s="28">
        <v>0.96908125245608945</v>
      </c>
      <c r="DO26" s="28">
        <v>0.80070819949959215</v>
      </c>
      <c r="DP26" s="28">
        <v>0.76237856418372685</v>
      </c>
      <c r="DQ26" s="28">
        <v>0.77031915579365862</v>
      </c>
      <c r="DS26" s="29">
        <v>0.88155935854789735</v>
      </c>
      <c r="DT26" s="29">
        <v>0.89553841918619526</v>
      </c>
      <c r="DU26" s="29">
        <v>0.89637376202972674</v>
      </c>
      <c r="DV26" s="29">
        <v>0.84293508301598252</v>
      </c>
      <c r="DW26" s="29">
        <v>0.80231196918619507</v>
      </c>
      <c r="DX26" s="29">
        <v>0.75657348620747178</v>
      </c>
      <c r="DY26" s="29">
        <v>0.70396901812236545</v>
      </c>
      <c r="DZ26" s="29">
        <v>0.69418239297343964</v>
      </c>
      <c r="EA26" s="29">
        <v>0.63536577066804645</v>
      </c>
      <c r="EB26" s="29">
        <v>0.57072084741572038</v>
      </c>
      <c r="EC26" s="29">
        <v>0.31603042641405077</v>
      </c>
      <c r="ED26" s="29">
        <v>0.22466977677690725</v>
      </c>
      <c r="EE26" s="29">
        <v>0.25727423990851772</v>
      </c>
      <c r="EF26" s="29">
        <v>0.33257206598553402</v>
      </c>
      <c r="EH26" s="29">
        <v>1.5815593585478975</v>
      </c>
      <c r="EI26" s="29">
        <v>1.5955384191861954</v>
      </c>
      <c r="EJ26" s="29">
        <v>1.5963737620297269</v>
      </c>
      <c r="EK26" s="29">
        <v>1.5429350830159827</v>
      </c>
      <c r="EL26" s="29">
        <v>1.5023119691861953</v>
      </c>
      <c r="EM26" s="29">
        <v>1.456573486207472</v>
      </c>
      <c r="EN26" s="29">
        <v>1.4039690181223656</v>
      </c>
      <c r="EO26" s="29">
        <v>1.3941823929734398</v>
      </c>
      <c r="EP26" s="29">
        <v>1.3353657706680466</v>
      </c>
      <c r="EQ26" s="29">
        <v>1.2707208474157206</v>
      </c>
      <c r="ER26" s="29">
        <v>1.0160304264140509</v>
      </c>
      <c r="ES26" s="29">
        <v>0.92466977677690743</v>
      </c>
      <c r="ET26" s="29">
        <v>0.9572742399085179</v>
      </c>
      <c r="EU26" s="29">
        <v>1.0325720659855342</v>
      </c>
      <c r="EW26" s="1">
        <v>354779</v>
      </c>
      <c r="EX26" s="1">
        <v>568913</v>
      </c>
      <c r="EY26" s="1" t="s">
        <v>865</v>
      </c>
      <c r="EZ26" s="1" t="s">
        <v>863</v>
      </c>
    </row>
    <row r="27" spans="2:156" ht="16" thickBot="1" x14ac:dyDescent="0.4">
      <c r="B27" s="21" t="s">
        <v>27</v>
      </c>
      <c r="C27" s="22">
        <v>3.4525206763570448</v>
      </c>
      <c r="D27" s="23">
        <v>3.3725501054558134</v>
      </c>
      <c r="E27" s="23">
        <v>3.1249165612020171</v>
      </c>
      <c r="F27" s="23">
        <v>2.7609098148267908</v>
      </c>
      <c r="G27" s="23">
        <v>2.571646046845748</v>
      </c>
      <c r="H27" s="23">
        <v>2.2318509376116467</v>
      </c>
      <c r="I27" s="23">
        <v>1.8799888126555846</v>
      </c>
      <c r="J27" s="23">
        <v>1.5866456156691147</v>
      </c>
      <c r="K27" s="23">
        <v>1.2495445461953061</v>
      </c>
      <c r="L27" s="23">
        <v>0.62009411091796096</v>
      </c>
      <c r="M27" s="23">
        <v>-1.7823166913699691</v>
      </c>
      <c r="N27" s="23">
        <v>-3.2251128601755603</v>
      </c>
      <c r="O27" s="23">
        <v>-3.9844968224188833</v>
      </c>
      <c r="P27" s="23">
        <v>-3.7629126153693342</v>
      </c>
      <c r="Q27" s="24"/>
      <c r="R27" s="23">
        <v>5.4525206763570448</v>
      </c>
      <c r="S27" s="23">
        <v>5.3725501054558134</v>
      </c>
      <c r="T27" s="23">
        <v>5.1249165612020171</v>
      </c>
      <c r="U27" s="23">
        <v>4.7609098148267908</v>
      </c>
      <c r="V27" s="23">
        <v>4.571646046845748</v>
      </c>
      <c r="W27" s="23">
        <v>4.2318509376116467</v>
      </c>
      <c r="X27" s="23">
        <v>3.8799888126555846</v>
      </c>
      <c r="Y27" s="23">
        <v>3.5866456156691147</v>
      </c>
      <c r="Z27" s="23">
        <v>3.2495445461953061</v>
      </c>
      <c r="AA27" s="23">
        <v>2.620094110917961</v>
      </c>
      <c r="AB27" s="23">
        <v>0.21768330863003094</v>
      </c>
      <c r="AC27" s="23">
        <v>-1.2251128601755603</v>
      </c>
      <c r="AD27" s="23">
        <v>-1.9844968224188833</v>
      </c>
      <c r="AE27" s="23">
        <v>-1.7629126153693342</v>
      </c>
      <c r="AG27" s="25">
        <v>3.4525206763570448</v>
      </c>
      <c r="AH27" s="25">
        <v>3.4165686966277651</v>
      </c>
      <c r="AI27" s="25">
        <v>3.2297058970829138</v>
      </c>
      <c r="AJ27" s="25">
        <v>3.0487645454378267</v>
      </c>
      <c r="AK27" s="25">
        <v>3.019550115327684</v>
      </c>
      <c r="AL27" s="25">
        <v>2.7991570489541857</v>
      </c>
      <c r="AM27" s="25">
        <v>2.5381573750693693</v>
      </c>
      <c r="AN27" s="25">
        <v>2.3375299385266537</v>
      </c>
      <c r="AO27" s="25">
        <v>2.0859214789917608</v>
      </c>
      <c r="AP27" s="25">
        <v>1.7265533246375586</v>
      </c>
      <c r="AQ27" s="25">
        <v>0.75344099621309191</v>
      </c>
      <c r="AR27" s="25">
        <v>-0.63290555276132032</v>
      </c>
      <c r="AS27" s="25">
        <v>-1.8622603947720933</v>
      </c>
      <c r="AT27" s="25">
        <v>-2.7107015973178132</v>
      </c>
      <c r="AV27" s="26">
        <v>5.4525206763570448</v>
      </c>
      <c r="AW27" s="26">
        <v>5.4165686966277651</v>
      </c>
      <c r="AX27" s="26">
        <v>5.2297058970829138</v>
      </c>
      <c r="AY27" s="26">
        <v>5.0487645454378267</v>
      </c>
      <c r="AZ27" s="26">
        <v>5.019550115327684</v>
      </c>
      <c r="BA27" s="26">
        <v>4.7991570489541857</v>
      </c>
      <c r="BB27" s="26">
        <v>4.5381573750693693</v>
      </c>
      <c r="BC27" s="26">
        <v>4.3375299385266537</v>
      </c>
      <c r="BD27" s="26">
        <v>4.0859214789917608</v>
      </c>
      <c r="BE27" s="26">
        <v>3.7265533246375586</v>
      </c>
      <c r="BF27" s="26">
        <v>2.7534409962130919</v>
      </c>
      <c r="BG27" s="26">
        <v>1.3670944472386797</v>
      </c>
      <c r="BH27" s="26">
        <v>0.13773960522790674</v>
      </c>
      <c r="BI27" s="26">
        <v>-0.71070159731781324</v>
      </c>
      <c r="BK27" s="27">
        <v>3.4525206763570448</v>
      </c>
      <c r="BL27" s="27">
        <v>3.3726369969742809</v>
      </c>
      <c r="BM27" s="27">
        <v>3.1248573670423632</v>
      </c>
      <c r="BN27" s="27">
        <v>2.7608797865662016</v>
      </c>
      <c r="BO27" s="27">
        <v>2.5717013137103617</v>
      </c>
      <c r="BP27" s="27">
        <v>2.2315666383895039</v>
      </c>
      <c r="BQ27" s="27">
        <v>1.8789158373906272</v>
      </c>
      <c r="BR27" s="27">
        <v>1.5854840082509494</v>
      </c>
      <c r="BS27" s="27">
        <v>1.249043778067584</v>
      </c>
      <c r="BT27" s="27">
        <v>0.64897662360710839</v>
      </c>
      <c r="BU27" s="27">
        <v>-1.6431215818793206</v>
      </c>
      <c r="BV27" s="27">
        <v>-3.0113659146491365</v>
      </c>
      <c r="BW27" s="27">
        <v>-3.7562454297478105</v>
      </c>
      <c r="BX27" s="27">
        <v>-3.5147700803498019</v>
      </c>
      <c r="BZ27" s="27">
        <v>5.4525206763570448</v>
      </c>
      <c r="CA27" s="27">
        <v>5.3726369969742809</v>
      </c>
      <c r="CB27" s="27">
        <v>5.1248573670423632</v>
      </c>
      <c r="CC27" s="27">
        <v>4.7608797865662016</v>
      </c>
      <c r="CD27" s="27">
        <v>4.5717013137103617</v>
      </c>
      <c r="CE27" s="27">
        <v>4.2315666383895039</v>
      </c>
      <c r="CF27" s="27">
        <v>3.8789158373906272</v>
      </c>
      <c r="CG27" s="27">
        <v>3.5854840082509494</v>
      </c>
      <c r="CH27" s="27">
        <v>3.249043778067584</v>
      </c>
      <c r="CI27" s="27">
        <v>2.6489766236071084</v>
      </c>
      <c r="CJ27" s="27">
        <v>0.35687841812067944</v>
      </c>
      <c r="CK27" s="27">
        <v>-1.0113659146491365</v>
      </c>
      <c r="CL27" s="27">
        <v>-1.7562454297478105</v>
      </c>
      <c r="CM27" s="27">
        <v>-1.5147700803498019</v>
      </c>
      <c r="CO27" s="28">
        <v>3.4525206763570448</v>
      </c>
      <c r="CP27" s="28">
        <v>3.3175927836164778</v>
      </c>
      <c r="CQ27" s="28">
        <v>3.016079702510936</v>
      </c>
      <c r="CR27" s="28">
        <v>2.6043150109132753</v>
      </c>
      <c r="CS27" s="28">
        <v>2.3257855999744681</v>
      </c>
      <c r="CT27" s="28">
        <v>1.8384794894824168</v>
      </c>
      <c r="CU27" s="28">
        <v>1.2796384096820628</v>
      </c>
      <c r="CV27" s="28">
        <v>0.80082149888972154</v>
      </c>
      <c r="CW27" s="28">
        <v>0.35042646986685</v>
      </c>
      <c r="CX27" s="28">
        <v>-0.19963887870803099</v>
      </c>
      <c r="CY27" s="28">
        <v>-2.6794596442774417</v>
      </c>
      <c r="CZ27" s="28">
        <v>-6.1729761169363826</v>
      </c>
      <c r="DA27" s="28">
        <v>-8.2985930585594154</v>
      </c>
      <c r="DB27" s="28">
        <v>-9.797002492530293</v>
      </c>
      <c r="DD27" s="28">
        <v>5.4525206763570448</v>
      </c>
      <c r="DE27" s="28">
        <v>5.3175927836164778</v>
      </c>
      <c r="DF27" s="28">
        <v>5.016079702510936</v>
      </c>
      <c r="DG27" s="28">
        <v>4.6043150109132753</v>
      </c>
      <c r="DH27" s="28">
        <v>4.3257855999744681</v>
      </c>
      <c r="DI27" s="28">
        <v>3.8384794894824168</v>
      </c>
      <c r="DJ27" s="28">
        <v>3.2796384096820628</v>
      </c>
      <c r="DK27" s="28">
        <v>2.8008214988897215</v>
      </c>
      <c r="DL27" s="28">
        <v>2.35042646986685</v>
      </c>
      <c r="DM27" s="28">
        <v>1.800361121291969</v>
      </c>
      <c r="DN27" s="28">
        <v>-0.67945964427744165</v>
      </c>
      <c r="DO27" s="28">
        <v>-4.1729761169363826</v>
      </c>
      <c r="DP27" s="28">
        <v>-6.2985930585594154</v>
      </c>
      <c r="DQ27" s="28">
        <v>-7.797002492530293</v>
      </c>
      <c r="DS27" s="29">
        <v>3.4525206763570448</v>
      </c>
      <c r="DT27" s="29">
        <v>3.3653903857633658</v>
      </c>
      <c r="DU27" s="29">
        <v>3.0229432164975627</v>
      </c>
      <c r="DV27" s="29">
        <v>2.5826235963975872</v>
      </c>
      <c r="DW27" s="29">
        <v>2.2614973169073416</v>
      </c>
      <c r="DX27" s="29">
        <v>1.7873309341812895</v>
      </c>
      <c r="DY27" s="29">
        <v>1.2901525790092769</v>
      </c>
      <c r="DZ27" s="29">
        <v>0.87104897259715308</v>
      </c>
      <c r="EA27" s="29">
        <v>0.45758380263983511</v>
      </c>
      <c r="EB27" s="29">
        <v>-0.48857201396636896</v>
      </c>
      <c r="EC27" s="29">
        <v>-4.7978660252679788</v>
      </c>
      <c r="ED27" s="29">
        <v>-7.7235736073248944</v>
      </c>
      <c r="EE27" s="29">
        <v>-9.0695952809061531</v>
      </c>
      <c r="EF27" s="29">
        <v>-8.5470766494149402</v>
      </c>
      <c r="EH27" s="29">
        <v>5.4525206763570448</v>
      </c>
      <c r="EI27" s="29">
        <v>5.3653903857633658</v>
      </c>
      <c r="EJ27" s="29">
        <v>5.0229432164975627</v>
      </c>
      <c r="EK27" s="29">
        <v>4.5826235963975872</v>
      </c>
      <c r="EL27" s="29">
        <v>4.2614973169073416</v>
      </c>
      <c r="EM27" s="29">
        <v>3.7873309341812895</v>
      </c>
      <c r="EN27" s="29">
        <v>3.2901525790092769</v>
      </c>
      <c r="EO27" s="29">
        <v>2.8710489725971531</v>
      </c>
      <c r="EP27" s="29">
        <v>2.4575838026398351</v>
      </c>
      <c r="EQ27" s="29">
        <v>1.511427986033631</v>
      </c>
      <c r="ER27" s="29">
        <v>-2.7978660252679788</v>
      </c>
      <c r="ES27" s="29">
        <v>-5.7235736073248944</v>
      </c>
      <c r="ET27" s="29">
        <v>-7.0695952809061531</v>
      </c>
      <c r="EU27" s="29">
        <v>-6.5470766494149402</v>
      </c>
      <c r="EW27" s="1">
        <v>314417</v>
      </c>
      <c r="EX27" s="1">
        <v>542840</v>
      </c>
      <c r="EY27" s="1" t="s">
        <v>453</v>
      </c>
      <c r="EZ27" s="1" t="s">
        <v>863</v>
      </c>
    </row>
    <row r="28" spans="2:156" ht="16" thickBot="1" x14ac:dyDescent="0.4">
      <c r="B28" s="21" t="s">
        <v>28</v>
      </c>
      <c r="C28" s="22">
        <v>9.4957385717015015</v>
      </c>
      <c r="D28" s="23">
        <v>8.2090462438312422</v>
      </c>
      <c r="E28" s="23">
        <v>8.0158955060426713</v>
      </c>
      <c r="F28" s="23">
        <v>6.5845405293011616</v>
      </c>
      <c r="G28" s="23">
        <v>5.4969353289256233</v>
      </c>
      <c r="H28" s="23">
        <v>3.2206266785385544</v>
      </c>
      <c r="I28" s="23">
        <v>1.092570583907218</v>
      </c>
      <c r="J28" s="23">
        <v>-0.62886624478408493</v>
      </c>
      <c r="K28" s="23">
        <v>-4.2138546667406516</v>
      </c>
      <c r="L28" s="23">
        <v>-6.120758469814696</v>
      </c>
      <c r="M28" s="23">
        <v>-10.083294800021186</v>
      </c>
      <c r="N28" s="23">
        <v>-12.052816401074189</v>
      </c>
      <c r="O28" s="23">
        <v>-12.45789577297375</v>
      </c>
      <c r="P28" s="23">
        <v>-12.354062377839433</v>
      </c>
      <c r="Q28" s="24"/>
      <c r="R28" s="23">
        <v>21.255738571701499</v>
      </c>
      <c r="S28" s="23">
        <v>19.96904624383124</v>
      </c>
      <c r="T28" s="23">
        <v>19.775895506042669</v>
      </c>
      <c r="U28" s="23">
        <v>18.34454052930116</v>
      </c>
      <c r="V28" s="23">
        <v>17.256935328925621</v>
      </c>
      <c r="W28" s="23">
        <v>14.980626678538552</v>
      </c>
      <c r="X28" s="23">
        <v>12.852570583907216</v>
      </c>
      <c r="Y28" s="23">
        <v>11.131133755215913</v>
      </c>
      <c r="Z28" s="23">
        <v>7.5461453332593464</v>
      </c>
      <c r="AA28" s="23">
        <v>5.6392415301853021</v>
      </c>
      <c r="AB28" s="23">
        <v>1.6767051999788123</v>
      </c>
      <c r="AC28" s="23">
        <v>-0.29281640107419094</v>
      </c>
      <c r="AD28" s="23">
        <v>-0.6978957729737516</v>
      </c>
      <c r="AE28" s="23">
        <v>-0.59406237783943538</v>
      </c>
      <c r="AG28" s="25">
        <v>9.4957385717015015</v>
      </c>
      <c r="AH28" s="25">
        <v>8.5934812826648184</v>
      </c>
      <c r="AI28" s="25">
        <v>8.5687270639670317</v>
      </c>
      <c r="AJ28" s="25">
        <v>7.8730481161450534</v>
      </c>
      <c r="AK28" s="25">
        <v>7.5746553352387025</v>
      </c>
      <c r="AL28" s="25">
        <v>6.6723382663509554</v>
      </c>
      <c r="AM28" s="25">
        <v>5.8022430905730715</v>
      </c>
      <c r="AN28" s="25">
        <v>4.910282565693965</v>
      </c>
      <c r="AO28" s="25">
        <v>2.9846323582078931</v>
      </c>
      <c r="AP28" s="25">
        <v>1.9144795948898938</v>
      </c>
      <c r="AQ28" s="25">
        <v>-0.48998152308148946</v>
      </c>
      <c r="AR28" s="25">
        <v>-2.2157997073084559</v>
      </c>
      <c r="AS28" s="25">
        <v>-3.4821949974468609</v>
      </c>
      <c r="AT28" s="25">
        <v>-4.21779497687006</v>
      </c>
      <c r="AV28" s="26">
        <v>21.255738571701499</v>
      </c>
      <c r="AW28" s="26">
        <v>20.353481282664816</v>
      </c>
      <c r="AX28" s="26">
        <v>20.32872706396703</v>
      </c>
      <c r="AY28" s="26">
        <v>19.633048116145051</v>
      </c>
      <c r="AZ28" s="26">
        <v>19.334655335238701</v>
      </c>
      <c r="BA28" s="26">
        <v>18.432338266350953</v>
      </c>
      <c r="BB28" s="26">
        <v>17.56224309057307</v>
      </c>
      <c r="BC28" s="26">
        <v>16.670282565693963</v>
      </c>
      <c r="BD28" s="26">
        <v>14.744632358207891</v>
      </c>
      <c r="BE28" s="26">
        <v>13.674479594889892</v>
      </c>
      <c r="BF28" s="26">
        <v>11.270018476918509</v>
      </c>
      <c r="BG28" s="26">
        <v>9.5442002926915421</v>
      </c>
      <c r="BH28" s="26">
        <v>8.2778050025531371</v>
      </c>
      <c r="BI28" s="26">
        <v>7.542205023129938</v>
      </c>
      <c r="BK28" s="27">
        <v>9.4957385717015015</v>
      </c>
      <c r="BL28" s="27">
        <v>8.2093688311386295</v>
      </c>
      <c r="BM28" s="27">
        <v>8.0165297826896591</v>
      </c>
      <c r="BN28" s="27">
        <v>6.5854902630094614</v>
      </c>
      <c r="BO28" s="27">
        <v>5.4981723670878928</v>
      </c>
      <c r="BP28" s="27">
        <v>3.2202569882294654</v>
      </c>
      <c r="BQ28" s="27">
        <v>1.088667192414853</v>
      </c>
      <c r="BR28" s="27">
        <v>-0.63343651866444617</v>
      </c>
      <c r="BS28" s="27">
        <v>-4.2190476368405498</v>
      </c>
      <c r="BT28" s="27">
        <v>-6.0222373156104752</v>
      </c>
      <c r="BU28" s="27">
        <v>-9.5585027273662817</v>
      </c>
      <c r="BV28" s="27">
        <v>-11.238022056536444</v>
      </c>
      <c r="BW28" s="27">
        <v>-11.598869953292855</v>
      </c>
      <c r="BX28" s="27">
        <v>-11.395476927739644</v>
      </c>
      <c r="BZ28" s="27">
        <v>21.255738571701499</v>
      </c>
      <c r="CA28" s="27">
        <v>19.969368831138627</v>
      </c>
      <c r="CB28" s="27">
        <v>19.776529782689657</v>
      </c>
      <c r="CC28" s="27">
        <v>18.345490263009459</v>
      </c>
      <c r="CD28" s="27">
        <v>17.258172367087891</v>
      </c>
      <c r="CE28" s="27">
        <v>14.980256988229463</v>
      </c>
      <c r="CF28" s="27">
        <v>12.848667192414851</v>
      </c>
      <c r="CG28" s="27">
        <v>11.126563481335552</v>
      </c>
      <c r="CH28" s="27">
        <v>7.5409523631594482</v>
      </c>
      <c r="CI28" s="27">
        <v>5.7377626843895229</v>
      </c>
      <c r="CJ28" s="27">
        <v>2.2014972726337163</v>
      </c>
      <c r="CK28" s="27">
        <v>0.52197794346355408</v>
      </c>
      <c r="CL28" s="27">
        <v>0.16113004670714304</v>
      </c>
      <c r="CM28" s="27">
        <v>0.3645230722603543</v>
      </c>
      <c r="CO28" s="28">
        <v>9.4957385717015015</v>
      </c>
      <c r="CP28" s="28">
        <v>8.2058260709476301</v>
      </c>
      <c r="CQ28" s="28">
        <v>8.0413518756879441</v>
      </c>
      <c r="CR28" s="28">
        <v>6.6551041734983478</v>
      </c>
      <c r="CS28" s="28">
        <v>5.6660901794547343</v>
      </c>
      <c r="CT28" s="28">
        <v>3.4923395324377644</v>
      </c>
      <c r="CU28" s="28">
        <v>1.4484495394292516</v>
      </c>
      <c r="CV28" s="28">
        <v>-0.16862313034290111</v>
      </c>
      <c r="CW28" s="28">
        <v>-3.5461369866870598</v>
      </c>
      <c r="CX28" s="28">
        <v>-5.0806395390901429</v>
      </c>
      <c r="CY28" s="28">
        <v>-10.331783557662924</v>
      </c>
      <c r="CZ28" s="28">
        <v>-21.007822635171429</v>
      </c>
      <c r="DA28" s="28">
        <v>-29.595053005506244</v>
      </c>
      <c r="DB28" s="28">
        <v>-35.178258933455957</v>
      </c>
      <c r="DD28" s="28">
        <v>21.255738571701499</v>
      </c>
      <c r="DE28" s="28">
        <v>19.965826070947628</v>
      </c>
      <c r="DF28" s="28">
        <v>19.801351875687942</v>
      </c>
      <c r="DG28" s="28">
        <v>18.415104173498346</v>
      </c>
      <c r="DH28" s="28">
        <v>17.426090179454732</v>
      </c>
      <c r="DI28" s="28">
        <v>15.252339532437762</v>
      </c>
      <c r="DJ28" s="28">
        <v>13.20844953942925</v>
      </c>
      <c r="DK28" s="28">
        <v>11.591376869657097</v>
      </c>
      <c r="DL28" s="28">
        <v>8.2138630133129382</v>
      </c>
      <c r="DM28" s="28">
        <v>6.6793604609098551</v>
      </c>
      <c r="DN28" s="28">
        <v>1.4282164423370745</v>
      </c>
      <c r="DO28" s="28">
        <v>-9.2478226351714312</v>
      </c>
      <c r="DP28" s="28">
        <v>-17.835053005506246</v>
      </c>
      <c r="DQ28" s="28">
        <v>-23.418258933455959</v>
      </c>
      <c r="DS28" s="29">
        <v>9.4957385717015015</v>
      </c>
      <c r="DT28" s="29">
        <v>8.3382387965972597</v>
      </c>
      <c r="DU28" s="29">
        <v>7.9405072001116785</v>
      </c>
      <c r="DV28" s="29">
        <v>6.5561485968794599</v>
      </c>
      <c r="DW28" s="29">
        <v>5.6202068603969977</v>
      </c>
      <c r="DX28" s="29">
        <v>3.5578360211988347</v>
      </c>
      <c r="DY28" s="29">
        <v>1.6175917388039522</v>
      </c>
      <c r="DZ28" s="29">
        <v>0.13474626316087068</v>
      </c>
      <c r="EA28" s="29">
        <v>-3.3450428438345625</v>
      </c>
      <c r="EB28" s="29">
        <v>-6.6279869457236842</v>
      </c>
      <c r="EC28" s="29">
        <v>-18.743639198614879</v>
      </c>
      <c r="ED28" s="29">
        <v>-28.192627448073445</v>
      </c>
      <c r="EE28" s="29">
        <v>-33.870007682232746</v>
      </c>
      <c r="EF28" s="29">
        <v>-32.275617702236978</v>
      </c>
      <c r="EH28" s="29">
        <v>21.255738571701499</v>
      </c>
      <c r="EI28" s="29">
        <v>20.098238796597258</v>
      </c>
      <c r="EJ28" s="29">
        <v>19.700507200111677</v>
      </c>
      <c r="EK28" s="29">
        <v>18.316148596879458</v>
      </c>
      <c r="EL28" s="29">
        <v>17.380206860396996</v>
      </c>
      <c r="EM28" s="29">
        <v>15.317836021198833</v>
      </c>
      <c r="EN28" s="29">
        <v>13.37759173880395</v>
      </c>
      <c r="EO28" s="29">
        <v>11.894746263160869</v>
      </c>
      <c r="EP28" s="29">
        <v>8.4149571561654355</v>
      </c>
      <c r="EQ28" s="29">
        <v>5.1320130542763138</v>
      </c>
      <c r="ER28" s="29">
        <v>-6.9836391986148811</v>
      </c>
      <c r="ES28" s="29">
        <v>-16.432627448073447</v>
      </c>
      <c r="ET28" s="29">
        <v>-22.110007682232748</v>
      </c>
      <c r="EU28" s="29">
        <v>-20.51561770223698</v>
      </c>
      <c r="EW28" s="1">
        <v>367546</v>
      </c>
      <c r="EX28" s="1">
        <v>403338</v>
      </c>
      <c r="EY28" s="1" t="s">
        <v>475</v>
      </c>
      <c r="EZ28" s="1" t="s">
        <v>857</v>
      </c>
    </row>
    <row r="29" spans="2:156" ht="16" thickBot="1" x14ac:dyDescent="0.4">
      <c r="B29" s="21" t="s">
        <v>29</v>
      </c>
      <c r="C29" s="22">
        <v>7.0025126767325876</v>
      </c>
      <c r="D29" s="23">
        <v>6.6663557314216479</v>
      </c>
      <c r="E29" s="23">
        <v>6.4419358759876229</v>
      </c>
      <c r="F29" s="23">
        <v>6.2307237311930734</v>
      </c>
      <c r="G29" s="23">
        <v>5.9173488440470319</v>
      </c>
      <c r="H29" s="23">
        <v>5.4153511969059895</v>
      </c>
      <c r="I29" s="23">
        <v>4.9435453145537736</v>
      </c>
      <c r="J29" s="23">
        <v>4.6932018191469957</v>
      </c>
      <c r="K29" s="23">
        <v>4.1744207664738617</v>
      </c>
      <c r="L29" s="23">
        <v>3.6751108384247555</v>
      </c>
      <c r="M29" s="23">
        <v>1.8245462251167108</v>
      </c>
      <c r="N29" s="23">
        <v>0.90736280545817394</v>
      </c>
      <c r="O29" s="23">
        <v>0.7987070680170838</v>
      </c>
      <c r="P29" s="23">
        <v>1.0879295302366891</v>
      </c>
      <c r="Q29" s="24"/>
      <c r="R29" s="23">
        <v>10.502512676732588</v>
      </c>
      <c r="S29" s="23">
        <v>10.166355731421648</v>
      </c>
      <c r="T29" s="23">
        <v>9.9419358759876229</v>
      </c>
      <c r="U29" s="23">
        <v>9.7307237311930734</v>
      </c>
      <c r="V29" s="23">
        <v>9.4173488440470319</v>
      </c>
      <c r="W29" s="23">
        <v>8.9153511969059895</v>
      </c>
      <c r="X29" s="23">
        <v>8.4435453145537736</v>
      </c>
      <c r="Y29" s="23">
        <v>8.1932018191469957</v>
      </c>
      <c r="Z29" s="23">
        <v>7.6744207664738617</v>
      </c>
      <c r="AA29" s="23">
        <v>7.1751108384247555</v>
      </c>
      <c r="AB29" s="23">
        <v>5.3245462251167108</v>
      </c>
      <c r="AC29" s="23">
        <v>4.4073628054581739</v>
      </c>
      <c r="AD29" s="23">
        <v>4.2987070680170838</v>
      </c>
      <c r="AE29" s="23">
        <v>4.5879295302366891</v>
      </c>
      <c r="AG29" s="25">
        <v>7.0025126767325876</v>
      </c>
      <c r="AH29" s="25">
        <v>6.7751608592467853</v>
      </c>
      <c r="AI29" s="25">
        <v>6.6119420995379876</v>
      </c>
      <c r="AJ29" s="25">
        <v>6.5397378793819083</v>
      </c>
      <c r="AK29" s="25">
        <v>6.3945653208099884</v>
      </c>
      <c r="AL29" s="25">
        <v>6.0364770774728242</v>
      </c>
      <c r="AM29" s="25">
        <v>5.6699889710000946</v>
      </c>
      <c r="AN29" s="25">
        <v>5.5027469871221193</v>
      </c>
      <c r="AO29" s="25">
        <v>5.0673777932257575</v>
      </c>
      <c r="AP29" s="25">
        <v>4.7316406742551447</v>
      </c>
      <c r="AQ29" s="25">
        <v>3.7815750653693865</v>
      </c>
      <c r="AR29" s="25">
        <v>2.9680099125030388</v>
      </c>
      <c r="AS29" s="25">
        <v>2.4901035814503309</v>
      </c>
      <c r="AT29" s="25">
        <v>2.1142989524992792</v>
      </c>
      <c r="AV29" s="26">
        <v>10.502512676732588</v>
      </c>
      <c r="AW29" s="26">
        <v>10.275160859246785</v>
      </c>
      <c r="AX29" s="26">
        <v>10.111942099537988</v>
      </c>
      <c r="AY29" s="26">
        <v>10.039737879381908</v>
      </c>
      <c r="AZ29" s="26">
        <v>9.8945653208099884</v>
      </c>
      <c r="BA29" s="26">
        <v>9.5364770774728242</v>
      </c>
      <c r="BB29" s="26">
        <v>9.1699889710000946</v>
      </c>
      <c r="BC29" s="26">
        <v>9.0027469871221193</v>
      </c>
      <c r="BD29" s="26">
        <v>8.5673777932257575</v>
      </c>
      <c r="BE29" s="26">
        <v>8.2316406742551447</v>
      </c>
      <c r="BF29" s="26">
        <v>7.2815750653693865</v>
      </c>
      <c r="BG29" s="26">
        <v>6.4680099125030388</v>
      </c>
      <c r="BH29" s="26">
        <v>5.9901035814503309</v>
      </c>
      <c r="BI29" s="26">
        <v>5.6142989524992792</v>
      </c>
      <c r="BK29" s="27">
        <v>7.0025126767325876</v>
      </c>
      <c r="BL29" s="27">
        <v>6.6663915856821241</v>
      </c>
      <c r="BM29" s="27">
        <v>6.4420075426758903</v>
      </c>
      <c r="BN29" s="27">
        <v>6.2308294243092401</v>
      </c>
      <c r="BO29" s="27">
        <v>5.9174876044433322</v>
      </c>
      <c r="BP29" s="27">
        <v>5.4153093114067872</v>
      </c>
      <c r="BQ29" s="27">
        <v>4.9430967397617707</v>
      </c>
      <c r="BR29" s="27">
        <v>4.692682300656621</v>
      </c>
      <c r="BS29" s="27">
        <v>4.1738274458188975</v>
      </c>
      <c r="BT29" s="27">
        <v>3.7176337624256313</v>
      </c>
      <c r="BU29" s="27">
        <v>2.046737895180252</v>
      </c>
      <c r="BV29" s="27">
        <v>1.1965488626401601</v>
      </c>
      <c r="BW29" s="27">
        <v>1.0749232803413413</v>
      </c>
      <c r="BX29" s="27">
        <v>1.3265860621209669</v>
      </c>
      <c r="BZ29" s="27">
        <v>10.502512676732588</v>
      </c>
      <c r="CA29" s="27">
        <v>10.166391585682124</v>
      </c>
      <c r="CB29" s="27">
        <v>9.9420075426758903</v>
      </c>
      <c r="CC29" s="27">
        <v>9.7308294243092401</v>
      </c>
      <c r="CD29" s="27">
        <v>9.4174876044433322</v>
      </c>
      <c r="CE29" s="27">
        <v>8.9153093114067872</v>
      </c>
      <c r="CF29" s="27">
        <v>8.4430967397617707</v>
      </c>
      <c r="CG29" s="27">
        <v>8.192682300656621</v>
      </c>
      <c r="CH29" s="27">
        <v>7.6738274458188975</v>
      </c>
      <c r="CI29" s="27">
        <v>7.2176337624256313</v>
      </c>
      <c r="CJ29" s="27">
        <v>5.546737895180252</v>
      </c>
      <c r="CK29" s="27">
        <v>4.6965488626401601</v>
      </c>
      <c r="CL29" s="27">
        <v>4.5749232803413413</v>
      </c>
      <c r="CM29" s="27">
        <v>4.8265860621209669</v>
      </c>
      <c r="CO29" s="28">
        <v>7.0025126767325876</v>
      </c>
      <c r="CP29" s="28">
        <v>6.6557878538105211</v>
      </c>
      <c r="CQ29" s="28">
        <v>6.4304875548887352</v>
      </c>
      <c r="CR29" s="28">
        <v>6.2228223263697071</v>
      </c>
      <c r="CS29" s="28">
        <v>5.9266802949661344</v>
      </c>
      <c r="CT29" s="28">
        <v>5.4314809116701088</v>
      </c>
      <c r="CU29" s="28">
        <v>4.9370812289420094</v>
      </c>
      <c r="CV29" s="28">
        <v>4.6664137949690971</v>
      </c>
      <c r="CW29" s="28">
        <v>4.1837707838161169</v>
      </c>
      <c r="CX29" s="28">
        <v>3.8194617988541157</v>
      </c>
      <c r="CY29" s="28">
        <v>1.6395680818188847</v>
      </c>
      <c r="CZ29" s="28">
        <v>-2.9617541316821843</v>
      </c>
      <c r="DA29" s="28">
        <v>-6.3079709726324324</v>
      </c>
      <c r="DB29" s="28">
        <v>-8.6113209355190889</v>
      </c>
      <c r="DD29" s="28">
        <v>10.502512676732588</v>
      </c>
      <c r="DE29" s="28">
        <v>10.155787853810521</v>
      </c>
      <c r="DF29" s="28">
        <v>9.9304875548887352</v>
      </c>
      <c r="DG29" s="28">
        <v>9.7228223263697071</v>
      </c>
      <c r="DH29" s="28">
        <v>9.4266802949661344</v>
      </c>
      <c r="DI29" s="28">
        <v>8.9314809116701088</v>
      </c>
      <c r="DJ29" s="28">
        <v>8.4370812289420094</v>
      </c>
      <c r="DK29" s="28">
        <v>8.1664137949690971</v>
      </c>
      <c r="DL29" s="28">
        <v>7.6837707838161169</v>
      </c>
      <c r="DM29" s="28">
        <v>7.3194617988541157</v>
      </c>
      <c r="DN29" s="28">
        <v>5.1395680818188847</v>
      </c>
      <c r="DO29" s="28">
        <v>0.53824586831781573</v>
      </c>
      <c r="DP29" s="28">
        <v>-2.8079709726324324</v>
      </c>
      <c r="DQ29" s="28">
        <v>-5.1113209355190889</v>
      </c>
      <c r="DS29" s="29">
        <v>7.0025126767325876</v>
      </c>
      <c r="DT29" s="29">
        <v>6.719486958963472</v>
      </c>
      <c r="DU29" s="29">
        <v>6.4097387819024902</v>
      </c>
      <c r="DV29" s="29">
        <v>6.2047173157435651</v>
      </c>
      <c r="DW29" s="29">
        <v>5.9171534263630718</v>
      </c>
      <c r="DX29" s="29">
        <v>5.4653095118534267</v>
      </c>
      <c r="DY29" s="29">
        <v>5.0333273616405272</v>
      </c>
      <c r="DZ29" s="29">
        <v>4.8405126254614732</v>
      </c>
      <c r="EA29" s="29">
        <v>4.2988819448470608</v>
      </c>
      <c r="EB29" s="29">
        <v>3.157874096503285</v>
      </c>
      <c r="EC29" s="29">
        <v>-1.9966810104211632</v>
      </c>
      <c r="ED29" s="29">
        <v>-6.0302771569618727</v>
      </c>
      <c r="EE29" s="29">
        <v>-8.1190618500560063</v>
      </c>
      <c r="EF29" s="29">
        <v>-7.3377800786997796</v>
      </c>
      <c r="EH29" s="29">
        <v>10.502512676732588</v>
      </c>
      <c r="EI29" s="29">
        <v>10.219486958963472</v>
      </c>
      <c r="EJ29" s="29">
        <v>9.9097387819024902</v>
      </c>
      <c r="EK29" s="29">
        <v>9.7047173157435651</v>
      </c>
      <c r="EL29" s="29">
        <v>9.4171534263630718</v>
      </c>
      <c r="EM29" s="29">
        <v>8.9653095118534267</v>
      </c>
      <c r="EN29" s="29">
        <v>8.5333273616405272</v>
      </c>
      <c r="EO29" s="29">
        <v>8.3405126254614732</v>
      </c>
      <c r="EP29" s="29">
        <v>7.7988819448470608</v>
      </c>
      <c r="EQ29" s="29">
        <v>6.657874096503285</v>
      </c>
      <c r="ER29" s="29">
        <v>1.5033189895788368</v>
      </c>
      <c r="ES29" s="29">
        <v>-2.5302771569618727</v>
      </c>
      <c r="ET29" s="29">
        <v>-4.6190618500560063</v>
      </c>
      <c r="EU29" s="29">
        <v>-3.8377800786997796</v>
      </c>
      <c r="EW29" s="1">
        <v>385381</v>
      </c>
      <c r="EX29" s="1">
        <v>432208</v>
      </c>
      <c r="EY29" s="1" t="s">
        <v>477</v>
      </c>
      <c r="EZ29" s="1" t="s">
        <v>848</v>
      </c>
    </row>
    <row r="30" spans="2:156" ht="16" thickBot="1" x14ac:dyDescent="0.4">
      <c r="B30" s="21" t="s">
        <v>30</v>
      </c>
      <c r="C30" s="22">
        <v>8.19233849747161</v>
      </c>
      <c r="D30" s="23">
        <v>8.191185503482334</v>
      </c>
      <c r="E30" s="23">
        <v>8.05860094247282</v>
      </c>
      <c r="F30" s="23">
        <v>7.910283866300496</v>
      </c>
      <c r="G30" s="23">
        <v>7.6373100231208415</v>
      </c>
      <c r="H30" s="23">
        <v>7.4228345486300977</v>
      </c>
      <c r="I30" s="23">
        <v>7.2550487633939547</v>
      </c>
      <c r="J30" s="23">
        <v>12.538392795225125</v>
      </c>
      <c r="K30" s="23">
        <v>12.305878993269284</v>
      </c>
      <c r="L30" s="23">
        <v>12.073664630094315</v>
      </c>
      <c r="M30" s="23">
        <v>11.59846153602329</v>
      </c>
      <c r="N30" s="23">
        <v>11.346459915171318</v>
      </c>
      <c r="O30" s="23">
        <v>11.395539283217584</v>
      </c>
      <c r="P30" s="23">
        <v>11.523355316383253</v>
      </c>
      <c r="Q30" s="24"/>
      <c r="R30" s="23">
        <v>11.69233849747161</v>
      </c>
      <c r="S30" s="23">
        <v>11.691185503482334</v>
      </c>
      <c r="T30" s="23">
        <v>11.55860094247282</v>
      </c>
      <c r="U30" s="23">
        <v>11.410283866300496</v>
      </c>
      <c r="V30" s="23">
        <v>11.137310023120842</v>
      </c>
      <c r="W30" s="23">
        <v>10.922834548630098</v>
      </c>
      <c r="X30" s="23">
        <v>10.755048763393955</v>
      </c>
      <c r="Y30" s="23">
        <v>10.638392795225126</v>
      </c>
      <c r="Z30" s="23">
        <v>10.405878993269285</v>
      </c>
      <c r="AA30" s="23">
        <v>10.173664630094317</v>
      </c>
      <c r="AB30" s="23">
        <v>9.6984615360232915</v>
      </c>
      <c r="AC30" s="23">
        <v>9.4464599151713191</v>
      </c>
      <c r="AD30" s="23">
        <v>9.4955392832175853</v>
      </c>
      <c r="AE30" s="23">
        <v>9.6233553163832539</v>
      </c>
      <c r="AG30" s="25">
        <v>8.19233849747161</v>
      </c>
      <c r="AH30" s="25">
        <v>8.2274967670079793</v>
      </c>
      <c r="AI30" s="25">
        <v>8.1644353360552451</v>
      </c>
      <c r="AJ30" s="25">
        <v>8.0197946978412435</v>
      </c>
      <c r="AK30" s="25">
        <v>7.7056963580758016</v>
      </c>
      <c r="AL30" s="25">
        <v>7.3767332063948174</v>
      </c>
      <c r="AM30" s="25">
        <v>6.8546192080688737</v>
      </c>
      <c r="AN30" s="25">
        <v>11.691577653788972</v>
      </c>
      <c r="AO30" s="25">
        <v>11.096797946653032</v>
      </c>
      <c r="AP30" s="25">
        <v>10.256531605933501</v>
      </c>
      <c r="AQ30" s="25">
        <v>10.145947915446241</v>
      </c>
      <c r="AR30" s="25">
        <v>10.202808679339169</v>
      </c>
      <c r="AS30" s="25">
        <v>10.21524797210423</v>
      </c>
      <c r="AT30" s="25">
        <v>10.47108928359558</v>
      </c>
      <c r="AV30" s="26">
        <v>11.69233849747161</v>
      </c>
      <c r="AW30" s="26">
        <v>11.727496767007979</v>
      </c>
      <c r="AX30" s="26">
        <v>11.664435336055245</v>
      </c>
      <c r="AY30" s="26">
        <v>11.519794697841244</v>
      </c>
      <c r="AZ30" s="26">
        <v>11.205696358075802</v>
      </c>
      <c r="BA30" s="26">
        <v>10.876733206394817</v>
      </c>
      <c r="BB30" s="26">
        <v>10.354619208068874</v>
      </c>
      <c r="BC30" s="26">
        <v>9.7915776537889734</v>
      </c>
      <c r="BD30" s="26">
        <v>9.1967979466530334</v>
      </c>
      <c r="BE30" s="26">
        <v>8.3565316059335029</v>
      </c>
      <c r="BF30" s="26">
        <v>8.2459479154462425</v>
      </c>
      <c r="BG30" s="26">
        <v>8.3028086793391704</v>
      </c>
      <c r="BH30" s="26">
        <v>8.3152479721042312</v>
      </c>
      <c r="BI30" s="26">
        <v>8.5710892835955814</v>
      </c>
      <c r="BK30" s="27">
        <v>8.19233849747161</v>
      </c>
      <c r="BL30" s="27">
        <v>8.1911855014709118</v>
      </c>
      <c r="BM30" s="27">
        <v>8.058600946498931</v>
      </c>
      <c r="BN30" s="27">
        <v>7.910283866300496</v>
      </c>
      <c r="BO30" s="27">
        <v>7.6373099978795</v>
      </c>
      <c r="BP30" s="27">
        <v>7.4228345790035046</v>
      </c>
      <c r="BQ30" s="27">
        <v>7.2550487633939547</v>
      </c>
      <c r="BR30" s="27">
        <v>12.538392795225125</v>
      </c>
      <c r="BS30" s="27">
        <v>12.305878993269284</v>
      </c>
      <c r="BT30" s="27">
        <v>12.088397336773216</v>
      </c>
      <c r="BU30" s="27">
        <v>11.66463765034934</v>
      </c>
      <c r="BV30" s="27">
        <v>11.432757501986405</v>
      </c>
      <c r="BW30" s="27">
        <v>11.481306399297413</v>
      </c>
      <c r="BX30" s="27">
        <v>11.600548711370154</v>
      </c>
      <c r="BZ30" s="27">
        <v>11.69233849747161</v>
      </c>
      <c r="CA30" s="27">
        <v>11.691185501470912</v>
      </c>
      <c r="CB30" s="27">
        <v>11.558600946498931</v>
      </c>
      <c r="CC30" s="27">
        <v>11.410283866300496</v>
      </c>
      <c r="CD30" s="27">
        <v>11.1373099978795</v>
      </c>
      <c r="CE30" s="27">
        <v>10.922834579003505</v>
      </c>
      <c r="CF30" s="27">
        <v>10.755048763393955</v>
      </c>
      <c r="CG30" s="27">
        <v>10.638392795225126</v>
      </c>
      <c r="CH30" s="27">
        <v>10.405878993269285</v>
      </c>
      <c r="CI30" s="27">
        <v>10.188397336773217</v>
      </c>
      <c r="CJ30" s="27">
        <v>9.7646376503493411</v>
      </c>
      <c r="CK30" s="27">
        <v>9.5327575019864064</v>
      </c>
      <c r="CL30" s="27">
        <v>9.5813063992974143</v>
      </c>
      <c r="CM30" s="27">
        <v>9.7005487113701552</v>
      </c>
      <c r="CO30" s="28">
        <v>8.19233849747161</v>
      </c>
      <c r="CP30" s="28">
        <v>8.1979162871367635</v>
      </c>
      <c r="CQ30" s="28">
        <v>8.0821119690115104</v>
      </c>
      <c r="CR30" s="28">
        <v>7.947303279015367</v>
      </c>
      <c r="CS30" s="28">
        <v>7.6853314421361336</v>
      </c>
      <c r="CT30" s="28">
        <v>7.4829447629296908</v>
      </c>
      <c r="CU30" s="28">
        <v>7.3249227311793899</v>
      </c>
      <c r="CV30" s="28">
        <v>12.617847920519974</v>
      </c>
      <c r="CW30" s="28">
        <v>12.399234359371011</v>
      </c>
      <c r="CX30" s="28">
        <v>12.191334756546787</v>
      </c>
      <c r="CY30" s="28">
        <v>11.630748745921796</v>
      </c>
      <c r="CZ30" s="28">
        <v>10.150057482096539</v>
      </c>
      <c r="DA30" s="28">
        <v>8.9554935453391558</v>
      </c>
      <c r="DB30" s="28">
        <v>8.3430152241455602</v>
      </c>
      <c r="DD30" s="28">
        <v>11.69233849747161</v>
      </c>
      <c r="DE30" s="28">
        <v>11.697916287136763</v>
      </c>
      <c r="DF30" s="28">
        <v>11.58211196901151</v>
      </c>
      <c r="DG30" s="28">
        <v>11.447303279015367</v>
      </c>
      <c r="DH30" s="28">
        <v>11.185331442136134</v>
      </c>
      <c r="DI30" s="28">
        <v>10.982944762929691</v>
      </c>
      <c r="DJ30" s="28">
        <v>10.82492273117939</v>
      </c>
      <c r="DK30" s="28">
        <v>10.717847920519976</v>
      </c>
      <c r="DL30" s="28">
        <v>10.499234359371012</v>
      </c>
      <c r="DM30" s="28">
        <v>10.291334756546789</v>
      </c>
      <c r="DN30" s="28">
        <v>9.7307487459217974</v>
      </c>
      <c r="DO30" s="28">
        <v>8.2500574820965404</v>
      </c>
      <c r="DP30" s="28">
        <v>7.0554935453391572</v>
      </c>
      <c r="DQ30" s="28">
        <v>6.4430152241455616</v>
      </c>
      <c r="DS30" s="29">
        <v>8.19233849747161</v>
      </c>
      <c r="DT30" s="29">
        <v>8.2389771454843466</v>
      </c>
      <c r="DU30" s="29">
        <v>8.1116300599900661</v>
      </c>
      <c r="DV30" s="29">
        <v>8.0046646554923484</v>
      </c>
      <c r="DW30" s="29">
        <v>7.7833977261638214</v>
      </c>
      <c r="DX30" s="29">
        <v>7.634107915769059</v>
      </c>
      <c r="DY30" s="29">
        <v>7.5291874956037432</v>
      </c>
      <c r="DZ30" s="29">
        <v>12.88427918131165</v>
      </c>
      <c r="EA30" s="29">
        <v>12.732162065775317</v>
      </c>
      <c r="EB30" s="29">
        <v>12.389743593369033</v>
      </c>
      <c r="EC30" s="29">
        <v>10.529749194319264</v>
      </c>
      <c r="ED30" s="29">
        <v>9.2251013178572272</v>
      </c>
      <c r="EE30" s="29">
        <v>8.4350339971777988</v>
      </c>
      <c r="EF30" s="29">
        <v>8.9747893463034476</v>
      </c>
      <c r="EH30" s="29">
        <v>11.69233849747161</v>
      </c>
      <c r="EI30" s="29">
        <v>11.738977145484347</v>
      </c>
      <c r="EJ30" s="29">
        <v>11.611630059990066</v>
      </c>
      <c r="EK30" s="29">
        <v>11.504664655492348</v>
      </c>
      <c r="EL30" s="29">
        <v>11.283397726163821</v>
      </c>
      <c r="EM30" s="29">
        <v>11.134107915769059</v>
      </c>
      <c r="EN30" s="29">
        <v>11.029187495603743</v>
      </c>
      <c r="EO30" s="29">
        <v>10.984279181311651</v>
      </c>
      <c r="EP30" s="29">
        <v>10.832162065775318</v>
      </c>
      <c r="EQ30" s="29">
        <v>10.489743593369035</v>
      </c>
      <c r="ER30" s="29">
        <v>8.629749194319265</v>
      </c>
      <c r="ES30" s="29">
        <v>7.3251013178572286</v>
      </c>
      <c r="ET30" s="29">
        <v>6.5350339971778002</v>
      </c>
      <c r="EU30" s="29">
        <v>7.074789346303449</v>
      </c>
      <c r="EW30" s="1">
        <v>354028</v>
      </c>
      <c r="EX30" s="1">
        <v>429192</v>
      </c>
      <c r="EY30" s="1" t="s">
        <v>479</v>
      </c>
      <c r="EZ30" s="1" t="s">
        <v>864</v>
      </c>
    </row>
    <row r="31" spans="2:156" ht="16" thickBot="1" x14ac:dyDescent="0.4">
      <c r="B31" s="21" t="s">
        <v>31</v>
      </c>
      <c r="C31" s="22">
        <v>6.3049688410927516</v>
      </c>
      <c r="D31" s="23">
        <v>6.4066738154849077</v>
      </c>
      <c r="E31" s="23">
        <v>5.9020807591942344</v>
      </c>
      <c r="F31" s="23">
        <v>5.3778101232920719</v>
      </c>
      <c r="G31" s="23">
        <v>5.1777558948817024</v>
      </c>
      <c r="H31" s="23">
        <v>4.5796248013698424</v>
      </c>
      <c r="I31" s="23">
        <v>3.8939192664964715</v>
      </c>
      <c r="J31" s="23">
        <v>8.336660510079497</v>
      </c>
      <c r="K31" s="23">
        <v>6.7836696817154483</v>
      </c>
      <c r="L31" s="23">
        <v>5.9808007623019819</v>
      </c>
      <c r="M31" s="23">
        <v>3.0173460905979823</v>
      </c>
      <c r="N31" s="23">
        <v>0.9858832224219185</v>
      </c>
      <c r="O31" s="23">
        <v>0.41510587672961918</v>
      </c>
      <c r="P31" s="23">
        <v>8.325213417978361E-2</v>
      </c>
      <c r="Q31" s="24"/>
      <c r="R31" s="23">
        <v>10.941968841092752</v>
      </c>
      <c r="S31" s="23">
        <v>11.043673815484908</v>
      </c>
      <c r="T31" s="23">
        <v>10.539080759194235</v>
      </c>
      <c r="U31" s="23">
        <v>10.014810123292072</v>
      </c>
      <c r="V31" s="23">
        <v>9.8147558948817029</v>
      </c>
      <c r="W31" s="23">
        <v>9.2166248013698429</v>
      </c>
      <c r="X31" s="23">
        <v>8.5309192664964719</v>
      </c>
      <c r="Y31" s="23">
        <v>7.9736605100794975</v>
      </c>
      <c r="Z31" s="23">
        <v>6.4206696817154487</v>
      </c>
      <c r="AA31" s="23">
        <v>5.6178007623019823</v>
      </c>
      <c r="AB31" s="23">
        <v>2.6543460905979828</v>
      </c>
      <c r="AC31" s="23">
        <v>0.62288322242191896</v>
      </c>
      <c r="AD31" s="23">
        <v>5.2105876729619638E-2</v>
      </c>
      <c r="AE31" s="23">
        <v>-0.27974786582021594</v>
      </c>
      <c r="AG31" s="25">
        <v>6.3049688410927516</v>
      </c>
      <c r="AH31" s="25">
        <v>6.4241283416184416</v>
      </c>
      <c r="AI31" s="25">
        <v>6.0455951776729009</v>
      </c>
      <c r="AJ31" s="25">
        <v>5.728970603876764</v>
      </c>
      <c r="AK31" s="25">
        <v>5.7811992083873065</v>
      </c>
      <c r="AL31" s="25">
        <v>5.4129750149948315</v>
      </c>
      <c r="AM31" s="25">
        <v>4.9022032128952944</v>
      </c>
      <c r="AN31" s="25">
        <v>9.5259275933418266</v>
      </c>
      <c r="AO31" s="25">
        <v>8.5299183820220641</v>
      </c>
      <c r="AP31" s="25">
        <v>8.0085127977944737</v>
      </c>
      <c r="AQ31" s="25">
        <v>6.0423219040146314</v>
      </c>
      <c r="AR31" s="25">
        <v>4.4398200416151425</v>
      </c>
      <c r="AS31" s="25">
        <v>3.6423182031706354</v>
      </c>
      <c r="AT31" s="25">
        <v>2.8791009871755087</v>
      </c>
      <c r="AV31" s="26">
        <v>10.941968841092752</v>
      </c>
      <c r="AW31" s="26">
        <v>11.061128341618442</v>
      </c>
      <c r="AX31" s="26">
        <v>10.682595177672901</v>
      </c>
      <c r="AY31" s="26">
        <v>10.365970603876764</v>
      </c>
      <c r="AZ31" s="26">
        <v>10.418199208387307</v>
      </c>
      <c r="BA31" s="26">
        <v>10.049975014994832</v>
      </c>
      <c r="BB31" s="26">
        <v>9.5392032128952948</v>
      </c>
      <c r="BC31" s="26">
        <v>9.162927593341827</v>
      </c>
      <c r="BD31" s="26">
        <v>8.1669183820220645</v>
      </c>
      <c r="BE31" s="26">
        <v>7.6455127977944741</v>
      </c>
      <c r="BF31" s="26">
        <v>5.6793219040146319</v>
      </c>
      <c r="BG31" s="26">
        <v>4.076820041615143</v>
      </c>
      <c r="BH31" s="26">
        <v>3.2793182031706358</v>
      </c>
      <c r="BI31" s="26">
        <v>2.5161009871755091</v>
      </c>
      <c r="BK31" s="27">
        <v>6.3049688410927516</v>
      </c>
      <c r="BL31" s="27">
        <v>6.40704205621957</v>
      </c>
      <c r="BM31" s="27">
        <v>5.9010812370327521</v>
      </c>
      <c r="BN31" s="27">
        <v>5.3774709412955559</v>
      </c>
      <c r="BO31" s="27">
        <v>5.177736382272581</v>
      </c>
      <c r="BP31" s="27">
        <v>4.5780639366000564</v>
      </c>
      <c r="BQ31" s="27">
        <v>3.8894153344133144</v>
      </c>
      <c r="BR31" s="27">
        <v>8.3319677276925788</v>
      </c>
      <c r="BS31" s="27">
        <v>6.783418031410239</v>
      </c>
      <c r="BT31" s="27">
        <v>6.0456841895057671</v>
      </c>
      <c r="BU31" s="27">
        <v>3.3639841703152449</v>
      </c>
      <c r="BV31" s="27">
        <v>1.632419180253283</v>
      </c>
      <c r="BW31" s="27">
        <v>1.182543907776477</v>
      </c>
      <c r="BX31" s="27">
        <v>1.052503677910849</v>
      </c>
      <c r="BZ31" s="27">
        <v>10.941968841092752</v>
      </c>
      <c r="CA31" s="27">
        <v>11.04404205621957</v>
      </c>
      <c r="CB31" s="27">
        <v>10.538081237032753</v>
      </c>
      <c r="CC31" s="27">
        <v>10.014470941295556</v>
      </c>
      <c r="CD31" s="27">
        <v>9.8147363822725815</v>
      </c>
      <c r="CE31" s="27">
        <v>9.2150639366000568</v>
      </c>
      <c r="CF31" s="27">
        <v>8.5264153344133149</v>
      </c>
      <c r="CG31" s="27">
        <v>7.9689677276925792</v>
      </c>
      <c r="CH31" s="27">
        <v>6.4204180314102395</v>
      </c>
      <c r="CI31" s="27">
        <v>5.6826841895057676</v>
      </c>
      <c r="CJ31" s="27">
        <v>3.0009841703152453</v>
      </c>
      <c r="CK31" s="27">
        <v>1.2694191802532835</v>
      </c>
      <c r="CL31" s="27">
        <v>0.81954390777647745</v>
      </c>
      <c r="CM31" s="27">
        <v>0.68950367791084943</v>
      </c>
      <c r="CO31" s="28">
        <v>6.3049688410927516</v>
      </c>
      <c r="CP31" s="28">
        <v>6.3893185103170858</v>
      </c>
      <c r="CQ31" s="28">
        <v>5.8835817381159679</v>
      </c>
      <c r="CR31" s="28">
        <v>5.340853359623285</v>
      </c>
      <c r="CS31" s="28">
        <v>5.1563525476500871</v>
      </c>
      <c r="CT31" s="28">
        <v>4.5727635835082516</v>
      </c>
      <c r="CU31" s="28">
        <v>3.8454708209375568</v>
      </c>
      <c r="CV31" s="28">
        <v>8.2411962459087569</v>
      </c>
      <c r="CW31" s="28">
        <v>6.7179486567288116</v>
      </c>
      <c r="CX31" s="28">
        <v>6.0477355597893876</v>
      </c>
      <c r="CY31" s="28">
        <v>2.327267619158377</v>
      </c>
      <c r="CZ31" s="28">
        <v>-4.5477879367332577</v>
      </c>
      <c r="DA31" s="28">
        <v>-9.3983134015130716</v>
      </c>
      <c r="DB31" s="28">
        <v>-13.14537827635769</v>
      </c>
      <c r="DD31" s="28">
        <v>10.941968841092752</v>
      </c>
      <c r="DE31" s="28">
        <v>11.026318510317086</v>
      </c>
      <c r="DF31" s="28">
        <v>10.520581738115968</v>
      </c>
      <c r="DG31" s="28">
        <v>9.9778533596232855</v>
      </c>
      <c r="DH31" s="28">
        <v>9.7933525476500876</v>
      </c>
      <c r="DI31" s="28">
        <v>9.2097635835082521</v>
      </c>
      <c r="DJ31" s="28">
        <v>8.4824708209375572</v>
      </c>
      <c r="DK31" s="28">
        <v>7.8781962459087573</v>
      </c>
      <c r="DL31" s="28">
        <v>6.354948656728812</v>
      </c>
      <c r="DM31" s="28">
        <v>5.684735559789388</v>
      </c>
      <c r="DN31" s="28">
        <v>1.9642676191583774</v>
      </c>
      <c r="DO31" s="28">
        <v>-4.9107879367332572</v>
      </c>
      <c r="DP31" s="28">
        <v>-9.7613134015130711</v>
      </c>
      <c r="DQ31" s="28">
        <v>-13.508378276357689</v>
      </c>
      <c r="DS31" s="29">
        <v>6.3049688410927516</v>
      </c>
      <c r="DT31" s="29">
        <v>6.4561212220619062</v>
      </c>
      <c r="DU31" s="29">
        <v>5.776495255767859</v>
      </c>
      <c r="DV31" s="29">
        <v>5.2465645554797078</v>
      </c>
      <c r="DW31" s="29">
        <v>5.0736055988053721</v>
      </c>
      <c r="DX31" s="29">
        <v>4.5012361790796334</v>
      </c>
      <c r="DY31" s="29">
        <v>3.8134900568080425</v>
      </c>
      <c r="DZ31" s="29">
        <v>8.2626211575309618</v>
      </c>
      <c r="EA31" s="29">
        <v>6.6959211382518156</v>
      </c>
      <c r="EB31" s="29">
        <v>5.06654448323658</v>
      </c>
      <c r="EC31" s="29">
        <v>-2.4750483562863224</v>
      </c>
      <c r="ED31" s="29">
        <v>-8.6981297759293099</v>
      </c>
      <c r="EE31" s="29">
        <v>-11.968078628849298</v>
      </c>
      <c r="EF31" s="29">
        <v>-11.573426170373118</v>
      </c>
      <c r="EH31" s="29">
        <v>10.941968841092752</v>
      </c>
      <c r="EI31" s="29">
        <v>11.093121222061907</v>
      </c>
      <c r="EJ31" s="29">
        <v>10.41349525576786</v>
      </c>
      <c r="EK31" s="29">
        <v>9.8835645554797082</v>
      </c>
      <c r="EL31" s="29">
        <v>9.7106055988053726</v>
      </c>
      <c r="EM31" s="29">
        <v>9.1382361790796338</v>
      </c>
      <c r="EN31" s="29">
        <v>8.450490056808043</v>
      </c>
      <c r="EO31" s="29">
        <v>7.8996211575309623</v>
      </c>
      <c r="EP31" s="29">
        <v>6.332921138251816</v>
      </c>
      <c r="EQ31" s="29">
        <v>4.7035444832365805</v>
      </c>
      <c r="ER31" s="29">
        <v>-2.8380483562863219</v>
      </c>
      <c r="ES31" s="29">
        <v>-9.0611297759293095</v>
      </c>
      <c r="ET31" s="29">
        <v>-12.331078628849298</v>
      </c>
      <c r="EU31" s="29">
        <v>-11.936426170373117</v>
      </c>
      <c r="EW31" s="1">
        <v>380562</v>
      </c>
      <c r="EX31" s="1">
        <v>389035</v>
      </c>
      <c r="EY31" s="1" t="s">
        <v>464</v>
      </c>
      <c r="EZ31" s="1" t="s">
        <v>856</v>
      </c>
    </row>
    <row r="32" spans="2:156" ht="16" thickBot="1" x14ac:dyDescent="0.4">
      <c r="B32" s="21" t="s">
        <v>32</v>
      </c>
      <c r="C32" s="22">
        <v>9.1912980220604101</v>
      </c>
      <c r="D32" s="23">
        <v>8.0864516604220675</v>
      </c>
      <c r="E32" s="23">
        <v>8.001736520910729</v>
      </c>
      <c r="F32" s="23">
        <v>7.7424056471455422</v>
      </c>
      <c r="G32" s="23">
        <v>7.3955566015192158</v>
      </c>
      <c r="H32" s="23">
        <v>7.1684246960665696</v>
      </c>
      <c r="I32" s="23">
        <v>6.9131167120122221</v>
      </c>
      <c r="J32" s="23">
        <v>6.7481707915842861</v>
      </c>
      <c r="K32" s="23">
        <v>6.3788907073649064</v>
      </c>
      <c r="L32" s="23">
        <v>6.0561754782699957</v>
      </c>
      <c r="M32" s="23">
        <v>4.4023535735758728</v>
      </c>
      <c r="N32" s="23">
        <v>2.7742365309625079</v>
      </c>
      <c r="O32" s="23">
        <v>1.6922903278566501</v>
      </c>
      <c r="P32" s="23">
        <v>0.72321908353584163</v>
      </c>
      <c r="Q32" s="24"/>
      <c r="R32" s="23">
        <v>13.328298022060411</v>
      </c>
      <c r="S32" s="23">
        <v>12.223451660422068</v>
      </c>
      <c r="T32" s="23">
        <v>12.138736520910729</v>
      </c>
      <c r="U32" s="23">
        <v>11.879405647145543</v>
      </c>
      <c r="V32" s="23">
        <v>11.532556601519216</v>
      </c>
      <c r="W32" s="23">
        <v>11.30542469606657</v>
      </c>
      <c r="X32" s="23">
        <v>11.050116712012223</v>
      </c>
      <c r="Y32" s="23">
        <v>10.885170791584287</v>
      </c>
      <c r="Z32" s="23">
        <v>10.515890707364907</v>
      </c>
      <c r="AA32" s="23">
        <v>10.193175478269996</v>
      </c>
      <c r="AB32" s="23">
        <v>8.5393535735758732</v>
      </c>
      <c r="AC32" s="23">
        <v>6.9112365309625083</v>
      </c>
      <c r="AD32" s="23">
        <v>5.8292903278566506</v>
      </c>
      <c r="AE32" s="23">
        <v>4.8602190835358421</v>
      </c>
      <c r="AG32" s="25">
        <v>9.1912980220604101</v>
      </c>
      <c r="AH32" s="25">
        <v>8.7038177418166072</v>
      </c>
      <c r="AI32" s="25">
        <v>8.7850637024547424</v>
      </c>
      <c r="AJ32" s="25">
        <v>8.7193665363000061</v>
      </c>
      <c r="AK32" s="25">
        <v>8.5956201591808146</v>
      </c>
      <c r="AL32" s="25">
        <v>8.5409211012462958</v>
      </c>
      <c r="AM32" s="25">
        <v>8.4086053143666568</v>
      </c>
      <c r="AN32" s="25">
        <v>8.3245581057729723</v>
      </c>
      <c r="AO32" s="25">
        <v>8.0012878171421331</v>
      </c>
      <c r="AP32" s="25">
        <v>7.728744165342647</v>
      </c>
      <c r="AQ32" s="25">
        <v>6.550341394784013</v>
      </c>
      <c r="AR32" s="25">
        <v>5.6744414887255701</v>
      </c>
      <c r="AS32" s="25">
        <v>4.8493402106644012</v>
      </c>
      <c r="AT32" s="25">
        <v>4.3846657517775114</v>
      </c>
      <c r="AV32" s="26">
        <v>13.328298022060411</v>
      </c>
      <c r="AW32" s="26">
        <v>12.840817741816608</v>
      </c>
      <c r="AX32" s="26">
        <v>12.922063702454743</v>
      </c>
      <c r="AY32" s="26">
        <v>12.856366536300007</v>
      </c>
      <c r="AZ32" s="26">
        <v>12.732620159180815</v>
      </c>
      <c r="BA32" s="26">
        <v>12.677921101246296</v>
      </c>
      <c r="BB32" s="26">
        <v>12.545605314366657</v>
      </c>
      <c r="BC32" s="26">
        <v>12.461558105772973</v>
      </c>
      <c r="BD32" s="26">
        <v>12.138287817142134</v>
      </c>
      <c r="BE32" s="26">
        <v>11.865744165342647</v>
      </c>
      <c r="BF32" s="26">
        <v>10.687341394784013</v>
      </c>
      <c r="BG32" s="26">
        <v>9.8114414887255705</v>
      </c>
      <c r="BH32" s="26">
        <v>8.9863402106644017</v>
      </c>
      <c r="BI32" s="26">
        <v>8.5216657517775118</v>
      </c>
      <c r="BK32" s="27">
        <v>9.1912980220604101</v>
      </c>
      <c r="BL32" s="27">
        <v>8.0871820074503677</v>
      </c>
      <c r="BM32" s="27">
        <v>8.0031856763171785</v>
      </c>
      <c r="BN32" s="27">
        <v>7.744560609031943</v>
      </c>
      <c r="BO32" s="27">
        <v>7.3984168411831686</v>
      </c>
      <c r="BP32" s="27">
        <v>7.1675708520732755</v>
      </c>
      <c r="BQ32" s="27">
        <v>6.9040584978566439</v>
      </c>
      <c r="BR32" s="27">
        <v>6.7376211415653557</v>
      </c>
      <c r="BS32" s="27">
        <v>6.3668692339510997</v>
      </c>
      <c r="BT32" s="27">
        <v>6.0671666960319577</v>
      </c>
      <c r="BU32" s="27">
        <v>4.6357278949911596</v>
      </c>
      <c r="BV32" s="27">
        <v>3.4723865904178517</v>
      </c>
      <c r="BW32" s="27">
        <v>2.60407693719565</v>
      </c>
      <c r="BX32" s="27">
        <v>2.0394476895850637</v>
      </c>
      <c r="BZ32" s="27">
        <v>13.328298022060411</v>
      </c>
      <c r="CA32" s="27">
        <v>12.224182007450368</v>
      </c>
      <c r="CB32" s="27">
        <v>12.140185676317179</v>
      </c>
      <c r="CC32" s="27">
        <v>11.881560609031943</v>
      </c>
      <c r="CD32" s="27">
        <v>11.535416841183169</v>
      </c>
      <c r="CE32" s="27">
        <v>11.304570852073276</v>
      </c>
      <c r="CF32" s="27">
        <v>11.041058497856644</v>
      </c>
      <c r="CG32" s="27">
        <v>10.874621141565356</v>
      </c>
      <c r="CH32" s="27">
        <v>10.5038692339511</v>
      </c>
      <c r="CI32" s="27">
        <v>10.204166696031958</v>
      </c>
      <c r="CJ32" s="27">
        <v>8.77272789499116</v>
      </c>
      <c r="CK32" s="27">
        <v>7.6093865904178521</v>
      </c>
      <c r="CL32" s="27">
        <v>6.7410769371956505</v>
      </c>
      <c r="CM32" s="27">
        <v>6.1764476895850642</v>
      </c>
      <c r="CO32" s="28">
        <v>9.1912980220604101</v>
      </c>
      <c r="CP32" s="28">
        <v>8.0931879907912414</v>
      </c>
      <c r="CQ32" s="28">
        <v>8.0204749476659103</v>
      </c>
      <c r="CR32" s="28">
        <v>7.7652915324164287</v>
      </c>
      <c r="CS32" s="28">
        <v>7.423457638369154</v>
      </c>
      <c r="CT32" s="28">
        <v>7.1737011404639013</v>
      </c>
      <c r="CU32" s="28">
        <v>6.8664614710974874</v>
      </c>
      <c r="CV32" s="28">
        <v>6.6382654745055731</v>
      </c>
      <c r="CW32" s="28">
        <v>6.2058908162846507</v>
      </c>
      <c r="CX32" s="28">
        <v>5.8483165108972415</v>
      </c>
      <c r="CY32" s="28">
        <v>2.8754285083523534</v>
      </c>
      <c r="CZ32" s="28">
        <v>-2.2658213550558877</v>
      </c>
      <c r="DA32" s="28">
        <v>-7.1575498566279308</v>
      </c>
      <c r="DB32" s="28">
        <v>-10.288034295294011</v>
      </c>
      <c r="DD32" s="28">
        <v>13.328298022060411</v>
      </c>
      <c r="DE32" s="28">
        <v>12.230187990791242</v>
      </c>
      <c r="DF32" s="28">
        <v>12.157474947665911</v>
      </c>
      <c r="DG32" s="28">
        <v>11.902291532416429</v>
      </c>
      <c r="DH32" s="28">
        <v>11.560457638369154</v>
      </c>
      <c r="DI32" s="28">
        <v>11.310701140463902</v>
      </c>
      <c r="DJ32" s="28">
        <v>11.003461471097488</v>
      </c>
      <c r="DK32" s="28">
        <v>10.775265474505574</v>
      </c>
      <c r="DL32" s="28">
        <v>10.342890816284651</v>
      </c>
      <c r="DM32" s="28">
        <v>9.9853165108972419</v>
      </c>
      <c r="DN32" s="28">
        <v>7.0124285083523539</v>
      </c>
      <c r="DO32" s="28">
        <v>1.8711786449441128</v>
      </c>
      <c r="DP32" s="28">
        <v>-3.0205498566279303</v>
      </c>
      <c r="DQ32" s="28">
        <v>-6.1510342952940107</v>
      </c>
      <c r="DS32" s="29">
        <v>9.1912980220604101</v>
      </c>
      <c r="DT32" s="29">
        <v>8.1322487587035663</v>
      </c>
      <c r="DU32" s="29">
        <v>8.0008799100415509</v>
      </c>
      <c r="DV32" s="29">
        <v>7.746299124948024</v>
      </c>
      <c r="DW32" s="29">
        <v>7.4144139955561883</v>
      </c>
      <c r="DX32" s="29">
        <v>7.1694481794827212</v>
      </c>
      <c r="DY32" s="29">
        <v>6.8449992695826438</v>
      </c>
      <c r="DZ32" s="29">
        <v>6.5909154282902165</v>
      </c>
      <c r="EA32" s="29">
        <v>6.0444199174384075</v>
      </c>
      <c r="EB32" s="29">
        <v>4.9923258308032032</v>
      </c>
      <c r="EC32" s="29">
        <v>-0.49238217170092113</v>
      </c>
      <c r="ED32" s="29">
        <v>-5.9965354135333655</v>
      </c>
      <c r="EE32" s="29">
        <v>-9.4885667907518609</v>
      </c>
      <c r="EF32" s="29">
        <v>-9.0883477583828025</v>
      </c>
      <c r="EH32" s="29">
        <v>13.328298022060411</v>
      </c>
      <c r="EI32" s="29">
        <v>12.269248758703567</v>
      </c>
      <c r="EJ32" s="29">
        <v>12.137879910041551</v>
      </c>
      <c r="EK32" s="29">
        <v>11.883299124948024</v>
      </c>
      <c r="EL32" s="29">
        <v>11.551413995556189</v>
      </c>
      <c r="EM32" s="29">
        <v>11.306448179482722</v>
      </c>
      <c r="EN32" s="29">
        <v>10.981999269582644</v>
      </c>
      <c r="EO32" s="29">
        <v>10.727915428290217</v>
      </c>
      <c r="EP32" s="29">
        <v>10.181419917438408</v>
      </c>
      <c r="EQ32" s="29">
        <v>9.1293258308032037</v>
      </c>
      <c r="ER32" s="29">
        <v>3.6446178282990793</v>
      </c>
      <c r="ES32" s="29">
        <v>-1.859535413533365</v>
      </c>
      <c r="ET32" s="29">
        <v>-5.3515667907518605</v>
      </c>
      <c r="EU32" s="29">
        <v>-4.9513477583828021</v>
      </c>
      <c r="EW32" s="1">
        <v>356431</v>
      </c>
      <c r="EX32" s="1">
        <v>426698</v>
      </c>
      <c r="EY32" s="1" t="s">
        <v>462</v>
      </c>
      <c r="EZ32" s="1" t="s">
        <v>864</v>
      </c>
    </row>
    <row r="33" spans="2:156" ht="16" thickBot="1" x14ac:dyDescent="0.4">
      <c r="B33" s="21" t="s">
        <v>33</v>
      </c>
      <c r="C33" s="22">
        <v>3.8249448824988832</v>
      </c>
      <c r="D33" s="23">
        <v>3.5478028370340162</v>
      </c>
      <c r="E33" s="23">
        <v>3.5568725833061485</v>
      </c>
      <c r="F33" s="23">
        <v>3.2248058104780313</v>
      </c>
      <c r="G33" s="23">
        <v>3.1296206419599866</v>
      </c>
      <c r="H33" s="23">
        <v>2.7392583902748484</v>
      </c>
      <c r="I33" s="23">
        <v>2.5191786578007065</v>
      </c>
      <c r="J33" s="23">
        <v>2.2604547509656605</v>
      </c>
      <c r="K33" s="23">
        <v>2.0270532277689615</v>
      </c>
      <c r="L33" s="23">
        <v>1.571117598790714</v>
      </c>
      <c r="M33" s="23">
        <v>0.10370395818510936</v>
      </c>
      <c r="N33" s="23">
        <v>-0.76725304151469409</v>
      </c>
      <c r="O33" s="23">
        <v>-1.1729567268012406</v>
      </c>
      <c r="P33" s="23">
        <v>-1.2383155793785523</v>
      </c>
      <c r="Q33" s="24"/>
      <c r="R33" s="23">
        <v>10.724944882498884</v>
      </c>
      <c r="S33" s="23">
        <v>10.447802837034017</v>
      </c>
      <c r="T33" s="23">
        <v>10.456872583306149</v>
      </c>
      <c r="U33" s="23">
        <v>10.124805810478032</v>
      </c>
      <c r="V33" s="23">
        <v>10.029620641959987</v>
      </c>
      <c r="W33" s="23">
        <v>9.6392583902748488</v>
      </c>
      <c r="X33" s="23">
        <v>9.4191786578007068</v>
      </c>
      <c r="Y33" s="23">
        <v>9.1604547509656609</v>
      </c>
      <c r="Z33" s="23">
        <v>8.9270532277689618</v>
      </c>
      <c r="AA33" s="23">
        <v>8.4711175987907144</v>
      </c>
      <c r="AB33" s="23">
        <v>7.0037039581851097</v>
      </c>
      <c r="AC33" s="23">
        <v>6.1327469584853063</v>
      </c>
      <c r="AD33" s="23">
        <v>5.7270432731987597</v>
      </c>
      <c r="AE33" s="23">
        <v>5.6616844206214481</v>
      </c>
      <c r="AG33" s="25">
        <v>3.8249448824988832</v>
      </c>
      <c r="AH33" s="25">
        <v>3.670479503983298</v>
      </c>
      <c r="AI33" s="25">
        <v>3.745661907207122</v>
      </c>
      <c r="AJ33" s="25">
        <v>3.5396930738005921</v>
      </c>
      <c r="AK33" s="25">
        <v>3.5788619693236114</v>
      </c>
      <c r="AL33" s="25">
        <v>3.3053874991281234</v>
      </c>
      <c r="AM33" s="25">
        <v>3.1376607881132745</v>
      </c>
      <c r="AN33" s="25">
        <v>2.8513890824974215</v>
      </c>
      <c r="AO33" s="25">
        <v>2.6154482158006509</v>
      </c>
      <c r="AP33" s="25">
        <v>2.2294699046510384</v>
      </c>
      <c r="AQ33" s="25">
        <v>1.405079782011537</v>
      </c>
      <c r="AR33" s="25">
        <v>0.77739530713750682</v>
      </c>
      <c r="AS33" s="25">
        <v>0.27485024798856905</v>
      </c>
      <c r="AT33" s="25">
        <v>-3.353093335047852E-2</v>
      </c>
      <c r="AV33" s="26">
        <v>10.724944882498884</v>
      </c>
      <c r="AW33" s="26">
        <v>10.570479503983298</v>
      </c>
      <c r="AX33" s="26">
        <v>10.645661907207122</v>
      </c>
      <c r="AY33" s="26">
        <v>10.439693073800592</v>
      </c>
      <c r="AZ33" s="26">
        <v>10.478861969323612</v>
      </c>
      <c r="BA33" s="26">
        <v>10.205387499128124</v>
      </c>
      <c r="BB33" s="26">
        <v>10.037660788113275</v>
      </c>
      <c r="BC33" s="26">
        <v>9.7513890824974219</v>
      </c>
      <c r="BD33" s="26">
        <v>9.5154482158006513</v>
      </c>
      <c r="BE33" s="26">
        <v>9.1294699046510388</v>
      </c>
      <c r="BF33" s="26">
        <v>8.3050797820115374</v>
      </c>
      <c r="BG33" s="26">
        <v>7.6773953071375072</v>
      </c>
      <c r="BH33" s="26">
        <v>7.1748502479885694</v>
      </c>
      <c r="BI33" s="26">
        <v>6.8664690666495218</v>
      </c>
      <c r="BK33" s="27">
        <v>3.8249448824988832</v>
      </c>
      <c r="BL33" s="27">
        <v>3.5479817515865104</v>
      </c>
      <c r="BM33" s="27">
        <v>3.5572255380540003</v>
      </c>
      <c r="BN33" s="27">
        <v>3.2253353327390997</v>
      </c>
      <c r="BO33" s="27">
        <v>3.1303102020271041</v>
      </c>
      <c r="BP33" s="27">
        <v>2.739050038884292</v>
      </c>
      <c r="BQ33" s="27">
        <v>2.5169753443000626</v>
      </c>
      <c r="BR33" s="27">
        <v>2.2578746012041506</v>
      </c>
      <c r="BS33" s="27">
        <v>2.024142048570301</v>
      </c>
      <c r="BT33" s="27">
        <v>1.5927072050732747</v>
      </c>
      <c r="BU33" s="27">
        <v>0.27909911602649018</v>
      </c>
      <c r="BV33" s="27">
        <v>-0.46857347626452572</v>
      </c>
      <c r="BW33" s="27">
        <v>-0.84283337339073405</v>
      </c>
      <c r="BX33" s="27">
        <v>-0.85687392539328933</v>
      </c>
      <c r="BZ33" s="27">
        <v>10.724944882498884</v>
      </c>
      <c r="CA33" s="27">
        <v>10.447981751586511</v>
      </c>
      <c r="CB33" s="27">
        <v>10.457225538054001</v>
      </c>
      <c r="CC33" s="27">
        <v>10.1253353327391</v>
      </c>
      <c r="CD33" s="27">
        <v>10.030310202027104</v>
      </c>
      <c r="CE33" s="27">
        <v>9.6390500388842923</v>
      </c>
      <c r="CF33" s="27">
        <v>9.416975344300063</v>
      </c>
      <c r="CG33" s="27">
        <v>9.157874601204151</v>
      </c>
      <c r="CH33" s="27">
        <v>8.9241420485703014</v>
      </c>
      <c r="CI33" s="27">
        <v>8.492707205073275</v>
      </c>
      <c r="CJ33" s="27">
        <v>7.1790991160264905</v>
      </c>
      <c r="CK33" s="27">
        <v>6.4314265237354746</v>
      </c>
      <c r="CL33" s="27">
        <v>6.0571666266092663</v>
      </c>
      <c r="CM33" s="27">
        <v>6.043126074606711</v>
      </c>
      <c r="CO33" s="28">
        <v>3.8249448824988832</v>
      </c>
      <c r="CP33" s="28">
        <v>3.5288744544715378</v>
      </c>
      <c r="CQ33" s="28">
        <v>3.526688849106451</v>
      </c>
      <c r="CR33" s="28">
        <v>3.1749127042094933</v>
      </c>
      <c r="CS33" s="28">
        <v>3.0604035262336406</v>
      </c>
      <c r="CT33" s="28">
        <v>2.631812931460523</v>
      </c>
      <c r="CU33" s="28">
        <v>2.3441373763396189</v>
      </c>
      <c r="CV33" s="28">
        <v>2.0033998027027859</v>
      </c>
      <c r="CW33" s="28">
        <v>1.7303404551720281</v>
      </c>
      <c r="CX33" s="28">
        <v>1.2832937420791755</v>
      </c>
      <c r="CY33" s="28">
        <v>-1.1573546352544799</v>
      </c>
      <c r="CZ33" s="28">
        <v>-6.842242217745925</v>
      </c>
      <c r="DA33" s="28">
        <v>-11.502520321847102</v>
      </c>
      <c r="DB33" s="28">
        <v>-14.54994982479751</v>
      </c>
      <c r="DD33" s="28">
        <v>10.724944882498884</v>
      </c>
      <c r="DE33" s="28">
        <v>10.428874454471538</v>
      </c>
      <c r="DF33" s="28">
        <v>10.426688849106451</v>
      </c>
      <c r="DG33" s="28">
        <v>10.074912704209494</v>
      </c>
      <c r="DH33" s="28">
        <v>9.960403526233641</v>
      </c>
      <c r="DI33" s="28">
        <v>9.5318129314605233</v>
      </c>
      <c r="DJ33" s="28">
        <v>9.2441373763396193</v>
      </c>
      <c r="DK33" s="28">
        <v>8.9033998027027863</v>
      </c>
      <c r="DL33" s="28">
        <v>8.6303404551720284</v>
      </c>
      <c r="DM33" s="28">
        <v>8.1832937420791758</v>
      </c>
      <c r="DN33" s="28">
        <v>5.7426453647455205</v>
      </c>
      <c r="DO33" s="28">
        <v>5.7757782254075352E-2</v>
      </c>
      <c r="DP33" s="28">
        <v>-4.602520321847102</v>
      </c>
      <c r="DQ33" s="28">
        <v>-7.6499498247975097</v>
      </c>
      <c r="DS33" s="29">
        <v>3.8249448824988832</v>
      </c>
      <c r="DT33" s="29">
        <v>3.586084706428645</v>
      </c>
      <c r="DU33" s="29">
        <v>3.5496057254202142</v>
      </c>
      <c r="DV33" s="29">
        <v>3.2136971732551345</v>
      </c>
      <c r="DW33" s="29">
        <v>3.1263840198742301</v>
      </c>
      <c r="DX33" s="29">
        <v>2.7397930112202147</v>
      </c>
      <c r="DY33" s="29">
        <v>2.4895267275875739</v>
      </c>
      <c r="DZ33" s="29">
        <v>2.191400712826189</v>
      </c>
      <c r="EA33" s="29">
        <v>1.8021907103847106</v>
      </c>
      <c r="EB33" s="29">
        <v>0.33023942933834327</v>
      </c>
      <c r="EC33" s="29">
        <v>-6.0349200279823823</v>
      </c>
      <c r="ED33" s="29">
        <v>-11.15052983764984</v>
      </c>
      <c r="EE33" s="29">
        <v>-14.258491440959249</v>
      </c>
      <c r="EF33" s="29">
        <v>-13.413463407530374</v>
      </c>
      <c r="EH33" s="29">
        <v>10.724944882498884</v>
      </c>
      <c r="EI33" s="29">
        <v>10.486084706428645</v>
      </c>
      <c r="EJ33" s="29">
        <v>10.449605725420215</v>
      </c>
      <c r="EK33" s="29">
        <v>10.113697173255135</v>
      </c>
      <c r="EL33" s="29">
        <v>10.02638401987423</v>
      </c>
      <c r="EM33" s="29">
        <v>9.639793011220215</v>
      </c>
      <c r="EN33" s="29">
        <v>9.3895267275875742</v>
      </c>
      <c r="EO33" s="29">
        <v>9.0914007128261893</v>
      </c>
      <c r="EP33" s="29">
        <v>8.7021907103847109</v>
      </c>
      <c r="EQ33" s="29">
        <v>7.2302394293383436</v>
      </c>
      <c r="ER33" s="29">
        <v>0.8650799720176181</v>
      </c>
      <c r="ES33" s="29">
        <v>-4.2505298376498395</v>
      </c>
      <c r="ET33" s="29">
        <v>-7.3584914409592486</v>
      </c>
      <c r="EU33" s="29">
        <v>-6.5134634075303737</v>
      </c>
      <c r="EW33" s="1">
        <v>370695</v>
      </c>
      <c r="EX33" s="1">
        <v>407609</v>
      </c>
      <c r="EY33" s="1" t="s">
        <v>483</v>
      </c>
      <c r="EZ33" s="1" t="s">
        <v>857</v>
      </c>
    </row>
    <row r="34" spans="2:156" ht="16" thickBot="1" x14ac:dyDescent="0.4">
      <c r="B34" s="21" t="s">
        <v>34</v>
      </c>
      <c r="C34" s="22">
        <v>12.876371217042001</v>
      </c>
      <c r="D34" s="23">
        <v>13.000406842206736</v>
      </c>
      <c r="E34" s="23">
        <v>12.640971532447159</v>
      </c>
      <c r="F34" s="23">
        <v>12.225337057452302</v>
      </c>
      <c r="G34" s="23">
        <v>11.840556580357045</v>
      </c>
      <c r="H34" s="23">
        <v>11.44121857791688</v>
      </c>
      <c r="I34" s="23">
        <v>10.974795795320352</v>
      </c>
      <c r="J34" s="23">
        <v>10.527772470348424</v>
      </c>
      <c r="K34" s="23">
        <v>10.086263132139525</v>
      </c>
      <c r="L34" s="23">
        <v>9.4810577178736199</v>
      </c>
      <c r="M34" s="23">
        <v>7.4825518271104769</v>
      </c>
      <c r="N34" s="23">
        <v>6.8076636996144053</v>
      </c>
      <c r="O34" s="23">
        <v>6.9515528224086758</v>
      </c>
      <c r="P34" s="23">
        <v>7.6252584249863311</v>
      </c>
      <c r="Q34" s="24"/>
      <c r="R34" s="23">
        <v>10.876371217042001</v>
      </c>
      <c r="S34" s="23">
        <v>11.000406842206736</v>
      </c>
      <c r="T34" s="23">
        <v>10.640971532447159</v>
      </c>
      <c r="U34" s="23">
        <v>10.225337057452302</v>
      </c>
      <c r="V34" s="23">
        <v>9.8405565803570454</v>
      </c>
      <c r="W34" s="23">
        <v>9.4412185779168798</v>
      </c>
      <c r="X34" s="23">
        <v>8.9747957953203521</v>
      </c>
      <c r="Y34" s="23">
        <v>8.5277724703484239</v>
      </c>
      <c r="Z34" s="23">
        <v>8.0862631321395249</v>
      </c>
      <c r="AA34" s="23">
        <v>7.4810577178736199</v>
      </c>
      <c r="AB34" s="23">
        <v>5.4825518271104769</v>
      </c>
      <c r="AC34" s="23">
        <v>4.8076636996144053</v>
      </c>
      <c r="AD34" s="23">
        <v>4.9515528224086758</v>
      </c>
      <c r="AE34" s="23">
        <v>5.6252584249863311</v>
      </c>
      <c r="AG34" s="25">
        <v>12.876371217042001</v>
      </c>
      <c r="AH34" s="25">
        <v>13.086207878687034</v>
      </c>
      <c r="AI34" s="25">
        <v>12.903838715474695</v>
      </c>
      <c r="AJ34" s="25">
        <v>12.761557657021152</v>
      </c>
      <c r="AK34" s="25">
        <v>12.690505816754184</v>
      </c>
      <c r="AL34" s="25">
        <v>12.555346098496193</v>
      </c>
      <c r="AM34" s="25">
        <v>12.294907302295309</v>
      </c>
      <c r="AN34" s="25">
        <v>12.025631453631146</v>
      </c>
      <c r="AO34" s="25">
        <v>11.730937186539927</v>
      </c>
      <c r="AP34" s="25">
        <v>11.36136525984173</v>
      </c>
      <c r="AQ34" s="25">
        <v>10.307984191263058</v>
      </c>
      <c r="AR34" s="25">
        <v>9.708319082048444</v>
      </c>
      <c r="AS34" s="25">
        <v>9.461573323309743</v>
      </c>
      <c r="AT34" s="25">
        <v>9.5236882553763866</v>
      </c>
      <c r="AV34" s="26">
        <v>10.876371217042001</v>
      </c>
      <c r="AW34" s="26">
        <v>11.086207878687034</v>
      </c>
      <c r="AX34" s="26">
        <v>10.903838715474695</v>
      </c>
      <c r="AY34" s="26">
        <v>10.761557657021152</v>
      </c>
      <c r="AZ34" s="26">
        <v>10.690505816754184</v>
      </c>
      <c r="BA34" s="26">
        <v>10.555346098496193</v>
      </c>
      <c r="BB34" s="26">
        <v>10.294907302295309</v>
      </c>
      <c r="BC34" s="26">
        <v>10.025631453631146</v>
      </c>
      <c r="BD34" s="26">
        <v>9.7309371865399275</v>
      </c>
      <c r="BE34" s="26">
        <v>9.3613652598417296</v>
      </c>
      <c r="BF34" s="26">
        <v>8.3079841912630581</v>
      </c>
      <c r="BG34" s="26">
        <v>7.708319082048444</v>
      </c>
      <c r="BH34" s="26">
        <v>7.461573323309743</v>
      </c>
      <c r="BI34" s="26">
        <v>7.5236882553763866</v>
      </c>
      <c r="BK34" s="27">
        <v>12.876371217042001</v>
      </c>
      <c r="BL34" s="27">
        <v>13.000458381713557</v>
      </c>
      <c r="BM34" s="27">
        <v>12.640595019779479</v>
      </c>
      <c r="BN34" s="27">
        <v>12.224973689300061</v>
      </c>
      <c r="BO34" s="27">
        <v>11.840231526496011</v>
      </c>
      <c r="BP34" s="27">
        <v>11.440888463746639</v>
      </c>
      <c r="BQ34" s="27">
        <v>10.974396302528232</v>
      </c>
      <c r="BR34" s="27">
        <v>10.52745101095932</v>
      </c>
      <c r="BS34" s="27">
        <v>10.087196720933212</v>
      </c>
      <c r="BT34" s="27">
        <v>9.5426349361341671</v>
      </c>
      <c r="BU34" s="27">
        <v>7.7431208698882923</v>
      </c>
      <c r="BV34" s="27">
        <v>7.1351342122523356</v>
      </c>
      <c r="BW34" s="27">
        <v>7.2667922282398614</v>
      </c>
      <c r="BX34" s="27">
        <v>7.9479325436998938</v>
      </c>
      <c r="BZ34" s="27">
        <v>10.876371217042001</v>
      </c>
      <c r="CA34" s="27">
        <v>11.000458381713557</v>
      </c>
      <c r="CB34" s="27">
        <v>10.640595019779479</v>
      </c>
      <c r="CC34" s="27">
        <v>10.224973689300061</v>
      </c>
      <c r="CD34" s="27">
        <v>9.8402315264960105</v>
      </c>
      <c r="CE34" s="27">
        <v>9.4408884637466386</v>
      </c>
      <c r="CF34" s="27">
        <v>8.9743963025282323</v>
      </c>
      <c r="CG34" s="27">
        <v>8.5274510109593198</v>
      </c>
      <c r="CH34" s="27">
        <v>8.0871967209332123</v>
      </c>
      <c r="CI34" s="27">
        <v>7.5426349361341671</v>
      </c>
      <c r="CJ34" s="27">
        <v>5.7431208698882923</v>
      </c>
      <c r="CK34" s="27">
        <v>5.1351342122523356</v>
      </c>
      <c r="CL34" s="27">
        <v>5.2667922282398614</v>
      </c>
      <c r="CM34" s="27">
        <v>5.9479325436998938</v>
      </c>
      <c r="CO34" s="28">
        <v>12.876371217042001</v>
      </c>
      <c r="CP34" s="28">
        <v>13.000481659377307</v>
      </c>
      <c r="CQ34" s="28">
        <v>12.657880776564228</v>
      </c>
      <c r="CR34" s="28">
        <v>12.274361433436601</v>
      </c>
      <c r="CS34" s="28">
        <v>11.938083880246037</v>
      </c>
      <c r="CT34" s="28">
        <v>11.585955709603262</v>
      </c>
      <c r="CU34" s="28">
        <v>11.15507541147378</v>
      </c>
      <c r="CV34" s="28">
        <v>10.754874553715378</v>
      </c>
      <c r="CW34" s="28">
        <v>10.4261974529132</v>
      </c>
      <c r="CX34" s="28">
        <v>10.034346384055651</v>
      </c>
      <c r="CY34" s="28">
        <v>7.4138158616529051</v>
      </c>
      <c r="CZ34" s="28">
        <v>1.9773000409111106</v>
      </c>
      <c r="DA34" s="28">
        <v>-2.0801476200566</v>
      </c>
      <c r="DB34" s="28">
        <v>-4.4305995631867177</v>
      </c>
      <c r="DD34" s="28">
        <v>10.876371217042001</v>
      </c>
      <c r="DE34" s="28">
        <v>11.000481659377307</v>
      </c>
      <c r="DF34" s="28">
        <v>10.657880776564228</v>
      </c>
      <c r="DG34" s="28">
        <v>10.274361433436601</v>
      </c>
      <c r="DH34" s="28">
        <v>9.9380838802460367</v>
      </c>
      <c r="DI34" s="28">
        <v>9.5859557096032617</v>
      </c>
      <c r="DJ34" s="28">
        <v>9.1550754114737796</v>
      </c>
      <c r="DK34" s="28">
        <v>8.7548745537153785</v>
      </c>
      <c r="DL34" s="28">
        <v>8.4261974529132004</v>
      </c>
      <c r="DM34" s="28">
        <v>8.0343463840556506</v>
      </c>
      <c r="DN34" s="28">
        <v>5.4138158616529051</v>
      </c>
      <c r="DO34" s="28">
        <v>-2.2699959088889443E-2</v>
      </c>
      <c r="DP34" s="28">
        <v>-4.0801476200566</v>
      </c>
      <c r="DQ34" s="28">
        <v>-6.4305995631867177</v>
      </c>
      <c r="DS34" s="29">
        <v>12.876371217042001</v>
      </c>
      <c r="DT34" s="29">
        <v>13.039810010378966</v>
      </c>
      <c r="DU34" s="29">
        <v>12.553319357475825</v>
      </c>
      <c r="DV34" s="29">
        <v>12.134436753576907</v>
      </c>
      <c r="DW34" s="29">
        <v>11.783865475397759</v>
      </c>
      <c r="DX34" s="29">
        <v>11.463669498508812</v>
      </c>
      <c r="DY34" s="29">
        <v>11.077233201087468</v>
      </c>
      <c r="DZ34" s="29">
        <v>10.747600156721418</v>
      </c>
      <c r="EA34" s="29">
        <v>10.28448613720589</v>
      </c>
      <c r="EB34" s="29">
        <v>8.8618440895564845</v>
      </c>
      <c r="EC34" s="29">
        <v>2.4254451844368461</v>
      </c>
      <c r="ED34" s="29">
        <v>-2.3201203515877395</v>
      </c>
      <c r="EE34" s="29">
        <v>-4.8000110122381585</v>
      </c>
      <c r="EF34" s="29">
        <v>-3.2597821748921376</v>
      </c>
      <c r="EH34" s="29">
        <v>10.876371217042001</v>
      </c>
      <c r="EI34" s="29">
        <v>11.039810010378966</v>
      </c>
      <c r="EJ34" s="29">
        <v>10.553319357475825</v>
      </c>
      <c r="EK34" s="29">
        <v>10.134436753576907</v>
      </c>
      <c r="EL34" s="29">
        <v>9.783865475397759</v>
      </c>
      <c r="EM34" s="29">
        <v>9.4636694985088123</v>
      </c>
      <c r="EN34" s="29">
        <v>9.0772332010874681</v>
      </c>
      <c r="EO34" s="29">
        <v>8.7476001567214183</v>
      </c>
      <c r="EP34" s="29">
        <v>8.2844861372058904</v>
      </c>
      <c r="EQ34" s="29">
        <v>6.8618440895564845</v>
      </c>
      <c r="ER34" s="29">
        <v>0.42544518443684609</v>
      </c>
      <c r="ES34" s="29">
        <v>-4.3201203515877395</v>
      </c>
      <c r="ET34" s="29">
        <v>-6.8000110122381585</v>
      </c>
      <c r="EU34" s="29">
        <v>-5.2597821748921376</v>
      </c>
      <c r="EW34" s="1">
        <v>319709</v>
      </c>
      <c r="EX34" s="1">
        <v>470489</v>
      </c>
      <c r="EY34" s="1" t="s">
        <v>485</v>
      </c>
      <c r="EZ34" s="1" t="s">
        <v>863</v>
      </c>
    </row>
    <row r="35" spans="2:156" ht="16" thickBot="1" x14ac:dyDescent="0.4">
      <c r="B35" s="21" t="s">
        <v>35</v>
      </c>
      <c r="C35" s="22">
        <v>3.3511163971776661</v>
      </c>
      <c r="D35" s="23">
        <v>3.0216079771881343</v>
      </c>
      <c r="E35" s="23">
        <v>2.9845817522769309</v>
      </c>
      <c r="F35" s="23">
        <v>2.9422606162603167</v>
      </c>
      <c r="G35" s="23">
        <v>2.8121838751220611</v>
      </c>
      <c r="H35" s="23">
        <v>2.6759373275107023</v>
      </c>
      <c r="I35" s="23">
        <v>2.572197644767579</v>
      </c>
      <c r="J35" s="23">
        <v>2.5370972999731265</v>
      </c>
      <c r="K35" s="23">
        <v>2.2817108947022842</v>
      </c>
      <c r="L35" s="23">
        <v>2.1935783461852161</v>
      </c>
      <c r="M35" s="23">
        <v>-0.51017166691045013</v>
      </c>
      <c r="N35" s="23">
        <v>-1.8434606873812491</v>
      </c>
      <c r="O35" s="23">
        <v>-3.0806472635562514</v>
      </c>
      <c r="P35" s="23">
        <v>-3.9601467504966763</v>
      </c>
      <c r="Q35" s="24"/>
      <c r="R35" s="23">
        <v>9.6511163971776668</v>
      </c>
      <c r="S35" s="23">
        <v>9.3216079771881351</v>
      </c>
      <c r="T35" s="23">
        <v>9.2845817522769316</v>
      </c>
      <c r="U35" s="23">
        <v>9.2422606162603174</v>
      </c>
      <c r="V35" s="23">
        <v>9.1121838751220618</v>
      </c>
      <c r="W35" s="23">
        <v>8.9759373275107031</v>
      </c>
      <c r="X35" s="23">
        <v>8.8721976447675797</v>
      </c>
      <c r="Y35" s="23">
        <v>8.8370972999731272</v>
      </c>
      <c r="Z35" s="23">
        <v>8.5817108947022849</v>
      </c>
      <c r="AA35" s="23">
        <v>8.4935783461852168</v>
      </c>
      <c r="AB35" s="23">
        <v>5.7898283330895506</v>
      </c>
      <c r="AC35" s="23">
        <v>4.4565393126187516</v>
      </c>
      <c r="AD35" s="23">
        <v>3.2193527364437493</v>
      </c>
      <c r="AE35" s="23">
        <v>2.3398532495033244</v>
      </c>
      <c r="AG35" s="25">
        <v>3.3511163971776661</v>
      </c>
      <c r="AH35" s="25">
        <v>3.222866623278497</v>
      </c>
      <c r="AI35" s="25">
        <v>3.3236503606808636</v>
      </c>
      <c r="AJ35" s="25">
        <v>3.4345361471941924</v>
      </c>
      <c r="AK35" s="25">
        <v>3.4631039630319211</v>
      </c>
      <c r="AL35" s="25">
        <v>3.4672439300031943</v>
      </c>
      <c r="AM35" s="25">
        <v>3.461802004108371</v>
      </c>
      <c r="AN35" s="25">
        <v>3.483672090369371</v>
      </c>
      <c r="AO35" s="25">
        <v>3.2751827464388423</v>
      </c>
      <c r="AP35" s="25">
        <v>3.1916680982441648</v>
      </c>
      <c r="AQ35" s="25">
        <v>2.7550208770355944</v>
      </c>
      <c r="AR35" s="25">
        <v>2.2135323394144937</v>
      </c>
      <c r="AS35" s="25">
        <v>1.3789674143202255</v>
      </c>
      <c r="AT35" s="25">
        <v>0.82268110015872331</v>
      </c>
      <c r="AV35" s="26">
        <v>9.6511163971776668</v>
      </c>
      <c r="AW35" s="26">
        <v>9.5228666232784978</v>
      </c>
      <c r="AX35" s="26">
        <v>9.6236503606808643</v>
      </c>
      <c r="AY35" s="26">
        <v>9.7345361471941931</v>
      </c>
      <c r="AZ35" s="26">
        <v>9.7631039630319219</v>
      </c>
      <c r="BA35" s="26">
        <v>9.767243930003195</v>
      </c>
      <c r="BB35" s="26">
        <v>9.7618020041083717</v>
      </c>
      <c r="BC35" s="26">
        <v>9.7836720903693717</v>
      </c>
      <c r="BD35" s="26">
        <v>9.575182746438843</v>
      </c>
      <c r="BE35" s="26">
        <v>9.4916680982441655</v>
      </c>
      <c r="BF35" s="26">
        <v>9.0550208770355951</v>
      </c>
      <c r="BG35" s="26">
        <v>8.5135323394144944</v>
      </c>
      <c r="BH35" s="26">
        <v>7.6789674143202262</v>
      </c>
      <c r="BI35" s="26">
        <v>7.122681100158724</v>
      </c>
      <c r="BK35" s="27">
        <v>3.3511163971776661</v>
      </c>
      <c r="BL35" s="27">
        <v>3.022476260133665</v>
      </c>
      <c r="BM35" s="27">
        <v>2.9863230827828779</v>
      </c>
      <c r="BN35" s="27">
        <v>2.9447613973169133</v>
      </c>
      <c r="BO35" s="27">
        <v>2.8154812871589954</v>
      </c>
      <c r="BP35" s="27">
        <v>2.6749339962099832</v>
      </c>
      <c r="BQ35" s="27">
        <v>2.5615952622831735</v>
      </c>
      <c r="BR35" s="27">
        <v>2.5247831533672915</v>
      </c>
      <c r="BS35" s="27">
        <v>2.2675895376064652</v>
      </c>
      <c r="BT35" s="27">
        <v>2.1884679178019191</v>
      </c>
      <c r="BU35" s="27">
        <v>-0.34607273176338538</v>
      </c>
      <c r="BV35" s="27">
        <v>-1.1679669925386982</v>
      </c>
      <c r="BW35" s="27">
        <v>-2.144204435903827</v>
      </c>
      <c r="BX35" s="27">
        <v>-2.543085185925289</v>
      </c>
      <c r="BZ35" s="27">
        <v>9.6511163971776668</v>
      </c>
      <c r="CA35" s="27">
        <v>9.3224762601336657</v>
      </c>
      <c r="CB35" s="27">
        <v>9.2863230827828787</v>
      </c>
      <c r="CC35" s="27">
        <v>9.244761397316914</v>
      </c>
      <c r="CD35" s="27">
        <v>9.1154812871589961</v>
      </c>
      <c r="CE35" s="27">
        <v>8.9749339962099839</v>
      </c>
      <c r="CF35" s="27">
        <v>8.8615952622831742</v>
      </c>
      <c r="CG35" s="27">
        <v>8.8247831533672922</v>
      </c>
      <c r="CH35" s="27">
        <v>8.5675895376064659</v>
      </c>
      <c r="CI35" s="27">
        <v>8.4884679178019198</v>
      </c>
      <c r="CJ35" s="27">
        <v>5.9539272682366153</v>
      </c>
      <c r="CK35" s="27">
        <v>5.1320330074613025</v>
      </c>
      <c r="CL35" s="27">
        <v>4.1557955640961737</v>
      </c>
      <c r="CM35" s="27">
        <v>3.7569148140747117</v>
      </c>
      <c r="CO35" s="28">
        <v>3.3511163971776661</v>
      </c>
      <c r="CP35" s="28">
        <v>3.0356964364677363</v>
      </c>
      <c r="CQ35" s="28">
        <v>3.0124694900521085</v>
      </c>
      <c r="CR35" s="28">
        <v>2.9844163031130861</v>
      </c>
      <c r="CS35" s="28">
        <v>2.8631063907754104</v>
      </c>
      <c r="CT35" s="28">
        <v>2.7057176765322861</v>
      </c>
      <c r="CU35" s="28">
        <v>2.5604821673026343</v>
      </c>
      <c r="CV35" s="28">
        <v>2.4711260658616023</v>
      </c>
      <c r="CW35" s="28">
        <v>2.1276104036167123</v>
      </c>
      <c r="CX35" s="28">
        <v>1.9580088912340212</v>
      </c>
      <c r="CY35" s="28">
        <v>-1.938383565760331</v>
      </c>
      <c r="CZ35" s="28">
        <v>-5.7995350000638162</v>
      </c>
      <c r="DA35" s="28">
        <v>-8.4187212103943665</v>
      </c>
      <c r="DB35" s="28">
        <v>-9.534698062324555</v>
      </c>
      <c r="DD35" s="28">
        <v>9.6511163971776668</v>
      </c>
      <c r="DE35" s="28">
        <v>9.3356964364677371</v>
      </c>
      <c r="DF35" s="28">
        <v>9.3124694900521092</v>
      </c>
      <c r="DG35" s="28">
        <v>9.2844163031130869</v>
      </c>
      <c r="DH35" s="28">
        <v>9.1631063907754111</v>
      </c>
      <c r="DI35" s="28">
        <v>9.0057176765322868</v>
      </c>
      <c r="DJ35" s="28">
        <v>8.860482167302635</v>
      </c>
      <c r="DK35" s="28">
        <v>8.771126065861603</v>
      </c>
      <c r="DL35" s="28">
        <v>8.427610403616713</v>
      </c>
      <c r="DM35" s="28">
        <v>8.2580088912340219</v>
      </c>
      <c r="DN35" s="28">
        <v>4.3616164342396697</v>
      </c>
      <c r="DO35" s="28">
        <v>0.50046499993618454</v>
      </c>
      <c r="DP35" s="28">
        <v>-2.1187212103943658</v>
      </c>
      <c r="DQ35" s="28">
        <v>-3.2346980623245543</v>
      </c>
      <c r="DS35" s="29">
        <v>3.3511163971776661</v>
      </c>
      <c r="DT35" s="29">
        <v>3.0405855336036325</v>
      </c>
      <c r="DU35" s="29">
        <v>2.9788612323321502</v>
      </c>
      <c r="DV35" s="29">
        <v>2.9409615274307104</v>
      </c>
      <c r="DW35" s="29">
        <v>2.8144062339647675</v>
      </c>
      <c r="DX35" s="29">
        <v>2.6295636158209224</v>
      </c>
      <c r="DY35" s="29">
        <v>2.428834239594039</v>
      </c>
      <c r="DZ35" s="29">
        <v>2.0347149725413125</v>
      </c>
      <c r="EA35" s="29">
        <v>0.52789412755232412</v>
      </c>
      <c r="EB35" s="29">
        <v>-1.0180897119035759</v>
      </c>
      <c r="EC35" s="29">
        <v>-4.7065959792108281</v>
      </c>
      <c r="ED35" s="29">
        <v>-7.5810163881407355</v>
      </c>
      <c r="EE35" s="29">
        <v>-9.4744220227404128</v>
      </c>
      <c r="EF35" s="29">
        <v>-9.1188151744232471</v>
      </c>
      <c r="EH35" s="29">
        <v>9.6511163971776668</v>
      </c>
      <c r="EI35" s="29">
        <v>9.3405855336036332</v>
      </c>
      <c r="EJ35" s="29">
        <v>9.2788612323321509</v>
      </c>
      <c r="EK35" s="29">
        <v>9.2409615274307111</v>
      </c>
      <c r="EL35" s="29">
        <v>9.1144062339647682</v>
      </c>
      <c r="EM35" s="29">
        <v>8.9295636158209231</v>
      </c>
      <c r="EN35" s="29">
        <v>8.7288342395940397</v>
      </c>
      <c r="EO35" s="29">
        <v>8.3347149725413132</v>
      </c>
      <c r="EP35" s="29">
        <v>6.8278941275523248</v>
      </c>
      <c r="EQ35" s="29">
        <v>5.2819102880964248</v>
      </c>
      <c r="ER35" s="29">
        <v>1.5934040207891726</v>
      </c>
      <c r="ES35" s="29">
        <v>-1.2810163881407348</v>
      </c>
      <c r="ET35" s="29">
        <v>-3.1744220227404121</v>
      </c>
      <c r="EU35" s="29">
        <v>-2.8188151744232464</v>
      </c>
      <c r="EW35" s="1">
        <v>378864</v>
      </c>
      <c r="EX35" s="1">
        <v>395534</v>
      </c>
      <c r="EY35" s="1" t="s">
        <v>487</v>
      </c>
      <c r="EZ35" s="1" t="s">
        <v>856</v>
      </c>
    </row>
    <row r="36" spans="2:156" ht="16" thickBot="1" x14ac:dyDescent="0.4">
      <c r="B36" s="21" t="s">
        <v>36</v>
      </c>
      <c r="C36" s="22">
        <v>5.4350069486457677</v>
      </c>
      <c r="D36" s="23">
        <v>5.1547514893592066</v>
      </c>
      <c r="E36" s="23">
        <v>4.8938470758969856</v>
      </c>
      <c r="F36" s="23">
        <v>4.4499206207827484</v>
      </c>
      <c r="G36" s="23">
        <v>4.1196893085905515</v>
      </c>
      <c r="H36" s="23">
        <v>3.6465598388192433</v>
      </c>
      <c r="I36" s="23">
        <v>3.1360889109211136</v>
      </c>
      <c r="J36" s="23">
        <v>2.667886942617713</v>
      </c>
      <c r="K36" s="23">
        <v>1.9321945398446587</v>
      </c>
      <c r="L36" s="23">
        <v>1.0579653648181164</v>
      </c>
      <c r="M36" s="23">
        <v>-2.2512059307039358</v>
      </c>
      <c r="N36" s="23">
        <v>-3.9050663131876533</v>
      </c>
      <c r="O36" s="23">
        <v>-4.3759845879888672</v>
      </c>
      <c r="P36" s="23">
        <v>-4.2584354665251212</v>
      </c>
      <c r="Q36" s="24"/>
      <c r="R36" s="23">
        <v>9.9350069486457677</v>
      </c>
      <c r="S36" s="23">
        <v>9.6547514893592066</v>
      </c>
      <c r="T36" s="23">
        <v>9.3938470758969856</v>
      </c>
      <c r="U36" s="23">
        <v>8.9499206207827484</v>
      </c>
      <c r="V36" s="23">
        <v>8.6196893085905515</v>
      </c>
      <c r="W36" s="23">
        <v>8.1465598388192433</v>
      </c>
      <c r="X36" s="23">
        <v>7.6360889109211136</v>
      </c>
      <c r="Y36" s="23">
        <v>7.167886942617713</v>
      </c>
      <c r="Z36" s="23">
        <v>6.4321945398446587</v>
      </c>
      <c r="AA36" s="23">
        <v>5.5579653648181164</v>
      </c>
      <c r="AB36" s="23">
        <v>2.2487940692960642</v>
      </c>
      <c r="AC36" s="23">
        <v>0.59493368681234671</v>
      </c>
      <c r="AD36" s="23">
        <v>0.12401541201113275</v>
      </c>
      <c r="AE36" s="23">
        <v>0.24156453347487883</v>
      </c>
      <c r="AG36" s="25">
        <v>5.4350069486457677</v>
      </c>
      <c r="AH36" s="25">
        <v>5.3584867961340024</v>
      </c>
      <c r="AI36" s="25">
        <v>5.3133278478021531</v>
      </c>
      <c r="AJ36" s="25">
        <v>5.1067542052086203</v>
      </c>
      <c r="AK36" s="25">
        <v>5.1326137909387093</v>
      </c>
      <c r="AL36" s="25">
        <v>4.8097614494337861</v>
      </c>
      <c r="AM36" s="25">
        <v>4.441020148917989</v>
      </c>
      <c r="AN36" s="25">
        <v>4.1149644140282575</v>
      </c>
      <c r="AO36" s="25">
        <v>3.4749860427675863</v>
      </c>
      <c r="AP36" s="25">
        <v>2.7746644914166438</v>
      </c>
      <c r="AQ36" s="25">
        <v>1.0519148338065598</v>
      </c>
      <c r="AR36" s="25">
        <v>-7.586842558666973E-2</v>
      </c>
      <c r="AS36" s="25">
        <v>-0.94478497178810628</v>
      </c>
      <c r="AT36" s="25">
        <v>-1.3045401431966965</v>
      </c>
      <c r="AV36" s="26">
        <v>9.9350069486457677</v>
      </c>
      <c r="AW36" s="26">
        <v>9.8584867961340024</v>
      </c>
      <c r="AX36" s="26">
        <v>9.8133278478021531</v>
      </c>
      <c r="AY36" s="26">
        <v>9.6067542052086203</v>
      </c>
      <c r="AZ36" s="26">
        <v>9.6326137909387093</v>
      </c>
      <c r="BA36" s="26">
        <v>9.3097614494337861</v>
      </c>
      <c r="BB36" s="26">
        <v>8.941020148917989</v>
      </c>
      <c r="BC36" s="26">
        <v>8.6149644140282575</v>
      </c>
      <c r="BD36" s="26">
        <v>7.9749860427675863</v>
      </c>
      <c r="BE36" s="26">
        <v>7.2746644914166438</v>
      </c>
      <c r="BF36" s="26">
        <v>5.5519148338065598</v>
      </c>
      <c r="BG36" s="26">
        <v>4.4241315744133303</v>
      </c>
      <c r="BH36" s="26">
        <v>3.5552150282118937</v>
      </c>
      <c r="BI36" s="26">
        <v>3.1954598568033035</v>
      </c>
      <c r="BK36" s="27">
        <v>5.4350069486457677</v>
      </c>
      <c r="BL36" s="27">
        <v>5.1551195812708777</v>
      </c>
      <c r="BM36" s="27">
        <v>4.894576068677253</v>
      </c>
      <c r="BN36" s="27">
        <v>4.4510064065604418</v>
      </c>
      <c r="BO36" s="27">
        <v>4.1211128556656611</v>
      </c>
      <c r="BP36" s="27">
        <v>3.6461333339094999</v>
      </c>
      <c r="BQ36" s="27">
        <v>3.1328109852786881</v>
      </c>
      <c r="BR36" s="27">
        <v>2.6641152105221941</v>
      </c>
      <c r="BS36" s="27">
        <v>1.9282863932495893</v>
      </c>
      <c r="BT36" s="27">
        <v>1.1259000740167551</v>
      </c>
      <c r="BU36" s="27">
        <v>-1.8475255246190336</v>
      </c>
      <c r="BV36" s="27">
        <v>-3.2514902047547984</v>
      </c>
      <c r="BW36" s="27">
        <v>-3.5904364390445878</v>
      </c>
      <c r="BX36" s="27">
        <v>-3.2624509728687983</v>
      </c>
      <c r="BZ36" s="27">
        <v>9.9350069486457677</v>
      </c>
      <c r="CA36" s="27">
        <v>9.6551195812708777</v>
      </c>
      <c r="CB36" s="27">
        <v>9.394576068677253</v>
      </c>
      <c r="CC36" s="27">
        <v>8.9510064065604418</v>
      </c>
      <c r="CD36" s="27">
        <v>8.6211128556656611</v>
      </c>
      <c r="CE36" s="27">
        <v>8.1461333339094999</v>
      </c>
      <c r="CF36" s="27">
        <v>7.6328109852786881</v>
      </c>
      <c r="CG36" s="27">
        <v>7.1641152105221941</v>
      </c>
      <c r="CH36" s="27">
        <v>6.4282863932495893</v>
      </c>
      <c r="CI36" s="27">
        <v>5.6259000740167551</v>
      </c>
      <c r="CJ36" s="27">
        <v>2.6524744753809664</v>
      </c>
      <c r="CK36" s="27">
        <v>1.2485097952452016</v>
      </c>
      <c r="CL36" s="27">
        <v>0.90956356095541224</v>
      </c>
      <c r="CM36" s="27">
        <v>1.2375490271312017</v>
      </c>
      <c r="CO36" s="28">
        <v>5.4350069486457677</v>
      </c>
      <c r="CP36" s="28">
        <v>5.1590512505123201</v>
      </c>
      <c r="CQ36" s="28">
        <v>4.8965517805924712</v>
      </c>
      <c r="CR36" s="28">
        <v>4.4563938581580906</v>
      </c>
      <c r="CS36" s="28">
        <v>4.1269589005585345</v>
      </c>
      <c r="CT36" s="28">
        <v>3.6213861780853414</v>
      </c>
      <c r="CU36" s="28">
        <v>3.0687745331132028</v>
      </c>
      <c r="CV36" s="28">
        <v>2.5253391036978776</v>
      </c>
      <c r="CW36" s="28">
        <v>1.9182371336137258</v>
      </c>
      <c r="CX36" s="28">
        <v>1.2403182486495723</v>
      </c>
      <c r="CY36" s="28">
        <v>-2.1350875147577071</v>
      </c>
      <c r="CZ36" s="28">
        <v>-8.6114370940186333</v>
      </c>
      <c r="DA36" s="28">
        <v>-13.624846260560673</v>
      </c>
      <c r="DB36" s="28">
        <v>-16.808217573965791</v>
      </c>
      <c r="DD36" s="28">
        <v>9.9350069486457677</v>
      </c>
      <c r="DE36" s="28">
        <v>9.6590512505123201</v>
      </c>
      <c r="DF36" s="28">
        <v>9.3965517805924712</v>
      </c>
      <c r="DG36" s="28">
        <v>8.9563938581580906</v>
      </c>
      <c r="DH36" s="28">
        <v>8.6269589005585345</v>
      </c>
      <c r="DI36" s="28">
        <v>8.1213861780853414</v>
      </c>
      <c r="DJ36" s="28">
        <v>7.5687745331132028</v>
      </c>
      <c r="DK36" s="28">
        <v>7.0253391036978776</v>
      </c>
      <c r="DL36" s="28">
        <v>6.4182371336137258</v>
      </c>
      <c r="DM36" s="28">
        <v>5.7403182486495723</v>
      </c>
      <c r="DN36" s="28">
        <v>2.3649124852422929</v>
      </c>
      <c r="DO36" s="28">
        <v>-4.1114370940186333</v>
      </c>
      <c r="DP36" s="28">
        <v>-9.1248462605606733</v>
      </c>
      <c r="DQ36" s="28">
        <v>-12.308217573965791</v>
      </c>
      <c r="DS36" s="29">
        <v>5.4350069486457677</v>
      </c>
      <c r="DT36" s="29">
        <v>5.2173211155577341</v>
      </c>
      <c r="DU36" s="29">
        <v>4.8501126164041004</v>
      </c>
      <c r="DV36" s="29">
        <v>4.3956358735167065</v>
      </c>
      <c r="DW36" s="29">
        <v>4.0694313406280997</v>
      </c>
      <c r="DX36" s="29">
        <v>3.596342663257964</v>
      </c>
      <c r="DY36" s="29">
        <v>3.0876385333780867</v>
      </c>
      <c r="DZ36" s="29">
        <v>2.608793455231357</v>
      </c>
      <c r="EA36" s="29">
        <v>2.0006817387970131</v>
      </c>
      <c r="EB36" s="29">
        <v>0.3726300531141753</v>
      </c>
      <c r="EC36" s="29">
        <v>-6.9755418469560198</v>
      </c>
      <c r="ED36" s="29">
        <v>-12.537516213008487</v>
      </c>
      <c r="EE36" s="29">
        <v>-15.82852296987852</v>
      </c>
      <c r="EF36" s="29">
        <v>-14.747140479375048</v>
      </c>
      <c r="EH36" s="29">
        <v>9.9350069486457677</v>
      </c>
      <c r="EI36" s="29">
        <v>9.7173211155577341</v>
      </c>
      <c r="EJ36" s="29">
        <v>9.3501126164041004</v>
      </c>
      <c r="EK36" s="29">
        <v>8.8956358735167065</v>
      </c>
      <c r="EL36" s="29">
        <v>8.5694313406280997</v>
      </c>
      <c r="EM36" s="29">
        <v>8.096342663257964</v>
      </c>
      <c r="EN36" s="29">
        <v>7.5876385333780867</v>
      </c>
      <c r="EO36" s="29">
        <v>7.108793455231357</v>
      </c>
      <c r="EP36" s="29">
        <v>6.5006817387970131</v>
      </c>
      <c r="EQ36" s="29">
        <v>4.8726300531141753</v>
      </c>
      <c r="ER36" s="29">
        <v>-2.4755418469560198</v>
      </c>
      <c r="ES36" s="29">
        <v>-8.0375162130084874</v>
      </c>
      <c r="ET36" s="29">
        <v>-11.32852296987852</v>
      </c>
      <c r="EU36" s="29">
        <v>-10.247140479375048</v>
      </c>
      <c r="EW36" s="1">
        <v>366258</v>
      </c>
      <c r="EX36" s="1">
        <v>399876</v>
      </c>
      <c r="EY36" s="1" t="s">
        <v>475</v>
      </c>
      <c r="EZ36" s="1" t="s">
        <v>857</v>
      </c>
    </row>
    <row r="37" spans="2:156" ht="16" thickBot="1" x14ac:dyDescent="0.4">
      <c r="B37" s="21" t="s">
        <v>37</v>
      </c>
      <c r="C37" s="22">
        <v>8.1930096068677418</v>
      </c>
      <c r="D37" s="23">
        <v>8.1266827593768465</v>
      </c>
      <c r="E37" s="23">
        <v>8.0616266302986563</v>
      </c>
      <c r="F37" s="23">
        <v>7.7854974515122652</v>
      </c>
      <c r="G37" s="23">
        <v>7.5909638499176122</v>
      </c>
      <c r="H37" s="23">
        <v>7.3086528472055452</v>
      </c>
      <c r="I37" s="23">
        <v>7.0828085725965249</v>
      </c>
      <c r="J37" s="23">
        <v>6.7848398334660569</v>
      </c>
      <c r="K37" s="23">
        <v>6.4562110090816969</v>
      </c>
      <c r="L37" s="23">
        <v>6.0718995602073722</v>
      </c>
      <c r="M37" s="23">
        <v>4.699591039327828</v>
      </c>
      <c r="N37" s="23">
        <v>3.93049466085243</v>
      </c>
      <c r="O37" s="23">
        <v>3.6796103707879748</v>
      </c>
      <c r="P37" s="23">
        <v>3.7193621117781355</v>
      </c>
      <c r="Q37" s="24"/>
      <c r="R37" s="23">
        <v>11.693009606867742</v>
      </c>
      <c r="S37" s="23">
        <v>11.626682759376846</v>
      </c>
      <c r="T37" s="23">
        <v>11.561626630298656</v>
      </c>
      <c r="U37" s="23">
        <v>11.285497451512265</v>
      </c>
      <c r="V37" s="23">
        <v>11.090963849917612</v>
      </c>
      <c r="W37" s="23">
        <v>10.808652847205545</v>
      </c>
      <c r="X37" s="23">
        <v>10.582808572596525</v>
      </c>
      <c r="Y37" s="23">
        <v>10.284839833466057</v>
      </c>
      <c r="Z37" s="23">
        <v>9.9562110090816969</v>
      </c>
      <c r="AA37" s="23">
        <v>9.5718995602073722</v>
      </c>
      <c r="AB37" s="23">
        <v>8.199591039327828</v>
      </c>
      <c r="AC37" s="23">
        <v>7.43049466085243</v>
      </c>
      <c r="AD37" s="23">
        <v>7.1796103707879748</v>
      </c>
      <c r="AE37" s="23">
        <v>7.2193621117781355</v>
      </c>
      <c r="AG37" s="25">
        <v>8.1930096068677418</v>
      </c>
      <c r="AH37" s="25">
        <v>8.1152763194455648</v>
      </c>
      <c r="AI37" s="25">
        <v>8.0749475205050558</v>
      </c>
      <c r="AJ37" s="25">
        <v>7.8794283252998856</v>
      </c>
      <c r="AK37" s="25">
        <v>7.7866049423239048</v>
      </c>
      <c r="AL37" s="25">
        <v>7.5844767944980536</v>
      </c>
      <c r="AM37" s="25">
        <v>7.4013512752758892</v>
      </c>
      <c r="AN37" s="25">
        <v>7.1422921095840906</v>
      </c>
      <c r="AO37" s="25">
        <v>6.8396611844539166</v>
      </c>
      <c r="AP37" s="25">
        <v>6.2823949085258857</v>
      </c>
      <c r="AQ37" s="25">
        <v>5.6900239889534046</v>
      </c>
      <c r="AR37" s="25">
        <v>5.056952578146424</v>
      </c>
      <c r="AS37" s="25">
        <v>4.6548388608725819</v>
      </c>
      <c r="AT37" s="25">
        <v>4.3426814788074424</v>
      </c>
      <c r="AV37" s="26">
        <v>11.693009606867742</v>
      </c>
      <c r="AW37" s="26">
        <v>11.615276319445565</v>
      </c>
      <c r="AX37" s="26">
        <v>11.574947520505056</v>
      </c>
      <c r="AY37" s="26">
        <v>11.379428325299886</v>
      </c>
      <c r="AZ37" s="26">
        <v>11.286604942323905</v>
      </c>
      <c r="BA37" s="26">
        <v>11.084476794498054</v>
      </c>
      <c r="BB37" s="26">
        <v>10.901351275275889</v>
      </c>
      <c r="BC37" s="26">
        <v>10.642292109584091</v>
      </c>
      <c r="BD37" s="26">
        <v>10.339661184453917</v>
      </c>
      <c r="BE37" s="26">
        <v>9.7823949085258857</v>
      </c>
      <c r="BF37" s="26">
        <v>9.1900239889534046</v>
      </c>
      <c r="BG37" s="26">
        <v>8.556952578146424</v>
      </c>
      <c r="BH37" s="26">
        <v>8.1548388608725819</v>
      </c>
      <c r="BI37" s="26">
        <v>7.8426814788074424</v>
      </c>
      <c r="BK37" s="27">
        <v>8.1930096068677418</v>
      </c>
      <c r="BL37" s="27">
        <v>8.1266971629942599</v>
      </c>
      <c r="BM37" s="27">
        <v>8.0616542021466397</v>
      </c>
      <c r="BN37" s="27">
        <v>7.7855387028529712</v>
      </c>
      <c r="BO37" s="27">
        <v>7.5910177999168393</v>
      </c>
      <c r="BP37" s="27">
        <v>7.308636734841663</v>
      </c>
      <c r="BQ37" s="27">
        <v>7.0826382101012317</v>
      </c>
      <c r="BR37" s="27">
        <v>6.7846400590850013</v>
      </c>
      <c r="BS37" s="27">
        <v>6.4559841784948713</v>
      </c>
      <c r="BT37" s="27">
        <v>6.0998486196899613</v>
      </c>
      <c r="BU37" s="27">
        <v>4.8299724734699438</v>
      </c>
      <c r="BV37" s="27">
        <v>4.0954728178640849</v>
      </c>
      <c r="BW37" s="27">
        <v>3.8319032408169011</v>
      </c>
      <c r="BX37" s="27">
        <v>3.8426365994188707</v>
      </c>
      <c r="BZ37" s="27">
        <v>11.693009606867742</v>
      </c>
      <c r="CA37" s="27">
        <v>11.62669716299426</v>
      </c>
      <c r="CB37" s="27">
        <v>11.56165420214664</v>
      </c>
      <c r="CC37" s="27">
        <v>11.285538702852971</v>
      </c>
      <c r="CD37" s="27">
        <v>11.091017799916839</v>
      </c>
      <c r="CE37" s="27">
        <v>10.808636734841663</v>
      </c>
      <c r="CF37" s="27">
        <v>10.582638210101232</v>
      </c>
      <c r="CG37" s="27">
        <v>10.284640059085001</v>
      </c>
      <c r="CH37" s="27">
        <v>9.9559841784948713</v>
      </c>
      <c r="CI37" s="27">
        <v>9.5998486196899613</v>
      </c>
      <c r="CJ37" s="27">
        <v>8.3299724734699438</v>
      </c>
      <c r="CK37" s="27">
        <v>7.5954728178640849</v>
      </c>
      <c r="CL37" s="27">
        <v>7.3319032408169011</v>
      </c>
      <c r="CM37" s="27">
        <v>7.3426365994188707</v>
      </c>
      <c r="CO37" s="28">
        <v>8.1930096068677418</v>
      </c>
      <c r="CP37" s="28">
        <v>8.1201918065782461</v>
      </c>
      <c r="CQ37" s="28">
        <v>8.0539423664397809</v>
      </c>
      <c r="CR37" s="28">
        <v>7.7791055629869579</v>
      </c>
      <c r="CS37" s="28">
        <v>7.5776662846789442</v>
      </c>
      <c r="CT37" s="28">
        <v>7.28843612782957</v>
      </c>
      <c r="CU37" s="28">
        <v>7.0052777965652115</v>
      </c>
      <c r="CV37" s="28">
        <v>6.6612134684215736</v>
      </c>
      <c r="CW37" s="28">
        <v>6.3344758273707242</v>
      </c>
      <c r="CX37" s="28">
        <v>6.0153570533077776</v>
      </c>
      <c r="CY37" s="28">
        <v>4.0377200051132185</v>
      </c>
      <c r="CZ37" s="28">
        <v>-0.38090424423180025</v>
      </c>
      <c r="DA37" s="28">
        <v>-3.8868369468372208</v>
      </c>
      <c r="DB37" s="28">
        <v>-6.3634486777366774</v>
      </c>
      <c r="DD37" s="28">
        <v>11.693009606867742</v>
      </c>
      <c r="DE37" s="28">
        <v>11.620191806578246</v>
      </c>
      <c r="DF37" s="28">
        <v>11.553942366439781</v>
      </c>
      <c r="DG37" s="28">
        <v>11.279105562986958</v>
      </c>
      <c r="DH37" s="28">
        <v>11.077666284678944</v>
      </c>
      <c r="DI37" s="28">
        <v>10.78843612782957</v>
      </c>
      <c r="DJ37" s="28">
        <v>10.505277796565212</v>
      </c>
      <c r="DK37" s="28">
        <v>10.161213468421574</v>
      </c>
      <c r="DL37" s="28">
        <v>9.8344758273707242</v>
      </c>
      <c r="DM37" s="28">
        <v>9.5153570533077776</v>
      </c>
      <c r="DN37" s="28">
        <v>7.5377200051132185</v>
      </c>
      <c r="DO37" s="28">
        <v>3.1190957557681998</v>
      </c>
      <c r="DP37" s="28">
        <v>-0.38683694683722081</v>
      </c>
      <c r="DQ37" s="28">
        <v>-2.8634486777366774</v>
      </c>
      <c r="DS37" s="29">
        <v>8.1930096068677418</v>
      </c>
      <c r="DT37" s="29">
        <v>8.1785014040503459</v>
      </c>
      <c r="DU37" s="29">
        <v>8.0716148937756085</v>
      </c>
      <c r="DV37" s="29">
        <v>7.8131291885351928</v>
      </c>
      <c r="DW37" s="29">
        <v>7.6293574563815731</v>
      </c>
      <c r="DX37" s="29">
        <v>7.383906111181691</v>
      </c>
      <c r="DY37" s="29">
        <v>7.1536342367746464</v>
      </c>
      <c r="DZ37" s="29">
        <v>6.8733056051897012</v>
      </c>
      <c r="EA37" s="29">
        <v>6.4860131671414862</v>
      </c>
      <c r="EB37" s="29">
        <v>5.4260600298844395</v>
      </c>
      <c r="EC37" s="29">
        <v>0.51065105616855533</v>
      </c>
      <c r="ED37" s="29">
        <v>-3.4534030179775073</v>
      </c>
      <c r="EE37" s="29">
        <v>-5.7899758357170583</v>
      </c>
      <c r="EF37" s="29">
        <v>-5.2522289361931129</v>
      </c>
      <c r="EH37" s="29">
        <v>11.693009606867742</v>
      </c>
      <c r="EI37" s="29">
        <v>11.678501404050346</v>
      </c>
      <c r="EJ37" s="29">
        <v>11.571614893775608</v>
      </c>
      <c r="EK37" s="29">
        <v>11.313129188535193</v>
      </c>
      <c r="EL37" s="29">
        <v>11.129357456381573</v>
      </c>
      <c r="EM37" s="29">
        <v>10.883906111181691</v>
      </c>
      <c r="EN37" s="29">
        <v>10.653634236774646</v>
      </c>
      <c r="EO37" s="29">
        <v>10.373305605189701</v>
      </c>
      <c r="EP37" s="29">
        <v>9.9860131671414862</v>
      </c>
      <c r="EQ37" s="29">
        <v>8.9260600298844395</v>
      </c>
      <c r="ER37" s="29">
        <v>4.0106510561685553</v>
      </c>
      <c r="ES37" s="29">
        <v>4.6596982022492739E-2</v>
      </c>
      <c r="ET37" s="29">
        <v>-2.2899758357170583</v>
      </c>
      <c r="EU37" s="29">
        <v>-1.7522289361931129</v>
      </c>
      <c r="EW37" s="1">
        <v>393008</v>
      </c>
      <c r="EX37" s="1">
        <v>403366</v>
      </c>
      <c r="EY37" s="1" t="s">
        <v>490</v>
      </c>
      <c r="EZ37" s="1" t="s">
        <v>851</v>
      </c>
    </row>
    <row r="38" spans="2:156" ht="16" thickBot="1" x14ac:dyDescent="0.4">
      <c r="B38" s="21" t="s">
        <v>38</v>
      </c>
      <c r="C38" s="22">
        <v>8.1478675148914839</v>
      </c>
      <c r="D38" s="23">
        <v>8.1101126692636072</v>
      </c>
      <c r="E38" s="23">
        <v>8.034606237266992</v>
      </c>
      <c r="F38" s="23">
        <v>7.9486351255390471</v>
      </c>
      <c r="G38" s="23">
        <v>7.8222597987376243</v>
      </c>
      <c r="H38" s="23">
        <v>7.6906848026329691</v>
      </c>
      <c r="I38" s="23">
        <v>7.512684224351684</v>
      </c>
      <c r="J38" s="23">
        <v>7.4062043537750339</v>
      </c>
      <c r="K38" s="23">
        <v>7.2691116900929087</v>
      </c>
      <c r="L38" s="23">
        <v>7.0907436519601008</v>
      </c>
      <c r="M38" s="23">
        <v>6.4271666727131462</v>
      </c>
      <c r="N38" s="23">
        <v>6.1077924034886637</v>
      </c>
      <c r="O38" s="23">
        <v>6.0397568337892524</v>
      </c>
      <c r="P38" s="23">
        <v>6.0847905629435832</v>
      </c>
      <c r="Q38" s="24"/>
      <c r="R38" s="23">
        <v>10.147867514891484</v>
      </c>
      <c r="S38" s="23">
        <v>10.110112669263607</v>
      </c>
      <c r="T38" s="23">
        <v>10.034606237266992</v>
      </c>
      <c r="U38" s="23">
        <v>9.9486351255390471</v>
      </c>
      <c r="V38" s="23">
        <v>9.8222597987376243</v>
      </c>
      <c r="W38" s="23">
        <v>9.6906848026329691</v>
      </c>
      <c r="X38" s="23">
        <v>9.512684224351684</v>
      </c>
      <c r="Y38" s="23">
        <v>9.4062043537750348</v>
      </c>
      <c r="Z38" s="23">
        <v>9.2691116900929096</v>
      </c>
      <c r="AA38" s="23">
        <v>9.0907436519600999</v>
      </c>
      <c r="AB38" s="23">
        <v>8.4271666727131453</v>
      </c>
      <c r="AC38" s="23">
        <v>8.1077924034886628</v>
      </c>
      <c r="AD38" s="23">
        <v>8.0397568337892515</v>
      </c>
      <c r="AE38" s="23">
        <v>8.0847905629435832</v>
      </c>
      <c r="AG38" s="25">
        <v>8.1478675148914839</v>
      </c>
      <c r="AH38" s="25">
        <v>8.1270581796914776</v>
      </c>
      <c r="AI38" s="25">
        <v>8.0831770603640685</v>
      </c>
      <c r="AJ38" s="25">
        <v>8.047472527712582</v>
      </c>
      <c r="AK38" s="25">
        <v>7.982254757231126</v>
      </c>
      <c r="AL38" s="25">
        <v>7.9018680065240456</v>
      </c>
      <c r="AM38" s="25">
        <v>7.7647392704670466</v>
      </c>
      <c r="AN38" s="25">
        <v>7.6918756208675454</v>
      </c>
      <c r="AO38" s="25">
        <v>7.5842748048081461</v>
      </c>
      <c r="AP38" s="25">
        <v>7.4579738248575573</v>
      </c>
      <c r="AQ38" s="25">
        <v>7.0078769449441936</v>
      </c>
      <c r="AR38" s="25">
        <v>6.7259371044103293</v>
      </c>
      <c r="AS38" s="25">
        <v>6.586215694330904</v>
      </c>
      <c r="AT38" s="25">
        <v>6.4926767604968587</v>
      </c>
      <c r="AV38" s="26">
        <v>10.147867514891484</v>
      </c>
      <c r="AW38" s="26">
        <v>10.127058179691478</v>
      </c>
      <c r="AX38" s="26">
        <v>10.083177060364068</v>
      </c>
      <c r="AY38" s="26">
        <v>10.047472527712582</v>
      </c>
      <c r="AZ38" s="26">
        <v>9.9822547572311251</v>
      </c>
      <c r="BA38" s="26">
        <v>9.9018680065240456</v>
      </c>
      <c r="BB38" s="26">
        <v>9.7647392704670466</v>
      </c>
      <c r="BC38" s="26">
        <v>9.6918756208675454</v>
      </c>
      <c r="BD38" s="26">
        <v>9.5842748048081461</v>
      </c>
      <c r="BE38" s="26">
        <v>9.4579738248575573</v>
      </c>
      <c r="BF38" s="26">
        <v>9.0078769449441936</v>
      </c>
      <c r="BG38" s="26">
        <v>8.7259371044103293</v>
      </c>
      <c r="BH38" s="26">
        <v>8.5862156943309031</v>
      </c>
      <c r="BI38" s="26">
        <v>8.4926767604968596</v>
      </c>
      <c r="BK38" s="27">
        <v>8.1478675148914839</v>
      </c>
      <c r="BL38" s="27">
        <v>8.1101126682520359</v>
      </c>
      <c r="BM38" s="27">
        <v>8.0346062412860899</v>
      </c>
      <c r="BN38" s="27">
        <v>7.9486351255390471</v>
      </c>
      <c r="BO38" s="27">
        <v>7.8222597747238645</v>
      </c>
      <c r="BP38" s="27">
        <v>7.6906848286396201</v>
      </c>
      <c r="BQ38" s="27">
        <v>7.512684224351684</v>
      </c>
      <c r="BR38" s="27">
        <v>7.4062043537750339</v>
      </c>
      <c r="BS38" s="27">
        <v>7.2691116900929087</v>
      </c>
      <c r="BT38" s="27">
        <v>7.1048024490978028</v>
      </c>
      <c r="BU38" s="27">
        <v>6.4867482028738381</v>
      </c>
      <c r="BV38" s="27">
        <v>6.1789861044678442</v>
      </c>
      <c r="BW38" s="27">
        <v>6.1042049964517853</v>
      </c>
      <c r="BX38" s="27">
        <v>6.1367002984496866</v>
      </c>
      <c r="BZ38" s="27">
        <v>10.147867514891484</v>
      </c>
      <c r="CA38" s="27">
        <v>10.110112668252036</v>
      </c>
      <c r="CB38" s="27">
        <v>10.03460624128609</v>
      </c>
      <c r="CC38" s="27">
        <v>9.9486351255390471</v>
      </c>
      <c r="CD38" s="27">
        <v>9.8222597747238645</v>
      </c>
      <c r="CE38" s="27">
        <v>9.6906848286396201</v>
      </c>
      <c r="CF38" s="27">
        <v>9.512684224351684</v>
      </c>
      <c r="CG38" s="27">
        <v>9.4062043537750348</v>
      </c>
      <c r="CH38" s="27">
        <v>9.2691116900929096</v>
      </c>
      <c r="CI38" s="27">
        <v>9.1048024490978037</v>
      </c>
      <c r="CJ38" s="27">
        <v>8.4867482028738372</v>
      </c>
      <c r="CK38" s="27">
        <v>8.1789861044678442</v>
      </c>
      <c r="CL38" s="27">
        <v>8.1042049964517844</v>
      </c>
      <c r="CM38" s="27">
        <v>8.1367002984496857</v>
      </c>
      <c r="CO38" s="28">
        <v>8.1478675148914839</v>
      </c>
      <c r="CP38" s="28">
        <v>8.1078625863732157</v>
      </c>
      <c r="CQ38" s="28">
        <v>8.0264857471550943</v>
      </c>
      <c r="CR38" s="28">
        <v>7.932139737153407</v>
      </c>
      <c r="CS38" s="28">
        <v>7.806388126802478</v>
      </c>
      <c r="CT38" s="28">
        <v>7.6722608196688125</v>
      </c>
      <c r="CU38" s="28">
        <v>7.4814623617872922</v>
      </c>
      <c r="CV38" s="28">
        <v>7.3595578933610142</v>
      </c>
      <c r="CW38" s="28">
        <v>7.229389583056296</v>
      </c>
      <c r="CX38" s="28">
        <v>7.0798771955275601</v>
      </c>
      <c r="CY38" s="28">
        <v>6.3200981013151782</v>
      </c>
      <c r="CZ38" s="28">
        <v>4.9899064777439825</v>
      </c>
      <c r="DA38" s="28">
        <v>3.9947791252369136</v>
      </c>
      <c r="DB38" s="28">
        <v>3.1989671011612408</v>
      </c>
      <c r="DD38" s="28">
        <v>10.147867514891484</v>
      </c>
      <c r="DE38" s="28">
        <v>10.107862586373216</v>
      </c>
      <c r="DF38" s="28">
        <v>10.026485747155094</v>
      </c>
      <c r="DG38" s="28">
        <v>9.9321397371534061</v>
      </c>
      <c r="DH38" s="28">
        <v>9.806388126802478</v>
      </c>
      <c r="DI38" s="28">
        <v>9.6722608196688125</v>
      </c>
      <c r="DJ38" s="28">
        <v>9.4814623617872922</v>
      </c>
      <c r="DK38" s="28">
        <v>9.3595578933610142</v>
      </c>
      <c r="DL38" s="28">
        <v>9.229389583056296</v>
      </c>
      <c r="DM38" s="28">
        <v>9.0798771955275601</v>
      </c>
      <c r="DN38" s="28">
        <v>8.3200981013151782</v>
      </c>
      <c r="DO38" s="28">
        <v>6.9899064777439825</v>
      </c>
      <c r="DP38" s="28">
        <v>5.9947791252369136</v>
      </c>
      <c r="DQ38" s="28">
        <v>5.1989671011612408</v>
      </c>
      <c r="DS38" s="29">
        <v>8.1478675148914839</v>
      </c>
      <c r="DT38" s="29">
        <v>8.1283585315269562</v>
      </c>
      <c r="DU38" s="29">
        <v>8.0132779999901089</v>
      </c>
      <c r="DV38" s="29">
        <v>7.9170144359065464</v>
      </c>
      <c r="DW38" s="29">
        <v>7.797761271731801</v>
      </c>
      <c r="DX38" s="29">
        <v>7.6800067104128864</v>
      </c>
      <c r="DY38" s="29">
        <v>7.5072145422638989</v>
      </c>
      <c r="DZ38" s="29">
        <v>7.4083979993734701</v>
      </c>
      <c r="EA38" s="29">
        <v>7.282357489930634</v>
      </c>
      <c r="EB38" s="29">
        <v>6.9413405098052721</v>
      </c>
      <c r="EC38" s="29">
        <v>5.3541457951273443</v>
      </c>
      <c r="ED38" s="29">
        <v>4.1758274474896044</v>
      </c>
      <c r="EE38" s="29">
        <v>3.5006226183670428</v>
      </c>
      <c r="EF38" s="29">
        <v>3.6110706571491527</v>
      </c>
      <c r="EH38" s="29">
        <v>10.147867514891484</v>
      </c>
      <c r="EI38" s="29">
        <v>10.128358531526956</v>
      </c>
      <c r="EJ38" s="29">
        <v>10.013277999990109</v>
      </c>
      <c r="EK38" s="29">
        <v>9.9170144359065464</v>
      </c>
      <c r="EL38" s="29">
        <v>9.797761271731801</v>
      </c>
      <c r="EM38" s="29">
        <v>9.6800067104128864</v>
      </c>
      <c r="EN38" s="29">
        <v>9.5072145422638989</v>
      </c>
      <c r="EO38" s="29">
        <v>9.4083979993734701</v>
      </c>
      <c r="EP38" s="29">
        <v>9.282357489930634</v>
      </c>
      <c r="EQ38" s="29">
        <v>8.9413405098052721</v>
      </c>
      <c r="ER38" s="29">
        <v>7.3541457951273443</v>
      </c>
      <c r="ES38" s="29">
        <v>6.1758274474896044</v>
      </c>
      <c r="ET38" s="29">
        <v>5.5006226183670428</v>
      </c>
      <c r="EU38" s="29">
        <v>5.6110706571491527</v>
      </c>
      <c r="EW38" s="1">
        <v>382454</v>
      </c>
      <c r="EX38" s="1">
        <v>388020</v>
      </c>
      <c r="EY38" s="1" t="s">
        <v>492</v>
      </c>
      <c r="EZ38" s="1" t="s">
        <v>849</v>
      </c>
    </row>
    <row r="39" spans="2:156" ht="16" thickBot="1" x14ac:dyDescent="0.4">
      <c r="B39" s="21" t="s">
        <v>39</v>
      </c>
      <c r="C39" s="22">
        <v>1.0710487462241565</v>
      </c>
      <c r="D39" s="23">
        <v>1.0748485525462828</v>
      </c>
      <c r="E39" s="23">
        <v>1.0874802184992758</v>
      </c>
      <c r="F39" s="23">
        <v>0.95375975396499868</v>
      </c>
      <c r="G39" s="23">
        <v>0.8743217783142887</v>
      </c>
      <c r="H39" s="23">
        <v>0.81985213166346504</v>
      </c>
      <c r="I39" s="23">
        <v>0.70849742562932239</v>
      </c>
      <c r="J39" s="23">
        <v>0.62119169624119586</v>
      </c>
      <c r="K39" s="23">
        <v>0.49879161211891443</v>
      </c>
      <c r="L39" s="23">
        <v>0.29866727693473205</v>
      </c>
      <c r="M39" s="23">
        <v>-0.42249596081321439</v>
      </c>
      <c r="N39" s="23">
        <v>-0.78529377577891868</v>
      </c>
      <c r="O39" s="23">
        <v>-0.98137965429536766</v>
      </c>
      <c r="P39" s="23">
        <v>-0.88485909406568108</v>
      </c>
      <c r="Q39" s="24"/>
      <c r="R39" s="23">
        <v>5.5710487462241565</v>
      </c>
      <c r="S39" s="23">
        <v>5.5748485525462828</v>
      </c>
      <c r="T39" s="23">
        <v>5.5874802184992758</v>
      </c>
      <c r="U39" s="23">
        <v>5.4537597539649987</v>
      </c>
      <c r="V39" s="23">
        <v>5.3743217783142887</v>
      </c>
      <c r="W39" s="23">
        <v>5.319852131663465</v>
      </c>
      <c r="X39" s="23">
        <v>5.2084974256293224</v>
      </c>
      <c r="Y39" s="23">
        <v>5.1211916962411959</v>
      </c>
      <c r="Z39" s="23">
        <v>4.9987916121189144</v>
      </c>
      <c r="AA39" s="23">
        <v>4.7986672769347321</v>
      </c>
      <c r="AB39" s="23">
        <v>4.0775040391867856</v>
      </c>
      <c r="AC39" s="23">
        <v>3.7147062242210813</v>
      </c>
      <c r="AD39" s="23">
        <v>3.5186203457046323</v>
      </c>
      <c r="AE39" s="23">
        <v>3.6151409059343189</v>
      </c>
      <c r="AG39" s="25">
        <v>1.0710487462241565</v>
      </c>
      <c r="AH39" s="25">
        <v>1.0922395783302887</v>
      </c>
      <c r="AI39" s="25">
        <v>1.1838920214129605</v>
      </c>
      <c r="AJ39" s="25">
        <v>1.0691065822464587</v>
      </c>
      <c r="AK39" s="25">
        <v>1.0078883622045485</v>
      </c>
      <c r="AL39" s="25">
        <v>1.0981278113912687</v>
      </c>
      <c r="AM39" s="25">
        <v>0.95154551747031402</v>
      </c>
      <c r="AN39" s="25">
        <v>0.87624810197807523</v>
      </c>
      <c r="AO39" s="25">
        <v>0.72441632369512288</v>
      </c>
      <c r="AP39" s="25">
        <v>0.551350728018142</v>
      </c>
      <c r="AQ39" s="25">
        <v>0.27644018606052079</v>
      </c>
      <c r="AR39" s="25">
        <v>-5.8666267316647591E-2</v>
      </c>
      <c r="AS39" s="25">
        <v>-0.31438448588904588</v>
      </c>
      <c r="AT39" s="25">
        <v>-0.50422664708159903</v>
      </c>
      <c r="AV39" s="26">
        <v>5.5710487462241565</v>
      </c>
      <c r="AW39" s="26">
        <v>5.5922395783302887</v>
      </c>
      <c r="AX39" s="26">
        <v>5.6838920214129605</v>
      </c>
      <c r="AY39" s="26">
        <v>5.5691065822464587</v>
      </c>
      <c r="AZ39" s="26">
        <v>5.5078883622045485</v>
      </c>
      <c r="BA39" s="26">
        <v>5.5981278113912687</v>
      </c>
      <c r="BB39" s="26">
        <v>5.451545517470314</v>
      </c>
      <c r="BC39" s="26">
        <v>5.3762481019780752</v>
      </c>
      <c r="BD39" s="26">
        <v>5.2244163236951229</v>
      </c>
      <c r="BE39" s="26">
        <v>5.051350728018142</v>
      </c>
      <c r="BF39" s="26">
        <v>4.7764401860605208</v>
      </c>
      <c r="BG39" s="26">
        <v>4.4413337326833524</v>
      </c>
      <c r="BH39" s="26">
        <v>4.1856155141109541</v>
      </c>
      <c r="BI39" s="26">
        <v>3.995773352918401</v>
      </c>
      <c r="BK39" s="27">
        <v>1.0710487462241565</v>
      </c>
      <c r="BL39" s="27">
        <v>1.0748485514824528</v>
      </c>
      <c r="BM39" s="27">
        <v>1.0874802195119857</v>
      </c>
      <c r="BN39" s="27">
        <v>0.95375975396499868</v>
      </c>
      <c r="BO39" s="27">
        <v>0.87432176367963432</v>
      </c>
      <c r="BP39" s="27">
        <v>0.81985214173032617</v>
      </c>
      <c r="BQ39" s="27">
        <v>0.70849742562932239</v>
      </c>
      <c r="BR39" s="27">
        <v>0.62119169624119586</v>
      </c>
      <c r="BS39" s="27">
        <v>0.49879161211891443</v>
      </c>
      <c r="BT39" s="27">
        <v>0.30954575238771032</v>
      </c>
      <c r="BU39" s="27">
        <v>-0.37492422324080188</v>
      </c>
      <c r="BV39" s="27">
        <v>-0.7281829399596349</v>
      </c>
      <c r="BW39" s="27">
        <v>-0.9344323155959815</v>
      </c>
      <c r="BX39" s="27">
        <v>-0.84768214046277013</v>
      </c>
      <c r="BZ39" s="27">
        <v>5.5710487462241565</v>
      </c>
      <c r="CA39" s="27">
        <v>5.5748485514824528</v>
      </c>
      <c r="CB39" s="27">
        <v>5.5874802195119857</v>
      </c>
      <c r="CC39" s="27">
        <v>5.4537597539649987</v>
      </c>
      <c r="CD39" s="27">
        <v>5.3743217636796343</v>
      </c>
      <c r="CE39" s="27">
        <v>5.3198521417303262</v>
      </c>
      <c r="CF39" s="27">
        <v>5.2084974256293224</v>
      </c>
      <c r="CG39" s="27">
        <v>5.1211916962411959</v>
      </c>
      <c r="CH39" s="27">
        <v>4.9987916121189144</v>
      </c>
      <c r="CI39" s="27">
        <v>4.8095457523877103</v>
      </c>
      <c r="CJ39" s="27">
        <v>4.1250757767591981</v>
      </c>
      <c r="CK39" s="27">
        <v>3.7718170600403651</v>
      </c>
      <c r="CL39" s="27">
        <v>3.5655676844040185</v>
      </c>
      <c r="CM39" s="27">
        <v>3.6523178595372299</v>
      </c>
      <c r="CO39" s="28">
        <v>1.0710487462241565</v>
      </c>
      <c r="CP39" s="28">
        <v>1.0865703111356311</v>
      </c>
      <c r="CQ39" s="28">
        <v>1.0697337013954851</v>
      </c>
      <c r="CR39" s="28">
        <v>0.92434260172695293</v>
      </c>
      <c r="CS39" s="28">
        <v>0.83186859380025435</v>
      </c>
      <c r="CT39" s="28">
        <v>0.72743731031422865</v>
      </c>
      <c r="CU39" s="28">
        <v>0.55981598446895919</v>
      </c>
      <c r="CV39" s="28">
        <v>0.4129076157549223</v>
      </c>
      <c r="CW39" s="28">
        <v>0.30587259432975689</v>
      </c>
      <c r="CX39" s="28">
        <v>9.4236722599054801E-2</v>
      </c>
      <c r="CY39" s="28">
        <v>-0.51879477033909538</v>
      </c>
      <c r="CZ39" s="28">
        <v>-1.6560558189144583</v>
      </c>
      <c r="DA39" s="28">
        <v>-2.3185037751556363</v>
      </c>
      <c r="DB39" s="28">
        <v>-2.7988040666781835</v>
      </c>
      <c r="DD39" s="28">
        <v>5.5710487462241565</v>
      </c>
      <c r="DE39" s="28">
        <v>5.5865703111356311</v>
      </c>
      <c r="DF39" s="28">
        <v>5.5697337013954851</v>
      </c>
      <c r="DG39" s="28">
        <v>5.4243426017269529</v>
      </c>
      <c r="DH39" s="28">
        <v>5.3318685938002544</v>
      </c>
      <c r="DI39" s="28">
        <v>5.2274373103142286</v>
      </c>
      <c r="DJ39" s="28">
        <v>5.0598159844689592</v>
      </c>
      <c r="DK39" s="28">
        <v>4.9129076157549223</v>
      </c>
      <c r="DL39" s="28">
        <v>4.8058725943297569</v>
      </c>
      <c r="DM39" s="28">
        <v>4.5942367225990548</v>
      </c>
      <c r="DN39" s="28">
        <v>3.9812052296609046</v>
      </c>
      <c r="DO39" s="28">
        <v>2.8439441810855417</v>
      </c>
      <c r="DP39" s="28">
        <v>2.1814962248443637</v>
      </c>
      <c r="DQ39" s="28">
        <v>1.7011959333218165</v>
      </c>
      <c r="DS39" s="29">
        <v>1.0710487462241565</v>
      </c>
      <c r="DT39" s="29">
        <v>1.1081945441143546</v>
      </c>
      <c r="DU39" s="29">
        <v>1.0758726433528931</v>
      </c>
      <c r="DV39" s="29">
        <v>0.93221246476426955</v>
      </c>
      <c r="DW39" s="29">
        <v>0.83542891077351999</v>
      </c>
      <c r="DX39" s="29">
        <v>0.73701628703805167</v>
      </c>
      <c r="DY39" s="29">
        <v>0.58804232945689172</v>
      </c>
      <c r="DZ39" s="29">
        <v>0.46514429310532179</v>
      </c>
      <c r="EA39" s="29">
        <v>0.37610609726467281</v>
      </c>
      <c r="EB39" s="29">
        <v>6.0988135838356605E-2</v>
      </c>
      <c r="EC39" s="29">
        <v>-1.1905919660618336</v>
      </c>
      <c r="ED39" s="29">
        <v>-2.1465895355712634</v>
      </c>
      <c r="EE39" s="29">
        <v>-2.5599947863566079</v>
      </c>
      <c r="EF39" s="29">
        <v>-2.3598573584892053</v>
      </c>
      <c r="EH39" s="29">
        <v>5.5710487462241565</v>
      </c>
      <c r="EI39" s="29">
        <v>5.6081945441143546</v>
      </c>
      <c r="EJ39" s="29">
        <v>5.5758726433528931</v>
      </c>
      <c r="EK39" s="29">
        <v>5.4322124647642696</v>
      </c>
      <c r="EL39" s="29">
        <v>5.33542891077352</v>
      </c>
      <c r="EM39" s="29">
        <v>5.2370162870380517</v>
      </c>
      <c r="EN39" s="29">
        <v>5.0880423294568917</v>
      </c>
      <c r="EO39" s="29">
        <v>4.9651442931053218</v>
      </c>
      <c r="EP39" s="29">
        <v>4.8761060972646728</v>
      </c>
      <c r="EQ39" s="29">
        <v>4.5609881358383566</v>
      </c>
      <c r="ER39" s="29">
        <v>3.3094080339381664</v>
      </c>
      <c r="ES39" s="29">
        <v>2.3534104644287366</v>
      </c>
      <c r="ET39" s="29">
        <v>1.9400052136433921</v>
      </c>
      <c r="EU39" s="29">
        <v>2.1401426415107947</v>
      </c>
      <c r="EW39" s="1">
        <v>366887</v>
      </c>
      <c r="EX39" s="1">
        <v>470130</v>
      </c>
      <c r="EY39" s="1" t="s">
        <v>448</v>
      </c>
      <c r="EZ39" s="1" t="s">
        <v>862</v>
      </c>
    </row>
    <row r="40" spans="2:156" ht="16" thickBot="1" x14ac:dyDescent="0.4">
      <c r="B40" s="21" t="s">
        <v>40</v>
      </c>
      <c r="C40" s="22">
        <v>5.8468842043546658</v>
      </c>
      <c r="D40" s="23">
        <v>5.7605786684713465</v>
      </c>
      <c r="E40" s="23">
        <v>5.6522372945534229</v>
      </c>
      <c r="F40" s="23">
        <v>5.2603819466598551</v>
      </c>
      <c r="G40" s="23">
        <v>4.8467891067550752</v>
      </c>
      <c r="H40" s="23">
        <v>4.3299061380259616</v>
      </c>
      <c r="I40" s="23">
        <v>3.8731740235580361</v>
      </c>
      <c r="J40" s="23">
        <v>3.3735273129646117</v>
      </c>
      <c r="K40" s="23">
        <v>2.7700977061353385</v>
      </c>
      <c r="L40" s="23">
        <v>2.1126403940983352</v>
      </c>
      <c r="M40" s="23">
        <v>-3.8058815604870233E-2</v>
      </c>
      <c r="N40" s="23">
        <v>-0.88911825584201409</v>
      </c>
      <c r="O40" s="23">
        <v>-0.79334976144681946</v>
      </c>
      <c r="P40" s="23">
        <v>-0.32307385371798603</v>
      </c>
      <c r="Q40" s="24"/>
      <c r="R40" s="23">
        <v>10.483884204354666</v>
      </c>
      <c r="S40" s="23">
        <v>10.397578668471347</v>
      </c>
      <c r="T40" s="23">
        <v>10.289237294553423</v>
      </c>
      <c r="U40" s="23">
        <v>9.8973819466598556</v>
      </c>
      <c r="V40" s="23">
        <v>9.4837891067550757</v>
      </c>
      <c r="W40" s="23">
        <v>8.966906138025962</v>
      </c>
      <c r="X40" s="23">
        <v>8.5101740235580365</v>
      </c>
      <c r="Y40" s="23">
        <v>8.0105273129646122</v>
      </c>
      <c r="Z40" s="23">
        <v>7.4070977061353389</v>
      </c>
      <c r="AA40" s="23">
        <v>6.7496403940983356</v>
      </c>
      <c r="AB40" s="23">
        <v>4.5989411843951302</v>
      </c>
      <c r="AC40" s="23">
        <v>3.7478817441579864</v>
      </c>
      <c r="AD40" s="23">
        <v>3.843650238553181</v>
      </c>
      <c r="AE40" s="23">
        <v>4.3139261462820144</v>
      </c>
      <c r="AG40" s="25">
        <v>5.8468842043546658</v>
      </c>
      <c r="AH40" s="25">
        <v>5.7469377608511358</v>
      </c>
      <c r="AI40" s="25">
        <v>5.6702730676742163</v>
      </c>
      <c r="AJ40" s="25">
        <v>5.3807569537826438</v>
      </c>
      <c r="AK40" s="25">
        <v>5.1710501206524349</v>
      </c>
      <c r="AL40" s="25">
        <v>4.7673464931072509</v>
      </c>
      <c r="AM40" s="25">
        <v>4.3610240477892681</v>
      </c>
      <c r="AN40" s="25">
        <v>3.9124535086305983</v>
      </c>
      <c r="AO40" s="25">
        <v>3.3406139097198526</v>
      </c>
      <c r="AP40" s="25">
        <v>2.7483906740409658</v>
      </c>
      <c r="AQ40" s="25">
        <v>1.5571036061318217</v>
      </c>
      <c r="AR40" s="25">
        <v>0.64898441745176072</v>
      </c>
      <c r="AS40" s="25">
        <v>0.21391681148062602</v>
      </c>
      <c r="AT40" s="25">
        <v>-7.680763712570382E-2</v>
      </c>
      <c r="AV40" s="26">
        <v>10.483884204354666</v>
      </c>
      <c r="AW40" s="26">
        <v>10.383937760851136</v>
      </c>
      <c r="AX40" s="26">
        <v>10.307273067674217</v>
      </c>
      <c r="AY40" s="26">
        <v>10.017756953782644</v>
      </c>
      <c r="AZ40" s="26">
        <v>9.8080501206524353</v>
      </c>
      <c r="BA40" s="26">
        <v>9.4043464931072513</v>
      </c>
      <c r="BB40" s="26">
        <v>8.9980240477892686</v>
      </c>
      <c r="BC40" s="26">
        <v>8.5494535086305987</v>
      </c>
      <c r="BD40" s="26">
        <v>7.9776139097198531</v>
      </c>
      <c r="BE40" s="26">
        <v>7.3853906740409663</v>
      </c>
      <c r="BF40" s="26">
        <v>6.1941036061318222</v>
      </c>
      <c r="BG40" s="26">
        <v>5.2859844174517612</v>
      </c>
      <c r="BH40" s="26">
        <v>4.8509168114806265</v>
      </c>
      <c r="BI40" s="26">
        <v>4.5601923628742966</v>
      </c>
      <c r="BK40" s="27">
        <v>5.8468842043546658</v>
      </c>
      <c r="BL40" s="27">
        <v>5.7605786684713465</v>
      </c>
      <c r="BM40" s="27">
        <v>5.6522373145816402</v>
      </c>
      <c r="BN40" s="27">
        <v>5.2603819466598551</v>
      </c>
      <c r="BO40" s="27">
        <v>4.8467889966273532</v>
      </c>
      <c r="BP40" s="27">
        <v>4.3299062584773935</v>
      </c>
      <c r="BQ40" s="27">
        <v>3.8731740235580361</v>
      </c>
      <c r="BR40" s="27">
        <v>3.3735273129646117</v>
      </c>
      <c r="BS40" s="27">
        <v>2.7700977061353385</v>
      </c>
      <c r="BT40" s="27">
        <v>2.18094382699433</v>
      </c>
      <c r="BU40" s="27">
        <v>0.2485574949093845</v>
      </c>
      <c r="BV40" s="27">
        <v>-0.54651247261876534</v>
      </c>
      <c r="BW40" s="27">
        <v>-0.51021830615176356</v>
      </c>
      <c r="BX40" s="27">
        <v>-9.5729596853111332E-2</v>
      </c>
      <c r="BZ40" s="27">
        <v>10.483884204354666</v>
      </c>
      <c r="CA40" s="27">
        <v>10.397578668471347</v>
      </c>
      <c r="CB40" s="27">
        <v>10.289237314581641</v>
      </c>
      <c r="CC40" s="27">
        <v>9.8973819466598556</v>
      </c>
      <c r="CD40" s="27">
        <v>9.4837889966273536</v>
      </c>
      <c r="CE40" s="27">
        <v>8.966906258477394</v>
      </c>
      <c r="CF40" s="27">
        <v>8.5101740235580365</v>
      </c>
      <c r="CG40" s="27">
        <v>8.0105273129646122</v>
      </c>
      <c r="CH40" s="27">
        <v>7.4070977061353389</v>
      </c>
      <c r="CI40" s="27">
        <v>6.8179438269943304</v>
      </c>
      <c r="CJ40" s="27">
        <v>4.885557494909385</v>
      </c>
      <c r="CK40" s="27">
        <v>4.0904875273812351</v>
      </c>
      <c r="CL40" s="27">
        <v>4.1267816938482369</v>
      </c>
      <c r="CM40" s="27">
        <v>4.5412704031468891</v>
      </c>
      <c r="CO40" s="28">
        <v>5.8468842043546658</v>
      </c>
      <c r="CP40" s="28">
        <v>5.7509928847399365</v>
      </c>
      <c r="CQ40" s="28">
        <v>5.6668682463666116</v>
      </c>
      <c r="CR40" s="28">
        <v>5.3058220330035226</v>
      </c>
      <c r="CS40" s="28">
        <v>4.9414583207491916</v>
      </c>
      <c r="CT40" s="28">
        <v>4.4766411854149197</v>
      </c>
      <c r="CU40" s="28">
        <v>4.0512763641007723</v>
      </c>
      <c r="CV40" s="28">
        <v>3.5562204556905357</v>
      </c>
      <c r="CW40" s="28">
        <v>3.0477361245649774</v>
      </c>
      <c r="CX40" s="28">
        <v>2.5521111377030863</v>
      </c>
      <c r="CY40" s="28">
        <v>-0.42086994759667107</v>
      </c>
      <c r="CZ40" s="28">
        <v>-7.1938488294341525</v>
      </c>
      <c r="DA40" s="28">
        <v>-12.30165472625427</v>
      </c>
      <c r="DB40" s="28">
        <v>-15.845563305189607</v>
      </c>
      <c r="DD40" s="28">
        <v>10.483884204354666</v>
      </c>
      <c r="DE40" s="28">
        <v>10.387992884739937</v>
      </c>
      <c r="DF40" s="28">
        <v>10.303868246366612</v>
      </c>
      <c r="DG40" s="28">
        <v>9.9428220330035231</v>
      </c>
      <c r="DH40" s="28">
        <v>9.578458320749192</v>
      </c>
      <c r="DI40" s="28">
        <v>9.1136411854149202</v>
      </c>
      <c r="DJ40" s="28">
        <v>8.6882763641007728</v>
      </c>
      <c r="DK40" s="28">
        <v>8.1932204556905361</v>
      </c>
      <c r="DL40" s="28">
        <v>7.6847361245649779</v>
      </c>
      <c r="DM40" s="28">
        <v>7.1891111377030867</v>
      </c>
      <c r="DN40" s="28">
        <v>4.2161300524033294</v>
      </c>
      <c r="DO40" s="28">
        <v>-2.556848829434152</v>
      </c>
      <c r="DP40" s="28">
        <v>-7.6646547262542697</v>
      </c>
      <c r="DQ40" s="28">
        <v>-11.208563305189607</v>
      </c>
      <c r="DS40" s="29">
        <v>5.8468842043546658</v>
      </c>
      <c r="DT40" s="29">
        <v>5.8464611528206305</v>
      </c>
      <c r="DU40" s="29">
        <v>5.6341996696666996</v>
      </c>
      <c r="DV40" s="29">
        <v>5.2942666671626526</v>
      </c>
      <c r="DW40" s="29">
        <v>4.9695976044619954</v>
      </c>
      <c r="DX40" s="29">
        <v>4.5900047063238603</v>
      </c>
      <c r="DY40" s="29">
        <v>4.2578774328655271</v>
      </c>
      <c r="DZ40" s="29">
        <v>3.8864113915935974</v>
      </c>
      <c r="EA40" s="29">
        <v>3.3194151462198462</v>
      </c>
      <c r="EB40" s="29">
        <v>1.6565730959585849</v>
      </c>
      <c r="EC40" s="29">
        <v>-5.9410484062469209</v>
      </c>
      <c r="ED40" s="29">
        <v>-12.050279278779378</v>
      </c>
      <c r="EE40" s="29">
        <v>-15.345919191409131</v>
      </c>
      <c r="EF40" s="29">
        <v>-14.092626501145631</v>
      </c>
      <c r="EH40" s="29">
        <v>10.483884204354666</v>
      </c>
      <c r="EI40" s="29">
        <v>10.483461152820631</v>
      </c>
      <c r="EJ40" s="29">
        <v>10.2711996696667</v>
      </c>
      <c r="EK40" s="29">
        <v>9.9312666671626531</v>
      </c>
      <c r="EL40" s="29">
        <v>9.6065976044619958</v>
      </c>
      <c r="EM40" s="29">
        <v>9.2270047063238607</v>
      </c>
      <c r="EN40" s="29">
        <v>8.8948774328655276</v>
      </c>
      <c r="EO40" s="29">
        <v>8.5234113915935978</v>
      </c>
      <c r="EP40" s="29">
        <v>7.9564151462198467</v>
      </c>
      <c r="EQ40" s="29">
        <v>6.2935730959585854</v>
      </c>
      <c r="ER40" s="29">
        <v>-1.3040484062469204</v>
      </c>
      <c r="ES40" s="29">
        <v>-7.4132792787793775</v>
      </c>
      <c r="ET40" s="29">
        <v>-10.70891919140913</v>
      </c>
      <c r="EU40" s="29">
        <v>-9.4556265011456304</v>
      </c>
      <c r="EW40" s="1">
        <v>331655</v>
      </c>
      <c r="EX40" s="1">
        <v>439667</v>
      </c>
      <c r="EY40" s="1" t="s">
        <v>494</v>
      </c>
      <c r="EZ40" s="1" t="s">
        <v>864</v>
      </c>
    </row>
    <row r="41" spans="2:156" ht="16" thickBot="1" x14ac:dyDescent="0.4">
      <c r="B41" s="21" t="s">
        <v>41</v>
      </c>
      <c r="C41" s="22">
        <v>8.7283511040540507</v>
      </c>
      <c r="D41" s="23">
        <v>6.823805840071163</v>
      </c>
      <c r="E41" s="23">
        <v>6.7559762519421547</v>
      </c>
      <c r="F41" s="23">
        <v>6.2692773667780131</v>
      </c>
      <c r="G41" s="23">
        <v>5.9409982024808272</v>
      </c>
      <c r="H41" s="23">
        <v>5.4942791077402262</v>
      </c>
      <c r="I41" s="23">
        <v>5.0765145529187947</v>
      </c>
      <c r="J41" s="23">
        <v>4.7216595622844366</v>
      </c>
      <c r="K41" s="23">
        <v>-10.895474876562517</v>
      </c>
      <c r="L41" s="23">
        <v>-11.552974864640802</v>
      </c>
      <c r="M41" s="23">
        <v>-13.489571151646139</v>
      </c>
      <c r="N41" s="23">
        <v>-14.414946753203907</v>
      </c>
      <c r="O41" s="23">
        <v>-14.831773988458991</v>
      </c>
      <c r="P41" s="23">
        <v>-14.576620013755935</v>
      </c>
      <c r="Q41" s="24"/>
      <c r="R41" s="23">
        <v>12.865351104054051</v>
      </c>
      <c r="S41" s="23">
        <v>10.960805840071163</v>
      </c>
      <c r="T41" s="23">
        <v>10.892976251942155</v>
      </c>
      <c r="U41" s="23">
        <v>10.406277366778014</v>
      </c>
      <c r="V41" s="23">
        <v>10.077998202480828</v>
      </c>
      <c r="W41" s="23">
        <v>9.6312791077402267</v>
      </c>
      <c r="X41" s="23">
        <v>9.2135145529187952</v>
      </c>
      <c r="Y41" s="23">
        <v>8.8586595622844371</v>
      </c>
      <c r="Z41" s="23">
        <v>-6.7584748765625164</v>
      </c>
      <c r="AA41" s="23">
        <v>-7.4159748646408019</v>
      </c>
      <c r="AB41" s="23">
        <v>-9.3525711516461385</v>
      </c>
      <c r="AC41" s="23">
        <v>-10.277946753203906</v>
      </c>
      <c r="AD41" s="23">
        <v>-10.694773988458991</v>
      </c>
      <c r="AE41" s="23">
        <v>-10.439620013755935</v>
      </c>
      <c r="AG41" s="25">
        <v>8.7283511040540507</v>
      </c>
      <c r="AH41" s="25">
        <v>7.7864653141697673</v>
      </c>
      <c r="AI41" s="25">
        <v>7.8970833402027925</v>
      </c>
      <c r="AJ41" s="25">
        <v>7.6004223424034336</v>
      </c>
      <c r="AK41" s="25">
        <v>7.6135517130171841</v>
      </c>
      <c r="AL41" s="25">
        <v>7.3646726788468584</v>
      </c>
      <c r="AM41" s="25">
        <v>7.139041975435088</v>
      </c>
      <c r="AN41" s="25">
        <v>6.939978764485037</v>
      </c>
      <c r="AO41" s="25">
        <v>-0.98938656987516183</v>
      </c>
      <c r="AP41" s="25">
        <v>-1.4810775018802573</v>
      </c>
      <c r="AQ41" s="25">
        <v>-2.5182612745913246</v>
      </c>
      <c r="AR41" s="25">
        <v>-3.3030988083173938</v>
      </c>
      <c r="AS41" s="25">
        <v>-4.0805202929216478</v>
      </c>
      <c r="AT41" s="25">
        <v>-4.3388500364082603</v>
      </c>
      <c r="AV41" s="26">
        <v>12.865351104054051</v>
      </c>
      <c r="AW41" s="26">
        <v>11.923465314169768</v>
      </c>
      <c r="AX41" s="26">
        <v>12.034083340202793</v>
      </c>
      <c r="AY41" s="26">
        <v>11.737422342403434</v>
      </c>
      <c r="AZ41" s="26">
        <v>11.750551713017185</v>
      </c>
      <c r="BA41" s="26">
        <v>11.501672678846859</v>
      </c>
      <c r="BB41" s="26">
        <v>11.276041975435088</v>
      </c>
      <c r="BC41" s="26">
        <v>11.076978764485037</v>
      </c>
      <c r="BD41" s="26">
        <v>3.1476134301248386</v>
      </c>
      <c r="BE41" s="26">
        <v>2.6559224981197431</v>
      </c>
      <c r="BF41" s="26">
        <v>1.6187387254086758</v>
      </c>
      <c r="BG41" s="26">
        <v>0.83390119168260668</v>
      </c>
      <c r="BH41" s="26">
        <v>5.6479707078352703E-2</v>
      </c>
      <c r="BI41" s="26">
        <v>-0.20185003640825983</v>
      </c>
      <c r="BK41" s="27">
        <v>8.7283511040540507</v>
      </c>
      <c r="BL41" s="27">
        <v>6.8240293189792247</v>
      </c>
      <c r="BM41" s="27">
        <v>6.7564167198987768</v>
      </c>
      <c r="BN41" s="27">
        <v>6.2698803933228575</v>
      </c>
      <c r="BO41" s="27">
        <v>5.9418633008537718</v>
      </c>
      <c r="BP41" s="27">
        <v>5.4940201246797145</v>
      </c>
      <c r="BQ41" s="27">
        <v>5.0737667466092731</v>
      </c>
      <c r="BR41" s="27">
        <v>4.7184529956282795</v>
      </c>
      <c r="BS41" s="27">
        <v>-10.89912408175433</v>
      </c>
      <c r="BT41" s="27">
        <v>-11.504760330739167</v>
      </c>
      <c r="BU41" s="27">
        <v>-13.241665900624284</v>
      </c>
      <c r="BV41" s="27">
        <v>-13.996518850201582</v>
      </c>
      <c r="BW41" s="27">
        <v>-14.410795339345462</v>
      </c>
      <c r="BX41" s="27">
        <v>-14.081699657578298</v>
      </c>
      <c r="BZ41" s="27">
        <v>12.865351104054051</v>
      </c>
      <c r="CA41" s="27">
        <v>10.961029318979225</v>
      </c>
      <c r="CB41" s="27">
        <v>10.893416719898777</v>
      </c>
      <c r="CC41" s="27">
        <v>10.406880393322858</v>
      </c>
      <c r="CD41" s="27">
        <v>10.078863300853772</v>
      </c>
      <c r="CE41" s="27">
        <v>9.6310201246797149</v>
      </c>
      <c r="CF41" s="27">
        <v>9.2107667466092735</v>
      </c>
      <c r="CG41" s="27">
        <v>8.8554529956282799</v>
      </c>
      <c r="CH41" s="27">
        <v>-6.7621240817543296</v>
      </c>
      <c r="CI41" s="27">
        <v>-7.3677603307391664</v>
      </c>
      <c r="CJ41" s="27">
        <v>-9.1046659006242834</v>
      </c>
      <c r="CK41" s="27">
        <v>-9.8595188502015816</v>
      </c>
      <c r="CL41" s="27">
        <v>-10.273795339345462</v>
      </c>
      <c r="CM41" s="27">
        <v>-9.9446996575782975</v>
      </c>
      <c r="CO41" s="28">
        <v>8.7283511040540507</v>
      </c>
      <c r="CP41" s="28">
        <v>6.8396154108991389</v>
      </c>
      <c r="CQ41" s="28">
        <v>6.8133392370818413</v>
      </c>
      <c r="CR41" s="28">
        <v>6.3424517944593575</v>
      </c>
      <c r="CS41" s="28">
        <v>6.1261363752829467</v>
      </c>
      <c r="CT41" s="28">
        <v>5.7489410063275308</v>
      </c>
      <c r="CU41" s="28">
        <v>5.3985696036718203</v>
      </c>
      <c r="CV41" s="28">
        <v>5.106598989840478</v>
      </c>
      <c r="CW41" s="28">
        <v>-10.370081464602386</v>
      </c>
      <c r="CX41" s="28">
        <v>-10.889650565846445</v>
      </c>
      <c r="CY41" s="28">
        <v>-12.969085097998359</v>
      </c>
      <c r="CZ41" s="28">
        <v>-17.318381521198695</v>
      </c>
      <c r="DA41" s="28">
        <v>-20.845532981512854</v>
      </c>
      <c r="DB41" s="28">
        <v>-22.795559471570044</v>
      </c>
      <c r="DD41" s="28">
        <v>12.865351104054051</v>
      </c>
      <c r="DE41" s="28">
        <v>10.976615410899139</v>
      </c>
      <c r="DF41" s="28">
        <v>10.950339237081842</v>
      </c>
      <c r="DG41" s="28">
        <v>10.479451794459358</v>
      </c>
      <c r="DH41" s="28">
        <v>10.263136375282947</v>
      </c>
      <c r="DI41" s="28">
        <v>9.8859410063275313</v>
      </c>
      <c r="DJ41" s="28">
        <v>9.5355696036718207</v>
      </c>
      <c r="DK41" s="28">
        <v>9.2435989898404785</v>
      </c>
      <c r="DL41" s="28">
        <v>-6.2330814646023853</v>
      </c>
      <c r="DM41" s="28">
        <v>-6.7526505658464444</v>
      </c>
      <c r="DN41" s="28">
        <v>-8.8320850979983589</v>
      </c>
      <c r="DO41" s="28">
        <v>-13.181381521198695</v>
      </c>
      <c r="DP41" s="28">
        <v>-16.708532981512853</v>
      </c>
      <c r="DQ41" s="28">
        <v>-18.658559471570044</v>
      </c>
      <c r="DS41" s="29">
        <v>8.7283511040540507</v>
      </c>
      <c r="DT41" s="29">
        <v>6.8854654313942767</v>
      </c>
      <c r="DU41" s="29">
        <v>6.6911634205431305</v>
      </c>
      <c r="DV41" s="29">
        <v>6.2477968978286604</v>
      </c>
      <c r="DW41" s="29">
        <v>6.011198999575992</v>
      </c>
      <c r="DX41" s="29">
        <v>5.6820735773325488</v>
      </c>
      <c r="DY41" s="29">
        <v>5.3743783408043129</v>
      </c>
      <c r="DZ41" s="29">
        <v>5.155761767110782</v>
      </c>
      <c r="EA41" s="29">
        <v>-10.367365716913092</v>
      </c>
      <c r="EB41" s="29">
        <v>-11.496463529683297</v>
      </c>
      <c r="EC41" s="29">
        <v>-16.114998108126962</v>
      </c>
      <c r="ED41" s="29">
        <v>-19.930208796386673</v>
      </c>
      <c r="EE41" s="29">
        <v>-22.321198921669264</v>
      </c>
      <c r="EF41" s="29">
        <v>-21.437391926269804</v>
      </c>
      <c r="EH41" s="29">
        <v>12.865351104054051</v>
      </c>
      <c r="EI41" s="29">
        <v>11.022465431394277</v>
      </c>
      <c r="EJ41" s="29">
        <v>10.828163420543131</v>
      </c>
      <c r="EK41" s="29">
        <v>10.384796897828661</v>
      </c>
      <c r="EL41" s="29">
        <v>10.148198999575992</v>
      </c>
      <c r="EM41" s="29">
        <v>9.8190735773325493</v>
      </c>
      <c r="EN41" s="29">
        <v>9.5113783408043133</v>
      </c>
      <c r="EO41" s="29">
        <v>9.2927617671107825</v>
      </c>
      <c r="EP41" s="29">
        <v>-6.2303657169130915</v>
      </c>
      <c r="EQ41" s="29">
        <v>-7.3594635296832962</v>
      </c>
      <c r="ER41" s="29">
        <v>-11.977998108126961</v>
      </c>
      <c r="ES41" s="29">
        <v>-15.793208796386672</v>
      </c>
      <c r="ET41" s="29">
        <v>-18.184198921669264</v>
      </c>
      <c r="EU41" s="29">
        <v>-17.300391926269803</v>
      </c>
      <c r="EW41" s="1">
        <v>353041</v>
      </c>
      <c r="EX41" s="1">
        <v>433005</v>
      </c>
      <c r="EY41" s="1" t="s">
        <v>462</v>
      </c>
      <c r="EZ41" s="1" t="s">
        <v>864</v>
      </c>
    </row>
    <row r="42" spans="2:156" ht="16" thickBot="1" x14ac:dyDescent="0.4">
      <c r="B42" s="21" t="s">
        <v>42</v>
      </c>
      <c r="C42" s="22">
        <v>9.4258092721932112</v>
      </c>
      <c r="D42" s="23">
        <v>9.1229340681315172</v>
      </c>
      <c r="E42" s="23">
        <v>9.0995412017652146</v>
      </c>
      <c r="F42" s="23">
        <v>8.7025423423795729</v>
      </c>
      <c r="G42" s="23">
        <v>8.5919053231057045</v>
      </c>
      <c r="H42" s="23">
        <v>8.3691717354603679</v>
      </c>
      <c r="I42" s="23">
        <v>8.2807587993242731</v>
      </c>
      <c r="J42" s="23">
        <v>8.1374062998600465</v>
      </c>
      <c r="K42" s="23">
        <v>7.8970150428256343</v>
      </c>
      <c r="L42" s="23">
        <v>7.6296072215391391</v>
      </c>
      <c r="M42" s="23">
        <v>6.7809726202774954</v>
      </c>
      <c r="N42" s="23">
        <v>6.0406346232556274</v>
      </c>
      <c r="O42" s="23">
        <v>5.4933558016076098</v>
      </c>
      <c r="P42" s="23">
        <v>5.304221491518085</v>
      </c>
      <c r="Q42" s="24"/>
      <c r="R42" s="23">
        <v>14.062809272193212</v>
      </c>
      <c r="S42" s="23">
        <v>13.759934068131518</v>
      </c>
      <c r="T42" s="23">
        <v>13.736541201765215</v>
      </c>
      <c r="U42" s="23">
        <v>13.339542342379573</v>
      </c>
      <c r="V42" s="23">
        <v>13.228905323105705</v>
      </c>
      <c r="W42" s="23">
        <v>13.006171735460368</v>
      </c>
      <c r="X42" s="23">
        <v>12.917758799324274</v>
      </c>
      <c r="Y42" s="23">
        <v>12.774406299860047</v>
      </c>
      <c r="Z42" s="23">
        <v>12.534015042825635</v>
      </c>
      <c r="AA42" s="23">
        <v>12.26660722153914</v>
      </c>
      <c r="AB42" s="23">
        <v>11.417972620277496</v>
      </c>
      <c r="AC42" s="23">
        <v>10.677634623255628</v>
      </c>
      <c r="AD42" s="23">
        <v>10.13035580160761</v>
      </c>
      <c r="AE42" s="23">
        <v>9.9412214915180854</v>
      </c>
      <c r="AG42" s="25">
        <v>9.4258092721932112</v>
      </c>
      <c r="AH42" s="25">
        <v>9.3940734850077092</v>
      </c>
      <c r="AI42" s="25">
        <v>9.5731693561850673</v>
      </c>
      <c r="AJ42" s="25">
        <v>9.4110420311081047</v>
      </c>
      <c r="AK42" s="25">
        <v>9.562507828193926</v>
      </c>
      <c r="AL42" s="25">
        <v>9.5438872958898955</v>
      </c>
      <c r="AM42" s="25">
        <v>9.6078147648352381</v>
      </c>
      <c r="AN42" s="25">
        <v>9.6083760536980556</v>
      </c>
      <c r="AO42" s="25">
        <v>9.3992024362713256</v>
      </c>
      <c r="AP42" s="25">
        <v>9.196482068632724</v>
      </c>
      <c r="AQ42" s="25">
        <v>9.0645601169588872</v>
      </c>
      <c r="AR42" s="25">
        <v>8.8358859036001611</v>
      </c>
      <c r="AS42" s="25">
        <v>8.5355185105802036</v>
      </c>
      <c r="AT42" s="25">
        <v>8.4861830779224956</v>
      </c>
      <c r="AV42" s="26">
        <v>14.062809272193212</v>
      </c>
      <c r="AW42" s="26">
        <v>14.03107348500771</v>
      </c>
      <c r="AX42" s="26">
        <v>14.210169356185068</v>
      </c>
      <c r="AY42" s="26">
        <v>14.048042031108105</v>
      </c>
      <c r="AZ42" s="26">
        <v>14.199507828193926</v>
      </c>
      <c r="BA42" s="26">
        <v>14.180887295889896</v>
      </c>
      <c r="BB42" s="26">
        <v>14.244814764835239</v>
      </c>
      <c r="BC42" s="26">
        <v>14.245376053698056</v>
      </c>
      <c r="BD42" s="26">
        <v>14.036202436271326</v>
      </c>
      <c r="BE42" s="26">
        <v>13.833482068632724</v>
      </c>
      <c r="BF42" s="26">
        <v>13.701560116958888</v>
      </c>
      <c r="BG42" s="26">
        <v>13.472885903600162</v>
      </c>
      <c r="BH42" s="26">
        <v>13.172518510580204</v>
      </c>
      <c r="BI42" s="26">
        <v>13.123183077922496</v>
      </c>
      <c r="BK42" s="27">
        <v>9.4258092721932112</v>
      </c>
      <c r="BL42" s="27">
        <v>9.12328467680112</v>
      </c>
      <c r="BM42" s="27">
        <v>9.1002380480542051</v>
      </c>
      <c r="BN42" s="27">
        <v>8.7035897950887104</v>
      </c>
      <c r="BO42" s="27">
        <v>8.5932815284549182</v>
      </c>
      <c r="BP42" s="27">
        <v>8.3687594588144556</v>
      </c>
      <c r="BQ42" s="27">
        <v>8.2764111663809796</v>
      </c>
      <c r="BR42" s="27">
        <v>8.1323164852170411</v>
      </c>
      <c r="BS42" s="27">
        <v>7.8912299485417794</v>
      </c>
      <c r="BT42" s="27">
        <v>7.6397418503830874</v>
      </c>
      <c r="BU42" s="27">
        <v>6.9050206301931052</v>
      </c>
      <c r="BV42" s="27">
        <v>6.3890932571515116</v>
      </c>
      <c r="BW42" s="27">
        <v>5.9472236442567485</v>
      </c>
      <c r="BX42" s="27">
        <v>5.9486766892084866</v>
      </c>
      <c r="BZ42" s="27">
        <v>14.062809272193212</v>
      </c>
      <c r="CA42" s="27">
        <v>13.76028467680112</v>
      </c>
      <c r="CB42" s="27">
        <v>13.737238048054206</v>
      </c>
      <c r="CC42" s="27">
        <v>13.340589795088711</v>
      </c>
      <c r="CD42" s="27">
        <v>13.230281528454919</v>
      </c>
      <c r="CE42" s="27">
        <v>13.005759458814456</v>
      </c>
      <c r="CF42" s="27">
        <v>12.91341116638098</v>
      </c>
      <c r="CG42" s="27">
        <v>12.769316485217042</v>
      </c>
      <c r="CH42" s="27">
        <v>12.52822994854178</v>
      </c>
      <c r="CI42" s="27">
        <v>12.276741850383088</v>
      </c>
      <c r="CJ42" s="27">
        <v>11.542020630193106</v>
      </c>
      <c r="CK42" s="27">
        <v>11.026093257151512</v>
      </c>
      <c r="CL42" s="27">
        <v>10.584223644256749</v>
      </c>
      <c r="CM42" s="27">
        <v>10.585676689208487</v>
      </c>
      <c r="CO42" s="28">
        <v>9.4258092721932112</v>
      </c>
      <c r="CP42" s="28">
        <v>9.1200552830478667</v>
      </c>
      <c r="CQ42" s="28">
        <v>9.1037734455327026</v>
      </c>
      <c r="CR42" s="28">
        <v>8.7135970060948349</v>
      </c>
      <c r="CS42" s="28">
        <v>8.601833666351034</v>
      </c>
      <c r="CT42" s="28">
        <v>8.3533122616934072</v>
      </c>
      <c r="CU42" s="28">
        <v>8.2179493961291641</v>
      </c>
      <c r="CV42" s="28">
        <v>8.0207927812739417</v>
      </c>
      <c r="CW42" s="28">
        <v>7.7192029474797046</v>
      </c>
      <c r="CX42" s="28">
        <v>7.4279761855569717</v>
      </c>
      <c r="CY42" s="28">
        <v>5.8816570929173011</v>
      </c>
      <c r="CZ42" s="28">
        <v>2.480490691777355</v>
      </c>
      <c r="DA42" s="28">
        <v>-0.2132745871396402</v>
      </c>
      <c r="DB42" s="28">
        <v>-1.6706473002260118</v>
      </c>
      <c r="DD42" s="28">
        <v>14.062809272193212</v>
      </c>
      <c r="DE42" s="28">
        <v>13.757055283047867</v>
      </c>
      <c r="DF42" s="28">
        <v>13.740773445532703</v>
      </c>
      <c r="DG42" s="28">
        <v>13.350597006094835</v>
      </c>
      <c r="DH42" s="28">
        <v>13.238833666351034</v>
      </c>
      <c r="DI42" s="28">
        <v>12.990312261693408</v>
      </c>
      <c r="DJ42" s="28">
        <v>12.854949396129165</v>
      </c>
      <c r="DK42" s="28">
        <v>12.657792781273942</v>
      </c>
      <c r="DL42" s="28">
        <v>12.356202947479705</v>
      </c>
      <c r="DM42" s="28">
        <v>12.064976185556972</v>
      </c>
      <c r="DN42" s="28">
        <v>10.518657092917302</v>
      </c>
      <c r="DO42" s="28">
        <v>7.1174906917773555</v>
      </c>
      <c r="DP42" s="28">
        <v>4.4237254128603603</v>
      </c>
      <c r="DQ42" s="28">
        <v>2.9663526997739886</v>
      </c>
      <c r="DS42" s="29">
        <v>9.4258092721932112</v>
      </c>
      <c r="DT42" s="29">
        <v>9.1518231408518016</v>
      </c>
      <c r="DU42" s="29">
        <v>9.1021860246134327</v>
      </c>
      <c r="DV42" s="29">
        <v>8.7173325110052602</v>
      </c>
      <c r="DW42" s="29">
        <v>8.612135268591592</v>
      </c>
      <c r="DX42" s="29">
        <v>8.388617705953342</v>
      </c>
      <c r="DY42" s="29">
        <v>8.2639198290411464</v>
      </c>
      <c r="DZ42" s="29">
        <v>8.0706185326318227</v>
      </c>
      <c r="EA42" s="29">
        <v>7.7418837658690727</v>
      </c>
      <c r="EB42" s="29">
        <v>6.9543986601298826</v>
      </c>
      <c r="EC42" s="29">
        <v>3.2886373662603816</v>
      </c>
      <c r="ED42" s="29">
        <v>0.21959528000403594</v>
      </c>
      <c r="EE42" s="29">
        <v>-1.6265999926859003</v>
      </c>
      <c r="EF42" s="29">
        <v>-0.71646030943132288</v>
      </c>
      <c r="EH42" s="29">
        <v>14.062809272193212</v>
      </c>
      <c r="EI42" s="29">
        <v>13.788823140851802</v>
      </c>
      <c r="EJ42" s="29">
        <v>13.739186024613433</v>
      </c>
      <c r="EK42" s="29">
        <v>13.354332511005261</v>
      </c>
      <c r="EL42" s="29">
        <v>13.249135268591592</v>
      </c>
      <c r="EM42" s="29">
        <v>13.025617705953342</v>
      </c>
      <c r="EN42" s="29">
        <v>12.900919829041147</v>
      </c>
      <c r="EO42" s="29">
        <v>12.707618532631823</v>
      </c>
      <c r="EP42" s="29">
        <v>12.378883765869073</v>
      </c>
      <c r="EQ42" s="29">
        <v>11.591398660129883</v>
      </c>
      <c r="ER42" s="29">
        <v>7.9256373662603821</v>
      </c>
      <c r="ES42" s="29">
        <v>4.8565952800040364</v>
      </c>
      <c r="ET42" s="29">
        <v>3.0104000073141002</v>
      </c>
      <c r="EU42" s="29">
        <v>3.9205396905686776</v>
      </c>
      <c r="EW42" s="1">
        <v>370584</v>
      </c>
      <c r="EX42" s="1">
        <v>429294</v>
      </c>
      <c r="EY42" s="1" t="s">
        <v>496</v>
      </c>
      <c r="EZ42" s="1" t="s">
        <v>864</v>
      </c>
    </row>
    <row r="43" spans="2:156" ht="16" thickBot="1" x14ac:dyDescent="0.4">
      <c r="B43" s="21" t="s">
        <v>43</v>
      </c>
      <c r="C43" s="22">
        <v>11.120894146378602</v>
      </c>
      <c r="D43" s="23">
        <v>10.933901129062683</v>
      </c>
      <c r="E43" s="23">
        <v>10.83201499381965</v>
      </c>
      <c r="F43" s="23">
        <v>10.658337118014252</v>
      </c>
      <c r="G43" s="23">
        <v>10.464874663912664</v>
      </c>
      <c r="H43" s="23">
        <v>10.266171252323741</v>
      </c>
      <c r="I43" s="23">
        <v>10.06206700121561</v>
      </c>
      <c r="J43" s="23">
        <v>9.8415477690651514</v>
      </c>
      <c r="K43" s="23">
        <v>9.607076268101693</v>
      </c>
      <c r="L43" s="23">
        <v>9.3134128532937872</v>
      </c>
      <c r="M43" s="23">
        <v>8.227240073635123</v>
      </c>
      <c r="N43" s="23">
        <v>7.4715102186244593</v>
      </c>
      <c r="O43" s="23">
        <v>7.2667821652823292</v>
      </c>
      <c r="P43" s="23">
        <v>7.3068262371561907</v>
      </c>
      <c r="Q43" s="24"/>
      <c r="R43" s="23">
        <v>18.800894146378603</v>
      </c>
      <c r="S43" s="23">
        <v>18.613901129062683</v>
      </c>
      <c r="T43" s="23">
        <v>18.512014993819648</v>
      </c>
      <c r="U43" s="23">
        <v>18.338337118014252</v>
      </c>
      <c r="V43" s="23">
        <v>18.144874663912663</v>
      </c>
      <c r="W43" s="23">
        <v>17.94617125232374</v>
      </c>
      <c r="X43" s="23">
        <v>17.742067001215609</v>
      </c>
      <c r="Y43" s="23">
        <v>17.521547769065151</v>
      </c>
      <c r="Z43" s="23">
        <v>17.287076268101693</v>
      </c>
      <c r="AA43" s="23">
        <v>16.993412853293787</v>
      </c>
      <c r="AB43" s="23">
        <v>15.907240073635123</v>
      </c>
      <c r="AC43" s="23">
        <v>15.151510218624459</v>
      </c>
      <c r="AD43" s="23">
        <v>14.946782165282329</v>
      </c>
      <c r="AE43" s="23">
        <v>14.98682623715619</v>
      </c>
      <c r="AG43" s="25">
        <v>11.120894146378602</v>
      </c>
      <c r="AH43" s="25">
        <v>11.114544668659658</v>
      </c>
      <c r="AI43" s="25">
        <v>11.122635385108474</v>
      </c>
      <c r="AJ43" s="25">
        <v>11.051545738709144</v>
      </c>
      <c r="AK43" s="25">
        <v>11.009810652009325</v>
      </c>
      <c r="AL43" s="25">
        <v>10.937920810743254</v>
      </c>
      <c r="AM43" s="25">
        <v>10.819674127803072</v>
      </c>
      <c r="AN43" s="25">
        <v>10.66361913366956</v>
      </c>
      <c r="AO43" s="25">
        <v>10.47103529629636</v>
      </c>
      <c r="AP43" s="25">
        <v>10.236551418603856</v>
      </c>
      <c r="AQ43" s="25">
        <v>9.6596382168676502</v>
      </c>
      <c r="AR43" s="25">
        <v>9.2803729254493064</v>
      </c>
      <c r="AS43" s="25">
        <v>9.0710568810789862</v>
      </c>
      <c r="AT43" s="25">
        <v>8.94172406961383</v>
      </c>
      <c r="AV43" s="26">
        <v>18.800894146378603</v>
      </c>
      <c r="AW43" s="26">
        <v>18.794544668659658</v>
      </c>
      <c r="AX43" s="26">
        <v>18.802635385108474</v>
      </c>
      <c r="AY43" s="26">
        <v>18.731545738709144</v>
      </c>
      <c r="AZ43" s="26">
        <v>18.689810652009324</v>
      </c>
      <c r="BA43" s="26">
        <v>18.617920810743254</v>
      </c>
      <c r="BB43" s="26">
        <v>18.499674127803072</v>
      </c>
      <c r="BC43" s="26">
        <v>18.343619133669559</v>
      </c>
      <c r="BD43" s="26">
        <v>18.15103529629636</v>
      </c>
      <c r="BE43" s="26">
        <v>17.916551418603856</v>
      </c>
      <c r="BF43" s="26">
        <v>17.339638216867648</v>
      </c>
      <c r="BG43" s="26">
        <v>16.960372925449306</v>
      </c>
      <c r="BH43" s="26">
        <v>16.751056881078988</v>
      </c>
      <c r="BI43" s="26">
        <v>16.62172406961383</v>
      </c>
      <c r="BK43" s="27">
        <v>11.120894146378602</v>
      </c>
      <c r="BL43" s="27">
        <v>10.934130790797168</v>
      </c>
      <c r="BM43" s="27">
        <v>10.832473328741417</v>
      </c>
      <c r="BN43" s="27">
        <v>10.65825721551537</v>
      </c>
      <c r="BO43" s="27">
        <v>10.464975159003476</v>
      </c>
      <c r="BP43" s="27">
        <v>10.265559731912937</v>
      </c>
      <c r="BQ43" s="27">
        <v>10.059807252490238</v>
      </c>
      <c r="BR43" s="27">
        <v>9.8390965018472123</v>
      </c>
      <c r="BS43" s="27">
        <v>9.606068828032857</v>
      </c>
      <c r="BT43" s="27">
        <v>9.3372730363124532</v>
      </c>
      <c r="BU43" s="27">
        <v>8.3730370947619441</v>
      </c>
      <c r="BV43" s="27">
        <v>7.8179672961023279</v>
      </c>
      <c r="BW43" s="27">
        <v>7.694229989082622</v>
      </c>
      <c r="BX43" s="27">
        <v>7.8354179363900016</v>
      </c>
      <c r="BZ43" s="27">
        <v>18.800894146378603</v>
      </c>
      <c r="CA43" s="27">
        <v>18.614130790797169</v>
      </c>
      <c r="CB43" s="27">
        <v>18.512473328741414</v>
      </c>
      <c r="CC43" s="27">
        <v>18.33825721551537</v>
      </c>
      <c r="CD43" s="27">
        <v>18.144975159003476</v>
      </c>
      <c r="CE43" s="27">
        <v>17.945559731912937</v>
      </c>
      <c r="CF43" s="27">
        <v>17.739807252490237</v>
      </c>
      <c r="CG43" s="27">
        <v>17.519096501847212</v>
      </c>
      <c r="CH43" s="27">
        <v>17.286068828032857</v>
      </c>
      <c r="CI43" s="27">
        <v>17.017273036312453</v>
      </c>
      <c r="CJ43" s="27">
        <v>16.053037094761944</v>
      </c>
      <c r="CK43" s="27">
        <v>15.497967296102328</v>
      </c>
      <c r="CL43" s="27">
        <v>15.374229989082622</v>
      </c>
      <c r="CM43" s="27">
        <v>15.515417936390001</v>
      </c>
      <c r="CO43" s="28">
        <v>11.120894146378602</v>
      </c>
      <c r="CP43" s="28">
        <v>10.932392245908728</v>
      </c>
      <c r="CQ43" s="28">
        <v>10.833103815831471</v>
      </c>
      <c r="CR43" s="28">
        <v>10.662798630463568</v>
      </c>
      <c r="CS43" s="28">
        <v>10.504478376465201</v>
      </c>
      <c r="CT43" s="28">
        <v>10.315751249353072</v>
      </c>
      <c r="CU43" s="28">
        <v>10.109614082056856</v>
      </c>
      <c r="CV43" s="28">
        <v>9.8843008789173226</v>
      </c>
      <c r="CW43" s="28">
        <v>9.6774273213057107</v>
      </c>
      <c r="CX43" s="28">
        <v>9.45401796235946</v>
      </c>
      <c r="CY43" s="28">
        <v>7.6335392398674831</v>
      </c>
      <c r="CZ43" s="28">
        <v>3.2204445381181657</v>
      </c>
      <c r="DA43" s="28">
        <v>-0.24272934020597248</v>
      </c>
      <c r="DB43" s="28">
        <v>-2.3408558400154575</v>
      </c>
      <c r="DD43" s="28">
        <v>18.800894146378603</v>
      </c>
      <c r="DE43" s="28">
        <v>18.61239224590873</v>
      </c>
      <c r="DF43" s="28">
        <v>18.513103815831471</v>
      </c>
      <c r="DG43" s="28">
        <v>18.34279863046357</v>
      </c>
      <c r="DH43" s="28">
        <v>18.184478376465201</v>
      </c>
      <c r="DI43" s="28">
        <v>17.99575124935307</v>
      </c>
      <c r="DJ43" s="28">
        <v>17.789614082056858</v>
      </c>
      <c r="DK43" s="28">
        <v>17.564300878917322</v>
      </c>
      <c r="DL43" s="28">
        <v>17.35742732130571</v>
      </c>
      <c r="DM43" s="28">
        <v>17.134017962359458</v>
      </c>
      <c r="DN43" s="28">
        <v>15.313539239867483</v>
      </c>
      <c r="DO43" s="28">
        <v>10.900444538118165</v>
      </c>
      <c r="DP43" s="28">
        <v>7.4372706597940272</v>
      </c>
      <c r="DQ43" s="28">
        <v>5.3391441599845422</v>
      </c>
      <c r="DS43" s="29">
        <v>11.120894146378602</v>
      </c>
      <c r="DT43" s="29">
        <v>10.948552138378094</v>
      </c>
      <c r="DU43" s="29">
        <v>10.808521869136005</v>
      </c>
      <c r="DV43" s="29">
        <v>10.630178171240907</v>
      </c>
      <c r="DW43" s="29">
        <v>10.465244375840143</v>
      </c>
      <c r="DX43" s="29">
        <v>10.288046297131464</v>
      </c>
      <c r="DY43" s="29">
        <v>10.092546933578353</v>
      </c>
      <c r="DZ43" s="29">
        <v>9.8829771948796434</v>
      </c>
      <c r="EA43" s="29">
        <v>9.5491170655439781</v>
      </c>
      <c r="EB43" s="29">
        <v>8.5260699140650154</v>
      </c>
      <c r="EC43" s="29">
        <v>3.7436896655580298</v>
      </c>
      <c r="ED43" s="29">
        <v>-0.19839604127232846</v>
      </c>
      <c r="EE43" s="29">
        <v>-2.4239002855854537</v>
      </c>
      <c r="EF43" s="29">
        <v>-1.643282691136406</v>
      </c>
      <c r="EH43" s="29">
        <v>18.800894146378603</v>
      </c>
      <c r="EI43" s="29">
        <v>18.628552138378094</v>
      </c>
      <c r="EJ43" s="29">
        <v>18.488521869136004</v>
      </c>
      <c r="EK43" s="29">
        <v>18.310178171240906</v>
      </c>
      <c r="EL43" s="29">
        <v>18.145244375840143</v>
      </c>
      <c r="EM43" s="29">
        <v>17.968046297131465</v>
      </c>
      <c r="EN43" s="29">
        <v>17.772546933578354</v>
      </c>
      <c r="EO43" s="29">
        <v>17.562977194879643</v>
      </c>
      <c r="EP43" s="29">
        <v>17.229117065543978</v>
      </c>
      <c r="EQ43" s="29">
        <v>16.206069914065015</v>
      </c>
      <c r="ER43" s="29">
        <v>11.42368966555803</v>
      </c>
      <c r="ES43" s="29">
        <v>7.4816039587276713</v>
      </c>
      <c r="ET43" s="29">
        <v>5.256099714414546</v>
      </c>
      <c r="EU43" s="29">
        <v>6.0367173088635937</v>
      </c>
      <c r="EW43" s="1">
        <v>374632</v>
      </c>
      <c r="EX43" s="1">
        <v>430529</v>
      </c>
      <c r="EY43" s="1" t="s">
        <v>560</v>
      </c>
      <c r="EZ43" s="1" t="s">
        <v>504</v>
      </c>
    </row>
    <row r="44" spans="2:156" ht="16" thickBot="1" x14ac:dyDescent="0.4">
      <c r="B44" s="21" t="s">
        <v>44</v>
      </c>
      <c r="C44" s="22">
        <v>3.6676051579091027</v>
      </c>
      <c r="D44" s="23">
        <v>2.2288009205263482</v>
      </c>
      <c r="E44" s="23">
        <v>2.2930342001286697</v>
      </c>
      <c r="F44" s="23">
        <v>1.8542173619600959</v>
      </c>
      <c r="G44" s="23">
        <v>1.8847403006482324</v>
      </c>
      <c r="H44" s="23">
        <v>1.6186757683027828</v>
      </c>
      <c r="I44" s="23">
        <v>1.4407029786988197</v>
      </c>
      <c r="J44" s="23">
        <v>3.4344138836920237</v>
      </c>
      <c r="K44" s="23">
        <v>3.2306949236345979</v>
      </c>
      <c r="L44" s="23">
        <v>2.8189869461425658</v>
      </c>
      <c r="M44" s="23">
        <v>1.6925371885178215</v>
      </c>
      <c r="N44" s="23">
        <v>0.94351554242619073</v>
      </c>
      <c r="O44" s="23">
        <v>0.43199362734198488</v>
      </c>
      <c r="P44" s="23">
        <v>0.38503275527896008</v>
      </c>
      <c r="Q44" s="24"/>
      <c r="R44" s="23">
        <v>13.367605157909102</v>
      </c>
      <c r="S44" s="23">
        <v>11.928800920526347</v>
      </c>
      <c r="T44" s="23">
        <v>11.993034200128669</v>
      </c>
      <c r="U44" s="23">
        <v>11.554217361960095</v>
      </c>
      <c r="V44" s="23">
        <v>11.584740300648232</v>
      </c>
      <c r="W44" s="23">
        <v>11.318675768302782</v>
      </c>
      <c r="X44" s="23">
        <v>11.140702978698819</v>
      </c>
      <c r="Y44" s="23">
        <v>10.934413883692024</v>
      </c>
      <c r="Z44" s="23">
        <v>10.730694923634598</v>
      </c>
      <c r="AA44" s="23">
        <v>10.318986946142566</v>
      </c>
      <c r="AB44" s="23">
        <v>9.1925371885178215</v>
      </c>
      <c r="AC44" s="23">
        <v>8.4435155424261907</v>
      </c>
      <c r="AD44" s="23">
        <v>7.9319936273419849</v>
      </c>
      <c r="AE44" s="23">
        <v>7.8850327552789601</v>
      </c>
      <c r="AG44" s="25">
        <v>3.6676051579091027</v>
      </c>
      <c r="AH44" s="25">
        <v>2.8710734564883271</v>
      </c>
      <c r="AI44" s="25">
        <v>3.0628901557295034</v>
      </c>
      <c r="AJ44" s="25">
        <v>2.6994659213149834</v>
      </c>
      <c r="AK44" s="25">
        <v>2.8772627728609947</v>
      </c>
      <c r="AL44" s="25">
        <v>2.724414886435012</v>
      </c>
      <c r="AM44" s="25">
        <v>2.5967214049997676</v>
      </c>
      <c r="AN44" s="25">
        <v>4.6075399801209738</v>
      </c>
      <c r="AO44" s="25">
        <v>4.3916201561739445</v>
      </c>
      <c r="AP44" s="25">
        <v>4.0165460755478257</v>
      </c>
      <c r="AQ44" s="25">
        <v>3.4099626464644786</v>
      </c>
      <c r="AR44" s="25">
        <v>2.8077439530854349</v>
      </c>
      <c r="AS44" s="25">
        <v>2.2021246399232801</v>
      </c>
      <c r="AT44" s="25">
        <v>1.8500935769914761</v>
      </c>
      <c r="AV44" s="26">
        <v>13.367605157909102</v>
      </c>
      <c r="AW44" s="26">
        <v>12.571073456488326</v>
      </c>
      <c r="AX44" s="26">
        <v>12.762890155729503</v>
      </c>
      <c r="AY44" s="26">
        <v>12.399465921314983</v>
      </c>
      <c r="AZ44" s="26">
        <v>12.577262772860994</v>
      </c>
      <c r="BA44" s="26">
        <v>12.424414886435011</v>
      </c>
      <c r="BB44" s="26">
        <v>12.296721404999767</v>
      </c>
      <c r="BC44" s="26">
        <v>12.107539980120974</v>
      </c>
      <c r="BD44" s="26">
        <v>11.891620156173945</v>
      </c>
      <c r="BE44" s="26">
        <v>11.516546075547826</v>
      </c>
      <c r="BF44" s="26">
        <v>10.909962646464479</v>
      </c>
      <c r="BG44" s="26">
        <v>10.307743953085435</v>
      </c>
      <c r="BH44" s="26">
        <v>9.7021246399232801</v>
      </c>
      <c r="BI44" s="26">
        <v>9.3500935769914761</v>
      </c>
      <c r="BK44" s="27">
        <v>3.6676051579091027</v>
      </c>
      <c r="BL44" s="27">
        <v>2.2288009205263482</v>
      </c>
      <c r="BM44" s="27">
        <v>2.2930342001286697</v>
      </c>
      <c r="BN44" s="27">
        <v>1.8542173619600959</v>
      </c>
      <c r="BO44" s="27">
        <v>1.8847402701778559</v>
      </c>
      <c r="BP44" s="27">
        <v>1.6186757986416573</v>
      </c>
      <c r="BQ44" s="27">
        <v>1.4407029786988197</v>
      </c>
      <c r="BR44" s="27">
        <v>3.4344138836920237</v>
      </c>
      <c r="BS44" s="27">
        <v>3.2306949236345979</v>
      </c>
      <c r="BT44" s="27">
        <v>2.833039522864599</v>
      </c>
      <c r="BU44" s="27">
        <v>1.7531633313192927</v>
      </c>
      <c r="BV44" s="27">
        <v>1.016847589552146</v>
      </c>
      <c r="BW44" s="27">
        <v>0.49951134685515797</v>
      </c>
      <c r="BX44" s="27">
        <v>0.44026313882777401</v>
      </c>
      <c r="BZ44" s="27">
        <v>13.367605157909102</v>
      </c>
      <c r="CA44" s="27">
        <v>11.928800920526347</v>
      </c>
      <c r="CB44" s="27">
        <v>11.993034200128669</v>
      </c>
      <c r="CC44" s="27">
        <v>11.554217361960095</v>
      </c>
      <c r="CD44" s="27">
        <v>11.584740270177855</v>
      </c>
      <c r="CE44" s="27">
        <v>11.318675798641657</v>
      </c>
      <c r="CF44" s="27">
        <v>11.140702978698819</v>
      </c>
      <c r="CG44" s="27">
        <v>10.934413883692024</v>
      </c>
      <c r="CH44" s="27">
        <v>10.730694923634598</v>
      </c>
      <c r="CI44" s="27">
        <v>10.333039522864599</v>
      </c>
      <c r="CJ44" s="27">
        <v>9.2531633313192927</v>
      </c>
      <c r="CK44" s="27">
        <v>8.516847589552146</v>
      </c>
      <c r="CL44" s="27">
        <v>7.999511346855158</v>
      </c>
      <c r="CM44" s="27">
        <v>7.940263138827774</v>
      </c>
      <c r="CO44" s="28">
        <v>3.6676051579091027</v>
      </c>
      <c r="CP44" s="28">
        <v>2.2425003117562525</v>
      </c>
      <c r="CQ44" s="28">
        <v>2.3365286264049754</v>
      </c>
      <c r="CR44" s="28">
        <v>1.8957723143387373</v>
      </c>
      <c r="CS44" s="28">
        <v>1.973546151200436</v>
      </c>
      <c r="CT44" s="28">
        <v>1.6730639452526894</v>
      </c>
      <c r="CU44" s="28">
        <v>1.4615738727586525</v>
      </c>
      <c r="CV44" s="28">
        <v>3.4217622949310602</v>
      </c>
      <c r="CW44" s="28">
        <v>3.2151328228871421</v>
      </c>
      <c r="CX44" s="28">
        <v>2.871998186184797</v>
      </c>
      <c r="CY44" s="28">
        <v>1.6553459990767436</v>
      </c>
      <c r="CZ44" s="28">
        <v>-0.70383123498523759</v>
      </c>
      <c r="DA44" s="28">
        <v>-2.516524709885843</v>
      </c>
      <c r="DB44" s="28">
        <v>-3.7728584273833903</v>
      </c>
      <c r="DD44" s="28">
        <v>13.367605157909102</v>
      </c>
      <c r="DE44" s="28">
        <v>11.942500311756252</v>
      </c>
      <c r="DF44" s="28">
        <v>12.036528626404975</v>
      </c>
      <c r="DG44" s="28">
        <v>11.595772314338737</v>
      </c>
      <c r="DH44" s="28">
        <v>11.673546151200435</v>
      </c>
      <c r="DI44" s="28">
        <v>11.373063945252689</v>
      </c>
      <c r="DJ44" s="28">
        <v>11.161573872758652</v>
      </c>
      <c r="DK44" s="28">
        <v>10.92176229493106</v>
      </c>
      <c r="DL44" s="28">
        <v>10.715132822887142</v>
      </c>
      <c r="DM44" s="28">
        <v>10.371998186184797</v>
      </c>
      <c r="DN44" s="28">
        <v>9.1553459990767436</v>
      </c>
      <c r="DO44" s="28">
        <v>6.7961687650147624</v>
      </c>
      <c r="DP44" s="28">
        <v>4.983475290114157</v>
      </c>
      <c r="DQ44" s="28">
        <v>3.7271415726166097</v>
      </c>
      <c r="DS44" s="29">
        <v>3.6676051579091027</v>
      </c>
      <c r="DT44" s="29">
        <v>2.283011391621244</v>
      </c>
      <c r="DU44" s="29">
        <v>2.3567955546247248</v>
      </c>
      <c r="DV44" s="29">
        <v>1.9507046460461659</v>
      </c>
      <c r="DW44" s="29">
        <v>2.0041406148051344</v>
      </c>
      <c r="DX44" s="29">
        <v>1.7159761892357572</v>
      </c>
      <c r="DY44" s="29">
        <v>1.5467226330934203</v>
      </c>
      <c r="DZ44" s="29">
        <v>3.5549482120154359</v>
      </c>
      <c r="EA44" s="29">
        <v>3.3807527516127891</v>
      </c>
      <c r="EB44" s="29">
        <v>2.7165507631007557</v>
      </c>
      <c r="EC44" s="29">
        <v>8.3291258849882865E-2</v>
      </c>
      <c r="ED44" s="29">
        <v>-2.0428651882011337</v>
      </c>
      <c r="EE44" s="29">
        <v>-3.3352902711411119</v>
      </c>
      <c r="EF44" s="29">
        <v>-3.0605779590948003</v>
      </c>
      <c r="EH44" s="29">
        <v>13.367605157909102</v>
      </c>
      <c r="EI44" s="29">
        <v>11.983011391621243</v>
      </c>
      <c r="EJ44" s="29">
        <v>12.056795554624724</v>
      </c>
      <c r="EK44" s="29">
        <v>11.650704646046165</v>
      </c>
      <c r="EL44" s="29">
        <v>11.704140614805134</v>
      </c>
      <c r="EM44" s="29">
        <v>11.415976189235757</v>
      </c>
      <c r="EN44" s="29">
        <v>11.24672263309342</v>
      </c>
      <c r="EO44" s="29">
        <v>11.054948212015436</v>
      </c>
      <c r="EP44" s="29">
        <v>10.880752751612789</v>
      </c>
      <c r="EQ44" s="29">
        <v>10.216550763100756</v>
      </c>
      <c r="ER44" s="29">
        <v>7.5832912588498829</v>
      </c>
      <c r="ES44" s="29">
        <v>5.4571348117988663</v>
      </c>
      <c r="ET44" s="29">
        <v>4.1647097288588881</v>
      </c>
      <c r="EU44" s="29">
        <v>4.4394220409051997</v>
      </c>
      <c r="EW44" s="1">
        <v>383030</v>
      </c>
      <c r="EX44" s="1">
        <v>399104</v>
      </c>
      <c r="EY44" s="1" t="s">
        <v>498</v>
      </c>
      <c r="EZ44" s="1" t="s">
        <v>857</v>
      </c>
    </row>
    <row r="45" spans="2:156" ht="16" thickBot="1" x14ac:dyDescent="0.4">
      <c r="B45" s="21" t="s">
        <v>45</v>
      </c>
      <c r="C45" s="22">
        <v>11.16179684683928</v>
      </c>
      <c r="D45" s="23">
        <v>10.870763160432107</v>
      </c>
      <c r="E45" s="23">
        <v>10.782584775688541</v>
      </c>
      <c r="F45" s="23">
        <v>10.445039074833952</v>
      </c>
      <c r="G45" s="23">
        <v>10.16808583384889</v>
      </c>
      <c r="H45" s="23">
        <v>9.7619941030122206</v>
      </c>
      <c r="I45" s="23">
        <v>9.4621425708246729</v>
      </c>
      <c r="J45" s="23">
        <v>9.0498231648745175</v>
      </c>
      <c r="K45" s="23">
        <v>8.5997594020998633</v>
      </c>
      <c r="L45" s="23">
        <v>8.0640660785024529</v>
      </c>
      <c r="M45" s="23">
        <v>6.2775647870429268</v>
      </c>
      <c r="N45" s="23">
        <v>5.4393599161372954</v>
      </c>
      <c r="O45" s="23">
        <v>5.3036127625955878</v>
      </c>
      <c r="P45" s="23">
        <v>5.5112177977938792</v>
      </c>
      <c r="Q45" s="24"/>
      <c r="R45" s="23">
        <v>15.798796846839281</v>
      </c>
      <c r="S45" s="23">
        <v>15.507763160432107</v>
      </c>
      <c r="T45" s="23">
        <v>15.419584775688541</v>
      </c>
      <c r="U45" s="23">
        <v>15.082039074833952</v>
      </c>
      <c r="V45" s="23">
        <v>14.80508583384889</v>
      </c>
      <c r="W45" s="23">
        <v>14.398994103012221</v>
      </c>
      <c r="X45" s="23">
        <v>14.099142570824673</v>
      </c>
      <c r="Y45" s="23">
        <v>13.686823164874518</v>
      </c>
      <c r="Z45" s="23">
        <v>13.236759402099864</v>
      </c>
      <c r="AA45" s="23">
        <v>12.701066078502453</v>
      </c>
      <c r="AB45" s="23">
        <v>10.914564787042927</v>
      </c>
      <c r="AC45" s="23">
        <v>10.076359916137296</v>
      </c>
      <c r="AD45" s="23">
        <v>9.9406127625955882</v>
      </c>
      <c r="AE45" s="23">
        <v>10.14821779779388</v>
      </c>
      <c r="AG45" s="25">
        <v>11.16179684683928</v>
      </c>
      <c r="AH45" s="25">
        <v>10.981534972423862</v>
      </c>
      <c r="AI45" s="25">
        <v>10.906677494468193</v>
      </c>
      <c r="AJ45" s="25">
        <v>10.683031147018781</v>
      </c>
      <c r="AK45" s="25">
        <v>10.508785780283654</v>
      </c>
      <c r="AL45" s="25">
        <v>10.229406316549388</v>
      </c>
      <c r="AM45" s="25">
        <v>10.034997143202379</v>
      </c>
      <c r="AN45" s="25">
        <v>9.7241111684423807</v>
      </c>
      <c r="AO45" s="25">
        <v>9.3512948983990576</v>
      </c>
      <c r="AP45" s="25">
        <v>8.9660592461990678</v>
      </c>
      <c r="AQ45" s="25">
        <v>7.7975246890917855</v>
      </c>
      <c r="AR45" s="25">
        <v>6.9727422928562799</v>
      </c>
      <c r="AS45" s="25">
        <v>6.5190121108541668</v>
      </c>
      <c r="AT45" s="25">
        <v>6.2173677775290201</v>
      </c>
      <c r="AV45" s="26">
        <v>15.798796846839281</v>
      </c>
      <c r="AW45" s="26">
        <v>15.618534972423863</v>
      </c>
      <c r="AX45" s="26">
        <v>15.543677494468193</v>
      </c>
      <c r="AY45" s="26">
        <v>15.320031147018781</v>
      </c>
      <c r="AZ45" s="26">
        <v>15.145785780283655</v>
      </c>
      <c r="BA45" s="26">
        <v>14.866406316549389</v>
      </c>
      <c r="BB45" s="26">
        <v>14.671997143202379</v>
      </c>
      <c r="BC45" s="26">
        <v>14.361111168442381</v>
      </c>
      <c r="BD45" s="26">
        <v>13.988294898399058</v>
      </c>
      <c r="BE45" s="26">
        <v>13.603059246199068</v>
      </c>
      <c r="BF45" s="26">
        <v>12.434524689091786</v>
      </c>
      <c r="BG45" s="26">
        <v>11.60974229285628</v>
      </c>
      <c r="BH45" s="26">
        <v>11.156012110854167</v>
      </c>
      <c r="BI45" s="26">
        <v>10.854367777529021</v>
      </c>
      <c r="BK45" s="27">
        <v>11.16179684683928</v>
      </c>
      <c r="BL45" s="27">
        <v>10.870763160432107</v>
      </c>
      <c r="BM45" s="27">
        <v>10.782584795842819</v>
      </c>
      <c r="BN45" s="27">
        <v>10.445039074833952</v>
      </c>
      <c r="BO45" s="27">
        <v>10.168085753229683</v>
      </c>
      <c r="BP45" s="27">
        <v>9.7619941936973742</v>
      </c>
      <c r="BQ45" s="27">
        <v>9.4621425708246729</v>
      </c>
      <c r="BR45" s="27">
        <v>9.0498231648745175</v>
      </c>
      <c r="BS45" s="27">
        <v>8.5997594020998633</v>
      </c>
      <c r="BT45" s="27">
        <v>8.1100459885094427</v>
      </c>
      <c r="BU45" s="27">
        <v>6.4689207529525667</v>
      </c>
      <c r="BV45" s="27">
        <v>5.6675442982682149</v>
      </c>
      <c r="BW45" s="27">
        <v>5.510772332675657</v>
      </c>
      <c r="BX45" s="27">
        <v>5.6842479392950516</v>
      </c>
      <c r="BZ45" s="27">
        <v>15.798796846839281</v>
      </c>
      <c r="CA45" s="27">
        <v>15.507763160432107</v>
      </c>
      <c r="CB45" s="27">
        <v>15.41958479584282</v>
      </c>
      <c r="CC45" s="27">
        <v>15.082039074833952</v>
      </c>
      <c r="CD45" s="27">
        <v>14.805085753229683</v>
      </c>
      <c r="CE45" s="27">
        <v>14.398994193697375</v>
      </c>
      <c r="CF45" s="27">
        <v>14.099142570824673</v>
      </c>
      <c r="CG45" s="27">
        <v>13.686823164874518</v>
      </c>
      <c r="CH45" s="27">
        <v>13.236759402099864</v>
      </c>
      <c r="CI45" s="27">
        <v>12.747045988509443</v>
      </c>
      <c r="CJ45" s="27">
        <v>11.105920752952567</v>
      </c>
      <c r="CK45" s="27">
        <v>10.304544298268215</v>
      </c>
      <c r="CL45" s="27">
        <v>10.147772332675657</v>
      </c>
      <c r="CM45" s="27">
        <v>10.321247939295052</v>
      </c>
      <c r="CO45" s="28">
        <v>11.16179684683928</v>
      </c>
      <c r="CP45" s="28">
        <v>10.869518360528456</v>
      </c>
      <c r="CQ45" s="28">
        <v>10.777692944244468</v>
      </c>
      <c r="CR45" s="28">
        <v>10.459653707039145</v>
      </c>
      <c r="CS45" s="28">
        <v>10.185506199160839</v>
      </c>
      <c r="CT45" s="28">
        <v>9.8093365774588062</v>
      </c>
      <c r="CU45" s="28">
        <v>9.5052921459552362</v>
      </c>
      <c r="CV45" s="28">
        <v>9.0918675880624633</v>
      </c>
      <c r="CW45" s="28">
        <v>8.6896211340900802</v>
      </c>
      <c r="CX45" s="28">
        <v>8.2809396413042897</v>
      </c>
      <c r="CY45" s="28">
        <v>6.2517819194294333</v>
      </c>
      <c r="CZ45" s="28">
        <v>2.5771712135782359</v>
      </c>
      <c r="DA45" s="28">
        <v>-0.14209329448856423</v>
      </c>
      <c r="DB45" s="28">
        <v>-2.1388171113776053</v>
      </c>
      <c r="DD45" s="28">
        <v>15.798796846839281</v>
      </c>
      <c r="DE45" s="28">
        <v>15.506518360528457</v>
      </c>
      <c r="DF45" s="28">
        <v>15.414692944244468</v>
      </c>
      <c r="DG45" s="28">
        <v>15.096653707039145</v>
      </c>
      <c r="DH45" s="28">
        <v>14.82250619916084</v>
      </c>
      <c r="DI45" s="28">
        <v>14.446336577458807</v>
      </c>
      <c r="DJ45" s="28">
        <v>14.142292145955237</v>
      </c>
      <c r="DK45" s="28">
        <v>13.728867588062464</v>
      </c>
      <c r="DL45" s="28">
        <v>13.326621134090081</v>
      </c>
      <c r="DM45" s="28">
        <v>12.91793964130429</v>
      </c>
      <c r="DN45" s="28">
        <v>10.888781919429434</v>
      </c>
      <c r="DO45" s="28">
        <v>7.2141712135782363</v>
      </c>
      <c r="DP45" s="28">
        <v>4.4949067055114362</v>
      </c>
      <c r="DQ45" s="28">
        <v>2.4981828886223951</v>
      </c>
      <c r="DS45" s="29">
        <v>11.16179684683928</v>
      </c>
      <c r="DT45" s="29">
        <v>10.915262787448684</v>
      </c>
      <c r="DU45" s="29">
        <v>10.723514753444505</v>
      </c>
      <c r="DV45" s="29">
        <v>10.392704494114094</v>
      </c>
      <c r="DW45" s="29">
        <v>10.103545503768206</v>
      </c>
      <c r="DX45" s="29">
        <v>9.755377954037213</v>
      </c>
      <c r="DY45" s="29">
        <v>9.5030329807805138</v>
      </c>
      <c r="DZ45" s="29">
        <v>9.1605081248748839</v>
      </c>
      <c r="EA45" s="29">
        <v>8.7685966495613972</v>
      </c>
      <c r="EB45" s="29">
        <v>7.8037724141810223</v>
      </c>
      <c r="EC45" s="29">
        <v>3.4893012317452943</v>
      </c>
      <c r="ED45" s="29">
        <v>0.18145730779647806</v>
      </c>
      <c r="EE45" s="29">
        <v>-1.6211606310687259</v>
      </c>
      <c r="EF45" s="29">
        <v>-1.0796800535873707</v>
      </c>
      <c r="EH45" s="29">
        <v>15.798796846839281</v>
      </c>
      <c r="EI45" s="29">
        <v>15.552262787448685</v>
      </c>
      <c r="EJ45" s="29">
        <v>15.360514753444505</v>
      </c>
      <c r="EK45" s="29">
        <v>15.029704494114094</v>
      </c>
      <c r="EL45" s="29">
        <v>14.740545503768207</v>
      </c>
      <c r="EM45" s="29">
        <v>14.392377954037213</v>
      </c>
      <c r="EN45" s="29">
        <v>14.140032980780514</v>
      </c>
      <c r="EO45" s="29">
        <v>13.797508124874884</v>
      </c>
      <c r="EP45" s="29">
        <v>13.405596649561398</v>
      </c>
      <c r="EQ45" s="29">
        <v>12.440772414181023</v>
      </c>
      <c r="ER45" s="29">
        <v>8.1263012317452947</v>
      </c>
      <c r="ES45" s="29">
        <v>4.8184573077964785</v>
      </c>
      <c r="ET45" s="29">
        <v>3.0158393689312746</v>
      </c>
      <c r="EU45" s="29">
        <v>3.5573199464126297</v>
      </c>
      <c r="EW45" s="1">
        <v>383882</v>
      </c>
      <c r="EX45" s="1">
        <v>403258</v>
      </c>
      <c r="EY45" s="1" t="s">
        <v>450</v>
      </c>
      <c r="EZ45" s="1" t="s">
        <v>851</v>
      </c>
    </row>
    <row r="46" spans="2:156" ht="16" thickBot="1" x14ac:dyDescent="0.4">
      <c r="B46" s="21" t="s">
        <v>46</v>
      </c>
      <c r="C46" s="22">
        <v>12.137089519160869</v>
      </c>
      <c r="D46" s="23">
        <v>11.34856678111449</v>
      </c>
      <c r="E46" s="23">
        <v>11.250541171322098</v>
      </c>
      <c r="F46" s="23">
        <v>11.042219399182434</v>
      </c>
      <c r="G46" s="23">
        <v>10.899391949419105</v>
      </c>
      <c r="H46" s="23">
        <v>10.71527055257155</v>
      </c>
      <c r="I46" s="23">
        <v>10.573044481285821</v>
      </c>
      <c r="J46" s="23">
        <v>10.437661512439266</v>
      </c>
      <c r="K46" s="23">
        <v>10.232998232592569</v>
      </c>
      <c r="L46" s="23">
        <v>10.035755315648828</v>
      </c>
      <c r="M46" s="23">
        <v>9.5276738088506079</v>
      </c>
      <c r="N46" s="23">
        <v>9.2323678580013055</v>
      </c>
      <c r="O46" s="23">
        <v>9.2326569158497716</v>
      </c>
      <c r="P46" s="23">
        <v>9.3556947611618213</v>
      </c>
      <c r="Q46" s="24"/>
      <c r="R46" s="23">
        <v>19.887089519160867</v>
      </c>
      <c r="S46" s="23">
        <v>19.098566781114492</v>
      </c>
      <c r="T46" s="23">
        <v>19.000541171322098</v>
      </c>
      <c r="U46" s="23">
        <v>18.792219399182436</v>
      </c>
      <c r="V46" s="23">
        <v>18.649391949419105</v>
      </c>
      <c r="W46" s="23">
        <v>18.46527055257155</v>
      </c>
      <c r="X46" s="23">
        <v>18.32304448128582</v>
      </c>
      <c r="Y46" s="23">
        <v>18.187661512439266</v>
      </c>
      <c r="Z46" s="23">
        <v>17.982998232592571</v>
      </c>
      <c r="AA46" s="23">
        <v>17.785755315648828</v>
      </c>
      <c r="AB46" s="23">
        <v>17.277673808850608</v>
      </c>
      <c r="AC46" s="23">
        <v>16.982367858001304</v>
      </c>
      <c r="AD46" s="23">
        <v>16.982656915849773</v>
      </c>
      <c r="AE46" s="23">
        <v>17.105694761161821</v>
      </c>
      <c r="AG46" s="25">
        <v>12.137089519160869</v>
      </c>
      <c r="AH46" s="25">
        <v>11.79912647098037</v>
      </c>
      <c r="AI46" s="25">
        <v>11.808652079289743</v>
      </c>
      <c r="AJ46" s="25">
        <v>11.721474999022</v>
      </c>
      <c r="AK46" s="25">
        <v>11.68872576071753</v>
      </c>
      <c r="AL46" s="25">
        <v>11.575586222130802</v>
      </c>
      <c r="AM46" s="25">
        <v>11.04353335371097</v>
      </c>
      <c r="AN46" s="25">
        <v>10.301817003149962</v>
      </c>
      <c r="AO46" s="25">
        <v>9.4175635255159325</v>
      </c>
      <c r="AP46" s="25">
        <v>8.3209170519617359</v>
      </c>
      <c r="AQ46" s="25">
        <v>8.3089855278163025</v>
      </c>
      <c r="AR46" s="25">
        <v>8.3633918230768423</v>
      </c>
      <c r="AS46" s="25">
        <v>8.4838163201953236</v>
      </c>
      <c r="AT46" s="25">
        <v>8.619642188454808</v>
      </c>
      <c r="AV46" s="26">
        <v>19.887089519160867</v>
      </c>
      <c r="AW46" s="26">
        <v>19.549126470980369</v>
      </c>
      <c r="AX46" s="26">
        <v>19.558652079289743</v>
      </c>
      <c r="AY46" s="26">
        <v>19.471474999022</v>
      </c>
      <c r="AZ46" s="26">
        <v>19.438725760717531</v>
      </c>
      <c r="BA46" s="26">
        <v>19.325586222130802</v>
      </c>
      <c r="BB46" s="26">
        <v>18.79353335371097</v>
      </c>
      <c r="BC46" s="26">
        <v>18.051817003149964</v>
      </c>
      <c r="BD46" s="26">
        <v>17.167563525515931</v>
      </c>
      <c r="BE46" s="26">
        <v>16.070917051961736</v>
      </c>
      <c r="BF46" s="26">
        <v>16.058985527816304</v>
      </c>
      <c r="BG46" s="26">
        <v>16.113391823076842</v>
      </c>
      <c r="BH46" s="26">
        <v>16.233816320195324</v>
      </c>
      <c r="BI46" s="26">
        <v>16.369642188454808</v>
      </c>
      <c r="BK46" s="27">
        <v>12.137089519160869</v>
      </c>
      <c r="BL46" s="27">
        <v>11.34856678111449</v>
      </c>
      <c r="BM46" s="27">
        <v>11.250541171322098</v>
      </c>
      <c r="BN46" s="27">
        <v>11.042219399182434</v>
      </c>
      <c r="BO46" s="27">
        <v>10.899391929397446</v>
      </c>
      <c r="BP46" s="27">
        <v>10.715270572641282</v>
      </c>
      <c r="BQ46" s="27">
        <v>10.573044481285821</v>
      </c>
      <c r="BR46" s="27">
        <v>10.437661512439266</v>
      </c>
      <c r="BS46" s="27">
        <v>10.232998232592569</v>
      </c>
      <c r="BT46" s="27">
        <v>10.04840990506011</v>
      </c>
      <c r="BU46" s="27">
        <v>9.5826980673462288</v>
      </c>
      <c r="BV46" s="27">
        <v>9.3007897215276572</v>
      </c>
      <c r="BW46" s="27">
        <v>9.2971917967684021</v>
      </c>
      <c r="BX46" s="27">
        <v>9.4105338340056157</v>
      </c>
      <c r="BZ46" s="27">
        <v>19.887089519160867</v>
      </c>
      <c r="CA46" s="27">
        <v>19.098566781114492</v>
      </c>
      <c r="CB46" s="27">
        <v>19.000541171322098</v>
      </c>
      <c r="CC46" s="27">
        <v>18.792219399182436</v>
      </c>
      <c r="CD46" s="27">
        <v>18.649391929397446</v>
      </c>
      <c r="CE46" s="27">
        <v>18.46527057264128</v>
      </c>
      <c r="CF46" s="27">
        <v>18.32304448128582</v>
      </c>
      <c r="CG46" s="27">
        <v>18.187661512439266</v>
      </c>
      <c r="CH46" s="27">
        <v>17.982998232592571</v>
      </c>
      <c r="CI46" s="27">
        <v>17.798409905060112</v>
      </c>
      <c r="CJ46" s="27">
        <v>17.332698067346229</v>
      </c>
      <c r="CK46" s="27">
        <v>17.050789721527657</v>
      </c>
      <c r="CL46" s="27">
        <v>17.047191796768402</v>
      </c>
      <c r="CM46" s="27">
        <v>17.160533834005616</v>
      </c>
      <c r="CO46" s="28">
        <v>12.137089519160869</v>
      </c>
      <c r="CP46" s="28">
        <v>11.32501663009691</v>
      </c>
      <c r="CQ46" s="28">
        <v>11.232428961501713</v>
      </c>
      <c r="CR46" s="28">
        <v>11.030740608963432</v>
      </c>
      <c r="CS46" s="28">
        <v>10.880676762353552</v>
      </c>
      <c r="CT46" s="28">
        <v>10.692426772436143</v>
      </c>
      <c r="CU46" s="28">
        <v>10.546744971376581</v>
      </c>
      <c r="CV46" s="28">
        <v>10.407347722573375</v>
      </c>
      <c r="CW46" s="28">
        <v>10.208861908289732</v>
      </c>
      <c r="CX46" s="28">
        <v>10.044634125411479</v>
      </c>
      <c r="CY46" s="28">
        <v>9.1199893526926061</v>
      </c>
      <c r="CZ46" s="28">
        <v>6.411801439524023</v>
      </c>
      <c r="DA46" s="28">
        <v>4.3248640777411929</v>
      </c>
      <c r="DB46" s="28">
        <v>2.8945382090125982</v>
      </c>
      <c r="DD46" s="28">
        <v>19.887089519160867</v>
      </c>
      <c r="DE46" s="28">
        <v>19.075016630096911</v>
      </c>
      <c r="DF46" s="28">
        <v>18.982428961501711</v>
      </c>
      <c r="DG46" s="28">
        <v>18.780740608963434</v>
      </c>
      <c r="DH46" s="28">
        <v>18.630676762353552</v>
      </c>
      <c r="DI46" s="28">
        <v>18.442426772436143</v>
      </c>
      <c r="DJ46" s="28">
        <v>18.296744971376583</v>
      </c>
      <c r="DK46" s="28">
        <v>18.157347722573377</v>
      </c>
      <c r="DL46" s="28">
        <v>17.958861908289734</v>
      </c>
      <c r="DM46" s="28">
        <v>17.794634125411477</v>
      </c>
      <c r="DN46" s="28">
        <v>16.869989352692606</v>
      </c>
      <c r="DO46" s="28">
        <v>14.161801439524023</v>
      </c>
      <c r="DP46" s="28">
        <v>12.074864077741193</v>
      </c>
      <c r="DQ46" s="28">
        <v>10.644538209012598</v>
      </c>
      <c r="DS46" s="29">
        <v>12.137089519160869</v>
      </c>
      <c r="DT46" s="29">
        <v>11.367517423957759</v>
      </c>
      <c r="DU46" s="29">
        <v>11.272383096773767</v>
      </c>
      <c r="DV46" s="29">
        <v>11.097575852641453</v>
      </c>
      <c r="DW46" s="29">
        <v>10.980421405052137</v>
      </c>
      <c r="DX46" s="29">
        <v>10.837562792404636</v>
      </c>
      <c r="DY46" s="29">
        <v>10.741841789563717</v>
      </c>
      <c r="DZ46" s="29">
        <v>10.660287911415169</v>
      </c>
      <c r="EA46" s="29">
        <v>10.524864512178846</v>
      </c>
      <c r="EB46" s="29">
        <v>9.906870937484257</v>
      </c>
      <c r="EC46" s="29">
        <v>6.8582160401752468</v>
      </c>
      <c r="ED46" s="29">
        <v>4.3044763041121499</v>
      </c>
      <c r="EE46" s="29">
        <v>2.8349578305758492</v>
      </c>
      <c r="EF46" s="29">
        <v>3.4521001634052482</v>
      </c>
      <c r="EH46" s="29">
        <v>19.887089519160867</v>
      </c>
      <c r="EI46" s="29">
        <v>19.117517423957757</v>
      </c>
      <c r="EJ46" s="29">
        <v>19.022383096773765</v>
      </c>
      <c r="EK46" s="29">
        <v>18.847575852641455</v>
      </c>
      <c r="EL46" s="29">
        <v>18.730421405052137</v>
      </c>
      <c r="EM46" s="29">
        <v>18.587562792404636</v>
      </c>
      <c r="EN46" s="29">
        <v>18.491841789563715</v>
      </c>
      <c r="EO46" s="29">
        <v>18.410287911415168</v>
      </c>
      <c r="EP46" s="29">
        <v>18.274864512178844</v>
      </c>
      <c r="EQ46" s="29">
        <v>17.656870937484257</v>
      </c>
      <c r="ER46" s="29">
        <v>14.608216040175247</v>
      </c>
      <c r="ES46" s="29">
        <v>12.05447630411215</v>
      </c>
      <c r="ET46" s="29">
        <v>10.584957830575849</v>
      </c>
      <c r="EU46" s="29">
        <v>11.202100163405248</v>
      </c>
      <c r="EW46" s="1">
        <v>330835</v>
      </c>
      <c r="EX46" s="1">
        <v>435308</v>
      </c>
      <c r="EY46" s="1" t="s">
        <v>500</v>
      </c>
      <c r="EZ46" s="1" t="s">
        <v>864</v>
      </c>
    </row>
    <row r="47" spans="2:156" ht="16" thickBot="1" x14ac:dyDescent="0.4">
      <c r="B47" s="21" t="s">
        <v>47</v>
      </c>
      <c r="C47" s="22">
        <v>3.4926618681014414</v>
      </c>
      <c r="D47" s="23">
        <v>3.3684412422000154</v>
      </c>
      <c r="E47" s="23">
        <v>3.1248391740067216</v>
      </c>
      <c r="F47" s="23">
        <v>2.7596607252791276</v>
      </c>
      <c r="G47" s="23">
        <v>2.3430270555271857</v>
      </c>
      <c r="H47" s="23">
        <v>1.9861326483351771</v>
      </c>
      <c r="I47" s="23">
        <v>1.5564116730724766</v>
      </c>
      <c r="J47" s="23">
        <v>1.1242670263898482</v>
      </c>
      <c r="K47" s="23">
        <v>0.6296080863597755</v>
      </c>
      <c r="L47" s="23">
        <v>0.13270764533634427</v>
      </c>
      <c r="M47" s="23">
        <v>-2.0501274325028049</v>
      </c>
      <c r="N47" s="23">
        <v>-3.2657792014810028</v>
      </c>
      <c r="O47" s="23">
        <v>-3.4441886820999201</v>
      </c>
      <c r="P47" s="23">
        <v>-3.1607747287484358</v>
      </c>
      <c r="Q47" s="24"/>
      <c r="R47" s="23">
        <v>5.4926618681014414</v>
      </c>
      <c r="S47" s="23">
        <v>5.3684412422000154</v>
      </c>
      <c r="T47" s="23">
        <v>5.1248391740067216</v>
      </c>
      <c r="U47" s="23">
        <v>4.7596607252791276</v>
      </c>
      <c r="V47" s="23">
        <v>4.3430270555271857</v>
      </c>
      <c r="W47" s="23">
        <v>3.9861326483351771</v>
      </c>
      <c r="X47" s="23">
        <v>3.5564116730724766</v>
      </c>
      <c r="Y47" s="23">
        <v>3.1242670263898482</v>
      </c>
      <c r="Z47" s="23">
        <v>2.6296080863597755</v>
      </c>
      <c r="AA47" s="23">
        <v>2.1327076453363443</v>
      </c>
      <c r="AB47" s="23">
        <v>-5.0127432502804936E-2</v>
      </c>
      <c r="AC47" s="23">
        <v>-1.2657792014810028</v>
      </c>
      <c r="AD47" s="23">
        <v>-1.4441886820999201</v>
      </c>
      <c r="AE47" s="23">
        <v>-1.1607747287484358</v>
      </c>
      <c r="AG47" s="25">
        <v>3.4926618681014414</v>
      </c>
      <c r="AH47" s="25">
        <v>3.381751509654471</v>
      </c>
      <c r="AI47" s="25">
        <v>3.2295625639069669</v>
      </c>
      <c r="AJ47" s="25">
        <v>3.0362090027369817</v>
      </c>
      <c r="AK47" s="25">
        <v>2.8762618948154923</v>
      </c>
      <c r="AL47" s="25">
        <v>2.6624143114414842</v>
      </c>
      <c r="AM47" s="25">
        <v>2.4178329203097508</v>
      </c>
      <c r="AN47" s="25">
        <v>2.0932532260830605</v>
      </c>
      <c r="AO47" s="25">
        <v>1.7476877645101663</v>
      </c>
      <c r="AP47" s="25">
        <v>1.4328266610229647</v>
      </c>
      <c r="AQ47" s="25">
        <v>0.27765993311952109</v>
      </c>
      <c r="AR47" s="25">
        <v>-0.76429102565535878</v>
      </c>
      <c r="AS47" s="25">
        <v>-1.3205087259273487</v>
      </c>
      <c r="AT47" s="25">
        <v>-1.7927026888755559</v>
      </c>
      <c r="AV47" s="26">
        <v>5.4926618681014414</v>
      </c>
      <c r="AW47" s="26">
        <v>5.381751509654471</v>
      </c>
      <c r="AX47" s="26">
        <v>5.2295625639069669</v>
      </c>
      <c r="AY47" s="26">
        <v>5.0362090027369817</v>
      </c>
      <c r="AZ47" s="26">
        <v>4.8762618948154923</v>
      </c>
      <c r="BA47" s="26">
        <v>4.6624143114414842</v>
      </c>
      <c r="BB47" s="26">
        <v>4.4178329203097508</v>
      </c>
      <c r="BC47" s="26">
        <v>4.0932532260830605</v>
      </c>
      <c r="BD47" s="26">
        <v>3.7476877645101663</v>
      </c>
      <c r="BE47" s="26">
        <v>3.4328266610229647</v>
      </c>
      <c r="BF47" s="26">
        <v>2.2776599331195211</v>
      </c>
      <c r="BG47" s="26">
        <v>1.2357089743446412</v>
      </c>
      <c r="BH47" s="26">
        <v>0.67949127407265131</v>
      </c>
      <c r="BI47" s="26">
        <v>0.20729731112444405</v>
      </c>
      <c r="BK47" s="27">
        <v>3.4926618681014414</v>
      </c>
      <c r="BL47" s="27">
        <v>3.3684677800914802</v>
      </c>
      <c r="BM47" s="27">
        <v>3.1248920635706217</v>
      </c>
      <c r="BN47" s="27">
        <v>2.7597396751500458</v>
      </c>
      <c r="BO47" s="27">
        <v>2.3431525674626457</v>
      </c>
      <c r="BP47" s="27">
        <v>1.9860986968049676</v>
      </c>
      <c r="BQ47" s="27">
        <v>1.5560182912303517</v>
      </c>
      <c r="BR47" s="27">
        <v>1.1238019748151444</v>
      </c>
      <c r="BS47" s="27">
        <v>0.62908247499676939</v>
      </c>
      <c r="BT47" s="27">
        <v>0.17382040879435223</v>
      </c>
      <c r="BU47" s="27">
        <v>-1.8728527146505538</v>
      </c>
      <c r="BV47" s="27">
        <v>-3.0367355659027346</v>
      </c>
      <c r="BW47" s="27">
        <v>-3.2292119419680745</v>
      </c>
      <c r="BX47" s="27">
        <v>-2.9652312811867763</v>
      </c>
      <c r="BZ47" s="27">
        <v>5.4926618681014414</v>
      </c>
      <c r="CA47" s="27">
        <v>5.3684677800914802</v>
      </c>
      <c r="CB47" s="27">
        <v>5.1248920635706217</v>
      </c>
      <c r="CC47" s="27">
        <v>4.7597396751500458</v>
      </c>
      <c r="CD47" s="27">
        <v>4.3431525674626457</v>
      </c>
      <c r="CE47" s="27">
        <v>3.9860986968049676</v>
      </c>
      <c r="CF47" s="27">
        <v>3.5560182912303517</v>
      </c>
      <c r="CG47" s="27">
        <v>3.1238019748151444</v>
      </c>
      <c r="CH47" s="27">
        <v>2.6290824749967694</v>
      </c>
      <c r="CI47" s="27">
        <v>2.1738204087943522</v>
      </c>
      <c r="CJ47" s="27">
        <v>0.12714728534944619</v>
      </c>
      <c r="CK47" s="27">
        <v>-1.0367355659027346</v>
      </c>
      <c r="CL47" s="27">
        <v>-1.2292119419680745</v>
      </c>
      <c r="CM47" s="27">
        <v>-0.96523128118677626</v>
      </c>
      <c r="CO47" s="28">
        <v>3.4926618681014414</v>
      </c>
      <c r="CP47" s="28">
        <v>3.3538393250867014</v>
      </c>
      <c r="CQ47" s="28">
        <v>3.1026196096969851</v>
      </c>
      <c r="CR47" s="28">
        <v>2.7664591758515424</v>
      </c>
      <c r="CS47" s="28">
        <v>2.3200136463020069</v>
      </c>
      <c r="CT47" s="28">
        <v>1.9245076827840819</v>
      </c>
      <c r="CU47" s="28">
        <v>1.4780146912302943</v>
      </c>
      <c r="CV47" s="28">
        <v>0.99398381027288529</v>
      </c>
      <c r="CW47" s="28">
        <v>0.51633323438183965</v>
      </c>
      <c r="CX47" s="28">
        <v>0.17229557201718393</v>
      </c>
      <c r="CY47" s="28">
        <v>-1.906115617143147</v>
      </c>
      <c r="CZ47" s="28">
        <v>-5.0135601233043658</v>
      </c>
      <c r="DA47" s="28">
        <v>-6.7235148647254661</v>
      </c>
      <c r="DB47" s="28">
        <v>-8.1054947094425032</v>
      </c>
      <c r="DD47" s="28">
        <v>5.4926618681014414</v>
      </c>
      <c r="DE47" s="28">
        <v>5.3538393250867014</v>
      </c>
      <c r="DF47" s="28">
        <v>5.1026196096969851</v>
      </c>
      <c r="DG47" s="28">
        <v>4.7664591758515424</v>
      </c>
      <c r="DH47" s="28">
        <v>4.3200136463020069</v>
      </c>
      <c r="DI47" s="28">
        <v>3.9245076827840819</v>
      </c>
      <c r="DJ47" s="28">
        <v>3.4780146912302943</v>
      </c>
      <c r="DK47" s="28">
        <v>2.9939838102728853</v>
      </c>
      <c r="DL47" s="28">
        <v>2.5163332343818396</v>
      </c>
      <c r="DM47" s="28">
        <v>2.1722955720171839</v>
      </c>
      <c r="DN47" s="28">
        <v>9.3884382856852966E-2</v>
      </c>
      <c r="DO47" s="28">
        <v>-3.0135601233043658</v>
      </c>
      <c r="DP47" s="28">
        <v>-4.7235148647254661</v>
      </c>
      <c r="DQ47" s="28">
        <v>-6.1054947094425032</v>
      </c>
      <c r="DS47" s="29">
        <v>3.4926618681014414</v>
      </c>
      <c r="DT47" s="29">
        <v>3.3947660708166119</v>
      </c>
      <c r="DU47" s="29">
        <v>2.9809614837541325</v>
      </c>
      <c r="DV47" s="29">
        <v>2.6561107551982737</v>
      </c>
      <c r="DW47" s="29">
        <v>2.2057848224492442</v>
      </c>
      <c r="DX47" s="29">
        <v>1.8824185190392466</v>
      </c>
      <c r="DY47" s="29">
        <v>1.4751017459273346</v>
      </c>
      <c r="DZ47" s="29">
        <v>1.0954957473756259</v>
      </c>
      <c r="EA47" s="29">
        <v>0.66991203096861796</v>
      </c>
      <c r="EB47" s="29">
        <v>-1.4230249423558661E-2</v>
      </c>
      <c r="EC47" s="29">
        <v>-3.6194040783486869</v>
      </c>
      <c r="ED47" s="29">
        <v>-6.181507614827261</v>
      </c>
      <c r="EE47" s="29">
        <v>-7.1710414334329329</v>
      </c>
      <c r="EF47" s="29">
        <v>-6.7184522713682</v>
      </c>
      <c r="EH47" s="29">
        <v>5.4926618681014414</v>
      </c>
      <c r="EI47" s="29">
        <v>5.3947660708166119</v>
      </c>
      <c r="EJ47" s="29">
        <v>4.9809614837541325</v>
      </c>
      <c r="EK47" s="29">
        <v>4.6561107551982737</v>
      </c>
      <c r="EL47" s="29">
        <v>4.2057848224492442</v>
      </c>
      <c r="EM47" s="29">
        <v>3.8824185190392466</v>
      </c>
      <c r="EN47" s="29">
        <v>3.4751017459273346</v>
      </c>
      <c r="EO47" s="29">
        <v>3.0954957473756259</v>
      </c>
      <c r="EP47" s="29">
        <v>2.669912030968618</v>
      </c>
      <c r="EQ47" s="29">
        <v>1.9857697505764413</v>
      </c>
      <c r="ER47" s="29">
        <v>-1.6194040783486869</v>
      </c>
      <c r="ES47" s="29">
        <v>-4.181507614827261</v>
      </c>
      <c r="ET47" s="29">
        <v>-5.1710414334329329</v>
      </c>
      <c r="EU47" s="29">
        <v>-4.7184522713682</v>
      </c>
      <c r="EW47" s="1">
        <v>393042</v>
      </c>
      <c r="EX47" s="1">
        <v>377873</v>
      </c>
      <c r="EY47" s="1" t="s">
        <v>502</v>
      </c>
      <c r="EZ47" s="1" t="s">
        <v>502</v>
      </c>
    </row>
    <row r="48" spans="2:156" ht="16" thickBot="1" x14ac:dyDescent="0.4">
      <c r="B48" s="21" t="s">
        <v>48</v>
      </c>
      <c r="C48" s="22">
        <v>-0.10225207557070082</v>
      </c>
      <c r="D48" s="23">
        <v>-0.14285852937428034</v>
      </c>
      <c r="E48" s="23">
        <v>-0.25439163493861194</v>
      </c>
      <c r="F48" s="23">
        <v>-0.39187389829917141</v>
      </c>
      <c r="G48" s="23">
        <v>-0.51328703405911646</v>
      </c>
      <c r="H48" s="23">
        <v>-0.63424098581377653</v>
      </c>
      <c r="I48" s="23">
        <v>-0.75896519572472254</v>
      </c>
      <c r="J48" s="23">
        <v>-0.89376852175754884</v>
      </c>
      <c r="K48" s="23">
        <v>-1.0560437696680509</v>
      </c>
      <c r="L48" s="23">
        <v>-1.2767868343230022</v>
      </c>
      <c r="M48" s="23">
        <v>-2.0747291778466135</v>
      </c>
      <c r="N48" s="23">
        <v>-2.460633934951737</v>
      </c>
      <c r="O48" s="23">
        <v>-2.5732809905421359</v>
      </c>
      <c r="P48" s="23">
        <v>-2.4204375726057137</v>
      </c>
      <c r="Q48" s="24"/>
      <c r="R48" s="23">
        <v>4.3977479244292992</v>
      </c>
      <c r="S48" s="23">
        <v>4.3571414706257201</v>
      </c>
      <c r="T48" s="23">
        <v>4.2456083650613881</v>
      </c>
      <c r="U48" s="23">
        <v>4.1081261017008286</v>
      </c>
      <c r="V48" s="23">
        <v>3.9867129659408835</v>
      </c>
      <c r="W48" s="23">
        <v>3.8657590141862235</v>
      </c>
      <c r="X48" s="23">
        <v>3.7410348042752775</v>
      </c>
      <c r="Y48" s="23">
        <v>3.6062314782424512</v>
      </c>
      <c r="Z48" s="23">
        <v>3.4439562303319491</v>
      </c>
      <c r="AA48" s="23">
        <v>3.2232131656769978</v>
      </c>
      <c r="AB48" s="23">
        <v>2.4252708221533865</v>
      </c>
      <c r="AC48" s="23">
        <v>2.039366065048263</v>
      </c>
      <c r="AD48" s="23">
        <v>1.9267190094578641</v>
      </c>
      <c r="AE48" s="23">
        <v>2.0795624273942863</v>
      </c>
      <c r="AG48" s="25">
        <v>-0.10225207557070082</v>
      </c>
      <c r="AH48" s="25">
        <v>-0.11362359862670912</v>
      </c>
      <c r="AI48" s="25">
        <v>-0.17973256950217387</v>
      </c>
      <c r="AJ48" s="25">
        <v>-0.25074266823986724</v>
      </c>
      <c r="AK48" s="25">
        <v>-0.30743877515781115</v>
      </c>
      <c r="AL48" s="25">
        <v>-0.37852123439520557</v>
      </c>
      <c r="AM48" s="25">
        <v>-0.4732492056806672</v>
      </c>
      <c r="AN48" s="25">
        <v>-0.58692535871238949</v>
      </c>
      <c r="AO48" s="25">
        <v>-0.71582730008117768</v>
      </c>
      <c r="AP48" s="25">
        <v>-0.86069629893257193</v>
      </c>
      <c r="AQ48" s="25">
        <v>-1.236450454464304</v>
      </c>
      <c r="AR48" s="25">
        <v>-1.6666917001100439</v>
      </c>
      <c r="AS48" s="25">
        <v>-1.99485254734706</v>
      </c>
      <c r="AT48" s="25">
        <v>-2.206943220220527</v>
      </c>
      <c r="AV48" s="26">
        <v>4.3977479244292992</v>
      </c>
      <c r="AW48" s="26">
        <v>4.3863764013732904</v>
      </c>
      <c r="AX48" s="26">
        <v>4.3202674304978261</v>
      </c>
      <c r="AY48" s="26">
        <v>4.2492573317601323</v>
      </c>
      <c r="AZ48" s="26">
        <v>4.1925612248421888</v>
      </c>
      <c r="BA48" s="26">
        <v>4.1214787656047944</v>
      </c>
      <c r="BB48" s="26">
        <v>4.0267507943193328</v>
      </c>
      <c r="BC48" s="26">
        <v>3.9130746412876105</v>
      </c>
      <c r="BD48" s="26">
        <v>3.7841726999188223</v>
      </c>
      <c r="BE48" s="26">
        <v>3.6393037010674281</v>
      </c>
      <c r="BF48" s="26">
        <v>3.263549545535696</v>
      </c>
      <c r="BG48" s="26">
        <v>2.8333082998899561</v>
      </c>
      <c r="BH48" s="26">
        <v>2.50514745265294</v>
      </c>
      <c r="BI48" s="26">
        <v>2.293056779779473</v>
      </c>
      <c r="BK48" s="27">
        <v>-0.10225207557070082</v>
      </c>
      <c r="BL48" s="27">
        <v>-0.14285853137609461</v>
      </c>
      <c r="BM48" s="27">
        <v>-0.2543916309369143</v>
      </c>
      <c r="BN48" s="27">
        <v>-0.39187389829917141</v>
      </c>
      <c r="BO48" s="27">
        <v>-0.51328705607216207</v>
      </c>
      <c r="BP48" s="27">
        <v>-0.634240962812882</v>
      </c>
      <c r="BQ48" s="27">
        <v>-0.75896519572472254</v>
      </c>
      <c r="BR48" s="27">
        <v>-0.89376852175754884</v>
      </c>
      <c r="BS48" s="27">
        <v>-1.0560437696680509</v>
      </c>
      <c r="BT48" s="27">
        <v>-1.2613120628294094</v>
      </c>
      <c r="BU48" s="27">
        <v>-2.0076084685535358</v>
      </c>
      <c r="BV48" s="27">
        <v>-2.3802011160437635</v>
      </c>
      <c r="BW48" s="27">
        <v>-2.5017035791448956</v>
      </c>
      <c r="BX48" s="27">
        <v>-2.3638813113212276</v>
      </c>
      <c r="BZ48" s="27">
        <v>4.3977479244292992</v>
      </c>
      <c r="CA48" s="27">
        <v>4.3571414686239054</v>
      </c>
      <c r="CB48" s="27">
        <v>4.2456083690630857</v>
      </c>
      <c r="CC48" s="27">
        <v>4.1081261017008286</v>
      </c>
      <c r="CD48" s="27">
        <v>3.9867129439278379</v>
      </c>
      <c r="CE48" s="27">
        <v>3.865759037187118</v>
      </c>
      <c r="CF48" s="27">
        <v>3.7410348042752775</v>
      </c>
      <c r="CG48" s="27">
        <v>3.6062314782424512</v>
      </c>
      <c r="CH48" s="27">
        <v>3.4439562303319491</v>
      </c>
      <c r="CI48" s="27">
        <v>3.2386879371705906</v>
      </c>
      <c r="CJ48" s="27">
        <v>2.4923915314464642</v>
      </c>
      <c r="CK48" s="27">
        <v>2.1197988839562365</v>
      </c>
      <c r="CL48" s="27">
        <v>1.9982964208551044</v>
      </c>
      <c r="CM48" s="27">
        <v>2.1361186886787724</v>
      </c>
      <c r="CO48" s="28">
        <v>-0.10225207557070082</v>
      </c>
      <c r="CP48" s="28">
        <v>-0.14795798620763989</v>
      </c>
      <c r="CQ48" s="28">
        <v>-0.25791873898707518</v>
      </c>
      <c r="CR48" s="28">
        <v>-0.39507683335914079</v>
      </c>
      <c r="CS48" s="28">
        <v>-0.52458729629527712</v>
      </c>
      <c r="CT48" s="28">
        <v>-0.65759771264647915</v>
      </c>
      <c r="CU48" s="28">
        <v>-0.80133365064684225</v>
      </c>
      <c r="CV48" s="28">
        <v>-0.94589226063341636</v>
      </c>
      <c r="CW48" s="28">
        <v>-1.0815495540328008</v>
      </c>
      <c r="CX48" s="28">
        <v>-1.2192585979078263</v>
      </c>
      <c r="CY48" s="28">
        <v>-1.8192505797203236</v>
      </c>
      <c r="CZ48" s="28">
        <v>-2.2783482191642257</v>
      </c>
      <c r="DA48" s="28">
        <v>-2.4007939966814611</v>
      </c>
      <c r="DB48" s="28">
        <v>-2.445008008038366</v>
      </c>
      <c r="DD48" s="28">
        <v>4.3977479244292992</v>
      </c>
      <c r="DE48" s="28">
        <v>4.3520420137923601</v>
      </c>
      <c r="DF48" s="28">
        <v>4.2420812610129248</v>
      </c>
      <c r="DG48" s="28">
        <v>4.1049231666408588</v>
      </c>
      <c r="DH48" s="28">
        <v>3.9754127037047229</v>
      </c>
      <c r="DI48" s="28">
        <v>3.8424022873535209</v>
      </c>
      <c r="DJ48" s="28">
        <v>3.6986663493531577</v>
      </c>
      <c r="DK48" s="28">
        <v>3.5541077393665836</v>
      </c>
      <c r="DL48" s="28">
        <v>3.4184504459671992</v>
      </c>
      <c r="DM48" s="28">
        <v>3.2807414020921737</v>
      </c>
      <c r="DN48" s="28">
        <v>2.6807494202796764</v>
      </c>
      <c r="DO48" s="28">
        <v>2.2216517808357743</v>
      </c>
      <c r="DP48" s="28">
        <v>2.0992060033185389</v>
      </c>
      <c r="DQ48" s="28">
        <v>2.054991991961634</v>
      </c>
      <c r="DS48" s="29">
        <v>-0.10225207557070082</v>
      </c>
      <c r="DT48" s="29">
        <v>-0.13801773696046649</v>
      </c>
      <c r="DU48" s="29">
        <v>-0.28172788765468004</v>
      </c>
      <c r="DV48" s="29">
        <v>-0.42075966080149074</v>
      </c>
      <c r="DW48" s="29">
        <v>-0.55931999327277504</v>
      </c>
      <c r="DX48" s="29">
        <v>-0.68875358861305847</v>
      </c>
      <c r="DY48" s="29">
        <v>-0.81703798946734585</v>
      </c>
      <c r="DZ48" s="29">
        <v>-0.9404237143138805</v>
      </c>
      <c r="EA48" s="29">
        <v>-1.0547930114502986</v>
      </c>
      <c r="EB48" s="29">
        <v>-1.2302999350530079</v>
      </c>
      <c r="EC48" s="29">
        <v>-1.9970164987617824</v>
      </c>
      <c r="ED48" s="29">
        <v>-2.3699784450977077</v>
      </c>
      <c r="EE48" s="29">
        <v>-2.4055574848861987</v>
      </c>
      <c r="EF48" s="29">
        <v>-2.2348676811310781</v>
      </c>
      <c r="EH48" s="29">
        <v>4.3977479244292992</v>
      </c>
      <c r="EI48" s="29">
        <v>4.3619822630395335</v>
      </c>
      <c r="EJ48" s="29">
        <v>4.2182721123453195</v>
      </c>
      <c r="EK48" s="29">
        <v>4.0792403391985097</v>
      </c>
      <c r="EL48" s="29">
        <v>3.940680006727225</v>
      </c>
      <c r="EM48" s="29">
        <v>3.8112464113869415</v>
      </c>
      <c r="EN48" s="29">
        <v>3.6829620105326542</v>
      </c>
      <c r="EO48" s="29">
        <v>3.5595762856861195</v>
      </c>
      <c r="EP48" s="29">
        <v>3.4452069885497014</v>
      </c>
      <c r="EQ48" s="29">
        <v>3.2697000649469921</v>
      </c>
      <c r="ER48" s="29">
        <v>2.5029835012382176</v>
      </c>
      <c r="ES48" s="29">
        <v>2.1300215549022923</v>
      </c>
      <c r="ET48" s="29">
        <v>2.0944425151138013</v>
      </c>
      <c r="EU48" s="29">
        <v>2.2651323188689219</v>
      </c>
      <c r="EW48" s="1">
        <v>378320</v>
      </c>
      <c r="EX48" s="1">
        <v>449559</v>
      </c>
      <c r="EY48" s="1" t="s">
        <v>504</v>
      </c>
      <c r="EZ48" s="1" t="s">
        <v>504</v>
      </c>
    </row>
    <row r="49" spans="2:156" ht="16" thickBot="1" x14ac:dyDescent="0.4">
      <c r="B49" s="21" t="s">
        <v>49</v>
      </c>
      <c r="C49" s="22">
        <v>6.0231273459130641</v>
      </c>
      <c r="D49" s="23">
        <v>5.5265302882170602</v>
      </c>
      <c r="E49" s="23">
        <v>5.2584491634447463</v>
      </c>
      <c r="F49" s="23">
        <v>4.8782841383342976</v>
      </c>
      <c r="G49" s="23">
        <v>4.4514691117033109</v>
      </c>
      <c r="H49" s="23">
        <v>4.1013509294803807</v>
      </c>
      <c r="I49" s="23">
        <v>3.6894222539455672</v>
      </c>
      <c r="J49" s="23">
        <v>3.1131806819174521</v>
      </c>
      <c r="K49" s="23">
        <v>2.8345505486357592</v>
      </c>
      <c r="L49" s="23">
        <v>2.1953219291713317</v>
      </c>
      <c r="M49" s="23">
        <v>-0.59836188330178786</v>
      </c>
      <c r="N49" s="23">
        <v>-2.5700802432651955</v>
      </c>
      <c r="O49" s="23">
        <v>-4.2412609410087683</v>
      </c>
      <c r="P49" s="23">
        <v>-3.1521207804686995</v>
      </c>
      <c r="Q49" s="24"/>
      <c r="R49" s="23">
        <v>9.5231273459130641</v>
      </c>
      <c r="S49" s="23">
        <v>9.0265302882170602</v>
      </c>
      <c r="T49" s="23">
        <v>8.7584491634447463</v>
      </c>
      <c r="U49" s="23">
        <v>8.3782841383342976</v>
      </c>
      <c r="V49" s="23">
        <v>7.9514691117033109</v>
      </c>
      <c r="W49" s="23">
        <v>7.6013509294803807</v>
      </c>
      <c r="X49" s="23">
        <v>7.1894222539455672</v>
      </c>
      <c r="Y49" s="23">
        <v>6.6131806819174521</v>
      </c>
      <c r="Z49" s="23">
        <v>6.3345505486357592</v>
      </c>
      <c r="AA49" s="23">
        <v>5.6953219291713317</v>
      </c>
      <c r="AB49" s="23">
        <v>2.9016381166982121</v>
      </c>
      <c r="AC49" s="23">
        <v>0.92991975673480454</v>
      </c>
      <c r="AD49" s="23">
        <v>-0.74126094100876827</v>
      </c>
      <c r="AE49" s="23">
        <v>0.34787921953130052</v>
      </c>
      <c r="AG49" s="25">
        <v>6.0231273459130641</v>
      </c>
      <c r="AH49" s="25">
        <v>5.9139547185680978</v>
      </c>
      <c r="AI49" s="25">
        <v>5.7328953460840673</v>
      </c>
      <c r="AJ49" s="25">
        <v>5.5745258222114735</v>
      </c>
      <c r="AK49" s="25">
        <v>5.3691552734844787</v>
      </c>
      <c r="AL49" s="25">
        <v>5.2016111026019853</v>
      </c>
      <c r="AM49" s="25">
        <v>4.9383982732327318</v>
      </c>
      <c r="AN49" s="25">
        <v>4.5111081114733693</v>
      </c>
      <c r="AO49" s="25">
        <v>4.2939197780301885</v>
      </c>
      <c r="AP49" s="25">
        <v>3.9332734284917219</v>
      </c>
      <c r="AQ49" s="25">
        <v>2.6384213149488076</v>
      </c>
      <c r="AR49" s="25">
        <v>1.3309189219716693</v>
      </c>
      <c r="AS49" s="25">
        <v>-0.14119847619900483</v>
      </c>
      <c r="AT49" s="25">
        <v>2.0386478662480556E-2</v>
      </c>
      <c r="AV49" s="26">
        <v>9.5231273459130641</v>
      </c>
      <c r="AW49" s="26">
        <v>9.4139547185680978</v>
      </c>
      <c r="AX49" s="26">
        <v>9.2328953460840673</v>
      </c>
      <c r="AY49" s="26">
        <v>9.0745258222114735</v>
      </c>
      <c r="AZ49" s="26">
        <v>8.8691552734844787</v>
      </c>
      <c r="BA49" s="26">
        <v>8.7016111026019853</v>
      </c>
      <c r="BB49" s="26">
        <v>8.4383982732327318</v>
      </c>
      <c r="BC49" s="26">
        <v>8.0111081114733693</v>
      </c>
      <c r="BD49" s="26">
        <v>7.7939197780301885</v>
      </c>
      <c r="BE49" s="26">
        <v>7.4332734284917219</v>
      </c>
      <c r="BF49" s="26">
        <v>6.1384213149488076</v>
      </c>
      <c r="BG49" s="26">
        <v>4.8309189219716693</v>
      </c>
      <c r="BH49" s="26">
        <v>3.3588015238009952</v>
      </c>
      <c r="BI49" s="26">
        <v>3.5203864786624806</v>
      </c>
      <c r="BK49" s="27">
        <v>6.0231273459130641</v>
      </c>
      <c r="BL49" s="27">
        <v>5.5269074436644949</v>
      </c>
      <c r="BM49" s="27">
        <v>5.2571053682290589</v>
      </c>
      <c r="BN49" s="27">
        <v>4.8771454275286921</v>
      </c>
      <c r="BO49" s="27">
        <v>4.450630493635348</v>
      </c>
      <c r="BP49" s="27">
        <v>4.0997218316628725</v>
      </c>
      <c r="BQ49" s="27">
        <v>3.6858001255887203</v>
      </c>
      <c r="BR49" s="27">
        <v>3.1095404130315973</v>
      </c>
      <c r="BS49" s="27">
        <v>2.8361869398667956</v>
      </c>
      <c r="BT49" s="27">
        <v>2.227558240951101</v>
      </c>
      <c r="BU49" s="27">
        <v>-0.4282260744492099</v>
      </c>
      <c r="BV49" s="27">
        <v>-2.2036521631731247</v>
      </c>
      <c r="BW49" s="27">
        <v>-3.6791219550417757</v>
      </c>
      <c r="BX49" s="27">
        <v>-2.5243544503131012</v>
      </c>
      <c r="BZ49" s="27">
        <v>9.5231273459130641</v>
      </c>
      <c r="CA49" s="27">
        <v>9.0269074436644949</v>
      </c>
      <c r="CB49" s="27">
        <v>8.7571053682290589</v>
      </c>
      <c r="CC49" s="27">
        <v>8.3771454275286921</v>
      </c>
      <c r="CD49" s="27">
        <v>7.950630493635348</v>
      </c>
      <c r="CE49" s="27">
        <v>7.5997218316628725</v>
      </c>
      <c r="CF49" s="27">
        <v>7.1858001255887203</v>
      </c>
      <c r="CG49" s="27">
        <v>6.6095404130315973</v>
      </c>
      <c r="CH49" s="27">
        <v>6.3361869398667956</v>
      </c>
      <c r="CI49" s="27">
        <v>5.727558240951101</v>
      </c>
      <c r="CJ49" s="27">
        <v>3.0717739255507901</v>
      </c>
      <c r="CK49" s="27">
        <v>1.2963478368268753</v>
      </c>
      <c r="CL49" s="27">
        <v>-0.17912195504177575</v>
      </c>
      <c r="CM49" s="27">
        <v>0.97564554968689876</v>
      </c>
      <c r="CO49" s="28">
        <v>6.0231273459130641</v>
      </c>
      <c r="CP49" s="28">
        <v>5.4772843293269364</v>
      </c>
      <c r="CQ49" s="28">
        <v>5.1599187211003521</v>
      </c>
      <c r="CR49" s="28">
        <v>4.7550894278227993</v>
      </c>
      <c r="CS49" s="28">
        <v>4.2710226820175503</v>
      </c>
      <c r="CT49" s="28">
        <v>3.8087210168490113</v>
      </c>
      <c r="CU49" s="28">
        <v>3.2089958907924601</v>
      </c>
      <c r="CV49" s="28">
        <v>2.4017720760244554</v>
      </c>
      <c r="CW49" s="28">
        <v>1.9718141926617339</v>
      </c>
      <c r="CX49" s="28">
        <v>1.3692476354581835</v>
      </c>
      <c r="CY49" s="28">
        <v>-1.8066671224131383</v>
      </c>
      <c r="CZ49" s="28">
        <v>-7.1784049681245889</v>
      </c>
      <c r="DA49" s="28">
        <v>-11.611023538904885</v>
      </c>
      <c r="DB49" s="28">
        <v>-12.838114868349084</v>
      </c>
      <c r="DD49" s="28">
        <v>9.5231273459130641</v>
      </c>
      <c r="DE49" s="28">
        <v>8.9772843293269364</v>
      </c>
      <c r="DF49" s="28">
        <v>8.6599187211003521</v>
      </c>
      <c r="DG49" s="28">
        <v>8.2550894278227993</v>
      </c>
      <c r="DH49" s="28">
        <v>7.7710226820175503</v>
      </c>
      <c r="DI49" s="28">
        <v>7.3087210168490113</v>
      </c>
      <c r="DJ49" s="28">
        <v>6.7089958907924601</v>
      </c>
      <c r="DK49" s="28">
        <v>5.9017720760244554</v>
      </c>
      <c r="DL49" s="28">
        <v>5.4718141926617339</v>
      </c>
      <c r="DM49" s="28">
        <v>4.8692476354581835</v>
      </c>
      <c r="DN49" s="28">
        <v>1.6933328775868617</v>
      </c>
      <c r="DO49" s="28">
        <v>-3.6784049681245889</v>
      </c>
      <c r="DP49" s="28">
        <v>-8.1110235389048846</v>
      </c>
      <c r="DQ49" s="28">
        <v>-9.3381148683490842</v>
      </c>
      <c r="DS49" s="29">
        <v>6.0231273459130641</v>
      </c>
      <c r="DT49" s="29">
        <v>5.5367318117187772</v>
      </c>
      <c r="DU49" s="29">
        <v>5.1615167059300688</v>
      </c>
      <c r="DV49" s="29">
        <v>4.748120077496857</v>
      </c>
      <c r="DW49" s="29">
        <v>4.2674009431594371</v>
      </c>
      <c r="DX49" s="29">
        <v>3.8459101315508342</v>
      </c>
      <c r="DY49" s="29">
        <v>3.3243879470209432</v>
      </c>
      <c r="DZ49" s="29">
        <v>2.6286706371601962</v>
      </c>
      <c r="EA49" s="29">
        <v>2.2759474846063625</v>
      </c>
      <c r="EB49" s="29">
        <v>1.1401505820086513</v>
      </c>
      <c r="EC49" s="29">
        <v>-4.5382250960123827</v>
      </c>
      <c r="ED49" s="29">
        <v>-8.9530207646018098</v>
      </c>
      <c r="EE49" s="29">
        <v>-12.302523077392397</v>
      </c>
      <c r="EF49" s="29">
        <v>-10.558984319465178</v>
      </c>
      <c r="EH49" s="29">
        <v>9.5231273459130641</v>
      </c>
      <c r="EI49" s="29">
        <v>9.0367318117187772</v>
      </c>
      <c r="EJ49" s="29">
        <v>8.6615167059300688</v>
      </c>
      <c r="EK49" s="29">
        <v>8.248120077496857</v>
      </c>
      <c r="EL49" s="29">
        <v>7.7674009431594371</v>
      </c>
      <c r="EM49" s="29">
        <v>7.3459101315508342</v>
      </c>
      <c r="EN49" s="29">
        <v>6.8243879470209432</v>
      </c>
      <c r="EO49" s="29">
        <v>6.1286706371601962</v>
      </c>
      <c r="EP49" s="29">
        <v>5.7759474846063625</v>
      </c>
      <c r="EQ49" s="29">
        <v>4.6401505820086513</v>
      </c>
      <c r="ER49" s="29">
        <v>-1.0382250960123827</v>
      </c>
      <c r="ES49" s="29">
        <v>-5.4530207646018098</v>
      </c>
      <c r="ET49" s="29">
        <v>-8.8025230773923973</v>
      </c>
      <c r="EU49" s="29">
        <v>-7.0589843194651785</v>
      </c>
      <c r="EW49" s="1">
        <v>347707</v>
      </c>
      <c r="EX49" s="1">
        <v>467237</v>
      </c>
      <c r="EY49" s="1" t="s">
        <v>506</v>
      </c>
      <c r="EZ49" s="1" t="s">
        <v>858</v>
      </c>
    </row>
    <row r="50" spans="2:156" ht="16" thickBot="1" x14ac:dyDescent="0.4">
      <c r="B50" s="21" t="s">
        <v>50</v>
      </c>
      <c r="C50" s="22">
        <v>2.6941985740180092</v>
      </c>
      <c r="D50" s="23">
        <v>1.9954401149320997</v>
      </c>
      <c r="E50" s="23">
        <v>1.7577344104607917</v>
      </c>
      <c r="F50" s="23">
        <v>1.4237790017241352</v>
      </c>
      <c r="G50" s="23">
        <v>1.0520320482711618</v>
      </c>
      <c r="H50" s="23">
        <v>0.59480693723411804</v>
      </c>
      <c r="I50" s="23">
        <v>0.15290470092534392</v>
      </c>
      <c r="J50" s="23">
        <v>-0.31587884166901858</v>
      </c>
      <c r="K50" s="23">
        <v>-0.82408512098626119</v>
      </c>
      <c r="L50" s="23">
        <v>-1.4123299101037112</v>
      </c>
      <c r="M50" s="23">
        <v>-3.5593823857345619</v>
      </c>
      <c r="N50" s="23">
        <v>-4.7231966645251546</v>
      </c>
      <c r="O50" s="23">
        <v>-5.1167663533460548</v>
      </c>
      <c r="P50" s="23">
        <v>-5.1727029225784236</v>
      </c>
      <c r="Q50" s="24"/>
      <c r="R50" s="23">
        <v>10.69419857401801</v>
      </c>
      <c r="S50" s="23">
        <v>9.9954401149320997</v>
      </c>
      <c r="T50" s="23">
        <v>9.7577344104607917</v>
      </c>
      <c r="U50" s="23">
        <v>9.4237790017241352</v>
      </c>
      <c r="V50" s="23">
        <v>9.0520320482711618</v>
      </c>
      <c r="W50" s="23">
        <v>8.594806937234118</v>
      </c>
      <c r="X50" s="23">
        <v>8.1529047009253439</v>
      </c>
      <c r="Y50" s="23">
        <v>7.6841211583309814</v>
      </c>
      <c r="Z50" s="23">
        <v>7.1759148790137388</v>
      </c>
      <c r="AA50" s="23">
        <v>6.5876700898962888</v>
      </c>
      <c r="AB50" s="23">
        <v>4.4406176142654381</v>
      </c>
      <c r="AC50" s="23">
        <v>3.2768033354748454</v>
      </c>
      <c r="AD50" s="23">
        <v>2.8832336466539452</v>
      </c>
      <c r="AE50" s="23">
        <v>2.8272970774215764</v>
      </c>
      <c r="AG50" s="25">
        <v>2.6941985740180092</v>
      </c>
      <c r="AH50" s="25">
        <v>2.2850508156945386</v>
      </c>
      <c r="AI50" s="25">
        <v>2.1047034301968219</v>
      </c>
      <c r="AJ50" s="25">
        <v>1.8804290769690866</v>
      </c>
      <c r="AK50" s="25">
        <v>1.6679446446458108</v>
      </c>
      <c r="AL50" s="25">
        <v>1.3637232711997846</v>
      </c>
      <c r="AM50" s="25">
        <v>1.0285333549988565</v>
      </c>
      <c r="AN50" s="25">
        <v>0.66073582529890018</v>
      </c>
      <c r="AO50" s="25">
        <v>0.24105490180330946</v>
      </c>
      <c r="AP50" s="25">
        <v>-0.18737213068177994</v>
      </c>
      <c r="AQ50" s="25">
        <v>-1.6627729800018152</v>
      </c>
      <c r="AR50" s="25">
        <v>-2.6876028021137763</v>
      </c>
      <c r="AS50" s="25">
        <v>-3.2120357509817552</v>
      </c>
      <c r="AT50" s="25">
        <v>-3.5853444317013299</v>
      </c>
      <c r="AV50" s="26">
        <v>10.69419857401801</v>
      </c>
      <c r="AW50" s="26">
        <v>10.285050815694539</v>
      </c>
      <c r="AX50" s="26">
        <v>10.104703430196821</v>
      </c>
      <c r="AY50" s="26">
        <v>9.8804290769690866</v>
      </c>
      <c r="AZ50" s="26">
        <v>9.6679446446458108</v>
      </c>
      <c r="BA50" s="26">
        <v>9.3637232711997846</v>
      </c>
      <c r="BB50" s="26">
        <v>9.0285333549988565</v>
      </c>
      <c r="BC50" s="26">
        <v>8.6607358252989002</v>
      </c>
      <c r="BD50" s="26">
        <v>8.2410549018033095</v>
      </c>
      <c r="BE50" s="26">
        <v>7.8126278693182201</v>
      </c>
      <c r="BF50" s="26">
        <v>6.3372270199981848</v>
      </c>
      <c r="BG50" s="26">
        <v>5.3123971978862237</v>
      </c>
      <c r="BH50" s="26">
        <v>4.7879642490182448</v>
      </c>
      <c r="BI50" s="26">
        <v>4.4146555682986701</v>
      </c>
      <c r="BK50" s="27">
        <v>2.6941985740180092</v>
      </c>
      <c r="BL50" s="27">
        <v>1.9956151569702758</v>
      </c>
      <c r="BM50" s="27">
        <v>1.756549304459007</v>
      </c>
      <c r="BN50" s="27">
        <v>1.4226435524336942</v>
      </c>
      <c r="BO50" s="27">
        <v>1.0510230961265989</v>
      </c>
      <c r="BP50" s="27">
        <v>0.59332270809510845</v>
      </c>
      <c r="BQ50" s="27">
        <v>0.15116123669452008</v>
      </c>
      <c r="BR50" s="27">
        <v>-0.31726286609220722</v>
      </c>
      <c r="BS50" s="27">
        <v>-0.81980016288550317</v>
      </c>
      <c r="BT50" s="27">
        <v>-1.3576975479147819</v>
      </c>
      <c r="BU50" s="27">
        <v>-3.3308360503964671</v>
      </c>
      <c r="BV50" s="27">
        <v>-4.3654136318289645</v>
      </c>
      <c r="BW50" s="27">
        <v>-4.5778464451327316</v>
      </c>
      <c r="BX50" s="27">
        <v>-4.5285047211849161</v>
      </c>
      <c r="BZ50" s="27">
        <v>10.69419857401801</v>
      </c>
      <c r="CA50" s="27">
        <v>9.9956151569702758</v>
      </c>
      <c r="CB50" s="27">
        <v>9.756549304459007</v>
      </c>
      <c r="CC50" s="27">
        <v>9.4226435524336942</v>
      </c>
      <c r="CD50" s="27">
        <v>9.0510230961265989</v>
      </c>
      <c r="CE50" s="27">
        <v>8.5933227080951085</v>
      </c>
      <c r="CF50" s="27">
        <v>8.1511612366945201</v>
      </c>
      <c r="CG50" s="27">
        <v>7.6827371339077928</v>
      </c>
      <c r="CH50" s="27">
        <v>7.1801998371144968</v>
      </c>
      <c r="CI50" s="27">
        <v>6.6423024520852181</v>
      </c>
      <c r="CJ50" s="27">
        <v>4.6691639496035329</v>
      </c>
      <c r="CK50" s="27">
        <v>3.6345863681710355</v>
      </c>
      <c r="CL50" s="27">
        <v>3.4221535548672684</v>
      </c>
      <c r="CM50" s="27">
        <v>3.4714952788150839</v>
      </c>
      <c r="CO50" s="28">
        <v>2.6941985740180092</v>
      </c>
      <c r="CP50" s="28">
        <v>1.9891325615665032</v>
      </c>
      <c r="CQ50" s="28">
        <v>1.75807018691183</v>
      </c>
      <c r="CR50" s="28">
        <v>1.414993242002847</v>
      </c>
      <c r="CS50" s="28">
        <v>1.0930297249997167</v>
      </c>
      <c r="CT50" s="28">
        <v>0.65703530818951705</v>
      </c>
      <c r="CU50" s="28">
        <v>0.24366703095679298</v>
      </c>
      <c r="CV50" s="28">
        <v>-0.18920055039992079</v>
      </c>
      <c r="CW50" s="28">
        <v>-0.6143395676827943</v>
      </c>
      <c r="CX50" s="28">
        <v>-1.0467063006509321</v>
      </c>
      <c r="CY50" s="28">
        <v>-3.2770073909496666</v>
      </c>
      <c r="CZ50" s="28">
        <v>-6.6018529778929</v>
      </c>
      <c r="DA50" s="28">
        <v>-9.2586861921310799</v>
      </c>
      <c r="DB50" s="28">
        <v>-11.194763301098341</v>
      </c>
      <c r="DD50" s="28">
        <v>10.69419857401801</v>
      </c>
      <c r="DE50" s="28">
        <v>9.9891325615665032</v>
      </c>
      <c r="DF50" s="28">
        <v>9.75807018691183</v>
      </c>
      <c r="DG50" s="28">
        <v>9.414993242002847</v>
      </c>
      <c r="DH50" s="28">
        <v>9.0930297249997167</v>
      </c>
      <c r="DI50" s="28">
        <v>8.6570353081895171</v>
      </c>
      <c r="DJ50" s="28">
        <v>8.243667030956793</v>
      </c>
      <c r="DK50" s="28">
        <v>7.8107994496000792</v>
      </c>
      <c r="DL50" s="28">
        <v>7.3856604323172057</v>
      </c>
      <c r="DM50" s="28">
        <v>6.9532936993490679</v>
      </c>
      <c r="DN50" s="28">
        <v>4.7229926090503334</v>
      </c>
      <c r="DO50" s="28">
        <v>1.3981470221071</v>
      </c>
      <c r="DP50" s="28">
        <v>-1.2586861921310799</v>
      </c>
      <c r="DQ50" s="28">
        <v>-3.1947633010983409</v>
      </c>
      <c r="DS50" s="29">
        <v>2.6941985740180092</v>
      </c>
      <c r="DT50" s="29">
        <v>2.0270920746952736</v>
      </c>
      <c r="DU50" s="29">
        <v>1.675498514190366</v>
      </c>
      <c r="DV50" s="29">
        <v>1.3067803252687256</v>
      </c>
      <c r="DW50" s="29">
        <v>0.99797152375097298</v>
      </c>
      <c r="DX50" s="29">
        <v>0.61023624727709347</v>
      </c>
      <c r="DY50" s="29">
        <v>0.23897857519477128</v>
      </c>
      <c r="DZ50" s="29">
        <v>-0.13313845329074425</v>
      </c>
      <c r="EA50" s="29">
        <v>-0.56604649471091406</v>
      </c>
      <c r="EB50" s="29">
        <v>-1.4105934062205492</v>
      </c>
      <c r="EC50" s="29">
        <v>-5.2223594563867088</v>
      </c>
      <c r="ED50" s="29">
        <v>-7.9817017417454572</v>
      </c>
      <c r="EE50" s="29">
        <v>-9.3693802995990474</v>
      </c>
      <c r="EF50" s="29">
        <v>-9.0409586973602636</v>
      </c>
      <c r="EH50" s="29">
        <v>10.69419857401801</v>
      </c>
      <c r="EI50" s="29">
        <v>10.027092074695274</v>
      </c>
      <c r="EJ50" s="29">
        <v>9.675498514190366</v>
      </c>
      <c r="EK50" s="29">
        <v>9.3067803252687256</v>
      </c>
      <c r="EL50" s="29">
        <v>8.997971523750973</v>
      </c>
      <c r="EM50" s="29">
        <v>8.6102362472770935</v>
      </c>
      <c r="EN50" s="29">
        <v>8.2389785751947713</v>
      </c>
      <c r="EO50" s="29">
        <v>7.8668615467092557</v>
      </c>
      <c r="EP50" s="29">
        <v>7.4339535052890859</v>
      </c>
      <c r="EQ50" s="29">
        <v>6.5894065937794508</v>
      </c>
      <c r="ER50" s="29">
        <v>2.7776405436132912</v>
      </c>
      <c r="ES50" s="29">
        <v>1.8298258254542787E-2</v>
      </c>
      <c r="ET50" s="29">
        <v>-1.3693802995990474</v>
      </c>
      <c r="EU50" s="29">
        <v>-1.0409586973602636</v>
      </c>
      <c r="EW50" s="1">
        <v>359442</v>
      </c>
      <c r="EX50" s="1">
        <v>418850</v>
      </c>
      <c r="EY50" s="1" t="s">
        <v>508</v>
      </c>
      <c r="EZ50" s="1" t="s">
        <v>864</v>
      </c>
    </row>
    <row r="51" spans="2:156" ht="16" thickBot="1" x14ac:dyDescent="0.4">
      <c r="B51" s="21" t="s">
        <v>51</v>
      </c>
      <c r="C51" s="22">
        <v>6.3932467627736322</v>
      </c>
      <c r="D51" s="23">
        <v>6.0812690323734415</v>
      </c>
      <c r="E51" s="23">
        <v>5.852070217088027</v>
      </c>
      <c r="F51" s="23">
        <v>5.3902948372152721</v>
      </c>
      <c r="G51" s="23">
        <v>4.9017438000103652</v>
      </c>
      <c r="H51" s="23">
        <v>4.3355607173572039</v>
      </c>
      <c r="I51" s="23">
        <v>3.71181209679159</v>
      </c>
      <c r="J51" s="23">
        <v>3.015184342446787</v>
      </c>
      <c r="K51" s="23">
        <v>2.3092847099610125</v>
      </c>
      <c r="L51" s="23">
        <v>1.4584660550265625</v>
      </c>
      <c r="M51" s="23">
        <v>-1.7940407746739382</v>
      </c>
      <c r="N51" s="23">
        <v>-3.8565234076093446</v>
      </c>
      <c r="O51" s="23">
        <v>-4.6727224050403393</v>
      </c>
      <c r="P51" s="23">
        <v>-5.135668285465087</v>
      </c>
      <c r="Q51" s="24"/>
      <c r="R51" s="23">
        <v>11.030246762773633</v>
      </c>
      <c r="S51" s="23">
        <v>10.718269032373442</v>
      </c>
      <c r="T51" s="23">
        <v>10.489070217088027</v>
      </c>
      <c r="U51" s="23">
        <v>10.027294837215273</v>
      </c>
      <c r="V51" s="23">
        <v>9.5387438000103657</v>
      </c>
      <c r="W51" s="23">
        <v>8.9725607173572044</v>
      </c>
      <c r="X51" s="23">
        <v>8.3488120967915904</v>
      </c>
      <c r="Y51" s="23">
        <v>7.6521843424467875</v>
      </c>
      <c r="Z51" s="23">
        <v>6.946284709961013</v>
      </c>
      <c r="AA51" s="23">
        <v>6.0954660550265629</v>
      </c>
      <c r="AB51" s="23">
        <v>2.8429592253260623</v>
      </c>
      <c r="AC51" s="23">
        <v>0.78047659239065581</v>
      </c>
      <c r="AD51" s="23">
        <v>-3.5722405040338856E-2</v>
      </c>
      <c r="AE51" s="23">
        <v>-0.49866828546508657</v>
      </c>
      <c r="AG51" s="25">
        <v>6.3932467627736322</v>
      </c>
      <c r="AH51" s="25">
        <v>6.1872265132541955</v>
      </c>
      <c r="AI51" s="25">
        <v>6.056304460466194</v>
      </c>
      <c r="AJ51" s="25">
        <v>5.775210270813659</v>
      </c>
      <c r="AK51" s="25">
        <v>5.5094543653038706</v>
      </c>
      <c r="AL51" s="25">
        <v>5.1189219225059404</v>
      </c>
      <c r="AM51" s="25">
        <v>4.68421266931216</v>
      </c>
      <c r="AN51" s="25">
        <v>4.2134142492252096</v>
      </c>
      <c r="AO51" s="25">
        <v>3.5711300347093804</v>
      </c>
      <c r="AP51" s="25">
        <v>2.9778794966824726</v>
      </c>
      <c r="AQ51" s="25">
        <v>0.92622592709507856</v>
      </c>
      <c r="AR51" s="25">
        <v>-0.6487726708941004</v>
      </c>
      <c r="AS51" s="25">
        <v>-1.7086016191319509</v>
      </c>
      <c r="AT51" s="25">
        <v>-2.501885409738172</v>
      </c>
      <c r="AV51" s="26">
        <v>11.030246762773633</v>
      </c>
      <c r="AW51" s="26">
        <v>10.824226513254196</v>
      </c>
      <c r="AX51" s="26">
        <v>10.693304460466194</v>
      </c>
      <c r="AY51" s="26">
        <v>10.412210270813659</v>
      </c>
      <c r="AZ51" s="26">
        <v>10.146454365303871</v>
      </c>
      <c r="BA51" s="26">
        <v>9.7559219225059408</v>
      </c>
      <c r="BB51" s="26">
        <v>9.3212126693121604</v>
      </c>
      <c r="BC51" s="26">
        <v>8.85041424922521</v>
      </c>
      <c r="BD51" s="26">
        <v>8.2081300347093809</v>
      </c>
      <c r="BE51" s="26">
        <v>7.6148794966824731</v>
      </c>
      <c r="BF51" s="26">
        <v>5.563225927095079</v>
      </c>
      <c r="BG51" s="26">
        <v>3.9882273291059001</v>
      </c>
      <c r="BH51" s="26">
        <v>2.9283983808680496</v>
      </c>
      <c r="BI51" s="26">
        <v>2.1351145902618285</v>
      </c>
      <c r="BK51" s="27">
        <v>6.3932467627736322</v>
      </c>
      <c r="BL51" s="27">
        <v>6.0818038821921476</v>
      </c>
      <c r="BM51" s="27">
        <v>5.8531323185060486</v>
      </c>
      <c r="BN51" s="27">
        <v>5.3918765606461534</v>
      </c>
      <c r="BO51" s="27">
        <v>4.9038265732403019</v>
      </c>
      <c r="BP51" s="27">
        <v>4.3349369718117359</v>
      </c>
      <c r="BQ51" s="27">
        <v>3.7038968722273751</v>
      </c>
      <c r="BR51" s="27">
        <v>3.0058966007444496</v>
      </c>
      <c r="BS51" s="27">
        <v>2.2987646541049642</v>
      </c>
      <c r="BT51" s="27">
        <v>1.5183012270967424</v>
      </c>
      <c r="BU51" s="27">
        <v>-1.3999722701373685</v>
      </c>
      <c r="BV51" s="27">
        <v>-3.0274511245082607</v>
      </c>
      <c r="BW51" s="27">
        <v>-3.6921270968299069</v>
      </c>
      <c r="BX51" s="27">
        <v>-3.851039685841954</v>
      </c>
      <c r="BZ51" s="27">
        <v>11.030246762773633</v>
      </c>
      <c r="CA51" s="27">
        <v>10.718803882192148</v>
      </c>
      <c r="CB51" s="27">
        <v>10.490132318506049</v>
      </c>
      <c r="CC51" s="27">
        <v>10.028876560646154</v>
      </c>
      <c r="CD51" s="27">
        <v>9.5408265732403024</v>
      </c>
      <c r="CE51" s="27">
        <v>8.9719369718117363</v>
      </c>
      <c r="CF51" s="27">
        <v>8.3408968722273755</v>
      </c>
      <c r="CG51" s="27">
        <v>7.6428966007444501</v>
      </c>
      <c r="CH51" s="27">
        <v>6.9357646541049647</v>
      </c>
      <c r="CI51" s="27">
        <v>6.1553012270967429</v>
      </c>
      <c r="CJ51" s="27">
        <v>3.237027729862632</v>
      </c>
      <c r="CK51" s="27">
        <v>1.6095488754917398</v>
      </c>
      <c r="CL51" s="27">
        <v>0.94487290317009354</v>
      </c>
      <c r="CM51" s="27">
        <v>0.78596031415804646</v>
      </c>
      <c r="CO51" s="28">
        <v>6.3932467627736322</v>
      </c>
      <c r="CP51" s="28">
        <v>6.0841582264269611</v>
      </c>
      <c r="CQ51" s="28">
        <v>5.8777698396852998</v>
      </c>
      <c r="CR51" s="28">
        <v>5.4411601783022121</v>
      </c>
      <c r="CS51" s="28">
        <v>5.0156953671158888</v>
      </c>
      <c r="CT51" s="28">
        <v>4.5060399777379487</v>
      </c>
      <c r="CU51" s="28">
        <v>3.9153336162086703</v>
      </c>
      <c r="CV51" s="28">
        <v>3.2634946606855024</v>
      </c>
      <c r="CW51" s="28">
        <v>2.6612771282379342</v>
      </c>
      <c r="CX51" s="28">
        <v>2.0164406951796749</v>
      </c>
      <c r="CY51" s="28">
        <v>-2.4285085550081718</v>
      </c>
      <c r="CZ51" s="28">
        <v>-10.295264679159217</v>
      </c>
      <c r="DA51" s="28">
        <v>-16.265333436022956</v>
      </c>
      <c r="DB51" s="28">
        <v>-20.105446480758459</v>
      </c>
      <c r="DD51" s="28">
        <v>11.030246762773633</v>
      </c>
      <c r="DE51" s="28">
        <v>10.721158226426962</v>
      </c>
      <c r="DF51" s="28">
        <v>10.5147698396853</v>
      </c>
      <c r="DG51" s="28">
        <v>10.078160178302213</v>
      </c>
      <c r="DH51" s="28">
        <v>9.6526953671158893</v>
      </c>
      <c r="DI51" s="28">
        <v>9.1430399777379492</v>
      </c>
      <c r="DJ51" s="28">
        <v>8.5523336162086707</v>
      </c>
      <c r="DK51" s="28">
        <v>7.9004946606855029</v>
      </c>
      <c r="DL51" s="28">
        <v>7.2982771282379346</v>
      </c>
      <c r="DM51" s="28">
        <v>6.6534406951796754</v>
      </c>
      <c r="DN51" s="28">
        <v>2.2084914449918287</v>
      </c>
      <c r="DO51" s="28">
        <v>-5.6582646791592168</v>
      </c>
      <c r="DP51" s="28">
        <v>-11.628333436022956</v>
      </c>
      <c r="DQ51" s="28">
        <v>-15.468446480758459</v>
      </c>
      <c r="DS51" s="29">
        <v>6.3932467627736322</v>
      </c>
      <c r="DT51" s="29">
        <v>6.1723324845873577</v>
      </c>
      <c r="DU51" s="29">
        <v>5.8364392601124848</v>
      </c>
      <c r="DV51" s="29">
        <v>5.4143613530129286</v>
      </c>
      <c r="DW51" s="29">
        <v>4.9805208772552021</v>
      </c>
      <c r="DX51" s="29">
        <v>4.4729618105631985</v>
      </c>
      <c r="DY51" s="29">
        <v>3.8996398656719293</v>
      </c>
      <c r="DZ51" s="29">
        <v>3.2913722159938175</v>
      </c>
      <c r="EA51" s="29">
        <v>2.5107157549284054</v>
      </c>
      <c r="EB51" s="29">
        <v>0.70012238907161617</v>
      </c>
      <c r="EC51" s="29">
        <v>-8.0961858037419248</v>
      </c>
      <c r="ED51" s="29">
        <v>-15.202745345334705</v>
      </c>
      <c r="EE51" s="29">
        <v>-19.120899262763459</v>
      </c>
      <c r="EF51" s="29">
        <v>-18.313221823000532</v>
      </c>
      <c r="EH51" s="29">
        <v>11.030246762773633</v>
      </c>
      <c r="EI51" s="29">
        <v>10.809332484587358</v>
      </c>
      <c r="EJ51" s="29">
        <v>10.473439260112485</v>
      </c>
      <c r="EK51" s="29">
        <v>10.051361353012929</v>
      </c>
      <c r="EL51" s="29">
        <v>9.6175208772552025</v>
      </c>
      <c r="EM51" s="29">
        <v>9.109961810563199</v>
      </c>
      <c r="EN51" s="29">
        <v>8.5366398656719298</v>
      </c>
      <c r="EO51" s="29">
        <v>7.9283722159938179</v>
      </c>
      <c r="EP51" s="29">
        <v>7.1477157549284058</v>
      </c>
      <c r="EQ51" s="29">
        <v>5.3371223890716166</v>
      </c>
      <c r="ER51" s="29">
        <v>-3.4591858037419243</v>
      </c>
      <c r="ES51" s="29">
        <v>-10.565745345334705</v>
      </c>
      <c r="ET51" s="29">
        <v>-14.483899262763458</v>
      </c>
      <c r="EU51" s="29">
        <v>-13.676221823000532</v>
      </c>
      <c r="EW51" s="1">
        <v>354895</v>
      </c>
      <c r="EX51" s="1">
        <v>422392</v>
      </c>
      <c r="EY51" s="1" t="s">
        <v>508</v>
      </c>
      <c r="EZ51" s="1" t="s">
        <v>864</v>
      </c>
    </row>
    <row r="52" spans="2:156" ht="16" thickBot="1" x14ac:dyDescent="0.4">
      <c r="B52" s="21" t="s">
        <v>52</v>
      </c>
      <c r="C52" s="22">
        <v>17.402278672211917</v>
      </c>
      <c r="D52" s="23">
        <v>17.599163366597605</v>
      </c>
      <c r="E52" s="23">
        <v>17.383309565527156</v>
      </c>
      <c r="F52" s="23">
        <v>17.106122400812399</v>
      </c>
      <c r="G52" s="23">
        <v>16.974082272992373</v>
      </c>
      <c r="H52" s="23">
        <v>17.053806013902339</v>
      </c>
      <c r="I52" s="23">
        <v>16.910574236096569</v>
      </c>
      <c r="J52" s="23">
        <v>16.880610595212453</v>
      </c>
      <c r="K52" s="23">
        <v>16.962962845590802</v>
      </c>
      <c r="L52" s="23">
        <v>16.789623293969086</v>
      </c>
      <c r="M52" s="23">
        <v>16.295115101097217</v>
      </c>
      <c r="N52" s="23">
        <v>15.512293945704542</v>
      </c>
      <c r="O52" s="23">
        <v>15.831623613464018</v>
      </c>
      <c r="P52" s="23">
        <v>16.254422577923307</v>
      </c>
      <c r="Q52" s="24"/>
      <c r="R52" s="23">
        <v>37.902278672211921</v>
      </c>
      <c r="S52" s="23">
        <v>38.099163366597608</v>
      </c>
      <c r="T52" s="23">
        <v>37.883309565527156</v>
      </c>
      <c r="U52" s="23">
        <v>37.606122400812396</v>
      </c>
      <c r="V52" s="23">
        <v>37.474082272992376</v>
      </c>
      <c r="W52" s="23">
        <v>37.553806013902339</v>
      </c>
      <c r="X52" s="23">
        <v>37.410574236096565</v>
      </c>
      <c r="Y52" s="23">
        <v>37.380610595212453</v>
      </c>
      <c r="Z52" s="23">
        <v>37.462962845590802</v>
      </c>
      <c r="AA52" s="23">
        <v>37.289623293969086</v>
      </c>
      <c r="AB52" s="23">
        <v>36.795115101097217</v>
      </c>
      <c r="AC52" s="23">
        <v>36.012293945704542</v>
      </c>
      <c r="AD52" s="23">
        <v>36.331623613464018</v>
      </c>
      <c r="AE52" s="23">
        <v>36.754422577923307</v>
      </c>
      <c r="AG52" s="25">
        <v>17.402278672211917</v>
      </c>
      <c r="AH52" s="25">
        <v>17.954990500120921</v>
      </c>
      <c r="AI52" s="25">
        <v>18.125875373507874</v>
      </c>
      <c r="AJ52" s="25">
        <v>18.236334266136787</v>
      </c>
      <c r="AK52" s="25">
        <v>18.497556141464109</v>
      </c>
      <c r="AL52" s="25">
        <v>18.927995079456103</v>
      </c>
      <c r="AM52" s="25">
        <v>19.071842582384942</v>
      </c>
      <c r="AN52" s="25">
        <v>19.236154521543</v>
      </c>
      <c r="AO52" s="25">
        <v>19.418195378290399</v>
      </c>
      <c r="AP52" s="25">
        <v>19.317696575041772</v>
      </c>
      <c r="AQ52" s="25">
        <v>19.627649236643279</v>
      </c>
      <c r="AR52" s="25">
        <v>20.020497851645089</v>
      </c>
      <c r="AS52" s="25">
        <v>20.326060771850464</v>
      </c>
      <c r="AT52" s="25">
        <v>20.778428803319525</v>
      </c>
      <c r="AV52" s="26">
        <v>37.902278672211921</v>
      </c>
      <c r="AW52" s="26">
        <v>38.454990500120921</v>
      </c>
      <c r="AX52" s="26">
        <v>38.625875373507874</v>
      </c>
      <c r="AY52" s="26">
        <v>38.736334266136787</v>
      </c>
      <c r="AZ52" s="26">
        <v>38.997556141464109</v>
      </c>
      <c r="BA52" s="26">
        <v>39.427995079456103</v>
      </c>
      <c r="BB52" s="26">
        <v>39.571842582384946</v>
      </c>
      <c r="BC52" s="26">
        <v>39.736154521543</v>
      </c>
      <c r="BD52" s="26">
        <v>39.918195378290399</v>
      </c>
      <c r="BE52" s="26">
        <v>39.817696575041772</v>
      </c>
      <c r="BF52" s="26">
        <v>40.127649236643279</v>
      </c>
      <c r="BG52" s="26">
        <v>40.520497851645089</v>
      </c>
      <c r="BH52" s="26">
        <v>40.826060771850464</v>
      </c>
      <c r="BI52" s="26">
        <v>41.278428803319528</v>
      </c>
      <c r="BK52" s="27">
        <v>17.402278672211917</v>
      </c>
      <c r="BL52" s="27">
        <v>17.599339196353661</v>
      </c>
      <c r="BM52" s="27">
        <v>17.383613324158212</v>
      </c>
      <c r="BN52" s="27">
        <v>17.106597057656959</v>
      </c>
      <c r="BO52" s="27">
        <v>16.974725444433357</v>
      </c>
      <c r="BP52" s="27">
        <v>17.053570379936211</v>
      </c>
      <c r="BQ52" s="27">
        <v>16.908390557584589</v>
      </c>
      <c r="BR52" s="27">
        <v>16.878069299305565</v>
      </c>
      <c r="BS52" s="27">
        <v>16.960244988240142</v>
      </c>
      <c r="BT52" s="27">
        <v>16.794287385972481</v>
      </c>
      <c r="BU52" s="27">
        <v>16.353141089039532</v>
      </c>
      <c r="BV52" s="27">
        <v>15.67978795988445</v>
      </c>
      <c r="BW52" s="27">
        <v>16.049263729694175</v>
      </c>
      <c r="BX52" s="27">
        <v>16.565688681863371</v>
      </c>
      <c r="BZ52" s="27">
        <v>37.902278672211921</v>
      </c>
      <c r="CA52" s="27">
        <v>38.099339196353661</v>
      </c>
      <c r="CB52" s="27">
        <v>37.883613324158212</v>
      </c>
      <c r="CC52" s="27">
        <v>37.606597057656955</v>
      </c>
      <c r="CD52" s="27">
        <v>37.474725444433361</v>
      </c>
      <c r="CE52" s="27">
        <v>37.553570379936211</v>
      </c>
      <c r="CF52" s="27">
        <v>37.408390557584589</v>
      </c>
      <c r="CG52" s="27">
        <v>37.378069299305565</v>
      </c>
      <c r="CH52" s="27">
        <v>37.460244988240142</v>
      </c>
      <c r="CI52" s="27">
        <v>37.294287385972481</v>
      </c>
      <c r="CJ52" s="27">
        <v>36.853141089039532</v>
      </c>
      <c r="CK52" s="27">
        <v>36.17978795988445</v>
      </c>
      <c r="CL52" s="27">
        <v>36.549263729694175</v>
      </c>
      <c r="CM52" s="27">
        <v>37.065688681863371</v>
      </c>
      <c r="CO52" s="28">
        <v>17.402278672211917</v>
      </c>
      <c r="CP52" s="28">
        <v>17.641168130023953</v>
      </c>
      <c r="CQ52" s="28">
        <v>17.470137209052339</v>
      </c>
      <c r="CR52" s="28">
        <v>17.240648220576272</v>
      </c>
      <c r="CS52" s="28">
        <v>17.158804611232249</v>
      </c>
      <c r="CT52" s="28">
        <v>17.282935189217113</v>
      </c>
      <c r="CU52" s="28">
        <v>17.183192521969843</v>
      </c>
      <c r="CV52" s="28">
        <v>17.195769571952674</v>
      </c>
      <c r="CW52" s="28">
        <v>17.317822464145785</v>
      </c>
      <c r="CX52" s="28">
        <v>17.193261439577007</v>
      </c>
      <c r="CY52" s="28">
        <v>6.9110180328309241</v>
      </c>
      <c r="CZ52" s="28">
        <v>7.0856210854292101</v>
      </c>
      <c r="DA52" s="28">
        <v>8.3717240858499977</v>
      </c>
      <c r="DB52" s="28">
        <v>9.3252084049392607</v>
      </c>
      <c r="DD52" s="28">
        <v>37.902278672211921</v>
      </c>
      <c r="DE52" s="28">
        <v>38.141168130023956</v>
      </c>
      <c r="DF52" s="28">
        <v>37.970137209052339</v>
      </c>
      <c r="DG52" s="28">
        <v>37.740648220576276</v>
      </c>
      <c r="DH52" s="28">
        <v>37.658804611232249</v>
      </c>
      <c r="DI52" s="28">
        <v>37.782935189217113</v>
      </c>
      <c r="DJ52" s="28">
        <v>37.683192521969843</v>
      </c>
      <c r="DK52" s="28">
        <v>37.695769571952674</v>
      </c>
      <c r="DL52" s="28">
        <v>37.817822464145785</v>
      </c>
      <c r="DM52" s="28">
        <v>37.693261439577007</v>
      </c>
      <c r="DN52" s="28">
        <v>27.411018032830924</v>
      </c>
      <c r="DO52" s="28">
        <v>27.58562108542921</v>
      </c>
      <c r="DP52" s="28">
        <v>28.871724085849998</v>
      </c>
      <c r="DQ52" s="28">
        <v>29.825208404939261</v>
      </c>
      <c r="DS52" s="29">
        <v>17.402278672211917</v>
      </c>
      <c r="DT52" s="29">
        <v>17.6431481067712</v>
      </c>
      <c r="DU52" s="29">
        <v>17.453118535968883</v>
      </c>
      <c r="DV52" s="29">
        <v>17.217758639248402</v>
      </c>
      <c r="DW52" s="29">
        <v>16.676361231890958</v>
      </c>
      <c r="DX52" s="29">
        <v>16.832347845899758</v>
      </c>
      <c r="DY52" s="29">
        <v>10.462834884983792</v>
      </c>
      <c r="DZ52" s="29">
        <v>10.904987712683905</v>
      </c>
      <c r="EA52" s="29">
        <v>11.456308214855518</v>
      </c>
      <c r="EB52" s="29">
        <v>11.657303173546055</v>
      </c>
      <c r="EC52" s="29">
        <v>10.831774497971374</v>
      </c>
      <c r="ED52" s="29">
        <v>11.503222160882601</v>
      </c>
      <c r="EE52" s="29">
        <v>12.388467472326084</v>
      </c>
      <c r="EF52" s="29">
        <v>13.345808616644881</v>
      </c>
      <c r="EH52" s="29">
        <v>37.902278672211921</v>
      </c>
      <c r="EI52" s="29">
        <v>38.1431481067712</v>
      </c>
      <c r="EJ52" s="29">
        <v>37.953118535968883</v>
      </c>
      <c r="EK52" s="29">
        <v>37.717758639248402</v>
      </c>
      <c r="EL52" s="29">
        <v>37.176361231890958</v>
      </c>
      <c r="EM52" s="29">
        <v>37.332347845899761</v>
      </c>
      <c r="EN52" s="29">
        <v>30.962834884983792</v>
      </c>
      <c r="EO52" s="29">
        <v>31.404987712683905</v>
      </c>
      <c r="EP52" s="29">
        <v>31.956308214855518</v>
      </c>
      <c r="EQ52" s="29">
        <v>32.157303173546055</v>
      </c>
      <c r="ER52" s="29">
        <v>31.331774497971374</v>
      </c>
      <c r="ES52" s="29">
        <v>32.003222160882601</v>
      </c>
      <c r="ET52" s="29">
        <v>32.888467472326084</v>
      </c>
      <c r="EU52" s="29">
        <v>33.845808616644881</v>
      </c>
      <c r="EW52" s="1">
        <v>319579</v>
      </c>
      <c r="EX52" s="1">
        <v>472480</v>
      </c>
      <c r="EY52" s="1" t="s">
        <v>485</v>
      </c>
      <c r="EZ52" s="1" t="s">
        <v>863</v>
      </c>
    </row>
    <row r="53" spans="2:156" ht="16" thickBot="1" x14ac:dyDescent="0.4">
      <c r="B53" s="21" t="s">
        <v>53</v>
      </c>
      <c r="C53" s="22">
        <v>7.769354163800763</v>
      </c>
      <c r="D53" s="23">
        <v>7.3219397023371968</v>
      </c>
      <c r="E53" s="23">
        <v>7.1987645658160915</v>
      </c>
      <c r="F53" s="23">
        <v>6.805332251091663</v>
      </c>
      <c r="G53" s="23">
        <v>6.3931530189917432</v>
      </c>
      <c r="H53" s="23">
        <v>6.1266447513878362</v>
      </c>
      <c r="I53" s="23">
        <v>5.7251013483816138</v>
      </c>
      <c r="J53" s="23">
        <v>5.3661794352124588</v>
      </c>
      <c r="K53" s="23">
        <v>4.7984192364197895</v>
      </c>
      <c r="L53" s="23">
        <v>4.3179579924694664</v>
      </c>
      <c r="M53" s="23">
        <v>2.6733291229997462</v>
      </c>
      <c r="N53" s="23">
        <v>1.7987686703459573</v>
      </c>
      <c r="O53" s="23">
        <v>1.797732933494288</v>
      </c>
      <c r="P53" s="23">
        <v>1.9709769672821977</v>
      </c>
      <c r="Q53" s="24"/>
      <c r="R53" s="23">
        <v>12.406354163800764</v>
      </c>
      <c r="S53" s="23">
        <v>11.958939702337197</v>
      </c>
      <c r="T53" s="23">
        <v>11.835764565816092</v>
      </c>
      <c r="U53" s="23">
        <v>11.442332251091663</v>
      </c>
      <c r="V53" s="23">
        <v>11.030153018991744</v>
      </c>
      <c r="W53" s="23">
        <v>10.763644751387837</v>
      </c>
      <c r="X53" s="23">
        <v>10.362101348381614</v>
      </c>
      <c r="Y53" s="23">
        <v>10.003179435212459</v>
      </c>
      <c r="Z53" s="23">
        <v>9.43541923641979</v>
      </c>
      <c r="AA53" s="23">
        <v>8.9549579924694669</v>
      </c>
      <c r="AB53" s="23">
        <v>7.3103291229997467</v>
      </c>
      <c r="AC53" s="23">
        <v>6.4357686703459578</v>
      </c>
      <c r="AD53" s="23">
        <v>6.4347329334942884</v>
      </c>
      <c r="AE53" s="23">
        <v>6.6079769672821982</v>
      </c>
      <c r="AG53" s="25">
        <v>7.769354163800763</v>
      </c>
      <c r="AH53" s="25">
        <v>7.373242310094275</v>
      </c>
      <c r="AI53" s="25">
        <v>7.4125615385456545</v>
      </c>
      <c r="AJ53" s="25">
        <v>7.267551675170095</v>
      </c>
      <c r="AK53" s="25">
        <v>6.9947521043424654</v>
      </c>
      <c r="AL53" s="25">
        <v>6.8795562607789744</v>
      </c>
      <c r="AM53" s="25">
        <v>6.6111979380477521</v>
      </c>
      <c r="AN53" s="25">
        <v>6.42243835696069</v>
      </c>
      <c r="AO53" s="25">
        <v>5.8635546291171252</v>
      </c>
      <c r="AP53" s="25">
        <v>5.4750687043815311</v>
      </c>
      <c r="AQ53" s="25">
        <v>4.540244699646852</v>
      </c>
      <c r="AR53" s="25">
        <v>3.797338071613094</v>
      </c>
      <c r="AS53" s="25">
        <v>3.4434544157162605</v>
      </c>
      <c r="AT53" s="25">
        <v>3.1102615668261926</v>
      </c>
      <c r="AV53" s="26">
        <v>12.406354163800764</v>
      </c>
      <c r="AW53" s="26">
        <v>12.010242310094275</v>
      </c>
      <c r="AX53" s="26">
        <v>12.049561538545655</v>
      </c>
      <c r="AY53" s="26">
        <v>11.904551675170095</v>
      </c>
      <c r="AZ53" s="26">
        <v>11.631752104342466</v>
      </c>
      <c r="BA53" s="26">
        <v>11.516556260778975</v>
      </c>
      <c r="BB53" s="26">
        <v>11.248197938047753</v>
      </c>
      <c r="BC53" s="26">
        <v>11.05943835696069</v>
      </c>
      <c r="BD53" s="26">
        <v>10.500554629117126</v>
      </c>
      <c r="BE53" s="26">
        <v>10.112068704381532</v>
      </c>
      <c r="BF53" s="26">
        <v>9.1772446996468524</v>
      </c>
      <c r="BG53" s="26">
        <v>8.4343380716130945</v>
      </c>
      <c r="BH53" s="26">
        <v>8.080454415716261</v>
      </c>
      <c r="BI53" s="26">
        <v>7.747261566826193</v>
      </c>
      <c r="BK53" s="27">
        <v>7.769354163800763</v>
      </c>
      <c r="BL53" s="27">
        <v>7.3219396918632444</v>
      </c>
      <c r="BM53" s="27">
        <v>7.1987645862995766</v>
      </c>
      <c r="BN53" s="27">
        <v>6.805332251091663</v>
      </c>
      <c r="BO53" s="27">
        <v>6.3931529157534648</v>
      </c>
      <c r="BP53" s="27">
        <v>6.1266448537850664</v>
      </c>
      <c r="BQ53" s="27">
        <v>5.7251013483816138</v>
      </c>
      <c r="BR53" s="27">
        <v>5.3661794352124588</v>
      </c>
      <c r="BS53" s="27">
        <v>4.7984192364197895</v>
      </c>
      <c r="BT53" s="27">
        <v>4.3709911986318772</v>
      </c>
      <c r="BU53" s="27">
        <v>2.8935823248557782</v>
      </c>
      <c r="BV53" s="27">
        <v>2.0666157462283294</v>
      </c>
      <c r="BW53" s="27">
        <v>2.0464078058169761</v>
      </c>
      <c r="BX53" s="27">
        <v>2.2016925559944625</v>
      </c>
      <c r="BZ53" s="27">
        <v>12.406354163800764</v>
      </c>
      <c r="CA53" s="27">
        <v>11.958939691863245</v>
      </c>
      <c r="CB53" s="27">
        <v>11.835764586299577</v>
      </c>
      <c r="CC53" s="27">
        <v>11.442332251091663</v>
      </c>
      <c r="CD53" s="27">
        <v>11.030152915753465</v>
      </c>
      <c r="CE53" s="27">
        <v>10.763644853785067</v>
      </c>
      <c r="CF53" s="27">
        <v>10.362101348381614</v>
      </c>
      <c r="CG53" s="27">
        <v>10.003179435212459</v>
      </c>
      <c r="CH53" s="27">
        <v>9.43541923641979</v>
      </c>
      <c r="CI53" s="27">
        <v>9.0079911986318777</v>
      </c>
      <c r="CJ53" s="27">
        <v>7.5305823248557786</v>
      </c>
      <c r="CK53" s="27">
        <v>6.7036157462283299</v>
      </c>
      <c r="CL53" s="27">
        <v>6.6834078058169766</v>
      </c>
      <c r="CM53" s="27">
        <v>6.8386925559944629</v>
      </c>
      <c r="CO53" s="28">
        <v>7.769354163800763</v>
      </c>
      <c r="CP53" s="28">
        <v>7.3330746452380442</v>
      </c>
      <c r="CQ53" s="28">
        <v>7.2468351403423483</v>
      </c>
      <c r="CR53" s="28">
        <v>6.9009059946886762</v>
      </c>
      <c r="CS53" s="28">
        <v>6.5559777003692759</v>
      </c>
      <c r="CT53" s="28">
        <v>6.3539310416673516</v>
      </c>
      <c r="CU53" s="28">
        <v>5.9965958082740833</v>
      </c>
      <c r="CV53" s="28">
        <v>5.6541504172990642</v>
      </c>
      <c r="CW53" s="28">
        <v>5.2122595730138848</v>
      </c>
      <c r="CX53" s="28">
        <v>4.9141297087336042</v>
      </c>
      <c r="CY53" s="28">
        <v>2.8302602178361731</v>
      </c>
      <c r="CZ53" s="28">
        <v>-1.4078586541179767</v>
      </c>
      <c r="DA53" s="28">
        <v>-4.4060350976669902</v>
      </c>
      <c r="DB53" s="28">
        <v>-6.4536572415609186</v>
      </c>
      <c r="DD53" s="28">
        <v>12.406354163800764</v>
      </c>
      <c r="DE53" s="28">
        <v>11.970074645238045</v>
      </c>
      <c r="DF53" s="28">
        <v>11.883835140342349</v>
      </c>
      <c r="DG53" s="28">
        <v>11.537905994688677</v>
      </c>
      <c r="DH53" s="28">
        <v>11.192977700369276</v>
      </c>
      <c r="DI53" s="28">
        <v>10.990931041667352</v>
      </c>
      <c r="DJ53" s="28">
        <v>10.633595808274084</v>
      </c>
      <c r="DK53" s="28">
        <v>10.291150417299065</v>
      </c>
      <c r="DL53" s="28">
        <v>9.8492595730138852</v>
      </c>
      <c r="DM53" s="28">
        <v>9.5511297087336047</v>
      </c>
      <c r="DN53" s="28">
        <v>7.4672602178361736</v>
      </c>
      <c r="DO53" s="28">
        <v>3.2291413458820237</v>
      </c>
      <c r="DP53" s="28">
        <v>0.23096490233301026</v>
      </c>
      <c r="DQ53" s="28">
        <v>-1.8166572415609181</v>
      </c>
      <c r="DS53" s="29">
        <v>7.769354163800763</v>
      </c>
      <c r="DT53" s="29">
        <v>7.3928001666034966</v>
      </c>
      <c r="DU53" s="29">
        <v>7.0793768659852709</v>
      </c>
      <c r="DV53" s="29">
        <v>6.7410954805978136</v>
      </c>
      <c r="DW53" s="29">
        <v>6.5245772110445799</v>
      </c>
      <c r="DX53" s="29">
        <v>6.3755725497411504</v>
      </c>
      <c r="DY53" s="29">
        <v>6.0715882569665141</v>
      </c>
      <c r="DZ53" s="29">
        <v>5.8330296011663876</v>
      </c>
      <c r="EA53" s="29">
        <v>5.3894884833770824</v>
      </c>
      <c r="EB53" s="29">
        <v>4.3590980827459589</v>
      </c>
      <c r="EC53" s="29">
        <v>-0.45344698537820349</v>
      </c>
      <c r="ED53" s="29">
        <v>-4.2921728344611836</v>
      </c>
      <c r="EE53" s="29">
        <v>-6.0554997035093194</v>
      </c>
      <c r="EF53" s="29">
        <v>-5.1439624035339975</v>
      </c>
      <c r="EH53" s="29">
        <v>12.406354163800764</v>
      </c>
      <c r="EI53" s="29">
        <v>12.029800166603497</v>
      </c>
      <c r="EJ53" s="29">
        <v>11.716376865985271</v>
      </c>
      <c r="EK53" s="29">
        <v>11.378095480597814</v>
      </c>
      <c r="EL53" s="29">
        <v>11.16157721104458</v>
      </c>
      <c r="EM53" s="29">
        <v>11.012572549741151</v>
      </c>
      <c r="EN53" s="29">
        <v>10.708588256966515</v>
      </c>
      <c r="EO53" s="29">
        <v>10.470029601166388</v>
      </c>
      <c r="EP53" s="29">
        <v>10.026488483377083</v>
      </c>
      <c r="EQ53" s="29">
        <v>8.9960980827459593</v>
      </c>
      <c r="ER53" s="29">
        <v>4.183553014621797</v>
      </c>
      <c r="ES53" s="29">
        <v>0.34482716553881687</v>
      </c>
      <c r="ET53" s="29">
        <v>-1.418499703509319</v>
      </c>
      <c r="EU53" s="29">
        <v>-0.50696240353399702</v>
      </c>
      <c r="EW53" s="1">
        <v>376743</v>
      </c>
      <c r="EX53" s="1">
        <v>386810</v>
      </c>
      <c r="EY53" s="1" t="s">
        <v>512</v>
      </c>
      <c r="EZ53" s="1" t="s">
        <v>856</v>
      </c>
    </row>
    <row r="54" spans="2:156" ht="16" thickBot="1" x14ac:dyDescent="0.4">
      <c r="B54" s="21" t="s">
        <v>54</v>
      </c>
      <c r="C54" s="22">
        <v>10.374106226143168</v>
      </c>
      <c r="D54" s="23">
        <v>8.2468305361090568</v>
      </c>
      <c r="E54" s="23">
        <v>8.0251201594173711</v>
      </c>
      <c r="F54" s="23">
        <v>7.8342114384377854</v>
      </c>
      <c r="G54" s="23">
        <v>7.6583222101457604</v>
      </c>
      <c r="H54" s="23">
        <v>7.3918827475512892</v>
      </c>
      <c r="I54" s="23">
        <v>7.1428886167681771</v>
      </c>
      <c r="J54" s="23">
        <v>6.9834920923144939</v>
      </c>
      <c r="K54" s="23">
        <v>6.6291353066371101</v>
      </c>
      <c r="L54" s="23">
        <v>6.2872453514571127</v>
      </c>
      <c r="M54" s="23">
        <v>4.9195666008330363</v>
      </c>
      <c r="N54" s="23">
        <v>3.8471555604327143</v>
      </c>
      <c r="O54" s="23">
        <v>2.7676252985965206</v>
      </c>
      <c r="P54" s="23">
        <v>1.5220319087665786</v>
      </c>
      <c r="Q54" s="24"/>
      <c r="R54" s="23">
        <v>15.011106226143168</v>
      </c>
      <c r="S54" s="23">
        <v>12.883830536109057</v>
      </c>
      <c r="T54" s="23">
        <v>12.662120159417372</v>
      </c>
      <c r="U54" s="23">
        <v>12.471211438437786</v>
      </c>
      <c r="V54" s="23">
        <v>12.295322210145761</v>
      </c>
      <c r="W54" s="23">
        <v>12.02888274755129</v>
      </c>
      <c r="X54" s="23">
        <v>11.779888616768178</v>
      </c>
      <c r="Y54" s="23">
        <v>11.620492092314494</v>
      </c>
      <c r="Z54" s="23">
        <v>11.266135306637111</v>
      </c>
      <c r="AA54" s="23">
        <v>10.924245351457113</v>
      </c>
      <c r="AB54" s="23">
        <v>9.5565666008330368</v>
      </c>
      <c r="AC54" s="23">
        <v>8.4841555604327148</v>
      </c>
      <c r="AD54" s="23">
        <v>7.4046252985965211</v>
      </c>
      <c r="AE54" s="23">
        <v>6.159031908766579</v>
      </c>
      <c r="AG54" s="25">
        <v>10.374106226143168</v>
      </c>
      <c r="AH54" s="25">
        <v>9.3437993618271022</v>
      </c>
      <c r="AI54" s="25">
        <v>9.3558251012124956</v>
      </c>
      <c r="AJ54" s="25">
        <v>9.3459755906353355</v>
      </c>
      <c r="AK54" s="25">
        <v>9.369871746793125</v>
      </c>
      <c r="AL54" s="25">
        <v>9.2865114519703269</v>
      </c>
      <c r="AM54" s="25">
        <v>9.1621658632065479</v>
      </c>
      <c r="AN54" s="25">
        <v>9.0776557881253748</v>
      </c>
      <c r="AO54" s="25">
        <v>8.7905937677195656</v>
      </c>
      <c r="AP54" s="25">
        <v>8.5261505687999666</v>
      </c>
      <c r="AQ54" s="25">
        <v>7.7621787760915595</v>
      </c>
      <c r="AR54" s="25">
        <v>7.1621535477811396</v>
      </c>
      <c r="AS54" s="25">
        <v>6.8218547141003789</v>
      </c>
      <c r="AT54" s="25">
        <v>6.5594482460813097</v>
      </c>
      <c r="AV54" s="26">
        <v>15.011106226143168</v>
      </c>
      <c r="AW54" s="26">
        <v>13.980799361827103</v>
      </c>
      <c r="AX54" s="26">
        <v>13.992825101212496</v>
      </c>
      <c r="AY54" s="26">
        <v>13.982975590635336</v>
      </c>
      <c r="AZ54" s="26">
        <v>14.006871746793125</v>
      </c>
      <c r="BA54" s="26">
        <v>13.923511451970327</v>
      </c>
      <c r="BB54" s="26">
        <v>13.799165863206548</v>
      </c>
      <c r="BC54" s="26">
        <v>13.714655788125375</v>
      </c>
      <c r="BD54" s="26">
        <v>13.427593767719566</v>
      </c>
      <c r="BE54" s="26">
        <v>13.163150568799967</v>
      </c>
      <c r="BF54" s="26">
        <v>12.39917877609156</v>
      </c>
      <c r="BG54" s="26">
        <v>11.79915354778114</v>
      </c>
      <c r="BH54" s="26">
        <v>11.458854714100379</v>
      </c>
      <c r="BI54" s="26">
        <v>11.19644824608131</v>
      </c>
      <c r="BK54" s="27">
        <v>10.374106226143168</v>
      </c>
      <c r="BL54" s="27">
        <v>8.2472817335690429</v>
      </c>
      <c r="BM54" s="27">
        <v>8.0231703558485385</v>
      </c>
      <c r="BN54" s="27">
        <v>7.83248613535965</v>
      </c>
      <c r="BO54" s="27">
        <v>7.6569507699313153</v>
      </c>
      <c r="BP54" s="27">
        <v>7.3897618873655873</v>
      </c>
      <c r="BQ54" s="27">
        <v>7.1387940722985217</v>
      </c>
      <c r="BR54" s="27">
        <v>6.9795831122860541</v>
      </c>
      <c r="BS54" s="27">
        <v>6.6323845579132126</v>
      </c>
      <c r="BT54" s="27">
        <v>6.3142646793361408</v>
      </c>
      <c r="BU54" s="27">
        <v>5.0634435247075906</v>
      </c>
      <c r="BV54" s="27">
        <v>4.1979199148361879</v>
      </c>
      <c r="BW54" s="27">
        <v>3.7908216362368599</v>
      </c>
      <c r="BX54" s="27">
        <v>3.6538177710447961</v>
      </c>
      <c r="BZ54" s="27">
        <v>15.011106226143168</v>
      </c>
      <c r="CA54" s="27">
        <v>12.884281733569043</v>
      </c>
      <c r="CB54" s="27">
        <v>12.660170355848539</v>
      </c>
      <c r="CC54" s="27">
        <v>12.46948613535965</v>
      </c>
      <c r="CD54" s="27">
        <v>12.293950769931316</v>
      </c>
      <c r="CE54" s="27">
        <v>12.026761887365588</v>
      </c>
      <c r="CF54" s="27">
        <v>11.775794072298522</v>
      </c>
      <c r="CG54" s="27">
        <v>11.616583112286055</v>
      </c>
      <c r="CH54" s="27">
        <v>11.269384557913213</v>
      </c>
      <c r="CI54" s="27">
        <v>10.951264679336141</v>
      </c>
      <c r="CJ54" s="27">
        <v>9.7004435247075911</v>
      </c>
      <c r="CK54" s="27">
        <v>8.8349199148361883</v>
      </c>
      <c r="CL54" s="27">
        <v>8.4278216362368603</v>
      </c>
      <c r="CM54" s="27">
        <v>8.2908177710447966</v>
      </c>
      <c r="CO54" s="28">
        <v>10.374106226143168</v>
      </c>
      <c r="CP54" s="28">
        <v>8.234255935401448</v>
      </c>
      <c r="CQ54" s="28">
        <v>8.0216817924071773</v>
      </c>
      <c r="CR54" s="28">
        <v>7.8426828396449704</v>
      </c>
      <c r="CS54" s="28">
        <v>7.6837047745263476</v>
      </c>
      <c r="CT54" s="28">
        <v>7.4334500335298248</v>
      </c>
      <c r="CU54" s="28">
        <v>7.1988012286326875</v>
      </c>
      <c r="CV54" s="28">
        <v>6.9549802240123206</v>
      </c>
      <c r="CW54" s="28">
        <v>6.676373123198232</v>
      </c>
      <c r="CX54" s="28">
        <v>6.3159720134369977</v>
      </c>
      <c r="CY54" s="28">
        <v>4.294515119983874</v>
      </c>
      <c r="CZ54" s="28">
        <v>0.29838487589661966</v>
      </c>
      <c r="DA54" s="28">
        <v>-3.8077215423892774</v>
      </c>
      <c r="DB54" s="28">
        <v>-6.0451098389732749</v>
      </c>
      <c r="DD54" s="28">
        <v>15.011106226143168</v>
      </c>
      <c r="DE54" s="28">
        <v>12.871255935401448</v>
      </c>
      <c r="DF54" s="28">
        <v>12.658681792407178</v>
      </c>
      <c r="DG54" s="28">
        <v>12.479682839644971</v>
      </c>
      <c r="DH54" s="28">
        <v>12.320704774526348</v>
      </c>
      <c r="DI54" s="28">
        <v>12.070450033529825</v>
      </c>
      <c r="DJ54" s="28">
        <v>11.835801228632688</v>
      </c>
      <c r="DK54" s="28">
        <v>11.591980224012321</v>
      </c>
      <c r="DL54" s="28">
        <v>11.313373123198232</v>
      </c>
      <c r="DM54" s="28">
        <v>10.952972013436998</v>
      </c>
      <c r="DN54" s="28">
        <v>8.9315151199838745</v>
      </c>
      <c r="DO54" s="28">
        <v>4.9353848758966201</v>
      </c>
      <c r="DP54" s="28">
        <v>0.82927845761072305</v>
      </c>
      <c r="DQ54" s="28">
        <v>-1.4081098389732745</v>
      </c>
      <c r="DS54" s="29">
        <v>10.374106226143168</v>
      </c>
      <c r="DT54" s="29">
        <v>8.263004158719081</v>
      </c>
      <c r="DU54" s="29">
        <v>8.0092752185942935</v>
      </c>
      <c r="DV54" s="29">
        <v>7.8276924471867435</v>
      </c>
      <c r="DW54" s="29">
        <v>7.673268670380569</v>
      </c>
      <c r="DX54" s="29">
        <v>7.4445633284273125</v>
      </c>
      <c r="DY54" s="29">
        <v>7.1254598088388459</v>
      </c>
      <c r="DZ54" s="29">
        <v>6.8746729492733074</v>
      </c>
      <c r="EA54" s="29">
        <v>6.5569444363060576</v>
      </c>
      <c r="EB54" s="29">
        <v>5.639245760485462</v>
      </c>
      <c r="EC54" s="29">
        <v>1.5057846710133553</v>
      </c>
      <c r="ED54" s="29">
        <v>-2.0596520676113812</v>
      </c>
      <c r="EE54" s="29">
        <v>-4.2697023066065576</v>
      </c>
      <c r="EF54" s="29">
        <v>-4.9809216960482452</v>
      </c>
      <c r="EH54" s="29">
        <v>15.011106226143168</v>
      </c>
      <c r="EI54" s="29">
        <v>12.900004158719081</v>
      </c>
      <c r="EJ54" s="29">
        <v>12.646275218594294</v>
      </c>
      <c r="EK54" s="29">
        <v>12.464692447186744</v>
      </c>
      <c r="EL54" s="29">
        <v>12.310268670380569</v>
      </c>
      <c r="EM54" s="29">
        <v>12.081563328427313</v>
      </c>
      <c r="EN54" s="29">
        <v>11.762459808838846</v>
      </c>
      <c r="EO54" s="29">
        <v>11.511672949273308</v>
      </c>
      <c r="EP54" s="29">
        <v>11.193944436306058</v>
      </c>
      <c r="EQ54" s="29">
        <v>10.276245760485462</v>
      </c>
      <c r="ER54" s="29">
        <v>6.1427846710133558</v>
      </c>
      <c r="ES54" s="29">
        <v>2.5773479323886193</v>
      </c>
      <c r="ET54" s="29">
        <v>0.36729769339344287</v>
      </c>
      <c r="EU54" s="29">
        <v>-0.34392169604824474</v>
      </c>
      <c r="EW54" s="1">
        <v>387613</v>
      </c>
      <c r="EX54" s="1">
        <v>397710</v>
      </c>
      <c r="EY54" s="1" t="s">
        <v>457</v>
      </c>
      <c r="EZ54" s="1" t="s">
        <v>853</v>
      </c>
    </row>
    <row r="55" spans="2:156" ht="16" thickBot="1" x14ac:dyDescent="0.4">
      <c r="B55" s="21" t="s">
        <v>55</v>
      </c>
      <c r="C55" s="22">
        <v>11.102170119396797</v>
      </c>
      <c r="D55" s="23">
        <v>10.743064361156227</v>
      </c>
      <c r="E55" s="23">
        <v>10.775523020976038</v>
      </c>
      <c r="F55" s="23">
        <v>10.506145472339021</v>
      </c>
      <c r="G55" s="23">
        <v>10.428845779135761</v>
      </c>
      <c r="H55" s="23">
        <v>10.082093525523677</v>
      </c>
      <c r="I55" s="23">
        <v>10.004975886910339</v>
      </c>
      <c r="J55" s="23">
        <v>9.8211018711148146</v>
      </c>
      <c r="K55" s="23">
        <v>9.6767172772053751</v>
      </c>
      <c r="L55" s="23">
        <v>9.3468174514961664</v>
      </c>
      <c r="M55" s="23">
        <v>8.5386747562454719</v>
      </c>
      <c r="N55" s="23">
        <v>8.089729899363336</v>
      </c>
      <c r="O55" s="23">
        <v>7.816511696647412</v>
      </c>
      <c r="P55" s="23">
        <v>7.7185937706187406</v>
      </c>
      <c r="Q55" s="24"/>
      <c r="R55" s="23">
        <v>21.742170119396796</v>
      </c>
      <c r="S55" s="23">
        <v>21.383064361156229</v>
      </c>
      <c r="T55" s="23">
        <v>21.415523020976039</v>
      </c>
      <c r="U55" s="23">
        <v>21.146145472339022</v>
      </c>
      <c r="V55" s="23">
        <v>21.068845779135764</v>
      </c>
      <c r="W55" s="23">
        <v>20.722093525523675</v>
      </c>
      <c r="X55" s="23">
        <v>20.644975886910338</v>
      </c>
      <c r="Y55" s="23">
        <v>20.461101871114813</v>
      </c>
      <c r="Z55" s="23">
        <v>20.316717277205377</v>
      </c>
      <c r="AA55" s="23">
        <v>19.986817451496165</v>
      </c>
      <c r="AB55" s="23">
        <v>19.178674756245471</v>
      </c>
      <c r="AC55" s="23">
        <v>18.729729899363335</v>
      </c>
      <c r="AD55" s="23">
        <v>18.456511696647411</v>
      </c>
      <c r="AE55" s="23">
        <v>18.358593770618739</v>
      </c>
      <c r="AG55" s="25">
        <v>11.102170119396797</v>
      </c>
      <c r="AH55" s="25">
        <v>10.966369627992606</v>
      </c>
      <c r="AI55" s="25">
        <v>11.125328676579928</v>
      </c>
      <c r="AJ55" s="25">
        <v>10.991646212590059</v>
      </c>
      <c r="AK55" s="25">
        <v>11.056431411251781</v>
      </c>
      <c r="AL55" s="25">
        <v>10.867775565102889</v>
      </c>
      <c r="AM55" s="25">
        <v>10.817646875963584</v>
      </c>
      <c r="AN55" s="25">
        <v>10.649901402760552</v>
      </c>
      <c r="AO55" s="25">
        <v>10.490728202795728</v>
      </c>
      <c r="AP55" s="25">
        <v>10.028516492086586</v>
      </c>
      <c r="AQ55" s="25">
        <v>9.8259075387925048</v>
      </c>
      <c r="AR55" s="25">
        <v>9.7449848122958223</v>
      </c>
      <c r="AS55" s="25">
        <v>9.5674130869407534</v>
      </c>
      <c r="AT55" s="25">
        <v>9.4516053208029618</v>
      </c>
      <c r="AV55" s="26">
        <v>21.742170119396796</v>
      </c>
      <c r="AW55" s="26">
        <v>21.606369627992606</v>
      </c>
      <c r="AX55" s="26">
        <v>21.765328676579927</v>
      </c>
      <c r="AY55" s="26">
        <v>21.631646212590059</v>
      </c>
      <c r="AZ55" s="26">
        <v>21.69643141125178</v>
      </c>
      <c r="BA55" s="26">
        <v>21.507775565102889</v>
      </c>
      <c r="BB55" s="26">
        <v>21.457646875963583</v>
      </c>
      <c r="BC55" s="26">
        <v>21.289901402760552</v>
      </c>
      <c r="BD55" s="26">
        <v>21.13072820279573</v>
      </c>
      <c r="BE55" s="26">
        <v>20.668516492086589</v>
      </c>
      <c r="BF55" s="26">
        <v>20.465907538792507</v>
      </c>
      <c r="BG55" s="26">
        <v>20.384984812295823</v>
      </c>
      <c r="BH55" s="26">
        <v>20.207413086940754</v>
      </c>
      <c r="BI55" s="26">
        <v>20.091605320802962</v>
      </c>
      <c r="BK55" s="27">
        <v>11.102170119396797</v>
      </c>
      <c r="BL55" s="27">
        <v>10.743186547109156</v>
      </c>
      <c r="BM55" s="27">
        <v>10.775762938324627</v>
      </c>
      <c r="BN55" s="27">
        <v>10.506498686662596</v>
      </c>
      <c r="BO55" s="27">
        <v>10.42931332380185</v>
      </c>
      <c r="BP55" s="27">
        <v>10.081951070682363</v>
      </c>
      <c r="BQ55" s="27">
        <v>10.003487366116454</v>
      </c>
      <c r="BR55" s="27">
        <v>9.8193759282190634</v>
      </c>
      <c r="BS55" s="27">
        <v>9.6747496220005189</v>
      </c>
      <c r="BT55" s="27">
        <v>9.3621281634398787</v>
      </c>
      <c r="BU55" s="27">
        <v>8.6345963306735349</v>
      </c>
      <c r="BV55" s="27">
        <v>8.2777818168598962</v>
      </c>
      <c r="BW55" s="27">
        <v>8.0395533590364145</v>
      </c>
      <c r="BX55" s="27">
        <v>8.0001910487626802</v>
      </c>
      <c r="BZ55" s="27">
        <v>21.742170119396796</v>
      </c>
      <c r="CA55" s="27">
        <v>21.383186547109155</v>
      </c>
      <c r="CB55" s="27">
        <v>21.415762938324626</v>
      </c>
      <c r="CC55" s="27">
        <v>21.146498686662596</v>
      </c>
      <c r="CD55" s="27">
        <v>21.06931332380185</v>
      </c>
      <c r="CE55" s="27">
        <v>20.721951070682366</v>
      </c>
      <c r="CF55" s="27">
        <v>20.643487366116453</v>
      </c>
      <c r="CG55" s="27">
        <v>20.459375928219064</v>
      </c>
      <c r="CH55" s="27">
        <v>20.314749622000519</v>
      </c>
      <c r="CI55" s="27">
        <v>20.002128163439878</v>
      </c>
      <c r="CJ55" s="27">
        <v>19.274596330673536</v>
      </c>
      <c r="CK55" s="27">
        <v>18.917781816859897</v>
      </c>
      <c r="CL55" s="27">
        <v>18.679553359036415</v>
      </c>
      <c r="CM55" s="27">
        <v>18.640191048762681</v>
      </c>
      <c r="CO55" s="28">
        <v>11.102170119396797</v>
      </c>
      <c r="CP55" s="28">
        <v>10.737880026660276</v>
      </c>
      <c r="CQ55" s="28">
        <v>10.779072859662559</v>
      </c>
      <c r="CR55" s="28">
        <v>10.518208378856334</v>
      </c>
      <c r="CS55" s="28">
        <v>10.445348251868417</v>
      </c>
      <c r="CT55" s="28">
        <v>10.090774693187377</v>
      </c>
      <c r="CU55" s="28">
        <v>10.00119968047008</v>
      </c>
      <c r="CV55" s="28">
        <v>9.7913012808054614</v>
      </c>
      <c r="CW55" s="28">
        <v>9.6362279569995106</v>
      </c>
      <c r="CX55" s="28">
        <v>9.3201888513744287</v>
      </c>
      <c r="CY55" s="28">
        <v>8.1653097541131014</v>
      </c>
      <c r="CZ55" s="28">
        <v>6.1791207147582732</v>
      </c>
      <c r="DA55" s="28">
        <v>4.5854961024274665</v>
      </c>
      <c r="DB55" s="28">
        <v>3.6171517495805787</v>
      </c>
      <c r="DD55" s="28">
        <v>21.742170119396796</v>
      </c>
      <c r="DE55" s="28">
        <v>21.377880026660279</v>
      </c>
      <c r="DF55" s="28">
        <v>21.41907285966256</v>
      </c>
      <c r="DG55" s="28">
        <v>21.158208378856337</v>
      </c>
      <c r="DH55" s="28">
        <v>21.085348251868417</v>
      </c>
      <c r="DI55" s="28">
        <v>20.730774693187378</v>
      </c>
      <c r="DJ55" s="28">
        <v>20.641199680470081</v>
      </c>
      <c r="DK55" s="28">
        <v>20.431301280805464</v>
      </c>
      <c r="DL55" s="28">
        <v>20.276227956999513</v>
      </c>
      <c r="DM55" s="28">
        <v>19.960188851374429</v>
      </c>
      <c r="DN55" s="28">
        <v>18.805309754113104</v>
      </c>
      <c r="DO55" s="28">
        <v>16.819120714758274</v>
      </c>
      <c r="DP55" s="28">
        <v>15.225496102427467</v>
      </c>
      <c r="DQ55" s="28">
        <v>14.257151749580579</v>
      </c>
      <c r="DS55" s="29">
        <v>11.102170119396797</v>
      </c>
      <c r="DT55" s="29">
        <v>10.763739789615597</v>
      </c>
      <c r="DU55" s="29">
        <v>10.763688654578322</v>
      </c>
      <c r="DV55" s="29">
        <v>10.511666249941419</v>
      </c>
      <c r="DW55" s="29">
        <v>10.435526246748346</v>
      </c>
      <c r="DX55" s="29">
        <v>10.085778273914777</v>
      </c>
      <c r="DY55" s="29">
        <v>10.027254490876658</v>
      </c>
      <c r="DZ55" s="29">
        <v>9.8514601844991958</v>
      </c>
      <c r="EA55" s="29">
        <v>9.6867640396941681</v>
      </c>
      <c r="EB55" s="29">
        <v>9.0683109142032912</v>
      </c>
      <c r="EC55" s="29">
        <v>6.6661053603327094</v>
      </c>
      <c r="ED55" s="29">
        <v>4.9220449991132291</v>
      </c>
      <c r="EE55" s="29">
        <v>3.8817256096244037</v>
      </c>
      <c r="EF55" s="29">
        <v>4.2697414619949612</v>
      </c>
      <c r="EH55" s="29">
        <v>21.742170119396796</v>
      </c>
      <c r="EI55" s="29">
        <v>21.403739789615599</v>
      </c>
      <c r="EJ55" s="29">
        <v>21.403688654578325</v>
      </c>
      <c r="EK55" s="29">
        <v>21.151666249941421</v>
      </c>
      <c r="EL55" s="29">
        <v>21.075526246748346</v>
      </c>
      <c r="EM55" s="29">
        <v>20.725778273914777</v>
      </c>
      <c r="EN55" s="29">
        <v>20.667254490876658</v>
      </c>
      <c r="EO55" s="29">
        <v>20.491460184499196</v>
      </c>
      <c r="EP55" s="29">
        <v>20.326764039694169</v>
      </c>
      <c r="EQ55" s="29">
        <v>19.708310914203292</v>
      </c>
      <c r="ER55" s="29">
        <v>17.306105360332708</v>
      </c>
      <c r="ES55" s="29">
        <v>15.56204499911323</v>
      </c>
      <c r="ET55" s="29">
        <v>14.521725609624404</v>
      </c>
      <c r="EU55" s="29">
        <v>14.909741461994962</v>
      </c>
      <c r="EW55" s="1">
        <v>371891</v>
      </c>
      <c r="EX55" s="1">
        <v>408910</v>
      </c>
      <c r="EY55" s="1" t="s">
        <v>483</v>
      </c>
      <c r="EZ55" s="1" t="s">
        <v>857</v>
      </c>
    </row>
    <row r="56" spans="2:156" ht="16" thickBot="1" x14ac:dyDescent="0.4">
      <c r="B56" s="21" t="s">
        <v>56</v>
      </c>
      <c r="C56" s="22">
        <v>6.4095720035756667</v>
      </c>
      <c r="D56" s="23">
        <v>6.3623117996845195</v>
      </c>
      <c r="E56" s="23">
        <v>6.052526629397553</v>
      </c>
      <c r="F56" s="23">
        <v>5.6100735642723407</v>
      </c>
      <c r="G56" s="23">
        <v>5.5768021618315284</v>
      </c>
      <c r="H56" s="23">
        <v>5.2818754385546924</v>
      </c>
      <c r="I56" s="23">
        <v>4.8898094859176222</v>
      </c>
      <c r="J56" s="23">
        <v>4.5847635687407262</v>
      </c>
      <c r="K56" s="23">
        <v>4.2784045935100448</v>
      </c>
      <c r="L56" s="23">
        <v>3.8590109803109041</v>
      </c>
      <c r="M56" s="23">
        <v>2.467554155454863</v>
      </c>
      <c r="N56" s="23">
        <v>1.9325716664359209</v>
      </c>
      <c r="O56" s="23">
        <v>1.8482200422954982</v>
      </c>
      <c r="P56" s="23">
        <v>2.1777601203619881</v>
      </c>
      <c r="Q56" s="24"/>
      <c r="R56" s="23">
        <v>9.9095720035756667</v>
      </c>
      <c r="S56" s="23">
        <v>9.8623117996845195</v>
      </c>
      <c r="T56" s="23">
        <v>9.552526629397553</v>
      </c>
      <c r="U56" s="23">
        <v>9.1100735642723407</v>
      </c>
      <c r="V56" s="23">
        <v>9.0768021618315284</v>
      </c>
      <c r="W56" s="23">
        <v>8.7818754385546924</v>
      </c>
      <c r="X56" s="23">
        <v>8.3898094859176222</v>
      </c>
      <c r="Y56" s="23">
        <v>8.0847635687407262</v>
      </c>
      <c r="Z56" s="23">
        <v>7.7784045935100448</v>
      </c>
      <c r="AA56" s="23">
        <v>7.3590109803109041</v>
      </c>
      <c r="AB56" s="23">
        <v>5.967554155454863</v>
      </c>
      <c r="AC56" s="23">
        <v>5.4325716664359209</v>
      </c>
      <c r="AD56" s="23">
        <v>5.3482200422954982</v>
      </c>
      <c r="AE56" s="23">
        <v>5.6777601203619881</v>
      </c>
      <c r="AG56" s="25">
        <v>6.4095720035756667</v>
      </c>
      <c r="AH56" s="25">
        <v>6.437265515429381</v>
      </c>
      <c r="AI56" s="25">
        <v>6.2014021972925129</v>
      </c>
      <c r="AJ56" s="25">
        <v>5.9094083326507381</v>
      </c>
      <c r="AK56" s="25">
        <v>6.0069438179088923</v>
      </c>
      <c r="AL56" s="25">
        <v>5.8302491902886597</v>
      </c>
      <c r="AM56" s="25">
        <v>5.5209477640489606</v>
      </c>
      <c r="AN56" s="25">
        <v>5.2850440038923576</v>
      </c>
      <c r="AO56" s="25">
        <v>5.0268478648925559</v>
      </c>
      <c r="AP56" s="25">
        <v>4.6996551525067431</v>
      </c>
      <c r="AQ56" s="25">
        <v>3.8069580654153334</v>
      </c>
      <c r="AR56" s="25">
        <v>3.288370619470431</v>
      </c>
      <c r="AS56" s="25">
        <v>2.9660582310692121</v>
      </c>
      <c r="AT56" s="25">
        <v>2.8786217093308775</v>
      </c>
      <c r="AV56" s="26">
        <v>9.9095720035756667</v>
      </c>
      <c r="AW56" s="26">
        <v>9.937265515429381</v>
      </c>
      <c r="AX56" s="26">
        <v>9.7014021972925129</v>
      </c>
      <c r="AY56" s="26">
        <v>9.4094083326507381</v>
      </c>
      <c r="AZ56" s="26">
        <v>9.5069438179088923</v>
      </c>
      <c r="BA56" s="26">
        <v>9.3302491902886597</v>
      </c>
      <c r="BB56" s="26">
        <v>9.0209477640489606</v>
      </c>
      <c r="BC56" s="26">
        <v>8.7850440038923576</v>
      </c>
      <c r="BD56" s="26">
        <v>8.5268478648925559</v>
      </c>
      <c r="BE56" s="26">
        <v>8.1996551525067431</v>
      </c>
      <c r="BF56" s="26">
        <v>7.3069580654153334</v>
      </c>
      <c r="BG56" s="26">
        <v>6.788370619470431</v>
      </c>
      <c r="BH56" s="26">
        <v>6.4660582310692121</v>
      </c>
      <c r="BI56" s="26">
        <v>6.3786217093308775</v>
      </c>
      <c r="BK56" s="27">
        <v>6.4095720035756667</v>
      </c>
      <c r="BL56" s="27">
        <v>6.3623117893964363</v>
      </c>
      <c r="BM56" s="27">
        <v>6.0525266395430837</v>
      </c>
      <c r="BN56" s="27">
        <v>5.6100735642723407</v>
      </c>
      <c r="BO56" s="27">
        <v>5.5768020915179886</v>
      </c>
      <c r="BP56" s="27">
        <v>5.2818755187087501</v>
      </c>
      <c r="BQ56" s="27">
        <v>4.8898094859176222</v>
      </c>
      <c r="BR56" s="27">
        <v>4.5847635687407262</v>
      </c>
      <c r="BS56" s="27">
        <v>4.2784045935100448</v>
      </c>
      <c r="BT56" s="27">
        <v>3.8997804691583973</v>
      </c>
      <c r="BU56" s="27">
        <v>2.6500360911678307</v>
      </c>
      <c r="BV56" s="27">
        <v>2.149200694250208</v>
      </c>
      <c r="BW56" s="27">
        <v>2.0474525769384986</v>
      </c>
      <c r="BX56" s="27">
        <v>2.3572176607399911</v>
      </c>
      <c r="BZ56" s="27">
        <v>9.9095720035756667</v>
      </c>
      <c r="CA56" s="27">
        <v>9.8623117893964363</v>
      </c>
      <c r="CB56" s="27">
        <v>9.5525266395430837</v>
      </c>
      <c r="CC56" s="27">
        <v>9.1100735642723407</v>
      </c>
      <c r="CD56" s="27">
        <v>9.0768020915179886</v>
      </c>
      <c r="CE56" s="27">
        <v>8.7818755187087501</v>
      </c>
      <c r="CF56" s="27">
        <v>8.3898094859176222</v>
      </c>
      <c r="CG56" s="27">
        <v>8.0847635687407262</v>
      </c>
      <c r="CH56" s="27">
        <v>7.7784045935100448</v>
      </c>
      <c r="CI56" s="27">
        <v>7.3997804691583973</v>
      </c>
      <c r="CJ56" s="27">
        <v>6.1500360911678307</v>
      </c>
      <c r="CK56" s="27">
        <v>5.649200694250208</v>
      </c>
      <c r="CL56" s="27">
        <v>5.5474525769384986</v>
      </c>
      <c r="CM56" s="27">
        <v>5.8572176607399911</v>
      </c>
      <c r="CO56" s="28">
        <v>6.4095720035756667</v>
      </c>
      <c r="CP56" s="28">
        <v>6.3736538948104329</v>
      </c>
      <c r="CQ56" s="28">
        <v>6.0901501841930514</v>
      </c>
      <c r="CR56" s="28">
        <v>5.6824750215441355</v>
      </c>
      <c r="CS56" s="28">
        <v>5.6893335662367424</v>
      </c>
      <c r="CT56" s="28">
        <v>5.4444417624425565</v>
      </c>
      <c r="CU56" s="28">
        <v>5.1037738364190659</v>
      </c>
      <c r="CV56" s="28">
        <v>4.8550087136400304</v>
      </c>
      <c r="CW56" s="28">
        <v>4.6407554947456671</v>
      </c>
      <c r="CX56" s="28">
        <v>4.368103627928047</v>
      </c>
      <c r="CY56" s="28">
        <v>2.573796341202458</v>
      </c>
      <c r="CZ56" s="28">
        <v>-1.4561738242818372</v>
      </c>
      <c r="DA56" s="28">
        <v>-4.765803851538827</v>
      </c>
      <c r="DB56" s="28">
        <v>-6.8590009821214011</v>
      </c>
      <c r="DD56" s="28">
        <v>9.9095720035756667</v>
      </c>
      <c r="DE56" s="28">
        <v>9.8736538948104329</v>
      </c>
      <c r="DF56" s="28">
        <v>9.5901501841930514</v>
      </c>
      <c r="DG56" s="28">
        <v>9.1824750215441355</v>
      </c>
      <c r="DH56" s="28">
        <v>9.1893335662367424</v>
      </c>
      <c r="DI56" s="28">
        <v>8.9444417624425565</v>
      </c>
      <c r="DJ56" s="28">
        <v>8.6037738364190659</v>
      </c>
      <c r="DK56" s="28">
        <v>8.3550087136400304</v>
      </c>
      <c r="DL56" s="28">
        <v>8.1407554947456671</v>
      </c>
      <c r="DM56" s="28">
        <v>7.868103627928047</v>
      </c>
      <c r="DN56" s="28">
        <v>6.073796341202458</v>
      </c>
      <c r="DO56" s="28">
        <v>2.0438261757181628</v>
      </c>
      <c r="DP56" s="28">
        <v>-1.265803851538827</v>
      </c>
      <c r="DQ56" s="28">
        <v>-3.3590009821214011</v>
      </c>
      <c r="DS56" s="29">
        <v>6.4095720035756667</v>
      </c>
      <c r="DT56" s="29">
        <v>6.4220659834229075</v>
      </c>
      <c r="DU56" s="29">
        <v>6.0211540118145983</v>
      </c>
      <c r="DV56" s="29">
        <v>5.6017438911760049</v>
      </c>
      <c r="DW56" s="29">
        <v>5.6756768585237083</v>
      </c>
      <c r="DX56" s="29">
        <v>5.4947637717752951</v>
      </c>
      <c r="DY56" s="29">
        <v>5.2116781536701904</v>
      </c>
      <c r="DZ56" s="29">
        <v>5.034029968528392</v>
      </c>
      <c r="EA56" s="29">
        <v>4.7399524714325576</v>
      </c>
      <c r="EB56" s="29">
        <v>3.7533859623531853</v>
      </c>
      <c r="EC56" s="29">
        <v>-0.77089929638865584</v>
      </c>
      <c r="ED56" s="29">
        <v>-4.3946486164837459</v>
      </c>
      <c r="EE56" s="29">
        <v>-6.5731554873994114</v>
      </c>
      <c r="EF56" s="29">
        <v>-5.7673828209902354</v>
      </c>
      <c r="EH56" s="29">
        <v>9.9095720035756667</v>
      </c>
      <c r="EI56" s="29">
        <v>9.9220659834229075</v>
      </c>
      <c r="EJ56" s="29">
        <v>9.5211540118145983</v>
      </c>
      <c r="EK56" s="29">
        <v>9.1017438911760049</v>
      </c>
      <c r="EL56" s="29">
        <v>9.1756768585237083</v>
      </c>
      <c r="EM56" s="29">
        <v>8.9947637717752951</v>
      </c>
      <c r="EN56" s="29">
        <v>8.7116781536701904</v>
      </c>
      <c r="EO56" s="29">
        <v>8.534029968528392</v>
      </c>
      <c r="EP56" s="29">
        <v>8.2399524714325576</v>
      </c>
      <c r="EQ56" s="29">
        <v>7.2533859623531853</v>
      </c>
      <c r="ER56" s="29">
        <v>2.7291007036113442</v>
      </c>
      <c r="ES56" s="29">
        <v>-0.89464861648374594</v>
      </c>
      <c r="ET56" s="29">
        <v>-3.0731554873994114</v>
      </c>
      <c r="EU56" s="29">
        <v>-2.2673828209902354</v>
      </c>
      <c r="EW56" s="1">
        <v>389440</v>
      </c>
      <c r="EX56" s="1">
        <v>386463</v>
      </c>
      <c r="EY56" s="1" t="s">
        <v>516</v>
      </c>
      <c r="EZ56" s="1" t="s">
        <v>859</v>
      </c>
    </row>
    <row r="57" spans="2:156" ht="16" thickBot="1" x14ac:dyDescent="0.4">
      <c r="B57" s="21" t="s">
        <v>57</v>
      </c>
      <c r="C57" s="22">
        <v>8.4054604750847073</v>
      </c>
      <c r="D57" s="23">
        <v>8.2784627561616464</v>
      </c>
      <c r="E57" s="23">
        <v>8.2166172956813206</v>
      </c>
      <c r="F57" s="23">
        <v>8.0665026393749795</v>
      </c>
      <c r="G57" s="23">
        <v>7.9570232197021866</v>
      </c>
      <c r="H57" s="23">
        <v>7.8426529472058011</v>
      </c>
      <c r="I57" s="23">
        <v>7.7177582017519502</v>
      </c>
      <c r="J57" s="23">
        <v>7.6571254102760911</v>
      </c>
      <c r="K57" s="23">
        <v>7.6186606586528036</v>
      </c>
      <c r="L57" s="23">
        <v>7.5191981986079313</v>
      </c>
      <c r="M57" s="23">
        <v>7.1677000431518127</v>
      </c>
      <c r="N57" s="23">
        <v>7.0158220676370515</v>
      </c>
      <c r="O57" s="23">
        <v>7.0405470710440454</v>
      </c>
      <c r="P57" s="23">
        <v>7.1832405492957783</v>
      </c>
      <c r="Q57" s="24"/>
      <c r="R57" s="23">
        <v>15.405460475084707</v>
      </c>
      <c r="S57" s="23">
        <v>15.278462756161646</v>
      </c>
      <c r="T57" s="23">
        <v>15.216617295681321</v>
      </c>
      <c r="U57" s="23">
        <v>15.066502639374979</v>
      </c>
      <c r="V57" s="23">
        <v>14.957023219702187</v>
      </c>
      <c r="W57" s="23">
        <v>14.842652947205801</v>
      </c>
      <c r="X57" s="23">
        <v>14.71775820175195</v>
      </c>
      <c r="Y57" s="23">
        <v>14.657125410276091</v>
      </c>
      <c r="Z57" s="23">
        <v>14.618660658652804</v>
      </c>
      <c r="AA57" s="23">
        <v>14.519198198607931</v>
      </c>
      <c r="AB57" s="23">
        <v>14.167700043151813</v>
      </c>
      <c r="AC57" s="23">
        <v>14.015822067637052</v>
      </c>
      <c r="AD57" s="23">
        <v>14.040547071044045</v>
      </c>
      <c r="AE57" s="23">
        <v>14.183240549295778</v>
      </c>
      <c r="AG57" s="25">
        <v>8.4054604750847073</v>
      </c>
      <c r="AH57" s="25">
        <v>8.5338417009019842</v>
      </c>
      <c r="AI57" s="25">
        <v>8.7114755781880646</v>
      </c>
      <c r="AJ57" s="25">
        <v>8.806598023571043</v>
      </c>
      <c r="AK57" s="25">
        <v>8.9463533520514602</v>
      </c>
      <c r="AL57" s="25">
        <v>9.0651356748777445</v>
      </c>
      <c r="AM57" s="25">
        <v>9.1137361404393413</v>
      </c>
      <c r="AN57" s="25">
        <v>9.1683318312691142</v>
      </c>
      <c r="AO57" s="25">
        <v>9.1916216356694971</v>
      </c>
      <c r="AP57" s="25">
        <v>9.1380951114454749</v>
      </c>
      <c r="AQ57" s="25">
        <v>9.1278564200071326</v>
      </c>
      <c r="AR57" s="25">
        <v>9.1994837391380884</v>
      </c>
      <c r="AS57" s="25">
        <v>9.3545379817614887</v>
      </c>
      <c r="AT57" s="25">
        <v>9.5379567428123107</v>
      </c>
      <c r="AV57" s="26">
        <v>15.405460475084707</v>
      </c>
      <c r="AW57" s="26">
        <v>15.533841700901984</v>
      </c>
      <c r="AX57" s="26">
        <v>15.711475578188065</v>
      </c>
      <c r="AY57" s="26">
        <v>15.806598023571043</v>
      </c>
      <c r="AZ57" s="26">
        <v>15.94635335205146</v>
      </c>
      <c r="BA57" s="26">
        <v>16.065135674877745</v>
      </c>
      <c r="BB57" s="26">
        <v>16.113736140439343</v>
      </c>
      <c r="BC57" s="26">
        <v>16.168331831269114</v>
      </c>
      <c r="BD57" s="26">
        <v>16.191621635669499</v>
      </c>
      <c r="BE57" s="26">
        <v>16.138095111445473</v>
      </c>
      <c r="BF57" s="26">
        <v>16.127856420007134</v>
      </c>
      <c r="BG57" s="26">
        <v>16.199483739138088</v>
      </c>
      <c r="BH57" s="26">
        <v>16.354537981761489</v>
      </c>
      <c r="BI57" s="26">
        <v>16.537956742812312</v>
      </c>
      <c r="BK57" s="27">
        <v>8.4054604750847073</v>
      </c>
      <c r="BL57" s="27">
        <v>8.2784627561616464</v>
      </c>
      <c r="BM57" s="27">
        <v>8.2166172956813206</v>
      </c>
      <c r="BN57" s="27">
        <v>8.0665026393749795</v>
      </c>
      <c r="BO57" s="27">
        <v>7.9570232097021485</v>
      </c>
      <c r="BP57" s="27">
        <v>7.8426529572264254</v>
      </c>
      <c r="BQ57" s="27">
        <v>7.7177582017519502</v>
      </c>
      <c r="BR57" s="27">
        <v>7.6571254102760911</v>
      </c>
      <c r="BS57" s="27">
        <v>7.6186606586528036</v>
      </c>
      <c r="BT57" s="27">
        <v>7.5229996715498171</v>
      </c>
      <c r="BU57" s="27">
        <v>7.1839046844382111</v>
      </c>
      <c r="BV57" s="27">
        <v>7.0359343989453507</v>
      </c>
      <c r="BW57" s="27">
        <v>7.0597802115023551</v>
      </c>
      <c r="BX57" s="27">
        <v>7.1998120877008258</v>
      </c>
      <c r="BZ57" s="27">
        <v>15.405460475084707</v>
      </c>
      <c r="CA57" s="27">
        <v>15.278462756161646</v>
      </c>
      <c r="CB57" s="27">
        <v>15.216617295681321</v>
      </c>
      <c r="CC57" s="27">
        <v>15.066502639374979</v>
      </c>
      <c r="CD57" s="27">
        <v>14.957023209702148</v>
      </c>
      <c r="CE57" s="27">
        <v>14.842652957226425</v>
      </c>
      <c r="CF57" s="27">
        <v>14.71775820175195</v>
      </c>
      <c r="CG57" s="27">
        <v>14.657125410276091</v>
      </c>
      <c r="CH57" s="27">
        <v>14.618660658652804</v>
      </c>
      <c r="CI57" s="27">
        <v>14.522999671549817</v>
      </c>
      <c r="CJ57" s="27">
        <v>14.183904684438211</v>
      </c>
      <c r="CK57" s="27">
        <v>14.035934398945351</v>
      </c>
      <c r="CL57" s="27">
        <v>14.059780211502355</v>
      </c>
      <c r="CM57" s="27">
        <v>14.199812087700826</v>
      </c>
      <c r="CO57" s="28">
        <v>8.4054604750847073</v>
      </c>
      <c r="CP57" s="28">
        <v>8.3110592334888374</v>
      </c>
      <c r="CQ57" s="28">
        <v>8.2875129705463024</v>
      </c>
      <c r="CR57" s="28">
        <v>8.1760320432557538</v>
      </c>
      <c r="CS57" s="28">
        <v>8.1014565953790765</v>
      </c>
      <c r="CT57" s="28">
        <v>8.017846077894248</v>
      </c>
      <c r="CU57" s="28">
        <v>7.8986460896422273</v>
      </c>
      <c r="CV57" s="28">
        <v>7.8508867476300157</v>
      </c>
      <c r="CW57" s="28">
        <v>7.809574502292989</v>
      </c>
      <c r="CX57" s="28">
        <v>7.7350914223256222</v>
      </c>
      <c r="CY57" s="28">
        <v>7.4120778135945002</v>
      </c>
      <c r="CZ57" s="28">
        <v>6.5544637350276975</v>
      </c>
      <c r="DA57" s="28">
        <v>5.9380013342593507</v>
      </c>
      <c r="DB57" s="28">
        <v>5.5726852249484722</v>
      </c>
      <c r="DD57" s="28">
        <v>15.405460475084707</v>
      </c>
      <c r="DE57" s="28">
        <v>15.311059233488837</v>
      </c>
      <c r="DF57" s="28">
        <v>15.287512970546302</v>
      </c>
      <c r="DG57" s="28">
        <v>15.176032043255754</v>
      </c>
      <c r="DH57" s="28">
        <v>15.101456595379076</v>
      </c>
      <c r="DI57" s="28">
        <v>15.017846077894248</v>
      </c>
      <c r="DJ57" s="28">
        <v>14.898646089642227</v>
      </c>
      <c r="DK57" s="28">
        <v>14.850886747630016</v>
      </c>
      <c r="DL57" s="28">
        <v>14.809574502292989</v>
      </c>
      <c r="DM57" s="28">
        <v>14.735091422325622</v>
      </c>
      <c r="DN57" s="28">
        <v>14.4120778135945</v>
      </c>
      <c r="DO57" s="28">
        <v>13.554463735027698</v>
      </c>
      <c r="DP57" s="28">
        <v>12.938001334259351</v>
      </c>
      <c r="DQ57" s="28">
        <v>12.572685224948472</v>
      </c>
      <c r="DS57" s="29">
        <v>8.4054604750847073</v>
      </c>
      <c r="DT57" s="29">
        <v>8.3254493284264495</v>
      </c>
      <c r="DU57" s="29">
        <v>8.2972205517467472</v>
      </c>
      <c r="DV57" s="29">
        <v>8.1940322708949296</v>
      </c>
      <c r="DW57" s="29">
        <v>8.1286813752774822</v>
      </c>
      <c r="DX57" s="29">
        <v>8.0570159604099967</v>
      </c>
      <c r="DY57" s="29">
        <v>7.9504174759772468</v>
      </c>
      <c r="DZ57" s="29">
        <v>7.9164458219992948</v>
      </c>
      <c r="EA57" s="29">
        <v>7.8740431839608434</v>
      </c>
      <c r="EB57" s="29">
        <v>7.6252825774100632</v>
      </c>
      <c r="EC57" s="29">
        <v>6.5768851949987805</v>
      </c>
      <c r="ED57" s="29">
        <v>5.7813829240346077</v>
      </c>
      <c r="EE57" s="29">
        <v>5.4161493776939977</v>
      </c>
      <c r="EF57" s="29">
        <v>5.8182391346514848</v>
      </c>
      <c r="EH57" s="29">
        <v>15.405460475084707</v>
      </c>
      <c r="EI57" s="29">
        <v>15.325449328426449</v>
      </c>
      <c r="EJ57" s="29">
        <v>15.297220551746747</v>
      </c>
      <c r="EK57" s="29">
        <v>15.19403227089493</v>
      </c>
      <c r="EL57" s="29">
        <v>15.128681375277482</v>
      </c>
      <c r="EM57" s="29">
        <v>15.057015960409997</v>
      </c>
      <c r="EN57" s="29">
        <v>14.950417475977247</v>
      </c>
      <c r="EO57" s="29">
        <v>14.916445821999295</v>
      </c>
      <c r="EP57" s="29">
        <v>14.874043183960843</v>
      </c>
      <c r="EQ57" s="29">
        <v>14.625282577410063</v>
      </c>
      <c r="ER57" s="29">
        <v>13.576885194998781</v>
      </c>
      <c r="ES57" s="29">
        <v>12.781382924034608</v>
      </c>
      <c r="ET57" s="29">
        <v>12.416149377693998</v>
      </c>
      <c r="EU57" s="29">
        <v>12.818239134651485</v>
      </c>
      <c r="EW57" s="1">
        <v>383543</v>
      </c>
      <c r="EX57" s="1">
        <v>397628</v>
      </c>
      <c r="EY57" s="1" t="s">
        <v>518</v>
      </c>
      <c r="EZ57" s="1" t="s">
        <v>849</v>
      </c>
    </row>
    <row r="58" spans="2:156" ht="16" thickBot="1" x14ac:dyDescent="0.4">
      <c r="B58" s="21" t="s">
        <v>58</v>
      </c>
      <c r="C58" s="22">
        <v>13.814646917462079</v>
      </c>
      <c r="D58" s="23">
        <v>12.718266732669663</v>
      </c>
      <c r="E58" s="23">
        <v>12.449665017349217</v>
      </c>
      <c r="F58" s="23">
        <v>12.218262293566882</v>
      </c>
      <c r="G58" s="23">
        <v>12.041945544869845</v>
      </c>
      <c r="H58" s="23">
        <v>11.935450352635071</v>
      </c>
      <c r="I58" s="23">
        <v>11.680118530893983</v>
      </c>
      <c r="J58" s="23">
        <v>1.4597414217235407</v>
      </c>
      <c r="K58" s="23">
        <v>0.50829945259916443</v>
      </c>
      <c r="L58" s="23">
        <v>0.20137878438003831</v>
      </c>
      <c r="M58" s="23">
        <v>-0.64924313979438075</v>
      </c>
      <c r="N58" s="23">
        <v>-1.5506741840810498</v>
      </c>
      <c r="O58" s="23">
        <v>-2.2965717072419736</v>
      </c>
      <c r="P58" s="23">
        <v>-3.1422917374812727</v>
      </c>
      <c r="Q58" s="24"/>
      <c r="R58" s="23">
        <v>18.451646917462078</v>
      </c>
      <c r="S58" s="23">
        <v>17.355266732669662</v>
      </c>
      <c r="T58" s="23">
        <v>17.086665017349219</v>
      </c>
      <c r="U58" s="23">
        <v>16.855262293566881</v>
      </c>
      <c r="V58" s="23">
        <v>16.678945544869848</v>
      </c>
      <c r="W58" s="23">
        <v>16.572450352635073</v>
      </c>
      <c r="X58" s="23">
        <v>16.317118530893985</v>
      </c>
      <c r="Y58" s="23">
        <v>16.099741421723543</v>
      </c>
      <c r="Z58" s="23">
        <v>15.148299452599165</v>
      </c>
      <c r="AA58" s="23">
        <v>14.841378784380039</v>
      </c>
      <c r="AB58" s="23">
        <v>13.99075686020562</v>
      </c>
      <c r="AC58" s="23">
        <v>13.089325815918951</v>
      </c>
      <c r="AD58" s="23">
        <v>12.343428292758027</v>
      </c>
      <c r="AE58" s="23">
        <v>11.497708262518728</v>
      </c>
      <c r="AG58" s="25">
        <v>13.814646917462079</v>
      </c>
      <c r="AH58" s="25">
        <v>13.438194286887244</v>
      </c>
      <c r="AI58" s="25">
        <v>13.363185431505288</v>
      </c>
      <c r="AJ58" s="25">
        <v>13.30342868805106</v>
      </c>
      <c r="AK58" s="25">
        <v>13.309884736267582</v>
      </c>
      <c r="AL58" s="25">
        <v>13.360795466884529</v>
      </c>
      <c r="AM58" s="25">
        <v>13.233210198714279</v>
      </c>
      <c r="AN58" s="25">
        <v>3.047893843178473</v>
      </c>
      <c r="AO58" s="25">
        <v>2.4946544525954479</v>
      </c>
      <c r="AP58" s="25">
        <v>2.2181260646357472</v>
      </c>
      <c r="AQ58" s="25">
        <v>1.7275564356000359</v>
      </c>
      <c r="AR58" s="25">
        <v>1.044170800354923</v>
      </c>
      <c r="AS58" s="25">
        <v>0.59945949369823737</v>
      </c>
      <c r="AT58" s="25">
        <v>0.44528248536710713</v>
      </c>
      <c r="AV58" s="26">
        <v>18.451646917462078</v>
      </c>
      <c r="AW58" s="26">
        <v>18.075194286887246</v>
      </c>
      <c r="AX58" s="26">
        <v>18.000185431505287</v>
      </c>
      <c r="AY58" s="26">
        <v>17.94042868805106</v>
      </c>
      <c r="AZ58" s="26">
        <v>17.946884736267585</v>
      </c>
      <c r="BA58" s="26">
        <v>17.997795466884529</v>
      </c>
      <c r="BB58" s="26">
        <v>17.870210198714279</v>
      </c>
      <c r="BC58" s="26">
        <v>17.687893843178472</v>
      </c>
      <c r="BD58" s="26">
        <v>17.134654452595449</v>
      </c>
      <c r="BE58" s="26">
        <v>16.858126064635748</v>
      </c>
      <c r="BF58" s="26">
        <v>16.367556435600036</v>
      </c>
      <c r="BG58" s="26">
        <v>15.684170800354924</v>
      </c>
      <c r="BH58" s="26">
        <v>15.239459493698238</v>
      </c>
      <c r="BI58" s="26">
        <v>15.085282485367108</v>
      </c>
      <c r="BK58" s="27">
        <v>13.814646917462079</v>
      </c>
      <c r="BL58" s="27">
        <v>12.718318498524011</v>
      </c>
      <c r="BM58" s="27">
        <v>12.449768922839276</v>
      </c>
      <c r="BN58" s="27">
        <v>12.218417292048967</v>
      </c>
      <c r="BO58" s="27">
        <v>12.04214992082075</v>
      </c>
      <c r="BP58" s="27">
        <v>11.935389572799426</v>
      </c>
      <c r="BQ58" s="27">
        <v>11.6794693204137</v>
      </c>
      <c r="BR58" s="27">
        <v>1.4589779082900609</v>
      </c>
      <c r="BS58" s="27">
        <v>0.50743972090602441</v>
      </c>
      <c r="BT58" s="27">
        <v>0.21821390890306525</v>
      </c>
      <c r="BU58" s="27">
        <v>-0.56107949331054208</v>
      </c>
      <c r="BV58" s="27">
        <v>-1.1061914114143168</v>
      </c>
      <c r="BW58" s="27">
        <v>-1.4637539766355516</v>
      </c>
      <c r="BX58" s="27">
        <v>-1.4109735891720661</v>
      </c>
      <c r="BZ58" s="27">
        <v>18.451646917462078</v>
      </c>
      <c r="CA58" s="27">
        <v>17.355318498524014</v>
      </c>
      <c r="CB58" s="27">
        <v>17.086768922839276</v>
      </c>
      <c r="CC58" s="27">
        <v>16.855417292048969</v>
      </c>
      <c r="CD58" s="27">
        <v>16.679149920820748</v>
      </c>
      <c r="CE58" s="27">
        <v>16.572389572799427</v>
      </c>
      <c r="CF58" s="27">
        <v>16.316469320413702</v>
      </c>
      <c r="CG58" s="27">
        <v>16.09897790829006</v>
      </c>
      <c r="CH58" s="27">
        <v>15.147439720906025</v>
      </c>
      <c r="CI58" s="27">
        <v>14.858213908903066</v>
      </c>
      <c r="CJ58" s="27">
        <v>14.078920506689458</v>
      </c>
      <c r="CK58" s="27">
        <v>13.533808588585684</v>
      </c>
      <c r="CL58" s="27">
        <v>13.176246023364449</v>
      </c>
      <c r="CM58" s="27">
        <v>13.229026410827935</v>
      </c>
      <c r="CO58" s="28">
        <v>13.814646917462079</v>
      </c>
      <c r="CP58" s="28">
        <v>12.728053476110508</v>
      </c>
      <c r="CQ58" s="28">
        <v>12.473331660859845</v>
      </c>
      <c r="CR58" s="28">
        <v>12.251731163979009</v>
      </c>
      <c r="CS58" s="28">
        <v>12.081047373467525</v>
      </c>
      <c r="CT58" s="28">
        <v>11.969888378742599</v>
      </c>
      <c r="CU58" s="28">
        <v>11.690966570218801</v>
      </c>
      <c r="CV58" s="28">
        <v>1.4408312200386852</v>
      </c>
      <c r="CW58" s="28">
        <v>0.47050076632202931</v>
      </c>
      <c r="CX58" s="28">
        <v>0.16564403766946434</v>
      </c>
      <c r="CY58" s="28">
        <v>-1.0043918954967879</v>
      </c>
      <c r="CZ58" s="28">
        <v>-5.3164583534034549</v>
      </c>
      <c r="DA58" s="28">
        <v>-9.0568334474465786</v>
      </c>
      <c r="DB58" s="28">
        <v>-11.151340186996102</v>
      </c>
      <c r="DD58" s="28">
        <v>18.451646917462078</v>
      </c>
      <c r="DE58" s="28">
        <v>17.365053476110511</v>
      </c>
      <c r="DF58" s="28">
        <v>17.110331660859845</v>
      </c>
      <c r="DG58" s="28">
        <v>16.88873116397901</v>
      </c>
      <c r="DH58" s="28">
        <v>16.718047373467527</v>
      </c>
      <c r="DI58" s="28">
        <v>16.6068883787426</v>
      </c>
      <c r="DJ58" s="28">
        <v>16.327966570218802</v>
      </c>
      <c r="DK58" s="28">
        <v>16.080831220038686</v>
      </c>
      <c r="DL58" s="28">
        <v>15.11050076632203</v>
      </c>
      <c r="DM58" s="28">
        <v>14.805644037669465</v>
      </c>
      <c r="DN58" s="28">
        <v>13.635608104503213</v>
      </c>
      <c r="DO58" s="28">
        <v>9.3235416465965457</v>
      </c>
      <c r="DP58" s="28">
        <v>5.583166552553422</v>
      </c>
      <c r="DQ58" s="28">
        <v>3.488659813003899</v>
      </c>
      <c r="DS58" s="29">
        <v>13.814646917462079</v>
      </c>
      <c r="DT58" s="29">
        <v>12.754110004740431</v>
      </c>
      <c r="DU58" s="29">
        <v>12.458137880989643</v>
      </c>
      <c r="DV58" s="29">
        <v>12.238478692876638</v>
      </c>
      <c r="DW58" s="29">
        <v>12.071809382739287</v>
      </c>
      <c r="DX58" s="29">
        <v>11.977890518398835</v>
      </c>
      <c r="DY58" s="29">
        <v>11.721848500458277</v>
      </c>
      <c r="DZ58" s="29">
        <v>1.5028825453423487</v>
      </c>
      <c r="EA58" s="29">
        <v>0.51764656438458623</v>
      </c>
      <c r="EB58" s="29">
        <v>-0.10431496051744382</v>
      </c>
      <c r="EC58" s="29">
        <v>-2.4946472113517242</v>
      </c>
      <c r="ED58" s="29">
        <v>-6.146961638382443</v>
      </c>
      <c r="EE58" s="29">
        <v>-9.031456987944992</v>
      </c>
      <c r="EF58" s="29">
        <v>-9.8654968758087733</v>
      </c>
      <c r="EH58" s="29">
        <v>18.451646917462078</v>
      </c>
      <c r="EI58" s="29">
        <v>17.391110004740433</v>
      </c>
      <c r="EJ58" s="29">
        <v>17.095137880989643</v>
      </c>
      <c r="EK58" s="29">
        <v>16.875478692876641</v>
      </c>
      <c r="EL58" s="29">
        <v>16.70880938273929</v>
      </c>
      <c r="EM58" s="29">
        <v>16.614890518398838</v>
      </c>
      <c r="EN58" s="29">
        <v>16.358848500458279</v>
      </c>
      <c r="EO58" s="29">
        <v>16.142882545342349</v>
      </c>
      <c r="EP58" s="29">
        <v>15.157646564384587</v>
      </c>
      <c r="EQ58" s="29">
        <v>14.535685039482557</v>
      </c>
      <c r="ER58" s="29">
        <v>12.145352788648276</v>
      </c>
      <c r="ES58" s="29">
        <v>8.4930383616175575</v>
      </c>
      <c r="ET58" s="29">
        <v>5.6085430120550086</v>
      </c>
      <c r="EU58" s="29">
        <v>4.7745031241912272</v>
      </c>
      <c r="EW58" s="1">
        <v>388434</v>
      </c>
      <c r="EX58" s="1">
        <v>389885</v>
      </c>
      <c r="EY58" s="1" t="s">
        <v>520</v>
      </c>
      <c r="EZ58" s="1" t="s">
        <v>859</v>
      </c>
    </row>
    <row r="59" spans="2:156" ht="16" thickBot="1" x14ac:dyDescent="0.4">
      <c r="B59" s="21" t="s">
        <v>59</v>
      </c>
      <c r="C59" s="22">
        <v>15.851347156421394</v>
      </c>
      <c r="D59" s="23">
        <v>14.723280378862381</v>
      </c>
      <c r="E59" s="23">
        <v>14.533133900963751</v>
      </c>
      <c r="F59" s="23">
        <v>13.997014053931078</v>
      </c>
      <c r="G59" s="23">
        <v>13.494713915479036</v>
      </c>
      <c r="H59" s="23">
        <v>12.901097009444332</v>
      </c>
      <c r="I59" s="23">
        <v>12.20088326235954</v>
      </c>
      <c r="J59" s="23">
        <v>11.66792919529156</v>
      </c>
      <c r="K59" s="23">
        <v>10.765785280797548</v>
      </c>
      <c r="L59" s="23">
        <v>9.7154221910495515</v>
      </c>
      <c r="M59" s="23">
        <v>6.7873887511456203</v>
      </c>
      <c r="N59" s="23">
        <v>5.1774837898026433</v>
      </c>
      <c r="O59" s="23">
        <v>4.9016825506991282</v>
      </c>
      <c r="P59" s="23">
        <v>4.9576616315809403</v>
      </c>
      <c r="Q59" s="24"/>
      <c r="R59" s="23">
        <v>20.751347156421392</v>
      </c>
      <c r="S59" s="23">
        <v>19.623280378862379</v>
      </c>
      <c r="T59" s="23">
        <v>19.43313390096375</v>
      </c>
      <c r="U59" s="23">
        <v>18.897014053931077</v>
      </c>
      <c r="V59" s="23">
        <v>18.394713915479034</v>
      </c>
      <c r="W59" s="23">
        <v>17.80109700944433</v>
      </c>
      <c r="X59" s="23">
        <v>17.100883262359538</v>
      </c>
      <c r="Y59" s="23">
        <v>16.567929195291558</v>
      </c>
      <c r="Z59" s="23">
        <v>15.665785280797547</v>
      </c>
      <c r="AA59" s="23">
        <v>14.61542219104955</v>
      </c>
      <c r="AB59" s="23">
        <v>11.687388751145619</v>
      </c>
      <c r="AC59" s="23">
        <v>10.077483789802642</v>
      </c>
      <c r="AD59" s="23">
        <v>9.8016825506991268</v>
      </c>
      <c r="AE59" s="23">
        <v>9.8576616315809389</v>
      </c>
      <c r="AG59" s="25">
        <v>15.851347156421394</v>
      </c>
      <c r="AH59" s="25">
        <v>15.10258366742644</v>
      </c>
      <c r="AI59" s="25">
        <v>15.071201382346921</v>
      </c>
      <c r="AJ59" s="25">
        <v>14.749988863793714</v>
      </c>
      <c r="AK59" s="25">
        <v>14.524721637504165</v>
      </c>
      <c r="AL59" s="25">
        <v>14.122245032281629</v>
      </c>
      <c r="AM59" s="25">
        <v>13.504995827682528</v>
      </c>
      <c r="AN59" s="25">
        <v>13.017017654534524</v>
      </c>
      <c r="AO59" s="25">
        <v>12.167054515604029</v>
      </c>
      <c r="AP59" s="25">
        <v>11.172132341116765</v>
      </c>
      <c r="AQ59" s="25">
        <v>9.5591694165358341</v>
      </c>
      <c r="AR59" s="25">
        <v>8.1761920967959476</v>
      </c>
      <c r="AS59" s="25">
        <v>7.4057563052192634</v>
      </c>
      <c r="AT59" s="25">
        <v>6.7410697762464551</v>
      </c>
      <c r="AV59" s="26">
        <v>20.751347156421392</v>
      </c>
      <c r="AW59" s="26">
        <v>20.002583667426439</v>
      </c>
      <c r="AX59" s="26">
        <v>19.971201382346919</v>
      </c>
      <c r="AY59" s="26">
        <v>19.649988863793713</v>
      </c>
      <c r="AZ59" s="26">
        <v>19.424721637504163</v>
      </c>
      <c r="BA59" s="26">
        <v>19.022245032281628</v>
      </c>
      <c r="BB59" s="26">
        <v>18.404995827682527</v>
      </c>
      <c r="BC59" s="26">
        <v>17.917017654534522</v>
      </c>
      <c r="BD59" s="26">
        <v>17.067054515604028</v>
      </c>
      <c r="BE59" s="26">
        <v>16.072132341116763</v>
      </c>
      <c r="BF59" s="26">
        <v>14.459169416535833</v>
      </c>
      <c r="BG59" s="26">
        <v>13.076192096795946</v>
      </c>
      <c r="BH59" s="26">
        <v>12.305756305219262</v>
      </c>
      <c r="BI59" s="26">
        <v>11.641069776246454</v>
      </c>
      <c r="BK59" s="27">
        <v>15.851347156421394</v>
      </c>
      <c r="BL59" s="27">
        <v>14.72346056970536</v>
      </c>
      <c r="BM59" s="27">
        <v>14.533490216834174</v>
      </c>
      <c r="BN59" s="27">
        <v>13.997527958268122</v>
      </c>
      <c r="BO59" s="27">
        <v>13.49540888092276</v>
      </c>
      <c r="BP59" s="27">
        <v>12.900889567444441</v>
      </c>
      <c r="BQ59" s="27">
        <v>12.198752446272099</v>
      </c>
      <c r="BR59" s="27">
        <v>11.665453672757824</v>
      </c>
      <c r="BS59" s="27">
        <v>10.76268585686843</v>
      </c>
      <c r="BT59" s="27">
        <v>9.7995775078775829</v>
      </c>
      <c r="BU59" s="27">
        <v>7.2070977875537565</v>
      </c>
      <c r="BV59" s="27">
        <v>5.7925499038710839</v>
      </c>
      <c r="BW59" s="27">
        <v>5.5086356400386407</v>
      </c>
      <c r="BX59" s="27">
        <v>5.6005826840952793</v>
      </c>
      <c r="BZ59" s="27">
        <v>20.751347156421392</v>
      </c>
      <c r="CA59" s="27">
        <v>19.623460569705358</v>
      </c>
      <c r="CB59" s="27">
        <v>19.433490216834173</v>
      </c>
      <c r="CC59" s="27">
        <v>18.897527958268121</v>
      </c>
      <c r="CD59" s="27">
        <v>18.395408880922758</v>
      </c>
      <c r="CE59" s="27">
        <v>17.80088956744444</v>
      </c>
      <c r="CF59" s="27">
        <v>17.098752446272098</v>
      </c>
      <c r="CG59" s="27">
        <v>16.565453672757823</v>
      </c>
      <c r="CH59" s="27">
        <v>15.662685856868428</v>
      </c>
      <c r="CI59" s="27">
        <v>14.699577507877581</v>
      </c>
      <c r="CJ59" s="27">
        <v>12.107097787553755</v>
      </c>
      <c r="CK59" s="27">
        <v>10.692549903871083</v>
      </c>
      <c r="CL59" s="27">
        <v>10.408635640038639</v>
      </c>
      <c r="CM59" s="27">
        <v>10.500582684095278</v>
      </c>
      <c r="CO59" s="28">
        <v>15.851347156421394</v>
      </c>
      <c r="CP59" s="28">
        <v>14.733199363878565</v>
      </c>
      <c r="CQ59" s="28">
        <v>14.593765781111671</v>
      </c>
      <c r="CR59" s="28">
        <v>14.08206611754035</v>
      </c>
      <c r="CS59" s="28">
        <v>13.683319506723283</v>
      </c>
      <c r="CT59" s="28">
        <v>13.16751220030266</v>
      </c>
      <c r="CU59" s="28">
        <v>12.503790130324283</v>
      </c>
      <c r="CV59" s="28">
        <v>11.974217718531783</v>
      </c>
      <c r="CW59" s="28">
        <v>11.266062574915402</v>
      </c>
      <c r="CX59" s="28">
        <v>10.511260391214755</v>
      </c>
      <c r="CY59" s="28">
        <v>6.8668598549237387</v>
      </c>
      <c r="CZ59" s="28">
        <v>-0.936864717093151</v>
      </c>
      <c r="DA59" s="28">
        <v>-6.8785172524986464</v>
      </c>
      <c r="DB59" s="28">
        <v>-11.070479291161881</v>
      </c>
      <c r="DD59" s="28">
        <v>20.751347156421392</v>
      </c>
      <c r="DE59" s="28">
        <v>19.633199363878564</v>
      </c>
      <c r="DF59" s="28">
        <v>19.493765781111669</v>
      </c>
      <c r="DG59" s="28">
        <v>18.982066117540349</v>
      </c>
      <c r="DH59" s="28">
        <v>18.583319506723281</v>
      </c>
      <c r="DI59" s="28">
        <v>18.067512200302659</v>
      </c>
      <c r="DJ59" s="28">
        <v>17.403790130324282</v>
      </c>
      <c r="DK59" s="28">
        <v>16.874217718531781</v>
      </c>
      <c r="DL59" s="28">
        <v>16.166062574915401</v>
      </c>
      <c r="DM59" s="28">
        <v>15.411260391214753</v>
      </c>
      <c r="DN59" s="28">
        <v>11.766859854923737</v>
      </c>
      <c r="DO59" s="28">
        <v>3.9631352829068476</v>
      </c>
      <c r="DP59" s="28">
        <v>-1.9785172524986478</v>
      </c>
      <c r="DQ59" s="28">
        <v>-6.1704792911618824</v>
      </c>
      <c r="DS59" s="29">
        <v>15.851347156421394</v>
      </c>
      <c r="DT59" s="29">
        <v>14.847075782792366</v>
      </c>
      <c r="DU59" s="29">
        <v>14.51714622766557</v>
      </c>
      <c r="DV59" s="29">
        <v>14.024116894110797</v>
      </c>
      <c r="DW59" s="29">
        <v>13.743392565576031</v>
      </c>
      <c r="DX59" s="29">
        <v>13.34938226741864</v>
      </c>
      <c r="DY59" s="29">
        <v>12.778650953785025</v>
      </c>
      <c r="DZ59" s="29">
        <v>12.394270239341679</v>
      </c>
      <c r="EA59" s="29">
        <v>11.591791078697934</v>
      </c>
      <c r="EB59" s="29">
        <v>9.5752649586920882</v>
      </c>
      <c r="EC59" s="29">
        <v>1.0265108280078792</v>
      </c>
      <c r="ED59" s="29">
        <v>-5.9702536797179206</v>
      </c>
      <c r="EE59" s="29">
        <v>-9.8497382815847985</v>
      </c>
      <c r="EF59" s="29">
        <v>-8.7549168670794941</v>
      </c>
      <c r="EH59" s="29">
        <v>20.751347156421392</v>
      </c>
      <c r="EI59" s="29">
        <v>19.747075782792365</v>
      </c>
      <c r="EJ59" s="29">
        <v>19.417146227665569</v>
      </c>
      <c r="EK59" s="29">
        <v>18.924116894110796</v>
      </c>
      <c r="EL59" s="29">
        <v>18.643392565576029</v>
      </c>
      <c r="EM59" s="29">
        <v>18.249382267418639</v>
      </c>
      <c r="EN59" s="29">
        <v>17.678650953785024</v>
      </c>
      <c r="EO59" s="29">
        <v>17.294270239341678</v>
      </c>
      <c r="EP59" s="29">
        <v>16.491791078697933</v>
      </c>
      <c r="EQ59" s="29">
        <v>14.475264958692087</v>
      </c>
      <c r="ER59" s="29">
        <v>5.9265108280078778</v>
      </c>
      <c r="ES59" s="29">
        <v>-1.0702536797179221</v>
      </c>
      <c r="ET59" s="29">
        <v>-4.9497382815847999</v>
      </c>
      <c r="EU59" s="29">
        <v>-3.8549168670794955</v>
      </c>
      <c r="EW59" s="1">
        <v>376412</v>
      </c>
      <c r="EX59" s="1">
        <v>389026</v>
      </c>
      <c r="EY59" s="1" t="s">
        <v>512</v>
      </c>
      <c r="EZ59" s="1" t="s">
        <v>856</v>
      </c>
    </row>
    <row r="60" spans="2:156" ht="16" thickBot="1" x14ac:dyDescent="0.4">
      <c r="B60" s="21" t="s">
        <v>60</v>
      </c>
      <c r="C60" s="22">
        <v>12.545179499008219</v>
      </c>
      <c r="D60" s="23">
        <v>12.639976614025368</v>
      </c>
      <c r="E60" s="23">
        <v>12.469538842051119</v>
      </c>
      <c r="F60" s="23">
        <v>12.144984309802529</v>
      </c>
      <c r="G60" s="23">
        <v>11.68969913249504</v>
      </c>
      <c r="H60" s="23">
        <v>11.358817892462477</v>
      </c>
      <c r="I60" s="23">
        <v>10.955428248833689</v>
      </c>
      <c r="J60" s="23">
        <v>10.473956896415245</v>
      </c>
      <c r="K60" s="23">
        <v>10.0404481318309</v>
      </c>
      <c r="L60" s="23">
        <v>9.5643521788718378</v>
      </c>
      <c r="M60" s="23">
        <v>7.6178785350848894</v>
      </c>
      <c r="N60" s="23">
        <v>6.4614197317480944</v>
      </c>
      <c r="O60" s="23">
        <v>5.8195165304097642</v>
      </c>
      <c r="P60" s="23">
        <v>6.1874483118069108</v>
      </c>
      <c r="Q60" s="24"/>
      <c r="R60" s="23">
        <v>16.682179499008221</v>
      </c>
      <c r="S60" s="23">
        <v>16.776976614025369</v>
      </c>
      <c r="T60" s="23">
        <v>16.606538842051119</v>
      </c>
      <c r="U60" s="23">
        <v>16.281984309802532</v>
      </c>
      <c r="V60" s="23">
        <v>15.82669913249504</v>
      </c>
      <c r="W60" s="23">
        <v>15.495817892462478</v>
      </c>
      <c r="X60" s="23">
        <v>15.09242824883369</v>
      </c>
      <c r="Y60" s="23">
        <v>14.610956896415246</v>
      </c>
      <c r="Z60" s="23">
        <v>14.1774481318309</v>
      </c>
      <c r="AA60" s="23">
        <v>13.701352178871838</v>
      </c>
      <c r="AB60" s="23">
        <v>11.75487853508489</v>
      </c>
      <c r="AC60" s="23">
        <v>10.598419731748095</v>
      </c>
      <c r="AD60" s="23">
        <v>9.9565165304097647</v>
      </c>
      <c r="AE60" s="23">
        <v>10.324448311806911</v>
      </c>
      <c r="AG60" s="25">
        <v>12.545179499008219</v>
      </c>
      <c r="AH60" s="25">
        <v>12.630696687990586</v>
      </c>
      <c r="AI60" s="25">
        <v>12.518693670862904</v>
      </c>
      <c r="AJ60" s="25">
        <v>12.334765357492504</v>
      </c>
      <c r="AK60" s="25">
        <v>12.053387352086126</v>
      </c>
      <c r="AL60" s="25">
        <v>11.853302866438581</v>
      </c>
      <c r="AM60" s="25">
        <v>11.54304116712872</v>
      </c>
      <c r="AN60" s="25">
        <v>11.129012526640482</v>
      </c>
      <c r="AO60" s="25">
        <v>10.792497248350159</v>
      </c>
      <c r="AP60" s="25">
        <v>10.44600006962961</v>
      </c>
      <c r="AQ60" s="25">
        <v>9.1374504602235742</v>
      </c>
      <c r="AR60" s="25">
        <v>8.1909314826567794</v>
      </c>
      <c r="AS60" s="25">
        <v>7.2473541840356575</v>
      </c>
      <c r="AT60" s="25">
        <v>7.4767161726512388</v>
      </c>
      <c r="AV60" s="26">
        <v>16.682179499008221</v>
      </c>
      <c r="AW60" s="26">
        <v>16.767696687990586</v>
      </c>
      <c r="AX60" s="26">
        <v>16.655693670862902</v>
      </c>
      <c r="AY60" s="26">
        <v>16.471765357492504</v>
      </c>
      <c r="AZ60" s="26">
        <v>16.190387352086127</v>
      </c>
      <c r="BA60" s="26">
        <v>15.990302866438581</v>
      </c>
      <c r="BB60" s="26">
        <v>15.680041167128721</v>
      </c>
      <c r="BC60" s="26">
        <v>15.266012526640482</v>
      </c>
      <c r="BD60" s="26">
        <v>14.92949724835016</v>
      </c>
      <c r="BE60" s="26">
        <v>14.583000069629611</v>
      </c>
      <c r="BF60" s="26">
        <v>13.274450460223575</v>
      </c>
      <c r="BG60" s="26">
        <v>12.32793148265678</v>
      </c>
      <c r="BH60" s="26">
        <v>11.384354184035658</v>
      </c>
      <c r="BI60" s="26">
        <v>11.613716172651239</v>
      </c>
      <c r="BK60" s="27">
        <v>12.545179499008219</v>
      </c>
      <c r="BL60" s="27">
        <v>12.640137415219636</v>
      </c>
      <c r="BM60" s="27">
        <v>12.469857673258554</v>
      </c>
      <c r="BN60" s="27">
        <v>12.145458480697714</v>
      </c>
      <c r="BO60" s="27">
        <v>11.69032811155172</v>
      </c>
      <c r="BP60" s="27">
        <v>11.358631155389352</v>
      </c>
      <c r="BQ60" s="27">
        <v>10.953446815349636</v>
      </c>
      <c r="BR60" s="27">
        <v>10.471604748449424</v>
      </c>
      <c r="BS60" s="27">
        <v>10.037804740574977</v>
      </c>
      <c r="BT60" s="27">
        <v>9.6059778604274744</v>
      </c>
      <c r="BU60" s="27">
        <v>7.8470893108186601</v>
      </c>
      <c r="BV60" s="27">
        <v>6.8556210456554965</v>
      </c>
      <c r="BW60" s="27">
        <v>6.2255068734717867</v>
      </c>
      <c r="BX60" s="27">
        <v>6.6950631830058285</v>
      </c>
      <c r="BZ60" s="27">
        <v>16.682179499008221</v>
      </c>
      <c r="CA60" s="27">
        <v>16.777137415219634</v>
      </c>
      <c r="CB60" s="27">
        <v>16.606857673258553</v>
      </c>
      <c r="CC60" s="27">
        <v>16.282458480697713</v>
      </c>
      <c r="CD60" s="27">
        <v>15.82732811155172</v>
      </c>
      <c r="CE60" s="27">
        <v>15.495631155389352</v>
      </c>
      <c r="CF60" s="27">
        <v>15.090446815349637</v>
      </c>
      <c r="CG60" s="27">
        <v>14.608604748449425</v>
      </c>
      <c r="CH60" s="27">
        <v>14.174804740574977</v>
      </c>
      <c r="CI60" s="27">
        <v>13.742977860427475</v>
      </c>
      <c r="CJ60" s="27">
        <v>11.984089310818661</v>
      </c>
      <c r="CK60" s="27">
        <v>10.992621045655497</v>
      </c>
      <c r="CL60" s="27">
        <v>10.362506873471787</v>
      </c>
      <c r="CM60" s="27">
        <v>10.832063183005829</v>
      </c>
      <c r="CO60" s="28">
        <v>12.545179499008219</v>
      </c>
      <c r="CP60" s="28">
        <v>12.631805257473234</v>
      </c>
      <c r="CQ60" s="28">
        <v>12.468523983555086</v>
      </c>
      <c r="CR60" s="28">
        <v>12.150266946987104</v>
      </c>
      <c r="CS60" s="28">
        <v>11.722849071617189</v>
      </c>
      <c r="CT60" s="28">
        <v>11.411846788358616</v>
      </c>
      <c r="CU60" s="28">
        <v>11.015707756689341</v>
      </c>
      <c r="CV60" s="28">
        <v>10.543794707481249</v>
      </c>
      <c r="CW60" s="28">
        <v>10.168932120584737</v>
      </c>
      <c r="CX60" s="28">
        <v>9.8137932595367356</v>
      </c>
      <c r="CY60" s="28">
        <v>7.2107984033349375</v>
      </c>
      <c r="CZ60" s="28">
        <v>2.1107038792017789</v>
      </c>
      <c r="DA60" s="28">
        <v>-2.4531623521212396</v>
      </c>
      <c r="DB60" s="28">
        <v>-4.0894336273538059</v>
      </c>
      <c r="DD60" s="28">
        <v>16.682179499008221</v>
      </c>
      <c r="DE60" s="28">
        <v>16.768805257473232</v>
      </c>
      <c r="DF60" s="28">
        <v>16.605523983555088</v>
      </c>
      <c r="DG60" s="28">
        <v>16.287266946987103</v>
      </c>
      <c r="DH60" s="28">
        <v>15.859849071617189</v>
      </c>
      <c r="DI60" s="28">
        <v>15.548846788358617</v>
      </c>
      <c r="DJ60" s="28">
        <v>15.152707756689342</v>
      </c>
      <c r="DK60" s="28">
        <v>14.680794707481249</v>
      </c>
      <c r="DL60" s="28">
        <v>14.305932120584737</v>
      </c>
      <c r="DM60" s="28">
        <v>13.950793259536736</v>
      </c>
      <c r="DN60" s="28">
        <v>11.347798403334938</v>
      </c>
      <c r="DO60" s="28">
        <v>6.2477038792017794</v>
      </c>
      <c r="DP60" s="28">
        <v>1.6838376478787609</v>
      </c>
      <c r="DQ60" s="28">
        <v>4.7566372646194566E-2</v>
      </c>
      <c r="DS60" s="29">
        <v>12.545179499008219</v>
      </c>
      <c r="DT60" s="29">
        <v>12.683575925770208</v>
      </c>
      <c r="DU60" s="29">
        <v>12.413001260770885</v>
      </c>
      <c r="DV60" s="29">
        <v>12.091929752803244</v>
      </c>
      <c r="DW60" s="29">
        <v>11.68341103040602</v>
      </c>
      <c r="DX60" s="29">
        <v>11.416033829616719</v>
      </c>
      <c r="DY60" s="29">
        <v>11.061721354282747</v>
      </c>
      <c r="DZ60" s="29">
        <v>10.650697149798292</v>
      </c>
      <c r="EA60" s="29">
        <v>10.190155397870576</v>
      </c>
      <c r="EB60" s="29">
        <v>9.0352108861011278</v>
      </c>
      <c r="EC60" s="29">
        <v>3.3409561823007934</v>
      </c>
      <c r="ED60" s="29">
        <v>-1.3071355241953668</v>
      </c>
      <c r="EE60" s="29">
        <v>-4.6430832117404393</v>
      </c>
      <c r="EF60" s="29">
        <v>-2.9750618762650731</v>
      </c>
      <c r="EH60" s="29">
        <v>16.682179499008221</v>
      </c>
      <c r="EI60" s="29">
        <v>16.820575925770207</v>
      </c>
      <c r="EJ60" s="29">
        <v>16.550001260770884</v>
      </c>
      <c r="EK60" s="29">
        <v>16.228929752803246</v>
      </c>
      <c r="EL60" s="29">
        <v>15.820411030406021</v>
      </c>
      <c r="EM60" s="29">
        <v>15.553033829616719</v>
      </c>
      <c r="EN60" s="29">
        <v>15.198721354282748</v>
      </c>
      <c r="EO60" s="29">
        <v>14.787697149798293</v>
      </c>
      <c r="EP60" s="29">
        <v>14.327155397870577</v>
      </c>
      <c r="EQ60" s="29">
        <v>13.172210886101128</v>
      </c>
      <c r="ER60" s="29">
        <v>7.4779561823007938</v>
      </c>
      <c r="ES60" s="29">
        <v>2.8298644758046336</v>
      </c>
      <c r="ET60" s="29">
        <v>-0.5060832117404388</v>
      </c>
      <c r="EU60" s="29">
        <v>1.1619381237349273</v>
      </c>
      <c r="EW60" s="1">
        <v>344792</v>
      </c>
      <c r="EX60" s="1">
        <v>464471</v>
      </c>
      <c r="EY60" s="1" t="s">
        <v>506</v>
      </c>
      <c r="EZ60" s="1" t="s">
        <v>858</v>
      </c>
    </row>
    <row r="61" spans="2:156" ht="16" thickBot="1" x14ac:dyDescent="0.4">
      <c r="B61" s="21" t="s">
        <v>61</v>
      </c>
      <c r="C61" s="22">
        <v>12.352129954864985</v>
      </c>
      <c r="D61" s="23">
        <v>11.635025560671849</v>
      </c>
      <c r="E61" s="23">
        <v>11.394316597454615</v>
      </c>
      <c r="F61" s="23">
        <v>11.046444839552873</v>
      </c>
      <c r="G61" s="23">
        <v>10.823500259088588</v>
      </c>
      <c r="H61" s="23">
        <v>10.540747250013782</v>
      </c>
      <c r="I61" s="23">
        <v>10.274315858346087</v>
      </c>
      <c r="J61" s="23">
        <v>9.9814060197619305</v>
      </c>
      <c r="K61" s="23">
        <v>9.6971783973484325</v>
      </c>
      <c r="L61" s="23">
        <v>9.3435320830737592</v>
      </c>
      <c r="M61" s="23">
        <v>7.8994225857960263</v>
      </c>
      <c r="N61" s="23">
        <v>6.7751409136645577</v>
      </c>
      <c r="O61" s="23">
        <v>6.2108567564363568</v>
      </c>
      <c r="P61" s="23">
        <v>5.7325018213554557</v>
      </c>
      <c r="Q61" s="24"/>
      <c r="R61" s="23">
        <v>16.852129954864985</v>
      </c>
      <c r="S61" s="23">
        <v>16.135025560671849</v>
      </c>
      <c r="T61" s="23">
        <v>15.894316597454615</v>
      </c>
      <c r="U61" s="23">
        <v>15.546444839552873</v>
      </c>
      <c r="V61" s="23">
        <v>15.323500259088588</v>
      </c>
      <c r="W61" s="23">
        <v>15.040747250013782</v>
      </c>
      <c r="X61" s="23">
        <v>14.774315858346087</v>
      </c>
      <c r="Y61" s="23">
        <v>14.481406019761931</v>
      </c>
      <c r="Z61" s="23">
        <v>14.197178397348432</v>
      </c>
      <c r="AA61" s="23">
        <v>13.843532083073759</v>
      </c>
      <c r="AB61" s="23">
        <v>12.399422585796026</v>
      </c>
      <c r="AC61" s="23">
        <v>11.275140913664558</v>
      </c>
      <c r="AD61" s="23">
        <v>10.710856756436357</v>
      </c>
      <c r="AE61" s="23">
        <v>10.232501821355456</v>
      </c>
      <c r="AG61" s="25">
        <v>12.352129954864985</v>
      </c>
      <c r="AH61" s="25">
        <v>12.091672135484394</v>
      </c>
      <c r="AI61" s="25">
        <v>12.021368679837598</v>
      </c>
      <c r="AJ61" s="25">
        <v>11.878618102195995</v>
      </c>
      <c r="AK61" s="25">
        <v>11.876332311492463</v>
      </c>
      <c r="AL61" s="25">
        <v>11.789214932123123</v>
      </c>
      <c r="AM61" s="25">
        <v>11.662280484436875</v>
      </c>
      <c r="AN61" s="25">
        <v>11.485058212936664</v>
      </c>
      <c r="AO61" s="25">
        <v>11.280964475322802</v>
      </c>
      <c r="AP61" s="25">
        <v>11.028095967240311</v>
      </c>
      <c r="AQ61" s="25">
        <v>10.171341472014108</v>
      </c>
      <c r="AR61" s="25">
        <v>9.4891487533513335</v>
      </c>
      <c r="AS61" s="25">
        <v>8.9895147704404685</v>
      </c>
      <c r="AT61" s="25">
        <v>8.5900920835108536</v>
      </c>
      <c r="AV61" s="26">
        <v>16.852129954864985</v>
      </c>
      <c r="AW61" s="26">
        <v>16.591672135484394</v>
      </c>
      <c r="AX61" s="26">
        <v>16.5213686798376</v>
      </c>
      <c r="AY61" s="26">
        <v>16.378618102195993</v>
      </c>
      <c r="AZ61" s="26">
        <v>16.376332311492462</v>
      </c>
      <c r="BA61" s="26">
        <v>16.289214932123123</v>
      </c>
      <c r="BB61" s="26">
        <v>16.162280484436877</v>
      </c>
      <c r="BC61" s="26">
        <v>15.985058212936664</v>
      </c>
      <c r="BD61" s="26">
        <v>15.780964475322802</v>
      </c>
      <c r="BE61" s="26">
        <v>15.528095967240311</v>
      </c>
      <c r="BF61" s="26">
        <v>14.671341472014108</v>
      </c>
      <c r="BG61" s="26">
        <v>13.989148753351333</v>
      </c>
      <c r="BH61" s="26">
        <v>13.489514770440469</v>
      </c>
      <c r="BI61" s="26">
        <v>13.090092083510854</v>
      </c>
      <c r="BK61" s="27">
        <v>12.352129954864985</v>
      </c>
      <c r="BL61" s="27">
        <v>11.635503362617024</v>
      </c>
      <c r="BM61" s="27">
        <v>11.395271545465722</v>
      </c>
      <c r="BN61" s="27">
        <v>11.047872157101418</v>
      </c>
      <c r="BO61" s="27">
        <v>10.825371612666675</v>
      </c>
      <c r="BP61" s="27">
        <v>10.540187420171998</v>
      </c>
      <c r="BQ61" s="27">
        <v>10.26837928094802</v>
      </c>
      <c r="BR61" s="27">
        <v>9.9744402482006898</v>
      </c>
      <c r="BS61" s="27">
        <v>9.6892892776984212</v>
      </c>
      <c r="BT61" s="27">
        <v>9.3639554761927979</v>
      </c>
      <c r="BU61" s="27">
        <v>8.090915498431734</v>
      </c>
      <c r="BV61" s="27">
        <v>7.2756099639434915</v>
      </c>
      <c r="BW61" s="27">
        <v>6.8414111568139333</v>
      </c>
      <c r="BX61" s="27">
        <v>6.6174854979431998</v>
      </c>
      <c r="BZ61" s="27">
        <v>16.852129954864985</v>
      </c>
      <c r="CA61" s="27">
        <v>16.135503362617023</v>
      </c>
      <c r="CB61" s="27">
        <v>15.895271545465722</v>
      </c>
      <c r="CC61" s="27">
        <v>15.547872157101418</v>
      </c>
      <c r="CD61" s="27">
        <v>15.325371612666675</v>
      </c>
      <c r="CE61" s="27">
        <v>15.040187420171998</v>
      </c>
      <c r="CF61" s="27">
        <v>14.76837928094802</v>
      </c>
      <c r="CG61" s="27">
        <v>14.47444024820069</v>
      </c>
      <c r="CH61" s="27">
        <v>14.189289277698421</v>
      </c>
      <c r="CI61" s="27">
        <v>13.863955476192798</v>
      </c>
      <c r="CJ61" s="27">
        <v>12.590915498431734</v>
      </c>
      <c r="CK61" s="27">
        <v>11.775609963943491</v>
      </c>
      <c r="CL61" s="27">
        <v>11.341411156813933</v>
      </c>
      <c r="CM61" s="27">
        <v>11.1174854979432</v>
      </c>
      <c r="CO61" s="28">
        <v>12.352129954864985</v>
      </c>
      <c r="CP61" s="28">
        <v>11.658567973644931</v>
      </c>
      <c r="CQ61" s="28">
        <v>11.446914531795507</v>
      </c>
      <c r="CR61" s="28">
        <v>11.126081354206644</v>
      </c>
      <c r="CS61" s="28">
        <v>10.947124423798874</v>
      </c>
      <c r="CT61" s="28">
        <v>10.69642312430455</v>
      </c>
      <c r="CU61" s="28">
        <v>10.454995578851376</v>
      </c>
      <c r="CV61" s="28">
        <v>10.187879481439126</v>
      </c>
      <c r="CW61" s="28">
        <v>9.9447772440384554</v>
      </c>
      <c r="CX61" s="28">
        <v>9.6590347069978844</v>
      </c>
      <c r="CY61" s="28">
        <v>7.7250833178339846</v>
      </c>
      <c r="CZ61" s="28">
        <v>4.8757974213659985</v>
      </c>
      <c r="DA61" s="28">
        <v>2.9000108748780598</v>
      </c>
      <c r="DB61" s="28">
        <v>1.7342300550323202</v>
      </c>
      <c r="DD61" s="28">
        <v>16.852129954864985</v>
      </c>
      <c r="DE61" s="28">
        <v>16.158567973644931</v>
      </c>
      <c r="DF61" s="28">
        <v>15.946914531795507</v>
      </c>
      <c r="DG61" s="28">
        <v>15.626081354206644</v>
      </c>
      <c r="DH61" s="28">
        <v>15.447124423798874</v>
      </c>
      <c r="DI61" s="28">
        <v>15.19642312430455</v>
      </c>
      <c r="DJ61" s="28">
        <v>14.954995578851376</v>
      </c>
      <c r="DK61" s="28">
        <v>14.687879481439126</v>
      </c>
      <c r="DL61" s="28">
        <v>14.444777244038455</v>
      </c>
      <c r="DM61" s="28">
        <v>14.159034706997884</v>
      </c>
      <c r="DN61" s="28">
        <v>12.225083317833985</v>
      </c>
      <c r="DO61" s="28">
        <v>9.3757974213659985</v>
      </c>
      <c r="DP61" s="28">
        <v>7.4000108748780598</v>
      </c>
      <c r="DQ61" s="28">
        <v>6.2342300550323202</v>
      </c>
      <c r="DS61" s="29">
        <v>12.352129954864985</v>
      </c>
      <c r="DT61" s="29">
        <v>11.673086706251995</v>
      </c>
      <c r="DU61" s="29">
        <v>11.361965625643206</v>
      </c>
      <c r="DV61" s="29">
        <v>11.022355840392786</v>
      </c>
      <c r="DW61" s="29">
        <v>10.843144205732822</v>
      </c>
      <c r="DX61" s="29">
        <v>10.595508754042383</v>
      </c>
      <c r="DY61" s="29">
        <v>10.34272466048467</v>
      </c>
      <c r="DZ61" s="29">
        <v>10.062937514935435</v>
      </c>
      <c r="EA61" s="29">
        <v>9.7517057510802783</v>
      </c>
      <c r="EB61" s="29">
        <v>9.1272980586015446</v>
      </c>
      <c r="EC61" s="29">
        <v>5.9707670261922843</v>
      </c>
      <c r="ED61" s="29">
        <v>3.4268001409658986</v>
      </c>
      <c r="EE61" s="29">
        <v>2.0704235065379493</v>
      </c>
      <c r="EF61" s="29">
        <v>2.3648587601007414</v>
      </c>
      <c r="EH61" s="29">
        <v>16.852129954864985</v>
      </c>
      <c r="EI61" s="29">
        <v>16.173086706251993</v>
      </c>
      <c r="EJ61" s="29">
        <v>15.861965625643206</v>
      </c>
      <c r="EK61" s="29">
        <v>15.522355840392786</v>
      </c>
      <c r="EL61" s="29">
        <v>15.343144205732822</v>
      </c>
      <c r="EM61" s="29">
        <v>15.095508754042383</v>
      </c>
      <c r="EN61" s="29">
        <v>14.84272466048467</v>
      </c>
      <c r="EO61" s="29">
        <v>14.562937514935435</v>
      </c>
      <c r="EP61" s="29">
        <v>14.251705751080278</v>
      </c>
      <c r="EQ61" s="29">
        <v>13.627298058601545</v>
      </c>
      <c r="ER61" s="29">
        <v>10.470767026192284</v>
      </c>
      <c r="ES61" s="29">
        <v>7.9268001409658986</v>
      </c>
      <c r="ET61" s="29">
        <v>6.5704235065379493</v>
      </c>
      <c r="EU61" s="29">
        <v>6.8648587601007414</v>
      </c>
      <c r="EW61" s="1">
        <v>356748</v>
      </c>
      <c r="EX61" s="1">
        <v>421312</v>
      </c>
      <c r="EY61" s="1" t="s">
        <v>508</v>
      </c>
      <c r="EZ61" s="1" t="s">
        <v>864</v>
      </c>
    </row>
    <row r="62" spans="2:156" ht="16" thickBot="1" x14ac:dyDescent="0.4">
      <c r="B62" s="21" t="s">
        <v>62</v>
      </c>
      <c r="C62" s="22">
        <v>11.107911649969139</v>
      </c>
      <c r="D62" s="23">
        <v>10.470946281278978</v>
      </c>
      <c r="E62" s="23">
        <v>10.442176894323117</v>
      </c>
      <c r="F62" s="23">
        <v>10.363688171548793</v>
      </c>
      <c r="G62" s="23">
        <v>10.278959023150936</v>
      </c>
      <c r="H62" s="23">
        <v>9.5264796922382349</v>
      </c>
      <c r="I62" s="23">
        <v>9.3640049275121946</v>
      </c>
      <c r="J62" s="23">
        <v>9.4745153309240298</v>
      </c>
      <c r="K62" s="23">
        <v>9.2146977902843634</v>
      </c>
      <c r="L62" s="23">
        <v>8.753837831965896</v>
      </c>
      <c r="M62" s="23">
        <v>7.3909880140235629</v>
      </c>
      <c r="N62" s="23">
        <v>6.6950808421748995</v>
      </c>
      <c r="O62" s="23">
        <v>6.6189934891231523</v>
      </c>
      <c r="P62" s="23">
        <v>6.8251305291089928</v>
      </c>
      <c r="Q62" s="24"/>
      <c r="R62" s="23">
        <v>15.74491164996914</v>
      </c>
      <c r="S62" s="23">
        <v>15.107946281278979</v>
      </c>
      <c r="T62" s="23">
        <v>15.079176894323117</v>
      </c>
      <c r="U62" s="23">
        <v>15.000688171548793</v>
      </c>
      <c r="V62" s="23">
        <v>14.915959023150936</v>
      </c>
      <c r="W62" s="23">
        <v>14.163479692238235</v>
      </c>
      <c r="X62" s="23">
        <v>14.001004927512195</v>
      </c>
      <c r="Y62" s="23">
        <v>14.11151533092403</v>
      </c>
      <c r="Z62" s="23">
        <v>13.851697790284364</v>
      </c>
      <c r="AA62" s="23">
        <v>13.390837831965896</v>
      </c>
      <c r="AB62" s="23">
        <v>12.027988014023563</v>
      </c>
      <c r="AC62" s="23">
        <v>11.3320808421749</v>
      </c>
      <c r="AD62" s="23">
        <v>11.255993489123153</v>
      </c>
      <c r="AE62" s="23">
        <v>11.462130529108993</v>
      </c>
      <c r="AG62" s="25">
        <v>11.107911649969139</v>
      </c>
      <c r="AH62" s="25">
        <v>10.732652871555128</v>
      </c>
      <c r="AI62" s="25">
        <v>10.837439270582934</v>
      </c>
      <c r="AJ62" s="25">
        <v>10.923315538163605</v>
      </c>
      <c r="AK62" s="25">
        <v>11.020926053146514</v>
      </c>
      <c r="AL62" s="25">
        <v>10.480543297117183</v>
      </c>
      <c r="AM62" s="25">
        <v>10.512194285484128</v>
      </c>
      <c r="AN62" s="25">
        <v>10.397442667048622</v>
      </c>
      <c r="AO62" s="25">
        <v>10.247150347245702</v>
      </c>
      <c r="AP62" s="25">
        <v>9.8644715165000125</v>
      </c>
      <c r="AQ62" s="25">
        <v>9.1552605416875874</v>
      </c>
      <c r="AR62" s="25">
        <v>8.5911708593862546</v>
      </c>
      <c r="AS62" s="25">
        <v>8.2645417044593081</v>
      </c>
      <c r="AT62" s="25">
        <v>8.0561918246481969</v>
      </c>
      <c r="AV62" s="26">
        <v>15.74491164996914</v>
      </c>
      <c r="AW62" s="26">
        <v>15.369652871555129</v>
      </c>
      <c r="AX62" s="26">
        <v>15.474439270582934</v>
      </c>
      <c r="AY62" s="26">
        <v>15.560315538163605</v>
      </c>
      <c r="AZ62" s="26">
        <v>15.657926053146515</v>
      </c>
      <c r="BA62" s="26">
        <v>15.117543297117184</v>
      </c>
      <c r="BB62" s="26">
        <v>15.149194285484128</v>
      </c>
      <c r="BC62" s="26">
        <v>15.034442667048623</v>
      </c>
      <c r="BD62" s="26">
        <v>14.884150347245702</v>
      </c>
      <c r="BE62" s="26">
        <v>14.501471516500013</v>
      </c>
      <c r="BF62" s="26">
        <v>13.792260541687588</v>
      </c>
      <c r="BG62" s="26">
        <v>13.228170859386255</v>
      </c>
      <c r="BH62" s="26">
        <v>12.901541704459309</v>
      </c>
      <c r="BI62" s="26">
        <v>12.693191824648197</v>
      </c>
      <c r="BK62" s="27">
        <v>11.107911649969139</v>
      </c>
      <c r="BL62" s="27">
        <v>10.471008503307251</v>
      </c>
      <c r="BM62" s="27">
        <v>10.442300169678637</v>
      </c>
      <c r="BN62" s="27">
        <v>10.363869684087545</v>
      </c>
      <c r="BO62" s="27">
        <v>10.279196108807742</v>
      </c>
      <c r="BP62" s="27">
        <v>9.5264057353155422</v>
      </c>
      <c r="BQ62" s="27">
        <v>9.3632189270350779</v>
      </c>
      <c r="BR62" s="27">
        <v>9.4739248262906504</v>
      </c>
      <c r="BS62" s="27">
        <v>9.2136816374067827</v>
      </c>
      <c r="BT62" s="27">
        <v>8.7874967423978969</v>
      </c>
      <c r="BU62" s="27">
        <v>7.5686968855872951</v>
      </c>
      <c r="BV62" s="27">
        <v>6.9340964802762297</v>
      </c>
      <c r="BW62" s="27">
        <v>6.8525909542486083</v>
      </c>
      <c r="BX62" s="27">
        <v>7.0509213130265902</v>
      </c>
      <c r="BZ62" s="27">
        <v>15.74491164996914</v>
      </c>
      <c r="CA62" s="27">
        <v>15.108008503307252</v>
      </c>
      <c r="CB62" s="27">
        <v>15.079300169678637</v>
      </c>
      <c r="CC62" s="27">
        <v>15.000869684087546</v>
      </c>
      <c r="CD62" s="27">
        <v>14.916196108807743</v>
      </c>
      <c r="CE62" s="27">
        <v>14.163405735315543</v>
      </c>
      <c r="CF62" s="27">
        <v>14.000218927035078</v>
      </c>
      <c r="CG62" s="27">
        <v>14.110924826290651</v>
      </c>
      <c r="CH62" s="27">
        <v>13.850681637406783</v>
      </c>
      <c r="CI62" s="27">
        <v>13.424496742397897</v>
      </c>
      <c r="CJ62" s="27">
        <v>12.205696885587296</v>
      </c>
      <c r="CK62" s="27">
        <v>11.57109648027623</v>
      </c>
      <c r="CL62" s="27">
        <v>11.489590954248609</v>
      </c>
      <c r="CM62" s="27">
        <v>11.687921313026591</v>
      </c>
      <c r="CO62" s="28">
        <v>11.107911649969139</v>
      </c>
      <c r="CP62" s="28">
        <v>10.479114385628392</v>
      </c>
      <c r="CQ62" s="28">
        <v>10.459379325284988</v>
      </c>
      <c r="CR62" s="28">
        <v>10.384294283549332</v>
      </c>
      <c r="CS62" s="28">
        <v>10.305136431443625</v>
      </c>
      <c r="CT62" s="28">
        <v>9.5477898481521581</v>
      </c>
      <c r="CU62" s="28">
        <v>9.3533612581340098</v>
      </c>
      <c r="CV62" s="28">
        <v>9.5963782352998628</v>
      </c>
      <c r="CW62" s="28">
        <v>9.1480553353235603</v>
      </c>
      <c r="CX62" s="28">
        <v>8.7882726405891365</v>
      </c>
      <c r="CY62" s="28">
        <v>7.273411812787657</v>
      </c>
      <c r="CZ62" s="28">
        <v>2.8856024119699839</v>
      </c>
      <c r="DA62" s="28">
        <v>-0.53127564061351507</v>
      </c>
      <c r="DB62" s="28">
        <v>-2.6938270498894212</v>
      </c>
      <c r="DD62" s="28">
        <v>15.74491164996914</v>
      </c>
      <c r="DE62" s="28">
        <v>15.116114385628393</v>
      </c>
      <c r="DF62" s="28">
        <v>15.096379325284989</v>
      </c>
      <c r="DG62" s="28">
        <v>15.021294283549333</v>
      </c>
      <c r="DH62" s="28">
        <v>14.942136431443625</v>
      </c>
      <c r="DI62" s="28">
        <v>14.184789848152159</v>
      </c>
      <c r="DJ62" s="28">
        <v>13.99036125813401</v>
      </c>
      <c r="DK62" s="28">
        <v>14.233378235299863</v>
      </c>
      <c r="DL62" s="28">
        <v>13.785055335323561</v>
      </c>
      <c r="DM62" s="28">
        <v>13.425272640589137</v>
      </c>
      <c r="DN62" s="28">
        <v>11.910411812787657</v>
      </c>
      <c r="DO62" s="28">
        <v>7.5226024119699844</v>
      </c>
      <c r="DP62" s="28">
        <v>4.1057243593864854</v>
      </c>
      <c r="DQ62" s="28">
        <v>1.9431729501105792</v>
      </c>
      <c r="DS62" s="29">
        <v>11.107911649969139</v>
      </c>
      <c r="DT62" s="29">
        <v>10.526149294684792</v>
      </c>
      <c r="DU62" s="29">
        <v>10.467925888297613</v>
      </c>
      <c r="DV62" s="29">
        <v>10.402350193720197</v>
      </c>
      <c r="DW62" s="29">
        <v>10.331737135158766</v>
      </c>
      <c r="DX62" s="29">
        <v>9.6023681199580366</v>
      </c>
      <c r="DY62" s="29">
        <v>9.4210885106798372</v>
      </c>
      <c r="DZ62" s="29">
        <v>9.7230260137294131</v>
      </c>
      <c r="EA62" s="29">
        <v>9.1904682352025286</v>
      </c>
      <c r="EB62" s="29">
        <v>8.2240801904823204</v>
      </c>
      <c r="EC62" s="29">
        <v>3.5553618328931549</v>
      </c>
      <c r="ED62" s="29">
        <v>-0.34772332257028182</v>
      </c>
      <c r="EE62" s="29">
        <v>-2.4890901460851111</v>
      </c>
      <c r="EF62" s="29">
        <v>-1.6441508102767628</v>
      </c>
      <c r="EH62" s="29">
        <v>15.74491164996914</v>
      </c>
      <c r="EI62" s="29">
        <v>15.163149294684793</v>
      </c>
      <c r="EJ62" s="29">
        <v>15.104925888297613</v>
      </c>
      <c r="EK62" s="29">
        <v>15.039350193720198</v>
      </c>
      <c r="EL62" s="29">
        <v>14.968737135158767</v>
      </c>
      <c r="EM62" s="29">
        <v>14.239368119958037</v>
      </c>
      <c r="EN62" s="29">
        <v>14.058088510679838</v>
      </c>
      <c r="EO62" s="29">
        <v>14.360026013729414</v>
      </c>
      <c r="EP62" s="29">
        <v>13.827468235202529</v>
      </c>
      <c r="EQ62" s="29">
        <v>12.861080190482321</v>
      </c>
      <c r="ER62" s="29">
        <v>8.1923618328931553</v>
      </c>
      <c r="ES62" s="29">
        <v>4.2892766774297186</v>
      </c>
      <c r="ET62" s="29">
        <v>2.1479098539148893</v>
      </c>
      <c r="EU62" s="29">
        <v>2.9928491897232377</v>
      </c>
      <c r="EW62" s="1">
        <v>385569</v>
      </c>
      <c r="EX62" s="1">
        <v>434469</v>
      </c>
      <c r="EY62" s="1" t="s">
        <v>477</v>
      </c>
      <c r="EZ62" s="1" t="s">
        <v>848</v>
      </c>
    </row>
    <row r="63" spans="2:156" ht="16" thickBot="1" x14ac:dyDescent="0.4">
      <c r="B63" s="21" t="s">
        <v>63</v>
      </c>
      <c r="C63" s="22">
        <v>8.2841990563285588</v>
      </c>
      <c r="D63" s="23">
        <v>8.3229224374397521</v>
      </c>
      <c r="E63" s="23">
        <v>8.0718922588410589</v>
      </c>
      <c r="F63" s="23">
        <v>7.9328955773177334</v>
      </c>
      <c r="G63" s="23">
        <v>7.8303898210489162</v>
      </c>
      <c r="H63" s="23">
        <v>7.4272472343600544</v>
      </c>
      <c r="I63" s="23">
        <v>7.2107409173523056</v>
      </c>
      <c r="J63" s="23">
        <v>6.9887118573741152</v>
      </c>
      <c r="K63" s="23">
        <v>6.9400667132520706</v>
      </c>
      <c r="L63" s="23">
        <v>6.5513742579470389</v>
      </c>
      <c r="M63" s="23">
        <v>5.9855374258216401</v>
      </c>
      <c r="N63" s="23">
        <v>5.6264862579129158</v>
      </c>
      <c r="O63" s="23">
        <v>5.5311091414144968</v>
      </c>
      <c r="P63" s="23">
        <v>5.607703984494556</v>
      </c>
      <c r="Q63" s="24"/>
      <c r="R63" s="23">
        <v>12.921199056328559</v>
      </c>
      <c r="S63" s="23">
        <v>12.959922437439753</v>
      </c>
      <c r="T63" s="23">
        <v>12.708892258841059</v>
      </c>
      <c r="U63" s="23">
        <v>12.569895577317734</v>
      </c>
      <c r="V63" s="23">
        <v>12.467389821048917</v>
      </c>
      <c r="W63" s="23">
        <v>12.064247234360055</v>
      </c>
      <c r="X63" s="23">
        <v>11.847740917352306</v>
      </c>
      <c r="Y63" s="23">
        <v>11.625711857374116</v>
      </c>
      <c r="Z63" s="23">
        <v>11.577066713252071</v>
      </c>
      <c r="AA63" s="23">
        <v>11.188374257947039</v>
      </c>
      <c r="AB63" s="23">
        <v>10.622537425821641</v>
      </c>
      <c r="AC63" s="23">
        <v>10.263486257912916</v>
      </c>
      <c r="AD63" s="23">
        <v>10.168109141414497</v>
      </c>
      <c r="AE63" s="23">
        <v>10.244703984494556</v>
      </c>
      <c r="AG63" s="25">
        <v>8.2841990563285588</v>
      </c>
      <c r="AH63" s="25">
        <v>8.4965004706964677</v>
      </c>
      <c r="AI63" s="25">
        <v>8.4390939719581546</v>
      </c>
      <c r="AJ63" s="25">
        <v>8.5056464164397223</v>
      </c>
      <c r="AK63" s="25">
        <v>8.6029478703823035</v>
      </c>
      <c r="AL63" s="25">
        <v>8.3985923070216284</v>
      </c>
      <c r="AM63" s="25">
        <v>8.2672581211392711</v>
      </c>
      <c r="AN63" s="25">
        <v>8.1095903467109167</v>
      </c>
      <c r="AO63" s="25">
        <v>8.0097006527423744</v>
      </c>
      <c r="AP63" s="25">
        <v>7.562731895004843</v>
      </c>
      <c r="AQ63" s="25">
        <v>7.5106656738866473</v>
      </c>
      <c r="AR63" s="25">
        <v>7.4629061128751015</v>
      </c>
      <c r="AS63" s="25">
        <v>7.5147034343154804</v>
      </c>
      <c r="AT63" s="25">
        <v>7.5388185739767994</v>
      </c>
      <c r="AV63" s="26">
        <v>12.921199056328559</v>
      </c>
      <c r="AW63" s="26">
        <v>13.133500470696468</v>
      </c>
      <c r="AX63" s="26">
        <v>13.076093971958155</v>
      </c>
      <c r="AY63" s="26">
        <v>13.142646416439723</v>
      </c>
      <c r="AZ63" s="26">
        <v>13.239947870382304</v>
      </c>
      <c r="BA63" s="26">
        <v>13.035592307021629</v>
      </c>
      <c r="BB63" s="26">
        <v>12.904258121139272</v>
      </c>
      <c r="BC63" s="26">
        <v>12.746590346710917</v>
      </c>
      <c r="BD63" s="26">
        <v>12.646700652742375</v>
      </c>
      <c r="BE63" s="26">
        <v>12.199731895004843</v>
      </c>
      <c r="BF63" s="26">
        <v>12.147665673886648</v>
      </c>
      <c r="BG63" s="26">
        <v>12.099906112875102</v>
      </c>
      <c r="BH63" s="26">
        <v>12.151703434315481</v>
      </c>
      <c r="BI63" s="26">
        <v>12.1758185739768</v>
      </c>
      <c r="BK63" s="27">
        <v>8.2841990563285588</v>
      </c>
      <c r="BL63" s="27">
        <v>8.3229224374397521</v>
      </c>
      <c r="BM63" s="27">
        <v>8.0718922588410589</v>
      </c>
      <c r="BN63" s="27">
        <v>7.9328955773177334</v>
      </c>
      <c r="BO63" s="27">
        <v>7.8303898010456301</v>
      </c>
      <c r="BP63" s="27">
        <v>7.427247264741327</v>
      </c>
      <c r="BQ63" s="27">
        <v>7.2107409173523056</v>
      </c>
      <c r="BR63" s="27">
        <v>6.9887118573741152</v>
      </c>
      <c r="BS63" s="27">
        <v>6.9400667132520706</v>
      </c>
      <c r="BT63" s="27">
        <v>6.5653234116640675</v>
      </c>
      <c r="BU63" s="27">
        <v>6.0481960499563527</v>
      </c>
      <c r="BV63" s="27">
        <v>5.7081782583070364</v>
      </c>
      <c r="BW63" s="27">
        <v>5.6120878971744261</v>
      </c>
      <c r="BX63" s="27">
        <v>5.6803269467763613</v>
      </c>
      <c r="BZ63" s="27">
        <v>12.921199056328559</v>
      </c>
      <c r="CA63" s="27">
        <v>12.959922437439753</v>
      </c>
      <c r="CB63" s="27">
        <v>12.708892258841059</v>
      </c>
      <c r="CC63" s="27">
        <v>12.569895577317734</v>
      </c>
      <c r="CD63" s="27">
        <v>12.467389801045631</v>
      </c>
      <c r="CE63" s="27">
        <v>12.064247264741327</v>
      </c>
      <c r="CF63" s="27">
        <v>11.847740917352306</v>
      </c>
      <c r="CG63" s="27">
        <v>11.625711857374116</v>
      </c>
      <c r="CH63" s="27">
        <v>11.577066713252071</v>
      </c>
      <c r="CI63" s="27">
        <v>11.202323411664068</v>
      </c>
      <c r="CJ63" s="27">
        <v>10.685196049956353</v>
      </c>
      <c r="CK63" s="27">
        <v>10.345178258307037</v>
      </c>
      <c r="CL63" s="27">
        <v>10.249087897174427</v>
      </c>
      <c r="CM63" s="27">
        <v>10.317326946776362</v>
      </c>
      <c r="CO63" s="28">
        <v>8.2841990563285588</v>
      </c>
      <c r="CP63" s="28">
        <v>8.3302515676815201</v>
      </c>
      <c r="CQ63" s="28">
        <v>8.0962653919204755</v>
      </c>
      <c r="CR63" s="28">
        <v>7.9714666636321709</v>
      </c>
      <c r="CS63" s="28">
        <v>7.8808144666988831</v>
      </c>
      <c r="CT63" s="28">
        <v>7.490046573055011</v>
      </c>
      <c r="CU63" s="28">
        <v>7.3037746180965541</v>
      </c>
      <c r="CV63" s="28">
        <v>7.0553318299578685</v>
      </c>
      <c r="CW63" s="28">
        <v>7.0171059093239059</v>
      </c>
      <c r="CX63" s="28">
        <v>6.6631866594844062</v>
      </c>
      <c r="CY63" s="28">
        <v>5.663486054331031</v>
      </c>
      <c r="CZ63" s="28">
        <v>2.8924767927058959</v>
      </c>
      <c r="DA63" s="28">
        <v>0.37353843964352507</v>
      </c>
      <c r="DB63" s="28">
        <v>-1.2616291124966637</v>
      </c>
      <c r="DD63" s="28">
        <v>12.921199056328559</v>
      </c>
      <c r="DE63" s="28">
        <v>12.967251567681521</v>
      </c>
      <c r="DF63" s="28">
        <v>12.733265391920476</v>
      </c>
      <c r="DG63" s="28">
        <v>12.608466663632171</v>
      </c>
      <c r="DH63" s="28">
        <v>12.517814466698884</v>
      </c>
      <c r="DI63" s="28">
        <v>12.127046573055011</v>
      </c>
      <c r="DJ63" s="28">
        <v>11.940774618096555</v>
      </c>
      <c r="DK63" s="28">
        <v>11.692331829957869</v>
      </c>
      <c r="DL63" s="28">
        <v>11.654105909323906</v>
      </c>
      <c r="DM63" s="28">
        <v>11.300186659484407</v>
      </c>
      <c r="DN63" s="28">
        <v>10.300486054331031</v>
      </c>
      <c r="DO63" s="28">
        <v>7.5294767927058963</v>
      </c>
      <c r="DP63" s="28">
        <v>5.0105384396435255</v>
      </c>
      <c r="DQ63" s="28">
        <v>3.3753708875033368</v>
      </c>
      <c r="DS63" s="29">
        <v>8.2841990563285588</v>
      </c>
      <c r="DT63" s="29">
        <v>8.3839582354706206</v>
      </c>
      <c r="DU63" s="29">
        <v>8.1479355046766884</v>
      </c>
      <c r="DV63" s="29">
        <v>8.0554107514132962</v>
      </c>
      <c r="DW63" s="29">
        <v>8.0073353590127301</v>
      </c>
      <c r="DX63" s="29">
        <v>7.672821876944603</v>
      </c>
      <c r="DY63" s="29">
        <v>7.5479820102492141</v>
      </c>
      <c r="DZ63" s="29">
        <v>7.3530374190802661</v>
      </c>
      <c r="EA63" s="29">
        <v>7.2891970645510824</v>
      </c>
      <c r="EB63" s="29">
        <v>6.4177617790981643</v>
      </c>
      <c r="EC63" s="29">
        <v>3.3641832687253235</v>
      </c>
      <c r="ED63" s="29">
        <v>0.46542774795924657</v>
      </c>
      <c r="EE63" s="29">
        <v>-1.2975777048101023</v>
      </c>
      <c r="EF63" s="29">
        <v>-0.38938741024894341</v>
      </c>
      <c r="EH63" s="29">
        <v>12.921199056328559</v>
      </c>
      <c r="EI63" s="29">
        <v>13.020958235470621</v>
      </c>
      <c r="EJ63" s="29">
        <v>12.784935504676689</v>
      </c>
      <c r="EK63" s="29">
        <v>12.692410751413297</v>
      </c>
      <c r="EL63" s="29">
        <v>12.644335359012731</v>
      </c>
      <c r="EM63" s="29">
        <v>12.309821876944604</v>
      </c>
      <c r="EN63" s="29">
        <v>12.184982010249215</v>
      </c>
      <c r="EO63" s="29">
        <v>11.990037419080267</v>
      </c>
      <c r="EP63" s="29">
        <v>11.926197064551083</v>
      </c>
      <c r="EQ63" s="29">
        <v>11.054761779098165</v>
      </c>
      <c r="ER63" s="29">
        <v>8.0011832687253239</v>
      </c>
      <c r="ES63" s="29">
        <v>5.102427747959247</v>
      </c>
      <c r="ET63" s="29">
        <v>3.3394222951898982</v>
      </c>
      <c r="EU63" s="29">
        <v>4.247612589751057</v>
      </c>
      <c r="EW63" s="1">
        <v>384308</v>
      </c>
      <c r="EX63" s="1">
        <v>432288</v>
      </c>
      <c r="EY63" s="1" t="s">
        <v>477</v>
      </c>
      <c r="EZ63" s="1" t="s">
        <v>848</v>
      </c>
    </row>
    <row r="64" spans="2:156" ht="16" thickBot="1" x14ac:dyDescent="0.4">
      <c r="B64" s="21" t="s">
        <v>64</v>
      </c>
      <c r="C64" s="22">
        <v>2.9866463896844611</v>
      </c>
      <c r="D64" s="23">
        <v>3.0682982380990325</v>
      </c>
      <c r="E64" s="23">
        <v>2.7222906237561535</v>
      </c>
      <c r="F64" s="23">
        <v>2.5972302321406779</v>
      </c>
      <c r="G64" s="23">
        <v>2.4616942106663426</v>
      </c>
      <c r="H64" s="23">
        <v>2.1482235103678438</v>
      </c>
      <c r="I64" s="23">
        <v>1.821539972935776</v>
      </c>
      <c r="J64" s="23">
        <v>1.5745126753582568</v>
      </c>
      <c r="K64" s="23">
        <v>1.3291617624576197</v>
      </c>
      <c r="L64" s="23">
        <v>0.91639564001961915</v>
      </c>
      <c r="M64" s="23">
        <v>-0.11279309249919223</v>
      </c>
      <c r="N64" s="23">
        <v>-1.7408213728719701</v>
      </c>
      <c r="O64" s="23">
        <v>-3.1041096967438122</v>
      </c>
      <c r="P64" s="23">
        <v>-3.822474070862393</v>
      </c>
      <c r="Q64" s="24"/>
      <c r="R64" s="23">
        <v>8.9866463896844611</v>
      </c>
      <c r="S64" s="23">
        <v>9.0682982380990325</v>
      </c>
      <c r="T64" s="23">
        <v>8.7222906237561535</v>
      </c>
      <c r="U64" s="23">
        <v>8.5972302321406779</v>
      </c>
      <c r="V64" s="23">
        <v>8.4616942106663426</v>
      </c>
      <c r="W64" s="23">
        <v>8.1482235103678438</v>
      </c>
      <c r="X64" s="23">
        <v>7.821539972935776</v>
      </c>
      <c r="Y64" s="23">
        <v>7.5745126753582568</v>
      </c>
      <c r="Z64" s="23">
        <v>7.3291617624576197</v>
      </c>
      <c r="AA64" s="23">
        <v>6.9163956400196192</v>
      </c>
      <c r="AB64" s="23">
        <v>5.8872069075008078</v>
      </c>
      <c r="AC64" s="23">
        <v>4.2591786271280299</v>
      </c>
      <c r="AD64" s="23">
        <v>2.8958903032561878</v>
      </c>
      <c r="AE64" s="23">
        <v>2.177525929137607</v>
      </c>
      <c r="AG64" s="25">
        <v>2.9866463896844611</v>
      </c>
      <c r="AH64" s="25">
        <v>3.1749354830057399</v>
      </c>
      <c r="AI64" s="25">
        <v>3.0071821357698933</v>
      </c>
      <c r="AJ64" s="25">
        <v>3.0717203335243273</v>
      </c>
      <c r="AK64" s="25">
        <v>3.082226290076564</v>
      </c>
      <c r="AL64" s="25">
        <v>2.9345978229041467</v>
      </c>
      <c r="AM64" s="25">
        <v>2.7483941468379474</v>
      </c>
      <c r="AN64" s="25">
        <v>2.6367227583302331</v>
      </c>
      <c r="AO64" s="25">
        <v>2.4492949469065142</v>
      </c>
      <c r="AP64" s="25">
        <v>2.1525596434355219</v>
      </c>
      <c r="AQ64" s="25">
        <v>1.609804501702742</v>
      </c>
      <c r="AR64" s="25">
        <v>0.78340645984191681</v>
      </c>
      <c r="AS64" s="25">
        <v>0.3437250969308856</v>
      </c>
      <c r="AT64" s="25">
        <v>0.24810447384720291</v>
      </c>
      <c r="AV64" s="26">
        <v>8.9866463896844611</v>
      </c>
      <c r="AW64" s="26">
        <v>9.1749354830057399</v>
      </c>
      <c r="AX64" s="26">
        <v>9.0071821357698933</v>
      </c>
      <c r="AY64" s="26">
        <v>9.0717203335243273</v>
      </c>
      <c r="AZ64" s="26">
        <v>9.082226290076564</v>
      </c>
      <c r="BA64" s="26">
        <v>8.9345978229041467</v>
      </c>
      <c r="BB64" s="26">
        <v>8.7483941468379474</v>
      </c>
      <c r="BC64" s="26">
        <v>8.6367227583302331</v>
      </c>
      <c r="BD64" s="26">
        <v>8.4492949469065142</v>
      </c>
      <c r="BE64" s="26">
        <v>8.1525596434355219</v>
      </c>
      <c r="BF64" s="26">
        <v>7.609804501702742</v>
      </c>
      <c r="BG64" s="26">
        <v>6.7834064598419168</v>
      </c>
      <c r="BH64" s="26">
        <v>6.3437250969308856</v>
      </c>
      <c r="BI64" s="26">
        <v>6.2481044738472029</v>
      </c>
      <c r="BK64" s="27">
        <v>2.9866463896844611</v>
      </c>
      <c r="BL64" s="27">
        <v>3.0683226015370657</v>
      </c>
      <c r="BM64" s="27">
        <v>2.7223377358989733</v>
      </c>
      <c r="BN64" s="27">
        <v>2.5973004994885205</v>
      </c>
      <c r="BO64" s="27">
        <v>2.4601687229897724</v>
      </c>
      <c r="BP64" s="27">
        <v>2.146869980540334</v>
      </c>
      <c r="BQ64" s="27">
        <v>1.8203588087103935</v>
      </c>
      <c r="BR64" s="27">
        <v>1.5737573151655315</v>
      </c>
      <c r="BS64" s="27">
        <v>1.3338259374366608</v>
      </c>
      <c r="BT64" s="27">
        <v>0.95561678822911844</v>
      </c>
      <c r="BU64" s="27">
        <v>6.1774691199660836E-2</v>
      </c>
      <c r="BV64" s="27">
        <v>-0.95113967501333718</v>
      </c>
      <c r="BW64" s="27">
        <v>-1.7228852871847469</v>
      </c>
      <c r="BX64" s="27">
        <v>-2.1228094399863178</v>
      </c>
      <c r="BZ64" s="27">
        <v>8.9866463896844611</v>
      </c>
      <c r="CA64" s="27">
        <v>9.0683226015370657</v>
      </c>
      <c r="CB64" s="27">
        <v>8.7223377358989733</v>
      </c>
      <c r="CC64" s="27">
        <v>8.5973004994885205</v>
      </c>
      <c r="CD64" s="27">
        <v>8.4601687229897724</v>
      </c>
      <c r="CE64" s="27">
        <v>8.146869980540334</v>
      </c>
      <c r="CF64" s="27">
        <v>7.8203588087103935</v>
      </c>
      <c r="CG64" s="27">
        <v>7.5737573151655315</v>
      </c>
      <c r="CH64" s="27">
        <v>7.3338259374366608</v>
      </c>
      <c r="CI64" s="27">
        <v>6.9556167882291184</v>
      </c>
      <c r="CJ64" s="27">
        <v>6.0617746911996608</v>
      </c>
      <c r="CK64" s="27">
        <v>5.0488603249866628</v>
      </c>
      <c r="CL64" s="27">
        <v>4.2771147128152531</v>
      </c>
      <c r="CM64" s="27">
        <v>3.8771905600136822</v>
      </c>
      <c r="CO64" s="28">
        <v>2.9866463896844611</v>
      </c>
      <c r="CP64" s="28">
        <v>3.0764817232383468</v>
      </c>
      <c r="CQ64" s="28">
        <v>2.7440942168093336</v>
      </c>
      <c r="CR64" s="28">
        <v>2.6312130248308367</v>
      </c>
      <c r="CS64" s="28">
        <v>2.5434718888962653</v>
      </c>
      <c r="CT64" s="28">
        <v>2.2567737905973821</v>
      </c>
      <c r="CU64" s="28">
        <v>1.9605745197330933</v>
      </c>
      <c r="CV64" s="28">
        <v>1.7693651353023512</v>
      </c>
      <c r="CW64" s="28">
        <v>1.6468921493779742</v>
      </c>
      <c r="CX64" s="28">
        <v>1.2596049255938855</v>
      </c>
      <c r="CY64" s="28">
        <v>-1.2357663750726111</v>
      </c>
      <c r="CZ64" s="28">
        <v>-4.9513923070467527</v>
      </c>
      <c r="DA64" s="28">
        <v>-7.8029895031489858</v>
      </c>
      <c r="DB64" s="28">
        <v>-9.6594451817293567</v>
      </c>
      <c r="DD64" s="28">
        <v>8.9866463896844611</v>
      </c>
      <c r="DE64" s="28">
        <v>9.0764817232383468</v>
      </c>
      <c r="DF64" s="28">
        <v>8.7440942168093336</v>
      </c>
      <c r="DG64" s="28">
        <v>8.6312130248308367</v>
      </c>
      <c r="DH64" s="28">
        <v>8.5434718888962653</v>
      </c>
      <c r="DI64" s="28">
        <v>8.2567737905973821</v>
      </c>
      <c r="DJ64" s="28">
        <v>7.9605745197330933</v>
      </c>
      <c r="DK64" s="28">
        <v>7.7693651353023512</v>
      </c>
      <c r="DL64" s="28">
        <v>7.6468921493779742</v>
      </c>
      <c r="DM64" s="28">
        <v>7.2596049255938855</v>
      </c>
      <c r="DN64" s="28">
        <v>4.7642336249273889</v>
      </c>
      <c r="DO64" s="28">
        <v>1.0486076929532473</v>
      </c>
      <c r="DP64" s="28">
        <v>-1.8029895031489858</v>
      </c>
      <c r="DQ64" s="28">
        <v>-3.6594451817293567</v>
      </c>
      <c r="DS64" s="29">
        <v>2.9866463896844611</v>
      </c>
      <c r="DT64" s="29">
        <v>3.0973664412764741</v>
      </c>
      <c r="DU64" s="29">
        <v>2.6938827915394388</v>
      </c>
      <c r="DV64" s="29">
        <v>2.5712499492695287</v>
      </c>
      <c r="DW64" s="29">
        <v>2.4927318907979394</v>
      </c>
      <c r="DX64" s="29">
        <v>2.2311904771962592</v>
      </c>
      <c r="DY64" s="29">
        <v>1.9558715084889791</v>
      </c>
      <c r="DZ64" s="29">
        <v>1.8144373426146974</v>
      </c>
      <c r="EA64" s="29">
        <v>1.625102042529738</v>
      </c>
      <c r="EB64" s="29">
        <v>0.75969516360779643</v>
      </c>
      <c r="EC64" s="29">
        <v>-2.1643832425229057</v>
      </c>
      <c r="ED64" s="29">
        <v>-5.0819240302593087</v>
      </c>
      <c r="EE64" s="29">
        <v>-7.6232625023308387</v>
      </c>
      <c r="EF64" s="29">
        <v>-8.239000335261224</v>
      </c>
      <c r="EH64" s="29">
        <v>8.9866463896844611</v>
      </c>
      <c r="EI64" s="29">
        <v>9.0973664412764741</v>
      </c>
      <c r="EJ64" s="29">
        <v>8.6938827915394388</v>
      </c>
      <c r="EK64" s="29">
        <v>8.5712499492695287</v>
      </c>
      <c r="EL64" s="29">
        <v>8.4927318907979394</v>
      </c>
      <c r="EM64" s="29">
        <v>8.2311904771962592</v>
      </c>
      <c r="EN64" s="29">
        <v>7.9558715084889791</v>
      </c>
      <c r="EO64" s="29">
        <v>7.8144373426146974</v>
      </c>
      <c r="EP64" s="29">
        <v>7.625102042529738</v>
      </c>
      <c r="EQ64" s="29">
        <v>6.7596951636077964</v>
      </c>
      <c r="ER64" s="29">
        <v>3.8356167574770943</v>
      </c>
      <c r="ES64" s="29">
        <v>0.91807596974069128</v>
      </c>
      <c r="ET64" s="29">
        <v>-1.6232625023308387</v>
      </c>
      <c r="EU64" s="29">
        <v>-2.239000335261224</v>
      </c>
      <c r="EW64" s="1">
        <v>384418</v>
      </c>
      <c r="EX64" s="1">
        <v>434168</v>
      </c>
      <c r="EY64" s="1" t="s">
        <v>477</v>
      </c>
      <c r="EZ64" s="1" t="s">
        <v>848</v>
      </c>
    </row>
    <row r="65" spans="2:156" ht="16" thickBot="1" x14ac:dyDescent="0.4">
      <c r="B65" s="21" t="s">
        <v>65</v>
      </c>
      <c r="C65" s="22">
        <v>6.6674184067764806</v>
      </c>
      <c r="D65" s="23">
        <v>5.6229657605544077</v>
      </c>
      <c r="E65" s="23">
        <v>5.2552821648242016</v>
      </c>
      <c r="F65" s="23">
        <v>4.7448074259275863</v>
      </c>
      <c r="G65" s="23">
        <v>4.3655064528181668</v>
      </c>
      <c r="H65" s="23">
        <v>3.8989580686898044</v>
      </c>
      <c r="I65" s="23">
        <v>3.3840776370911385</v>
      </c>
      <c r="J65" s="23">
        <v>2.6755797840895994</v>
      </c>
      <c r="K65" s="23">
        <v>2.3276144169484176</v>
      </c>
      <c r="L65" s="23">
        <v>1.6315368518821032</v>
      </c>
      <c r="M65" s="23">
        <v>-0.93511536866062883</v>
      </c>
      <c r="N65" s="23">
        <v>-1.9774082997020024</v>
      </c>
      <c r="O65" s="23">
        <v>-3.2770665117164981</v>
      </c>
      <c r="P65" s="23">
        <v>-1.2192371729718161</v>
      </c>
      <c r="Q65" s="24"/>
      <c r="R65" s="23">
        <v>10.667418406776481</v>
      </c>
      <c r="S65" s="23">
        <v>9.6229657605544077</v>
      </c>
      <c r="T65" s="23">
        <v>9.2552821648242016</v>
      </c>
      <c r="U65" s="23">
        <v>8.7448074259275863</v>
      </c>
      <c r="V65" s="23">
        <v>8.3655064528181668</v>
      </c>
      <c r="W65" s="23">
        <v>7.8989580686898044</v>
      </c>
      <c r="X65" s="23">
        <v>7.3840776370911385</v>
      </c>
      <c r="Y65" s="23">
        <v>6.6755797840895994</v>
      </c>
      <c r="Z65" s="23">
        <v>6.3276144169484176</v>
      </c>
      <c r="AA65" s="23">
        <v>5.6315368518821032</v>
      </c>
      <c r="AB65" s="23">
        <v>3.0648846313393712</v>
      </c>
      <c r="AC65" s="23">
        <v>2.0225917002979976</v>
      </c>
      <c r="AD65" s="23">
        <v>0.7229334882835019</v>
      </c>
      <c r="AE65" s="23">
        <v>2.7807628270281839</v>
      </c>
      <c r="AG65" s="25">
        <v>6.6674184067764806</v>
      </c>
      <c r="AH65" s="25">
        <v>6.4021347773726731</v>
      </c>
      <c r="AI65" s="25">
        <v>6.2376456648834058</v>
      </c>
      <c r="AJ65" s="25">
        <v>6.0012253755002973</v>
      </c>
      <c r="AK65" s="25">
        <v>5.919141691234163</v>
      </c>
      <c r="AL65" s="25">
        <v>5.7150319848525228</v>
      </c>
      <c r="AM65" s="25">
        <v>5.422729306201358</v>
      </c>
      <c r="AN65" s="25">
        <v>4.930898812646145</v>
      </c>
      <c r="AO65" s="25">
        <v>4.694416602711307</v>
      </c>
      <c r="AP65" s="25">
        <v>4.2578884646426403</v>
      </c>
      <c r="AQ65" s="25">
        <v>2.8160759905034496</v>
      </c>
      <c r="AR65" s="25">
        <v>1.6660088059379667</v>
      </c>
      <c r="AS65" s="25">
        <v>2.7552908227772122E-2</v>
      </c>
      <c r="AT65" s="25">
        <v>1.0259658676939374</v>
      </c>
      <c r="AV65" s="26">
        <v>10.667418406776481</v>
      </c>
      <c r="AW65" s="26">
        <v>10.402134777372673</v>
      </c>
      <c r="AX65" s="26">
        <v>10.237645664883406</v>
      </c>
      <c r="AY65" s="26">
        <v>10.001225375500297</v>
      </c>
      <c r="AZ65" s="26">
        <v>9.919141691234163</v>
      </c>
      <c r="BA65" s="26">
        <v>9.7150319848525228</v>
      </c>
      <c r="BB65" s="26">
        <v>9.422729306201358</v>
      </c>
      <c r="BC65" s="26">
        <v>8.930898812646145</v>
      </c>
      <c r="BD65" s="26">
        <v>8.694416602711307</v>
      </c>
      <c r="BE65" s="26">
        <v>8.2578884646426403</v>
      </c>
      <c r="BF65" s="26">
        <v>6.8160759905034496</v>
      </c>
      <c r="BG65" s="26">
        <v>5.6660088059379667</v>
      </c>
      <c r="BH65" s="26">
        <v>4.0275529082277721</v>
      </c>
      <c r="BI65" s="26">
        <v>5.0259658676939374</v>
      </c>
      <c r="BK65" s="27">
        <v>6.6674184067764806</v>
      </c>
      <c r="BL65" s="27">
        <v>5.6229657505488504</v>
      </c>
      <c r="BM65" s="27">
        <v>5.2552821848540283</v>
      </c>
      <c r="BN65" s="27">
        <v>4.7448074259275863</v>
      </c>
      <c r="BO65" s="27">
        <v>4.3655063527566327</v>
      </c>
      <c r="BP65" s="27">
        <v>3.8989581786922756</v>
      </c>
      <c r="BQ65" s="27">
        <v>3.3840776370911385</v>
      </c>
      <c r="BR65" s="27">
        <v>2.6755797840895994</v>
      </c>
      <c r="BS65" s="27">
        <v>2.3276144169484176</v>
      </c>
      <c r="BT65" s="27">
        <v>1.6903009659375456</v>
      </c>
      <c r="BU65" s="27">
        <v>-0.68341781254749634</v>
      </c>
      <c r="BV65" s="27">
        <v>-1.6902978161970417</v>
      </c>
      <c r="BW65" s="27">
        <v>-3.0106208521420292</v>
      </c>
      <c r="BX65" s="27">
        <v>-1.01707906998098</v>
      </c>
      <c r="BZ65" s="27">
        <v>10.667418406776481</v>
      </c>
      <c r="CA65" s="27">
        <v>9.6229657505488504</v>
      </c>
      <c r="CB65" s="27">
        <v>9.2552821848540283</v>
      </c>
      <c r="CC65" s="27">
        <v>8.7448074259275863</v>
      </c>
      <c r="CD65" s="27">
        <v>8.3655063527566327</v>
      </c>
      <c r="CE65" s="27">
        <v>7.8989581786922756</v>
      </c>
      <c r="CF65" s="27">
        <v>7.3840776370911385</v>
      </c>
      <c r="CG65" s="27">
        <v>6.6755797840895994</v>
      </c>
      <c r="CH65" s="27">
        <v>6.3276144169484176</v>
      </c>
      <c r="CI65" s="27">
        <v>5.6903009659375456</v>
      </c>
      <c r="CJ65" s="27">
        <v>3.3165821874525037</v>
      </c>
      <c r="CK65" s="27">
        <v>2.3097021838029583</v>
      </c>
      <c r="CL65" s="27">
        <v>0.98937914785797076</v>
      </c>
      <c r="CM65" s="27">
        <v>2.98292093001902</v>
      </c>
      <c r="CO65" s="28">
        <v>6.6674184067764806</v>
      </c>
      <c r="CP65" s="28">
        <v>5.6343272404613955</v>
      </c>
      <c r="CQ65" s="28">
        <v>5.3001132756980915</v>
      </c>
      <c r="CR65" s="28">
        <v>4.8300683208417219</v>
      </c>
      <c r="CS65" s="28">
        <v>4.5005970836167677</v>
      </c>
      <c r="CT65" s="28">
        <v>4.0887964881931502</v>
      </c>
      <c r="CU65" s="28">
        <v>3.6480231341043314</v>
      </c>
      <c r="CV65" s="28">
        <v>2.8976839400392649</v>
      </c>
      <c r="CW65" s="28">
        <v>2.7950601575860965</v>
      </c>
      <c r="CX65" s="28">
        <v>2.3592682887471774</v>
      </c>
      <c r="CY65" s="28">
        <v>-0.38230648787717314</v>
      </c>
      <c r="CZ65" s="28">
        <v>-4.4049094905154114</v>
      </c>
      <c r="DA65" s="28">
        <v>-8.2653219136068188</v>
      </c>
      <c r="DB65" s="28">
        <v>-7.995974780673528</v>
      </c>
      <c r="DD65" s="28">
        <v>10.667418406776481</v>
      </c>
      <c r="DE65" s="28">
        <v>9.6343272404613955</v>
      </c>
      <c r="DF65" s="28">
        <v>9.3001132756980915</v>
      </c>
      <c r="DG65" s="28">
        <v>8.8300683208417219</v>
      </c>
      <c r="DH65" s="28">
        <v>8.5005970836167677</v>
      </c>
      <c r="DI65" s="28">
        <v>8.0887964881931502</v>
      </c>
      <c r="DJ65" s="28">
        <v>7.6480231341043314</v>
      </c>
      <c r="DK65" s="28">
        <v>6.8976839400392649</v>
      </c>
      <c r="DL65" s="28">
        <v>6.7950601575860965</v>
      </c>
      <c r="DM65" s="28">
        <v>6.3592682887471774</v>
      </c>
      <c r="DN65" s="28">
        <v>3.6176935121228269</v>
      </c>
      <c r="DO65" s="28">
        <v>-0.40490949051541136</v>
      </c>
      <c r="DP65" s="28">
        <v>-4.2653219136068188</v>
      </c>
      <c r="DQ65" s="28">
        <v>-3.995974780673528</v>
      </c>
      <c r="DS65" s="29">
        <v>6.6674184067764806</v>
      </c>
      <c r="DT65" s="29">
        <v>5.684115469703876</v>
      </c>
      <c r="DU65" s="29">
        <v>5.2034010358423792</v>
      </c>
      <c r="DV65" s="29">
        <v>4.7219182384065554</v>
      </c>
      <c r="DW65" s="29">
        <v>4.3935431112738037</v>
      </c>
      <c r="DX65" s="29">
        <v>4.0113917803354049</v>
      </c>
      <c r="DY65" s="29">
        <v>3.6080041541798806</v>
      </c>
      <c r="DZ65" s="29">
        <v>2.9804464712693282</v>
      </c>
      <c r="EA65" s="29">
        <v>2.8561859907692586</v>
      </c>
      <c r="EB65" s="29">
        <v>1.9041047361868024</v>
      </c>
      <c r="EC65" s="29">
        <v>-3.2021679696752692</v>
      </c>
      <c r="ED65" s="29">
        <v>-6.6826855617196692</v>
      </c>
      <c r="EE65" s="29">
        <v>-9.5430446902025636</v>
      </c>
      <c r="EF65" s="29">
        <v>-6.6399889159127099</v>
      </c>
      <c r="EH65" s="29">
        <v>10.667418406776481</v>
      </c>
      <c r="EI65" s="29">
        <v>9.684115469703876</v>
      </c>
      <c r="EJ65" s="29">
        <v>9.2034010358423792</v>
      </c>
      <c r="EK65" s="29">
        <v>8.7219182384065554</v>
      </c>
      <c r="EL65" s="29">
        <v>8.3935431112738037</v>
      </c>
      <c r="EM65" s="29">
        <v>8.0113917803354049</v>
      </c>
      <c r="EN65" s="29">
        <v>7.6080041541798806</v>
      </c>
      <c r="EO65" s="29">
        <v>6.9804464712693282</v>
      </c>
      <c r="EP65" s="29">
        <v>6.8561859907692586</v>
      </c>
      <c r="EQ65" s="29">
        <v>5.9041047361868024</v>
      </c>
      <c r="ER65" s="29">
        <v>0.79783203032473082</v>
      </c>
      <c r="ES65" s="29">
        <v>-2.6826855617196692</v>
      </c>
      <c r="ET65" s="29">
        <v>-5.5430446902025636</v>
      </c>
      <c r="EU65" s="29">
        <v>-2.6399889159127099</v>
      </c>
      <c r="EW65" s="1">
        <v>347903</v>
      </c>
      <c r="EX65" s="1">
        <v>458401</v>
      </c>
      <c r="EY65" s="1" t="s">
        <v>506</v>
      </c>
      <c r="EZ65" s="1" t="s">
        <v>858</v>
      </c>
    </row>
    <row r="66" spans="2:156" ht="16" thickBot="1" x14ac:dyDescent="0.4">
      <c r="B66" s="21" t="s">
        <v>66</v>
      </c>
      <c r="C66" s="22">
        <v>6.1803850590413507</v>
      </c>
      <c r="D66" s="23">
        <v>6.0682972178999588</v>
      </c>
      <c r="E66" s="23">
        <v>5.8875018732122939</v>
      </c>
      <c r="F66" s="23">
        <v>5.499774269578845</v>
      </c>
      <c r="G66" s="23">
        <v>5.3725819454730246</v>
      </c>
      <c r="H66" s="23">
        <v>5.0690307684645042</v>
      </c>
      <c r="I66" s="23">
        <v>4.8119286514302892</v>
      </c>
      <c r="J66" s="23">
        <v>4.5096788536094703</v>
      </c>
      <c r="K66" s="23">
        <v>4.0803913870299677</v>
      </c>
      <c r="L66" s="23">
        <v>3.4629994891699116</v>
      </c>
      <c r="M66" s="23">
        <v>1.1389830469206288</v>
      </c>
      <c r="N66" s="23">
        <v>-0.36456984991462704</v>
      </c>
      <c r="O66" s="23">
        <v>-1.0061211266768808</v>
      </c>
      <c r="P66" s="23">
        <v>-1.2491811084909337</v>
      </c>
      <c r="Q66" s="24"/>
      <c r="R66" s="23">
        <v>9.6803850590413507</v>
      </c>
      <c r="S66" s="23">
        <v>9.5682972178999588</v>
      </c>
      <c r="T66" s="23">
        <v>9.3875018732122939</v>
      </c>
      <c r="U66" s="23">
        <v>8.999774269578845</v>
      </c>
      <c r="V66" s="23">
        <v>8.8725819454730246</v>
      </c>
      <c r="W66" s="23">
        <v>8.5690307684645042</v>
      </c>
      <c r="X66" s="23">
        <v>8.3119286514302892</v>
      </c>
      <c r="Y66" s="23">
        <v>8.0096788536094703</v>
      </c>
      <c r="Z66" s="23">
        <v>7.5803913870299677</v>
      </c>
      <c r="AA66" s="23">
        <v>6.9629994891699116</v>
      </c>
      <c r="AB66" s="23">
        <v>4.6389830469206288</v>
      </c>
      <c r="AC66" s="23">
        <v>3.135430150085373</v>
      </c>
      <c r="AD66" s="23">
        <v>2.4938788733231192</v>
      </c>
      <c r="AE66" s="23">
        <v>2.2508188915090663</v>
      </c>
      <c r="AG66" s="25">
        <v>6.1803850590413507</v>
      </c>
      <c r="AH66" s="25">
        <v>6.2089940063981111</v>
      </c>
      <c r="AI66" s="25">
        <v>6.1667911020900252</v>
      </c>
      <c r="AJ66" s="25">
        <v>6.0033877200685648</v>
      </c>
      <c r="AK66" s="25">
        <v>6.093011689329586</v>
      </c>
      <c r="AL66" s="25">
        <v>5.9857498086907981</v>
      </c>
      <c r="AM66" s="25">
        <v>5.8720014873443791</v>
      </c>
      <c r="AN66" s="25">
        <v>5.5993019844394567</v>
      </c>
      <c r="AO66" s="25">
        <v>5.2442677726017486</v>
      </c>
      <c r="AP66" s="25">
        <v>4.8523752608684543</v>
      </c>
      <c r="AQ66" s="25">
        <v>3.8179419352771227</v>
      </c>
      <c r="AR66" s="25">
        <v>2.8223229233502369</v>
      </c>
      <c r="AS66" s="25">
        <v>2.0756434136412576</v>
      </c>
      <c r="AT66" s="25">
        <v>1.4927971281599284</v>
      </c>
      <c r="AV66" s="26">
        <v>9.6803850590413507</v>
      </c>
      <c r="AW66" s="26">
        <v>9.7089940063981111</v>
      </c>
      <c r="AX66" s="26">
        <v>9.6667911020900252</v>
      </c>
      <c r="AY66" s="26">
        <v>9.5033877200685648</v>
      </c>
      <c r="AZ66" s="26">
        <v>9.593011689329586</v>
      </c>
      <c r="BA66" s="26">
        <v>9.4857498086907981</v>
      </c>
      <c r="BB66" s="26">
        <v>9.3720014873443791</v>
      </c>
      <c r="BC66" s="26">
        <v>9.0993019844394567</v>
      </c>
      <c r="BD66" s="26">
        <v>8.7442677726017486</v>
      </c>
      <c r="BE66" s="26">
        <v>8.3523752608684543</v>
      </c>
      <c r="BF66" s="26">
        <v>7.3179419352771227</v>
      </c>
      <c r="BG66" s="26">
        <v>6.3223229233502369</v>
      </c>
      <c r="BH66" s="26">
        <v>5.5756434136412576</v>
      </c>
      <c r="BI66" s="26">
        <v>4.9927971281599284</v>
      </c>
      <c r="BK66" s="27">
        <v>6.1803850590413507</v>
      </c>
      <c r="BL66" s="27">
        <v>6.0688124399783305</v>
      </c>
      <c r="BM66" s="27">
        <v>5.8885314853149673</v>
      </c>
      <c r="BN66" s="27">
        <v>5.5013197901311663</v>
      </c>
      <c r="BO66" s="27">
        <v>5.3745954970495955</v>
      </c>
      <c r="BP66" s="27">
        <v>5.068426890936987</v>
      </c>
      <c r="BQ66" s="27">
        <v>4.8055308853840089</v>
      </c>
      <c r="BR66" s="27">
        <v>4.5046707820040357</v>
      </c>
      <c r="BS66" s="27">
        <v>4.0752466604891318</v>
      </c>
      <c r="BT66" s="27">
        <v>3.4966319894500248</v>
      </c>
      <c r="BU66" s="27">
        <v>1.3753178246684854</v>
      </c>
      <c r="BV66" s="27">
        <v>0.13370525188878801</v>
      </c>
      <c r="BW66" s="27">
        <v>-0.29826359362323984</v>
      </c>
      <c r="BX66" s="27">
        <v>-0.22213138580978509</v>
      </c>
      <c r="BZ66" s="27">
        <v>9.6803850590413507</v>
      </c>
      <c r="CA66" s="27">
        <v>9.5688124399783305</v>
      </c>
      <c r="CB66" s="27">
        <v>9.3885314853149673</v>
      </c>
      <c r="CC66" s="27">
        <v>9.0013197901311663</v>
      </c>
      <c r="CD66" s="27">
        <v>8.8745954970495955</v>
      </c>
      <c r="CE66" s="27">
        <v>8.568426890936987</v>
      </c>
      <c r="CF66" s="27">
        <v>8.3055308853840089</v>
      </c>
      <c r="CG66" s="27">
        <v>8.0046707820040357</v>
      </c>
      <c r="CH66" s="27">
        <v>7.5752466604891318</v>
      </c>
      <c r="CI66" s="27">
        <v>6.9966319894500248</v>
      </c>
      <c r="CJ66" s="27">
        <v>4.8753178246684854</v>
      </c>
      <c r="CK66" s="27">
        <v>3.633705251888788</v>
      </c>
      <c r="CL66" s="27">
        <v>3.2017364063767602</v>
      </c>
      <c r="CM66" s="27">
        <v>3.2778686141902149</v>
      </c>
      <c r="CO66" s="28">
        <v>6.1803850590413507</v>
      </c>
      <c r="CP66" s="28">
        <v>6.0513521650898277</v>
      </c>
      <c r="CQ66" s="28">
        <v>5.8515458656914792</v>
      </c>
      <c r="CR66" s="28">
        <v>5.4491244476050582</v>
      </c>
      <c r="CS66" s="28">
        <v>5.2822317903638094</v>
      </c>
      <c r="CT66" s="28">
        <v>4.8924972426168445</v>
      </c>
      <c r="CU66" s="28">
        <v>4.4965105155458698</v>
      </c>
      <c r="CV66" s="28">
        <v>4.0359551024420757</v>
      </c>
      <c r="CW66" s="28">
        <v>3.6264354264999081</v>
      </c>
      <c r="CX66" s="28">
        <v>3.0912027798973121</v>
      </c>
      <c r="CY66" s="28">
        <v>0.5879819098780672</v>
      </c>
      <c r="CZ66" s="28">
        <v>-3.1087729867609752</v>
      </c>
      <c r="DA66" s="28">
        <v>-5.2582895354101815</v>
      </c>
      <c r="DB66" s="28">
        <v>-7.175733462862194</v>
      </c>
      <c r="DD66" s="28">
        <v>9.6803850590413507</v>
      </c>
      <c r="DE66" s="28">
        <v>9.5513521650898277</v>
      </c>
      <c r="DF66" s="28">
        <v>9.3515458656914792</v>
      </c>
      <c r="DG66" s="28">
        <v>8.9491244476050582</v>
      </c>
      <c r="DH66" s="28">
        <v>8.7822317903638094</v>
      </c>
      <c r="DI66" s="28">
        <v>8.3924972426168445</v>
      </c>
      <c r="DJ66" s="28">
        <v>7.9965105155458698</v>
      </c>
      <c r="DK66" s="28">
        <v>7.5359551024420757</v>
      </c>
      <c r="DL66" s="28">
        <v>7.1264354264999081</v>
      </c>
      <c r="DM66" s="28">
        <v>6.5912027798973121</v>
      </c>
      <c r="DN66" s="28">
        <v>4.0879819098780672</v>
      </c>
      <c r="DO66" s="28">
        <v>0.39122701323902476</v>
      </c>
      <c r="DP66" s="28">
        <v>-1.7582895354101815</v>
      </c>
      <c r="DQ66" s="28">
        <v>-3.675733462862194</v>
      </c>
      <c r="DS66" s="29">
        <v>6.1803850590413507</v>
      </c>
      <c r="DT66" s="29">
        <v>6.0822415572582447</v>
      </c>
      <c r="DU66" s="29">
        <v>5.8184032347640038</v>
      </c>
      <c r="DV66" s="29">
        <v>5.3988979260498464</v>
      </c>
      <c r="DW66" s="29">
        <v>5.2246018896978708</v>
      </c>
      <c r="DX66" s="29">
        <v>4.8408135500517098</v>
      </c>
      <c r="DY66" s="29">
        <v>4.4592185268026228</v>
      </c>
      <c r="DZ66" s="29">
        <v>4.0237628199225437</v>
      </c>
      <c r="EA66" s="29">
        <v>3.645318987019909</v>
      </c>
      <c r="EB66" s="29">
        <v>2.8093384299398938</v>
      </c>
      <c r="EC66" s="29">
        <v>-1.2844241015057563</v>
      </c>
      <c r="ED66" s="29">
        <v>-4.2740392699071315</v>
      </c>
      <c r="EE66" s="29">
        <v>-5.7006737842225377</v>
      </c>
      <c r="EF66" s="29">
        <v>-5.5002742127844257</v>
      </c>
      <c r="EH66" s="29">
        <v>9.6803850590413507</v>
      </c>
      <c r="EI66" s="29">
        <v>9.5822415572582447</v>
      </c>
      <c r="EJ66" s="29">
        <v>9.3184032347640038</v>
      </c>
      <c r="EK66" s="29">
        <v>8.8988979260498464</v>
      </c>
      <c r="EL66" s="29">
        <v>8.7246018896978708</v>
      </c>
      <c r="EM66" s="29">
        <v>8.3408135500517098</v>
      </c>
      <c r="EN66" s="29">
        <v>7.9592185268026228</v>
      </c>
      <c r="EO66" s="29">
        <v>7.5237628199225437</v>
      </c>
      <c r="EP66" s="29">
        <v>7.145318987019909</v>
      </c>
      <c r="EQ66" s="29">
        <v>6.3093384299398938</v>
      </c>
      <c r="ER66" s="29">
        <v>2.2155758984942437</v>
      </c>
      <c r="ES66" s="29">
        <v>-0.77403926990713146</v>
      </c>
      <c r="ET66" s="29">
        <v>-2.2006737842225377</v>
      </c>
      <c r="EU66" s="29">
        <v>-2.0002742127844257</v>
      </c>
      <c r="EW66" s="1">
        <v>344595</v>
      </c>
      <c r="EX66" s="1">
        <v>412486</v>
      </c>
      <c r="EY66" s="1" t="s">
        <v>528</v>
      </c>
      <c r="EZ66" s="1" t="s">
        <v>864</v>
      </c>
    </row>
    <row r="67" spans="2:156" ht="16" thickBot="1" x14ac:dyDescent="0.4">
      <c r="B67" s="21" t="s">
        <v>67</v>
      </c>
      <c r="C67" s="22">
        <v>10.107878485181603</v>
      </c>
      <c r="D67" s="23">
        <v>8.7979531110373497</v>
      </c>
      <c r="E67" s="23">
        <v>8.6521287857364531</v>
      </c>
      <c r="F67" s="23">
        <v>8.1729896336465107</v>
      </c>
      <c r="G67" s="23">
        <v>8.116423026879712</v>
      </c>
      <c r="H67" s="23">
        <v>7.8141008209104879</v>
      </c>
      <c r="I67" s="23">
        <v>7.5145286936211466</v>
      </c>
      <c r="J67" s="23">
        <v>7.2913145894546627</v>
      </c>
      <c r="K67" s="23">
        <v>6.9102004605719038</v>
      </c>
      <c r="L67" s="23">
        <v>6.4482559404381519</v>
      </c>
      <c r="M67" s="23">
        <v>5.0725871901732376</v>
      </c>
      <c r="N67" s="23">
        <v>4.3337901910829899</v>
      </c>
      <c r="O67" s="23">
        <v>3.9864890641330213</v>
      </c>
      <c r="P67" s="23">
        <v>3.9717025845169225</v>
      </c>
      <c r="Q67" s="24"/>
      <c r="R67" s="23">
        <v>14.244878485181603</v>
      </c>
      <c r="S67" s="23">
        <v>12.93495311103735</v>
      </c>
      <c r="T67" s="23">
        <v>12.789128785736454</v>
      </c>
      <c r="U67" s="23">
        <v>12.309989633646511</v>
      </c>
      <c r="V67" s="23">
        <v>12.253423026879712</v>
      </c>
      <c r="W67" s="23">
        <v>11.951100820910488</v>
      </c>
      <c r="X67" s="23">
        <v>11.651528693621147</v>
      </c>
      <c r="Y67" s="23">
        <v>11.428314589454663</v>
      </c>
      <c r="Z67" s="23">
        <v>11.047200460571904</v>
      </c>
      <c r="AA67" s="23">
        <v>10.585255940438152</v>
      </c>
      <c r="AB67" s="23">
        <v>9.209587190173238</v>
      </c>
      <c r="AC67" s="23">
        <v>8.4707901910829904</v>
      </c>
      <c r="AD67" s="23">
        <v>8.1234890641330217</v>
      </c>
      <c r="AE67" s="23">
        <v>8.1087025845169229</v>
      </c>
      <c r="AG67" s="25">
        <v>10.107878485181603</v>
      </c>
      <c r="AH67" s="25">
        <v>9.4697891920593236</v>
      </c>
      <c r="AI67" s="25">
        <v>9.4927934998212944</v>
      </c>
      <c r="AJ67" s="25">
        <v>9.2086931323478112</v>
      </c>
      <c r="AK67" s="25">
        <v>9.3126767055950772</v>
      </c>
      <c r="AL67" s="25">
        <v>9.0333392364974117</v>
      </c>
      <c r="AM67" s="25">
        <v>8.8575105855915908</v>
      </c>
      <c r="AN67" s="25">
        <v>8.6738462208020124</v>
      </c>
      <c r="AO67" s="25">
        <v>8.2632793165321186</v>
      </c>
      <c r="AP67" s="25">
        <v>7.8002957226001541</v>
      </c>
      <c r="AQ67" s="25">
        <v>7.028447369733847</v>
      </c>
      <c r="AR67" s="25">
        <v>6.531428038896621</v>
      </c>
      <c r="AS67" s="25">
        <v>6.136069169240745</v>
      </c>
      <c r="AT67" s="25">
        <v>6.0057114973353798</v>
      </c>
      <c r="AV67" s="26">
        <v>14.244878485181603</v>
      </c>
      <c r="AW67" s="26">
        <v>13.606789192059324</v>
      </c>
      <c r="AX67" s="26">
        <v>13.629793499821295</v>
      </c>
      <c r="AY67" s="26">
        <v>13.345693132347812</v>
      </c>
      <c r="AZ67" s="26">
        <v>13.449676705595078</v>
      </c>
      <c r="BA67" s="26">
        <v>13.170339236497412</v>
      </c>
      <c r="BB67" s="26">
        <v>12.994510585591591</v>
      </c>
      <c r="BC67" s="26">
        <v>12.810846220802013</v>
      </c>
      <c r="BD67" s="26">
        <v>12.400279316532119</v>
      </c>
      <c r="BE67" s="26">
        <v>11.937295722600155</v>
      </c>
      <c r="BF67" s="26">
        <v>11.165447369733847</v>
      </c>
      <c r="BG67" s="26">
        <v>10.668428038896622</v>
      </c>
      <c r="BH67" s="26">
        <v>10.273069169240745</v>
      </c>
      <c r="BI67" s="26">
        <v>10.14271149733538</v>
      </c>
      <c r="BK67" s="27">
        <v>10.107878485181603</v>
      </c>
      <c r="BL67" s="27">
        <v>8.7979776620862022</v>
      </c>
      <c r="BM67" s="27">
        <v>8.6521773928146377</v>
      </c>
      <c r="BN67" s="27">
        <v>8.1730628887558012</v>
      </c>
      <c r="BO67" s="27">
        <v>8.1165180463328106</v>
      </c>
      <c r="BP67" s="27">
        <v>7.8140724178306851</v>
      </c>
      <c r="BQ67" s="27">
        <v>7.5142265615969333</v>
      </c>
      <c r="BR67" s="27">
        <v>7.2909621524466637</v>
      </c>
      <c r="BS67" s="27">
        <v>6.9097993529230948</v>
      </c>
      <c r="BT67" s="27">
        <v>6.4824787089075642</v>
      </c>
      <c r="BU67" s="27">
        <v>5.2314092761719557</v>
      </c>
      <c r="BV67" s="27">
        <v>4.5743854016877812</v>
      </c>
      <c r="BW67" s="27">
        <v>4.2383717930571656</v>
      </c>
      <c r="BX67" s="27">
        <v>4.2151000140603863</v>
      </c>
      <c r="BZ67" s="27">
        <v>14.244878485181603</v>
      </c>
      <c r="CA67" s="27">
        <v>12.934977662086203</v>
      </c>
      <c r="CB67" s="27">
        <v>12.789177392814638</v>
      </c>
      <c r="CC67" s="27">
        <v>12.310062888755802</v>
      </c>
      <c r="CD67" s="27">
        <v>12.253518046332811</v>
      </c>
      <c r="CE67" s="27">
        <v>11.951072417830686</v>
      </c>
      <c r="CF67" s="27">
        <v>11.651226561596934</v>
      </c>
      <c r="CG67" s="27">
        <v>11.427962152446664</v>
      </c>
      <c r="CH67" s="27">
        <v>11.046799352923095</v>
      </c>
      <c r="CI67" s="27">
        <v>10.619478708907565</v>
      </c>
      <c r="CJ67" s="27">
        <v>9.3684092761719562</v>
      </c>
      <c r="CK67" s="27">
        <v>8.7113854016877816</v>
      </c>
      <c r="CL67" s="27">
        <v>8.3753717930571661</v>
      </c>
      <c r="CM67" s="27">
        <v>8.3521000140603867</v>
      </c>
      <c r="CO67" s="28">
        <v>10.107878485181603</v>
      </c>
      <c r="CP67" s="28">
        <v>8.7960443024907686</v>
      </c>
      <c r="CQ67" s="28">
        <v>8.656656359125698</v>
      </c>
      <c r="CR67" s="28">
        <v>8.1795927945551536</v>
      </c>
      <c r="CS67" s="28">
        <v>8.1220514970821807</v>
      </c>
      <c r="CT67" s="28">
        <v>7.8108560283927719</v>
      </c>
      <c r="CU67" s="28">
        <v>7.4826467404209129</v>
      </c>
      <c r="CV67" s="28">
        <v>7.2243916075923309</v>
      </c>
      <c r="CW67" s="28">
        <v>6.8275235541137249</v>
      </c>
      <c r="CX67" s="28">
        <v>6.4445417744632785</v>
      </c>
      <c r="CY67" s="28">
        <v>4.407517656163094</v>
      </c>
      <c r="CZ67" s="28">
        <v>0.74203466252131989</v>
      </c>
      <c r="DA67" s="28">
        <v>-2.2104071882903966</v>
      </c>
      <c r="DB67" s="28">
        <v>-4.2090155960659317</v>
      </c>
      <c r="DD67" s="28">
        <v>14.244878485181603</v>
      </c>
      <c r="DE67" s="28">
        <v>12.933044302490769</v>
      </c>
      <c r="DF67" s="28">
        <v>12.793656359125698</v>
      </c>
      <c r="DG67" s="28">
        <v>12.316592794555154</v>
      </c>
      <c r="DH67" s="28">
        <v>12.259051497082181</v>
      </c>
      <c r="DI67" s="28">
        <v>11.947856028392772</v>
      </c>
      <c r="DJ67" s="28">
        <v>11.619646740420913</v>
      </c>
      <c r="DK67" s="28">
        <v>11.361391607592331</v>
      </c>
      <c r="DL67" s="28">
        <v>10.964523554113725</v>
      </c>
      <c r="DM67" s="28">
        <v>10.581541774463279</v>
      </c>
      <c r="DN67" s="28">
        <v>8.5445176561630944</v>
      </c>
      <c r="DO67" s="28">
        <v>4.8790346625213203</v>
      </c>
      <c r="DP67" s="28">
        <v>1.9265928117096038</v>
      </c>
      <c r="DQ67" s="28">
        <v>-7.201559606593122E-2</v>
      </c>
      <c r="DS67" s="29">
        <v>10.107878485181603</v>
      </c>
      <c r="DT67" s="29">
        <v>8.8444553993946098</v>
      </c>
      <c r="DU67" s="29">
        <v>8.6363918622511715</v>
      </c>
      <c r="DV67" s="29">
        <v>8.1719782561298828</v>
      </c>
      <c r="DW67" s="29">
        <v>8.1397411148167738</v>
      </c>
      <c r="DX67" s="29">
        <v>7.832839580903233</v>
      </c>
      <c r="DY67" s="29">
        <v>7.5946395915871445</v>
      </c>
      <c r="DZ67" s="29">
        <v>7.3169030398878814</v>
      </c>
      <c r="EA67" s="29">
        <v>6.9706452439218474</v>
      </c>
      <c r="EB67" s="29">
        <v>6.0100297344838509</v>
      </c>
      <c r="EC67" s="29">
        <v>1.7883121920992195</v>
      </c>
      <c r="ED67" s="29">
        <v>-1.624684505831901</v>
      </c>
      <c r="EE67" s="29">
        <v>-3.7670143729170675</v>
      </c>
      <c r="EF67" s="29">
        <v>-3.002032727673992</v>
      </c>
      <c r="EH67" s="29">
        <v>14.244878485181603</v>
      </c>
      <c r="EI67" s="29">
        <v>12.98145539939461</v>
      </c>
      <c r="EJ67" s="29">
        <v>12.773391862251172</v>
      </c>
      <c r="EK67" s="29">
        <v>12.308978256129883</v>
      </c>
      <c r="EL67" s="29">
        <v>12.276741114816774</v>
      </c>
      <c r="EM67" s="29">
        <v>11.969839580903233</v>
      </c>
      <c r="EN67" s="29">
        <v>11.731639591587145</v>
      </c>
      <c r="EO67" s="29">
        <v>11.453903039887882</v>
      </c>
      <c r="EP67" s="29">
        <v>11.107645243921848</v>
      </c>
      <c r="EQ67" s="29">
        <v>10.147029734483851</v>
      </c>
      <c r="ER67" s="29">
        <v>5.92531219209922</v>
      </c>
      <c r="ES67" s="29">
        <v>2.5123154941680994</v>
      </c>
      <c r="ET67" s="29">
        <v>0.36998562708293292</v>
      </c>
      <c r="EU67" s="29">
        <v>1.1349672723260085</v>
      </c>
      <c r="EW67" s="1">
        <v>380863</v>
      </c>
      <c r="EX67" s="1">
        <v>410807</v>
      </c>
      <c r="EY67" s="1" t="s">
        <v>530</v>
      </c>
      <c r="EZ67" s="1" t="s">
        <v>857</v>
      </c>
    </row>
    <row r="68" spans="2:156" ht="16" thickBot="1" x14ac:dyDescent="0.4">
      <c r="B68" s="21" t="s">
        <v>68</v>
      </c>
      <c r="C68" s="22">
        <v>7.0754405663035964</v>
      </c>
      <c r="D68" s="23">
        <v>6.6107768933252835</v>
      </c>
      <c r="E68" s="23">
        <v>6.5399177876537387</v>
      </c>
      <c r="F68" s="23">
        <v>6.3286526805995287</v>
      </c>
      <c r="G68" s="23">
        <v>6.1565928291129897</v>
      </c>
      <c r="H68" s="23">
        <v>5.9424810891117108</v>
      </c>
      <c r="I68" s="23">
        <v>5.6895556935589919</v>
      </c>
      <c r="J68" s="23">
        <v>10.858657551798288</v>
      </c>
      <c r="K68" s="23">
        <v>10.521299634700961</v>
      </c>
      <c r="L68" s="23">
        <v>10.176782671048267</v>
      </c>
      <c r="M68" s="23">
        <v>8.5899258736013024</v>
      </c>
      <c r="N68" s="23">
        <v>7.2626957007671997</v>
      </c>
      <c r="O68" s="23">
        <v>5.9741421696951278</v>
      </c>
      <c r="P68" s="23">
        <v>4.9604974475044585</v>
      </c>
      <c r="Q68" s="24"/>
      <c r="R68" s="23">
        <v>10.575440566303596</v>
      </c>
      <c r="S68" s="23">
        <v>10.110776893325284</v>
      </c>
      <c r="T68" s="23">
        <v>10.039917787653739</v>
      </c>
      <c r="U68" s="23">
        <v>9.8286526805995287</v>
      </c>
      <c r="V68" s="23">
        <v>9.6565928291129897</v>
      </c>
      <c r="W68" s="23">
        <v>9.4424810891117108</v>
      </c>
      <c r="X68" s="23">
        <v>9.1895556935589919</v>
      </c>
      <c r="Y68" s="23">
        <v>8.9586575517982894</v>
      </c>
      <c r="Z68" s="23">
        <v>8.6212996347009625</v>
      </c>
      <c r="AA68" s="23">
        <v>8.2767826710482684</v>
      </c>
      <c r="AB68" s="23">
        <v>6.6899258736013039</v>
      </c>
      <c r="AC68" s="23">
        <v>5.3626957007672011</v>
      </c>
      <c r="AD68" s="23">
        <v>4.0741421696951292</v>
      </c>
      <c r="AE68" s="23">
        <v>3.06049744750446</v>
      </c>
      <c r="AG68" s="25">
        <v>7.0754405663035964</v>
      </c>
      <c r="AH68" s="25">
        <v>6.8564030006486441</v>
      </c>
      <c r="AI68" s="25">
        <v>6.8350991897741942</v>
      </c>
      <c r="AJ68" s="25">
        <v>6.6677786094020259</v>
      </c>
      <c r="AK68" s="25">
        <v>6.7035338070174486</v>
      </c>
      <c r="AL68" s="25">
        <v>6.4658199675458281</v>
      </c>
      <c r="AM68" s="25">
        <v>6.270041116189125</v>
      </c>
      <c r="AN68" s="25">
        <v>11.486225144358905</v>
      </c>
      <c r="AO68" s="25">
        <v>11.192388801934312</v>
      </c>
      <c r="AP68" s="25">
        <v>10.928109730688492</v>
      </c>
      <c r="AQ68" s="25">
        <v>10.018829426335556</v>
      </c>
      <c r="AR68" s="25">
        <v>9.1077680119644988</v>
      </c>
      <c r="AS68" s="25">
        <v>8.5965463326608447</v>
      </c>
      <c r="AT68" s="25">
        <v>8.3016798841332555</v>
      </c>
      <c r="AV68" s="26">
        <v>10.575440566303596</v>
      </c>
      <c r="AW68" s="26">
        <v>10.356403000648644</v>
      </c>
      <c r="AX68" s="26">
        <v>10.335099189774194</v>
      </c>
      <c r="AY68" s="26">
        <v>10.167778609402026</v>
      </c>
      <c r="AZ68" s="26">
        <v>10.203533807017449</v>
      </c>
      <c r="BA68" s="26">
        <v>9.9658199675458281</v>
      </c>
      <c r="BB68" s="26">
        <v>9.770041116189125</v>
      </c>
      <c r="BC68" s="26">
        <v>9.5862251443589059</v>
      </c>
      <c r="BD68" s="26">
        <v>9.2923888019343135</v>
      </c>
      <c r="BE68" s="26">
        <v>9.0281097306884934</v>
      </c>
      <c r="BF68" s="26">
        <v>8.1188294263355569</v>
      </c>
      <c r="BG68" s="26">
        <v>7.2077680119645002</v>
      </c>
      <c r="BH68" s="26">
        <v>6.6965463326608461</v>
      </c>
      <c r="BI68" s="26">
        <v>6.4016798841332569</v>
      </c>
      <c r="BK68" s="27">
        <v>7.0754405663035964</v>
      </c>
      <c r="BL68" s="27">
        <v>6.6108770547332139</v>
      </c>
      <c r="BM68" s="27">
        <v>6.5401166932079988</v>
      </c>
      <c r="BN68" s="27">
        <v>6.3272952915812919</v>
      </c>
      <c r="BO68" s="27">
        <v>6.1569827634550904</v>
      </c>
      <c r="BP68" s="27">
        <v>5.940405597907068</v>
      </c>
      <c r="BQ68" s="27">
        <v>5.6872698050944148</v>
      </c>
      <c r="BR68" s="27">
        <v>10.85691426725162</v>
      </c>
      <c r="BS68" s="27">
        <v>10.527536144678365</v>
      </c>
      <c r="BT68" s="27">
        <v>10.217467789314506</v>
      </c>
      <c r="BU68" s="27">
        <v>8.8384851144328103</v>
      </c>
      <c r="BV68" s="27">
        <v>7.8138602864674187</v>
      </c>
      <c r="BW68" s="27">
        <v>7.3863153053214727</v>
      </c>
      <c r="BX68" s="27">
        <v>7.2760668448188159</v>
      </c>
      <c r="BZ68" s="27">
        <v>10.575440566303596</v>
      </c>
      <c r="CA68" s="27">
        <v>10.110877054733214</v>
      </c>
      <c r="CB68" s="27">
        <v>10.040116693207999</v>
      </c>
      <c r="CC68" s="27">
        <v>9.8272952915812919</v>
      </c>
      <c r="CD68" s="27">
        <v>9.6569827634550904</v>
      </c>
      <c r="CE68" s="27">
        <v>9.440405597907068</v>
      </c>
      <c r="CF68" s="27">
        <v>9.1872698050944148</v>
      </c>
      <c r="CG68" s="27">
        <v>8.9569142672516211</v>
      </c>
      <c r="CH68" s="27">
        <v>8.6275361446783663</v>
      </c>
      <c r="CI68" s="27">
        <v>8.3174677893145077</v>
      </c>
      <c r="CJ68" s="27">
        <v>6.9384851144328117</v>
      </c>
      <c r="CK68" s="27">
        <v>5.9138602864674201</v>
      </c>
      <c r="CL68" s="27">
        <v>5.4863153053214742</v>
      </c>
      <c r="CM68" s="27">
        <v>5.3760668448188174</v>
      </c>
      <c r="CO68" s="28">
        <v>7.0754405663035964</v>
      </c>
      <c r="CP68" s="28">
        <v>6.6121899143493508</v>
      </c>
      <c r="CQ68" s="28">
        <v>6.5454661231258875</v>
      </c>
      <c r="CR68" s="28">
        <v>6.3031290848171064</v>
      </c>
      <c r="CS68" s="28">
        <v>6.1345235043440649</v>
      </c>
      <c r="CT68" s="28">
        <v>5.9368240443691569</v>
      </c>
      <c r="CU68" s="28">
        <v>5.6473443250984268</v>
      </c>
      <c r="CV68" s="28">
        <v>10.804575165662845</v>
      </c>
      <c r="CW68" s="28">
        <v>10.497077840270947</v>
      </c>
      <c r="CX68" s="28">
        <v>10.218184934600165</v>
      </c>
      <c r="CY68" s="28">
        <v>7.9391603998605262</v>
      </c>
      <c r="CZ68" s="28">
        <v>1.5547105911431842</v>
      </c>
      <c r="DA68" s="28">
        <v>-3.9077377515633316</v>
      </c>
      <c r="DB68" s="28">
        <v>-7.1461687763889827</v>
      </c>
      <c r="DD68" s="28">
        <v>10.575440566303596</v>
      </c>
      <c r="DE68" s="28">
        <v>10.112189914349351</v>
      </c>
      <c r="DF68" s="28">
        <v>10.045466123125887</v>
      </c>
      <c r="DG68" s="28">
        <v>9.8031290848171064</v>
      </c>
      <c r="DH68" s="28">
        <v>9.6345235043440649</v>
      </c>
      <c r="DI68" s="28">
        <v>9.4368240443691569</v>
      </c>
      <c r="DJ68" s="28">
        <v>9.1473443250984268</v>
      </c>
      <c r="DK68" s="28">
        <v>8.9045751656628465</v>
      </c>
      <c r="DL68" s="28">
        <v>8.5970778402709485</v>
      </c>
      <c r="DM68" s="28">
        <v>8.3181849346001666</v>
      </c>
      <c r="DN68" s="28">
        <v>6.0391603998605277</v>
      </c>
      <c r="DO68" s="28">
        <v>-0.34528940885681436</v>
      </c>
      <c r="DP68" s="28">
        <v>-5.8077377515633302</v>
      </c>
      <c r="DQ68" s="28">
        <v>-9.0461687763889813</v>
      </c>
      <c r="DS68" s="29">
        <v>7.0754405663035964</v>
      </c>
      <c r="DT68" s="29">
        <v>6.6546349980702217</v>
      </c>
      <c r="DU68" s="29">
        <v>6.5379028826510979</v>
      </c>
      <c r="DV68" s="29">
        <v>6.3162438148291251</v>
      </c>
      <c r="DW68" s="29">
        <v>6.1423307373185594</v>
      </c>
      <c r="DX68" s="29">
        <v>5.9849554505412019</v>
      </c>
      <c r="DY68" s="29">
        <v>5.7170402360141033</v>
      </c>
      <c r="DZ68" s="29">
        <v>10.911958113995736</v>
      </c>
      <c r="EA68" s="29">
        <v>10.579487636154861</v>
      </c>
      <c r="EB68" s="29">
        <v>9.5406151660685392</v>
      </c>
      <c r="EC68" s="29">
        <v>4.3529361598920815</v>
      </c>
      <c r="ED68" s="29">
        <v>-0.73031366796686825</v>
      </c>
      <c r="EE68" s="29">
        <v>-4.3991900454851489</v>
      </c>
      <c r="EF68" s="29">
        <v>-5.464233775299995</v>
      </c>
      <c r="EH68" s="29">
        <v>10.575440566303596</v>
      </c>
      <c r="EI68" s="29">
        <v>10.154634998070222</v>
      </c>
      <c r="EJ68" s="29">
        <v>10.037902882651098</v>
      </c>
      <c r="EK68" s="29">
        <v>9.8162438148291251</v>
      </c>
      <c r="EL68" s="29">
        <v>9.6423307373185594</v>
      </c>
      <c r="EM68" s="29">
        <v>9.4849554505412019</v>
      </c>
      <c r="EN68" s="29">
        <v>9.2170402360141033</v>
      </c>
      <c r="EO68" s="29">
        <v>9.0119581139957372</v>
      </c>
      <c r="EP68" s="29">
        <v>8.6794876361548621</v>
      </c>
      <c r="EQ68" s="29">
        <v>7.6406151660685406</v>
      </c>
      <c r="ER68" s="29">
        <v>2.4529361598920829</v>
      </c>
      <c r="ES68" s="29">
        <v>-2.6303136679668668</v>
      </c>
      <c r="ET68" s="29">
        <v>-6.2991900454851475</v>
      </c>
      <c r="EU68" s="29">
        <v>-7.3642337752999936</v>
      </c>
      <c r="EW68" s="1">
        <v>372937</v>
      </c>
      <c r="EX68" s="1">
        <v>406428</v>
      </c>
      <c r="EY68" s="1" t="s">
        <v>533</v>
      </c>
      <c r="EZ68" s="1" t="s">
        <v>857</v>
      </c>
    </row>
    <row r="69" spans="2:156" ht="16" thickBot="1" x14ac:dyDescent="0.4">
      <c r="B69" s="21" t="s">
        <v>69</v>
      </c>
      <c r="C69" s="22">
        <v>14.416193210481474</v>
      </c>
      <c r="D69" s="23">
        <v>11.046376544066579</v>
      </c>
      <c r="E69" s="23">
        <v>10.539701355649832</v>
      </c>
      <c r="F69" s="23">
        <v>10.034121404958171</v>
      </c>
      <c r="G69" s="23">
        <v>9.9305654918497588</v>
      </c>
      <c r="H69" s="23">
        <v>9.6924866446418108</v>
      </c>
      <c r="I69" s="23">
        <v>9.5570429838348581</v>
      </c>
      <c r="J69" s="23">
        <v>9.342347795367143</v>
      </c>
      <c r="K69" s="23">
        <v>9.1087942537961872</v>
      </c>
      <c r="L69" s="23">
        <v>8.8355233790508834</v>
      </c>
      <c r="M69" s="23">
        <v>8.2813934778587672</v>
      </c>
      <c r="N69" s="23">
        <v>8.0464181731393474</v>
      </c>
      <c r="O69" s="23">
        <v>8.1247267355055897</v>
      </c>
      <c r="P69" s="23">
        <v>8.4222939880439718</v>
      </c>
      <c r="Q69" s="24"/>
      <c r="R69" s="23">
        <v>35.416193210481474</v>
      </c>
      <c r="S69" s="23">
        <v>32.046376544066575</v>
      </c>
      <c r="T69" s="23">
        <v>31.539701355649832</v>
      </c>
      <c r="U69" s="23">
        <v>31.034121404958171</v>
      </c>
      <c r="V69" s="23">
        <v>30.930565491849759</v>
      </c>
      <c r="W69" s="23">
        <v>30.692486644641811</v>
      </c>
      <c r="X69" s="23">
        <v>30.557042983834858</v>
      </c>
      <c r="Y69" s="23">
        <v>30.342347795367143</v>
      </c>
      <c r="Z69" s="23">
        <v>30.108794253796187</v>
      </c>
      <c r="AA69" s="23">
        <v>29.835523379050883</v>
      </c>
      <c r="AB69" s="23">
        <v>29.281393477858767</v>
      </c>
      <c r="AC69" s="23">
        <v>29.046418173139347</v>
      </c>
      <c r="AD69" s="23">
        <v>29.12472673550559</v>
      </c>
      <c r="AE69" s="23">
        <v>29.422293988043972</v>
      </c>
      <c r="AG69" s="25">
        <v>14.416193210481474</v>
      </c>
      <c r="AH69" s="25">
        <v>13.092601921167304</v>
      </c>
      <c r="AI69" s="25">
        <v>13.192938098078944</v>
      </c>
      <c r="AJ69" s="25">
        <v>13.175059497244444</v>
      </c>
      <c r="AK69" s="25">
        <v>13.510023775417867</v>
      </c>
      <c r="AL69" s="25">
        <v>13.691715666316604</v>
      </c>
      <c r="AM69" s="25">
        <v>13.831313278295433</v>
      </c>
      <c r="AN69" s="25">
        <v>13.738056668640507</v>
      </c>
      <c r="AO69" s="25">
        <v>13.446981740607544</v>
      </c>
      <c r="AP69" s="25">
        <v>13.155619023622137</v>
      </c>
      <c r="AQ69" s="25">
        <v>13.172124855791001</v>
      </c>
      <c r="AR69" s="25">
        <v>13.424052933366852</v>
      </c>
      <c r="AS69" s="25">
        <v>13.784004588845551</v>
      </c>
      <c r="AT69" s="25">
        <v>14.233991074829262</v>
      </c>
      <c r="AV69" s="26">
        <v>35.416193210481474</v>
      </c>
      <c r="AW69" s="26">
        <v>34.092601921167301</v>
      </c>
      <c r="AX69" s="26">
        <v>34.19293809807894</v>
      </c>
      <c r="AY69" s="26">
        <v>34.175059497244447</v>
      </c>
      <c r="AZ69" s="26">
        <v>34.510023775417864</v>
      </c>
      <c r="BA69" s="26">
        <v>34.691715666316604</v>
      </c>
      <c r="BB69" s="26">
        <v>34.831313278295433</v>
      </c>
      <c r="BC69" s="26">
        <v>34.73805666864051</v>
      </c>
      <c r="BD69" s="26">
        <v>34.446981740607541</v>
      </c>
      <c r="BE69" s="26">
        <v>34.155619023622137</v>
      </c>
      <c r="BF69" s="26">
        <v>34.172124855790997</v>
      </c>
      <c r="BG69" s="26">
        <v>34.424052933366852</v>
      </c>
      <c r="BH69" s="26">
        <v>34.784004588845548</v>
      </c>
      <c r="BI69" s="26">
        <v>35.233991074829262</v>
      </c>
      <c r="BK69" s="27">
        <v>14.416193210481474</v>
      </c>
      <c r="BL69" s="27">
        <v>11.046376544066579</v>
      </c>
      <c r="BM69" s="27">
        <v>10.539701355649832</v>
      </c>
      <c r="BN69" s="27">
        <v>10.034121404958171</v>
      </c>
      <c r="BO69" s="27">
        <v>9.9305654717871086</v>
      </c>
      <c r="BP69" s="27">
        <v>9.6924866546803834</v>
      </c>
      <c r="BQ69" s="27">
        <v>9.5570429838348581</v>
      </c>
      <c r="BR69" s="27">
        <v>9.342347795367143</v>
      </c>
      <c r="BS69" s="27">
        <v>9.1087942537961872</v>
      </c>
      <c r="BT69" s="27">
        <v>8.843849617491184</v>
      </c>
      <c r="BU69" s="27">
        <v>8.3201997050987941</v>
      </c>
      <c r="BV69" s="27">
        <v>8.0971033456230188</v>
      </c>
      <c r="BW69" s="27">
        <v>8.1756711629633614</v>
      </c>
      <c r="BX69" s="27">
        <v>8.4667464540113713</v>
      </c>
      <c r="BZ69" s="27">
        <v>35.416193210481474</v>
      </c>
      <c r="CA69" s="27">
        <v>32.046376544066575</v>
      </c>
      <c r="CB69" s="27">
        <v>31.539701355649832</v>
      </c>
      <c r="CC69" s="27">
        <v>31.034121404958171</v>
      </c>
      <c r="CD69" s="27">
        <v>30.930565471787109</v>
      </c>
      <c r="CE69" s="27">
        <v>30.692486654680383</v>
      </c>
      <c r="CF69" s="27">
        <v>30.557042983834858</v>
      </c>
      <c r="CG69" s="27">
        <v>30.342347795367143</v>
      </c>
      <c r="CH69" s="27">
        <v>30.108794253796187</v>
      </c>
      <c r="CI69" s="27">
        <v>29.843849617491184</v>
      </c>
      <c r="CJ69" s="27">
        <v>29.320199705098794</v>
      </c>
      <c r="CK69" s="27">
        <v>29.097103345623019</v>
      </c>
      <c r="CL69" s="27">
        <v>29.175671162963361</v>
      </c>
      <c r="CM69" s="27">
        <v>29.466746454011371</v>
      </c>
      <c r="CO69" s="28">
        <v>14.416193210481474</v>
      </c>
      <c r="CP69" s="28">
        <v>11.070594398137249</v>
      </c>
      <c r="CQ69" s="28">
        <v>10.607476108937245</v>
      </c>
      <c r="CR69" s="28">
        <v>10.147633377552804</v>
      </c>
      <c r="CS69" s="28">
        <v>10.080823184036586</v>
      </c>
      <c r="CT69" s="28">
        <v>9.8850695311818306</v>
      </c>
      <c r="CU69" s="28">
        <v>9.7871142857180544</v>
      </c>
      <c r="CV69" s="28">
        <v>9.6101331162364296</v>
      </c>
      <c r="CW69" s="28">
        <v>9.417228406021863</v>
      </c>
      <c r="CX69" s="28">
        <v>9.202392602822826</v>
      </c>
      <c r="CY69" s="28">
        <v>8.7272037352235365</v>
      </c>
      <c r="CZ69" s="28">
        <v>7.5070892347771476</v>
      </c>
      <c r="DA69" s="28">
        <v>6.6769244793193536</v>
      </c>
      <c r="DB69" s="28">
        <v>6.3198089623298443</v>
      </c>
      <c r="DD69" s="28">
        <v>35.416193210481474</v>
      </c>
      <c r="DE69" s="28">
        <v>32.070594398137246</v>
      </c>
      <c r="DF69" s="28">
        <v>31.607476108937245</v>
      </c>
      <c r="DG69" s="28">
        <v>31.147633377552804</v>
      </c>
      <c r="DH69" s="28">
        <v>31.080823184036586</v>
      </c>
      <c r="DI69" s="28">
        <v>30.885069531181831</v>
      </c>
      <c r="DJ69" s="28">
        <v>30.787114285718054</v>
      </c>
      <c r="DK69" s="28">
        <v>30.61013311623643</v>
      </c>
      <c r="DL69" s="28">
        <v>30.417228406021863</v>
      </c>
      <c r="DM69" s="28">
        <v>30.202392602822826</v>
      </c>
      <c r="DN69" s="28">
        <v>29.727203735223537</v>
      </c>
      <c r="DO69" s="28">
        <v>28.507089234777148</v>
      </c>
      <c r="DP69" s="28">
        <v>27.676924479319354</v>
      </c>
      <c r="DQ69" s="28">
        <v>27.319808962329844</v>
      </c>
      <c r="DS69" s="29">
        <v>14.416193210481474</v>
      </c>
      <c r="DT69" s="29">
        <v>11.091368279608997</v>
      </c>
      <c r="DU69" s="29">
        <v>10.615513317886094</v>
      </c>
      <c r="DV69" s="29">
        <v>10.166804461973385</v>
      </c>
      <c r="DW69" s="29">
        <v>10.119147448679271</v>
      </c>
      <c r="DX69" s="29">
        <v>9.9502661960192214</v>
      </c>
      <c r="DY69" s="29">
        <v>9.8791490998693199</v>
      </c>
      <c r="DZ69" s="29">
        <v>9.7359569472966641</v>
      </c>
      <c r="EA69" s="29">
        <v>9.5859984977624997</v>
      </c>
      <c r="EB69" s="29">
        <v>9.1297836664302743</v>
      </c>
      <c r="EC69" s="29">
        <v>7.5351964896344263</v>
      </c>
      <c r="ED69" s="29">
        <v>6.367875602750221</v>
      </c>
      <c r="EE69" s="29">
        <v>5.8545628616278371</v>
      </c>
      <c r="EF69" s="29">
        <v>6.6491781588933705</v>
      </c>
      <c r="EH69" s="29">
        <v>35.416193210481474</v>
      </c>
      <c r="EI69" s="29">
        <v>32.091368279609</v>
      </c>
      <c r="EJ69" s="29">
        <v>31.615513317886094</v>
      </c>
      <c r="EK69" s="29">
        <v>31.166804461973385</v>
      </c>
      <c r="EL69" s="29">
        <v>31.119147448679271</v>
      </c>
      <c r="EM69" s="29">
        <v>30.950266196019221</v>
      </c>
      <c r="EN69" s="29">
        <v>30.87914909986932</v>
      </c>
      <c r="EO69" s="29">
        <v>30.735956947296664</v>
      </c>
      <c r="EP69" s="29">
        <v>30.5859984977625</v>
      </c>
      <c r="EQ69" s="29">
        <v>30.129783666430274</v>
      </c>
      <c r="ER69" s="29">
        <v>28.535196489634426</v>
      </c>
      <c r="ES69" s="29">
        <v>27.367875602750221</v>
      </c>
      <c r="ET69" s="29">
        <v>26.854562861627837</v>
      </c>
      <c r="EU69" s="29">
        <v>27.64917815889337</v>
      </c>
      <c r="EW69" s="1">
        <v>384064</v>
      </c>
      <c r="EX69" s="1">
        <v>398635</v>
      </c>
      <c r="EY69" s="1" t="s">
        <v>450</v>
      </c>
      <c r="EZ69" s="1" t="s">
        <v>851</v>
      </c>
    </row>
    <row r="70" spans="2:156" ht="16" thickBot="1" x14ac:dyDescent="0.4">
      <c r="B70" s="21" t="s">
        <v>70</v>
      </c>
      <c r="C70" s="22">
        <v>16.002474473372576</v>
      </c>
      <c r="D70" s="23">
        <v>15.790113214977453</v>
      </c>
      <c r="E70" s="23">
        <v>15.72068307259805</v>
      </c>
      <c r="F70" s="23">
        <v>15.470508962616165</v>
      </c>
      <c r="G70" s="23">
        <v>15.291963506513351</v>
      </c>
      <c r="H70" s="23">
        <v>15.028225333953852</v>
      </c>
      <c r="I70" s="23">
        <v>14.762286260607102</v>
      </c>
      <c r="J70" s="23">
        <v>14.53775111561038</v>
      </c>
      <c r="K70" s="23">
        <v>14.267193171184362</v>
      </c>
      <c r="L70" s="23">
        <v>13.791965765719068</v>
      </c>
      <c r="M70" s="23">
        <v>11.915691014287907</v>
      </c>
      <c r="N70" s="23">
        <v>10.613414512388596</v>
      </c>
      <c r="O70" s="23">
        <v>9.8497935470231806</v>
      </c>
      <c r="P70" s="23">
        <v>9.6948704410983222</v>
      </c>
      <c r="Q70" s="24"/>
      <c r="R70" s="23">
        <v>20.139474473372577</v>
      </c>
      <c r="S70" s="23">
        <v>19.927113214977453</v>
      </c>
      <c r="T70" s="23">
        <v>19.85768307259805</v>
      </c>
      <c r="U70" s="23">
        <v>19.607508962616166</v>
      </c>
      <c r="V70" s="23">
        <v>19.428963506513352</v>
      </c>
      <c r="W70" s="23">
        <v>19.165225333953853</v>
      </c>
      <c r="X70" s="23">
        <v>18.899286260607102</v>
      </c>
      <c r="Y70" s="23">
        <v>18.67475111561038</v>
      </c>
      <c r="Z70" s="23">
        <v>18.40419317118436</v>
      </c>
      <c r="AA70" s="23">
        <v>17.92896576571907</v>
      </c>
      <c r="AB70" s="23">
        <v>16.052691014287909</v>
      </c>
      <c r="AC70" s="23">
        <v>14.750414512388597</v>
      </c>
      <c r="AD70" s="23">
        <v>13.986793547023181</v>
      </c>
      <c r="AE70" s="23">
        <v>13.831870441098323</v>
      </c>
      <c r="AG70" s="25">
        <v>16.002474473372576</v>
      </c>
      <c r="AH70" s="25">
        <v>15.845078410313402</v>
      </c>
      <c r="AI70" s="25">
        <v>15.837112237204241</v>
      </c>
      <c r="AJ70" s="25">
        <v>15.70799053929408</v>
      </c>
      <c r="AK70" s="25">
        <v>15.643470387586035</v>
      </c>
      <c r="AL70" s="25">
        <v>15.472046458964982</v>
      </c>
      <c r="AM70" s="25">
        <v>15.266445887226656</v>
      </c>
      <c r="AN70" s="25">
        <v>15.086267115973325</v>
      </c>
      <c r="AO70" s="25">
        <v>14.852275090199232</v>
      </c>
      <c r="AP70" s="25">
        <v>14.561273883218714</v>
      </c>
      <c r="AQ70" s="25">
        <v>13.719054916820824</v>
      </c>
      <c r="AR70" s="25">
        <v>12.639839105437551</v>
      </c>
      <c r="AS70" s="25">
        <v>11.655916111817108</v>
      </c>
      <c r="AT70" s="25">
        <v>10.955174604384096</v>
      </c>
      <c r="AV70" s="26">
        <v>20.139474473372577</v>
      </c>
      <c r="AW70" s="26">
        <v>19.982078410313402</v>
      </c>
      <c r="AX70" s="26">
        <v>19.974112237204242</v>
      </c>
      <c r="AY70" s="26">
        <v>19.844990539294081</v>
      </c>
      <c r="AZ70" s="26">
        <v>19.780470387586035</v>
      </c>
      <c r="BA70" s="26">
        <v>19.609046458964983</v>
      </c>
      <c r="BB70" s="26">
        <v>19.403445887226656</v>
      </c>
      <c r="BC70" s="26">
        <v>19.223267115973325</v>
      </c>
      <c r="BD70" s="26">
        <v>18.989275090199232</v>
      </c>
      <c r="BE70" s="26">
        <v>18.698273883218715</v>
      </c>
      <c r="BF70" s="26">
        <v>17.856054916820824</v>
      </c>
      <c r="BG70" s="26">
        <v>16.776839105437553</v>
      </c>
      <c r="BH70" s="26">
        <v>15.792916111817108</v>
      </c>
      <c r="BI70" s="26">
        <v>15.092174604384097</v>
      </c>
      <c r="BK70" s="27">
        <v>16.002474473372576</v>
      </c>
      <c r="BL70" s="27">
        <v>15.790514417223674</v>
      </c>
      <c r="BM70" s="27">
        <v>15.721476818643065</v>
      </c>
      <c r="BN70" s="27">
        <v>15.471700216335385</v>
      </c>
      <c r="BO70" s="27">
        <v>15.293080865802535</v>
      </c>
      <c r="BP70" s="27">
        <v>15.027890318185451</v>
      </c>
      <c r="BQ70" s="27">
        <v>14.758723144581303</v>
      </c>
      <c r="BR70" s="27">
        <v>14.533595978521049</v>
      </c>
      <c r="BS70" s="27">
        <v>14.26249345314015</v>
      </c>
      <c r="BT70" s="27">
        <v>13.809913984377271</v>
      </c>
      <c r="BU70" s="27">
        <v>12.055507911818003</v>
      </c>
      <c r="BV70" s="27">
        <v>10.949923321748772</v>
      </c>
      <c r="BW70" s="27">
        <v>10.288537474712969</v>
      </c>
      <c r="BX70" s="27">
        <v>10.341873970837073</v>
      </c>
      <c r="BZ70" s="27">
        <v>20.139474473372577</v>
      </c>
      <c r="CA70" s="27">
        <v>19.927514417223676</v>
      </c>
      <c r="CB70" s="27">
        <v>19.858476818643066</v>
      </c>
      <c r="CC70" s="27">
        <v>19.608700216335386</v>
      </c>
      <c r="CD70" s="27">
        <v>19.430080865802537</v>
      </c>
      <c r="CE70" s="27">
        <v>19.164890318185449</v>
      </c>
      <c r="CF70" s="27">
        <v>18.895723144581304</v>
      </c>
      <c r="CG70" s="27">
        <v>18.67059597852105</v>
      </c>
      <c r="CH70" s="27">
        <v>18.399493453140153</v>
      </c>
      <c r="CI70" s="27">
        <v>17.946913984377272</v>
      </c>
      <c r="CJ70" s="27">
        <v>16.192507911818005</v>
      </c>
      <c r="CK70" s="27">
        <v>15.086923321748772</v>
      </c>
      <c r="CL70" s="27">
        <v>14.42553747471297</v>
      </c>
      <c r="CM70" s="27">
        <v>14.478873970837073</v>
      </c>
      <c r="CO70" s="28">
        <v>16.002474473372576</v>
      </c>
      <c r="CP70" s="28">
        <v>15.767130072508733</v>
      </c>
      <c r="CQ70" s="28">
        <v>15.670529319292477</v>
      </c>
      <c r="CR70" s="28">
        <v>15.371170563635946</v>
      </c>
      <c r="CS70" s="28">
        <v>15.119080029508581</v>
      </c>
      <c r="CT70" s="28">
        <v>14.745943692682346</v>
      </c>
      <c r="CU70" s="28">
        <v>14.317599121291225</v>
      </c>
      <c r="CV70" s="28">
        <v>13.925615778518617</v>
      </c>
      <c r="CW70" s="28">
        <v>13.541145376353784</v>
      </c>
      <c r="CX70" s="28">
        <v>13.099424679806074</v>
      </c>
      <c r="CY70" s="28">
        <v>10.965674477558364</v>
      </c>
      <c r="CZ70" s="28">
        <v>8.2660859926994679</v>
      </c>
      <c r="DA70" s="28">
        <v>6.7314937115359648</v>
      </c>
      <c r="DB70" s="28">
        <v>5.5166519025006586</v>
      </c>
      <c r="DD70" s="28">
        <v>20.139474473372577</v>
      </c>
      <c r="DE70" s="28">
        <v>19.904130072508735</v>
      </c>
      <c r="DF70" s="28">
        <v>19.807529319292478</v>
      </c>
      <c r="DG70" s="28">
        <v>19.508170563635947</v>
      </c>
      <c r="DH70" s="28">
        <v>19.256080029508581</v>
      </c>
      <c r="DI70" s="28">
        <v>18.882943692682346</v>
      </c>
      <c r="DJ70" s="28">
        <v>18.454599121291224</v>
      </c>
      <c r="DK70" s="28">
        <v>18.062615778518619</v>
      </c>
      <c r="DL70" s="28">
        <v>17.678145376353783</v>
      </c>
      <c r="DM70" s="28">
        <v>17.236424679806074</v>
      </c>
      <c r="DN70" s="28">
        <v>15.102674477558365</v>
      </c>
      <c r="DO70" s="28">
        <v>12.403085992699468</v>
      </c>
      <c r="DP70" s="28">
        <v>10.868493711535965</v>
      </c>
      <c r="DQ70" s="28">
        <v>9.6536519025006591</v>
      </c>
      <c r="DS70" s="29">
        <v>16.002474473372576</v>
      </c>
      <c r="DT70" s="29">
        <v>15.786803370241207</v>
      </c>
      <c r="DU70" s="29">
        <v>15.643097233733968</v>
      </c>
      <c r="DV70" s="29">
        <v>15.318566144085338</v>
      </c>
      <c r="DW70" s="29">
        <v>15.03393585504643</v>
      </c>
      <c r="DX70" s="29">
        <v>14.652929159022808</v>
      </c>
      <c r="DY70" s="29">
        <v>14.248151710548493</v>
      </c>
      <c r="DZ70" s="29">
        <v>13.892248572202561</v>
      </c>
      <c r="EA70" s="29">
        <v>13.533968696154517</v>
      </c>
      <c r="EB70" s="29">
        <v>12.839005221372995</v>
      </c>
      <c r="EC70" s="29">
        <v>9.5472308782236777</v>
      </c>
      <c r="ED70" s="29">
        <v>7.2968350865719671</v>
      </c>
      <c r="EE70" s="29">
        <v>6.2950452084109898</v>
      </c>
      <c r="EF70" s="29">
        <v>6.4520107143417675</v>
      </c>
      <c r="EH70" s="29">
        <v>20.139474473372577</v>
      </c>
      <c r="EI70" s="29">
        <v>19.92380337024121</v>
      </c>
      <c r="EJ70" s="29">
        <v>19.780097233733969</v>
      </c>
      <c r="EK70" s="29">
        <v>19.455566144085338</v>
      </c>
      <c r="EL70" s="29">
        <v>19.17093585504643</v>
      </c>
      <c r="EM70" s="29">
        <v>18.789929159022808</v>
      </c>
      <c r="EN70" s="29">
        <v>18.385151710548492</v>
      </c>
      <c r="EO70" s="29">
        <v>18.029248572202562</v>
      </c>
      <c r="EP70" s="29">
        <v>17.670968696154517</v>
      </c>
      <c r="EQ70" s="29">
        <v>16.976005221372994</v>
      </c>
      <c r="ER70" s="29">
        <v>13.684230878223678</v>
      </c>
      <c r="ES70" s="29">
        <v>11.433835086571968</v>
      </c>
      <c r="ET70" s="29">
        <v>10.43204520841099</v>
      </c>
      <c r="EU70" s="29">
        <v>10.589010714341768</v>
      </c>
      <c r="EW70" s="1">
        <v>352906</v>
      </c>
      <c r="EX70" s="1">
        <v>559671</v>
      </c>
      <c r="EY70" s="1" t="s">
        <v>536</v>
      </c>
      <c r="EZ70" s="1" t="s">
        <v>863</v>
      </c>
    </row>
    <row r="71" spans="2:156" ht="16" thickBot="1" x14ac:dyDescent="0.4">
      <c r="B71" s="21" t="s">
        <v>71</v>
      </c>
      <c r="C71" s="22">
        <v>3.1229134698605288</v>
      </c>
      <c r="D71" s="23">
        <v>3.0567675509999686</v>
      </c>
      <c r="E71" s="23">
        <v>2.966072216383151</v>
      </c>
      <c r="F71" s="23">
        <v>2.8356761528019439</v>
      </c>
      <c r="G71" s="23">
        <v>2.7236546864072553</v>
      </c>
      <c r="H71" s="23">
        <v>2.5834883807399782</v>
      </c>
      <c r="I71" s="23">
        <v>2.4416350564857874</v>
      </c>
      <c r="J71" s="23">
        <v>2.3004835133828108</v>
      </c>
      <c r="K71" s="23">
        <v>2.1465512902268147</v>
      </c>
      <c r="L71" s="23">
        <v>1.9299010020774752</v>
      </c>
      <c r="M71" s="23">
        <v>1.1515170821411536</v>
      </c>
      <c r="N71" s="23">
        <v>0.81434232255533612</v>
      </c>
      <c r="O71" s="23">
        <v>0.74884267451317399</v>
      </c>
      <c r="P71" s="23">
        <v>0.94123277776142444</v>
      </c>
      <c r="Q71" s="24"/>
      <c r="R71" s="23">
        <v>5.6229134698605288</v>
      </c>
      <c r="S71" s="23">
        <v>5.5567675509999681</v>
      </c>
      <c r="T71" s="23">
        <v>5.466072216383151</v>
      </c>
      <c r="U71" s="23">
        <v>5.3356761528019439</v>
      </c>
      <c r="V71" s="23">
        <v>5.2236546864072553</v>
      </c>
      <c r="W71" s="23">
        <v>5.0834883807399782</v>
      </c>
      <c r="X71" s="23">
        <v>4.9416350564857874</v>
      </c>
      <c r="Y71" s="23">
        <v>4.8004835133828108</v>
      </c>
      <c r="Z71" s="23">
        <v>4.6465512902268147</v>
      </c>
      <c r="AA71" s="23">
        <v>4.4299010020774752</v>
      </c>
      <c r="AB71" s="23">
        <v>3.6515170821411536</v>
      </c>
      <c r="AC71" s="23">
        <v>3.3143423225553361</v>
      </c>
      <c r="AD71" s="23">
        <v>3.248842674513174</v>
      </c>
      <c r="AE71" s="23">
        <v>3.4412327777614244</v>
      </c>
      <c r="AG71" s="25">
        <v>3.1229134698605288</v>
      </c>
      <c r="AH71" s="25">
        <v>3.0846428945547864</v>
      </c>
      <c r="AI71" s="25">
        <v>3.0280375139011504</v>
      </c>
      <c r="AJ71" s="25">
        <v>2.9548883269137289</v>
      </c>
      <c r="AK71" s="25">
        <v>2.8525030360210661</v>
      </c>
      <c r="AL71" s="25">
        <v>2.7039297971021194</v>
      </c>
      <c r="AM71" s="25">
        <v>2.5160876268612591</v>
      </c>
      <c r="AN71" s="25">
        <v>2.3125407222861845</v>
      </c>
      <c r="AO71" s="25">
        <v>2.0866582105584981</v>
      </c>
      <c r="AP71" s="25">
        <v>1.8136588174245785</v>
      </c>
      <c r="AQ71" s="25">
        <v>1.5202253640548848</v>
      </c>
      <c r="AR71" s="25">
        <v>1.3480754385258318</v>
      </c>
      <c r="AS71" s="25">
        <v>1.2914309913689057</v>
      </c>
      <c r="AT71" s="25">
        <v>1.1651075981296164</v>
      </c>
      <c r="AV71" s="26">
        <v>5.6229134698605288</v>
      </c>
      <c r="AW71" s="26">
        <v>5.5846428945547864</v>
      </c>
      <c r="AX71" s="26">
        <v>5.5280375139011504</v>
      </c>
      <c r="AY71" s="26">
        <v>5.4548883269137285</v>
      </c>
      <c r="AZ71" s="26">
        <v>5.3525030360210657</v>
      </c>
      <c r="BA71" s="26">
        <v>5.2039297971021199</v>
      </c>
      <c r="BB71" s="26">
        <v>5.0160876268612586</v>
      </c>
      <c r="BC71" s="26">
        <v>4.8125407222861849</v>
      </c>
      <c r="BD71" s="26">
        <v>4.5866582105584985</v>
      </c>
      <c r="BE71" s="26">
        <v>4.313658817424578</v>
      </c>
      <c r="BF71" s="26">
        <v>4.0202253640548848</v>
      </c>
      <c r="BG71" s="26">
        <v>3.8480754385258318</v>
      </c>
      <c r="BH71" s="26">
        <v>3.7914309913689057</v>
      </c>
      <c r="BI71" s="26">
        <v>3.6651075981296164</v>
      </c>
      <c r="BK71" s="27">
        <v>3.1229134698605288</v>
      </c>
      <c r="BL71" s="27">
        <v>3.0567835942106774</v>
      </c>
      <c r="BM71" s="27">
        <v>2.965770463858254</v>
      </c>
      <c r="BN71" s="27">
        <v>2.8353064658253109</v>
      </c>
      <c r="BO71" s="27">
        <v>2.7233097177351651</v>
      </c>
      <c r="BP71" s="27">
        <v>2.5832010160805385</v>
      </c>
      <c r="BQ71" s="27">
        <v>2.4414264274148678</v>
      </c>
      <c r="BR71" s="27">
        <v>2.3003731928426578</v>
      </c>
      <c r="BS71" s="27">
        <v>2.1476133482353772</v>
      </c>
      <c r="BT71" s="27">
        <v>1.9503659366592148</v>
      </c>
      <c r="BU71" s="27">
        <v>1.2383990561986664</v>
      </c>
      <c r="BV71" s="27">
        <v>0.92902538826194725</v>
      </c>
      <c r="BW71" s="27">
        <v>0.86731288181255906</v>
      </c>
      <c r="BX71" s="27">
        <v>1.049742693030276</v>
      </c>
      <c r="BZ71" s="27">
        <v>5.6229134698605288</v>
      </c>
      <c r="CA71" s="27">
        <v>5.5567835942106774</v>
      </c>
      <c r="CB71" s="27">
        <v>5.465770463858254</v>
      </c>
      <c r="CC71" s="27">
        <v>5.3353064658253109</v>
      </c>
      <c r="CD71" s="27">
        <v>5.2233097177351651</v>
      </c>
      <c r="CE71" s="27">
        <v>5.0832010160805385</v>
      </c>
      <c r="CF71" s="27">
        <v>4.9414264274148678</v>
      </c>
      <c r="CG71" s="27">
        <v>4.8003731928426578</v>
      </c>
      <c r="CH71" s="27">
        <v>4.6476133482353772</v>
      </c>
      <c r="CI71" s="27">
        <v>4.4503659366592148</v>
      </c>
      <c r="CJ71" s="27">
        <v>3.7383990561986664</v>
      </c>
      <c r="CK71" s="27">
        <v>3.4290253882619472</v>
      </c>
      <c r="CL71" s="27">
        <v>3.3673128818125591</v>
      </c>
      <c r="CM71" s="27">
        <v>3.549742693030276</v>
      </c>
      <c r="CO71" s="28">
        <v>3.1229134698605288</v>
      </c>
      <c r="CP71" s="28">
        <v>3.0454212708754849</v>
      </c>
      <c r="CQ71" s="28">
        <v>2.9510883025295591</v>
      </c>
      <c r="CR71" s="28">
        <v>2.8222179617128114</v>
      </c>
      <c r="CS71" s="28">
        <v>2.7083682360306205</v>
      </c>
      <c r="CT71" s="28">
        <v>2.5623571784098806</v>
      </c>
      <c r="CU71" s="28">
        <v>2.4091544087146595</v>
      </c>
      <c r="CV71" s="28">
        <v>2.2647218872919588</v>
      </c>
      <c r="CW71" s="28">
        <v>2.1296481269693315</v>
      </c>
      <c r="CX71" s="28">
        <v>1.98239986940307</v>
      </c>
      <c r="CY71" s="28">
        <v>1.3015567445263572</v>
      </c>
      <c r="CZ71" s="28">
        <v>0.5428449396456827</v>
      </c>
      <c r="DA71" s="28">
        <v>0.16886176808215669</v>
      </c>
      <c r="DB71" s="28">
        <v>-1.7353964798772381E-2</v>
      </c>
      <c r="DD71" s="28">
        <v>5.6229134698605288</v>
      </c>
      <c r="DE71" s="28">
        <v>5.5454212708754849</v>
      </c>
      <c r="DF71" s="28">
        <v>5.4510883025295591</v>
      </c>
      <c r="DG71" s="28">
        <v>5.3222179617128109</v>
      </c>
      <c r="DH71" s="28">
        <v>5.2083682360306209</v>
      </c>
      <c r="DI71" s="28">
        <v>5.0623571784098811</v>
      </c>
      <c r="DJ71" s="28">
        <v>4.9091544087146595</v>
      </c>
      <c r="DK71" s="28">
        <v>4.7647218872919588</v>
      </c>
      <c r="DL71" s="28">
        <v>4.6296481269693315</v>
      </c>
      <c r="DM71" s="28">
        <v>4.4823998694030696</v>
      </c>
      <c r="DN71" s="28">
        <v>3.8015567445263572</v>
      </c>
      <c r="DO71" s="28">
        <v>3.0428449396456827</v>
      </c>
      <c r="DP71" s="28">
        <v>2.6688617680821567</v>
      </c>
      <c r="DQ71" s="28">
        <v>2.4826460352012276</v>
      </c>
      <c r="DS71" s="29">
        <v>3.1229134698605288</v>
      </c>
      <c r="DT71" s="29">
        <v>3.0528735918017444</v>
      </c>
      <c r="DU71" s="29">
        <v>2.9114415670616722</v>
      </c>
      <c r="DV71" s="29">
        <v>2.7652629685310326</v>
      </c>
      <c r="DW71" s="29">
        <v>2.6345915824155317</v>
      </c>
      <c r="DX71" s="29">
        <v>2.4897312522883723</v>
      </c>
      <c r="DY71" s="29">
        <v>2.3467537151746503</v>
      </c>
      <c r="DZ71" s="29">
        <v>2.2218836672059639</v>
      </c>
      <c r="EA71" s="29">
        <v>2.1063714546824279</v>
      </c>
      <c r="EB71" s="29">
        <v>1.9424798986585019</v>
      </c>
      <c r="EC71" s="29">
        <v>1.2154875589922618</v>
      </c>
      <c r="ED71" s="29">
        <v>0.83207355670988203</v>
      </c>
      <c r="EE71" s="29">
        <v>0.66412719694814815</v>
      </c>
      <c r="EF71" s="29">
        <v>0.66176801193836354</v>
      </c>
      <c r="EH71" s="29">
        <v>5.6229134698605288</v>
      </c>
      <c r="EI71" s="29">
        <v>5.5528735918017444</v>
      </c>
      <c r="EJ71" s="29">
        <v>5.4114415670616722</v>
      </c>
      <c r="EK71" s="29">
        <v>5.265262968531033</v>
      </c>
      <c r="EL71" s="29">
        <v>5.1345915824155313</v>
      </c>
      <c r="EM71" s="29">
        <v>4.9897312522883723</v>
      </c>
      <c r="EN71" s="29">
        <v>4.8467537151746498</v>
      </c>
      <c r="EO71" s="29">
        <v>4.7218836672059634</v>
      </c>
      <c r="EP71" s="29">
        <v>4.6063714546824279</v>
      </c>
      <c r="EQ71" s="29">
        <v>4.4424798986585019</v>
      </c>
      <c r="ER71" s="29">
        <v>3.7154875589922618</v>
      </c>
      <c r="ES71" s="29">
        <v>3.332073556709882</v>
      </c>
      <c r="ET71" s="29">
        <v>3.1641271969481481</v>
      </c>
      <c r="EU71" s="29">
        <v>3.1617680119383635</v>
      </c>
      <c r="EW71" s="1">
        <v>308796</v>
      </c>
      <c r="EX71" s="1">
        <v>498305</v>
      </c>
      <c r="EY71" s="1" t="s">
        <v>538</v>
      </c>
      <c r="EZ71" s="1" t="s">
        <v>863</v>
      </c>
    </row>
    <row r="72" spans="2:156" ht="16" thickBot="1" x14ac:dyDescent="0.4">
      <c r="B72" s="21" t="s">
        <v>72</v>
      </c>
      <c r="C72" s="22">
        <v>11.179642679489477</v>
      </c>
      <c r="D72" s="23">
        <v>8.2785173740429201</v>
      </c>
      <c r="E72" s="23">
        <v>7.884605022841086</v>
      </c>
      <c r="F72" s="23">
        <v>7.5767825054732683</v>
      </c>
      <c r="G72" s="23">
        <v>7.7497674323208514</v>
      </c>
      <c r="H72" s="23">
        <v>7.4130501296582665</v>
      </c>
      <c r="I72" s="23">
        <v>7.1956878324538636</v>
      </c>
      <c r="J72" s="23">
        <v>7.2493055116775267</v>
      </c>
      <c r="K72" s="23">
        <v>6.8624514539202508</v>
      </c>
      <c r="L72" s="23">
        <v>6.6416134228894492</v>
      </c>
      <c r="M72" s="23">
        <v>5.4248304469735729</v>
      </c>
      <c r="N72" s="23">
        <v>3.9186887392053151</v>
      </c>
      <c r="O72" s="23">
        <v>2.7177570729000919</v>
      </c>
      <c r="P72" s="23">
        <v>1.7534605387615869</v>
      </c>
      <c r="Q72" s="24"/>
      <c r="R72" s="23">
        <v>31.679642679489476</v>
      </c>
      <c r="S72" s="23">
        <v>28.77851737404292</v>
      </c>
      <c r="T72" s="23">
        <v>28.384605022841086</v>
      </c>
      <c r="U72" s="23">
        <v>28.076782505473268</v>
      </c>
      <c r="V72" s="23">
        <v>28.249767432320851</v>
      </c>
      <c r="W72" s="23">
        <v>27.913050129658266</v>
      </c>
      <c r="X72" s="23">
        <v>27.695687832453864</v>
      </c>
      <c r="Y72" s="23">
        <v>27.749305511677527</v>
      </c>
      <c r="Z72" s="23">
        <v>27.362451453920251</v>
      </c>
      <c r="AA72" s="23">
        <v>27.141613422889449</v>
      </c>
      <c r="AB72" s="23">
        <v>25.924830446973573</v>
      </c>
      <c r="AC72" s="23">
        <v>24.418688739205315</v>
      </c>
      <c r="AD72" s="23">
        <v>23.217757072900092</v>
      </c>
      <c r="AE72" s="23">
        <v>22.253460538761587</v>
      </c>
      <c r="AG72" s="25">
        <v>11.179642679489477</v>
      </c>
      <c r="AH72" s="25">
        <v>9.8683257061894256</v>
      </c>
      <c r="AI72" s="25">
        <v>9.7567047064672572</v>
      </c>
      <c r="AJ72" s="25">
        <v>9.7120166839619255</v>
      </c>
      <c r="AK72" s="25">
        <v>10.093595693072812</v>
      </c>
      <c r="AL72" s="25">
        <v>10.004962450471208</v>
      </c>
      <c r="AM72" s="25">
        <v>9.9457854684116693</v>
      </c>
      <c r="AN72" s="25">
        <v>10.063403186823452</v>
      </c>
      <c r="AO72" s="25">
        <v>9.7632293606007075</v>
      </c>
      <c r="AP72" s="25">
        <v>9.591997726131412</v>
      </c>
      <c r="AQ72" s="25">
        <v>9.1347287828603427</v>
      </c>
      <c r="AR72" s="25">
        <v>8.4299005864965579</v>
      </c>
      <c r="AS72" s="25">
        <v>7.5623983907438159</v>
      </c>
      <c r="AT72" s="25">
        <v>6.9838301985299616</v>
      </c>
      <c r="AV72" s="26">
        <v>31.679642679489476</v>
      </c>
      <c r="AW72" s="26">
        <v>30.368325706189424</v>
      </c>
      <c r="AX72" s="26">
        <v>30.256704706467257</v>
      </c>
      <c r="AY72" s="26">
        <v>30.212016683961927</v>
      </c>
      <c r="AZ72" s="26">
        <v>30.593595693072814</v>
      </c>
      <c r="BA72" s="26">
        <v>30.504962450471208</v>
      </c>
      <c r="BB72" s="26">
        <v>30.445785468411671</v>
      </c>
      <c r="BC72" s="26">
        <v>30.56340318682345</v>
      </c>
      <c r="BD72" s="26">
        <v>30.263229360600707</v>
      </c>
      <c r="BE72" s="26">
        <v>30.09199772613141</v>
      </c>
      <c r="BF72" s="26">
        <v>29.634728782860343</v>
      </c>
      <c r="BG72" s="26">
        <v>28.929900586496558</v>
      </c>
      <c r="BH72" s="26">
        <v>28.062398390743816</v>
      </c>
      <c r="BI72" s="26">
        <v>27.483830198529962</v>
      </c>
      <c r="BK72" s="27">
        <v>11.179642679489477</v>
      </c>
      <c r="BL72" s="27">
        <v>8.2795003851640594</v>
      </c>
      <c r="BM72" s="27">
        <v>7.8865907299573834</v>
      </c>
      <c r="BN72" s="27">
        <v>7.5797461366191428</v>
      </c>
      <c r="BO72" s="27">
        <v>7.7535884195398239</v>
      </c>
      <c r="BP72" s="27">
        <v>7.4118965973564102</v>
      </c>
      <c r="BQ72" s="27">
        <v>7.1834221181945637</v>
      </c>
      <c r="BR72" s="27">
        <v>7.2351297816969051</v>
      </c>
      <c r="BS72" s="27">
        <v>6.8462173530938983</v>
      </c>
      <c r="BT72" s="27">
        <v>6.6406490804614364</v>
      </c>
      <c r="BU72" s="27">
        <v>5.6356379963904075</v>
      </c>
      <c r="BV72" s="27">
        <v>4.7200909290582445</v>
      </c>
      <c r="BW72" s="27">
        <v>3.8084579452328029</v>
      </c>
      <c r="BX72" s="27">
        <v>3.4122085325165799</v>
      </c>
      <c r="BZ72" s="27">
        <v>31.679642679489476</v>
      </c>
      <c r="CA72" s="27">
        <v>28.779500385164059</v>
      </c>
      <c r="CB72" s="27">
        <v>28.386590729957383</v>
      </c>
      <c r="CC72" s="27">
        <v>28.079746136619143</v>
      </c>
      <c r="CD72" s="27">
        <v>28.253588419539824</v>
      </c>
      <c r="CE72" s="27">
        <v>27.91189659735641</v>
      </c>
      <c r="CF72" s="27">
        <v>27.683422118194564</v>
      </c>
      <c r="CG72" s="27">
        <v>27.735129781696905</v>
      </c>
      <c r="CH72" s="27">
        <v>27.346217353093898</v>
      </c>
      <c r="CI72" s="27">
        <v>27.140649080461436</v>
      </c>
      <c r="CJ72" s="27">
        <v>26.135637996390408</v>
      </c>
      <c r="CK72" s="27">
        <v>25.220090929058244</v>
      </c>
      <c r="CL72" s="27">
        <v>24.308457945232803</v>
      </c>
      <c r="CM72" s="27">
        <v>23.91220853251658</v>
      </c>
      <c r="CO72" s="28">
        <v>11.179642679489477</v>
      </c>
      <c r="CP72" s="28">
        <v>8.2907446771762245</v>
      </c>
      <c r="CQ72" s="28">
        <v>7.914476467925617</v>
      </c>
      <c r="CR72" s="28">
        <v>7.6171319955624561</v>
      </c>
      <c r="CS72" s="28">
        <v>7.7957800180638195</v>
      </c>
      <c r="CT72" s="28">
        <v>7.4276853712151869</v>
      </c>
      <c r="CU72" s="28">
        <v>7.1346886370796518</v>
      </c>
      <c r="CV72" s="28">
        <v>7.1028084915178482</v>
      </c>
      <c r="CW72" s="28">
        <v>6.6281135732352219</v>
      </c>
      <c r="CX72" s="28">
        <v>6.3555720178185808</v>
      </c>
      <c r="CY72" s="28">
        <v>3.9984681260068307</v>
      </c>
      <c r="CZ72" s="28">
        <v>0.30700709056625541</v>
      </c>
      <c r="DA72" s="28">
        <v>-2.3553146559284279</v>
      </c>
      <c r="DB72" s="28">
        <v>-3.5068719406602966</v>
      </c>
      <c r="DD72" s="28">
        <v>31.679642679489476</v>
      </c>
      <c r="DE72" s="28">
        <v>28.790744677176225</v>
      </c>
      <c r="DF72" s="28">
        <v>28.414476467925617</v>
      </c>
      <c r="DG72" s="28">
        <v>28.117131995562456</v>
      </c>
      <c r="DH72" s="28">
        <v>28.295780018063819</v>
      </c>
      <c r="DI72" s="28">
        <v>27.927685371215187</v>
      </c>
      <c r="DJ72" s="28">
        <v>27.634688637079652</v>
      </c>
      <c r="DK72" s="28">
        <v>27.602808491517848</v>
      </c>
      <c r="DL72" s="28">
        <v>27.128113573235222</v>
      </c>
      <c r="DM72" s="28">
        <v>26.855572017818581</v>
      </c>
      <c r="DN72" s="28">
        <v>24.498468126006831</v>
      </c>
      <c r="DO72" s="28">
        <v>20.807007090566255</v>
      </c>
      <c r="DP72" s="28">
        <v>18.144685344071572</v>
      </c>
      <c r="DQ72" s="28">
        <v>16.993128059339703</v>
      </c>
      <c r="DS72" s="29">
        <v>11.179642679489477</v>
      </c>
      <c r="DT72" s="29">
        <v>8.3001647853004101</v>
      </c>
      <c r="DU72" s="29">
        <v>7.8715844795277619</v>
      </c>
      <c r="DV72" s="29">
        <v>7.5526431826846938</v>
      </c>
      <c r="DW72" s="29">
        <v>7.7050356379943494</v>
      </c>
      <c r="DX72" s="29">
        <v>7.295162219985869</v>
      </c>
      <c r="DY72" s="29">
        <v>6.9454798859730609</v>
      </c>
      <c r="DZ72" s="29">
        <v>6.8425457714076572</v>
      </c>
      <c r="EA72" s="29">
        <v>6.2352967024985659</v>
      </c>
      <c r="EB72" s="29">
        <v>5.5186542114161661</v>
      </c>
      <c r="EC72" s="29">
        <v>1.6368673504161322</v>
      </c>
      <c r="ED72" s="29">
        <v>-1.7234528323067337</v>
      </c>
      <c r="EE72" s="29">
        <v>-3.4408859277062867</v>
      </c>
      <c r="EF72" s="29">
        <v>-2.9472814410991042</v>
      </c>
      <c r="EH72" s="29">
        <v>31.679642679489476</v>
      </c>
      <c r="EI72" s="29">
        <v>28.80016478530041</v>
      </c>
      <c r="EJ72" s="29">
        <v>28.371584479527762</v>
      </c>
      <c r="EK72" s="29">
        <v>28.052643182684694</v>
      </c>
      <c r="EL72" s="29">
        <v>28.205035637994349</v>
      </c>
      <c r="EM72" s="29">
        <v>27.795162219985869</v>
      </c>
      <c r="EN72" s="29">
        <v>27.445479885973061</v>
      </c>
      <c r="EO72" s="29">
        <v>27.342545771407657</v>
      </c>
      <c r="EP72" s="29">
        <v>26.735296702498566</v>
      </c>
      <c r="EQ72" s="29">
        <v>26.018654211416166</v>
      </c>
      <c r="ER72" s="29">
        <v>22.136867350416132</v>
      </c>
      <c r="ES72" s="29">
        <v>18.776547167693266</v>
      </c>
      <c r="ET72" s="29">
        <v>17.059114072293713</v>
      </c>
      <c r="EU72" s="29">
        <v>17.552718558900896</v>
      </c>
      <c r="EW72" s="1">
        <v>338547</v>
      </c>
      <c r="EX72" s="1">
        <v>560280</v>
      </c>
      <c r="EY72" s="1" t="s">
        <v>865</v>
      </c>
      <c r="EZ72" s="1" t="s">
        <v>863</v>
      </c>
    </row>
    <row r="73" spans="2:156" ht="16" thickBot="1" x14ac:dyDescent="0.4">
      <c r="B73" s="21" t="s">
        <v>73</v>
      </c>
      <c r="C73" s="22">
        <v>10.954357568315436</v>
      </c>
      <c r="D73" s="23">
        <v>10.429065943677964</v>
      </c>
      <c r="E73" s="23">
        <v>10.155484875648773</v>
      </c>
      <c r="F73" s="23">
        <v>9.7482400039686397</v>
      </c>
      <c r="G73" s="23">
        <v>9.3288417021809806</v>
      </c>
      <c r="H73" s="23">
        <v>8.7570739545527143</v>
      </c>
      <c r="I73" s="23">
        <v>8.244798931253424</v>
      </c>
      <c r="J73" s="23">
        <v>7.7432923983456341</v>
      </c>
      <c r="K73" s="23">
        <v>5.4671085687705983</v>
      </c>
      <c r="L73" s="23">
        <v>4.6342483827275629</v>
      </c>
      <c r="M73" s="23">
        <v>2.1007468037531467</v>
      </c>
      <c r="N73" s="23">
        <v>0.52714262943544554</v>
      </c>
      <c r="O73" s="23">
        <v>-8.3268880441210058E-2</v>
      </c>
      <c r="P73" s="23">
        <v>-0.4889295172869268</v>
      </c>
      <c r="Q73" s="24"/>
      <c r="R73" s="23">
        <v>15.091357568315436</v>
      </c>
      <c r="S73" s="23">
        <v>14.566065943677964</v>
      </c>
      <c r="T73" s="23">
        <v>14.292484875648773</v>
      </c>
      <c r="U73" s="23">
        <v>13.88524000396864</v>
      </c>
      <c r="V73" s="23">
        <v>13.465841702180981</v>
      </c>
      <c r="W73" s="23">
        <v>12.894073954552715</v>
      </c>
      <c r="X73" s="23">
        <v>12.381798931253424</v>
      </c>
      <c r="Y73" s="23">
        <v>11.880292398345635</v>
      </c>
      <c r="Z73" s="23">
        <v>9.6041085687705987</v>
      </c>
      <c r="AA73" s="23">
        <v>8.7712483827275634</v>
      </c>
      <c r="AB73" s="23">
        <v>6.2377468037531472</v>
      </c>
      <c r="AC73" s="23">
        <v>4.664142629435446</v>
      </c>
      <c r="AD73" s="23">
        <v>4.0537311195587904</v>
      </c>
      <c r="AE73" s="23">
        <v>3.6480704827130737</v>
      </c>
      <c r="AG73" s="25">
        <v>10.954357568315436</v>
      </c>
      <c r="AH73" s="25">
        <v>10.587461063828622</v>
      </c>
      <c r="AI73" s="25">
        <v>10.373435699839616</v>
      </c>
      <c r="AJ73" s="25">
        <v>10.101446918144015</v>
      </c>
      <c r="AK73" s="25">
        <v>9.8500077407824751</v>
      </c>
      <c r="AL73" s="25">
        <v>9.4131746095998086</v>
      </c>
      <c r="AM73" s="25">
        <v>8.9888874209102489</v>
      </c>
      <c r="AN73" s="25">
        <v>8.567624650737617</v>
      </c>
      <c r="AO73" s="25">
        <v>7.1984918723787281</v>
      </c>
      <c r="AP73" s="25">
        <v>6.5956071412582702</v>
      </c>
      <c r="AQ73" s="25">
        <v>4.6841968245163592</v>
      </c>
      <c r="AR73" s="25">
        <v>3.3246827937260903</v>
      </c>
      <c r="AS73" s="25">
        <v>2.4809480077650718</v>
      </c>
      <c r="AT73" s="25">
        <v>1.7866981939533417</v>
      </c>
      <c r="AV73" s="26">
        <v>15.091357568315436</v>
      </c>
      <c r="AW73" s="26">
        <v>14.724461063828622</v>
      </c>
      <c r="AX73" s="26">
        <v>14.510435699839617</v>
      </c>
      <c r="AY73" s="26">
        <v>14.238446918144016</v>
      </c>
      <c r="AZ73" s="26">
        <v>13.987007740782476</v>
      </c>
      <c r="BA73" s="26">
        <v>13.550174609599809</v>
      </c>
      <c r="BB73" s="26">
        <v>13.125887420910249</v>
      </c>
      <c r="BC73" s="26">
        <v>12.704624650737617</v>
      </c>
      <c r="BD73" s="26">
        <v>11.335491872378729</v>
      </c>
      <c r="BE73" s="26">
        <v>10.732607141258271</v>
      </c>
      <c r="BF73" s="26">
        <v>8.8211968245163597</v>
      </c>
      <c r="BG73" s="26">
        <v>7.4616827937260908</v>
      </c>
      <c r="BH73" s="26">
        <v>6.6179480077650723</v>
      </c>
      <c r="BI73" s="26">
        <v>5.9236981939533422</v>
      </c>
      <c r="BK73" s="27">
        <v>10.954357568315436</v>
      </c>
      <c r="BL73" s="27">
        <v>10.42928495597638</v>
      </c>
      <c r="BM73" s="27">
        <v>10.155920042677092</v>
      </c>
      <c r="BN73" s="27">
        <v>9.7488880640515614</v>
      </c>
      <c r="BO73" s="27">
        <v>9.3296907274500622</v>
      </c>
      <c r="BP73" s="27">
        <v>8.7568191322894506</v>
      </c>
      <c r="BQ73" s="27">
        <v>8.242097265138117</v>
      </c>
      <c r="BR73" s="27">
        <v>7.7401356910397858</v>
      </c>
      <c r="BS73" s="27">
        <v>5.4635263759987609</v>
      </c>
      <c r="BT73" s="27">
        <v>4.6778494447783245</v>
      </c>
      <c r="BU73" s="27">
        <v>2.349772675942198</v>
      </c>
      <c r="BV73" s="27">
        <v>0.95723424758991627</v>
      </c>
      <c r="BW73" s="27">
        <v>0.35245798985887689</v>
      </c>
      <c r="BX73" s="27">
        <v>3.0151525856368266E-2</v>
      </c>
      <c r="BZ73" s="27">
        <v>15.091357568315436</v>
      </c>
      <c r="CA73" s="27">
        <v>14.56628495597638</v>
      </c>
      <c r="CB73" s="27">
        <v>14.292920042677093</v>
      </c>
      <c r="CC73" s="27">
        <v>13.885888064051562</v>
      </c>
      <c r="CD73" s="27">
        <v>13.466690727450063</v>
      </c>
      <c r="CE73" s="27">
        <v>12.893819132289451</v>
      </c>
      <c r="CF73" s="27">
        <v>12.379097265138117</v>
      </c>
      <c r="CG73" s="27">
        <v>11.877135691039786</v>
      </c>
      <c r="CH73" s="27">
        <v>9.6005263759987614</v>
      </c>
      <c r="CI73" s="27">
        <v>8.814849444778325</v>
      </c>
      <c r="CJ73" s="27">
        <v>6.4867726759421984</v>
      </c>
      <c r="CK73" s="27">
        <v>5.0942342475899167</v>
      </c>
      <c r="CL73" s="27">
        <v>4.4894579898588773</v>
      </c>
      <c r="CM73" s="27">
        <v>4.1671515258563687</v>
      </c>
      <c r="CO73" s="28">
        <v>10.954357568315436</v>
      </c>
      <c r="CP73" s="28">
        <v>10.426201028691535</v>
      </c>
      <c r="CQ73" s="28">
        <v>10.152724751691908</v>
      </c>
      <c r="CR73" s="28">
        <v>9.7267906523871162</v>
      </c>
      <c r="CS73" s="28">
        <v>9.3451764146717888</v>
      </c>
      <c r="CT73" s="28">
        <v>8.8080972947046714</v>
      </c>
      <c r="CU73" s="28">
        <v>8.3251081296694398</v>
      </c>
      <c r="CV73" s="28">
        <v>7.8556386042076252</v>
      </c>
      <c r="CW73" s="28">
        <v>5.6568924533084513</v>
      </c>
      <c r="CX73" s="28">
        <v>4.9600698691408667</v>
      </c>
      <c r="CY73" s="28">
        <v>1.658304680663619</v>
      </c>
      <c r="CZ73" s="28">
        <v>-4.2693831888680975</v>
      </c>
      <c r="DA73" s="28">
        <v>-8.9048638640243354</v>
      </c>
      <c r="DB73" s="28">
        <v>-12.10257332900084</v>
      </c>
      <c r="DD73" s="28">
        <v>15.091357568315436</v>
      </c>
      <c r="DE73" s="28">
        <v>14.563201028691536</v>
      </c>
      <c r="DF73" s="28">
        <v>14.289724751691908</v>
      </c>
      <c r="DG73" s="28">
        <v>13.863790652387117</v>
      </c>
      <c r="DH73" s="28">
        <v>13.482176414671789</v>
      </c>
      <c r="DI73" s="28">
        <v>12.945097294704672</v>
      </c>
      <c r="DJ73" s="28">
        <v>12.46210812966944</v>
      </c>
      <c r="DK73" s="28">
        <v>11.992638604207626</v>
      </c>
      <c r="DL73" s="28">
        <v>9.7938924533084517</v>
      </c>
      <c r="DM73" s="28">
        <v>9.0970698691408671</v>
      </c>
      <c r="DN73" s="28">
        <v>5.7953046806636195</v>
      </c>
      <c r="DO73" s="28">
        <v>-0.13238318886809708</v>
      </c>
      <c r="DP73" s="28">
        <v>-4.7678638640243349</v>
      </c>
      <c r="DQ73" s="28">
        <v>-7.9655733290008399</v>
      </c>
      <c r="DS73" s="29">
        <v>10.954357568315436</v>
      </c>
      <c r="DT73" s="29">
        <v>10.490308258140056</v>
      </c>
      <c r="DU73" s="29">
        <v>10.095545673883191</v>
      </c>
      <c r="DV73" s="29">
        <v>9.6666908199506416</v>
      </c>
      <c r="DW73" s="29">
        <v>9.3318748046730633</v>
      </c>
      <c r="DX73" s="29">
        <v>8.8619774352419842</v>
      </c>
      <c r="DY73" s="29">
        <v>8.4294112894999387</v>
      </c>
      <c r="DZ73" s="29">
        <v>8.0210751818788335</v>
      </c>
      <c r="EA73" s="29">
        <v>5.710503833590316</v>
      </c>
      <c r="EB73" s="29">
        <v>4.1151761622203793</v>
      </c>
      <c r="EC73" s="29">
        <v>-2.6042467596502092</v>
      </c>
      <c r="ED73" s="29">
        <v>-7.9744185941470889</v>
      </c>
      <c r="EE73" s="29">
        <v>-11.133553256639267</v>
      </c>
      <c r="EF73" s="29">
        <v>-10.740638871267684</v>
      </c>
      <c r="EH73" s="29">
        <v>15.091357568315436</v>
      </c>
      <c r="EI73" s="29">
        <v>14.627308258140056</v>
      </c>
      <c r="EJ73" s="29">
        <v>14.232545673883191</v>
      </c>
      <c r="EK73" s="29">
        <v>13.803690819950642</v>
      </c>
      <c r="EL73" s="29">
        <v>13.468874804673064</v>
      </c>
      <c r="EM73" s="29">
        <v>12.998977435241985</v>
      </c>
      <c r="EN73" s="29">
        <v>12.566411289499939</v>
      </c>
      <c r="EO73" s="29">
        <v>12.158075181878834</v>
      </c>
      <c r="EP73" s="29">
        <v>9.8475038335903164</v>
      </c>
      <c r="EQ73" s="29">
        <v>8.2521761622203798</v>
      </c>
      <c r="ER73" s="29">
        <v>1.5327532403497912</v>
      </c>
      <c r="ES73" s="29">
        <v>-3.8374185941470884</v>
      </c>
      <c r="ET73" s="29">
        <v>-6.9965532566392667</v>
      </c>
      <c r="EU73" s="29">
        <v>-6.6036388712676839</v>
      </c>
      <c r="EW73" s="1">
        <v>376984</v>
      </c>
      <c r="EX73" s="1">
        <v>401329</v>
      </c>
      <c r="EY73" s="1" t="s">
        <v>533</v>
      </c>
      <c r="EZ73" s="1" t="s">
        <v>857</v>
      </c>
    </row>
    <row r="74" spans="2:156" ht="16" thickBot="1" x14ac:dyDescent="0.4">
      <c r="B74" s="21" t="s">
        <v>74</v>
      </c>
      <c r="C74" s="22">
        <v>10.83905102077291</v>
      </c>
      <c r="D74" s="23">
        <v>10.723324535486869</v>
      </c>
      <c r="E74" s="23">
        <v>10.575822188476582</v>
      </c>
      <c r="F74" s="23">
        <v>10.445536419258961</v>
      </c>
      <c r="G74" s="23">
        <v>10.18435295798013</v>
      </c>
      <c r="H74" s="23">
        <v>9.8288239959101578</v>
      </c>
      <c r="I74" s="23">
        <v>9.5463275350486985</v>
      </c>
      <c r="J74" s="23">
        <v>9.4546581523760302</v>
      </c>
      <c r="K74" s="23">
        <v>9.0547818565220606</v>
      </c>
      <c r="L74" s="23">
        <v>8.788078422812168</v>
      </c>
      <c r="M74" s="23">
        <v>7.767129115846604</v>
      </c>
      <c r="N74" s="23">
        <v>6.8342384881289036</v>
      </c>
      <c r="O74" s="23">
        <v>6.3296219031874159</v>
      </c>
      <c r="P74" s="23">
        <v>5.8356688877716394</v>
      </c>
      <c r="Q74" s="24"/>
      <c r="R74" s="23">
        <v>15.476051020772911</v>
      </c>
      <c r="S74" s="23">
        <v>15.360324535486869</v>
      </c>
      <c r="T74" s="23">
        <v>15.212822188476583</v>
      </c>
      <c r="U74" s="23">
        <v>15.082536419258961</v>
      </c>
      <c r="V74" s="23">
        <v>14.82135295798013</v>
      </c>
      <c r="W74" s="23">
        <v>14.465823995910158</v>
      </c>
      <c r="X74" s="23">
        <v>14.183327535048699</v>
      </c>
      <c r="Y74" s="23">
        <v>14.091658152376031</v>
      </c>
      <c r="Z74" s="23">
        <v>13.691781856522061</v>
      </c>
      <c r="AA74" s="23">
        <v>13.425078422812168</v>
      </c>
      <c r="AB74" s="23">
        <v>12.404129115846604</v>
      </c>
      <c r="AC74" s="23">
        <v>11.471238488128904</v>
      </c>
      <c r="AD74" s="23">
        <v>10.966621903187416</v>
      </c>
      <c r="AE74" s="23">
        <v>10.47266888777164</v>
      </c>
      <c r="AG74" s="25">
        <v>10.83905102077291</v>
      </c>
      <c r="AH74" s="25">
        <v>10.808486927126635</v>
      </c>
      <c r="AI74" s="25">
        <v>10.8029756973812</v>
      </c>
      <c r="AJ74" s="25">
        <v>10.845597807307113</v>
      </c>
      <c r="AK74" s="25">
        <v>10.771253921397893</v>
      </c>
      <c r="AL74" s="25">
        <v>10.597274457309014</v>
      </c>
      <c r="AM74" s="25">
        <v>10.429493009176781</v>
      </c>
      <c r="AN74" s="25">
        <v>10.417425288884237</v>
      </c>
      <c r="AO74" s="25">
        <v>10.067456491037488</v>
      </c>
      <c r="AP74" s="25">
        <v>9.8443376948852244</v>
      </c>
      <c r="AQ74" s="25">
        <v>9.3674626106744689</v>
      </c>
      <c r="AR74" s="25">
        <v>8.7563607681262425</v>
      </c>
      <c r="AS74" s="25">
        <v>8.2158379389149232</v>
      </c>
      <c r="AT74" s="25">
        <v>7.7051731311637326</v>
      </c>
      <c r="AV74" s="26">
        <v>15.476051020772911</v>
      </c>
      <c r="AW74" s="26">
        <v>15.445486927126636</v>
      </c>
      <c r="AX74" s="26">
        <v>15.4399756973812</v>
      </c>
      <c r="AY74" s="26">
        <v>15.482597807307114</v>
      </c>
      <c r="AZ74" s="26">
        <v>15.408253921397893</v>
      </c>
      <c r="BA74" s="26">
        <v>15.234274457309015</v>
      </c>
      <c r="BB74" s="26">
        <v>15.066493009176781</v>
      </c>
      <c r="BC74" s="26">
        <v>15.054425288884238</v>
      </c>
      <c r="BD74" s="26">
        <v>14.704456491037488</v>
      </c>
      <c r="BE74" s="26">
        <v>14.481337694885225</v>
      </c>
      <c r="BF74" s="26">
        <v>14.004462610674469</v>
      </c>
      <c r="BG74" s="26">
        <v>13.393360768126243</v>
      </c>
      <c r="BH74" s="26">
        <v>12.852837938914924</v>
      </c>
      <c r="BI74" s="26">
        <v>12.342173131163733</v>
      </c>
      <c r="BK74" s="27">
        <v>10.83905102077291</v>
      </c>
      <c r="BL74" s="27">
        <v>10.723642103921868</v>
      </c>
      <c r="BM74" s="27">
        <v>10.576455985693727</v>
      </c>
      <c r="BN74" s="27">
        <v>10.446467945452909</v>
      </c>
      <c r="BO74" s="27">
        <v>10.185586016163537</v>
      </c>
      <c r="BP74" s="27">
        <v>9.8284530345793168</v>
      </c>
      <c r="BQ74" s="27">
        <v>9.5423801811788937</v>
      </c>
      <c r="BR74" s="27">
        <v>9.4500821869908762</v>
      </c>
      <c r="BS74" s="27">
        <v>9.0495443877788393</v>
      </c>
      <c r="BT74" s="27">
        <v>8.8041787446648012</v>
      </c>
      <c r="BU74" s="27">
        <v>7.9082356187858682</v>
      </c>
      <c r="BV74" s="27">
        <v>7.1868038637335605</v>
      </c>
      <c r="BW74" s="27">
        <v>6.7725969890849171</v>
      </c>
      <c r="BX74" s="27">
        <v>6.4497545149175082</v>
      </c>
      <c r="BZ74" s="27">
        <v>15.476051020772911</v>
      </c>
      <c r="CA74" s="27">
        <v>15.360642103921869</v>
      </c>
      <c r="CB74" s="27">
        <v>15.213455985693727</v>
      </c>
      <c r="CC74" s="27">
        <v>15.083467945452909</v>
      </c>
      <c r="CD74" s="27">
        <v>14.822586016163537</v>
      </c>
      <c r="CE74" s="27">
        <v>14.465453034579317</v>
      </c>
      <c r="CF74" s="27">
        <v>14.179380181178894</v>
      </c>
      <c r="CG74" s="27">
        <v>14.087082186990877</v>
      </c>
      <c r="CH74" s="27">
        <v>13.68654438777884</v>
      </c>
      <c r="CI74" s="27">
        <v>13.441178744664802</v>
      </c>
      <c r="CJ74" s="27">
        <v>12.545235618785869</v>
      </c>
      <c r="CK74" s="27">
        <v>11.823803863733561</v>
      </c>
      <c r="CL74" s="27">
        <v>11.409596989084918</v>
      </c>
      <c r="CM74" s="27">
        <v>11.086754514917509</v>
      </c>
      <c r="CO74" s="28">
        <v>10.83905102077291</v>
      </c>
      <c r="CP74" s="28">
        <v>10.736341405810963</v>
      </c>
      <c r="CQ74" s="28">
        <v>10.607066676755373</v>
      </c>
      <c r="CR74" s="28">
        <v>10.494647316598954</v>
      </c>
      <c r="CS74" s="28">
        <v>10.245965391765102</v>
      </c>
      <c r="CT74" s="28">
        <v>9.9035384031670297</v>
      </c>
      <c r="CU74" s="28">
        <v>9.6093593486967119</v>
      </c>
      <c r="CV74" s="28">
        <v>9.5142423434756758</v>
      </c>
      <c r="CW74" s="28">
        <v>9.1075468378431719</v>
      </c>
      <c r="CX74" s="28">
        <v>8.8468376124666257</v>
      </c>
      <c r="CY74" s="28">
        <v>7.3407129325028766</v>
      </c>
      <c r="CZ74" s="28">
        <v>2.6062340152532499</v>
      </c>
      <c r="DA74" s="28">
        <v>-1.183765456385224</v>
      </c>
      <c r="DB74" s="28">
        <v>-3.8163135935515484</v>
      </c>
      <c r="DD74" s="28">
        <v>15.476051020772911</v>
      </c>
      <c r="DE74" s="28">
        <v>15.373341405810963</v>
      </c>
      <c r="DF74" s="28">
        <v>15.244066676755374</v>
      </c>
      <c r="DG74" s="28">
        <v>15.131647316598954</v>
      </c>
      <c r="DH74" s="28">
        <v>14.882965391765103</v>
      </c>
      <c r="DI74" s="28">
        <v>14.54053840316703</v>
      </c>
      <c r="DJ74" s="28">
        <v>14.246359348696712</v>
      </c>
      <c r="DK74" s="28">
        <v>14.151242343475676</v>
      </c>
      <c r="DL74" s="28">
        <v>13.744546837843172</v>
      </c>
      <c r="DM74" s="28">
        <v>13.483837612466626</v>
      </c>
      <c r="DN74" s="28">
        <v>11.977712932502877</v>
      </c>
      <c r="DO74" s="28">
        <v>7.2432340152532504</v>
      </c>
      <c r="DP74" s="28">
        <v>3.4532345436147764</v>
      </c>
      <c r="DQ74" s="28">
        <v>0.82068640644845203</v>
      </c>
      <c r="DS74" s="29">
        <v>10.83905102077291</v>
      </c>
      <c r="DT74" s="29">
        <v>10.777491624530192</v>
      </c>
      <c r="DU74" s="29">
        <v>10.606537947904567</v>
      </c>
      <c r="DV74" s="29">
        <v>10.49871247111556</v>
      </c>
      <c r="DW74" s="29">
        <v>10.283952384349783</v>
      </c>
      <c r="DX74" s="29">
        <v>9.9578557786390611</v>
      </c>
      <c r="DY74" s="29">
        <v>9.6852320466030779</v>
      </c>
      <c r="DZ74" s="29">
        <v>9.5983378960711754</v>
      </c>
      <c r="EA74" s="29">
        <v>9.1722742314522954</v>
      </c>
      <c r="EB74" s="29">
        <v>8.6548563328482633</v>
      </c>
      <c r="EC74" s="29">
        <v>3.7315243990633178</v>
      </c>
      <c r="ED74" s="29">
        <v>-0.6372100384525865</v>
      </c>
      <c r="EE74" s="29">
        <v>-3.1977256890034482</v>
      </c>
      <c r="EF74" s="29">
        <v>-2.8282602514303932</v>
      </c>
      <c r="EH74" s="29">
        <v>15.476051020772911</v>
      </c>
      <c r="EI74" s="29">
        <v>15.414491624530193</v>
      </c>
      <c r="EJ74" s="29">
        <v>15.243537947904567</v>
      </c>
      <c r="EK74" s="29">
        <v>15.135712471115561</v>
      </c>
      <c r="EL74" s="29">
        <v>14.920952384349784</v>
      </c>
      <c r="EM74" s="29">
        <v>14.594855778639062</v>
      </c>
      <c r="EN74" s="29">
        <v>14.322232046603078</v>
      </c>
      <c r="EO74" s="29">
        <v>14.235337896071176</v>
      </c>
      <c r="EP74" s="29">
        <v>13.809274231452296</v>
      </c>
      <c r="EQ74" s="29">
        <v>13.291856332848264</v>
      </c>
      <c r="ER74" s="29">
        <v>8.3685243990633182</v>
      </c>
      <c r="ES74" s="29">
        <v>3.999789961547414</v>
      </c>
      <c r="ET74" s="29">
        <v>1.4392743109965522</v>
      </c>
      <c r="EU74" s="29">
        <v>1.8087397485696073</v>
      </c>
      <c r="EW74" s="1">
        <v>388461</v>
      </c>
      <c r="EX74" s="1">
        <v>411290</v>
      </c>
      <c r="EY74" s="1" t="s">
        <v>541</v>
      </c>
      <c r="EZ74" s="1" t="s">
        <v>848</v>
      </c>
    </row>
    <row r="75" spans="2:156" ht="16" thickBot="1" x14ac:dyDescent="0.4">
      <c r="B75" s="21" t="s">
        <v>75</v>
      </c>
      <c r="C75" s="22">
        <v>-3.5624914994806431</v>
      </c>
      <c r="D75" s="23">
        <v>-3.4792441446982494</v>
      </c>
      <c r="E75" s="23">
        <v>-3.612823021911467</v>
      </c>
      <c r="F75" s="23">
        <v>-3.8232578209339998</v>
      </c>
      <c r="G75" s="23">
        <v>-3.8253790380501833</v>
      </c>
      <c r="H75" s="23">
        <v>-3.8394373569879399</v>
      </c>
      <c r="I75" s="23">
        <v>-3.9380653760243582</v>
      </c>
      <c r="J75" s="23">
        <v>-3.999537592386698</v>
      </c>
      <c r="K75" s="23">
        <v>-4.0222341606445404</v>
      </c>
      <c r="L75" s="23">
        <v>-4.1662527369648501</v>
      </c>
      <c r="M75" s="23">
        <v>-4.5486252558521159</v>
      </c>
      <c r="N75" s="23">
        <v>-4.7143521250637939</v>
      </c>
      <c r="O75" s="23">
        <v>-4.8498075541429451</v>
      </c>
      <c r="P75" s="23">
        <v>-4.7952775352330264</v>
      </c>
      <c r="Q75" s="24"/>
      <c r="R75" s="23">
        <v>-1.0624914994806431</v>
      </c>
      <c r="S75" s="23">
        <v>-0.97924414469824939</v>
      </c>
      <c r="T75" s="23">
        <v>-1.112823021911467</v>
      </c>
      <c r="U75" s="23">
        <v>-1.3232578209339998</v>
      </c>
      <c r="V75" s="23">
        <v>-1.3253790380501833</v>
      </c>
      <c r="W75" s="23">
        <v>-1.3394373569879399</v>
      </c>
      <c r="X75" s="23">
        <v>-1.4380653760243582</v>
      </c>
      <c r="Y75" s="23">
        <v>-1.499537592386698</v>
      </c>
      <c r="Z75" s="23">
        <v>-1.5222341606445404</v>
      </c>
      <c r="AA75" s="23">
        <v>-1.6662527369648501</v>
      </c>
      <c r="AB75" s="23">
        <v>-2.0486252558521159</v>
      </c>
      <c r="AC75" s="23">
        <v>-2.2143521250637939</v>
      </c>
      <c r="AD75" s="23">
        <v>-2.3498075541429451</v>
      </c>
      <c r="AE75" s="23">
        <v>-2.2952775352330264</v>
      </c>
      <c r="AG75" s="25">
        <v>-3.5624914994806431</v>
      </c>
      <c r="AH75" s="25">
        <v>-3.3611633999362418</v>
      </c>
      <c r="AI75" s="25">
        <v>-3.3425539328768128</v>
      </c>
      <c r="AJ75" s="25">
        <v>-3.3837401544582821</v>
      </c>
      <c r="AK75" s="25">
        <v>-3.2210060809000645</v>
      </c>
      <c r="AL75" s="25">
        <v>-3.0803319729646859</v>
      </c>
      <c r="AM75" s="25">
        <v>-3.0522798051589426</v>
      </c>
      <c r="AN75" s="25">
        <v>-3.0193783716693492</v>
      </c>
      <c r="AO75" s="25">
        <v>-2.9991304928753157</v>
      </c>
      <c r="AP75" s="25">
        <v>-3.0620500548392116</v>
      </c>
      <c r="AQ75" s="25">
        <v>-3.2092041707612111</v>
      </c>
      <c r="AR75" s="25">
        <v>-3.20538247459349</v>
      </c>
      <c r="AS75" s="25">
        <v>-3.2265293487855082</v>
      </c>
      <c r="AT75" s="25">
        <v>-3.1266719008370707</v>
      </c>
      <c r="AV75" s="26">
        <v>-1.0624914994806431</v>
      </c>
      <c r="AW75" s="26">
        <v>-0.8611633999362418</v>
      </c>
      <c r="AX75" s="26">
        <v>-0.84255393287681279</v>
      </c>
      <c r="AY75" s="26">
        <v>-0.88374015445828213</v>
      </c>
      <c r="AZ75" s="26">
        <v>-0.72100608090006446</v>
      </c>
      <c r="BA75" s="26">
        <v>-0.58033197296468586</v>
      </c>
      <c r="BB75" s="26">
        <v>-0.55227980515894259</v>
      </c>
      <c r="BC75" s="26">
        <v>-0.51937837166934919</v>
      </c>
      <c r="BD75" s="26">
        <v>-0.49913049287531575</v>
      </c>
      <c r="BE75" s="26">
        <v>-0.56205005483921155</v>
      </c>
      <c r="BF75" s="26">
        <v>-0.70920417076121112</v>
      </c>
      <c r="BG75" s="26">
        <v>-0.70538247459349002</v>
      </c>
      <c r="BH75" s="26">
        <v>-0.72652934878550823</v>
      </c>
      <c r="BI75" s="26">
        <v>-0.62667190083707069</v>
      </c>
      <c r="BK75" s="27">
        <v>-3.5624914994806431</v>
      </c>
      <c r="BL75" s="27">
        <v>-3.4791182745619693</v>
      </c>
      <c r="BM75" s="27">
        <v>-3.6125694770729311</v>
      </c>
      <c r="BN75" s="27">
        <v>-3.8228766852164284</v>
      </c>
      <c r="BO75" s="27">
        <v>-3.8248814837074221</v>
      </c>
      <c r="BP75" s="27">
        <v>-3.8395851505270961</v>
      </c>
      <c r="BQ75" s="27">
        <v>-3.939639561992351</v>
      </c>
      <c r="BR75" s="27">
        <v>-4.0013823384600897</v>
      </c>
      <c r="BS75" s="27">
        <v>-4.0243134815521273</v>
      </c>
      <c r="BT75" s="27">
        <v>-4.1623048574002972</v>
      </c>
      <c r="BU75" s="27">
        <v>-4.5019994552744436</v>
      </c>
      <c r="BV75" s="27">
        <v>-4.5852637496553328</v>
      </c>
      <c r="BW75" s="27">
        <v>-4.6826832857768999</v>
      </c>
      <c r="BX75" s="27">
        <v>-4.5596791164173531</v>
      </c>
      <c r="BZ75" s="27">
        <v>-1.0624914994806431</v>
      </c>
      <c r="CA75" s="27">
        <v>-0.97911827456196932</v>
      </c>
      <c r="CB75" s="27">
        <v>-1.1125694770729311</v>
      </c>
      <c r="CC75" s="27">
        <v>-1.3228766852164284</v>
      </c>
      <c r="CD75" s="27">
        <v>-1.3248814837074221</v>
      </c>
      <c r="CE75" s="27">
        <v>-1.3395851505270961</v>
      </c>
      <c r="CF75" s="27">
        <v>-1.439639561992351</v>
      </c>
      <c r="CG75" s="27">
        <v>-1.5013823384600897</v>
      </c>
      <c r="CH75" s="27">
        <v>-1.5243134815521273</v>
      </c>
      <c r="CI75" s="27">
        <v>-1.6623048574002972</v>
      </c>
      <c r="CJ75" s="27">
        <v>-2.0019994552744436</v>
      </c>
      <c r="CK75" s="27">
        <v>-2.0852637496553328</v>
      </c>
      <c r="CL75" s="27">
        <v>-2.1826832857768999</v>
      </c>
      <c r="CM75" s="27">
        <v>-2.0596791164173531</v>
      </c>
      <c r="CO75" s="28">
        <v>-3.5624914994806431</v>
      </c>
      <c r="CP75" s="28">
        <v>-3.4662115353610155</v>
      </c>
      <c r="CQ75" s="28">
        <v>-3.5844403819890189</v>
      </c>
      <c r="CR75" s="28">
        <v>-3.7792719435122741</v>
      </c>
      <c r="CS75" s="28">
        <v>-3.7709398580239615</v>
      </c>
      <c r="CT75" s="28">
        <v>-3.7809933255538759</v>
      </c>
      <c r="CU75" s="28">
        <v>-3.8835243885958448</v>
      </c>
      <c r="CV75" s="28">
        <v>-3.9515608400377715</v>
      </c>
      <c r="CW75" s="28">
        <v>-3.9782928826255208</v>
      </c>
      <c r="CX75" s="28">
        <v>-4.1124556553329548</v>
      </c>
      <c r="CY75" s="28">
        <v>-4.5560823851330703</v>
      </c>
      <c r="CZ75" s="28">
        <v>-4.9948620306075036</v>
      </c>
      <c r="DA75" s="28">
        <v>-5.2795495345732348</v>
      </c>
      <c r="DB75" s="28">
        <v>-5.2363906531761089</v>
      </c>
      <c r="DD75" s="28">
        <v>-1.0624914994806431</v>
      </c>
      <c r="DE75" s="28">
        <v>-0.96621153536101545</v>
      </c>
      <c r="DF75" s="28">
        <v>-1.0844403819890189</v>
      </c>
      <c r="DG75" s="28">
        <v>-1.2792719435122741</v>
      </c>
      <c r="DH75" s="28">
        <v>-1.2709398580239615</v>
      </c>
      <c r="DI75" s="28">
        <v>-1.2809933255538759</v>
      </c>
      <c r="DJ75" s="28">
        <v>-1.3835243885958448</v>
      </c>
      <c r="DK75" s="28">
        <v>-1.4515608400377715</v>
      </c>
      <c r="DL75" s="28">
        <v>-1.4782928826255208</v>
      </c>
      <c r="DM75" s="28">
        <v>-1.6124556553329548</v>
      </c>
      <c r="DN75" s="28">
        <v>-2.0560823851330703</v>
      </c>
      <c r="DO75" s="28">
        <v>-2.4948620306075036</v>
      </c>
      <c r="DP75" s="28">
        <v>-2.7795495345732348</v>
      </c>
      <c r="DQ75" s="28">
        <v>-2.7363906531761089</v>
      </c>
      <c r="DS75" s="29">
        <v>-3.5624914994806431</v>
      </c>
      <c r="DT75" s="29">
        <v>-3.4654302040213558</v>
      </c>
      <c r="DU75" s="29">
        <v>-3.6058705057310014</v>
      </c>
      <c r="DV75" s="29">
        <v>-3.8088865683321487</v>
      </c>
      <c r="DW75" s="29">
        <v>-3.8066202066703774</v>
      </c>
      <c r="DX75" s="29">
        <v>-3.8208734027627926</v>
      </c>
      <c r="DY75" s="29">
        <v>-3.9292532784987095</v>
      </c>
      <c r="DZ75" s="29">
        <v>-4.0021345512106699</v>
      </c>
      <c r="EA75" s="29">
        <v>-4.0348726651344435</v>
      </c>
      <c r="EB75" s="29">
        <v>-4.2394817902514284</v>
      </c>
      <c r="EC75" s="29">
        <v>-4.9401992786531999</v>
      </c>
      <c r="ED75" s="29">
        <v>-5.2865724932817102</v>
      </c>
      <c r="EE75" s="29">
        <v>-5.4056227834626362</v>
      </c>
      <c r="EF75" s="29">
        <v>-5.0412497231108162</v>
      </c>
      <c r="EH75" s="29">
        <v>-1.0624914994806431</v>
      </c>
      <c r="EI75" s="29">
        <v>-0.96543020402135582</v>
      </c>
      <c r="EJ75" s="29">
        <v>-1.1058705057310014</v>
      </c>
      <c r="EK75" s="29">
        <v>-1.3088865683321487</v>
      </c>
      <c r="EL75" s="29">
        <v>-1.3066202066703774</v>
      </c>
      <c r="EM75" s="29">
        <v>-1.3208734027627926</v>
      </c>
      <c r="EN75" s="29">
        <v>-1.4292532784987095</v>
      </c>
      <c r="EO75" s="29">
        <v>-1.5021345512106699</v>
      </c>
      <c r="EP75" s="29">
        <v>-1.5348726651344435</v>
      </c>
      <c r="EQ75" s="29">
        <v>-1.7394817902514284</v>
      </c>
      <c r="ER75" s="29">
        <v>-2.4401992786531999</v>
      </c>
      <c r="ES75" s="29">
        <v>-2.7865724932817102</v>
      </c>
      <c r="ET75" s="29">
        <v>-2.9056227834626362</v>
      </c>
      <c r="EU75" s="29">
        <v>-2.5412497231108162</v>
      </c>
      <c r="EW75" s="1">
        <v>349381</v>
      </c>
      <c r="EX75" s="1">
        <v>442178</v>
      </c>
      <c r="EY75" s="1" t="s">
        <v>462</v>
      </c>
      <c r="EZ75" s="1" t="s">
        <v>864</v>
      </c>
    </row>
    <row r="76" spans="2:156" ht="16" thickBot="1" x14ac:dyDescent="0.4">
      <c r="B76" s="21" t="s">
        <v>76</v>
      </c>
      <c r="C76" s="22">
        <v>10.441560887951782</v>
      </c>
      <c r="D76" s="23">
        <v>9.2157085742663742</v>
      </c>
      <c r="E76" s="23">
        <v>9.1767184880764123</v>
      </c>
      <c r="F76" s="23">
        <v>8.8871826733859525</v>
      </c>
      <c r="G76" s="23">
        <v>8.8347156474475224</v>
      </c>
      <c r="H76" s="23">
        <v>8.5683415769362092</v>
      </c>
      <c r="I76" s="23">
        <v>8.354837245997496</v>
      </c>
      <c r="J76" s="23">
        <v>8.124341073289326</v>
      </c>
      <c r="K76" s="23">
        <v>7.8422724633347052</v>
      </c>
      <c r="L76" s="23">
        <v>7.5094186700656742</v>
      </c>
      <c r="M76" s="23">
        <v>6.6071253500491398</v>
      </c>
      <c r="N76" s="23">
        <v>6.1690055926109366</v>
      </c>
      <c r="O76" s="23">
        <v>6.1579812635803499</v>
      </c>
      <c r="P76" s="23">
        <v>6.3035067916309622</v>
      </c>
      <c r="Q76" s="24"/>
      <c r="R76" s="23">
        <v>15.631560887951784</v>
      </c>
      <c r="S76" s="23">
        <v>14.405708574266376</v>
      </c>
      <c r="T76" s="23">
        <v>14.366718488076414</v>
      </c>
      <c r="U76" s="23">
        <v>14.077182673385954</v>
      </c>
      <c r="V76" s="23">
        <v>14.024715647447524</v>
      </c>
      <c r="W76" s="23">
        <v>13.758341576936211</v>
      </c>
      <c r="X76" s="23">
        <v>13.544837245997497</v>
      </c>
      <c r="Y76" s="23">
        <v>13.314341073289327</v>
      </c>
      <c r="Z76" s="23">
        <v>13.032272463334706</v>
      </c>
      <c r="AA76" s="23">
        <v>12.699418670065675</v>
      </c>
      <c r="AB76" s="23">
        <v>11.797125350049141</v>
      </c>
      <c r="AC76" s="23">
        <v>11.359005592610938</v>
      </c>
      <c r="AD76" s="23">
        <v>11.347981263580351</v>
      </c>
      <c r="AE76" s="23">
        <v>11.493506791630963</v>
      </c>
      <c r="AG76" s="25">
        <v>10.441560887951782</v>
      </c>
      <c r="AH76" s="25">
        <v>9.7566513265910331</v>
      </c>
      <c r="AI76" s="25">
        <v>9.7177765092278534</v>
      </c>
      <c r="AJ76" s="25">
        <v>9.4763350572818599</v>
      </c>
      <c r="AK76" s="25">
        <v>9.4415676292538482</v>
      </c>
      <c r="AL76" s="25">
        <v>9.1727379709991101</v>
      </c>
      <c r="AM76" s="25">
        <v>8.9107540015297158</v>
      </c>
      <c r="AN76" s="25">
        <v>8.6043243089080619</v>
      </c>
      <c r="AO76" s="25">
        <v>8.2061544434759881</v>
      </c>
      <c r="AP76" s="25">
        <v>7.7665937610202302</v>
      </c>
      <c r="AQ76" s="25">
        <v>7.2864563604496073</v>
      </c>
      <c r="AR76" s="25">
        <v>6.9869532481544905</v>
      </c>
      <c r="AS76" s="25">
        <v>6.9025359464699907</v>
      </c>
      <c r="AT76" s="25">
        <v>6.8380920568614112</v>
      </c>
      <c r="AV76" s="26">
        <v>15.631560887951784</v>
      </c>
      <c r="AW76" s="26">
        <v>14.946651326591034</v>
      </c>
      <c r="AX76" s="26">
        <v>14.907776509227855</v>
      </c>
      <c r="AY76" s="26">
        <v>14.666335057281861</v>
      </c>
      <c r="AZ76" s="26">
        <v>14.631567629253849</v>
      </c>
      <c r="BA76" s="26">
        <v>14.362737970999111</v>
      </c>
      <c r="BB76" s="26">
        <v>14.100754001529717</v>
      </c>
      <c r="BC76" s="26">
        <v>13.794324308908063</v>
      </c>
      <c r="BD76" s="26">
        <v>13.396154443475989</v>
      </c>
      <c r="BE76" s="26">
        <v>12.956593761020232</v>
      </c>
      <c r="BF76" s="26">
        <v>12.476456360449609</v>
      </c>
      <c r="BG76" s="26">
        <v>12.176953248154492</v>
      </c>
      <c r="BH76" s="26">
        <v>12.092535946469992</v>
      </c>
      <c r="BI76" s="26">
        <v>12.028092056861412</v>
      </c>
      <c r="BK76" s="27">
        <v>10.441560887951782</v>
      </c>
      <c r="BL76" s="27">
        <v>9.2157085742663742</v>
      </c>
      <c r="BM76" s="27">
        <v>9.1767184981034671</v>
      </c>
      <c r="BN76" s="27">
        <v>8.8871826733859525</v>
      </c>
      <c r="BO76" s="27">
        <v>8.8347156074417938</v>
      </c>
      <c r="BP76" s="27">
        <v>8.568341627100331</v>
      </c>
      <c r="BQ76" s="27">
        <v>8.354837245997496</v>
      </c>
      <c r="BR76" s="27">
        <v>8.124341073289326</v>
      </c>
      <c r="BS76" s="27">
        <v>7.8422724633347052</v>
      </c>
      <c r="BT76" s="27">
        <v>7.5347257665140557</v>
      </c>
      <c r="BU76" s="27">
        <v>6.7153233130274987</v>
      </c>
      <c r="BV76" s="27">
        <v>6.3003574276692191</v>
      </c>
      <c r="BW76" s="27">
        <v>6.2785490770451133</v>
      </c>
      <c r="BX76" s="27">
        <v>6.4025664863647371</v>
      </c>
      <c r="BZ76" s="27">
        <v>15.631560887951784</v>
      </c>
      <c r="CA76" s="27">
        <v>14.405708574266376</v>
      </c>
      <c r="CB76" s="27">
        <v>14.366718498103468</v>
      </c>
      <c r="CC76" s="27">
        <v>14.077182673385954</v>
      </c>
      <c r="CD76" s="27">
        <v>14.024715607441795</v>
      </c>
      <c r="CE76" s="27">
        <v>13.758341627100332</v>
      </c>
      <c r="CF76" s="27">
        <v>13.544837245997497</v>
      </c>
      <c r="CG76" s="27">
        <v>13.314341073289327</v>
      </c>
      <c r="CH76" s="27">
        <v>13.032272463334706</v>
      </c>
      <c r="CI76" s="27">
        <v>12.724725766514057</v>
      </c>
      <c r="CJ76" s="27">
        <v>11.9053233130275</v>
      </c>
      <c r="CK76" s="27">
        <v>11.49035742766922</v>
      </c>
      <c r="CL76" s="27">
        <v>11.468549077045115</v>
      </c>
      <c r="CM76" s="27">
        <v>11.592566486364738</v>
      </c>
      <c r="CO76" s="28">
        <v>10.441560887951782</v>
      </c>
      <c r="CP76" s="28">
        <v>9.1951631216096423</v>
      </c>
      <c r="CQ76" s="28">
        <v>9.1506084453139493</v>
      </c>
      <c r="CR76" s="28">
        <v>8.8527104091092195</v>
      </c>
      <c r="CS76" s="28">
        <v>8.7834979379783515</v>
      </c>
      <c r="CT76" s="28">
        <v>8.4981504413468993</v>
      </c>
      <c r="CU76" s="28">
        <v>8.2567234551775943</v>
      </c>
      <c r="CV76" s="28">
        <v>7.992879310217786</v>
      </c>
      <c r="CW76" s="28">
        <v>7.7075269486327969</v>
      </c>
      <c r="CX76" s="28">
        <v>7.4155328973526125</v>
      </c>
      <c r="CY76" s="28">
        <v>5.6968121348037641</v>
      </c>
      <c r="CZ76" s="28">
        <v>1.1331244144392834</v>
      </c>
      <c r="DA76" s="28">
        <v>-2.3631409491081037</v>
      </c>
      <c r="DB76" s="28">
        <v>-4.6761497933962026</v>
      </c>
      <c r="DD76" s="28">
        <v>15.631560887951784</v>
      </c>
      <c r="DE76" s="28">
        <v>14.385163121609644</v>
      </c>
      <c r="DF76" s="28">
        <v>14.340608445313951</v>
      </c>
      <c r="DG76" s="28">
        <v>14.042710409109221</v>
      </c>
      <c r="DH76" s="28">
        <v>13.973497937978353</v>
      </c>
      <c r="DI76" s="28">
        <v>13.688150441346901</v>
      </c>
      <c r="DJ76" s="28">
        <v>13.446723455177596</v>
      </c>
      <c r="DK76" s="28">
        <v>13.182879310217787</v>
      </c>
      <c r="DL76" s="28">
        <v>12.897526948632798</v>
      </c>
      <c r="DM76" s="28">
        <v>12.605532897352614</v>
      </c>
      <c r="DN76" s="28">
        <v>10.886812134803765</v>
      </c>
      <c r="DO76" s="28">
        <v>6.3231244144392846</v>
      </c>
      <c r="DP76" s="28">
        <v>2.8268590508918976</v>
      </c>
      <c r="DQ76" s="28">
        <v>0.51385020660379865</v>
      </c>
      <c r="DS76" s="29">
        <v>10.441560887951782</v>
      </c>
      <c r="DT76" s="29">
        <v>9.2786431637688267</v>
      </c>
      <c r="DU76" s="29">
        <v>9.2275744512818179</v>
      </c>
      <c r="DV76" s="29">
        <v>8.9833043681807734</v>
      </c>
      <c r="DW76" s="29">
        <v>8.9805130500771053</v>
      </c>
      <c r="DX76" s="29">
        <v>8.779274916485944</v>
      </c>
      <c r="DY76" s="29">
        <v>8.6240472165916042</v>
      </c>
      <c r="DZ76" s="29">
        <v>8.4512708212043126</v>
      </c>
      <c r="EA76" s="29">
        <v>8.1376461677475191</v>
      </c>
      <c r="EB76" s="29">
        <v>7.009237724065569</v>
      </c>
      <c r="EC76" s="29">
        <v>1.9272375410389024</v>
      </c>
      <c r="ED76" s="29">
        <v>-2.2035825400676963</v>
      </c>
      <c r="EE76" s="29">
        <v>-4.4417207332779647</v>
      </c>
      <c r="EF76" s="29">
        <v>-3.4613228517736196</v>
      </c>
      <c r="EH76" s="29">
        <v>15.631560887951784</v>
      </c>
      <c r="EI76" s="29">
        <v>14.468643163768828</v>
      </c>
      <c r="EJ76" s="29">
        <v>14.417574451281819</v>
      </c>
      <c r="EK76" s="29">
        <v>14.173304368180775</v>
      </c>
      <c r="EL76" s="29">
        <v>14.170513050077107</v>
      </c>
      <c r="EM76" s="29">
        <v>13.969274916485945</v>
      </c>
      <c r="EN76" s="29">
        <v>13.814047216591606</v>
      </c>
      <c r="EO76" s="29">
        <v>13.641270821204314</v>
      </c>
      <c r="EP76" s="29">
        <v>13.32764616774752</v>
      </c>
      <c r="EQ76" s="29">
        <v>12.19923772406557</v>
      </c>
      <c r="ER76" s="29">
        <v>7.1172375410389037</v>
      </c>
      <c r="ES76" s="29">
        <v>2.986417459932305</v>
      </c>
      <c r="ET76" s="29">
        <v>0.7482792667220366</v>
      </c>
      <c r="EU76" s="29">
        <v>1.7286771482263816</v>
      </c>
      <c r="EW76" s="1">
        <v>331301</v>
      </c>
      <c r="EX76" s="1">
        <v>437023</v>
      </c>
      <c r="EY76" s="1" t="s">
        <v>500</v>
      </c>
      <c r="EZ76" s="1" t="s">
        <v>864</v>
      </c>
    </row>
    <row r="77" spans="2:156" ht="16" thickBot="1" x14ac:dyDescent="0.4">
      <c r="B77" s="21" t="s">
        <v>77</v>
      </c>
      <c r="C77" s="22">
        <v>14.762121348189746</v>
      </c>
      <c r="D77" s="23">
        <v>13.744876244104452</v>
      </c>
      <c r="E77" s="23">
        <v>10.145729528985882</v>
      </c>
      <c r="F77" s="23">
        <v>6.500132200961211</v>
      </c>
      <c r="G77" s="23">
        <v>3.5631093870883035E-2</v>
      </c>
      <c r="H77" s="23">
        <v>-8.196348674488803</v>
      </c>
      <c r="I77" s="23">
        <v>-16.362286405328753</v>
      </c>
      <c r="J77" s="23">
        <v>0.65625075093496577</v>
      </c>
      <c r="K77" s="23">
        <v>-1.7907831259530909</v>
      </c>
      <c r="L77" s="23">
        <v>-1.829882551979459</v>
      </c>
      <c r="M77" s="23">
        <v>-2.222287517537886</v>
      </c>
      <c r="N77" s="23">
        <v>-2.4197105153888074</v>
      </c>
      <c r="O77" s="23">
        <v>-2.2766278927974852</v>
      </c>
      <c r="P77" s="23">
        <v>-2.2555677142604864</v>
      </c>
      <c r="Q77" s="24"/>
      <c r="R77" s="23">
        <v>23.762121348189744</v>
      </c>
      <c r="S77" s="23">
        <v>22.744876244104454</v>
      </c>
      <c r="T77" s="23">
        <v>19.145729528985882</v>
      </c>
      <c r="U77" s="23">
        <v>15.500132200961211</v>
      </c>
      <c r="V77" s="23">
        <v>9.035631093870883</v>
      </c>
      <c r="W77" s="23">
        <v>0.803651325511197</v>
      </c>
      <c r="X77" s="23">
        <v>-7.3622864053287529</v>
      </c>
      <c r="Y77" s="23">
        <v>-9.3437492490650342</v>
      </c>
      <c r="Z77" s="23">
        <v>-11.790783125953091</v>
      </c>
      <c r="AA77" s="23">
        <v>-11.829882551979459</v>
      </c>
      <c r="AB77" s="23">
        <v>-12.222287517537886</v>
      </c>
      <c r="AC77" s="23">
        <v>-12.419710515388807</v>
      </c>
      <c r="AD77" s="23">
        <v>-12.276627892797485</v>
      </c>
      <c r="AE77" s="23">
        <v>-12.255567714260486</v>
      </c>
      <c r="AG77" s="25">
        <v>14.762121348189746</v>
      </c>
      <c r="AH77" s="25">
        <v>14.465356888214277</v>
      </c>
      <c r="AI77" s="25">
        <v>11.404439603493898</v>
      </c>
      <c r="AJ77" s="25">
        <v>8.2776415851347487</v>
      </c>
      <c r="AK77" s="25">
        <v>2.2613269441489869</v>
      </c>
      <c r="AL77" s="25">
        <v>-5.682757640497158</v>
      </c>
      <c r="AM77" s="25">
        <v>-13.646495631960484</v>
      </c>
      <c r="AN77" s="25">
        <v>3.491317021856247</v>
      </c>
      <c r="AO77" s="25">
        <v>1.1165457685198561</v>
      </c>
      <c r="AP77" s="25">
        <v>1.0734057684164284</v>
      </c>
      <c r="AQ77" s="25">
        <v>1.1261052271543903</v>
      </c>
      <c r="AR77" s="25">
        <v>1.2155599956298744</v>
      </c>
      <c r="AS77" s="25">
        <v>1.5124096483515856</v>
      </c>
      <c r="AT77" s="25">
        <v>1.6153394217981969</v>
      </c>
      <c r="AV77" s="26">
        <v>23.762121348189744</v>
      </c>
      <c r="AW77" s="26">
        <v>23.465356888214277</v>
      </c>
      <c r="AX77" s="26">
        <v>20.404439603493898</v>
      </c>
      <c r="AY77" s="26">
        <v>17.277641585134749</v>
      </c>
      <c r="AZ77" s="26">
        <v>11.261326944148987</v>
      </c>
      <c r="BA77" s="26">
        <v>3.317242359502842</v>
      </c>
      <c r="BB77" s="26">
        <v>-4.6464956319604838</v>
      </c>
      <c r="BC77" s="26">
        <v>-6.508682978143753</v>
      </c>
      <c r="BD77" s="26">
        <v>-8.8834542314801439</v>
      </c>
      <c r="BE77" s="26">
        <v>-8.9265942315835716</v>
      </c>
      <c r="BF77" s="26">
        <v>-8.8738947728456097</v>
      </c>
      <c r="BG77" s="26">
        <v>-8.7844400043701256</v>
      </c>
      <c r="BH77" s="26">
        <v>-8.4875903516484144</v>
      </c>
      <c r="BI77" s="26">
        <v>-8.3846605782018031</v>
      </c>
      <c r="BK77" s="27">
        <v>14.762121348189746</v>
      </c>
      <c r="BL77" s="27">
        <v>13.744876234001273</v>
      </c>
      <c r="BM77" s="27">
        <v>10.145729528985882</v>
      </c>
      <c r="BN77" s="27">
        <v>6.500132200961211</v>
      </c>
      <c r="BO77" s="27">
        <v>3.5631073814798242E-2</v>
      </c>
      <c r="BP77" s="27">
        <v>-8.1963486544046233</v>
      </c>
      <c r="BQ77" s="27">
        <v>-16.362286405328753</v>
      </c>
      <c r="BR77" s="27">
        <v>0.65625075093496577</v>
      </c>
      <c r="BS77" s="27">
        <v>-1.7907831259530909</v>
      </c>
      <c r="BT77" s="27">
        <v>-1.8220612837760584</v>
      </c>
      <c r="BU77" s="27">
        <v>-2.187141413397903</v>
      </c>
      <c r="BV77" s="27">
        <v>-2.3739180904413146</v>
      </c>
      <c r="BW77" s="27">
        <v>-2.2308330653621695</v>
      </c>
      <c r="BX77" s="27">
        <v>-2.2140812854931013</v>
      </c>
      <c r="BZ77" s="27">
        <v>23.762121348189744</v>
      </c>
      <c r="CA77" s="27">
        <v>22.744876234001275</v>
      </c>
      <c r="CB77" s="27">
        <v>19.145729528985882</v>
      </c>
      <c r="CC77" s="27">
        <v>15.500132200961211</v>
      </c>
      <c r="CD77" s="27">
        <v>9.0356310738147982</v>
      </c>
      <c r="CE77" s="27">
        <v>0.80365134559537665</v>
      </c>
      <c r="CF77" s="27">
        <v>-7.3622864053287529</v>
      </c>
      <c r="CG77" s="27">
        <v>-9.3437492490650342</v>
      </c>
      <c r="CH77" s="27">
        <v>-11.790783125953091</v>
      </c>
      <c r="CI77" s="27">
        <v>-11.822061283776058</v>
      </c>
      <c r="CJ77" s="27">
        <v>-12.187141413397903</v>
      </c>
      <c r="CK77" s="27">
        <v>-12.373918090441315</v>
      </c>
      <c r="CL77" s="27">
        <v>-12.23083306536217</v>
      </c>
      <c r="CM77" s="27">
        <v>-12.214081285493101</v>
      </c>
      <c r="CO77" s="28">
        <v>14.762121348189746</v>
      </c>
      <c r="CP77" s="28">
        <v>13.764197044071315</v>
      </c>
      <c r="CQ77" s="28">
        <v>10.195567939958501</v>
      </c>
      <c r="CR77" s="28">
        <v>6.5804747065898255</v>
      </c>
      <c r="CS77" s="28">
        <v>0.13945629774455881</v>
      </c>
      <c r="CT77" s="28">
        <v>-8.0680410541944738</v>
      </c>
      <c r="CU77" s="28">
        <v>-16.213794393084314</v>
      </c>
      <c r="CV77" s="28">
        <v>0.82325914263993383</v>
      </c>
      <c r="CW77" s="28">
        <v>-1.6004031965222012</v>
      </c>
      <c r="CX77" s="28">
        <v>-1.6082356612102444</v>
      </c>
      <c r="CY77" s="28">
        <v>-1.9402757805958117</v>
      </c>
      <c r="CZ77" s="28">
        <v>-2.7218596374015078</v>
      </c>
      <c r="DA77" s="28">
        <v>-3.0832991009175572</v>
      </c>
      <c r="DB77" s="28">
        <v>-3.4192843589788211</v>
      </c>
      <c r="DD77" s="28">
        <v>23.762121348189744</v>
      </c>
      <c r="DE77" s="28">
        <v>22.764197044071317</v>
      </c>
      <c r="DF77" s="28">
        <v>19.195567939958501</v>
      </c>
      <c r="DG77" s="28">
        <v>15.580474706589825</v>
      </c>
      <c r="DH77" s="28">
        <v>9.1394562977445588</v>
      </c>
      <c r="DI77" s="28">
        <v>0.93195894580552618</v>
      </c>
      <c r="DJ77" s="28">
        <v>-7.2137943930843136</v>
      </c>
      <c r="DK77" s="28">
        <v>-9.1767408573600662</v>
      </c>
      <c r="DL77" s="28">
        <v>-11.600403196522201</v>
      </c>
      <c r="DM77" s="28">
        <v>-11.608235661210244</v>
      </c>
      <c r="DN77" s="28">
        <v>-11.940275780595812</v>
      </c>
      <c r="DO77" s="28">
        <v>-12.721859637401508</v>
      </c>
      <c r="DP77" s="28">
        <v>-13.083299100917557</v>
      </c>
      <c r="DQ77" s="28">
        <v>-13.419284358978821</v>
      </c>
      <c r="DS77" s="29">
        <v>14.762121348189746</v>
      </c>
      <c r="DT77" s="29">
        <v>13.781584319687246</v>
      </c>
      <c r="DU77" s="29">
        <v>10.199834741767283</v>
      </c>
      <c r="DV77" s="29">
        <v>6.5947685641130747</v>
      </c>
      <c r="DW77" s="29">
        <v>0.17026129382383459</v>
      </c>
      <c r="DX77" s="29">
        <v>-8.0145122763583387</v>
      </c>
      <c r="DY77" s="29">
        <v>-16.138163848342849</v>
      </c>
      <c r="DZ77" s="29">
        <v>0.92601675042930509</v>
      </c>
      <c r="EA77" s="29">
        <v>-1.4613907869459126</v>
      </c>
      <c r="EB77" s="29">
        <v>-1.6132553811544739</v>
      </c>
      <c r="EC77" s="29">
        <v>-2.6200116843248651</v>
      </c>
      <c r="ED77" s="29">
        <v>-3.3402930771505837</v>
      </c>
      <c r="EE77" s="29">
        <v>-3.4875784581046432</v>
      </c>
      <c r="EF77" s="29">
        <v>-3.1004670688888609</v>
      </c>
      <c r="EH77" s="29">
        <v>23.762121348189744</v>
      </c>
      <c r="EI77" s="29">
        <v>22.781584319687248</v>
      </c>
      <c r="EJ77" s="29">
        <v>19.199834741767283</v>
      </c>
      <c r="EK77" s="29">
        <v>15.594768564113075</v>
      </c>
      <c r="EL77" s="29">
        <v>9.1702612938238346</v>
      </c>
      <c r="EM77" s="29">
        <v>0.98548772364166126</v>
      </c>
      <c r="EN77" s="29">
        <v>-7.1381638483428489</v>
      </c>
      <c r="EO77" s="29">
        <v>-9.0739832495706949</v>
      </c>
      <c r="EP77" s="29">
        <v>-11.461390786945913</v>
      </c>
      <c r="EQ77" s="29">
        <v>-11.613255381154474</v>
      </c>
      <c r="ER77" s="29">
        <v>-12.620011684324865</v>
      </c>
      <c r="ES77" s="29">
        <v>-13.340293077150584</v>
      </c>
      <c r="ET77" s="29">
        <v>-13.487578458104643</v>
      </c>
      <c r="EU77" s="29">
        <v>-13.100467068888861</v>
      </c>
      <c r="EW77" s="1">
        <v>384852</v>
      </c>
      <c r="EX77" s="1">
        <v>397718</v>
      </c>
      <c r="EY77" s="1" t="s">
        <v>457</v>
      </c>
      <c r="EZ77" s="1" t="s">
        <v>853</v>
      </c>
    </row>
    <row r="78" spans="2:156" ht="16" thickBot="1" x14ac:dyDescent="0.4">
      <c r="B78" s="21" t="s">
        <v>78</v>
      </c>
      <c r="C78" s="22">
        <v>26.751351067642911</v>
      </c>
      <c r="D78" s="23">
        <v>26.685692812137049</v>
      </c>
      <c r="E78" s="23">
        <v>26.572458127117578</v>
      </c>
      <c r="F78" s="23">
        <v>26.200565843720174</v>
      </c>
      <c r="G78" s="23">
        <v>25.970071279055098</v>
      </c>
      <c r="H78" s="23">
        <v>25.623747207941129</v>
      </c>
      <c r="I78" s="23">
        <v>25.369835787888121</v>
      </c>
      <c r="J78" s="23">
        <v>25.023128079122202</v>
      </c>
      <c r="K78" s="23">
        <v>24.597004995554126</v>
      </c>
      <c r="L78" s="23">
        <v>24.1885400674933</v>
      </c>
      <c r="M78" s="23">
        <v>22.260117809402367</v>
      </c>
      <c r="N78" s="23">
        <v>20.938485042754834</v>
      </c>
      <c r="O78" s="23">
        <v>20.311252627907187</v>
      </c>
      <c r="P78" s="23">
        <v>19.693254314040018</v>
      </c>
      <c r="Q78" s="24"/>
      <c r="R78" s="23">
        <v>33.751351067642915</v>
      </c>
      <c r="S78" s="23">
        <v>33.685692812137049</v>
      </c>
      <c r="T78" s="23">
        <v>33.572458127117578</v>
      </c>
      <c r="U78" s="23">
        <v>33.20056584372017</v>
      </c>
      <c r="V78" s="23">
        <v>32.970071279055098</v>
      </c>
      <c r="W78" s="23">
        <v>32.623747207941129</v>
      </c>
      <c r="X78" s="23">
        <v>32.369835787888121</v>
      </c>
      <c r="Y78" s="23">
        <v>32.023128079122202</v>
      </c>
      <c r="Z78" s="23">
        <v>31.597004995554126</v>
      </c>
      <c r="AA78" s="23">
        <v>31.1885400674933</v>
      </c>
      <c r="AB78" s="23">
        <v>29.260117809402367</v>
      </c>
      <c r="AC78" s="23">
        <v>27.938485042754834</v>
      </c>
      <c r="AD78" s="23">
        <v>27.311252627907187</v>
      </c>
      <c r="AE78" s="23">
        <v>26.693254314040018</v>
      </c>
      <c r="AG78" s="25">
        <v>26.751351067642911</v>
      </c>
      <c r="AH78" s="25">
        <v>26.781927267134709</v>
      </c>
      <c r="AI78" s="25">
        <v>26.749430596435761</v>
      </c>
      <c r="AJ78" s="25">
        <v>26.553604678117701</v>
      </c>
      <c r="AK78" s="25">
        <v>26.526369709055587</v>
      </c>
      <c r="AL78" s="25">
        <v>26.355006785834689</v>
      </c>
      <c r="AM78" s="25">
        <v>26.218685710118674</v>
      </c>
      <c r="AN78" s="25">
        <v>25.973383532301249</v>
      </c>
      <c r="AO78" s="25">
        <v>25.627865323113692</v>
      </c>
      <c r="AP78" s="25">
        <v>25.329635363538753</v>
      </c>
      <c r="AQ78" s="25">
        <v>24.199508610038496</v>
      </c>
      <c r="AR78" s="25">
        <v>23.245420112823545</v>
      </c>
      <c r="AS78" s="25">
        <v>22.586754959954831</v>
      </c>
      <c r="AT78" s="25">
        <v>22.116630991384895</v>
      </c>
      <c r="AV78" s="26">
        <v>33.751351067642915</v>
      </c>
      <c r="AW78" s="26">
        <v>33.781927267134705</v>
      </c>
      <c r="AX78" s="26">
        <v>33.749430596435758</v>
      </c>
      <c r="AY78" s="26">
        <v>33.553604678117701</v>
      </c>
      <c r="AZ78" s="26">
        <v>33.526369709055587</v>
      </c>
      <c r="BA78" s="26">
        <v>33.355006785834689</v>
      </c>
      <c r="BB78" s="26">
        <v>33.218685710118677</v>
      </c>
      <c r="BC78" s="26">
        <v>32.973383532301249</v>
      </c>
      <c r="BD78" s="26">
        <v>32.627865323113696</v>
      </c>
      <c r="BE78" s="26">
        <v>32.329635363538756</v>
      </c>
      <c r="BF78" s="26">
        <v>31.199508610038496</v>
      </c>
      <c r="BG78" s="26">
        <v>30.245420112823545</v>
      </c>
      <c r="BH78" s="26">
        <v>29.586754959954831</v>
      </c>
      <c r="BI78" s="26">
        <v>29.116630991384895</v>
      </c>
      <c r="BK78" s="27">
        <v>26.751351067642911</v>
      </c>
      <c r="BL78" s="27">
        <v>26.686173685467615</v>
      </c>
      <c r="BM78" s="27">
        <v>26.572463707396818</v>
      </c>
      <c r="BN78" s="27">
        <v>26.200184600021736</v>
      </c>
      <c r="BO78" s="27">
        <v>25.970080064625705</v>
      </c>
      <c r="BP78" s="27">
        <v>25.622307697960945</v>
      </c>
      <c r="BQ78" s="27">
        <v>25.365040730056247</v>
      </c>
      <c r="BR78" s="27">
        <v>25.017995855462196</v>
      </c>
      <c r="BS78" s="27">
        <v>24.595528468350029</v>
      </c>
      <c r="BT78" s="27">
        <v>24.224109455322655</v>
      </c>
      <c r="BU78" s="27">
        <v>22.517009378273464</v>
      </c>
      <c r="BV78" s="27">
        <v>21.498811512614402</v>
      </c>
      <c r="BW78" s="27">
        <v>21.037608452322182</v>
      </c>
      <c r="BX78" s="27">
        <v>20.91010365022067</v>
      </c>
      <c r="BZ78" s="27">
        <v>33.751351067642915</v>
      </c>
      <c r="CA78" s="27">
        <v>33.686173685467615</v>
      </c>
      <c r="CB78" s="27">
        <v>33.572463707396821</v>
      </c>
      <c r="CC78" s="27">
        <v>33.200184600021736</v>
      </c>
      <c r="CD78" s="27">
        <v>32.970080064625705</v>
      </c>
      <c r="CE78" s="27">
        <v>32.622307697960949</v>
      </c>
      <c r="CF78" s="27">
        <v>32.365040730056251</v>
      </c>
      <c r="CG78" s="27">
        <v>32.017995855462196</v>
      </c>
      <c r="CH78" s="27">
        <v>31.595528468350029</v>
      </c>
      <c r="CI78" s="27">
        <v>31.224109455322655</v>
      </c>
      <c r="CJ78" s="27">
        <v>29.517009378273464</v>
      </c>
      <c r="CK78" s="27">
        <v>28.498811512614402</v>
      </c>
      <c r="CL78" s="27">
        <v>28.037608452322182</v>
      </c>
      <c r="CM78" s="27">
        <v>27.91010365022067</v>
      </c>
      <c r="CO78" s="28">
        <v>26.751351067642911</v>
      </c>
      <c r="CP78" s="28">
        <v>26.681823144028431</v>
      </c>
      <c r="CQ78" s="28">
        <v>26.57434927191742</v>
      </c>
      <c r="CR78" s="28">
        <v>26.229129472158753</v>
      </c>
      <c r="CS78" s="28">
        <v>26.029847212098577</v>
      </c>
      <c r="CT78" s="28">
        <v>25.707254510502949</v>
      </c>
      <c r="CU78" s="28">
        <v>25.463297927588428</v>
      </c>
      <c r="CV78" s="28">
        <v>25.127418520991633</v>
      </c>
      <c r="CW78" s="28">
        <v>24.723269949038649</v>
      </c>
      <c r="CX78" s="28">
        <v>24.348539469089182</v>
      </c>
      <c r="CY78" s="28">
        <v>21.724923796193131</v>
      </c>
      <c r="CZ78" s="28">
        <v>16.872449342823671</v>
      </c>
      <c r="DA78" s="28">
        <v>13.039616101501949</v>
      </c>
      <c r="DB78" s="28">
        <v>10.604318234580521</v>
      </c>
      <c r="DD78" s="28">
        <v>33.751351067642915</v>
      </c>
      <c r="DE78" s="28">
        <v>33.681823144028428</v>
      </c>
      <c r="DF78" s="28">
        <v>33.57434927191742</v>
      </c>
      <c r="DG78" s="28">
        <v>33.229129472158753</v>
      </c>
      <c r="DH78" s="28">
        <v>33.029847212098574</v>
      </c>
      <c r="DI78" s="28">
        <v>32.707254510502949</v>
      </c>
      <c r="DJ78" s="28">
        <v>32.463297927588428</v>
      </c>
      <c r="DK78" s="28">
        <v>32.127418520991633</v>
      </c>
      <c r="DL78" s="28">
        <v>31.723269949038649</v>
      </c>
      <c r="DM78" s="28">
        <v>31.348539469089182</v>
      </c>
      <c r="DN78" s="28">
        <v>28.724923796193131</v>
      </c>
      <c r="DO78" s="28">
        <v>23.872449342823671</v>
      </c>
      <c r="DP78" s="28">
        <v>20.039616101501949</v>
      </c>
      <c r="DQ78" s="28">
        <v>17.604318234580521</v>
      </c>
      <c r="DS78" s="29">
        <v>26.751351067642911</v>
      </c>
      <c r="DT78" s="29">
        <v>26.709462466209757</v>
      </c>
      <c r="DU78" s="29">
        <v>26.535659424658309</v>
      </c>
      <c r="DV78" s="29">
        <v>26.175362987720057</v>
      </c>
      <c r="DW78" s="29">
        <v>25.973452384624654</v>
      </c>
      <c r="DX78" s="29">
        <v>25.622029152480945</v>
      </c>
      <c r="DY78" s="29">
        <v>25.389723743803899</v>
      </c>
      <c r="DZ78" s="29">
        <v>25.02947701381288</v>
      </c>
      <c r="EA78" s="29">
        <v>24.516635249658094</v>
      </c>
      <c r="EB78" s="29">
        <v>23.53239306065614</v>
      </c>
      <c r="EC78" s="29">
        <v>18.240605985618515</v>
      </c>
      <c r="ED78" s="29">
        <v>13.780917980391607</v>
      </c>
      <c r="EE78" s="29">
        <v>11.148275730014134</v>
      </c>
      <c r="EF78" s="29">
        <v>11.533845637719182</v>
      </c>
      <c r="EH78" s="29">
        <v>33.751351067642915</v>
      </c>
      <c r="EI78" s="29">
        <v>33.709462466209757</v>
      </c>
      <c r="EJ78" s="29">
        <v>33.535659424658306</v>
      </c>
      <c r="EK78" s="29">
        <v>33.175362987720057</v>
      </c>
      <c r="EL78" s="29">
        <v>32.97345238462465</v>
      </c>
      <c r="EM78" s="29">
        <v>32.622029152480948</v>
      </c>
      <c r="EN78" s="29">
        <v>32.389723743803899</v>
      </c>
      <c r="EO78" s="29">
        <v>32.02947701381288</v>
      </c>
      <c r="EP78" s="29">
        <v>31.516635249658094</v>
      </c>
      <c r="EQ78" s="29">
        <v>30.53239306065614</v>
      </c>
      <c r="ER78" s="29">
        <v>25.240605985618515</v>
      </c>
      <c r="ES78" s="29">
        <v>20.780917980391607</v>
      </c>
      <c r="ET78" s="29">
        <v>18.148275730014134</v>
      </c>
      <c r="EU78" s="29">
        <v>18.533845637719182</v>
      </c>
      <c r="EW78" s="1">
        <v>389161</v>
      </c>
      <c r="EX78" s="1">
        <v>403872</v>
      </c>
      <c r="EY78" s="1" t="s">
        <v>545</v>
      </c>
      <c r="EZ78" s="1" t="s">
        <v>851</v>
      </c>
    </row>
    <row r="79" spans="2:156" ht="16" thickBot="1" x14ac:dyDescent="0.4">
      <c r="B79" s="21" t="s">
        <v>79</v>
      </c>
      <c r="C79" s="22">
        <v>4.1669780091235147</v>
      </c>
      <c r="D79" s="23">
        <v>3.8595399663261851</v>
      </c>
      <c r="E79" s="23">
        <v>3.7534120323177298</v>
      </c>
      <c r="F79" s="23">
        <v>3.2048808010562304</v>
      </c>
      <c r="G79" s="23">
        <v>2.8099977499246656</v>
      </c>
      <c r="H79" s="23">
        <v>2.170571538951787</v>
      </c>
      <c r="I79" s="23">
        <v>1.654954980265714</v>
      </c>
      <c r="J79" s="23">
        <v>0.98487431999664565</v>
      </c>
      <c r="K79" s="23">
        <v>0.42124010300575776</v>
      </c>
      <c r="L79" s="23">
        <v>-0.3283519118613043</v>
      </c>
      <c r="M79" s="23">
        <v>-2.9468782829112001</v>
      </c>
      <c r="N79" s="23">
        <v>-4.2534744272810769</v>
      </c>
      <c r="O79" s="23">
        <v>-4.6872324674226142</v>
      </c>
      <c r="P79" s="23">
        <v>-4.5814077201020957</v>
      </c>
      <c r="Q79" s="24"/>
      <c r="R79" s="23">
        <v>9.486978009123515</v>
      </c>
      <c r="S79" s="23">
        <v>9.1795399663261854</v>
      </c>
      <c r="T79" s="23">
        <v>9.0734120323177301</v>
      </c>
      <c r="U79" s="23">
        <v>8.5248808010562307</v>
      </c>
      <c r="V79" s="23">
        <v>8.1299977499246658</v>
      </c>
      <c r="W79" s="23">
        <v>7.4905715389517873</v>
      </c>
      <c r="X79" s="23">
        <v>6.9749549802657143</v>
      </c>
      <c r="Y79" s="23">
        <v>6.3048743199966459</v>
      </c>
      <c r="Z79" s="23">
        <v>5.741240103005758</v>
      </c>
      <c r="AA79" s="23">
        <v>4.991648088138696</v>
      </c>
      <c r="AB79" s="23">
        <v>2.3731217170888002</v>
      </c>
      <c r="AC79" s="23">
        <v>1.0665255727189233</v>
      </c>
      <c r="AD79" s="23">
        <v>0.63276753257738605</v>
      </c>
      <c r="AE79" s="23">
        <v>0.73859227989790455</v>
      </c>
      <c r="AG79" s="25">
        <v>4.1669780091235147</v>
      </c>
      <c r="AH79" s="25">
        <v>3.920396473139995</v>
      </c>
      <c r="AI79" s="25">
        <v>4.05654230663988</v>
      </c>
      <c r="AJ79" s="25">
        <v>3.6620090747327438</v>
      </c>
      <c r="AK79" s="25">
        <v>3.4350699159012947</v>
      </c>
      <c r="AL79" s="25">
        <v>3.0039774095670886</v>
      </c>
      <c r="AM79" s="25">
        <v>2.6029208534899659</v>
      </c>
      <c r="AN79" s="25">
        <v>2.0299089411919482</v>
      </c>
      <c r="AO79" s="25">
        <v>1.5147470409179</v>
      </c>
      <c r="AP79" s="25">
        <v>0.88874501358170122</v>
      </c>
      <c r="AQ79" s="25">
        <v>-0.76604089115457086</v>
      </c>
      <c r="AR79" s="25">
        <v>-1.760637514580818</v>
      </c>
      <c r="AS79" s="25">
        <v>-2.5466019673031504</v>
      </c>
      <c r="AT79" s="25">
        <v>-2.9398773041468651</v>
      </c>
      <c r="AV79" s="26">
        <v>9.486978009123515</v>
      </c>
      <c r="AW79" s="26">
        <v>9.2403964731399952</v>
      </c>
      <c r="AX79" s="26">
        <v>9.3765423066398803</v>
      </c>
      <c r="AY79" s="26">
        <v>8.9820090747327441</v>
      </c>
      <c r="AZ79" s="26">
        <v>8.755069915901295</v>
      </c>
      <c r="BA79" s="26">
        <v>8.3239774095670889</v>
      </c>
      <c r="BB79" s="26">
        <v>7.9229208534899662</v>
      </c>
      <c r="BC79" s="26">
        <v>7.3499089411919485</v>
      </c>
      <c r="BD79" s="26">
        <v>6.8347470409179003</v>
      </c>
      <c r="BE79" s="26">
        <v>6.2087450135817015</v>
      </c>
      <c r="BF79" s="26">
        <v>4.5539591088454294</v>
      </c>
      <c r="BG79" s="26">
        <v>3.5593624854191823</v>
      </c>
      <c r="BH79" s="26">
        <v>2.7733980326968499</v>
      </c>
      <c r="BI79" s="26">
        <v>2.3801226958531352</v>
      </c>
      <c r="BK79" s="27">
        <v>4.1669780091235147</v>
      </c>
      <c r="BL79" s="27">
        <v>3.8598671348734896</v>
      </c>
      <c r="BM79" s="27">
        <v>3.7540561878165981</v>
      </c>
      <c r="BN79" s="27">
        <v>3.205846315682912</v>
      </c>
      <c r="BO79" s="27">
        <v>2.8108632074746716</v>
      </c>
      <c r="BP79" s="27">
        <v>2.1703225994110618</v>
      </c>
      <c r="BQ79" s="27">
        <v>1.6523229683248033</v>
      </c>
      <c r="BR79" s="27">
        <v>0.98178088919567585</v>
      </c>
      <c r="BS79" s="27">
        <v>0.41774889504753432</v>
      </c>
      <c r="BT79" s="27">
        <v>-0.26289464033423116</v>
      </c>
      <c r="BU79" s="27">
        <v>-2.6286031987812812</v>
      </c>
      <c r="BV79" s="27">
        <v>-3.6995889972468738</v>
      </c>
      <c r="BW79" s="27">
        <v>-4.1489637916789732</v>
      </c>
      <c r="BX79" s="27">
        <v>-3.9700646205983467</v>
      </c>
      <c r="BZ79" s="27">
        <v>9.486978009123515</v>
      </c>
      <c r="CA79" s="27">
        <v>9.1798671348734899</v>
      </c>
      <c r="CB79" s="27">
        <v>9.0740561878165984</v>
      </c>
      <c r="CC79" s="27">
        <v>8.5258463156829123</v>
      </c>
      <c r="CD79" s="27">
        <v>8.1308632074746718</v>
      </c>
      <c r="CE79" s="27">
        <v>7.490322599411062</v>
      </c>
      <c r="CF79" s="27">
        <v>6.9723229683248036</v>
      </c>
      <c r="CG79" s="27">
        <v>6.3017808891956761</v>
      </c>
      <c r="CH79" s="27">
        <v>5.7377488950475346</v>
      </c>
      <c r="CI79" s="27">
        <v>5.0571053596657691</v>
      </c>
      <c r="CJ79" s="27">
        <v>2.691396801218719</v>
      </c>
      <c r="CK79" s="27">
        <v>1.6204110027531264</v>
      </c>
      <c r="CL79" s="27">
        <v>1.1710362083210271</v>
      </c>
      <c r="CM79" s="27">
        <v>1.3499353794016535</v>
      </c>
      <c r="CO79" s="28">
        <v>4.1669780091235147</v>
      </c>
      <c r="CP79" s="28">
        <v>3.8536096660784516</v>
      </c>
      <c r="CQ79" s="28">
        <v>3.7576129113911527</v>
      </c>
      <c r="CR79" s="28">
        <v>3.2114405081333004</v>
      </c>
      <c r="CS79" s="28">
        <v>2.8637529641378627</v>
      </c>
      <c r="CT79" s="28">
        <v>2.3072149625328606</v>
      </c>
      <c r="CU79" s="28">
        <v>1.8303937172949922</v>
      </c>
      <c r="CV79" s="28">
        <v>1.2073221200025657</v>
      </c>
      <c r="CW79" s="28">
        <v>0.75061194177659729</v>
      </c>
      <c r="CX79" s="28">
        <v>0.20544040492164228</v>
      </c>
      <c r="CY79" s="28">
        <v>-3.368411778498885</v>
      </c>
      <c r="CZ79" s="28">
        <v>-10.501584938393542</v>
      </c>
      <c r="DA79" s="28">
        <v>-16.30046786049661</v>
      </c>
      <c r="DB79" s="28">
        <v>-19.854374907079361</v>
      </c>
      <c r="DD79" s="28">
        <v>9.486978009123515</v>
      </c>
      <c r="DE79" s="28">
        <v>9.1736096660784519</v>
      </c>
      <c r="DF79" s="28">
        <v>9.077612911391153</v>
      </c>
      <c r="DG79" s="28">
        <v>8.5314405081333007</v>
      </c>
      <c r="DH79" s="28">
        <v>8.183752964137863</v>
      </c>
      <c r="DI79" s="28">
        <v>7.6272149625328609</v>
      </c>
      <c r="DJ79" s="28">
        <v>7.1503937172949925</v>
      </c>
      <c r="DK79" s="28">
        <v>6.527322120002566</v>
      </c>
      <c r="DL79" s="28">
        <v>6.0706119417765976</v>
      </c>
      <c r="DM79" s="28">
        <v>5.5254404049216426</v>
      </c>
      <c r="DN79" s="28">
        <v>1.9515882215011153</v>
      </c>
      <c r="DO79" s="28">
        <v>-5.1815849383935415</v>
      </c>
      <c r="DP79" s="28">
        <v>-10.98046786049661</v>
      </c>
      <c r="DQ79" s="28">
        <v>-14.534374907079361</v>
      </c>
      <c r="DS79" s="29">
        <v>4.1669780091235147</v>
      </c>
      <c r="DT79" s="29">
        <v>3.9233657708188474</v>
      </c>
      <c r="DU79" s="29">
        <v>3.6934873366751155</v>
      </c>
      <c r="DV79" s="29">
        <v>3.1591372565379423</v>
      </c>
      <c r="DW79" s="29">
        <v>2.8509080356636574</v>
      </c>
      <c r="DX79" s="29">
        <v>2.3896424270666188</v>
      </c>
      <c r="DY79" s="29">
        <v>1.9971601023284009</v>
      </c>
      <c r="DZ79" s="29">
        <v>1.4802106293916246</v>
      </c>
      <c r="EA79" s="29">
        <v>0.91909056543191525</v>
      </c>
      <c r="EB79" s="29">
        <v>-0.83853410022505415</v>
      </c>
      <c r="EC79" s="29">
        <v>-9.0792088710477259</v>
      </c>
      <c r="ED79" s="29">
        <v>-15.446522022477453</v>
      </c>
      <c r="EE79" s="29">
        <v>-19.302858046398278</v>
      </c>
      <c r="EF79" s="29">
        <v>-18.013968812905098</v>
      </c>
      <c r="EH79" s="29">
        <v>9.486978009123515</v>
      </c>
      <c r="EI79" s="29">
        <v>9.2433657708188477</v>
      </c>
      <c r="EJ79" s="29">
        <v>9.0134873366751158</v>
      </c>
      <c r="EK79" s="29">
        <v>8.4791372565379426</v>
      </c>
      <c r="EL79" s="29">
        <v>8.1709080356636576</v>
      </c>
      <c r="EM79" s="29">
        <v>7.7096424270666191</v>
      </c>
      <c r="EN79" s="29">
        <v>7.3171601023284012</v>
      </c>
      <c r="EO79" s="29">
        <v>6.8002106293916249</v>
      </c>
      <c r="EP79" s="29">
        <v>6.2390905654319155</v>
      </c>
      <c r="EQ79" s="29">
        <v>4.4814658997749461</v>
      </c>
      <c r="ER79" s="29">
        <v>-3.7592088710477256</v>
      </c>
      <c r="ES79" s="29">
        <v>-10.126522022477452</v>
      </c>
      <c r="ET79" s="29">
        <v>-13.982858046398277</v>
      </c>
      <c r="EU79" s="29">
        <v>-12.693968812905098</v>
      </c>
      <c r="EW79" s="1">
        <v>380280</v>
      </c>
      <c r="EX79" s="1">
        <v>411215</v>
      </c>
      <c r="EY79" s="1" t="s">
        <v>530</v>
      </c>
      <c r="EZ79" s="1" t="s">
        <v>857</v>
      </c>
    </row>
    <row r="80" spans="2:156" ht="16" thickBot="1" x14ac:dyDescent="0.4">
      <c r="B80" s="21" t="s">
        <v>80</v>
      </c>
      <c r="C80" s="22">
        <v>14.108072474692838</v>
      </c>
      <c r="D80" s="23">
        <v>11.546199704318083</v>
      </c>
      <c r="E80" s="23">
        <v>11.406320691860792</v>
      </c>
      <c r="F80" s="23">
        <v>11.099331144215155</v>
      </c>
      <c r="G80" s="23">
        <v>11.203614046990571</v>
      </c>
      <c r="H80" s="23">
        <v>11.025641232672605</v>
      </c>
      <c r="I80" s="23">
        <v>10.943460234499591</v>
      </c>
      <c r="J80" s="23">
        <v>10.913989239510967</v>
      </c>
      <c r="K80" s="23">
        <v>10.791183582962772</v>
      </c>
      <c r="L80" s="23">
        <v>10.603180798194208</v>
      </c>
      <c r="M80" s="23">
        <v>10.248062186032048</v>
      </c>
      <c r="N80" s="23">
        <v>10.012951651103174</v>
      </c>
      <c r="O80" s="23">
        <v>9.8150219479736993</v>
      </c>
      <c r="P80" s="23">
        <v>9.8043211433528921</v>
      </c>
      <c r="Q80" s="24"/>
      <c r="R80" s="23">
        <v>18.74507247469284</v>
      </c>
      <c r="S80" s="23">
        <v>16.183199704318085</v>
      </c>
      <c r="T80" s="23">
        <v>16.043320691860792</v>
      </c>
      <c r="U80" s="23">
        <v>15.736331144215155</v>
      </c>
      <c r="V80" s="23">
        <v>15.840614046990572</v>
      </c>
      <c r="W80" s="23">
        <v>15.662641232672605</v>
      </c>
      <c r="X80" s="23">
        <v>15.580460234499592</v>
      </c>
      <c r="Y80" s="23">
        <v>15.550989239510967</v>
      </c>
      <c r="Z80" s="23">
        <v>15.428183582962772</v>
      </c>
      <c r="AA80" s="23">
        <v>15.240180798194208</v>
      </c>
      <c r="AB80" s="23">
        <v>14.885062186032048</v>
      </c>
      <c r="AC80" s="23">
        <v>14.649951651103175</v>
      </c>
      <c r="AD80" s="23">
        <v>14.4520219479737</v>
      </c>
      <c r="AE80" s="23">
        <v>14.441321143352893</v>
      </c>
      <c r="AG80" s="25">
        <v>14.108072474692838</v>
      </c>
      <c r="AH80" s="25">
        <v>12.832472934685292</v>
      </c>
      <c r="AI80" s="25">
        <v>12.893473894420977</v>
      </c>
      <c r="AJ80" s="25">
        <v>12.733505117917746</v>
      </c>
      <c r="AK80" s="25">
        <v>12.935273440002096</v>
      </c>
      <c r="AL80" s="25">
        <v>12.889964240252613</v>
      </c>
      <c r="AM80" s="25">
        <v>12.889607619011739</v>
      </c>
      <c r="AN80" s="25">
        <v>12.932506528700349</v>
      </c>
      <c r="AO80" s="25">
        <v>12.805569166764704</v>
      </c>
      <c r="AP80" s="25">
        <v>12.648701948568641</v>
      </c>
      <c r="AQ80" s="25">
        <v>12.533154356625182</v>
      </c>
      <c r="AR80" s="25">
        <v>12.410484217371852</v>
      </c>
      <c r="AS80" s="25">
        <v>12.263739728915846</v>
      </c>
      <c r="AT80" s="25">
        <v>12.198508809317374</v>
      </c>
      <c r="AV80" s="26">
        <v>18.74507247469284</v>
      </c>
      <c r="AW80" s="26">
        <v>17.469472934685292</v>
      </c>
      <c r="AX80" s="26">
        <v>17.530473894420979</v>
      </c>
      <c r="AY80" s="26">
        <v>17.370505117917745</v>
      </c>
      <c r="AZ80" s="26">
        <v>17.572273440002096</v>
      </c>
      <c r="BA80" s="26">
        <v>17.526964240252614</v>
      </c>
      <c r="BB80" s="26">
        <v>17.526607619011742</v>
      </c>
      <c r="BC80" s="26">
        <v>17.569506528700352</v>
      </c>
      <c r="BD80" s="26">
        <v>17.442569166764706</v>
      </c>
      <c r="BE80" s="26">
        <v>17.285701948568644</v>
      </c>
      <c r="BF80" s="26">
        <v>17.170154356625183</v>
      </c>
      <c r="BG80" s="26">
        <v>17.047484217371853</v>
      </c>
      <c r="BH80" s="26">
        <v>16.900739728915845</v>
      </c>
      <c r="BI80" s="26">
        <v>16.835508809317375</v>
      </c>
      <c r="BK80" s="27">
        <v>14.108072474692838</v>
      </c>
      <c r="BL80" s="27">
        <v>11.546199704318083</v>
      </c>
      <c r="BM80" s="27">
        <v>11.406320692871416</v>
      </c>
      <c r="BN80" s="27">
        <v>11.099331144215155</v>
      </c>
      <c r="BO80" s="27">
        <v>11.203614041962691</v>
      </c>
      <c r="BP80" s="27">
        <v>11.025641238745795</v>
      </c>
      <c r="BQ80" s="27">
        <v>10.943460234499591</v>
      </c>
      <c r="BR80" s="27">
        <v>10.913989239510967</v>
      </c>
      <c r="BS80" s="27">
        <v>10.791183582962772</v>
      </c>
      <c r="BT80" s="27">
        <v>10.606235530714841</v>
      </c>
      <c r="BU80" s="27">
        <v>10.260970633760895</v>
      </c>
      <c r="BV80" s="27">
        <v>10.028324544945667</v>
      </c>
      <c r="BW80" s="27">
        <v>9.8289623734288707</v>
      </c>
      <c r="BX80" s="27">
        <v>9.8155241594927016</v>
      </c>
      <c r="BZ80" s="27">
        <v>18.74507247469284</v>
      </c>
      <c r="CA80" s="27">
        <v>16.183199704318085</v>
      </c>
      <c r="CB80" s="27">
        <v>16.043320692871418</v>
      </c>
      <c r="CC80" s="27">
        <v>15.736331144215155</v>
      </c>
      <c r="CD80" s="27">
        <v>15.840614041962692</v>
      </c>
      <c r="CE80" s="27">
        <v>15.662641238745795</v>
      </c>
      <c r="CF80" s="27">
        <v>15.580460234499592</v>
      </c>
      <c r="CG80" s="27">
        <v>15.550989239510967</v>
      </c>
      <c r="CH80" s="27">
        <v>15.428183582962772</v>
      </c>
      <c r="CI80" s="27">
        <v>15.243235530714841</v>
      </c>
      <c r="CJ80" s="27">
        <v>14.897970633760895</v>
      </c>
      <c r="CK80" s="27">
        <v>14.665324544945667</v>
      </c>
      <c r="CL80" s="27">
        <v>14.465962373428871</v>
      </c>
      <c r="CM80" s="27">
        <v>14.452524159492702</v>
      </c>
      <c r="CO80" s="28">
        <v>14.108072474692838</v>
      </c>
      <c r="CP80" s="28">
        <v>11.559690819665839</v>
      </c>
      <c r="CQ80" s="28">
        <v>11.436166645594289</v>
      </c>
      <c r="CR80" s="28">
        <v>11.143211208452959</v>
      </c>
      <c r="CS80" s="28">
        <v>11.25565995208577</v>
      </c>
      <c r="CT80" s="28">
        <v>11.080107673765163</v>
      </c>
      <c r="CU80" s="28">
        <v>10.986499659247203</v>
      </c>
      <c r="CV80" s="28">
        <v>10.96632272025316</v>
      </c>
      <c r="CW80" s="28">
        <v>10.819245376100016</v>
      </c>
      <c r="CX80" s="28">
        <v>10.648663768277682</v>
      </c>
      <c r="CY80" s="28">
        <v>10.303723000709429</v>
      </c>
      <c r="CZ80" s="28">
        <v>9.6337669783786062</v>
      </c>
      <c r="DA80" s="28">
        <v>9.11480630969589</v>
      </c>
      <c r="DB80" s="28">
        <v>8.8159501101903377</v>
      </c>
      <c r="DD80" s="28">
        <v>18.74507247469284</v>
      </c>
      <c r="DE80" s="28">
        <v>16.196690819665839</v>
      </c>
      <c r="DF80" s="28">
        <v>16.073166645594291</v>
      </c>
      <c r="DG80" s="28">
        <v>15.780211208452959</v>
      </c>
      <c r="DH80" s="28">
        <v>15.89265995208577</v>
      </c>
      <c r="DI80" s="28">
        <v>15.717107673765163</v>
      </c>
      <c r="DJ80" s="28">
        <v>15.623499659247203</v>
      </c>
      <c r="DK80" s="28">
        <v>15.603322720253161</v>
      </c>
      <c r="DL80" s="28">
        <v>15.456245376100016</v>
      </c>
      <c r="DM80" s="28">
        <v>15.285663768277683</v>
      </c>
      <c r="DN80" s="28">
        <v>14.940723000709429</v>
      </c>
      <c r="DO80" s="28">
        <v>14.270766978378607</v>
      </c>
      <c r="DP80" s="28">
        <v>13.75180630969589</v>
      </c>
      <c r="DQ80" s="28">
        <v>13.452950110190338</v>
      </c>
      <c r="DS80" s="29">
        <v>14.108072474692838</v>
      </c>
      <c r="DT80" s="29">
        <v>11.577496441793263</v>
      </c>
      <c r="DU80" s="29">
        <v>11.456753612046759</v>
      </c>
      <c r="DV80" s="29">
        <v>11.174165755593759</v>
      </c>
      <c r="DW80" s="29">
        <v>11.289463938145682</v>
      </c>
      <c r="DX80" s="29">
        <v>11.12290504067032</v>
      </c>
      <c r="DY80" s="29">
        <v>11.04623431902124</v>
      </c>
      <c r="DZ80" s="29">
        <v>11.033351863231724</v>
      </c>
      <c r="EA80" s="29">
        <v>10.90865782075004</v>
      </c>
      <c r="EB80" s="29">
        <v>10.640198912305596</v>
      </c>
      <c r="EC80" s="29">
        <v>9.8349636995569121</v>
      </c>
      <c r="ED80" s="29">
        <v>9.2402735382636116</v>
      </c>
      <c r="EE80" s="29">
        <v>8.8910504421910339</v>
      </c>
      <c r="EF80" s="29">
        <v>9.0858070068219501</v>
      </c>
      <c r="EH80" s="29">
        <v>18.74507247469284</v>
      </c>
      <c r="EI80" s="29">
        <v>16.214496441793266</v>
      </c>
      <c r="EJ80" s="29">
        <v>16.093753612046761</v>
      </c>
      <c r="EK80" s="29">
        <v>15.811165755593759</v>
      </c>
      <c r="EL80" s="29">
        <v>15.926463938145682</v>
      </c>
      <c r="EM80" s="29">
        <v>15.75990504067032</v>
      </c>
      <c r="EN80" s="29">
        <v>15.68323431902124</v>
      </c>
      <c r="EO80" s="29">
        <v>15.670351863231724</v>
      </c>
      <c r="EP80" s="29">
        <v>15.545657820750041</v>
      </c>
      <c r="EQ80" s="29">
        <v>15.277198912305597</v>
      </c>
      <c r="ER80" s="29">
        <v>14.471963699556913</v>
      </c>
      <c r="ES80" s="29">
        <v>13.877273538263612</v>
      </c>
      <c r="ET80" s="29">
        <v>13.528050442191034</v>
      </c>
      <c r="EU80" s="29">
        <v>13.722807006821951</v>
      </c>
      <c r="EW80" s="1">
        <v>383499</v>
      </c>
      <c r="EX80" s="1">
        <v>398634</v>
      </c>
      <c r="EY80" s="1" t="s">
        <v>498</v>
      </c>
      <c r="EZ80" s="1" t="s">
        <v>857</v>
      </c>
    </row>
    <row r="81" spans="2:156" ht="16" thickBot="1" x14ac:dyDescent="0.4">
      <c r="B81" s="21" t="s">
        <v>81</v>
      </c>
      <c r="C81" s="22">
        <v>3.2774589948878834</v>
      </c>
      <c r="D81" s="23">
        <v>3.2658223360161411</v>
      </c>
      <c r="E81" s="23">
        <v>2.7824752064365619</v>
      </c>
      <c r="F81" s="23">
        <v>2.166232390211249</v>
      </c>
      <c r="G81" s="23">
        <v>2.1422879821334888</v>
      </c>
      <c r="H81" s="23">
        <v>1.6394294096342765</v>
      </c>
      <c r="I81" s="23">
        <v>1.0443948316504148</v>
      </c>
      <c r="J81" s="23">
        <v>0.66891859079463245</v>
      </c>
      <c r="K81" s="23">
        <v>6.8337310028901754E-2</v>
      </c>
      <c r="L81" s="23">
        <v>-0.41279051822356649</v>
      </c>
      <c r="M81" s="23">
        <v>-2.7134630950820053</v>
      </c>
      <c r="N81" s="23">
        <v>-3.8312309634879895</v>
      </c>
      <c r="O81" s="23">
        <v>-3.9273672360131044</v>
      </c>
      <c r="P81" s="23">
        <v>-3.7089027166622373</v>
      </c>
      <c r="Q81" s="24"/>
      <c r="R81" s="23">
        <v>14.177458994887882</v>
      </c>
      <c r="S81" s="23">
        <v>14.16582233601614</v>
      </c>
      <c r="T81" s="23">
        <v>13.68247520643656</v>
      </c>
      <c r="U81" s="23">
        <v>13.066232390211248</v>
      </c>
      <c r="V81" s="23">
        <v>13.042287982133487</v>
      </c>
      <c r="W81" s="23">
        <v>12.539429409634275</v>
      </c>
      <c r="X81" s="23">
        <v>11.944394831650413</v>
      </c>
      <c r="Y81" s="23">
        <v>11.568918590794631</v>
      </c>
      <c r="Z81" s="23">
        <v>10.9683373100289</v>
      </c>
      <c r="AA81" s="23">
        <v>10.487209481776432</v>
      </c>
      <c r="AB81" s="23">
        <v>8.1865369049179932</v>
      </c>
      <c r="AC81" s="23">
        <v>7.0687690365120091</v>
      </c>
      <c r="AD81" s="23">
        <v>6.9726327639868941</v>
      </c>
      <c r="AE81" s="23">
        <v>7.1910972833377613</v>
      </c>
      <c r="AG81" s="25">
        <v>3.2774589948878834</v>
      </c>
      <c r="AH81" s="25">
        <v>3.293173059818578</v>
      </c>
      <c r="AI81" s="25">
        <v>2.9038291743053808</v>
      </c>
      <c r="AJ81" s="25">
        <v>2.4666577285893219</v>
      </c>
      <c r="AK81" s="25">
        <v>2.6398511608154838</v>
      </c>
      <c r="AL81" s="25">
        <v>2.2950415818837637</v>
      </c>
      <c r="AM81" s="25">
        <v>1.8103405838658002</v>
      </c>
      <c r="AN81" s="25">
        <v>1.5212235553775439</v>
      </c>
      <c r="AO81" s="25">
        <v>0.99875240931206122</v>
      </c>
      <c r="AP81" s="25">
        <v>0.67145427514608613</v>
      </c>
      <c r="AQ81" s="25">
        <v>-0.68969321294783015</v>
      </c>
      <c r="AR81" s="25">
        <v>-1.7416791194383237</v>
      </c>
      <c r="AS81" s="25">
        <v>-2.2627097243486958</v>
      </c>
      <c r="AT81" s="25">
        <v>-2.6799480276340049</v>
      </c>
      <c r="AV81" s="26">
        <v>14.177458994887882</v>
      </c>
      <c r="AW81" s="26">
        <v>14.193173059818577</v>
      </c>
      <c r="AX81" s="26">
        <v>13.803829174305379</v>
      </c>
      <c r="AY81" s="26">
        <v>13.36665772858932</v>
      </c>
      <c r="AZ81" s="26">
        <v>13.539851160815482</v>
      </c>
      <c r="BA81" s="26">
        <v>13.195041581883762</v>
      </c>
      <c r="BB81" s="26">
        <v>12.710340583865799</v>
      </c>
      <c r="BC81" s="26">
        <v>12.421223555377543</v>
      </c>
      <c r="BD81" s="26">
        <v>11.89875240931206</v>
      </c>
      <c r="BE81" s="26">
        <v>11.571454275146085</v>
      </c>
      <c r="BF81" s="26">
        <v>10.210306787052168</v>
      </c>
      <c r="BG81" s="26">
        <v>9.1583208805616749</v>
      </c>
      <c r="BH81" s="26">
        <v>8.6372902756513028</v>
      </c>
      <c r="BI81" s="26">
        <v>8.2200519723659937</v>
      </c>
      <c r="BK81" s="27">
        <v>3.2774589948878834</v>
      </c>
      <c r="BL81" s="27">
        <v>3.2658550306496146</v>
      </c>
      <c r="BM81" s="27">
        <v>2.7823213294281359</v>
      </c>
      <c r="BN81" s="27">
        <v>2.1660911349373251</v>
      </c>
      <c r="BO81" s="27">
        <v>2.1421756365891866</v>
      </c>
      <c r="BP81" s="27">
        <v>1.6392695539743762</v>
      </c>
      <c r="BQ81" s="27">
        <v>1.0441030421366975</v>
      </c>
      <c r="BR81" s="27">
        <v>0.66864551024581331</v>
      </c>
      <c r="BS81" s="27">
        <v>6.8618767456683827E-2</v>
      </c>
      <c r="BT81" s="27">
        <v>-0.35120515051526979</v>
      </c>
      <c r="BU81" s="27">
        <v>-2.4557178229459353</v>
      </c>
      <c r="BV81" s="27">
        <v>-3.508949262474907</v>
      </c>
      <c r="BW81" s="27">
        <v>-3.6228003870346654</v>
      </c>
      <c r="BX81" s="27">
        <v>-3.4427816880774245</v>
      </c>
      <c r="BZ81" s="27">
        <v>14.177458994887882</v>
      </c>
      <c r="CA81" s="27">
        <v>14.165855030649613</v>
      </c>
      <c r="CB81" s="27">
        <v>13.682321329428135</v>
      </c>
      <c r="CC81" s="27">
        <v>13.066091134937324</v>
      </c>
      <c r="CD81" s="27">
        <v>13.042175636589185</v>
      </c>
      <c r="CE81" s="27">
        <v>12.539269553974375</v>
      </c>
      <c r="CF81" s="27">
        <v>11.944103042136696</v>
      </c>
      <c r="CG81" s="27">
        <v>11.568645510245812</v>
      </c>
      <c r="CH81" s="27">
        <v>10.968618767456682</v>
      </c>
      <c r="CI81" s="27">
        <v>10.548794849484729</v>
      </c>
      <c r="CJ81" s="27">
        <v>8.4442821770540633</v>
      </c>
      <c r="CK81" s="27">
        <v>7.3910507375250916</v>
      </c>
      <c r="CL81" s="27">
        <v>7.2771996129653331</v>
      </c>
      <c r="CM81" s="27">
        <v>7.4572183119225741</v>
      </c>
      <c r="CO81" s="28">
        <v>3.2774589948878834</v>
      </c>
      <c r="CP81" s="28">
        <v>3.2670890880302519</v>
      </c>
      <c r="CQ81" s="28">
        <v>2.7974484074354056</v>
      </c>
      <c r="CR81" s="28">
        <v>2.2004698284276003</v>
      </c>
      <c r="CS81" s="28">
        <v>2.2174421684344683</v>
      </c>
      <c r="CT81" s="28">
        <v>1.7494306088745795</v>
      </c>
      <c r="CU81" s="28">
        <v>1.1621547531155176</v>
      </c>
      <c r="CV81" s="28">
        <v>0.79880348230493325</v>
      </c>
      <c r="CW81" s="28">
        <v>0.27550710956113633</v>
      </c>
      <c r="CX81" s="28">
        <v>-2.6904894268529489E-2</v>
      </c>
      <c r="CY81" s="28">
        <v>-2.942455196197848</v>
      </c>
      <c r="CZ81" s="28">
        <v>-9.0893289565374289</v>
      </c>
      <c r="DA81" s="28">
        <v>-13.676251895843436</v>
      </c>
      <c r="DB81" s="28">
        <v>-16.979222688811475</v>
      </c>
      <c r="DD81" s="28">
        <v>14.177458994887882</v>
      </c>
      <c r="DE81" s="28">
        <v>14.16708908803025</v>
      </c>
      <c r="DF81" s="28">
        <v>13.697448407435404</v>
      </c>
      <c r="DG81" s="28">
        <v>13.100469828427599</v>
      </c>
      <c r="DH81" s="28">
        <v>13.117442168434467</v>
      </c>
      <c r="DI81" s="28">
        <v>12.649430608874578</v>
      </c>
      <c r="DJ81" s="28">
        <v>12.062154753115516</v>
      </c>
      <c r="DK81" s="28">
        <v>11.698803482304932</v>
      </c>
      <c r="DL81" s="28">
        <v>11.175507109561135</v>
      </c>
      <c r="DM81" s="28">
        <v>10.873095105731469</v>
      </c>
      <c r="DN81" s="28">
        <v>7.9575448038021506</v>
      </c>
      <c r="DO81" s="28">
        <v>1.8106710434625697</v>
      </c>
      <c r="DP81" s="28">
        <v>-2.776251895843437</v>
      </c>
      <c r="DQ81" s="28">
        <v>-6.0792226888114769</v>
      </c>
      <c r="DS81" s="29">
        <v>3.2774589948878834</v>
      </c>
      <c r="DT81" s="29">
        <v>3.3314144802854582</v>
      </c>
      <c r="DU81" s="29">
        <v>2.7072213037227684</v>
      </c>
      <c r="DV81" s="29">
        <v>2.1196314961509231</v>
      </c>
      <c r="DW81" s="29">
        <v>2.1625578139125974</v>
      </c>
      <c r="DX81" s="29">
        <v>1.7556744511922808</v>
      </c>
      <c r="DY81" s="29">
        <v>1.2436512578144132</v>
      </c>
      <c r="DZ81" s="29">
        <v>0.97379741010325738</v>
      </c>
      <c r="EA81" s="29">
        <v>0.35485204839832818</v>
      </c>
      <c r="EB81" s="29">
        <v>-0.97476869438407832</v>
      </c>
      <c r="EC81" s="29">
        <v>-7.8638377876017636</v>
      </c>
      <c r="ED81" s="29">
        <v>-13.385331736584874</v>
      </c>
      <c r="EE81" s="29">
        <v>-16.353595879925095</v>
      </c>
      <c r="EF81" s="29">
        <v>-15.489039068008779</v>
      </c>
      <c r="EH81" s="29">
        <v>14.177458994887882</v>
      </c>
      <c r="EI81" s="29">
        <v>14.231414480285457</v>
      </c>
      <c r="EJ81" s="29">
        <v>13.607221303722767</v>
      </c>
      <c r="EK81" s="29">
        <v>13.019631496150922</v>
      </c>
      <c r="EL81" s="29">
        <v>13.062557813912596</v>
      </c>
      <c r="EM81" s="29">
        <v>12.655674451192279</v>
      </c>
      <c r="EN81" s="29">
        <v>12.143651257814412</v>
      </c>
      <c r="EO81" s="29">
        <v>11.873797410103256</v>
      </c>
      <c r="EP81" s="29">
        <v>11.254852048398327</v>
      </c>
      <c r="EQ81" s="29">
        <v>9.9252313056159203</v>
      </c>
      <c r="ER81" s="29">
        <v>3.036162212398235</v>
      </c>
      <c r="ES81" s="29">
        <v>-2.4853317365848753</v>
      </c>
      <c r="ET81" s="29">
        <v>-5.4535958799250963</v>
      </c>
      <c r="EU81" s="29">
        <v>-4.5890390680087805</v>
      </c>
      <c r="EW81" s="1">
        <v>375542</v>
      </c>
      <c r="EX81" s="1">
        <v>394453</v>
      </c>
      <c r="EY81" s="1" t="s">
        <v>487</v>
      </c>
      <c r="EZ81" s="1" t="s">
        <v>856</v>
      </c>
    </row>
    <row r="82" spans="2:156" ht="16" thickBot="1" x14ac:dyDescent="0.4">
      <c r="B82" s="21" t="s">
        <v>82</v>
      </c>
      <c r="C82" s="22">
        <v>7.6435775843825304</v>
      </c>
      <c r="D82" s="23">
        <v>7.4656103416544912</v>
      </c>
      <c r="E82" s="23">
        <v>7.4641243388620246</v>
      </c>
      <c r="F82" s="23">
        <v>7.1679171419040912</v>
      </c>
      <c r="G82" s="23">
        <v>7.0442549383193001</v>
      </c>
      <c r="H82" s="23">
        <v>6.7718449654986745</v>
      </c>
      <c r="I82" s="23">
        <v>6.4674266617432945</v>
      </c>
      <c r="J82" s="23">
        <v>6.2776080854936431</v>
      </c>
      <c r="K82" s="23">
        <v>6.0720733663583903</v>
      </c>
      <c r="L82" s="23">
        <v>5.7048936333777842</v>
      </c>
      <c r="M82" s="23">
        <v>4.633397602718544</v>
      </c>
      <c r="N82" s="23">
        <v>4.0884878294727613</v>
      </c>
      <c r="O82" s="23">
        <v>4.0013630701200391</v>
      </c>
      <c r="P82" s="23">
        <v>4.2869447918254036</v>
      </c>
      <c r="Q82" s="24"/>
      <c r="R82" s="23">
        <v>15.043577584382529</v>
      </c>
      <c r="S82" s="23">
        <v>14.86561034165449</v>
      </c>
      <c r="T82" s="23">
        <v>14.864124338862023</v>
      </c>
      <c r="U82" s="23">
        <v>14.56791714190409</v>
      </c>
      <c r="V82" s="23">
        <v>14.444254938319299</v>
      </c>
      <c r="W82" s="23">
        <v>14.171844965498673</v>
      </c>
      <c r="X82" s="23">
        <v>13.867426661743293</v>
      </c>
      <c r="Y82" s="23">
        <v>13.677608085493642</v>
      </c>
      <c r="Z82" s="23">
        <v>13.472073366358389</v>
      </c>
      <c r="AA82" s="23">
        <v>13.104893633377783</v>
      </c>
      <c r="AB82" s="23">
        <v>12.033397602718543</v>
      </c>
      <c r="AC82" s="23">
        <v>11.48848782947276</v>
      </c>
      <c r="AD82" s="23">
        <v>11.401363070120038</v>
      </c>
      <c r="AE82" s="23">
        <v>11.686944791825402</v>
      </c>
      <c r="AG82" s="25">
        <v>7.6435775843825304</v>
      </c>
      <c r="AH82" s="25">
        <v>7.5920884967301543</v>
      </c>
      <c r="AI82" s="25">
        <v>7.6210034334087844</v>
      </c>
      <c r="AJ82" s="25">
        <v>7.4502848651412759</v>
      </c>
      <c r="AK82" s="25">
        <v>7.4603492818311175</v>
      </c>
      <c r="AL82" s="25">
        <v>7.2898345328829315</v>
      </c>
      <c r="AM82" s="25">
        <v>7.0364826449469753</v>
      </c>
      <c r="AN82" s="25">
        <v>6.8626580989026902</v>
      </c>
      <c r="AO82" s="25">
        <v>6.6348521159603564</v>
      </c>
      <c r="AP82" s="25">
        <v>6.2784603924185287</v>
      </c>
      <c r="AQ82" s="25">
        <v>5.745371670331183</v>
      </c>
      <c r="AR82" s="25">
        <v>5.3936629597389221</v>
      </c>
      <c r="AS82" s="25">
        <v>5.2541297549967645</v>
      </c>
      <c r="AT82" s="25">
        <v>5.2889552460022422</v>
      </c>
      <c r="AV82" s="26">
        <v>15.043577584382529</v>
      </c>
      <c r="AW82" s="26">
        <v>14.992088496730153</v>
      </c>
      <c r="AX82" s="26">
        <v>15.021003433408783</v>
      </c>
      <c r="AY82" s="26">
        <v>14.850284865141274</v>
      </c>
      <c r="AZ82" s="26">
        <v>14.860349281831116</v>
      </c>
      <c r="BA82" s="26">
        <v>14.68983453288293</v>
      </c>
      <c r="BB82" s="26">
        <v>14.436482644946974</v>
      </c>
      <c r="BC82" s="26">
        <v>14.262658098902689</v>
      </c>
      <c r="BD82" s="26">
        <v>14.034852115960355</v>
      </c>
      <c r="BE82" s="26">
        <v>13.678460392418527</v>
      </c>
      <c r="BF82" s="26">
        <v>13.145371670331182</v>
      </c>
      <c r="BG82" s="26">
        <v>12.793662959738921</v>
      </c>
      <c r="BH82" s="26">
        <v>12.654129754996763</v>
      </c>
      <c r="BI82" s="26">
        <v>12.688955246002241</v>
      </c>
      <c r="BK82" s="27">
        <v>7.6435775843825304</v>
      </c>
      <c r="BL82" s="27">
        <v>7.4656460791527905</v>
      </c>
      <c r="BM82" s="27">
        <v>7.4636902321158534</v>
      </c>
      <c r="BN82" s="27">
        <v>7.1675039084083814</v>
      </c>
      <c r="BO82" s="27">
        <v>7.0438955196180739</v>
      </c>
      <c r="BP82" s="27">
        <v>6.7714397920478628</v>
      </c>
      <c r="BQ82" s="27">
        <v>6.4668545197062919</v>
      </c>
      <c r="BR82" s="27">
        <v>6.2771162911792473</v>
      </c>
      <c r="BS82" s="27">
        <v>6.0730703762207092</v>
      </c>
      <c r="BT82" s="27">
        <v>5.7343614372497029</v>
      </c>
      <c r="BU82" s="27">
        <v>4.7608803111750913</v>
      </c>
      <c r="BV82" s="27">
        <v>4.2667387527791139</v>
      </c>
      <c r="BW82" s="27">
        <v>4.190013924132213</v>
      </c>
      <c r="BX82" s="27">
        <v>4.4733459750391145</v>
      </c>
      <c r="BZ82" s="27">
        <v>15.043577584382529</v>
      </c>
      <c r="CA82" s="27">
        <v>14.865646079152789</v>
      </c>
      <c r="CB82" s="27">
        <v>14.863690232115852</v>
      </c>
      <c r="CC82" s="27">
        <v>14.56750390840838</v>
      </c>
      <c r="CD82" s="27">
        <v>14.443895519618072</v>
      </c>
      <c r="CE82" s="27">
        <v>14.171439792047861</v>
      </c>
      <c r="CF82" s="27">
        <v>13.86685451970629</v>
      </c>
      <c r="CG82" s="27">
        <v>13.677116291179246</v>
      </c>
      <c r="CH82" s="27">
        <v>13.473070376220708</v>
      </c>
      <c r="CI82" s="27">
        <v>13.134361437249702</v>
      </c>
      <c r="CJ82" s="27">
        <v>12.16088031117509</v>
      </c>
      <c r="CK82" s="27">
        <v>11.666738752779112</v>
      </c>
      <c r="CL82" s="27">
        <v>11.590013924132212</v>
      </c>
      <c r="CM82" s="27">
        <v>11.873345975039113</v>
      </c>
      <c r="CO82" s="28">
        <v>7.6435775843825304</v>
      </c>
      <c r="CP82" s="28">
        <v>7.4464723908719499</v>
      </c>
      <c r="CQ82" s="28">
        <v>7.4417504242924402</v>
      </c>
      <c r="CR82" s="28">
        <v>7.1456132392861189</v>
      </c>
      <c r="CS82" s="28">
        <v>7.0222059342905911</v>
      </c>
      <c r="CT82" s="28">
        <v>6.722796789912838</v>
      </c>
      <c r="CU82" s="28">
        <v>6.4233195725740746</v>
      </c>
      <c r="CV82" s="28">
        <v>6.211311732824969</v>
      </c>
      <c r="CW82" s="28">
        <v>6.0206412753024221</v>
      </c>
      <c r="CX82" s="28">
        <v>5.7262116032491761</v>
      </c>
      <c r="CY82" s="28">
        <v>3.7483643712893162</v>
      </c>
      <c r="CZ82" s="28">
        <v>-1.5939531410167334</v>
      </c>
      <c r="DA82" s="28">
        <v>-5.9574933936373249</v>
      </c>
      <c r="DB82" s="28">
        <v>-8.6848300880503189</v>
      </c>
      <c r="DD82" s="28">
        <v>15.043577584382529</v>
      </c>
      <c r="DE82" s="28">
        <v>14.846472390871948</v>
      </c>
      <c r="DF82" s="28">
        <v>14.841750424292439</v>
      </c>
      <c r="DG82" s="28">
        <v>14.545613239286117</v>
      </c>
      <c r="DH82" s="28">
        <v>14.42220593429059</v>
      </c>
      <c r="DI82" s="28">
        <v>14.122796789912837</v>
      </c>
      <c r="DJ82" s="28">
        <v>13.823319572574073</v>
      </c>
      <c r="DK82" s="28">
        <v>13.611311732824968</v>
      </c>
      <c r="DL82" s="28">
        <v>13.420641275302421</v>
      </c>
      <c r="DM82" s="28">
        <v>13.126211603249175</v>
      </c>
      <c r="DN82" s="28">
        <v>11.148364371289315</v>
      </c>
      <c r="DO82" s="28">
        <v>5.8060468589832652</v>
      </c>
      <c r="DP82" s="28">
        <v>1.4425066063626737</v>
      </c>
      <c r="DQ82" s="28">
        <v>-1.2848300880503203</v>
      </c>
      <c r="DS82" s="29">
        <v>7.6435775843825304</v>
      </c>
      <c r="DT82" s="29">
        <v>7.5142811393626374</v>
      </c>
      <c r="DU82" s="29">
        <v>7.5029113548458728</v>
      </c>
      <c r="DV82" s="29">
        <v>7.2413827129096031</v>
      </c>
      <c r="DW82" s="29">
        <v>7.1608755220556226</v>
      </c>
      <c r="DX82" s="29">
        <v>6.8981548418650718</v>
      </c>
      <c r="DY82" s="29">
        <v>6.6869420941881135</v>
      </c>
      <c r="DZ82" s="29">
        <v>6.5498437891258785</v>
      </c>
      <c r="EA82" s="29">
        <v>6.2681961775251089</v>
      </c>
      <c r="EB82" s="29">
        <v>4.9775499260572627</v>
      </c>
      <c r="EC82" s="29">
        <v>-0.8403034395862079</v>
      </c>
      <c r="ED82" s="29">
        <v>-5.6819070460374981</v>
      </c>
      <c r="EE82" s="29">
        <v>-8.5666439552158025</v>
      </c>
      <c r="EF82" s="29">
        <v>-7.4668677242090702</v>
      </c>
      <c r="EH82" s="29">
        <v>15.043577584382529</v>
      </c>
      <c r="EI82" s="29">
        <v>14.914281139362636</v>
      </c>
      <c r="EJ82" s="29">
        <v>14.902911354845871</v>
      </c>
      <c r="EK82" s="29">
        <v>14.641382712909602</v>
      </c>
      <c r="EL82" s="29">
        <v>14.560875522055621</v>
      </c>
      <c r="EM82" s="29">
        <v>14.29815484186507</v>
      </c>
      <c r="EN82" s="29">
        <v>14.086942094188112</v>
      </c>
      <c r="EO82" s="29">
        <v>13.949843789125877</v>
      </c>
      <c r="EP82" s="29">
        <v>13.668196177525108</v>
      </c>
      <c r="EQ82" s="29">
        <v>12.377549926057261</v>
      </c>
      <c r="ER82" s="29">
        <v>6.5596965604137907</v>
      </c>
      <c r="ES82" s="29">
        <v>1.7180929539625005</v>
      </c>
      <c r="ET82" s="29">
        <v>-1.1666439552158039</v>
      </c>
      <c r="EU82" s="29">
        <v>-6.6867724209071611E-2</v>
      </c>
      <c r="EW82" s="1">
        <v>319188</v>
      </c>
      <c r="EX82" s="1">
        <v>470003</v>
      </c>
      <c r="EY82" s="1" t="s">
        <v>485</v>
      </c>
      <c r="EZ82" s="1" t="s">
        <v>863</v>
      </c>
    </row>
    <row r="83" spans="2:156" ht="16" thickBot="1" x14ac:dyDescent="0.4">
      <c r="B83" s="21" t="s">
        <v>83</v>
      </c>
      <c r="C83" s="22">
        <v>6.6765774691135356</v>
      </c>
      <c r="D83" s="23">
        <v>6.5141984323655731</v>
      </c>
      <c r="E83" s="23">
        <v>6.3676426100271186</v>
      </c>
      <c r="F83" s="23">
        <v>6.2010453062681545</v>
      </c>
      <c r="G83" s="23">
        <v>5.9908344629772348</v>
      </c>
      <c r="H83" s="23">
        <v>5.7231398852297524</v>
      </c>
      <c r="I83" s="23">
        <v>5.5867800875114106</v>
      </c>
      <c r="J83" s="23">
        <v>5.3850416414460511</v>
      </c>
      <c r="K83" s="23">
        <v>4.248440109156471</v>
      </c>
      <c r="L83" s="23">
        <v>3.9413792436503048</v>
      </c>
      <c r="M83" s="23">
        <v>3.0321677510522136</v>
      </c>
      <c r="N83" s="23">
        <v>2.3698360754300118</v>
      </c>
      <c r="O83" s="23">
        <v>2.1944340634916806</v>
      </c>
      <c r="P83" s="23">
        <v>2.1027339744368732</v>
      </c>
      <c r="Q83" s="24"/>
      <c r="R83" s="23">
        <v>10.176577469113536</v>
      </c>
      <c r="S83" s="23">
        <v>10.014198432365573</v>
      </c>
      <c r="T83" s="23">
        <v>9.8676426100271186</v>
      </c>
      <c r="U83" s="23">
        <v>9.7010453062681545</v>
      </c>
      <c r="V83" s="23">
        <v>9.4908344629772348</v>
      </c>
      <c r="W83" s="23">
        <v>9.2231398852297524</v>
      </c>
      <c r="X83" s="23">
        <v>9.0867800875114106</v>
      </c>
      <c r="Y83" s="23">
        <v>8.8850416414460511</v>
      </c>
      <c r="Z83" s="23">
        <v>7.748440109156471</v>
      </c>
      <c r="AA83" s="23">
        <v>7.4413792436503048</v>
      </c>
      <c r="AB83" s="23">
        <v>6.5321677510522136</v>
      </c>
      <c r="AC83" s="23">
        <v>5.8698360754300118</v>
      </c>
      <c r="AD83" s="23">
        <v>5.6944340634916806</v>
      </c>
      <c r="AE83" s="23">
        <v>5.6027339744368732</v>
      </c>
      <c r="AG83" s="25">
        <v>6.6765774691135356</v>
      </c>
      <c r="AH83" s="25">
        <v>6.7346196474196969</v>
      </c>
      <c r="AI83" s="25">
        <v>6.774530941007141</v>
      </c>
      <c r="AJ83" s="25">
        <v>6.8111911922768194</v>
      </c>
      <c r="AK83" s="25">
        <v>6.8273814746056498</v>
      </c>
      <c r="AL83" s="25">
        <v>6.7773084182691452</v>
      </c>
      <c r="AM83" s="25">
        <v>6.6971925217214618</v>
      </c>
      <c r="AN83" s="25">
        <v>6.6057029425501987</v>
      </c>
      <c r="AO83" s="25">
        <v>5.909902977411928</v>
      </c>
      <c r="AP83" s="25">
        <v>5.5915273435476784</v>
      </c>
      <c r="AQ83" s="25">
        <v>4.9672288234755957</v>
      </c>
      <c r="AR83" s="25">
        <v>4.4286790429458094</v>
      </c>
      <c r="AS83" s="25">
        <v>4.052101990866408</v>
      </c>
      <c r="AT83" s="25">
        <v>3.8872670946471253</v>
      </c>
      <c r="AV83" s="26">
        <v>10.176577469113536</v>
      </c>
      <c r="AW83" s="26">
        <v>10.234619647419697</v>
      </c>
      <c r="AX83" s="26">
        <v>10.274530941007141</v>
      </c>
      <c r="AY83" s="26">
        <v>10.311191192276819</v>
      </c>
      <c r="AZ83" s="26">
        <v>10.32738147460565</v>
      </c>
      <c r="BA83" s="26">
        <v>10.277308418269145</v>
      </c>
      <c r="BB83" s="26">
        <v>10.197192521721462</v>
      </c>
      <c r="BC83" s="26">
        <v>10.105702942550199</v>
      </c>
      <c r="BD83" s="26">
        <v>9.409902977411928</v>
      </c>
      <c r="BE83" s="26">
        <v>9.0915273435476784</v>
      </c>
      <c r="BF83" s="26">
        <v>8.4672288234755957</v>
      </c>
      <c r="BG83" s="26">
        <v>7.9286790429458094</v>
      </c>
      <c r="BH83" s="26">
        <v>7.552101990866408</v>
      </c>
      <c r="BI83" s="26">
        <v>7.3872670946471253</v>
      </c>
      <c r="BK83" s="27">
        <v>6.6765774691135356</v>
      </c>
      <c r="BL83" s="27">
        <v>6.5143846538217645</v>
      </c>
      <c r="BM83" s="27">
        <v>6.3680149576193177</v>
      </c>
      <c r="BN83" s="27">
        <v>6.2015972469575651</v>
      </c>
      <c r="BO83" s="27">
        <v>5.9915639012402533</v>
      </c>
      <c r="BP83" s="27">
        <v>5.7229202211323287</v>
      </c>
      <c r="BQ83" s="27">
        <v>5.5844589002914002</v>
      </c>
      <c r="BR83" s="27">
        <v>5.3823189702635617</v>
      </c>
      <c r="BS83" s="27">
        <v>4.245337780569244</v>
      </c>
      <c r="BT83" s="27">
        <v>3.959813241940294</v>
      </c>
      <c r="BU83" s="27">
        <v>3.2290877307315871</v>
      </c>
      <c r="BV83" s="27">
        <v>2.6861757026810054</v>
      </c>
      <c r="BW83" s="27">
        <v>2.5346752559601633</v>
      </c>
      <c r="BX83" s="27">
        <v>2.5170563355093574</v>
      </c>
      <c r="BZ83" s="27">
        <v>10.176577469113536</v>
      </c>
      <c r="CA83" s="27">
        <v>10.014384653821764</v>
      </c>
      <c r="CB83" s="27">
        <v>9.8680149576193177</v>
      </c>
      <c r="CC83" s="27">
        <v>9.7015972469575651</v>
      </c>
      <c r="CD83" s="27">
        <v>9.4915639012402533</v>
      </c>
      <c r="CE83" s="27">
        <v>9.2229202211323287</v>
      </c>
      <c r="CF83" s="27">
        <v>9.0844589002914002</v>
      </c>
      <c r="CG83" s="27">
        <v>8.8823189702635617</v>
      </c>
      <c r="CH83" s="27">
        <v>7.745337780569244</v>
      </c>
      <c r="CI83" s="27">
        <v>7.459813241940294</v>
      </c>
      <c r="CJ83" s="27">
        <v>6.7290877307315871</v>
      </c>
      <c r="CK83" s="27">
        <v>6.1861757026810054</v>
      </c>
      <c r="CL83" s="27">
        <v>6.0346752559601633</v>
      </c>
      <c r="CM83" s="27">
        <v>6.0170563355093574</v>
      </c>
      <c r="CO83" s="28">
        <v>6.6765774691135356</v>
      </c>
      <c r="CP83" s="28">
        <v>6.5297130496811526</v>
      </c>
      <c r="CQ83" s="28">
        <v>6.4033175469667452</v>
      </c>
      <c r="CR83" s="28">
        <v>6.2534822776900505</v>
      </c>
      <c r="CS83" s="28">
        <v>6.0593012330695011</v>
      </c>
      <c r="CT83" s="28">
        <v>5.7997018333341508</v>
      </c>
      <c r="CU83" s="28">
        <v>5.6589114173457951</v>
      </c>
      <c r="CV83" s="28">
        <v>5.4456508153373697</v>
      </c>
      <c r="CW83" s="28">
        <v>4.2975922312808557</v>
      </c>
      <c r="CX83" s="28">
        <v>3.981596854779367</v>
      </c>
      <c r="CY83" s="28">
        <v>2.8456433492265418</v>
      </c>
      <c r="CZ83" s="28">
        <v>-0.60905317450784224</v>
      </c>
      <c r="DA83" s="28">
        <v>-3.5314413897742867</v>
      </c>
      <c r="DB83" s="28">
        <v>-5.2525136770803584</v>
      </c>
      <c r="DD83" s="28">
        <v>10.176577469113536</v>
      </c>
      <c r="DE83" s="28">
        <v>10.029713049681153</v>
      </c>
      <c r="DF83" s="28">
        <v>9.9033175469667452</v>
      </c>
      <c r="DG83" s="28">
        <v>9.7534822776900505</v>
      </c>
      <c r="DH83" s="28">
        <v>9.5593012330695011</v>
      </c>
      <c r="DI83" s="28">
        <v>9.2997018333341508</v>
      </c>
      <c r="DJ83" s="28">
        <v>9.1589114173457951</v>
      </c>
      <c r="DK83" s="28">
        <v>8.9456508153373697</v>
      </c>
      <c r="DL83" s="28">
        <v>7.7975922312808557</v>
      </c>
      <c r="DM83" s="28">
        <v>7.481596854779367</v>
      </c>
      <c r="DN83" s="28">
        <v>6.3456433492265418</v>
      </c>
      <c r="DO83" s="28">
        <v>2.8909468254921578</v>
      </c>
      <c r="DP83" s="28">
        <v>-3.1441389774286677E-2</v>
      </c>
      <c r="DQ83" s="28">
        <v>-1.7525136770803584</v>
      </c>
      <c r="DS83" s="29">
        <v>6.6765774691135356</v>
      </c>
      <c r="DT83" s="29">
        <v>6.545851248857911</v>
      </c>
      <c r="DU83" s="29">
        <v>6.3593564858487301</v>
      </c>
      <c r="DV83" s="29">
        <v>6.2025864987418089</v>
      </c>
      <c r="DW83" s="29">
        <v>6.0120331248352592</v>
      </c>
      <c r="DX83" s="29">
        <v>5.7621951801469233</v>
      </c>
      <c r="DY83" s="29">
        <v>5.6227123430372075</v>
      </c>
      <c r="DZ83" s="29">
        <v>5.416017930612421</v>
      </c>
      <c r="EA83" s="29">
        <v>4.2277324407222441</v>
      </c>
      <c r="EB83" s="29">
        <v>3.6121489311610251</v>
      </c>
      <c r="EC83" s="29">
        <v>5.4774201576293535E-2</v>
      </c>
      <c r="ED83" s="29">
        <v>-3.2519915825942007</v>
      </c>
      <c r="EE83" s="29">
        <v>-5.1468764336053994</v>
      </c>
      <c r="EF83" s="29">
        <v>-4.362132241002918</v>
      </c>
      <c r="EH83" s="29">
        <v>10.176577469113536</v>
      </c>
      <c r="EI83" s="29">
        <v>10.045851248857911</v>
      </c>
      <c r="EJ83" s="29">
        <v>9.8593564858487301</v>
      </c>
      <c r="EK83" s="29">
        <v>9.7025864987418089</v>
      </c>
      <c r="EL83" s="29">
        <v>9.5120331248352592</v>
      </c>
      <c r="EM83" s="29">
        <v>9.2621951801469233</v>
      </c>
      <c r="EN83" s="29">
        <v>9.1227123430372075</v>
      </c>
      <c r="EO83" s="29">
        <v>8.916017930612421</v>
      </c>
      <c r="EP83" s="29">
        <v>7.7277324407222441</v>
      </c>
      <c r="EQ83" s="29">
        <v>7.1121489311610251</v>
      </c>
      <c r="ER83" s="29">
        <v>3.5547742015762935</v>
      </c>
      <c r="ES83" s="29">
        <v>0.24800841740579926</v>
      </c>
      <c r="ET83" s="29">
        <v>-1.6468764336053994</v>
      </c>
      <c r="EU83" s="29">
        <v>-0.86213224100291797</v>
      </c>
      <c r="EW83" s="1">
        <v>387062</v>
      </c>
      <c r="EX83" s="1">
        <v>389054</v>
      </c>
      <c r="EY83" s="1" t="s">
        <v>520</v>
      </c>
      <c r="EZ83" s="1" t="s">
        <v>859</v>
      </c>
    </row>
    <row r="84" spans="2:156" ht="16" thickBot="1" x14ac:dyDescent="0.4">
      <c r="B84" s="21" t="s">
        <v>84</v>
      </c>
      <c r="C84" s="22">
        <v>8.085139148842595</v>
      </c>
      <c r="D84" s="23">
        <v>7.9659700754176672</v>
      </c>
      <c r="E84" s="23">
        <v>7.8193942631027298</v>
      </c>
      <c r="F84" s="23">
        <v>7.1506746070274936</v>
      </c>
      <c r="G84" s="23">
        <v>7.151952146520502</v>
      </c>
      <c r="H84" s="23">
        <v>6.6104996979444479</v>
      </c>
      <c r="I84" s="23">
        <v>6.0013187289348267</v>
      </c>
      <c r="J84" s="23">
        <v>5.6965396408881652</v>
      </c>
      <c r="K84" s="23">
        <v>5.1687032671081177</v>
      </c>
      <c r="L84" s="23">
        <v>4.5460937117497089</v>
      </c>
      <c r="M84" s="23">
        <v>2.5806555452971338</v>
      </c>
      <c r="N84" s="23">
        <v>1.8074626804166449</v>
      </c>
      <c r="O84" s="23">
        <v>1.7122121536170205</v>
      </c>
      <c r="P84" s="23">
        <v>2.1440180418653405</v>
      </c>
      <c r="Q84" s="24"/>
      <c r="R84" s="23">
        <v>12.722139148842595</v>
      </c>
      <c r="S84" s="23">
        <v>12.602970075417668</v>
      </c>
      <c r="T84" s="23">
        <v>12.45639426310273</v>
      </c>
      <c r="U84" s="23">
        <v>11.787674607027494</v>
      </c>
      <c r="V84" s="23">
        <v>11.788952146520502</v>
      </c>
      <c r="W84" s="23">
        <v>11.247499697944448</v>
      </c>
      <c r="X84" s="23">
        <v>10.638318728934827</v>
      </c>
      <c r="Y84" s="23">
        <v>10.333539640888166</v>
      </c>
      <c r="Z84" s="23">
        <v>9.8057032671081181</v>
      </c>
      <c r="AA84" s="23">
        <v>9.1830937117497093</v>
      </c>
      <c r="AB84" s="23">
        <v>7.2176555452971343</v>
      </c>
      <c r="AC84" s="23">
        <v>6.4444626804166454</v>
      </c>
      <c r="AD84" s="23">
        <v>6.349212153617021</v>
      </c>
      <c r="AE84" s="23">
        <v>6.781018041865341</v>
      </c>
      <c r="AG84" s="25">
        <v>8.085139148842595</v>
      </c>
      <c r="AH84" s="25">
        <v>7.9459150243336047</v>
      </c>
      <c r="AI84" s="25">
        <v>7.8783098909828801</v>
      </c>
      <c r="AJ84" s="25">
        <v>7.3941433303839812</v>
      </c>
      <c r="AK84" s="25">
        <v>7.6234702392206284</v>
      </c>
      <c r="AL84" s="25">
        <v>7.2605688073467078</v>
      </c>
      <c r="AM84" s="25">
        <v>6.7789320990783395</v>
      </c>
      <c r="AN84" s="25">
        <v>6.5759109696504936</v>
      </c>
      <c r="AO84" s="25">
        <v>6.1322831810783889</v>
      </c>
      <c r="AP84" s="25">
        <v>5.6539578489388447</v>
      </c>
      <c r="AQ84" s="25">
        <v>4.4153162307542928</v>
      </c>
      <c r="AR84" s="25">
        <v>3.6927419539297297</v>
      </c>
      <c r="AS84" s="25">
        <v>3.1526847065925665</v>
      </c>
      <c r="AT84" s="25">
        <v>3.0279503499989779</v>
      </c>
      <c r="AV84" s="26">
        <v>12.722139148842595</v>
      </c>
      <c r="AW84" s="26">
        <v>12.582915024333605</v>
      </c>
      <c r="AX84" s="26">
        <v>12.515309890982881</v>
      </c>
      <c r="AY84" s="26">
        <v>12.031143330383982</v>
      </c>
      <c r="AZ84" s="26">
        <v>12.260470239220629</v>
      </c>
      <c r="BA84" s="26">
        <v>11.897568807346708</v>
      </c>
      <c r="BB84" s="26">
        <v>11.41593209907834</v>
      </c>
      <c r="BC84" s="26">
        <v>11.212910969650494</v>
      </c>
      <c r="BD84" s="26">
        <v>10.769283181078389</v>
      </c>
      <c r="BE84" s="26">
        <v>10.290957848938845</v>
      </c>
      <c r="BF84" s="26">
        <v>9.0523162307542933</v>
      </c>
      <c r="BG84" s="26">
        <v>8.3297419539297302</v>
      </c>
      <c r="BH84" s="26">
        <v>7.789684706592567</v>
      </c>
      <c r="BI84" s="26">
        <v>7.6649503499989784</v>
      </c>
      <c r="BK84" s="27">
        <v>8.085139148842595</v>
      </c>
      <c r="BL84" s="27">
        <v>7.9659700650410983</v>
      </c>
      <c r="BM84" s="27">
        <v>7.8193942836166155</v>
      </c>
      <c r="BN84" s="27">
        <v>7.1506746070274936</v>
      </c>
      <c r="BO84" s="27">
        <v>7.1519520252607762</v>
      </c>
      <c r="BP84" s="27">
        <v>6.6104998195629605</v>
      </c>
      <c r="BQ84" s="27">
        <v>6.0013187289348267</v>
      </c>
      <c r="BR84" s="27">
        <v>5.6965396408881652</v>
      </c>
      <c r="BS84" s="27">
        <v>5.1687032671081177</v>
      </c>
      <c r="BT84" s="27">
        <v>4.6086483773278744</v>
      </c>
      <c r="BU84" s="27">
        <v>2.8596293418989198</v>
      </c>
      <c r="BV84" s="27">
        <v>2.1409210011654096</v>
      </c>
      <c r="BW84" s="27">
        <v>1.9960806860620224</v>
      </c>
      <c r="BX84" s="27">
        <v>2.3738984337574927</v>
      </c>
      <c r="BZ84" s="27">
        <v>12.722139148842595</v>
      </c>
      <c r="CA84" s="27">
        <v>12.602970065041099</v>
      </c>
      <c r="CB84" s="27">
        <v>12.456394283616616</v>
      </c>
      <c r="CC84" s="27">
        <v>11.787674607027494</v>
      </c>
      <c r="CD84" s="27">
        <v>11.788952025260777</v>
      </c>
      <c r="CE84" s="27">
        <v>11.247499819562961</v>
      </c>
      <c r="CF84" s="27">
        <v>10.638318728934827</v>
      </c>
      <c r="CG84" s="27">
        <v>10.333539640888166</v>
      </c>
      <c r="CH84" s="27">
        <v>9.8057032671081181</v>
      </c>
      <c r="CI84" s="27">
        <v>9.2456483773278748</v>
      </c>
      <c r="CJ84" s="27">
        <v>7.4966293418989203</v>
      </c>
      <c r="CK84" s="27">
        <v>6.7779210011654101</v>
      </c>
      <c r="CL84" s="27">
        <v>6.6330806860620228</v>
      </c>
      <c r="CM84" s="27">
        <v>7.0108984337574931</v>
      </c>
      <c r="CO84" s="28">
        <v>8.085139148842595</v>
      </c>
      <c r="CP84" s="28">
        <v>7.979210723785787</v>
      </c>
      <c r="CQ84" s="28">
        <v>7.8624834811079172</v>
      </c>
      <c r="CR84" s="28">
        <v>7.2331060766356678</v>
      </c>
      <c r="CS84" s="28">
        <v>7.3005336125173237</v>
      </c>
      <c r="CT84" s="28">
        <v>6.8371688641917601</v>
      </c>
      <c r="CU84" s="28">
        <v>6.313260119180832</v>
      </c>
      <c r="CV84" s="28">
        <v>6.0993506971526941</v>
      </c>
      <c r="CW84" s="28">
        <v>5.7155678256505595</v>
      </c>
      <c r="CX84" s="28">
        <v>5.3118514336032163</v>
      </c>
      <c r="CY84" s="28">
        <v>2.8941304559090888</v>
      </c>
      <c r="CZ84" s="28">
        <v>-2.354513728472309</v>
      </c>
      <c r="DA84" s="28">
        <v>-6.7791833649625701</v>
      </c>
      <c r="DB84" s="28">
        <v>-9.4873441096623594</v>
      </c>
      <c r="DD84" s="28">
        <v>12.722139148842595</v>
      </c>
      <c r="DE84" s="28">
        <v>12.616210723785787</v>
      </c>
      <c r="DF84" s="28">
        <v>12.499483481107918</v>
      </c>
      <c r="DG84" s="28">
        <v>11.870106076635668</v>
      </c>
      <c r="DH84" s="28">
        <v>11.937533612517324</v>
      </c>
      <c r="DI84" s="28">
        <v>11.474168864191761</v>
      </c>
      <c r="DJ84" s="28">
        <v>10.950260119180832</v>
      </c>
      <c r="DK84" s="28">
        <v>10.736350697152695</v>
      </c>
      <c r="DL84" s="28">
        <v>10.35256782565056</v>
      </c>
      <c r="DM84" s="28">
        <v>9.9488514336032168</v>
      </c>
      <c r="DN84" s="28">
        <v>7.5311304559090892</v>
      </c>
      <c r="DO84" s="28">
        <v>2.2824862715276915</v>
      </c>
      <c r="DP84" s="28">
        <v>-2.1421833649625697</v>
      </c>
      <c r="DQ84" s="28">
        <v>-4.850344109662359</v>
      </c>
      <c r="DS84" s="29">
        <v>8.085139148842595</v>
      </c>
      <c r="DT84" s="29">
        <v>8.0491078667963087</v>
      </c>
      <c r="DU84" s="29">
        <v>7.755692523791355</v>
      </c>
      <c r="DV84" s="29">
        <v>7.1307693841754141</v>
      </c>
      <c r="DW84" s="29">
        <v>7.2500759246440687</v>
      </c>
      <c r="DX84" s="29">
        <v>6.8735122152420338</v>
      </c>
      <c r="DY84" s="29">
        <v>6.4264670674845554</v>
      </c>
      <c r="DZ84" s="29">
        <v>6.3107185302968567</v>
      </c>
      <c r="EA84" s="29">
        <v>5.8398291992657079</v>
      </c>
      <c r="EB84" s="29">
        <v>4.5166243632533067</v>
      </c>
      <c r="EC84" s="29">
        <v>-1.3874569825408472</v>
      </c>
      <c r="ED84" s="29">
        <v>-6.0703585093505268</v>
      </c>
      <c r="EE84" s="29">
        <v>-9.0259011713096342</v>
      </c>
      <c r="EF84" s="29">
        <v>-7.941082757978009</v>
      </c>
      <c r="EH84" s="29">
        <v>12.722139148842595</v>
      </c>
      <c r="EI84" s="29">
        <v>12.686107866796309</v>
      </c>
      <c r="EJ84" s="29">
        <v>12.392692523791355</v>
      </c>
      <c r="EK84" s="29">
        <v>11.767769384175415</v>
      </c>
      <c r="EL84" s="29">
        <v>11.887075924644069</v>
      </c>
      <c r="EM84" s="29">
        <v>11.510512215242034</v>
      </c>
      <c r="EN84" s="29">
        <v>11.063467067484556</v>
      </c>
      <c r="EO84" s="29">
        <v>10.947718530296857</v>
      </c>
      <c r="EP84" s="29">
        <v>10.476829199265708</v>
      </c>
      <c r="EQ84" s="29">
        <v>9.1536243632533072</v>
      </c>
      <c r="ER84" s="29">
        <v>3.2495430174591533</v>
      </c>
      <c r="ES84" s="29">
        <v>-1.4333585093505263</v>
      </c>
      <c r="ET84" s="29">
        <v>-4.3889011713096338</v>
      </c>
      <c r="EU84" s="29">
        <v>-3.3040827579780085</v>
      </c>
      <c r="EW84" s="1">
        <v>387386</v>
      </c>
      <c r="EX84" s="1">
        <v>386308</v>
      </c>
      <c r="EY84" s="1" t="s">
        <v>520</v>
      </c>
      <c r="EZ84" s="1" t="s">
        <v>859</v>
      </c>
    </row>
    <row r="85" spans="2:156" ht="16" thickBot="1" x14ac:dyDescent="0.4">
      <c r="B85" s="21" t="s">
        <v>85</v>
      </c>
      <c r="C85" s="22">
        <v>2.4698414478857913</v>
      </c>
      <c r="D85" s="23">
        <v>2.2335184318481929</v>
      </c>
      <c r="E85" s="23">
        <v>2.2231464647540555</v>
      </c>
      <c r="F85" s="23">
        <v>1.7901812500991419</v>
      </c>
      <c r="G85" s="23">
        <v>1.6387480902930029</v>
      </c>
      <c r="H85" s="23">
        <v>1.1578504599318755</v>
      </c>
      <c r="I85" s="23">
        <v>0.85593451043980551</v>
      </c>
      <c r="J85" s="23">
        <v>0.49896096548600255</v>
      </c>
      <c r="K85" s="23">
        <v>0.18579239519573676</v>
      </c>
      <c r="L85" s="23">
        <v>-0.38153011805518489</v>
      </c>
      <c r="M85" s="23">
        <v>-2.0838538450858444</v>
      </c>
      <c r="N85" s="23">
        <v>-3.1461298272079325</v>
      </c>
      <c r="O85" s="23">
        <v>-3.6840455512388424</v>
      </c>
      <c r="P85" s="23">
        <v>-3.7862767655035476</v>
      </c>
      <c r="Q85" s="24"/>
      <c r="R85" s="23">
        <v>5.1793849199584479</v>
      </c>
      <c r="S85" s="23">
        <v>4.9430619039208494</v>
      </c>
      <c r="T85" s="23">
        <v>4.9326899368267121</v>
      </c>
      <c r="U85" s="23">
        <v>4.4997247221717984</v>
      </c>
      <c r="V85" s="23">
        <v>4.3482915623656595</v>
      </c>
      <c r="W85" s="23">
        <v>3.8673939320045321</v>
      </c>
      <c r="X85" s="23">
        <v>3.5654779825124621</v>
      </c>
      <c r="Y85" s="23">
        <v>3.2085044375586591</v>
      </c>
      <c r="Z85" s="23">
        <v>2.8953358672683933</v>
      </c>
      <c r="AA85" s="23">
        <v>2.3280133540174717</v>
      </c>
      <c r="AB85" s="23">
        <v>0.62568962698681219</v>
      </c>
      <c r="AC85" s="23">
        <v>-0.43658635513527599</v>
      </c>
      <c r="AD85" s="23">
        <v>-0.97450207916618581</v>
      </c>
      <c r="AE85" s="23">
        <v>-1.0767332934308911</v>
      </c>
      <c r="AG85" s="25">
        <v>2.4698414478857913</v>
      </c>
      <c r="AH85" s="25">
        <v>2.2870251874598004</v>
      </c>
      <c r="AI85" s="25">
        <v>2.3505060119081698</v>
      </c>
      <c r="AJ85" s="25">
        <v>2.0673926026056222</v>
      </c>
      <c r="AK85" s="25">
        <v>2.069290070769803</v>
      </c>
      <c r="AL85" s="25">
        <v>1.7133594659727081</v>
      </c>
      <c r="AM85" s="25">
        <v>1.4742097152649443</v>
      </c>
      <c r="AN85" s="25">
        <v>1.1462924233866438</v>
      </c>
      <c r="AO85" s="25">
        <v>0.83102677164351135</v>
      </c>
      <c r="AP85" s="25">
        <v>0.3191045240041106</v>
      </c>
      <c r="AQ85" s="25">
        <v>-0.70415848323386143</v>
      </c>
      <c r="AR85" s="25">
        <v>-1.622566709930183</v>
      </c>
      <c r="AS85" s="25">
        <v>-2.3410442117429078</v>
      </c>
      <c r="AT85" s="25">
        <v>-2.7740346777201061</v>
      </c>
      <c r="AV85" s="26">
        <v>5.1793849199584479</v>
      </c>
      <c r="AW85" s="26">
        <v>4.996568659532457</v>
      </c>
      <c r="AX85" s="26">
        <v>5.0600494839808263</v>
      </c>
      <c r="AY85" s="26">
        <v>4.7769360746782787</v>
      </c>
      <c r="AZ85" s="26">
        <v>4.7788335428424595</v>
      </c>
      <c r="BA85" s="26">
        <v>4.4229029380453646</v>
      </c>
      <c r="BB85" s="26">
        <v>4.1837531873376008</v>
      </c>
      <c r="BC85" s="26">
        <v>3.8558358954593004</v>
      </c>
      <c r="BD85" s="26">
        <v>3.5405702437161679</v>
      </c>
      <c r="BE85" s="26">
        <v>3.0286479960767672</v>
      </c>
      <c r="BF85" s="26">
        <v>2.0053849888387951</v>
      </c>
      <c r="BG85" s="26">
        <v>1.0869767621424735</v>
      </c>
      <c r="BH85" s="26">
        <v>0.36849926032974878</v>
      </c>
      <c r="BI85" s="26">
        <v>-6.449120564744959E-2</v>
      </c>
      <c r="BK85" s="27">
        <v>2.4698414478857913</v>
      </c>
      <c r="BL85" s="27">
        <v>2.2335184216633728</v>
      </c>
      <c r="BM85" s="27">
        <v>2.2231464647540555</v>
      </c>
      <c r="BN85" s="27">
        <v>1.7901812500991419</v>
      </c>
      <c r="BO85" s="27">
        <v>1.638748050202576</v>
      </c>
      <c r="BP85" s="27">
        <v>1.1578505003482498</v>
      </c>
      <c r="BQ85" s="27">
        <v>0.85593451043980551</v>
      </c>
      <c r="BR85" s="27">
        <v>0.49896096548600255</v>
      </c>
      <c r="BS85" s="27">
        <v>0.18579239519573676</v>
      </c>
      <c r="BT85" s="27">
        <v>-0.35666548941503251</v>
      </c>
      <c r="BU85" s="27">
        <v>-1.9785702896665036</v>
      </c>
      <c r="BV85" s="27">
        <v>-3.0179977346128446</v>
      </c>
      <c r="BW85" s="27">
        <v>-3.5643487958015676</v>
      </c>
      <c r="BX85" s="27">
        <v>-3.6863641791063522</v>
      </c>
      <c r="BZ85" s="27">
        <v>5.1793849199584479</v>
      </c>
      <c r="CA85" s="27">
        <v>4.9430618937360293</v>
      </c>
      <c r="CB85" s="27">
        <v>4.9326899368267121</v>
      </c>
      <c r="CC85" s="27">
        <v>4.4997247221717984</v>
      </c>
      <c r="CD85" s="27">
        <v>4.3482915222752325</v>
      </c>
      <c r="CE85" s="27">
        <v>3.8673939724209063</v>
      </c>
      <c r="CF85" s="27">
        <v>3.5654779825124621</v>
      </c>
      <c r="CG85" s="27">
        <v>3.2085044375586591</v>
      </c>
      <c r="CH85" s="27">
        <v>2.8953358672683933</v>
      </c>
      <c r="CI85" s="27">
        <v>2.352877982657624</v>
      </c>
      <c r="CJ85" s="27">
        <v>0.73097318240615294</v>
      </c>
      <c r="CK85" s="27">
        <v>-0.30845426254018804</v>
      </c>
      <c r="CL85" s="27">
        <v>-0.85480532372891105</v>
      </c>
      <c r="CM85" s="27">
        <v>-0.97682070703369561</v>
      </c>
      <c r="CO85" s="28">
        <v>2.4698414478857913</v>
      </c>
      <c r="CP85" s="28">
        <v>2.233090174733352</v>
      </c>
      <c r="CQ85" s="28">
        <v>2.2241075096192908</v>
      </c>
      <c r="CR85" s="28">
        <v>1.7725646279559051</v>
      </c>
      <c r="CS85" s="28">
        <v>1.6089748999443891</v>
      </c>
      <c r="CT85" s="28">
        <v>1.0857364258524562</v>
      </c>
      <c r="CU85" s="28">
        <v>0.69459634914784019</v>
      </c>
      <c r="CV85" s="28">
        <v>0.23960032290337452</v>
      </c>
      <c r="CW85" s="28">
        <v>-0.12542954985234545</v>
      </c>
      <c r="CX85" s="28">
        <v>-0.68019312317753489</v>
      </c>
      <c r="CY85" s="28">
        <v>-3.1395166842233202</v>
      </c>
      <c r="CZ85" s="28">
        <v>-7.972912673467409</v>
      </c>
      <c r="DA85" s="28">
        <v>-11.639058560399118</v>
      </c>
      <c r="DB85" s="28">
        <v>-14.144203475336202</v>
      </c>
      <c r="DD85" s="28">
        <v>5.1793849199584479</v>
      </c>
      <c r="DE85" s="28">
        <v>4.9426336468060086</v>
      </c>
      <c r="DF85" s="28">
        <v>4.9336509816919474</v>
      </c>
      <c r="DG85" s="28">
        <v>4.4821081000285616</v>
      </c>
      <c r="DH85" s="28">
        <v>4.3185183720170457</v>
      </c>
      <c r="DI85" s="28">
        <v>3.7952798979251128</v>
      </c>
      <c r="DJ85" s="28">
        <v>3.4041398212204967</v>
      </c>
      <c r="DK85" s="28">
        <v>2.9491437949760311</v>
      </c>
      <c r="DL85" s="28">
        <v>2.5841139222203111</v>
      </c>
      <c r="DM85" s="28">
        <v>2.0293503488951217</v>
      </c>
      <c r="DN85" s="28">
        <v>-0.42997321215066364</v>
      </c>
      <c r="DO85" s="28">
        <v>-5.2633692013947524</v>
      </c>
      <c r="DP85" s="28">
        <v>-8.9295150883264611</v>
      </c>
      <c r="DQ85" s="28">
        <v>-11.434660003263545</v>
      </c>
      <c r="DS85" s="29">
        <v>2.4698414478857913</v>
      </c>
      <c r="DT85" s="29">
        <v>2.3069454272587233</v>
      </c>
      <c r="DU85" s="29">
        <v>2.2627703431484711</v>
      </c>
      <c r="DV85" s="29">
        <v>1.8357007053900567</v>
      </c>
      <c r="DW85" s="29">
        <v>1.6947051884745399</v>
      </c>
      <c r="DX85" s="29">
        <v>1.2216012891308701</v>
      </c>
      <c r="DY85" s="29">
        <v>0.9020840042939291</v>
      </c>
      <c r="DZ85" s="29">
        <v>0.52856309779492605</v>
      </c>
      <c r="EA85" s="29">
        <v>0.12593502721422922</v>
      </c>
      <c r="EB85" s="29">
        <v>-1.2044194739877234</v>
      </c>
      <c r="EC85" s="29">
        <v>-6.7911013079337472</v>
      </c>
      <c r="ED85" s="29">
        <v>-11.104013722520197</v>
      </c>
      <c r="EE85" s="29">
        <v>-13.533404147825962</v>
      </c>
      <c r="EF85" s="29">
        <v>-12.844684559845906</v>
      </c>
      <c r="EH85" s="29">
        <v>5.1793849199584479</v>
      </c>
      <c r="EI85" s="29">
        <v>5.0164888993313799</v>
      </c>
      <c r="EJ85" s="29">
        <v>4.9723138152211277</v>
      </c>
      <c r="EK85" s="29">
        <v>4.5452441774627133</v>
      </c>
      <c r="EL85" s="29">
        <v>4.4042486605471964</v>
      </c>
      <c r="EM85" s="29">
        <v>3.9311447612035266</v>
      </c>
      <c r="EN85" s="29">
        <v>3.6116274763665857</v>
      </c>
      <c r="EO85" s="29">
        <v>3.2381065698675826</v>
      </c>
      <c r="EP85" s="29">
        <v>2.8354784992868858</v>
      </c>
      <c r="EQ85" s="29">
        <v>1.5051239980849331</v>
      </c>
      <c r="ER85" s="29">
        <v>-4.0815578358610907</v>
      </c>
      <c r="ES85" s="29">
        <v>-8.3944702504475401</v>
      </c>
      <c r="ET85" s="29">
        <v>-10.823860675753306</v>
      </c>
      <c r="EU85" s="29">
        <v>-10.135141087773249</v>
      </c>
      <c r="EW85" s="1">
        <v>383606</v>
      </c>
      <c r="EX85" s="1">
        <v>402218</v>
      </c>
      <c r="EY85" s="1" t="s">
        <v>553</v>
      </c>
      <c r="EZ85" s="1" t="s">
        <v>857</v>
      </c>
    </row>
    <row r="86" spans="2:156" ht="16" thickBot="1" x14ac:dyDescent="0.4">
      <c r="B86" s="21" t="s">
        <v>86</v>
      </c>
      <c r="C86" s="22">
        <v>5.4476469160257999</v>
      </c>
      <c r="D86" s="23">
        <v>4.9628309755554003</v>
      </c>
      <c r="E86" s="23">
        <v>4.7928025453784038</v>
      </c>
      <c r="F86" s="23">
        <v>4.6064710517972092</v>
      </c>
      <c r="G86" s="23">
        <v>4.4608221159378854</v>
      </c>
      <c r="H86" s="23">
        <v>4.3179443187711648</v>
      </c>
      <c r="I86" s="23">
        <v>4.1313490016874663</v>
      </c>
      <c r="J86" s="23">
        <v>4.0569771265342442</v>
      </c>
      <c r="K86" s="23">
        <v>3.9198292599975826</v>
      </c>
      <c r="L86" s="23">
        <v>3.747581824236331</v>
      </c>
      <c r="M86" s="23">
        <v>2.9719147482360935</v>
      </c>
      <c r="N86" s="23">
        <v>2.2911686472523609</v>
      </c>
      <c r="O86" s="23">
        <v>1.8309937183046117</v>
      </c>
      <c r="P86" s="23">
        <v>1.439571363750721</v>
      </c>
      <c r="Q86" s="24"/>
      <c r="R86" s="23">
        <v>10.4476469160258</v>
      </c>
      <c r="S86" s="23">
        <v>9.9628309755554003</v>
      </c>
      <c r="T86" s="23">
        <v>9.7928025453784038</v>
      </c>
      <c r="U86" s="23">
        <v>9.6064710517972092</v>
      </c>
      <c r="V86" s="23">
        <v>9.4608221159378854</v>
      </c>
      <c r="W86" s="23">
        <v>9.3179443187711648</v>
      </c>
      <c r="X86" s="23">
        <v>9.1313490016874663</v>
      </c>
      <c r="Y86" s="23">
        <v>9.0569771265342442</v>
      </c>
      <c r="Z86" s="23">
        <v>8.9198292599975826</v>
      </c>
      <c r="AA86" s="23">
        <v>8.747581824236331</v>
      </c>
      <c r="AB86" s="23">
        <v>7.9719147482360935</v>
      </c>
      <c r="AC86" s="23">
        <v>7.2911686472523609</v>
      </c>
      <c r="AD86" s="23">
        <v>6.8309937183046117</v>
      </c>
      <c r="AE86" s="23">
        <v>6.439571363750721</v>
      </c>
      <c r="AG86" s="25">
        <v>5.4476469160257999</v>
      </c>
      <c r="AH86" s="25">
        <v>5.36690694162073</v>
      </c>
      <c r="AI86" s="25">
        <v>5.3962036143114283</v>
      </c>
      <c r="AJ86" s="25">
        <v>5.4042820341923044</v>
      </c>
      <c r="AK86" s="25">
        <v>5.4587072116008422</v>
      </c>
      <c r="AL86" s="25">
        <v>5.4983720233518891</v>
      </c>
      <c r="AM86" s="25">
        <v>5.4515058324931935</v>
      </c>
      <c r="AN86" s="25">
        <v>5.4676559545597954</v>
      </c>
      <c r="AO86" s="25">
        <v>5.3916152265212531</v>
      </c>
      <c r="AP86" s="25">
        <v>5.2718209755467065</v>
      </c>
      <c r="AQ86" s="25">
        <v>4.9562784514097249</v>
      </c>
      <c r="AR86" s="25">
        <v>4.6722204343013942</v>
      </c>
      <c r="AS86" s="25">
        <v>4.3821779402406058</v>
      </c>
      <c r="AT86" s="25">
        <v>4.1479333764523822</v>
      </c>
      <c r="AV86" s="26">
        <v>10.4476469160258</v>
      </c>
      <c r="AW86" s="26">
        <v>10.36690694162073</v>
      </c>
      <c r="AX86" s="26">
        <v>10.396203614311428</v>
      </c>
      <c r="AY86" s="26">
        <v>10.404282034192304</v>
      </c>
      <c r="AZ86" s="26">
        <v>10.458707211600842</v>
      </c>
      <c r="BA86" s="26">
        <v>10.498372023351889</v>
      </c>
      <c r="BB86" s="26">
        <v>10.451505832493194</v>
      </c>
      <c r="BC86" s="26">
        <v>10.467655954559795</v>
      </c>
      <c r="BD86" s="26">
        <v>10.391615226521253</v>
      </c>
      <c r="BE86" s="26">
        <v>10.271820975546706</v>
      </c>
      <c r="BF86" s="26">
        <v>9.9562784514097249</v>
      </c>
      <c r="BG86" s="26">
        <v>9.6722204343013942</v>
      </c>
      <c r="BH86" s="26">
        <v>9.3821779402406058</v>
      </c>
      <c r="BI86" s="26">
        <v>9.1479333764523822</v>
      </c>
      <c r="BK86" s="27">
        <v>5.4476469160257999</v>
      </c>
      <c r="BL86" s="27">
        <v>4.9631570405588388</v>
      </c>
      <c r="BM86" s="27">
        <v>4.7934541108754516</v>
      </c>
      <c r="BN86" s="27">
        <v>4.6074393271789393</v>
      </c>
      <c r="BO86" s="27">
        <v>4.4620984922363096</v>
      </c>
      <c r="BP86" s="27">
        <v>4.3175623812005401</v>
      </c>
      <c r="BQ86" s="27">
        <v>4.127277255587865</v>
      </c>
      <c r="BR86" s="27">
        <v>4.0522276362891443</v>
      </c>
      <c r="BS86" s="27">
        <v>3.9144483529827863</v>
      </c>
      <c r="BT86" s="27">
        <v>3.7525036691109115</v>
      </c>
      <c r="BU86" s="27">
        <v>3.0660425225017942</v>
      </c>
      <c r="BV86" s="27">
        <v>2.5907194828641469</v>
      </c>
      <c r="BW86" s="27">
        <v>2.2259971251361481</v>
      </c>
      <c r="BX86" s="27">
        <v>2.0179658800400073</v>
      </c>
      <c r="BZ86" s="27">
        <v>10.4476469160258</v>
      </c>
      <c r="CA86" s="27">
        <v>9.9631570405588388</v>
      </c>
      <c r="CB86" s="27">
        <v>9.7934541108754516</v>
      </c>
      <c r="CC86" s="27">
        <v>9.6074393271789393</v>
      </c>
      <c r="CD86" s="27">
        <v>9.4620984922363096</v>
      </c>
      <c r="CE86" s="27">
        <v>9.3175623812005401</v>
      </c>
      <c r="CF86" s="27">
        <v>9.127277255587865</v>
      </c>
      <c r="CG86" s="27">
        <v>9.0522276362891443</v>
      </c>
      <c r="CH86" s="27">
        <v>8.9144483529827863</v>
      </c>
      <c r="CI86" s="27">
        <v>8.7525036691109115</v>
      </c>
      <c r="CJ86" s="27">
        <v>8.0660425225017942</v>
      </c>
      <c r="CK86" s="27">
        <v>7.5907194828641469</v>
      </c>
      <c r="CL86" s="27">
        <v>7.2259971251361481</v>
      </c>
      <c r="CM86" s="27">
        <v>7.0179658800400073</v>
      </c>
      <c r="CO86" s="28">
        <v>5.4476469160257999</v>
      </c>
      <c r="CP86" s="28">
        <v>4.9732999400205191</v>
      </c>
      <c r="CQ86" s="28">
        <v>4.8204762789248399</v>
      </c>
      <c r="CR86" s="28">
        <v>4.6485513606796616</v>
      </c>
      <c r="CS86" s="28">
        <v>4.5142569694342178</v>
      </c>
      <c r="CT86" s="28">
        <v>4.3691193951413965</v>
      </c>
      <c r="CU86" s="28">
        <v>4.1599855415884051</v>
      </c>
      <c r="CV86" s="28">
        <v>4.0573961380651724</v>
      </c>
      <c r="CW86" s="28">
        <v>3.8941470862626506</v>
      </c>
      <c r="CX86" s="28">
        <v>3.71009986856666</v>
      </c>
      <c r="CY86" s="28">
        <v>2.4809946314645011</v>
      </c>
      <c r="CZ86" s="28">
        <v>0.52838800523671736</v>
      </c>
      <c r="DA86" s="28">
        <v>-0.85855894895657769</v>
      </c>
      <c r="DB86" s="28">
        <v>-1.6179560082275657</v>
      </c>
      <c r="DD86" s="28">
        <v>10.4476469160258</v>
      </c>
      <c r="DE86" s="28">
        <v>9.9732999400205191</v>
      </c>
      <c r="DF86" s="28">
        <v>9.8204762789248399</v>
      </c>
      <c r="DG86" s="28">
        <v>9.6485513606796616</v>
      </c>
      <c r="DH86" s="28">
        <v>9.5142569694342178</v>
      </c>
      <c r="DI86" s="28">
        <v>9.3691193951413965</v>
      </c>
      <c r="DJ86" s="28">
        <v>9.1599855415884051</v>
      </c>
      <c r="DK86" s="28">
        <v>9.0573961380651724</v>
      </c>
      <c r="DL86" s="28">
        <v>8.8941470862626506</v>
      </c>
      <c r="DM86" s="28">
        <v>8.71009986856666</v>
      </c>
      <c r="DN86" s="28">
        <v>7.4809946314645011</v>
      </c>
      <c r="DO86" s="28">
        <v>5.5283880052367174</v>
      </c>
      <c r="DP86" s="28">
        <v>4.1414410510434223</v>
      </c>
      <c r="DQ86" s="28">
        <v>3.3820439917724343</v>
      </c>
      <c r="DS86" s="29">
        <v>5.4476469160257999</v>
      </c>
      <c r="DT86" s="29">
        <v>4.9841383570429745</v>
      </c>
      <c r="DU86" s="29">
        <v>4.7987391495445184</v>
      </c>
      <c r="DV86" s="29">
        <v>4.6208147012563803</v>
      </c>
      <c r="DW86" s="29">
        <v>4.478820541669883</v>
      </c>
      <c r="DX86" s="29">
        <v>4.326140018967612</v>
      </c>
      <c r="DY86" s="29">
        <v>4.106041860748805</v>
      </c>
      <c r="DZ86" s="29">
        <v>3.9896814710164179</v>
      </c>
      <c r="EA86" s="29">
        <v>3.7844868577638291</v>
      </c>
      <c r="EB86" s="29">
        <v>3.3323373487405537</v>
      </c>
      <c r="EC86" s="29">
        <v>1.1165723838743631</v>
      </c>
      <c r="ED86" s="29">
        <v>-0.65232325304472027</v>
      </c>
      <c r="EE86" s="29">
        <v>-1.5322513851021782</v>
      </c>
      <c r="EF86" s="29">
        <v>-1.2389517548829758</v>
      </c>
      <c r="EH86" s="29">
        <v>10.4476469160258</v>
      </c>
      <c r="EI86" s="29">
        <v>9.9841383570429745</v>
      </c>
      <c r="EJ86" s="29">
        <v>9.7987391495445184</v>
      </c>
      <c r="EK86" s="29">
        <v>9.6208147012563803</v>
      </c>
      <c r="EL86" s="29">
        <v>9.478820541669883</v>
      </c>
      <c r="EM86" s="29">
        <v>9.326140018967612</v>
      </c>
      <c r="EN86" s="29">
        <v>9.106041860748805</v>
      </c>
      <c r="EO86" s="29">
        <v>8.9896814710164179</v>
      </c>
      <c r="EP86" s="29">
        <v>8.7844868577638291</v>
      </c>
      <c r="EQ86" s="29">
        <v>8.3323373487405537</v>
      </c>
      <c r="ER86" s="29">
        <v>6.1165723838743631</v>
      </c>
      <c r="ES86" s="29">
        <v>4.3476767469552797</v>
      </c>
      <c r="ET86" s="29">
        <v>3.4677486148978218</v>
      </c>
      <c r="EU86" s="29">
        <v>3.7610482451170242</v>
      </c>
      <c r="EW86" s="1">
        <v>381030</v>
      </c>
      <c r="EX86" s="1">
        <v>396165</v>
      </c>
      <c r="EY86" s="1" t="s">
        <v>555</v>
      </c>
      <c r="EZ86" s="1" t="s">
        <v>849</v>
      </c>
    </row>
    <row r="87" spans="2:156" ht="16" thickBot="1" x14ac:dyDescent="0.4">
      <c r="B87" s="21" t="s">
        <v>87</v>
      </c>
      <c r="C87" s="22">
        <v>9.932379932588006</v>
      </c>
      <c r="D87" s="23">
        <v>9.3384037942266289</v>
      </c>
      <c r="E87" s="23">
        <v>9.2018635548765406</v>
      </c>
      <c r="F87" s="23">
        <v>9.073382019287763</v>
      </c>
      <c r="G87" s="23">
        <v>8.9997888710539833</v>
      </c>
      <c r="H87" s="23">
        <v>8.9272242811622853</v>
      </c>
      <c r="I87" s="23">
        <v>8.8295965290009644</v>
      </c>
      <c r="J87" s="23">
        <v>8.7404362752598033</v>
      </c>
      <c r="K87" s="23">
        <v>8.6662467361292848</v>
      </c>
      <c r="L87" s="23">
        <v>8.5565304053039881</v>
      </c>
      <c r="M87" s="23">
        <v>8.2320465617207308</v>
      </c>
      <c r="N87" s="23">
        <v>8.1004234629047787</v>
      </c>
      <c r="O87" s="23">
        <v>8.0874407442752094</v>
      </c>
      <c r="P87" s="23">
        <v>8.1646492583078327</v>
      </c>
      <c r="Q87" s="24"/>
      <c r="R87" s="23">
        <v>14.682379932588006</v>
      </c>
      <c r="S87" s="23">
        <v>14.088403794226629</v>
      </c>
      <c r="T87" s="23">
        <v>13.951863554876541</v>
      </c>
      <c r="U87" s="23">
        <v>13.823382019287763</v>
      </c>
      <c r="V87" s="23">
        <v>13.749788871053983</v>
      </c>
      <c r="W87" s="23">
        <v>13.677224281162285</v>
      </c>
      <c r="X87" s="23">
        <v>13.579596529000964</v>
      </c>
      <c r="Y87" s="23">
        <v>13.490436275259803</v>
      </c>
      <c r="Z87" s="23">
        <v>13.416246736129285</v>
      </c>
      <c r="AA87" s="23">
        <v>13.306530405303988</v>
      </c>
      <c r="AB87" s="23">
        <v>12.982046561720731</v>
      </c>
      <c r="AC87" s="23">
        <v>12.850423462904779</v>
      </c>
      <c r="AD87" s="23">
        <v>12.837440744275209</v>
      </c>
      <c r="AE87" s="23">
        <v>12.914649258307833</v>
      </c>
      <c r="AG87" s="25">
        <v>9.932379932588006</v>
      </c>
      <c r="AH87" s="25">
        <v>9.679599911498574</v>
      </c>
      <c r="AI87" s="25">
        <v>9.624916525666027</v>
      </c>
      <c r="AJ87" s="25">
        <v>9.5565247830756377</v>
      </c>
      <c r="AK87" s="25">
        <v>9.5404007275628082</v>
      </c>
      <c r="AL87" s="25">
        <v>9.5180296906460278</v>
      </c>
      <c r="AM87" s="25">
        <v>9.443969793373201</v>
      </c>
      <c r="AN87" s="25">
        <v>9.3552528646205353</v>
      </c>
      <c r="AO87" s="25">
        <v>9.2557365464589854</v>
      </c>
      <c r="AP87" s="25">
        <v>9.1063607392581076</v>
      </c>
      <c r="AQ87" s="25">
        <v>9.0154220376559557</v>
      </c>
      <c r="AR87" s="25">
        <v>9.0144177431534338</v>
      </c>
      <c r="AS87" s="25">
        <v>9.0396865474287722</v>
      </c>
      <c r="AT87" s="25">
        <v>9.1048937990120091</v>
      </c>
      <c r="AV87" s="26">
        <v>14.682379932588006</v>
      </c>
      <c r="AW87" s="26">
        <v>14.429599911498574</v>
      </c>
      <c r="AX87" s="26">
        <v>14.374916525666027</v>
      </c>
      <c r="AY87" s="26">
        <v>14.306524783075638</v>
      </c>
      <c r="AZ87" s="26">
        <v>14.290400727562808</v>
      </c>
      <c r="BA87" s="26">
        <v>14.268029690646028</v>
      </c>
      <c r="BB87" s="26">
        <v>14.193969793373201</v>
      </c>
      <c r="BC87" s="26">
        <v>14.105252864620535</v>
      </c>
      <c r="BD87" s="26">
        <v>14.005736546458985</v>
      </c>
      <c r="BE87" s="26">
        <v>13.856360739258108</v>
      </c>
      <c r="BF87" s="26">
        <v>13.765422037655956</v>
      </c>
      <c r="BG87" s="26">
        <v>13.764417743153434</v>
      </c>
      <c r="BH87" s="26">
        <v>13.789686547428772</v>
      </c>
      <c r="BI87" s="26">
        <v>13.854893799012009</v>
      </c>
      <c r="BK87" s="27">
        <v>9.932379932588006</v>
      </c>
      <c r="BL87" s="27">
        <v>9.3384037932265169</v>
      </c>
      <c r="BM87" s="27">
        <v>9.2018635578793031</v>
      </c>
      <c r="BN87" s="27">
        <v>9.073382019287763</v>
      </c>
      <c r="BO87" s="27">
        <v>8.9997888550035334</v>
      </c>
      <c r="BP87" s="27">
        <v>8.9272242981662195</v>
      </c>
      <c r="BQ87" s="27">
        <v>8.8295965290009644</v>
      </c>
      <c r="BR87" s="27">
        <v>8.7404362752598033</v>
      </c>
      <c r="BS87" s="27">
        <v>8.6662467361292848</v>
      </c>
      <c r="BT87" s="27">
        <v>8.5653942313415321</v>
      </c>
      <c r="BU87" s="27">
        <v>8.2756222930718444</v>
      </c>
      <c r="BV87" s="27">
        <v>8.1576783970454034</v>
      </c>
      <c r="BW87" s="27">
        <v>8.1451613189813425</v>
      </c>
      <c r="BX87" s="27">
        <v>8.2169122650263891</v>
      </c>
      <c r="BZ87" s="27">
        <v>14.682379932588006</v>
      </c>
      <c r="CA87" s="27">
        <v>14.088403793226517</v>
      </c>
      <c r="CB87" s="27">
        <v>13.951863557879303</v>
      </c>
      <c r="CC87" s="27">
        <v>13.823382019287763</v>
      </c>
      <c r="CD87" s="27">
        <v>13.749788855003533</v>
      </c>
      <c r="CE87" s="27">
        <v>13.67722429816622</v>
      </c>
      <c r="CF87" s="27">
        <v>13.579596529000964</v>
      </c>
      <c r="CG87" s="27">
        <v>13.490436275259803</v>
      </c>
      <c r="CH87" s="27">
        <v>13.416246736129285</v>
      </c>
      <c r="CI87" s="27">
        <v>13.315394231341532</v>
      </c>
      <c r="CJ87" s="27">
        <v>13.025622293071844</v>
      </c>
      <c r="CK87" s="27">
        <v>12.907678397045403</v>
      </c>
      <c r="CL87" s="27">
        <v>12.895161318981343</v>
      </c>
      <c r="CM87" s="27">
        <v>12.966912265026389</v>
      </c>
      <c r="CO87" s="28">
        <v>9.932379932588006</v>
      </c>
      <c r="CP87" s="28">
        <v>9.3464214873467384</v>
      </c>
      <c r="CQ87" s="28">
        <v>9.2188965806628378</v>
      </c>
      <c r="CR87" s="28">
        <v>9.0998728978281438</v>
      </c>
      <c r="CS87" s="28">
        <v>9.0356569006661438</v>
      </c>
      <c r="CT87" s="28">
        <v>8.9724318861718579</v>
      </c>
      <c r="CU87" s="28">
        <v>8.8834793968738452</v>
      </c>
      <c r="CV87" s="28">
        <v>8.8035956177368888</v>
      </c>
      <c r="CW87" s="28">
        <v>8.740193829100626</v>
      </c>
      <c r="CX87" s="28">
        <v>8.6452021646698185</v>
      </c>
      <c r="CY87" s="28">
        <v>8.347221715036504</v>
      </c>
      <c r="CZ87" s="28">
        <v>8.024459569812679</v>
      </c>
      <c r="DA87" s="28">
        <v>7.5706985943718328</v>
      </c>
      <c r="DB87" s="28">
        <v>7.3003419330300483</v>
      </c>
      <c r="DD87" s="28">
        <v>14.682379932588006</v>
      </c>
      <c r="DE87" s="28">
        <v>14.096421487346738</v>
      </c>
      <c r="DF87" s="28">
        <v>13.968896580662838</v>
      </c>
      <c r="DG87" s="28">
        <v>13.849872897828144</v>
      </c>
      <c r="DH87" s="28">
        <v>13.785656900666144</v>
      </c>
      <c r="DI87" s="28">
        <v>13.722431886171858</v>
      </c>
      <c r="DJ87" s="28">
        <v>13.633479396873845</v>
      </c>
      <c r="DK87" s="28">
        <v>13.553595617736889</v>
      </c>
      <c r="DL87" s="28">
        <v>13.490193829100626</v>
      </c>
      <c r="DM87" s="28">
        <v>13.395202164669819</v>
      </c>
      <c r="DN87" s="28">
        <v>13.097221715036504</v>
      </c>
      <c r="DO87" s="28">
        <v>12.774459569812679</v>
      </c>
      <c r="DP87" s="28">
        <v>12.320698594371834</v>
      </c>
      <c r="DQ87" s="28">
        <v>12.050341933030047</v>
      </c>
      <c r="DS87" s="29">
        <v>9.932379932588006</v>
      </c>
      <c r="DT87" s="29">
        <v>9.3563100614022634</v>
      </c>
      <c r="DU87" s="29">
        <v>9.2072488481108081</v>
      </c>
      <c r="DV87" s="29">
        <v>9.0912865443530606</v>
      </c>
      <c r="DW87" s="29">
        <v>9.0277684972221639</v>
      </c>
      <c r="DX87" s="29">
        <v>8.9750014455490934</v>
      </c>
      <c r="DY87" s="29">
        <v>8.9014107182796458</v>
      </c>
      <c r="DZ87" s="29">
        <v>8.8328083096490566</v>
      </c>
      <c r="EA87" s="29">
        <v>8.7740550606916052</v>
      </c>
      <c r="EB87" s="29">
        <v>8.6793504275605144</v>
      </c>
      <c r="EC87" s="29">
        <v>8.25994915920373</v>
      </c>
      <c r="ED87" s="29">
        <v>7.6853036679255036</v>
      </c>
      <c r="EE87" s="29">
        <v>7.418777990439116</v>
      </c>
      <c r="EF87" s="29">
        <v>7.5783840356682175</v>
      </c>
      <c r="EH87" s="29">
        <v>14.682379932588006</v>
      </c>
      <c r="EI87" s="29">
        <v>14.106310061402263</v>
      </c>
      <c r="EJ87" s="29">
        <v>13.957248848110808</v>
      </c>
      <c r="EK87" s="29">
        <v>13.841286544353061</v>
      </c>
      <c r="EL87" s="29">
        <v>13.777768497222164</v>
      </c>
      <c r="EM87" s="29">
        <v>13.725001445549093</v>
      </c>
      <c r="EN87" s="29">
        <v>13.651410718279646</v>
      </c>
      <c r="EO87" s="29">
        <v>13.582808309649057</v>
      </c>
      <c r="EP87" s="29">
        <v>13.524055060691605</v>
      </c>
      <c r="EQ87" s="29">
        <v>13.429350427560514</v>
      </c>
      <c r="ER87" s="29">
        <v>13.00994915920373</v>
      </c>
      <c r="ES87" s="29">
        <v>12.435303667925503</v>
      </c>
      <c r="ET87" s="29">
        <v>12.168777990439116</v>
      </c>
      <c r="EU87" s="29">
        <v>12.328384035668218</v>
      </c>
      <c r="EW87" s="1">
        <v>381040</v>
      </c>
      <c r="EX87" s="1">
        <v>396175</v>
      </c>
      <c r="EY87" s="1" t="s">
        <v>555</v>
      </c>
      <c r="EZ87" s="1" t="s">
        <v>849</v>
      </c>
    </row>
    <row r="88" spans="2:156" ht="16" thickBot="1" x14ac:dyDescent="0.4">
      <c r="B88" s="21" t="s">
        <v>88</v>
      </c>
      <c r="C88" s="22">
        <v>2.9332685988711518</v>
      </c>
      <c r="D88" s="23">
        <v>2.7577015314368296</v>
      </c>
      <c r="E88" s="23">
        <v>2.3307451287817713</v>
      </c>
      <c r="F88" s="23">
        <v>1.7445700205559813</v>
      </c>
      <c r="G88" s="23">
        <v>1.2140196910183292</v>
      </c>
      <c r="H88" s="23">
        <v>0.52676445907437852</v>
      </c>
      <c r="I88" s="23">
        <v>-0.12791973102778798</v>
      </c>
      <c r="J88" s="23">
        <v>4.6819846663783409</v>
      </c>
      <c r="K88" s="23">
        <v>3.9380191994510199</v>
      </c>
      <c r="L88" s="23">
        <v>3.0389982594412004</v>
      </c>
      <c r="M88" s="23">
        <v>-0.31609556216916701</v>
      </c>
      <c r="N88" s="23">
        <v>-2.2191749076585481</v>
      </c>
      <c r="O88" s="23">
        <v>-2.791401318792964</v>
      </c>
      <c r="P88" s="23">
        <v>-2.8049540209531756</v>
      </c>
      <c r="Q88" s="24"/>
      <c r="R88" s="23">
        <v>6.4332685988711518</v>
      </c>
      <c r="S88" s="23">
        <v>6.2577015314368296</v>
      </c>
      <c r="T88" s="23">
        <v>5.8307451287817713</v>
      </c>
      <c r="U88" s="23">
        <v>5.2445700205559813</v>
      </c>
      <c r="V88" s="23">
        <v>4.7140196910183292</v>
      </c>
      <c r="W88" s="23">
        <v>4.0267644590743785</v>
      </c>
      <c r="X88" s="23">
        <v>3.372080268972212</v>
      </c>
      <c r="Y88" s="23">
        <v>2.6819846663783409</v>
      </c>
      <c r="Z88" s="23">
        <v>1.9380191994510199</v>
      </c>
      <c r="AA88" s="23">
        <v>1.0389982594412004</v>
      </c>
      <c r="AB88" s="23">
        <v>-2.316095562169167</v>
      </c>
      <c r="AC88" s="23">
        <v>-4.2191749076585481</v>
      </c>
      <c r="AD88" s="23">
        <v>-4.791401318792964</v>
      </c>
      <c r="AE88" s="23">
        <v>-4.8049540209531756</v>
      </c>
      <c r="AG88" s="25">
        <v>2.9332685988711518</v>
      </c>
      <c r="AH88" s="25">
        <v>2.7604666524541965</v>
      </c>
      <c r="AI88" s="25">
        <v>2.3900423662942138</v>
      </c>
      <c r="AJ88" s="25">
        <v>1.9922236157906301</v>
      </c>
      <c r="AK88" s="25">
        <v>1.6749393712082128</v>
      </c>
      <c r="AL88" s="25">
        <v>1.1603048767143491</v>
      </c>
      <c r="AM88" s="25">
        <v>0.65562096328515196</v>
      </c>
      <c r="AN88" s="25">
        <v>5.5576691544972121</v>
      </c>
      <c r="AO88" s="25">
        <v>4.9608957931292181</v>
      </c>
      <c r="AP88" s="25">
        <v>4.2767314855774572</v>
      </c>
      <c r="AQ88" s="25">
        <v>2.1337754785375296</v>
      </c>
      <c r="AR88" s="25">
        <v>0.50528636257575954</v>
      </c>
      <c r="AS88" s="25">
        <v>-0.42830981831134807</v>
      </c>
      <c r="AT88" s="25">
        <v>-1.1831841510777181</v>
      </c>
      <c r="AV88" s="26">
        <v>6.4332685988711518</v>
      </c>
      <c r="AW88" s="26">
        <v>6.2604666524541965</v>
      </c>
      <c r="AX88" s="26">
        <v>5.8900423662942138</v>
      </c>
      <c r="AY88" s="26">
        <v>5.4922236157906301</v>
      </c>
      <c r="AZ88" s="26">
        <v>5.1749393712082128</v>
      </c>
      <c r="BA88" s="26">
        <v>4.6603048767143491</v>
      </c>
      <c r="BB88" s="26">
        <v>4.155620963285152</v>
      </c>
      <c r="BC88" s="26">
        <v>3.5576691544972121</v>
      </c>
      <c r="BD88" s="26">
        <v>2.9608957931292181</v>
      </c>
      <c r="BE88" s="26">
        <v>2.2767314855774572</v>
      </c>
      <c r="BF88" s="26">
        <v>0.13377547853752958</v>
      </c>
      <c r="BG88" s="26">
        <v>-1.4947136374242405</v>
      </c>
      <c r="BH88" s="26">
        <v>-2.4283098183113481</v>
      </c>
      <c r="BI88" s="26">
        <v>-3.1831841510777181</v>
      </c>
      <c r="BK88" s="27">
        <v>2.9332685988711518</v>
      </c>
      <c r="BL88" s="27">
        <v>2.7577426660237769</v>
      </c>
      <c r="BM88" s="27">
        <v>2.3308274200895855</v>
      </c>
      <c r="BN88" s="27">
        <v>1.7446929646518559</v>
      </c>
      <c r="BO88" s="27">
        <v>1.2141806968420497</v>
      </c>
      <c r="BP88" s="27">
        <v>0.5267162790243276</v>
      </c>
      <c r="BQ88" s="27">
        <v>-0.12848249915837329</v>
      </c>
      <c r="BR88" s="27">
        <v>4.6813258982443813</v>
      </c>
      <c r="BS88" s="27">
        <v>3.9372716469500659</v>
      </c>
      <c r="BT88" s="27">
        <v>3.0974969659301195</v>
      </c>
      <c r="BU88" s="27">
        <v>-5.9199457747396877E-2</v>
      </c>
      <c r="BV88" s="27">
        <v>-1.8860226532023319</v>
      </c>
      <c r="BW88" s="27">
        <v>-2.4738616911310274</v>
      </c>
      <c r="BX88" s="27">
        <v>-2.5139579246659238</v>
      </c>
      <c r="BZ88" s="27">
        <v>6.4332685988711518</v>
      </c>
      <c r="CA88" s="27">
        <v>6.2577426660237769</v>
      </c>
      <c r="CB88" s="27">
        <v>5.8308274200895855</v>
      </c>
      <c r="CC88" s="27">
        <v>5.2446929646518559</v>
      </c>
      <c r="CD88" s="27">
        <v>4.7141806968420497</v>
      </c>
      <c r="CE88" s="27">
        <v>4.0267162790243276</v>
      </c>
      <c r="CF88" s="27">
        <v>3.3715175008416267</v>
      </c>
      <c r="CG88" s="27">
        <v>2.6813258982443813</v>
      </c>
      <c r="CH88" s="27">
        <v>1.9372716469500659</v>
      </c>
      <c r="CI88" s="27">
        <v>1.0974969659301195</v>
      </c>
      <c r="CJ88" s="27">
        <v>-2.0591994577473969</v>
      </c>
      <c r="CK88" s="27">
        <v>-3.8860226532023319</v>
      </c>
      <c r="CL88" s="27">
        <v>-4.4738616911310274</v>
      </c>
      <c r="CM88" s="27">
        <v>-4.5139579246659238</v>
      </c>
      <c r="CO88" s="28">
        <v>2.9332685988711518</v>
      </c>
      <c r="CP88" s="28">
        <v>2.734845115310728</v>
      </c>
      <c r="CQ88" s="28">
        <v>2.2875648019670862</v>
      </c>
      <c r="CR88" s="28">
        <v>1.6766364574487174</v>
      </c>
      <c r="CS88" s="28">
        <v>1.1597026073141556</v>
      </c>
      <c r="CT88" s="28">
        <v>0.46646617418804226</v>
      </c>
      <c r="CU88" s="28">
        <v>-0.204894823911971</v>
      </c>
      <c r="CV88" s="28">
        <v>4.541850195537485</v>
      </c>
      <c r="CW88" s="28">
        <v>3.8618066732471448</v>
      </c>
      <c r="CX88" s="28">
        <v>3.1485706421565069</v>
      </c>
      <c r="CY88" s="28">
        <v>-0.52362339409559411</v>
      </c>
      <c r="CZ88" s="28">
        <v>-6.614620224720511</v>
      </c>
      <c r="DA88" s="28">
        <v>-10.848451340714213</v>
      </c>
      <c r="DB88" s="28">
        <v>-14.037380700235552</v>
      </c>
      <c r="DD88" s="28">
        <v>6.4332685988711518</v>
      </c>
      <c r="DE88" s="28">
        <v>6.234845115310728</v>
      </c>
      <c r="DF88" s="28">
        <v>5.7875648019670862</v>
      </c>
      <c r="DG88" s="28">
        <v>5.1766364574487174</v>
      </c>
      <c r="DH88" s="28">
        <v>4.6597026073141556</v>
      </c>
      <c r="DI88" s="28">
        <v>3.9664661741880423</v>
      </c>
      <c r="DJ88" s="28">
        <v>3.295105176088029</v>
      </c>
      <c r="DK88" s="28">
        <v>2.541850195537485</v>
      </c>
      <c r="DL88" s="28">
        <v>1.8618066732471448</v>
      </c>
      <c r="DM88" s="28">
        <v>1.1485706421565069</v>
      </c>
      <c r="DN88" s="28">
        <v>-2.5236233940955941</v>
      </c>
      <c r="DO88" s="28">
        <v>-8.614620224720511</v>
      </c>
      <c r="DP88" s="28">
        <v>-12.848451340714213</v>
      </c>
      <c r="DQ88" s="28">
        <v>-16.037380700235552</v>
      </c>
      <c r="DS88" s="29">
        <v>2.9332685988711518</v>
      </c>
      <c r="DT88" s="29">
        <v>2.8203880211330823</v>
      </c>
      <c r="DU88" s="29">
        <v>2.2461070262369329</v>
      </c>
      <c r="DV88" s="29">
        <v>1.6324398625388188</v>
      </c>
      <c r="DW88" s="29">
        <v>1.157679057302694</v>
      </c>
      <c r="DX88" s="29">
        <v>0.54282454657350598</v>
      </c>
      <c r="DY88" s="29">
        <v>-4.0483081016809308E-2</v>
      </c>
      <c r="DZ88" s="29">
        <v>4.8715652385714563</v>
      </c>
      <c r="EA88" s="29">
        <v>4.1829517787532282</v>
      </c>
      <c r="EB88" s="29">
        <v>2.6826297841714535</v>
      </c>
      <c r="EC88" s="29">
        <v>-4.2727297386263672</v>
      </c>
      <c r="ED88" s="29">
        <v>-9.4677640542643147</v>
      </c>
      <c r="EE88" s="29">
        <v>-12.222770111263408</v>
      </c>
      <c r="EF88" s="29">
        <v>-11.711076798114107</v>
      </c>
      <c r="EH88" s="29">
        <v>6.4332685988711518</v>
      </c>
      <c r="EI88" s="29">
        <v>6.3203880211330823</v>
      </c>
      <c r="EJ88" s="29">
        <v>5.7461070262369329</v>
      </c>
      <c r="EK88" s="29">
        <v>5.1324398625388188</v>
      </c>
      <c r="EL88" s="29">
        <v>4.657679057302694</v>
      </c>
      <c r="EM88" s="29">
        <v>4.042824546573506</v>
      </c>
      <c r="EN88" s="29">
        <v>3.4595169189831907</v>
      </c>
      <c r="EO88" s="29">
        <v>2.8715652385714563</v>
      </c>
      <c r="EP88" s="29">
        <v>2.1829517787532282</v>
      </c>
      <c r="EQ88" s="29">
        <v>0.68262978417145348</v>
      </c>
      <c r="ER88" s="29">
        <v>-6.2727297386263672</v>
      </c>
      <c r="ES88" s="29">
        <v>-11.467764054264315</v>
      </c>
      <c r="ET88" s="29">
        <v>-14.222770111263408</v>
      </c>
      <c r="EU88" s="29">
        <v>-13.711076798114107</v>
      </c>
      <c r="EW88" s="1">
        <v>358658</v>
      </c>
      <c r="EX88" s="1">
        <v>417041</v>
      </c>
      <c r="EY88" s="1" t="s">
        <v>528</v>
      </c>
      <c r="EZ88" s="1" t="s">
        <v>864</v>
      </c>
    </row>
    <row r="89" spans="2:156" ht="16" thickBot="1" x14ac:dyDescent="0.4">
      <c r="B89" s="21" t="s">
        <v>89</v>
      </c>
      <c r="C89" s="22">
        <v>5.0301962910157174</v>
      </c>
      <c r="D89" s="23">
        <v>4.5524910353355938</v>
      </c>
      <c r="E89" s="23">
        <v>4.2504826163310163</v>
      </c>
      <c r="F89" s="23">
        <v>4.0139376049532762</v>
      </c>
      <c r="G89" s="23">
        <v>3.7125765590750479</v>
      </c>
      <c r="H89" s="23">
        <v>3.4057633831167013</v>
      </c>
      <c r="I89" s="23">
        <v>3.0419747265395536</v>
      </c>
      <c r="J89" s="23">
        <v>1.7586252117346763</v>
      </c>
      <c r="K89" s="23">
        <v>1.4529074205913108</v>
      </c>
      <c r="L89" s="23">
        <v>1.0641325026852684</v>
      </c>
      <c r="M89" s="23">
        <v>-0.27066301469319498</v>
      </c>
      <c r="N89" s="23">
        <v>-0.83756399858737041</v>
      </c>
      <c r="O89" s="23">
        <v>-0.87197700483668861</v>
      </c>
      <c r="P89" s="23">
        <v>-0.6991694000957569</v>
      </c>
      <c r="Q89" s="24"/>
      <c r="R89" s="23">
        <v>11.030196291015717</v>
      </c>
      <c r="S89" s="23">
        <v>10.552491035335594</v>
      </c>
      <c r="T89" s="23">
        <v>10.250482616331016</v>
      </c>
      <c r="U89" s="23">
        <v>10.013937604953277</v>
      </c>
      <c r="V89" s="23">
        <v>9.7125765590750479</v>
      </c>
      <c r="W89" s="23">
        <v>9.4057633831167013</v>
      </c>
      <c r="X89" s="23">
        <v>9.0419747265395536</v>
      </c>
      <c r="Y89" s="23">
        <v>8.7586252117346763</v>
      </c>
      <c r="Z89" s="23">
        <v>8.4529074205913108</v>
      </c>
      <c r="AA89" s="23">
        <v>8.0641325026852684</v>
      </c>
      <c r="AB89" s="23">
        <v>6.729336985306805</v>
      </c>
      <c r="AC89" s="23">
        <v>6.1624360014126296</v>
      </c>
      <c r="AD89" s="23">
        <v>6.1280229951633114</v>
      </c>
      <c r="AE89" s="23">
        <v>6.3008305999042431</v>
      </c>
      <c r="AG89" s="25">
        <v>5.0301962910157174</v>
      </c>
      <c r="AH89" s="25">
        <v>4.8001118733557728</v>
      </c>
      <c r="AI89" s="25">
        <v>4.58818047334801</v>
      </c>
      <c r="AJ89" s="25">
        <v>4.4723822425178223</v>
      </c>
      <c r="AK89" s="25">
        <v>4.3108856256848531</v>
      </c>
      <c r="AL89" s="25">
        <v>4.1093019781125166</v>
      </c>
      <c r="AM89" s="25">
        <v>3.8223889013321823</v>
      </c>
      <c r="AN89" s="25">
        <v>2.5990273223243214</v>
      </c>
      <c r="AO89" s="25">
        <v>2.3388425074775121</v>
      </c>
      <c r="AP89" s="25">
        <v>2.0358545987212011</v>
      </c>
      <c r="AQ89" s="25">
        <v>1.1132248455645986</v>
      </c>
      <c r="AR89" s="25">
        <v>0.59042742663083203</v>
      </c>
      <c r="AS89" s="25">
        <v>0.36007436344521082</v>
      </c>
      <c r="AT89" s="25">
        <v>0.23603275049689287</v>
      </c>
      <c r="AV89" s="26">
        <v>11.030196291015717</v>
      </c>
      <c r="AW89" s="26">
        <v>10.800111873355773</v>
      </c>
      <c r="AX89" s="26">
        <v>10.588180473348011</v>
      </c>
      <c r="AY89" s="26">
        <v>10.472382242517822</v>
      </c>
      <c r="AZ89" s="26">
        <v>10.310885625684854</v>
      </c>
      <c r="BA89" s="26">
        <v>10.109301978112516</v>
      </c>
      <c r="BB89" s="26">
        <v>9.8223889013321823</v>
      </c>
      <c r="BC89" s="26">
        <v>9.5990273223243214</v>
      </c>
      <c r="BD89" s="26">
        <v>9.3388425074775121</v>
      </c>
      <c r="BE89" s="26">
        <v>9.0358545987212011</v>
      </c>
      <c r="BF89" s="26">
        <v>8.1132248455645986</v>
      </c>
      <c r="BG89" s="26">
        <v>7.590427426630832</v>
      </c>
      <c r="BH89" s="26">
        <v>7.3600743634452108</v>
      </c>
      <c r="BI89" s="26">
        <v>7.2360327504968929</v>
      </c>
      <c r="BK89" s="27">
        <v>5.0301962910157174</v>
      </c>
      <c r="BL89" s="27">
        <v>4.5524910273337476</v>
      </c>
      <c r="BM89" s="27">
        <v>4.2504826293776761</v>
      </c>
      <c r="BN89" s="27">
        <v>4.0139376049532762</v>
      </c>
      <c r="BO89" s="27">
        <v>3.7125764890481712</v>
      </c>
      <c r="BP89" s="27">
        <v>3.4057634561291188</v>
      </c>
      <c r="BQ89" s="27">
        <v>3.0419747265395536</v>
      </c>
      <c r="BR89" s="27">
        <v>1.7586252117346763</v>
      </c>
      <c r="BS89" s="27">
        <v>1.4529074205913108</v>
      </c>
      <c r="BT89" s="27">
        <v>1.1005741517457039</v>
      </c>
      <c r="BU89" s="27">
        <v>-0.11954959294035916</v>
      </c>
      <c r="BV89" s="27">
        <v>-0.64721880018833922</v>
      </c>
      <c r="BW89" s="27">
        <v>-0.69525572111768064</v>
      </c>
      <c r="BX89" s="27">
        <v>-0.54148757207306275</v>
      </c>
      <c r="BZ89" s="27">
        <v>11.030196291015717</v>
      </c>
      <c r="CA89" s="27">
        <v>10.552491027333748</v>
      </c>
      <c r="CB89" s="27">
        <v>10.250482629377675</v>
      </c>
      <c r="CC89" s="27">
        <v>10.013937604953277</v>
      </c>
      <c r="CD89" s="27">
        <v>9.7125764890481712</v>
      </c>
      <c r="CE89" s="27">
        <v>9.4057634561291188</v>
      </c>
      <c r="CF89" s="27">
        <v>9.0419747265395536</v>
      </c>
      <c r="CG89" s="27">
        <v>8.7586252117346763</v>
      </c>
      <c r="CH89" s="27">
        <v>8.4529074205913108</v>
      </c>
      <c r="CI89" s="27">
        <v>8.1005741517457039</v>
      </c>
      <c r="CJ89" s="27">
        <v>6.8804504070596408</v>
      </c>
      <c r="CK89" s="27">
        <v>6.3527811998116608</v>
      </c>
      <c r="CL89" s="27">
        <v>6.3047442788823194</v>
      </c>
      <c r="CM89" s="27">
        <v>6.4585124279269372</v>
      </c>
      <c r="CO89" s="28">
        <v>5.0301962910157174</v>
      </c>
      <c r="CP89" s="28">
        <v>4.5505990229974724</v>
      </c>
      <c r="CQ89" s="28">
        <v>4.2586701016542463</v>
      </c>
      <c r="CR89" s="28">
        <v>4.0304841634683468</v>
      </c>
      <c r="CS89" s="28">
        <v>3.7532568037246001</v>
      </c>
      <c r="CT89" s="28">
        <v>3.4694907500834908</v>
      </c>
      <c r="CU89" s="28">
        <v>3.1259595169253469</v>
      </c>
      <c r="CV89" s="28">
        <v>1.8681622284350734</v>
      </c>
      <c r="CW89" s="28">
        <v>1.6215243875009993</v>
      </c>
      <c r="CX89" s="28">
        <v>1.3364239946881131</v>
      </c>
      <c r="CY89" s="28">
        <v>-0.26117325240083566</v>
      </c>
      <c r="CZ89" s="28">
        <v>-2.7541941691883025</v>
      </c>
      <c r="DA89" s="28">
        <v>-4.4931150139871896</v>
      </c>
      <c r="DB89" s="28">
        <v>-5.5833847469093314</v>
      </c>
      <c r="DD89" s="28">
        <v>11.030196291015717</v>
      </c>
      <c r="DE89" s="28">
        <v>10.550599022997472</v>
      </c>
      <c r="DF89" s="28">
        <v>10.258670101654246</v>
      </c>
      <c r="DG89" s="28">
        <v>10.030484163468348</v>
      </c>
      <c r="DH89" s="28">
        <v>9.7532568037246001</v>
      </c>
      <c r="DI89" s="28">
        <v>9.4694907500834908</v>
      </c>
      <c r="DJ89" s="28">
        <v>9.1259595169253469</v>
      </c>
      <c r="DK89" s="28">
        <v>8.8681622284350734</v>
      </c>
      <c r="DL89" s="28">
        <v>8.6215243875009993</v>
      </c>
      <c r="DM89" s="28">
        <v>8.3364239946881131</v>
      </c>
      <c r="DN89" s="28">
        <v>6.7388267475991643</v>
      </c>
      <c r="DO89" s="28">
        <v>4.2458058308116975</v>
      </c>
      <c r="DP89" s="28">
        <v>2.5068849860128104</v>
      </c>
      <c r="DQ89" s="28">
        <v>1.4166152530906686</v>
      </c>
      <c r="DS89" s="29">
        <v>5.0301962910157174</v>
      </c>
      <c r="DT89" s="29">
        <v>4.5749933516728074</v>
      </c>
      <c r="DU89" s="29">
        <v>4.1592137782490584</v>
      </c>
      <c r="DV89" s="29">
        <v>3.9269584737044685</v>
      </c>
      <c r="DW89" s="29">
        <v>3.6714448940715094</v>
      </c>
      <c r="DX89" s="29">
        <v>3.4299586041169245</v>
      </c>
      <c r="DY89" s="29">
        <v>3.1261321938966855</v>
      </c>
      <c r="DZ89" s="29">
        <v>1.9193291108939619</v>
      </c>
      <c r="EA89" s="29">
        <v>1.6691932214437735</v>
      </c>
      <c r="EB89" s="29">
        <v>0.96728329216303521</v>
      </c>
      <c r="EC89" s="29">
        <v>-2.2296912977569594</v>
      </c>
      <c r="ED89" s="29">
        <v>-4.4360069231014236</v>
      </c>
      <c r="EE89" s="29">
        <v>-5.4742324911265747</v>
      </c>
      <c r="EF89" s="29">
        <v>-4.8365866675520905</v>
      </c>
      <c r="EH89" s="29">
        <v>11.030196291015717</v>
      </c>
      <c r="EI89" s="29">
        <v>10.574993351672807</v>
      </c>
      <c r="EJ89" s="29">
        <v>10.159213778249057</v>
      </c>
      <c r="EK89" s="29">
        <v>9.9269584737044685</v>
      </c>
      <c r="EL89" s="29">
        <v>9.6714448940715094</v>
      </c>
      <c r="EM89" s="29">
        <v>9.4299586041169245</v>
      </c>
      <c r="EN89" s="29">
        <v>9.1261321938966855</v>
      </c>
      <c r="EO89" s="29">
        <v>8.9193291108939619</v>
      </c>
      <c r="EP89" s="29">
        <v>8.6691932214437735</v>
      </c>
      <c r="EQ89" s="29">
        <v>7.9672832921630352</v>
      </c>
      <c r="ER89" s="29">
        <v>4.7703087022430406</v>
      </c>
      <c r="ES89" s="29">
        <v>2.5639930768985764</v>
      </c>
      <c r="ET89" s="29">
        <v>1.5257675088734253</v>
      </c>
      <c r="EU89" s="29">
        <v>2.1634133324479095</v>
      </c>
      <c r="EW89" s="1">
        <v>381411</v>
      </c>
      <c r="EX89" s="1">
        <v>393754</v>
      </c>
      <c r="EY89" s="1" t="s">
        <v>492</v>
      </c>
      <c r="EZ89" s="1" t="s">
        <v>849</v>
      </c>
    </row>
    <row r="90" spans="2:156" ht="16" thickBot="1" x14ac:dyDescent="0.4">
      <c r="B90" s="21" t="s">
        <v>90</v>
      </c>
      <c r="C90" s="22">
        <v>1.1195252073332096</v>
      </c>
      <c r="D90" s="23">
        <v>1.0253422524376763</v>
      </c>
      <c r="E90" s="23">
        <v>0.97910268450327109</v>
      </c>
      <c r="F90" s="23">
        <v>0.89674957904736186</v>
      </c>
      <c r="G90" s="23">
        <v>0.80293225689099668</v>
      </c>
      <c r="H90" s="23">
        <v>0.70007754522441079</v>
      </c>
      <c r="I90" s="23">
        <v>0.59331536142242847</v>
      </c>
      <c r="J90" s="23">
        <v>0.47286305415371022</v>
      </c>
      <c r="K90" s="23">
        <v>0.34973851859043048</v>
      </c>
      <c r="L90" s="23">
        <v>0.19189831989398609</v>
      </c>
      <c r="M90" s="23">
        <v>-0.45890325195027426</v>
      </c>
      <c r="N90" s="23">
        <v>-0.94714136590655151</v>
      </c>
      <c r="O90" s="23">
        <v>-1.1929694107864321</v>
      </c>
      <c r="P90" s="23">
        <v>-1.3173086549545729</v>
      </c>
      <c r="Q90" s="24"/>
      <c r="R90" s="23">
        <v>12.11952520733321</v>
      </c>
      <c r="S90" s="23">
        <v>12.025342252437676</v>
      </c>
      <c r="T90" s="23">
        <v>11.979102684503271</v>
      </c>
      <c r="U90" s="23">
        <v>11.896749579047363</v>
      </c>
      <c r="V90" s="23">
        <v>11.802932256890998</v>
      </c>
      <c r="W90" s="23">
        <v>11.70007754522441</v>
      </c>
      <c r="X90" s="23">
        <v>11.593315361422428</v>
      </c>
      <c r="Y90" s="23">
        <v>11.472863054153709</v>
      </c>
      <c r="Z90" s="23">
        <v>11.349738518590431</v>
      </c>
      <c r="AA90" s="23">
        <v>11.191898319893987</v>
      </c>
      <c r="AB90" s="23">
        <v>10.541096748049725</v>
      </c>
      <c r="AC90" s="23">
        <v>10.052858634093448</v>
      </c>
      <c r="AD90" s="23">
        <v>9.8070305892135679</v>
      </c>
      <c r="AE90" s="23">
        <v>9.6826913450454271</v>
      </c>
      <c r="AG90" s="25">
        <v>1.1195252073332096</v>
      </c>
      <c r="AH90" s="25">
        <v>1.0747436869062579</v>
      </c>
      <c r="AI90" s="25">
        <v>1.03804905195289</v>
      </c>
      <c r="AJ90" s="25">
        <v>0.98900373923554774</v>
      </c>
      <c r="AK90" s="25">
        <v>0.93726132767735315</v>
      </c>
      <c r="AL90" s="25">
        <v>0.86571885137314197</v>
      </c>
      <c r="AM90" s="25">
        <v>0.77462439543648287</v>
      </c>
      <c r="AN90" s="25">
        <v>0.66578671110972198</v>
      </c>
      <c r="AO90" s="25">
        <v>0.54643986761544383</v>
      </c>
      <c r="AP90" s="25">
        <v>0.40551660946038659</v>
      </c>
      <c r="AQ90" s="25">
        <v>2.8721637017789625E-2</v>
      </c>
      <c r="AR90" s="25">
        <v>-0.2417825811474259</v>
      </c>
      <c r="AS90" s="25">
        <v>-0.39985362955882753</v>
      </c>
      <c r="AT90" s="25">
        <v>-0.51881092653950667</v>
      </c>
      <c r="AV90" s="26">
        <v>12.11952520733321</v>
      </c>
      <c r="AW90" s="26">
        <v>12.074743686906258</v>
      </c>
      <c r="AX90" s="26">
        <v>12.038049051952889</v>
      </c>
      <c r="AY90" s="26">
        <v>11.989003739235548</v>
      </c>
      <c r="AZ90" s="26">
        <v>11.937261327677353</v>
      </c>
      <c r="BA90" s="26">
        <v>11.865718851373142</v>
      </c>
      <c r="BB90" s="26">
        <v>11.774624395436483</v>
      </c>
      <c r="BC90" s="26">
        <v>11.665786711109721</v>
      </c>
      <c r="BD90" s="26">
        <v>11.546439867615444</v>
      </c>
      <c r="BE90" s="26">
        <v>11.405516609460387</v>
      </c>
      <c r="BF90" s="26">
        <v>11.028721637017789</v>
      </c>
      <c r="BG90" s="26">
        <v>10.758217418852574</v>
      </c>
      <c r="BH90" s="26">
        <v>10.600146370441173</v>
      </c>
      <c r="BI90" s="26">
        <v>10.481189073460493</v>
      </c>
      <c r="BK90" s="27">
        <v>1.1195252073332096</v>
      </c>
      <c r="BL90" s="27">
        <v>1.0254732927506218</v>
      </c>
      <c r="BM90" s="27">
        <v>0.97891626388795761</v>
      </c>
      <c r="BN90" s="27">
        <v>0.89665623557637542</v>
      </c>
      <c r="BO90" s="27">
        <v>0.8029513259528045</v>
      </c>
      <c r="BP90" s="27">
        <v>0.69967007503428125</v>
      </c>
      <c r="BQ90" s="27">
        <v>0.59191370941193533</v>
      </c>
      <c r="BR90" s="27">
        <v>0.47135619922061522</v>
      </c>
      <c r="BS90" s="27">
        <v>0.34925481383007995</v>
      </c>
      <c r="BT90" s="27">
        <v>0.20412201654414464</v>
      </c>
      <c r="BU90" s="27">
        <v>-0.37321010524307674</v>
      </c>
      <c r="BV90" s="27">
        <v>-0.720058235519069</v>
      </c>
      <c r="BW90" s="27">
        <v>-0.87740881650239455</v>
      </c>
      <c r="BX90" s="27">
        <v>-0.91377017212665557</v>
      </c>
      <c r="BZ90" s="27">
        <v>12.11952520733321</v>
      </c>
      <c r="CA90" s="27">
        <v>12.025473292750622</v>
      </c>
      <c r="CB90" s="27">
        <v>11.978916263887957</v>
      </c>
      <c r="CC90" s="27">
        <v>11.896656235576376</v>
      </c>
      <c r="CD90" s="27">
        <v>11.802951325952804</v>
      </c>
      <c r="CE90" s="27">
        <v>11.69967007503428</v>
      </c>
      <c r="CF90" s="27">
        <v>11.591913709411935</v>
      </c>
      <c r="CG90" s="27">
        <v>11.471356199220615</v>
      </c>
      <c r="CH90" s="27">
        <v>11.349254813830079</v>
      </c>
      <c r="CI90" s="27">
        <v>11.204122016544144</v>
      </c>
      <c r="CJ90" s="27">
        <v>10.626789894756923</v>
      </c>
      <c r="CK90" s="27">
        <v>10.279941764480931</v>
      </c>
      <c r="CL90" s="27">
        <v>10.122591183497605</v>
      </c>
      <c r="CM90" s="27">
        <v>10.086229827873344</v>
      </c>
      <c r="CO90" s="28">
        <v>1.1195252073332096</v>
      </c>
      <c r="CP90" s="28">
        <v>1.0216775953596526</v>
      </c>
      <c r="CQ90" s="28">
        <v>0.97578807950279067</v>
      </c>
      <c r="CR90" s="28">
        <v>0.89480836814089404</v>
      </c>
      <c r="CS90" s="28">
        <v>0.80588780042406327</v>
      </c>
      <c r="CT90" s="28">
        <v>0.704475046085415</v>
      </c>
      <c r="CU90" s="28">
        <v>0.59400884440124724</v>
      </c>
      <c r="CV90" s="28">
        <v>0.46687430468307323</v>
      </c>
      <c r="CW90" s="28">
        <v>0.35382109869153222</v>
      </c>
      <c r="CX90" s="28">
        <v>0.23068022023503065</v>
      </c>
      <c r="CY90" s="28">
        <v>-0.92380856123806865</v>
      </c>
      <c r="CZ90" s="28">
        <v>-3.7641303092917262</v>
      </c>
      <c r="DA90" s="28">
        <v>-5.9633853553266327</v>
      </c>
      <c r="DB90" s="28">
        <v>-7.2746224853832029</v>
      </c>
      <c r="DD90" s="28">
        <v>12.11952520733321</v>
      </c>
      <c r="DE90" s="28">
        <v>12.021677595359652</v>
      </c>
      <c r="DF90" s="28">
        <v>11.975788079502792</v>
      </c>
      <c r="DG90" s="28">
        <v>11.894808368140893</v>
      </c>
      <c r="DH90" s="28">
        <v>11.805887800424063</v>
      </c>
      <c r="DI90" s="28">
        <v>11.704475046085415</v>
      </c>
      <c r="DJ90" s="28">
        <v>11.594008844401248</v>
      </c>
      <c r="DK90" s="28">
        <v>11.466874304683074</v>
      </c>
      <c r="DL90" s="28">
        <v>11.353821098691533</v>
      </c>
      <c r="DM90" s="28">
        <v>11.23068022023503</v>
      </c>
      <c r="DN90" s="28">
        <v>10.076191438761931</v>
      </c>
      <c r="DO90" s="28">
        <v>7.2358696907082738</v>
      </c>
      <c r="DP90" s="28">
        <v>5.0366146446733673</v>
      </c>
      <c r="DQ90" s="28">
        <v>3.7253775146167971</v>
      </c>
      <c r="DS90" s="29">
        <v>1.1195252073332096</v>
      </c>
      <c r="DT90" s="29">
        <v>1.0579833374978458</v>
      </c>
      <c r="DU90" s="29">
        <v>1.0028588976232848</v>
      </c>
      <c r="DV90" s="29">
        <v>0.9401908927031446</v>
      </c>
      <c r="DW90" s="29">
        <v>0.8753926232081044</v>
      </c>
      <c r="DX90" s="29">
        <v>0.80193920149652254</v>
      </c>
      <c r="DY90" s="29">
        <v>0.71199145124310359</v>
      </c>
      <c r="DZ90" s="29">
        <v>0.60543737641499007</v>
      </c>
      <c r="EA90" s="29">
        <v>0.41086146982273775</v>
      </c>
      <c r="EB90" s="29">
        <v>-0.21597331208972737</v>
      </c>
      <c r="EC90" s="29">
        <v>-3.2584811354503884</v>
      </c>
      <c r="ED90" s="29">
        <v>-5.7994381443904928</v>
      </c>
      <c r="EE90" s="29">
        <v>-7.191378079578767</v>
      </c>
      <c r="EF90" s="29">
        <v>-6.6915579347487935</v>
      </c>
      <c r="EH90" s="29">
        <v>12.11952520733321</v>
      </c>
      <c r="EI90" s="29">
        <v>12.057983337497845</v>
      </c>
      <c r="EJ90" s="29">
        <v>12.002858897623284</v>
      </c>
      <c r="EK90" s="29">
        <v>11.940190892703145</v>
      </c>
      <c r="EL90" s="29">
        <v>11.875392623208104</v>
      </c>
      <c r="EM90" s="29">
        <v>11.801939201496523</v>
      </c>
      <c r="EN90" s="29">
        <v>11.711991451243104</v>
      </c>
      <c r="EO90" s="29">
        <v>11.60543737641499</v>
      </c>
      <c r="EP90" s="29">
        <v>11.410861469822738</v>
      </c>
      <c r="EQ90" s="29">
        <v>10.784026687910274</v>
      </c>
      <c r="ER90" s="29">
        <v>7.7415188645496116</v>
      </c>
      <c r="ES90" s="29">
        <v>5.2005618556095072</v>
      </c>
      <c r="ET90" s="29">
        <v>3.808621920421233</v>
      </c>
      <c r="EU90" s="29">
        <v>4.3084420652512065</v>
      </c>
      <c r="EW90" s="1">
        <v>374687</v>
      </c>
      <c r="EX90" s="1">
        <v>428919</v>
      </c>
      <c r="EY90" s="1" t="s">
        <v>560</v>
      </c>
      <c r="EZ90" s="1" t="s">
        <v>504</v>
      </c>
    </row>
    <row r="91" spans="2:156" ht="16" thickBot="1" x14ac:dyDescent="0.4">
      <c r="B91" s="21" t="s">
        <v>91</v>
      </c>
      <c r="C91" s="22">
        <v>17.990165949439344</v>
      </c>
      <c r="D91" s="23">
        <v>16.687177345320066</v>
      </c>
      <c r="E91" s="23">
        <v>14.523605450894692</v>
      </c>
      <c r="F91" s="23">
        <v>12.319769682070934</v>
      </c>
      <c r="G91" s="23">
        <v>10.857039083663174</v>
      </c>
      <c r="H91" s="23">
        <v>10.830109893764185</v>
      </c>
      <c r="I91" s="23">
        <v>10.803969782653073</v>
      </c>
      <c r="J91" s="23">
        <v>10.779024907905598</v>
      </c>
      <c r="K91" s="23">
        <v>10.755054555380344</v>
      </c>
      <c r="L91" s="23">
        <v>10.728240368511656</v>
      </c>
      <c r="M91" s="23">
        <v>10.651799246289436</v>
      </c>
      <c r="N91" s="23">
        <v>10.629934325077315</v>
      </c>
      <c r="O91" s="23">
        <v>10.653936334168225</v>
      </c>
      <c r="P91" s="23">
        <v>10.720983161440952</v>
      </c>
      <c r="Q91" s="24"/>
      <c r="R91" s="23">
        <v>22.630165949439345</v>
      </c>
      <c r="S91" s="23">
        <v>21.327177345320067</v>
      </c>
      <c r="T91" s="23">
        <v>19.163605450894693</v>
      </c>
      <c r="U91" s="23">
        <v>16.959769682070934</v>
      </c>
      <c r="V91" s="23">
        <v>15.497039083663175</v>
      </c>
      <c r="W91" s="23">
        <v>15.470109893764185</v>
      </c>
      <c r="X91" s="23">
        <v>15.443969782653074</v>
      </c>
      <c r="Y91" s="23">
        <v>15.419024907905598</v>
      </c>
      <c r="Z91" s="23">
        <v>15.395054555380344</v>
      </c>
      <c r="AA91" s="23">
        <v>15.368240368511657</v>
      </c>
      <c r="AB91" s="23">
        <v>15.291799246289436</v>
      </c>
      <c r="AC91" s="23">
        <v>15.269934325077315</v>
      </c>
      <c r="AD91" s="23">
        <v>15.293936334168226</v>
      </c>
      <c r="AE91" s="23">
        <v>15.360983161440952</v>
      </c>
      <c r="AG91" s="25">
        <v>17.990165949439344</v>
      </c>
      <c r="AH91" s="25">
        <v>17.424010225003386</v>
      </c>
      <c r="AI91" s="25">
        <v>16.46165425084261</v>
      </c>
      <c r="AJ91" s="25">
        <v>15.416310100573455</v>
      </c>
      <c r="AK91" s="25">
        <v>14.753035219922641</v>
      </c>
      <c r="AL91" s="25">
        <v>14.805966570427692</v>
      </c>
      <c r="AM91" s="25">
        <v>14.837252063356985</v>
      </c>
      <c r="AN91" s="25">
        <v>14.848614905781226</v>
      </c>
      <c r="AO91" s="25">
        <v>14.840643511841833</v>
      </c>
      <c r="AP91" s="25">
        <v>14.814920869417591</v>
      </c>
      <c r="AQ91" s="25">
        <v>14.835402796690317</v>
      </c>
      <c r="AR91" s="25">
        <v>14.876383417902439</v>
      </c>
      <c r="AS91" s="25">
        <v>14.940120316892338</v>
      </c>
      <c r="AT91" s="25">
        <v>15.02008650780143</v>
      </c>
      <c r="AV91" s="26">
        <v>22.630165949439345</v>
      </c>
      <c r="AW91" s="26">
        <v>22.064010225003386</v>
      </c>
      <c r="AX91" s="26">
        <v>21.101654250842611</v>
      </c>
      <c r="AY91" s="26">
        <v>20.056310100573455</v>
      </c>
      <c r="AZ91" s="26">
        <v>19.393035219922641</v>
      </c>
      <c r="BA91" s="26">
        <v>19.445966570427693</v>
      </c>
      <c r="BB91" s="26">
        <v>19.477252063356985</v>
      </c>
      <c r="BC91" s="26">
        <v>19.488614905781226</v>
      </c>
      <c r="BD91" s="26">
        <v>19.480643511841834</v>
      </c>
      <c r="BE91" s="26">
        <v>19.454920869417592</v>
      </c>
      <c r="BF91" s="26">
        <v>19.475402796690318</v>
      </c>
      <c r="BG91" s="26">
        <v>19.516383417902439</v>
      </c>
      <c r="BH91" s="26">
        <v>19.580120316892341</v>
      </c>
      <c r="BI91" s="26">
        <v>19.660086507801431</v>
      </c>
      <c r="BK91" s="27">
        <v>17.990165949439344</v>
      </c>
      <c r="BL91" s="27">
        <v>16.687177345320066</v>
      </c>
      <c r="BM91" s="27">
        <v>14.523605450894692</v>
      </c>
      <c r="BN91" s="27">
        <v>12.319769682070934</v>
      </c>
      <c r="BO91" s="27">
        <v>10.857039083663174</v>
      </c>
      <c r="BP91" s="27">
        <v>10.830109893764185</v>
      </c>
      <c r="BQ91" s="27">
        <v>10.803969782653073</v>
      </c>
      <c r="BR91" s="27">
        <v>10.779024907905598</v>
      </c>
      <c r="BS91" s="27">
        <v>10.755054555380344</v>
      </c>
      <c r="BT91" s="27">
        <v>10.728240368511656</v>
      </c>
      <c r="BU91" s="27">
        <v>10.651799246289436</v>
      </c>
      <c r="BV91" s="27">
        <v>10.629934325077315</v>
      </c>
      <c r="BW91" s="27">
        <v>10.653936334168225</v>
      </c>
      <c r="BX91" s="27">
        <v>10.720983161440952</v>
      </c>
      <c r="BZ91" s="27">
        <v>22.630165949439345</v>
      </c>
      <c r="CA91" s="27">
        <v>21.327177345320067</v>
      </c>
      <c r="CB91" s="27">
        <v>19.163605450894693</v>
      </c>
      <c r="CC91" s="27">
        <v>16.959769682070934</v>
      </c>
      <c r="CD91" s="27">
        <v>15.497039083663175</v>
      </c>
      <c r="CE91" s="27">
        <v>15.470109893764185</v>
      </c>
      <c r="CF91" s="27">
        <v>15.443969782653074</v>
      </c>
      <c r="CG91" s="27">
        <v>15.419024907905598</v>
      </c>
      <c r="CH91" s="27">
        <v>15.395054555380344</v>
      </c>
      <c r="CI91" s="27">
        <v>15.368240368511657</v>
      </c>
      <c r="CJ91" s="27">
        <v>15.291799246289436</v>
      </c>
      <c r="CK91" s="27">
        <v>15.269934325077315</v>
      </c>
      <c r="CL91" s="27">
        <v>15.293936334168226</v>
      </c>
      <c r="CM91" s="27">
        <v>15.360983161440952</v>
      </c>
      <c r="CO91" s="28">
        <v>17.990165949439344</v>
      </c>
      <c r="CP91" s="28">
        <v>16.697076887506235</v>
      </c>
      <c r="CQ91" s="28">
        <v>14.544425478171444</v>
      </c>
      <c r="CR91" s="28">
        <v>12.35069387258242</v>
      </c>
      <c r="CS91" s="28">
        <v>10.895848653368189</v>
      </c>
      <c r="CT91" s="28">
        <v>10.875486836196471</v>
      </c>
      <c r="CU91" s="28">
        <v>10.8535296634692</v>
      </c>
      <c r="CV91" s="28">
        <v>10.83219151498435</v>
      </c>
      <c r="CW91" s="28">
        <v>10.813515039226775</v>
      </c>
      <c r="CX91" s="28">
        <v>10.794345913974251</v>
      </c>
      <c r="CY91" s="28">
        <v>10.75769692306516</v>
      </c>
      <c r="CZ91" s="28">
        <v>10.678341428115663</v>
      </c>
      <c r="DA91" s="28">
        <v>10.686358806903542</v>
      </c>
      <c r="DB91" s="28">
        <v>10.730680041846783</v>
      </c>
      <c r="DD91" s="28">
        <v>22.630165949439345</v>
      </c>
      <c r="DE91" s="28">
        <v>21.337076887506235</v>
      </c>
      <c r="DF91" s="28">
        <v>19.184425478171445</v>
      </c>
      <c r="DG91" s="28">
        <v>16.990693872582419</v>
      </c>
      <c r="DH91" s="28">
        <v>15.535848653368189</v>
      </c>
      <c r="DI91" s="28">
        <v>15.515486836196471</v>
      </c>
      <c r="DJ91" s="28">
        <v>15.4935296634692</v>
      </c>
      <c r="DK91" s="28">
        <v>15.472191514984351</v>
      </c>
      <c r="DL91" s="28">
        <v>15.453515039226776</v>
      </c>
      <c r="DM91" s="28">
        <v>15.434345913974251</v>
      </c>
      <c r="DN91" s="28">
        <v>15.39769692306516</v>
      </c>
      <c r="DO91" s="28">
        <v>15.318341428115664</v>
      </c>
      <c r="DP91" s="28">
        <v>15.326358806903542</v>
      </c>
      <c r="DQ91" s="28">
        <v>15.370680041846784</v>
      </c>
      <c r="DS91" s="29">
        <v>17.990165949439344</v>
      </c>
      <c r="DT91" s="29">
        <v>16.703212513768861</v>
      </c>
      <c r="DU91" s="29">
        <v>14.554958271100736</v>
      </c>
      <c r="DV91" s="29">
        <v>12.366620287733936</v>
      </c>
      <c r="DW91" s="29">
        <v>10.916233113974251</v>
      </c>
      <c r="DX91" s="29">
        <v>10.900879176600512</v>
      </c>
      <c r="DY91" s="29">
        <v>10.884921241246976</v>
      </c>
      <c r="DZ91" s="29">
        <v>10.869629589731826</v>
      </c>
      <c r="EA91" s="29">
        <v>10.859056629125766</v>
      </c>
      <c r="EB91" s="29">
        <v>10.818457191752026</v>
      </c>
      <c r="EC91" s="29">
        <v>10.662002655388392</v>
      </c>
      <c r="ED91" s="29">
        <v>10.589839406903543</v>
      </c>
      <c r="EE91" s="29">
        <v>10.626378246897289</v>
      </c>
      <c r="EF91" s="29">
        <v>10.799033837806379</v>
      </c>
      <c r="EH91" s="29">
        <v>22.630165949439345</v>
      </c>
      <c r="EI91" s="29">
        <v>21.343212513768862</v>
      </c>
      <c r="EJ91" s="29">
        <v>19.194958271100738</v>
      </c>
      <c r="EK91" s="29">
        <v>17.006620287733938</v>
      </c>
      <c r="EL91" s="29">
        <v>15.556233113974251</v>
      </c>
      <c r="EM91" s="29">
        <v>15.540879176600512</v>
      </c>
      <c r="EN91" s="29">
        <v>15.524921241246977</v>
      </c>
      <c r="EO91" s="29">
        <v>15.509629589731826</v>
      </c>
      <c r="EP91" s="29">
        <v>15.499056629125766</v>
      </c>
      <c r="EQ91" s="29">
        <v>15.458457191752027</v>
      </c>
      <c r="ER91" s="29">
        <v>15.302002655388392</v>
      </c>
      <c r="ES91" s="29">
        <v>15.229839406903544</v>
      </c>
      <c r="ET91" s="29">
        <v>15.26637824689729</v>
      </c>
      <c r="EU91" s="29">
        <v>15.439033837806379</v>
      </c>
      <c r="EW91" s="1">
        <v>384363</v>
      </c>
      <c r="EX91" s="1">
        <v>397283</v>
      </c>
      <c r="EY91" s="1" t="s">
        <v>681</v>
      </c>
      <c r="EZ91" s="1" t="s">
        <v>859</v>
      </c>
    </row>
    <row r="92" spans="2:156" ht="16" thickBot="1" x14ac:dyDescent="0.4">
      <c r="B92" s="21" t="s">
        <v>92</v>
      </c>
      <c r="C92" s="22">
        <v>10.277205826127423</v>
      </c>
      <c r="D92" s="23">
        <v>10.244426287942005</v>
      </c>
      <c r="E92" s="23">
        <v>9.9667228326098645</v>
      </c>
      <c r="F92" s="23">
        <v>9.5246618322967453</v>
      </c>
      <c r="G92" s="23">
        <v>9.376869730558294</v>
      </c>
      <c r="H92" s="23">
        <v>8.9677686010147681</v>
      </c>
      <c r="I92" s="23">
        <v>8.5294525622860089</v>
      </c>
      <c r="J92" s="23">
        <v>8.112623392062174</v>
      </c>
      <c r="K92" s="23">
        <v>7.7191076514198045</v>
      </c>
      <c r="L92" s="23">
        <v>7.1120445240165662</v>
      </c>
      <c r="M92" s="23">
        <v>5.0436880018079506</v>
      </c>
      <c r="N92" s="23">
        <v>4.1893491628982318</v>
      </c>
      <c r="O92" s="23">
        <v>4.0798145565682269</v>
      </c>
      <c r="P92" s="23">
        <v>4.4472811141496642</v>
      </c>
      <c r="Q92" s="24"/>
      <c r="R92" s="23">
        <v>14.914205826127423</v>
      </c>
      <c r="S92" s="23">
        <v>14.881426287942006</v>
      </c>
      <c r="T92" s="23">
        <v>14.603722832609865</v>
      </c>
      <c r="U92" s="23">
        <v>14.161661832296746</v>
      </c>
      <c r="V92" s="23">
        <v>14.013869730558294</v>
      </c>
      <c r="W92" s="23">
        <v>13.604768601014769</v>
      </c>
      <c r="X92" s="23">
        <v>13.166452562286009</v>
      </c>
      <c r="Y92" s="23">
        <v>12.749623392062174</v>
      </c>
      <c r="Z92" s="23">
        <v>12.356107651419805</v>
      </c>
      <c r="AA92" s="23">
        <v>11.749044524016567</v>
      </c>
      <c r="AB92" s="23">
        <v>9.6806880018079511</v>
      </c>
      <c r="AC92" s="23">
        <v>8.8263491628982322</v>
      </c>
      <c r="AD92" s="23">
        <v>8.7168145565682273</v>
      </c>
      <c r="AE92" s="23">
        <v>9.0842811141496647</v>
      </c>
      <c r="AG92" s="25">
        <v>10.277205826127423</v>
      </c>
      <c r="AH92" s="25">
        <v>10.302280329277329</v>
      </c>
      <c r="AI92" s="25">
        <v>10.112815984712082</v>
      </c>
      <c r="AJ92" s="25">
        <v>9.8284991830108641</v>
      </c>
      <c r="AK92" s="25">
        <v>9.8624324709354649</v>
      </c>
      <c r="AL92" s="25">
        <v>9.6031398159517227</v>
      </c>
      <c r="AM92" s="25">
        <v>9.266451649139972</v>
      </c>
      <c r="AN92" s="25">
        <v>8.9411098419219037</v>
      </c>
      <c r="AO92" s="25">
        <v>8.6142377111385109</v>
      </c>
      <c r="AP92" s="25">
        <v>8.1463754147600138</v>
      </c>
      <c r="AQ92" s="25">
        <v>6.9814613272844248</v>
      </c>
      <c r="AR92" s="25">
        <v>6.2700368318139255</v>
      </c>
      <c r="AS92" s="25">
        <v>5.802715889560254</v>
      </c>
      <c r="AT92" s="25">
        <v>5.6623903996697109</v>
      </c>
      <c r="AV92" s="26">
        <v>14.914205826127423</v>
      </c>
      <c r="AW92" s="26">
        <v>14.939280329277329</v>
      </c>
      <c r="AX92" s="26">
        <v>14.749815984712082</v>
      </c>
      <c r="AY92" s="26">
        <v>14.465499183010865</v>
      </c>
      <c r="AZ92" s="26">
        <v>14.499432470935465</v>
      </c>
      <c r="BA92" s="26">
        <v>14.240139815951723</v>
      </c>
      <c r="BB92" s="26">
        <v>13.903451649139972</v>
      </c>
      <c r="BC92" s="26">
        <v>13.578109841921904</v>
      </c>
      <c r="BD92" s="26">
        <v>13.251237711138511</v>
      </c>
      <c r="BE92" s="26">
        <v>12.783375414760014</v>
      </c>
      <c r="BF92" s="26">
        <v>11.618461327284425</v>
      </c>
      <c r="BG92" s="26">
        <v>10.907036831813926</v>
      </c>
      <c r="BH92" s="26">
        <v>10.439715889560254</v>
      </c>
      <c r="BI92" s="26">
        <v>10.299390399669711</v>
      </c>
      <c r="BK92" s="27">
        <v>10.277205826127423</v>
      </c>
      <c r="BL92" s="27">
        <v>10.244465373019844</v>
      </c>
      <c r="BM92" s="27">
        <v>9.9668013691957054</v>
      </c>
      <c r="BN92" s="27">
        <v>9.5247798965292318</v>
      </c>
      <c r="BO92" s="27">
        <v>9.377022683033946</v>
      </c>
      <c r="BP92" s="27">
        <v>8.9677227970094595</v>
      </c>
      <c r="BQ92" s="27">
        <v>8.5289810557235839</v>
      </c>
      <c r="BR92" s="27">
        <v>8.1120712755364099</v>
      </c>
      <c r="BS92" s="27">
        <v>7.718484596892317</v>
      </c>
      <c r="BT92" s="27">
        <v>7.1593799113016612</v>
      </c>
      <c r="BU92" s="27">
        <v>5.2911538819220283</v>
      </c>
      <c r="BV92" s="27">
        <v>4.510107512493299</v>
      </c>
      <c r="BW92" s="27">
        <v>4.3877877110705654</v>
      </c>
      <c r="BX92" s="27">
        <v>4.7626063173124287</v>
      </c>
      <c r="BZ92" s="27">
        <v>14.914205826127423</v>
      </c>
      <c r="CA92" s="27">
        <v>14.881465373019845</v>
      </c>
      <c r="CB92" s="27">
        <v>14.603801369195706</v>
      </c>
      <c r="CC92" s="27">
        <v>14.161779896529232</v>
      </c>
      <c r="CD92" s="27">
        <v>14.014022683033946</v>
      </c>
      <c r="CE92" s="27">
        <v>13.60472279700946</v>
      </c>
      <c r="CF92" s="27">
        <v>13.165981055723584</v>
      </c>
      <c r="CG92" s="27">
        <v>12.74907127553641</v>
      </c>
      <c r="CH92" s="27">
        <v>12.355484596892317</v>
      </c>
      <c r="CI92" s="27">
        <v>11.796379911301662</v>
      </c>
      <c r="CJ92" s="27">
        <v>9.9281538819220287</v>
      </c>
      <c r="CK92" s="27">
        <v>9.1471075124932995</v>
      </c>
      <c r="CL92" s="27">
        <v>9.0247877110705659</v>
      </c>
      <c r="CM92" s="27">
        <v>9.3996063173124291</v>
      </c>
      <c r="CO92" s="28">
        <v>10.277205826127423</v>
      </c>
      <c r="CP92" s="28">
        <v>10.240854154348686</v>
      </c>
      <c r="CQ92" s="28">
        <v>9.9734615322396021</v>
      </c>
      <c r="CR92" s="28">
        <v>9.5440129547595536</v>
      </c>
      <c r="CS92" s="28">
        <v>9.4317599493817799</v>
      </c>
      <c r="CT92" s="28">
        <v>9.0595903441786501</v>
      </c>
      <c r="CU92" s="28">
        <v>8.6734248969598529</v>
      </c>
      <c r="CV92" s="28">
        <v>8.3020666763885469</v>
      </c>
      <c r="CW92" s="28">
        <v>8.0035127707829457</v>
      </c>
      <c r="CX92" s="28">
        <v>7.5773081951350711</v>
      </c>
      <c r="CY92" s="28">
        <v>5.2157499406024179</v>
      </c>
      <c r="CZ92" s="28">
        <v>0.450469173444489</v>
      </c>
      <c r="DA92" s="28">
        <v>-3.361801016814951</v>
      </c>
      <c r="DB92" s="28">
        <v>-5.6188604864659304</v>
      </c>
      <c r="DD92" s="28">
        <v>14.914205826127423</v>
      </c>
      <c r="DE92" s="28">
        <v>14.877854154348686</v>
      </c>
      <c r="DF92" s="28">
        <v>14.610461532239603</v>
      </c>
      <c r="DG92" s="28">
        <v>14.181012954759554</v>
      </c>
      <c r="DH92" s="28">
        <v>14.06875994938178</v>
      </c>
      <c r="DI92" s="28">
        <v>13.696590344178651</v>
      </c>
      <c r="DJ92" s="28">
        <v>13.310424896959853</v>
      </c>
      <c r="DK92" s="28">
        <v>12.939066676388547</v>
      </c>
      <c r="DL92" s="28">
        <v>12.640512770782946</v>
      </c>
      <c r="DM92" s="28">
        <v>12.214308195135072</v>
      </c>
      <c r="DN92" s="28">
        <v>9.8527499406024184</v>
      </c>
      <c r="DO92" s="28">
        <v>5.0874691734444895</v>
      </c>
      <c r="DP92" s="28">
        <v>1.2751989831850494</v>
      </c>
      <c r="DQ92" s="28">
        <v>-0.98186048646592994</v>
      </c>
      <c r="DS92" s="29">
        <v>10.277205826127423</v>
      </c>
      <c r="DT92" s="29">
        <v>10.306153885273012</v>
      </c>
      <c r="DU92" s="29">
        <v>9.9551954626220738</v>
      </c>
      <c r="DV92" s="29">
        <v>9.5321279683227775</v>
      </c>
      <c r="DW92" s="29">
        <v>9.4448656570767966</v>
      </c>
      <c r="DX92" s="29">
        <v>9.1277207085722214</v>
      </c>
      <c r="DY92" s="29">
        <v>8.7968897500601617</v>
      </c>
      <c r="DZ92" s="29">
        <v>8.5056938018299704</v>
      </c>
      <c r="EA92" s="29">
        <v>8.1255020623954515</v>
      </c>
      <c r="EB92" s="29">
        <v>6.8668206845606985</v>
      </c>
      <c r="EC92" s="29">
        <v>1.3300869821888703</v>
      </c>
      <c r="ED92" s="29">
        <v>-2.8948849176613578</v>
      </c>
      <c r="EE92" s="29">
        <v>-5.3729811668108596</v>
      </c>
      <c r="EF92" s="29">
        <v>-4.3263897490981584</v>
      </c>
      <c r="EH92" s="29">
        <v>14.914205826127423</v>
      </c>
      <c r="EI92" s="29">
        <v>14.943153885273013</v>
      </c>
      <c r="EJ92" s="29">
        <v>14.592195462622074</v>
      </c>
      <c r="EK92" s="29">
        <v>14.169127968322778</v>
      </c>
      <c r="EL92" s="29">
        <v>14.081865657076797</v>
      </c>
      <c r="EM92" s="29">
        <v>13.764720708572222</v>
      </c>
      <c r="EN92" s="29">
        <v>13.433889750060162</v>
      </c>
      <c r="EO92" s="29">
        <v>13.142693801829971</v>
      </c>
      <c r="EP92" s="29">
        <v>12.762502062395452</v>
      </c>
      <c r="EQ92" s="29">
        <v>11.503820684560699</v>
      </c>
      <c r="ER92" s="29">
        <v>5.9670869821888708</v>
      </c>
      <c r="ES92" s="29">
        <v>1.7421150823386427</v>
      </c>
      <c r="ET92" s="29">
        <v>-0.73598116681085912</v>
      </c>
      <c r="EU92" s="29">
        <v>0.31061025090184202</v>
      </c>
      <c r="EW92" s="1">
        <v>369051</v>
      </c>
      <c r="EX92" s="1">
        <v>429883</v>
      </c>
      <c r="EY92" s="1" t="s">
        <v>496</v>
      </c>
      <c r="EZ92" s="1" t="s">
        <v>864</v>
      </c>
    </row>
    <row r="93" spans="2:156" ht="16" thickBot="1" x14ac:dyDescent="0.4">
      <c r="B93" s="21" t="s">
        <v>93</v>
      </c>
      <c r="C93" s="22">
        <v>0.3185938526711336</v>
      </c>
      <c r="D93" s="23">
        <v>0.2892494080299195</v>
      </c>
      <c r="E93" s="23">
        <v>0.25386255406077263</v>
      </c>
      <c r="F93" s="23">
        <v>0.16490200706739211</v>
      </c>
      <c r="G93" s="23">
        <v>6.5593499644644115E-2</v>
      </c>
      <c r="H93" s="23">
        <v>9.1657343387483436E-3</v>
      </c>
      <c r="I93" s="23">
        <v>-7.2999179086382426E-2</v>
      </c>
      <c r="J93" s="23">
        <v>-0.15937076192587618</v>
      </c>
      <c r="K93" s="23">
        <v>-0.25691549583654449</v>
      </c>
      <c r="L93" s="23">
        <v>-0.39309492953018488</v>
      </c>
      <c r="M93" s="23">
        <v>-1.0683423023947007</v>
      </c>
      <c r="N93" s="23">
        <v>-1.5067526257254142</v>
      </c>
      <c r="O93" s="23">
        <v>-1.7548306078891036</v>
      </c>
      <c r="P93" s="23">
        <v>-1.5978914974094645</v>
      </c>
      <c r="Q93" s="24"/>
      <c r="R93" s="23">
        <v>3.8185938526711336</v>
      </c>
      <c r="S93" s="23">
        <v>3.7892494080299195</v>
      </c>
      <c r="T93" s="23">
        <v>3.7538625540607726</v>
      </c>
      <c r="U93" s="23">
        <v>3.6649020070673921</v>
      </c>
      <c r="V93" s="23">
        <v>3.5655934996446441</v>
      </c>
      <c r="W93" s="23">
        <v>3.5091657343387483</v>
      </c>
      <c r="X93" s="23">
        <v>3.4270008209136176</v>
      </c>
      <c r="Y93" s="23">
        <v>3.3406292380741238</v>
      </c>
      <c r="Z93" s="23">
        <v>3.2430845041634555</v>
      </c>
      <c r="AA93" s="23">
        <v>3.1069050704698151</v>
      </c>
      <c r="AB93" s="23">
        <v>2.4316576976052993</v>
      </c>
      <c r="AC93" s="23">
        <v>1.9932473742745858</v>
      </c>
      <c r="AD93" s="23">
        <v>1.7451693921108964</v>
      </c>
      <c r="AE93" s="23">
        <v>1.9021085025905355</v>
      </c>
      <c r="AG93" s="25">
        <v>0.3185938526711336</v>
      </c>
      <c r="AH93" s="25">
        <v>0.29837640166443968</v>
      </c>
      <c r="AI93" s="25">
        <v>0.28708534092011773</v>
      </c>
      <c r="AJ93" s="25">
        <v>0.25291478464278772</v>
      </c>
      <c r="AK93" s="25">
        <v>0.2039893405426616</v>
      </c>
      <c r="AL93" s="25">
        <v>0.18747481288840095</v>
      </c>
      <c r="AM93" s="25">
        <v>0.13431837984713857</v>
      </c>
      <c r="AN93" s="25">
        <v>7.0195030921266E-2</v>
      </c>
      <c r="AO93" s="25">
        <v>-1.5254284236297266E-2</v>
      </c>
      <c r="AP93" s="25">
        <v>-8.811997860200016E-2</v>
      </c>
      <c r="AQ93" s="25">
        <v>-0.32477717903128323</v>
      </c>
      <c r="AR93" s="25">
        <v>-0.66782519805997786</v>
      </c>
      <c r="AS93" s="25">
        <v>-0.97539773371308414</v>
      </c>
      <c r="AT93" s="25">
        <v>-1.0592142463194758</v>
      </c>
      <c r="AV93" s="26">
        <v>3.8185938526711336</v>
      </c>
      <c r="AW93" s="26">
        <v>3.7983764016644397</v>
      </c>
      <c r="AX93" s="26">
        <v>3.7870853409201177</v>
      </c>
      <c r="AY93" s="26">
        <v>3.7529147846427877</v>
      </c>
      <c r="AZ93" s="26">
        <v>3.7039893405426616</v>
      </c>
      <c r="BA93" s="26">
        <v>3.687474812888401</v>
      </c>
      <c r="BB93" s="26">
        <v>3.6343183798471386</v>
      </c>
      <c r="BC93" s="26">
        <v>3.570195030921266</v>
      </c>
      <c r="BD93" s="26">
        <v>3.4847457157637027</v>
      </c>
      <c r="BE93" s="26">
        <v>3.4118800213979998</v>
      </c>
      <c r="BF93" s="26">
        <v>3.1752228209687168</v>
      </c>
      <c r="BG93" s="26">
        <v>2.8321748019400221</v>
      </c>
      <c r="BH93" s="26">
        <v>2.5246022662869159</v>
      </c>
      <c r="BI93" s="26">
        <v>2.4407857536805242</v>
      </c>
      <c r="BK93" s="27">
        <v>0.3185938526711336</v>
      </c>
      <c r="BL93" s="27">
        <v>0.28927432339527215</v>
      </c>
      <c r="BM93" s="27">
        <v>0.25391206501237917</v>
      </c>
      <c r="BN93" s="27">
        <v>0.16497571885315265</v>
      </c>
      <c r="BO93" s="27">
        <v>6.5691193181463881E-2</v>
      </c>
      <c r="BP93" s="27">
        <v>9.1367203376560013E-3</v>
      </c>
      <c r="BQ93" s="27">
        <v>-7.3307055865960535E-2</v>
      </c>
      <c r="BR93" s="27">
        <v>-0.15973187322332727</v>
      </c>
      <c r="BS93" s="27">
        <v>-0.25732595129307079</v>
      </c>
      <c r="BT93" s="27">
        <v>-0.38854760744646821</v>
      </c>
      <c r="BU93" s="27">
        <v>-1.0434367859960858</v>
      </c>
      <c r="BV93" s="27">
        <v>-1.4625380285097975</v>
      </c>
      <c r="BW93" s="27">
        <v>-1.7053096749107572</v>
      </c>
      <c r="BX93" s="27">
        <v>-1.5396943787260495</v>
      </c>
      <c r="BZ93" s="27">
        <v>3.8185938526711336</v>
      </c>
      <c r="CA93" s="27">
        <v>3.7892743233952721</v>
      </c>
      <c r="CB93" s="27">
        <v>3.7539120650123792</v>
      </c>
      <c r="CC93" s="27">
        <v>3.6649757188531527</v>
      </c>
      <c r="CD93" s="27">
        <v>3.5656911931814639</v>
      </c>
      <c r="CE93" s="27">
        <v>3.509136720337656</v>
      </c>
      <c r="CF93" s="27">
        <v>3.4266929441340395</v>
      </c>
      <c r="CG93" s="27">
        <v>3.3402681267766727</v>
      </c>
      <c r="CH93" s="27">
        <v>3.2426740487069292</v>
      </c>
      <c r="CI93" s="27">
        <v>3.1114523925535318</v>
      </c>
      <c r="CJ93" s="27">
        <v>2.4565632140039142</v>
      </c>
      <c r="CK93" s="27">
        <v>2.0374619714902025</v>
      </c>
      <c r="CL93" s="27">
        <v>1.7946903250892428</v>
      </c>
      <c r="CM93" s="27">
        <v>1.9603056212739505</v>
      </c>
      <c r="CO93" s="28">
        <v>0.3185938526711336</v>
      </c>
      <c r="CP93" s="28">
        <v>0.28030951340740407</v>
      </c>
      <c r="CQ93" s="28">
        <v>0.23567406573066485</v>
      </c>
      <c r="CR93" s="28">
        <v>0.13985261085995981</v>
      </c>
      <c r="CS93" s="28">
        <v>2.2332383283445445E-2</v>
      </c>
      <c r="CT93" s="28">
        <v>-6.5326581748139212E-2</v>
      </c>
      <c r="CU93" s="28">
        <v>-0.19691524795697912</v>
      </c>
      <c r="CV93" s="28">
        <v>-0.33870566447891726</v>
      </c>
      <c r="CW93" s="28">
        <v>-0.47528605226038323</v>
      </c>
      <c r="CX93" s="28">
        <v>-0.66744382245430778</v>
      </c>
      <c r="CY93" s="28">
        <v>-1.2742313278144195</v>
      </c>
      <c r="CZ93" s="28">
        <v>-2.2638295634646255</v>
      </c>
      <c r="DA93" s="28">
        <v>-2.8843745324515577</v>
      </c>
      <c r="DB93" s="28">
        <v>-3.1731616761754662</v>
      </c>
      <c r="DD93" s="28">
        <v>3.8185938526711336</v>
      </c>
      <c r="DE93" s="28">
        <v>3.7803095134074041</v>
      </c>
      <c r="DF93" s="28">
        <v>3.7356740657306649</v>
      </c>
      <c r="DG93" s="28">
        <v>3.6398526108599598</v>
      </c>
      <c r="DH93" s="28">
        <v>3.5223323832834454</v>
      </c>
      <c r="DI93" s="28">
        <v>3.4346734182518608</v>
      </c>
      <c r="DJ93" s="28">
        <v>3.3030847520430209</v>
      </c>
      <c r="DK93" s="28">
        <v>3.1612943355210827</v>
      </c>
      <c r="DL93" s="28">
        <v>3.0247139477396168</v>
      </c>
      <c r="DM93" s="28">
        <v>2.8325561775456922</v>
      </c>
      <c r="DN93" s="28">
        <v>2.2257686721855805</v>
      </c>
      <c r="DO93" s="28">
        <v>1.2361704365353745</v>
      </c>
      <c r="DP93" s="28">
        <v>0.61562546754844227</v>
      </c>
      <c r="DQ93" s="28">
        <v>0.32683832382453382</v>
      </c>
      <c r="DS93" s="29">
        <v>0.3185938526711336</v>
      </c>
      <c r="DT93" s="29">
        <v>0.29599076101072574</v>
      </c>
      <c r="DU93" s="29">
        <v>0.24444499261139629</v>
      </c>
      <c r="DV93" s="29">
        <v>0.14953575303205113</v>
      </c>
      <c r="DW93" s="29">
        <v>2.858002074638577E-2</v>
      </c>
      <c r="DX93" s="29">
        <v>-0.14555141676890493</v>
      </c>
      <c r="DY93" s="29">
        <v>-0.25121817721550421</v>
      </c>
      <c r="DZ93" s="29">
        <v>-0.36820030896258871</v>
      </c>
      <c r="EA93" s="29">
        <v>-0.47315112799155834</v>
      </c>
      <c r="EB93" s="29">
        <v>-0.6845151135265386</v>
      </c>
      <c r="EC93" s="29">
        <v>-1.7633407656228304</v>
      </c>
      <c r="ED93" s="29">
        <v>-2.5823663446795724</v>
      </c>
      <c r="EE93" s="29">
        <v>-3.0073961073144062</v>
      </c>
      <c r="EF93" s="29">
        <v>-2.7508625041756485</v>
      </c>
      <c r="EH93" s="29">
        <v>3.8185938526711336</v>
      </c>
      <c r="EI93" s="29">
        <v>3.7959907610107257</v>
      </c>
      <c r="EJ93" s="29">
        <v>3.7444449926113963</v>
      </c>
      <c r="EK93" s="29">
        <v>3.6495357530320511</v>
      </c>
      <c r="EL93" s="29">
        <v>3.5285800207463858</v>
      </c>
      <c r="EM93" s="29">
        <v>3.3544485832310951</v>
      </c>
      <c r="EN93" s="29">
        <v>3.2487818227844958</v>
      </c>
      <c r="EO93" s="29">
        <v>3.1317996910374113</v>
      </c>
      <c r="EP93" s="29">
        <v>3.0268488720084417</v>
      </c>
      <c r="EQ93" s="29">
        <v>2.8154848864734614</v>
      </c>
      <c r="ER93" s="29">
        <v>1.7366592343771696</v>
      </c>
      <c r="ES93" s="29">
        <v>0.91763365532042762</v>
      </c>
      <c r="ET93" s="29">
        <v>0.49260389268559379</v>
      </c>
      <c r="EU93" s="29">
        <v>0.74913749582435152</v>
      </c>
      <c r="EW93" s="1">
        <v>355872</v>
      </c>
      <c r="EX93" s="1">
        <v>466268</v>
      </c>
      <c r="EY93" s="1" t="s">
        <v>506</v>
      </c>
      <c r="EZ93" s="1" t="s">
        <v>858</v>
      </c>
    </row>
    <row r="94" spans="2:156" ht="16" thickBot="1" x14ac:dyDescent="0.4">
      <c r="B94" s="21" t="s">
        <v>94</v>
      </c>
      <c r="C94" s="22">
        <v>4.8625893562393312</v>
      </c>
      <c r="D94" s="23">
        <v>4.7603152566822278</v>
      </c>
      <c r="E94" s="23">
        <v>4.6113561426365859</v>
      </c>
      <c r="F94" s="23">
        <v>4.1654848599338159</v>
      </c>
      <c r="G94" s="23">
        <v>3.8525771924584102</v>
      </c>
      <c r="H94" s="23">
        <v>3.3570102732626488</v>
      </c>
      <c r="I94" s="23">
        <v>2.9223183048739223</v>
      </c>
      <c r="J94" s="23">
        <v>2.4611475794740354</v>
      </c>
      <c r="K94" s="23">
        <v>1.9408003000758125</v>
      </c>
      <c r="L94" s="23">
        <v>1.3570739170514052</v>
      </c>
      <c r="M94" s="23">
        <v>-0.60869570825024155</v>
      </c>
      <c r="N94" s="23">
        <v>-1.5153525737159974</v>
      </c>
      <c r="O94" s="23">
        <v>-1.580085008624291</v>
      </c>
      <c r="P94" s="23">
        <v>-1.3351228390491379</v>
      </c>
      <c r="Q94" s="24"/>
      <c r="R94" s="23">
        <v>8.3625893562393312</v>
      </c>
      <c r="S94" s="23">
        <v>8.2603152566822278</v>
      </c>
      <c r="T94" s="23">
        <v>8.1113561426365859</v>
      </c>
      <c r="U94" s="23">
        <v>7.6654848599338159</v>
      </c>
      <c r="V94" s="23">
        <v>7.3525771924584102</v>
      </c>
      <c r="W94" s="23">
        <v>6.8570102732626488</v>
      </c>
      <c r="X94" s="23">
        <v>6.4223183048739223</v>
      </c>
      <c r="Y94" s="23">
        <v>5.9611475794740354</v>
      </c>
      <c r="Z94" s="23">
        <v>5.4408003000758125</v>
      </c>
      <c r="AA94" s="23">
        <v>4.8570739170514052</v>
      </c>
      <c r="AB94" s="23">
        <v>2.8913042917497584</v>
      </c>
      <c r="AC94" s="23">
        <v>1.9846474262840026</v>
      </c>
      <c r="AD94" s="23">
        <v>1.919914991375709</v>
      </c>
      <c r="AE94" s="23">
        <v>2.1648771609508621</v>
      </c>
      <c r="AG94" s="25">
        <v>4.8625893562393312</v>
      </c>
      <c r="AH94" s="25">
        <v>4.7207815696255473</v>
      </c>
      <c r="AI94" s="25">
        <v>4.5996119808666016</v>
      </c>
      <c r="AJ94" s="25">
        <v>4.2844823442478006</v>
      </c>
      <c r="AK94" s="25">
        <v>4.1452067350051038</v>
      </c>
      <c r="AL94" s="25">
        <v>3.7694867189679968</v>
      </c>
      <c r="AM94" s="25">
        <v>3.4195307949846736</v>
      </c>
      <c r="AN94" s="25">
        <v>3.0371017198183115</v>
      </c>
      <c r="AO94" s="25">
        <v>2.5641857741933638</v>
      </c>
      <c r="AP94" s="25">
        <v>2.0836600046625069</v>
      </c>
      <c r="AQ94" s="25">
        <v>0.76593418610412556</v>
      </c>
      <c r="AR94" s="25">
        <v>-0.10823252183672594</v>
      </c>
      <c r="AS94" s="25">
        <v>-0.50677648240865381</v>
      </c>
      <c r="AT94" s="25">
        <v>-0.78343123490826372</v>
      </c>
      <c r="AV94" s="26">
        <v>8.3625893562393312</v>
      </c>
      <c r="AW94" s="26">
        <v>8.2207815696255473</v>
      </c>
      <c r="AX94" s="26">
        <v>8.0996119808666016</v>
      </c>
      <c r="AY94" s="26">
        <v>7.7844823442478006</v>
      </c>
      <c r="AZ94" s="26">
        <v>7.6452067350051038</v>
      </c>
      <c r="BA94" s="26">
        <v>7.2694867189679968</v>
      </c>
      <c r="BB94" s="26">
        <v>6.9195307949846736</v>
      </c>
      <c r="BC94" s="26">
        <v>6.5371017198183115</v>
      </c>
      <c r="BD94" s="26">
        <v>6.0641857741933638</v>
      </c>
      <c r="BE94" s="26">
        <v>5.5836600046625069</v>
      </c>
      <c r="BF94" s="26">
        <v>4.2659341861041256</v>
      </c>
      <c r="BG94" s="26">
        <v>3.3917674781632741</v>
      </c>
      <c r="BH94" s="26">
        <v>2.9932235175913462</v>
      </c>
      <c r="BI94" s="26">
        <v>2.7165687650917363</v>
      </c>
      <c r="BK94" s="27">
        <v>4.8625893562393312</v>
      </c>
      <c r="BL94" s="27">
        <v>4.7603152465768268</v>
      </c>
      <c r="BM94" s="27">
        <v>4.6113561526669749</v>
      </c>
      <c r="BN94" s="27">
        <v>4.1654848599338159</v>
      </c>
      <c r="BO94" s="27">
        <v>3.8525771024437354</v>
      </c>
      <c r="BP94" s="27">
        <v>3.3570103635704047</v>
      </c>
      <c r="BQ94" s="27">
        <v>2.9223183048739223</v>
      </c>
      <c r="BR94" s="27">
        <v>2.4611475794740354</v>
      </c>
      <c r="BS94" s="27">
        <v>1.9408003000758125</v>
      </c>
      <c r="BT94" s="27">
        <v>1.4093475491587881</v>
      </c>
      <c r="BU94" s="27">
        <v>-0.3887835231029122</v>
      </c>
      <c r="BV94" s="27">
        <v>-1.2521314017230516</v>
      </c>
      <c r="BW94" s="27">
        <v>-1.3420752595203318</v>
      </c>
      <c r="BX94" s="27">
        <v>-1.1433126062743746</v>
      </c>
      <c r="BZ94" s="27">
        <v>8.3625893562393312</v>
      </c>
      <c r="CA94" s="27">
        <v>8.2603152465768268</v>
      </c>
      <c r="CB94" s="27">
        <v>8.1113561526669749</v>
      </c>
      <c r="CC94" s="27">
        <v>7.6654848599338159</v>
      </c>
      <c r="CD94" s="27">
        <v>7.3525771024437354</v>
      </c>
      <c r="CE94" s="27">
        <v>6.8570103635704047</v>
      </c>
      <c r="CF94" s="27">
        <v>6.4223183048739223</v>
      </c>
      <c r="CG94" s="27">
        <v>5.9611475794740354</v>
      </c>
      <c r="CH94" s="27">
        <v>5.4408003000758125</v>
      </c>
      <c r="CI94" s="27">
        <v>4.9093475491587881</v>
      </c>
      <c r="CJ94" s="27">
        <v>3.1112164768970878</v>
      </c>
      <c r="CK94" s="27">
        <v>2.2478685982769484</v>
      </c>
      <c r="CL94" s="27">
        <v>2.1579247404796682</v>
      </c>
      <c r="CM94" s="27">
        <v>2.3566873937256254</v>
      </c>
      <c r="CO94" s="28">
        <v>4.8625893562393312</v>
      </c>
      <c r="CP94" s="28">
        <v>4.7613818842907243</v>
      </c>
      <c r="CQ94" s="28">
        <v>4.6296286256421908</v>
      </c>
      <c r="CR94" s="28">
        <v>4.205828558385889</v>
      </c>
      <c r="CS94" s="28">
        <v>3.9429944346863799</v>
      </c>
      <c r="CT94" s="28">
        <v>3.5013517728493344</v>
      </c>
      <c r="CU94" s="28">
        <v>3.1147668891292373</v>
      </c>
      <c r="CV94" s="28">
        <v>2.7132539190973759</v>
      </c>
      <c r="CW94" s="28">
        <v>2.3017408536488144</v>
      </c>
      <c r="CX94" s="28">
        <v>1.9048134293049728</v>
      </c>
      <c r="CY94" s="28">
        <v>-0.59282611808998098</v>
      </c>
      <c r="CZ94" s="28">
        <v>-5.8041702630974044</v>
      </c>
      <c r="DA94" s="28">
        <v>-9.8676711600411977</v>
      </c>
      <c r="DB94" s="28">
        <v>-12.742053126978348</v>
      </c>
      <c r="DD94" s="28">
        <v>8.3625893562393312</v>
      </c>
      <c r="DE94" s="28">
        <v>8.2613818842907243</v>
      </c>
      <c r="DF94" s="28">
        <v>8.1296286256421908</v>
      </c>
      <c r="DG94" s="28">
        <v>7.705828558385889</v>
      </c>
      <c r="DH94" s="28">
        <v>7.4429944346863799</v>
      </c>
      <c r="DI94" s="28">
        <v>7.0013517728493344</v>
      </c>
      <c r="DJ94" s="28">
        <v>6.6147668891292373</v>
      </c>
      <c r="DK94" s="28">
        <v>6.2132539190973759</v>
      </c>
      <c r="DL94" s="28">
        <v>5.8017408536488144</v>
      </c>
      <c r="DM94" s="28">
        <v>5.4048134293049728</v>
      </c>
      <c r="DN94" s="28">
        <v>2.907173881910019</v>
      </c>
      <c r="DO94" s="28">
        <v>-2.3041702630974044</v>
      </c>
      <c r="DP94" s="28">
        <v>-6.3676711600411977</v>
      </c>
      <c r="DQ94" s="28">
        <v>-9.2420531269783481</v>
      </c>
      <c r="DS94" s="29">
        <v>4.8625893562393312</v>
      </c>
      <c r="DT94" s="29">
        <v>4.8259039521157892</v>
      </c>
      <c r="DU94" s="29">
        <v>4.5773228950679812</v>
      </c>
      <c r="DV94" s="29">
        <v>4.1398111346569468</v>
      </c>
      <c r="DW94" s="29">
        <v>3.9049680660640949</v>
      </c>
      <c r="DX94" s="29">
        <v>3.5259083785567018</v>
      </c>
      <c r="DY94" s="29">
        <v>3.2045995172784032</v>
      </c>
      <c r="DZ94" s="29">
        <v>2.8887705284766199</v>
      </c>
      <c r="EA94" s="29">
        <v>2.3947489704982576</v>
      </c>
      <c r="EB94" s="29">
        <v>1.1246819249645839</v>
      </c>
      <c r="EC94" s="29">
        <v>-4.7319895349724916</v>
      </c>
      <c r="ED94" s="29">
        <v>-9.4447817394178202</v>
      </c>
      <c r="EE94" s="29">
        <v>-12.112866434184788</v>
      </c>
      <c r="EF94" s="29">
        <v>-11.397831459687602</v>
      </c>
      <c r="EH94" s="29">
        <v>8.3625893562393312</v>
      </c>
      <c r="EI94" s="29">
        <v>8.3259039521157892</v>
      </c>
      <c r="EJ94" s="29">
        <v>8.0773228950679812</v>
      </c>
      <c r="EK94" s="29">
        <v>7.6398111346569468</v>
      </c>
      <c r="EL94" s="29">
        <v>7.4049680660640949</v>
      </c>
      <c r="EM94" s="29">
        <v>7.0259083785567018</v>
      </c>
      <c r="EN94" s="29">
        <v>6.7045995172784032</v>
      </c>
      <c r="EO94" s="29">
        <v>6.3887705284766199</v>
      </c>
      <c r="EP94" s="29">
        <v>5.8947489704982576</v>
      </c>
      <c r="EQ94" s="29">
        <v>4.6246819249645839</v>
      </c>
      <c r="ER94" s="29">
        <v>-1.2319895349724916</v>
      </c>
      <c r="ES94" s="29">
        <v>-5.9447817394178202</v>
      </c>
      <c r="ET94" s="29">
        <v>-8.612866434184788</v>
      </c>
      <c r="EU94" s="29">
        <v>-7.8978314596876018</v>
      </c>
      <c r="EW94" s="1">
        <v>332286</v>
      </c>
      <c r="EX94" s="1">
        <v>443104</v>
      </c>
      <c r="EY94" s="1" t="s">
        <v>494</v>
      </c>
      <c r="EZ94" s="1" t="s">
        <v>864</v>
      </c>
    </row>
    <row r="95" spans="2:156" ht="16" thickBot="1" x14ac:dyDescent="0.4">
      <c r="B95" s="21" t="s">
        <v>95</v>
      </c>
      <c r="C95" s="22">
        <v>6.8147990419192066</v>
      </c>
      <c r="D95" s="23">
        <v>5.3022165245092978</v>
      </c>
      <c r="E95" s="23">
        <v>5.0764202520170727</v>
      </c>
      <c r="F95" s="23">
        <v>4.8270013532983906</v>
      </c>
      <c r="G95" s="23">
        <v>4.6957974960582956</v>
      </c>
      <c r="H95" s="23">
        <v>4.5219893209334323</v>
      </c>
      <c r="I95" s="23">
        <v>4.3108316140659859</v>
      </c>
      <c r="J95" s="23">
        <v>4.1024422134298248</v>
      </c>
      <c r="K95" s="23">
        <v>3.937940974059817</v>
      </c>
      <c r="L95" s="23">
        <v>3.7045966034641964</v>
      </c>
      <c r="M95" s="23">
        <v>2.6646923390104753</v>
      </c>
      <c r="N95" s="23">
        <v>1.7936406145486714</v>
      </c>
      <c r="O95" s="23">
        <v>1.2557255542599108</v>
      </c>
      <c r="P95" s="23">
        <v>0.85576682280333927</v>
      </c>
      <c r="Q95" s="24"/>
      <c r="R95" s="23">
        <v>10.314799041919207</v>
      </c>
      <c r="S95" s="23">
        <v>8.8022165245092978</v>
      </c>
      <c r="T95" s="23">
        <v>8.5764202520170727</v>
      </c>
      <c r="U95" s="23">
        <v>8.3270013532983906</v>
      </c>
      <c r="V95" s="23">
        <v>8.1957974960582956</v>
      </c>
      <c r="W95" s="23">
        <v>8.0219893209334323</v>
      </c>
      <c r="X95" s="23">
        <v>7.8108316140659859</v>
      </c>
      <c r="Y95" s="23">
        <v>7.6024422134298248</v>
      </c>
      <c r="Z95" s="23">
        <v>7.437940974059817</v>
      </c>
      <c r="AA95" s="23">
        <v>7.2045966034641964</v>
      </c>
      <c r="AB95" s="23">
        <v>6.1646923390104753</v>
      </c>
      <c r="AC95" s="23">
        <v>5.2936406145486714</v>
      </c>
      <c r="AD95" s="23">
        <v>4.7557255542599108</v>
      </c>
      <c r="AE95" s="23">
        <v>4.3557668228033393</v>
      </c>
      <c r="AG95" s="25">
        <v>6.8147990419192066</v>
      </c>
      <c r="AH95" s="25">
        <v>6.1371143703344888</v>
      </c>
      <c r="AI95" s="25">
        <v>6.1412707797819746</v>
      </c>
      <c r="AJ95" s="25">
        <v>6.0703132602425125</v>
      </c>
      <c r="AK95" s="25">
        <v>6.1389227459319802</v>
      </c>
      <c r="AL95" s="25">
        <v>6.135513658195725</v>
      </c>
      <c r="AM95" s="25">
        <v>6.0844738179806459</v>
      </c>
      <c r="AN95" s="25">
        <v>5.9909531229262942</v>
      </c>
      <c r="AO95" s="25">
        <v>5.8943902118702987</v>
      </c>
      <c r="AP95" s="25">
        <v>5.7163529654817289</v>
      </c>
      <c r="AQ95" s="25">
        <v>4.9436255722499602</v>
      </c>
      <c r="AR95" s="25">
        <v>4.3990389692934926</v>
      </c>
      <c r="AS95" s="25">
        <v>4.06965266861007</v>
      </c>
      <c r="AT95" s="25">
        <v>3.8042696961243596</v>
      </c>
      <c r="AV95" s="26">
        <v>10.314799041919207</v>
      </c>
      <c r="AW95" s="26">
        <v>9.6371143703344888</v>
      </c>
      <c r="AX95" s="26">
        <v>9.6412707797819746</v>
      </c>
      <c r="AY95" s="26">
        <v>9.5703132602425125</v>
      </c>
      <c r="AZ95" s="26">
        <v>9.6389227459319802</v>
      </c>
      <c r="BA95" s="26">
        <v>9.635513658195725</v>
      </c>
      <c r="BB95" s="26">
        <v>9.5844738179806459</v>
      </c>
      <c r="BC95" s="26">
        <v>9.4909531229262942</v>
      </c>
      <c r="BD95" s="26">
        <v>9.3943902118702987</v>
      </c>
      <c r="BE95" s="26">
        <v>9.2163529654817289</v>
      </c>
      <c r="BF95" s="26">
        <v>8.4436255722499602</v>
      </c>
      <c r="BG95" s="26">
        <v>7.8990389692934926</v>
      </c>
      <c r="BH95" s="26">
        <v>7.56965266861007</v>
      </c>
      <c r="BI95" s="26">
        <v>7.3042696961243596</v>
      </c>
      <c r="BK95" s="27">
        <v>6.8147990419192066</v>
      </c>
      <c r="BL95" s="27">
        <v>5.3024795663824893</v>
      </c>
      <c r="BM95" s="27">
        <v>5.0769402770702889</v>
      </c>
      <c r="BN95" s="27">
        <v>4.8277764323471892</v>
      </c>
      <c r="BO95" s="27">
        <v>4.6968136464320445</v>
      </c>
      <c r="BP95" s="27">
        <v>4.5216859514667647</v>
      </c>
      <c r="BQ95" s="27">
        <v>4.3076088239754693</v>
      </c>
      <c r="BR95" s="27">
        <v>4.0986601196569676</v>
      </c>
      <c r="BS95" s="27">
        <v>3.9336677565667504</v>
      </c>
      <c r="BT95" s="27">
        <v>3.7122642284183964</v>
      </c>
      <c r="BU95" s="27">
        <v>2.7567974521174943</v>
      </c>
      <c r="BV95" s="27">
        <v>2.0544845594864434</v>
      </c>
      <c r="BW95" s="27">
        <v>1.5929916868615237</v>
      </c>
      <c r="BX95" s="27">
        <v>1.335114520280051</v>
      </c>
      <c r="BZ95" s="27">
        <v>10.314799041919207</v>
      </c>
      <c r="CA95" s="27">
        <v>8.8024795663824893</v>
      </c>
      <c r="CB95" s="27">
        <v>8.5769402770702889</v>
      </c>
      <c r="CC95" s="27">
        <v>8.3277764323471892</v>
      </c>
      <c r="CD95" s="27">
        <v>8.1968136464320445</v>
      </c>
      <c r="CE95" s="27">
        <v>8.0216859514667647</v>
      </c>
      <c r="CF95" s="27">
        <v>7.8076088239754693</v>
      </c>
      <c r="CG95" s="27">
        <v>7.5986601196569676</v>
      </c>
      <c r="CH95" s="27">
        <v>7.4336677565667504</v>
      </c>
      <c r="CI95" s="27">
        <v>7.2122642284183964</v>
      </c>
      <c r="CJ95" s="27">
        <v>6.2567974521174943</v>
      </c>
      <c r="CK95" s="27">
        <v>5.5544845594864434</v>
      </c>
      <c r="CL95" s="27">
        <v>5.0929916868615237</v>
      </c>
      <c r="CM95" s="27">
        <v>4.835114520280051</v>
      </c>
      <c r="CO95" s="28">
        <v>6.8147990419192066</v>
      </c>
      <c r="CP95" s="28">
        <v>5.3133765887509181</v>
      </c>
      <c r="CQ95" s="28">
        <v>5.096990805620619</v>
      </c>
      <c r="CR95" s="28">
        <v>4.8455538727806999</v>
      </c>
      <c r="CS95" s="28">
        <v>4.7193068591568537</v>
      </c>
      <c r="CT95" s="28">
        <v>4.5367031712722632</v>
      </c>
      <c r="CU95" s="28">
        <v>4.3002241084727721</v>
      </c>
      <c r="CV95" s="28">
        <v>4.057072730940499</v>
      </c>
      <c r="CW95" s="28">
        <v>3.8641127077248836</v>
      </c>
      <c r="CX95" s="28">
        <v>3.6085760238790616</v>
      </c>
      <c r="CY95" s="28">
        <v>2.0680410637953681</v>
      </c>
      <c r="CZ95" s="28">
        <v>-0.43146154948320969</v>
      </c>
      <c r="DA95" s="28">
        <v>-2.3144009955527309</v>
      </c>
      <c r="DB95" s="28">
        <v>-3.6315457534277797</v>
      </c>
      <c r="DD95" s="28">
        <v>10.314799041919207</v>
      </c>
      <c r="DE95" s="28">
        <v>8.8133765887509181</v>
      </c>
      <c r="DF95" s="28">
        <v>8.596990805620619</v>
      </c>
      <c r="DG95" s="28">
        <v>8.3455538727806999</v>
      </c>
      <c r="DH95" s="28">
        <v>8.2193068591568537</v>
      </c>
      <c r="DI95" s="28">
        <v>8.0367031712722632</v>
      </c>
      <c r="DJ95" s="28">
        <v>7.8002241084727721</v>
      </c>
      <c r="DK95" s="28">
        <v>7.557072730940499</v>
      </c>
      <c r="DL95" s="28">
        <v>7.3641127077248836</v>
      </c>
      <c r="DM95" s="28">
        <v>7.1085760238790616</v>
      </c>
      <c r="DN95" s="28">
        <v>5.5680410637953681</v>
      </c>
      <c r="DO95" s="28">
        <v>3.0685384505167903</v>
      </c>
      <c r="DP95" s="28">
        <v>1.1855990044472691</v>
      </c>
      <c r="DQ95" s="28">
        <v>-0.13154575342777974</v>
      </c>
      <c r="DS95" s="29">
        <v>6.8147990419192066</v>
      </c>
      <c r="DT95" s="29">
        <v>5.3318596969575864</v>
      </c>
      <c r="DU95" s="29">
        <v>5.0768828280151741</v>
      </c>
      <c r="DV95" s="29">
        <v>4.8163475175503834</v>
      </c>
      <c r="DW95" s="29">
        <v>4.6936372276796376</v>
      </c>
      <c r="DX95" s="29">
        <v>4.5144434128663971</v>
      </c>
      <c r="DY95" s="29">
        <v>4.2716976561675857</v>
      </c>
      <c r="DZ95" s="29">
        <v>4.0210875361762675</v>
      </c>
      <c r="EA95" s="29">
        <v>3.7790080299587441</v>
      </c>
      <c r="EB95" s="29">
        <v>3.1878887231029438</v>
      </c>
      <c r="EC95" s="29">
        <v>0.38441290631935487</v>
      </c>
      <c r="ED95" s="29">
        <v>-1.8994233067144251</v>
      </c>
      <c r="EE95" s="29">
        <v>-3.3111007246734516</v>
      </c>
      <c r="EF95" s="29">
        <v>-3.1602806481432708</v>
      </c>
      <c r="EH95" s="29">
        <v>10.314799041919207</v>
      </c>
      <c r="EI95" s="29">
        <v>8.8318596969575864</v>
      </c>
      <c r="EJ95" s="29">
        <v>8.5768828280151741</v>
      </c>
      <c r="EK95" s="29">
        <v>8.3163475175503834</v>
      </c>
      <c r="EL95" s="29">
        <v>8.1936372276796376</v>
      </c>
      <c r="EM95" s="29">
        <v>8.0144434128663971</v>
      </c>
      <c r="EN95" s="29">
        <v>7.7716976561675857</v>
      </c>
      <c r="EO95" s="29">
        <v>7.5210875361762675</v>
      </c>
      <c r="EP95" s="29">
        <v>7.2790080299587441</v>
      </c>
      <c r="EQ95" s="29">
        <v>6.6878887231029438</v>
      </c>
      <c r="ER95" s="29">
        <v>3.8844129063193549</v>
      </c>
      <c r="ES95" s="29">
        <v>1.6005766932855749</v>
      </c>
      <c r="ET95" s="29">
        <v>0.18889927532654838</v>
      </c>
      <c r="EU95" s="29">
        <v>0.33971935185672919</v>
      </c>
      <c r="EW95" s="1">
        <v>379289</v>
      </c>
      <c r="EX95" s="1">
        <v>403073</v>
      </c>
      <c r="EY95" s="1" t="s">
        <v>533</v>
      </c>
      <c r="EZ95" s="1" t="s">
        <v>857</v>
      </c>
    </row>
    <row r="96" spans="2:156" ht="16" thickBot="1" x14ac:dyDescent="0.4">
      <c r="B96" s="21" t="s">
        <v>96</v>
      </c>
      <c r="C96" s="22">
        <v>11.098776895395343</v>
      </c>
      <c r="D96" s="23">
        <v>11.086891263108777</v>
      </c>
      <c r="E96" s="23">
        <v>10.957480066227207</v>
      </c>
      <c r="F96" s="23">
        <v>10.785715193500888</v>
      </c>
      <c r="G96" s="23">
        <v>10.559867067382777</v>
      </c>
      <c r="H96" s="23">
        <v>10.316317036422424</v>
      </c>
      <c r="I96" s="23">
        <v>10.065255553181668</v>
      </c>
      <c r="J96" s="23">
        <v>9.780723561379677</v>
      </c>
      <c r="K96" s="23">
        <v>9.4770710764473787</v>
      </c>
      <c r="L96" s="23">
        <v>9.1052220131973947</v>
      </c>
      <c r="M96" s="23">
        <v>7.8568413359256368</v>
      </c>
      <c r="N96" s="23">
        <v>7.2785567051063236</v>
      </c>
      <c r="O96" s="23">
        <v>7.277470058807614</v>
      </c>
      <c r="P96" s="23">
        <v>7.5333781559553916</v>
      </c>
      <c r="Q96" s="24"/>
      <c r="R96" s="23">
        <v>19.198776895395344</v>
      </c>
      <c r="S96" s="23">
        <v>19.186891263108777</v>
      </c>
      <c r="T96" s="23">
        <v>19.057480066227207</v>
      </c>
      <c r="U96" s="23">
        <v>18.885715193500889</v>
      </c>
      <c r="V96" s="23">
        <v>18.659867067382777</v>
      </c>
      <c r="W96" s="23">
        <v>18.416317036422427</v>
      </c>
      <c r="X96" s="23">
        <v>18.16525555318167</v>
      </c>
      <c r="Y96" s="23">
        <v>17.880723561379678</v>
      </c>
      <c r="Z96" s="23">
        <v>17.577071076447382</v>
      </c>
      <c r="AA96" s="23">
        <v>17.205222013197396</v>
      </c>
      <c r="AB96" s="23">
        <v>15.956841335925638</v>
      </c>
      <c r="AC96" s="23">
        <v>15.378556705106325</v>
      </c>
      <c r="AD96" s="23">
        <v>15.377470058807615</v>
      </c>
      <c r="AE96" s="23">
        <v>15.633378155955393</v>
      </c>
      <c r="AG96" s="25">
        <v>11.098776895395343</v>
      </c>
      <c r="AH96" s="25">
        <v>11.08364330169896</v>
      </c>
      <c r="AI96" s="25">
        <v>10.980420463401755</v>
      </c>
      <c r="AJ96" s="25">
        <v>10.88126772134205</v>
      </c>
      <c r="AK96" s="25">
        <v>10.752779766003187</v>
      </c>
      <c r="AL96" s="25">
        <v>10.586715942463009</v>
      </c>
      <c r="AM96" s="25">
        <v>10.386621408525498</v>
      </c>
      <c r="AN96" s="25">
        <v>10.149598293212623</v>
      </c>
      <c r="AO96" s="25">
        <v>9.8801395706107709</v>
      </c>
      <c r="AP96" s="25">
        <v>9.5910881095431861</v>
      </c>
      <c r="AQ96" s="25">
        <v>8.8561719782864134</v>
      </c>
      <c r="AR96" s="25">
        <v>8.3660690903711856</v>
      </c>
      <c r="AS96" s="25">
        <v>8.1442488596791236</v>
      </c>
      <c r="AT96" s="25">
        <v>8.0205814251914553</v>
      </c>
      <c r="AV96" s="26">
        <v>19.198776895395344</v>
      </c>
      <c r="AW96" s="26">
        <v>19.183643301698961</v>
      </c>
      <c r="AX96" s="26">
        <v>19.080420463401758</v>
      </c>
      <c r="AY96" s="26">
        <v>18.98126772134205</v>
      </c>
      <c r="AZ96" s="26">
        <v>18.852779766003188</v>
      </c>
      <c r="BA96" s="26">
        <v>18.68671594246301</v>
      </c>
      <c r="BB96" s="26">
        <v>18.486621408525501</v>
      </c>
      <c r="BC96" s="26">
        <v>18.249598293212625</v>
      </c>
      <c r="BD96" s="26">
        <v>17.980139570610774</v>
      </c>
      <c r="BE96" s="26">
        <v>17.691088109543188</v>
      </c>
      <c r="BF96" s="26">
        <v>16.956171978286413</v>
      </c>
      <c r="BG96" s="26">
        <v>16.466069090371185</v>
      </c>
      <c r="BH96" s="26">
        <v>16.244248859679125</v>
      </c>
      <c r="BI96" s="26">
        <v>16.120581425191457</v>
      </c>
      <c r="BK96" s="27">
        <v>11.098776895395343</v>
      </c>
      <c r="BL96" s="27">
        <v>11.086903067246295</v>
      </c>
      <c r="BM96" s="27">
        <v>10.957503678988221</v>
      </c>
      <c r="BN96" s="27">
        <v>10.785750244658256</v>
      </c>
      <c r="BO96" s="27">
        <v>10.559913238956817</v>
      </c>
      <c r="BP96" s="27">
        <v>10.31630327135797</v>
      </c>
      <c r="BQ96" s="27">
        <v>10.065108881468776</v>
      </c>
      <c r="BR96" s="27">
        <v>9.7805571713198241</v>
      </c>
      <c r="BS96" s="27">
        <v>9.4768825364092599</v>
      </c>
      <c r="BT96" s="27">
        <v>9.1383681588816703</v>
      </c>
      <c r="BU96" s="27">
        <v>8.0138086359131417</v>
      </c>
      <c r="BV96" s="27">
        <v>7.4728299345269242</v>
      </c>
      <c r="BW96" s="27">
        <v>7.4564848543366509</v>
      </c>
      <c r="BX96" s="27">
        <v>7.6860101390962026</v>
      </c>
      <c r="BZ96" s="27">
        <v>19.198776895395344</v>
      </c>
      <c r="CA96" s="27">
        <v>19.186903067246298</v>
      </c>
      <c r="CB96" s="27">
        <v>19.057503678988223</v>
      </c>
      <c r="CC96" s="27">
        <v>18.885750244658258</v>
      </c>
      <c r="CD96" s="27">
        <v>18.659913238956818</v>
      </c>
      <c r="CE96" s="27">
        <v>18.416303271357972</v>
      </c>
      <c r="CF96" s="27">
        <v>18.165108881468775</v>
      </c>
      <c r="CG96" s="27">
        <v>17.880557171319825</v>
      </c>
      <c r="CH96" s="27">
        <v>17.576882536409261</v>
      </c>
      <c r="CI96" s="27">
        <v>17.23836815888167</v>
      </c>
      <c r="CJ96" s="27">
        <v>16.113808635913145</v>
      </c>
      <c r="CK96" s="27">
        <v>15.572829934526926</v>
      </c>
      <c r="CL96" s="27">
        <v>15.556484854336652</v>
      </c>
      <c r="CM96" s="27">
        <v>15.786010139096204</v>
      </c>
      <c r="CO96" s="28">
        <v>11.098776895395343</v>
      </c>
      <c r="CP96" s="28">
        <v>11.082127850734123</v>
      </c>
      <c r="CQ96" s="28">
        <v>10.959558259829407</v>
      </c>
      <c r="CR96" s="28">
        <v>10.800841181346055</v>
      </c>
      <c r="CS96" s="28">
        <v>10.602033040516224</v>
      </c>
      <c r="CT96" s="28">
        <v>10.389919278159628</v>
      </c>
      <c r="CU96" s="28">
        <v>10.166833455332137</v>
      </c>
      <c r="CV96" s="28">
        <v>9.9341797735347761</v>
      </c>
      <c r="CW96" s="28">
        <v>9.7175318469481375</v>
      </c>
      <c r="CX96" s="28">
        <v>9.4843259299361566</v>
      </c>
      <c r="CY96" s="28">
        <v>7.463237523066919</v>
      </c>
      <c r="CZ96" s="28">
        <v>2.6514496662573492</v>
      </c>
      <c r="DA96" s="28">
        <v>-1.0527529207202662</v>
      </c>
      <c r="DB96" s="28">
        <v>-3.2983783327915717</v>
      </c>
      <c r="DD96" s="28">
        <v>19.198776895395344</v>
      </c>
      <c r="DE96" s="28">
        <v>19.182127850734126</v>
      </c>
      <c r="DF96" s="28">
        <v>19.059558259829409</v>
      </c>
      <c r="DG96" s="28">
        <v>18.900841181346056</v>
      </c>
      <c r="DH96" s="28">
        <v>18.702033040516227</v>
      </c>
      <c r="DI96" s="28">
        <v>18.489919278159629</v>
      </c>
      <c r="DJ96" s="28">
        <v>18.26683345533214</v>
      </c>
      <c r="DK96" s="28">
        <v>18.034179773534778</v>
      </c>
      <c r="DL96" s="28">
        <v>17.817531846948139</v>
      </c>
      <c r="DM96" s="28">
        <v>17.584325929936156</v>
      </c>
      <c r="DN96" s="28">
        <v>15.56323752306692</v>
      </c>
      <c r="DO96" s="28">
        <v>10.751449666257351</v>
      </c>
      <c r="DP96" s="28">
        <v>7.0472470792797353</v>
      </c>
      <c r="DQ96" s="28">
        <v>4.8016216672084298</v>
      </c>
      <c r="DS96" s="29">
        <v>11.098776895395343</v>
      </c>
      <c r="DT96" s="29">
        <v>11.139749024349012</v>
      </c>
      <c r="DU96" s="29">
        <v>10.97204744985161</v>
      </c>
      <c r="DV96" s="29">
        <v>10.831836385503177</v>
      </c>
      <c r="DW96" s="29">
        <v>10.662156648019012</v>
      </c>
      <c r="DX96" s="29">
        <v>10.498687430452961</v>
      </c>
      <c r="DY96" s="29">
        <v>10.324546989259444</v>
      </c>
      <c r="DZ96" s="29">
        <v>10.150700828110171</v>
      </c>
      <c r="EA96" s="29">
        <v>9.8413162266100009</v>
      </c>
      <c r="EB96" s="29">
        <v>8.6667603045009685</v>
      </c>
      <c r="EC96" s="29">
        <v>3.2549232511474173</v>
      </c>
      <c r="ED96" s="29">
        <v>-1.0158009084131834</v>
      </c>
      <c r="EE96" s="29">
        <v>-3.2882505956651542</v>
      </c>
      <c r="EF96" s="29">
        <v>-2.240652507551637</v>
      </c>
      <c r="EH96" s="29">
        <v>19.198776895395344</v>
      </c>
      <c r="EI96" s="29">
        <v>19.239749024349013</v>
      </c>
      <c r="EJ96" s="29">
        <v>19.07204744985161</v>
      </c>
      <c r="EK96" s="29">
        <v>18.931836385503178</v>
      </c>
      <c r="EL96" s="29">
        <v>18.762156648019015</v>
      </c>
      <c r="EM96" s="29">
        <v>18.598687430452962</v>
      </c>
      <c r="EN96" s="29">
        <v>18.424546989259447</v>
      </c>
      <c r="EO96" s="29">
        <v>18.250700828110173</v>
      </c>
      <c r="EP96" s="29">
        <v>17.941316226610002</v>
      </c>
      <c r="EQ96" s="29">
        <v>16.76676030450097</v>
      </c>
      <c r="ER96" s="29">
        <v>11.354923251147419</v>
      </c>
      <c r="ES96" s="29">
        <v>7.084199091586818</v>
      </c>
      <c r="ET96" s="29">
        <v>4.8117494043348472</v>
      </c>
      <c r="EU96" s="29">
        <v>5.8593474924483644</v>
      </c>
      <c r="EW96" s="1">
        <v>386638</v>
      </c>
      <c r="EX96" s="1">
        <v>437064</v>
      </c>
      <c r="EY96" s="1" t="s">
        <v>567</v>
      </c>
      <c r="EZ96" s="1" t="s">
        <v>504</v>
      </c>
    </row>
    <row r="97" spans="2:156" ht="16" thickBot="1" x14ac:dyDescent="0.4">
      <c r="B97" s="21" t="s">
        <v>97</v>
      </c>
      <c r="C97" s="22">
        <v>6.9966464869610583</v>
      </c>
      <c r="D97" s="23">
        <v>6.1483297160790684</v>
      </c>
      <c r="E97" s="23">
        <v>5.9230003638532907</v>
      </c>
      <c r="F97" s="23">
        <v>5.5975783117866946</v>
      </c>
      <c r="G97" s="23">
        <v>5.2833427246154656</v>
      </c>
      <c r="H97" s="23">
        <v>4.9434820865095617</v>
      </c>
      <c r="I97" s="23">
        <v>4.5915978269552369</v>
      </c>
      <c r="J97" s="23">
        <v>4.2085193391928577</v>
      </c>
      <c r="K97" s="23">
        <v>3.8136332608811685</v>
      </c>
      <c r="L97" s="23">
        <v>3.3252345473093499</v>
      </c>
      <c r="M97" s="23">
        <v>1.496099215520335</v>
      </c>
      <c r="N97" s="23">
        <v>0.303610701187079</v>
      </c>
      <c r="O97" s="23">
        <v>-0.1724269120074382</v>
      </c>
      <c r="P97" s="23">
        <v>-0.33304487410870109</v>
      </c>
      <c r="Q97" s="24"/>
      <c r="R97" s="23">
        <v>17.421545477102921</v>
      </c>
      <c r="S97" s="23">
        <v>16.573228706220931</v>
      </c>
      <c r="T97" s="23">
        <v>16.347899353995153</v>
      </c>
      <c r="U97" s="23">
        <v>16.022477301928557</v>
      </c>
      <c r="V97" s="23">
        <v>15.708241714757328</v>
      </c>
      <c r="W97" s="23">
        <v>15.368381076651424</v>
      </c>
      <c r="X97" s="23">
        <v>15.016496817097099</v>
      </c>
      <c r="Y97" s="23">
        <v>14.63341832933472</v>
      </c>
      <c r="Z97" s="23">
        <v>14.238532251023031</v>
      </c>
      <c r="AA97" s="23">
        <v>13.750133537451212</v>
      </c>
      <c r="AB97" s="23">
        <v>11.920998205662197</v>
      </c>
      <c r="AC97" s="23">
        <v>10.728509691328941</v>
      </c>
      <c r="AD97" s="23">
        <v>10.252472078134424</v>
      </c>
      <c r="AE97" s="23">
        <v>10.091854116033161</v>
      </c>
      <c r="AG97" s="25">
        <v>6.9966464869610583</v>
      </c>
      <c r="AH97" s="25">
        <v>6.6610743810617556</v>
      </c>
      <c r="AI97" s="25">
        <v>6.565091127455279</v>
      </c>
      <c r="AJ97" s="25">
        <v>6.4277302635956488</v>
      </c>
      <c r="AK97" s="25">
        <v>6.3280275771821515</v>
      </c>
      <c r="AL97" s="25">
        <v>6.1687129065273005</v>
      </c>
      <c r="AM97" s="25">
        <v>5.9323646677225881</v>
      </c>
      <c r="AN97" s="25">
        <v>5.6336394309173912</v>
      </c>
      <c r="AO97" s="25">
        <v>5.2811109806383278</v>
      </c>
      <c r="AP97" s="25">
        <v>4.8817866219301429</v>
      </c>
      <c r="AQ97" s="25">
        <v>3.7810869448661464</v>
      </c>
      <c r="AR97" s="25">
        <v>2.9277897004836504</v>
      </c>
      <c r="AS97" s="25">
        <v>2.4175507262809077</v>
      </c>
      <c r="AT97" s="25">
        <v>2.0434947817638403</v>
      </c>
      <c r="AV97" s="26">
        <v>17.421545477102921</v>
      </c>
      <c r="AW97" s="26">
        <v>17.085973371203618</v>
      </c>
      <c r="AX97" s="26">
        <v>16.989990117597142</v>
      </c>
      <c r="AY97" s="26">
        <v>16.852629253737511</v>
      </c>
      <c r="AZ97" s="26">
        <v>16.752926567324014</v>
      </c>
      <c r="BA97" s="26">
        <v>16.593611896669163</v>
      </c>
      <c r="BB97" s="26">
        <v>16.357263657864451</v>
      </c>
      <c r="BC97" s="26">
        <v>16.058538421059254</v>
      </c>
      <c r="BD97" s="26">
        <v>15.70600997078019</v>
      </c>
      <c r="BE97" s="26">
        <v>15.306685612072005</v>
      </c>
      <c r="BF97" s="26">
        <v>14.205985935008009</v>
      </c>
      <c r="BG97" s="26">
        <v>13.352688690625513</v>
      </c>
      <c r="BH97" s="26">
        <v>12.84244971642277</v>
      </c>
      <c r="BI97" s="26">
        <v>12.468393771905703</v>
      </c>
      <c r="BK97" s="27">
        <v>6.9966464869610583</v>
      </c>
      <c r="BL97" s="27">
        <v>6.1485831648732514</v>
      </c>
      <c r="BM97" s="27">
        <v>5.9235074640912657</v>
      </c>
      <c r="BN97" s="27">
        <v>5.5983330716205728</v>
      </c>
      <c r="BO97" s="27">
        <v>5.2843369062176144</v>
      </c>
      <c r="BP97" s="27">
        <v>4.9431849954459786</v>
      </c>
      <c r="BQ97" s="27">
        <v>4.5884457760237964</v>
      </c>
      <c r="BR97" s="27">
        <v>4.2048222408516835</v>
      </c>
      <c r="BS97" s="27">
        <v>3.8094430255946996</v>
      </c>
      <c r="BT97" s="27">
        <v>3.3542478367452198</v>
      </c>
      <c r="BU97" s="27">
        <v>1.6735020338127953</v>
      </c>
      <c r="BV97" s="27">
        <v>0.65731470969260997</v>
      </c>
      <c r="BW97" s="27">
        <v>0.23873880862313257</v>
      </c>
      <c r="BX97" s="27">
        <v>0.19448313400368633</v>
      </c>
      <c r="BZ97" s="27">
        <v>17.421545477102921</v>
      </c>
      <c r="CA97" s="27">
        <v>16.573482155015114</v>
      </c>
      <c r="CB97" s="27">
        <v>16.348406454233128</v>
      </c>
      <c r="CC97" s="27">
        <v>16.023232061762435</v>
      </c>
      <c r="CD97" s="27">
        <v>15.709235896359477</v>
      </c>
      <c r="CE97" s="27">
        <v>15.368083985587841</v>
      </c>
      <c r="CF97" s="27">
        <v>15.013344766165659</v>
      </c>
      <c r="CG97" s="27">
        <v>14.629721230993546</v>
      </c>
      <c r="CH97" s="27">
        <v>14.234342015736562</v>
      </c>
      <c r="CI97" s="27">
        <v>13.779146826887082</v>
      </c>
      <c r="CJ97" s="27">
        <v>12.098401023954658</v>
      </c>
      <c r="CK97" s="27">
        <v>11.082213699834472</v>
      </c>
      <c r="CL97" s="27">
        <v>10.663637798764995</v>
      </c>
      <c r="CM97" s="27">
        <v>10.619382124145549</v>
      </c>
      <c r="CO97" s="28">
        <v>6.9966464869610583</v>
      </c>
      <c r="CP97" s="28">
        <v>6.1480541117701009</v>
      </c>
      <c r="CQ97" s="28">
        <v>5.9345024515109195</v>
      </c>
      <c r="CR97" s="28">
        <v>5.6143961196939003</v>
      </c>
      <c r="CS97" s="28">
        <v>5.3235146438877621</v>
      </c>
      <c r="CT97" s="28">
        <v>4.99564429141396</v>
      </c>
      <c r="CU97" s="28">
        <v>4.6343913638502272</v>
      </c>
      <c r="CV97" s="28">
        <v>4.2323232851404384</v>
      </c>
      <c r="CW97" s="28">
        <v>3.8677528466301681</v>
      </c>
      <c r="CX97" s="28">
        <v>3.4841452150303418</v>
      </c>
      <c r="CY97" s="28">
        <v>0.34632430421418547</v>
      </c>
      <c r="CZ97" s="28">
        <v>-7.234334316021453</v>
      </c>
      <c r="DA97" s="28">
        <v>-13.277688426776642</v>
      </c>
      <c r="DB97" s="28">
        <v>-17.267921668238891</v>
      </c>
      <c r="DD97" s="28">
        <v>17.421545477102921</v>
      </c>
      <c r="DE97" s="28">
        <v>16.572953101911963</v>
      </c>
      <c r="DF97" s="28">
        <v>16.359401441652782</v>
      </c>
      <c r="DG97" s="28">
        <v>16.039295109835763</v>
      </c>
      <c r="DH97" s="28">
        <v>15.748413634029625</v>
      </c>
      <c r="DI97" s="28">
        <v>15.420543281555823</v>
      </c>
      <c r="DJ97" s="28">
        <v>15.05929035399209</v>
      </c>
      <c r="DK97" s="28">
        <v>14.657222275282301</v>
      </c>
      <c r="DL97" s="28">
        <v>14.292651836772031</v>
      </c>
      <c r="DM97" s="28">
        <v>13.909044205172204</v>
      </c>
      <c r="DN97" s="28">
        <v>10.771223294356048</v>
      </c>
      <c r="DO97" s="28">
        <v>3.1905646741204094</v>
      </c>
      <c r="DP97" s="28">
        <v>-2.8527894366347795</v>
      </c>
      <c r="DQ97" s="28">
        <v>-6.8430226780970287</v>
      </c>
      <c r="DS97" s="29">
        <v>6.9966464869610583</v>
      </c>
      <c r="DT97" s="29">
        <v>6.2417991645417246</v>
      </c>
      <c r="DU97" s="29">
        <v>5.9939559675249114</v>
      </c>
      <c r="DV97" s="29">
        <v>5.7107929892395362</v>
      </c>
      <c r="DW97" s="29">
        <v>5.4691840887429066</v>
      </c>
      <c r="DX97" s="29">
        <v>5.2062529753912621</v>
      </c>
      <c r="DY97" s="29">
        <v>4.9039867935166335</v>
      </c>
      <c r="DZ97" s="29">
        <v>4.5638516134696481</v>
      </c>
      <c r="EA97" s="29">
        <v>4.015809827117323</v>
      </c>
      <c r="EB97" s="29">
        <v>2.2845416416423348</v>
      </c>
      <c r="EC97" s="29">
        <v>-5.9743105204713842</v>
      </c>
      <c r="ED97" s="29">
        <v>-12.914102662387315</v>
      </c>
      <c r="EE97" s="29">
        <v>-16.904199964761581</v>
      </c>
      <c r="EF97" s="29">
        <v>-15.780908530567451</v>
      </c>
      <c r="EH97" s="29">
        <v>17.421545477102921</v>
      </c>
      <c r="EI97" s="29">
        <v>16.666698154683587</v>
      </c>
      <c r="EJ97" s="29">
        <v>16.418854957666774</v>
      </c>
      <c r="EK97" s="29">
        <v>16.135691979381399</v>
      </c>
      <c r="EL97" s="29">
        <v>15.894083078884769</v>
      </c>
      <c r="EM97" s="29">
        <v>15.631151965533125</v>
      </c>
      <c r="EN97" s="29">
        <v>15.328885783658496</v>
      </c>
      <c r="EO97" s="29">
        <v>14.988750603611511</v>
      </c>
      <c r="EP97" s="29">
        <v>14.440708817259186</v>
      </c>
      <c r="EQ97" s="29">
        <v>12.709440631784197</v>
      </c>
      <c r="ER97" s="29">
        <v>4.4505884696704783</v>
      </c>
      <c r="ES97" s="29">
        <v>-2.489203672245452</v>
      </c>
      <c r="ET97" s="29">
        <v>-6.4793009746197185</v>
      </c>
      <c r="EU97" s="29">
        <v>-5.356009540425589</v>
      </c>
      <c r="EW97" s="1">
        <v>382462</v>
      </c>
      <c r="EX97" s="1">
        <v>432232</v>
      </c>
      <c r="EY97" s="1" t="s">
        <v>560</v>
      </c>
      <c r="EZ97" s="1" t="s">
        <v>504</v>
      </c>
    </row>
    <row r="98" spans="2:156" ht="16" thickBot="1" x14ac:dyDescent="0.4">
      <c r="B98" s="21" t="s">
        <v>98</v>
      </c>
      <c r="C98" s="22">
        <v>-0.64697436722912394</v>
      </c>
      <c r="D98" s="23">
        <v>-0.70213416321130562</v>
      </c>
      <c r="E98" s="23">
        <v>-0.75120788371114533</v>
      </c>
      <c r="F98" s="23">
        <v>-0.84237322185816388</v>
      </c>
      <c r="G98" s="23">
        <v>-0.95416773219818807</v>
      </c>
      <c r="H98" s="23">
        <v>-1.039919287999673</v>
      </c>
      <c r="I98" s="23">
        <v>-1.0924982908432319</v>
      </c>
      <c r="J98" s="23">
        <v>-1.1809811134828052</v>
      </c>
      <c r="K98" s="23">
        <v>-1.2817030256649742</v>
      </c>
      <c r="L98" s="23">
        <v>-1.3920062578042598</v>
      </c>
      <c r="M98" s="23">
        <v>-1.7748210331837388</v>
      </c>
      <c r="N98" s="23">
        <v>-1.8965709113416402</v>
      </c>
      <c r="O98" s="23">
        <v>-1.9357672959569936</v>
      </c>
      <c r="P98" s="23">
        <v>-1.8270691628841476</v>
      </c>
      <c r="Q98" s="24"/>
      <c r="R98" s="23">
        <v>1.553025632770876</v>
      </c>
      <c r="S98" s="23">
        <v>1.4978658367886943</v>
      </c>
      <c r="T98" s="23">
        <v>1.4487921162888546</v>
      </c>
      <c r="U98" s="23">
        <v>1.3576267781418361</v>
      </c>
      <c r="V98" s="23">
        <v>1.2458322678018119</v>
      </c>
      <c r="W98" s="23">
        <v>1.1600807120003269</v>
      </c>
      <c r="X98" s="23">
        <v>1.107501709156768</v>
      </c>
      <c r="Y98" s="23">
        <v>1.0190188865171947</v>
      </c>
      <c r="Z98" s="23">
        <v>0.91829697433502577</v>
      </c>
      <c r="AA98" s="23">
        <v>0.80799374219574016</v>
      </c>
      <c r="AB98" s="23">
        <v>0.42517896681626111</v>
      </c>
      <c r="AC98" s="23">
        <v>0.30342908865835971</v>
      </c>
      <c r="AD98" s="23">
        <v>0.26423270404300636</v>
      </c>
      <c r="AE98" s="23">
        <v>0.3729308371158524</v>
      </c>
      <c r="AG98" s="25">
        <v>-0.64697436722912394</v>
      </c>
      <c r="AH98" s="25">
        <v>-0.66588297176007827</v>
      </c>
      <c r="AI98" s="25">
        <v>-0.67743453152597666</v>
      </c>
      <c r="AJ98" s="25">
        <v>-0.7212576682091274</v>
      </c>
      <c r="AK98" s="25">
        <v>-0.78188492104077567</v>
      </c>
      <c r="AL98" s="25">
        <v>-0.82825889343858994</v>
      </c>
      <c r="AM98" s="25">
        <v>-0.86072259857782085</v>
      </c>
      <c r="AN98" s="25">
        <v>-0.96693225290230722</v>
      </c>
      <c r="AO98" s="25">
        <v>-1.1938541593142855</v>
      </c>
      <c r="AP98" s="25">
        <v>-1.4658094182439447</v>
      </c>
      <c r="AQ98" s="25">
        <v>-1.6205249302468341</v>
      </c>
      <c r="AR98" s="25">
        <v>-1.6860342283982599</v>
      </c>
      <c r="AS98" s="25">
        <v>-1.7015801992027682</v>
      </c>
      <c r="AT98" s="25">
        <v>-1.6693041296112974</v>
      </c>
      <c r="AV98" s="26">
        <v>1.553025632770876</v>
      </c>
      <c r="AW98" s="26">
        <v>1.5341170282399217</v>
      </c>
      <c r="AX98" s="26">
        <v>1.5225654684740233</v>
      </c>
      <c r="AY98" s="26">
        <v>1.4787423317908726</v>
      </c>
      <c r="AZ98" s="26">
        <v>1.4181150789592243</v>
      </c>
      <c r="BA98" s="26">
        <v>1.37174110656141</v>
      </c>
      <c r="BB98" s="26">
        <v>1.3392774014221791</v>
      </c>
      <c r="BC98" s="26">
        <v>1.2330677470976927</v>
      </c>
      <c r="BD98" s="26">
        <v>1.0061458406857144</v>
      </c>
      <c r="BE98" s="26">
        <v>0.73419058175605523</v>
      </c>
      <c r="BF98" s="26">
        <v>0.57947506975316587</v>
      </c>
      <c r="BG98" s="26">
        <v>0.51396577160174006</v>
      </c>
      <c r="BH98" s="26">
        <v>0.4984198007972318</v>
      </c>
      <c r="BI98" s="26">
        <v>0.53069587038870258</v>
      </c>
      <c r="BK98" s="27">
        <v>-0.64697436722912394</v>
      </c>
      <c r="BL98" s="27">
        <v>-0.70213416423237152</v>
      </c>
      <c r="BM98" s="27">
        <v>-0.75120788067895394</v>
      </c>
      <c r="BN98" s="27">
        <v>-0.84237322185816388</v>
      </c>
      <c r="BO98" s="27">
        <v>-0.95416774753648625</v>
      </c>
      <c r="BP98" s="27">
        <v>-1.0399192706244416</v>
      </c>
      <c r="BQ98" s="27">
        <v>-1.0924982908432319</v>
      </c>
      <c r="BR98" s="27">
        <v>-1.1809811134828052</v>
      </c>
      <c r="BS98" s="27">
        <v>-1.2817030256649742</v>
      </c>
      <c r="BT98" s="27">
        <v>-1.3825972193057205</v>
      </c>
      <c r="BU98" s="27">
        <v>-1.7332394477058919</v>
      </c>
      <c r="BV98" s="27">
        <v>-1.846468996444582</v>
      </c>
      <c r="BW98" s="27">
        <v>-1.8868524871997707</v>
      </c>
      <c r="BX98" s="27">
        <v>-1.7880493082243574</v>
      </c>
      <c r="BZ98" s="27">
        <v>1.553025632770876</v>
      </c>
      <c r="CA98" s="27">
        <v>1.4978658357676284</v>
      </c>
      <c r="CB98" s="27">
        <v>1.448792119321046</v>
      </c>
      <c r="CC98" s="27">
        <v>1.3576267781418361</v>
      </c>
      <c r="CD98" s="27">
        <v>1.2458322524635137</v>
      </c>
      <c r="CE98" s="27">
        <v>1.1600807293755584</v>
      </c>
      <c r="CF98" s="27">
        <v>1.107501709156768</v>
      </c>
      <c r="CG98" s="27">
        <v>1.0190188865171947</v>
      </c>
      <c r="CH98" s="27">
        <v>0.91829697433502577</v>
      </c>
      <c r="CI98" s="27">
        <v>0.81740278069427941</v>
      </c>
      <c r="CJ98" s="27">
        <v>0.46676055229410807</v>
      </c>
      <c r="CK98" s="27">
        <v>0.353531003555418</v>
      </c>
      <c r="CL98" s="27">
        <v>0.31314751280022923</v>
      </c>
      <c r="CM98" s="27">
        <v>0.41195069177564259</v>
      </c>
      <c r="CO98" s="28">
        <v>-0.64697436722912394</v>
      </c>
      <c r="CP98" s="28">
        <v>-0.70556645827877218</v>
      </c>
      <c r="CQ98" s="28">
        <v>-0.74994284750164408</v>
      </c>
      <c r="CR98" s="28">
        <v>-0.83301894543896737</v>
      </c>
      <c r="CS98" s="28">
        <v>-0.93672788510015059</v>
      </c>
      <c r="CT98" s="28">
        <v>-1.010720113141369</v>
      </c>
      <c r="CU98" s="28">
        <v>-1.0488248615129889</v>
      </c>
      <c r="CV98" s="28">
        <v>-1.1178855659231013</v>
      </c>
      <c r="CW98" s="28">
        <v>-1.1919738964765882</v>
      </c>
      <c r="CX98" s="28">
        <v>-1.2568687157840139</v>
      </c>
      <c r="CY98" s="28">
        <v>-1.641489019784151</v>
      </c>
      <c r="CZ98" s="28">
        <v>-2.4687593542691966</v>
      </c>
      <c r="DA98" s="28">
        <v>-3.0667240956473689</v>
      </c>
      <c r="DB98" s="28">
        <v>-3.4385827003410734</v>
      </c>
      <c r="DD98" s="28">
        <v>1.553025632770876</v>
      </c>
      <c r="DE98" s="28">
        <v>1.4944335417212278</v>
      </c>
      <c r="DF98" s="28">
        <v>1.4500571524983559</v>
      </c>
      <c r="DG98" s="28">
        <v>1.3669810545610326</v>
      </c>
      <c r="DH98" s="28">
        <v>1.2632721148998494</v>
      </c>
      <c r="DI98" s="28">
        <v>1.189279886858631</v>
      </c>
      <c r="DJ98" s="28">
        <v>1.151175138487011</v>
      </c>
      <c r="DK98" s="28">
        <v>1.0821144340768987</v>
      </c>
      <c r="DL98" s="28">
        <v>1.0080261035234117</v>
      </c>
      <c r="DM98" s="28">
        <v>0.94313128421598602</v>
      </c>
      <c r="DN98" s="28">
        <v>0.558510980215849</v>
      </c>
      <c r="DO98" s="28">
        <v>-0.26875935426919639</v>
      </c>
      <c r="DP98" s="28">
        <v>-0.86672409564736874</v>
      </c>
      <c r="DQ98" s="28">
        <v>-1.2385827003410732</v>
      </c>
      <c r="DS98" s="29">
        <v>-0.64697436722912394</v>
      </c>
      <c r="DT98" s="29">
        <v>-0.69988548570646869</v>
      </c>
      <c r="DU98" s="29">
        <v>-0.76913103893138213</v>
      </c>
      <c r="DV98" s="29">
        <v>-0.85365776736830568</v>
      </c>
      <c r="DW98" s="29">
        <v>-0.95493878822490852</v>
      </c>
      <c r="DX98" s="29">
        <v>-1.0206995378005066</v>
      </c>
      <c r="DY98" s="29">
        <v>-1.0491346788379865</v>
      </c>
      <c r="DZ98" s="29">
        <v>-1.1038109256544051</v>
      </c>
      <c r="EA98" s="29">
        <v>-1.1636480803635008</v>
      </c>
      <c r="EB98" s="29">
        <v>-1.3091654766283847</v>
      </c>
      <c r="EC98" s="29">
        <v>-2.2966426217368818</v>
      </c>
      <c r="ED98" s="29">
        <v>-3.038284120975697</v>
      </c>
      <c r="EE98" s="29">
        <v>-3.448354575444136</v>
      </c>
      <c r="EF98" s="29">
        <v>-3.2584626435360038</v>
      </c>
      <c r="EH98" s="29">
        <v>1.553025632770876</v>
      </c>
      <c r="EI98" s="29">
        <v>1.5001145142935313</v>
      </c>
      <c r="EJ98" s="29">
        <v>1.4308689610686178</v>
      </c>
      <c r="EK98" s="29">
        <v>1.3463422326316943</v>
      </c>
      <c r="EL98" s="29">
        <v>1.2450612117750914</v>
      </c>
      <c r="EM98" s="29">
        <v>1.1793004621994934</v>
      </c>
      <c r="EN98" s="29">
        <v>1.1508653211620135</v>
      </c>
      <c r="EO98" s="29">
        <v>1.0961890743455949</v>
      </c>
      <c r="EP98" s="29">
        <v>1.0363519196364992</v>
      </c>
      <c r="EQ98" s="29">
        <v>0.89083452337161528</v>
      </c>
      <c r="ER98" s="29">
        <v>-9.6642621736881651E-2</v>
      </c>
      <c r="ES98" s="29">
        <v>-0.83828412097569682</v>
      </c>
      <c r="ET98" s="29">
        <v>-1.2483545754441359</v>
      </c>
      <c r="EU98" s="29">
        <v>-1.0584626435360036</v>
      </c>
      <c r="EW98" s="1">
        <v>329874</v>
      </c>
      <c r="EX98" s="1">
        <v>497641</v>
      </c>
      <c r="EY98" s="1" t="s">
        <v>471</v>
      </c>
      <c r="EZ98" s="1" t="s">
        <v>863</v>
      </c>
    </row>
    <row r="99" spans="2:156" ht="16" thickBot="1" x14ac:dyDescent="0.4">
      <c r="B99" s="21" t="s">
        <v>99</v>
      </c>
      <c r="C99" s="22">
        <v>8.7045925927371357</v>
      </c>
      <c r="D99" s="23">
        <v>6.9396046290285209</v>
      </c>
      <c r="E99" s="23">
        <v>6.6228820001488486</v>
      </c>
      <c r="F99" s="23">
        <v>6.1402033398821345</v>
      </c>
      <c r="G99" s="23">
        <v>5.8372994618586773</v>
      </c>
      <c r="H99" s="23">
        <v>5.3688356870198888</v>
      </c>
      <c r="I99" s="23">
        <v>4.9180654755347959</v>
      </c>
      <c r="J99" s="23">
        <v>4.4288669581910227</v>
      </c>
      <c r="K99" s="23">
        <v>3.9293411600065795</v>
      </c>
      <c r="L99" s="23">
        <v>3.2871287899391959</v>
      </c>
      <c r="M99" s="23">
        <v>1.0699297439283555</v>
      </c>
      <c r="N99" s="23">
        <v>-6.8714054034856531E-2</v>
      </c>
      <c r="O99" s="23">
        <v>-0.26257331842361964</v>
      </c>
      <c r="P99" s="23">
        <v>5.0022536578261168E-2</v>
      </c>
      <c r="Q99" s="24"/>
      <c r="R99" s="23">
        <v>13.341592592737136</v>
      </c>
      <c r="S99" s="23">
        <v>11.576604629028521</v>
      </c>
      <c r="T99" s="23">
        <v>11.259882000148849</v>
      </c>
      <c r="U99" s="23">
        <v>10.777203339882135</v>
      </c>
      <c r="V99" s="23">
        <v>10.474299461858678</v>
      </c>
      <c r="W99" s="23">
        <v>10.005835687019889</v>
      </c>
      <c r="X99" s="23">
        <v>9.5550654755347963</v>
      </c>
      <c r="Y99" s="23">
        <v>9.0658669581910232</v>
      </c>
      <c r="Z99" s="23">
        <v>8.56634116000658</v>
      </c>
      <c r="AA99" s="23">
        <v>7.9241287899391963</v>
      </c>
      <c r="AB99" s="23">
        <v>5.7069297439283559</v>
      </c>
      <c r="AC99" s="23">
        <v>4.5682859459651439</v>
      </c>
      <c r="AD99" s="23">
        <v>4.3744266815763808</v>
      </c>
      <c r="AE99" s="23">
        <v>4.6870225365782616</v>
      </c>
      <c r="AG99" s="25">
        <v>8.7045925927371357</v>
      </c>
      <c r="AH99" s="25">
        <v>7.9428648008873157</v>
      </c>
      <c r="AI99" s="25">
        <v>7.86370796353307</v>
      </c>
      <c r="AJ99" s="25">
        <v>7.6417228245331561</v>
      </c>
      <c r="AK99" s="25">
        <v>7.6148968696057988</v>
      </c>
      <c r="AL99" s="25">
        <v>7.3665757077968816</v>
      </c>
      <c r="AM99" s="25">
        <v>7.1004705335759759</v>
      </c>
      <c r="AN99" s="25">
        <v>6.7641234135989521</v>
      </c>
      <c r="AO99" s="25">
        <v>6.2539602141705579</v>
      </c>
      <c r="AP99" s="25">
        <v>5.6833340206508893</v>
      </c>
      <c r="AQ99" s="25">
        <v>4.6343526786972724</v>
      </c>
      <c r="AR99" s="25">
        <v>3.7852078983772124</v>
      </c>
      <c r="AS99" s="25">
        <v>3.4371892812483722</v>
      </c>
      <c r="AT99" s="25">
        <v>3.2865676527351333</v>
      </c>
      <c r="AV99" s="26">
        <v>13.341592592737136</v>
      </c>
      <c r="AW99" s="26">
        <v>12.579864800887316</v>
      </c>
      <c r="AX99" s="26">
        <v>12.50070796353307</v>
      </c>
      <c r="AY99" s="26">
        <v>12.278722824533157</v>
      </c>
      <c r="AZ99" s="26">
        <v>12.251896869605799</v>
      </c>
      <c r="BA99" s="26">
        <v>12.003575707796882</v>
      </c>
      <c r="BB99" s="26">
        <v>11.737470533575976</v>
      </c>
      <c r="BC99" s="26">
        <v>11.401123413598953</v>
      </c>
      <c r="BD99" s="26">
        <v>10.890960214170558</v>
      </c>
      <c r="BE99" s="26">
        <v>10.32033402065089</v>
      </c>
      <c r="BF99" s="26">
        <v>9.2713526786972729</v>
      </c>
      <c r="BG99" s="26">
        <v>8.4222078983772128</v>
      </c>
      <c r="BH99" s="26">
        <v>8.0741892812483727</v>
      </c>
      <c r="BI99" s="26">
        <v>7.9235676527351337</v>
      </c>
      <c r="BK99" s="27">
        <v>8.7045925927371357</v>
      </c>
      <c r="BL99" s="27">
        <v>6.939660041456257</v>
      </c>
      <c r="BM99" s="27">
        <v>6.6229927067590708</v>
      </c>
      <c r="BN99" s="27">
        <v>6.1401685553118597</v>
      </c>
      <c r="BO99" s="27">
        <v>5.8369998544025847</v>
      </c>
      <c r="BP99" s="27">
        <v>5.3685207867707163</v>
      </c>
      <c r="BQ99" s="27">
        <v>4.9172906618409513</v>
      </c>
      <c r="BR99" s="27">
        <v>4.4281351457108755</v>
      </c>
      <c r="BS99" s="27">
        <v>3.9300840954145002</v>
      </c>
      <c r="BT99" s="27">
        <v>3.334619790280378</v>
      </c>
      <c r="BU99" s="27">
        <v>1.276863043274453</v>
      </c>
      <c r="BV99" s="27">
        <v>0.21295364799146199</v>
      </c>
      <c r="BW99" s="27">
        <v>2.4020107107254773E-2</v>
      </c>
      <c r="BX99" s="27">
        <v>0.32714089390213985</v>
      </c>
      <c r="BZ99" s="27">
        <v>13.341592592737136</v>
      </c>
      <c r="CA99" s="27">
        <v>11.576660041456257</v>
      </c>
      <c r="CB99" s="27">
        <v>11.259992706759071</v>
      </c>
      <c r="CC99" s="27">
        <v>10.77716855531186</v>
      </c>
      <c r="CD99" s="27">
        <v>10.473999854402585</v>
      </c>
      <c r="CE99" s="27">
        <v>10.005520786770717</v>
      </c>
      <c r="CF99" s="27">
        <v>9.5542906618409518</v>
      </c>
      <c r="CG99" s="27">
        <v>9.065135145710876</v>
      </c>
      <c r="CH99" s="27">
        <v>8.5670840954145007</v>
      </c>
      <c r="CI99" s="27">
        <v>7.9716197902803785</v>
      </c>
      <c r="CJ99" s="27">
        <v>5.9138630432744534</v>
      </c>
      <c r="CK99" s="27">
        <v>4.8499536479914624</v>
      </c>
      <c r="CL99" s="27">
        <v>4.6610201071072552</v>
      </c>
      <c r="CM99" s="27">
        <v>4.9641408939021403</v>
      </c>
      <c r="CO99" s="28">
        <v>8.7045925927371357</v>
      </c>
      <c r="CP99" s="28">
        <v>6.9324721636048654</v>
      </c>
      <c r="CQ99" s="28">
        <v>6.6148789860402175</v>
      </c>
      <c r="CR99" s="28">
        <v>6.1119426866529878</v>
      </c>
      <c r="CS99" s="28">
        <v>5.8774456356991749</v>
      </c>
      <c r="CT99" s="28">
        <v>5.4023399222262825</v>
      </c>
      <c r="CU99" s="28">
        <v>4.9505602458835796</v>
      </c>
      <c r="CV99" s="28">
        <v>4.4429506383809354</v>
      </c>
      <c r="CW99" s="28">
        <v>3.9899718946914149</v>
      </c>
      <c r="CX99" s="28">
        <v>3.4802423063607577</v>
      </c>
      <c r="CY99" s="28">
        <v>0.32393522463725333</v>
      </c>
      <c r="CZ99" s="28">
        <v>-6.4049196644275739</v>
      </c>
      <c r="DA99" s="28">
        <v>-11.613732337666086</v>
      </c>
      <c r="DB99" s="28">
        <v>-15.07303221614869</v>
      </c>
      <c r="DD99" s="28">
        <v>13.341592592737136</v>
      </c>
      <c r="DE99" s="28">
        <v>11.569472163604866</v>
      </c>
      <c r="DF99" s="28">
        <v>11.251878986040218</v>
      </c>
      <c r="DG99" s="28">
        <v>10.748942686652988</v>
      </c>
      <c r="DH99" s="28">
        <v>10.514445635699175</v>
      </c>
      <c r="DI99" s="28">
        <v>10.039339922226283</v>
      </c>
      <c r="DJ99" s="28">
        <v>9.58756024588358</v>
      </c>
      <c r="DK99" s="28">
        <v>9.0799506383809359</v>
      </c>
      <c r="DL99" s="28">
        <v>8.6269718946914153</v>
      </c>
      <c r="DM99" s="28">
        <v>8.1172423063607582</v>
      </c>
      <c r="DN99" s="28">
        <v>4.9609352246372538</v>
      </c>
      <c r="DO99" s="28">
        <v>-1.7679196644275734</v>
      </c>
      <c r="DP99" s="28">
        <v>-6.9767323376660855</v>
      </c>
      <c r="DQ99" s="28">
        <v>-10.436032216148689</v>
      </c>
      <c r="DS99" s="29">
        <v>8.7045925927371357</v>
      </c>
      <c r="DT99" s="29">
        <v>6.9556408728614088</v>
      </c>
      <c r="DU99" s="29">
        <v>6.5669512190931982</v>
      </c>
      <c r="DV99" s="29">
        <v>6.0248899235969731</v>
      </c>
      <c r="DW99" s="29">
        <v>5.7172692200967745</v>
      </c>
      <c r="DX99" s="29">
        <v>5.28819758994198</v>
      </c>
      <c r="DY99" s="29">
        <v>4.8396305154781132</v>
      </c>
      <c r="DZ99" s="29">
        <v>4.3885003674616243</v>
      </c>
      <c r="EA99" s="29">
        <v>3.8215786202470667</v>
      </c>
      <c r="EB99" s="29">
        <v>2.1214983934059646</v>
      </c>
      <c r="EC99" s="29">
        <v>-5.6406401284987382</v>
      </c>
      <c r="ED99" s="29">
        <v>-11.730031258688143</v>
      </c>
      <c r="EE99" s="29">
        <v>-15.180693163254688</v>
      </c>
      <c r="EF99" s="29">
        <v>-14.025239692904428</v>
      </c>
      <c r="EH99" s="29">
        <v>13.341592592737136</v>
      </c>
      <c r="EI99" s="29">
        <v>11.592640872861409</v>
      </c>
      <c r="EJ99" s="29">
        <v>11.203951219093199</v>
      </c>
      <c r="EK99" s="29">
        <v>10.661889923596974</v>
      </c>
      <c r="EL99" s="29">
        <v>10.354269220096775</v>
      </c>
      <c r="EM99" s="29">
        <v>9.9251975899419804</v>
      </c>
      <c r="EN99" s="29">
        <v>9.4766305154781136</v>
      </c>
      <c r="EO99" s="29">
        <v>9.0255003674616248</v>
      </c>
      <c r="EP99" s="29">
        <v>8.4585786202470672</v>
      </c>
      <c r="EQ99" s="29">
        <v>6.758498393405965</v>
      </c>
      <c r="ER99" s="29">
        <v>-1.0036401284987377</v>
      </c>
      <c r="ES99" s="29">
        <v>-7.0930312586881428</v>
      </c>
      <c r="ET99" s="29">
        <v>-10.543693163254687</v>
      </c>
      <c r="EU99" s="29">
        <v>-9.3882396929044276</v>
      </c>
      <c r="EW99" s="1">
        <v>333013</v>
      </c>
      <c r="EX99" s="1">
        <v>446934</v>
      </c>
      <c r="EY99" s="1" t="s">
        <v>571</v>
      </c>
      <c r="EZ99" s="1" t="s">
        <v>866</v>
      </c>
    </row>
    <row r="100" spans="2:156" ht="16" thickBot="1" x14ac:dyDescent="0.4">
      <c r="B100" s="21" t="s">
        <v>100</v>
      </c>
      <c r="C100" s="22">
        <v>5.2379436690262846</v>
      </c>
      <c r="D100" s="23">
        <v>5.0031487754871158</v>
      </c>
      <c r="E100" s="23">
        <v>5.0490817818421991</v>
      </c>
      <c r="F100" s="23">
        <v>4.391740949003518</v>
      </c>
      <c r="G100" s="23">
        <v>4.5002716888647942</v>
      </c>
      <c r="H100" s="23">
        <v>3.9564879390567977</v>
      </c>
      <c r="I100" s="23">
        <v>3.6636014061904358</v>
      </c>
      <c r="J100" s="23">
        <v>3.3399154029410312</v>
      </c>
      <c r="K100" s="23">
        <v>2.9428828620640903</v>
      </c>
      <c r="L100" s="23">
        <v>2.3151377722268283</v>
      </c>
      <c r="M100" s="23">
        <v>0.52837767456602691</v>
      </c>
      <c r="N100" s="23">
        <v>-0.17889171884390365</v>
      </c>
      <c r="O100" s="23">
        <v>-0.20915842797253603</v>
      </c>
      <c r="P100" s="23">
        <v>0.26507979626863332</v>
      </c>
      <c r="Q100" s="24"/>
      <c r="R100" s="23">
        <v>9.5379436690262853</v>
      </c>
      <c r="S100" s="23">
        <v>9.3031487754871165</v>
      </c>
      <c r="T100" s="23">
        <v>9.3490817818421998</v>
      </c>
      <c r="U100" s="23">
        <v>8.6917409490035187</v>
      </c>
      <c r="V100" s="23">
        <v>8.8002716888647949</v>
      </c>
      <c r="W100" s="23">
        <v>8.2564879390567985</v>
      </c>
      <c r="X100" s="23">
        <v>7.9636014061904365</v>
      </c>
      <c r="Y100" s="23">
        <v>7.6399154029410319</v>
      </c>
      <c r="Z100" s="23">
        <v>7.242882862064091</v>
      </c>
      <c r="AA100" s="23">
        <v>6.615137772226829</v>
      </c>
      <c r="AB100" s="23">
        <v>4.8283776745660276</v>
      </c>
      <c r="AC100" s="23">
        <v>4.1211082811560971</v>
      </c>
      <c r="AD100" s="23">
        <v>4.0908415720274647</v>
      </c>
      <c r="AE100" s="23">
        <v>4.565079796268634</v>
      </c>
      <c r="AG100" s="25">
        <v>5.2379436690262846</v>
      </c>
      <c r="AH100" s="25">
        <v>5.0181098774160322</v>
      </c>
      <c r="AI100" s="25">
        <v>5.151689193351995</v>
      </c>
      <c r="AJ100" s="25">
        <v>4.6630341846179846</v>
      </c>
      <c r="AK100" s="25">
        <v>4.9292784741715447</v>
      </c>
      <c r="AL100" s="25">
        <v>4.539501468769144</v>
      </c>
      <c r="AM100" s="25">
        <v>4.3501061378811752</v>
      </c>
      <c r="AN100" s="25">
        <v>4.123328076274607</v>
      </c>
      <c r="AO100" s="25">
        <v>3.84294040229865</v>
      </c>
      <c r="AP100" s="25">
        <v>3.4515695475923565</v>
      </c>
      <c r="AQ100" s="25">
        <v>2.4176220842143934</v>
      </c>
      <c r="AR100" s="25">
        <v>1.7060477238353737</v>
      </c>
      <c r="AS100" s="25">
        <v>1.1501308672908621</v>
      </c>
      <c r="AT100" s="25">
        <v>0.93601640920036466</v>
      </c>
      <c r="AV100" s="26">
        <v>9.5379436690262853</v>
      </c>
      <c r="AW100" s="26">
        <v>9.3181098774160329</v>
      </c>
      <c r="AX100" s="26">
        <v>9.4516891933519958</v>
      </c>
      <c r="AY100" s="26">
        <v>8.9630341846179853</v>
      </c>
      <c r="AZ100" s="26">
        <v>9.2292784741715455</v>
      </c>
      <c r="BA100" s="26">
        <v>8.8395014687691447</v>
      </c>
      <c r="BB100" s="26">
        <v>8.6501061378811759</v>
      </c>
      <c r="BC100" s="26">
        <v>8.4233280762746077</v>
      </c>
      <c r="BD100" s="26">
        <v>8.1429404022986507</v>
      </c>
      <c r="BE100" s="26">
        <v>7.7515695475923572</v>
      </c>
      <c r="BF100" s="26">
        <v>6.7176220842143941</v>
      </c>
      <c r="BG100" s="26">
        <v>6.0060477238353744</v>
      </c>
      <c r="BH100" s="26">
        <v>5.4501308672908628</v>
      </c>
      <c r="BI100" s="26">
        <v>5.2360164092003654</v>
      </c>
      <c r="BK100" s="27">
        <v>5.2379436690262846</v>
      </c>
      <c r="BL100" s="27">
        <v>5.0031487648488167</v>
      </c>
      <c r="BM100" s="27">
        <v>5.0490817919625215</v>
      </c>
      <c r="BN100" s="27">
        <v>4.391740949003518</v>
      </c>
      <c r="BO100" s="27">
        <v>4.500271608497652</v>
      </c>
      <c r="BP100" s="27">
        <v>3.956488030825712</v>
      </c>
      <c r="BQ100" s="27">
        <v>3.6636014061904358</v>
      </c>
      <c r="BR100" s="27">
        <v>3.3399154029410312</v>
      </c>
      <c r="BS100" s="27">
        <v>2.9428828620640903</v>
      </c>
      <c r="BT100" s="27">
        <v>2.3688551804269462</v>
      </c>
      <c r="BU100" s="27">
        <v>0.77171377576255118</v>
      </c>
      <c r="BV100" s="27">
        <v>0.10888820834877677</v>
      </c>
      <c r="BW100" s="27">
        <v>2.6321117462586585E-2</v>
      </c>
      <c r="BX100" s="27">
        <v>0.45137257939883924</v>
      </c>
      <c r="BZ100" s="27">
        <v>9.5379436690262853</v>
      </c>
      <c r="CA100" s="27">
        <v>9.3031487648488174</v>
      </c>
      <c r="CB100" s="27">
        <v>9.3490817919625222</v>
      </c>
      <c r="CC100" s="27">
        <v>8.6917409490035187</v>
      </c>
      <c r="CD100" s="27">
        <v>8.8002716084976527</v>
      </c>
      <c r="CE100" s="27">
        <v>8.2564880308257127</v>
      </c>
      <c r="CF100" s="27">
        <v>7.9636014061904365</v>
      </c>
      <c r="CG100" s="27">
        <v>7.6399154029410319</v>
      </c>
      <c r="CH100" s="27">
        <v>7.242882862064091</v>
      </c>
      <c r="CI100" s="27">
        <v>6.6688551804269469</v>
      </c>
      <c r="CJ100" s="27">
        <v>5.0717137757625519</v>
      </c>
      <c r="CK100" s="27">
        <v>4.4088882083487775</v>
      </c>
      <c r="CL100" s="27">
        <v>4.3263211174625873</v>
      </c>
      <c r="CM100" s="27">
        <v>4.7513725793988399</v>
      </c>
      <c r="CO100" s="28">
        <v>5.2379436690262846</v>
      </c>
      <c r="CP100" s="28">
        <v>5.013641952586207</v>
      </c>
      <c r="CQ100" s="28">
        <v>5.0826496362886662</v>
      </c>
      <c r="CR100" s="28">
        <v>4.4633661652773071</v>
      </c>
      <c r="CS100" s="28">
        <v>4.6164768658079147</v>
      </c>
      <c r="CT100" s="28">
        <v>4.1282360176318704</v>
      </c>
      <c r="CU100" s="28">
        <v>3.8710005906454565</v>
      </c>
      <c r="CV100" s="28">
        <v>3.5966784896580002</v>
      </c>
      <c r="CW100" s="28">
        <v>3.332265216072404</v>
      </c>
      <c r="CX100" s="28">
        <v>2.9548847213703358</v>
      </c>
      <c r="CY100" s="28">
        <v>0.9806158752287093</v>
      </c>
      <c r="CZ100" s="28">
        <v>-2.9671838077977526</v>
      </c>
      <c r="DA100" s="28">
        <v>-6.0517010091442565</v>
      </c>
      <c r="DB100" s="28">
        <v>-7.831570434343611</v>
      </c>
      <c r="DD100" s="28">
        <v>9.5379436690262853</v>
      </c>
      <c r="DE100" s="28">
        <v>9.3136419525862078</v>
      </c>
      <c r="DF100" s="28">
        <v>9.3826496362886669</v>
      </c>
      <c r="DG100" s="28">
        <v>8.7633661652773078</v>
      </c>
      <c r="DH100" s="28">
        <v>8.9164768658079154</v>
      </c>
      <c r="DI100" s="28">
        <v>8.4282360176318711</v>
      </c>
      <c r="DJ100" s="28">
        <v>8.1710005906454573</v>
      </c>
      <c r="DK100" s="28">
        <v>7.8966784896580009</v>
      </c>
      <c r="DL100" s="28">
        <v>7.6322652160724047</v>
      </c>
      <c r="DM100" s="28">
        <v>7.2548847213703365</v>
      </c>
      <c r="DN100" s="28">
        <v>5.28061587522871</v>
      </c>
      <c r="DO100" s="28">
        <v>1.3328161922022481</v>
      </c>
      <c r="DP100" s="28">
        <v>-1.7517010091442557</v>
      </c>
      <c r="DQ100" s="28">
        <v>-3.5315704343436103</v>
      </c>
      <c r="DS100" s="29">
        <v>5.2379436690262846</v>
      </c>
      <c r="DT100" s="29">
        <v>5.0666230376925885</v>
      </c>
      <c r="DU100" s="29">
        <v>5.0010552378029676</v>
      </c>
      <c r="DV100" s="29">
        <v>4.3511569200077176</v>
      </c>
      <c r="DW100" s="29">
        <v>4.5435562637117464</v>
      </c>
      <c r="DX100" s="29">
        <v>4.0954229104828901</v>
      </c>
      <c r="DY100" s="29">
        <v>3.8958117334638533</v>
      </c>
      <c r="DZ100" s="29">
        <v>3.696121123801051</v>
      </c>
      <c r="EA100" s="29">
        <v>3.3548830154460667</v>
      </c>
      <c r="EB100" s="29">
        <v>2.2534471913503022</v>
      </c>
      <c r="EC100" s="29">
        <v>-2.3438870872349362</v>
      </c>
      <c r="ED100" s="29">
        <v>-5.7626141936828468</v>
      </c>
      <c r="EE100" s="29">
        <v>-7.6864229642175239</v>
      </c>
      <c r="EF100" s="29">
        <v>-6.6699541577773545</v>
      </c>
      <c r="EH100" s="29">
        <v>9.5379436690262853</v>
      </c>
      <c r="EI100" s="29">
        <v>9.3666230376925892</v>
      </c>
      <c r="EJ100" s="29">
        <v>9.3010552378029683</v>
      </c>
      <c r="EK100" s="29">
        <v>8.6511569200077183</v>
      </c>
      <c r="EL100" s="29">
        <v>8.8435562637117471</v>
      </c>
      <c r="EM100" s="29">
        <v>8.3954229104828908</v>
      </c>
      <c r="EN100" s="29">
        <v>8.1958117334638541</v>
      </c>
      <c r="EO100" s="29">
        <v>7.9961211238010517</v>
      </c>
      <c r="EP100" s="29">
        <v>7.6548830154460674</v>
      </c>
      <c r="EQ100" s="29">
        <v>6.553447191350303</v>
      </c>
      <c r="ER100" s="29">
        <v>1.9561129127650645</v>
      </c>
      <c r="ES100" s="29">
        <v>-1.4626141936828461</v>
      </c>
      <c r="ET100" s="29">
        <v>-3.3864229642175232</v>
      </c>
      <c r="EU100" s="29">
        <v>-2.3699541577773537</v>
      </c>
      <c r="EW100" s="1">
        <v>371893</v>
      </c>
      <c r="EX100" s="1">
        <v>413641</v>
      </c>
      <c r="EY100" s="1" t="s">
        <v>483</v>
      </c>
      <c r="EZ100" s="1" t="s">
        <v>857</v>
      </c>
    </row>
    <row r="101" spans="2:156" ht="16" thickBot="1" x14ac:dyDescent="0.4">
      <c r="B101" s="21" t="s">
        <v>101</v>
      </c>
      <c r="C101" s="22">
        <v>6.2880049570506635</v>
      </c>
      <c r="D101" s="23">
        <v>4.7119906231731576</v>
      </c>
      <c r="E101" s="23">
        <v>4.7083199403341993</v>
      </c>
      <c r="F101" s="23">
        <v>4.3892463082116464</v>
      </c>
      <c r="G101" s="23">
        <v>3.8987411590052155</v>
      </c>
      <c r="H101" s="23">
        <v>3.628710448977543</v>
      </c>
      <c r="I101" s="23">
        <v>3.3239038259830167</v>
      </c>
      <c r="J101" s="23">
        <v>3.2499060364481096</v>
      </c>
      <c r="K101" s="23">
        <v>2.7137594812130814</v>
      </c>
      <c r="L101" s="23">
        <v>2.3749018624090183</v>
      </c>
      <c r="M101" s="23">
        <v>1.174005735144906</v>
      </c>
      <c r="N101" s="23">
        <v>0.52205999312672802</v>
      </c>
      <c r="O101" s="23">
        <v>0.33148691584175083</v>
      </c>
      <c r="P101" s="23">
        <v>0.40375697214029671</v>
      </c>
      <c r="Q101" s="24"/>
      <c r="R101" s="23">
        <v>10.428004957050664</v>
      </c>
      <c r="S101" s="23">
        <v>8.8519906231731582</v>
      </c>
      <c r="T101" s="23">
        <v>8.8483199403341999</v>
      </c>
      <c r="U101" s="23">
        <v>8.529246308211647</v>
      </c>
      <c r="V101" s="23">
        <v>8.038741159005216</v>
      </c>
      <c r="W101" s="23">
        <v>7.7687104489775436</v>
      </c>
      <c r="X101" s="23">
        <v>7.4639038259830173</v>
      </c>
      <c r="Y101" s="23">
        <v>7.3899060364481102</v>
      </c>
      <c r="Z101" s="23">
        <v>6.853759481213082</v>
      </c>
      <c r="AA101" s="23">
        <v>6.5149018624090189</v>
      </c>
      <c r="AB101" s="23">
        <v>5.3140057351449066</v>
      </c>
      <c r="AC101" s="23">
        <v>4.6620599931267286</v>
      </c>
      <c r="AD101" s="23">
        <v>4.4714869158417514</v>
      </c>
      <c r="AE101" s="23">
        <v>4.5437569721402973</v>
      </c>
      <c r="AG101" s="25">
        <v>6.2880049570506635</v>
      </c>
      <c r="AH101" s="25">
        <v>5.5426731694801532</v>
      </c>
      <c r="AI101" s="25">
        <v>5.7565997634885235</v>
      </c>
      <c r="AJ101" s="25">
        <v>5.6916545889875927</v>
      </c>
      <c r="AK101" s="25">
        <v>5.4863737508447663</v>
      </c>
      <c r="AL101" s="25">
        <v>5.4502876059696064</v>
      </c>
      <c r="AM101" s="25">
        <v>5.3073119204187087</v>
      </c>
      <c r="AN101" s="25">
        <v>5.3152105724090966</v>
      </c>
      <c r="AO101" s="25">
        <v>4.851642734664992</v>
      </c>
      <c r="AP101" s="25">
        <v>4.5604344755066677</v>
      </c>
      <c r="AQ101" s="25">
        <v>3.9227352896335752</v>
      </c>
      <c r="AR101" s="25">
        <v>3.3378494310503655</v>
      </c>
      <c r="AS101" s="25">
        <v>2.9578244595420919</v>
      </c>
      <c r="AT101" s="25">
        <v>2.8826006658017675</v>
      </c>
      <c r="AV101" s="26">
        <v>10.428004957050664</v>
      </c>
      <c r="AW101" s="26">
        <v>9.6826731694801538</v>
      </c>
      <c r="AX101" s="26">
        <v>9.8965997634885241</v>
      </c>
      <c r="AY101" s="26">
        <v>9.8316545889875933</v>
      </c>
      <c r="AZ101" s="26">
        <v>9.6263737508447669</v>
      </c>
      <c r="BA101" s="26">
        <v>9.5902876059696069</v>
      </c>
      <c r="BB101" s="26">
        <v>9.4473119204187093</v>
      </c>
      <c r="BC101" s="26">
        <v>9.4552105724090971</v>
      </c>
      <c r="BD101" s="26">
        <v>8.9916427346649925</v>
      </c>
      <c r="BE101" s="26">
        <v>8.7004344755066683</v>
      </c>
      <c r="BF101" s="26">
        <v>8.0627352896335758</v>
      </c>
      <c r="BG101" s="26">
        <v>7.477849431050366</v>
      </c>
      <c r="BH101" s="26">
        <v>7.0978244595420925</v>
      </c>
      <c r="BI101" s="26">
        <v>7.0226006658017681</v>
      </c>
      <c r="BK101" s="27">
        <v>6.2880049570506635</v>
      </c>
      <c r="BL101" s="27">
        <v>4.7119906231731576</v>
      </c>
      <c r="BM101" s="27">
        <v>4.7083199504150066</v>
      </c>
      <c r="BN101" s="27">
        <v>4.3892463082116464</v>
      </c>
      <c r="BO101" s="27">
        <v>3.8987411080936951</v>
      </c>
      <c r="BP101" s="27">
        <v>3.6287104998020183</v>
      </c>
      <c r="BQ101" s="27">
        <v>3.3239038259830167</v>
      </c>
      <c r="BR101" s="27">
        <v>3.2499060364481096</v>
      </c>
      <c r="BS101" s="27">
        <v>2.7137594812130814</v>
      </c>
      <c r="BT101" s="27">
        <v>2.4037377096838277</v>
      </c>
      <c r="BU101" s="27">
        <v>1.304128280694087</v>
      </c>
      <c r="BV101" s="27">
        <v>0.69091230158064931</v>
      </c>
      <c r="BW101" s="27">
        <v>0.49939251598368628</v>
      </c>
      <c r="BX101" s="27">
        <v>0.554674511790477</v>
      </c>
      <c r="BZ101" s="27">
        <v>10.428004957050664</v>
      </c>
      <c r="CA101" s="27">
        <v>8.8519906231731582</v>
      </c>
      <c r="CB101" s="27">
        <v>8.8483199504150072</v>
      </c>
      <c r="CC101" s="27">
        <v>8.529246308211647</v>
      </c>
      <c r="CD101" s="27">
        <v>8.0387411080936957</v>
      </c>
      <c r="CE101" s="27">
        <v>7.7687104998020189</v>
      </c>
      <c r="CF101" s="27">
        <v>7.4639038259830173</v>
      </c>
      <c r="CG101" s="27">
        <v>7.3899060364481102</v>
      </c>
      <c r="CH101" s="27">
        <v>6.853759481213082</v>
      </c>
      <c r="CI101" s="27">
        <v>6.5437377096838283</v>
      </c>
      <c r="CJ101" s="27">
        <v>5.4441282806940876</v>
      </c>
      <c r="CK101" s="27">
        <v>4.8309123015806499</v>
      </c>
      <c r="CL101" s="27">
        <v>4.6393925159836868</v>
      </c>
      <c r="CM101" s="27">
        <v>4.6946745117904776</v>
      </c>
      <c r="CO101" s="28">
        <v>6.2880049570506635</v>
      </c>
      <c r="CP101" s="28">
        <v>4.7129954209863634</v>
      </c>
      <c r="CQ101" s="28">
        <v>4.7270082358206729</v>
      </c>
      <c r="CR101" s="28">
        <v>4.420298071112061</v>
      </c>
      <c r="CS101" s="28">
        <v>3.9382440998449475</v>
      </c>
      <c r="CT101" s="28">
        <v>3.6716836043731185</v>
      </c>
      <c r="CU101" s="28">
        <v>3.3509463505312986</v>
      </c>
      <c r="CV101" s="28">
        <v>3.2585949639789753</v>
      </c>
      <c r="CW101" s="28">
        <v>2.722222422315145</v>
      </c>
      <c r="CX101" s="28">
        <v>2.4245776200395852</v>
      </c>
      <c r="CY101" s="28">
        <v>0.93784989513839534</v>
      </c>
      <c r="CZ101" s="28">
        <v>-2.9849712260398675</v>
      </c>
      <c r="DA101" s="28">
        <v>-6.2517386228180243</v>
      </c>
      <c r="DB101" s="28">
        <v>-8.0947233432133814</v>
      </c>
      <c r="DD101" s="28">
        <v>10.428004957050664</v>
      </c>
      <c r="DE101" s="28">
        <v>8.8529954209863639</v>
      </c>
      <c r="DF101" s="28">
        <v>8.8670082358206734</v>
      </c>
      <c r="DG101" s="28">
        <v>8.5602980711120615</v>
      </c>
      <c r="DH101" s="28">
        <v>8.0782440998449481</v>
      </c>
      <c r="DI101" s="28">
        <v>7.811683604373119</v>
      </c>
      <c r="DJ101" s="28">
        <v>7.4909463505312992</v>
      </c>
      <c r="DK101" s="28">
        <v>7.3985949639789759</v>
      </c>
      <c r="DL101" s="28">
        <v>6.8622224223151456</v>
      </c>
      <c r="DM101" s="28">
        <v>6.5645776200395858</v>
      </c>
      <c r="DN101" s="28">
        <v>5.0778498951383959</v>
      </c>
      <c r="DO101" s="28">
        <v>1.155028773960133</v>
      </c>
      <c r="DP101" s="28">
        <v>-2.1117386228180237</v>
      </c>
      <c r="DQ101" s="28">
        <v>-3.9547233432133808</v>
      </c>
      <c r="DS101" s="29">
        <v>6.2880049570506635</v>
      </c>
      <c r="DT101" s="29">
        <v>4.7667635408415521</v>
      </c>
      <c r="DU101" s="29">
        <v>4.7222683002223533</v>
      </c>
      <c r="DV101" s="29">
        <v>4.4295846050127992</v>
      </c>
      <c r="DW101" s="29">
        <v>3.9703155159543186</v>
      </c>
      <c r="DX101" s="29">
        <v>3.750156551450214</v>
      </c>
      <c r="DY101" s="29">
        <v>3.4829950444774731</v>
      </c>
      <c r="DZ101" s="29">
        <v>3.456465720271936</v>
      </c>
      <c r="EA101" s="29">
        <v>2.9465274837920568</v>
      </c>
      <c r="EB101" s="29">
        <v>2.2027062775746771</v>
      </c>
      <c r="EC101" s="29">
        <v>-2.1281935419859721</v>
      </c>
      <c r="ED101" s="29">
        <v>-5.9319896446082723</v>
      </c>
      <c r="EE101" s="29">
        <v>-8.048431772781818</v>
      </c>
      <c r="EF101" s="29">
        <v>-6.8742804624286116</v>
      </c>
      <c r="EH101" s="29">
        <v>10.428004957050664</v>
      </c>
      <c r="EI101" s="29">
        <v>8.9067635408415526</v>
      </c>
      <c r="EJ101" s="29">
        <v>8.8622683002223539</v>
      </c>
      <c r="EK101" s="29">
        <v>8.5695846050127997</v>
      </c>
      <c r="EL101" s="29">
        <v>8.1103155159543192</v>
      </c>
      <c r="EM101" s="29">
        <v>7.8901565514502146</v>
      </c>
      <c r="EN101" s="29">
        <v>7.6229950444774737</v>
      </c>
      <c r="EO101" s="29">
        <v>7.5964657202719366</v>
      </c>
      <c r="EP101" s="29">
        <v>7.0865274837920573</v>
      </c>
      <c r="EQ101" s="29">
        <v>6.3427062775746776</v>
      </c>
      <c r="ER101" s="29">
        <v>2.0118064580140285</v>
      </c>
      <c r="ES101" s="29">
        <v>-1.7919896446082717</v>
      </c>
      <c r="ET101" s="29">
        <v>-3.9084317727818174</v>
      </c>
      <c r="EU101" s="29">
        <v>-2.734280462428611</v>
      </c>
      <c r="EW101" s="1">
        <v>353740</v>
      </c>
      <c r="EX101" s="1">
        <v>430080</v>
      </c>
      <c r="EY101" s="1" t="s">
        <v>462</v>
      </c>
      <c r="EZ101" s="1" t="s">
        <v>864</v>
      </c>
    </row>
    <row r="102" spans="2:156" ht="16" thickBot="1" x14ac:dyDescent="0.4">
      <c r="B102" s="21" t="s">
        <v>102</v>
      </c>
      <c r="C102" s="22">
        <v>5.0209481437756729</v>
      </c>
      <c r="D102" s="23">
        <v>3.7464302802471536</v>
      </c>
      <c r="E102" s="23">
        <v>3.38021461709004</v>
      </c>
      <c r="F102" s="23">
        <v>2.6362317538644575</v>
      </c>
      <c r="G102" s="23">
        <v>2.2042741250668421</v>
      </c>
      <c r="H102" s="23">
        <v>1.3877508881512313</v>
      </c>
      <c r="I102" s="23">
        <v>0.76288058128761094</v>
      </c>
      <c r="J102" s="23">
        <v>-3.8256782034164161E-2</v>
      </c>
      <c r="K102" s="23">
        <v>-0.72125281686233222</v>
      </c>
      <c r="L102" s="23">
        <v>-1.7028605748796153</v>
      </c>
      <c r="M102" s="23">
        <v>-5.6621992436054498</v>
      </c>
      <c r="N102" s="23">
        <v>-7.9132876749418628</v>
      </c>
      <c r="O102" s="23">
        <v>-8.7757820378436264</v>
      </c>
      <c r="P102" s="23">
        <v>-8.614661190247574</v>
      </c>
      <c r="Q102" s="24"/>
      <c r="R102" s="23">
        <v>9.6579481437756733</v>
      </c>
      <c r="S102" s="23">
        <v>8.3834302802471541</v>
      </c>
      <c r="T102" s="23">
        <v>8.0172146170900405</v>
      </c>
      <c r="U102" s="23">
        <v>7.273231753864458</v>
      </c>
      <c r="V102" s="23">
        <v>6.8412741250668425</v>
      </c>
      <c r="W102" s="23">
        <v>6.0247508881512317</v>
      </c>
      <c r="X102" s="23">
        <v>5.3998805812876114</v>
      </c>
      <c r="Y102" s="23">
        <v>4.5987432179658363</v>
      </c>
      <c r="Z102" s="23">
        <v>3.9157471831376682</v>
      </c>
      <c r="AA102" s="23">
        <v>2.9341394251203852</v>
      </c>
      <c r="AB102" s="23">
        <v>-1.0251992436054493</v>
      </c>
      <c r="AC102" s="23">
        <v>-3.2762876749418623</v>
      </c>
      <c r="AD102" s="23">
        <v>-4.138782037843626</v>
      </c>
      <c r="AE102" s="23">
        <v>-3.9776611902475736</v>
      </c>
      <c r="AG102" s="25">
        <v>5.0209481437756729</v>
      </c>
      <c r="AH102" s="25">
        <v>4.3401260711008405</v>
      </c>
      <c r="AI102" s="25">
        <v>4.2088824033676104</v>
      </c>
      <c r="AJ102" s="25">
        <v>3.8305085786796127</v>
      </c>
      <c r="AK102" s="25">
        <v>3.7759147964123052</v>
      </c>
      <c r="AL102" s="25">
        <v>3.3009882681778215</v>
      </c>
      <c r="AM102" s="25">
        <v>2.9198705899941295</v>
      </c>
      <c r="AN102" s="25">
        <v>2.3495014447115921</v>
      </c>
      <c r="AO102" s="25">
        <v>1.8436151256079931</v>
      </c>
      <c r="AP102" s="25">
        <v>1.0402080129773026</v>
      </c>
      <c r="AQ102" s="25">
        <v>-0.66044074405938602</v>
      </c>
      <c r="AR102" s="25">
        <v>-1.9448243758864407</v>
      </c>
      <c r="AS102" s="25">
        <v>-2.8510907648355257</v>
      </c>
      <c r="AT102" s="25">
        <v>-3.3459720560025019</v>
      </c>
      <c r="AV102" s="26">
        <v>9.6579481437756733</v>
      </c>
      <c r="AW102" s="26">
        <v>8.9771260711008409</v>
      </c>
      <c r="AX102" s="26">
        <v>8.8458824033676109</v>
      </c>
      <c r="AY102" s="26">
        <v>8.4675085786796132</v>
      </c>
      <c r="AZ102" s="26">
        <v>8.4129147964123057</v>
      </c>
      <c r="BA102" s="26">
        <v>7.937988268177822</v>
      </c>
      <c r="BB102" s="26">
        <v>7.55687058999413</v>
      </c>
      <c r="BC102" s="26">
        <v>6.9865014447115925</v>
      </c>
      <c r="BD102" s="26">
        <v>6.4806151256079936</v>
      </c>
      <c r="BE102" s="26">
        <v>5.677208012977303</v>
      </c>
      <c r="BF102" s="26">
        <v>3.9765592559406144</v>
      </c>
      <c r="BG102" s="26">
        <v>2.6921756241135597</v>
      </c>
      <c r="BH102" s="26">
        <v>1.7859092351644748</v>
      </c>
      <c r="BI102" s="26">
        <v>1.2910279439974985</v>
      </c>
      <c r="BK102" s="27">
        <v>5.0209481437756729</v>
      </c>
      <c r="BL102" s="27">
        <v>3.7468784349998963</v>
      </c>
      <c r="BM102" s="27">
        <v>3.3794307243944317</v>
      </c>
      <c r="BN102" s="27">
        <v>2.6357424202513258</v>
      </c>
      <c r="BO102" s="27">
        <v>2.2041590578312196</v>
      </c>
      <c r="BP102" s="27">
        <v>1.3862972168868204</v>
      </c>
      <c r="BQ102" s="27">
        <v>0.75829272662138791</v>
      </c>
      <c r="BR102" s="27">
        <v>-4.3754611583196379E-2</v>
      </c>
      <c r="BS102" s="27">
        <v>-0.721142713624225</v>
      </c>
      <c r="BT102" s="27">
        <v>-1.6253291320919132</v>
      </c>
      <c r="BU102" s="27">
        <v>-5.2155965819490575</v>
      </c>
      <c r="BV102" s="27">
        <v>-7.0788571159778222</v>
      </c>
      <c r="BW102" s="27">
        <v>-7.7529789667685982</v>
      </c>
      <c r="BX102" s="27">
        <v>-7.3744770295020778</v>
      </c>
      <c r="BZ102" s="27">
        <v>9.6579481437756733</v>
      </c>
      <c r="CA102" s="27">
        <v>8.3838784349998967</v>
      </c>
      <c r="CB102" s="27">
        <v>8.0164307243944322</v>
      </c>
      <c r="CC102" s="27">
        <v>7.2727424202513262</v>
      </c>
      <c r="CD102" s="27">
        <v>6.84115905783122</v>
      </c>
      <c r="CE102" s="27">
        <v>6.0232972168868208</v>
      </c>
      <c r="CF102" s="27">
        <v>5.3952927266213884</v>
      </c>
      <c r="CG102" s="27">
        <v>4.5932453884168041</v>
      </c>
      <c r="CH102" s="27">
        <v>3.9158572863757755</v>
      </c>
      <c r="CI102" s="27">
        <v>3.0116708679080872</v>
      </c>
      <c r="CJ102" s="27">
        <v>-0.57859658194905705</v>
      </c>
      <c r="CK102" s="27">
        <v>-2.4418571159778217</v>
      </c>
      <c r="CL102" s="27">
        <v>-3.1159789667685978</v>
      </c>
      <c r="CM102" s="27">
        <v>-2.7374770295020774</v>
      </c>
      <c r="CO102" s="28">
        <v>5.0209481437756729</v>
      </c>
      <c r="CP102" s="28">
        <v>3.7310869990762043</v>
      </c>
      <c r="CQ102" s="28">
        <v>3.3408578435536675</v>
      </c>
      <c r="CR102" s="28">
        <v>2.6162906478273023</v>
      </c>
      <c r="CS102" s="28">
        <v>2.2028462370956667</v>
      </c>
      <c r="CT102" s="28">
        <v>1.3635254139372321</v>
      </c>
      <c r="CU102" s="28">
        <v>0.65873805651681749</v>
      </c>
      <c r="CV102" s="28">
        <v>-0.2410887074268615</v>
      </c>
      <c r="CW102" s="28">
        <v>-0.89650056915158771</v>
      </c>
      <c r="CX102" s="28">
        <v>-1.6862895363185508</v>
      </c>
      <c r="CY102" s="28">
        <v>-6.3493996841294269</v>
      </c>
      <c r="CZ102" s="28">
        <v>-14.081277857896055</v>
      </c>
      <c r="DA102" s="28">
        <v>-19.748532831059109</v>
      </c>
      <c r="DB102" s="28">
        <v>-23.567457422422052</v>
      </c>
      <c r="DD102" s="28">
        <v>9.6579481437756733</v>
      </c>
      <c r="DE102" s="28">
        <v>8.3680869990762048</v>
      </c>
      <c r="DF102" s="28">
        <v>7.977857843553668</v>
      </c>
      <c r="DG102" s="28">
        <v>7.2532906478273027</v>
      </c>
      <c r="DH102" s="28">
        <v>6.8398462370956672</v>
      </c>
      <c r="DI102" s="28">
        <v>6.0005254139372326</v>
      </c>
      <c r="DJ102" s="28">
        <v>5.2957380565168179</v>
      </c>
      <c r="DK102" s="28">
        <v>4.395911292573139</v>
      </c>
      <c r="DL102" s="28">
        <v>3.7404994308484127</v>
      </c>
      <c r="DM102" s="28">
        <v>2.9507104636814496</v>
      </c>
      <c r="DN102" s="28">
        <v>-1.7123996841294264</v>
      </c>
      <c r="DO102" s="28">
        <v>-9.4442778578960542</v>
      </c>
      <c r="DP102" s="28">
        <v>-15.111532831059108</v>
      </c>
      <c r="DQ102" s="28">
        <v>-18.930457422422052</v>
      </c>
      <c r="DS102" s="29">
        <v>5.0209481437756729</v>
      </c>
      <c r="DT102" s="29">
        <v>3.7998327907551044</v>
      </c>
      <c r="DU102" s="29">
        <v>3.2287865041786077</v>
      </c>
      <c r="DV102" s="29">
        <v>2.4705683371709846</v>
      </c>
      <c r="DW102" s="29">
        <v>2.0707192465642414</v>
      </c>
      <c r="DX102" s="29">
        <v>1.2959591134682498</v>
      </c>
      <c r="DY102" s="29">
        <v>0.66341635555860634</v>
      </c>
      <c r="DZ102" s="29">
        <v>-0.10952003343228611</v>
      </c>
      <c r="EA102" s="29">
        <v>-0.80734756236599026</v>
      </c>
      <c r="EB102" s="29">
        <v>-2.6871012673029853</v>
      </c>
      <c r="EC102" s="29">
        <v>-11.658331901136066</v>
      </c>
      <c r="ED102" s="29">
        <v>-18.225274521083875</v>
      </c>
      <c r="EE102" s="29">
        <v>-21.883408923173931</v>
      </c>
      <c r="EF102" s="29">
        <v>-20.735181829659055</v>
      </c>
      <c r="EH102" s="29">
        <v>9.6579481437756733</v>
      </c>
      <c r="EI102" s="29">
        <v>8.4368327907551048</v>
      </c>
      <c r="EJ102" s="29">
        <v>7.8657865041786081</v>
      </c>
      <c r="EK102" s="29">
        <v>7.107568337170985</v>
      </c>
      <c r="EL102" s="29">
        <v>6.7077192465642419</v>
      </c>
      <c r="EM102" s="29">
        <v>5.9329591134682502</v>
      </c>
      <c r="EN102" s="29">
        <v>5.3004163555586068</v>
      </c>
      <c r="EO102" s="29">
        <v>4.5274799665677143</v>
      </c>
      <c r="EP102" s="29">
        <v>3.8296524376340102</v>
      </c>
      <c r="EQ102" s="29">
        <v>1.9498987326970152</v>
      </c>
      <c r="ER102" s="29">
        <v>-7.0213319011360653</v>
      </c>
      <c r="ES102" s="29">
        <v>-13.588274521083875</v>
      </c>
      <c r="ET102" s="29">
        <v>-17.246408923173931</v>
      </c>
      <c r="EU102" s="29">
        <v>-16.098181829659055</v>
      </c>
      <c r="EW102" s="1">
        <v>362706</v>
      </c>
      <c r="EX102" s="1">
        <v>410859</v>
      </c>
      <c r="EY102" s="1" t="s">
        <v>574</v>
      </c>
      <c r="EZ102" s="1" t="s">
        <v>857</v>
      </c>
    </row>
    <row r="103" spans="2:156" ht="16" thickBot="1" x14ac:dyDescent="0.4">
      <c r="B103" s="21" t="s">
        <v>103</v>
      </c>
      <c r="C103" s="22">
        <v>3.8669763500573033</v>
      </c>
      <c r="D103" s="23">
        <v>3.8560733847701822</v>
      </c>
      <c r="E103" s="23">
        <v>3.7120459798922898</v>
      </c>
      <c r="F103" s="23">
        <v>3.4273235889663312</v>
      </c>
      <c r="G103" s="23">
        <v>3.4079225182267514</v>
      </c>
      <c r="H103" s="23">
        <v>3.1612029706547293</v>
      </c>
      <c r="I103" s="23">
        <v>2.896089162698205</v>
      </c>
      <c r="J103" s="23">
        <v>2.7282468589617217</v>
      </c>
      <c r="K103" s="23">
        <v>2.4596540368834869</v>
      </c>
      <c r="L103" s="23">
        <v>2.055466808257755</v>
      </c>
      <c r="M103" s="23">
        <v>0.75268142706920393</v>
      </c>
      <c r="N103" s="23">
        <v>4.5562156792765762E-2</v>
      </c>
      <c r="O103" s="23">
        <v>-8.6561089083518894E-2</v>
      </c>
      <c r="P103" s="23">
        <v>0.16025215489469424</v>
      </c>
      <c r="Q103" s="24"/>
      <c r="R103" s="23">
        <v>9.8669763500573033</v>
      </c>
      <c r="S103" s="23">
        <v>9.8560733847701822</v>
      </c>
      <c r="T103" s="23">
        <v>9.7120459798922898</v>
      </c>
      <c r="U103" s="23">
        <v>9.4273235889663312</v>
      </c>
      <c r="V103" s="23">
        <v>9.4079225182267514</v>
      </c>
      <c r="W103" s="23">
        <v>9.1612029706547293</v>
      </c>
      <c r="X103" s="23">
        <v>8.896089162698205</v>
      </c>
      <c r="Y103" s="23">
        <v>8.7282468589617217</v>
      </c>
      <c r="Z103" s="23">
        <v>8.4596540368834869</v>
      </c>
      <c r="AA103" s="23">
        <v>8.055466808257755</v>
      </c>
      <c r="AB103" s="23">
        <v>6.7526814270692039</v>
      </c>
      <c r="AC103" s="23">
        <v>6.0455621567927658</v>
      </c>
      <c r="AD103" s="23">
        <v>5.9134389109164811</v>
      </c>
      <c r="AE103" s="23">
        <v>6.1602521548946942</v>
      </c>
      <c r="AG103" s="25">
        <v>3.8669763500573033</v>
      </c>
      <c r="AH103" s="25">
        <v>3.9339119430996288</v>
      </c>
      <c r="AI103" s="25">
        <v>3.8805440306831489</v>
      </c>
      <c r="AJ103" s="25">
        <v>3.74272833711745</v>
      </c>
      <c r="AK103" s="25">
        <v>3.8667027016695901</v>
      </c>
      <c r="AL103" s="25">
        <v>3.7597411440516986</v>
      </c>
      <c r="AM103" s="25">
        <v>3.5963427918356068</v>
      </c>
      <c r="AN103" s="25">
        <v>3.4259137632239298</v>
      </c>
      <c r="AO103" s="25">
        <v>3.2462583858307088</v>
      </c>
      <c r="AP103" s="25">
        <v>2.9963111721060613</v>
      </c>
      <c r="AQ103" s="25">
        <v>2.4027061179582443</v>
      </c>
      <c r="AR103" s="25">
        <v>1.9442268231901565</v>
      </c>
      <c r="AS103" s="25">
        <v>1.6637632945269409</v>
      </c>
      <c r="AT103" s="25">
        <v>1.532513410232859</v>
      </c>
      <c r="AV103" s="26">
        <v>9.8669763500573033</v>
      </c>
      <c r="AW103" s="26">
        <v>9.9339119430996288</v>
      </c>
      <c r="AX103" s="26">
        <v>9.8805440306831489</v>
      </c>
      <c r="AY103" s="26">
        <v>9.74272833711745</v>
      </c>
      <c r="AZ103" s="26">
        <v>9.8667027016695901</v>
      </c>
      <c r="BA103" s="26">
        <v>9.7597411440516986</v>
      </c>
      <c r="BB103" s="26">
        <v>9.5963427918356068</v>
      </c>
      <c r="BC103" s="26">
        <v>9.4259137632239298</v>
      </c>
      <c r="BD103" s="26">
        <v>9.2462583858307088</v>
      </c>
      <c r="BE103" s="26">
        <v>8.9963111721060613</v>
      </c>
      <c r="BF103" s="26">
        <v>8.4027061179582443</v>
      </c>
      <c r="BG103" s="26">
        <v>7.9442268231901565</v>
      </c>
      <c r="BH103" s="26">
        <v>7.6637632945269409</v>
      </c>
      <c r="BI103" s="26">
        <v>7.532513410232859</v>
      </c>
      <c r="BK103" s="27">
        <v>3.8669763500573033</v>
      </c>
      <c r="BL103" s="27">
        <v>3.8561657222900898</v>
      </c>
      <c r="BM103" s="27">
        <v>3.7122265790498439</v>
      </c>
      <c r="BN103" s="27">
        <v>3.4275954973477312</v>
      </c>
      <c r="BO103" s="27">
        <v>3.4082743596467875</v>
      </c>
      <c r="BP103" s="27">
        <v>3.1610970166390082</v>
      </c>
      <c r="BQ103" s="27">
        <v>2.8949551390056651</v>
      </c>
      <c r="BR103" s="27">
        <v>2.727374700759059</v>
      </c>
      <c r="BS103" s="27">
        <v>2.4585683701709797</v>
      </c>
      <c r="BT103" s="27">
        <v>2.0813910542105365</v>
      </c>
      <c r="BU103" s="27">
        <v>0.87482579306195341</v>
      </c>
      <c r="BV103" s="27">
        <v>0.22811118035187228</v>
      </c>
      <c r="BW103" s="27">
        <v>0.10257715477566443</v>
      </c>
      <c r="BX103" s="27">
        <v>0.36281568319020785</v>
      </c>
      <c r="BZ103" s="27">
        <v>9.8669763500573033</v>
      </c>
      <c r="CA103" s="27">
        <v>9.8561657222900898</v>
      </c>
      <c r="CB103" s="27">
        <v>9.7122265790498439</v>
      </c>
      <c r="CC103" s="27">
        <v>9.4275954973477312</v>
      </c>
      <c r="CD103" s="27">
        <v>9.4082743596467875</v>
      </c>
      <c r="CE103" s="27">
        <v>9.1610970166390082</v>
      </c>
      <c r="CF103" s="27">
        <v>8.8949551390056651</v>
      </c>
      <c r="CG103" s="27">
        <v>8.727374700759059</v>
      </c>
      <c r="CH103" s="27">
        <v>8.4585683701709797</v>
      </c>
      <c r="CI103" s="27">
        <v>8.0813910542105365</v>
      </c>
      <c r="CJ103" s="27">
        <v>6.8748257930619534</v>
      </c>
      <c r="CK103" s="27">
        <v>6.2281111803518723</v>
      </c>
      <c r="CL103" s="27">
        <v>6.1025771547756644</v>
      </c>
      <c r="CM103" s="27">
        <v>6.3628156831902078</v>
      </c>
      <c r="CO103" s="28">
        <v>3.8669763500573033</v>
      </c>
      <c r="CP103" s="28">
        <v>3.8566917510409979</v>
      </c>
      <c r="CQ103" s="28">
        <v>3.700951809148437</v>
      </c>
      <c r="CR103" s="28">
        <v>3.4141808450010611</v>
      </c>
      <c r="CS103" s="28">
        <v>3.3794998300014747</v>
      </c>
      <c r="CT103" s="28">
        <v>3.0950532307501106</v>
      </c>
      <c r="CU103" s="28">
        <v>2.7631470068721509</v>
      </c>
      <c r="CV103" s="28">
        <v>2.5172316005519928</v>
      </c>
      <c r="CW103" s="28">
        <v>2.2777432024163193</v>
      </c>
      <c r="CX103" s="28">
        <v>1.93515383117753</v>
      </c>
      <c r="CY103" s="28">
        <v>0.69308322399678168</v>
      </c>
      <c r="CZ103" s="28">
        <v>-1.3690762481548759</v>
      </c>
      <c r="DA103" s="28">
        <v>-2.5811447826576472</v>
      </c>
      <c r="DB103" s="28">
        <v>-3.6083342268032261</v>
      </c>
      <c r="DD103" s="28">
        <v>9.8669763500573033</v>
      </c>
      <c r="DE103" s="28">
        <v>9.8566917510409979</v>
      </c>
      <c r="DF103" s="28">
        <v>9.700951809148437</v>
      </c>
      <c r="DG103" s="28">
        <v>9.4141808450010611</v>
      </c>
      <c r="DH103" s="28">
        <v>9.3794998300014747</v>
      </c>
      <c r="DI103" s="28">
        <v>9.0950532307501106</v>
      </c>
      <c r="DJ103" s="28">
        <v>8.7631470068721509</v>
      </c>
      <c r="DK103" s="28">
        <v>8.5172316005519928</v>
      </c>
      <c r="DL103" s="28">
        <v>8.2777432024163193</v>
      </c>
      <c r="DM103" s="28">
        <v>7.93515383117753</v>
      </c>
      <c r="DN103" s="28">
        <v>6.6930832239967817</v>
      </c>
      <c r="DO103" s="28">
        <v>4.6309237518451241</v>
      </c>
      <c r="DP103" s="28">
        <v>3.4188552173423528</v>
      </c>
      <c r="DQ103" s="28">
        <v>2.3916657731967739</v>
      </c>
      <c r="DS103" s="29">
        <v>3.8669763500573033</v>
      </c>
      <c r="DT103" s="29">
        <v>3.8803901128877545</v>
      </c>
      <c r="DU103" s="29">
        <v>3.6786965186504581</v>
      </c>
      <c r="DV103" s="29">
        <v>3.3849676368655928</v>
      </c>
      <c r="DW103" s="29">
        <v>3.3581755007614849</v>
      </c>
      <c r="DX103" s="29">
        <v>3.0968186246728546</v>
      </c>
      <c r="DY103" s="29">
        <v>2.798371057172373</v>
      </c>
      <c r="DZ103" s="29">
        <v>2.6022173568567393</v>
      </c>
      <c r="EA103" s="29">
        <v>2.4873687643971181</v>
      </c>
      <c r="EB103" s="29">
        <v>1.9672540934127731</v>
      </c>
      <c r="EC103" s="29">
        <v>-0.28229742026937465</v>
      </c>
      <c r="ED103" s="29">
        <v>-1.8553290078250431</v>
      </c>
      <c r="EE103" s="29">
        <v>-2.6104359631661964</v>
      </c>
      <c r="EF103" s="29">
        <v>-2.3131356840402226</v>
      </c>
      <c r="EH103" s="29">
        <v>9.8669763500573033</v>
      </c>
      <c r="EI103" s="29">
        <v>9.8803901128877545</v>
      </c>
      <c r="EJ103" s="29">
        <v>9.6786965186504581</v>
      </c>
      <c r="EK103" s="29">
        <v>9.3849676368655928</v>
      </c>
      <c r="EL103" s="29">
        <v>9.3581755007614849</v>
      </c>
      <c r="EM103" s="29">
        <v>9.0968186246728546</v>
      </c>
      <c r="EN103" s="29">
        <v>8.798371057172373</v>
      </c>
      <c r="EO103" s="29">
        <v>8.6022173568567393</v>
      </c>
      <c r="EP103" s="29">
        <v>8.4873687643971181</v>
      </c>
      <c r="EQ103" s="29">
        <v>7.9672540934127731</v>
      </c>
      <c r="ER103" s="29">
        <v>5.7177025797306253</v>
      </c>
      <c r="ES103" s="29">
        <v>4.1446709921749569</v>
      </c>
      <c r="ET103" s="29">
        <v>3.3895640368338036</v>
      </c>
      <c r="EU103" s="29">
        <v>3.6868643159597774</v>
      </c>
      <c r="EW103" s="1">
        <v>365430</v>
      </c>
      <c r="EX103" s="1">
        <v>395366</v>
      </c>
      <c r="EY103" s="1" t="s">
        <v>576</v>
      </c>
      <c r="EZ103" s="1" t="s">
        <v>860</v>
      </c>
    </row>
    <row r="104" spans="2:156" ht="16" thickBot="1" x14ac:dyDescent="0.4">
      <c r="B104" s="21" t="s">
        <v>104</v>
      </c>
      <c r="C104" s="22">
        <v>21.382347379688703</v>
      </c>
      <c r="D104" s="23">
        <v>19.336610248669587</v>
      </c>
      <c r="E104" s="23">
        <v>19.129182864361276</v>
      </c>
      <c r="F104" s="23">
        <v>19.102703137843662</v>
      </c>
      <c r="G104" s="23">
        <v>19.095346521488793</v>
      </c>
      <c r="H104" s="23">
        <v>19.081707223739471</v>
      </c>
      <c r="I104" s="23">
        <v>19.075465777356943</v>
      </c>
      <c r="J104" s="23">
        <v>19.061399792124725</v>
      </c>
      <c r="K104" s="23">
        <v>19.039352738698636</v>
      </c>
      <c r="L104" s="23">
        <v>19.028558326570717</v>
      </c>
      <c r="M104" s="23">
        <v>18.851292237421497</v>
      </c>
      <c r="N104" s="23">
        <v>18.541391378191499</v>
      </c>
      <c r="O104" s="23">
        <v>18.274540400071363</v>
      </c>
      <c r="P104" s="23">
        <v>17.959299565405558</v>
      </c>
      <c r="Q104" s="24"/>
      <c r="R104" s="23">
        <v>25.382347379688703</v>
      </c>
      <c r="S104" s="23">
        <v>23.336610248669587</v>
      </c>
      <c r="T104" s="23">
        <v>23.129182864361276</v>
      </c>
      <c r="U104" s="23">
        <v>23.102703137843662</v>
      </c>
      <c r="V104" s="23">
        <v>23.095346521488793</v>
      </c>
      <c r="W104" s="23">
        <v>23.081707223739471</v>
      </c>
      <c r="X104" s="23">
        <v>23.075465777356943</v>
      </c>
      <c r="Y104" s="23">
        <v>23.061399792124725</v>
      </c>
      <c r="Z104" s="23">
        <v>23.039352738698636</v>
      </c>
      <c r="AA104" s="23">
        <v>23.028558326570717</v>
      </c>
      <c r="AB104" s="23">
        <v>22.851292237421497</v>
      </c>
      <c r="AC104" s="23">
        <v>22.541391378191499</v>
      </c>
      <c r="AD104" s="23">
        <v>22.274540400071363</v>
      </c>
      <c r="AE104" s="23">
        <v>21.959299565405558</v>
      </c>
      <c r="AG104" s="25">
        <v>21.382347379688703</v>
      </c>
      <c r="AH104" s="25">
        <v>20.413298851360022</v>
      </c>
      <c r="AI104" s="25">
        <v>20.355825979943745</v>
      </c>
      <c r="AJ104" s="25">
        <v>20.384803865759228</v>
      </c>
      <c r="AK104" s="25">
        <v>20.433032208434362</v>
      </c>
      <c r="AL104" s="25">
        <v>20.475252952613715</v>
      </c>
      <c r="AM104" s="25">
        <v>20.510383192487058</v>
      </c>
      <c r="AN104" s="25">
        <v>20.53171274009155</v>
      </c>
      <c r="AO104" s="25">
        <v>20.538394131566008</v>
      </c>
      <c r="AP104" s="25">
        <v>20.544943350918487</v>
      </c>
      <c r="AQ104" s="25">
        <v>20.495200999585641</v>
      </c>
      <c r="AR104" s="25">
        <v>20.380998533696332</v>
      </c>
      <c r="AS104" s="25">
        <v>20.224990624337931</v>
      </c>
      <c r="AT104" s="25">
        <v>20.082090026106545</v>
      </c>
      <c r="AV104" s="26">
        <v>25.382347379688703</v>
      </c>
      <c r="AW104" s="26">
        <v>24.413298851360022</v>
      </c>
      <c r="AX104" s="26">
        <v>24.355825979943745</v>
      </c>
      <c r="AY104" s="26">
        <v>24.384803865759228</v>
      </c>
      <c r="AZ104" s="26">
        <v>24.433032208434362</v>
      </c>
      <c r="BA104" s="26">
        <v>24.475252952613715</v>
      </c>
      <c r="BB104" s="26">
        <v>24.510383192487058</v>
      </c>
      <c r="BC104" s="26">
        <v>24.53171274009155</v>
      </c>
      <c r="BD104" s="26">
        <v>24.538394131566008</v>
      </c>
      <c r="BE104" s="26">
        <v>24.544943350918487</v>
      </c>
      <c r="BF104" s="26">
        <v>24.495200999585641</v>
      </c>
      <c r="BG104" s="26">
        <v>24.380998533696332</v>
      </c>
      <c r="BH104" s="26">
        <v>24.224990624337931</v>
      </c>
      <c r="BI104" s="26">
        <v>24.082090026106545</v>
      </c>
      <c r="BK104" s="27">
        <v>21.382347379688703</v>
      </c>
      <c r="BL104" s="27">
        <v>19.336873479924268</v>
      </c>
      <c r="BM104" s="27">
        <v>19.129656272089324</v>
      </c>
      <c r="BN104" s="27">
        <v>19.103433599033956</v>
      </c>
      <c r="BO104" s="27">
        <v>19.096238549866712</v>
      </c>
      <c r="BP104" s="27">
        <v>19.081440325611911</v>
      </c>
      <c r="BQ104" s="27">
        <v>19.072637486243579</v>
      </c>
      <c r="BR104" s="27">
        <v>19.058082916341402</v>
      </c>
      <c r="BS104" s="27">
        <v>19.035588965823401</v>
      </c>
      <c r="BT104" s="27">
        <v>19.025916015800366</v>
      </c>
      <c r="BU104" s="27">
        <v>18.89127119188511</v>
      </c>
      <c r="BV104" s="27">
        <v>18.731783358124559</v>
      </c>
      <c r="BW104" s="27">
        <v>18.553588700622775</v>
      </c>
      <c r="BX104" s="27">
        <v>18.390698871689125</v>
      </c>
      <c r="BZ104" s="27">
        <v>25.382347379688703</v>
      </c>
      <c r="CA104" s="27">
        <v>23.336873479924268</v>
      </c>
      <c r="CB104" s="27">
        <v>23.129656272089324</v>
      </c>
      <c r="CC104" s="27">
        <v>23.103433599033956</v>
      </c>
      <c r="CD104" s="27">
        <v>23.096238549866712</v>
      </c>
      <c r="CE104" s="27">
        <v>23.081440325611911</v>
      </c>
      <c r="CF104" s="27">
        <v>23.072637486243579</v>
      </c>
      <c r="CG104" s="27">
        <v>23.058082916341402</v>
      </c>
      <c r="CH104" s="27">
        <v>23.035588965823401</v>
      </c>
      <c r="CI104" s="27">
        <v>23.025916015800366</v>
      </c>
      <c r="CJ104" s="27">
        <v>22.89127119188511</v>
      </c>
      <c r="CK104" s="27">
        <v>22.731783358124559</v>
      </c>
      <c r="CL104" s="27">
        <v>22.553588700622775</v>
      </c>
      <c r="CM104" s="27">
        <v>22.390698871689125</v>
      </c>
      <c r="CO104" s="28">
        <v>21.382347379688703</v>
      </c>
      <c r="CP104" s="28">
        <v>19.345417629184244</v>
      </c>
      <c r="CQ104" s="28">
        <v>19.145060372747384</v>
      </c>
      <c r="CR104" s="28">
        <v>19.121753723106984</v>
      </c>
      <c r="CS104" s="28">
        <v>19.11632836612625</v>
      </c>
      <c r="CT104" s="28">
        <v>19.095400268544559</v>
      </c>
      <c r="CU104" s="28">
        <v>19.07440205869392</v>
      </c>
      <c r="CV104" s="28">
        <v>19.040483079904728</v>
      </c>
      <c r="CW104" s="28">
        <v>18.992028395299606</v>
      </c>
      <c r="CX104" s="28">
        <v>18.948447069937025</v>
      </c>
      <c r="CY104" s="28">
        <v>18.514152304197104</v>
      </c>
      <c r="CZ104" s="28">
        <v>17.965524755484118</v>
      </c>
      <c r="DA104" s="28">
        <v>17.644411484886732</v>
      </c>
      <c r="DB104" s="28">
        <v>17.56016328650983</v>
      </c>
      <c r="DD104" s="28">
        <v>25.382347379688703</v>
      </c>
      <c r="DE104" s="28">
        <v>23.345417629184244</v>
      </c>
      <c r="DF104" s="28">
        <v>23.145060372747384</v>
      </c>
      <c r="DG104" s="28">
        <v>23.121753723106984</v>
      </c>
      <c r="DH104" s="28">
        <v>23.11632836612625</v>
      </c>
      <c r="DI104" s="28">
        <v>23.095400268544559</v>
      </c>
      <c r="DJ104" s="28">
        <v>23.07440205869392</v>
      </c>
      <c r="DK104" s="28">
        <v>23.040483079904728</v>
      </c>
      <c r="DL104" s="28">
        <v>22.992028395299606</v>
      </c>
      <c r="DM104" s="28">
        <v>22.948447069937025</v>
      </c>
      <c r="DN104" s="28">
        <v>22.514152304197104</v>
      </c>
      <c r="DO104" s="28">
        <v>21.965524755484118</v>
      </c>
      <c r="DP104" s="28">
        <v>21.644411484886732</v>
      </c>
      <c r="DQ104" s="28">
        <v>21.56016328650983</v>
      </c>
      <c r="DS104" s="29">
        <v>21.382347379688703</v>
      </c>
      <c r="DT104" s="29">
        <v>19.34125185871088</v>
      </c>
      <c r="DU104" s="29">
        <v>19.134015062756411</v>
      </c>
      <c r="DV104" s="29">
        <v>19.103064241488994</v>
      </c>
      <c r="DW104" s="29">
        <v>19.090665840852047</v>
      </c>
      <c r="DX104" s="29">
        <v>19.056495967043247</v>
      </c>
      <c r="DY104" s="29">
        <v>19.015189719893534</v>
      </c>
      <c r="DZ104" s="29">
        <v>18.955819272996514</v>
      </c>
      <c r="EA104" s="29">
        <v>18.87666252655357</v>
      </c>
      <c r="EB104" s="29">
        <v>18.796361995480865</v>
      </c>
      <c r="EC104" s="29">
        <v>18.251661682011129</v>
      </c>
      <c r="ED104" s="29">
        <v>17.752686650432835</v>
      </c>
      <c r="EE104" s="29">
        <v>17.575305843535144</v>
      </c>
      <c r="EF104" s="29">
        <v>17.607387082779105</v>
      </c>
      <c r="EH104" s="29">
        <v>25.382347379688703</v>
      </c>
      <c r="EI104" s="29">
        <v>23.34125185871088</v>
      </c>
      <c r="EJ104" s="29">
        <v>23.134015062756411</v>
      </c>
      <c r="EK104" s="29">
        <v>23.103064241488994</v>
      </c>
      <c r="EL104" s="29">
        <v>23.090665840852047</v>
      </c>
      <c r="EM104" s="29">
        <v>23.056495967043247</v>
      </c>
      <c r="EN104" s="29">
        <v>23.015189719893534</v>
      </c>
      <c r="EO104" s="29">
        <v>22.955819272996514</v>
      </c>
      <c r="EP104" s="29">
        <v>22.87666252655357</v>
      </c>
      <c r="EQ104" s="29">
        <v>22.796361995480865</v>
      </c>
      <c r="ER104" s="29">
        <v>22.251661682011129</v>
      </c>
      <c r="ES104" s="29">
        <v>21.752686650432835</v>
      </c>
      <c r="ET104" s="29">
        <v>21.575305843535144</v>
      </c>
      <c r="EU104" s="29">
        <v>21.607387082779105</v>
      </c>
      <c r="EW104" s="1">
        <v>369848</v>
      </c>
      <c r="EX104" s="1">
        <v>404515</v>
      </c>
      <c r="EY104" s="1" t="s">
        <v>533</v>
      </c>
      <c r="EZ104" s="1" t="s">
        <v>857</v>
      </c>
    </row>
    <row r="105" spans="2:156" ht="16" thickBot="1" x14ac:dyDescent="0.4">
      <c r="B105" s="21" t="s">
        <v>105</v>
      </c>
      <c r="C105" s="22">
        <v>8.8598047241324327</v>
      </c>
      <c r="D105" s="23">
        <v>8.0072187795594516</v>
      </c>
      <c r="E105" s="23">
        <v>7.8698818213985771</v>
      </c>
      <c r="F105" s="23">
        <v>7.6813695332364222</v>
      </c>
      <c r="G105" s="23">
        <v>7.5654044863138932</v>
      </c>
      <c r="H105" s="23">
        <v>7.4283081435803524</v>
      </c>
      <c r="I105" s="23">
        <v>7.339735331453328</v>
      </c>
      <c r="J105" s="23">
        <v>7.2594397546802156</v>
      </c>
      <c r="K105" s="23">
        <v>4.5990659338490634</v>
      </c>
      <c r="L105" s="23">
        <v>4.5289333402751186</v>
      </c>
      <c r="M105" s="23">
        <v>4.2775882312689983</v>
      </c>
      <c r="N105" s="23">
        <v>4.2422611914459729</v>
      </c>
      <c r="O105" s="23">
        <v>4.3317006946713743</v>
      </c>
      <c r="P105" s="23">
        <v>4.4902472170782772</v>
      </c>
      <c r="Q105" s="24"/>
      <c r="R105" s="23">
        <v>16.189804724132429</v>
      </c>
      <c r="S105" s="23">
        <v>15.33721877955945</v>
      </c>
      <c r="T105" s="23">
        <v>15.199881821398575</v>
      </c>
      <c r="U105" s="23">
        <v>15.011369533236421</v>
      </c>
      <c r="V105" s="23">
        <v>14.895404486313891</v>
      </c>
      <c r="W105" s="23">
        <v>14.758308143580351</v>
      </c>
      <c r="X105" s="23">
        <v>14.669735331453326</v>
      </c>
      <c r="Y105" s="23">
        <v>14.589439754680214</v>
      </c>
      <c r="Z105" s="23">
        <v>11.929065933849062</v>
      </c>
      <c r="AA105" s="23">
        <v>11.858933340275117</v>
      </c>
      <c r="AB105" s="23">
        <v>11.607588231268997</v>
      </c>
      <c r="AC105" s="23">
        <v>11.572261191445971</v>
      </c>
      <c r="AD105" s="23">
        <v>11.661700694671373</v>
      </c>
      <c r="AE105" s="23">
        <v>11.820247217078276</v>
      </c>
      <c r="AG105" s="25">
        <v>8.8598047241324327</v>
      </c>
      <c r="AH105" s="25">
        <v>8.5906295374866435</v>
      </c>
      <c r="AI105" s="25">
        <v>8.6918530204441655</v>
      </c>
      <c r="AJ105" s="25">
        <v>8.7064089365918456</v>
      </c>
      <c r="AK105" s="25">
        <v>8.7845813397566292</v>
      </c>
      <c r="AL105" s="25">
        <v>8.8249141669786155</v>
      </c>
      <c r="AM105" s="25">
        <v>8.8409221897739076</v>
      </c>
      <c r="AN105" s="25">
        <v>8.8027718283994218</v>
      </c>
      <c r="AO105" s="25">
        <v>7.392247806083569</v>
      </c>
      <c r="AP105" s="25">
        <v>7.2450951469809848</v>
      </c>
      <c r="AQ105" s="25">
        <v>7.2970851349178503</v>
      </c>
      <c r="AR105" s="25">
        <v>7.4558601929706523</v>
      </c>
      <c r="AS105" s="25">
        <v>7.6689877555977439</v>
      </c>
      <c r="AT105" s="25">
        <v>7.8956543229655356</v>
      </c>
      <c r="AV105" s="26">
        <v>16.189804724132429</v>
      </c>
      <c r="AW105" s="26">
        <v>15.920629537486642</v>
      </c>
      <c r="AX105" s="26">
        <v>16.021853020444162</v>
      </c>
      <c r="AY105" s="26">
        <v>16.036408936591844</v>
      </c>
      <c r="AZ105" s="26">
        <v>16.114581339756626</v>
      </c>
      <c r="BA105" s="26">
        <v>16.154914166978614</v>
      </c>
      <c r="BB105" s="26">
        <v>16.170922189773904</v>
      </c>
      <c r="BC105" s="26">
        <v>16.13277182839942</v>
      </c>
      <c r="BD105" s="26">
        <v>14.722247806083567</v>
      </c>
      <c r="BE105" s="26">
        <v>14.575095146980983</v>
      </c>
      <c r="BF105" s="26">
        <v>14.627085134917849</v>
      </c>
      <c r="BG105" s="26">
        <v>14.785860192970651</v>
      </c>
      <c r="BH105" s="26">
        <v>14.998987755597742</v>
      </c>
      <c r="BI105" s="26">
        <v>15.225654322965534</v>
      </c>
      <c r="BK105" s="27">
        <v>8.8598047241324327</v>
      </c>
      <c r="BL105" s="27">
        <v>8.0072187795594516</v>
      </c>
      <c r="BM105" s="27">
        <v>7.8698818213985771</v>
      </c>
      <c r="BN105" s="27">
        <v>7.6813695332364222</v>
      </c>
      <c r="BO105" s="27">
        <v>7.5654044863138932</v>
      </c>
      <c r="BP105" s="27">
        <v>7.4283081435803524</v>
      </c>
      <c r="BQ105" s="27">
        <v>7.339735331453328</v>
      </c>
      <c r="BR105" s="27">
        <v>7.2594397546802156</v>
      </c>
      <c r="BS105" s="27">
        <v>4.5990659338490634</v>
      </c>
      <c r="BT105" s="27">
        <v>4.5318258620225542</v>
      </c>
      <c r="BU105" s="27">
        <v>4.2912323025395249</v>
      </c>
      <c r="BV105" s="27">
        <v>4.2600375442291281</v>
      </c>
      <c r="BW105" s="27">
        <v>4.349546272874532</v>
      </c>
      <c r="BX105" s="27">
        <v>4.5064280822081564</v>
      </c>
      <c r="BZ105" s="27">
        <v>16.189804724132429</v>
      </c>
      <c r="CA105" s="27">
        <v>15.33721877955945</v>
      </c>
      <c r="CB105" s="27">
        <v>15.199881821398575</v>
      </c>
      <c r="CC105" s="27">
        <v>15.011369533236421</v>
      </c>
      <c r="CD105" s="27">
        <v>14.895404486313891</v>
      </c>
      <c r="CE105" s="27">
        <v>14.758308143580351</v>
      </c>
      <c r="CF105" s="27">
        <v>14.669735331453326</v>
      </c>
      <c r="CG105" s="27">
        <v>14.589439754680214</v>
      </c>
      <c r="CH105" s="27">
        <v>11.929065933849062</v>
      </c>
      <c r="CI105" s="27">
        <v>11.861825862022553</v>
      </c>
      <c r="CJ105" s="27">
        <v>11.621232302539523</v>
      </c>
      <c r="CK105" s="27">
        <v>11.590037544229126</v>
      </c>
      <c r="CL105" s="27">
        <v>11.67954627287453</v>
      </c>
      <c r="CM105" s="27">
        <v>11.836428082208155</v>
      </c>
      <c r="CO105" s="28">
        <v>8.8598047241324327</v>
      </c>
      <c r="CP105" s="28">
        <v>8.0244179736011301</v>
      </c>
      <c r="CQ105" s="28">
        <v>7.9123452633476212</v>
      </c>
      <c r="CR105" s="28">
        <v>7.750523472799415</v>
      </c>
      <c r="CS105" s="28">
        <v>7.6593577043243055</v>
      </c>
      <c r="CT105" s="28">
        <v>7.5508680284839453</v>
      </c>
      <c r="CU105" s="28">
        <v>7.4885846384369437</v>
      </c>
      <c r="CV105" s="28">
        <v>7.4352067924212726</v>
      </c>
      <c r="CW105" s="28">
        <v>4.8032301179511823</v>
      </c>
      <c r="CX105" s="28">
        <v>4.7674839140502048</v>
      </c>
      <c r="CY105" s="28">
        <v>4.6060997537609012</v>
      </c>
      <c r="CZ105" s="28">
        <v>4.2512342362798119</v>
      </c>
      <c r="DA105" s="28">
        <v>4.0410610431680496</v>
      </c>
      <c r="DB105" s="28">
        <v>4.0006772300044666</v>
      </c>
      <c r="DD105" s="28">
        <v>16.189804724132429</v>
      </c>
      <c r="DE105" s="28">
        <v>15.354417973601128</v>
      </c>
      <c r="DF105" s="28">
        <v>15.24234526334762</v>
      </c>
      <c r="DG105" s="28">
        <v>15.080523472799413</v>
      </c>
      <c r="DH105" s="28">
        <v>14.989357704324304</v>
      </c>
      <c r="DI105" s="28">
        <v>14.880868028483944</v>
      </c>
      <c r="DJ105" s="28">
        <v>14.818584638436942</v>
      </c>
      <c r="DK105" s="28">
        <v>14.765206792421271</v>
      </c>
      <c r="DL105" s="28">
        <v>12.133230117951181</v>
      </c>
      <c r="DM105" s="28">
        <v>12.097483914050203</v>
      </c>
      <c r="DN105" s="28">
        <v>11.936099753760899</v>
      </c>
      <c r="DO105" s="28">
        <v>11.58123423627981</v>
      </c>
      <c r="DP105" s="28">
        <v>11.371061043168048</v>
      </c>
      <c r="DQ105" s="28">
        <v>11.330677230004465</v>
      </c>
      <c r="DS105" s="29">
        <v>8.8598047241324327</v>
      </c>
      <c r="DT105" s="29">
        <v>8.0412878086484199</v>
      </c>
      <c r="DU105" s="29">
        <v>7.9361490283041256</v>
      </c>
      <c r="DV105" s="29">
        <v>7.7895886024780534</v>
      </c>
      <c r="DW105" s="29">
        <v>7.7166900558543077</v>
      </c>
      <c r="DX105" s="29">
        <v>7.6239059306032395</v>
      </c>
      <c r="DY105" s="29">
        <v>7.5863335378600585</v>
      </c>
      <c r="DZ105" s="29">
        <v>7.5613419369508108</v>
      </c>
      <c r="EA105" s="29">
        <v>4.9615806927546799</v>
      </c>
      <c r="EB105" s="29">
        <v>4.8444728316685186</v>
      </c>
      <c r="EC105" s="29">
        <v>4.2597302656471179</v>
      </c>
      <c r="ED105" s="29">
        <v>3.9209858402385365</v>
      </c>
      <c r="EE105" s="29">
        <v>3.8298616745593606</v>
      </c>
      <c r="EF105" s="29">
        <v>4.2205653488289947</v>
      </c>
      <c r="EH105" s="29">
        <v>16.189804724132429</v>
      </c>
      <c r="EI105" s="29">
        <v>15.371287808648418</v>
      </c>
      <c r="EJ105" s="29">
        <v>15.266149028304124</v>
      </c>
      <c r="EK105" s="29">
        <v>15.119588602478052</v>
      </c>
      <c r="EL105" s="29">
        <v>15.046690055854306</v>
      </c>
      <c r="EM105" s="29">
        <v>14.953905930603238</v>
      </c>
      <c r="EN105" s="29">
        <v>14.916333537860057</v>
      </c>
      <c r="EO105" s="29">
        <v>14.891341936950809</v>
      </c>
      <c r="EP105" s="29">
        <v>12.291580692754678</v>
      </c>
      <c r="EQ105" s="29">
        <v>12.174472831668517</v>
      </c>
      <c r="ER105" s="29">
        <v>11.589730265647116</v>
      </c>
      <c r="ES105" s="29">
        <v>11.250985840238535</v>
      </c>
      <c r="ET105" s="29">
        <v>11.159861674559359</v>
      </c>
      <c r="EU105" s="29">
        <v>11.550565348828993</v>
      </c>
      <c r="EW105" s="1">
        <v>383463</v>
      </c>
      <c r="EX105" s="1">
        <v>398149</v>
      </c>
      <c r="EY105" s="1" t="s">
        <v>518</v>
      </c>
      <c r="EZ105" s="1" t="s">
        <v>849</v>
      </c>
    </row>
    <row r="106" spans="2:156" ht="16" thickBot="1" x14ac:dyDescent="0.4">
      <c r="B106" s="21" t="s">
        <v>106</v>
      </c>
      <c r="C106" s="22">
        <v>10.222121185004047</v>
      </c>
      <c r="D106" s="23">
        <v>10.0590513029598</v>
      </c>
      <c r="E106" s="23">
        <v>9.9636707840021739</v>
      </c>
      <c r="F106" s="23">
        <v>9.6946664042974984</v>
      </c>
      <c r="G106" s="23">
        <v>9.359204243945566</v>
      </c>
      <c r="H106" s="23">
        <v>8.9701340674577903</v>
      </c>
      <c r="I106" s="23">
        <v>8.5643338240669085</v>
      </c>
      <c r="J106" s="23">
        <v>8.2548765876593482</v>
      </c>
      <c r="K106" s="23">
        <v>7.7251061812699273</v>
      </c>
      <c r="L106" s="23">
        <v>7.2211624005451895</v>
      </c>
      <c r="M106" s="23">
        <v>5.2207283983750337</v>
      </c>
      <c r="N106" s="23">
        <v>4.1867991577708992</v>
      </c>
      <c r="O106" s="23">
        <v>3.9359608973181075</v>
      </c>
      <c r="P106" s="23">
        <v>4.1149528197432588</v>
      </c>
      <c r="Q106" s="24"/>
      <c r="R106" s="23">
        <v>8.3591211850040477</v>
      </c>
      <c r="S106" s="23">
        <v>8.1960513029598001</v>
      </c>
      <c r="T106" s="23">
        <v>8.1006707840021743</v>
      </c>
      <c r="U106" s="23">
        <v>7.8316664042974988</v>
      </c>
      <c r="V106" s="23">
        <v>7.4962042439455665</v>
      </c>
      <c r="W106" s="23">
        <v>7.1071340674577907</v>
      </c>
      <c r="X106" s="23">
        <v>6.7013338240669089</v>
      </c>
      <c r="Y106" s="23">
        <v>6.3918765876593486</v>
      </c>
      <c r="Z106" s="23">
        <v>5.8621061812699278</v>
      </c>
      <c r="AA106" s="23">
        <v>5.35816240054519</v>
      </c>
      <c r="AB106" s="23">
        <v>3.3577283983750341</v>
      </c>
      <c r="AC106" s="23">
        <v>2.3237991577708996</v>
      </c>
      <c r="AD106" s="23">
        <v>2.072960897318108</v>
      </c>
      <c r="AE106" s="23">
        <v>2.2519528197432592</v>
      </c>
      <c r="AG106" s="25">
        <v>10.222121185004047</v>
      </c>
      <c r="AH106" s="25">
        <v>10.042796624499758</v>
      </c>
      <c r="AI106" s="25">
        <v>9.9931248355373299</v>
      </c>
      <c r="AJ106" s="25">
        <v>9.8432073998021021</v>
      </c>
      <c r="AK106" s="25">
        <v>9.6582066260650148</v>
      </c>
      <c r="AL106" s="25">
        <v>9.3847948430122106</v>
      </c>
      <c r="AM106" s="25">
        <v>9.0497818632249967</v>
      </c>
      <c r="AN106" s="25">
        <v>8.7921619165427849</v>
      </c>
      <c r="AO106" s="25">
        <v>8.2982953729721611</v>
      </c>
      <c r="AP106" s="25">
        <v>7.9201313777764319</v>
      </c>
      <c r="AQ106" s="25">
        <v>6.7857732828676909</v>
      </c>
      <c r="AR106" s="25">
        <v>5.8505020013199811</v>
      </c>
      <c r="AS106" s="25">
        <v>5.3118290804032497</v>
      </c>
      <c r="AT106" s="25">
        <v>4.9528265926774537</v>
      </c>
      <c r="AV106" s="26">
        <v>8.3591211850040477</v>
      </c>
      <c r="AW106" s="26">
        <v>8.1797966244997582</v>
      </c>
      <c r="AX106" s="26">
        <v>8.1301248355373303</v>
      </c>
      <c r="AY106" s="26">
        <v>7.9802073998021026</v>
      </c>
      <c r="AZ106" s="26">
        <v>7.7952066260650152</v>
      </c>
      <c r="BA106" s="26">
        <v>7.521794843012211</v>
      </c>
      <c r="BB106" s="26">
        <v>7.1867818632249971</v>
      </c>
      <c r="BC106" s="26">
        <v>6.9291619165427853</v>
      </c>
      <c r="BD106" s="26">
        <v>6.4352953729721616</v>
      </c>
      <c r="BE106" s="26">
        <v>6.0571313777764324</v>
      </c>
      <c r="BF106" s="26">
        <v>4.9227732828676913</v>
      </c>
      <c r="BG106" s="26">
        <v>3.9875020013199816</v>
      </c>
      <c r="BH106" s="26">
        <v>3.4488290804032502</v>
      </c>
      <c r="BI106" s="26">
        <v>3.0898265926774542</v>
      </c>
      <c r="BK106" s="27">
        <v>10.222121185004047</v>
      </c>
      <c r="BL106" s="27">
        <v>10.0590513029598</v>
      </c>
      <c r="BM106" s="27">
        <v>9.9636707940936393</v>
      </c>
      <c r="BN106" s="27">
        <v>9.6946664042974984</v>
      </c>
      <c r="BO106" s="27">
        <v>9.3592041736357654</v>
      </c>
      <c r="BP106" s="27">
        <v>8.9701341378282056</v>
      </c>
      <c r="BQ106" s="27">
        <v>8.5643338240669085</v>
      </c>
      <c r="BR106" s="27">
        <v>8.2548765876593482</v>
      </c>
      <c r="BS106" s="27">
        <v>7.7251061812699273</v>
      </c>
      <c r="BT106" s="27">
        <v>7.2672000892209887</v>
      </c>
      <c r="BU106" s="27">
        <v>5.4154105155509882</v>
      </c>
      <c r="BV106" s="27">
        <v>4.4200208860408523</v>
      </c>
      <c r="BW106" s="27">
        <v>4.1470641029698392</v>
      </c>
      <c r="BX106" s="27">
        <v>4.2848309622823884</v>
      </c>
      <c r="BZ106" s="27">
        <v>8.3591211850040477</v>
      </c>
      <c r="CA106" s="27">
        <v>8.1960513029598001</v>
      </c>
      <c r="CB106" s="27">
        <v>8.1006707940936398</v>
      </c>
      <c r="CC106" s="27">
        <v>7.8316664042974988</v>
      </c>
      <c r="CD106" s="27">
        <v>7.4962041736357659</v>
      </c>
      <c r="CE106" s="27">
        <v>7.107134137828206</v>
      </c>
      <c r="CF106" s="27">
        <v>6.7013338240669089</v>
      </c>
      <c r="CG106" s="27">
        <v>6.3918765876593486</v>
      </c>
      <c r="CH106" s="27">
        <v>5.8621061812699278</v>
      </c>
      <c r="CI106" s="27">
        <v>5.4042000892209892</v>
      </c>
      <c r="CJ106" s="27">
        <v>3.5524105155509886</v>
      </c>
      <c r="CK106" s="27">
        <v>2.5570208860408528</v>
      </c>
      <c r="CL106" s="27">
        <v>2.2840641029698396</v>
      </c>
      <c r="CM106" s="27">
        <v>2.4218309622823888</v>
      </c>
      <c r="CO106" s="28">
        <v>10.222121185004047</v>
      </c>
      <c r="CP106" s="28">
        <v>10.049382498918138</v>
      </c>
      <c r="CQ106" s="28">
        <v>9.956243021707559</v>
      </c>
      <c r="CR106" s="28">
        <v>9.694057342712334</v>
      </c>
      <c r="CS106" s="28">
        <v>9.3835509980404925</v>
      </c>
      <c r="CT106" s="28">
        <v>9.0150305835643163</v>
      </c>
      <c r="CU106" s="28">
        <v>8.6062634583744728</v>
      </c>
      <c r="CV106" s="28">
        <v>8.1755335709219157</v>
      </c>
      <c r="CW106" s="28">
        <v>7.7478031888261949</v>
      </c>
      <c r="CX106" s="28">
        <v>7.2688509996432469</v>
      </c>
      <c r="CY106" s="28">
        <v>4.5471341605271007</v>
      </c>
      <c r="CZ106" s="28">
        <v>-1.177584473110862</v>
      </c>
      <c r="DA106" s="28">
        <v>-5.6335728996814218</v>
      </c>
      <c r="DB106" s="28">
        <v>-8.7902529378532179</v>
      </c>
      <c r="DD106" s="28">
        <v>8.3591211850040477</v>
      </c>
      <c r="DE106" s="28">
        <v>8.1863824989181389</v>
      </c>
      <c r="DF106" s="28">
        <v>8.0932430217075595</v>
      </c>
      <c r="DG106" s="28">
        <v>7.8310573427123344</v>
      </c>
      <c r="DH106" s="28">
        <v>7.520550998040493</v>
      </c>
      <c r="DI106" s="28">
        <v>7.1520305835643168</v>
      </c>
      <c r="DJ106" s="28">
        <v>6.7432634583744733</v>
      </c>
      <c r="DK106" s="28">
        <v>6.3125335709219161</v>
      </c>
      <c r="DL106" s="28">
        <v>5.8848031888261954</v>
      </c>
      <c r="DM106" s="28">
        <v>5.4058509996432473</v>
      </c>
      <c r="DN106" s="28">
        <v>2.6841341605271012</v>
      </c>
      <c r="DO106" s="28">
        <v>-3.0405844731108616</v>
      </c>
      <c r="DP106" s="28">
        <v>-7.4965728996814214</v>
      </c>
      <c r="DQ106" s="28">
        <v>-10.653252937853217</v>
      </c>
      <c r="DS106" s="29">
        <v>10.222121185004047</v>
      </c>
      <c r="DT106" s="29">
        <v>10.128964982549634</v>
      </c>
      <c r="DU106" s="29">
        <v>9.969006120287629</v>
      </c>
      <c r="DV106" s="29">
        <v>9.7238726970906413</v>
      </c>
      <c r="DW106" s="29">
        <v>9.4384075587161202</v>
      </c>
      <c r="DX106" s="29">
        <v>9.1288056801179636</v>
      </c>
      <c r="DY106" s="29">
        <v>8.7792514053490311</v>
      </c>
      <c r="DZ106" s="29">
        <v>8.4020681495941503</v>
      </c>
      <c r="EA106" s="29">
        <v>7.9133667144756785</v>
      </c>
      <c r="EB106" s="29">
        <v>6.4949836514395969</v>
      </c>
      <c r="EC106" s="29">
        <v>3.6522701735069774E-2</v>
      </c>
      <c r="ED106" s="29">
        <v>-5.1077146606695365</v>
      </c>
      <c r="EE106" s="29">
        <v>-8.0736939357156814</v>
      </c>
      <c r="EF106" s="29">
        <v>-7.3270987178775613</v>
      </c>
      <c r="EH106" s="29">
        <v>8.3591211850040477</v>
      </c>
      <c r="EI106" s="29">
        <v>8.2659649825496349</v>
      </c>
      <c r="EJ106" s="29">
        <v>8.1060061202876295</v>
      </c>
      <c r="EK106" s="29">
        <v>7.8608726970906417</v>
      </c>
      <c r="EL106" s="29">
        <v>7.5754075587161207</v>
      </c>
      <c r="EM106" s="29">
        <v>7.265805680117964</v>
      </c>
      <c r="EN106" s="29">
        <v>6.9162514053490316</v>
      </c>
      <c r="EO106" s="29">
        <v>6.5390681495941507</v>
      </c>
      <c r="EP106" s="29">
        <v>6.050366714475679</v>
      </c>
      <c r="EQ106" s="29">
        <v>4.6319836514395973</v>
      </c>
      <c r="ER106" s="29">
        <v>-1.8264772982649298</v>
      </c>
      <c r="ES106" s="29">
        <v>-6.970714660669536</v>
      </c>
      <c r="ET106" s="29">
        <v>-9.9366939357156809</v>
      </c>
      <c r="EU106" s="29">
        <v>-9.1900987178775608</v>
      </c>
      <c r="EW106" s="1">
        <v>392394</v>
      </c>
      <c r="EX106" s="1">
        <v>395626</v>
      </c>
      <c r="EY106" s="1" t="s">
        <v>580</v>
      </c>
      <c r="EZ106" s="1" t="s">
        <v>853</v>
      </c>
    </row>
    <row r="107" spans="2:156" ht="16" thickBot="1" x14ac:dyDescent="0.4">
      <c r="B107" s="21" t="s">
        <v>107</v>
      </c>
      <c r="C107" s="22">
        <v>9.4197306399894707</v>
      </c>
      <c r="D107" s="23">
        <v>9.2181803007158489</v>
      </c>
      <c r="E107" s="23">
        <v>8.9755703571798371</v>
      </c>
      <c r="F107" s="23">
        <v>8.6253940351777292</v>
      </c>
      <c r="G107" s="23">
        <v>8.4485088671875239</v>
      </c>
      <c r="H107" s="23">
        <v>8.0388427140733327</v>
      </c>
      <c r="I107" s="23">
        <v>7.3681823909589816</v>
      </c>
      <c r="J107" s="23">
        <v>7.0205875100538009</v>
      </c>
      <c r="K107" s="23">
        <v>6.633751194726397</v>
      </c>
      <c r="L107" s="23">
        <v>6.0818408131635593</v>
      </c>
      <c r="M107" s="23">
        <v>4.3313933490428624</v>
      </c>
      <c r="N107" s="23">
        <v>3.3741022895294392</v>
      </c>
      <c r="O107" s="23">
        <v>3.105596825211812</v>
      </c>
      <c r="P107" s="23">
        <v>3.1591184126109013</v>
      </c>
      <c r="Q107" s="24"/>
      <c r="R107" s="23">
        <v>14.056730639989471</v>
      </c>
      <c r="S107" s="23">
        <v>13.855180300715849</v>
      </c>
      <c r="T107" s="23">
        <v>13.612570357179838</v>
      </c>
      <c r="U107" s="23">
        <v>13.26239403517773</v>
      </c>
      <c r="V107" s="23">
        <v>13.085508867187524</v>
      </c>
      <c r="W107" s="23">
        <v>12.675842714073333</v>
      </c>
      <c r="X107" s="23">
        <v>12.005182390958982</v>
      </c>
      <c r="Y107" s="23">
        <v>11.657587510053801</v>
      </c>
      <c r="Z107" s="23">
        <v>11.270751194726397</v>
      </c>
      <c r="AA107" s="23">
        <v>10.71884081316356</v>
      </c>
      <c r="AB107" s="23">
        <v>8.9683933490428629</v>
      </c>
      <c r="AC107" s="23">
        <v>8.0111022895294397</v>
      </c>
      <c r="AD107" s="23">
        <v>7.7425968252118125</v>
      </c>
      <c r="AE107" s="23">
        <v>7.7961184126109018</v>
      </c>
      <c r="AG107" s="25">
        <v>9.4197306399894707</v>
      </c>
      <c r="AH107" s="25">
        <v>9.3364463236403719</v>
      </c>
      <c r="AI107" s="25">
        <v>9.1754805686289345</v>
      </c>
      <c r="AJ107" s="25">
        <v>8.9664770127414606</v>
      </c>
      <c r="AK107" s="25">
        <v>8.9432143686866929</v>
      </c>
      <c r="AL107" s="25">
        <v>8.6721334473135183</v>
      </c>
      <c r="AM107" s="25">
        <v>8.386158294909821</v>
      </c>
      <c r="AN107" s="25">
        <v>8.1009018774694574</v>
      </c>
      <c r="AO107" s="25">
        <v>7.7574536859772962</v>
      </c>
      <c r="AP107" s="25">
        <v>7.3125604665489199</v>
      </c>
      <c r="AQ107" s="25">
        <v>6.1381281158192422</v>
      </c>
      <c r="AR107" s="25">
        <v>5.3051368109779986</v>
      </c>
      <c r="AS107" s="25">
        <v>4.8149673435946099</v>
      </c>
      <c r="AT107" s="25">
        <v>4.4997161133599377</v>
      </c>
      <c r="AV107" s="26">
        <v>14.056730639989471</v>
      </c>
      <c r="AW107" s="26">
        <v>13.973446323640372</v>
      </c>
      <c r="AX107" s="26">
        <v>13.812480568628935</v>
      </c>
      <c r="AY107" s="26">
        <v>13.603477012741461</v>
      </c>
      <c r="AZ107" s="26">
        <v>13.580214368686693</v>
      </c>
      <c r="BA107" s="26">
        <v>13.309133447313519</v>
      </c>
      <c r="BB107" s="26">
        <v>13.023158294909821</v>
      </c>
      <c r="BC107" s="26">
        <v>12.737901877469458</v>
      </c>
      <c r="BD107" s="26">
        <v>12.394453685977297</v>
      </c>
      <c r="BE107" s="26">
        <v>11.94956046654892</v>
      </c>
      <c r="BF107" s="26">
        <v>10.775128115819243</v>
      </c>
      <c r="BG107" s="26">
        <v>9.9421368109779991</v>
      </c>
      <c r="BH107" s="26">
        <v>9.4519673435946103</v>
      </c>
      <c r="BI107" s="26">
        <v>9.1367161133599382</v>
      </c>
      <c r="BK107" s="27">
        <v>9.4197306399894707</v>
      </c>
      <c r="BL107" s="27">
        <v>9.2182478407482566</v>
      </c>
      <c r="BM107" s="27">
        <v>8.9757058753916663</v>
      </c>
      <c r="BN107" s="27">
        <v>8.6255966851932744</v>
      </c>
      <c r="BO107" s="27">
        <v>8.4487638183548537</v>
      </c>
      <c r="BP107" s="27">
        <v>8.0387663122134541</v>
      </c>
      <c r="BQ107" s="27">
        <v>7.3673708209469631</v>
      </c>
      <c r="BR107" s="27">
        <v>7.0196379531727473</v>
      </c>
      <c r="BS107" s="27">
        <v>6.6326760252970232</v>
      </c>
      <c r="BT107" s="27">
        <v>6.1198071810032246</v>
      </c>
      <c r="BU107" s="27">
        <v>4.5049166562135454</v>
      </c>
      <c r="BV107" s="27">
        <v>3.6174688534686865</v>
      </c>
      <c r="BW107" s="27">
        <v>3.3493372153560443</v>
      </c>
      <c r="BX107" s="27">
        <v>3.4054376538102957</v>
      </c>
      <c r="BZ107" s="27">
        <v>14.056730639989471</v>
      </c>
      <c r="CA107" s="27">
        <v>13.855247840748257</v>
      </c>
      <c r="CB107" s="27">
        <v>13.612705875391667</v>
      </c>
      <c r="CC107" s="27">
        <v>13.262596685193275</v>
      </c>
      <c r="CD107" s="27">
        <v>13.085763818354854</v>
      </c>
      <c r="CE107" s="27">
        <v>12.675766312213455</v>
      </c>
      <c r="CF107" s="27">
        <v>12.004370820946964</v>
      </c>
      <c r="CG107" s="27">
        <v>11.656637953172748</v>
      </c>
      <c r="CH107" s="27">
        <v>11.269676025297024</v>
      </c>
      <c r="CI107" s="27">
        <v>10.756807181003225</v>
      </c>
      <c r="CJ107" s="27">
        <v>9.1419166562135459</v>
      </c>
      <c r="CK107" s="27">
        <v>8.254468853468687</v>
      </c>
      <c r="CL107" s="27">
        <v>7.9863372153560448</v>
      </c>
      <c r="CM107" s="27">
        <v>8.0424376538102962</v>
      </c>
      <c r="CO107" s="28">
        <v>9.4197306399894707</v>
      </c>
      <c r="CP107" s="28">
        <v>9.2230682715035091</v>
      </c>
      <c r="CQ107" s="28">
        <v>8.9935720980241634</v>
      </c>
      <c r="CR107" s="28">
        <v>8.6510197520007086</v>
      </c>
      <c r="CS107" s="28">
        <v>8.5128215786171975</v>
      </c>
      <c r="CT107" s="28">
        <v>8.1376342615664754</v>
      </c>
      <c r="CU107" s="28">
        <v>7.5112954130564216</v>
      </c>
      <c r="CV107" s="28">
        <v>7.1927665465949406</v>
      </c>
      <c r="CW107" s="28">
        <v>6.879161348355936</v>
      </c>
      <c r="CX107" s="28">
        <v>6.4726199489717189</v>
      </c>
      <c r="CY107" s="28">
        <v>4.1081668347249547</v>
      </c>
      <c r="CZ107" s="28">
        <v>-0.86931907487674209</v>
      </c>
      <c r="DA107" s="28">
        <v>-4.6255659568772316</v>
      </c>
      <c r="DB107" s="28">
        <v>-6.9693482463702416</v>
      </c>
      <c r="DD107" s="28">
        <v>14.056730639989471</v>
      </c>
      <c r="DE107" s="28">
        <v>13.86006827150351</v>
      </c>
      <c r="DF107" s="28">
        <v>13.630572098024164</v>
      </c>
      <c r="DG107" s="28">
        <v>13.288019752000709</v>
      </c>
      <c r="DH107" s="28">
        <v>13.149821578617198</v>
      </c>
      <c r="DI107" s="28">
        <v>12.774634261566476</v>
      </c>
      <c r="DJ107" s="28">
        <v>12.148295413056422</v>
      </c>
      <c r="DK107" s="28">
        <v>11.829766546594941</v>
      </c>
      <c r="DL107" s="28">
        <v>11.516161348355936</v>
      </c>
      <c r="DM107" s="28">
        <v>11.109619948971719</v>
      </c>
      <c r="DN107" s="28">
        <v>8.7451668347249552</v>
      </c>
      <c r="DO107" s="28">
        <v>3.7676809251232584</v>
      </c>
      <c r="DP107" s="28">
        <v>1.1434043122768855E-2</v>
      </c>
      <c r="DQ107" s="28">
        <v>-2.3323482463702412</v>
      </c>
      <c r="DS107" s="29">
        <v>9.4197306399894707</v>
      </c>
      <c r="DT107" s="29">
        <v>9.2907520086750779</v>
      </c>
      <c r="DU107" s="29">
        <v>9.000050681376532</v>
      </c>
      <c r="DV107" s="29">
        <v>8.6707786711748085</v>
      </c>
      <c r="DW107" s="29">
        <v>8.5509251730728764</v>
      </c>
      <c r="DX107" s="29">
        <v>8.2310624188904651</v>
      </c>
      <c r="DY107" s="29">
        <v>7.6645796200212537</v>
      </c>
      <c r="DZ107" s="29">
        <v>7.4174508676139528</v>
      </c>
      <c r="EA107" s="29">
        <v>7.0060215862187825</v>
      </c>
      <c r="EB107" s="29">
        <v>5.7413154350760252</v>
      </c>
      <c r="EC107" s="29">
        <v>0.14343302786414114</v>
      </c>
      <c r="ED107" s="29">
        <v>-4.2861522175475599</v>
      </c>
      <c r="EE107" s="29">
        <v>-6.7005733504306555</v>
      </c>
      <c r="EF107" s="29">
        <v>-5.7355024783311492</v>
      </c>
      <c r="EH107" s="29">
        <v>14.056730639989471</v>
      </c>
      <c r="EI107" s="29">
        <v>13.927752008675078</v>
      </c>
      <c r="EJ107" s="29">
        <v>13.637050681376532</v>
      </c>
      <c r="EK107" s="29">
        <v>13.307778671174809</v>
      </c>
      <c r="EL107" s="29">
        <v>13.187925173072877</v>
      </c>
      <c r="EM107" s="29">
        <v>12.868062418890466</v>
      </c>
      <c r="EN107" s="29">
        <v>12.301579620021254</v>
      </c>
      <c r="EO107" s="29">
        <v>12.054450867613953</v>
      </c>
      <c r="EP107" s="29">
        <v>11.643021586218783</v>
      </c>
      <c r="EQ107" s="29">
        <v>10.378315435076026</v>
      </c>
      <c r="ER107" s="29">
        <v>4.7804330278641416</v>
      </c>
      <c r="ES107" s="29">
        <v>0.35084778245244053</v>
      </c>
      <c r="ET107" s="29">
        <v>-2.063573350430655</v>
      </c>
      <c r="EU107" s="29">
        <v>-1.0985024783311488</v>
      </c>
      <c r="EW107" s="1">
        <v>390380</v>
      </c>
      <c r="EX107" s="1">
        <v>395565</v>
      </c>
      <c r="EY107" s="1" t="s">
        <v>580</v>
      </c>
      <c r="EZ107" s="1" t="s">
        <v>853</v>
      </c>
    </row>
    <row r="108" spans="2:156" ht="16" thickBot="1" x14ac:dyDescent="0.4">
      <c r="B108" s="21" t="s">
        <v>108</v>
      </c>
      <c r="C108" s="22">
        <v>11.233999999999998</v>
      </c>
      <c r="D108" s="23">
        <v>10.933279564233562</v>
      </c>
      <c r="E108" s="23">
        <v>10.909300954759981</v>
      </c>
      <c r="F108" s="23">
        <v>10.612390091963032</v>
      </c>
      <c r="G108" s="23">
        <v>10.417561697270742</v>
      </c>
      <c r="H108" s="23">
        <v>10.195899274484432</v>
      </c>
      <c r="I108" s="23">
        <v>9.9699344559893177</v>
      </c>
      <c r="J108" s="23">
        <v>9.8507486022811008</v>
      </c>
      <c r="K108" s="23">
        <v>9.6921965178520004</v>
      </c>
      <c r="L108" s="23">
        <v>9.5628547853869783</v>
      </c>
      <c r="M108" s="23">
        <v>9.0163213125022672</v>
      </c>
      <c r="N108" s="23">
        <v>8.7997820557853359</v>
      </c>
      <c r="O108" s="23">
        <v>8.8553041616637103</v>
      </c>
      <c r="P108" s="23">
        <v>9.1035454459781455</v>
      </c>
      <c r="Q108" s="24"/>
      <c r="R108" s="23">
        <v>11.233999999999998</v>
      </c>
      <c r="S108" s="23">
        <v>10.933279564233562</v>
      </c>
      <c r="T108" s="23">
        <v>10.909300954759981</v>
      </c>
      <c r="U108" s="23">
        <v>10.612390091963032</v>
      </c>
      <c r="V108" s="23">
        <v>10.417561697270742</v>
      </c>
      <c r="W108" s="23">
        <v>10.195899274484432</v>
      </c>
      <c r="X108" s="23">
        <v>9.9699344559893177</v>
      </c>
      <c r="Y108" s="23">
        <v>9.8507486022811008</v>
      </c>
      <c r="Z108" s="23">
        <v>9.6921965178520004</v>
      </c>
      <c r="AA108" s="23">
        <v>9.5628547853869783</v>
      </c>
      <c r="AB108" s="23">
        <v>9.0163213125022672</v>
      </c>
      <c r="AC108" s="23">
        <v>8.7997820557853359</v>
      </c>
      <c r="AD108" s="23">
        <v>8.8553041616637103</v>
      </c>
      <c r="AE108" s="23">
        <v>9.1035454459781455</v>
      </c>
      <c r="AG108" s="25">
        <v>11.233999999999998</v>
      </c>
      <c r="AH108" s="25">
        <v>11.358730123469179</v>
      </c>
      <c r="AI108" s="25">
        <v>11.717743620610804</v>
      </c>
      <c r="AJ108" s="25">
        <v>11.817987419180028</v>
      </c>
      <c r="AK108" s="25">
        <v>12.014856772655218</v>
      </c>
      <c r="AL108" s="25">
        <v>12.158799244462752</v>
      </c>
      <c r="AM108" s="25">
        <v>12.19731818898541</v>
      </c>
      <c r="AN108" s="25">
        <v>12.237723540526929</v>
      </c>
      <c r="AO108" s="25">
        <v>12.150400530278244</v>
      </c>
      <c r="AP108" s="25">
        <v>12.025344676606913</v>
      </c>
      <c r="AQ108" s="25">
        <v>12.025316964281448</v>
      </c>
      <c r="AR108" s="25">
        <v>12.14877738868956</v>
      </c>
      <c r="AS108" s="25">
        <v>12.398659729327466</v>
      </c>
      <c r="AT108" s="25">
        <v>12.697029315145876</v>
      </c>
      <c r="AV108" s="26">
        <v>11.233999999999998</v>
      </c>
      <c r="AW108" s="26">
        <v>11.358730123469179</v>
      </c>
      <c r="AX108" s="26">
        <v>11.717743620610804</v>
      </c>
      <c r="AY108" s="26">
        <v>11.817987419180028</v>
      </c>
      <c r="AZ108" s="26">
        <v>12.014856772655218</v>
      </c>
      <c r="BA108" s="26">
        <v>12.158799244462752</v>
      </c>
      <c r="BB108" s="26">
        <v>12.19731818898541</v>
      </c>
      <c r="BC108" s="26">
        <v>12.237723540526929</v>
      </c>
      <c r="BD108" s="26">
        <v>12.150400530278244</v>
      </c>
      <c r="BE108" s="26">
        <v>12.025344676606913</v>
      </c>
      <c r="BF108" s="26">
        <v>12.025316964281448</v>
      </c>
      <c r="BG108" s="26">
        <v>12.14877738868956</v>
      </c>
      <c r="BH108" s="26">
        <v>12.398659729327466</v>
      </c>
      <c r="BI108" s="26">
        <v>12.697029315145876</v>
      </c>
      <c r="BK108" s="27">
        <v>11.233999999999998</v>
      </c>
      <c r="BL108" s="27">
        <v>10.933279554145116</v>
      </c>
      <c r="BM108" s="27">
        <v>10.909300964775305</v>
      </c>
      <c r="BN108" s="27">
        <v>10.612390091963032</v>
      </c>
      <c r="BO108" s="27">
        <v>10.417561687270233</v>
      </c>
      <c r="BP108" s="27">
        <v>10.195899284508204</v>
      </c>
      <c r="BQ108" s="27">
        <v>9.9699344559893177</v>
      </c>
      <c r="BR108" s="27">
        <v>9.8507486022811008</v>
      </c>
      <c r="BS108" s="27">
        <v>9.6921965178520004</v>
      </c>
      <c r="BT108" s="27">
        <v>9.5688487286565085</v>
      </c>
      <c r="BU108" s="27">
        <v>9.0431165096820472</v>
      </c>
      <c r="BV108" s="27">
        <v>8.8346543009093779</v>
      </c>
      <c r="BW108" s="27">
        <v>8.890317377361832</v>
      </c>
      <c r="BX108" s="27">
        <v>9.1352930542032382</v>
      </c>
      <c r="BZ108" s="27">
        <v>11.233999999999998</v>
      </c>
      <c r="CA108" s="27">
        <v>10.933279554145116</v>
      </c>
      <c r="CB108" s="27">
        <v>10.909300964775305</v>
      </c>
      <c r="CC108" s="27">
        <v>10.612390091963032</v>
      </c>
      <c r="CD108" s="27">
        <v>10.417561687270233</v>
      </c>
      <c r="CE108" s="27">
        <v>10.195899284508204</v>
      </c>
      <c r="CF108" s="27">
        <v>9.9699344559893177</v>
      </c>
      <c r="CG108" s="27">
        <v>9.8507486022811008</v>
      </c>
      <c r="CH108" s="27">
        <v>9.6921965178520004</v>
      </c>
      <c r="CI108" s="27">
        <v>9.5688487286565085</v>
      </c>
      <c r="CJ108" s="27">
        <v>9.0431165096820472</v>
      </c>
      <c r="CK108" s="27">
        <v>8.8346543009093779</v>
      </c>
      <c r="CL108" s="27">
        <v>8.890317377361832</v>
      </c>
      <c r="CM108" s="27">
        <v>9.1352930542032382</v>
      </c>
      <c r="CO108" s="28">
        <v>11.233999999999998</v>
      </c>
      <c r="CP108" s="28">
        <v>10.962213030580081</v>
      </c>
      <c r="CQ108" s="28">
        <v>10.983269312777189</v>
      </c>
      <c r="CR108" s="28">
        <v>10.72791194744444</v>
      </c>
      <c r="CS108" s="28">
        <v>10.565044111443569</v>
      </c>
      <c r="CT108" s="28">
        <v>10.374477173741109</v>
      </c>
      <c r="CU108" s="28">
        <v>10.168677703971145</v>
      </c>
      <c r="CV108" s="28">
        <v>10.067409434472488</v>
      </c>
      <c r="CW108" s="28">
        <v>9.9338371708844946</v>
      </c>
      <c r="CX108" s="28">
        <v>9.8491270766757246</v>
      </c>
      <c r="CY108" s="28">
        <v>9.3840643977981379</v>
      </c>
      <c r="CZ108" s="28">
        <v>8.3081623767907722</v>
      </c>
      <c r="DA108" s="28">
        <v>7.6831472732935921</v>
      </c>
      <c r="DB108" s="28">
        <v>7.425665718545801</v>
      </c>
      <c r="DD108" s="28">
        <v>11.233999999999998</v>
      </c>
      <c r="DE108" s="28">
        <v>10.962213030580081</v>
      </c>
      <c r="DF108" s="28">
        <v>10.983269312777189</v>
      </c>
      <c r="DG108" s="28">
        <v>10.72791194744444</v>
      </c>
      <c r="DH108" s="28">
        <v>10.565044111443569</v>
      </c>
      <c r="DI108" s="28">
        <v>10.374477173741109</v>
      </c>
      <c r="DJ108" s="28">
        <v>10.168677703971145</v>
      </c>
      <c r="DK108" s="28">
        <v>10.067409434472488</v>
      </c>
      <c r="DL108" s="28">
        <v>9.9338371708844946</v>
      </c>
      <c r="DM108" s="28">
        <v>9.8491270766757246</v>
      </c>
      <c r="DN108" s="28">
        <v>9.3840643977981379</v>
      </c>
      <c r="DO108" s="28">
        <v>8.3081623767907722</v>
      </c>
      <c r="DP108" s="28">
        <v>7.6831472732935921</v>
      </c>
      <c r="DQ108" s="28">
        <v>7.425665718545801</v>
      </c>
      <c r="DS108" s="29">
        <v>11.233999999999998</v>
      </c>
      <c r="DT108" s="29">
        <v>10.985754227546785</v>
      </c>
      <c r="DU108" s="29">
        <v>11.003515365669177</v>
      </c>
      <c r="DV108" s="29">
        <v>10.763170148014677</v>
      </c>
      <c r="DW108" s="29">
        <v>10.614951709992592</v>
      </c>
      <c r="DX108" s="29">
        <v>10.446474653998504</v>
      </c>
      <c r="DY108" s="29">
        <v>10.268238209183362</v>
      </c>
      <c r="DZ108" s="29">
        <v>10.198376590611183</v>
      </c>
      <c r="EA108" s="29">
        <v>10.1038778347971</v>
      </c>
      <c r="EB108" s="29">
        <v>9.8020515240416728</v>
      </c>
      <c r="EC108" s="29">
        <v>8.3439130785003179</v>
      </c>
      <c r="ED108" s="29">
        <v>7.3332602706139411</v>
      </c>
      <c r="EE108" s="29">
        <v>6.9982444523371505</v>
      </c>
      <c r="EF108" s="29">
        <v>7.7583386881657823</v>
      </c>
      <c r="EH108" s="29">
        <v>11.233999999999998</v>
      </c>
      <c r="EI108" s="29">
        <v>10.985754227546785</v>
      </c>
      <c r="EJ108" s="29">
        <v>11.003515365669177</v>
      </c>
      <c r="EK108" s="29">
        <v>10.763170148014677</v>
      </c>
      <c r="EL108" s="29">
        <v>10.614951709992592</v>
      </c>
      <c r="EM108" s="29">
        <v>10.446474653998504</v>
      </c>
      <c r="EN108" s="29">
        <v>10.268238209183362</v>
      </c>
      <c r="EO108" s="29">
        <v>10.198376590611183</v>
      </c>
      <c r="EP108" s="29">
        <v>10.1038778347971</v>
      </c>
      <c r="EQ108" s="29">
        <v>9.8020515240416728</v>
      </c>
      <c r="ER108" s="29">
        <v>8.3439130785003179</v>
      </c>
      <c r="ES108" s="29">
        <v>7.3332602706139411</v>
      </c>
      <c r="ET108" s="29">
        <v>6.9982444523371505</v>
      </c>
      <c r="EU108" s="29">
        <v>7.7583386881657823</v>
      </c>
      <c r="EW108" s="1">
        <v>384109</v>
      </c>
      <c r="EX108" s="1">
        <v>397722</v>
      </c>
      <c r="EY108" s="1" t="s">
        <v>518</v>
      </c>
      <c r="EZ108" s="1" t="s">
        <v>849</v>
      </c>
    </row>
    <row r="109" spans="2:156" ht="16" thickBot="1" x14ac:dyDescent="0.4">
      <c r="B109" s="21" t="s">
        <v>109</v>
      </c>
      <c r="C109" s="22">
        <v>8.437969157409702</v>
      </c>
      <c r="D109" s="23">
        <v>8.4330080745739462</v>
      </c>
      <c r="E109" s="23">
        <v>8.0638714289328597</v>
      </c>
      <c r="F109" s="23">
        <v>7.6639740602498811</v>
      </c>
      <c r="G109" s="23">
        <v>7.1523599564043696</v>
      </c>
      <c r="H109" s="23">
        <v>6.627725088573893</v>
      </c>
      <c r="I109" s="23">
        <v>6.0487350996189662</v>
      </c>
      <c r="J109" s="23">
        <v>5.5340570482919844</v>
      </c>
      <c r="K109" s="23">
        <v>5.0039836059183216</v>
      </c>
      <c r="L109" s="23">
        <v>4.3492900859055794</v>
      </c>
      <c r="M109" s="23">
        <v>2.0772040444909763</v>
      </c>
      <c r="N109" s="23">
        <v>1.0896838848894888</v>
      </c>
      <c r="O109" s="23">
        <v>0.99583927035643427</v>
      </c>
      <c r="P109" s="23">
        <v>1.2267259114798108</v>
      </c>
      <c r="Q109" s="24"/>
      <c r="R109" s="23">
        <v>13.074969157409702</v>
      </c>
      <c r="S109" s="23">
        <v>13.070008074573947</v>
      </c>
      <c r="T109" s="23">
        <v>12.70087142893286</v>
      </c>
      <c r="U109" s="23">
        <v>12.300974060249882</v>
      </c>
      <c r="V109" s="23">
        <v>11.78935995640437</v>
      </c>
      <c r="W109" s="23">
        <v>11.264725088573893</v>
      </c>
      <c r="X109" s="23">
        <v>10.685735099618967</v>
      </c>
      <c r="Y109" s="23">
        <v>10.171057048291985</v>
      </c>
      <c r="Z109" s="23">
        <v>9.640983605918322</v>
      </c>
      <c r="AA109" s="23">
        <v>8.9862900859055799</v>
      </c>
      <c r="AB109" s="23">
        <v>6.7142040444909767</v>
      </c>
      <c r="AC109" s="23">
        <v>5.7266838848894892</v>
      </c>
      <c r="AD109" s="23">
        <v>5.6328392703564347</v>
      </c>
      <c r="AE109" s="23">
        <v>5.8637259114798113</v>
      </c>
      <c r="AG109" s="25">
        <v>8.437969157409702</v>
      </c>
      <c r="AH109" s="25">
        <v>8.4455732191114077</v>
      </c>
      <c r="AI109" s="25">
        <v>8.1705893096823985</v>
      </c>
      <c r="AJ109" s="25">
        <v>7.9612527433838469</v>
      </c>
      <c r="AK109" s="25">
        <v>7.6727058606638359</v>
      </c>
      <c r="AL109" s="25">
        <v>7.3111844085634541</v>
      </c>
      <c r="AM109" s="25">
        <v>6.8384756677750183</v>
      </c>
      <c r="AN109" s="25">
        <v>6.4100820840164161</v>
      </c>
      <c r="AO109" s="25">
        <v>5.9340673091250729</v>
      </c>
      <c r="AP109" s="25">
        <v>5.3914477324890768</v>
      </c>
      <c r="AQ109" s="25">
        <v>3.7859949445344441</v>
      </c>
      <c r="AR109" s="25">
        <v>2.841494421943711</v>
      </c>
      <c r="AS109" s="25">
        <v>2.4111921589038374</v>
      </c>
      <c r="AT109" s="25">
        <v>2.143410525226507</v>
      </c>
      <c r="AV109" s="26">
        <v>13.074969157409702</v>
      </c>
      <c r="AW109" s="26">
        <v>13.082573219111408</v>
      </c>
      <c r="AX109" s="26">
        <v>12.807589309682399</v>
      </c>
      <c r="AY109" s="26">
        <v>12.598252743383847</v>
      </c>
      <c r="AZ109" s="26">
        <v>12.309705860663836</v>
      </c>
      <c r="BA109" s="26">
        <v>11.948184408563455</v>
      </c>
      <c r="BB109" s="26">
        <v>11.475475667775019</v>
      </c>
      <c r="BC109" s="26">
        <v>11.047082084016417</v>
      </c>
      <c r="BD109" s="26">
        <v>10.571067309125073</v>
      </c>
      <c r="BE109" s="26">
        <v>10.028447732489077</v>
      </c>
      <c r="BF109" s="26">
        <v>8.4229949445344445</v>
      </c>
      <c r="BG109" s="26">
        <v>7.4784944219437115</v>
      </c>
      <c r="BH109" s="26">
        <v>7.0481921589038379</v>
      </c>
      <c r="BI109" s="26">
        <v>6.7804105252265074</v>
      </c>
      <c r="BK109" s="27">
        <v>8.437969157409702</v>
      </c>
      <c r="BL109" s="27">
        <v>8.4330080644518404</v>
      </c>
      <c r="BM109" s="27">
        <v>8.0638714489870704</v>
      </c>
      <c r="BN109" s="27">
        <v>7.6639740602498811</v>
      </c>
      <c r="BO109" s="27">
        <v>7.1523598463829661</v>
      </c>
      <c r="BP109" s="27">
        <v>6.6277252085844296</v>
      </c>
      <c r="BQ109" s="27">
        <v>6.0487350996189662</v>
      </c>
      <c r="BR109" s="27">
        <v>5.5340570482919844</v>
      </c>
      <c r="BS109" s="27">
        <v>5.0039836059183216</v>
      </c>
      <c r="BT109" s="27">
        <v>4.4082253481924099</v>
      </c>
      <c r="BU109" s="27">
        <v>2.3215218196964074</v>
      </c>
      <c r="BV109" s="27">
        <v>1.3803994763779528</v>
      </c>
      <c r="BW109" s="27">
        <v>1.2663086532428594</v>
      </c>
      <c r="BX109" s="27">
        <v>1.4657909424738875</v>
      </c>
      <c r="BZ109" s="27">
        <v>13.074969157409702</v>
      </c>
      <c r="CA109" s="27">
        <v>13.070008064451841</v>
      </c>
      <c r="CB109" s="27">
        <v>12.700871448987071</v>
      </c>
      <c r="CC109" s="27">
        <v>12.300974060249882</v>
      </c>
      <c r="CD109" s="27">
        <v>11.789359846382967</v>
      </c>
      <c r="CE109" s="27">
        <v>11.26472520858443</v>
      </c>
      <c r="CF109" s="27">
        <v>10.685735099618967</v>
      </c>
      <c r="CG109" s="27">
        <v>10.171057048291985</v>
      </c>
      <c r="CH109" s="27">
        <v>9.640983605918322</v>
      </c>
      <c r="CI109" s="27">
        <v>9.0452253481924103</v>
      </c>
      <c r="CJ109" s="27">
        <v>6.9585218196964078</v>
      </c>
      <c r="CK109" s="27">
        <v>6.0173994763779532</v>
      </c>
      <c r="CL109" s="27">
        <v>5.9033086532428598</v>
      </c>
      <c r="CM109" s="27">
        <v>6.102790942473888</v>
      </c>
      <c r="CO109" s="28">
        <v>8.437969157409702</v>
      </c>
      <c r="CP109" s="28">
        <v>8.432369811379818</v>
      </c>
      <c r="CQ109" s="28">
        <v>8.0731576758349082</v>
      </c>
      <c r="CR109" s="28">
        <v>7.6813619379470186</v>
      </c>
      <c r="CS109" s="28">
        <v>7.2077490615850213</v>
      </c>
      <c r="CT109" s="28">
        <v>6.7204947971887421</v>
      </c>
      <c r="CU109" s="28">
        <v>6.1746649061549448</v>
      </c>
      <c r="CV109" s="28">
        <v>5.700278162719794</v>
      </c>
      <c r="CW109" s="28">
        <v>5.2645782578862317</v>
      </c>
      <c r="CX109" s="28">
        <v>4.7805528410573359</v>
      </c>
      <c r="CY109" s="28">
        <v>2.0632083929876579</v>
      </c>
      <c r="CZ109" s="28">
        <v>-2.94113564617534</v>
      </c>
      <c r="DA109" s="28">
        <v>-6.6480458992334697</v>
      </c>
      <c r="DB109" s="28">
        <v>-9.2759166748952637</v>
      </c>
      <c r="DD109" s="28">
        <v>13.074969157409702</v>
      </c>
      <c r="DE109" s="28">
        <v>13.069369811379818</v>
      </c>
      <c r="DF109" s="28">
        <v>12.710157675834909</v>
      </c>
      <c r="DG109" s="28">
        <v>12.318361937947019</v>
      </c>
      <c r="DH109" s="28">
        <v>11.844749061585022</v>
      </c>
      <c r="DI109" s="28">
        <v>11.357494797188743</v>
      </c>
      <c r="DJ109" s="28">
        <v>10.811664906154945</v>
      </c>
      <c r="DK109" s="28">
        <v>10.337278162719794</v>
      </c>
      <c r="DL109" s="28">
        <v>9.9015782578862321</v>
      </c>
      <c r="DM109" s="28">
        <v>9.4175528410573364</v>
      </c>
      <c r="DN109" s="28">
        <v>6.7002083929876584</v>
      </c>
      <c r="DO109" s="28">
        <v>1.6958643538246605</v>
      </c>
      <c r="DP109" s="28">
        <v>-2.0110458992334692</v>
      </c>
      <c r="DQ109" s="28">
        <v>-4.6389166748952633</v>
      </c>
      <c r="DS109" s="29">
        <v>8.437969157409702</v>
      </c>
      <c r="DT109" s="29">
        <v>8.4897794211310043</v>
      </c>
      <c r="DU109" s="29">
        <v>7.948913941402088</v>
      </c>
      <c r="DV109" s="29">
        <v>7.5593551630083979</v>
      </c>
      <c r="DW109" s="29">
        <v>7.1349783143946421</v>
      </c>
      <c r="DX109" s="29">
        <v>6.7313537208523435</v>
      </c>
      <c r="DY109" s="29">
        <v>6.2614127653982408</v>
      </c>
      <c r="DZ109" s="29">
        <v>5.8858333373087319</v>
      </c>
      <c r="EA109" s="29">
        <v>5.4409293122225968</v>
      </c>
      <c r="EB109" s="29">
        <v>4.1510382744266074</v>
      </c>
      <c r="EC109" s="29">
        <v>-1.8296064469633819</v>
      </c>
      <c r="ED109" s="29">
        <v>-6.3048450973582</v>
      </c>
      <c r="EE109" s="29">
        <v>-8.7921375524729726</v>
      </c>
      <c r="EF109" s="29">
        <v>-7.9104188312722883</v>
      </c>
      <c r="EH109" s="29">
        <v>13.074969157409702</v>
      </c>
      <c r="EI109" s="29">
        <v>13.126779421131005</v>
      </c>
      <c r="EJ109" s="29">
        <v>12.585913941402088</v>
      </c>
      <c r="EK109" s="29">
        <v>12.196355163008398</v>
      </c>
      <c r="EL109" s="29">
        <v>11.771978314394643</v>
      </c>
      <c r="EM109" s="29">
        <v>11.368353720852344</v>
      </c>
      <c r="EN109" s="29">
        <v>10.898412765398241</v>
      </c>
      <c r="EO109" s="29">
        <v>10.522833337308732</v>
      </c>
      <c r="EP109" s="29">
        <v>10.077929312222597</v>
      </c>
      <c r="EQ109" s="29">
        <v>8.7880382744266079</v>
      </c>
      <c r="ER109" s="29">
        <v>2.8073935530366185</v>
      </c>
      <c r="ES109" s="29">
        <v>-1.6678450973581995</v>
      </c>
      <c r="ET109" s="29">
        <v>-4.1551375524729721</v>
      </c>
      <c r="EU109" s="29">
        <v>-3.2734188312722878</v>
      </c>
      <c r="EW109" s="1">
        <v>384792</v>
      </c>
      <c r="EX109" s="1">
        <v>391153</v>
      </c>
      <c r="EY109" s="1" t="s">
        <v>492</v>
      </c>
      <c r="EZ109" s="1" t="s">
        <v>849</v>
      </c>
    </row>
    <row r="110" spans="2:156" ht="16" thickBot="1" x14ac:dyDescent="0.4">
      <c r="B110" s="21" t="s">
        <v>110</v>
      </c>
      <c r="C110" s="22">
        <v>15.714720358619848</v>
      </c>
      <c r="D110" s="23">
        <v>15.575689056490797</v>
      </c>
      <c r="E110" s="23">
        <v>15.56164388055292</v>
      </c>
      <c r="F110" s="23">
        <v>15.310822827210171</v>
      </c>
      <c r="G110" s="23">
        <v>15.232562926838327</v>
      </c>
      <c r="H110" s="23">
        <v>14.975359864406039</v>
      </c>
      <c r="I110" s="23">
        <v>14.787247748437393</v>
      </c>
      <c r="J110" s="23">
        <v>14.622275203937221</v>
      </c>
      <c r="K110" s="23">
        <v>14.361902684647891</v>
      </c>
      <c r="L110" s="23">
        <v>14.035903903050077</v>
      </c>
      <c r="M110" s="23">
        <v>12.812963160566742</v>
      </c>
      <c r="N110" s="23">
        <v>11.898523756332233</v>
      </c>
      <c r="O110" s="23">
        <v>11.176545265465094</v>
      </c>
      <c r="P110" s="23">
        <v>10.700863587853277</v>
      </c>
      <c r="Q110" s="24"/>
      <c r="R110" s="23">
        <v>19.851720358619851</v>
      </c>
      <c r="S110" s="23">
        <v>19.712689056490795</v>
      </c>
      <c r="T110" s="23">
        <v>19.698643880552922</v>
      </c>
      <c r="U110" s="23">
        <v>19.447822827210171</v>
      </c>
      <c r="V110" s="23">
        <v>19.369562926838327</v>
      </c>
      <c r="W110" s="23">
        <v>19.112359864406038</v>
      </c>
      <c r="X110" s="23">
        <v>18.924247748437395</v>
      </c>
      <c r="Y110" s="23">
        <v>18.759275203937221</v>
      </c>
      <c r="Z110" s="23">
        <v>18.498902684647891</v>
      </c>
      <c r="AA110" s="23">
        <v>18.172903903050077</v>
      </c>
      <c r="AB110" s="23">
        <v>16.949963160566742</v>
      </c>
      <c r="AC110" s="23">
        <v>16.035523756332232</v>
      </c>
      <c r="AD110" s="23">
        <v>15.313545265465095</v>
      </c>
      <c r="AE110" s="23">
        <v>14.837863587853278</v>
      </c>
      <c r="AG110" s="25">
        <v>15.714720358619848</v>
      </c>
      <c r="AH110" s="25">
        <v>15.592870209582564</v>
      </c>
      <c r="AI110" s="25">
        <v>15.557321726743638</v>
      </c>
      <c r="AJ110" s="25">
        <v>15.338223756841865</v>
      </c>
      <c r="AK110" s="25">
        <v>15.306836040797073</v>
      </c>
      <c r="AL110" s="25">
        <v>15.067269144100301</v>
      </c>
      <c r="AM110" s="25">
        <v>14.883861289735602</v>
      </c>
      <c r="AN110" s="25">
        <v>14.732140433706761</v>
      </c>
      <c r="AO110" s="25">
        <v>14.459998600887978</v>
      </c>
      <c r="AP110" s="25">
        <v>14.137911586673543</v>
      </c>
      <c r="AQ110" s="25">
        <v>13.36482531256684</v>
      </c>
      <c r="AR110" s="25">
        <v>12.732502051924083</v>
      </c>
      <c r="AS110" s="25">
        <v>12.307172236990812</v>
      </c>
      <c r="AT110" s="25">
        <v>12.06471412417805</v>
      </c>
      <c r="AV110" s="26">
        <v>19.851720358619851</v>
      </c>
      <c r="AW110" s="26">
        <v>19.729870209582565</v>
      </c>
      <c r="AX110" s="26">
        <v>19.694321726743638</v>
      </c>
      <c r="AY110" s="26">
        <v>19.475223756841864</v>
      </c>
      <c r="AZ110" s="26">
        <v>19.443836040797073</v>
      </c>
      <c r="BA110" s="26">
        <v>19.204269144100302</v>
      </c>
      <c r="BB110" s="26">
        <v>19.020861289735603</v>
      </c>
      <c r="BC110" s="26">
        <v>18.869140433706761</v>
      </c>
      <c r="BD110" s="26">
        <v>18.596998600887979</v>
      </c>
      <c r="BE110" s="26">
        <v>18.274911586673543</v>
      </c>
      <c r="BF110" s="26">
        <v>17.50182531256684</v>
      </c>
      <c r="BG110" s="26">
        <v>16.869502051924083</v>
      </c>
      <c r="BH110" s="26">
        <v>16.444172236990813</v>
      </c>
      <c r="BI110" s="26">
        <v>16.20171412417805</v>
      </c>
      <c r="BK110" s="27">
        <v>15.714720358619848</v>
      </c>
      <c r="BL110" s="27">
        <v>15.575793974342238</v>
      </c>
      <c r="BM110" s="27">
        <v>15.560282270141288</v>
      </c>
      <c r="BN110" s="27">
        <v>15.31113589827234</v>
      </c>
      <c r="BO110" s="27">
        <v>15.23010596354553</v>
      </c>
      <c r="BP110" s="27">
        <v>14.972963963838744</v>
      </c>
      <c r="BQ110" s="27">
        <v>14.784636770340885</v>
      </c>
      <c r="BR110" s="27">
        <v>14.620299514531009</v>
      </c>
      <c r="BS110" s="27">
        <v>14.36912229837607</v>
      </c>
      <c r="BT110" s="27">
        <v>14.066429438004558</v>
      </c>
      <c r="BU110" s="27">
        <v>12.95243060362643</v>
      </c>
      <c r="BV110" s="27">
        <v>12.197848655517491</v>
      </c>
      <c r="BW110" s="27">
        <v>11.837700364531685</v>
      </c>
      <c r="BX110" s="27">
        <v>11.730147451955883</v>
      </c>
      <c r="BZ110" s="27">
        <v>19.851720358619851</v>
      </c>
      <c r="CA110" s="27">
        <v>19.71279397434224</v>
      </c>
      <c r="CB110" s="27">
        <v>19.697282270141287</v>
      </c>
      <c r="CC110" s="27">
        <v>19.448135898272341</v>
      </c>
      <c r="CD110" s="27">
        <v>19.36710596354553</v>
      </c>
      <c r="CE110" s="27">
        <v>19.109963963838744</v>
      </c>
      <c r="CF110" s="27">
        <v>18.921636770340886</v>
      </c>
      <c r="CG110" s="27">
        <v>18.75729951453101</v>
      </c>
      <c r="CH110" s="27">
        <v>18.50612229837607</v>
      </c>
      <c r="CI110" s="27">
        <v>18.203429438004559</v>
      </c>
      <c r="CJ110" s="27">
        <v>17.089430603626433</v>
      </c>
      <c r="CK110" s="27">
        <v>16.33484865551749</v>
      </c>
      <c r="CL110" s="27">
        <v>15.974700364531685</v>
      </c>
      <c r="CM110" s="27">
        <v>15.867147451955883</v>
      </c>
      <c r="CO110" s="28">
        <v>15.714720358619848</v>
      </c>
      <c r="CP110" s="28">
        <v>15.565702817705457</v>
      </c>
      <c r="CQ110" s="28">
        <v>15.534879674891322</v>
      </c>
      <c r="CR110" s="28">
        <v>15.275508954441543</v>
      </c>
      <c r="CS110" s="28">
        <v>15.181067115184362</v>
      </c>
      <c r="CT110" s="28">
        <v>14.907494901986794</v>
      </c>
      <c r="CU110" s="28">
        <v>14.688961683285513</v>
      </c>
      <c r="CV110" s="28">
        <v>14.485403796179281</v>
      </c>
      <c r="CW110" s="28">
        <v>14.216985802946667</v>
      </c>
      <c r="CX110" s="28">
        <v>13.910021160550155</v>
      </c>
      <c r="CY110" s="28">
        <v>11.96150707509651</v>
      </c>
      <c r="CZ110" s="28">
        <v>7.7534388663685299</v>
      </c>
      <c r="DA110" s="28">
        <v>4.269112503035501</v>
      </c>
      <c r="DB110" s="28">
        <v>2.2080014831230557</v>
      </c>
      <c r="DD110" s="28">
        <v>19.851720358619851</v>
      </c>
      <c r="DE110" s="28">
        <v>19.702702817705458</v>
      </c>
      <c r="DF110" s="28">
        <v>19.671879674891322</v>
      </c>
      <c r="DG110" s="28">
        <v>19.412508954441542</v>
      </c>
      <c r="DH110" s="28">
        <v>19.318067115184363</v>
      </c>
      <c r="DI110" s="28">
        <v>19.044494901986795</v>
      </c>
      <c r="DJ110" s="28">
        <v>18.825961683285513</v>
      </c>
      <c r="DK110" s="28">
        <v>18.622403796179281</v>
      </c>
      <c r="DL110" s="28">
        <v>18.353985802946667</v>
      </c>
      <c r="DM110" s="28">
        <v>18.047021160550155</v>
      </c>
      <c r="DN110" s="28">
        <v>16.09850707509651</v>
      </c>
      <c r="DO110" s="28">
        <v>11.89043886636853</v>
      </c>
      <c r="DP110" s="28">
        <v>8.4061125030355015</v>
      </c>
      <c r="DQ110" s="28">
        <v>6.3450014831230561</v>
      </c>
      <c r="DS110" s="29">
        <v>15.714720358619848</v>
      </c>
      <c r="DT110" s="29">
        <v>15.606654040329724</v>
      </c>
      <c r="DU110" s="29">
        <v>15.569034981701581</v>
      </c>
      <c r="DV110" s="29">
        <v>15.319937445811494</v>
      </c>
      <c r="DW110" s="29">
        <v>15.263794050561366</v>
      </c>
      <c r="DX110" s="29">
        <v>15.031288204923442</v>
      </c>
      <c r="DY110" s="29">
        <v>14.835771471225991</v>
      </c>
      <c r="DZ110" s="29">
        <v>14.652520615688587</v>
      </c>
      <c r="EA110" s="29">
        <v>14.29462813098996</v>
      </c>
      <c r="EB110" s="29">
        <v>13.329971767359954</v>
      </c>
      <c r="EC110" s="29">
        <v>8.968107140726719</v>
      </c>
      <c r="ED110" s="29">
        <v>5.3008239228216638</v>
      </c>
      <c r="EE110" s="29">
        <v>2.9903320693785176</v>
      </c>
      <c r="EF110" s="29">
        <v>3.0605823049618195</v>
      </c>
      <c r="EH110" s="29">
        <v>19.851720358619851</v>
      </c>
      <c r="EI110" s="29">
        <v>19.743654040329723</v>
      </c>
      <c r="EJ110" s="29">
        <v>19.706034981701581</v>
      </c>
      <c r="EK110" s="29">
        <v>19.456937445811494</v>
      </c>
      <c r="EL110" s="29">
        <v>19.400794050561366</v>
      </c>
      <c r="EM110" s="29">
        <v>19.168288204923442</v>
      </c>
      <c r="EN110" s="29">
        <v>18.97277147122599</v>
      </c>
      <c r="EO110" s="29">
        <v>18.789520615688588</v>
      </c>
      <c r="EP110" s="29">
        <v>18.43162813098996</v>
      </c>
      <c r="EQ110" s="29">
        <v>17.466971767359954</v>
      </c>
      <c r="ER110" s="29">
        <v>13.105107140726719</v>
      </c>
      <c r="ES110" s="29">
        <v>9.4378239228216643</v>
      </c>
      <c r="ET110" s="29">
        <v>7.127332069378518</v>
      </c>
      <c r="EU110" s="29">
        <v>7.1975823049618199</v>
      </c>
      <c r="EW110" s="1">
        <v>355190</v>
      </c>
      <c r="EX110" s="1">
        <v>430397</v>
      </c>
      <c r="EY110" s="1" t="s">
        <v>479</v>
      </c>
      <c r="EZ110" s="1" t="s">
        <v>864</v>
      </c>
    </row>
    <row r="111" spans="2:156" ht="16" thickBot="1" x14ac:dyDescent="0.4">
      <c r="B111" s="21" t="s">
        <v>111</v>
      </c>
      <c r="C111" s="22">
        <v>9.776707125581094</v>
      </c>
      <c r="D111" s="23">
        <v>9.5737923504584899</v>
      </c>
      <c r="E111" s="23">
        <v>9.358428939079209</v>
      </c>
      <c r="F111" s="23">
        <v>9.027450303262194</v>
      </c>
      <c r="G111" s="23">
        <v>8.9376197648821787</v>
      </c>
      <c r="H111" s="23">
        <v>8.835313311929097</v>
      </c>
      <c r="I111" s="23">
        <v>8.5850374783399097</v>
      </c>
      <c r="J111" s="23">
        <v>8.362986129341289</v>
      </c>
      <c r="K111" s="23">
        <v>8.2120339655671426</v>
      </c>
      <c r="L111" s="23">
        <v>7.8250474763510134</v>
      </c>
      <c r="M111" s="23">
        <v>6.6803217020775403</v>
      </c>
      <c r="N111" s="23">
        <v>5.9712856691358454</v>
      </c>
      <c r="O111" s="23">
        <v>5.4998082302384521</v>
      </c>
      <c r="P111" s="23">
        <v>5.3150421715128608</v>
      </c>
      <c r="Q111" s="24"/>
      <c r="R111" s="23">
        <v>16.436707125581094</v>
      </c>
      <c r="S111" s="23">
        <v>16.23379235045849</v>
      </c>
      <c r="T111" s="23">
        <v>16.018428939079207</v>
      </c>
      <c r="U111" s="23">
        <v>15.687450303262194</v>
      </c>
      <c r="V111" s="23">
        <v>15.597619764882179</v>
      </c>
      <c r="W111" s="23">
        <v>15.495313311929097</v>
      </c>
      <c r="X111" s="23">
        <v>15.24503747833991</v>
      </c>
      <c r="Y111" s="23">
        <v>15.022986129341289</v>
      </c>
      <c r="Z111" s="23">
        <v>14.872033965567143</v>
      </c>
      <c r="AA111" s="23">
        <v>14.485047476351014</v>
      </c>
      <c r="AB111" s="23">
        <v>13.34032170207754</v>
      </c>
      <c r="AC111" s="23">
        <v>12.631285669135845</v>
      </c>
      <c r="AD111" s="23">
        <v>12.159808230238452</v>
      </c>
      <c r="AE111" s="23">
        <v>11.975042171512861</v>
      </c>
      <c r="AG111" s="25">
        <v>9.776707125581094</v>
      </c>
      <c r="AH111" s="25">
        <v>9.8301362088654791</v>
      </c>
      <c r="AI111" s="25">
        <v>9.7603689927650059</v>
      </c>
      <c r="AJ111" s="25">
        <v>9.6016404355539784</v>
      </c>
      <c r="AK111" s="25">
        <v>9.6847311422903779</v>
      </c>
      <c r="AL111" s="25">
        <v>9.6592419908523706</v>
      </c>
      <c r="AM111" s="25">
        <v>9.5528009799076994</v>
      </c>
      <c r="AN111" s="25">
        <v>9.4285030419944889</v>
      </c>
      <c r="AO111" s="25">
        <v>9.1868926952784058</v>
      </c>
      <c r="AP111" s="25">
        <v>8.8971858741399199</v>
      </c>
      <c r="AQ111" s="25">
        <v>8.3506673345675608</v>
      </c>
      <c r="AR111" s="25">
        <v>7.9499675016981044</v>
      </c>
      <c r="AS111" s="25">
        <v>7.6263394112271801</v>
      </c>
      <c r="AT111" s="25">
        <v>7.483030597699134</v>
      </c>
      <c r="AV111" s="26">
        <v>16.436707125581094</v>
      </c>
      <c r="AW111" s="26">
        <v>16.490136208865479</v>
      </c>
      <c r="AX111" s="26">
        <v>16.420368992765006</v>
      </c>
      <c r="AY111" s="26">
        <v>16.261640435553979</v>
      </c>
      <c r="AZ111" s="26">
        <v>16.344731142290378</v>
      </c>
      <c r="BA111" s="26">
        <v>16.319241990852369</v>
      </c>
      <c r="BB111" s="26">
        <v>16.212800979907698</v>
      </c>
      <c r="BC111" s="26">
        <v>16.088503041994489</v>
      </c>
      <c r="BD111" s="26">
        <v>15.846892695278406</v>
      </c>
      <c r="BE111" s="26">
        <v>15.55718587413992</v>
      </c>
      <c r="BF111" s="26">
        <v>15.010667334567561</v>
      </c>
      <c r="BG111" s="26">
        <v>14.609967501698105</v>
      </c>
      <c r="BH111" s="26">
        <v>14.28633941122718</v>
      </c>
      <c r="BI111" s="26">
        <v>14.143030597699134</v>
      </c>
      <c r="BK111" s="27">
        <v>9.776707125581094</v>
      </c>
      <c r="BL111" s="27">
        <v>9.5740648709960841</v>
      </c>
      <c r="BM111" s="27">
        <v>9.3589779831871631</v>
      </c>
      <c r="BN111" s="27">
        <v>9.028276031642898</v>
      </c>
      <c r="BO111" s="27">
        <v>8.938698764852008</v>
      </c>
      <c r="BP111" s="27">
        <v>8.8349931437421514</v>
      </c>
      <c r="BQ111" s="27">
        <v>8.5816256802810891</v>
      </c>
      <c r="BR111" s="27">
        <v>8.3589866012742888</v>
      </c>
      <c r="BS111" s="27">
        <v>8.2075337270438666</v>
      </c>
      <c r="BT111" s="27">
        <v>7.8429372775877386</v>
      </c>
      <c r="BU111" s="27">
        <v>6.8228537043467288</v>
      </c>
      <c r="BV111" s="27">
        <v>6.3044322019991768</v>
      </c>
      <c r="BW111" s="27">
        <v>5.915069305453132</v>
      </c>
      <c r="BX111" s="27">
        <v>5.8734226951145487</v>
      </c>
      <c r="BZ111" s="27">
        <v>16.436707125581094</v>
      </c>
      <c r="CA111" s="27">
        <v>16.234064870996086</v>
      </c>
      <c r="CB111" s="27">
        <v>16.018977983187163</v>
      </c>
      <c r="CC111" s="27">
        <v>15.688276031642898</v>
      </c>
      <c r="CD111" s="27">
        <v>15.598698764852008</v>
      </c>
      <c r="CE111" s="27">
        <v>15.494993143742152</v>
      </c>
      <c r="CF111" s="27">
        <v>15.241625680281089</v>
      </c>
      <c r="CG111" s="27">
        <v>15.018986601274289</v>
      </c>
      <c r="CH111" s="27">
        <v>14.867533727043867</v>
      </c>
      <c r="CI111" s="27">
        <v>14.502937277587739</v>
      </c>
      <c r="CJ111" s="27">
        <v>13.482853704346729</v>
      </c>
      <c r="CK111" s="27">
        <v>12.964432201999177</v>
      </c>
      <c r="CL111" s="27">
        <v>12.575069305453132</v>
      </c>
      <c r="CM111" s="27">
        <v>12.533422695114549</v>
      </c>
      <c r="CO111" s="28">
        <v>9.776707125581094</v>
      </c>
      <c r="CP111" s="28">
        <v>9.5764185359352165</v>
      </c>
      <c r="CQ111" s="28">
        <v>9.3730231225352121</v>
      </c>
      <c r="CR111" s="28">
        <v>9.0487800933615095</v>
      </c>
      <c r="CS111" s="28">
        <v>8.9631638059720125</v>
      </c>
      <c r="CT111" s="28">
        <v>8.8535214298776257</v>
      </c>
      <c r="CU111" s="28">
        <v>8.559400875868084</v>
      </c>
      <c r="CV111" s="28">
        <v>8.2978951247470363</v>
      </c>
      <c r="CW111" s="28">
        <v>8.1134651726104234</v>
      </c>
      <c r="CX111" s="28">
        <v>7.7080780562692883</v>
      </c>
      <c r="CY111" s="28">
        <v>5.9586846442226857</v>
      </c>
      <c r="CZ111" s="28">
        <v>3.2464995130088106</v>
      </c>
      <c r="DA111" s="28">
        <v>1.123063857339833</v>
      </c>
      <c r="DB111" s="28">
        <v>4.9973477022255963E-3</v>
      </c>
      <c r="DD111" s="28">
        <v>16.436707125581094</v>
      </c>
      <c r="DE111" s="28">
        <v>16.236418535935215</v>
      </c>
      <c r="DF111" s="28">
        <v>16.033023122535212</v>
      </c>
      <c r="DG111" s="28">
        <v>15.70878009336151</v>
      </c>
      <c r="DH111" s="28">
        <v>15.623163805972013</v>
      </c>
      <c r="DI111" s="28">
        <v>15.513521429877626</v>
      </c>
      <c r="DJ111" s="28">
        <v>15.219400875868084</v>
      </c>
      <c r="DK111" s="28">
        <v>14.957895124747036</v>
      </c>
      <c r="DL111" s="28">
        <v>14.773465172610424</v>
      </c>
      <c r="DM111" s="28">
        <v>14.368078056269288</v>
      </c>
      <c r="DN111" s="28">
        <v>12.618684644222686</v>
      </c>
      <c r="DO111" s="28">
        <v>9.9064995130088107</v>
      </c>
      <c r="DP111" s="28">
        <v>7.7830638573398332</v>
      </c>
      <c r="DQ111" s="28">
        <v>6.6649973477022257</v>
      </c>
      <c r="DS111" s="29">
        <v>9.776707125581094</v>
      </c>
      <c r="DT111" s="29">
        <v>9.5991436901629594</v>
      </c>
      <c r="DU111" s="29">
        <v>9.3485403981137623</v>
      </c>
      <c r="DV111" s="29">
        <v>9.0219650201126722</v>
      </c>
      <c r="DW111" s="29">
        <v>8.9226963766427705</v>
      </c>
      <c r="DX111" s="29">
        <v>8.7941798710325099</v>
      </c>
      <c r="DY111" s="29">
        <v>8.4908025674689789</v>
      </c>
      <c r="DZ111" s="29">
        <v>8.2319230529613225</v>
      </c>
      <c r="EA111" s="29">
        <v>8.0045586540124116</v>
      </c>
      <c r="EB111" s="29">
        <v>7.1915192552139811</v>
      </c>
      <c r="EC111" s="29">
        <v>3.9497762965477996</v>
      </c>
      <c r="ED111" s="29">
        <v>1.5733742346716362</v>
      </c>
      <c r="EE111" s="29">
        <v>0.21256213318691053</v>
      </c>
      <c r="EF111" s="29">
        <v>0.77660985450877362</v>
      </c>
      <c r="EH111" s="29">
        <v>16.436707125581094</v>
      </c>
      <c r="EI111" s="29">
        <v>16.259143690162958</v>
      </c>
      <c r="EJ111" s="29">
        <v>16.008540398113762</v>
      </c>
      <c r="EK111" s="29">
        <v>15.681965020112672</v>
      </c>
      <c r="EL111" s="29">
        <v>15.582696376642771</v>
      </c>
      <c r="EM111" s="29">
        <v>15.45417987103251</v>
      </c>
      <c r="EN111" s="29">
        <v>15.150802567468979</v>
      </c>
      <c r="EO111" s="29">
        <v>14.891923052961323</v>
      </c>
      <c r="EP111" s="29">
        <v>14.664558654012412</v>
      </c>
      <c r="EQ111" s="29">
        <v>13.851519255213981</v>
      </c>
      <c r="ER111" s="29">
        <v>10.6097762965478</v>
      </c>
      <c r="ES111" s="29">
        <v>8.2333742346716363</v>
      </c>
      <c r="ET111" s="29">
        <v>6.8725621331869107</v>
      </c>
      <c r="EU111" s="29">
        <v>7.4366098545087738</v>
      </c>
      <c r="EW111" s="1">
        <v>352220</v>
      </c>
      <c r="EX111" s="1">
        <v>429932</v>
      </c>
      <c r="EY111" s="1" t="s">
        <v>462</v>
      </c>
      <c r="EZ111" s="1" t="s">
        <v>864</v>
      </c>
    </row>
    <row r="112" spans="2:156" ht="16" thickBot="1" x14ac:dyDescent="0.4">
      <c r="B112" s="21" t="s">
        <v>112</v>
      </c>
      <c r="C112" s="22">
        <v>8.4888080404889834</v>
      </c>
      <c r="D112" s="23">
        <v>8.2686104333606316</v>
      </c>
      <c r="E112" s="23">
        <v>8.1068175452524063</v>
      </c>
      <c r="F112" s="23">
        <v>7.7023271547971248</v>
      </c>
      <c r="G112" s="23">
        <v>7.4068862697974929</v>
      </c>
      <c r="H112" s="23">
        <v>6.9184019878096468</v>
      </c>
      <c r="I112" s="23">
        <v>6.4023049413607467</v>
      </c>
      <c r="J112" s="23">
        <v>5.9247705048439983</v>
      </c>
      <c r="K112" s="23">
        <v>5.3305052923800176</v>
      </c>
      <c r="L112" s="23">
        <v>4.6657412313652031</v>
      </c>
      <c r="M112" s="23">
        <v>2.2687693905026123</v>
      </c>
      <c r="N112" s="23">
        <v>1.0566880180089839</v>
      </c>
      <c r="O112" s="23">
        <v>0.81093895151153106</v>
      </c>
      <c r="P112" s="23">
        <v>1.0694646456444232</v>
      </c>
      <c r="Q112" s="24"/>
      <c r="R112" s="23">
        <v>13.128808040488984</v>
      </c>
      <c r="S112" s="23">
        <v>12.908610433360632</v>
      </c>
      <c r="T112" s="23">
        <v>12.746817545252407</v>
      </c>
      <c r="U112" s="23">
        <v>12.342327154797125</v>
      </c>
      <c r="V112" s="23">
        <v>12.046886269797493</v>
      </c>
      <c r="W112" s="23">
        <v>11.558401987809647</v>
      </c>
      <c r="X112" s="23">
        <v>11.042304941360747</v>
      </c>
      <c r="Y112" s="23">
        <v>10.564770504843999</v>
      </c>
      <c r="Z112" s="23">
        <v>9.9705052923800181</v>
      </c>
      <c r="AA112" s="23">
        <v>9.3057412313652037</v>
      </c>
      <c r="AB112" s="23">
        <v>6.9087693905026129</v>
      </c>
      <c r="AC112" s="23">
        <v>5.6966880180089845</v>
      </c>
      <c r="AD112" s="23">
        <v>5.4509389515115316</v>
      </c>
      <c r="AE112" s="23">
        <v>5.7094646456444238</v>
      </c>
      <c r="AG112" s="25">
        <v>8.4888080404889834</v>
      </c>
      <c r="AH112" s="25">
        <v>8.2942643629015613</v>
      </c>
      <c r="AI112" s="25">
        <v>8.1883830159644422</v>
      </c>
      <c r="AJ112" s="25">
        <v>7.9309158324193447</v>
      </c>
      <c r="AK112" s="25">
        <v>7.8162299741519092</v>
      </c>
      <c r="AL112" s="25">
        <v>7.4749878732822719</v>
      </c>
      <c r="AM112" s="25">
        <v>7.1129035414946333</v>
      </c>
      <c r="AN112" s="25">
        <v>6.7484979284839177</v>
      </c>
      <c r="AO112" s="25">
        <v>6.3236564931694303</v>
      </c>
      <c r="AP112" s="25">
        <v>5.8101809950479257</v>
      </c>
      <c r="AQ112" s="25">
        <v>4.3761321180190258</v>
      </c>
      <c r="AR112" s="25">
        <v>3.2756921027320054</v>
      </c>
      <c r="AS112" s="25">
        <v>2.6666650943236831</v>
      </c>
      <c r="AT112" s="25">
        <v>2.2723665921449445</v>
      </c>
      <c r="AV112" s="26">
        <v>13.128808040488984</v>
      </c>
      <c r="AW112" s="26">
        <v>12.934264362901562</v>
      </c>
      <c r="AX112" s="26">
        <v>12.828383015964443</v>
      </c>
      <c r="AY112" s="26">
        <v>12.570915832419345</v>
      </c>
      <c r="AZ112" s="26">
        <v>12.45622997415191</v>
      </c>
      <c r="BA112" s="26">
        <v>12.114987873282272</v>
      </c>
      <c r="BB112" s="26">
        <v>11.752903541494634</v>
      </c>
      <c r="BC112" s="26">
        <v>11.388497928483918</v>
      </c>
      <c r="BD112" s="26">
        <v>10.963656493169431</v>
      </c>
      <c r="BE112" s="26">
        <v>10.450180995047926</v>
      </c>
      <c r="BF112" s="26">
        <v>9.0161321180190264</v>
      </c>
      <c r="BG112" s="26">
        <v>7.915692102732006</v>
      </c>
      <c r="BH112" s="26">
        <v>7.3066650943236837</v>
      </c>
      <c r="BI112" s="26">
        <v>6.9123665921449451</v>
      </c>
      <c r="BK112" s="27">
        <v>8.4888080404889834</v>
      </c>
      <c r="BL112" s="27">
        <v>8.2686452924290439</v>
      </c>
      <c r="BM112" s="27">
        <v>8.1068863843309007</v>
      </c>
      <c r="BN112" s="27">
        <v>7.7024298835516074</v>
      </c>
      <c r="BO112" s="27">
        <v>7.4070204020923089</v>
      </c>
      <c r="BP112" s="27">
        <v>6.9183538291182476</v>
      </c>
      <c r="BQ112" s="27">
        <v>6.4017925508916989</v>
      </c>
      <c r="BR112" s="27">
        <v>5.9241717048717177</v>
      </c>
      <c r="BS112" s="27">
        <v>5.3298250350045961</v>
      </c>
      <c r="BT112" s="27">
        <v>4.7236314150523881</v>
      </c>
      <c r="BU112" s="27">
        <v>2.521145034586489</v>
      </c>
      <c r="BV112" s="27">
        <v>1.3812000090995866</v>
      </c>
      <c r="BW112" s="27">
        <v>1.1189423952885846</v>
      </c>
      <c r="BX112" s="27">
        <v>1.3485372263036268</v>
      </c>
      <c r="BZ112" s="27">
        <v>13.128808040488984</v>
      </c>
      <c r="CA112" s="27">
        <v>12.908645292429044</v>
      </c>
      <c r="CB112" s="27">
        <v>12.746886384330901</v>
      </c>
      <c r="CC112" s="27">
        <v>12.342429883551608</v>
      </c>
      <c r="CD112" s="27">
        <v>12.04702040209231</v>
      </c>
      <c r="CE112" s="27">
        <v>11.558353829118248</v>
      </c>
      <c r="CF112" s="27">
        <v>11.041792550891699</v>
      </c>
      <c r="CG112" s="27">
        <v>10.564171704871718</v>
      </c>
      <c r="CH112" s="27">
        <v>9.9698250350045967</v>
      </c>
      <c r="CI112" s="27">
        <v>9.3636314150523887</v>
      </c>
      <c r="CJ112" s="27">
        <v>7.1611450345864895</v>
      </c>
      <c r="CK112" s="27">
        <v>6.0212000090995872</v>
      </c>
      <c r="CL112" s="27">
        <v>5.7589423952885852</v>
      </c>
      <c r="CM112" s="27">
        <v>5.9885372263036274</v>
      </c>
      <c r="CO112" s="28">
        <v>8.4888080404889834</v>
      </c>
      <c r="CP112" s="28">
        <v>8.2689905405840918</v>
      </c>
      <c r="CQ112" s="28">
        <v>8.1092844783282274</v>
      </c>
      <c r="CR112" s="28">
        <v>7.7108941958624904</v>
      </c>
      <c r="CS112" s="28">
        <v>7.448286878477445</v>
      </c>
      <c r="CT112" s="28">
        <v>6.9860867678582323</v>
      </c>
      <c r="CU112" s="28">
        <v>6.5203786566919106</v>
      </c>
      <c r="CV112" s="28">
        <v>6.0665693875801523</v>
      </c>
      <c r="CW112" s="28">
        <v>5.5606815209264653</v>
      </c>
      <c r="CX112" s="28">
        <v>5.0920555049301797</v>
      </c>
      <c r="CY112" s="28">
        <v>1.874938085394497</v>
      </c>
      <c r="CZ112" s="28">
        <v>-4.9903904052059147</v>
      </c>
      <c r="DA112" s="28">
        <v>-10.518538786305619</v>
      </c>
      <c r="DB112" s="28">
        <v>-14.323625803999953</v>
      </c>
      <c r="DD112" s="28">
        <v>13.128808040488984</v>
      </c>
      <c r="DE112" s="28">
        <v>12.908990540584092</v>
      </c>
      <c r="DF112" s="28">
        <v>12.749284478328228</v>
      </c>
      <c r="DG112" s="28">
        <v>12.350894195862491</v>
      </c>
      <c r="DH112" s="28">
        <v>12.088286878477446</v>
      </c>
      <c r="DI112" s="28">
        <v>11.626086767858233</v>
      </c>
      <c r="DJ112" s="28">
        <v>11.160378656691911</v>
      </c>
      <c r="DK112" s="28">
        <v>10.706569387580153</v>
      </c>
      <c r="DL112" s="28">
        <v>10.200681520926466</v>
      </c>
      <c r="DM112" s="28">
        <v>9.7320555049301802</v>
      </c>
      <c r="DN112" s="28">
        <v>6.5149380853944976</v>
      </c>
      <c r="DO112" s="28">
        <v>-0.35039040520591413</v>
      </c>
      <c r="DP112" s="28">
        <v>-5.8785387863056187</v>
      </c>
      <c r="DQ112" s="28">
        <v>-9.6836258039999521</v>
      </c>
      <c r="DS112" s="29">
        <v>8.4888080404889834</v>
      </c>
      <c r="DT112" s="29">
        <v>8.3504706019335924</v>
      </c>
      <c r="DU112" s="29">
        <v>8.1023038698796821</v>
      </c>
      <c r="DV112" s="29">
        <v>7.7097053028807245</v>
      </c>
      <c r="DW112" s="29">
        <v>7.4610586878855489</v>
      </c>
      <c r="DX112" s="29">
        <v>7.0299379142808363</v>
      </c>
      <c r="DY112" s="29">
        <v>6.595795945274439</v>
      </c>
      <c r="DZ112" s="29">
        <v>6.227713652360098</v>
      </c>
      <c r="EA112" s="29">
        <v>5.597246472677206</v>
      </c>
      <c r="EB112" s="29">
        <v>3.9844744373585002</v>
      </c>
      <c r="EC112" s="29">
        <v>-3.6360150356936103</v>
      </c>
      <c r="ED112" s="29">
        <v>-9.9278420069681772</v>
      </c>
      <c r="EE112" s="29">
        <v>-13.59880048360975</v>
      </c>
      <c r="EF112" s="29">
        <v>-12.689513175657986</v>
      </c>
      <c r="EH112" s="29">
        <v>13.128808040488984</v>
      </c>
      <c r="EI112" s="29">
        <v>12.990470601933593</v>
      </c>
      <c r="EJ112" s="29">
        <v>12.742303869879683</v>
      </c>
      <c r="EK112" s="29">
        <v>12.349705302880725</v>
      </c>
      <c r="EL112" s="29">
        <v>12.10105868788555</v>
      </c>
      <c r="EM112" s="29">
        <v>11.669937914280837</v>
      </c>
      <c r="EN112" s="29">
        <v>11.23579594527444</v>
      </c>
      <c r="EO112" s="29">
        <v>10.867713652360099</v>
      </c>
      <c r="EP112" s="29">
        <v>10.237246472677207</v>
      </c>
      <c r="EQ112" s="29">
        <v>8.6244744373585007</v>
      </c>
      <c r="ER112" s="29">
        <v>1.0039849643063903</v>
      </c>
      <c r="ES112" s="29">
        <v>-5.2878420069681766</v>
      </c>
      <c r="ET112" s="29">
        <v>-8.9588004836097497</v>
      </c>
      <c r="EU112" s="29">
        <v>-8.0495131756579852</v>
      </c>
      <c r="EW112" s="1">
        <v>390532</v>
      </c>
      <c r="EX112" s="1">
        <v>398053</v>
      </c>
      <c r="EY112" s="1" t="s">
        <v>580</v>
      </c>
      <c r="EZ112" s="1" t="s">
        <v>853</v>
      </c>
    </row>
    <row r="113" spans="2:156" ht="16" thickBot="1" x14ac:dyDescent="0.4">
      <c r="B113" s="21" t="s">
        <v>113</v>
      </c>
      <c r="C113" s="22">
        <v>11.935301902945843</v>
      </c>
      <c r="D113" s="23">
        <v>12.007560564065976</v>
      </c>
      <c r="E113" s="23">
        <v>11.813896129542544</v>
      </c>
      <c r="F113" s="23">
        <v>11.629389180262436</v>
      </c>
      <c r="G113" s="23">
        <v>11.606332358575731</v>
      </c>
      <c r="H113" s="23">
        <v>11.542227930933096</v>
      </c>
      <c r="I113" s="23">
        <v>11.352520154041349</v>
      </c>
      <c r="J113" s="23">
        <v>11.270490543868856</v>
      </c>
      <c r="K113" s="23">
        <v>11.152670978111251</v>
      </c>
      <c r="L113" s="23">
        <v>10.929829929172874</v>
      </c>
      <c r="M113" s="23">
        <v>10.233535489467773</v>
      </c>
      <c r="N113" s="23">
        <v>9.7440127594667363</v>
      </c>
      <c r="O113" s="23">
        <v>9.5142469866372661</v>
      </c>
      <c r="P113" s="23">
        <v>9.5180979270548658</v>
      </c>
      <c r="Q113" s="24"/>
      <c r="R113" s="23">
        <v>16.572301902945846</v>
      </c>
      <c r="S113" s="23">
        <v>16.644560564065976</v>
      </c>
      <c r="T113" s="23">
        <v>16.450896129542542</v>
      </c>
      <c r="U113" s="23">
        <v>16.266389180262436</v>
      </c>
      <c r="V113" s="23">
        <v>16.243332358575731</v>
      </c>
      <c r="W113" s="23">
        <v>16.179227930933095</v>
      </c>
      <c r="X113" s="23">
        <v>15.989520154041349</v>
      </c>
      <c r="Y113" s="23">
        <v>15.907490543868857</v>
      </c>
      <c r="Z113" s="23">
        <v>15.789670978111252</v>
      </c>
      <c r="AA113" s="23">
        <v>15.566829929172874</v>
      </c>
      <c r="AB113" s="23">
        <v>14.870535489467773</v>
      </c>
      <c r="AC113" s="23">
        <v>14.381012759466737</v>
      </c>
      <c r="AD113" s="23">
        <v>14.151246986637267</v>
      </c>
      <c r="AE113" s="23">
        <v>14.155097927054866</v>
      </c>
      <c r="AG113" s="25">
        <v>11.935301902945843</v>
      </c>
      <c r="AH113" s="25">
        <v>12.113409759356291</v>
      </c>
      <c r="AI113" s="25">
        <v>12.065182772486704</v>
      </c>
      <c r="AJ113" s="25">
        <v>12.054138681960371</v>
      </c>
      <c r="AK113" s="25">
        <v>12.211270739488455</v>
      </c>
      <c r="AL113" s="25">
        <v>12.31466900591486</v>
      </c>
      <c r="AM113" s="25">
        <v>12.261377513225971</v>
      </c>
      <c r="AN113" s="25">
        <v>12.278791545495057</v>
      </c>
      <c r="AO113" s="25">
        <v>12.23487461147924</v>
      </c>
      <c r="AP113" s="25">
        <v>12.096393032716852</v>
      </c>
      <c r="AQ113" s="25">
        <v>11.837178163242145</v>
      </c>
      <c r="AR113" s="25">
        <v>11.612894733918909</v>
      </c>
      <c r="AS113" s="25">
        <v>11.449027307792864</v>
      </c>
      <c r="AT113" s="25">
        <v>11.340249120892727</v>
      </c>
      <c r="AV113" s="26">
        <v>16.572301902945846</v>
      </c>
      <c r="AW113" s="26">
        <v>16.750409759356291</v>
      </c>
      <c r="AX113" s="26">
        <v>16.702182772486704</v>
      </c>
      <c r="AY113" s="26">
        <v>16.691138681960371</v>
      </c>
      <c r="AZ113" s="26">
        <v>16.848270739488456</v>
      </c>
      <c r="BA113" s="26">
        <v>16.951669005914859</v>
      </c>
      <c r="BB113" s="26">
        <v>16.898377513225974</v>
      </c>
      <c r="BC113" s="26">
        <v>16.915791545495058</v>
      </c>
      <c r="BD113" s="26">
        <v>16.871874611479242</v>
      </c>
      <c r="BE113" s="26">
        <v>16.733393032716855</v>
      </c>
      <c r="BF113" s="26">
        <v>16.474178163242144</v>
      </c>
      <c r="BG113" s="26">
        <v>16.249894733918907</v>
      </c>
      <c r="BH113" s="26">
        <v>16.086027307792865</v>
      </c>
      <c r="BI113" s="26">
        <v>15.977249120892727</v>
      </c>
      <c r="BK113" s="27">
        <v>11.935301902945843</v>
      </c>
      <c r="BL113" s="27">
        <v>12.007677962175373</v>
      </c>
      <c r="BM113" s="27">
        <v>11.814133295269096</v>
      </c>
      <c r="BN113" s="27">
        <v>11.629742988504537</v>
      </c>
      <c r="BO113" s="27">
        <v>11.60679449298757</v>
      </c>
      <c r="BP113" s="27">
        <v>11.542090485433105</v>
      </c>
      <c r="BQ113" s="27">
        <v>11.351052986910126</v>
      </c>
      <c r="BR113" s="27">
        <v>11.268776911746539</v>
      </c>
      <c r="BS113" s="27">
        <v>11.150732075682217</v>
      </c>
      <c r="BT113" s="27">
        <v>10.940116167849535</v>
      </c>
      <c r="BU113" s="27">
        <v>10.306519662058598</v>
      </c>
      <c r="BV113" s="27">
        <v>9.9031977713811887</v>
      </c>
      <c r="BW113" s="27">
        <v>9.7079459446661449</v>
      </c>
      <c r="BX113" s="27">
        <v>9.7712187031122077</v>
      </c>
      <c r="BZ113" s="27">
        <v>16.572301902945846</v>
      </c>
      <c r="CA113" s="27">
        <v>16.644677962175372</v>
      </c>
      <c r="CB113" s="27">
        <v>16.451133295269095</v>
      </c>
      <c r="CC113" s="27">
        <v>16.266742988504539</v>
      </c>
      <c r="CD113" s="27">
        <v>16.243794492987568</v>
      </c>
      <c r="CE113" s="27">
        <v>16.179090485433107</v>
      </c>
      <c r="CF113" s="27">
        <v>15.988052986910127</v>
      </c>
      <c r="CG113" s="27">
        <v>15.905776911746539</v>
      </c>
      <c r="CH113" s="27">
        <v>15.787732075682218</v>
      </c>
      <c r="CI113" s="27">
        <v>15.577116167849535</v>
      </c>
      <c r="CJ113" s="27">
        <v>14.943519662058598</v>
      </c>
      <c r="CK113" s="27">
        <v>14.540197771381189</v>
      </c>
      <c r="CL113" s="27">
        <v>14.344945944666145</v>
      </c>
      <c r="CM113" s="27">
        <v>14.408218703112208</v>
      </c>
      <c r="CO113" s="28">
        <v>11.935301902945843</v>
      </c>
      <c r="CP113" s="28">
        <v>12.018479035861684</v>
      </c>
      <c r="CQ113" s="28">
        <v>11.837408797598215</v>
      </c>
      <c r="CR113" s="28">
        <v>11.660610633039212</v>
      </c>
      <c r="CS113" s="28">
        <v>11.643203591079686</v>
      </c>
      <c r="CT113" s="28">
        <v>11.573603454899468</v>
      </c>
      <c r="CU113" s="28">
        <v>11.361140367416368</v>
      </c>
      <c r="CV113" s="28">
        <v>11.248177811397712</v>
      </c>
      <c r="CW113" s="28">
        <v>11.111446560386158</v>
      </c>
      <c r="CX113" s="28">
        <v>10.886835532663635</v>
      </c>
      <c r="CY113" s="28">
        <v>9.7437021646354882</v>
      </c>
      <c r="CZ113" s="28">
        <v>7.3757031956269454</v>
      </c>
      <c r="DA113" s="28">
        <v>5.466497087092641</v>
      </c>
      <c r="DB113" s="28">
        <v>4.0657488425679134</v>
      </c>
      <c r="DD113" s="28">
        <v>16.572301902945846</v>
      </c>
      <c r="DE113" s="28">
        <v>16.655479035861685</v>
      </c>
      <c r="DF113" s="28">
        <v>16.474408797598215</v>
      </c>
      <c r="DG113" s="28">
        <v>16.297610633039213</v>
      </c>
      <c r="DH113" s="28">
        <v>16.280203591079687</v>
      </c>
      <c r="DI113" s="28">
        <v>16.21060345489947</v>
      </c>
      <c r="DJ113" s="28">
        <v>15.998140367416369</v>
      </c>
      <c r="DK113" s="28">
        <v>15.885177811397712</v>
      </c>
      <c r="DL113" s="28">
        <v>15.748446560386158</v>
      </c>
      <c r="DM113" s="28">
        <v>15.523835532663636</v>
      </c>
      <c r="DN113" s="28">
        <v>14.380702164635489</v>
      </c>
      <c r="DO113" s="28">
        <v>12.012703195626946</v>
      </c>
      <c r="DP113" s="28">
        <v>10.103497087092641</v>
      </c>
      <c r="DQ113" s="28">
        <v>8.7027488425679138</v>
      </c>
      <c r="DS113" s="29">
        <v>11.935301902945843</v>
      </c>
      <c r="DT113" s="29">
        <v>12.040284749765279</v>
      </c>
      <c r="DU113" s="29">
        <v>11.835088801998513</v>
      </c>
      <c r="DV113" s="29">
        <v>11.658354756239341</v>
      </c>
      <c r="DW113" s="29">
        <v>11.644485037873977</v>
      </c>
      <c r="DX113" s="29">
        <v>11.584615324440914</v>
      </c>
      <c r="DY113" s="29">
        <v>11.381201670713299</v>
      </c>
      <c r="DZ113" s="29">
        <v>11.279534894942413</v>
      </c>
      <c r="EA113" s="29">
        <v>11.092331162755936</v>
      </c>
      <c r="EB113" s="29">
        <v>10.475502950019669</v>
      </c>
      <c r="EC113" s="29">
        <v>7.8580587421589012</v>
      </c>
      <c r="ED113" s="29">
        <v>5.6254717633708751</v>
      </c>
      <c r="EE113" s="29">
        <v>4.2687659791377897</v>
      </c>
      <c r="EF113" s="29">
        <v>4.6886819195748117</v>
      </c>
      <c r="EH113" s="29">
        <v>16.572301902945846</v>
      </c>
      <c r="EI113" s="29">
        <v>16.677284749765278</v>
      </c>
      <c r="EJ113" s="29">
        <v>16.472088801998513</v>
      </c>
      <c r="EK113" s="29">
        <v>16.295354756239341</v>
      </c>
      <c r="EL113" s="29">
        <v>16.281485037873978</v>
      </c>
      <c r="EM113" s="29">
        <v>16.221615324440915</v>
      </c>
      <c r="EN113" s="29">
        <v>16.018201670713299</v>
      </c>
      <c r="EO113" s="29">
        <v>15.916534894942414</v>
      </c>
      <c r="EP113" s="29">
        <v>15.729331162755937</v>
      </c>
      <c r="EQ113" s="29">
        <v>15.112502950019669</v>
      </c>
      <c r="ER113" s="29">
        <v>12.495058742158902</v>
      </c>
      <c r="ES113" s="29">
        <v>10.262471763370876</v>
      </c>
      <c r="ET113" s="29">
        <v>8.9057659791377901</v>
      </c>
      <c r="EU113" s="29">
        <v>9.3256819195748122</v>
      </c>
      <c r="EW113" s="1">
        <v>394372</v>
      </c>
      <c r="EX113" s="1">
        <v>396438</v>
      </c>
      <c r="EY113" s="1" t="s">
        <v>588</v>
      </c>
      <c r="EZ113" s="1" t="s">
        <v>853</v>
      </c>
    </row>
    <row r="114" spans="2:156" ht="16" thickBot="1" x14ac:dyDescent="0.4">
      <c r="B114" s="21" t="s">
        <v>114</v>
      </c>
      <c r="C114" s="22">
        <v>9.07401977538</v>
      </c>
      <c r="D114" s="23">
        <v>8.1459205968299884</v>
      </c>
      <c r="E114" s="23">
        <v>8.0496088925036169</v>
      </c>
      <c r="F114" s="23">
        <v>7.7067908372976284</v>
      </c>
      <c r="G114" s="23">
        <v>7.5548289558117254</v>
      </c>
      <c r="H114" s="23">
        <v>7.169306361189145</v>
      </c>
      <c r="I114" s="23">
        <v>6.9610989447371061</v>
      </c>
      <c r="J114" s="23">
        <v>6.7084709189311518</v>
      </c>
      <c r="K114" s="23">
        <v>6.4620203931846429</v>
      </c>
      <c r="L114" s="23">
        <v>6.0940113575933363</v>
      </c>
      <c r="M114" s="23">
        <v>4.8792799551369708</v>
      </c>
      <c r="N114" s="23">
        <v>4.140081468067315</v>
      </c>
      <c r="O114" s="23">
        <v>3.7673974338945158</v>
      </c>
      <c r="P114" s="23">
        <v>3.6679667660405428</v>
      </c>
      <c r="Q114" s="24"/>
      <c r="R114" s="23">
        <v>15.57401977538</v>
      </c>
      <c r="S114" s="23">
        <v>14.645920596829988</v>
      </c>
      <c r="T114" s="23">
        <v>14.549608892503617</v>
      </c>
      <c r="U114" s="23">
        <v>14.206790837297628</v>
      </c>
      <c r="V114" s="23">
        <v>14.054828955811725</v>
      </c>
      <c r="W114" s="23">
        <v>13.669306361189145</v>
      </c>
      <c r="X114" s="23">
        <v>13.461098944737106</v>
      </c>
      <c r="Y114" s="23">
        <v>13.208470918931152</v>
      </c>
      <c r="Z114" s="23">
        <v>12.962020393184643</v>
      </c>
      <c r="AA114" s="23">
        <v>12.594011357593336</v>
      </c>
      <c r="AB114" s="23">
        <v>11.379279955136971</v>
      </c>
      <c r="AC114" s="23">
        <v>10.640081468067315</v>
      </c>
      <c r="AD114" s="23">
        <v>10.267397433894516</v>
      </c>
      <c r="AE114" s="23">
        <v>10.167966766040543</v>
      </c>
      <c r="AG114" s="25">
        <v>9.07401977538</v>
      </c>
      <c r="AH114" s="25">
        <v>8.6970845987574013</v>
      </c>
      <c r="AI114" s="25">
        <v>8.7700816760943621</v>
      </c>
      <c r="AJ114" s="25">
        <v>8.6332462797362481</v>
      </c>
      <c r="AK114" s="25">
        <v>8.6996732093650646</v>
      </c>
      <c r="AL114" s="25">
        <v>8.5251417865381676</v>
      </c>
      <c r="AM114" s="25">
        <v>8.457419098585234</v>
      </c>
      <c r="AN114" s="25">
        <v>8.3213914925458639</v>
      </c>
      <c r="AO114" s="25">
        <v>8.1587811011281257</v>
      </c>
      <c r="AP114" s="25">
        <v>7.9055871586337911</v>
      </c>
      <c r="AQ114" s="25">
        <v>7.2302422565987303</v>
      </c>
      <c r="AR114" s="25">
        <v>6.7526200443850275</v>
      </c>
      <c r="AS114" s="25">
        <v>6.3442860660490759</v>
      </c>
      <c r="AT114" s="25">
        <v>6.1256646229524474</v>
      </c>
      <c r="AV114" s="26">
        <v>15.57401977538</v>
      </c>
      <c r="AW114" s="26">
        <v>15.197084598757401</v>
      </c>
      <c r="AX114" s="26">
        <v>15.270081676094362</v>
      </c>
      <c r="AY114" s="26">
        <v>15.133246279736248</v>
      </c>
      <c r="AZ114" s="26">
        <v>15.199673209365065</v>
      </c>
      <c r="BA114" s="26">
        <v>15.025141786538168</v>
      </c>
      <c r="BB114" s="26">
        <v>14.957419098585234</v>
      </c>
      <c r="BC114" s="26">
        <v>14.821391492545864</v>
      </c>
      <c r="BD114" s="26">
        <v>14.658781101128126</v>
      </c>
      <c r="BE114" s="26">
        <v>14.405587158633791</v>
      </c>
      <c r="BF114" s="26">
        <v>13.73024225659873</v>
      </c>
      <c r="BG114" s="26">
        <v>13.252620044385027</v>
      </c>
      <c r="BH114" s="26">
        <v>12.844286066049076</v>
      </c>
      <c r="BI114" s="26">
        <v>12.625664622952447</v>
      </c>
      <c r="BK114" s="27">
        <v>9.07401977538</v>
      </c>
      <c r="BL114" s="27">
        <v>8.1462612023019449</v>
      </c>
      <c r="BM114" s="27">
        <v>8.0496413096179502</v>
      </c>
      <c r="BN114" s="27">
        <v>7.7070851196540762</v>
      </c>
      <c r="BO114" s="27">
        <v>7.5554018522964466</v>
      </c>
      <c r="BP114" s="27">
        <v>7.1685953717469939</v>
      </c>
      <c r="BQ114" s="27">
        <v>6.9574789642823074</v>
      </c>
      <c r="BR114" s="27">
        <v>6.7044137524488416</v>
      </c>
      <c r="BS114" s="27">
        <v>6.4590598498090017</v>
      </c>
      <c r="BT114" s="27">
        <v>6.1218552579187442</v>
      </c>
      <c r="BU114" s="27">
        <v>5.049946118531091</v>
      </c>
      <c r="BV114" s="27">
        <v>4.5037320739823503</v>
      </c>
      <c r="BW114" s="27">
        <v>4.212831660133638</v>
      </c>
      <c r="BX114" s="27">
        <v>4.2502233602384756</v>
      </c>
      <c r="BZ114" s="27">
        <v>15.57401977538</v>
      </c>
      <c r="CA114" s="27">
        <v>14.646261202301945</v>
      </c>
      <c r="CB114" s="27">
        <v>14.54964130961795</v>
      </c>
      <c r="CC114" s="27">
        <v>14.207085119654076</v>
      </c>
      <c r="CD114" s="27">
        <v>14.055401852296447</v>
      </c>
      <c r="CE114" s="27">
        <v>13.668595371746994</v>
      </c>
      <c r="CF114" s="27">
        <v>13.457478964282307</v>
      </c>
      <c r="CG114" s="27">
        <v>13.204413752448842</v>
      </c>
      <c r="CH114" s="27">
        <v>12.959059849809002</v>
      </c>
      <c r="CI114" s="27">
        <v>12.621855257918744</v>
      </c>
      <c r="CJ114" s="27">
        <v>11.549946118531091</v>
      </c>
      <c r="CK114" s="27">
        <v>11.00373207398235</v>
      </c>
      <c r="CL114" s="27">
        <v>10.712831660133638</v>
      </c>
      <c r="CM114" s="27">
        <v>10.750223360238476</v>
      </c>
      <c r="CO114" s="28">
        <v>9.07401977538</v>
      </c>
      <c r="CP114" s="28">
        <v>8.1540745633638991</v>
      </c>
      <c r="CQ114" s="28">
        <v>8.0807886916757727</v>
      </c>
      <c r="CR114" s="28">
        <v>7.7868161321634712</v>
      </c>
      <c r="CS114" s="28">
        <v>7.6832066069987679</v>
      </c>
      <c r="CT114" s="28">
        <v>7.3444851941856477</v>
      </c>
      <c r="CU114" s="28">
        <v>7.1767132864623395</v>
      </c>
      <c r="CV114" s="28">
        <v>6.9703460194521139</v>
      </c>
      <c r="CW114" s="28">
        <v>6.7927463096338858</v>
      </c>
      <c r="CX114" s="28">
        <v>6.5354646753014922</v>
      </c>
      <c r="CY114" s="28">
        <v>4.9416157046778988</v>
      </c>
      <c r="CZ114" s="28">
        <v>1.9948257808796619</v>
      </c>
      <c r="DA114" s="28">
        <v>-0.30160105885819632</v>
      </c>
      <c r="DB114" s="28">
        <v>-1.6014500607915139</v>
      </c>
      <c r="DD114" s="28">
        <v>15.57401977538</v>
      </c>
      <c r="DE114" s="28">
        <v>14.654074563363899</v>
      </c>
      <c r="DF114" s="28">
        <v>14.580788691675773</v>
      </c>
      <c r="DG114" s="28">
        <v>14.286816132163471</v>
      </c>
      <c r="DH114" s="28">
        <v>14.183206606998768</v>
      </c>
      <c r="DI114" s="28">
        <v>13.844485194185648</v>
      </c>
      <c r="DJ114" s="28">
        <v>13.67671328646234</v>
      </c>
      <c r="DK114" s="28">
        <v>13.470346019452114</v>
      </c>
      <c r="DL114" s="28">
        <v>13.292746309633886</v>
      </c>
      <c r="DM114" s="28">
        <v>13.035464675301492</v>
      </c>
      <c r="DN114" s="28">
        <v>11.441615704677899</v>
      </c>
      <c r="DO114" s="28">
        <v>8.4948257808796619</v>
      </c>
      <c r="DP114" s="28">
        <v>6.1983989411418037</v>
      </c>
      <c r="DQ114" s="28">
        <v>4.8985499392084861</v>
      </c>
      <c r="DS114" s="29">
        <v>9.07401977538</v>
      </c>
      <c r="DT114" s="29">
        <v>8.1724790636243227</v>
      </c>
      <c r="DU114" s="29">
        <v>8.0283915137501225</v>
      </c>
      <c r="DV114" s="29">
        <v>7.7105458635460131</v>
      </c>
      <c r="DW114" s="29">
        <v>7.6053852514145923</v>
      </c>
      <c r="DX114" s="29">
        <v>7.2769148312130341</v>
      </c>
      <c r="DY114" s="29">
        <v>7.1145854702531004</v>
      </c>
      <c r="DZ114" s="29">
        <v>6.9168959667655336</v>
      </c>
      <c r="EA114" s="29">
        <v>6.674991685728525</v>
      </c>
      <c r="EB114" s="29">
        <v>5.9471279363000029</v>
      </c>
      <c r="EC114" s="29">
        <v>2.6368654601055752</v>
      </c>
      <c r="ED114" s="29">
        <v>-2.6590536482977711E-3</v>
      </c>
      <c r="EE114" s="29">
        <v>-1.511520700820256</v>
      </c>
      <c r="EF114" s="29">
        <v>-0.98427351349346637</v>
      </c>
      <c r="EH114" s="29">
        <v>15.57401977538</v>
      </c>
      <c r="EI114" s="29">
        <v>14.672479063624323</v>
      </c>
      <c r="EJ114" s="29">
        <v>14.528391513750122</v>
      </c>
      <c r="EK114" s="29">
        <v>14.210545863546013</v>
      </c>
      <c r="EL114" s="29">
        <v>14.105385251414592</v>
      </c>
      <c r="EM114" s="29">
        <v>13.776914831213034</v>
      </c>
      <c r="EN114" s="29">
        <v>13.6145854702531</v>
      </c>
      <c r="EO114" s="29">
        <v>13.416895966765534</v>
      </c>
      <c r="EP114" s="29">
        <v>13.174991685728525</v>
      </c>
      <c r="EQ114" s="29">
        <v>12.447127936300003</v>
      </c>
      <c r="ER114" s="29">
        <v>9.1368654601055752</v>
      </c>
      <c r="ES114" s="29">
        <v>6.4973409463517022</v>
      </c>
      <c r="ET114" s="29">
        <v>4.988479299179744</v>
      </c>
      <c r="EU114" s="29">
        <v>5.5157264865065336</v>
      </c>
      <c r="EW114" s="1">
        <v>380057</v>
      </c>
      <c r="EX114" s="1">
        <v>408141</v>
      </c>
      <c r="EY114" s="1" t="s">
        <v>530</v>
      </c>
      <c r="EZ114" s="1" t="s">
        <v>857</v>
      </c>
    </row>
    <row r="115" spans="2:156" ht="16" thickBot="1" x14ac:dyDescent="0.4">
      <c r="B115" s="21" t="s">
        <v>115</v>
      </c>
      <c r="C115" s="22">
        <v>16.35472690543309</v>
      </c>
      <c r="D115" s="23">
        <v>15.901339833037134</v>
      </c>
      <c r="E115" s="23">
        <v>15.53956719759487</v>
      </c>
      <c r="F115" s="23">
        <v>15.193363159607131</v>
      </c>
      <c r="G115" s="23">
        <v>15.088248517548145</v>
      </c>
      <c r="H115" s="23">
        <v>14.97977290129576</v>
      </c>
      <c r="I115" s="23">
        <v>14.696218377845458</v>
      </c>
      <c r="J115" s="23">
        <v>14.483517816009574</v>
      </c>
      <c r="K115" s="23">
        <v>14.511604223373396</v>
      </c>
      <c r="L115" s="23">
        <v>14.172945847487682</v>
      </c>
      <c r="M115" s="23">
        <v>13.7744852540628</v>
      </c>
      <c r="N115" s="23">
        <v>13.560654723886003</v>
      </c>
      <c r="O115" s="23">
        <v>13.519436172561431</v>
      </c>
      <c r="P115" s="23">
        <v>13.534407722906572</v>
      </c>
      <c r="Q115" s="24"/>
      <c r="R115" s="23">
        <v>27.35472690543309</v>
      </c>
      <c r="S115" s="23">
        <v>26.901339833037134</v>
      </c>
      <c r="T115" s="23">
        <v>26.53956719759487</v>
      </c>
      <c r="U115" s="23">
        <v>26.193363159607131</v>
      </c>
      <c r="V115" s="23">
        <v>26.088248517548145</v>
      </c>
      <c r="W115" s="23">
        <v>25.97977290129576</v>
      </c>
      <c r="X115" s="23">
        <v>25.696218377845458</v>
      </c>
      <c r="Y115" s="23">
        <v>25.483517816009574</v>
      </c>
      <c r="Z115" s="23">
        <v>25.511604223373396</v>
      </c>
      <c r="AA115" s="23">
        <v>25.172945847487682</v>
      </c>
      <c r="AB115" s="23">
        <v>24.7744852540628</v>
      </c>
      <c r="AC115" s="23">
        <v>24.560654723886003</v>
      </c>
      <c r="AD115" s="23">
        <v>24.519436172561431</v>
      </c>
      <c r="AE115" s="23">
        <v>24.534407722906572</v>
      </c>
      <c r="AG115" s="25">
        <v>16.35472690543309</v>
      </c>
      <c r="AH115" s="25">
        <v>16.456016116333547</v>
      </c>
      <c r="AI115" s="25">
        <v>16.47181652186369</v>
      </c>
      <c r="AJ115" s="25">
        <v>16.490543095352837</v>
      </c>
      <c r="AK115" s="25">
        <v>16.727400212910467</v>
      </c>
      <c r="AL115" s="25">
        <v>16.927351123563863</v>
      </c>
      <c r="AM115" s="25">
        <v>16.879477071257792</v>
      </c>
      <c r="AN115" s="25">
        <v>16.811416252162498</v>
      </c>
      <c r="AO115" s="25">
        <v>16.868534524927348</v>
      </c>
      <c r="AP115" s="25">
        <v>16.532074384075116</v>
      </c>
      <c r="AQ115" s="25">
        <v>16.645098940027257</v>
      </c>
      <c r="AR115" s="25">
        <v>16.810568463894654</v>
      </c>
      <c r="AS115" s="25">
        <v>16.971187688186458</v>
      </c>
      <c r="AT115" s="25">
        <v>17.141973807398713</v>
      </c>
      <c r="AV115" s="26">
        <v>27.35472690543309</v>
      </c>
      <c r="AW115" s="26">
        <v>27.456016116333547</v>
      </c>
      <c r="AX115" s="26">
        <v>27.47181652186369</v>
      </c>
      <c r="AY115" s="26">
        <v>27.490543095352837</v>
      </c>
      <c r="AZ115" s="26">
        <v>27.727400212910467</v>
      </c>
      <c r="BA115" s="26">
        <v>27.927351123563863</v>
      </c>
      <c r="BB115" s="26">
        <v>27.879477071257792</v>
      </c>
      <c r="BC115" s="26">
        <v>27.811416252162498</v>
      </c>
      <c r="BD115" s="26">
        <v>27.868534524927348</v>
      </c>
      <c r="BE115" s="26">
        <v>27.532074384075116</v>
      </c>
      <c r="BF115" s="26">
        <v>27.645098940027257</v>
      </c>
      <c r="BG115" s="26">
        <v>27.810568463894654</v>
      </c>
      <c r="BH115" s="26">
        <v>27.971187688186458</v>
      </c>
      <c r="BI115" s="26">
        <v>28.141973807398713</v>
      </c>
      <c r="BK115" s="27">
        <v>16.35472690543309</v>
      </c>
      <c r="BL115" s="27">
        <v>15.901488459160536</v>
      </c>
      <c r="BM115" s="27">
        <v>15.539865794102543</v>
      </c>
      <c r="BN115" s="27">
        <v>15.193807463871646</v>
      </c>
      <c r="BO115" s="27">
        <v>15.088830755447489</v>
      </c>
      <c r="BP115" s="27">
        <v>14.979599447241284</v>
      </c>
      <c r="BQ115" s="27">
        <v>14.694366346870918</v>
      </c>
      <c r="BR115" s="27">
        <v>14.481340332670147</v>
      </c>
      <c r="BS115" s="27">
        <v>14.50916182163585</v>
      </c>
      <c r="BT115" s="27">
        <v>14.180411285485345</v>
      </c>
      <c r="BU115" s="27">
        <v>13.840368063954692</v>
      </c>
      <c r="BV115" s="27">
        <v>13.725268814181288</v>
      </c>
      <c r="BW115" s="27">
        <v>13.73159268651785</v>
      </c>
      <c r="BX115" s="27">
        <v>13.820034894409634</v>
      </c>
      <c r="BZ115" s="27">
        <v>27.35472690543309</v>
      </c>
      <c r="CA115" s="27">
        <v>26.901488459160536</v>
      </c>
      <c r="CB115" s="27">
        <v>26.539865794102543</v>
      </c>
      <c r="CC115" s="27">
        <v>26.193807463871646</v>
      </c>
      <c r="CD115" s="27">
        <v>26.088830755447489</v>
      </c>
      <c r="CE115" s="27">
        <v>25.979599447241284</v>
      </c>
      <c r="CF115" s="27">
        <v>25.694366346870918</v>
      </c>
      <c r="CG115" s="27">
        <v>25.481340332670147</v>
      </c>
      <c r="CH115" s="27">
        <v>25.50916182163585</v>
      </c>
      <c r="CI115" s="27">
        <v>25.180411285485345</v>
      </c>
      <c r="CJ115" s="27">
        <v>24.840368063954692</v>
      </c>
      <c r="CK115" s="27">
        <v>24.725268814181288</v>
      </c>
      <c r="CL115" s="27">
        <v>24.73159268651785</v>
      </c>
      <c r="CM115" s="27">
        <v>24.820034894409634</v>
      </c>
      <c r="CO115" s="28">
        <v>16.35472690543309</v>
      </c>
      <c r="CP115" s="28">
        <v>15.938675307710604</v>
      </c>
      <c r="CQ115" s="28">
        <v>15.622377262438768</v>
      </c>
      <c r="CR115" s="28">
        <v>15.32406757051357</v>
      </c>
      <c r="CS115" s="28">
        <v>15.266369040655022</v>
      </c>
      <c r="CT115" s="28">
        <v>15.204382239260667</v>
      </c>
      <c r="CU115" s="28">
        <v>14.965169694737622</v>
      </c>
      <c r="CV115" s="28">
        <v>14.796954761818302</v>
      </c>
      <c r="CW115" s="28">
        <v>14.864922564622852</v>
      </c>
      <c r="CX115" s="28">
        <v>14.58057332781463</v>
      </c>
      <c r="CY115" s="28">
        <v>14.274985945383886</v>
      </c>
      <c r="CZ115" s="28">
        <v>12.640702097107003</v>
      </c>
      <c r="DA115" s="28">
        <v>10.314480768234315</v>
      </c>
      <c r="DB115" s="28">
        <v>9.2925006432532733</v>
      </c>
      <c r="DD115" s="28">
        <v>27.35472690543309</v>
      </c>
      <c r="DE115" s="28">
        <v>26.938675307710604</v>
      </c>
      <c r="DF115" s="28">
        <v>26.622377262438768</v>
      </c>
      <c r="DG115" s="28">
        <v>26.32406757051357</v>
      </c>
      <c r="DH115" s="28">
        <v>26.266369040655022</v>
      </c>
      <c r="DI115" s="28">
        <v>26.204382239260667</v>
      </c>
      <c r="DJ115" s="28">
        <v>25.965169694737622</v>
      </c>
      <c r="DK115" s="28">
        <v>25.796954761818302</v>
      </c>
      <c r="DL115" s="28">
        <v>25.864922564622852</v>
      </c>
      <c r="DM115" s="28">
        <v>25.58057332781463</v>
      </c>
      <c r="DN115" s="28">
        <v>25.274985945383886</v>
      </c>
      <c r="DO115" s="28">
        <v>23.640702097107003</v>
      </c>
      <c r="DP115" s="28">
        <v>21.314480768234315</v>
      </c>
      <c r="DQ115" s="28">
        <v>20.292500643253273</v>
      </c>
      <c r="DS115" s="29">
        <v>16.35472690543309</v>
      </c>
      <c r="DT115" s="29">
        <v>15.951701528603294</v>
      </c>
      <c r="DU115" s="29">
        <v>15.613898812462406</v>
      </c>
      <c r="DV115" s="29">
        <v>15.321845457940608</v>
      </c>
      <c r="DW115" s="29">
        <v>15.277968282497493</v>
      </c>
      <c r="DX115" s="29">
        <v>15.232415559731521</v>
      </c>
      <c r="DY115" s="29">
        <v>15.005516625649779</v>
      </c>
      <c r="DZ115" s="29">
        <v>14.852461365289138</v>
      </c>
      <c r="EA115" s="29">
        <v>14.935073209527562</v>
      </c>
      <c r="EB115" s="29">
        <v>14.588429409961492</v>
      </c>
      <c r="EC115" s="29">
        <v>12.973192704105408</v>
      </c>
      <c r="ED115" s="29">
        <v>10.665264116360333</v>
      </c>
      <c r="EE115" s="29">
        <v>8.83489894928627</v>
      </c>
      <c r="EF115" s="29">
        <v>9.4725327376012238</v>
      </c>
      <c r="EH115" s="29">
        <v>27.35472690543309</v>
      </c>
      <c r="EI115" s="29">
        <v>26.951701528603294</v>
      </c>
      <c r="EJ115" s="29">
        <v>26.613898812462406</v>
      </c>
      <c r="EK115" s="29">
        <v>26.321845457940608</v>
      </c>
      <c r="EL115" s="29">
        <v>26.277968282497493</v>
      </c>
      <c r="EM115" s="29">
        <v>26.232415559731521</v>
      </c>
      <c r="EN115" s="29">
        <v>26.005516625649779</v>
      </c>
      <c r="EO115" s="29">
        <v>25.852461365289138</v>
      </c>
      <c r="EP115" s="29">
        <v>25.935073209527562</v>
      </c>
      <c r="EQ115" s="29">
        <v>25.588429409961492</v>
      </c>
      <c r="ER115" s="29">
        <v>23.973192704105408</v>
      </c>
      <c r="ES115" s="29">
        <v>21.665264116360333</v>
      </c>
      <c r="ET115" s="29">
        <v>19.83489894928627</v>
      </c>
      <c r="EU115" s="29">
        <v>20.472532737601224</v>
      </c>
      <c r="EW115" s="1">
        <v>376770</v>
      </c>
      <c r="EX115" s="1">
        <v>397157</v>
      </c>
      <c r="EY115" s="1" t="s">
        <v>487</v>
      </c>
      <c r="EZ115" s="1" t="s">
        <v>856</v>
      </c>
    </row>
    <row r="116" spans="2:156" ht="16" thickBot="1" x14ac:dyDescent="0.4">
      <c r="B116" s="21" t="s">
        <v>116</v>
      </c>
      <c r="C116" s="22">
        <v>11.998131968830569</v>
      </c>
      <c r="D116" s="23">
        <v>11.125199665080363</v>
      </c>
      <c r="E116" s="23">
        <v>8.7872894149755503</v>
      </c>
      <c r="F116" s="23">
        <v>4.0362295762500366</v>
      </c>
      <c r="G116" s="23">
        <v>-0.36738937490883927</v>
      </c>
      <c r="H116" s="23">
        <v>-4.9777583953943605</v>
      </c>
      <c r="I116" s="23">
        <v>-9.5779102749997023</v>
      </c>
      <c r="J116" s="23">
        <v>9.520439062348359</v>
      </c>
      <c r="K116" s="23">
        <v>9.3519996755685852</v>
      </c>
      <c r="L116" s="23">
        <v>9.1759044423811247</v>
      </c>
      <c r="M116" s="23">
        <v>8.5401142350227346</v>
      </c>
      <c r="N116" s="23">
        <v>8.1458957395492675</v>
      </c>
      <c r="O116" s="23">
        <v>8.0247390880369807</v>
      </c>
      <c r="P116" s="23">
        <v>8.0915603230890838</v>
      </c>
      <c r="Q116" s="24"/>
      <c r="R116" s="23">
        <v>16.635131968830571</v>
      </c>
      <c r="S116" s="23">
        <v>15.762199665080363</v>
      </c>
      <c r="T116" s="23">
        <v>13.424289414975551</v>
      </c>
      <c r="U116" s="23">
        <v>8.6732295762500371</v>
      </c>
      <c r="V116" s="23">
        <v>4.2696106250911612</v>
      </c>
      <c r="W116" s="23">
        <v>-0.34075839539436004</v>
      </c>
      <c r="X116" s="23">
        <v>-4.9409102749997018</v>
      </c>
      <c r="Y116" s="23">
        <v>-4.979560937651641</v>
      </c>
      <c r="Z116" s="23">
        <v>-5.1480003244314148</v>
      </c>
      <c r="AA116" s="23">
        <v>-5.3240955576188753</v>
      </c>
      <c r="AB116" s="23">
        <v>-5.9598857649772654</v>
      </c>
      <c r="AC116" s="23">
        <v>-6.3541042604507325</v>
      </c>
      <c r="AD116" s="23">
        <v>-6.4752609119630193</v>
      </c>
      <c r="AE116" s="23">
        <v>-6.4084396769109162</v>
      </c>
      <c r="AG116" s="25">
        <v>11.998131968830569</v>
      </c>
      <c r="AH116" s="25">
        <v>11.64931279841209</v>
      </c>
      <c r="AI116" s="25">
        <v>9.5001044121559293</v>
      </c>
      <c r="AJ116" s="25">
        <v>4.938216144687086</v>
      </c>
      <c r="AK116" s="25">
        <v>0.71360442238387733</v>
      </c>
      <c r="AL116" s="25">
        <v>-3.7277377550143243</v>
      </c>
      <c r="AM116" s="25">
        <v>-8.2064352545637362</v>
      </c>
      <c r="AN116" s="25">
        <v>10.974586868536477</v>
      </c>
      <c r="AO116" s="25">
        <v>10.861416165168038</v>
      </c>
      <c r="AP116" s="25">
        <v>10.747685207070923</v>
      </c>
      <c r="AQ116" s="25">
        <v>10.488905461754854</v>
      </c>
      <c r="AR116" s="25">
        <v>10.25867125506754</v>
      </c>
      <c r="AS116" s="25">
        <v>10.157250197223426</v>
      </c>
      <c r="AT116" s="25">
        <v>10.122384043035133</v>
      </c>
      <c r="AV116" s="26">
        <v>16.635131968830571</v>
      </c>
      <c r="AW116" s="26">
        <v>16.286312798412091</v>
      </c>
      <c r="AX116" s="26">
        <v>14.13710441215593</v>
      </c>
      <c r="AY116" s="26">
        <v>9.5752161446870865</v>
      </c>
      <c r="AZ116" s="26">
        <v>5.3506044223838778</v>
      </c>
      <c r="BA116" s="26">
        <v>0.9092622449856762</v>
      </c>
      <c r="BB116" s="26">
        <v>-3.5694352545637358</v>
      </c>
      <c r="BC116" s="26">
        <v>-3.5254131314635231</v>
      </c>
      <c r="BD116" s="26">
        <v>-3.6385838348319623</v>
      </c>
      <c r="BE116" s="26">
        <v>-3.7523147929290772</v>
      </c>
      <c r="BF116" s="26">
        <v>-4.0110945382451462</v>
      </c>
      <c r="BG116" s="26">
        <v>-4.2413287449324599</v>
      </c>
      <c r="BH116" s="26">
        <v>-4.3427498027765736</v>
      </c>
      <c r="BI116" s="26">
        <v>-4.3776159569648669</v>
      </c>
      <c r="BK116" s="27">
        <v>11.998131968830569</v>
      </c>
      <c r="BL116" s="27">
        <v>11.125216105168491</v>
      </c>
      <c r="BM116" s="27">
        <v>8.7873220836814685</v>
      </c>
      <c r="BN116" s="27">
        <v>4.0362784169809487</v>
      </c>
      <c r="BO116" s="27">
        <v>-0.3673256653567023</v>
      </c>
      <c r="BP116" s="27">
        <v>-4.9777774570624516</v>
      </c>
      <c r="BQ116" s="27">
        <v>-9.5781127557282346</v>
      </c>
      <c r="BR116" s="27">
        <v>9.5202022402132087</v>
      </c>
      <c r="BS116" s="27">
        <v>9.35173097838328</v>
      </c>
      <c r="BT116" s="27">
        <v>9.1864438403049817</v>
      </c>
      <c r="BU116" s="27">
        <v>8.5895213540812492</v>
      </c>
      <c r="BV116" s="27">
        <v>8.2166739044820787</v>
      </c>
      <c r="BW116" s="27">
        <v>8.0977709770640232</v>
      </c>
      <c r="BX116" s="27">
        <v>8.1661300172288946</v>
      </c>
      <c r="BZ116" s="27">
        <v>16.635131968830571</v>
      </c>
      <c r="CA116" s="27">
        <v>15.762216105168491</v>
      </c>
      <c r="CB116" s="27">
        <v>13.424322083681469</v>
      </c>
      <c r="CC116" s="27">
        <v>8.6732784169809491</v>
      </c>
      <c r="CD116" s="27">
        <v>4.2696743346432982</v>
      </c>
      <c r="CE116" s="27">
        <v>-0.34077745706245111</v>
      </c>
      <c r="CF116" s="27">
        <v>-4.9411127557282342</v>
      </c>
      <c r="CG116" s="27">
        <v>-4.9797977597867913</v>
      </c>
      <c r="CH116" s="27">
        <v>-5.14826902161672</v>
      </c>
      <c r="CI116" s="27">
        <v>-5.3135561596950183</v>
      </c>
      <c r="CJ116" s="27">
        <v>-5.9104786459187508</v>
      </c>
      <c r="CK116" s="27">
        <v>-6.2833260955179213</v>
      </c>
      <c r="CL116" s="27">
        <v>-6.4022290229359768</v>
      </c>
      <c r="CM116" s="27">
        <v>-6.3338699827711054</v>
      </c>
      <c r="CO116" s="28">
        <v>11.998131968830569</v>
      </c>
      <c r="CP116" s="28">
        <v>11.145902690168288</v>
      </c>
      <c r="CQ116" s="28">
        <v>8.830445700929678</v>
      </c>
      <c r="CR116" s="28">
        <v>4.0998049609518645</v>
      </c>
      <c r="CS116" s="28">
        <v>-0.28992688319863902</v>
      </c>
      <c r="CT116" s="28">
        <v>-4.8966054469497493</v>
      </c>
      <c r="CU116" s="28">
        <v>-9.5038225474381193</v>
      </c>
      <c r="CV116" s="28">
        <v>9.584112689312974</v>
      </c>
      <c r="CW116" s="28">
        <v>9.4229404688472584</v>
      </c>
      <c r="CX116" s="28">
        <v>9.2795669183991336</v>
      </c>
      <c r="CY116" s="28">
        <v>8.5853644210996265</v>
      </c>
      <c r="CZ116" s="28">
        <v>7.3817633820776365</v>
      </c>
      <c r="DA116" s="28">
        <v>6.66723379360716</v>
      </c>
      <c r="DB116" s="28">
        <v>6.1147908693351809</v>
      </c>
      <c r="DD116" s="28">
        <v>16.635131968830571</v>
      </c>
      <c r="DE116" s="28">
        <v>15.782902690168289</v>
      </c>
      <c r="DF116" s="28">
        <v>13.467445700929678</v>
      </c>
      <c r="DG116" s="28">
        <v>8.736804960951865</v>
      </c>
      <c r="DH116" s="28">
        <v>4.3470731168013614</v>
      </c>
      <c r="DI116" s="28">
        <v>-0.25960544694974885</v>
      </c>
      <c r="DJ116" s="28">
        <v>-4.8668225474381188</v>
      </c>
      <c r="DK116" s="28">
        <v>-4.915887310687026</v>
      </c>
      <c r="DL116" s="28">
        <v>-5.0770595311527416</v>
      </c>
      <c r="DM116" s="28">
        <v>-5.2204330816008664</v>
      </c>
      <c r="DN116" s="28">
        <v>-5.9146355789003735</v>
      </c>
      <c r="DO116" s="28">
        <v>-7.1182366179223635</v>
      </c>
      <c r="DP116" s="28">
        <v>-7.83276620639284</v>
      </c>
      <c r="DQ116" s="28">
        <v>-8.3852091306648191</v>
      </c>
      <c r="DS116" s="29">
        <v>11.998131968830569</v>
      </c>
      <c r="DT116" s="29">
        <v>11.166366355651594</v>
      </c>
      <c r="DU116" s="29">
        <v>8.8274178743120313</v>
      </c>
      <c r="DV116" s="29">
        <v>4.0992908485273531</v>
      </c>
      <c r="DW116" s="29">
        <v>-0.29153335699671601</v>
      </c>
      <c r="DX116" s="29">
        <v>-4.8879966985472265</v>
      </c>
      <c r="DY116" s="29">
        <v>-9.4753961525063133</v>
      </c>
      <c r="DZ116" s="29">
        <v>9.6369112253374638</v>
      </c>
      <c r="EA116" s="29">
        <v>9.4922308018148556</v>
      </c>
      <c r="EB116" s="29">
        <v>9.1852475123673472</v>
      </c>
      <c r="EC116" s="29">
        <v>7.7672976707032788</v>
      </c>
      <c r="ED116" s="29">
        <v>6.6840676091700644</v>
      </c>
      <c r="EE116" s="29">
        <v>6.0580940407965826</v>
      </c>
      <c r="EF116" s="29">
        <v>6.5155002313587858</v>
      </c>
      <c r="EH116" s="29">
        <v>16.635131968830571</v>
      </c>
      <c r="EI116" s="29">
        <v>15.803366355651594</v>
      </c>
      <c r="EJ116" s="29">
        <v>13.464417874312032</v>
      </c>
      <c r="EK116" s="29">
        <v>8.7362908485273536</v>
      </c>
      <c r="EL116" s="29">
        <v>4.3454666430032844</v>
      </c>
      <c r="EM116" s="29">
        <v>-0.25099669854722606</v>
      </c>
      <c r="EN116" s="29">
        <v>-4.8383961525063128</v>
      </c>
      <c r="EO116" s="29">
        <v>-4.8630887746625362</v>
      </c>
      <c r="EP116" s="29">
        <v>-5.0077691981851444</v>
      </c>
      <c r="EQ116" s="29">
        <v>-5.3147524876326528</v>
      </c>
      <c r="ER116" s="29">
        <v>-6.7327023292967212</v>
      </c>
      <c r="ES116" s="29">
        <v>-7.8159323908299356</v>
      </c>
      <c r="ET116" s="29">
        <v>-8.4419059592034174</v>
      </c>
      <c r="EU116" s="29">
        <v>-7.9844997686412142</v>
      </c>
      <c r="EW116" s="1">
        <v>386458</v>
      </c>
      <c r="EX116" s="1">
        <v>398693</v>
      </c>
      <c r="EY116" s="1" t="s">
        <v>457</v>
      </c>
      <c r="EZ116" s="1" t="s">
        <v>853</v>
      </c>
    </row>
    <row r="117" spans="2:156" ht="16" thickBot="1" x14ac:dyDescent="0.4">
      <c r="B117" s="21" t="s">
        <v>117</v>
      </c>
      <c r="C117" s="22">
        <v>0.18883293425900805</v>
      </c>
      <c r="D117" s="23">
        <v>0.19915052926366039</v>
      </c>
      <c r="E117" s="23">
        <v>0.14503534629122905</v>
      </c>
      <c r="F117" s="23">
        <v>6.2688116445425601E-2</v>
      </c>
      <c r="G117" s="23">
        <v>8.3366446160993313E-2</v>
      </c>
      <c r="H117" s="23">
        <v>1.7327714337077582E-2</v>
      </c>
      <c r="I117" s="23">
        <v>-4.8196846560690121E-2</v>
      </c>
      <c r="J117" s="23">
        <v>-8.4686396941929365E-2</v>
      </c>
      <c r="K117" s="23">
        <v>-0.13930516056485631</v>
      </c>
      <c r="L117" s="23">
        <v>-0.26107702181670134</v>
      </c>
      <c r="M117" s="23">
        <v>-0.66423576118602834</v>
      </c>
      <c r="N117" s="23">
        <v>-0.84402388597649458</v>
      </c>
      <c r="O117" s="23">
        <v>-0.98043275115250972</v>
      </c>
      <c r="P117" s="23">
        <v>-0.87798680377945959</v>
      </c>
      <c r="Q117" s="24"/>
      <c r="R117" s="23">
        <v>0.48883293425900809</v>
      </c>
      <c r="S117" s="23">
        <v>0.49915052926366044</v>
      </c>
      <c r="T117" s="23">
        <v>0.44503534629122909</v>
      </c>
      <c r="U117" s="23">
        <v>0.36268811644542565</v>
      </c>
      <c r="V117" s="23">
        <v>0.38336644616099336</v>
      </c>
      <c r="W117" s="23">
        <v>0.31732771433707763</v>
      </c>
      <c r="X117" s="23">
        <v>0.25180315343930992</v>
      </c>
      <c r="Y117" s="23">
        <v>0.21531360305807068</v>
      </c>
      <c r="Z117" s="23">
        <v>0.16069483943514373</v>
      </c>
      <c r="AA117" s="23">
        <v>3.8922978183298707E-2</v>
      </c>
      <c r="AB117" s="23">
        <v>-0.3642357611860283</v>
      </c>
      <c r="AC117" s="23">
        <v>-0.54402388597649454</v>
      </c>
      <c r="AD117" s="23">
        <v>-0.68043275115250967</v>
      </c>
      <c r="AE117" s="23">
        <v>-0.57798680377945955</v>
      </c>
      <c r="AG117" s="25">
        <v>0.18883293425900805</v>
      </c>
      <c r="AH117" s="25">
        <v>0.20911791004584246</v>
      </c>
      <c r="AI117" s="25">
        <v>0.1731998718380936</v>
      </c>
      <c r="AJ117" s="25">
        <v>0.12407754007898952</v>
      </c>
      <c r="AK117" s="25">
        <v>0.16987058689299905</v>
      </c>
      <c r="AL117" s="25">
        <v>0.12503314385845798</v>
      </c>
      <c r="AM117" s="25">
        <v>7.2052792544419431E-2</v>
      </c>
      <c r="AN117" s="25">
        <v>5.4977983248744922E-2</v>
      </c>
      <c r="AO117" s="25">
        <v>1.4850785388153209E-2</v>
      </c>
      <c r="AP117" s="25">
        <v>-6.4980015175276185E-2</v>
      </c>
      <c r="AQ117" s="25">
        <v>-0.21826214600872507</v>
      </c>
      <c r="AR117" s="25">
        <v>-0.45734991639564382</v>
      </c>
      <c r="AS117" s="25">
        <v>-0.72141614317237202</v>
      </c>
      <c r="AT117" s="25">
        <v>-0.87254556547268547</v>
      </c>
      <c r="AV117" s="26">
        <v>0.48883293425900809</v>
      </c>
      <c r="AW117" s="26">
        <v>0.5091179100458425</v>
      </c>
      <c r="AX117" s="26">
        <v>0.47319987183809364</v>
      </c>
      <c r="AY117" s="26">
        <v>0.42407754007898957</v>
      </c>
      <c r="AZ117" s="26">
        <v>0.4698705868929991</v>
      </c>
      <c r="BA117" s="26">
        <v>0.42503314385845803</v>
      </c>
      <c r="BB117" s="26">
        <v>0.37205279254441948</v>
      </c>
      <c r="BC117" s="26">
        <v>0.35497798324874497</v>
      </c>
      <c r="BD117" s="26">
        <v>0.31485078538815325</v>
      </c>
      <c r="BE117" s="26">
        <v>0.23501998482472386</v>
      </c>
      <c r="BF117" s="26">
        <v>8.1737853991274978E-2</v>
      </c>
      <c r="BG117" s="26">
        <v>-0.15734991639564377</v>
      </c>
      <c r="BH117" s="26">
        <v>-0.42141614317237197</v>
      </c>
      <c r="BI117" s="26">
        <v>-0.57254556547268542</v>
      </c>
      <c r="BK117" s="27">
        <v>0.18883293425900805</v>
      </c>
      <c r="BL117" s="27">
        <v>0.19915052822619583</v>
      </c>
      <c r="BM117" s="27">
        <v>0.14503534733618273</v>
      </c>
      <c r="BN117" s="27">
        <v>6.2688116445425601E-2</v>
      </c>
      <c r="BO117" s="27">
        <v>8.3366436981440417E-2</v>
      </c>
      <c r="BP117" s="27">
        <v>1.7327723615430335E-2</v>
      </c>
      <c r="BQ117" s="27">
        <v>-4.8196846560690121E-2</v>
      </c>
      <c r="BR117" s="27">
        <v>-8.4686396941929365E-2</v>
      </c>
      <c r="BS117" s="27">
        <v>-0.13930516056485631</v>
      </c>
      <c r="BT117" s="27">
        <v>-0.25446273591375235</v>
      </c>
      <c r="BU117" s="27">
        <v>-0.63500670779634283</v>
      </c>
      <c r="BV117" s="27">
        <v>-0.80938324848122245</v>
      </c>
      <c r="BW117" s="27">
        <v>-0.94938932354880667</v>
      </c>
      <c r="BX117" s="27">
        <v>-0.85383139469891067</v>
      </c>
      <c r="BZ117" s="27">
        <v>0.48883293425900809</v>
      </c>
      <c r="CA117" s="27">
        <v>0.49915052822619588</v>
      </c>
      <c r="CB117" s="27">
        <v>0.44503534733618277</v>
      </c>
      <c r="CC117" s="27">
        <v>0.36268811644542565</v>
      </c>
      <c r="CD117" s="27">
        <v>0.38336643698144046</v>
      </c>
      <c r="CE117" s="27">
        <v>0.31732772361543038</v>
      </c>
      <c r="CF117" s="27">
        <v>0.25180315343930992</v>
      </c>
      <c r="CG117" s="27">
        <v>0.21531360305807068</v>
      </c>
      <c r="CH117" s="27">
        <v>0.16069483943514373</v>
      </c>
      <c r="CI117" s="27">
        <v>4.5537264086247697E-2</v>
      </c>
      <c r="CJ117" s="27">
        <v>-0.33500670779634278</v>
      </c>
      <c r="CK117" s="27">
        <v>-0.50938324848122241</v>
      </c>
      <c r="CL117" s="27">
        <v>-0.64938932354880663</v>
      </c>
      <c r="CM117" s="27">
        <v>-0.55383139469891063</v>
      </c>
      <c r="CO117" s="28">
        <v>0.18883293425900805</v>
      </c>
      <c r="CP117" s="28">
        <v>0.19288055436008489</v>
      </c>
      <c r="CQ117" s="28">
        <v>0.13311487281515455</v>
      </c>
      <c r="CR117" s="28">
        <v>4.3997026416465967E-2</v>
      </c>
      <c r="CS117" s="28">
        <v>5.0291863192214237E-2</v>
      </c>
      <c r="CT117" s="28">
        <v>-3.7040681538511144E-2</v>
      </c>
      <c r="CU117" s="28">
        <v>-0.13269739483676957</v>
      </c>
      <c r="CV117" s="28">
        <v>-0.1836549314866085</v>
      </c>
      <c r="CW117" s="28">
        <v>-0.24369282556795402</v>
      </c>
      <c r="CX117" s="28">
        <v>-0.33371512844688511</v>
      </c>
      <c r="CY117" s="28">
        <v>-0.63385558494555494</v>
      </c>
      <c r="CZ117" s="28">
        <v>-0.75761635531433691</v>
      </c>
      <c r="DA117" s="28">
        <v>-0.7710469097332997</v>
      </c>
      <c r="DB117" s="28">
        <v>-0.70953333681791997</v>
      </c>
      <c r="DD117" s="28">
        <v>0.48883293425900809</v>
      </c>
      <c r="DE117" s="28">
        <v>0.49288055436008493</v>
      </c>
      <c r="DF117" s="28">
        <v>0.43311487281515459</v>
      </c>
      <c r="DG117" s="28">
        <v>0.34399702641646601</v>
      </c>
      <c r="DH117" s="28">
        <v>0.35029186319221428</v>
      </c>
      <c r="DI117" s="28">
        <v>0.2629593184614889</v>
      </c>
      <c r="DJ117" s="28">
        <v>0.16730260516323048</v>
      </c>
      <c r="DK117" s="28">
        <v>0.11634506851339155</v>
      </c>
      <c r="DL117" s="28">
        <v>5.6307174432046025E-2</v>
      </c>
      <c r="DM117" s="28">
        <v>-3.3715128446885068E-2</v>
      </c>
      <c r="DN117" s="28">
        <v>-0.3338555849455549</v>
      </c>
      <c r="DO117" s="28">
        <v>-0.45761635531433686</v>
      </c>
      <c r="DP117" s="28">
        <v>-0.47104690973329966</v>
      </c>
      <c r="DQ117" s="28">
        <v>-0.40953333681791992</v>
      </c>
      <c r="DS117" s="29">
        <v>0.18883293425900805</v>
      </c>
      <c r="DT117" s="29">
        <v>0.19761874213211894</v>
      </c>
      <c r="DU117" s="29">
        <v>0.12636543065557437</v>
      </c>
      <c r="DV117" s="29">
        <v>3.3603627000067471E-2</v>
      </c>
      <c r="DW117" s="29">
        <v>2.7418785250955091E-2</v>
      </c>
      <c r="DX117" s="29">
        <v>-6.4847352313693207E-2</v>
      </c>
      <c r="DY117" s="29">
        <v>-0.15436588570081144</v>
      </c>
      <c r="DZ117" s="29">
        <v>-0.1997388567268088</v>
      </c>
      <c r="EA117" s="29">
        <v>-0.24967450284539017</v>
      </c>
      <c r="EB117" s="29">
        <v>-0.33819010478072919</v>
      </c>
      <c r="EC117" s="29">
        <v>-0.65967304880736166</v>
      </c>
      <c r="ED117" s="29">
        <v>-0.74018411003825269</v>
      </c>
      <c r="EE117" s="29">
        <v>-0.72266343146150036</v>
      </c>
      <c r="EF117" s="29">
        <v>-0.61963102155465166</v>
      </c>
      <c r="EH117" s="29">
        <v>0.48883293425900809</v>
      </c>
      <c r="EI117" s="29">
        <v>0.49761874213211899</v>
      </c>
      <c r="EJ117" s="29">
        <v>0.42636543065557442</v>
      </c>
      <c r="EK117" s="29">
        <v>0.33360362700006752</v>
      </c>
      <c r="EL117" s="29">
        <v>0.32741878525095514</v>
      </c>
      <c r="EM117" s="29">
        <v>0.23515264768630684</v>
      </c>
      <c r="EN117" s="29">
        <v>0.1456341142991886</v>
      </c>
      <c r="EO117" s="29">
        <v>0.10026114327319124</v>
      </c>
      <c r="EP117" s="29">
        <v>5.0325497154609877E-2</v>
      </c>
      <c r="EQ117" s="29">
        <v>-3.819010478072915E-2</v>
      </c>
      <c r="ER117" s="29">
        <v>-0.35967304880736162</v>
      </c>
      <c r="ES117" s="29">
        <v>-0.44018411003825264</v>
      </c>
      <c r="ET117" s="29">
        <v>-0.42266343146150032</v>
      </c>
      <c r="EU117" s="29">
        <v>-0.31963102155465162</v>
      </c>
      <c r="EW117" s="1">
        <v>343201</v>
      </c>
      <c r="EX117" s="1">
        <v>571738</v>
      </c>
      <c r="EY117" s="1" t="s">
        <v>865</v>
      </c>
      <c r="EZ117" s="1" t="s">
        <v>863</v>
      </c>
    </row>
    <row r="118" spans="2:156" ht="16" thickBot="1" x14ac:dyDescent="0.4">
      <c r="B118" s="21" t="s">
        <v>118</v>
      </c>
      <c r="C118" s="22">
        <v>2.9059071772155107</v>
      </c>
      <c r="D118" s="23">
        <v>2.7684021806823846</v>
      </c>
      <c r="E118" s="23">
        <v>2.6134903016012849</v>
      </c>
      <c r="F118" s="23">
        <v>2.1033230108970837</v>
      </c>
      <c r="G118" s="23">
        <v>1.7024928781850033</v>
      </c>
      <c r="H118" s="23">
        <v>1.1925436600848656</v>
      </c>
      <c r="I118" s="23">
        <v>0.58561082159952704</v>
      </c>
      <c r="J118" s="23">
        <v>1.5387506035967391E-2</v>
      </c>
      <c r="K118" s="23">
        <v>-0.49502381348027846</v>
      </c>
      <c r="L118" s="23">
        <v>-1.3124334755919129</v>
      </c>
      <c r="M118" s="23">
        <v>-4.3042890554773301</v>
      </c>
      <c r="N118" s="23">
        <v>-5.7128849300935585</v>
      </c>
      <c r="O118" s="23">
        <v>-5.8422873181310528</v>
      </c>
      <c r="P118" s="23">
        <v>-5.055120513429884</v>
      </c>
      <c r="Q118" s="24"/>
      <c r="R118" s="23">
        <v>5.4059071772155107</v>
      </c>
      <c r="S118" s="23">
        <v>5.2684021806823846</v>
      </c>
      <c r="T118" s="23">
        <v>5.1134903016012849</v>
      </c>
      <c r="U118" s="23">
        <v>4.6033230108970837</v>
      </c>
      <c r="V118" s="23">
        <v>4.2024928781850033</v>
      </c>
      <c r="W118" s="23">
        <v>3.6925436600848656</v>
      </c>
      <c r="X118" s="23">
        <v>3.085610821599527</v>
      </c>
      <c r="Y118" s="23">
        <v>2.5153875060359674</v>
      </c>
      <c r="Z118" s="23">
        <v>2.0049761865197215</v>
      </c>
      <c r="AA118" s="23">
        <v>1.1875665244080871</v>
      </c>
      <c r="AB118" s="23">
        <v>-1.8042890554773301</v>
      </c>
      <c r="AC118" s="23">
        <v>-3.2128849300935585</v>
      </c>
      <c r="AD118" s="23">
        <v>-3.3422873181310528</v>
      </c>
      <c r="AE118" s="23">
        <v>-2.555120513429884</v>
      </c>
      <c r="AG118" s="25">
        <v>2.9059071772155107</v>
      </c>
      <c r="AH118" s="25">
        <v>2.7703733662326648</v>
      </c>
      <c r="AI118" s="25">
        <v>2.6868434993756534</v>
      </c>
      <c r="AJ118" s="25">
        <v>2.4523730562129753</v>
      </c>
      <c r="AK118" s="25">
        <v>2.4088856823989158</v>
      </c>
      <c r="AL118" s="25">
        <v>2.112898242583217</v>
      </c>
      <c r="AM118" s="25">
        <v>1.739066362663614</v>
      </c>
      <c r="AN118" s="25">
        <v>1.3072596754797967</v>
      </c>
      <c r="AO118" s="25">
        <v>0.83435555157972097</v>
      </c>
      <c r="AP118" s="25">
        <v>0.34883238789397986</v>
      </c>
      <c r="AQ118" s="25">
        <v>-0.84450281473936251</v>
      </c>
      <c r="AR118" s="25">
        <v>-1.4947620215158111</v>
      </c>
      <c r="AS118" s="25">
        <v>-1.7512509330814936</v>
      </c>
      <c r="AT118" s="25">
        <v>-1.8365241206965095</v>
      </c>
      <c r="AV118" s="26">
        <v>5.4059071772155107</v>
      </c>
      <c r="AW118" s="26">
        <v>5.2703733662326648</v>
      </c>
      <c r="AX118" s="26">
        <v>5.1868434993756534</v>
      </c>
      <c r="AY118" s="26">
        <v>4.9523730562129753</v>
      </c>
      <c r="AZ118" s="26">
        <v>4.9088856823989158</v>
      </c>
      <c r="BA118" s="26">
        <v>4.612898242583217</v>
      </c>
      <c r="BB118" s="26">
        <v>4.239066362663614</v>
      </c>
      <c r="BC118" s="26">
        <v>3.8072596754797967</v>
      </c>
      <c r="BD118" s="26">
        <v>3.334355551579721</v>
      </c>
      <c r="BE118" s="26">
        <v>2.8488323878939799</v>
      </c>
      <c r="BF118" s="26">
        <v>1.6554971852606375</v>
      </c>
      <c r="BG118" s="26">
        <v>1.0052379784841889</v>
      </c>
      <c r="BH118" s="26">
        <v>0.7487490669185064</v>
      </c>
      <c r="BI118" s="26">
        <v>0.6634758793034905</v>
      </c>
      <c r="BK118" s="27">
        <v>2.9059071772155107</v>
      </c>
      <c r="BL118" s="27">
        <v>2.768494579772339</v>
      </c>
      <c r="BM118" s="27">
        <v>2.6125165856767847</v>
      </c>
      <c r="BN118" s="27">
        <v>2.1019534475286932</v>
      </c>
      <c r="BO118" s="27">
        <v>1.7005020989545159</v>
      </c>
      <c r="BP118" s="27">
        <v>1.1908941483068816</v>
      </c>
      <c r="BQ118" s="27">
        <v>0.5844121193640337</v>
      </c>
      <c r="BR118" s="27">
        <v>1.4753509866961778E-2</v>
      </c>
      <c r="BS118" s="27">
        <v>-0.48892399135140252</v>
      </c>
      <c r="BT118" s="27">
        <v>-1.2422455367728737</v>
      </c>
      <c r="BU118" s="27">
        <v>-4.0172005327075837</v>
      </c>
      <c r="BV118" s="27">
        <v>-5.3141223697990618</v>
      </c>
      <c r="BW118" s="27">
        <v>-5.3984117306201647</v>
      </c>
      <c r="BX118" s="27">
        <v>-4.6246546834909843</v>
      </c>
      <c r="BZ118" s="27">
        <v>5.4059071772155107</v>
      </c>
      <c r="CA118" s="27">
        <v>5.268494579772339</v>
      </c>
      <c r="CB118" s="27">
        <v>5.1125165856767847</v>
      </c>
      <c r="CC118" s="27">
        <v>4.6019534475286932</v>
      </c>
      <c r="CD118" s="27">
        <v>4.2005020989545159</v>
      </c>
      <c r="CE118" s="27">
        <v>3.6908941483068816</v>
      </c>
      <c r="CF118" s="27">
        <v>3.0844121193640337</v>
      </c>
      <c r="CG118" s="27">
        <v>2.5147535098669618</v>
      </c>
      <c r="CH118" s="27">
        <v>2.0110760086485975</v>
      </c>
      <c r="CI118" s="27">
        <v>1.2577544632271263</v>
      </c>
      <c r="CJ118" s="27">
        <v>-1.5172005327075837</v>
      </c>
      <c r="CK118" s="27">
        <v>-2.8141223697990618</v>
      </c>
      <c r="CL118" s="27">
        <v>-2.8984117306201647</v>
      </c>
      <c r="CM118" s="27">
        <v>-2.1246546834909843</v>
      </c>
      <c r="CO118" s="28">
        <v>2.9059071772155107</v>
      </c>
      <c r="CP118" s="28">
        <v>2.7112317847333998</v>
      </c>
      <c r="CQ118" s="28">
        <v>2.5034628960823557</v>
      </c>
      <c r="CR118" s="28">
        <v>1.9795538191250834</v>
      </c>
      <c r="CS118" s="28">
        <v>1.5867063208561163</v>
      </c>
      <c r="CT118" s="28">
        <v>0.96455565390055398</v>
      </c>
      <c r="CU118" s="28">
        <v>0.23796597776370376</v>
      </c>
      <c r="CV118" s="28">
        <v>-0.45206031712706718</v>
      </c>
      <c r="CW118" s="28">
        <v>-1.0324065141545127</v>
      </c>
      <c r="CX118" s="28">
        <v>-1.7363926899929965</v>
      </c>
      <c r="CY118" s="28">
        <v>-4.9753508999946661</v>
      </c>
      <c r="CZ118" s="28">
        <v>-10.402487036151495</v>
      </c>
      <c r="DA118" s="28">
        <v>-14.060072339837664</v>
      </c>
      <c r="DB118" s="28">
        <v>-16.80348507613424</v>
      </c>
      <c r="DD118" s="28">
        <v>5.4059071772155107</v>
      </c>
      <c r="DE118" s="28">
        <v>5.2112317847333998</v>
      </c>
      <c r="DF118" s="28">
        <v>5.0034628960823557</v>
      </c>
      <c r="DG118" s="28">
        <v>4.4795538191250834</v>
      </c>
      <c r="DH118" s="28">
        <v>4.0867063208561163</v>
      </c>
      <c r="DI118" s="28">
        <v>3.464555653900554</v>
      </c>
      <c r="DJ118" s="28">
        <v>2.7379659777637038</v>
      </c>
      <c r="DK118" s="28">
        <v>2.0479396828729328</v>
      </c>
      <c r="DL118" s="28">
        <v>1.4675934858454873</v>
      </c>
      <c r="DM118" s="28">
        <v>0.76360731000700355</v>
      </c>
      <c r="DN118" s="28">
        <v>-2.4753508999946661</v>
      </c>
      <c r="DO118" s="28">
        <v>-7.9024870361514949</v>
      </c>
      <c r="DP118" s="28">
        <v>-11.560072339837664</v>
      </c>
      <c r="DQ118" s="28">
        <v>-14.30348507613424</v>
      </c>
      <c r="DS118" s="29">
        <v>2.9059071772155107</v>
      </c>
      <c r="DT118" s="29">
        <v>2.7953404967182784</v>
      </c>
      <c r="DU118" s="29">
        <v>2.4947035489309481</v>
      </c>
      <c r="DV118" s="29">
        <v>1.9267846210861297</v>
      </c>
      <c r="DW118" s="29">
        <v>1.4794452464280621</v>
      </c>
      <c r="DX118" s="29">
        <v>0.96908792231073271</v>
      </c>
      <c r="DY118" s="29">
        <v>0.33355980885701797</v>
      </c>
      <c r="DZ118" s="29">
        <v>-0.23779214024460593</v>
      </c>
      <c r="EA118" s="29">
        <v>-0.71437389105973637</v>
      </c>
      <c r="EB118" s="29">
        <v>-2.0697265535282909</v>
      </c>
      <c r="EC118" s="29">
        <v>-8.3551974219815079</v>
      </c>
      <c r="ED118" s="29">
        <v>-12.863479224047282</v>
      </c>
      <c r="EE118" s="29">
        <v>-15.147445860027403</v>
      </c>
      <c r="EF118" s="29">
        <v>-14.049923736666038</v>
      </c>
      <c r="EH118" s="29">
        <v>5.4059071772155107</v>
      </c>
      <c r="EI118" s="29">
        <v>5.2953404967182784</v>
      </c>
      <c r="EJ118" s="29">
        <v>4.9947035489309481</v>
      </c>
      <c r="EK118" s="29">
        <v>4.4267846210861297</v>
      </c>
      <c r="EL118" s="29">
        <v>3.9794452464280621</v>
      </c>
      <c r="EM118" s="29">
        <v>3.4690879223107327</v>
      </c>
      <c r="EN118" s="29">
        <v>2.833559808857018</v>
      </c>
      <c r="EO118" s="29">
        <v>2.2622078597553941</v>
      </c>
      <c r="EP118" s="29">
        <v>1.7856261089402636</v>
      </c>
      <c r="EQ118" s="29">
        <v>0.43027344647170906</v>
      </c>
      <c r="ER118" s="29">
        <v>-5.8551974219815079</v>
      </c>
      <c r="ES118" s="29">
        <v>-10.363479224047282</v>
      </c>
      <c r="ET118" s="29">
        <v>-12.647445860027403</v>
      </c>
      <c r="EU118" s="29">
        <v>-11.549923736666038</v>
      </c>
      <c r="EW118" s="1">
        <v>301070</v>
      </c>
      <c r="EX118" s="1">
        <v>513074</v>
      </c>
      <c r="EY118" s="1" t="s">
        <v>538</v>
      </c>
      <c r="EZ118" s="1" t="s">
        <v>863</v>
      </c>
    </row>
    <row r="119" spans="2:156" ht="16" thickBot="1" x14ac:dyDescent="0.4">
      <c r="B119" s="21" t="s">
        <v>119</v>
      </c>
      <c r="C119" s="22">
        <v>5.3563008215537717</v>
      </c>
      <c r="D119" s="23">
        <v>5.1381072714616458</v>
      </c>
      <c r="E119" s="23">
        <v>4.8339163276444186</v>
      </c>
      <c r="F119" s="23">
        <v>4.3798761210789205</v>
      </c>
      <c r="G119" s="23">
        <v>4.1960167878491674</v>
      </c>
      <c r="H119" s="23">
        <v>3.7533420960792281</v>
      </c>
      <c r="I119" s="23">
        <v>3.3110238433198624</v>
      </c>
      <c r="J119" s="23">
        <v>3.7877177426455937</v>
      </c>
      <c r="K119" s="23">
        <v>3.483918624228501</v>
      </c>
      <c r="L119" s="23">
        <v>2.9001833703933624</v>
      </c>
      <c r="M119" s="23">
        <v>0.90222383430752373</v>
      </c>
      <c r="N119" s="23">
        <v>-4.1294352145374802E-2</v>
      </c>
      <c r="O119" s="23">
        <v>-0.33743346063616642</v>
      </c>
      <c r="P119" s="23">
        <v>5.2914298348456512E-2</v>
      </c>
      <c r="Q119" s="24"/>
      <c r="R119" s="23">
        <v>17.114300821553769</v>
      </c>
      <c r="S119" s="23">
        <v>16.896107271461645</v>
      </c>
      <c r="T119" s="23">
        <v>16.591916327644419</v>
      </c>
      <c r="U119" s="23">
        <v>16.137876121078918</v>
      </c>
      <c r="V119" s="23">
        <v>15.954016787849167</v>
      </c>
      <c r="W119" s="23">
        <v>15.511342096079227</v>
      </c>
      <c r="X119" s="23">
        <v>15.069023843319862</v>
      </c>
      <c r="Y119" s="23">
        <v>14.787717742645594</v>
      </c>
      <c r="Z119" s="23">
        <v>14.483918624228501</v>
      </c>
      <c r="AA119" s="23">
        <v>13.900183370393362</v>
      </c>
      <c r="AB119" s="23">
        <v>11.902223834307524</v>
      </c>
      <c r="AC119" s="23">
        <v>10.958705647854625</v>
      </c>
      <c r="AD119" s="23">
        <v>10.662566539363834</v>
      </c>
      <c r="AE119" s="23">
        <v>11.052914298348457</v>
      </c>
      <c r="AG119" s="25">
        <v>5.3563008215537717</v>
      </c>
      <c r="AH119" s="25">
        <v>5.3236890933213044</v>
      </c>
      <c r="AI119" s="25">
        <v>5.1500712956100454</v>
      </c>
      <c r="AJ119" s="25">
        <v>4.9347934304432606</v>
      </c>
      <c r="AK119" s="25">
        <v>4.9773081257361209</v>
      </c>
      <c r="AL119" s="25">
        <v>4.7368213908641401</v>
      </c>
      <c r="AM119" s="25">
        <v>4.4435411391758866</v>
      </c>
      <c r="AN119" s="25">
        <v>5.0064537007280379</v>
      </c>
      <c r="AO119" s="25">
        <v>4.7611065390410552</v>
      </c>
      <c r="AP119" s="25">
        <v>4.3567045527894948</v>
      </c>
      <c r="AQ119" s="25">
        <v>3.5553390439933477</v>
      </c>
      <c r="AR119" s="25">
        <v>2.8412032617966894</v>
      </c>
      <c r="AS119" s="25">
        <v>2.2649944591178102</v>
      </c>
      <c r="AT119" s="25">
        <v>2.0029332899260588</v>
      </c>
      <c r="AV119" s="26">
        <v>17.114300821553769</v>
      </c>
      <c r="AW119" s="26">
        <v>17.081689093321302</v>
      </c>
      <c r="AX119" s="26">
        <v>16.908071295610043</v>
      </c>
      <c r="AY119" s="26">
        <v>16.69279343044326</v>
      </c>
      <c r="AZ119" s="26">
        <v>16.735308125736118</v>
      </c>
      <c r="BA119" s="26">
        <v>16.494821390864139</v>
      </c>
      <c r="BB119" s="26">
        <v>16.201541139175887</v>
      </c>
      <c r="BC119" s="26">
        <v>16.006453700728038</v>
      </c>
      <c r="BD119" s="26">
        <v>15.761106539041055</v>
      </c>
      <c r="BE119" s="26">
        <v>15.356704552789495</v>
      </c>
      <c r="BF119" s="26">
        <v>14.555339043993348</v>
      </c>
      <c r="BG119" s="26">
        <v>13.841203261796689</v>
      </c>
      <c r="BH119" s="26">
        <v>13.26499445911781</v>
      </c>
      <c r="BI119" s="26">
        <v>13.002933289926059</v>
      </c>
      <c r="BK119" s="27">
        <v>5.3563008215537717</v>
      </c>
      <c r="BL119" s="27">
        <v>5.138211976460342</v>
      </c>
      <c r="BM119" s="27">
        <v>4.8341263362873974</v>
      </c>
      <c r="BN119" s="27">
        <v>4.3801910133139454</v>
      </c>
      <c r="BO119" s="27">
        <v>4.1964250024149052</v>
      </c>
      <c r="BP119" s="27">
        <v>3.7532192337802375</v>
      </c>
      <c r="BQ119" s="27">
        <v>3.3097119088490263</v>
      </c>
      <c r="BR119" s="27">
        <v>3.7861930583251198</v>
      </c>
      <c r="BS119" s="27">
        <v>3.4822015783166851</v>
      </c>
      <c r="BT119" s="27">
        <v>2.9334549899816018</v>
      </c>
      <c r="BU119" s="27">
        <v>1.0822706898032095</v>
      </c>
      <c r="BV119" s="27">
        <v>0.23566354112712773</v>
      </c>
      <c r="BW119" s="27">
        <v>-5.1673029263795911E-2</v>
      </c>
      <c r="BX119" s="27">
        <v>0.37417007791983536</v>
      </c>
      <c r="BZ119" s="27">
        <v>17.114300821553769</v>
      </c>
      <c r="CA119" s="27">
        <v>16.896211976460343</v>
      </c>
      <c r="CB119" s="27">
        <v>16.592126336287397</v>
      </c>
      <c r="CC119" s="27">
        <v>16.138191013313943</v>
      </c>
      <c r="CD119" s="27">
        <v>15.954425002414904</v>
      </c>
      <c r="CE119" s="27">
        <v>15.511219233780237</v>
      </c>
      <c r="CF119" s="27">
        <v>15.067711908849025</v>
      </c>
      <c r="CG119" s="27">
        <v>14.78619305832512</v>
      </c>
      <c r="CH119" s="27">
        <v>14.482201578316685</v>
      </c>
      <c r="CI119" s="27">
        <v>13.933454989981602</v>
      </c>
      <c r="CJ119" s="27">
        <v>12.08227068980321</v>
      </c>
      <c r="CK119" s="27">
        <v>11.235663541127128</v>
      </c>
      <c r="CL119" s="27">
        <v>10.948326970736204</v>
      </c>
      <c r="CM119" s="27">
        <v>11.374170077919835</v>
      </c>
      <c r="CO119" s="28">
        <v>5.3563008215537717</v>
      </c>
      <c r="CP119" s="28">
        <v>5.111339043856935</v>
      </c>
      <c r="CQ119" s="28">
        <v>4.7841614615741115</v>
      </c>
      <c r="CR119" s="28">
        <v>4.3217606327322908</v>
      </c>
      <c r="CS119" s="28">
        <v>4.1112616856578619</v>
      </c>
      <c r="CT119" s="28">
        <v>3.6099103459903308</v>
      </c>
      <c r="CU119" s="28">
        <v>3.0689585016743077</v>
      </c>
      <c r="CV119" s="28">
        <v>3.4418067302901232</v>
      </c>
      <c r="CW119" s="28">
        <v>3.0953410385297566</v>
      </c>
      <c r="CX119" s="28">
        <v>2.6097853562258226</v>
      </c>
      <c r="CY119" s="28">
        <v>0.66091560019034468</v>
      </c>
      <c r="CZ119" s="28">
        <v>-2.2628304684852516</v>
      </c>
      <c r="DA119" s="28">
        <v>-4.0604823964705936</v>
      </c>
      <c r="DB119" s="28">
        <v>-5.3130036649579786</v>
      </c>
      <c r="DD119" s="28">
        <v>17.114300821553769</v>
      </c>
      <c r="DE119" s="28">
        <v>16.869339043856932</v>
      </c>
      <c r="DF119" s="28">
        <v>16.542161461574111</v>
      </c>
      <c r="DG119" s="28">
        <v>16.079760632732288</v>
      </c>
      <c r="DH119" s="28">
        <v>15.869261685657861</v>
      </c>
      <c r="DI119" s="28">
        <v>15.36791034599033</v>
      </c>
      <c r="DJ119" s="28">
        <v>14.826958501674307</v>
      </c>
      <c r="DK119" s="28">
        <v>14.441806730290123</v>
      </c>
      <c r="DL119" s="28">
        <v>14.095341038529757</v>
      </c>
      <c r="DM119" s="28">
        <v>13.609785356225823</v>
      </c>
      <c r="DN119" s="28">
        <v>11.660915600190345</v>
      </c>
      <c r="DO119" s="28">
        <v>8.7371695315147484</v>
      </c>
      <c r="DP119" s="28">
        <v>6.9395176035294064</v>
      </c>
      <c r="DQ119" s="28">
        <v>5.6869963350420214</v>
      </c>
      <c r="DS119" s="29">
        <v>5.3563008215537717</v>
      </c>
      <c r="DT119" s="29">
        <v>5.1430869256819456</v>
      </c>
      <c r="DU119" s="29">
        <v>4.7375966064154191</v>
      </c>
      <c r="DV119" s="29">
        <v>4.2469026921261737</v>
      </c>
      <c r="DW119" s="29">
        <v>4.0232504653471128</v>
      </c>
      <c r="DX119" s="29">
        <v>3.5456019926227977</v>
      </c>
      <c r="DY119" s="29">
        <v>3.0616193519359545</v>
      </c>
      <c r="DZ119" s="29">
        <v>3.520812521345027</v>
      </c>
      <c r="EA119" s="29">
        <v>3.2557267169986819</v>
      </c>
      <c r="EB119" s="29">
        <v>2.4334781008622386</v>
      </c>
      <c r="EC119" s="29">
        <v>-1.1619266908774541</v>
      </c>
      <c r="ED119" s="29">
        <v>-3.4927245626503236</v>
      </c>
      <c r="EE119" s="29">
        <v>-4.6041366246023046</v>
      </c>
      <c r="EF119" s="29">
        <v>-3.9432242079501805</v>
      </c>
      <c r="EH119" s="29">
        <v>17.114300821553769</v>
      </c>
      <c r="EI119" s="29">
        <v>16.901086925681945</v>
      </c>
      <c r="EJ119" s="29">
        <v>16.495596606415418</v>
      </c>
      <c r="EK119" s="29">
        <v>16.004902692126173</v>
      </c>
      <c r="EL119" s="29">
        <v>15.781250465347112</v>
      </c>
      <c r="EM119" s="29">
        <v>15.303601992622797</v>
      </c>
      <c r="EN119" s="29">
        <v>14.819619351935954</v>
      </c>
      <c r="EO119" s="29">
        <v>14.520812521345027</v>
      </c>
      <c r="EP119" s="29">
        <v>14.255726716998682</v>
      </c>
      <c r="EQ119" s="29">
        <v>13.433478100862239</v>
      </c>
      <c r="ER119" s="29">
        <v>9.8380733091225459</v>
      </c>
      <c r="ES119" s="29">
        <v>7.5072754373496764</v>
      </c>
      <c r="ET119" s="29">
        <v>6.3958633753976954</v>
      </c>
      <c r="EU119" s="29">
        <v>7.0567757920498195</v>
      </c>
      <c r="EW119" s="1">
        <v>315767</v>
      </c>
      <c r="EX119" s="1">
        <v>529389</v>
      </c>
      <c r="EY119" s="1" t="s">
        <v>453</v>
      </c>
      <c r="EZ119" s="1" t="s">
        <v>863</v>
      </c>
    </row>
    <row r="120" spans="2:156" ht="16" thickBot="1" x14ac:dyDescent="0.4">
      <c r="B120" s="21" t="s">
        <v>120</v>
      </c>
      <c r="C120" s="22">
        <v>6.6755088482656042</v>
      </c>
      <c r="D120" s="23">
        <v>5.0666867375660942</v>
      </c>
      <c r="E120" s="23">
        <v>4.9977978177083511</v>
      </c>
      <c r="F120" s="23">
        <v>4.7799519671154194</v>
      </c>
      <c r="G120" s="23">
        <v>4.499763836244103</v>
      </c>
      <c r="H120" s="23">
        <v>4.2125935782443733</v>
      </c>
      <c r="I120" s="23">
        <v>3.9884868157026805</v>
      </c>
      <c r="J120" s="23">
        <v>3.847865454948435</v>
      </c>
      <c r="K120" s="23">
        <v>3.4790629036115064</v>
      </c>
      <c r="L120" s="23">
        <v>3.0985146759281381</v>
      </c>
      <c r="M120" s="23">
        <v>1.8015040622251473</v>
      </c>
      <c r="N120" s="23">
        <v>1.0916887519946314</v>
      </c>
      <c r="O120" s="23">
        <v>0.91406600862024945</v>
      </c>
      <c r="P120" s="23">
        <v>0.96567089257211336</v>
      </c>
      <c r="Q120" s="24"/>
      <c r="R120" s="23">
        <v>10.175508848265604</v>
      </c>
      <c r="S120" s="23">
        <v>8.5666867375660942</v>
      </c>
      <c r="T120" s="23">
        <v>8.4977978177083511</v>
      </c>
      <c r="U120" s="23">
        <v>8.2799519671154194</v>
      </c>
      <c r="V120" s="23">
        <v>7.999763836244103</v>
      </c>
      <c r="W120" s="23">
        <v>7.7125935782443733</v>
      </c>
      <c r="X120" s="23">
        <v>7.4884868157026805</v>
      </c>
      <c r="Y120" s="23">
        <v>7.347865454948435</v>
      </c>
      <c r="Z120" s="23">
        <v>6.9790629036115064</v>
      </c>
      <c r="AA120" s="23">
        <v>6.5985146759281381</v>
      </c>
      <c r="AB120" s="23">
        <v>5.3015040622251473</v>
      </c>
      <c r="AC120" s="23">
        <v>4.5916887519946314</v>
      </c>
      <c r="AD120" s="23">
        <v>4.4140660086202494</v>
      </c>
      <c r="AE120" s="23">
        <v>4.4656708925721134</v>
      </c>
      <c r="AG120" s="25">
        <v>6.6755088482656042</v>
      </c>
      <c r="AH120" s="25">
        <v>5.853572580133072</v>
      </c>
      <c r="AI120" s="25">
        <v>5.8677557385767116</v>
      </c>
      <c r="AJ120" s="25">
        <v>5.7672045795203388</v>
      </c>
      <c r="AK120" s="25">
        <v>5.6265594583938885</v>
      </c>
      <c r="AL120" s="25">
        <v>5.452061937578712</v>
      </c>
      <c r="AM120" s="25">
        <v>5.2919015397561768</v>
      </c>
      <c r="AN120" s="25">
        <v>5.1649695264118218</v>
      </c>
      <c r="AO120" s="25">
        <v>4.8217909438031761</v>
      </c>
      <c r="AP120" s="25">
        <v>4.5112949343458091</v>
      </c>
      <c r="AQ120" s="25">
        <v>3.8607738516357433</v>
      </c>
      <c r="AR120" s="25">
        <v>3.3673206891073448</v>
      </c>
      <c r="AS120" s="25">
        <v>2.9361835772596709</v>
      </c>
      <c r="AT120" s="25">
        <v>2.703768510370633</v>
      </c>
      <c r="AV120" s="26">
        <v>10.175508848265604</v>
      </c>
      <c r="AW120" s="26">
        <v>9.353572580133072</v>
      </c>
      <c r="AX120" s="26">
        <v>9.3677557385767116</v>
      </c>
      <c r="AY120" s="26">
        <v>9.2672045795203388</v>
      </c>
      <c r="AZ120" s="26">
        <v>9.1265594583938885</v>
      </c>
      <c r="BA120" s="26">
        <v>8.952061937578712</v>
      </c>
      <c r="BB120" s="26">
        <v>8.7919015397561768</v>
      </c>
      <c r="BC120" s="26">
        <v>8.6649695264118218</v>
      </c>
      <c r="BD120" s="26">
        <v>8.3217909438031761</v>
      </c>
      <c r="BE120" s="26">
        <v>8.0112949343458091</v>
      </c>
      <c r="BF120" s="26">
        <v>7.3607738516357433</v>
      </c>
      <c r="BG120" s="26">
        <v>6.8673206891073448</v>
      </c>
      <c r="BH120" s="26">
        <v>6.4361835772596709</v>
      </c>
      <c r="BI120" s="26">
        <v>6.203768510370633</v>
      </c>
      <c r="BK120" s="27">
        <v>6.6755088482656042</v>
      </c>
      <c r="BL120" s="27">
        <v>5.0668277628213669</v>
      </c>
      <c r="BM120" s="27">
        <v>4.9980770452243721</v>
      </c>
      <c r="BN120" s="27">
        <v>4.7803675738051083</v>
      </c>
      <c r="BO120" s="27">
        <v>4.500314113186576</v>
      </c>
      <c r="BP120" s="27">
        <v>4.2124284268622514</v>
      </c>
      <c r="BQ120" s="27">
        <v>3.9867370838784186</v>
      </c>
      <c r="BR120" s="27">
        <v>3.8458327353538131</v>
      </c>
      <c r="BS120" s="27">
        <v>3.476821298569396</v>
      </c>
      <c r="BT120" s="27">
        <v>3.1290364482645447</v>
      </c>
      <c r="BU120" s="27">
        <v>1.9630560943536732</v>
      </c>
      <c r="BV120" s="27">
        <v>1.3686983942293303</v>
      </c>
      <c r="BW120" s="27">
        <v>1.219070728726166</v>
      </c>
      <c r="BX120" s="27">
        <v>1.3279066438631446</v>
      </c>
      <c r="BZ120" s="27">
        <v>10.175508848265604</v>
      </c>
      <c r="CA120" s="27">
        <v>8.5668277628213669</v>
      </c>
      <c r="CB120" s="27">
        <v>8.4980770452243721</v>
      </c>
      <c r="CC120" s="27">
        <v>8.2803675738051083</v>
      </c>
      <c r="CD120" s="27">
        <v>8.000314113186576</v>
      </c>
      <c r="CE120" s="27">
        <v>7.7124284268622514</v>
      </c>
      <c r="CF120" s="27">
        <v>7.4867370838784186</v>
      </c>
      <c r="CG120" s="27">
        <v>7.3458327353538131</v>
      </c>
      <c r="CH120" s="27">
        <v>6.976821298569396</v>
      </c>
      <c r="CI120" s="27">
        <v>6.6290364482645447</v>
      </c>
      <c r="CJ120" s="27">
        <v>5.4630560943536732</v>
      </c>
      <c r="CK120" s="27">
        <v>4.8686983942293303</v>
      </c>
      <c r="CL120" s="27">
        <v>4.719070728726166</v>
      </c>
      <c r="CM120" s="27">
        <v>4.8279066438631446</v>
      </c>
      <c r="CO120" s="28">
        <v>6.6755088482656042</v>
      </c>
      <c r="CP120" s="28">
        <v>5.0601179853254017</v>
      </c>
      <c r="CQ120" s="28">
        <v>4.9992785851052286</v>
      </c>
      <c r="CR120" s="28">
        <v>4.7931993949780214</v>
      </c>
      <c r="CS120" s="28">
        <v>4.5342878597289857</v>
      </c>
      <c r="CT120" s="28">
        <v>4.2662685130706635</v>
      </c>
      <c r="CU120" s="28">
        <v>4.051059754114732</v>
      </c>
      <c r="CV120" s="28">
        <v>3.9214328876807052</v>
      </c>
      <c r="CW120" s="28">
        <v>3.5954111600066838</v>
      </c>
      <c r="CX120" s="28">
        <v>3.3422118134041536</v>
      </c>
      <c r="CY120" s="28">
        <v>1.4890274367075058</v>
      </c>
      <c r="CZ120" s="28">
        <v>-2.9654091426662035</v>
      </c>
      <c r="DA120" s="28">
        <v>-6.4347262391384099</v>
      </c>
      <c r="DB120" s="28">
        <v>-8.4410712424820389</v>
      </c>
      <c r="DD120" s="28">
        <v>10.175508848265604</v>
      </c>
      <c r="DE120" s="28">
        <v>8.5601179853254017</v>
      </c>
      <c r="DF120" s="28">
        <v>8.4992785851052286</v>
      </c>
      <c r="DG120" s="28">
        <v>8.2931993949780214</v>
      </c>
      <c r="DH120" s="28">
        <v>8.0342878597289857</v>
      </c>
      <c r="DI120" s="28">
        <v>7.7662685130706635</v>
      </c>
      <c r="DJ120" s="28">
        <v>7.551059754114732</v>
      </c>
      <c r="DK120" s="28">
        <v>7.4214328876807052</v>
      </c>
      <c r="DL120" s="28">
        <v>7.0954111600066838</v>
      </c>
      <c r="DM120" s="28">
        <v>6.8422118134041536</v>
      </c>
      <c r="DN120" s="28">
        <v>4.9890274367075058</v>
      </c>
      <c r="DO120" s="28">
        <v>0.53459085733379652</v>
      </c>
      <c r="DP120" s="28">
        <v>-2.9347262391384099</v>
      </c>
      <c r="DQ120" s="28">
        <v>-4.9410712424820389</v>
      </c>
      <c r="DS120" s="29">
        <v>6.6755088482656042</v>
      </c>
      <c r="DT120" s="29">
        <v>5.1163933125078156</v>
      </c>
      <c r="DU120" s="29">
        <v>5.0113791567807873</v>
      </c>
      <c r="DV120" s="29">
        <v>4.8225718652003486</v>
      </c>
      <c r="DW120" s="29">
        <v>4.5869953037867575</v>
      </c>
      <c r="DX120" s="29">
        <v>4.3587158461270885</v>
      </c>
      <c r="DY120" s="29">
        <v>4.1840283077247502</v>
      </c>
      <c r="DZ120" s="29">
        <v>4.0994970584608144</v>
      </c>
      <c r="EA120" s="29">
        <v>3.7149595551418546</v>
      </c>
      <c r="EB120" s="29">
        <v>2.7506750483282509</v>
      </c>
      <c r="EC120" s="29">
        <v>-2.171541166540365</v>
      </c>
      <c r="ED120" s="29">
        <v>-6.168502935398589</v>
      </c>
      <c r="EE120" s="29">
        <v>-8.3879575193315397</v>
      </c>
      <c r="EF120" s="29">
        <v>-7.4582898788901844</v>
      </c>
      <c r="EH120" s="29">
        <v>10.175508848265604</v>
      </c>
      <c r="EI120" s="29">
        <v>8.6163933125078156</v>
      </c>
      <c r="EJ120" s="29">
        <v>8.5113791567807873</v>
      </c>
      <c r="EK120" s="29">
        <v>8.3225718652003486</v>
      </c>
      <c r="EL120" s="29">
        <v>8.0869953037867575</v>
      </c>
      <c r="EM120" s="29">
        <v>7.8587158461270885</v>
      </c>
      <c r="EN120" s="29">
        <v>7.6840283077247502</v>
      </c>
      <c r="EO120" s="29">
        <v>7.5994970584608144</v>
      </c>
      <c r="EP120" s="29">
        <v>7.2149595551418546</v>
      </c>
      <c r="EQ120" s="29">
        <v>6.2506750483282509</v>
      </c>
      <c r="ER120" s="29">
        <v>1.328458833459635</v>
      </c>
      <c r="ES120" s="29">
        <v>-2.668502935398589</v>
      </c>
      <c r="ET120" s="29">
        <v>-4.8879575193315397</v>
      </c>
      <c r="EU120" s="29">
        <v>-3.9582898788901844</v>
      </c>
      <c r="EW120" s="1">
        <v>369100</v>
      </c>
      <c r="EX120" s="1">
        <v>423028</v>
      </c>
      <c r="EY120" s="1" t="s">
        <v>442</v>
      </c>
      <c r="EZ120" s="1" t="s">
        <v>848</v>
      </c>
    </row>
    <row r="121" spans="2:156" ht="16" thickBot="1" x14ac:dyDescent="0.4">
      <c r="B121" s="21" t="s">
        <v>121</v>
      </c>
      <c r="C121" s="22">
        <v>9.6958151422942151</v>
      </c>
      <c r="D121" s="23">
        <v>9.3796583314034514</v>
      </c>
      <c r="E121" s="23">
        <v>9.2380096088610149</v>
      </c>
      <c r="F121" s="23">
        <v>8.9168517051817204</v>
      </c>
      <c r="G121" s="23">
        <v>8.6249166175677878</v>
      </c>
      <c r="H121" s="23">
        <v>8.2761626900008238</v>
      </c>
      <c r="I121" s="23">
        <v>7.9391772713130155</v>
      </c>
      <c r="J121" s="23">
        <v>7.5534419422589103</v>
      </c>
      <c r="K121" s="23">
        <v>7.1469919369560717</v>
      </c>
      <c r="L121" s="23">
        <v>6.677689422867374</v>
      </c>
      <c r="M121" s="23">
        <v>4.9591056714351041</v>
      </c>
      <c r="N121" s="23">
        <v>4.0296578664223048</v>
      </c>
      <c r="O121" s="23">
        <v>3.7307068366227369</v>
      </c>
      <c r="P121" s="23">
        <v>3.7258387732867035</v>
      </c>
      <c r="Q121" s="24"/>
      <c r="R121" s="23">
        <v>14.332815142294216</v>
      </c>
      <c r="S121" s="23">
        <v>14.016658331403452</v>
      </c>
      <c r="T121" s="23">
        <v>13.875009608861015</v>
      </c>
      <c r="U121" s="23">
        <v>13.553851705181721</v>
      </c>
      <c r="V121" s="23">
        <v>13.261916617567788</v>
      </c>
      <c r="W121" s="23">
        <v>12.913162690000824</v>
      </c>
      <c r="X121" s="23">
        <v>12.576177271313016</v>
      </c>
      <c r="Y121" s="23">
        <v>12.190441942258911</v>
      </c>
      <c r="Z121" s="23">
        <v>11.783991936956072</v>
      </c>
      <c r="AA121" s="23">
        <v>11.314689422867374</v>
      </c>
      <c r="AB121" s="23">
        <v>9.5961056714351045</v>
      </c>
      <c r="AC121" s="23">
        <v>8.6666578664223053</v>
      </c>
      <c r="AD121" s="23">
        <v>8.3677068366227374</v>
      </c>
      <c r="AE121" s="23">
        <v>8.362838773286704</v>
      </c>
      <c r="AG121" s="25">
        <v>9.6958151422942151</v>
      </c>
      <c r="AH121" s="25">
        <v>9.4999283069100713</v>
      </c>
      <c r="AI121" s="25">
        <v>9.4241933423101401</v>
      </c>
      <c r="AJ121" s="25">
        <v>9.2231658214922856</v>
      </c>
      <c r="AK121" s="25">
        <v>9.0987259399129918</v>
      </c>
      <c r="AL121" s="25">
        <v>8.869273142758761</v>
      </c>
      <c r="AM121" s="25">
        <v>8.6438874351513544</v>
      </c>
      <c r="AN121" s="25">
        <v>8.3320541880595247</v>
      </c>
      <c r="AO121" s="25">
        <v>7.9401844016756566</v>
      </c>
      <c r="AP121" s="25">
        <v>7.560954802328741</v>
      </c>
      <c r="AQ121" s="25">
        <v>6.5092726894111053</v>
      </c>
      <c r="AR121" s="25">
        <v>5.7874026735891881</v>
      </c>
      <c r="AS121" s="25">
        <v>5.3468602738654312</v>
      </c>
      <c r="AT121" s="25">
        <v>5.0207683931225944</v>
      </c>
      <c r="AV121" s="26">
        <v>14.332815142294216</v>
      </c>
      <c r="AW121" s="26">
        <v>14.136928306910072</v>
      </c>
      <c r="AX121" s="26">
        <v>14.061193342310141</v>
      </c>
      <c r="AY121" s="26">
        <v>13.860165821492286</v>
      </c>
      <c r="AZ121" s="26">
        <v>13.735725939912992</v>
      </c>
      <c r="BA121" s="26">
        <v>13.506273142758761</v>
      </c>
      <c r="BB121" s="26">
        <v>13.280887435151355</v>
      </c>
      <c r="BC121" s="26">
        <v>12.969054188059525</v>
      </c>
      <c r="BD121" s="26">
        <v>12.577184401675657</v>
      </c>
      <c r="BE121" s="26">
        <v>12.197954802328741</v>
      </c>
      <c r="BF121" s="26">
        <v>11.146272689411106</v>
      </c>
      <c r="BG121" s="26">
        <v>10.424402673589189</v>
      </c>
      <c r="BH121" s="26">
        <v>9.9838602738654316</v>
      </c>
      <c r="BI121" s="26">
        <v>9.6577683931225948</v>
      </c>
      <c r="BK121" s="27">
        <v>9.6958151422942151</v>
      </c>
      <c r="BL121" s="27">
        <v>9.3797068188473212</v>
      </c>
      <c r="BM121" s="27">
        <v>9.2381058931045956</v>
      </c>
      <c r="BN121" s="27">
        <v>8.9169953171546545</v>
      </c>
      <c r="BO121" s="27">
        <v>8.6251236373944362</v>
      </c>
      <c r="BP121" s="27">
        <v>8.2761008821560189</v>
      </c>
      <c r="BQ121" s="27">
        <v>7.938521997323905</v>
      </c>
      <c r="BR121" s="27">
        <v>7.5526734071984496</v>
      </c>
      <c r="BS121" s="27">
        <v>7.1461204037425752</v>
      </c>
      <c r="BT121" s="27">
        <v>6.7130036571876275</v>
      </c>
      <c r="BU121" s="27">
        <v>5.1214274653272582</v>
      </c>
      <c r="BV121" s="27">
        <v>4.2547422973661284</v>
      </c>
      <c r="BW121" s="27">
        <v>3.954835903467746</v>
      </c>
      <c r="BX121" s="27">
        <v>3.9484874647341783</v>
      </c>
      <c r="BZ121" s="27">
        <v>14.332815142294216</v>
      </c>
      <c r="CA121" s="27">
        <v>14.016706818847322</v>
      </c>
      <c r="CB121" s="27">
        <v>13.875105893104596</v>
      </c>
      <c r="CC121" s="27">
        <v>13.553995317154655</v>
      </c>
      <c r="CD121" s="27">
        <v>13.262123637394437</v>
      </c>
      <c r="CE121" s="27">
        <v>12.913100882156019</v>
      </c>
      <c r="CF121" s="27">
        <v>12.575521997323905</v>
      </c>
      <c r="CG121" s="27">
        <v>12.18967340719845</v>
      </c>
      <c r="CH121" s="27">
        <v>11.783120403742576</v>
      </c>
      <c r="CI121" s="27">
        <v>11.350003657187628</v>
      </c>
      <c r="CJ121" s="27">
        <v>9.7584274653272587</v>
      </c>
      <c r="CK121" s="27">
        <v>8.8917422973661289</v>
      </c>
      <c r="CL121" s="27">
        <v>8.5918359034677465</v>
      </c>
      <c r="CM121" s="27">
        <v>8.5854874647341788</v>
      </c>
      <c r="CO121" s="28">
        <v>9.6958151422942151</v>
      </c>
      <c r="CP121" s="28">
        <v>9.3715981924119873</v>
      </c>
      <c r="CQ121" s="28">
        <v>9.2306705571847374</v>
      </c>
      <c r="CR121" s="28">
        <v>8.9084646693819458</v>
      </c>
      <c r="CS121" s="28">
        <v>8.6471435870723496</v>
      </c>
      <c r="CT121" s="28">
        <v>8.318152982318372</v>
      </c>
      <c r="CU121" s="28">
        <v>7.9898339598955079</v>
      </c>
      <c r="CV121" s="28">
        <v>7.6116770935289644</v>
      </c>
      <c r="CW121" s="28">
        <v>7.2565638893731794</v>
      </c>
      <c r="CX121" s="28">
        <v>6.8993448672596713</v>
      </c>
      <c r="CY121" s="28">
        <v>4.3489988594675069</v>
      </c>
      <c r="CZ121" s="28">
        <v>-1.3069084901551413</v>
      </c>
      <c r="DA121" s="28">
        <v>-5.8749277602415191</v>
      </c>
      <c r="DB121" s="28">
        <v>-8.9622668029277115</v>
      </c>
      <c r="DD121" s="28">
        <v>14.332815142294216</v>
      </c>
      <c r="DE121" s="28">
        <v>14.008598192411988</v>
      </c>
      <c r="DF121" s="28">
        <v>13.867670557184738</v>
      </c>
      <c r="DG121" s="28">
        <v>13.545464669381946</v>
      </c>
      <c r="DH121" s="28">
        <v>13.28414358707235</v>
      </c>
      <c r="DI121" s="28">
        <v>12.955152982318372</v>
      </c>
      <c r="DJ121" s="28">
        <v>12.626833959895508</v>
      </c>
      <c r="DK121" s="28">
        <v>12.248677093528965</v>
      </c>
      <c r="DL121" s="28">
        <v>11.89356388937318</v>
      </c>
      <c r="DM121" s="28">
        <v>11.536344867259672</v>
      </c>
      <c r="DN121" s="28">
        <v>8.9859988594675073</v>
      </c>
      <c r="DO121" s="28">
        <v>3.3300915098448591</v>
      </c>
      <c r="DP121" s="28">
        <v>-1.2379277602415186</v>
      </c>
      <c r="DQ121" s="28">
        <v>-4.325266802927711</v>
      </c>
      <c r="DS121" s="29">
        <v>9.6958151422942151</v>
      </c>
      <c r="DT121" s="29">
        <v>9.4497686187153107</v>
      </c>
      <c r="DU121" s="29">
        <v>9.2646811269797524</v>
      </c>
      <c r="DV121" s="29">
        <v>8.9704522270076232</v>
      </c>
      <c r="DW121" s="29">
        <v>8.7190556772395844</v>
      </c>
      <c r="DX121" s="29">
        <v>8.4513442698159409</v>
      </c>
      <c r="DY121" s="29">
        <v>8.1829345860393889</v>
      </c>
      <c r="DZ121" s="29">
        <v>7.8765014272790417</v>
      </c>
      <c r="EA121" s="29">
        <v>7.4087708219283641</v>
      </c>
      <c r="EB121" s="29">
        <v>6.0702639076474263</v>
      </c>
      <c r="EC121" s="29">
        <v>-0.22587109628816293</v>
      </c>
      <c r="ED121" s="29">
        <v>-5.352301013034932</v>
      </c>
      <c r="EE121" s="29">
        <v>-8.3966347699491166</v>
      </c>
      <c r="EF121" s="29">
        <v>-7.653357448931871</v>
      </c>
      <c r="EH121" s="29">
        <v>14.332815142294216</v>
      </c>
      <c r="EI121" s="29">
        <v>14.086768618715311</v>
      </c>
      <c r="EJ121" s="29">
        <v>13.901681126979753</v>
      </c>
      <c r="EK121" s="29">
        <v>13.607452227007624</v>
      </c>
      <c r="EL121" s="29">
        <v>13.356055677239585</v>
      </c>
      <c r="EM121" s="29">
        <v>13.088344269815941</v>
      </c>
      <c r="EN121" s="29">
        <v>12.819934586039389</v>
      </c>
      <c r="EO121" s="29">
        <v>12.513501427279042</v>
      </c>
      <c r="EP121" s="29">
        <v>12.045770821928365</v>
      </c>
      <c r="EQ121" s="29">
        <v>10.707263907647427</v>
      </c>
      <c r="ER121" s="29">
        <v>4.4111289037118375</v>
      </c>
      <c r="ES121" s="29">
        <v>-0.71530101303493154</v>
      </c>
      <c r="ET121" s="29">
        <v>-3.7596347699491162</v>
      </c>
      <c r="EU121" s="29">
        <v>-3.0163574489318705</v>
      </c>
      <c r="EW121" s="1">
        <v>389631</v>
      </c>
      <c r="EX121" s="1">
        <v>401496</v>
      </c>
      <c r="EY121" s="1" t="s">
        <v>545</v>
      </c>
      <c r="EZ121" s="1" t="s">
        <v>851</v>
      </c>
    </row>
    <row r="122" spans="2:156" ht="16" thickBot="1" x14ac:dyDescent="0.4">
      <c r="B122" s="21" t="s">
        <v>122</v>
      </c>
      <c r="C122" s="22">
        <v>7.4524210967343461</v>
      </c>
      <c r="D122" s="23">
        <v>7.0954608556210808</v>
      </c>
      <c r="E122" s="23">
        <v>6.8120198900486812</v>
      </c>
      <c r="F122" s="23">
        <v>6.4863922471867284</v>
      </c>
      <c r="G122" s="23">
        <v>6.0791961516874942</v>
      </c>
      <c r="H122" s="23">
        <v>5.6685257832026323</v>
      </c>
      <c r="I122" s="23">
        <v>5.2236363685086573</v>
      </c>
      <c r="J122" s="23">
        <v>4.7902767071795154</v>
      </c>
      <c r="K122" s="23">
        <v>4.3742606271431868</v>
      </c>
      <c r="L122" s="23">
        <v>3.8054459268667813</v>
      </c>
      <c r="M122" s="23">
        <v>1.6740816257500626</v>
      </c>
      <c r="N122" s="23">
        <v>0.47967365950379559</v>
      </c>
      <c r="O122" s="23">
        <v>5.4976051414136862E-2</v>
      </c>
      <c r="P122" s="23">
        <v>0.10631472247737861</v>
      </c>
      <c r="Q122" s="24"/>
      <c r="R122" s="23">
        <v>12.089421096734347</v>
      </c>
      <c r="S122" s="23">
        <v>11.732460855621081</v>
      </c>
      <c r="T122" s="23">
        <v>11.449019890048682</v>
      </c>
      <c r="U122" s="23">
        <v>11.123392247186729</v>
      </c>
      <c r="V122" s="23">
        <v>10.716196151687495</v>
      </c>
      <c r="W122" s="23">
        <v>10.305525783202633</v>
      </c>
      <c r="X122" s="23">
        <v>9.8606363685086578</v>
      </c>
      <c r="Y122" s="23">
        <v>9.4272767071795158</v>
      </c>
      <c r="Z122" s="23">
        <v>9.0112606271431872</v>
      </c>
      <c r="AA122" s="23">
        <v>8.4424459268667817</v>
      </c>
      <c r="AB122" s="23">
        <v>6.311081625750063</v>
      </c>
      <c r="AC122" s="23">
        <v>5.116673659503796</v>
      </c>
      <c r="AD122" s="23">
        <v>4.6919760514141373</v>
      </c>
      <c r="AE122" s="23">
        <v>4.7433147224773791</v>
      </c>
      <c r="AG122" s="25">
        <v>7.4524210967343461</v>
      </c>
      <c r="AH122" s="25">
        <v>7.2904796278832773</v>
      </c>
      <c r="AI122" s="25">
        <v>7.1016726681359668</v>
      </c>
      <c r="AJ122" s="25">
        <v>6.9403009727391911</v>
      </c>
      <c r="AK122" s="25">
        <v>6.71472727699215</v>
      </c>
      <c r="AL122" s="25">
        <v>6.438446875792927</v>
      </c>
      <c r="AM122" s="25">
        <v>6.0716627324007533</v>
      </c>
      <c r="AN122" s="25">
        <v>5.6895373186401201</v>
      </c>
      <c r="AO122" s="25">
        <v>5.2958408745100982</v>
      </c>
      <c r="AP122" s="25">
        <v>4.8240606042225167</v>
      </c>
      <c r="AQ122" s="25">
        <v>3.4618401073205192</v>
      </c>
      <c r="AR122" s="25">
        <v>2.4290965113072858</v>
      </c>
      <c r="AS122" s="25">
        <v>1.8004059030878423</v>
      </c>
      <c r="AT122" s="25">
        <v>1.3509496684019666</v>
      </c>
      <c r="AV122" s="26">
        <v>12.089421096734347</v>
      </c>
      <c r="AW122" s="26">
        <v>11.927479627883278</v>
      </c>
      <c r="AX122" s="26">
        <v>11.738672668135967</v>
      </c>
      <c r="AY122" s="26">
        <v>11.577300972739192</v>
      </c>
      <c r="AZ122" s="26">
        <v>11.35172727699215</v>
      </c>
      <c r="BA122" s="26">
        <v>11.075446875792927</v>
      </c>
      <c r="BB122" s="26">
        <v>10.708662732400754</v>
      </c>
      <c r="BC122" s="26">
        <v>10.326537318640121</v>
      </c>
      <c r="BD122" s="26">
        <v>9.9328408745100987</v>
      </c>
      <c r="BE122" s="26">
        <v>9.4610606042225172</v>
      </c>
      <c r="BF122" s="26">
        <v>8.0988401073205196</v>
      </c>
      <c r="BG122" s="26">
        <v>7.0660965113072862</v>
      </c>
      <c r="BH122" s="26">
        <v>6.4374059030878428</v>
      </c>
      <c r="BI122" s="26">
        <v>5.9879496684019671</v>
      </c>
      <c r="BK122" s="27">
        <v>7.4524210967343461</v>
      </c>
      <c r="BL122" s="27">
        <v>7.095474565093923</v>
      </c>
      <c r="BM122" s="27">
        <v>6.8120473091744529</v>
      </c>
      <c r="BN122" s="27">
        <v>6.4864329446243651</v>
      </c>
      <c r="BO122" s="27">
        <v>6.0792497437376696</v>
      </c>
      <c r="BP122" s="27">
        <v>5.6685098231427489</v>
      </c>
      <c r="BQ122" s="27">
        <v>5.2234658439103328</v>
      </c>
      <c r="BR122" s="27">
        <v>4.7900767142370171</v>
      </c>
      <c r="BS122" s="27">
        <v>4.3740344461916791</v>
      </c>
      <c r="BT122" s="27">
        <v>3.8436482928942937</v>
      </c>
      <c r="BU122" s="27">
        <v>1.837706480331839</v>
      </c>
      <c r="BV122" s="27">
        <v>0.68393828573997695</v>
      </c>
      <c r="BW122" s="27">
        <v>0.24683940507274116</v>
      </c>
      <c r="BX122" s="27">
        <v>0.27337423663107785</v>
      </c>
      <c r="BZ122" s="27">
        <v>12.089421096734347</v>
      </c>
      <c r="CA122" s="27">
        <v>11.732474565093924</v>
      </c>
      <c r="CB122" s="27">
        <v>11.449047309174453</v>
      </c>
      <c r="CC122" s="27">
        <v>11.123432944624366</v>
      </c>
      <c r="CD122" s="27">
        <v>10.71624974373767</v>
      </c>
      <c r="CE122" s="27">
        <v>10.305509823142749</v>
      </c>
      <c r="CF122" s="27">
        <v>9.8604658439103332</v>
      </c>
      <c r="CG122" s="27">
        <v>9.4270767142370175</v>
      </c>
      <c r="CH122" s="27">
        <v>9.0110344461916796</v>
      </c>
      <c r="CI122" s="27">
        <v>8.4806482928942941</v>
      </c>
      <c r="CJ122" s="27">
        <v>6.4747064803318395</v>
      </c>
      <c r="CK122" s="27">
        <v>5.3209382857399774</v>
      </c>
      <c r="CL122" s="27">
        <v>4.8838394050727416</v>
      </c>
      <c r="CM122" s="27">
        <v>4.9103742366310783</v>
      </c>
      <c r="CO122" s="28">
        <v>7.4524210967343461</v>
      </c>
      <c r="CP122" s="28">
        <v>7.0862689545707624</v>
      </c>
      <c r="CQ122" s="28">
        <v>6.8026299303399718</v>
      </c>
      <c r="CR122" s="28">
        <v>6.4647597701544299</v>
      </c>
      <c r="CS122" s="28">
        <v>6.0591555549476759</v>
      </c>
      <c r="CT122" s="28">
        <v>5.6273540572709564</v>
      </c>
      <c r="CU122" s="28">
        <v>5.1152421320731065</v>
      </c>
      <c r="CV122" s="28">
        <v>4.6090320840055554</v>
      </c>
      <c r="CW122" s="28">
        <v>4.1797317780155652</v>
      </c>
      <c r="CX122" s="28">
        <v>3.69146942302811</v>
      </c>
      <c r="CY122" s="28">
        <v>0.92677294972115476</v>
      </c>
      <c r="CZ122" s="28">
        <v>-4.2403644178089763</v>
      </c>
      <c r="DA122" s="28">
        <v>-7.9689599812862824</v>
      </c>
      <c r="DB122" s="28">
        <v>-10.514462637505062</v>
      </c>
      <c r="DD122" s="28">
        <v>12.089421096734347</v>
      </c>
      <c r="DE122" s="28">
        <v>11.723268954570763</v>
      </c>
      <c r="DF122" s="28">
        <v>11.439629930339972</v>
      </c>
      <c r="DG122" s="28">
        <v>11.10175977015443</v>
      </c>
      <c r="DH122" s="28">
        <v>10.696155554947676</v>
      </c>
      <c r="DI122" s="28">
        <v>10.264354057270957</v>
      </c>
      <c r="DJ122" s="28">
        <v>9.752242132073107</v>
      </c>
      <c r="DK122" s="28">
        <v>9.2460320840055559</v>
      </c>
      <c r="DL122" s="28">
        <v>8.8167317780155656</v>
      </c>
      <c r="DM122" s="28">
        <v>8.3284694230281104</v>
      </c>
      <c r="DN122" s="28">
        <v>5.5637729497211552</v>
      </c>
      <c r="DO122" s="28">
        <v>0.39663558219102413</v>
      </c>
      <c r="DP122" s="28">
        <v>-3.3319599812862819</v>
      </c>
      <c r="DQ122" s="28">
        <v>-5.8774626375050616</v>
      </c>
      <c r="DS122" s="29">
        <v>7.4524210967343461</v>
      </c>
      <c r="DT122" s="29">
        <v>7.1606149247226014</v>
      </c>
      <c r="DU122" s="29">
        <v>6.7984684343509869</v>
      </c>
      <c r="DV122" s="29">
        <v>6.4725095864678153</v>
      </c>
      <c r="DW122" s="29">
        <v>6.0796002319345064</v>
      </c>
      <c r="DX122" s="29">
        <v>5.6963591761799819</v>
      </c>
      <c r="DY122" s="29">
        <v>5.2598654798952182</v>
      </c>
      <c r="DZ122" s="29">
        <v>4.8439793641495896</v>
      </c>
      <c r="EA122" s="29">
        <v>4.4040273315935963</v>
      </c>
      <c r="EB122" s="29">
        <v>3.1210395454914206</v>
      </c>
      <c r="EC122" s="29">
        <v>-2.9101613936828343</v>
      </c>
      <c r="ED122" s="29">
        <v>-7.5020367348647952</v>
      </c>
      <c r="EE122" s="29">
        <v>-9.9381318413673938</v>
      </c>
      <c r="EF122" s="29">
        <v>-9.1201895672511242</v>
      </c>
      <c r="EH122" s="29">
        <v>12.089421096734347</v>
      </c>
      <c r="EI122" s="29">
        <v>11.797614924722602</v>
      </c>
      <c r="EJ122" s="29">
        <v>11.435468434350987</v>
      </c>
      <c r="EK122" s="29">
        <v>11.109509586467816</v>
      </c>
      <c r="EL122" s="29">
        <v>10.716600231934507</v>
      </c>
      <c r="EM122" s="29">
        <v>10.333359176179982</v>
      </c>
      <c r="EN122" s="29">
        <v>9.8968654798952187</v>
      </c>
      <c r="EO122" s="29">
        <v>9.4809793641495901</v>
      </c>
      <c r="EP122" s="29">
        <v>9.0410273315935967</v>
      </c>
      <c r="EQ122" s="29">
        <v>7.7580395454914211</v>
      </c>
      <c r="ER122" s="29">
        <v>1.7268386063171661</v>
      </c>
      <c r="ES122" s="29">
        <v>-2.8650367348647947</v>
      </c>
      <c r="ET122" s="29">
        <v>-5.3011318413673933</v>
      </c>
      <c r="EU122" s="29">
        <v>-4.4831895672511237</v>
      </c>
      <c r="EW122" s="1">
        <v>385608</v>
      </c>
      <c r="EX122" s="1">
        <v>393881</v>
      </c>
      <c r="EY122" s="1" t="s">
        <v>492</v>
      </c>
      <c r="EZ122" s="1" t="s">
        <v>849</v>
      </c>
    </row>
    <row r="123" spans="2:156" ht="16" thickBot="1" x14ac:dyDescent="0.4">
      <c r="B123" s="21" t="s">
        <v>123</v>
      </c>
      <c r="C123" s="22">
        <v>9.6245741940188623</v>
      </c>
      <c r="D123" s="23">
        <v>8.8528113730998061</v>
      </c>
      <c r="E123" s="23">
        <v>8.6788367613394168</v>
      </c>
      <c r="F123" s="23">
        <v>8.3498312276644793</v>
      </c>
      <c r="G123" s="23">
        <v>8.1940393821907698</v>
      </c>
      <c r="H123" s="23">
        <v>7.7815456782024217</v>
      </c>
      <c r="I123" s="23">
        <v>7.4668190562743906</v>
      </c>
      <c r="J123" s="23">
        <v>7.170039928568567</v>
      </c>
      <c r="K123" s="23">
        <v>6.7465526099289761</v>
      </c>
      <c r="L123" s="23">
        <v>6.3147182398971147</v>
      </c>
      <c r="M123" s="23">
        <v>4.5015119085186726</v>
      </c>
      <c r="N123" s="23">
        <v>3.4216447570475594</v>
      </c>
      <c r="O123" s="23">
        <v>3.0750110937880066</v>
      </c>
      <c r="P123" s="23">
        <v>3.0774752664956715</v>
      </c>
      <c r="Q123" s="24"/>
      <c r="R123" s="23">
        <v>13.624574194018862</v>
      </c>
      <c r="S123" s="23">
        <v>12.852811373099806</v>
      </c>
      <c r="T123" s="23">
        <v>12.678836761339417</v>
      </c>
      <c r="U123" s="23">
        <v>12.349831227664479</v>
      </c>
      <c r="V123" s="23">
        <v>12.19403938219077</v>
      </c>
      <c r="W123" s="23">
        <v>11.781545678202422</v>
      </c>
      <c r="X123" s="23">
        <v>11.466819056274391</v>
      </c>
      <c r="Y123" s="23">
        <v>11.170039928568567</v>
      </c>
      <c r="Z123" s="23">
        <v>10.746552609928976</v>
      </c>
      <c r="AA123" s="23">
        <v>10.314718239897115</v>
      </c>
      <c r="AB123" s="23">
        <v>8.5015119085186726</v>
      </c>
      <c r="AC123" s="23">
        <v>7.4216447570475594</v>
      </c>
      <c r="AD123" s="23">
        <v>7.0750110937880066</v>
      </c>
      <c r="AE123" s="23">
        <v>7.0774752664956715</v>
      </c>
      <c r="AG123" s="25">
        <v>9.6245741940188623</v>
      </c>
      <c r="AH123" s="25">
        <v>9.1797264559958158</v>
      </c>
      <c r="AI123" s="25">
        <v>9.0850657605726148</v>
      </c>
      <c r="AJ123" s="25">
        <v>8.8810295844326479</v>
      </c>
      <c r="AK123" s="25">
        <v>8.8676814475548138</v>
      </c>
      <c r="AL123" s="25">
        <v>8.5751974155075779</v>
      </c>
      <c r="AM123" s="25">
        <v>8.3306341976316567</v>
      </c>
      <c r="AN123" s="25">
        <v>8.0879743044590402</v>
      </c>
      <c r="AO123" s="25">
        <v>7.7055994963168715</v>
      </c>
      <c r="AP123" s="25">
        <v>7.3724607490628209</v>
      </c>
      <c r="AQ123" s="25">
        <v>6.2763593220731622</v>
      </c>
      <c r="AR123" s="25">
        <v>5.4685220319146666</v>
      </c>
      <c r="AS123" s="25">
        <v>4.9478431876142821</v>
      </c>
      <c r="AT123" s="25">
        <v>4.5945746641966139</v>
      </c>
      <c r="AV123" s="26">
        <v>13.624574194018862</v>
      </c>
      <c r="AW123" s="26">
        <v>13.179726455995816</v>
      </c>
      <c r="AX123" s="26">
        <v>13.085065760572615</v>
      </c>
      <c r="AY123" s="26">
        <v>12.881029584432648</v>
      </c>
      <c r="AZ123" s="26">
        <v>12.867681447554814</v>
      </c>
      <c r="BA123" s="26">
        <v>12.575197415507578</v>
      </c>
      <c r="BB123" s="26">
        <v>12.330634197631657</v>
      </c>
      <c r="BC123" s="26">
        <v>12.08797430445904</v>
      </c>
      <c r="BD123" s="26">
        <v>11.705599496316871</v>
      </c>
      <c r="BE123" s="26">
        <v>11.372460749062821</v>
      </c>
      <c r="BF123" s="26">
        <v>10.276359322073162</v>
      </c>
      <c r="BG123" s="26">
        <v>9.4685220319146666</v>
      </c>
      <c r="BH123" s="26">
        <v>8.9478431876142821</v>
      </c>
      <c r="BI123" s="26">
        <v>8.5945746641966139</v>
      </c>
      <c r="BK123" s="27">
        <v>9.6245741940188623</v>
      </c>
      <c r="BL123" s="27">
        <v>8.8529984595456952</v>
      </c>
      <c r="BM123" s="27">
        <v>8.6785288979973281</v>
      </c>
      <c r="BN123" s="27">
        <v>8.349651716746056</v>
      </c>
      <c r="BO123" s="27">
        <v>8.1940193375795189</v>
      </c>
      <c r="BP123" s="27">
        <v>7.7809432295588508</v>
      </c>
      <c r="BQ123" s="27">
        <v>7.4648551056512229</v>
      </c>
      <c r="BR123" s="27">
        <v>7.1679544521028049</v>
      </c>
      <c r="BS123" s="27">
        <v>6.7460287241961652</v>
      </c>
      <c r="BT123" s="27">
        <v>6.3527431871566407</v>
      </c>
      <c r="BU123" s="27">
        <v>4.7036111261376838</v>
      </c>
      <c r="BV123" s="27">
        <v>3.7544282443788219</v>
      </c>
      <c r="BW123" s="27">
        <v>3.4516279289298879</v>
      </c>
      <c r="BX123" s="27">
        <v>3.5062377335574659</v>
      </c>
      <c r="BZ123" s="27">
        <v>13.624574194018862</v>
      </c>
      <c r="CA123" s="27">
        <v>12.852998459545695</v>
      </c>
      <c r="CB123" s="27">
        <v>12.678528897997328</v>
      </c>
      <c r="CC123" s="27">
        <v>12.349651716746056</v>
      </c>
      <c r="CD123" s="27">
        <v>12.194019337579519</v>
      </c>
      <c r="CE123" s="27">
        <v>11.780943229558851</v>
      </c>
      <c r="CF123" s="27">
        <v>11.464855105651223</v>
      </c>
      <c r="CG123" s="27">
        <v>11.167954452102805</v>
      </c>
      <c r="CH123" s="27">
        <v>10.746028724196165</v>
      </c>
      <c r="CI123" s="27">
        <v>10.352743187156641</v>
      </c>
      <c r="CJ123" s="27">
        <v>8.7036111261376838</v>
      </c>
      <c r="CK123" s="27">
        <v>7.7544282443788219</v>
      </c>
      <c r="CL123" s="27">
        <v>7.4516279289298879</v>
      </c>
      <c r="CM123" s="27">
        <v>7.5062377335574659</v>
      </c>
      <c r="CO123" s="28">
        <v>9.6245741940188623</v>
      </c>
      <c r="CP123" s="28">
        <v>8.8425652505079526</v>
      </c>
      <c r="CQ123" s="28">
        <v>8.6648146415966583</v>
      </c>
      <c r="CR123" s="28">
        <v>8.3297591610951311</v>
      </c>
      <c r="CS123" s="28">
        <v>8.1778079325128541</v>
      </c>
      <c r="CT123" s="28">
        <v>7.7539216993994486</v>
      </c>
      <c r="CU123" s="28">
        <v>7.395329749224528</v>
      </c>
      <c r="CV123" s="28">
        <v>7.0463842100351943</v>
      </c>
      <c r="CW123" s="28">
        <v>6.624866765373234</v>
      </c>
      <c r="CX123" s="28">
        <v>6.270543715782928</v>
      </c>
      <c r="CY123" s="28">
        <v>3.7657009384252618</v>
      </c>
      <c r="CZ123" s="28">
        <v>-1.6270889061290745</v>
      </c>
      <c r="DA123" s="28">
        <v>-5.7683403657930512</v>
      </c>
      <c r="DB123" s="28">
        <v>-8.622172427701976</v>
      </c>
      <c r="DD123" s="28">
        <v>13.624574194018862</v>
      </c>
      <c r="DE123" s="28">
        <v>12.842565250507953</v>
      </c>
      <c r="DF123" s="28">
        <v>12.664814641596658</v>
      </c>
      <c r="DG123" s="28">
        <v>12.329759161095131</v>
      </c>
      <c r="DH123" s="28">
        <v>12.177807932512854</v>
      </c>
      <c r="DI123" s="28">
        <v>11.753921699399449</v>
      </c>
      <c r="DJ123" s="28">
        <v>11.395329749224528</v>
      </c>
      <c r="DK123" s="28">
        <v>11.046384210035194</v>
      </c>
      <c r="DL123" s="28">
        <v>10.624866765373234</v>
      </c>
      <c r="DM123" s="28">
        <v>10.270543715782928</v>
      </c>
      <c r="DN123" s="28">
        <v>7.7657009384252618</v>
      </c>
      <c r="DO123" s="28">
        <v>2.3729110938709255</v>
      </c>
      <c r="DP123" s="28">
        <v>-1.7683403657930512</v>
      </c>
      <c r="DQ123" s="28">
        <v>-4.622172427701976</v>
      </c>
      <c r="DS123" s="29">
        <v>9.6245741940188623</v>
      </c>
      <c r="DT123" s="29">
        <v>8.91876285385373</v>
      </c>
      <c r="DU123" s="29">
        <v>8.6856532591601514</v>
      </c>
      <c r="DV123" s="29">
        <v>8.3690348009968716</v>
      </c>
      <c r="DW123" s="29">
        <v>8.2415883389861069</v>
      </c>
      <c r="DX123" s="29">
        <v>7.8682621585534918</v>
      </c>
      <c r="DY123" s="29">
        <v>7.5637315326937209</v>
      </c>
      <c r="DZ123" s="29">
        <v>7.2774195205510299</v>
      </c>
      <c r="EA123" s="29">
        <v>6.7879357484031644</v>
      </c>
      <c r="EB123" s="29">
        <v>5.578035201870172</v>
      </c>
      <c r="EC123" s="29">
        <v>-0.31842267584720929</v>
      </c>
      <c r="ED123" s="29">
        <v>-5.1437271239160083</v>
      </c>
      <c r="EE123" s="29">
        <v>-7.8532872801433555</v>
      </c>
      <c r="EF123" s="29">
        <v>-7.1657127455664664</v>
      </c>
      <c r="EH123" s="29">
        <v>13.624574194018862</v>
      </c>
      <c r="EI123" s="29">
        <v>12.91876285385373</v>
      </c>
      <c r="EJ123" s="29">
        <v>12.685653259160151</v>
      </c>
      <c r="EK123" s="29">
        <v>12.369034800996872</v>
      </c>
      <c r="EL123" s="29">
        <v>12.241588338986107</v>
      </c>
      <c r="EM123" s="29">
        <v>11.868262158553492</v>
      </c>
      <c r="EN123" s="29">
        <v>11.563731532693721</v>
      </c>
      <c r="EO123" s="29">
        <v>11.27741952055103</v>
      </c>
      <c r="EP123" s="29">
        <v>10.787935748403164</v>
      </c>
      <c r="EQ123" s="29">
        <v>9.578035201870172</v>
      </c>
      <c r="ER123" s="29">
        <v>3.6815773241527907</v>
      </c>
      <c r="ES123" s="29">
        <v>-1.1437271239160083</v>
      </c>
      <c r="ET123" s="29">
        <v>-3.8532872801433555</v>
      </c>
      <c r="EU123" s="29">
        <v>-3.1657127455664664</v>
      </c>
      <c r="EW123" s="1">
        <v>373726</v>
      </c>
      <c r="EX123" s="1">
        <v>405532</v>
      </c>
      <c r="EY123" s="1" t="s">
        <v>533</v>
      </c>
      <c r="EZ123" s="1" t="s">
        <v>857</v>
      </c>
    </row>
    <row r="124" spans="2:156" ht="16" thickBot="1" x14ac:dyDescent="0.4">
      <c r="B124" s="21" t="s">
        <v>124</v>
      </c>
      <c r="C124" s="22">
        <v>1.9351788415041637</v>
      </c>
      <c r="D124" s="23">
        <v>1.9749437949327473</v>
      </c>
      <c r="E124" s="23">
        <v>1.8931911329102804</v>
      </c>
      <c r="F124" s="23">
        <v>1.7681883032941728</v>
      </c>
      <c r="G124" s="23">
        <v>1.7382789927950872</v>
      </c>
      <c r="H124" s="23">
        <v>1.6420616837395281</v>
      </c>
      <c r="I124" s="23">
        <v>1.5449140595111057</v>
      </c>
      <c r="J124" s="23">
        <v>1.47141867919653</v>
      </c>
      <c r="K124" s="23">
        <v>1.3986962618216587</v>
      </c>
      <c r="L124" s="23">
        <v>1.2515634285209831</v>
      </c>
      <c r="M124" s="23">
        <v>0.84832949900398802</v>
      </c>
      <c r="N124" s="23">
        <v>0.68170217390379229</v>
      </c>
      <c r="O124" s="23">
        <v>0.68475318367897486</v>
      </c>
      <c r="P124" s="23">
        <v>0.84965652879606868</v>
      </c>
      <c r="Q124" s="24"/>
      <c r="R124" s="23">
        <v>14.235178841504164</v>
      </c>
      <c r="S124" s="23">
        <v>14.274943794932748</v>
      </c>
      <c r="T124" s="23">
        <v>14.193191132910281</v>
      </c>
      <c r="U124" s="23">
        <v>14.068188303294173</v>
      </c>
      <c r="V124" s="23">
        <v>14.038278992795087</v>
      </c>
      <c r="W124" s="23">
        <v>13.942061683739528</v>
      </c>
      <c r="X124" s="23">
        <v>13.844914059511105</v>
      </c>
      <c r="Y124" s="23">
        <v>13.771418679196529</v>
      </c>
      <c r="Z124" s="23">
        <v>13.698696261821659</v>
      </c>
      <c r="AA124" s="23">
        <v>13.551563428520982</v>
      </c>
      <c r="AB124" s="23">
        <v>13.148329499003989</v>
      </c>
      <c r="AC124" s="23">
        <v>12.981702173903791</v>
      </c>
      <c r="AD124" s="23">
        <v>12.984753183678976</v>
      </c>
      <c r="AE124" s="23">
        <v>13.149656528796068</v>
      </c>
      <c r="AG124" s="25">
        <v>1.9351788415041637</v>
      </c>
      <c r="AH124" s="25">
        <v>2.0187769582801232</v>
      </c>
      <c r="AI124" s="25">
        <v>2.0063784555396529</v>
      </c>
      <c r="AJ124" s="25">
        <v>1.9673402928045527</v>
      </c>
      <c r="AK124" s="25">
        <v>2.0272926318227924</v>
      </c>
      <c r="AL124" s="25">
        <v>2.0143391498378893</v>
      </c>
      <c r="AM124" s="25">
        <v>1.9800462841380644</v>
      </c>
      <c r="AN124" s="25">
        <v>1.9540597612041326</v>
      </c>
      <c r="AO124" s="25">
        <v>1.9172377065455906</v>
      </c>
      <c r="AP124" s="25">
        <v>1.8256077460261326</v>
      </c>
      <c r="AQ124" s="25">
        <v>1.6485179660932046</v>
      </c>
      <c r="AR124" s="25">
        <v>1.5328252011637025</v>
      </c>
      <c r="AS124" s="25">
        <v>1.4633097457950681</v>
      </c>
      <c r="AT124" s="25">
        <v>1.4893011386485808</v>
      </c>
      <c r="AV124" s="26">
        <v>14.235178841504164</v>
      </c>
      <c r="AW124" s="26">
        <v>14.318776958280123</v>
      </c>
      <c r="AX124" s="26">
        <v>14.306378455539653</v>
      </c>
      <c r="AY124" s="26">
        <v>14.267340292804553</v>
      </c>
      <c r="AZ124" s="26">
        <v>14.327292631822793</v>
      </c>
      <c r="BA124" s="26">
        <v>14.314339149837888</v>
      </c>
      <c r="BB124" s="26">
        <v>14.280046284138065</v>
      </c>
      <c r="BC124" s="26">
        <v>14.254059761204132</v>
      </c>
      <c r="BD124" s="26">
        <v>14.217237706545591</v>
      </c>
      <c r="BE124" s="26">
        <v>14.125607746026132</v>
      </c>
      <c r="BF124" s="26">
        <v>13.948517966093204</v>
      </c>
      <c r="BG124" s="26">
        <v>13.832825201163702</v>
      </c>
      <c r="BH124" s="26">
        <v>13.763309745795068</v>
      </c>
      <c r="BI124" s="26">
        <v>13.789301138648581</v>
      </c>
      <c r="BK124" s="27">
        <v>1.9351788415041637</v>
      </c>
      <c r="BL124" s="27">
        <v>1.9749552527988756</v>
      </c>
      <c r="BM124" s="27">
        <v>1.8932141548899355</v>
      </c>
      <c r="BN124" s="27">
        <v>1.7682228677516956</v>
      </c>
      <c r="BO124" s="27">
        <v>1.7383238651927222</v>
      </c>
      <c r="BP124" s="27">
        <v>1.6420482437500512</v>
      </c>
      <c r="BQ124" s="27">
        <v>1.5447707799317332</v>
      </c>
      <c r="BR124" s="27">
        <v>1.4712512342037396</v>
      </c>
      <c r="BS124" s="27">
        <v>1.3985074208601622</v>
      </c>
      <c r="BT124" s="27">
        <v>1.2625455520329085</v>
      </c>
      <c r="BU124" s="27">
        <v>0.90137407600848629</v>
      </c>
      <c r="BV124" s="27">
        <v>0.75146723665490089</v>
      </c>
      <c r="BW124" s="27">
        <v>0.75219712035188468</v>
      </c>
      <c r="BX124" s="27">
        <v>0.91298262693406862</v>
      </c>
      <c r="BZ124" s="27">
        <v>14.235178841504164</v>
      </c>
      <c r="CA124" s="27">
        <v>14.274955252798875</v>
      </c>
      <c r="CB124" s="27">
        <v>14.193214154889935</v>
      </c>
      <c r="CC124" s="27">
        <v>14.068222867751695</v>
      </c>
      <c r="CD124" s="27">
        <v>14.038323865192723</v>
      </c>
      <c r="CE124" s="27">
        <v>13.942048243750051</v>
      </c>
      <c r="CF124" s="27">
        <v>13.844770779931732</v>
      </c>
      <c r="CG124" s="27">
        <v>13.771251234203739</v>
      </c>
      <c r="CH124" s="27">
        <v>13.698507420860162</v>
      </c>
      <c r="CI124" s="27">
        <v>13.562545552032908</v>
      </c>
      <c r="CJ124" s="27">
        <v>13.201374076008486</v>
      </c>
      <c r="CK124" s="27">
        <v>13.051467236654901</v>
      </c>
      <c r="CL124" s="27">
        <v>13.052197120351885</v>
      </c>
      <c r="CM124" s="27">
        <v>13.212982626934068</v>
      </c>
      <c r="CO124" s="28">
        <v>1.9351788415041637</v>
      </c>
      <c r="CP124" s="28">
        <v>1.983850760409601</v>
      </c>
      <c r="CQ124" s="28">
        <v>1.9142883378509166</v>
      </c>
      <c r="CR124" s="28">
        <v>1.8035137489634039</v>
      </c>
      <c r="CS124" s="28">
        <v>1.7931426801844466</v>
      </c>
      <c r="CT124" s="28">
        <v>1.7153263659078877</v>
      </c>
      <c r="CU124" s="28">
        <v>1.630285815745049</v>
      </c>
      <c r="CV124" s="28">
        <v>1.5707792078140681</v>
      </c>
      <c r="CW124" s="28">
        <v>1.5258323224328709</v>
      </c>
      <c r="CX124" s="28">
        <v>1.4295954760766962</v>
      </c>
      <c r="CY124" s="28">
        <v>0.91603933823615158</v>
      </c>
      <c r="CZ124" s="28">
        <v>-0.23904546170507235</v>
      </c>
      <c r="DA124" s="28">
        <v>-1.1469985497588642</v>
      </c>
      <c r="DB124" s="28">
        <v>-1.6521557499247033</v>
      </c>
      <c r="DD124" s="28">
        <v>14.235178841504164</v>
      </c>
      <c r="DE124" s="28">
        <v>14.283850760409601</v>
      </c>
      <c r="DF124" s="28">
        <v>14.214288337850917</v>
      </c>
      <c r="DG124" s="28">
        <v>14.103513748963405</v>
      </c>
      <c r="DH124" s="28">
        <v>14.093142680184446</v>
      </c>
      <c r="DI124" s="28">
        <v>14.015326365907887</v>
      </c>
      <c r="DJ124" s="28">
        <v>13.930285815745048</v>
      </c>
      <c r="DK124" s="28">
        <v>13.870779207814067</v>
      </c>
      <c r="DL124" s="28">
        <v>13.82583232243287</v>
      </c>
      <c r="DM124" s="28">
        <v>13.729595476076696</v>
      </c>
      <c r="DN124" s="28">
        <v>13.216039338236151</v>
      </c>
      <c r="DO124" s="28">
        <v>12.060954538294927</v>
      </c>
      <c r="DP124" s="28">
        <v>11.153001450241135</v>
      </c>
      <c r="DQ124" s="28">
        <v>10.647844250075297</v>
      </c>
      <c r="DS124" s="29">
        <v>1.9351788415041637</v>
      </c>
      <c r="DT124" s="29">
        <v>1.9900176654835842</v>
      </c>
      <c r="DU124" s="29">
        <v>1.8879636295566016</v>
      </c>
      <c r="DV124" s="29">
        <v>1.7691255229848872</v>
      </c>
      <c r="DW124" s="29">
        <v>1.7499630787429754</v>
      </c>
      <c r="DX124" s="29">
        <v>1.6721981121780187</v>
      </c>
      <c r="DY124" s="29">
        <v>1.5953392196655827</v>
      </c>
      <c r="DZ124" s="29">
        <v>1.548459333056635</v>
      </c>
      <c r="EA124" s="29">
        <v>1.4699055860546233</v>
      </c>
      <c r="EB124" s="29">
        <v>1.1542764593452857</v>
      </c>
      <c r="EC124" s="29">
        <v>-0.17365806416761043</v>
      </c>
      <c r="ED124" s="29">
        <v>-1.1940959586578836</v>
      </c>
      <c r="EE124" s="29">
        <v>-1.7640824673438953</v>
      </c>
      <c r="EF124" s="29">
        <v>-1.4279691613594903</v>
      </c>
      <c r="EH124" s="29">
        <v>14.235178841504164</v>
      </c>
      <c r="EI124" s="29">
        <v>14.290017665483584</v>
      </c>
      <c r="EJ124" s="29">
        <v>14.187963629556602</v>
      </c>
      <c r="EK124" s="29">
        <v>14.069125522984887</v>
      </c>
      <c r="EL124" s="29">
        <v>14.049963078742975</v>
      </c>
      <c r="EM124" s="29">
        <v>13.972198112178019</v>
      </c>
      <c r="EN124" s="29">
        <v>13.895339219665583</v>
      </c>
      <c r="EO124" s="29">
        <v>13.848459333056635</v>
      </c>
      <c r="EP124" s="29">
        <v>13.769905586054623</v>
      </c>
      <c r="EQ124" s="29">
        <v>13.454276459345285</v>
      </c>
      <c r="ER124" s="29">
        <v>12.126341935832389</v>
      </c>
      <c r="ES124" s="29">
        <v>11.105904041342116</v>
      </c>
      <c r="ET124" s="29">
        <v>10.535917532656104</v>
      </c>
      <c r="EU124" s="29">
        <v>10.872030838640509</v>
      </c>
      <c r="EW124" s="1">
        <v>364660</v>
      </c>
      <c r="EX124" s="1">
        <v>425120</v>
      </c>
      <c r="EY124" s="1" t="s">
        <v>442</v>
      </c>
      <c r="EZ124" s="1" t="s">
        <v>848</v>
      </c>
    </row>
    <row r="125" spans="2:156" ht="16" thickBot="1" x14ac:dyDescent="0.4">
      <c r="B125" s="21" t="s">
        <v>125</v>
      </c>
      <c r="C125" s="22">
        <v>6.1518015546075162</v>
      </c>
      <c r="D125" s="23">
        <v>5.604313188752549</v>
      </c>
      <c r="E125" s="23">
        <v>5.4919639275414873</v>
      </c>
      <c r="F125" s="23">
        <v>5.2566457779458933</v>
      </c>
      <c r="G125" s="23">
        <v>5.1552528902261443</v>
      </c>
      <c r="H125" s="23">
        <v>4.9141763198526167</v>
      </c>
      <c r="I125" s="23">
        <v>4.7340736501091278</v>
      </c>
      <c r="J125" s="23">
        <v>4.4943628083764153</v>
      </c>
      <c r="K125" s="23">
        <v>4.1035703473796019</v>
      </c>
      <c r="L125" s="23">
        <v>3.7155852327233863</v>
      </c>
      <c r="M125" s="23">
        <v>2.3599152793690319</v>
      </c>
      <c r="N125" s="23">
        <v>1.5258134490897994</v>
      </c>
      <c r="O125" s="23">
        <v>1.2716746642795638</v>
      </c>
      <c r="P125" s="23">
        <v>1.3522457278561415</v>
      </c>
      <c r="Q125" s="24"/>
      <c r="R125" s="23">
        <v>17.111801554607517</v>
      </c>
      <c r="S125" s="23">
        <v>16.56431318875255</v>
      </c>
      <c r="T125" s="23">
        <v>16.451963927541488</v>
      </c>
      <c r="U125" s="23">
        <v>16.216645777945892</v>
      </c>
      <c r="V125" s="23">
        <v>16.115252890226145</v>
      </c>
      <c r="W125" s="23">
        <v>15.874176319852618</v>
      </c>
      <c r="X125" s="23">
        <v>15.694073650109129</v>
      </c>
      <c r="Y125" s="23">
        <v>15.454362808376416</v>
      </c>
      <c r="Z125" s="23">
        <v>15.063570347379603</v>
      </c>
      <c r="AA125" s="23">
        <v>14.675585232723387</v>
      </c>
      <c r="AB125" s="23">
        <v>13.319915279369033</v>
      </c>
      <c r="AC125" s="23">
        <v>12.4858134490898</v>
      </c>
      <c r="AD125" s="23">
        <v>12.231674664279565</v>
      </c>
      <c r="AE125" s="23">
        <v>12.312245727856142</v>
      </c>
      <c r="AG125" s="25">
        <v>6.1518015546075162</v>
      </c>
      <c r="AH125" s="25">
        <v>5.9354824156240138</v>
      </c>
      <c r="AI125" s="25">
        <v>5.9836084184162956</v>
      </c>
      <c r="AJ125" s="25">
        <v>5.9428397703795746</v>
      </c>
      <c r="AK125" s="25">
        <v>6.0300414374981983</v>
      </c>
      <c r="AL125" s="25">
        <v>5.9734379315584736</v>
      </c>
      <c r="AM125" s="25">
        <v>5.8884441898551767</v>
      </c>
      <c r="AN125" s="25">
        <v>5.760162562893246</v>
      </c>
      <c r="AO125" s="25">
        <v>5.5820250502596913</v>
      </c>
      <c r="AP125" s="25">
        <v>5.3345074304639883</v>
      </c>
      <c r="AQ125" s="25">
        <v>4.746572699797083</v>
      </c>
      <c r="AR125" s="25">
        <v>4.2504910523741266</v>
      </c>
      <c r="AS125" s="25">
        <v>3.924732186871136</v>
      </c>
      <c r="AT125" s="25">
        <v>3.7153964910785078</v>
      </c>
      <c r="AV125" s="26">
        <v>17.111801554607517</v>
      </c>
      <c r="AW125" s="26">
        <v>16.895482415624016</v>
      </c>
      <c r="AX125" s="26">
        <v>16.943608418416297</v>
      </c>
      <c r="AY125" s="26">
        <v>16.902839770379575</v>
      </c>
      <c r="AZ125" s="26">
        <v>16.990041437498199</v>
      </c>
      <c r="BA125" s="26">
        <v>16.933437931558473</v>
      </c>
      <c r="BB125" s="26">
        <v>16.848444189855179</v>
      </c>
      <c r="BC125" s="26">
        <v>16.720162562893247</v>
      </c>
      <c r="BD125" s="26">
        <v>16.542025050259692</v>
      </c>
      <c r="BE125" s="26">
        <v>16.294507430463987</v>
      </c>
      <c r="BF125" s="26">
        <v>15.706572699797084</v>
      </c>
      <c r="BG125" s="26">
        <v>15.210491052374127</v>
      </c>
      <c r="BH125" s="26">
        <v>14.884732186871137</v>
      </c>
      <c r="BI125" s="26">
        <v>14.675396491078509</v>
      </c>
      <c r="BK125" s="27">
        <v>6.1518015546075162</v>
      </c>
      <c r="BL125" s="27">
        <v>5.6045304531554976</v>
      </c>
      <c r="BM125" s="27">
        <v>5.4923958253120659</v>
      </c>
      <c r="BN125" s="27">
        <v>5.2572895672206421</v>
      </c>
      <c r="BO125" s="27">
        <v>5.1560960718231783</v>
      </c>
      <c r="BP125" s="27">
        <v>4.9139227358596198</v>
      </c>
      <c r="BQ125" s="27">
        <v>4.732123835901783</v>
      </c>
      <c r="BR125" s="27">
        <v>4.4920805005686937</v>
      </c>
      <c r="BS125" s="27">
        <v>4.1009854923020495</v>
      </c>
      <c r="BT125" s="27">
        <v>3.7335778942501729</v>
      </c>
      <c r="BU125" s="27">
        <v>2.4701970728867071</v>
      </c>
      <c r="BV125" s="27">
        <v>1.7453006574563599</v>
      </c>
      <c r="BW125" s="27">
        <v>1.5261906992254435</v>
      </c>
      <c r="BX125" s="27">
        <v>1.678268531324921</v>
      </c>
      <c r="BZ125" s="27">
        <v>17.111801554607517</v>
      </c>
      <c r="CA125" s="27">
        <v>16.564530453155498</v>
      </c>
      <c r="CB125" s="27">
        <v>16.452395825312067</v>
      </c>
      <c r="CC125" s="27">
        <v>16.217289567220643</v>
      </c>
      <c r="CD125" s="27">
        <v>16.116096071823179</v>
      </c>
      <c r="CE125" s="27">
        <v>15.873922735859621</v>
      </c>
      <c r="CF125" s="27">
        <v>15.692123835901784</v>
      </c>
      <c r="CG125" s="27">
        <v>15.452080500568695</v>
      </c>
      <c r="CH125" s="27">
        <v>15.06098549230205</v>
      </c>
      <c r="CI125" s="27">
        <v>14.693577894250174</v>
      </c>
      <c r="CJ125" s="27">
        <v>13.430197072886708</v>
      </c>
      <c r="CK125" s="27">
        <v>12.705300657456361</v>
      </c>
      <c r="CL125" s="27">
        <v>12.486190699225444</v>
      </c>
      <c r="CM125" s="27">
        <v>12.638268531324922</v>
      </c>
      <c r="CO125" s="28">
        <v>6.1518015546075162</v>
      </c>
      <c r="CP125" s="28">
        <v>5.6028085629549835</v>
      </c>
      <c r="CQ125" s="28">
        <v>5.4863276687222697</v>
      </c>
      <c r="CR125" s="28">
        <v>5.2504550654342985</v>
      </c>
      <c r="CS125" s="28">
        <v>5.1317848182930881</v>
      </c>
      <c r="CT125" s="28">
        <v>4.6738770074189695</v>
      </c>
      <c r="CU125" s="28">
        <v>4.4471524781493823</v>
      </c>
      <c r="CV125" s="28">
        <v>4.1569904907617712</v>
      </c>
      <c r="CW125" s="28">
        <v>3.8844672472412309</v>
      </c>
      <c r="CX125" s="28">
        <v>3.5412330743345617</v>
      </c>
      <c r="CY125" s="28">
        <v>-0.97978259949185187</v>
      </c>
      <c r="CZ125" s="28">
        <v>-3.652336350271792</v>
      </c>
      <c r="DA125" s="28">
        <v>-5.2114416302919508</v>
      </c>
      <c r="DB125" s="28">
        <v>-6.4059174014455138</v>
      </c>
      <c r="DD125" s="28">
        <v>17.111801554607517</v>
      </c>
      <c r="DE125" s="28">
        <v>16.562808562954984</v>
      </c>
      <c r="DF125" s="28">
        <v>16.446327668722269</v>
      </c>
      <c r="DG125" s="28">
        <v>16.210455065434299</v>
      </c>
      <c r="DH125" s="28">
        <v>16.091784818293089</v>
      </c>
      <c r="DI125" s="28">
        <v>15.63387700741897</v>
      </c>
      <c r="DJ125" s="28">
        <v>15.407152478149383</v>
      </c>
      <c r="DK125" s="28">
        <v>15.116990490761772</v>
      </c>
      <c r="DL125" s="28">
        <v>14.844467247241232</v>
      </c>
      <c r="DM125" s="28">
        <v>14.501233074334563</v>
      </c>
      <c r="DN125" s="28">
        <v>9.980217400508149</v>
      </c>
      <c r="DO125" s="28">
        <v>7.3076636497282088</v>
      </c>
      <c r="DP125" s="28">
        <v>5.74855836970805</v>
      </c>
      <c r="DQ125" s="28">
        <v>4.554082598554487</v>
      </c>
      <c r="DS125" s="29">
        <v>6.1518015546075162</v>
      </c>
      <c r="DT125" s="29">
        <v>5.6314599352794232</v>
      </c>
      <c r="DU125" s="29">
        <v>5.4926236024440289</v>
      </c>
      <c r="DV125" s="29">
        <v>5.2600158542507618</v>
      </c>
      <c r="DW125" s="29">
        <v>4.9704569144658866</v>
      </c>
      <c r="DX125" s="29">
        <v>4.6931116443675958</v>
      </c>
      <c r="DY125" s="29">
        <v>4.4539346525915278</v>
      </c>
      <c r="DZ125" s="29">
        <v>0.68394360167527424</v>
      </c>
      <c r="EA125" s="29">
        <v>0.56334867475914763</v>
      </c>
      <c r="EB125" s="29">
        <v>0.15632203810248058</v>
      </c>
      <c r="EC125" s="29">
        <v>-2.4279137678079792</v>
      </c>
      <c r="ED125" s="29">
        <v>-4.6360686228886792</v>
      </c>
      <c r="EE125" s="29">
        <v>-5.6401878978830311</v>
      </c>
      <c r="EF125" s="29">
        <v>-5.2833593693549794</v>
      </c>
      <c r="EH125" s="29">
        <v>17.111801554607517</v>
      </c>
      <c r="EI125" s="29">
        <v>16.591459935279424</v>
      </c>
      <c r="EJ125" s="29">
        <v>16.452623602444028</v>
      </c>
      <c r="EK125" s="29">
        <v>16.220015854250761</v>
      </c>
      <c r="EL125" s="29">
        <v>15.930456914465887</v>
      </c>
      <c r="EM125" s="29">
        <v>15.653111644367597</v>
      </c>
      <c r="EN125" s="29">
        <v>15.413934652591529</v>
      </c>
      <c r="EO125" s="29">
        <v>11.643943601675275</v>
      </c>
      <c r="EP125" s="29">
        <v>11.523348674759148</v>
      </c>
      <c r="EQ125" s="29">
        <v>11.116322038102481</v>
      </c>
      <c r="ER125" s="29">
        <v>8.5320862321920217</v>
      </c>
      <c r="ES125" s="29">
        <v>6.3239313771113217</v>
      </c>
      <c r="ET125" s="29">
        <v>5.3198121021169698</v>
      </c>
      <c r="EU125" s="29">
        <v>5.6766406306450214</v>
      </c>
      <c r="EW125" s="1">
        <v>405720</v>
      </c>
      <c r="EX125" s="1">
        <v>381338</v>
      </c>
      <c r="EY125" s="1" t="s">
        <v>600</v>
      </c>
      <c r="EZ125" s="1" t="s">
        <v>853</v>
      </c>
    </row>
    <row r="126" spans="2:156" ht="16" thickBot="1" x14ac:dyDescent="0.4">
      <c r="B126" s="21" t="s">
        <v>126</v>
      </c>
      <c r="C126" s="22">
        <v>0.18340008949681064</v>
      </c>
      <c r="D126" s="23">
        <v>-0.29434748975523739</v>
      </c>
      <c r="E126" s="23">
        <v>-0.44550495267075263</v>
      </c>
      <c r="F126" s="23">
        <v>-0.61240345425086229</v>
      </c>
      <c r="G126" s="23">
        <v>-0.77342896641612047</v>
      </c>
      <c r="H126" s="23">
        <v>-0.93985154668772619</v>
      </c>
      <c r="I126" s="23">
        <v>-1.1007008076445963</v>
      </c>
      <c r="J126" s="23">
        <v>-1.2801027492595134</v>
      </c>
      <c r="K126" s="23">
        <v>-1.4673543198908314</v>
      </c>
      <c r="L126" s="23">
        <v>-1.7286891578066399</v>
      </c>
      <c r="M126" s="23">
        <v>-2.6699540471037508</v>
      </c>
      <c r="N126" s="23">
        <v>-3.1250435923475059</v>
      </c>
      <c r="O126" s="23">
        <v>-3.2490872317672359</v>
      </c>
      <c r="P126" s="23">
        <v>-3.0750959317882929</v>
      </c>
      <c r="Q126" s="24"/>
      <c r="R126" s="23">
        <v>5.6834000894968106</v>
      </c>
      <c r="S126" s="23">
        <v>5.2056525102447626</v>
      </c>
      <c r="T126" s="23">
        <v>5.0544950473292474</v>
      </c>
      <c r="U126" s="23">
        <v>4.8875965457491377</v>
      </c>
      <c r="V126" s="23">
        <v>4.7265710335838795</v>
      </c>
      <c r="W126" s="23">
        <v>4.5601484533122738</v>
      </c>
      <c r="X126" s="23">
        <v>4.3992991923554037</v>
      </c>
      <c r="Y126" s="23">
        <v>4.2198972507404866</v>
      </c>
      <c r="Z126" s="23">
        <v>4.0326456801091686</v>
      </c>
      <c r="AA126" s="23">
        <v>3.7713108421933601</v>
      </c>
      <c r="AB126" s="23">
        <v>2.8300459528962492</v>
      </c>
      <c r="AC126" s="23">
        <v>2.3749564076524941</v>
      </c>
      <c r="AD126" s="23">
        <v>2.2509127682327641</v>
      </c>
      <c r="AE126" s="23">
        <v>2.4249040682117071</v>
      </c>
      <c r="AG126" s="25">
        <v>0.18340008949681064</v>
      </c>
      <c r="AH126" s="25">
        <v>-4.3711030783391891E-2</v>
      </c>
      <c r="AI126" s="25">
        <v>-0.13650553666969945</v>
      </c>
      <c r="AJ126" s="25">
        <v>-0.21451159977973777</v>
      </c>
      <c r="AK126" s="25">
        <v>-0.28842227727117642</v>
      </c>
      <c r="AL126" s="25">
        <v>-0.38651464984013195</v>
      </c>
      <c r="AM126" s="25">
        <v>-0.50270839468133133</v>
      </c>
      <c r="AN126" s="25">
        <v>-0.64840695902848999</v>
      </c>
      <c r="AO126" s="25">
        <v>-0.81061856592488368</v>
      </c>
      <c r="AP126" s="25">
        <v>-0.99237901002064888</v>
      </c>
      <c r="AQ126" s="25">
        <v>-1.4755739116383833</v>
      </c>
      <c r="AR126" s="25">
        <v>-1.94170075112637</v>
      </c>
      <c r="AS126" s="25">
        <v>-2.267932720123718</v>
      </c>
      <c r="AT126" s="25">
        <v>-2.4688745730048982</v>
      </c>
      <c r="AV126" s="26">
        <v>5.6834000894968106</v>
      </c>
      <c r="AW126" s="26">
        <v>5.4562889692166081</v>
      </c>
      <c r="AX126" s="26">
        <v>5.3634944633303006</v>
      </c>
      <c r="AY126" s="26">
        <v>5.2854884002202622</v>
      </c>
      <c r="AZ126" s="26">
        <v>5.2115777227288236</v>
      </c>
      <c r="BA126" s="26">
        <v>5.113485350159868</v>
      </c>
      <c r="BB126" s="26">
        <v>4.9972916053186687</v>
      </c>
      <c r="BC126" s="26">
        <v>4.85159304097151</v>
      </c>
      <c r="BD126" s="26">
        <v>4.6893814340751163</v>
      </c>
      <c r="BE126" s="26">
        <v>4.5076209899793511</v>
      </c>
      <c r="BF126" s="26">
        <v>4.0244260883616167</v>
      </c>
      <c r="BG126" s="26">
        <v>3.55829924887363</v>
      </c>
      <c r="BH126" s="26">
        <v>3.232067279876282</v>
      </c>
      <c r="BI126" s="26">
        <v>3.0311254269951018</v>
      </c>
      <c r="BK126" s="27">
        <v>0.18340008949681064</v>
      </c>
      <c r="BL126" s="27">
        <v>-0.29434749175539565</v>
      </c>
      <c r="BM126" s="27">
        <v>-0.44550494767059678</v>
      </c>
      <c r="BN126" s="27">
        <v>-0.61240345425086229</v>
      </c>
      <c r="BO126" s="27">
        <v>-0.77342899543133026</v>
      </c>
      <c r="BP126" s="27">
        <v>-0.93985151565854697</v>
      </c>
      <c r="BQ126" s="27">
        <v>-1.1007008076445963</v>
      </c>
      <c r="BR126" s="27">
        <v>-1.2801027492595134</v>
      </c>
      <c r="BS126" s="27">
        <v>-1.4673543198908314</v>
      </c>
      <c r="BT126" s="27">
        <v>-1.7116041121011749</v>
      </c>
      <c r="BU126" s="27">
        <v>-2.5962991502683739</v>
      </c>
      <c r="BV126" s="27">
        <v>-3.0372959052685253</v>
      </c>
      <c r="BW126" s="27">
        <v>-3.1713477497408373</v>
      </c>
      <c r="BX126" s="27">
        <v>-3.0140712054571379</v>
      </c>
      <c r="BZ126" s="27">
        <v>5.6834000894968106</v>
      </c>
      <c r="CA126" s="27">
        <v>5.2056525082446043</v>
      </c>
      <c r="CB126" s="27">
        <v>5.0544950523294032</v>
      </c>
      <c r="CC126" s="27">
        <v>4.8875965457491377</v>
      </c>
      <c r="CD126" s="27">
        <v>4.7265710045686697</v>
      </c>
      <c r="CE126" s="27">
        <v>4.560148484341453</v>
      </c>
      <c r="CF126" s="27">
        <v>4.3992991923554037</v>
      </c>
      <c r="CG126" s="27">
        <v>4.2198972507404866</v>
      </c>
      <c r="CH126" s="27">
        <v>4.0326456801091686</v>
      </c>
      <c r="CI126" s="27">
        <v>3.7883958878988251</v>
      </c>
      <c r="CJ126" s="27">
        <v>2.9037008497316261</v>
      </c>
      <c r="CK126" s="27">
        <v>2.4627040947314747</v>
      </c>
      <c r="CL126" s="27">
        <v>2.3286522502591627</v>
      </c>
      <c r="CM126" s="27">
        <v>2.4859287945428621</v>
      </c>
      <c r="CO126" s="28">
        <v>0.18340008949681064</v>
      </c>
      <c r="CP126" s="28">
        <v>-0.30768605396170745</v>
      </c>
      <c r="CQ126" s="28">
        <v>-0.46667423837281063</v>
      </c>
      <c r="CR126" s="28">
        <v>-0.64092598348928664</v>
      </c>
      <c r="CS126" s="28">
        <v>-0.81933586745452214</v>
      </c>
      <c r="CT126" s="28">
        <v>-1.0108010446424407</v>
      </c>
      <c r="CU126" s="28">
        <v>-1.2082639587957695</v>
      </c>
      <c r="CV126" s="28">
        <v>-1.4201365951308498</v>
      </c>
      <c r="CW126" s="28">
        <v>-1.6093912908352515</v>
      </c>
      <c r="CX126" s="28">
        <v>-1.8061568628665228</v>
      </c>
      <c r="CY126" s="28">
        <v>-2.689697465251939</v>
      </c>
      <c r="CZ126" s="28">
        <v>-3.7961437986680213</v>
      </c>
      <c r="DA126" s="28">
        <v>-4.3986590611775291</v>
      </c>
      <c r="DB126" s="28">
        <v>-4.8119522950104017</v>
      </c>
      <c r="DD126" s="28">
        <v>5.6834000894968106</v>
      </c>
      <c r="DE126" s="28">
        <v>5.1923139460382925</v>
      </c>
      <c r="DF126" s="28">
        <v>5.0333257616271894</v>
      </c>
      <c r="DG126" s="28">
        <v>4.8590740165107134</v>
      </c>
      <c r="DH126" s="28">
        <v>4.6806641325454779</v>
      </c>
      <c r="DI126" s="28">
        <v>4.4891989553575593</v>
      </c>
      <c r="DJ126" s="28">
        <v>4.2917360412042305</v>
      </c>
      <c r="DK126" s="28">
        <v>4.0798634048691502</v>
      </c>
      <c r="DL126" s="28">
        <v>3.8906087091647485</v>
      </c>
      <c r="DM126" s="28">
        <v>3.6938431371334772</v>
      </c>
      <c r="DN126" s="28">
        <v>2.810302534748061</v>
      </c>
      <c r="DO126" s="28">
        <v>1.7038562013319787</v>
      </c>
      <c r="DP126" s="28">
        <v>1.1013409388224709</v>
      </c>
      <c r="DQ126" s="28">
        <v>0.68804770498959833</v>
      </c>
      <c r="DS126" s="29">
        <v>0.18340008949681064</v>
      </c>
      <c r="DT126" s="29">
        <v>-0.29234032582739022</v>
      </c>
      <c r="DU126" s="29">
        <v>-0.49523248556239441</v>
      </c>
      <c r="DV126" s="29">
        <v>-0.67214216057132425</v>
      </c>
      <c r="DW126" s="29">
        <v>-0.85502685825560043</v>
      </c>
      <c r="DX126" s="29">
        <v>-1.0352877028180032</v>
      </c>
      <c r="DY126" s="29">
        <v>-1.2084626831072383</v>
      </c>
      <c r="DZ126" s="29">
        <v>-1.3865559260960634</v>
      </c>
      <c r="EA126" s="29">
        <v>-1.5476146082250022</v>
      </c>
      <c r="EB126" s="29">
        <v>-1.8800351379170603</v>
      </c>
      <c r="EC126" s="29">
        <v>-3.3840705846251158</v>
      </c>
      <c r="ED126" s="29">
        <v>-4.3183649748376194</v>
      </c>
      <c r="EE126" s="29">
        <v>-4.6743904719922469</v>
      </c>
      <c r="EF126" s="29">
        <v>-4.3968833940729724</v>
      </c>
      <c r="EH126" s="29">
        <v>5.6834000894968106</v>
      </c>
      <c r="EI126" s="29">
        <v>5.2076596741726098</v>
      </c>
      <c r="EJ126" s="29">
        <v>5.0047675144376056</v>
      </c>
      <c r="EK126" s="29">
        <v>4.8278578394286757</v>
      </c>
      <c r="EL126" s="29">
        <v>4.6449731417443996</v>
      </c>
      <c r="EM126" s="29">
        <v>4.4647122971819968</v>
      </c>
      <c r="EN126" s="29">
        <v>4.2915373168927617</v>
      </c>
      <c r="EO126" s="29">
        <v>4.1134440739039366</v>
      </c>
      <c r="EP126" s="29">
        <v>3.9523853917749978</v>
      </c>
      <c r="EQ126" s="29">
        <v>3.6199648620829397</v>
      </c>
      <c r="ER126" s="29">
        <v>2.1159294153748842</v>
      </c>
      <c r="ES126" s="29">
        <v>1.1816350251623806</v>
      </c>
      <c r="ET126" s="29">
        <v>0.82560952800775311</v>
      </c>
      <c r="EU126" s="29">
        <v>1.1031166059270276</v>
      </c>
      <c r="EW126" s="1">
        <v>383248</v>
      </c>
      <c r="EX126" s="1">
        <v>456995</v>
      </c>
      <c r="EY126" s="1" t="s">
        <v>567</v>
      </c>
      <c r="EZ126" s="1" t="s">
        <v>504</v>
      </c>
    </row>
    <row r="127" spans="2:156" ht="16" thickBot="1" x14ac:dyDescent="0.4">
      <c r="B127" s="21" t="s">
        <v>127</v>
      </c>
      <c r="C127" s="22">
        <v>7.0802604321810936</v>
      </c>
      <c r="D127" s="23">
        <v>6.3040130865071653</v>
      </c>
      <c r="E127" s="23">
        <v>6.2044157890086211</v>
      </c>
      <c r="F127" s="23">
        <v>5.830508256168617</v>
      </c>
      <c r="G127" s="23">
        <v>5.6981103743458057</v>
      </c>
      <c r="H127" s="23">
        <v>5.1888087182138296</v>
      </c>
      <c r="I127" s="23">
        <v>4.8606245771699079</v>
      </c>
      <c r="J127" s="23">
        <v>4.4766124687557856</v>
      </c>
      <c r="K127" s="23">
        <v>4.0650393183550939</v>
      </c>
      <c r="L127" s="23">
        <v>3.4989504907075109</v>
      </c>
      <c r="M127" s="23">
        <v>1.3424571292190777</v>
      </c>
      <c r="N127" s="23">
        <v>-0.19037618864811279</v>
      </c>
      <c r="O127" s="23">
        <v>-1.0673223650050794</v>
      </c>
      <c r="P127" s="23">
        <v>-1.4084159998888772</v>
      </c>
      <c r="Q127" s="24"/>
      <c r="R127" s="23">
        <v>14.080260432181094</v>
      </c>
      <c r="S127" s="23">
        <v>13.304013086507165</v>
      </c>
      <c r="T127" s="23">
        <v>13.204415789008621</v>
      </c>
      <c r="U127" s="23">
        <v>12.830508256168617</v>
      </c>
      <c r="V127" s="23">
        <v>12.698110374345806</v>
      </c>
      <c r="W127" s="23">
        <v>12.18880871821383</v>
      </c>
      <c r="X127" s="23">
        <v>11.860624577169908</v>
      </c>
      <c r="Y127" s="23">
        <v>11.476612468755786</v>
      </c>
      <c r="Z127" s="23">
        <v>11.065039318355094</v>
      </c>
      <c r="AA127" s="23">
        <v>10.498950490707511</v>
      </c>
      <c r="AB127" s="23">
        <v>8.3424571292190777</v>
      </c>
      <c r="AC127" s="23">
        <v>6.8096238113518872</v>
      </c>
      <c r="AD127" s="23">
        <v>5.9326776349949206</v>
      </c>
      <c r="AE127" s="23">
        <v>5.5915840001111228</v>
      </c>
      <c r="AG127" s="25">
        <v>7.0802604321810936</v>
      </c>
      <c r="AH127" s="25">
        <v>6.6843692540283843</v>
      </c>
      <c r="AI127" s="25">
        <v>6.7106032806834435</v>
      </c>
      <c r="AJ127" s="25">
        <v>6.4554325024085948</v>
      </c>
      <c r="AK127" s="25">
        <v>6.3704548064151769</v>
      </c>
      <c r="AL127" s="25">
        <v>5.952206380065812</v>
      </c>
      <c r="AM127" s="25">
        <v>5.6831386584920676</v>
      </c>
      <c r="AN127" s="25">
        <v>5.3447178152920376</v>
      </c>
      <c r="AO127" s="25">
        <v>5.0038455789067005</v>
      </c>
      <c r="AP127" s="25">
        <v>4.5207907673121017</v>
      </c>
      <c r="AQ127" s="25">
        <v>3.1731109225693217</v>
      </c>
      <c r="AR127" s="25">
        <v>1.8906999084905003</v>
      </c>
      <c r="AS127" s="25">
        <v>0.81486778056594034</v>
      </c>
      <c r="AT127" s="25">
        <v>-1.2046404619674433E-3</v>
      </c>
      <c r="AV127" s="26">
        <v>14.080260432181094</v>
      </c>
      <c r="AW127" s="26">
        <v>13.684369254028384</v>
      </c>
      <c r="AX127" s="26">
        <v>13.710603280683443</v>
      </c>
      <c r="AY127" s="26">
        <v>13.455432502408595</v>
      </c>
      <c r="AZ127" s="26">
        <v>13.370454806415177</v>
      </c>
      <c r="BA127" s="26">
        <v>12.952206380065812</v>
      </c>
      <c r="BB127" s="26">
        <v>12.683138658492068</v>
      </c>
      <c r="BC127" s="26">
        <v>12.344717815292038</v>
      </c>
      <c r="BD127" s="26">
        <v>12.0038455789067</v>
      </c>
      <c r="BE127" s="26">
        <v>11.520790767312102</v>
      </c>
      <c r="BF127" s="26">
        <v>10.173110922569322</v>
      </c>
      <c r="BG127" s="26">
        <v>8.8906999084905003</v>
      </c>
      <c r="BH127" s="26">
        <v>7.8148677805659403</v>
      </c>
      <c r="BI127" s="26">
        <v>6.9987953595380326</v>
      </c>
      <c r="BK127" s="27">
        <v>7.0802604321810936</v>
      </c>
      <c r="BL127" s="27">
        <v>6.304288672442782</v>
      </c>
      <c r="BM127" s="27">
        <v>6.2049609594784325</v>
      </c>
      <c r="BN127" s="27">
        <v>5.8313240824177921</v>
      </c>
      <c r="BO127" s="27">
        <v>5.6989567718976062</v>
      </c>
      <c r="BP127" s="27">
        <v>5.1885746028021238</v>
      </c>
      <c r="BQ127" s="27">
        <v>4.8581491101132048</v>
      </c>
      <c r="BR127" s="27">
        <v>4.4734572222642228</v>
      </c>
      <c r="BS127" s="27">
        <v>4.0614688137518016</v>
      </c>
      <c r="BT127" s="27">
        <v>3.5262069742829674</v>
      </c>
      <c r="BU127" s="27">
        <v>1.5125435425559495</v>
      </c>
      <c r="BV127" s="27">
        <v>0.13370545253463106</v>
      </c>
      <c r="BW127" s="27">
        <v>-0.69401887511709859</v>
      </c>
      <c r="BX127" s="27">
        <v>-0.93970323166943004</v>
      </c>
      <c r="BZ127" s="27">
        <v>14.080260432181094</v>
      </c>
      <c r="CA127" s="27">
        <v>13.304288672442782</v>
      </c>
      <c r="CB127" s="27">
        <v>13.204960959478433</v>
      </c>
      <c r="CC127" s="27">
        <v>12.831324082417792</v>
      </c>
      <c r="CD127" s="27">
        <v>12.698956771897606</v>
      </c>
      <c r="CE127" s="27">
        <v>12.188574602802124</v>
      </c>
      <c r="CF127" s="27">
        <v>11.858149110113205</v>
      </c>
      <c r="CG127" s="27">
        <v>11.473457222264223</v>
      </c>
      <c r="CH127" s="27">
        <v>11.061468813751802</v>
      </c>
      <c r="CI127" s="27">
        <v>10.526206974282967</v>
      </c>
      <c r="CJ127" s="27">
        <v>8.5125435425559495</v>
      </c>
      <c r="CK127" s="27">
        <v>7.1337054525346311</v>
      </c>
      <c r="CL127" s="27">
        <v>6.3059811248829014</v>
      </c>
      <c r="CM127" s="27">
        <v>6.06029676833057</v>
      </c>
      <c r="CO127" s="28">
        <v>7.0802604321810936</v>
      </c>
      <c r="CP127" s="28">
        <v>6.3026440553075069</v>
      </c>
      <c r="CQ127" s="28">
        <v>6.2059256246043386</v>
      </c>
      <c r="CR127" s="28">
        <v>5.8159794324533607</v>
      </c>
      <c r="CS127" s="28">
        <v>5.6716413722515764</v>
      </c>
      <c r="CT127" s="28">
        <v>5.1408327466228272</v>
      </c>
      <c r="CU127" s="28">
        <v>4.7694588444404964</v>
      </c>
      <c r="CV127" s="28">
        <v>4.3069040872930273</v>
      </c>
      <c r="CW127" s="28">
        <v>3.9069991276873743</v>
      </c>
      <c r="CX127" s="28">
        <v>3.3729226292247034</v>
      </c>
      <c r="CY127" s="28">
        <v>0.83634909940115421</v>
      </c>
      <c r="CZ127" s="28">
        <v>-3.4298458988647909</v>
      </c>
      <c r="DA127" s="28">
        <v>-6.555964227796057</v>
      </c>
      <c r="DB127" s="28">
        <v>-8.6879525289164334</v>
      </c>
      <c r="DD127" s="28">
        <v>14.080260432181094</v>
      </c>
      <c r="DE127" s="28">
        <v>13.302644055307507</v>
      </c>
      <c r="DF127" s="28">
        <v>13.205925624604339</v>
      </c>
      <c r="DG127" s="28">
        <v>12.815979432453361</v>
      </c>
      <c r="DH127" s="28">
        <v>12.671641372251576</v>
      </c>
      <c r="DI127" s="28">
        <v>12.140832746622827</v>
      </c>
      <c r="DJ127" s="28">
        <v>11.769458844440496</v>
      </c>
      <c r="DK127" s="28">
        <v>11.306904087293027</v>
      </c>
      <c r="DL127" s="28">
        <v>10.906999127687374</v>
      </c>
      <c r="DM127" s="28">
        <v>10.372922629224703</v>
      </c>
      <c r="DN127" s="28">
        <v>7.8363490994011542</v>
      </c>
      <c r="DO127" s="28">
        <v>3.5701541011352091</v>
      </c>
      <c r="DP127" s="28">
        <v>0.44403577220394297</v>
      </c>
      <c r="DQ127" s="28">
        <v>-1.6879525289164334</v>
      </c>
      <c r="DS127" s="29">
        <v>7.0802604321810936</v>
      </c>
      <c r="DT127" s="29">
        <v>6.3445544904902995</v>
      </c>
      <c r="DU127" s="29">
        <v>6.2054478985275789</v>
      </c>
      <c r="DV127" s="29">
        <v>5.8112596826279237</v>
      </c>
      <c r="DW127" s="29">
        <v>5.6382094705168804</v>
      </c>
      <c r="DX127" s="29">
        <v>5.1049814264829489</v>
      </c>
      <c r="DY127" s="29">
        <v>4.7610126238128849</v>
      </c>
      <c r="DZ127" s="29">
        <v>4.3459171548327831</v>
      </c>
      <c r="EA127" s="29">
        <v>3.9126347778102719</v>
      </c>
      <c r="EB127" s="29">
        <v>2.8488082191856776</v>
      </c>
      <c r="EC127" s="29">
        <v>-1.9480742637206987</v>
      </c>
      <c r="ED127" s="29">
        <v>-5.7575579440614142</v>
      </c>
      <c r="EE127" s="29">
        <v>-7.9291619715397559</v>
      </c>
      <c r="EF127" s="29">
        <v>-7.6507409288867052</v>
      </c>
      <c r="EH127" s="29">
        <v>14.080260432181094</v>
      </c>
      <c r="EI127" s="29">
        <v>13.3445544904903</v>
      </c>
      <c r="EJ127" s="29">
        <v>13.205447898527579</v>
      </c>
      <c r="EK127" s="29">
        <v>12.811259682627924</v>
      </c>
      <c r="EL127" s="29">
        <v>12.63820947051688</v>
      </c>
      <c r="EM127" s="29">
        <v>12.104981426482949</v>
      </c>
      <c r="EN127" s="29">
        <v>11.761012623812885</v>
      </c>
      <c r="EO127" s="29">
        <v>11.345917154832783</v>
      </c>
      <c r="EP127" s="29">
        <v>10.912634777810272</v>
      </c>
      <c r="EQ127" s="29">
        <v>9.8488082191856776</v>
      </c>
      <c r="ER127" s="29">
        <v>5.0519257362793013</v>
      </c>
      <c r="ES127" s="29">
        <v>1.2424420559385858</v>
      </c>
      <c r="ET127" s="29">
        <v>-0.92916197153975588</v>
      </c>
      <c r="EU127" s="29">
        <v>-0.65074092888670521</v>
      </c>
      <c r="EW127" s="1">
        <v>381697</v>
      </c>
      <c r="EX127" s="1">
        <v>399348</v>
      </c>
      <c r="EY127" s="1" t="s">
        <v>498</v>
      </c>
      <c r="EZ127" s="1" t="s">
        <v>857</v>
      </c>
    </row>
    <row r="128" spans="2:156" ht="16" thickBot="1" x14ac:dyDescent="0.4">
      <c r="B128" s="21" t="s">
        <v>128</v>
      </c>
      <c r="C128" s="22">
        <v>4.4306621140547371</v>
      </c>
      <c r="D128" s="23">
        <v>4.1841717792098478</v>
      </c>
      <c r="E128" s="23">
        <v>4.1332288268524167</v>
      </c>
      <c r="F128" s="23">
        <v>3.761074289511285</v>
      </c>
      <c r="G128" s="23">
        <v>3.6460649652237933</v>
      </c>
      <c r="H128" s="23">
        <v>3.2734276493522891</v>
      </c>
      <c r="I128" s="23">
        <v>2.9486749452390946</v>
      </c>
      <c r="J128" s="23">
        <v>2.8178685291479297</v>
      </c>
      <c r="K128" s="23">
        <v>2.4544934501870515</v>
      </c>
      <c r="L128" s="23">
        <v>2.0656939227858615</v>
      </c>
      <c r="M128" s="23">
        <v>0.7802829275253309</v>
      </c>
      <c r="N128" s="23">
        <v>0.10464299601582283</v>
      </c>
      <c r="O128" s="23">
        <v>-1.5235691178663302E-2</v>
      </c>
      <c r="P128" s="23">
        <v>0.29107796031216893</v>
      </c>
      <c r="Q128" s="24"/>
      <c r="R128" s="23">
        <v>10.930662114054737</v>
      </c>
      <c r="S128" s="23">
        <v>10.684171779209848</v>
      </c>
      <c r="T128" s="23">
        <v>10.633228826852417</v>
      </c>
      <c r="U128" s="23">
        <v>10.261074289511285</v>
      </c>
      <c r="V128" s="23">
        <v>10.146064965223793</v>
      </c>
      <c r="W128" s="23">
        <v>9.7734276493522891</v>
      </c>
      <c r="X128" s="23">
        <v>9.4486749452390946</v>
      </c>
      <c r="Y128" s="23">
        <v>9.3178685291479297</v>
      </c>
      <c r="Z128" s="23">
        <v>8.9544934501870515</v>
      </c>
      <c r="AA128" s="23">
        <v>8.5656939227858615</v>
      </c>
      <c r="AB128" s="23">
        <v>7.2802829275253309</v>
      </c>
      <c r="AC128" s="23">
        <v>6.6046429960158228</v>
      </c>
      <c r="AD128" s="23">
        <v>6.4847643088213367</v>
      </c>
      <c r="AE128" s="23">
        <v>6.7910779603121689</v>
      </c>
      <c r="AG128" s="25">
        <v>4.4306621140547371</v>
      </c>
      <c r="AH128" s="25">
        <v>4.3561317137613997</v>
      </c>
      <c r="AI128" s="25">
        <v>4.4890571529163523</v>
      </c>
      <c r="AJ128" s="25">
        <v>4.3747542211175947</v>
      </c>
      <c r="AK128" s="25">
        <v>4.4915098996519731</v>
      </c>
      <c r="AL128" s="25">
        <v>4.3375873283992661</v>
      </c>
      <c r="AM128" s="25">
        <v>4.1471993452514013</v>
      </c>
      <c r="AN128" s="25">
        <v>4.1569606154909948</v>
      </c>
      <c r="AO128" s="25">
        <v>3.8259753576578568</v>
      </c>
      <c r="AP128" s="25">
        <v>3.5080692484060236</v>
      </c>
      <c r="AQ128" s="25">
        <v>2.9977244649113501</v>
      </c>
      <c r="AR128" s="25">
        <v>2.6383360336260964</v>
      </c>
      <c r="AS128" s="25">
        <v>2.4805313330596981</v>
      </c>
      <c r="AT128" s="25">
        <v>2.5169789736984782</v>
      </c>
      <c r="AV128" s="26">
        <v>10.930662114054737</v>
      </c>
      <c r="AW128" s="26">
        <v>10.8561317137614</v>
      </c>
      <c r="AX128" s="26">
        <v>10.989057152916352</v>
      </c>
      <c r="AY128" s="26">
        <v>10.874754221117595</v>
      </c>
      <c r="AZ128" s="26">
        <v>10.991509899651973</v>
      </c>
      <c r="BA128" s="26">
        <v>10.837587328399266</v>
      </c>
      <c r="BB128" s="26">
        <v>10.647199345251401</v>
      </c>
      <c r="BC128" s="26">
        <v>10.656960615490995</v>
      </c>
      <c r="BD128" s="26">
        <v>10.325975357657857</v>
      </c>
      <c r="BE128" s="26">
        <v>10.008069248406024</v>
      </c>
      <c r="BF128" s="26">
        <v>9.4977244649113501</v>
      </c>
      <c r="BG128" s="26">
        <v>9.1383360336260964</v>
      </c>
      <c r="BH128" s="26">
        <v>8.9805313330596981</v>
      </c>
      <c r="BI128" s="26">
        <v>9.0169789736984782</v>
      </c>
      <c r="BK128" s="27">
        <v>4.4306621140547371</v>
      </c>
      <c r="BL128" s="27">
        <v>4.1842344180081561</v>
      </c>
      <c r="BM128" s="27">
        <v>4.1330498527363702</v>
      </c>
      <c r="BN128" s="27">
        <v>3.7609318821149635</v>
      </c>
      <c r="BO128" s="27">
        <v>3.6459745983989187</v>
      </c>
      <c r="BP128" s="27">
        <v>3.2731834199012937</v>
      </c>
      <c r="BQ128" s="27">
        <v>2.948055480569046</v>
      </c>
      <c r="BR128" s="27">
        <v>2.8172414105170773</v>
      </c>
      <c r="BS128" s="27">
        <v>2.4546034767522542</v>
      </c>
      <c r="BT128" s="27">
        <v>2.0912644463234251</v>
      </c>
      <c r="BU128" s="27">
        <v>0.89659184728298769</v>
      </c>
      <c r="BV128" s="27">
        <v>0.27272993640748311</v>
      </c>
      <c r="BW128" s="27">
        <v>0.16174747444403792</v>
      </c>
      <c r="BX128" s="27">
        <v>0.47262615805137287</v>
      </c>
      <c r="BZ128" s="27">
        <v>10.930662114054737</v>
      </c>
      <c r="CA128" s="27">
        <v>10.684234418008156</v>
      </c>
      <c r="CB128" s="27">
        <v>10.63304985273637</v>
      </c>
      <c r="CC128" s="27">
        <v>10.260931882114964</v>
      </c>
      <c r="CD128" s="27">
        <v>10.145974598398919</v>
      </c>
      <c r="CE128" s="27">
        <v>9.7731834199012937</v>
      </c>
      <c r="CF128" s="27">
        <v>9.448055480569046</v>
      </c>
      <c r="CG128" s="27">
        <v>9.3172414105170773</v>
      </c>
      <c r="CH128" s="27">
        <v>8.9546034767522542</v>
      </c>
      <c r="CI128" s="27">
        <v>8.5912644463234251</v>
      </c>
      <c r="CJ128" s="27">
        <v>7.3965918472829877</v>
      </c>
      <c r="CK128" s="27">
        <v>6.7727299364074831</v>
      </c>
      <c r="CL128" s="27">
        <v>6.6617474744440379</v>
      </c>
      <c r="CM128" s="27">
        <v>6.9726261580513729</v>
      </c>
      <c r="CO128" s="28">
        <v>4.4306621140547371</v>
      </c>
      <c r="CP128" s="28">
        <v>4.1836026664744068</v>
      </c>
      <c r="CQ128" s="28">
        <v>4.1356963850924515</v>
      </c>
      <c r="CR128" s="28">
        <v>3.7636589083094236</v>
      </c>
      <c r="CS128" s="28">
        <v>3.6498542471243169</v>
      </c>
      <c r="CT128" s="28">
        <v>3.2641824359145133</v>
      </c>
      <c r="CU128" s="28">
        <v>2.9110726953709829</v>
      </c>
      <c r="CV128" s="28">
        <v>2.7434475641417606</v>
      </c>
      <c r="CW128" s="28">
        <v>2.3830533857593394</v>
      </c>
      <c r="CX128" s="28">
        <v>2.0623056219056366</v>
      </c>
      <c r="CY128" s="28">
        <v>0.37064602380073808</v>
      </c>
      <c r="CZ128" s="28">
        <v>-3.2648069258005705</v>
      </c>
      <c r="DA128" s="28">
        <v>-5.9045528560762506</v>
      </c>
      <c r="DB128" s="28">
        <v>-7.5873894304353655</v>
      </c>
      <c r="DD128" s="28">
        <v>10.930662114054737</v>
      </c>
      <c r="DE128" s="28">
        <v>10.683602666474407</v>
      </c>
      <c r="DF128" s="28">
        <v>10.635696385092452</v>
      </c>
      <c r="DG128" s="28">
        <v>10.263658908309424</v>
      </c>
      <c r="DH128" s="28">
        <v>10.149854247124317</v>
      </c>
      <c r="DI128" s="28">
        <v>9.7641824359145133</v>
      </c>
      <c r="DJ128" s="28">
        <v>9.4110726953709829</v>
      </c>
      <c r="DK128" s="28">
        <v>9.2434475641417606</v>
      </c>
      <c r="DL128" s="28">
        <v>8.8830533857593394</v>
      </c>
      <c r="DM128" s="28">
        <v>8.5623056219056366</v>
      </c>
      <c r="DN128" s="28">
        <v>6.8706460238007381</v>
      </c>
      <c r="DO128" s="28">
        <v>3.2351930741994295</v>
      </c>
      <c r="DP128" s="28">
        <v>0.59544714392374942</v>
      </c>
      <c r="DQ128" s="28">
        <v>-1.0873894304353655</v>
      </c>
      <c r="DS128" s="29">
        <v>4.4306621140547371</v>
      </c>
      <c r="DT128" s="29">
        <v>4.2426921473968093</v>
      </c>
      <c r="DU128" s="29">
        <v>4.1610405349558448</v>
      </c>
      <c r="DV128" s="29">
        <v>3.8018790933087558</v>
      </c>
      <c r="DW128" s="29">
        <v>3.7175318673780353</v>
      </c>
      <c r="DX128" s="29">
        <v>3.3828666528557818</v>
      </c>
      <c r="DY128" s="29">
        <v>3.0869541701341916</v>
      </c>
      <c r="DZ128" s="29">
        <v>2.9873731324855726</v>
      </c>
      <c r="EA128" s="29">
        <v>2.6301469954577712</v>
      </c>
      <c r="EB128" s="29">
        <v>1.7101787952323733</v>
      </c>
      <c r="EC128" s="29">
        <v>-2.4549608930822515</v>
      </c>
      <c r="ED128" s="29">
        <v>-5.6241868463056477</v>
      </c>
      <c r="EE128" s="29">
        <v>-7.3021008369228468</v>
      </c>
      <c r="EF128" s="29">
        <v>-6.4070325134746895</v>
      </c>
      <c r="EH128" s="29">
        <v>10.930662114054737</v>
      </c>
      <c r="EI128" s="29">
        <v>10.742692147396809</v>
      </c>
      <c r="EJ128" s="29">
        <v>10.661040534955845</v>
      </c>
      <c r="EK128" s="29">
        <v>10.301879093308756</v>
      </c>
      <c r="EL128" s="29">
        <v>10.217531867378035</v>
      </c>
      <c r="EM128" s="29">
        <v>9.8828666528557818</v>
      </c>
      <c r="EN128" s="29">
        <v>9.5869541701341916</v>
      </c>
      <c r="EO128" s="29">
        <v>9.4873731324855726</v>
      </c>
      <c r="EP128" s="29">
        <v>9.1301469954577712</v>
      </c>
      <c r="EQ128" s="29">
        <v>8.2101787952323733</v>
      </c>
      <c r="ER128" s="29">
        <v>4.0450391069177485</v>
      </c>
      <c r="ES128" s="29">
        <v>0.87581315369435231</v>
      </c>
      <c r="ET128" s="29">
        <v>-0.80210083692284684</v>
      </c>
      <c r="EU128" s="29">
        <v>9.2967486525310505E-2</v>
      </c>
      <c r="EW128" s="1">
        <v>341042</v>
      </c>
      <c r="EX128" s="1">
        <v>555452</v>
      </c>
      <c r="EY128" s="1" t="s">
        <v>536</v>
      </c>
      <c r="EZ128" s="1" t="s">
        <v>863</v>
      </c>
    </row>
    <row r="129" spans="2:156" ht="16" thickBot="1" x14ac:dyDescent="0.4">
      <c r="B129" s="21" t="s">
        <v>129</v>
      </c>
      <c r="C129" s="22">
        <v>13.609698533156896</v>
      </c>
      <c r="D129" s="23">
        <v>13.469547349059049</v>
      </c>
      <c r="E129" s="23">
        <v>13.420157699646721</v>
      </c>
      <c r="F129" s="23">
        <v>13.33791960315313</v>
      </c>
      <c r="G129" s="23">
        <v>13.068376541530734</v>
      </c>
      <c r="H129" s="23">
        <v>12.730946918953491</v>
      </c>
      <c r="I129" s="23">
        <v>12.406019346127776</v>
      </c>
      <c r="J129" s="23">
        <v>12.233229643847471</v>
      </c>
      <c r="K129" s="23">
        <v>11.857489548227441</v>
      </c>
      <c r="L129" s="23">
        <v>11.526290162514945</v>
      </c>
      <c r="M129" s="23">
        <v>10.342018552625364</v>
      </c>
      <c r="N129" s="23">
        <v>9.6623778797424293</v>
      </c>
      <c r="O129" s="23">
        <v>9.4112197709767269</v>
      </c>
      <c r="P129" s="23">
        <v>9.3438385597962199</v>
      </c>
      <c r="Q129" s="24"/>
      <c r="R129" s="23">
        <v>18.246698533156895</v>
      </c>
      <c r="S129" s="23">
        <v>18.106547349059049</v>
      </c>
      <c r="T129" s="23">
        <v>18.057157699646723</v>
      </c>
      <c r="U129" s="23">
        <v>17.974919603153133</v>
      </c>
      <c r="V129" s="23">
        <v>17.705376541530732</v>
      </c>
      <c r="W129" s="23">
        <v>17.367946918953493</v>
      </c>
      <c r="X129" s="23">
        <v>17.043019346127778</v>
      </c>
      <c r="Y129" s="23">
        <v>16.870229643847473</v>
      </c>
      <c r="Z129" s="23">
        <v>16.494489548227442</v>
      </c>
      <c r="AA129" s="23">
        <v>16.163290162514947</v>
      </c>
      <c r="AB129" s="23">
        <v>14.979018552625364</v>
      </c>
      <c r="AC129" s="23">
        <v>14.29937787974243</v>
      </c>
      <c r="AD129" s="23">
        <v>14.048219770976727</v>
      </c>
      <c r="AE129" s="23">
        <v>13.98083855979622</v>
      </c>
      <c r="AG129" s="25">
        <v>13.609698533156896</v>
      </c>
      <c r="AH129" s="25">
        <v>13.454260815167439</v>
      </c>
      <c r="AI129" s="25">
        <v>13.424283645854592</v>
      </c>
      <c r="AJ129" s="25">
        <v>13.409142645282703</v>
      </c>
      <c r="AK129" s="25">
        <v>13.22979440414635</v>
      </c>
      <c r="AL129" s="25">
        <v>12.978319161687377</v>
      </c>
      <c r="AM129" s="25">
        <v>12.720572598231328</v>
      </c>
      <c r="AN129" s="25">
        <v>12.589112621016092</v>
      </c>
      <c r="AO129" s="25">
        <v>12.205278729091669</v>
      </c>
      <c r="AP129" s="25">
        <v>12.01336711067392</v>
      </c>
      <c r="AQ129" s="25">
        <v>11.30918153458461</v>
      </c>
      <c r="AR129" s="25">
        <v>10.677774201622251</v>
      </c>
      <c r="AS129" s="25">
        <v>10.240420677393175</v>
      </c>
      <c r="AT129" s="25">
        <v>9.8374119136536873</v>
      </c>
      <c r="AV129" s="26">
        <v>18.246698533156895</v>
      </c>
      <c r="AW129" s="26">
        <v>18.091260815167438</v>
      </c>
      <c r="AX129" s="26">
        <v>18.061283645854594</v>
      </c>
      <c r="AY129" s="26">
        <v>18.046142645282703</v>
      </c>
      <c r="AZ129" s="26">
        <v>17.866794404146351</v>
      </c>
      <c r="BA129" s="26">
        <v>17.615319161687378</v>
      </c>
      <c r="BB129" s="26">
        <v>17.357572598231329</v>
      </c>
      <c r="BC129" s="26">
        <v>17.226112621016092</v>
      </c>
      <c r="BD129" s="26">
        <v>16.842278729091667</v>
      </c>
      <c r="BE129" s="26">
        <v>16.650367110673919</v>
      </c>
      <c r="BF129" s="26">
        <v>15.946181534584611</v>
      </c>
      <c r="BG129" s="26">
        <v>15.314774201622251</v>
      </c>
      <c r="BH129" s="26">
        <v>14.877420677393175</v>
      </c>
      <c r="BI129" s="26">
        <v>14.474411913653688</v>
      </c>
      <c r="BK129" s="27">
        <v>13.609698533156896</v>
      </c>
      <c r="BL129" s="27">
        <v>13.469547347011698</v>
      </c>
      <c r="BM129" s="27">
        <v>13.420157705733732</v>
      </c>
      <c r="BN129" s="27">
        <v>13.33791960315313</v>
      </c>
      <c r="BO129" s="27">
        <v>13.068376494408042</v>
      </c>
      <c r="BP129" s="27">
        <v>12.730946970474271</v>
      </c>
      <c r="BQ129" s="27">
        <v>12.406019346127776</v>
      </c>
      <c r="BR129" s="27">
        <v>12.233229643847471</v>
      </c>
      <c r="BS129" s="27">
        <v>11.857489548227441</v>
      </c>
      <c r="BT129" s="27">
        <v>11.553433920080057</v>
      </c>
      <c r="BU129" s="27">
        <v>10.455469369318221</v>
      </c>
      <c r="BV129" s="27">
        <v>9.7978507880040908</v>
      </c>
      <c r="BW129" s="27">
        <v>9.5336280773428594</v>
      </c>
      <c r="BX129" s="27">
        <v>9.442575048863775</v>
      </c>
      <c r="BZ129" s="27">
        <v>18.246698533156895</v>
      </c>
      <c r="CA129" s="27">
        <v>18.106547347011698</v>
      </c>
      <c r="CB129" s="27">
        <v>18.057157705733733</v>
      </c>
      <c r="CC129" s="27">
        <v>17.974919603153133</v>
      </c>
      <c r="CD129" s="27">
        <v>17.705376494408043</v>
      </c>
      <c r="CE129" s="27">
        <v>17.367946970474271</v>
      </c>
      <c r="CF129" s="27">
        <v>17.043019346127778</v>
      </c>
      <c r="CG129" s="27">
        <v>16.870229643847473</v>
      </c>
      <c r="CH129" s="27">
        <v>16.494489548227442</v>
      </c>
      <c r="CI129" s="27">
        <v>16.190433920080057</v>
      </c>
      <c r="CJ129" s="27">
        <v>15.092469369318222</v>
      </c>
      <c r="CK129" s="27">
        <v>14.434850788004091</v>
      </c>
      <c r="CL129" s="27">
        <v>14.17062807734286</v>
      </c>
      <c r="CM129" s="27">
        <v>14.079575048863775</v>
      </c>
      <c r="CO129" s="28">
        <v>13.609698533156896</v>
      </c>
      <c r="CP129" s="28">
        <v>13.466445301617872</v>
      </c>
      <c r="CQ129" s="28">
        <v>13.421787515124803</v>
      </c>
      <c r="CR129" s="28">
        <v>13.346977873483297</v>
      </c>
      <c r="CS129" s="28">
        <v>13.100407263777852</v>
      </c>
      <c r="CT129" s="28">
        <v>12.796480107095169</v>
      </c>
      <c r="CU129" s="28">
        <v>12.490683298338912</v>
      </c>
      <c r="CV129" s="28">
        <v>12.339204489218492</v>
      </c>
      <c r="CW129" s="28">
        <v>11.984500738356653</v>
      </c>
      <c r="CX129" s="28">
        <v>11.800265297979253</v>
      </c>
      <c r="CY129" s="28">
        <v>10.057654215220596</v>
      </c>
      <c r="CZ129" s="28">
        <v>5.9455903976841782</v>
      </c>
      <c r="DA129" s="28">
        <v>2.677470796363778</v>
      </c>
      <c r="DB129" s="28">
        <v>0.3171283657422066</v>
      </c>
      <c r="DD129" s="28">
        <v>18.246698533156895</v>
      </c>
      <c r="DE129" s="28">
        <v>18.103445301617874</v>
      </c>
      <c r="DF129" s="28">
        <v>18.058787515124806</v>
      </c>
      <c r="DG129" s="28">
        <v>17.983977873483298</v>
      </c>
      <c r="DH129" s="28">
        <v>17.737407263777854</v>
      </c>
      <c r="DI129" s="28">
        <v>17.433480107095171</v>
      </c>
      <c r="DJ129" s="28">
        <v>17.127683298338912</v>
      </c>
      <c r="DK129" s="28">
        <v>16.976204489218492</v>
      </c>
      <c r="DL129" s="28">
        <v>16.621500738356652</v>
      </c>
      <c r="DM129" s="28">
        <v>16.437265297979252</v>
      </c>
      <c r="DN129" s="28">
        <v>14.694654215220597</v>
      </c>
      <c r="DO129" s="28">
        <v>10.582590397684179</v>
      </c>
      <c r="DP129" s="28">
        <v>7.3144707963637785</v>
      </c>
      <c r="DQ129" s="28">
        <v>4.9541283657422071</v>
      </c>
      <c r="DS129" s="29">
        <v>13.609698533156896</v>
      </c>
      <c r="DT129" s="29">
        <v>13.524538189759923</v>
      </c>
      <c r="DU129" s="29">
        <v>13.447065503439887</v>
      </c>
      <c r="DV129" s="29">
        <v>13.386370621250709</v>
      </c>
      <c r="DW129" s="29">
        <v>13.15929364671973</v>
      </c>
      <c r="DX129" s="29">
        <v>12.894311975473371</v>
      </c>
      <c r="DY129" s="29">
        <v>12.638255670333951</v>
      </c>
      <c r="DZ129" s="29">
        <v>12.543149178462119</v>
      </c>
      <c r="EA129" s="29">
        <v>12.171239643974033</v>
      </c>
      <c r="EB129" s="29">
        <v>11.306580125759817</v>
      </c>
      <c r="EC129" s="29">
        <v>6.8657450827787017</v>
      </c>
      <c r="ED129" s="29">
        <v>3.1718519981551054</v>
      </c>
      <c r="EE129" s="29">
        <v>0.99977180144212952</v>
      </c>
      <c r="EF129" s="29">
        <v>1.3764549559541877</v>
      </c>
      <c r="EH129" s="29">
        <v>18.246698533156895</v>
      </c>
      <c r="EI129" s="29">
        <v>18.161538189759924</v>
      </c>
      <c r="EJ129" s="29">
        <v>18.084065503439888</v>
      </c>
      <c r="EK129" s="29">
        <v>18.023370621250709</v>
      </c>
      <c r="EL129" s="29">
        <v>17.796293646719732</v>
      </c>
      <c r="EM129" s="29">
        <v>17.531311975473372</v>
      </c>
      <c r="EN129" s="29">
        <v>17.275255670333951</v>
      </c>
      <c r="EO129" s="29">
        <v>17.18014917846212</v>
      </c>
      <c r="EP129" s="29">
        <v>16.808239643974034</v>
      </c>
      <c r="EQ129" s="29">
        <v>15.943580125759818</v>
      </c>
      <c r="ER129" s="29">
        <v>11.502745082778702</v>
      </c>
      <c r="ES129" s="29">
        <v>7.8088519981551059</v>
      </c>
      <c r="ET129" s="29">
        <v>5.63677180144213</v>
      </c>
      <c r="EU129" s="29">
        <v>6.0134549559541881</v>
      </c>
      <c r="EW129" s="1">
        <v>389570</v>
      </c>
      <c r="EX129" s="1">
        <v>414943</v>
      </c>
      <c r="EY129" s="1" t="s">
        <v>604</v>
      </c>
      <c r="EZ129" s="1" t="s">
        <v>848</v>
      </c>
    </row>
    <row r="130" spans="2:156" ht="16" thickBot="1" x14ac:dyDescent="0.4">
      <c r="B130" s="21" t="s">
        <v>130</v>
      </c>
      <c r="C130" s="22">
        <v>4.5629636111843865</v>
      </c>
      <c r="D130" s="23">
        <v>3.9009992098846649</v>
      </c>
      <c r="E130" s="23">
        <v>3.5487297387764301</v>
      </c>
      <c r="F130" s="23">
        <v>2.9112634310069936</v>
      </c>
      <c r="G130" s="23">
        <v>2.5089041168573161</v>
      </c>
      <c r="H130" s="23">
        <v>1.920851229372424</v>
      </c>
      <c r="I130" s="23">
        <v>1.3762890650500594</v>
      </c>
      <c r="J130" s="23">
        <v>0.80079037835715638</v>
      </c>
      <c r="K130" s="23">
        <v>0.19881957935049144</v>
      </c>
      <c r="L130" s="23">
        <v>-0.64316193343342576</v>
      </c>
      <c r="M130" s="23">
        <v>-3.6909391447362765</v>
      </c>
      <c r="N130" s="23">
        <v>-5.2803795830891573</v>
      </c>
      <c r="O130" s="23">
        <v>-5.6475385142725756</v>
      </c>
      <c r="P130" s="23">
        <v>-5.1919893110564175</v>
      </c>
      <c r="Q130" s="24"/>
      <c r="R130" s="23">
        <v>-1.3370363888156156</v>
      </c>
      <c r="S130" s="23">
        <v>-1.9990007901153373</v>
      </c>
      <c r="T130" s="23">
        <v>-2.3512702612235721</v>
      </c>
      <c r="U130" s="23">
        <v>-2.9887365689930085</v>
      </c>
      <c r="V130" s="23">
        <v>-3.3910958831426861</v>
      </c>
      <c r="W130" s="23">
        <v>-3.9791487706275781</v>
      </c>
      <c r="X130" s="23">
        <v>-4.5237109349499427</v>
      </c>
      <c r="Y130" s="23">
        <v>-5.0992096216428457</v>
      </c>
      <c r="Z130" s="23">
        <v>-5.7011804206495107</v>
      </c>
      <c r="AA130" s="23">
        <v>-6.5431619334334279</v>
      </c>
      <c r="AB130" s="23">
        <v>-9.5909391447362786</v>
      </c>
      <c r="AC130" s="23">
        <v>-11.180379583089159</v>
      </c>
      <c r="AD130" s="23">
        <v>-11.547538514272578</v>
      </c>
      <c r="AE130" s="23">
        <v>-11.09198931105642</v>
      </c>
      <c r="AG130" s="25">
        <v>4.5629636111843865</v>
      </c>
      <c r="AH130" s="25">
        <v>4.2149076682384692</v>
      </c>
      <c r="AI130" s="25">
        <v>4.0335082401646396</v>
      </c>
      <c r="AJ130" s="25">
        <v>3.7143943633462264</v>
      </c>
      <c r="AK130" s="25">
        <v>3.641365029732281</v>
      </c>
      <c r="AL130" s="25">
        <v>3.3291509918492466</v>
      </c>
      <c r="AM130" s="25">
        <v>2.9987856832569832</v>
      </c>
      <c r="AN130" s="25">
        <v>2.6056290535906754</v>
      </c>
      <c r="AO130" s="25">
        <v>2.1146916870810131</v>
      </c>
      <c r="AP130" s="25">
        <v>1.5764746773872105</v>
      </c>
      <c r="AQ130" s="25">
        <v>0.17034085094435625</v>
      </c>
      <c r="AR130" s="25">
        <v>-1.1486389762599885</v>
      </c>
      <c r="AS130" s="25">
        <v>-1.9977650742617783</v>
      </c>
      <c r="AT130" s="25">
        <v>-2.5581872085176443</v>
      </c>
      <c r="AV130" s="26">
        <v>-1.3370363888156156</v>
      </c>
      <c r="AW130" s="26">
        <v>-1.6850923317615329</v>
      </c>
      <c r="AX130" s="26">
        <v>-1.8664917598353625</v>
      </c>
      <c r="AY130" s="26">
        <v>-2.1856056366537757</v>
      </c>
      <c r="AZ130" s="26">
        <v>-2.2586349702677211</v>
      </c>
      <c r="BA130" s="26">
        <v>-2.5708490081507556</v>
      </c>
      <c r="BB130" s="26">
        <v>-2.9012143167430189</v>
      </c>
      <c r="BC130" s="26">
        <v>-3.2943709464093267</v>
      </c>
      <c r="BD130" s="26">
        <v>-3.7853083129189891</v>
      </c>
      <c r="BE130" s="26">
        <v>-4.3235253226127917</v>
      </c>
      <c r="BF130" s="26">
        <v>-5.7296591490556459</v>
      </c>
      <c r="BG130" s="26">
        <v>-7.0486389762599906</v>
      </c>
      <c r="BH130" s="26">
        <v>-7.8977650742617804</v>
      </c>
      <c r="BI130" s="26">
        <v>-8.4581872085176464</v>
      </c>
      <c r="BK130" s="27">
        <v>4.5629636111843865</v>
      </c>
      <c r="BL130" s="27">
        <v>3.9010854011063998</v>
      </c>
      <c r="BM130" s="27">
        <v>3.5489012853092134</v>
      </c>
      <c r="BN130" s="27">
        <v>2.9115201718133363</v>
      </c>
      <c r="BO130" s="27">
        <v>2.5092729522090238</v>
      </c>
      <c r="BP130" s="27">
        <v>1.9207408071826393</v>
      </c>
      <c r="BQ130" s="27">
        <v>1.3751177543272419</v>
      </c>
      <c r="BR130" s="27">
        <v>0.79941798315701362</v>
      </c>
      <c r="BS130" s="27">
        <v>0.19726344109661653</v>
      </c>
      <c r="BT130" s="27">
        <v>-0.58830571821353317</v>
      </c>
      <c r="BU130" s="27">
        <v>-3.4363476185581163</v>
      </c>
      <c r="BV130" s="27">
        <v>-4.9213286341231424</v>
      </c>
      <c r="BW130" s="27">
        <v>-5.2887972324079868</v>
      </c>
      <c r="BX130" s="27">
        <v>-4.8293554231559668</v>
      </c>
      <c r="BZ130" s="27">
        <v>-1.3370363888156156</v>
      </c>
      <c r="CA130" s="27">
        <v>-1.9989145988936023</v>
      </c>
      <c r="CB130" s="27">
        <v>-2.3510987146907887</v>
      </c>
      <c r="CC130" s="27">
        <v>-2.9884798281866658</v>
      </c>
      <c r="CD130" s="27">
        <v>-3.3907270477909783</v>
      </c>
      <c r="CE130" s="27">
        <v>-3.9792591928173628</v>
      </c>
      <c r="CF130" s="27">
        <v>-4.5248822456727602</v>
      </c>
      <c r="CG130" s="27">
        <v>-5.1005820168429885</v>
      </c>
      <c r="CH130" s="27">
        <v>-5.7027365589033856</v>
      </c>
      <c r="CI130" s="27">
        <v>-6.4883057182135353</v>
      </c>
      <c r="CJ130" s="27">
        <v>-9.3363476185581185</v>
      </c>
      <c r="CK130" s="27">
        <v>-10.821328634123144</v>
      </c>
      <c r="CL130" s="27">
        <v>-11.188797232407989</v>
      </c>
      <c r="CM130" s="27">
        <v>-10.729355423155969</v>
      </c>
      <c r="CO130" s="28">
        <v>4.5629636111843865</v>
      </c>
      <c r="CP130" s="28">
        <v>3.8632438718875139</v>
      </c>
      <c r="CQ130" s="28">
        <v>3.4809667691157422</v>
      </c>
      <c r="CR130" s="28">
        <v>2.826712291118973</v>
      </c>
      <c r="CS130" s="28">
        <v>2.3833519000008181</v>
      </c>
      <c r="CT130" s="28">
        <v>1.706781163276645</v>
      </c>
      <c r="CU130" s="28">
        <v>1.0219210026748655</v>
      </c>
      <c r="CV130" s="28">
        <v>0.29791411903330101</v>
      </c>
      <c r="CW130" s="28">
        <v>-0.36192096244766958</v>
      </c>
      <c r="CX130" s="28">
        <v>-1.0594060838552224</v>
      </c>
      <c r="CY130" s="28">
        <v>-3.9705512553745734</v>
      </c>
      <c r="CZ130" s="28">
        <v>-7.7513553031271982</v>
      </c>
      <c r="DA130" s="28">
        <v>-9.6676772220468976</v>
      </c>
      <c r="DB130" s="28">
        <v>-11.298916968148852</v>
      </c>
      <c r="DD130" s="28">
        <v>-1.3370363888156156</v>
      </c>
      <c r="DE130" s="28">
        <v>-2.0367561281124882</v>
      </c>
      <c r="DF130" s="28">
        <v>-2.4190332308842599</v>
      </c>
      <c r="DG130" s="28">
        <v>-3.0732877088810291</v>
      </c>
      <c r="DH130" s="28">
        <v>-3.516648099999184</v>
      </c>
      <c r="DI130" s="28">
        <v>-4.1932188367233572</v>
      </c>
      <c r="DJ130" s="28">
        <v>-4.8780789973251366</v>
      </c>
      <c r="DK130" s="28">
        <v>-5.6020858809667011</v>
      </c>
      <c r="DL130" s="28">
        <v>-6.2619209624476717</v>
      </c>
      <c r="DM130" s="28">
        <v>-6.9594060838552245</v>
      </c>
      <c r="DN130" s="28">
        <v>-9.8705512553745756</v>
      </c>
      <c r="DO130" s="28">
        <v>-13.6513553031272</v>
      </c>
      <c r="DP130" s="28">
        <v>-15.5676772220469</v>
      </c>
      <c r="DQ130" s="28">
        <v>-17.198916968148854</v>
      </c>
      <c r="DS130" s="29">
        <v>4.5629636111843865</v>
      </c>
      <c r="DT130" s="29">
        <v>3.9162825214432466</v>
      </c>
      <c r="DU130" s="29">
        <v>3.401053828673728</v>
      </c>
      <c r="DV130" s="29">
        <v>2.7250587289117192</v>
      </c>
      <c r="DW130" s="29">
        <v>2.2403748661025986</v>
      </c>
      <c r="DX130" s="29">
        <v>1.6075611944243207</v>
      </c>
      <c r="DY130" s="29">
        <v>1.0081969152954429</v>
      </c>
      <c r="DZ130" s="29">
        <v>0.4103997945134239</v>
      </c>
      <c r="EA130" s="29">
        <v>-9.9400067788302238E-2</v>
      </c>
      <c r="EB130" s="29">
        <v>-1.1448915673371047</v>
      </c>
      <c r="EC130" s="29">
        <v>-5.9177486726270914</v>
      </c>
      <c r="ED130" s="29">
        <v>-8.9243165146775141</v>
      </c>
      <c r="EE130" s="29">
        <v>-10.023955201648953</v>
      </c>
      <c r="EF130" s="29">
        <v>-9.3127862196019251</v>
      </c>
      <c r="EH130" s="29">
        <v>-1.3370363888156156</v>
      </c>
      <c r="EI130" s="29">
        <v>-1.9837174785567555</v>
      </c>
      <c r="EJ130" s="29">
        <v>-2.4989461713262742</v>
      </c>
      <c r="EK130" s="29">
        <v>-3.1749412710882829</v>
      </c>
      <c r="EL130" s="29">
        <v>-3.6596251338974035</v>
      </c>
      <c r="EM130" s="29">
        <v>-4.2924388055756815</v>
      </c>
      <c r="EN130" s="29">
        <v>-4.8918030847045593</v>
      </c>
      <c r="EO130" s="29">
        <v>-5.4896002054865782</v>
      </c>
      <c r="EP130" s="29">
        <v>-5.9994000677883044</v>
      </c>
      <c r="EQ130" s="29">
        <v>-7.0448915673371069</v>
      </c>
      <c r="ER130" s="29">
        <v>-11.817748672627093</v>
      </c>
      <c r="ES130" s="29">
        <v>-14.824316514677516</v>
      </c>
      <c r="ET130" s="29">
        <v>-15.923955201648955</v>
      </c>
      <c r="EU130" s="29">
        <v>-15.212786219601927</v>
      </c>
      <c r="EW130" s="1">
        <v>348319</v>
      </c>
      <c r="EX130" s="1">
        <v>445221</v>
      </c>
      <c r="EY130" s="1" t="s">
        <v>571</v>
      </c>
      <c r="EZ130" s="1" t="s">
        <v>866</v>
      </c>
    </row>
    <row r="131" spans="2:156" ht="16" thickBot="1" x14ac:dyDescent="0.4">
      <c r="B131" s="21" t="s">
        <v>131</v>
      </c>
      <c r="C131" s="22">
        <v>1.9050682679608126</v>
      </c>
      <c r="D131" s="23">
        <v>1.9557655654066401</v>
      </c>
      <c r="E131" s="23">
        <v>1.8095349232922384</v>
      </c>
      <c r="F131" s="23">
        <v>1.6542525841875548</v>
      </c>
      <c r="G131" s="23">
        <v>1.4540153839948058</v>
      </c>
      <c r="H131" s="23">
        <v>1.2510601019827376</v>
      </c>
      <c r="I131" s="23">
        <v>1.011574582416225</v>
      </c>
      <c r="J131" s="23">
        <v>0.8206651247095369</v>
      </c>
      <c r="K131" s="23">
        <v>0.61907572812463485</v>
      </c>
      <c r="L131" s="23">
        <v>0.35869601865508649</v>
      </c>
      <c r="M131" s="23">
        <v>-0.56066761495026896</v>
      </c>
      <c r="N131" s="23">
        <v>-0.96179271349663686</v>
      </c>
      <c r="O131" s="23">
        <v>-1.0023766134392762</v>
      </c>
      <c r="P131" s="23">
        <v>-0.89058752802608865</v>
      </c>
      <c r="Q131" s="24"/>
      <c r="R131" s="23">
        <v>12.405068267960813</v>
      </c>
      <c r="S131" s="23">
        <v>12.45576556540664</v>
      </c>
      <c r="T131" s="23">
        <v>12.309534923292238</v>
      </c>
      <c r="U131" s="23">
        <v>12.154252584187555</v>
      </c>
      <c r="V131" s="23">
        <v>11.954015383994806</v>
      </c>
      <c r="W131" s="23">
        <v>11.751060101982738</v>
      </c>
      <c r="X131" s="23">
        <v>11.511574582416225</v>
      </c>
      <c r="Y131" s="23">
        <v>11.320665124709537</v>
      </c>
      <c r="Z131" s="23">
        <v>11.119075728124635</v>
      </c>
      <c r="AA131" s="23">
        <v>10.858696018655086</v>
      </c>
      <c r="AB131" s="23">
        <v>9.939332385049731</v>
      </c>
      <c r="AC131" s="23">
        <v>9.5382072865033631</v>
      </c>
      <c r="AD131" s="23">
        <v>9.4976233865607238</v>
      </c>
      <c r="AE131" s="23">
        <v>9.6094124719739114</v>
      </c>
      <c r="AG131" s="25">
        <v>1.9050682679608126</v>
      </c>
      <c r="AH131" s="25">
        <v>1.9843793950199302</v>
      </c>
      <c r="AI131" s="25">
        <v>1.9095475842930245</v>
      </c>
      <c r="AJ131" s="25">
        <v>1.8648706940891522</v>
      </c>
      <c r="AK131" s="25">
        <v>1.7941049815387444</v>
      </c>
      <c r="AL131" s="25">
        <v>1.7004686604282071</v>
      </c>
      <c r="AM131" s="25">
        <v>1.5416953154272548</v>
      </c>
      <c r="AN131" s="25">
        <v>1.4156377474360173</v>
      </c>
      <c r="AO131" s="25">
        <v>1.2602093258737863</v>
      </c>
      <c r="AP131" s="25">
        <v>1.0691618149853426</v>
      </c>
      <c r="AQ131" s="25">
        <v>0.46755229272760879</v>
      </c>
      <c r="AR131" s="25">
        <v>0.12411880160337674</v>
      </c>
      <c r="AS131" s="25">
        <v>-3.231550541520356E-2</v>
      </c>
      <c r="AT131" s="25">
        <v>-0.11647008225343392</v>
      </c>
      <c r="AV131" s="26">
        <v>12.405068267960813</v>
      </c>
      <c r="AW131" s="26">
        <v>12.48437939501993</v>
      </c>
      <c r="AX131" s="26">
        <v>12.409547584293025</v>
      </c>
      <c r="AY131" s="26">
        <v>12.364870694089152</v>
      </c>
      <c r="AZ131" s="26">
        <v>12.294104981538744</v>
      </c>
      <c r="BA131" s="26">
        <v>12.200468660428207</v>
      </c>
      <c r="BB131" s="26">
        <v>12.041695315427255</v>
      </c>
      <c r="BC131" s="26">
        <v>11.915637747436017</v>
      </c>
      <c r="BD131" s="26">
        <v>11.760209325873786</v>
      </c>
      <c r="BE131" s="26">
        <v>11.569161814985343</v>
      </c>
      <c r="BF131" s="26">
        <v>10.967552292727609</v>
      </c>
      <c r="BG131" s="26">
        <v>10.624118801603377</v>
      </c>
      <c r="BH131" s="26">
        <v>10.467684494584796</v>
      </c>
      <c r="BI131" s="26">
        <v>10.383529917746566</v>
      </c>
      <c r="BK131" s="27">
        <v>1.9050682679608126</v>
      </c>
      <c r="BL131" s="27">
        <v>1.9557901965524813</v>
      </c>
      <c r="BM131" s="27">
        <v>1.8095843369677773</v>
      </c>
      <c r="BN131" s="27">
        <v>1.654325860485887</v>
      </c>
      <c r="BO131" s="27">
        <v>1.4541119370244502</v>
      </c>
      <c r="BP131" s="27">
        <v>1.2510312670154757</v>
      </c>
      <c r="BQ131" s="27">
        <v>1.0112669226390434</v>
      </c>
      <c r="BR131" s="27">
        <v>0.82030524854090281</v>
      </c>
      <c r="BS131" s="27">
        <v>0.61866860272937707</v>
      </c>
      <c r="BT131" s="27">
        <v>0.38120256491946769</v>
      </c>
      <c r="BU131" s="27">
        <v>-0.46145401304244338</v>
      </c>
      <c r="BV131" s="27">
        <v>-0.83012891013562751</v>
      </c>
      <c r="BW131" s="27">
        <v>-0.87449555813223689</v>
      </c>
      <c r="BX131" s="27">
        <v>-0.76865477795122672</v>
      </c>
      <c r="BZ131" s="27">
        <v>12.405068267960813</v>
      </c>
      <c r="CA131" s="27">
        <v>12.455790196552481</v>
      </c>
      <c r="CB131" s="27">
        <v>12.309584336967777</v>
      </c>
      <c r="CC131" s="27">
        <v>12.154325860485887</v>
      </c>
      <c r="CD131" s="27">
        <v>11.95411193702445</v>
      </c>
      <c r="CE131" s="27">
        <v>11.751031267015476</v>
      </c>
      <c r="CF131" s="27">
        <v>11.511266922639043</v>
      </c>
      <c r="CG131" s="27">
        <v>11.320305248540903</v>
      </c>
      <c r="CH131" s="27">
        <v>11.118668602729377</v>
      </c>
      <c r="CI131" s="27">
        <v>10.881202564919468</v>
      </c>
      <c r="CJ131" s="27">
        <v>10.038545986957557</v>
      </c>
      <c r="CK131" s="27">
        <v>9.6698710898643725</v>
      </c>
      <c r="CL131" s="27">
        <v>9.6255044418677631</v>
      </c>
      <c r="CM131" s="27">
        <v>9.7313452220487733</v>
      </c>
      <c r="CO131" s="28">
        <v>1.9050682679608126</v>
      </c>
      <c r="CP131" s="28">
        <v>1.9619102092321885</v>
      </c>
      <c r="CQ131" s="28">
        <v>1.8257883666165018</v>
      </c>
      <c r="CR131" s="28">
        <v>1.6788116722854447</v>
      </c>
      <c r="CS131" s="28">
        <v>1.5007533104410733</v>
      </c>
      <c r="CT131" s="28">
        <v>1.3181775719457889</v>
      </c>
      <c r="CU131" s="28">
        <v>1.0944893671471796</v>
      </c>
      <c r="CV131" s="28">
        <v>0.91872521267657703</v>
      </c>
      <c r="CW131" s="28">
        <v>0.75894410135552093</v>
      </c>
      <c r="CX131" s="28">
        <v>0.5707472469669348</v>
      </c>
      <c r="CY131" s="28">
        <v>-0.56691835248989264</v>
      </c>
      <c r="CZ131" s="28">
        <v>-2.815672620755457</v>
      </c>
      <c r="DA131" s="28">
        <v>-4.5379588201166463</v>
      </c>
      <c r="DB131" s="28">
        <v>-5.7612523226331156</v>
      </c>
      <c r="DD131" s="28">
        <v>12.405068267960813</v>
      </c>
      <c r="DE131" s="28">
        <v>12.461910209232189</v>
      </c>
      <c r="DF131" s="28">
        <v>12.325788366616502</v>
      </c>
      <c r="DG131" s="28">
        <v>12.178811672285445</v>
      </c>
      <c r="DH131" s="28">
        <v>12.000753310441073</v>
      </c>
      <c r="DI131" s="28">
        <v>11.818177571945789</v>
      </c>
      <c r="DJ131" s="28">
        <v>11.59448936714718</v>
      </c>
      <c r="DK131" s="28">
        <v>11.418725212676577</v>
      </c>
      <c r="DL131" s="28">
        <v>11.258944101355521</v>
      </c>
      <c r="DM131" s="28">
        <v>11.070747246966935</v>
      </c>
      <c r="DN131" s="28">
        <v>9.9330816475101074</v>
      </c>
      <c r="DO131" s="28">
        <v>7.684327379244543</v>
      </c>
      <c r="DP131" s="28">
        <v>5.9620411798833537</v>
      </c>
      <c r="DQ131" s="28">
        <v>4.7387476773668844</v>
      </c>
      <c r="DS131" s="29">
        <v>1.9050682679608126</v>
      </c>
      <c r="DT131" s="29">
        <v>1.9923098443981964</v>
      </c>
      <c r="DU131" s="29">
        <v>1.8012691246728458</v>
      </c>
      <c r="DV131" s="29">
        <v>1.6564059537097435</v>
      </c>
      <c r="DW131" s="29">
        <v>1.4956426983983029</v>
      </c>
      <c r="DX131" s="29">
        <v>1.3446437724502367</v>
      </c>
      <c r="DY131" s="29">
        <v>1.1506903098252828</v>
      </c>
      <c r="DZ131" s="29">
        <v>1.0123014206772787</v>
      </c>
      <c r="EA131" s="29">
        <v>0.82876533714163969</v>
      </c>
      <c r="EB131" s="29">
        <v>0.26960398857471546</v>
      </c>
      <c r="EC131" s="29">
        <v>-2.3576312804374027</v>
      </c>
      <c r="ED131" s="29">
        <v>-4.3718988369744096</v>
      </c>
      <c r="EE131" s="29">
        <v>-5.4939359742173473</v>
      </c>
      <c r="EF131" s="29">
        <v>-5.1214994663992854</v>
      </c>
      <c r="EH131" s="29">
        <v>12.405068267960813</v>
      </c>
      <c r="EI131" s="29">
        <v>12.492309844398196</v>
      </c>
      <c r="EJ131" s="29">
        <v>12.301269124672846</v>
      </c>
      <c r="EK131" s="29">
        <v>12.156405953709744</v>
      </c>
      <c r="EL131" s="29">
        <v>11.995642698398303</v>
      </c>
      <c r="EM131" s="29">
        <v>11.844643772450237</v>
      </c>
      <c r="EN131" s="29">
        <v>11.650690309825283</v>
      </c>
      <c r="EO131" s="29">
        <v>11.512301420677279</v>
      </c>
      <c r="EP131" s="29">
        <v>11.32876533714164</v>
      </c>
      <c r="EQ131" s="29">
        <v>10.769603988574715</v>
      </c>
      <c r="ER131" s="29">
        <v>8.1423687195625973</v>
      </c>
      <c r="ES131" s="29">
        <v>6.1281011630255904</v>
      </c>
      <c r="ET131" s="29">
        <v>5.0060640257826527</v>
      </c>
      <c r="EU131" s="29">
        <v>5.3785005336007146</v>
      </c>
      <c r="EW131" s="1">
        <v>384242</v>
      </c>
      <c r="EX131" s="1">
        <v>388388</v>
      </c>
      <c r="EY131" s="1" t="s">
        <v>444</v>
      </c>
      <c r="EZ131" s="1" t="s">
        <v>849</v>
      </c>
    </row>
    <row r="132" spans="2:156" ht="16" thickBot="1" x14ac:dyDescent="0.4">
      <c r="B132" s="21" t="s">
        <v>132</v>
      </c>
      <c r="C132" s="22">
        <v>7.218913715325634</v>
      </c>
      <c r="D132" s="23">
        <v>6.5440262268239877</v>
      </c>
      <c r="E132" s="23">
        <v>5.9497461051028466</v>
      </c>
      <c r="F132" s="23">
        <v>4.8119417001236116</v>
      </c>
      <c r="G132" s="23">
        <v>3.8798685422058909</v>
      </c>
      <c r="H132" s="23">
        <v>3.2535644255430398</v>
      </c>
      <c r="I132" s="23">
        <v>2.6442952144232663</v>
      </c>
      <c r="J132" s="23">
        <v>2.0054150910519439</v>
      </c>
      <c r="K132" s="23">
        <v>1.3214698373091949</v>
      </c>
      <c r="L132" s="23">
        <v>0.52267679602496742</v>
      </c>
      <c r="M132" s="23">
        <v>-2.3457540657202642</v>
      </c>
      <c r="N132" s="23">
        <v>-3.6796224583657491</v>
      </c>
      <c r="O132" s="23">
        <v>-4.0359648032923801</v>
      </c>
      <c r="P132" s="23">
        <v>-3.8072765371601633</v>
      </c>
      <c r="Q132" s="24"/>
      <c r="R132" s="23">
        <v>11.855913715325634</v>
      </c>
      <c r="S132" s="23">
        <v>11.181026226823988</v>
      </c>
      <c r="T132" s="23">
        <v>10.586746105102847</v>
      </c>
      <c r="U132" s="23">
        <v>9.448941700123612</v>
      </c>
      <c r="V132" s="23">
        <v>8.5168685422058914</v>
      </c>
      <c r="W132" s="23">
        <v>7.8905644255430403</v>
      </c>
      <c r="X132" s="23">
        <v>7.2812952144232668</v>
      </c>
      <c r="Y132" s="23">
        <v>6.6424150910519444</v>
      </c>
      <c r="Z132" s="23">
        <v>5.9584698373091953</v>
      </c>
      <c r="AA132" s="23">
        <v>5.1596767960249679</v>
      </c>
      <c r="AB132" s="23">
        <v>2.2912459342797362</v>
      </c>
      <c r="AC132" s="23">
        <v>0.95737754163425137</v>
      </c>
      <c r="AD132" s="23">
        <v>0.6010351967076204</v>
      </c>
      <c r="AE132" s="23">
        <v>0.82972346283983711</v>
      </c>
      <c r="AG132" s="25">
        <v>7.218913715325634</v>
      </c>
      <c r="AH132" s="25">
        <v>6.8150664218530501</v>
      </c>
      <c r="AI132" s="25">
        <v>6.40494467263823</v>
      </c>
      <c r="AJ132" s="25">
        <v>5.8220865988313903</v>
      </c>
      <c r="AK132" s="25">
        <v>5.3282393235088747</v>
      </c>
      <c r="AL132" s="25">
        <v>4.8708006167934315</v>
      </c>
      <c r="AM132" s="25">
        <v>4.3683059985452033</v>
      </c>
      <c r="AN132" s="25">
        <v>3.822515058963937</v>
      </c>
      <c r="AO132" s="25">
        <v>3.2080641950281574</v>
      </c>
      <c r="AP132" s="25">
        <v>2.5749340534054923</v>
      </c>
      <c r="AQ132" s="25">
        <v>0.76805195781924596</v>
      </c>
      <c r="AR132" s="25">
        <v>-0.4752829906037519</v>
      </c>
      <c r="AS132" s="25">
        <v>-1.1807187189706738</v>
      </c>
      <c r="AT132" s="25">
        <v>-1.6444794369659164</v>
      </c>
      <c r="AV132" s="26">
        <v>11.855913715325634</v>
      </c>
      <c r="AW132" s="26">
        <v>11.452066421853051</v>
      </c>
      <c r="AX132" s="26">
        <v>11.04194467263823</v>
      </c>
      <c r="AY132" s="26">
        <v>10.459086598831391</v>
      </c>
      <c r="AZ132" s="26">
        <v>9.9652393235088752</v>
      </c>
      <c r="BA132" s="26">
        <v>9.5078006167934319</v>
      </c>
      <c r="BB132" s="26">
        <v>9.0053059985452037</v>
      </c>
      <c r="BC132" s="26">
        <v>8.4595150589639374</v>
      </c>
      <c r="BD132" s="26">
        <v>7.8450641950281579</v>
      </c>
      <c r="BE132" s="26">
        <v>7.2119340534054928</v>
      </c>
      <c r="BF132" s="26">
        <v>5.4050519578192464</v>
      </c>
      <c r="BG132" s="26">
        <v>4.1617170093962486</v>
      </c>
      <c r="BH132" s="26">
        <v>3.4562812810293266</v>
      </c>
      <c r="BI132" s="26">
        <v>2.9925205630340841</v>
      </c>
      <c r="BK132" s="27">
        <v>7.218913715325634</v>
      </c>
      <c r="BL132" s="27">
        <v>6.5440262168007237</v>
      </c>
      <c r="BM132" s="27">
        <v>5.9497461251085539</v>
      </c>
      <c r="BN132" s="27">
        <v>4.8119417001236116</v>
      </c>
      <c r="BO132" s="27">
        <v>3.8798684221939013</v>
      </c>
      <c r="BP132" s="27">
        <v>3.2535645556746147</v>
      </c>
      <c r="BQ132" s="27">
        <v>2.6442952144232663</v>
      </c>
      <c r="BR132" s="27">
        <v>2.0054150910519439</v>
      </c>
      <c r="BS132" s="27">
        <v>1.3214698373091949</v>
      </c>
      <c r="BT132" s="27">
        <v>0.59199657565699226</v>
      </c>
      <c r="BU132" s="27">
        <v>-2.0284987746914283</v>
      </c>
      <c r="BV132" s="27">
        <v>-3.2852959282092229</v>
      </c>
      <c r="BW132" s="27">
        <v>-3.6368913079392868</v>
      </c>
      <c r="BX132" s="27">
        <v>-3.4663362351091607</v>
      </c>
      <c r="BZ132" s="27">
        <v>11.855913715325634</v>
      </c>
      <c r="CA132" s="27">
        <v>11.181026216800724</v>
      </c>
      <c r="CB132" s="27">
        <v>10.586746125108554</v>
      </c>
      <c r="CC132" s="27">
        <v>9.448941700123612</v>
      </c>
      <c r="CD132" s="27">
        <v>8.5168684221939017</v>
      </c>
      <c r="CE132" s="27">
        <v>7.8905645556746151</v>
      </c>
      <c r="CF132" s="27">
        <v>7.2812952144232668</v>
      </c>
      <c r="CG132" s="27">
        <v>6.6424150910519444</v>
      </c>
      <c r="CH132" s="27">
        <v>5.9584698373091953</v>
      </c>
      <c r="CI132" s="27">
        <v>5.2289965756569927</v>
      </c>
      <c r="CJ132" s="27">
        <v>2.6085012253085722</v>
      </c>
      <c r="CK132" s="27">
        <v>1.3517040717907776</v>
      </c>
      <c r="CL132" s="27">
        <v>1.0001086920607136</v>
      </c>
      <c r="CM132" s="27">
        <v>1.1706637648908398</v>
      </c>
      <c r="CO132" s="28">
        <v>7.218913715325634</v>
      </c>
      <c r="CP132" s="28">
        <v>6.5239536432115486</v>
      </c>
      <c r="CQ132" s="28">
        <v>5.9327919603247814</v>
      </c>
      <c r="CR132" s="28">
        <v>4.8076509187875907</v>
      </c>
      <c r="CS132" s="28">
        <v>3.9185546875835477</v>
      </c>
      <c r="CT132" s="28">
        <v>3.3359609067245444</v>
      </c>
      <c r="CU132" s="28">
        <v>2.7428892836675729</v>
      </c>
      <c r="CV132" s="28">
        <v>2.1305500085148061</v>
      </c>
      <c r="CW132" s="28">
        <v>1.548450433737905</v>
      </c>
      <c r="CX132" s="28">
        <v>0.97242387337617586</v>
      </c>
      <c r="CY132" s="28">
        <v>-2.5764652416662557</v>
      </c>
      <c r="CZ132" s="28">
        <v>-9.6631556284758346</v>
      </c>
      <c r="DA132" s="28">
        <v>-15.088964204435975</v>
      </c>
      <c r="DB132" s="28">
        <v>-18.738165421273095</v>
      </c>
      <c r="DD132" s="28">
        <v>11.855913715325634</v>
      </c>
      <c r="DE132" s="28">
        <v>11.160953643211549</v>
      </c>
      <c r="DF132" s="28">
        <v>10.569791960324782</v>
      </c>
      <c r="DG132" s="28">
        <v>9.4446509187875911</v>
      </c>
      <c r="DH132" s="28">
        <v>8.5555546875835482</v>
      </c>
      <c r="DI132" s="28">
        <v>7.9729609067245448</v>
      </c>
      <c r="DJ132" s="28">
        <v>7.3798892836675734</v>
      </c>
      <c r="DK132" s="28">
        <v>6.7675500085148066</v>
      </c>
      <c r="DL132" s="28">
        <v>6.1854504337379055</v>
      </c>
      <c r="DM132" s="28">
        <v>5.6094238733761763</v>
      </c>
      <c r="DN132" s="28">
        <v>2.0605347583337448</v>
      </c>
      <c r="DO132" s="28">
        <v>-5.0261556284758342</v>
      </c>
      <c r="DP132" s="28">
        <v>-10.451964204435974</v>
      </c>
      <c r="DQ132" s="28">
        <v>-14.101165421273095</v>
      </c>
      <c r="DS132" s="29">
        <v>7.218913715325634</v>
      </c>
      <c r="DT132" s="29">
        <v>6.6279512838453272</v>
      </c>
      <c r="DU132" s="29">
        <v>5.9170949349853892</v>
      </c>
      <c r="DV132" s="29">
        <v>4.7685587007698835</v>
      </c>
      <c r="DW132" s="29">
        <v>3.9053556390782056</v>
      </c>
      <c r="DX132" s="29">
        <v>3.4026893179424107</v>
      </c>
      <c r="DY132" s="29">
        <v>2.9085618787394409</v>
      </c>
      <c r="DZ132" s="29">
        <v>2.4228295524109775</v>
      </c>
      <c r="EA132" s="29">
        <v>1.761903408921917</v>
      </c>
      <c r="EB132" s="29">
        <v>1.1245530693180683E-2</v>
      </c>
      <c r="EC132" s="29">
        <v>-8.1033530283768478</v>
      </c>
      <c r="ED132" s="29">
        <v>-14.423064489909471</v>
      </c>
      <c r="EE132" s="29">
        <v>-17.953557332485993</v>
      </c>
      <c r="EF132" s="29">
        <v>-16.821447951346713</v>
      </c>
      <c r="EH132" s="29">
        <v>11.855913715325634</v>
      </c>
      <c r="EI132" s="29">
        <v>11.264951283845328</v>
      </c>
      <c r="EJ132" s="29">
        <v>10.55409493498539</v>
      </c>
      <c r="EK132" s="29">
        <v>9.405558700769884</v>
      </c>
      <c r="EL132" s="29">
        <v>8.5423556390782061</v>
      </c>
      <c r="EM132" s="29">
        <v>8.0396893179424112</v>
      </c>
      <c r="EN132" s="29">
        <v>7.5455618787394414</v>
      </c>
      <c r="EO132" s="29">
        <v>7.059829552410978</v>
      </c>
      <c r="EP132" s="29">
        <v>6.3989034089219174</v>
      </c>
      <c r="EQ132" s="29">
        <v>4.6482455306931811</v>
      </c>
      <c r="ER132" s="29">
        <v>-3.4663530283768473</v>
      </c>
      <c r="ES132" s="29">
        <v>-9.7860644899094709</v>
      </c>
      <c r="ET132" s="29">
        <v>-13.316557332485992</v>
      </c>
      <c r="EU132" s="29">
        <v>-12.184447951346712</v>
      </c>
      <c r="EW132" s="1">
        <v>357620</v>
      </c>
      <c r="EX132" s="1">
        <v>406662</v>
      </c>
      <c r="EY132" s="1" t="s">
        <v>608</v>
      </c>
      <c r="EZ132" s="1" t="s">
        <v>867</v>
      </c>
    </row>
    <row r="133" spans="2:156" ht="16" thickBot="1" x14ac:dyDescent="0.4">
      <c r="B133" s="21" t="s">
        <v>133</v>
      </c>
      <c r="C133" s="22">
        <v>1.4698680851823869</v>
      </c>
      <c r="D133" s="23">
        <v>1.0885836535001712</v>
      </c>
      <c r="E133" s="23">
        <v>1.0152126960484491</v>
      </c>
      <c r="F133" s="23">
        <v>0.85811240582005599</v>
      </c>
      <c r="G133" s="23">
        <v>0.76585824521904122</v>
      </c>
      <c r="H133" s="23">
        <v>0.57396672801958815</v>
      </c>
      <c r="I133" s="23">
        <v>0.41134602335975323</v>
      </c>
      <c r="J133" s="23">
        <v>0.38779255847682226</v>
      </c>
      <c r="K133" s="23">
        <v>0.18855324517086292</v>
      </c>
      <c r="L133" s="23">
        <v>-7.1912679815220315E-2</v>
      </c>
      <c r="M133" s="23">
        <v>-1.0130250578553079</v>
      </c>
      <c r="N133" s="23">
        <v>-1.4749470313412925</v>
      </c>
      <c r="O133" s="23">
        <v>-1.7148250999063217</v>
      </c>
      <c r="P133" s="23">
        <v>-1.5206632032803036</v>
      </c>
      <c r="Q133" s="24"/>
      <c r="R133" s="23">
        <v>3.6698680851823871</v>
      </c>
      <c r="S133" s="23">
        <v>3.2885836535001713</v>
      </c>
      <c r="T133" s="23">
        <v>3.2152126960484493</v>
      </c>
      <c r="U133" s="23">
        <v>3.0581124058200562</v>
      </c>
      <c r="V133" s="23">
        <v>2.9658582452190414</v>
      </c>
      <c r="W133" s="23">
        <v>2.7739667280195883</v>
      </c>
      <c r="X133" s="23">
        <v>2.6113460233597534</v>
      </c>
      <c r="Y133" s="23">
        <v>2.5877925584768224</v>
      </c>
      <c r="Z133" s="23">
        <v>2.3885532451708631</v>
      </c>
      <c r="AA133" s="23">
        <v>2.1280873201847799</v>
      </c>
      <c r="AB133" s="23">
        <v>1.1869749421446922</v>
      </c>
      <c r="AC133" s="23">
        <v>0.72505296865870772</v>
      </c>
      <c r="AD133" s="23">
        <v>0.48517490009367847</v>
      </c>
      <c r="AE133" s="23">
        <v>0.6793367967196966</v>
      </c>
      <c r="AG133" s="25">
        <v>1.4698680851823869</v>
      </c>
      <c r="AH133" s="25">
        <v>1.2470713962655378</v>
      </c>
      <c r="AI133" s="25">
        <v>1.2060899112623868</v>
      </c>
      <c r="AJ133" s="25">
        <v>1.1112458382168358</v>
      </c>
      <c r="AK133" s="25">
        <v>1.0736075088299772</v>
      </c>
      <c r="AL133" s="25">
        <v>0.92374668392621029</v>
      </c>
      <c r="AM133" s="25">
        <v>0.78338074055078177</v>
      </c>
      <c r="AN133" s="25">
        <v>0.69351377849632456</v>
      </c>
      <c r="AO133" s="25">
        <v>0.40779891205263041</v>
      </c>
      <c r="AP133" s="25">
        <v>5.6704490410449004E-2</v>
      </c>
      <c r="AQ133" s="25">
        <v>-0.19898487728386893</v>
      </c>
      <c r="AR133" s="25">
        <v>-0.53373756448400567</v>
      </c>
      <c r="AS133" s="25">
        <v>-1.0794358019731201</v>
      </c>
      <c r="AT133" s="25">
        <v>-1.4123445054698287</v>
      </c>
      <c r="AV133" s="26">
        <v>3.6698680851823871</v>
      </c>
      <c r="AW133" s="26">
        <v>3.4470713962655379</v>
      </c>
      <c r="AX133" s="26">
        <v>3.406089911262387</v>
      </c>
      <c r="AY133" s="26">
        <v>3.3112458382168359</v>
      </c>
      <c r="AZ133" s="26">
        <v>3.2736075088299774</v>
      </c>
      <c r="BA133" s="26">
        <v>3.1237466839262105</v>
      </c>
      <c r="BB133" s="26">
        <v>2.983380740550782</v>
      </c>
      <c r="BC133" s="26">
        <v>2.8935137784963247</v>
      </c>
      <c r="BD133" s="26">
        <v>2.6077989120526306</v>
      </c>
      <c r="BE133" s="26">
        <v>2.2567044904104492</v>
      </c>
      <c r="BF133" s="26">
        <v>2.0010151227161312</v>
      </c>
      <c r="BG133" s="26">
        <v>1.6662624355159945</v>
      </c>
      <c r="BH133" s="26">
        <v>1.1205641980268801</v>
      </c>
      <c r="BI133" s="26">
        <v>0.78765549453017147</v>
      </c>
      <c r="BK133" s="27">
        <v>1.4698680851823869</v>
      </c>
      <c r="BL133" s="27">
        <v>1.0885836524735533</v>
      </c>
      <c r="BM133" s="27">
        <v>1.0152127001144651</v>
      </c>
      <c r="BN133" s="27">
        <v>0.85811240582005599</v>
      </c>
      <c r="BO133" s="27">
        <v>0.7658582188511982</v>
      </c>
      <c r="BP133" s="27">
        <v>0.57396675478252934</v>
      </c>
      <c r="BQ133" s="27">
        <v>0.41134602335975323</v>
      </c>
      <c r="BR133" s="27">
        <v>0.38779255847682226</v>
      </c>
      <c r="BS133" s="27">
        <v>0.18855324517086292</v>
      </c>
      <c r="BT133" s="27">
        <v>-5.5244589970873115E-2</v>
      </c>
      <c r="BU133" s="27">
        <v>-0.93990599225691529</v>
      </c>
      <c r="BV133" s="27">
        <v>-1.3875777728033363</v>
      </c>
      <c r="BW133" s="27">
        <v>-1.637105879277641</v>
      </c>
      <c r="BX133" s="27">
        <v>-1.4598319466009473</v>
      </c>
      <c r="BZ133" s="27">
        <v>3.6698680851823871</v>
      </c>
      <c r="CA133" s="27">
        <v>3.2885836524735534</v>
      </c>
      <c r="CB133" s="27">
        <v>3.2152127001144652</v>
      </c>
      <c r="CC133" s="27">
        <v>3.0581124058200562</v>
      </c>
      <c r="CD133" s="27">
        <v>2.9658582188511984</v>
      </c>
      <c r="CE133" s="27">
        <v>2.7739667547825295</v>
      </c>
      <c r="CF133" s="27">
        <v>2.6113460233597534</v>
      </c>
      <c r="CG133" s="27">
        <v>2.5877925584768224</v>
      </c>
      <c r="CH133" s="27">
        <v>2.3885532451708631</v>
      </c>
      <c r="CI133" s="27">
        <v>2.1447554100291271</v>
      </c>
      <c r="CJ133" s="27">
        <v>1.2600940077430849</v>
      </c>
      <c r="CK133" s="27">
        <v>0.8124222271966639</v>
      </c>
      <c r="CL133" s="27">
        <v>0.56289412072235923</v>
      </c>
      <c r="CM133" s="27">
        <v>0.74016805339905289</v>
      </c>
      <c r="CO133" s="28">
        <v>1.4698680851823869</v>
      </c>
      <c r="CP133" s="28">
        <v>1.0710986431489209</v>
      </c>
      <c r="CQ133" s="28">
        <v>0.98666210785883113</v>
      </c>
      <c r="CR133" s="28">
        <v>0.81827847612691063</v>
      </c>
      <c r="CS133" s="28">
        <v>0.69961661845916101</v>
      </c>
      <c r="CT133" s="28">
        <v>0.46972660610592509</v>
      </c>
      <c r="CU133" s="28">
        <v>0.25541342149961199</v>
      </c>
      <c r="CV133" s="28">
        <v>0.21758687451853742</v>
      </c>
      <c r="CW133" s="28">
        <v>1.6543676906793259E-2</v>
      </c>
      <c r="CX133" s="28">
        <v>-0.15556623013469473</v>
      </c>
      <c r="CY133" s="28">
        <v>-0.89750151981080517</v>
      </c>
      <c r="CZ133" s="28">
        <v>-1.4605473132983144</v>
      </c>
      <c r="DA133" s="28">
        <v>-1.6781903948925345</v>
      </c>
      <c r="DB133" s="28">
        <v>-1.7346175756015443</v>
      </c>
      <c r="DD133" s="28">
        <v>3.6698680851823871</v>
      </c>
      <c r="DE133" s="28">
        <v>3.2710986431489211</v>
      </c>
      <c r="DF133" s="28">
        <v>3.1866621078588313</v>
      </c>
      <c r="DG133" s="28">
        <v>3.0182784761269108</v>
      </c>
      <c r="DH133" s="28">
        <v>2.8996166184591612</v>
      </c>
      <c r="DI133" s="28">
        <v>2.6697266061059253</v>
      </c>
      <c r="DJ133" s="28">
        <v>2.4554134214996122</v>
      </c>
      <c r="DK133" s="28">
        <v>2.4175868745185376</v>
      </c>
      <c r="DL133" s="28">
        <v>2.2165436769067934</v>
      </c>
      <c r="DM133" s="28">
        <v>2.0444337698653055</v>
      </c>
      <c r="DN133" s="28">
        <v>1.302498480189195</v>
      </c>
      <c r="DO133" s="28">
        <v>0.73945268670168574</v>
      </c>
      <c r="DP133" s="28">
        <v>0.52180960510746566</v>
      </c>
      <c r="DQ133" s="28">
        <v>0.4653824243984559</v>
      </c>
      <c r="DS133" s="29">
        <v>1.4698680851823869</v>
      </c>
      <c r="DT133" s="29">
        <v>1.0820657061254222</v>
      </c>
      <c r="DU133" s="29">
        <v>0.9665227749260632</v>
      </c>
      <c r="DV133" s="29">
        <v>0.79002025866293568</v>
      </c>
      <c r="DW133" s="29">
        <v>0.64444867753592217</v>
      </c>
      <c r="DX133" s="29">
        <v>0.41004325627782112</v>
      </c>
      <c r="DY133" s="29">
        <v>0.21103867887048278</v>
      </c>
      <c r="DZ133" s="29">
        <v>0.18737060630954172</v>
      </c>
      <c r="EA133" s="29">
        <v>1.1141547120229411E-2</v>
      </c>
      <c r="EB133" s="29">
        <v>-0.2124844559384913</v>
      </c>
      <c r="EC133" s="29">
        <v>-1.1795075882070565</v>
      </c>
      <c r="ED133" s="29">
        <v>-1.6429673336797341</v>
      </c>
      <c r="EE133" s="29">
        <v>-1.7532299018870843</v>
      </c>
      <c r="EF133" s="29">
        <v>-1.5316649447680772</v>
      </c>
      <c r="EH133" s="29">
        <v>3.6698680851823871</v>
      </c>
      <c r="EI133" s="29">
        <v>3.2820657061254224</v>
      </c>
      <c r="EJ133" s="29">
        <v>3.1665227749260634</v>
      </c>
      <c r="EK133" s="29">
        <v>2.9900202586629359</v>
      </c>
      <c r="EL133" s="29">
        <v>2.8444486775359223</v>
      </c>
      <c r="EM133" s="29">
        <v>2.6100432562778213</v>
      </c>
      <c r="EN133" s="29">
        <v>2.411038678870483</v>
      </c>
      <c r="EO133" s="29">
        <v>2.3873706063095419</v>
      </c>
      <c r="EP133" s="29">
        <v>2.2111415471202296</v>
      </c>
      <c r="EQ133" s="29">
        <v>1.9875155440615089</v>
      </c>
      <c r="ER133" s="29">
        <v>1.0204924117929437</v>
      </c>
      <c r="ES133" s="29">
        <v>0.55703266632026605</v>
      </c>
      <c r="ET133" s="29">
        <v>0.4467700981129159</v>
      </c>
      <c r="EU133" s="29">
        <v>0.66833505523192294</v>
      </c>
      <c r="EW133" s="1">
        <v>337117</v>
      </c>
      <c r="EX133" s="1">
        <v>526444</v>
      </c>
      <c r="EY133" s="1" t="s">
        <v>446</v>
      </c>
      <c r="EZ133" s="1" t="s">
        <v>862</v>
      </c>
    </row>
    <row r="134" spans="2:156" ht="16" thickBot="1" x14ac:dyDescent="0.4">
      <c r="B134" s="21" t="s">
        <v>134</v>
      </c>
      <c r="C134" s="22">
        <v>8.1250186997692069</v>
      </c>
      <c r="D134" s="23">
        <v>8.100636965718234</v>
      </c>
      <c r="E134" s="23">
        <v>8.0985636072935403</v>
      </c>
      <c r="F134" s="23">
        <v>8.0093601226493867</v>
      </c>
      <c r="G134" s="23">
        <v>8.0056628733298734</v>
      </c>
      <c r="H134" s="23">
        <v>7.9564662718027286</v>
      </c>
      <c r="I134" s="23">
        <v>7.9601263977968761</v>
      </c>
      <c r="J134" s="23">
        <v>7.8694949503089608</v>
      </c>
      <c r="K134" s="23">
        <v>7.8531844137985738</v>
      </c>
      <c r="L134" s="23">
        <v>7.8119957129143218</v>
      </c>
      <c r="M134" s="23">
        <v>6.324769071557192</v>
      </c>
      <c r="N134" s="23">
        <v>4.8106951808233651</v>
      </c>
      <c r="O134" s="23">
        <v>1.2412173193462301</v>
      </c>
      <c r="P134" s="23">
        <v>1.4007795460098933</v>
      </c>
      <c r="Q134" s="24"/>
      <c r="R134" s="23">
        <v>20.075018699769206</v>
      </c>
      <c r="S134" s="23">
        <v>20.050636965718233</v>
      </c>
      <c r="T134" s="23">
        <v>20.048563607293538</v>
      </c>
      <c r="U134" s="23">
        <v>19.959360122649386</v>
      </c>
      <c r="V134" s="23">
        <v>19.955662873329871</v>
      </c>
      <c r="W134" s="23">
        <v>19.906466271802728</v>
      </c>
      <c r="X134" s="23">
        <v>19.910126397796876</v>
      </c>
      <c r="Y134" s="23">
        <v>19.819494950308961</v>
      </c>
      <c r="Z134" s="23">
        <v>19.803184413798572</v>
      </c>
      <c r="AA134" s="23">
        <v>19.76199571291432</v>
      </c>
      <c r="AB134" s="23">
        <v>18.274769071557191</v>
      </c>
      <c r="AC134" s="23">
        <v>16.760695180823365</v>
      </c>
      <c r="AD134" s="23">
        <v>13.191217319346229</v>
      </c>
      <c r="AE134" s="23">
        <v>13.350779546009893</v>
      </c>
      <c r="AG134" s="25">
        <v>8.1250186997692069</v>
      </c>
      <c r="AH134" s="25">
        <v>8.1846350415196198</v>
      </c>
      <c r="AI134" s="25">
        <v>8.2560137924263852</v>
      </c>
      <c r="AJ134" s="25">
        <v>8.2491731740933982</v>
      </c>
      <c r="AK134" s="25">
        <v>8.3407768324897766</v>
      </c>
      <c r="AL134" s="25">
        <v>8.3738887545056624</v>
      </c>
      <c r="AM134" s="25">
        <v>8.4343667836144594</v>
      </c>
      <c r="AN134" s="25">
        <v>8.3658036357955261</v>
      </c>
      <c r="AO134" s="25">
        <v>8.3853920135112663</v>
      </c>
      <c r="AP134" s="25">
        <v>8.2609772766974547</v>
      </c>
      <c r="AQ134" s="25">
        <v>8.3692744981900287</v>
      </c>
      <c r="AR134" s="25">
        <v>8.5193114084936337</v>
      </c>
      <c r="AS134" s="25">
        <v>8.5102286443189499</v>
      </c>
      <c r="AT134" s="25">
        <v>8.6591095459636627</v>
      </c>
      <c r="AV134" s="26">
        <v>20.075018699769206</v>
      </c>
      <c r="AW134" s="26">
        <v>20.134635041519619</v>
      </c>
      <c r="AX134" s="26">
        <v>20.206013792426383</v>
      </c>
      <c r="AY134" s="26">
        <v>20.199173174093396</v>
      </c>
      <c r="AZ134" s="26">
        <v>20.290776832489776</v>
      </c>
      <c r="BA134" s="26">
        <v>20.323888754505663</v>
      </c>
      <c r="BB134" s="26">
        <v>20.38436678361446</v>
      </c>
      <c r="BC134" s="26">
        <v>20.315803635795525</v>
      </c>
      <c r="BD134" s="26">
        <v>20.335392013511267</v>
      </c>
      <c r="BE134" s="26">
        <v>20.210977276697456</v>
      </c>
      <c r="BF134" s="26">
        <v>20.31927449819003</v>
      </c>
      <c r="BG134" s="26">
        <v>20.469311408493631</v>
      </c>
      <c r="BH134" s="26">
        <v>20.460228644318949</v>
      </c>
      <c r="BI134" s="26">
        <v>20.609109545963662</v>
      </c>
      <c r="BK134" s="27">
        <v>8.1250186997692069</v>
      </c>
      <c r="BL134" s="27">
        <v>8.1006536973985845</v>
      </c>
      <c r="BM134" s="27">
        <v>8.0985885242654874</v>
      </c>
      <c r="BN134" s="27">
        <v>8.0093974109472583</v>
      </c>
      <c r="BO134" s="27">
        <v>8.0057322463739844</v>
      </c>
      <c r="BP134" s="27">
        <v>7.9564454395818389</v>
      </c>
      <c r="BQ134" s="27">
        <v>7.9599071330552356</v>
      </c>
      <c r="BR134" s="27">
        <v>7.8693120194578974</v>
      </c>
      <c r="BS134" s="27">
        <v>7.8529091347037117</v>
      </c>
      <c r="BT134" s="27">
        <v>7.8145655705226735</v>
      </c>
      <c r="BU134" s="27">
        <v>6.3360146279983427</v>
      </c>
      <c r="BV134" s="27">
        <v>4.8345195524490787</v>
      </c>
      <c r="BW134" s="27">
        <v>1.2653249038580405</v>
      </c>
      <c r="BX134" s="27">
        <v>1.4364187792781138</v>
      </c>
      <c r="BZ134" s="27">
        <v>20.075018699769206</v>
      </c>
      <c r="CA134" s="27">
        <v>20.050653697398584</v>
      </c>
      <c r="CB134" s="27">
        <v>20.048588524265487</v>
      </c>
      <c r="CC134" s="27">
        <v>19.959397410947258</v>
      </c>
      <c r="CD134" s="27">
        <v>19.955732246373984</v>
      </c>
      <c r="CE134" s="27">
        <v>19.906445439581837</v>
      </c>
      <c r="CF134" s="27">
        <v>19.909907133055235</v>
      </c>
      <c r="CG134" s="27">
        <v>19.819312019457897</v>
      </c>
      <c r="CH134" s="27">
        <v>19.802909134703711</v>
      </c>
      <c r="CI134" s="27">
        <v>19.764565570522674</v>
      </c>
      <c r="CJ134" s="27">
        <v>18.286014627998341</v>
      </c>
      <c r="CK134" s="27">
        <v>16.784519552449076</v>
      </c>
      <c r="CL134" s="27">
        <v>13.21532490385804</v>
      </c>
      <c r="CM134" s="27">
        <v>13.386418779278113</v>
      </c>
      <c r="CO134" s="28">
        <v>8.1250186997692069</v>
      </c>
      <c r="CP134" s="28">
        <v>8.1086495497432178</v>
      </c>
      <c r="CQ134" s="28">
        <v>8.1238001853019366</v>
      </c>
      <c r="CR134" s="28">
        <v>8.0493498986830758</v>
      </c>
      <c r="CS134" s="28">
        <v>8.0438156897192119</v>
      </c>
      <c r="CT134" s="28">
        <v>8.0051285078663028</v>
      </c>
      <c r="CU134" s="28">
        <v>8.0177205982078057</v>
      </c>
      <c r="CV134" s="28">
        <v>7.9741455637516907</v>
      </c>
      <c r="CW134" s="28">
        <v>7.9340471671993491</v>
      </c>
      <c r="CX134" s="28">
        <v>7.9369864063048823</v>
      </c>
      <c r="CY134" s="28">
        <v>1.3385974522733903</v>
      </c>
      <c r="CZ134" s="28">
        <v>0.49066525258175631</v>
      </c>
      <c r="DA134" s="28">
        <v>0.14462724382012127</v>
      </c>
      <c r="DB134" s="28">
        <v>0.24760675580425229</v>
      </c>
      <c r="DD134" s="28">
        <v>20.075018699769206</v>
      </c>
      <c r="DE134" s="28">
        <v>20.058649549743215</v>
      </c>
      <c r="DF134" s="28">
        <v>20.073800185301934</v>
      </c>
      <c r="DG134" s="28">
        <v>19.999349898683075</v>
      </c>
      <c r="DH134" s="28">
        <v>19.993815689719213</v>
      </c>
      <c r="DI134" s="28">
        <v>19.955128507866302</v>
      </c>
      <c r="DJ134" s="28">
        <v>19.967720598207805</v>
      </c>
      <c r="DK134" s="28">
        <v>19.92414556375169</v>
      </c>
      <c r="DL134" s="28">
        <v>19.884047167199348</v>
      </c>
      <c r="DM134" s="28">
        <v>19.886986406304882</v>
      </c>
      <c r="DN134" s="28">
        <v>13.28859745227339</v>
      </c>
      <c r="DO134" s="28">
        <v>12.440665252581756</v>
      </c>
      <c r="DP134" s="28">
        <v>12.094627243820121</v>
      </c>
      <c r="DQ134" s="28">
        <v>12.197606755804252</v>
      </c>
      <c r="DS134" s="29">
        <v>8.1250186997692069</v>
      </c>
      <c r="DT134" s="29">
        <v>8.1117990593824523</v>
      </c>
      <c r="DU134" s="29">
        <v>8.1215971117247605</v>
      </c>
      <c r="DV134" s="29">
        <v>8.0480535263426489</v>
      </c>
      <c r="DW134" s="29">
        <v>8.0453839920432735</v>
      </c>
      <c r="DX134" s="29">
        <v>8.0095031896405988</v>
      </c>
      <c r="DY134" s="29">
        <v>8.0240585948239982</v>
      </c>
      <c r="DZ134" s="29">
        <v>7.1042346339644569</v>
      </c>
      <c r="EA134" s="29">
        <v>5.5268679593024874</v>
      </c>
      <c r="EB134" s="29">
        <v>1.7749467392836031</v>
      </c>
      <c r="EC134" s="29">
        <v>0.23748587116679332</v>
      </c>
      <c r="ED134" s="29">
        <v>0.35571260793484427</v>
      </c>
      <c r="EE134" s="29">
        <v>2.6484647182034138E-2</v>
      </c>
      <c r="EF134" s="29">
        <v>0.30112037939260716</v>
      </c>
      <c r="EH134" s="29">
        <v>20.075018699769206</v>
      </c>
      <c r="EI134" s="29">
        <v>20.061799059382452</v>
      </c>
      <c r="EJ134" s="29">
        <v>20.07159711172476</v>
      </c>
      <c r="EK134" s="29">
        <v>19.998053526342648</v>
      </c>
      <c r="EL134" s="29">
        <v>19.995383992043273</v>
      </c>
      <c r="EM134" s="29">
        <v>19.9595031896406</v>
      </c>
      <c r="EN134" s="29">
        <v>19.974058594823997</v>
      </c>
      <c r="EO134" s="29">
        <v>19.054234633964455</v>
      </c>
      <c r="EP134" s="29">
        <v>17.476867959302488</v>
      </c>
      <c r="EQ134" s="29">
        <v>13.724946739283602</v>
      </c>
      <c r="ER134" s="29">
        <v>12.187485871166793</v>
      </c>
      <c r="ES134" s="29">
        <v>12.305712607934844</v>
      </c>
      <c r="ET134" s="29">
        <v>11.976484647182033</v>
      </c>
      <c r="EU134" s="29">
        <v>12.251120379392606</v>
      </c>
      <c r="EW134" s="1">
        <v>330458</v>
      </c>
      <c r="EX134" s="1">
        <v>477825</v>
      </c>
      <c r="EY134" s="1" t="s">
        <v>471</v>
      </c>
      <c r="EZ134" s="1" t="s">
        <v>863</v>
      </c>
    </row>
    <row r="135" spans="2:156" ht="16" thickBot="1" x14ac:dyDescent="0.4">
      <c r="B135" s="21" t="s">
        <v>135</v>
      </c>
      <c r="C135" s="22">
        <v>8.604509174570266</v>
      </c>
      <c r="D135" s="23">
        <v>8.5968248185102691</v>
      </c>
      <c r="E135" s="23">
        <v>8.2774467631207731</v>
      </c>
      <c r="F135" s="23">
        <v>7.8657146546531838</v>
      </c>
      <c r="G135" s="23">
        <v>7.5949698912112815</v>
      </c>
      <c r="H135" s="23">
        <v>7.2556385250384494</v>
      </c>
      <c r="I135" s="23">
        <v>6.8276217048213894</v>
      </c>
      <c r="J135" s="23">
        <v>6.4805164573305163</v>
      </c>
      <c r="K135" s="23">
        <v>6.0784553616662755</v>
      </c>
      <c r="L135" s="23">
        <v>5.5677779259444655</v>
      </c>
      <c r="M135" s="23">
        <v>3.7889308341347103</v>
      </c>
      <c r="N135" s="23">
        <v>2.8430648122859452</v>
      </c>
      <c r="O135" s="23">
        <v>2.5702930165332596</v>
      </c>
      <c r="P135" s="23">
        <v>2.7091905259109197</v>
      </c>
      <c r="Q135" s="24"/>
      <c r="R135" s="23">
        <v>13.241509174570266</v>
      </c>
      <c r="S135" s="23">
        <v>13.23382481851027</v>
      </c>
      <c r="T135" s="23">
        <v>12.914446763120774</v>
      </c>
      <c r="U135" s="23">
        <v>12.502714654653184</v>
      </c>
      <c r="V135" s="23">
        <v>12.231969891211282</v>
      </c>
      <c r="W135" s="23">
        <v>11.89263852503845</v>
      </c>
      <c r="X135" s="23">
        <v>11.46462170482139</v>
      </c>
      <c r="Y135" s="23">
        <v>11.117516457330517</v>
      </c>
      <c r="Z135" s="23">
        <v>10.715455361666276</v>
      </c>
      <c r="AA135" s="23">
        <v>10.204777925944466</v>
      </c>
      <c r="AB135" s="23">
        <v>8.4259308341347108</v>
      </c>
      <c r="AC135" s="23">
        <v>7.4800648122859457</v>
      </c>
      <c r="AD135" s="23">
        <v>7.20729301653326</v>
      </c>
      <c r="AE135" s="23">
        <v>7.3461905259109201</v>
      </c>
      <c r="AG135" s="25">
        <v>8.604509174570266</v>
      </c>
      <c r="AH135" s="25">
        <v>8.6526966081594221</v>
      </c>
      <c r="AI135" s="25">
        <v>8.4666922883146984</v>
      </c>
      <c r="AJ135" s="25">
        <v>8.2578700569189198</v>
      </c>
      <c r="AK135" s="25">
        <v>8.2094571522067508</v>
      </c>
      <c r="AL135" s="25">
        <v>8.0559171567424919</v>
      </c>
      <c r="AM135" s="25">
        <v>7.7593341835856489</v>
      </c>
      <c r="AN135" s="25">
        <v>7.5105317126362632</v>
      </c>
      <c r="AO135" s="25">
        <v>7.173120952517495</v>
      </c>
      <c r="AP135" s="25">
        <v>6.7780955099529834</v>
      </c>
      <c r="AQ135" s="25">
        <v>5.7186759458575303</v>
      </c>
      <c r="AR135" s="25">
        <v>4.9948604896506481</v>
      </c>
      <c r="AS135" s="25">
        <v>4.5909905818765324</v>
      </c>
      <c r="AT135" s="25">
        <v>4.404335688624176</v>
      </c>
      <c r="AV135" s="26">
        <v>13.241509174570266</v>
      </c>
      <c r="AW135" s="26">
        <v>13.289696608159423</v>
      </c>
      <c r="AX135" s="26">
        <v>13.103692288314699</v>
      </c>
      <c r="AY135" s="26">
        <v>12.89487005691892</v>
      </c>
      <c r="AZ135" s="26">
        <v>12.846457152206751</v>
      </c>
      <c r="BA135" s="26">
        <v>12.692917156742492</v>
      </c>
      <c r="BB135" s="26">
        <v>12.396334183585649</v>
      </c>
      <c r="BC135" s="26">
        <v>12.147531712636264</v>
      </c>
      <c r="BD135" s="26">
        <v>11.810120952517495</v>
      </c>
      <c r="BE135" s="26">
        <v>11.415095509952984</v>
      </c>
      <c r="BF135" s="26">
        <v>10.355675945857531</v>
      </c>
      <c r="BG135" s="26">
        <v>9.6318604896506486</v>
      </c>
      <c r="BH135" s="26">
        <v>9.2279905818765329</v>
      </c>
      <c r="BI135" s="26">
        <v>9.0413356886241765</v>
      </c>
      <c r="BK135" s="27">
        <v>8.604509174570266</v>
      </c>
      <c r="BL135" s="27">
        <v>8.5969050231110575</v>
      </c>
      <c r="BM135" s="27">
        <v>8.2776077011521778</v>
      </c>
      <c r="BN135" s="27">
        <v>7.8659550227937025</v>
      </c>
      <c r="BO135" s="27">
        <v>7.5952846556458375</v>
      </c>
      <c r="BP135" s="27">
        <v>7.2555446672860722</v>
      </c>
      <c r="BQ135" s="27">
        <v>6.8266218804357024</v>
      </c>
      <c r="BR135" s="27">
        <v>6.4793475584896001</v>
      </c>
      <c r="BS135" s="27">
        <v>6.0771310948443755</v>
      </c>
      <c r="BT135" s="27">
        <v>5.604437401885253</v>
      </c>
      <c r="BU135" s="27">
        <v>3.9615967222755586</v>
      </c>
      <c r="BV135" s="27">
        <v>3.0954053501941878</v>
      </c>
      <c r="BW135" s="27">
        <v>2.8287234717368435</v>
      </c>
      <c r="BX135" s="27">
        <v>2.9797305423078662</v>
      </c>
      <c r="BZ135" s="27">
        <v>13.241509174570266</v>
      </c>
      <c r="CA135" s="27">
        <v>13.233905023111058</v>
      </c>
      <c r="CB135" s="27">
        <v>12.914607701152178</v>
      </c>
      <c r="CC135" s="27">
        <v>12.502955022793703</v>
      </c>
      <c r="CD135" s="27">
        <v>12.232284655645838</v>
      </c>
      <c r="CE135" s="27">
        <v>11.892544667286073</v>
      </c>
      <c r="CF135" s="27">
        <v>11.463621880435703</v>
      </c>
      <c r="CG135" s="27">
        <v>11.116347558489601</v>
      </c>
      <c r="CH135" s="27">
        <v>10.714131094844376</v>
      </c>
      <c r="CI135" s="27">
        <v>10.241437401885253</v>
      </c>
      <c r="CJ135" s="27">
        <v>8.598596722275559</v>
      </c>
      <c r="CK135" s="27">
        <v>7.7324053501941883</v>
      </c>
      <c r="CL135" s="27">
        <v>7.4657234717368439</v>
      </c>
      <c r="CM135" s="27">
        <v>7.6167305423078666</v>
      </c>
      <c r="CO135" s="28">
        <v>8.604509174570266</v>
      </c>
      <c r="CP135" s="28">
        <v>8.5999040586145856</v>
      </c>
      <c r="CQ135" s="28">
        <v>8.2970403463390916</v>
      </c>
      <c r="CR135" s="28">
        <v>7.9030744701622151</v>
      </c>
      <c r="CS135" s="28">
        <v>7.6667556477731527</v>
      </c>
      <c r="CT135" s="28">
        <v>7.3581465555918921</v>
      </c>
      <c r="CU135" s="28">
        <v>6.9521593221105711</v>
      </c>
      <c r="CV135" s="28">
        <v>6.6282351637555479</v>
      </c>
      <c r="CW135" s="28">
        <v>6.2933583631183723</v>
      </c>
      <c r="CX135" s="28">
        <v>5.9208390513431368</v>
      </c>
      <c r="CY135" s="28">
        <v>3.4493186248025509</v>
      </c>
      <c r="CZ135" s="28">
        <v>-1.7822730342438291</v>
      </c>
      <c r="DA135" s="28">
        <v>-5.9516521524975303</v>
      </c>
      <c r="DB135" s="28">
        <v>-8.62045660875431</v>
      </c>
      <c r="DD135" s="28">
        <v>13.241509174570266</v>
      </c>
      <c r="DE135" s="28">
        <v>13.236904058614586</v>
      </c>
      <c r="DF135" s="28">
        <v>12.934040346339092</v>
      </c>
      <c r="DG135" s="28">
        <v>12.540074470162216</v>
      </c>
      <c r="DH135" s="28">
        <v>12.303755647773153</v>
      </c>
      <c r="DI135" s="28">
        <v>11.995146555591893</v>
      </c>
      <c r="DJ135" s="28">
        <v>11.589159322110572</v>
      </c>
      <c r="DK135" s="28">
        <v>11.265235163755548</v>
      </c>
      <c r="DL135" s="28">
        <v>10.930358363118373</v>
      </c>
      <c r="DM135" s="28">
        <v>10.557839051343137</v>
      </c>
      <c r="DN135" s="28">
        <v>8.0863186248025514</v>
      </c>
      <c r="DO135" s="28">
        <v>2.8547269657561714</v>
      </c>
      <c r="DP135" s="28">
        <v>-1.3146521524975299</v>
      </c>
      <c r="DQ135" s="28">
        <v>-3.9834566087543095</v>
      </c>
      <c r="DS135" s="29">
        <v>8.604509174570266</v>
      </c>
      <c r="DT135" s="29">
        <v>8.6654300342938608</v>
      </c>
      <c r="DU135" s="29">
        <v>8.2781075158554689</v>
      </c>
      <c r="DV135" s="29">
        <v>7.9039435828300455</v>
      </c>
      <c r="DW135" s="29">
        <v>7.7045058007760119</v>
      </c>
      <c r="DX135" s="29">
        <v>7.4553956453407721</v>
      </c>
      <c r="DY135" s="29">
        <v>7.1099374849307146</v>
      </c>
      <c r="DZ135" s="29">
        <v>6.8573074236410889</v>
      </c>
      <c r="EA135" s="29">
        <v>6.4227983023358348</v>
      </c>
      <c r="EB135" s="29">
        <v>5.1561228855354457</v>
      </c>
      <c r="EC135" s="29">
        <v>-0.72719479049641222</v>
      </c>
      <c r="ED135" s="29">
        <v>-5.427173490239575</v>
      </c>
      <c r="EE135" s="29">
        <v>-8.2068923655309831</v>
      </c>
      <c r="EF135" s="29">
        <v>-7.2924391622363629</v>
      </c>
      <c r="EH135" s="29">
        <v>13.241509174570266</v>
      </c>
      <c r="EI135" s="29">
        <v>13.302430034293861</v>
      </c>
      <c r="EJ135" s="29">
        <v>12.915107515855469</v>
      </c>
      <c r="EK135" s="29">
        <v>12.540943582830046</v>
      </c>
      <c r="EL135" s="29">
        <v>12.341505800776012</v>
      </c>
      <c r="EM135" s="29">
        <v>12.092395645340773</v>
      </c>
      <c r="EN135" s="29">
        <v>11.746937484930715</v>
      </c>
      <c r="EO135" s="29">
        <v>11.494307423641089</v>
      </c>
      <c r="EP135" s="29">
        <v>11.059798302335835</v>
      </c>
      <c r="EQ135" s="29">
        <v>9.7931228855354462</v>
      </c>
      <c r="ER135" s="29">
        <v>3.9098052095035882</v>
      </c>
      <c r="ES135" s="29">
        <v>-0.79017349023957451</v>
      </c>
      <c r="ET135" s="29">
        <v>-3.5698923655309827</v>
      </c>
      <c r="EU135" s="29">
        <v>-2.6554391622363624</v>
      </c>
      <c r="EW135" s="1">
        <v>402300</v>
      </c>
      <c r="EX135" s="1">
        <v>394074</v>
      </c>
      <c r="EY135" s="1" t="s">
        <v>588</v>
      </c>
      <c r="EZ135" s="1" t="s">
        <v>853</v>
      </c>
    </row>
    <row r="136" spans="2:156" ht="16" thickBot="1" x14ac:dyDescent="0.4">
      <c r="B136" s="21" t="s">
        <v>136</v>
      </c>
      <c r="C136" s="22">
        <v>4.5795240695539867</v>
      </c>
      <c r="D136" s="23">
        <v>4.2237726806985449</v>
      </c>
      <c r="E136" s="23">
        <v>3.6473388419754542</v>
      </c>
      <c r="F136" s="23">
        <v>2.5649599739423827</v>
      </c>
      <c r="G136" s="23">
        <v>1.7309367991029916</v>
      </c>
      <c r="H136" s="23">
        <v>9.0884865512812496E-2</v>
      </c>
      <c r="I136" s="23">
        <v>-1.4416842637544462</v>
      </c>
      <c r="J136" s="23">
        <v>1.8194669484313835</v>
      </c>
      <c r="K136" s="23">
        <v>0.67362146607167972</v>
      </c>
      <c r="L136" s="23">
        <v>-0.70262737290948252</v>
      </c>
      <c r="M136" s="23">
        <v>-4.3640671838669789</v>
      </c>
      <c r="N136" s="23">
        <v>-6.3489187857242939</v>
      </c>
      <c r="O136" s="23">
        <v>-6.8692813162435655</v>
      </c>
      <c r="P136" s="23">
        <v>-7.1102469851355181</v>
      </c>
      <c r="Q136" s="24"/>
      <c r="R136" s="23">
        <v>10.079524069553987</v>
      </c>
      <c r="S136" s="23">
        <v>9.7237726806985449</v>
      </c>
      <c r="T136" s="23">
        <v>9.1473388419754542</v>
      </c>
      <c r="U136" s="23">
        <v>8.0649599739423827</v>
      </c>
      <c r="V136" s="23">
        <v>7.2309367991029916</v>
      </c>
      <c r="W136" s="23">
        <v>5.5908848655128125</v>
      </c>
      <c r="X136" s="23">
        <v>4.0583157362455538</v>
      </c>
      <c r="Y136" s="23">
        <v>2.8194669484313835</v>
      </c>
      <c r="Z136" s="23">
        <v>1.6736214660716797</v>
      </c>
      <c r="AA136" s="23">
        <v>0.29737262709051748</v>
      </c>
      <c r="AB136" s="23">
        <v>-3.3640671838669789</v>
      </c>
      <c r="AC136" s="23">
        <v>-5.3489187857242939</v>
      </c>
      <c r="AD136" s="23">
        <v>-5.8692813162435655</v>
      </c>
      <c r="AE136" s="23">
        <v>-6.1102469851355181</v>
      </c>
      <c r="AG136" s="25">
        <v>4.5795240695539867</v>
      </c>
      <c r="AH136" s="25">
        <v>4.6402268623191389</v>
      </c>
      <c r="AI136" s="25">
        <v>4.4032917098209339</v>
      </c>
      <c r="AJ136" s="25">
        <v>3.9877326281211438</v>
      </c>
      <c r="AK136" s="25">
        <v>3.8858514002189537</v>
      </c>
      <c r="AL136" s="25">
        <v>3.2471000218009145</v>
      </c>
      <c r="AM136" s="25">
        <v>2.5882686671368802</v>
      </c>
      <c r="AN136" s="25">
        <v>6.4575536682914993</v>
      </c>
      <c r="AO136" s="25">
        <v>5.8331359182622968</v>
      </c>
      <c r="AP136" s="25">
        <v>4.9829108099603339</v>
      </c>
      <c r="AQ136" s="25">
        <v>2.846029124668604</v>
      </c>
      <c r="AR136" s="25">
        <v>1.3285323390860171</v>
      </c>
      <c r="AS136" s="25">
        <v>0.39569131942575808</v>
      </c>
      <c r="AT136" s="25">
        <v>-7.3129296911936592E-2</v>
      </c>
      <c r="AV136" s="26">
        <v>10.079524069553987</v>
      </c>
      <c r="AW136" s="26">
        <v>10.140226862319139</v>
      </c>
      <c r="AX136" s="26">
        <v>9.9032917098209339</v>
      </c>
      <c r="AY136" s="26">
        <v>9.4877326281211438</v>
      </c>
      <c r="AZ136" s="26">
        <v>9.3858514002189537</v>
      </c>
      <c r="BA136" s="26">
        <v>8.7471000218009145</v>
      </c>
      <c r="BB136" s="26">
        <v>8.0882686671368802</v>
      </c>
      <c r="BC136" s="26">
        <v>7.4575536682914993</v>
      </c>
      <c r="BD136" s="26">
        <v>6.8331359182622968</v>
      </c>
      <c r="BE136" s="26">
        <v>5.9829108099603339</v>
      </c>
      <c r="BF136" s="26">
        <v>3.846029124668604</v>
      </c>
      <c r="BG136" s="26">
        <v>2.3285323390860171</v>
      </c>
      <c r="BH136" s="26">
        <v>1.3956913194257581</v>
      </c>
      <c r="BI136" s="26">
        <v>0.92687070308806341</v>
      </c>
      <c r="BK136" s="27">
        <v>4.5795240695539867</v>
      </c>
      <c r="BL136" s="27">
        <v>4.2242800014192774</v>
      </c>
      <c r="BM136" s="27">
        <v>3.6481211318519229</v>
      </c>
      <c r="BN136" s="27">
        <v>2.5662227815459104</v>
      </c>
      <c r="BO136" s="27">
        <v>1.7326620044225152</v>
      </c>
      <c r="BP136" s="27">
        <v>9.0158357185732285E-2</v>
      </c>
      <c r="BQ136" s="27">
        <v>-1.4478845111823446</v>
      </c>
      <c r="BR136" s="27">
        <v>1.8122741193602536</v>
      </c>
      <c r="BS136" s="27">
        <v>0.66613621147515545</v>
      </c>
      <c r="BT136" s="27">
        <v>-0.61516231370040231</v>
      </c>
      <c r="BU136" s="27">
        <v>-3.8464012765441353</v>
      </c>
      <c r="BV136" s="27">
        <v>-5.4269238828337762</v>
      </c>
      <c r="BW136" s="27">
        <v>-5.8077062615558717</v>
      </c>
      <c r="BX136" s="27">
        <v>-5.4378308391155414</v>
      </c>
      <c r="BZ136" s="27">
        <v>10.079524069553987</v>
      </c>
      <c r="CA136" s="27">
        <v>9.7242800014192774</v>
      </c>
      <c r="CB136" s="27">
        <v>9.1481211318519229</v>
      </c>
      <c r="CC136" s="27">
        <v>8.0662227815459104</v>
      </c>
      <c r="CD136" s="27">
        <v>7.2326620044225152</v>
      </c>
      <c r="CE136" s="27">
        <v>5.5901583571857323</v>
      </c>
      <c r="CF136" s="27">
        <v>4.0521154888176554</v>
      </c>
      <c r="CG136" s="27">
        <v>2.8122741193602536</v>
      </c>
      <c r="CH136" s="27">
        <v>1.6661362114751554</v>
      </c>
      <c r="CI136" s="27">
        <v>0.38483768629959769</v>
      </c>
      <c r="CJ136" s="27">
        <v>-2.8464012765441353</v>
      </c>
      <c r="CK136" s="27">
        <v>-4.4269238828337762</v>
      </c>
      <c r="CL136" s="27">
        <v>-4.8077062615558717</v>
      </c>
      <c r="CM136" s="27">
        <v>-4.4378308391155414</v>
      </c>
      <c r="CO136" s="28">
        <v>4.5795240695539867</v>
      </c>
      <c r="CP136" s="28">
        <v>4.2541642602412111</v>
      </c>
      <c r="CQ136" s="28">
        <v>3.7360329328306925</v>
      </c>
      <c r="CR136" s="28">
        <v>2.7228139716392974</v>
      </c>
      <c r="CS136" s="28">
        <v>2.0134917029113346</v>
      </c>
      <c r="CT136" s="28">
        <v>0.5045291320822578</v>
      </c>
      <c r="CU136" s="28">
        <v>-0.89748296903186997</v>
      </c>
      <c r="CV136" s="28">
        <v>2.5102312673911911</v>
      </c>
      <c r="CW136" s="28">
        <v>1.5919487646321073</v>
      </c>
      <c r="CX136" s="28">
        <v>0.56480679110553922</v>
      </c>
      <c r="CY136" s="28">
        <v>-3.9119456369526091</v>
      </c>
      <c r="CZ136" s="28">
        <v>-12.729158088650834</v>
      </c>
      <c r="DA136" s="28">
        <v>-19.480245912158622</v>
      </c>
      <c r="DB136" s="28">
        <v>-23.558034674992399</v>
      </c>
      <c r="DD136" s="28">
        <v>10.079524069553987</v>
      </c>
      <c r="DE136" s="28">
        <v>9.7541642602412111</v>
      </c>
      <c r="DF136" s="28">
        <v>9.2360329328306925</v>
      </c>
      <c r="DG136" s="28">
        <v>8.2228139716392974</v>
      </c>
      <c r="DH136" s="28">
        <v>7.5134917029113346</v>
      </c>
      <c r="DI136" s="28">
        <v>6.0045291320822578</v>
      </c>
      <c r="DJ136" s="28">
        <v>4.60251703096813</v>
      </c>
      <c r="DK136" s="28">
        <v>3.5102312673911911</v>
      </c>
      <c r="DL136" s="28">
        <v>2.5919487646321073</v>
      </c>
      <c r="DM136" s="28">
        <v>1.5648067911055392</v>
      </c>
      <c r="DN136" s="28">
        <v>-2.9119456369526091</v>
      </c>
      <c r="DO136" s="28">
        <v>-11.729158088650834</v>
      </c>
      <c r="DP136" s="28">
        <v>-18.480245912158622</v>
      </c>
      <c r="DQ136" s="28">
        <v>-22.558034674992399</v>
      </c>
      <c r="DS136" s="29">
        <v>4.5795240695539867</v>
      </c>
      <c r="DT136" s="29">
        <v>4.3513016172405656</v>
      </c>
      <c r="DU136" s="29">
        <v>3.6064756859885669</v>
      </c>
      <c r="DV136" s="29">
        <v>2.5788266234876289</v>
      </c>
      <c r="DW136" s="29">
        <v>1.9105657667574256</v>
      </c>
      <c r="DX136" s="29">
        <v>0.48584732361523564</v>
      </c>
      <c r="DY136" s="29">
        <v>-0.85214323675317871</v>
      </c>
      <c r="DZ136" s="29">
        <v>2.6416881060490596</v>
      </c>
      <c r="EA136" s="29">
        <v>1.5355828602113064</v>
      </c>
      <c r="EB136" s="29">
        <v>-0.90946656104503631</v>
      </c>
      <c r="EC136" s="29">
        <v>-10.744940729907938</v>
      </c>
      <c r="ED136" s="29">
        <v>-18.602083394739353</v>
      </c>
      <c r="EE136" s="29">
        <v>-22.910927841881588</v>
      </c>
      <c r="EF136" s="29">
        <v>-21.28522558533507</v>
      </c>
      <c r="EH136" s="29">
        <v>10.079524069553987</v>
      </c>
      <c r="EI136" s="29">
        <v>9.8513016172405656</v>
      </c>
      <c r="EJ136" s="29">
        <v>9.1064756859885669</v>
      </c>
      <c r="EK136" s="29">
        <v>8.0788266234876289</v>
      </c>
      <c r="EL136" s="29">
        <v>7.4105657667574256</v>
      </c>
      <c r="EM136" s="29">
        <v>5.9858473236152356</v>
      </c>
      <c r="EN136" s="29">
        <v>4.6478567632468213</v>
      </c>
      <c r="EO136" s="29">
        <v>3.6416881060490596</v>
      </c>
      <c r="EP136" s="29">
        <v>2.5355828602113064</v>
      </c>
      <c r="EQ136" s="29">
        <v>9.0533438954963685E-2</v>
      </c>
      <c r="ER136" s="29">
        <v>-9.7449407299079382</v>
      </c>
      <c r="ES136" s="29">
        <v>-17.602083394739353</v>
      </c>
      <c r="ET136" s="29">
        <v>-21.910927841881588</v>
      </c>
      <c r="EU136" s="29">
        <v>-20.28522558533507</v>
      </c>
      <c r="EW136" s="1">
        <v>360621</v>
      </c>
      <c r="EX136" s="1">
        <v>397766</v>
      </c>
      <c r="EY136" s="1" t="s">
        <v>576</v>
      </c>
      <c r="EZ136" s="1" t="s">
        <v>860</v>
      </c>
    </row>
    <row r="137" spans="2:156" ht="16" thickBot="1" x14ac:dyDescent="0.4">
      <c r="B137" s="21" t="s">
        <v>137</v>
      </c>
      <c r="C137" s="22">
        <v>5.1501937981041586</v>
      </c>
      <c r="D137" s="23">
        <v>4.832234292970778</v>
      </c>
      <c r="E137" s="23">
        <v>4.4306911030676304</v>
      </c>
      <c r="F137" s="23">
        <v>3.6485057938860948</v>
      </c>
      <c r="G137" s="23">
        <v>3.1908789115200484</v>
      </c>
      <c r="H137" s="23">
        <v>2.3486832964643156</v>
      </c>
      <c r="I137" s="23">
        <v>1.5988174325044753</v>
      </c>
      <c r="J137" s="23">
        <v>0.89325038873068507</v>
      </c>
      <c r="K137" s="23">
        <v>4.8545781902991081E-2</v>
      </c>
      <c r="L137" s="23">
        <v>-1.0171159738311815</v>
      </c>
      <c r="M137" s="23">
        <v>-4.8576802271317447</v>
      </c>
      <c r="N137" s="23">
        <v>-6.5649091246704607</v>
      </c>
      <c r="O137" s="23">
        <v>-6.5512332747731215</v>
      </c>
      <c r="P137" s="23">
        <v>-5.6001586080698367</v>
      </c>
      <c r="Q137" s="24"/>
      <c r="R137" s="23">
        <v>9.787193798104159</v>
      </c>
      <c r="S137" s="23">
        <v>9.4692342929707785</v>
      </c>
      <c r="T137" s="23">
        <v>9.0676911030676308</v>
      </c>
      <c r="U137" s="23">
        <v>8.2855057938860952</v>
      </c>
      <c r="V137" s="23">
        <v>7.8278789115200489</v>
      </c>
      <c r="W137" s="23">
        <v>6.9856832964643161</v>
      </c>
      <c r="X137" s="23">
        <v>6.2358174325044757</v>
      </c>
      <c r="Y137" s="23">
        <v>5.5302503887306855</v>
      </c>
      <c r="Z137" s="23">
        <v>4.6855457819029915</v>
      </c>
      <c r="AA137" s="23">
        <v>3.619884026168819</v>
      </c>
      <c r="AB137" s="23">
        <v>-0.22068022713174429</v>
      </c>
      <c r="AC137" s="23">
        <v>-1.9279091246704603</v>
      </c>
      <c r="AD137" s="23">
        <v>-1.914233274773121</v>
      </c>
      <c r="AE137" s="23">
        <v>-0.96315860806983622</v>
      </c>
      <c r="AG137" s="25">
        <v>5.1501937981041586</v>
      </c>
      <c r="AH137" s="25">
        <v>5.0390528626769537</v>
      </c>
      <c r="AI137" s="25">
        <v>4.9637048431982187</v>
      </c>
      <c r="AJ137" s="25">
        <v>4.6765387895298254</v>
      </c>
      <c r="AK137" s="25">
        <v>4.7363934910793013</v>
      </c>
      <c r="AL137" s="25">
        <v>4.387653688393911</v>
      </c>
      <c r="AM137" s="25">
        <v>4.0239126966031762</v>
      </c>
      <c r="AN137" s="25">
        <v>3.6708104117120897</v>
      </c>
      <c r="AO137" s="25">
        <v>3.0565843665024275</v>
      </c>
      <c r="AP137" s="25">
        <v>2.4486035131970709</v>
      </c>
      <c r="AQ137" s="25">
        <v>0.71644898602436768</v>
      </c>
      <c r="AR137" s="25">
        <v>-0.52259756273585367</v>
      </c>
      <c r="AS137" s="25">
        <v>-1.054633128189451</v>
      </c>
      <c r="AT137" s="25">
        <v>-1.199470201624198</v>
      </c>
      <c r="AV137" s="26">
        <v>9.787193798104159</v>
      </c>
      <c r="AW137" s="26">
        <v>9.6760528626769542</v>
      </c>
      <c r="AX137" s="26">
        <v>9.6007048431982192</v>
      </c>
      <c r="AY137" s="26">
        <v>9.3135387895298258</v>
      </c>
      <c r="AZ137" s="26">
        <v>9.3733934910793018</v>
      </c>
      <c r="BA137" s="26">
        <v>9.0246536883939115</v>
      </c>
      <c r="BB137" s="26">
        <v>8.6609126966031766</v>
      </c>
      <c r="BC137" s="26">
        <v>8.3078104117120901</v>
      </c>
      <c r="BD137" s="26">
        <v>7.6935843665024279</v>
      </c>
      <c r="BE137" s="26">
        <v>7.0856035131970714</v>
      </c>
      <c r="BF137" s="26">
        <v>5.3534489860243681</v>
      </c>
      <c r="BG137" s="26">
        <v>4.1144024372641468</v>
      </c>
      <c r="BH137" s="26">
        <v>3.5823668718105495</v>
      </c>
      <c r="BI137" s="26">
        <v>3.4375297983758024</v>
      </c>
      <c r="BK137" s="27">
        <v>5.1501937981041586</v>
      </c>
      <c r="BL137" s="27">
        <v>4.8323184962718102</v>
      </c>
      <c r="BM137" s="27">
        <v>4.4307456900964013</v>
      </c>
      <c r="BN137" s="27">
        <v>3.6486337333369789</v>
      </c>
      <c r="BO137" s="27">
        <v>3.1910149442781588</v>
      </c>
      <c r="BP137" s="27">
        <v>2.3484465168633193</v>
      </c>
      <c r="BQ137" s="27">
        <v>1.5977300173975415</v>
      </c>
      <c r="BR137" s="27">
        <v>0.89204768598267847</v>
      </c>
      <c r="BS137" s="27">
        <v>4.7774257261846031E-2</v>
      </c>
      <c r="BT137" s="27">
        <v>-0.92983376551019958</v>
      </c>
      <c r="BU137" s="27">
        <v>-4.4722281172742697</v>
      </c>
      <c r="BV137" s="27">
        <v>-6.0507682117232697</v>
      </c>
      <c r="BW137" s="27">
        <v>-6.0498915772263402</v>
      </c>
      <c r="BX137" s="27">
        <v>-5.1144363192597559</v>
      </c>
      <c r="BZ137" s="27">
        <v>9.787193798104159</v>
      </c>
      <c r="CA137" s="27">
        <v>9.4693184962718107</v>
      </c>
      <c r="CB137" s="27">
        <v>9.0677456900964017</v>
      </c>
      <c r="CC137" s="27">
        <v>8.2856337333369794</v>
      </c>
      <c r="CD137" s="27">
        <v>7.8280149442781592</v>
      </c>
      <c r="CE137" s="27">
        <v>6.9854465168633197</v>
      </c>
      <c r="CF137" s="27">
        <v>6.234730017397542</v>
      </c>
      <c r="CG137" s="27">
        <v>5.5290476859826789</v>
      </c>
      <c r="CH137" s="27">
        <v>4.6847742572618465</v>
      </c>
      <c r="CI137" s="27">
        <v>3.7071662344898009</v>
      </c>
      <c r="CJ137" s="27">
        <v>0.16477188272573073</v>
      </c>
      <c r="CK137" s="27">
        <v>-1.4137682117232693</v>
      </c>
      <c r="CL137" s="27">
        <v>-1.4128915772263397</v>
      </c>
      <c r="CM137" s="27">
        <v>-0.47743631925975549</v>
      </c>
      <c r="CO137" s="28">
        <v>5.1501937981041586</v>
      </c>
      <c r="CP137" s="28">
        <v>4.8113367877807285</v>
      </c>
      <c r="CQ137" s="28">
        <v>4.408115081547578</v>
      </c>
      <c r="CR137" s="28">
        <v>3.6592464402235336</v>
      </c>
      <c r="CS137" s="28">
        <v>3.234202843505642</v>
      </c>
      <c r="CT137" s="28">
        <v>2.4103712252407021</v>
      </c>
      <c r="CU137" s="28">
        <v>1.6294520784559552</v>
      </c>
      <c r="CV137" s="28">
        <v>0.88877937553439423</v>
      </c>
      <c r="CW137" s="28">
        <v>0.10639255111961532</v>
      </c>
      <c r="CX137" s="28">
        <v>-0.65794464360828897</v>
      </c>
      <c r="CY137" s="28">
        <v>-4.3600264287905866</v>
      </c>
      <c r="CZ137" s="28">
        <v>-10.648330368666031</v>
      </c>
      <c r="DA137" s="28">
        <v>-14.47583586934546</v>
      </c>
      <c r="DB137" s="28">
        <v>-17.006727854281806</v>
      </c>
      <c r="DD137" s="28">
        <v>9.787193798104159</v>
      </c>
      <c r="DE137" s="28">
        <v>9.4483367877807289</v>
      </c>
      <c r="DF137" s="28">
        <v>9.0451150815475785</v>
      </c>
      <c r="DG137" s="28">
        <v>8.2962464402235341</v>
      </c>
      <c r="DH137" s="28">
        <v>7.8712028435056425</v>
      </c>
      <c r="DI137" s="28">
        <v>7.0473712252407026</v>
      </c>
      <c r="DJ137" s="28">
        <v>6.2664520784559556</v>
      </c>
      <c r="DK137" s="28">
        <v>5.5257793755343947</v>
      </c>
      <c r="DL137" s="28">
        <v>4.7433925511196158</v>
      </c>
      <c r="DM137" s="28">
        <v>3.9790553563917115</v>
      </c>
      <c r="DN137" s="28">
        <v>0.2769735712094139</v>
      </c>
      <c r="DO137" s="28">
        <v>-6.0113303686660302</v>
      </c>
      <c r="DP137" s="28">
        <v>-9.8388358693454592</v>
      </c>
      <c r="DQ137" s="28">
        <v>-12.369727854281805</v>
      </c>
      <c r="DS137" s="29">
        <v>5.1501937981041586</v>
      </c>
      <c r="DT137" s="29">
        <v>4.8493493313914762</v>
      </c>
      <c r="DU137" s="29">
        <v>4.2400120351643764</v>
      </c>
      <c r="DV137" s="29">
        <v>3.4450549362211262</v>
      </c>
      <c r="DW137" s="29">
        <v>2.9601127339614486</v>
      </c>
      <c r="DX137" s="29">
        <v>2.1860155809088617</v>
      </c>
      <c r="DY137" s="29">
        <v>1.5042193980313279</v>
      </c>
      <c r="DZ137" s="29">
        <v>0.92174210713812599</v>
      </c>
      <c r="EA137" s="29">
        <v>0.19858836652689149</v>
      </c>
      <c r="EB137" s="29">
        <v>-1.4513137933814413</v>
      </c>
      <c r="EC137" s="29">
        <v>-8.9084266541099986</v>
      </c>
      <c r="ED137" s="29">
        <v>-14.021935403516956</v>
      </c>
      <c r="EE137" s="29">
        <v>-16.224397562227573</v>
      </c>
      <c r="EF137" s="29">
        <v>-14.582658730768323</v>
      </c>
      <c r="EH137" s="29">
        <v>9.787193798104159</v>
      </c>
      <c r="EI137" s="29">
        <v>9.4863493313914766</v>
      </c>
      <c r="EJ137" s="29">
        <v>8.8770120351643769</v>
      </c>
      <c r="EK137" s="29">
        <v>8.0820549362211267</v>
      </c>
      <c r="EL137" s="29">
        <v>7.597112733961449</v>
      </c>
      <c r="EM137" s="29">
        <v>6.8230155809088622</v>
      </c>
      <c r="EN137" s="29">
        <v>6.1412193980313283</v>
      </c>
      <c r="EO137" s="29">
        <v>5.5587421071381264</v>
      </c>
      <c r="EP137" s="29">
        <v>4.8355883665268919</v>
      </c>
      <c r="EQ137" s="29">
        <v>3.1856862066185592</v>
      </c>
      <c r="ER137" s="29">
        <v>-4.2714266541099981</v>
      </c>
      <c r="ES137" s="29">
        <v>-9.3849354035169554</v>
      </c>
      <c r="ET137" s="29">
        <v>-11.587397562227572</v>
      </c>
      <c r="EU137" s="29">
        <v>-9.9456587307683222</v>
      </c>
      <c r="EW137" s="1">
        <v>401104</v>
      </c>
      <c r="EX137" s="1">
        <v>383846</v>
      </c>
      <c r="EY137" s="1" t="s">
        <v>600</v>
      </c>
      <c r="EZ137" s="1" t="s">
        <v>853</v>
      </c>
    </row>
    <row r="138" spans="2:156" ht="16" thickBot="1" x14ac:dyDescent="0.4">
      <c r="B138" s="21" t="s">
        <v>138</v>
      </c>
      <c r="C138" s="22">
        <v>6.9858082858827544</v>
      </c>
      <c r="D138" s="23">
        <v>6.904403363582599</v>
      </c>
      <c r="E138" s="23">
        <v>6.7527838545575403</v>
      </c>
      <c r="F138" s="23">
        <v>6.5542349219362475</v>
      </c>
      <c r="G138" s="23">
        <v>6.2829902580742267</v>
      </c>
      <c r="H138" s="23">
        <v>5.9970838328398912</v>
      </c>
      <c r="I138" s="23">
        <v>5.7135020099668576</v>
      </c>
      <c r="J138" s="23">
        <v>5.4123387699752712</v>
      </c>
      <c r="K138" s="23">
        <v>5.099357803465125</v>
      </c>
      <c r="L138" s="23">
        <v>4.7358203661684541</v>
      </c>
      <c r="M138" s="23">
        <v>3.4995502168438559</v>
      </c>
      <c r="N138" s="23">
        <v>3.028866166215046</v>
      </c>
      <c r="O138" s="23">
        <v>3.0905365481786369</v>
      </c>
      <c r="P138" s="23">
        <v>3.3534117147662883</v>
      </c>
      <c r="Q138" s="24"/>
      <c r="R138" s="23">
        <v>12.085808285882756</v>
      </c>
      <c r="S138" s="23">
        <v>12.0044033635826</v>
      </c>
      <c r="T138" s="23">
        <v>11.852783854557542</v>
      </c>
      <c r="U138" s="23">
        <v>11.654234921936249</v>
      </c>
      <c r="V138" s="23">
        <v>11.382990258074228</v>
      </c>
      <c r="W138" s="23">
        <v>11.097083832839893</v>
      </c>
      <c r="X138" s="23">
        <v>10.813502009966859</v>
      </c>
      <c r="Y138" s="23">
        <v>10.512338769975273</v>
      </c>
      <c r="Z138" s="23">
        <v>10.199357803465126</v>
      </c>
      <c r="AA138" s="23">
        <v>9.8358203661684556</v>
      </c>
      <c r="AB138" s="23">
        <v>8.5995502168438573</v>
      </c>
      <c r="AC138" s="23">
        <v>8.1288661662150474</v>
      </c>
      <c r="AD138" s="23">
        <v>8.1905365481786383</v>
      </c>
      <c r="AE138" s="23">
        <v>8.4534117147662897</v>
      </c>
      <c r="AG138" s="25">
        <v>6.9858082858827544</v>
      </c>
      <c r="AH138" s="25">
        <v>6.9694594470777727</v>
      </c>
      <c r="AI138" s="25">
        <v>6.8839719165232225</v>
      </c>
      <c r="AJ138" s="25">
        <v>6.78358444620517</v>
      </c>
      <c r="AK138" s="25">
        <v>6.6977654715702712</v>
      </c>
      <c r="AL138" s="25">
        <v>6.5491358170679135</v>
      </c>
      <c r="AM138" s="25">
        <v>6.3603590070934217</v>
      </c>
      <c r="AN138" s="25">
        <v>6.1442202264354009</v>
      </c>
      <c r="AO138" s="25">
        <v>5.9020674870677805</v>
      </c>
      <c r="AP138" s="25">
        <v>5.646697435101327</v>
      </c>
      <c r="AQ138" s="25">
        <v>4.9114901479038195</v>
      </c>
      <c r="AR138" s="25">
        <v>4.4990950853047931</v>
      </c>
      <c r="AS138" s="25">
        <v>4.3456392250141072</v>
      </c>
      <c r="AT138" s="25">
        <v>4.3115228103362533</v>
      </c>
      <c r="AV138" s="26">
        <v>12.085808285882756</v>
      </c>
      <c r="AW138" s="26">
        <v>12.069459447077774</v>
      </c>
      <c r="AX138" s="26">
        <v>11.983971916523224</v>
      </c>
      <c r="AY138" s="26">
        <v>11.883584446205171</v>
      </c>
      <c r="AZ138" s="26">
        <v>11.797765471570273</v>
      </c>
      <c r="BA138" s="26">
        <v>11.649135817067915</v>
      </c>
      <c r="BB138" s="26">
        <v>11.460359007093423</v>
      </c>
      <c r="BC138" s="26">
        <v>11.244220226435402</v>
      </c>
      <c r="BD138" s="26">
        <v>11.002067487067782</v>
      </c>
      <c r="BE138" s="26">
        <v>10.746697435101328</v>
      </c>
      <c r="BF138" s="26">
        <v>10.011490147903821</v>
      </c>
      <c r="BG138" s="26">
        <v>9.5990950853047945</v>
      </c>
      <c r="BH138" s="26">
        <v>9.4456392250141086</v>
      </c>
      <c r="BI138" s="26">
        <v>9.4115228103362547</v>
      </c>
      <c r="BK138" s="27">
        <v>6.9858082858827544</v>
      </c>
      <c r="BL138" s="27">
        <v>6.9044033605783461</v>
      </c>
      <c r="BM138" s="27">
        <v>6.752783861561916</v>
      </c>
      <c r="BN138" s="27">
        <v>6.5542349219362475</v>
      </c>
      <c r="BO138" s="27">
        <v>6.2829901940741895</v>
      </c>
      <c r="BP138" s="27">
        <v>5.9970839048530777</v>
      </c>
      <c r="BQ138" s="27">
        <v>5.7135020099668576</v>
      </c>
      <c r="BR138" s="27">
        <v>5.4123387699752712</v>
      </c>
      <c r="BS138" s="27">
        <v>5.099357803465125</v>
      </c>
      <c r="BT138" s="27">
        <v>4.7726360520763471</v>
      </c>
      <c r="BU138" s="27">
        <v>3.661448936709915</v>
      </c>
      <c r="BV138" s="27">
        <v>3.227114686531829</v>
      </c>
      <c r="BW138" s="27">
        <v>3.2743567530873268</v>
      </c>
      <c r="BX138" s="27">
        <v>3.521355693401528</v>
      </c>
      <c r="BZ138" s="27">
        <v>12.085808285882756</v>
      </c>
      <c r="CA138" s="27">
        <v>12.004403360578348</v>
      </c>
      <c r="CB138" s="27">
        <v>11.852783861561917</v>
      </c>
      <c r="CC138" s="27">
        <v>11.654234921936249</v>
      </c>
      <c r="CD138" s="27">
        <v>11.382990194074191</v>
      </c>
      <c r="CE138" s="27">
        <v>11.097083904853079</v>
      </c>
      <c r="CF138" s="27">
        <v>10.813502009966859</v>
      </c>
      <c r="CG138" s="27">
        <v>10.512338769975273</v>
      </c>
      <c r="CH138" s="27">
        <v>10.199357803465126</v>
      </c>
      <c r="CI138" s="27">
        <v>9.8726360520763485</v>
      </c>
      <c r="CJ138" s="27">
        <v>8.7614489367099164</v>
      </c>
      <c r="CK138" s="27">
        <v>8.3271146865318304</v>
      </c>
      <c r="CL138" s="27">
        <v>8.3743567530873282</v>
      </c>
      <c r="CM138" s="27">
        <v>8.6213556934015294</v>
      </c>
      <c r="CO138" s="28">
        <v>6.9858082858827544</v>
      </c>
      <c r="CP138" s="28">
        <v>6.8991928342334354</v>
      </c>
      <c r="CQ138" s="28">
        <v>6.7558542312806971</v>
      </c>
      <c r="CR138" s="28">
        <v>6.5698312859275525</v>
      </c>
      <c r="CS138" s="28">
        <v>6.3667361960109652</v>
      </c>
      <c r="CT138" s="28">
        <v>6.1294864311719159</v>
      </c>
      <c r="CU138" s="28">
        <v>5.8921850708600338</v>
      </c>
      <c r="CV138" s="28">
        <v>5.6516709678399799</v>
      </c>
      <c r="CW138" s="28">
        <v>5.4296523416967695</v>
      </c>
      <c r="CX138" s="28">
        <v>5.2041449839764944</v>
      </c>
      <c r="CY138" s="28">
        <v>3.8554981824037782</v>
      </c>
      <c r="CZ138" s="28">
        <v>1.610794632290574</v>
      </c>
      <c r="DA138" s="28">
        <v>-5.2396007110139919E-2</v>
      </c>
      <c r="DB138" s="28">
        <v>-1.0438520932700897</v>
      </c>
      <c r="DD138" s="28">
        <v>12.085808285882756</v>
      </c>
      <c r="DE138" s="28">
        <v>11.999192834233437</v>
      </c>
      <c r="DF138" s="28">
        <v>11.855854231280698</v>
      </c>
      <c r="DG138" s="28">
        <v>11.669831285927554</v>
      </c>
      <c r="DH138" s="28">
        <v>11.466736196010967</v>
      </c>
      <c r="DI138" s="28">
        <v>11.229486431171917</v>
      </c>
      <c r="DJ138" s="28">
        <v>10.992185070860035</v>
      </c>
      <c r="DK138" s="28">
        <v>10.751670967839981</v>
      </c>
      <c r="DL138" s="28">
        <v>10.529652341696771</v>
      </c>
      <c r="DM138" s="28">
        <v>10.304144983976496</v>
      </c>
      <c r="DN138" s="28">
        <v>8.9554981824037796</v>
      </c>
      <c r="DO138" s="28">
        <v>6.7107946322905754</v>
      </c>
      <c r="DP138" s="28">
        <v>5.0476039928898615</v>
      </c>
      <c r="DQ138" s="28">
        <v>4.0561479067299118</v>
      </c>
      <c r="DS138" s="29">
        <v>6.9858082858827544</v>
      </c>
      <c r="DT138" s="29">
        <v>6.9180190232397329</v>
      </c>
      <c r="DU138" s="29">
        <v>6.7104370271085791</v>
      </c>
      <c r="DV138" s="29">
        <v>6.4954585593737804</v>
      </c>
      <c r="DW138" s="29">
        <v>6.2418561829076395</v>
      </c>
      <c r="DX138" s="29">
        <v>6.019853756123986</v>
      </c>
      <c r="DY138" s="29">
        <v>5.8080290566538988</v>
      </c>
      <c r="DZ138" s="29">
        <v>5.6104091198680255</v>
      </c>
      <c r="EA138" s="29">
        <v>5.3637388516890923</v>
      </c>
      <c r="EB138" s="29">
        <v>4.759504011235494</v>
      </c>
      <c r="EC138" s="29">
        <v>1.941649351499116</v>
      </c>
      <c r="ED138" s="29">
        <v>-8.6319975469095311E-2</v>
      </c>
      <c r="EE138" s="29">
        <v>-1.0863605645138499</v>
      </c>
      <c r="EF138" s="29">
        <v>-0.46681408696447591</v>
      </c>
      <c r="EH138" s="29">
        <v>12.085808285882756</v>
      </c>
      <c r="EI138" s="29">
        <v>12.018019023239734</v>
      </c>
      <c r="EJ138" s="29">
        <v>11.810437027108581</v>
      </c>
      <c r="EK138" s="29">
        <v>11.595458559373782</v>
      </c>
      <c r="EL138" s="29">
        <v>11.341856182907641</v>
      </c>
      <c r="EM138" s="29">
        <v>11.119853756123987</v>
      </c>
      <c r="EN138" s="29">
        <v>10.9080290566539</v>
      </c>
      <c r="EO138" s="29">
        <v>10.710409119868027</v>
      </c>
      <c r="EP138" s="29">
        <v>10.463738851689094</v>
      </c>
      <c r="EQ138" s="29">
        <v>9.8595040112354955</v>
      </c>
      <c r="ER138" s="29">
        <v>7.0416493514991174</v>
      </c>
      <c r="ES138" s="29">
        <v>5.0136800245309061</v>
      </c>
      <c r="ET138" s="29">
        <v>4.0136394354861515</v>
      </c>
      <c r="EU138" s="29">
        <v>4.6331859130355255</v>
      </c>
      <c r="EW138" s="1">
        <v>378312</v>
      </c>
      <c r="EX138" s="1">
        <v>422726</v>
      </c>
      <c r="EY138" s="1" t="s">
        <v>614</v>
      </c>
      <c r="EZ138" s="1" t="s">
        <v>504</v>
      </c>
    </row>
    <row r="139" spans="2:156" ht="16" thickBot="1" x14ac:dyDescent="0.4">
      <c r="B139" s="21" t="s">
        <v>139</v>
      </c>
      <c r="C139" s="22">
        <v>5.0046738506236013</v>
      </c>
      <c r="D139" s="23">
        <v>4.9653607450443396</v>
      </c>
      <c r="E139" s="23">
        <v>4.7606043701999425</v>
      </c>
      <c r="F139" s="23">
        <v>4.4560178196978661</v>
      </c>
      <c r="G139" s="23">
        <v>4.1994132666761139</v>
      </c>
      <c r="H139" s="23">
        <v>3.9545761707314639</v>
      </c>
      <c r="I139" s="23">
        <v>3.641073128352204</v>
      </c>
      <c r="J139" s="23">
        <v>3.362124938072256</v>
      </c>
      <c r="K139" s="23">
        <v>3.0745310881663563</v>
      </c>
      <c r="L139" s="23">
        <v>2.7070477524394967</v>
      </c>
      <c r="M139" s="23">
        <v>1.3809635689664006</v>
      </c>
      <c r="N139" s="23">
        <v>0.84218100787063577</v>
      </c>
      <c r="O139" s="23">
        <v>0.8080480832961392</v>
      </c>
      <c r="P139" s="23">
        <v>1.1550873979132845</v>
      </c>
      <c r="Q139" s="24"/>
      <c r="R139" s="23">
        <v>11.0046738506236</v>
      </c>
      <c r="S139" s="23">
        <v>10.96536074504434</v>
      </c>
      <c r="T139" s="23">
        <v>10.760604370199943</v>
      </c>
      <c r="U139" s="23">
        <v>10.456017819697866</v>
      </c>
      <c r="V139" s="23">
        <v>10.199413266676114</v>
      </c>
      <c r="W139" s="23">
        <v>9.9545761707314639</v>
      </c>
      <c r="X139" s="23">
        <v>9.641073128352204</v>
      </c>
      <c r="Y139" s="23">
        <v>9.362124938072256</v>
      </c>
      <c r="Z139" s="23">
        <v>9.0745310881663563</v>
      </c>
      <c r="AA139" s="23">
        <v>8.7070477524394967</v>
      </c>
      <c r="AB139" s="23">
        <v>7.3809635689664006</v>
      </c>
      <c r="AC139" s="23">
        <v>6.8421810078706358</v>
      </c>
      <c r="AD139" s="23">
        <v>6.8080480832961392</v>
      </c>
      <c r="AE139" s="23">
        <v>7.1550873979132845</v>
      </c>
      <c r="AG139" s="25">
        <v>5.0046738506236013</v>
      </c>
      <c r="AH139" s="25">
        <v>4.9901771080245609</v>
      </c>
      <c r="AI139" s="25">
        <v>4.8349469919283372</v>
      </c>
      <c r="AJ139" s="25">
        <v>4.6406735678086406</v>
      </c>
      <c r="AK139" s="25">
        <v>4.4994060443359203</v>
      </c>
      <c r="AL139" s="25">
        <v>4.3392495514569873</v>
      </c>
      <c r="AM139" s="25">
        <v>4.0751544156266917</v>
      </c>
      <c r="AN139" s="25">
        <v>3.8229021698337498</v>
      </c>
      <c r="AO139" s="25">
        <v>3.5176462263505641</v>
      </c>
      <c r="AP139" s="25">
        <v>3.1993210614432392</v>
      </c>
      <c r="AQ139" s="25">
        <v>2.5417455054524716</v>
      </c>
      <c r="AR139" s="25">
        <v>2.1313290061766708</v>
      </c>
      <c r="AS139" s="25">
        <v>1.8913048530418273</v>
      </c>
      <c r="AT139" s="25">
        <v>1.8200824065826104</v>
      </c>
      <c r="AV139" s="26">
        <v>11.0046738506236</v>
      </c>
      <c r="AW139" s="26">
        <v>10.990177108024561</v>
      </c>
      <c r="AX139" s="26">
        <v>10.834946991928337</v>
      </c>
      <c r="AY139" s="26">
        <v>10.640673567808641</v>
      </c>
      <c r="AZ139" s="26">
        <v>10.49940604433592</v>
      </c>
      <c r="BA139" s="26">
        <v>10.339249551456987</v>
      </c>
      <c r="BB139" s="26">
        <v>10.075154415626692</v>
      </c>
      <c r="BC139" s="26">
        <v>9.8229021698337498</v>
      </c>
      <c r="BD139" s="26">
        <v>9.5176462263505641</v>
      </c>
      <c r="BE139" s="26">
        <v>9.1993210614432392</v>
      </c>
      <c r="BF139" s="26">
        <v>8.5417455054524716</v>
      </c>
      <c r="BG139" s="26">
        <v>8.1313290061766708</v>
      </c>
      <c r="BH139" s="26">
        <v>7.8913048530418273</v>
      </c>
      <c r="BI139" s="26">
        <v>7.8200824065826104</v>
      </c>
      <c r="BK139" s="27">
        <v>5.0046738506236013</v>
      </c>
      <c r="BL139" s="27">
        <v>4.9653607400174806</v>
      </c>
      <c r="BM139" s="27">
        <v>4.760604379246697</v>
      </c>
      <c r="BN139" s="27">
        <v>4.4560178196978661</v>
      </c>
      <c r="BO139" s="27">
        <v>4.1994132161949125</v>
      </c>
      <c r="BP139" s="27">
        <v>3.9545762230302621</v>
      </c>
      <c r="BQ139" s="27">
        <v>3.641073128352204</v>
      </c>
      <c r="BR139" s="27">
        <v>3.362124938072256</v>
      </c>
      <c r="BS139" s="27">
        <v>3.0745310881663563</v>
      </c>
      <c r="BT139" s="27">
        <v>2.7351798826333464</v>
      </c>
      <c r="BU139" s="27">
        <v>1.5007096628809151</v>
      </c>
      <c r="BV139" s="27">
        <v>0.98436427745011201</v>
      </c>
      <c r="BW139" s="27">
        <v>0.935008144651718</v>
      </c>
      <c r="BX139" s="27">
        <v>1.2680615952910621</v>
      </c>
      <c r="BZ139" s="27">
        <v>11.0046738506236</v>
      </c>
      <c r="CA139" s="27">
        <v>10.965360740017481</v>
      </c>
      <c r="CB139" s="27">
        <v>10.760604379246697</v>
      </c>
      <c r="CC139" s="27">
        <v>10.456017819697866</v>
      </c>
      <c r="CD139" s="27">
        <v>10.199413216194912</v>
      </c>
      <c r="CE139" s="27">
        <v>9.9545762230302621</v>
      </c>
      <c r="CF139" s="27">
        <v>9.641073128352204</v>
      </c>
      <c r="CG139" s="27">
        <v>9.362124938072256</v>
      </c>
      <c r="CH139" s="27">
        <v>9.0745310881663563</v>
      </c>
      <c r="CI139" s="27">
        <v>8.7351798826333464</v>
      </c>
      <c r="CJ139" s="27">
        <v>7.5007096628809151</v>
      </c>
      <c r="CK139" s="27">
        <v>6.984364277450112</v>
      </c>
      <c r="CL139" s="27">
        <v>6.935008144651718</v>
      </c>
      <c r="CM139" s="27">
        <v>7.2680615952910621</v>
      </c>
      <c r="CO139" s="28">
        <v>5.0046738506236013</v>
      </c>
      <c r="CP139" s="28">
        <v>4.951298300758836</v>
      </c>
      <c r="CQ139" s="28">
        <v>4.7481008253949</v>
      </c>
      <c r="CR139" s="28">
        <v>4.4567730190594759</v>
      </c>
      <c r="CS139" s="28">
        <v>4.208212077054764</v>
      </c>
      <c r="CT139" s="28">
        <v>3.9660834243713801</v>
      </c>
      <c r="CU139" s="28">
        <v>3.6439254483031398</v>
      </c>
      <c r="CV139" s="28">
        <v>3.3573380745566936</v>
      </c>
      <c r="CW139" s="28">
        <v>3.0940229851070953</v>
      </c>
      <c r="CX139" s="28">
        <v>2.8410836393131298</v>
      </c>
      <c r="CY139" s="28">
        <v>1.6232739612658662</v>
      </c>
      <c r="CZ139" s="28">
        <v>-1.1970708908954641</v>
      </c>
      <c r="DA139" s="28">
        <v>-3.2132350415281046</v>
      </c>
      <c r="DB139" s="28">
        <v>-4.7383409088740223</v>
      </c>
      <c r="DD139" s="28">
        <v>11.0046738506236</v>
      </c>
      <c r="DE139" s="28">
        <v>10.951298300758836</v>
      </c>
      <c r="DF139" s="28">
        <v>10.7481008253949</v>
      </c>
      <c r="DG139" s="28">
        <v>10.456773019059476</v>
      </c>
      <c r="DH139" s="28">
        <v>10.208212077054764</v>
      </c>
      <c r="DI139" s="28">
        <v>9.9660834243713801</v>
      </c>
      <c r="DJ139" s="28">
        <v>9.6439254483031398</v>
      </c>
      <c r="DK139" s="28">
        <v>9.3573380745566936</v>
      </c>
      <c r="DL139" s="28">
        <v>9.0940229851070953</v>
      </c>
      <c r="DM139" s="28">
        <v>8.8410836393131298</v>
      </c>
      <c r="DN139" s="28">
        <v>7.6232739612658662</v>
      </c>
      <c r="DO139" s="28">
        <v>4.8029291091045359</v>
      </c>
      <c r="DP139" s="28">
        <v>2.7867649584718954</v>
      </c>
      <c r="DQ139" s="28">
        <v>1.2616590911259777</v>
      </c>
      <c r="DS139" s="29">
        <v>5.0046738506236013</v>
      </c>
      <c r="DT139" s="29">
        <v>4.9875805139176101</v>
      </c>
      <c r="DU139" s="29">
        <v>4.7141714354950395</v>
      </c>
      <c r="DV139" s="29">
        <v>4.4247183112976352</v>
      </c>
      <c r="DW139" s="29">
        <v>4.1938220857585158</v>
      </c>
      <c r="DX139" s="29">
        <v>3.9919229168955468</v>
      </c>
      <c r="DY139" s="29">
        <v>3.7218114748572049</v>
      </c>
      <c r="DZ139" s="29">
        <v>3.5067857240313351</v>
      </c>
      <c r="EA139" s="29">
        <v>3.3071784473850627</v>
      </c>
      <c r="EB139" s="29">
        <v>2.7821933764909623</v>
      </c>
      <c r="EC139" s="29">
        <v>-0.30942396532311633</v>
      </c>
      <c r="ED139" s="29">
        <v>-2.7243499765935226</v>
      </c>
      <c r="EE139" s="29">
        <v>-4.0913268922576407</v>
      </c>
      <c r="EF139" s="29">
        <v>-3.6591773540323089</v>
      </c>
      <c r="EH139" s="29">
        <v>11.0046738506236</v>
      </c>
      <c r="EI139" s="29">
        <v>10.98758051391761</v>
      </c>
      <c r="EJ139" s="29">
        <v>10.714171435495039</v>
      </c>
      <c r="EK139" s="29">
        <v>10.424718311297635</v>
      </c>
      <c r="EL139" s="29">
        <v>10.193822085758516</v>
      </c>
      <c r="EM139" s="29">
        <v>9.9919229168955468</v>
      </c>
      <c r="EN139" s="29">
        <v>9.7218114748572049</v>
      </c>
      <c r="EO139" s="29">
        <v>9.5067857240313351</v>
      </c>
      <c r="EP139" s="29">
        <v>9.3071784473850627</v>
      </c>
      <c r="EQ139" s="29">
        <v>8.7821933764909623</v>
      </c>
      <c r="ER139" s="29">
        <v>5.6905760346768837</v>
      </c>
      <c r="ES139" s="29">
        <v>3.2756500234064774</v>
      </c>
      <c r="ET139" s="29">
        <v>1.9086731077423593</v>
      </c>
      <c r="EU139" s="29">
        <v>2.3408226459676911</v>
      </c>
      <c r="EW139" s="1">
        <v>340240</v>
      </c>
      <c r="EX139" s="1">
        <v>478314</v>
      </c>
      <c r="EY139" s="1" t="s">
        <v>471</v>
      </c>
      <c r="EZ139" s="1" t="s">
        <v>863</v>
      </c>
    </row>
    <row r="140" spans="2:156" ht="16" thickBot="1" x14ac:dyDescent="0.4">
      <c r="B140" s="21" t="s">
        <v>140</v>
      </c>
      <c r="C140" s="22">
        <v>9.8690255810924175</v>
      </c>
      <c r="D140" s="23">
        <v>9.5683380094623089</v>
      </c>
      <c r="E140" s="23">
        <v>9.4167645034310841</v>
      </c>
      <c r="F140" s="23">
        <v>9.2014070305042193</v>
      </c>
      <c r="G140" s="23">
        <v>8.9665142545011314</v>
      </c>
      <c r="H140" s="23">
        <v>8.7426750229917793</v>
      </c>
      <c r="I140" s="23">
        <v>8.513880194140194</v>
      </c>
      <c r="J140" s="23">
        <v>8.2803592282973639</v>
      </c>
      <c r="K140" s="23">
        <v>8.0236814195908259</v>
      </c>
      <c r="L140" s="23">
        <v>7.7225334749480457</v>
      </c>
      <c r="M140" s="23">
        <v>6.5026777946558756</v>
      </c>
      <c r="N140" s="23">
        <v>5.8324048266954112</v>
      </c>
      <c r="O140" s="23">
        <v>5.6645132227259207</v>
      </c>
      <c r="P140" s="23">
        <v>5.7486294751690519</v>
      </c>
      <c r="Q140" s="24"/>
      <c r="R140" s="23">
        <v>17.98902558109242</v>
      </c>
      <c r="S140" s="23">
        <v>17.68833800946231</v>
      </c>
      <c r="T140" s="23">
        <v>17.536764503431087</v>
      </c>
      <c r="U140" s="23">
        <v>17.321407030504218</v>
      </c>
      <c r="V140" s="23">
        <v>17.086514254501132</v>
      </c>
      <c r="W140" s="23">
        <v>16.86267502299178</v>
      </c>
      <c r="X140" s="23">
        <v>16.633880194140197</v>
      </c>
      <c r="Y140" s="23">
        <v>16.400359228297365</v>
      </c>
      <c r="Z140" s="23">
        <v>16.143681419590827</v>
      </c>
      <c r="AA140" s="23">
        <v>15.842533474948047</v>
      </c>
      <c r="AB140" s="23">
        <v>14.622677794655877</v>
      </c>
      <c r="AC140" s="23">
        <v>13.952404826695412</v>
      </c>
      <c r="AD140" s="23">
        <v>13.784513222725922</v>
      </c>
      <c r="AE140" s="23">
        <v>13.868629475169053</v>
      </c>
      <c r="AG140" s="25">
        <v>9.8690255810924175</v>
      </c>
      <c r="AH140" s="25">
        <v>9.7868427974298733</v>
      </c>
      <c r="AI140" s="25">
        <v>9.7454344331021865</v>
      </c>
      <c r="AJ140" s="25">
        <v>9.6750472727049193</v>
      </c>
      <c r="AK140" s="25">
        <v>9.6010419167451602</v>
      </c>
      <c r="AL140" s="25">
        <v>9.5117848712909456</v>
      </c>
      <c r="AM140" s="25">
        <v>9.3751683434794373</v>
      </c>
      <c r="AN140" s="25">
        <v>9.2133492341778016</v>
      </c>
      <c r="AO140" s="25">
        <v>9.0160434613828677</v>
      </c>
      <c r="AP140" s="25">
        <v>8.7909048209111482</v>
      </c>
      <c r="AQ140" s="25">
        <v>8.1695115040838857</v>
      </c>
      <c r="AR140" s="25">
        <v>7.7783254939599544</v>
      </c>
      <c r="AS140" s="25">
        <v>7.6123255932449183</v>
      </c>
      <c r="AT140" s="25">
        <v>7.5675522770020258</v>
      </c>
      <c r="AV140" s="26">
        <v>17.98902558109242</v>
      </c>
      <c r="AW140" s="26">
        <v>17.906842797429874</v>
      </c>
      <c r="AX140" s="26">
        <v>17.865434433102187</v>
      </c>
      <c r="AY140" s="26">
        <v>17.79504727270492</v>
      </c>
      <c r="AZ140" s="26">
        <v>17.721041916745161</v>
      </c>
      <c r="BA140" s="26">
        <v>17.631784871290947</v>
      </c>
      <c r="BB140" s="26">
        <v>17.495168343479438</v>
      </c>
      <c r="BC140" s="26">
        <v>17.333349234177803</v>
      </c>
      <c r="BD140" s="26">
        <v>17.136043461382869</v>
      </c>
      <c r="BE140" s="26">
        <v>16.910904820911149</v>
      </c>
      <c r="BF140" s="26">
        <v>16.289511504083887</v>
      </c>
      <c r="BG140" s="26">
        <v>15.898325493959955</v>
      </c>
      <c r="BH140" s="26">
        <v>15.732325593244919</v>
      </c>
      <c r="BI140" s="26">
        <v>15.687552277002027</v>
      </c>
      <c r="BK140" s="27">
        <v>9.8690255810924175</v>
      </c>
      <c r="BL140" s="27">
        <v>9.5685350884488933</v>
      </c>
      <c r="BM140" s="27">
        <v>9.4155149187429377</v>
      </c>
      <c r="BN140" s="27">
        <v>9.2002228053524835</v>
      </c>
      <c r="BO140" s="27">
        <v>8.9654727584897298</v>
      </c>
      <c r="BP140" s="27">
        <v>8.7415133144855321</v>
      </c>
      <c r="BQ140" s="27">
        <v>8.5122647819760786</v>
      </c>
      <c r="BR140" s="27">
        <v>8.2789702455221015</v>
      </c>
      <c r="BS140" s="27">
        <v>8.0265926577764102</v>
      </c>
      <c r="BT140" s="27">
        <v>7.7562466287232805</v>
      </c>
      <c r="BU140" s="27">
        <v>6.65581092965685</v>
      </c>
      <c r="BV140" s="27">
        <v>6.0934193603691291</v>
      </c>
      <c r="BW140" s="27">
        <v>5.9829790741658382</v>
      </c>
      <c r="BX140" s="27">
        <v>6.1101968453551283</v>
      </c>
      <c r="BZ140" s="27">
        <v>17.98902558109242</v>
      </c>
      <c r="CA140" s="27">
        <v>17.688535088448894</v>
      </c>
      <c r="CB140" s="27">
        <v>17.53551491874294</v>
      </c>
      <c r="CC140" s="27">
        <v>17.320222805352486</v>
      </c>
      <c r="CD140" s="27">
        <v>17.085472758489729</v>
      </c>
      <c r="CE140" s="27">
        <v>16.861513314485535</v>
      </c>
      <c r="CF140" s="27">
        <v>16.63226478197608</v>
      </c>
      <c r="CG140" s="27">
        <v>16.398970245522101</v>
      </c>
      <c r="CH140" s="27">
        <v>16.146592657776409</v>
      </c>
      <c r="CI140" s="27">
        <v>15.876246628723282</v>
      </c>
      <c r="CJ140" s="27">
        <v>14.775810929656851</v>
      </c>
      <c r="CK140" s="27">
        <v>14.21341936036913</v>
      </c>
      <c r="CL140" s="27">
        <v>14.102979074165839</v>
      </c>
      <c r="CM140" s="27">
        <v>14.230196845355129</v>
      </c>
      <c r="CO140" s="28">
        <v>9.8690255810924175</v>
      </c>
      <c r="CP140" s="28">
        <v>9.5756616066111526</v>
      </c>
      <c r="CQ140" s="28">
        <v>9.4342881211893967</v>
      </c>
      <c r="CR140" s="28">
        <v>9.2318571121432988</v>
      </c>
      <c r="CS140" s="28">
        <v>9.0130617237948503</v>
      </c>
      <c r="CT140" s="28">
        <v>8.7954881859303597</v>
      </c>
      <c r="CU140" s="28">
        <v>8.551998863818703</v>
      </c>
      <c r="CV140" s="28">
        <v>8.3016720004118287</v>
      </c>
      <c r="CW140" s="28">
        <v>8.0549269631829201</v>
      </c>
      <c r="CX140" s="28">
        <v>7.7958620275785755</v>
      </c>
      <c r="CY140" s="28">
        <v>6.0329726602138702</v>
      </c>
      <c r="CZ140" s="28">
        <v>2.8970026534539155</v>
      </c>
      <c r="DA140" s="28">
        <v>0.67754421552059441</v>
      </c>
      <c r="DB140" s="28">
        <v>-0.56175530909414917</v>
      </c>
      <c r="DD140" s="28">
        <v>17.98902558109242</v>
      </c>
      <c r="DE140" s="28">
        <v>17.695661606611154</v>
      </c>
      <c r="DF140" s="28">
        <v>17.554288121189398</v>
      </c>
      <c r="DG140" s="28">
        <v>17.3518571121433</v>
      </c>
      <c r="DH140" s="28">
        <v>17.133061723794853</v>
      </c>
      <c r="DI140" s="28">
        <v>16.915488185930361</v>
      </c>
      <c r="DJ140" s="28">
        <v>16.671998863818704</v>
      </c>
      <c r="DK140" s="28">
        <v>16.421672000411832</v>
      </c>
      <c r="DL140" s="28">
        <v>16.174926963182919</v>
      </c>
      <c r="DM140" s="28">
        <v>15.915862027578576</v>
      </c>
      <c r="DN140" s="28">
        <v>14.152972660213871</v>
      </c>
      <c r="DO140" s="28">
        <v>11.017002653453916</v>
      </c>
      <c r="DP140" s="28">
        <v>8.7975442155205954</v>
      </c>
      <c r="DQ140" s="28">
        <v>7.5582446909058518</v>
      </c>
      <c r="DS140" s="29">
        <v>9.8690255810924175</v>
      </c>
      <c r="DT140" s="29">
        <v>9.5975208671960353</v>
      </c>
      <c r="DU140" s="29">
        <v>9.3811376015883887</v>
      </c>
      <c r="DV140" s="29">
        <v>9.163868262709979</v>
      </c>
      <c r="DW140" s="29">
        <v>8.9353076789891688</v>
      </c>
      <c r="DX140" s="29">
        <v>8.7289950645143257</v>
      </c>
      <c r="DY140" s="29">
        <v>8.500473261258735</v>
      </c>
      <c r="DZ140" s="29">
        <v>8.2748168647361329</v>
      </c>
      <c r="EA140" s="29">
        <v>7.9455926445563332</v>
      </c>
      <c r="EB140" s="29">
        <v>7.178299685678958</v>
      </c>
      <c r="EC140" s="29">
        <v>3.6140927511812126</v>
      </c>
      <c r="ED140" s="29">
        <v>0.93155515190438365</v>
      </c>
      <c r="EE140" s="29">
        <v>-0.35673606610944475</v>
      </c>
      <c r="EF140" s="29">
        <v>0.32994238592235803</v>
      </c>
      <c r="EH140" s="29">
        <v>17.98902558109242</v>
      </c>
      <c r="EI140" s="29">
        <v>17.717520867196036</v>
      </c>
      <c r="EJ140" s="29">
        <v>17.50113760158839</v>
      </c>
      <c r="EK140" s="29">
        <v>17.28386826270998</v>
      </c>
      <c r="EL140" s="29">
        <v>17.05530767898917</v>
      </c>
      <c r="EM140" s="29">
        <v>16.848995064514327</v>
      </c>
      <c r="EN140" s="29">
        <v>16.620473261258738</v>
      </c>
      <c r="EO140" s="29">
        <v>16.394816864736136</v>
      </c>
      <c r="EP140" s="29">
        <v>16.065592644556332</v>
      </c>
      <c r="EQ140" s="29">
        <v>15.298299685678959</v>
      </c>
      <c r="ER140" s="29">
        <v>11.734092751181214</v>
      </c>
      <c r="ES140" s="29">
        <v>9.0515551519043846</v>
      </c>
      <c r="ET140" s="29">
        <v>7.7632639338905562</v>
      </c>
      <c r="EU140" s="29">
        <v>8.449942385922359</v>
      </c>
      <c r="EW140" s="1">
        <v>373765</v>
      </c>
      <c r="EX140" s="1">
        <v>431955</v>
      </c>
      <c r="EY140" s="1" t="s">
        <v>560</v>
      </c>
      <c r="EZ140" s="1" t="s">
        <v>504</v>
      </c>
    </row>
    <row r="141" spans="2:156" ht="16" thickBot="1" x14ac:dyDescent="0.4">
      <c r="B141" s="21" t="s">
        <v>141</v>
      </c>
      <c r="C141" s="22">
        <v>5.9514264093621563</v>
      </c>
      <c r="D141" s="23">
        <v>5.7437478621612321</v>
      </c>
      <c r="E141" s="23">
        <v>5.4062829769253753</v>
      </c>
      <c r="F141" s="23">
        <v>4.9321789053879606</v>
      </c>
      <c r="G141" s="23">
        <v>4.7635306933661283</v>
      </c>
      <c r="H141" s="23">
        <v>4.1816234187130341</v>
      </c>
      <c r="I141" s="23">
        <v>3.5343024285293794</v>
      </c>
      <c r="J141" s="23">
        <v>3.0337399396270577</v>
      </c>
      <c r="K141" s="23">
        <v>2.3353138632188717</v>
      </c>
      <c r="L141" s="23">
        <v>1.7645769812179601</v>
      </c>
      <c r="M141" s="23">
        <v>-0.43711417445729239</v>
      </c>
      <c r="N141" s="23">
        <v>-1.4853861745624748</v>
      </c>
      <c r="O141" s="23">
        <v>-1.418325392540293</v>
      </c>
      <c r="P141" s="23">
        <v>-1.1102250211046893</v>
      </c>
      <c r="Q141" s="24"/>
      <c r="R141" s="23">
        <v>10.588426409362157</v>
      </c>
      <c r="S141" s="23">
        <v>10.380747862161233</v>
      </c>
      <c r="T141" s="23">
        <v>10.043282976925376</v>
      </c>
      <c r="U141" s="23">
        <v>9.569178905387961</v>
      </c>
      <c r="V141" s="23">
        <v>9.4005306933661288</v>
      </c>
      <c r="W141" s="23">
        <v>8.8186234187130346</v>
      </c>
      <c r="X141" s="23">
        <v>8.1713024285293798</v>
      </c>
      <c r="Y141" s="23">
        <v>7.6707399396270581</v>
      </c>
      <c r="Z141" s="23">
        <v>6.9723138632188721</v>
      </c>
      <c r="AA141" s="23">
        <v>6.4015769812179606</v>
      </c>
      <c r="AB141" s="23">
        <v>4.1998858255427081</v>
      </c>
      <c r="AC141" s="23">
        <v>3.1516138254375257</v>
      </c>
      <c r="AD141" s="23">
        <v>3.2186746074597075</v>
      </c>
      <c r="AE141" s="23">
        <v>3.5267749788953111</v>
      </c>
      <c r="AG141" s="25">
        <v>5.9514264093621563</v>
      </c>
      <c r="AH141" s="25">
        <v>5.7215643634982634</v>
      </c>
      <c r="AI141" s="25">
        <v>5.4724664071778584</v>
      </c>
      <c r="AJ141" s="25">
        <v>5.2610846293672928</v>
      </c>
      <c r="AK141" s="25">
        <v>5.2884540703112393</v>
      </c>
      <c r="AL141" s="25">
        <v>4.8029610775875504</v>
      </c>
      <c r="AM141" s="25">
        <v>4.4095988666887145</v>
      </c>
      <c r="AN141" s="25">
        <v>4.0555820294548042</v>
      </c>
      <c r="AO141" s="25">
        <v>3.3957511212991811</v>
      </c>
      <c r="AP141" s="25">
        <v>2.9459199041400552</v>
      </c>
      <c r="AQ141" s="25">
        <v>1.5993588389191657</v>
      </c>
      <c r="AR141" s="25">
        <v>0.55367133656798373</v>
      </c>
      <c r="AS141" s="25">
        <v>0.15267774067635642</v>
      </c>
      <c r="AT141" s="25">
        <v>-0.23477847624426218</v>
      </c>
      <c r="AV141" s="26">
        <v>10.588426409362157</v>
      </c>
      <c r="AW141" s="26">
        <v>10.358564363498264</v>
      </c>
      <c r="AX141" s="26">
        <v>10.109466407177859</v>
      </c>
      <c r="AY141" s="26">
        <v>9.8980846293672933</v>
      </c>
      <c r="AZ141" s="26">
        <v>9.9254540703112397</v>
      </c>
      <c r="BA141" s="26">
        <v>9.4399610775875509</v>
      </c>
      <c r="BB141" s="26">
        <v>9.0465988666887149</v>
      </c>
      <c r="BC141" s="26">
        <v>8.6925820294548046</v>
      </c>
      <c r="BD141" s="26">
        <v>8.0327511212991816</v>
      </c>
      <c r="BE141" s="26">
        <v>7.5829199041400557</v>
      </c>
      <c r="BF141" s="26">
        <v>6.2363588389191662</v>
      </c>
      <c r="BG141" s="26">
        <v>5.1906713365679842</v>
      </c>
      <c r="BH141" s="26">
        <v>4.7896777406763569</v>
      </c>
      <c r="BI141" s="26">
        <v>4.4022215237557383</v>
      </c>
      <c r="BK141" s="27">
        <v>5.9514264093621563</v>
      </c>
      <c r="BL141" s="27">
        <v>5.7437478518946357</v>
      </c>
      <c r="BM141" s="27">
        <v>5.4062830076553325</v>
      </c>
      <c r="BN141" s="27">
        <v>4.9321789053879606</v>
      </c>
      <c r="BO141" s="27">
        <v>4.7635305527894083</v>
      </c>
      <c r="BP141" s="27">
        <v>4.1816235595857272</v>
      </c>
      <c r="BQ141" s="27">
        <v>3.5343024285293794</v>
      </c>
      <c r="BR141" s="27">
        <v>3.0337399396270577</v>
      </c>
      <c r="BS141" s="27">
        <v>2.3353138632188717</v>
      </c>
      <c r="BT141" s="27">
        <v>1.8339229604529272</v>
      </c>
      <c r="BU141" s="27">
        <v>-0.15538898041283389</v>
      </c>
      <c r="BV141" s="27">
        <v>-1.1515974986583117</v>
      </c>
      <c r="BW141" s="27">
        <v>-1.1195769024042264</v>
      </c>
      <c r="BX141" s="27">
        <v>-0.87065731416888426</v>
      </c>
      <c r="BZ141" s="27">
        <v>10.588426409362157</v>
      </c>
      <c r="CA141" s="27">
        <v>10.380747851894636</v>
      </c>
      <c r="CB141" s="27">
        <v>10.043283007655333</v>
      </c>
      <c r="CC141" s="27">
        <v>9.569178905387961</v>
      </c>
      <c r="CD141" s="27">
        <v>9.4005305527894087</v>
      </c>
      <c r="CE141" s="27">
        <v>8.8186235595857276</v>
      </c>
      <c r="CF141" s="27">
        <v>8.1713024285293798</v>
      </c>
      <c r="CG141" s="27">
        <v>7.6707399396270581</v>
      </c>
      <c r="CH141" s="27">
        <v>6.9723138632188721</v>
      </c>
      <c r="CI141" s="27">
        <v>6.4709229604529277</v>
      </c>
      <c r="CJ141" s="27">
        <v>4.4816110195871666</v>
      </c>
      <c r="CK141" s="27">
        <v>3.4854025013416887</v>
      </c>
      <c r="CL141" s="27">
        <v>3.5174230975957741</v>
      </c>
      <c r="CM141" s="27">
        <v>3.7663426858311162</v>
      </c>
      <c r="CO141" s="28">
        <v>5.9514264093621563</v>
      </c>
      <c r="CP141" s="28">
        <v>5.7496024052759864</v>
      </c>
      <c r="CQ141" s="28">
        <v>5.448645923563145</v>
      </c>
      <c r="CR141" s="28">
        <v>5.023659125641025</v>
      </c>
      <c r="CS141" s="28">
        <v>4.9273970505796889</v>
      </c>
      <c r="CT141" s="28">
        <v>4.3963595561944899</v>
      </c>
      <c r="CU141" s="28">
        <v>3.8497798839162805</v>
      </c>
      <c r="CV141" s="28">
        <v>3.4315454671327004</v>
      </c>
      <c r="CW141" s="28">
        <v>2.8846622956375292</v>
      </c>
      <c r="CX141" s="28">
        <v>2.5589448157301256</v>
      </c>
      <c r="CY141" s="28">
        <v>-0.17596554554830135</v>
      </c>
      <c r="CZ141" s="28">
        <v>-6.2695722459371162</v>
      </c>
      <c r="DA141" s="28">
        <v>-10.759407363702692</v>
      </c>
      <c r="DB141" s="28">
        <v>-14.046828961771183</v>
      </c>
      <c r="DD141" s="28">
        <v>10.588426409362157</v>
      </c>
      <c r="DE141" s="28">
        <v>10.386602405275987</v>
      </c>
      <c r="DF141" s="28">
        <v>10.085645923563145</v>
      </c>
      <c r="DG141" s="28">
        <v>9.6606591256410255</v>
      </c>
      <c r="DH141" s="28">
        <v>9.5643970505796894</v>
      </c>
      <c r="DI141" s="28">
        <v>9.0333595561944904</v>
      </c>
      <c r="DJ141" s="28">
        <v>8.4867798839162809</v>
      </c>
      <c r="DK141" s="28">
        <v>8.0685454671327008</v>
      </c>
      <c r="DL141" s="28">
        <v>7.5216622956375296</v>
      </c>
      <c r="DM141" s="28">
        <v>7.195944815730126</v>
      </c>
      <c r="DN141" s="28">
        <v>4.4610344544516991</v>
      </c>
      <c r="DO141" s="28">
        <v>-1.6325722459371157</v>
      </c>
      <c r="DP141" s="28">
        <v>-6.1224073637026919</v>
      </c>
      <c r="DQ141" s="28">
        <v>-9.4098289617711828</v>
      </c>
      <c r="DS141" s="29">
        <v>5.9514264093621563</v>
      </c>
      <c r="DT141" s="29">
        <v>5.8353268260758071</v>
      </c>
      <c r="DU141" s="29">
        <v>5.2937924848243085</v>
      </c>
      <c r="DV141" s="29">
        <v>4.8936050002775531</v>
      </c>
      <c r="DW141" s="29">
        <v>4.868238682834896</v>
      </c>
      <c r="DX141" s="29">
        <v>4.4696117303999223</v>
      </c>
      <c r="DY141" s="29">
        <v>3.9924586726845881</v>
      </c>
      <c r="DZ141" s="29">
        <v>3.6939399183900399</v>
      </c>
      <c r="EA141" s="29">
        <v>3.0704471179847879</v>
      </c>
      <c r="EB141" s="29">
        <v>1.722969799952029</v>
      </c>
      <c r="EC141" s="29">
        <v>-4.9608830248073481</v>
      </c>
      <c r="ED141" s="29">
        <v>-10.435711020563019</v>
      </c>
      <c r="EE141" s="29">
        <v>-13.259043361233367</v>
      </c>
      <c r="EF141" s="29">
        <v>-12.316504955891119</v>
      </c>
      <c r="EH141" s="29">
        <v>10.588426409362157</v>
      </c>
      <c r="EI141" s="29">
        <v>10.472326826075808</v>
      </c>
      <c r="EJ141" s="29">
        <v>9.930792484824309</v>
      </c>
      <c r="EK141" s="29">
        <v>9.5306050002775535</v>
      </c>
      <c r="EL141" s="29">
        <v>9.5052386828348965</v>
      </c>
      <c r="EM141" s="29">
        <v>9.1066117303999228</v>
      </c>
      <c r="EN141" s="29">
        <v>8.6294586726845885</v>
      </c>
      <c r="EO141" s="29">
        <v>8.3309399183900403</v>
      </c>
      <c r="EP141" s="29">
        <v>7.7074471179847883</v>
      </c>
      <c r="EQ141" s="29">
        <v>6.3599697999520295</v>
      </c>
      <c r="ER141" s="29">
        <v>-0.32388302480734765</v>
      </c>
      <c r="ES141" s="29">
        <v>-5.7987110205630188</v>
      </c>
      <c r="ET141" s="29">
        <v>-8.6220433612333665</v>
      </c>
      <c r="EU141" s="29">
        <v>-7.6795049558911188</v>
      </c>
      <c r="EW141" s="1">
        <v>378744</v>
      </c>
      <c r="EX141" s="1">
        <v>387772</v>
      </c>
      <c r="EY141" s="1" t="s">
        <v>512</v>
      </c>
      <c r="EZ141" s="1" t="s">
        <v>856</v>
      </c>
    </row>
    <row r="142" spans="2:156" ht="16" thickBot="1" x14ac:dyDescent="0.4">
      <c r="B142" s="21" t="s">
        <v>142</v>
      </c>
      <c r="C142" s="22">
        <v>5.7413286289508605</v>
      </c>
      <c r="D142" s="23">
        <v>5.4242995944113161</v>
      </c>
      <c r="E142" s="23">
        <v>5.3174957383568149</v>
      </c>
      <c r="F142" s="23">
        <v>4.6617288023245251</v>
      </c>
      <c r="G142" s="23">
        <v>4.2961980259143395</v>
      </c>
      <c r="H142" s="23">
        <v>3.7513786256216655</v>
      </c>
      <c r="I142" s="23">
        <v>3.0880764330037742</v>
      </c>
      <c r="J142" s="23">
        <v>2.6325171476424565</v>
      </c>
      <c r="K142" s="23">
        <v>2.0602534080296948</v>
      </c>
      <c r="L142" s="23">
        <v>1.3252506040015177</v>
      </c>
      <c r="M142" s="23">
        <v>-1.1015926986563613</v>
      </c>
      <c r="N142" s="23">
        <v>-2.096080210666333</v>
      </c>
      <c r="O142" s="23">
        <v>-2.2864680887771307</v>
      </c>
      <c r="P142" s="23">
        <v>-1.82722523945883</v>
      </c>
      <c r="Q142" s="24"/>
      <c r="R142" s="23">
        <v>10.378328628950861</v>
      </c>
      <c r="S142" s="23">
        <v>10.061299594411317</v>
      </c>
      <c r="T142" s="23">
        <v>9.9544957383568153</v>
      </c>
      <c r="U142" s="23">
        <v>9.2987288023245256</v>
      </c>
      <c r="V142" s="23">
        <v>8.93319802591434</v>
      </c>
      <c r="W142" s="23">
        <v>8.3883786256216659</v>
      </c>
      <c r="X142" s="23">
        <v>7.7250764330037747</v>
      </c>
      <c r="Y142" s="23">
        <v>7.2695171476424569</v>
      </c>
      <c r="Z142" s="23">
        <v>6.6972534080296953</v>
      </c>
      <c r="AA142" s="23">
        <v>5.9622506040015182</v>
      </c>
      <c r="AB142" s="23">
        <v>3.5354073013436391</v>
      </c>
      <c r="AC142" s="23">
        <v>2.5409197893336675</v>
      </c>
      <c r="AD142" s="23">
        <v>2.3505319112228698</v>
      </c>
      <c r="AE142" s="23">
        <v>2.8097747605411705</v>
      </c>
      <c r="AG142" s="25">
        <v>5.7413286289508605</v>
      </c>
      <c r="AH142" s="25">
        <v>5.5229970539704212</v>
      </c>
      <c r="AI142" s="25">
        <v>5.5165241437476062</v>
      </c>
      <c r="AJ142" s="25">
        <v>5.0760087990495322</v>
      </c>
      <c r="AK142" s="25">
        <v>4.9450346591744925</v>
      </c>
      <c r="AL142" s="25">
        <v>4.5983728531513357</v>
      </c>
      <c r="AM142" s="25">
        <v>4.1558013697276195</v>
      </c>
      <c r="AN142" s="25">
        <v>3.8189281805341366</v>
      </c>
      <c r="AO142" s="25">
        <v>3.2977314344450868</v>
      </c>
      <c r="AP142" s="25">
        <v>2.8015713304968628</v>
      </c>
      <c r="AQ142" s="25">
        <v>1.2272762215739981</v>
      </c>
      <c r="AR142" s="25">
        <v>0.30171567703927948</v>
      </c>
      <c r="AS142" s="25">
        <v>-0.32225710652655692</v>
      </c>
      <c r="AT142" s="25">
        <v>-0.49156116255013771</v>
      </c>
      <c r="AV142" s="26">
        <v>10.378328628950861</v>
      </c>
      <c r="AW142" s="26">
        <v>10.159997053970422</v>
      </c>
      <c r="AX142" s="26">
        <v>10.153524143747607</v>
      </c>
      <c r="AY142" s="26">
        <v>9.7130087990495326</v>
      </c>
      <c r="AZ142" s="26">
        <v>9.5820346591744929</v>
      </c>
      <c r="BA142" s="26">
        <v>9.2353728531513362</v>
      </c>
      <c r="BB142" s="26">
        <v>8.7928013697276199</v>
      </c>
      <c r="BC142" s="26">
        <v>8.4559281805341371</v>
      </c>
      <c r="BD142" s="26">
        <v>7.9347314344450872</v>
      </c>
      <c r="BE142" s="26">
        <v>7.4385713304968633</v>
      </c>
      <c r="BF142" s="26">
        <v>5.8642762215739985</v>
      </c>
      <c r="BG142" s="26">
        <v>4.9387156770392799</v>
      </c>
      <c r="BH142" s="26">
        <v>4.3147428934734435</v>
      </c>
      <c r="BI142" s="26">
        <v>4.1454388374498627</v>
      </c>
      <c r="BK142" s="27">
        <v>5.7413286289508605</v>
      </c>
      <c r="BL142" s="27">
        <v>5.424350941625967</v>
      </c>
      <c r="BM142" s="27">
        <v>5.3175972034992114</v>
      </c>
      <c r="BN142" s="27">
        <v>4.6618960805871872</v>
      </c>
      <c r="BO142" s="27">
        <v>4.2963975506398633</v>
      </c>
      <c r="BP142" s="27">
        <v>3.7513190432105965</v>
      </c>
      <c r="BQ142" s="27">
        <v>3.0873839791176607</v>
      </c>
      <c r="BR142" s="27">
        <v>2.6317124980638269</v>
      </c>
      <c r="BS142" s="27">
        <v>2.0593433198188684</v>
      </c>
      <c r="BT142" s="27">
        <v>1.3968728402408246</v>
      </c>
      <c r="BU142" s="27">
        <v>-0.79072530261085916</v>
      </c>
      <c r="BV142" s="27">
        <v>-1.6945446835174849</v>
      </c>
      <c r="BW142" s="27">
        <v>-1.9002962457737169</v>
      </c>
      <c r="BX142" s="27">
        <v>-1.4741632926270327</v>
      </c>
      <c r="BZ142" s="27">
        <v>10.378328628950861</v>
      </c>
      <c r="CA142" s="27">
        <v>10.061350941625967</v>
      </c>
      <c r="CB142" s="27">
        <v>9.9545972034992118</v>
      </c>
      <c r="CC142" s="27">
        <v>9.2988960805871876</v>
      </c>
      <c r="CD142" s="27">
        <v>8.9333975506398637</v>
      </c>
      <c r="CE142" s="27">
        <v>8.388319043210597</v>
      </c>
      <c r="CF142" s="27">
        <v>7.7243839791176612</v>
      </c>
      <c r="CG142" s="27">
        <v>7.2687124980638274</v>
      </c>
      <c r="CH142" s="27">
        <v>6.6963433198188689</v>
      </c>
      <c r="CI142" s="27">
        <v>6.033872840240825</v>
      </c>
      <c r="CJ142" s="27">
        <v>3.8462746973891413</v>
      </c>
      <c r="CK142" s="27">
        <v>2.9424553164825156</v>
      </c>
      <c r="CL142" s="27">
        <v>2.7367037542262835</v>
      </c>
      <c r="CM142" s="27">
        <v>3.1628367073729677</v>
      </c>
      <c r="CO142" s="28">
        <v>5.7413286289508605</v>
      </c>
      <c r="CP142" s="28">
        <v>5.4316561470161169</v>
      </c>
      <c r="CQ142" s="28">
        <v>5.3528820656897267</v>
      </c>
      <c r="CR142" s="28">
        <v>4.7259382714000822</v>
      </c>
      <c r="CS142" s="28">
        <v>4.4527933073626329</v>
      </c>
      <c r="CT142" s="28">
        <v>3.9649681136464459</v>
      </c>
      <c r="CU142" s="28">
        <v>3.3631980005978797</v>
      </c>
      <c r="CV142" s="28">
        <v>2.9931268251441558</v>
      </c>
      <c r="CW142" s="28">
        <v>2.5622114783014887</v>
      </c>
      <c r="CX142" s="28">
        <v>2.0648235324421904</v>
      </c>
      <c r="CY142" s="28">
        <v>-1.0660536264789826</v>
      </c>
      <c r="CZ142" s="28">
        <v>-7.5897943769450826</v>
      </c>
      <c r="DA142" s="28">
        <v>-12.955297192974655</v>
      </c>
      <c r="DB142" s="28">
        <v>-16.343225494937002</v>
      </c>
      <c r="DD142" s="28">
        <v>10.378328628950861</v>
      </c>
      <c r="DE142" s="28">
        <v>10.068656147016117</v>
      </c>
      <c r="DF142" s="28">
        <v>9.9898820656897271</v>
      </c>
      <c r="DG142" s="28">
        <v>9.3629382714000826</v>
      </c>
      <c r="DH142" s="28">
        <v>9.0897933073626334</v>
      </c>
      <c r="DI142" s="28">
        <v>8.6019681136464463</v>
      </c>
      <c r="DJ142" s="28">
        <v>8.0001980005978801</v>
      </c>
      <c r="DK142" s="28">
        <v>7.6301268251441563</v>
      </c>
      <c r="DL142" s="28">
        <v>7.1992114783014891</v>
      </c>
      <c r="DM142" s="28">
        <v>6.7018235324421909</v>
      </c>
      <c r="DN142" s="28">
        <v>3.5709463735210178</v>
      </c>
      <c r="DO142" s="28">
        <v>-2.9527943769450822</v>
      </c>
      <c r="DP142" s="28">
        <v>-8.3182971929746543</v>
      </c>
      <c r="DQ142" s="28">
        <v>-11.706225494937001</v>
      </c>
      <c r="DS142" s="29">
        <v>5.7413286289508605</v>
      </c>
      <c r="DT142" s="29">
        <v>5.5198038264663616</v>
      </c>
      <c r="DU142" s="29">
        <v>5.2790698319937128</v>
      </c>
      <c r="DV142" s="29">
        <v>4.6349180612502359</v>
      </c>
      <c r="DW142" s="29">
        <v>4.4571845459955561</v>
      </c>
      <c r="DX142" s="29">
        <v>4.0262747500352667</v>
      </c>
      <c r="DY142" s="29">
        <v>3.5122981504027635</v>
      </c>
      <c r="DZ142" s="29">
        <v>3.2420669892855365</v>
      </c>
      <c r="EA142" s="29">
        <v>2.7228025042637647</v>
      </c>
      <c r="EB142" s="29">
        <v>1.0909172799353151</v>
      </c>
      <c r="EC142" s="29">
        <v>-6.405702328561798</v>
      </c>
      <c r="ED142" s="29">
        <v>-12.335109023923451</v>
      </c>
      <c r="EE142" s="29">
        <v>-15.86012357038318</v>
      </c>
      <c r="EF142" s="29">
        <v>-14.546199078920637</v>
      </c>
      <c r="EH142" s="29">
        <v>10.378328628950861</v>
      </c>
      <c r="EI142" s="29">
        <v>10.156803826466362</v>
      </c>
      <c r="EJ142" s="29">
        <v>9.9160698319937133</v>
      </c>
      <c r="EK142" s="29">
        <v>9.2719180612502363</v>
      </c>
      <c r="EL142" s="29">
        <v>9.0941845459955566</v>
      </c>
      <c r="EM142" s="29">
        <v>8.6632747500352671</v>
      </c>
      <c r="EN142" s="29">
        <v>8.149298150402764</v>
      </c>
      <c r="EO142" s="29">
        <v>7.8790669892855369</v>
      </c>
      <c r="EP142" s="29">
        <v>7.3598025042637651</v>
      </c>
      <c r="EQ142" s="29">
        <v>5.7279172799353155</v>
      </c>
      <c r="ER142" s="29">
        <v>-1.7687023285617975</v>
      </c>
      <c r="ES142" s="29">
        <v>-7.6981090239234504</v>
      </c>
      <c r="ET142" s="29">
        <v>-11.22312357038318</v>
      </c>
      <c r="EU142" s="29">
        <v>-9.9091990789206363</v>
      </c>
      <c r="EW142" s="1">
        <v>391570</v>
      </c>
      <c r="EX142" s="1">
        <v>387132</v>
      </c>
      <c r="EY142" s="1" t="s">
        <v>516</v>
      </c>
      <c r="EZ142" s="1" t="s">
        <v>859</v>
      </c>
    </row>
    <row r="143" spans="2:156" ht="16" thickBot="1" x14ac:dyDescent="0.4">
      <c r="B143" s="21" t="s">
        <v>143</v>
      </c>
      <c r="C143" s="22">
        <v>2.2692607353096097</v>
      </c>
      <c r="D143" s="23">
        <v>2.270788684119708</v>
      </c>
      <c r="E143" s="23">
        <v>2.1478901650264675</v>
      </c>
      <c r="F143" s="23">
        <v>1.946992429071285</v>
      </c>
      <c r="G143" s="23">
        <v>1.7622700065792873</v>
      </c>
      <c r="H143" s="23">
        <v>1.5860406670742346</v>
      </c>
      <c r="I143" s="23">
        <v>1.4075550899509679</v>
      </c>
      <c r="J143" s="23">
        <v>1.2279310627678619</v>
      </c>
      <c r="K143" s="23">
        <v>1.0348419487385545</v>
      </c>
      <c r="L143" s="23">
        <v>0.8105901848875785</v>
      </c>
      <c r="M143" s="23">
        <v>4.5629793152082598E-2</v>
      </c>
      <c r="N143" s="23">
        <v>-0.28855285713711432</v>
      </c>
      <c r="O143" s="23">
        <v>-0.28164196556963006</v>
      </c>
      <c r="P143" s="23">
        <v>-8.0423579272823176E-2</v>
      </c>
      <c r="Q143" s="24"/>
      <c r="R143" s="23">
        <v>7.0192607353096097</v>
      </c>
      <c r="S143" s="23">
        <v>7.020788684119708</v>
      </c>
      <c r="T143" s="23">
        <v>6.8978901650264675</v>
      </c>
      <c r="U143" s="23">
        <v>6.696992429071285</v>
      </c>
      <c r="V143" s="23">
        <v>6.5122700065792873</v>
      </c>
      <c r="W143" s="23">
        <v>6.3360406670742346</v>
      </c>
      <c r="X143" s="23">
        <v>6.1575550899509679</v>
      </c>
      <c r="Y143" s="23">
        <v>5.9779310627678619</v>
      </c>
      <c r="Z143" s="23">
        <v>5.7848419487385545</v>
      </c>
      <c r="AA143" s="23">
        <v>5.5605901848875785</v>
      </c>
      <c r="AB143" s="23">
        <v>4.7956297931520826</v>
      </c>
      <c r="AC143" s="23">
        <v>4.4614471428628857</v>
      </c>
      <c r="AD143" s="23">
        <v>4.4683580344303699</v>
      </c>
      <c r="AE143" s="23">
        <v>4.6695764207271768</v>
      </c>
      <c r="AG143" s="25">
        <v>2.2692607353096097</v>
      </c>
      <c r="AH143" s="25">
        <v>2.389613655786377</v>
      </c>
      <c r="AI143" s="25">
        <v>2.4177934005824948</v>
      </c>
      <c r="AJ143" s="25">
        <v>2.3966641572087219</v>
      </c>
      <c r="AK143" s="25">
        <v>2.407433906054905</v>
      </c>
      <c r="AL143" s="25">
        <v>2.4043994619687119</v>
      </c>
      <c r="AM143" s="25">
        <v>2.3491770776162451</v>
      </c>
      <c r="AN143" s="25">
        <v>2.2579955586247991</v>
      </c>
      <c r="AO143" s="25">
        <v>2.1176854367804463</v>
      </c>
      <c r="AP143" s="25">
        <v>1.9482003481916745</v>
      </c>
      <c r="AQ143" s="25">
        <v>1.6023294614202488</v>
      </c>
      <c r="AR143" s="25">
        <v>1.4192635714363835</v>
      </c>
      <c r="AS143" s="25">
        <v>1.3905480974430873</v>
      </c>
      <c r="AT143" s="25">
        <v>1.4490317969282351</v>
      </c>
      <c r="AV143" s="26">
        <v>7.0192607353096097</v>
      </c>
      <c r="AW143" s="26">
        <v>7.139613655786377</v>
      </c>
      <c r="AX143" s="26">
        <v>7.1677934005824948</v>
      </c>
      <c r="AY143" s="26">
        <v>7.1466641572087219</v>
      </c>
      <c r="AZ143" s="26">
        <v>7.157433906054905</v>
      </c>
      <c r="BA143" s="26">
        <v>7.1543994619687119</v>
      </c>
      <c r="BB143" s="26">
        <v>7.0991770776162451</v>
      </c>
      <c r="BC143" s="26">
        <v>7.0079955586247991</v>
      </c>
      <c r="BD143" s="26">
        <v>6.8676854367804463</v>
      </c>
      <c r="BE143" s="26">
        <v>6.6982003481916745</v>
      </c>
      <c r="BF143" s="26">
        <v>6.3523294614202488</v>
      </c>
      <c r="BG143" s="26">
        <v>6.1692635714363835</v>
      </c>
      <c r="BH143" s="26">
        <v>6.1405480974430873</v>
      </c>
      <c r="BI143" s="26">
        <v>6.1990317969282351</v>
      </c>
      <c r="BK143" s="27">
        <v>2.2692607353096097</v>
      </c>
      <c r="BL143" s="27">
        <v>2.270812297419063</v>
      </c>
      <c r="BM143" s="27">
        <v>2.1479373354349658</v>
      </c>
      <c r="BN143" s="27">
        <v>1.9470625401676571</v>
      </c>
      <c r="BO143" s="27">
        <v>1.7623624257313182</v>
      </c>
      <c r="BP143" s="27">
        <v>1.5860130548080598</v>
      </c>
      <c r="BQ143" s="27">
        <v>1.4072617458211294</v>
      </c>
      <c r="BR143" s="27">
        <v>1.2275871338045157</v>
      </c>
      <c r="BS143" s="27">
        <v>1.0344520423469206</v>
      </c>
      <c r="BT143" s="27">
        <v>0.82925228680237595</v>
      </c>
      <c r="BU143" s="27">
        <v>0.13136803268628583</v>
      </c>
      <c r="BV143" s="27">
        <v>-0.17121531338029783</v>
      </c>
      <c r="BW143" s="27">
        <v>-0.16546613846563396</v>
      </c>
      <c r="BX143" s="27">
        <v>3.2887577480193997E-2</v>
      </c>
      <c r="BZ143" s="27">
        <v>7.0192607353096097</v>
      </c>
      <c r="CA143" s="27">
        <v>7.020812297419063</v>
      </c>
      <c r="CB143" s="27">
        <v>6.8979373354349658</v>
      </c>
      <c r="CC143" s="27">
        <v>6.6970625401676571</v>
      </c>
      <c r="CD143" s="27">
        <v>6.5123624257313182</v>
      </c>
      <c r="CE143" s="27">
        <v>6.3360130548080598</v>
      </c>
      <c r="CF143" s="27">
        <v>6.1572617458211294</v>
      </c>
      <c r="CG143" s="27">
        <v>5.9775871338045157</v>
      </c>
      <c r="CH143" s="27">
        <v>5.7844520423469206</v>
      </c>
      <c r="CI143" s="27">
        <v>5.5792522868023759</v>
      </c>
      <c r="CJ143" s="27">
        <v>4.8813680326862858</v>
      </c>
      <c r="CK143" s="27">
        <v>4.5787846866197022</v>
      </c>
      <c r="CL143" s="27">
        <v>4.584533861534366</v>
      </c>
      <c r="CM143" s="27">
        <v>4.782887577480194</v>
      </c>
      <c r="CO143" s="28">
        <v>2.2692607353096097</v>
      </c>
      <c r="CP143" s="28">
        <v>2.2865406335980509</v>
      </c>
      <c r="CQ143" s="28">
        <v>2.1875262296035061</v>
      </c>
      <c r="CR143" s="28">
        <v>2.0123416885134162</v>
      </c>
      <c r="CS143" s="28">
        <v>1.858515613995376</v>
      </c>
      <c r="CT143" s="28">
        <v>1.7132106718881381</v>
      </c>
      <c r="CU143" s="28">
        <v>1.5662150957097349</v>
      </c>
      <c r="CV143" s="28">
        <v>1.4205136753156875</v>
      </c>
      <c r="CW143" s="28">
        <v>1.2799298210861245</v>
      </c>
      <c r="CX143" s="28">
        <v>1.116881351670779</v>
      </c>
      <c r="CY143" s="28">
        <v>0.27166782109611276</v>
      </c>
      <c r="CZ143" s="28">
        <v>-1.3755156693602153</v>
      </c>
      <c r="DA143" s="28">
        <v>-2.5548228879865249</v>
      </c>
      <c r="DB143" s="28">
        <v>-3.2825278804754348</v>
      </c>
      <c r="DD143" s="28">
        <v>7.0192607353096097</v>
      </c>
      <c r="DE143" s="28">
        <v>7.0365406335980509</v>
      </c>
      <c r="DF143" s="28">
        <v>6.9375262296035061</v>
      </c>
      <c r="DG143" s="28">
        <v>6.7623416885134162</v>
      </c>
      <c r="DH143" s="28">
        <v>6.608515613995376</v>
      </c>
      <c r="DI143" s="28">
        <v>6.4632106718881381</v>
      </c>
      <c r="DJ143" s="28">
        <v>6.3162150957097349</v>
      </c>
      <c r="DK143" s="28">
        <v>6.1705136753156875</v>
      </c>
      <c r="DL143" s="28">
        <v>6.0299298210861245</v>
      </c>
      <c r="DM143" s="28">
        <v>5.866881351670779</v>
      </c>
      <c r="DN143" s="28">
        <v>5.0216678210961128</v>
      </c>
      <c r="DO143" s="28">
        <v>3.3744843306397847</v>
      </c>
      <c r="DP143" s="28">
        <v>2.1951771120134751</v>
      </c>
      <c r="DQ143" s="28">
        <v>1.4674721195245652</v>
      </c>
      <c r="DS143" s="29">
        <v>2.2692607353096097</v>
      </c>
      <c r="DT143" s="29">
        <v>2.3116818876666834</v>
      </c>
      <c r="DU143" s="29">
        <v>2.1758947030211289</v>
      </c>
      <c r="DV143" s="29">
        <v>2.0009427144161531</v>
      </c>
      <c r="DW143" s="29">
        <v>1.8540674535055217</v>
      </c>
      <c r="DX143" s="29">
        <v>1.7293733383798067</v>
      </c>
      <c r="DY143" s="29">
        <v>1.6064966642144665</v>
      </c>
      <c r="DZ143" s="29">
        <v>1.4927874203016049</v>
      </c>
      <c r="EA143" s="29">
        <v>1.3485410701453677</v>
      </c>
      <c r="EB143" s="29">
        <v>0.90206765356121821</v>
      </c>
      <c r="EC143" s="29">
        <v>-1.0843967953824123</v>
      </c>
      <c r="ED143" s="29">
        <v>-2.5451087714331582</v>
      </c>
      <c r="EE143" s="29">
        <v>-3.2592300821430626</v>
      </c>
      <c r="EF143" s="29">
        <v>-2.737012768885549</v>
      </c>
      <c r="EH143" s="29">
        <v>7.0192607353096097</v>
      </c>
      <c r="EI143" s="29">
        <v>7.0616818876666834</v>
      </c>
      <c r="EJ143" s="29">
        <v>6.9258947030211289</v>
      </c>
      <c r="EK143" s="29">
        <v>6.7509427144161531</v>
      </c>
      <c r="EL143" s="29">
        <v>6.6040674535055217</v>
      </c>
      <c r="EM143" s="29">
        <v>6.4793733383798067</v>
      </c>
      <c r="EN143" s="29">
        <v>6.3564966642144665</v>
      </c>
      <c r="EO143" s="29">
        <v>6.2427874203016049</v>
      </c>
      <c r="EP143" s="29">
        <v>6.0985410701453677</v>
      </c>
      <c r="EQ143" s="29">
        <v>5.6520676535612182</v>
      </c>
      <c r="ER143" s="29">
        <v>3.6656032046175877</v>
      </c>
      <c r="ES143" s="29">
        <v>2.2048912285668418</v>
      </c>
      <c r="ET143" s="29">
        <v>1.4907699178569374</v>
      </c>
      <c r="EU143" s="29">
        <v>2.012987231114451</v>
      </c>
      <c r="EW143" s="1">
        <v>358235</v>
      </c>
      <c r="EX143" s="1">
        <v>404898</v>
      </c>
      <c r="EY143" s="1" t="s">
        <v>608</v>
      </c>
      <c r="EZ143" s="1" t="s">
        <v>867</v>
      </c>
    </row>
    <row r="144" spans="2:156" ht="16" thickBot="1" x14ac:dyDescent="0.4">
      <c r="B144" s="21" t="s">
        <v>144</v>
      </c>
      <c r="C144" s="22">
        <v>5.6026652732533098</v>
      </c>
      <c r="D144" s="23">
        <v>5.2789396078048973</v>
      </c>
      <c r="E144" s="23">
        <v>4.999963622617436</v>
      </c>
      <c r="F144" s="23">
        <v>4.6278129219608317</v>
      </c>
      <c r="G144" s="23">
        <v>4.2795771803970908</v>
      </c>
      <c r="H144" s="23">
        <v>3.8991920863475329</v>
      </c>
      <c r="I144" s="23">
        <v>3.5109960534510947</v>
      </c>
      <c r="J144" s="23">
        <v>3.1124649536815951</v>
      </c>
      <c r="K144" s="23">
        <v>0.18772887046649345</v>
      </c>
      <c r="L144" s="23">
        <v>-0.68617786637972955</v>
      </c>
      <c r="M144" s="23">
        <v>-2.6009246295915744</v>
      </c>
      <c r="N144" s="23">
        <v>-3.7220746511680076</v>
      </c>
      <c r="O144" s="23">
        <v>-4.050222984179392</v>
      </c>
      <c r="P144" s="23">
        <v>-4.0726238865455429</v>
      </c>
      <c r="Q144" s="24"/>
      <c r="R144" s="23">
        <v>11.142665273253309</v>
      </c>
      <c r="S144" s="23">
        <v>10.818939607804896</v>
      </c>
      <c r="T144" s="23">
        <v>10.539963622617435</v>
      </c>
      <c r="U144" s="23">
        <v>10.167812921960831</v>
      </c>
      <c r="V144" s="23">
        <v>9.8195771803970899</v>
      </c>
      <c r="W144" s="23">
        <v>9.439192086347532</v>
      </c>
      <c r="X144" s="23">
        <v>9.0509960534510938</v>
      </c>
      <c r="Y144" s="23">
        <v>8.6524649536815943</v>
      </c>
      <c r="Z144" s="23">
        <v>5.7277288704664926</v>
      </c>
      <c r="AA144" s="23">
        <v>4.8538221336202696</v>
      </c>
      <c r="AB144" s="23">
        <v>2.9390753704084247</v>
      </c>
      <c r="AC144" s="23">
        <v>1.8179253488319915</v>
      </c>
      <c r="AD144" s="23">
        <v>1.4897770158206072</v>
      </c>
      <c r="AE144" s="23">
        <v>1.4673761134544563</v>
      </c>
      <c r="AG144" s="25">
        <v>5.6026652732533098</v>
      </c>
      <c r="AH144" s="25">
        <v>5.6230257765782756</v>
      </c>
      <c r="AI144" s="25">
        <v>5.6215232236357728</v>
      </c>
      <c r="AJ144" s="25">
        <v>5.5397410219185783</v>
      </c>
      <c r="AK144" s="25">
        <v>5.4685238854405913</v>
      </c>
      <c r="AL144" s="25">
        <v>5.3604068153825644</v>
      </c>
      <c r="AM144" s="25">
        <v>5.1532906032448338</v>
      </c>
      <c r="AN144" s="25">
        <v>4.8731822838624055</v>
      </c>
      <c r="AO144" s="25">
        <v>3.2515150902191721</v>
      </c>
      <c r="AP144" s="25">
        <v>2.465693752900286</v>
      </c>
      <c r="AQ144" s="25">
        <v>1.6554119195978103</v>
      </c>
      <c r="AR144" s="25">
        <v>0.9577772189547602</v>
      </c>
      <c r="AS144" s="25">
        <v>0.63125474473378063</v>
      </c>
      <c r="AT144" s="25">
        <v>0.49366634405394905</v>
      </c>
      <c r="AV144" s="26">
        <v>11.142665273253309</v>
      </c>
      <c r="AW144" s="26">
        <v>11.163025776578275</v>
      </c>
      <c r="AX144" s="26">
        <v>11.161523223635772</v>
      </c>
      <c r="AY144" s="26">
        <v>11.079741021918577</v>
      </c>
      <c r="AZ144" s="26">
        <v>11.00852388544059</v>
      </c>
      <c r="BA144" s="26">
        <v>10.900406815382564</v>
      </c>
      <c r="BB144" s="26">
        <v>10.693290603244833</v>
      </c>
      <c r="BC144" s="26">
        <v>10.413182283862405</v>
      </c>
      <c r="BD144" s="26">
        <v>8.7915150902191712</v>
      </c>
      <c r="BE144" s="26">
        <v>8.0056937529002852</v>
      </c>
      <c r="BF144" s="26">
        <v>7.1954119195978095</v>
      </c>
      <c r="BG144" s="26">
        <v>6.4977772189547593</v>
      </c>
      <c r="BH144" s="26">
        <v>6.1712547447337798</v>
      </c>
      <c r="BI144" s="26">
        <v>6.0336663440539482</v>
      </c>
      <c r="BK144" s="27">
        <v>5.6026652732533098</v>
      </c>
      <c r="BL144" s="27">
        <v>5.2792640731526497</v>
      </c>
      <c r="BM144" s="27">
        <v>5.0006111852293458</v>
      </c>
      <c r="BN144" s="27">
        <v>4.6287758531273013</v>
      </c>
      <c r="BO144" s="27">
        <v>4.2801656508583008</v>
      </c>
      <c r="BP144" s="27">
        <v>3.8986989643942707</v>
      </c>
      <c r="BQ144" s="27">
        <v>3.5080694510796064</v>
      </c>
      <c r="BR144" s="27">
        <v>3.1091423799532905</v>
      </c>
      <c r="BS144" s="27">
        <v>0.18492795327475164</v>
      </c>
      <c r="BT144" s="27">
        <v>-0.65194808898263545</v>
      </c>
      <c r="BU144" s="27">
        <v>-2.4062204309130095</v>
      </c>
      <c r="BV144" s="27">
        <v>-3.3564236361857027</v>
      </c>
      <c r="BW144" s="27">
        <v>-3.6278734263055625</v>
      </c>
      <c r="BX144" s="27">
        <v>-3.4614737746998756</v>
      </c>
      <c r="BZ144" s="27">
        <v>11.142665273253309</v>
      </c>
      <c r="CA144" s="27">
        <v>10.819264073152649</v>
      </c>
      <c r="CB144" s="27">
        <v>10.540611185229345</v>
      </c>
      <c r="CC144" s="27">
        <v>10.1687758531273</v>
      </c>
      <c r="CD144" s="27">
        <v>9.8201656508583</v>
      </c>
      <c r="CE144" s="27">
        <v>9.4386989643942698</v>
      </c>
      <c r="CF144" s="27">
        <v>9.0480694510796056</v>
      </c>
      <c r="CG144" s="27">
        <v>8.6491423799532896</v>
      </c>
      <c r="CH144" s="27">
        <v>5.7249279532747508</v>
      </c>
      <c r="CI144" s="27">
        <v>4.8880519110173637</v>
      </c>
      <c r="CJ144" s="27">
        <v>3.1337795690869896</v>
      </c>
      <c r="CK144" s="27">
        <v>2.1835763638142964</v>
      </c>
      <c r="CL144" s="27">
        <v>1.9121265736944366</v>
      </c>
      <c r="CM144" s="27">
        <v>2.0785262253001235</v>
      </c>
      <c r="CO144" s="28">
        <v>5.6026652732533098</v>
      </c>
      <c r="CP144" s="28">
        <v>5.2771165342511992</v>
      </c>
      <c r="CQ144" s="28">
        <v>5.0039654723082378</v>
      </c>
      <c r="CR144" s="28">
        <v>4.6294262369980821</v>
      </c>
      <c r="CS144" s="28">
        <v>4.2860959209580258</v>
      </c>
      <c r="CT144" s="28">
        <v>3.9355076864544927</v>
      </c>
      <c r="CU144" s="28">
        <v>3.5530950274741677</v>
      </c>
      <c r="CV144" s="28">
        <v>3.1362405603020207</v>
      </c>
      <c r="CW144" s="28">
        <v>0.19685664710618056</v>
      </c>
      <c r="CX144" s="28">
        <v>-0.59020085282940116</v>
      </c>
      <c r="CY144" s="28">
        <v>-3.4241832232355165</v>
      </c>
      <c r="CZ144" s="28">
        <v>-9.6895285920127918</v>
      </c>
      <c r="DA144" s="28">
        <v>-14.586852528040254</v>
      </c>
      <c r="DB144" s="28">
        <v>-17.775522819743763</v>
      </c>
      <c r="DD144" s="28">
        <v>11.142665273253309</v>
      </c>
      <c r="DE144" s="28">
        <v>10.817116534251198</v>
      </c>
      <c r="DF144" s="28">
        <v>10.543965472308237</v>
      </c>
      <c r="DG144" s="28">
        <v>10.169426236998081</v>
      </c>
      <c r="DH144" s="28">
        <v>9.826095920958025</v>
      </c>
      <c r="DI144" s="28">
        <v>9.4755076864544918</v>
      </c>
      <c r="DJ144" s="28">
        <v>9.0930950274741669</v>
      </c>
      <c r="DK144" s="28">
        <v>8.6762405603020198</v>
      </c>
      <c r="DL144" s="28">
        <v>5.7368566471061797</v>
      </c>
      <c r="DM144" s="28">
        <v>4.949799147170598</v>
      </c>
      <c r="DN144" s="28">
        <v>2.1158167767644827</v>
      </c>
      <c r="DO144" s="28">
        <v>-4.1495285920127927</v>
      </c>
      <c r="DP144" s="28">
        <v>-9.0468525280402545</v>
      </c>
      <c r="DQ144" s="28">
        <v>-12.235522819743764</v>
      </c>
      <c r="DS144" s="29">
        <v>5.6026652732533098</v>
      </c>
      <c r="DT144" s="29">
        <v>5.2983399331021594</v>
      </c>
      <c r="DU144" s="29">
        <v>4.9531876792245555</v>
      </c>
      <c r="DV144" s="29">
        <v>4.5559390173900596</v>
      </c>
      <c r="DW144" s="29">
        <v>4.2021248709450205</v>
      </c>
      <c r="DX144" s="29">
        <v>3.8556121345253089</v>
      </c>
      <c r="DY144" s="29">
        <v>3.478963689832522</v>
      </c>
      <c r="DZ144" s="29">
        <v>3.0767136607826515</v>
      </c>
      <c r="EA144" s="29">
        <v>4.3522643334465982E-2</v>
      </c>
      <c r="EB144" s="29">
        <v>-1.7747111343607287</v>
      </c>
      <c r="EC144" s="29">
        <v>-8.9048655271608297</v>
      </c>
      <c r="ED144" s="29">
        <v>-14.602375608691574</v>
      </c>
      <c r="EE144" s="29">
        <v>-17.849973375180085</v>
      </c>
      <c r="EF144" s="29">
        <v>-16.801113860243937</v>
      </c>
      <c r="EH144" s="29">
        <v>11.142665273253309</v>
      </c>
      <c r="EI144" s="29">
        <v>10.838339933102159</v>
      </c>
      <c r="EJ144" s="29">
        <v>10.493187679224555</v>
      </c>
      <c r="EK144" s="29">
        <v>10.095939017390059</v>
      </c>
      <c r="EL144" s="29">
        <v>9.7421248709450197</v>
      </c>
      <c r="EM144" s="29">
        <v>9.3956121345253081</v>
      </c>
      <c r="EN144" s="29">
        <v>9.0189636898325212</v>
      </c>
      <c r="EO144" s="29">
        <v>8.6167136607826507</v>
      </c>
      <c r="EP144" s="29">
        <v>5.5835226433344651</v>
      </c>
      <c r="EQ144" s="29">
        <v>3.7652888656392705</v>
      </c>
      <c r="ER144" s="29">
        <v>-3.3648655271608305</v>
      </c>
      <c r="ES144" s="29">
        <v>-9.0623756086915748</v>
      </c>
      <c r="ET144" s="29">
        <v>-12.309973375180085</v>
      </c>
      <c r="EU144" s="29">
        <v>-11.261113860243938</v>
      </c>
      <c r="EW144" s="1">
        <v>358225</v>
      </c>
      <c r="EX144" s="1">
        <v>404888</v>
      </c>
      <c r="EY144" s="1" t="s">
        <v>608</v>
      </c>
      <c r="EZ144" s="1" t="s">
        <v>867</v>
      </c>
    </row>
    <row r="145" spans="2:156" ht="16" thickBot="1" x14ac:dyDescent="0.4">
      <c r="B145" s="21" t="s">
        <v>145</v>
      </c>
      <c r="C145" s="22">
        <v>13.057580015110105</v>
      </c>
      <c r="D145" s="23">
        <v>12.891684240247381</v>
      </c>
      <c r="E145" s="23">
        <v>12.644703288821171</v>
      </c>
      <c r="F145" s="23">
        <v>12.191566951790943</v>
      </c>
      <c r="G145" s="23">
        <v>11.805950972893855</v>
      </c>
      <c r="H145" s="23">
        <v>11.299689943996649</v>
      </c>
      <c r="I145" s="23">
        <v>10.807886797029752</v>
      </c>
      <c r="J145" s="23">
        <v>10.30247554418527</v>
      </c>
      <c r="K145" s="23">
        <v>9.8008888172342186</v>
      </c>
      <c r="L145" s="23">
        <v>9.1224299259652586</v>
      </c>
      <c r="M145" s="23">
        <v>6.781713310151833</v>
      </c>
      <c r="N145" s="23">
        <v>5.8210063799394973</v>
      </c>
      <c r="O145" s="23">
        <v>5.8481429288394438</v>
      </c>
      <c r="P145" s="23">
        <v>6.339448654251882</v>
      </c>
      <c r="Q145" s="24"/>
      <c r="R145" s="23">
        <v>17.557580015110105</v>
      </c>
      <c r="S145" s="23">
        <v>17.391684240247379</v>
      </c>
      <c r="T145" s="23">
        <v>17.144703288821169</v>
      </c>
      <c r="U145" s="23">
        <v>16.691566951790943</v>
      </c>
      <c r="V145" s="23">
        <v>16.305950972893854</v>
      </c>
      <c r="W145" s="23">
        <v>15.799689943996649</v>
      </c>
      <c r="X145" s="23">
        <v>15.307886797029752</v>
      </c>
      <c r="Y145" s="23">
        <v>14.80247554418527</v>
      </c>
      <c r="Z145" s="23">
        <v>14.300888817234219</v>
      </c>
      <c r="AA145" s="23">
        <v>13.622429925965259</v>
      </c>
      <c r="AB145" s="23">
        <v>11.281713310151833</v>
      </c>
      <c r="AC145" s="23">
        <v>10.321006379939497</v>
      </c>
      <c r="AD145" s="23">
        <v>10.348142928839444</v>
      </c>
      <c r="AE145" s="23">
        <v>10.839448654251882</v>
      </c>
      <c r="AG145" s="25">
        <v>13.057580015110105</v>
      </c>
      <c r="AH145" s="25">
        <v>12.890217442878047</v>
      </c>
      <c r="AI145" s="25">
        <v>12.747553606481107</v>
      </c>
      <c r="AJ145" s="25">
        <v>12.507035321707535</v>
      </c>
      <c r="AK145" s="25">
        <v>12.359708357468554</v>
      </c>
      <c r="AL145" s="25">
        <v>12.052833955505642</v>
      </c>
      <c r="AM145" s="25">
        <v>11.71613812308599</v>
      </c>
      <c r="AN145" s="25">
        <v>11.357306293066154</v>
      </c>
      <c r="AO145" s="25">
        <v>10.961072592395698</v>
      </c>
      <c r="AP145" s="25">
        <v>10.523992335702573</v>
      </c>
      <c r="AQ145" s="25">
        <v>9.2429684826158436</v>
      </c>
      <c r="AR145" s="25">
        <v>8.4252425811974643</v>
      </c>
      <c r="AS145" s="25">
        <v>8.0031457551135148</v>
      </c>
      <c r="AT145" s="25">
        <v>7.7745706509747361</v>
      </c>
      <c r="AV145" s="26">
        <v>17.557580015110105</v>
      </c>
      <c r="AW145" s="26">
        <v>17.390217442878047</v>
      </c>
      <c r="AX145" s="26">
        <v>17.247553606481105</v>
      </c>
      <c r="AY145" s="26">
        <v>17.007035321707534</v>
      </c>
      <c r="AZ145" s="26">
        <v>16.859708357468556</v>
      </c>
      <c r="BA145" s="26">
        <v>16.552833955505641</v>
      </c>
      <c r="BB145" s="26">
        <v>16.21613812308599</v>
      </c>
      <c r="BC145" s="26">
        <v>15.857306293066154</v>
      </c>
      <c r="BD145" s="26">
        <v>15.461072592395698</v>
      </c>
      <c r="BE145" s="26">
        <v>15.023992335702573</v>
      </c>
      <c r="BF145" s="26">
        <v>13.742968482615844</v>
      </c>
      <c r="BG145" s="26">
        <v>12.925242581197464</v>
      </c>
      <c r="BH145" s="26">
        <v>12.503145755113515</v>
      </c>
      <c r="BI145" s="26">
        <v>12.274570650974736</v>
      </c>
      <c r="BK145" s="27">
        <v>13.057580015110105</v>
      </c>
      <c r="BL145" s="27">
        <v>12.891710016904719</v>
      </c>
      <c r="BM145" s="27">
        <v>12.6447537790414</v>
      </c>
      <c r="BN145" s="27">
        <v>12.191642209661291</v>
      </c>
      <c r="BO145" s="27">
        <v>11.806049269497311</v>
      </c>
      <c r="BP145" s="27">
        <v>11.299660573198095</v>
      </c>
      <c r="BQ145" s="27">
        <v>10.807574072991764</v>
      </c>
      <c r="BR145" s="27">
        <v>10.302109223946326</v>
      </c>
      <c r="BS145" s="27">
        <v>9.8004739280346058</v>
      </c>
      <c r="BT145" s="27">
        <v>9.1834569983273031</v>
      </c>
      <c r="BU145" s="27">
        <v>7.0439143978811707</v>
      </c>
      <c r="BV145" s="27">
        <v>6.148404226212179</v>
      </c>
      <c r="BW145" s="27">
        <v>6.151915209288866</v>
      </c>
      <c r="BX145" s="27">
        <v>6.6029699085490563</v>
      </c>
      <c r="BZ145" s="27">
        <v>17.557580015110105</v>
      </c>
      <c r="CA145" s="27">
        <v>17.391710016904717</v>
      </c>
      <c r="CB145" s="27">
        <v>17.144753779041402</v>
      </c>
      <c r="CC145" s="27">
        <v>16.691642209661289</v>
      </c>
      <c r="CD145" s="27">
        <v>16.306049269497311</v>
      </c>
      <c r="CE145" s="27">
        <v>15.799660573198095</v>
      </c>
      <c r="CF145" s="27">
        <v>15.307574072991764</v>
      </c>
      <c r="CG145" s="27">
        <v>14.802109223946326</v>
      </c>
      <c r="CH145" s="27">
        <v>14.300473928034606</v>
      </c>
      <c r="CI145" s="27">
        <v>13.683456998327303</v>
      </c>
      <c r="CJ145" s="27">
        <v>11.543914397881171</v>
      </c>
      <c r="CK145" s="27">
        <v>10.648404226212179</v>
      </c>
      <c r="CL145" s="27">
        <v>10.651915209288866</v>
      </c>
      <c r="CM145" s="27">
        <v>11.102969908549056</v>
      </c>
      <c r="CO145" s="28">
        <v>13.057580015110105</v>
      </c>
      <c r="CP145" s="28">
        <v>12.864963398619839</v>
      </c>
      <c r="CQ145" s="28">
        <v>12.614383377178713</v>
      </c>
      <c r="CR145" s="28">
        <v>12.174855795680221</v>
      </c>
      <c r="CS145" s="28">
        <v>11.803754288844836</v>
      </c>
      <c r="CT145" s="28">
        <v>11.305161814770893</v>
      </c>
      <c r="CU145" s="28">
        <v>10.805638427711621</v>
      </c>
      <c r="CV145" s="28">
        <v>10.296251107561918</v>
      </c>
      <c r="CW145" s="28">
        <v>9.8519528625180879</v>
      </c>
      <c r="CX145" s="28">
        <v>9.3691017672221815</v>
      </c>
      <c r="CY145" s="28">
        <v>7.0741280138734659</v>
      </c>
      <c r="CZ145" s="28">
        <v>3.2264279483203069</v>
      </c>
      <c r="DA145" s="28">
        <v>0.73122705878283512</v>
      </c>
      <c r="DB145" s="28">
        <v>-1.0547029273493109</v>
      </c>
      <c r="DD145" s="28">
        <v>17.557580015110105</v>
      </c>
      <c r="DE145" s="28">
        <v>17.364963398619839</v>
      </c>
      <c r="DF145" s="28">
        <v>17.114383377178711</v>
      </c>
      <c r="DG145" s="28">
        <v>16.674855795680223</v>
      </c>
      <c r="DH145" s="28">
        <v>16.303754288844836</v>
      </c>
      <c r="DI145" s="28">
        <v>15.805161814770893</v>
      </c>
      <c r="DJ145" s="28">
        <v>15.305638427711621</v>
      </c>
      <c r="DK145" s="28">
        <v>14.796251107561918</v>
      </c>
      <c r="DL145" s="28">
        <v>14.351952862518088</v>
      </c>
      <c r="DM145" s="28">
        <v>13.869101767222181</v>
      </c>
      <c r="DN145" s="28">
        <v>11.574128013873466</v>
      </c>
      <c r="DO145" s="28">
        <v>7.7264279483203069</v>
      </c>
      <c r="DP145" s="28">
        <v>5.2312270587828351</v>
      </c>
      <c r="DQ145" s="28">
        <v>3.4452970726506891</v>
      </c>
      <c r="DS145" s="29">
        <v>13.057580015110105</v>
      </c>
      <c r="DT145" s="29">
        <v>12.911519130368591</v>
      </c>
      <c r="DU145" s="29">
        <v>12.501453436722173</v>
      </c>
      <c r="DV145" s="29">
        <v>12.047168057078174</v>
      </c>
      <c r="DW145" s="29">
        <v>11.699048030650486</v>
      </c>
      <c r="DX145" s="29">
        <v>11.263525626443199</v>
      </c>
      <c r="DY145" s="29">
        <v>10.837047689620082</v>
      </c>
      <c r="DZ145" s="29">
        <v>10.434195962389976</v>
      </c>
      <c r="EA145" s="29">
        <v>10.041103260662581</v>
      </c>
      <c r="EB145" s="29">
        <v>9.0178720080102206</v>
      </c>
      <c r="EC145" s="29">
        <v>4.3970222584776195</v>
      </c>
      <c r="ED145" s="29">
        <v>1.1918600670721275</v>
      </c>
      <c r="EE145" s="29">
        <v>-0.33104802142278089</v>
      </c>
      <c r="EF145" s="29">
        <v>0.48880854237155802</v>
      </c>
      <c r="EH145" s="29">
        <v>17.557580015110105</v>
      </c>
      <c r="EI145" s="29">
        <v>17.411519130368589</v>
      </c>
      <c r="EJ145" s="29">
        <v>17.001453436722173</v>
      </c>
      <c r="EK145" s="29">
        <v>16.547168057078174</v>
      </c>
      <c r="EL145" s="29">
        <v>16.199048030650488</v>
      </c>
      <c r="EM145" s="29">
        <v>15.763525626443199</v>
      </c>
      <c r="EN145" s="29">
        <v>15.337047689620082</v>
      </c>
      <c r="EO145" s="29">
        <v>14.934195962389976</v>
      </c>
      <c r="EP145" s="29">
        <v>14.541103260662581</v>
      </c>
      <c r="EQ145" s="29">
        <v>13.517872008010221</v>
      </c>
      <c r="ER145" s="29">
        <v>8.8970222584776195</v>
      </c>
      <c r="ES145" s="29">
        <v>5.6918600670721275</v>
      </c>
      <c r="ET145" s="29">
        <v>4.1689519785772191</v>
      </c>
      <c r="EU145" s="29">
        <v>4.988808542371558</v>
      </c>
      <c r="EW145" s="1">
        <v>399322</v>
      </c>
      <c r="EX145" s="1">
        <v>404583</v>
      </c>
      <c r="EY145" s="1" t="s">
        <v>466</v>
      </c>
      <c r="EZ145" s="1" t="s">
        <v>853</v>
      </c>
    </row>
    <row r="146" spans="2:156" ht="16" thickBot="1" x14ac:dyDescent="0.4">
      <c r="B146" s="21" t="s">
        <v>146</v>
      </c>
      <c r="C146" s="22">
        <v>17.038326421852034</v>
      </c>
      <c r="D146" s="23">
        <v>16.938151041050624</v>
      </c>
      <c r="E146" s="23">
        <v>16.552866628448026</v>
      </c>
      <c r="F146" s="23">
        <v>16.005594110613902</v>
      </c>
      <c r="G146" s="23">
        <v>15.71030295047122</v>
      </c>
      <c r="H146" s="23">
        <v>15.185977853055697</v>
      </c>
      <c r="I146" s="23">
        <v>14.913897328781577</v>
      </c>
      <c r="J146" s="23">
        <v>14.490997196880276</v>
      </c>
      <c r="K146" s="23">
        <v>13.869282632229101</v>
      </c>
      <c r="L146" s="23">
        <v>13.36327628934735</v>
      </c>
      <c r="M146" s="23">
        <v>11.286559986236181</v>
      </c>
      <c r="N146" s="23">
        <v>9.839110891104859</v>
      </c>
      <c r="O146" s="23">
        <v>9.1949619686588022</v>
      </c>
      <c r="P146" s="23">
        <v>8.935957163551663</v>
      </c>
      <c r="Q146" s="24"/>
      <c r="R146" s="23">
        <v>31.038326421852034</v>
      </c>
      <c r="S146" s="23">
        <v>30.938151041050624</v>
      </c>
      <c r="T146" s="23">
        <v>30.552866628448026</v>
      </c>
      <c r="U146" s="23">
        <v>30.005594110613902</v>
      </c>
      <c r="V146" s="23">
        <v>29.71030295047122</v>
      </c>
      <c r="W146" s="23">
        <v>29.185977853055697</v>
      </c>
      <c r="X146" s="23">
        <v>28.913897328781577</v>
      </c>
      <c r="Y146" s="23">
        <v>28.490997196880276</v>
      </c>
      <c r="Z146" s="23">
        <v>27.869282632229101</v>
      </c>
      <c r="AA146" s="23">
        <v>27.36327628934735</v>
      </c>
      <c r="AB146" s="23">
        <v>25.286559986236181</v>
      </c>
      <c r="AC146" s="23">
        <v>23.839110891104859</v>
      </c>
      <c r="AD146" s="23">
        <v>23.194961968658802</v>
      </c>
      <c r="AE146" s="23">
        <v>22.935957163551663</v>
      </c>
      <c r="AG146" s="25">
        <v>17.038326421852034</v>
      </c>
      <c r="AH146" s="25">
        <v>17.219601564742931</v>
      </c>
      <c r="AI146" s="25">
        <v>17.142178883638419</v>
      </c>
      <c r="AJ146" s="25">
        <v>16.965857007108674</v>
      </c>
      <c r="AK146" s="25">
        <v>17.061011562682967</v>
      </c>
      <c r="AL146" s="25">
        <v>16.896275681485655</v>
      </c>
      <c r="AM146" s="25">
        <v>16.859576577758286</v>
      </c>
      <c r="AN146" s="25">
        <v>16.603791189248717</v>
      </c>
      <c r="AO146" s="25">
        <v>16.081677751959084</v>
      </c>
      <c r="AP146" s="25">
        <v>15.519966395352281</v>
      </c>
      <c r="AQ146" s="25">
        <v>14.244370448335985</v>
      </c>
      <c r="AR146" s="25">
        <v>13.223241302469468</v>
      </c>
      <c r="AS146" s="25">
        <v>12.644721529721362</v>
      </c>
      <c r="AT146" s="25">
        <v>12.303386132305732</v>
      </c>
      <c r="AV146" s="26">
        <v>31.038326421852034</v>
      </c>
      <c r="AW146" s="26">
        <v>31.219601564742931</v>
      </c>
      <c r="AX146" s="26">
        <v>31.142178883638419</v>
      </c>
      <c r="AY146" s="26">
        <v>30.965857007108674</v>
      </c>
      <c r="AZ146" s="26">
        <v>31.061011562682967</v>
      </c>
      <c r="BA146" s="26">
        <v>30.896275681485655</v>
      </c>
      <c r="BB146" s="26">
        <v>30.859576577758286</v>
      </c>
      <c r="BC146" s="26">
        <v>30.603791189248717</v>
      </c>
      <c r="BD146" s="26">
        <v>30.081677751959084</v>
      </c>
      <c r="BE146" s="26">
        <v>29.519966395352281</v>
      </c>
      <c r="BF146" s="26">
        <v>28.244370448335985</v>
      </c>
      <c r="BG146" s="26">
        <v>27.223241302469468</v>
      </c>
      <c r="BH146" s="26">
        <v>26.644721529721362</v>
      </c>
      <c r="BI146" s="26">
        <v>26.303386132305732</v>
      </c>
      <c r="BK146" s="27">
        <v>17.038326421852034</v>
      </c>
      <c r="BL146" s="27">
        <v>16.938384370375516</v>
      </c>
      <c r="BM146" s="27">
        <v>16.553332077480832</v>
      </c>
      <c r="BN146" s="27">
        <v>16.006288024674507</v>
      </c>
      <c r="BO146" s="27">
        <v>15.711212261620208</v>
      </c>
      <c r="BP146" s="27">
        <v>15.185705069111698</v>
      </c>
      <c r="BQ146" s="27">
        <v>14.911021729272182</v>
      </c>
      <c r="BR146" s="27">
        <v>14.487629337880232</v>
      </c>
      <c r="BS146" s="27">
        <v>13.865444205410007</v>
      </c>
      <c r="BT146" s="27">
        <v>13.39864726503076</v>
      </c>
      <c r="BU146" s="27">
        <v>11.51306841014588</v>
      </c>
      <c r="BV146" s="27">
        <v>10.238604389843026</v>
      </c>
      <c r="BW146" s="27">
        <v>9.6632071814712788</v>
      </c>
      <c r="BX146" s="27">
        <v>9.5134964727376854</v>
      </c>
      <c r="BZ146" s="27">
        <v>31.038326421852034</v>
      </c>
      <c r="CA146" s="27">
        <v>30.938384370375516</v>
      </c>
      <c r="CB146" s="27">
        <v>30.553332077480832</v>
      </c>
      <c r="CC146" s="27">
        <v>30.006288024674507</v>
      </c>
      <c r="CD146" s="27">
        <v>29.711212261620208</v>
      </c>
      <c r="CE146" s="27">
        <v>29.185705069111698</v>
      </c>
      <c r="CF146" s="27">
        <v>28.911021729272182</v>
      </c>
      <c r="CG146" s="27">
        <v>28.487629337880232</v>
      </c>
      <c r="CH146" s="27">
        <v>27.865444205410007</v>
      </c>
      <c r="CI146" s="27">
        <v>27.39864726503076</v>
      </c>
      <c r="CJ146" s="27">
        <v>25.51306841014588</v>
      </c>
      <c r="CK146" s="27">
        <v>24.238604389843026</v>
      </c>
      <c r="CL146" s="27">
        <v>23.663207181471279</v>
      </c>
      <c r="CM146" s="27">
        <v>23.513496472737685</v>
      </c>
      <c r="CO146" s="28">
        <v>17.038326421852034</v>
      </c>
      <c r="CP146" s="28">
        <v>16.948390766295827</v>
      </c>
      <c r="CQ146" s="28">
        <v>16.594199386286466</v>
      </c>
      <c r="CR146" s="28">
        <v>16.071683466576911</v>
      </c>
      <c r="CS146" s="28">
        <v>15.797979644929008</v>
      </c>
      <c r="CT146" s="28">
        <v>15.284563537679617</v>
      </c>
      <c r="CU146" s="28">
        <v>14.997518595406973</v>
      </c>
      <c r="CV146" s="28">
        <v>14.47427823876264</v>
      </c>
      <c r="CW146" s="28">
        <v>13.929292109439412</v>
      </c>
      <c r="CX146" s="28">
        <v>13.344925703357099</v>
      </c>
      <c r="CY146" s="28">
        <v>10.272880429969767</v>
      </c>
      <c r="CZ146" s="28">
        <v>3.4945973536067214</v>
      </c>
      <c r="DA146" s="28">
        <v>-1.8236366418798724</v>
      </c>
      <c r="DB146" s="28">
        <v>-5.1348937723697361</v>
      </c>
      <c r="DD146" s="28">
        <v>31.038326421852034</v>
      </c>
      <c r="DE146" s="28">
        <v>30.948390766295827</v>
      </c>
      <c r="DF146" s="28">
        <v>30.594199386286466</v>
      </c>
      <c r="DG146" s="28">
        <v>30.071683466576911</v>
      </c>
      <c r="DH146" s="28">
        <v>29.797979644929008</v>
      </c>
      <c r="DI146" s="28">
        <v>29.284563537679617</v>
      </c>
      <c r="DJ146" s="28">
        <v>28.997518595406973</v>
      </c>
      <c r="DK146" s="28">
        <v>28.47427823876264</v>
      </c>
      <c r="DL146" s="28">
        <v>27.929292109439412</v>
      </c>
      <c r="DM146" s="28">
        <v>27.344925703357099</v>
      </c>
      <c r="DN146" s="28">
        <v>24.272880429969767</v>
      </c>
      <c r="DO146" s="28">
        <v>17.494597353606721</v>
      </c>
      <c r="DP146" s="28">
        <v>12.176363358120128</v>
      </c>
      <c r="DQ146" s="28">
        <v>8.8651062276302639</v>
      </c>
      <c r="DS146" s="29">
        <v>17.038326421852034</v>
      </c>
      <c r="DT146" s="29">
        <v>17.022480415181157</v>
      </c>
      <c r="DU146" s="29">
        <v>16.598991691076268</v>
      </c>
      <c r="DV146" s="29">
        <v>16.094567472726361</v>
      </c>
      <c r="DW146" s="29">
        <v>15.857093361086243</v>
      </c>
      <c r="DX146" s="29">
        <v>15.404044700180247</v>
      </c>
      <c r="DY146" s="29">
        <v>15.161440174104886</v>
      </c>
      <c r="DZ146" s="29">
        <v>14.70814718766443</v>
      </c>
      <c r="EA146" s="29">
        <v>14.092576737535399</v>
      </c>
      <c r="EB146" s="29">
        <v>12.624672174901818</v>
      </c>
      <c r="EC146" s="29">
        <v>5.0146490236628978</v>
      </c>
      <c r="ED146" s="29">
        <v>-1.1946483924630655</v>
      </c>
      <c r="EE146" s="29">
        <v>-4.6476825665280899</v>
      </c>
      <c r="EF146" s="29">
        <v>-3.4268607562597992</v>
      </c>
      <c r="EH146" s="29">
        <v>31.038326421852034</v>
      </c>
      <c r="EI146" s="29">
        <v>31.022480415181157</v>
      </c>
      <c r="EJ146" s="29">
        <v>30.598991691076268</v>
      </c>
      <c r="EK146" s="29">
        <v>30.094567472726361</v>
      </c>
      <c r="EL146" s="29">
        <v>29.857093361086243</v>
      </c>
      <c r="EM146" s="29">
        <v>29.404044700180247</v>
      </c>
      <c r="EN146" s="29">
        <v>29.161440174104886</v>
      </c>
      <c r="EO146" s="29">
        <v>28.70814718766443</v>
      </c>
      <c r="EP146" s="29">
        <v>28.092576737535399</v>
      </c>
      <c r="EQ146" s="29">
        <v>26.624672174901818</v>
      </c>
      <c r="ER146" s="29">
        <v>19.014649023662898</v>
      </c>
      <c r="ES146" s="29">
        <v>12.805351607536934</v>
      </c>
      <c r="ET146" s="29">
        <v>9.3523174334719101</v>
      </c>
      <c r="EU146" s="29">
        <v>10.573139243740201</v>
      </c>
      <c r="EW146" s="1">
        <v>393262</v>
      </c>
      <c r="EX146" s="1">
        <v>404755</v>
      </c>
      <c r="EY146" s="1" t="s">
        <v>490</v>
      </c>
      <c r="EZ146" s="1" t="s">
        <v>851</v>
      </c>
    </row>
    <row r="147" spans="2:156" ht="16" thickBot="1" x14ac:dyDescent="0.4">
      <c r="B147" s="21" t="s">
        <v>147</v>
      </c>
      <c r="C147" s="22">
        <v>8.5848546424670307</v>
      </c>
      <c r="D147" s="23">
        <v>8.2187707656067204</v>
      </c>
      <c r="E147" s="23">
        <v>7.8058862448659152</v>
      </c>
      <c r="F147" s="23">
        <v>7.1987308363300055</v>
      </c>
      <c r="G147" s="23">
        <v>7.1089131634586913</v>
      </c>
      <c r="H147" s="23">
        <v>6.613462443450004</v>
      </c>
      <c r="I147" s="23">
        <v>6.1193232560994453</v>
      </c>
      <c r="J147" s="23">
        <v>5.6215707090029206</v>
      </c>
      <c r="K147" s="23">
        <v>5.1547813540512131</v>
      </c>
      <c r="L147" s="23">
        <v>4.3834179379414238</v>
      </c>
      <c r="M147" s="23">
        <v>1.6578586133508573</v>
      </c>
      <c r="N147" s="23">
        <v>0.41278178000384358</v>
      </c>
      <c r="O147" s="23">
        <v>5.9172937808369852E-2</v>
      </c>
      <c r="P147" s="23">
        <v>0.43950001348163781</v>
      </c>
      <c r="Q147" s="24"/>
      <c r="R147" s="23">
        <v>13.224854642467031</v>
      </c>
      <c r="S147" s="23">
        <v>12.858770765606721</v>
      </c>
      <c r="T147" s="23">
        <v>12.445886244865916</v>
      </c>
      <c r="U147" s="23">
        <v>11.838730836330006</v>
      </c>
      <c r="V147" s="23">
        <v>11.748913163458692</v>
      </c>
      <c r="W147" s="23">
        <v>11.253462443450005</v>
      </c>
      <c r="X147" s="23">
        <v>10.759323256099446</v>
      </c>
      <c r="Y147" s="23">
        <v>10.261570709002921</v>
      </c>
      <c r="Z147" s="23">
        <v>9.7947813540512136</v>
      </c>
      <c r="AA147" s="23">
        <v>9.0234179379414243</v>
      </c>
      <c r="AB147" s="23">
        <v>6.2978586133508578</v>
      </c>
      <c r="AC147" s="23">
        <v>5.0527817800038441</v>
      </c>
      <c r="AD147" s="23">
        <v>4.6991729378083704</v>
      </c>
      <c r="AE147" s="23">
        <v>5.0795000134816384</v>
      </c>
      <c r="AG147" s="25">
        <v>8.5848546424670307</v>
      </c>
      <c r="AH147" s="25">
        <v>8.4232886947626771</v>
      </c>
      <c r="AI147" s="25">
        <v>8.0966010333095255</v>
      </c>
      <c r="AJ147" s="25">
        <v>7.6743862145568613</v>
      </c>
      <c r="AK147" s="25">
        <v>7.7750120443259831</v>
      </c>
      <c r="AL147" s="25">
        <v>7.432041984230036</v>
      </c>
      <c r="AM147" s="25">
        <v>7.017936779814999</v>
      </c>
      <c r="AN147" s="25">
        <v>6.5622000732168928</v>
      </c>
      <c r="AO147" s="25">
        <v>6.1296920389933831</v>
      </c>
      <c r="AP147" s="25">
        <v>5.5096993351917405</v>
      </c>
      <c r="AQ147" s="25">
        <v>4.049374240203349</v>
      </c>
      <c r="AR147" s="25">
        <v>3.087103556365193</v>
      </c>
      <c r="AS147" s="25">
        <v>2.3004357688296224</v>
      </c>
      <c r="AT147" s="25">
        <v>1.9851255941631507</v>
      </c>
      <c r="AV147" s="26">
        <v>13.224854642467031</v>
      </c>
      <c r="AW147" s="26">
        <v>13.063288694762678</v>
      </c>
      <c r="AX147" s="26">
        <v>12.736601033309526</v>
      </c>
      <c r="AY147" s="26">
        <v>12.314386214556862</v>
      </c>
      <c r="AZ147" s="26">
        <v>12.415012044325984</v>
      </c>
      <c r="BA147" s="26">
        <v>12.072041984230037</v>
      </c>
      <c r="BB147" s="26">
        <v>11.657936779815</v>
      </c>
      <c r="BC147" s="26">
        <v>11.202200073216893</v>
      </c>
      <c r="BD147" s="26">
        <v>10.769692038993384</v>
      </c>
      <c r="BE147" s="26">
        <v>10.149699335191741</v>
      </c>
      <c r="BF147" s="26">
        <v>8.6893742402033496</v>
      </c>
      <c r="BG147" s="26">
        <v>7.7271035563651935</v>
      </c>
      <c r="BH147" s="26">
        <v>6.940435768829623</v>
      </c>
      <c r="BI147" s="26">
        <v>6.6251255941631513</v>
      </c>
      <c r="BK147" s="27">
        <v>8.5848546424670307</v>
      </c>
      <c r="BL147" s="27">
        <v>8.218879018552089</v>
      </c>
      <c r="BM147" s="27">
        <v>7.805841710972798</v>
      </c>
      <c r="BN147" s="27">
        <v>7.1987729495436756</v>
      </c>
      <c r="BO147" s="27">
        <v>7.1090498006680587</v>
      </c>
      <c r="BP147" s="27">
        <v>6.6131876881509299</v>
      </c>
      <c r="BQ147" s="27">
        <v>6.1181055143582128</v>
      </c>
      <c r="BR147" s="27">
        <v>5.6202393340819086</v>
      </c>
      <c r="BS147" s="27">
        <v>5.1542693975221319</v>
      </c>
      <c r="BT147" s="27">
        <v>4.4396095585041202</v>
      </c>
      <c r="BU147" s="27">
        <v>1.957044109338721</v>
      </c>
      <c r="BV147" s="27">
        <v>0.83994084320184115</v>
      </c>
      <c r="BW147" s="27">
        <v>0.50556968225210497</v>
      </c>
      <c r="BX147" s="27">
        <v>0.89646402803771252</v>
      </c>
      <c r="BZ147" s="27">
        <v>13.224854642467031</v>
      </c>
      <c r="CA147" s="27">
        <v>12.85887901855209</v>
      </c>
      <c r="CB147" s="27">
        <v>12.445841710972799</v>
      </c>
      <c r="CC147" s="27">
        <v>11.838772949543676</v>
      </c>
      <c r="CD147" s="27">
        <v>11.749049800668059</v>
      </c>
      <c r="CE147" s="27">
        <v>11.253187688150931</v>
      </c>
      <c r="CF147" s="27">
        <v>10.758105514358213</v>
      </c>
      <c r="CG147" s="27">
        <v>10.260239334081909</v>
      </c>
      <c r="CH147" s="27">
        <v>9.7942693975221324</v>
      </c>
      <c r="CI147" s="27">
        <v>9.0796095585041208</v>
      </c>
      <c r="CJ147" s="27">
        <v>6.5970441093387215</v>
      </c>
      <c r="CK147" s="27">
        <v>5.4799408432018417</v>
      </c>
      <c r="CL147" s="27">
        <v>5.1455696822521055</v>
      </c>
      <c r="CM147" s="27">
        <v>5.5364640280377131</v>
      </c>
      <c r="CO147" s="28">
        <v>8.5848546424670307</v>
      </c>
      <c r="CP147" s="28">
        <v>8.1982804561773648</v>
      </c>
      <c r="CQ147" s="28">
        <v>7.7833857569772018</v>
      </c>
      <c r="CR147" s="28">
        <v>7.1767578281366742</v>
      </c>
      <c r="CS147" s="28">
        <v>7.09671523722713</v>
      </c>
      <c r="CT147" s="28">
        <v>6.5971135009096074</v>
      </c>
      <c r="CU147" s="28">
        <v>6.0700820813949647</v>
      </c>
      <c r="CV147" s="28">
        <v>5.5524696246792615</v>
      </c>
      <c r="CW147" s="28">
        <v>5.1517985164821525</v>
      </c>
      <c r="CX147" s="28">
        <v>4.5559148604637585</v>
      </c>
      <c r="CY147" s="28">
        <v>1.3013576299161613</v>
      </c>
      <c r="CZ147" s="28">
        <v>-4.9624392983865562</v>
      </c>
      <c r="DA147" s="28">
        <v>-9.7581632187662066</v>
      </c>
      <c r="DB147" s="28">
        <v>-12.555046440791031</v>
      </c>
      <c r="DD147" s="28">
        <v>13.224854642467031</v>
      </c>
      <c r="DE147" s="28">
        <v>12.838280456177365</v>
      </c>
      <c r="DF147" s="28">
        <v>12.423385756977202</v>
      </c>
      <c r="DG147" s="28">
        <v>11.816757828136675</v>
      </c>
      <c r="DH147" s="28">
        <v>11.736715237227131</v>
      </c>
      <c r="DI147" s="28">
        <v>11.237113500909608</v>
      </c>
      <c r="DJ147" s="28">
        <v>10.710082081394965</v>
      </c>
      <c r="DK147" s="28">
        <v>10.192469624679262</v>
      </c>
      <c r="DL147" s="28">
        <v>9.791798516482153</v>
      </c>
      <c r="DM147" s="28">
        <v>9.1959148604637591</v>
      </c>
      <c r="DN147" s="28">
        <v>5.9413576299161619</v>
      </c>
      <c r="DO147" s="28">
        <v>-0.32243929838655561</v>
      </c>
      <c r="DP147" s="28">
        <v>-5.1181632187662061</v>
      </c>
      <c r="DQ147" s="28">
        <v>-7.9150464407910306</v>
      </c>
      <c r="DS147" s="29">
        <v>8.5848546424670307</v>
      </c>
      <c r="DT147" s="29">
        <v>8.2761665666193576</v>
      </c>
      <c r="DU147" s="29">
        <v>7.7470073050995865</v>
      </c>
      <c r="DV147" s="29">
        <v>7.1513973556085002</v>
      </c>
      <c r="DW147" s="29">
        <v>7.0991065990033135</v>
      </c>
      <c r="DX147" s="29">
        <v>6.6650079915893699</v>
      </c>
      <c r="DY147" s="29">
        <v>6.2162998592470515</v>
      </c>
      <c r="DZ147" s="29">
        <v>5.7977158861276124</v>
      </c>
      <c r="EA147" s="29">
        <v>5.3195252973360354</v>
      </c>
      <c r="EB147" s="29">
        <v>3.6770347197520863</v>
      </c>
      <c r="EC147" s="29">
        <v>-3.6598365776401067</v>
      </c>
      <c r="ED147" s="29">
        <v>-9.1290757092437715</v>
      </c>
      <c r="EE147" s="29">
        <v>-12.197331894017736</v>
      </c>
      <c r="EF147" s="29">
        <v>-10.786170385231031</v>
      </c>
      <c r="EH147" s="29">
        <v>13.224854642467031</v>
      </c>
      <c r="EI147" s="29">
        <v>12.916166566619358</v>
      </c>
      <c r="EJ147" s="29">
        <v>12.387007305099587</v>
      </c>
      <c r="EK147" s="29">
        <v>11.791397355608501</v>
      </c>
      <c r="EL147" s="29">
        <v>11.739106599003314</v>
      </c>
      <c r="EM147" s="29">
        <v>11.30500799158937</v>
      </c>
      <c r="EN147" s="29">
        <v>10.856299859247052</v>
      </c>
      <c r="EO147" s="29">
        <v>10.437715886127613</v>
      </c>
      <c r="EP147" s="29">
        <v>9.959525297336036</v>
      </c>
      <c r="EQ147" s="29">
        <v>8.3170347197520869</v>
      </c>
      <c r="ER147" s="29">
        <v>0.98016342235989384</v>
      </c>
      <c r="ES147" s="29">
        <v>-4.489075709243771</v>
      </c>
      <c r="ET147" s="29">
        <v>-7.5573318940177359</v>
      </c>
      <c r="EU147" s="29">
        <v>-6.1461703852310308</v>
      </c>
      <c r="EW147" s="1">
        <v>367171</v>
      </c>
      <c r="EX147" s="1">
        <v>427130</v>
      </c>
      <c r="EY147" s="1" t="s">
        <v>442</v>
      </c>
      <c r="EZ147" s="1" t="s">
        <v>848</v>
      </c>
    </row>
    <row r="148" spans="2:156" ht="16" thickBot="1" x14ac:dyDescent="0.4">
      <c r="B148" s="21" t="s">
        <v>148</v>
      </c>
      <c r="C148" s="22">
        <v>12.520063894653635</v>
      </c>
      <c r="D148" s="23">
        <v>12.514104136487214</v>
      </c>
      <c r="E148" s="23">
        <v>12.282189821503097</v>
      </c>
      <c r="F148" s="23">
        <v>11.994405762166187</v>
      </c>
      <c r="G148" s="23">
        <v>11.785279630571932</v>
      </c>
      <c r="H148" s="23">
        <v>11.537403347396806</v>
      </c>
      <c r="I148" s="23">
        <v>11.117914845461215</v>
      </c>
      <c r="J148" s="23">
        <v>10.670543056973242</v>
      </c>
      <c r="K148" s="23">
        <v>10.109782042215437</v>
      </c>
      <c r="L148" s="23">
        <v>9.5132685853800751</v>
      </c>
      <c r="M148" s="23">
        <v>7.4452883335104154</v>
      </c>
      <c r="N148" s="23">
        <v>6.4083826051665937</v>
      </c>
      <c r="O148" s="23">
        <v>6.2488926163893268</v>
      </c>
      <c r="P148" s="23">
        <v>6.4983889257347016</v>
      </c>
      <c r="Q148" s="24"/>
      <c r="R148" s="23">
        <v>17.157063894653636</v>
      </c>
      <c r="S148" s="23">
        <v>17.151104136487213</v>
      </c>
      <c r="T148" s="23">
        <v>16.919189821503096</v>
      </c>
      <c r="U148" s="23">
        <v>16.631405762166189</v>
      </c>
      <c r="V148" s="23">
        <v>16.422279630571932</v>
      </c>
      <c r="W148" s="23">
        <v>16.174403347396805</v>
      </c>
      <c r="X148" s="23">
        <v>15.754914845461215</v>
      </c>
      <c r="Y148" s="23">
        <v>15.307543056973243</v>
      </c>
      <c r="Z148" s="23">
        <v>14.746782042215438</v>
      </c>
      <c r="AA148" s="23">
        <v>14.150268585380076</v>
      </c>
      <c r="AB148" s="23">
        <v>12.082288333510416</v>
      </c>
      <c r="AC148" s="23">
        <v>11.045382605166594</v>
      </c>
      <c r="AD148" s="23">
        <v>10.885892616389327</v>
      </c>
      <c r="AE148" s="23">
        <v>11.135388925734702</v>
      </c>
      <c r="AG148" s="25">
        <v>12.520063894653635</v>
      </c>
      <c r="AH148" s="25">
        <v>12.654656020590215</v>
      </c>
      <c r="AI148" s="25">
        <v>12.61759439646884</v>
      </c>
      <c r="AJ148" s="25">
        <v>12.57383447922248</v>
      </c>
      <c r="AK148" s="25">
        <v>12.622004506679591</v>
      </c>
      <c r="AL148" s="25">
        <v>12.515508441496189</v>
      </c>
      <c r="AM148" s="25">
        <v>12.194043111700074</v>
      </c>
      <c r="AN148" s="25">
        <v>11.830021149617274</v>
      </c>
      <c r="AO148" s="25">
        <v>11.311256291222778</v>
      </c>
      <c r="AP148" s="25">
        <v>10.715576398530178</v>
      </c>
      <c r="AQ148" s="25">
        <v>9.6925294178911301</v>
      </c>
      <c r="AR148" s="25">
        <v>9.0718155943163215</v>
      </c>
      <c r="AS148" s="25">
        <v>8.7803116633960574</v>
      </c>
      <c r="AT148" s="25">
        <v>8.6531134725507535</v>
      </c>
      <c r="AV148" s="26">
        <v>17.157063894653636</v>
      </c>
      <c r="AW148" s="26">
        <v>17.291656020590217</v>
      </c>
      <c r="AX148" s="26">
        <v>17.254594396468839</v>
      </c>
      <c r="AY148" s="26">
        <v>17.210834479222481</v>
      </c>
      <c r="AZ148" s="26">
        <v>17.259004506679592</v>
      </c>
      <c r="BA148" s="26">
        <v>17.152508441496188</v>
      </c>
      <c r="BB148" s="26">
        <v>16.831043111700076</v>
      </c>
      <c r="BC148" s="26">
        <v>16.467021149617274</v>
      </c>
      <c r="BD148" s="26">
        <v>15.948256291222778</v>
      </c>
      <c r="BE148" s="26">
        <v>15.352576398530179</v>
      </c>
      <c r="BF148" s="26">
        <v>14.329529417891131</v>
      </c>
      <c r="BG148" s="26">
        <v>13.708815594316322</v>
      </c>
      <c r="BH148" s="26">
        <v>13.417311663396058</v>
      </c>
      <c r="BI148" s="26">
        <v>13.290113472550754</v>
      </c>
      <c r="BK148" s="27">
        <v>12.520063894653635</v>
      </c>
      <c r="BL148" s="27">
        <v>12.514205301554773</v>
      </c>
      <c r="BM148" s="27">
        <v>12.28239267765356</v>
      </c>
      <c r="BN148" s="27">
        <v>11.994707851423794</v>
      </c>
      <c r="BO148" s="27">
        <v>11.785676088617375</v>
      </c>
      <c r="BP148" s="27">
        <v>11.537284945771669</v>
      </c>
      <c r="BQ148" s="27">
        <v>11.117095362968175</v>
      </c>
      <c r="BR148" s="27">
        <v>10.669586286707917</v>
      </c>
      <c r="BS148" s="27">
        <v>10.108693804994816</v>
      </c>
      <c r="BT148" s="27">
        <v>9.5699854460223825</v>
      </c>
      <c r="BU148" s="27">
        <v>7.763124679985081</v>
      </c>
      <c r="BV148" s="27">
        <v>6.8646798947699725</v>
      </c>
      <c r="BW148" s="27">
        <v>6.7148732943017464</v>
      </c>
      <c r="BX148" s="27">
        <v>6.9672091239678888</v>
      </c>
      <c r="BZ148" s="27">
        <v>17.157063894653636</v>
      </c>
      <c r="CA148" s="27">
        <v>17.151205301554775</v>
      </c>
      <c r="CB148" s="27">
        <v>16.919392677653562</v>
      </c>
      <c r="CC148" s="27">
        <v>16.631707851423794</v>
      </c>
      <c r="CD148" s="27">
        <v>16.422676088617376</v>
      </c>
      <c r="CE148" s="27">
        <v>16.174284945771667</v>
      </c>
      <c r="CF148" s="27">
        <v>15.754095362968176</v>
      </c>
      <c r="CG148" s="27">
        <v>15.306586286707917</v>
      </c>
      <c r="CH148" s="27">
        <v>14.745693804994817</v>
      </c>
      <c r="CI148" s="27">
        <v>14.206985446022383</v>
      </c>
      <c r="CJ148" s="27">
        <v>12.400124679985081</v>
      </c>
      <c r="CK148" s="27">
        <v>11.501679894769973</v>
      </c>
      <c r="CL148" s="27">
        <v>11.351873294301747</v>
      </c>
      <c r="CM148" s="27">
        <v>11.604209123967889</v>
      </c>
      <c r="CO148" s="28">
        <v>12.520063894653635</v>
      </c>
      <c r="CP148" s="28">
        <v>12.502222438596753</v>
      </c>
      <c r="CQ148" s="28">
        <v>12.256757664933691</v>
      </c>
      <c r="CR148" s="28">
        <v>11.940818729965084</v>
      </c>
      <c r="CS148" s="28">
        <v>11.69543297522382</v>
      </c>
      <c r="CT148" s="28">
        <v>11.386928492238551</v>
      </c>
      <c r="CU148" s="28">
        <v>11.003943734630848</v>
      </c>
      <c r="CV148" s="28">
        <v>10.60082820316099</v>
      </c>
      <c r="CW148" s="28">
        <v>10.189626835509104</v>
      </c>
      <c r="CX148" s="28">
        <v>9.7086066514359572</v>
      </c>
      <c r="CY148" s="28">
        <v>7.0357756501957471</v>
      </c>
      <c r="CZ148" s="28">
        <v>1.5524921275468202</v>
      </c>
      <c r="DA148" s="28">
        <v>-2.566202087954025</v>
      </c>
      <c r="DB148" s="28">
        <v>-5.3839964302432541</v>
      </c>
      <c r="DD148" s="28">
        <v>17.157063894653636</v>
      </c>
      <c r="DE148" s="28">
        <v>17.139222438596754</v>
      </c>
      <c r="DF148" s="28">
        <v>16.893757664933691</v>
      </c>
      <c r="DG148" s="28">
        <v>16.577818729965085</v>
      </c>
      <c r="DH148" s="28">
        <v>16.332432975223821</v>
      </c>
      <c r="DI148" s="28">
        <v>16.023928492238554</v>
      </c>
      <c r="DJ148" s="28">
        <v>15.640943734630849</v>
      </c>
      <c r="DK148" s="28">
        <v>15.237828203160991</v>
      </c>
      <c r="DL148" s="28">
        <v>14.826626835509105</v>
      </c>
      <c r="DM148" s="28">
        <v>14.345606651435958</v>
      </c>
      <c r="DN148" s="28">
        <v>11.672775650195748</v>
      </c>
      <c r="DO148" s="28">
        <v>6.1894921275468207</v>
      </c>
      <c r="DP148" s="28">
        <v>2.0707979120459754</v>
      </c>
      <c r="DQ148" s="28">
        <v>-0.74699643024325368</v>
      </c>
      <c r="DS148" s="29">
        <v>12.520063894653635</v>
      </c>
      <c r="DT148" s="29">
        <v>12.517486812666844</v>
      </c>
      <c r="DU148" s="29">
        <v>12.206861510131301</v>
      </c>
      <c r="DV148" s="29">
        <v>11.865950511388489</v>
      </c>
      <c r="DW148" s="29">
        <v>11.601906674936449</v>
      </c>
      <c r="DX148" s="29">
        <v>11.29046120831304</v>
      </c>
      <c r="DY148" s="29">
        <v>10.912070233409423</v>
      </c>
      <c r="DZ148" s="29">
        <v>10.524959943350067</v>
      </c>
      <c r="EA148" s="29">
        <v>10.001836966210567</v>
      </c>
      <c r="EB148" s="29">
        <v>8.6066568753950854</v>
      </c>
      <c r="EC148" s="29">
        <v>2.5044601170253529</v>
      </c>
      <c r="ED148" s="29">
        <v>-2.4228129623194263</v>
      </c>
      <c r="EE148" s="29">
        <v>-5.0700124780780378</v>
      </c>
      <c r="EF148" s="29">
        <v>-4.3082480766225864</v>
      </c>
      <c r="EH148" s="29">
        <v>17.157063894653636</v>
      </c>
      <c r="EI148" s="29">
        <v>17.154486812666846</v>
      </c>
      <c r="EJ148" s="29">
        <v>16.843861510131301</v>
      </c>
      <c r="EK148" s="29">
        <v>16.502950511388491</v>
      </c>
      <c r="EL148" s="29">
        <v>16.238906674936452</v>
      </c>
      <c r="EM148" s="29">
        <v>15.927461208313041</v>
      </c>
      <c r="EN148" s="29">
        <v>15.549070233409424</v>
      </c>
      <c r="EO148" s="29">
        <v>15.161959943350068</v>
      </c>
      <c r="EP148" s="29">
        <v>14.638836966210567</v>
      </c>
      <c r="EQ148" s="29">
        <v>13.243656875395086</v>
      </c>
      <c r="ER148" s="29">
        <v>7.1414601170253533</v>
      </c>
      <c r="ES148" s="29">
        <v>2.2141870376805741</v>
      </c>
      <c r="ET148" s="29">
        <v>-0.43301247807803733</v>
      </c>
      <c r="EU148" s="29">
        <v>0.3287519233774141</v>
      </c>
      <c r="EW148" s="1">
        <v>401790</v>
      </c>
      <c r="EX148" s="1">
        <v>395876</v>
      </c>
      <c r="EY148" s="1" t="s">
        <v>588</v>
      </c>
      <c r="EZ148" s="1" t="s">
        <v>853</v>
      </c>
    </row>
    <row r="149" spans="2:156" ht="16" thickBot="1" x14ac:dyDescent="0.4">
      <c r="B149" s="21" t="s">
        <v>149</v>
      </c>
      <c r="C149" s="22">
        <v>3.0047165043483872</v>
      </c>
      <c r="D149" s="23">
        <v>2.5449529535638611</v>
      </c>
      <c r="E149" s="23">
        <v>2.0359522146324167</v>
      </c>
      <c r="F149" s="23">
        <v>1.2900417455274642</v>
      </c>
      <c r="G149" s="23">
        <v>0.71008479875229469</v>
      </c>
      <c r="H149" s="23">
        <v>-1.427822959498215E-2</v>
      </c>
      <c r="I149" s="23">
        <v>-0.6848755091077301</v>
      </c>
      <c r="J149" s="23">
        <v>-1.4247291522080836</v>
      </c>
      <c r="K149" s="23">
        <v>-2.1289576831142973</v>
      </c>
      <c r="L149" s="23">
        <v>-3.0666078346199548</v>
      </c>
      <c r="M149" s="23">
        <v>-6.1939894583223598</v>
      </c>
      <c r="N149" s="23">
        <v>-7.7383238693723335</v>
      </c>
      <c r="O149" s="23">
        <v>-7.9698094594885447</v>
      </c>
      <c r="P149" s="23">
        <v>-7.5883783165180994</v>
      </c>
      <c r="Q149" s="24"/>
      <c r="R149" s="23">
        <v>7.6417165043483877</v>
      </c>
      <c r="S149" s="23">
        <v>7.1819529535638615</v>
      </c>
      <c r="T149" s="23">
        <v>6.6729522146324172</v>
      </c>
      <c r="U149" s="23">
        <v>5.9270417455274647</v>
      </c>
      <c r="V149" s="23">
        <v>5.3470847987522951</v>
      </c>
      <c r="W149" s="23">
        <v>4.6227217704050183</v>
      </c>
      <c r="X149" s="23">
        <v>3.9521244908922704</v>
      </c>
      <c r="Y149" s="23">
        <v>3.2122708477919169</v>
      </c>
      <c r="Z149" s="23">
        <v>2.5080423168857031</v>
      </c>
      <c r="AA149" s="23">
        <v>1.5703921653800457</v>
      </c>
      <c r="AB149" s="23">
        <v>-1.5569894583223594</v>
      </c>
      <c r="AC149" s="23">
        <v>-3.1013238693723331</v>
      </c>
      <c r="AD149" s="23">
        <v>-3.3328094594885442</v>
      </c>
      <c r="AE149" s="23">
        <v>-2.9513783165180989</v>
      </c>
      <c r="AG149" s="25">
        <v>3.0047165043483872</v>
      </c>
      <c r="AH149" s="25">
        <v>2.8377501289343314</v>
      </c>
      <c r="AI149" s="25">
        <v>2.5766254279988452</v>
      </c>
      <c r="AJ149" s="25">
        <v>2.1976916219404501</v>
      </c>
      <c r="AK149" s="25">
        <v>2.0494041000250682</v>
      </c>
      <c r="AL149" s="25">
        <v>1.6959267516742393</v>
      </c>
      <c r="AM149" s="25">
        <v>1.3113960412437784</v>
      </c>
      <c r="AN149" s="25">
        <v>0.79547704666140717</v>
      </c>
      <c r="AO149" s="25">
        <v>0.27672746911142099</v>
      </c>
      <c r="AP149" s="25">
        <v>-0.37584412263040434</v>
      </c>
      <c r="AQ149" s="25">
        <v>-2.1397308107459061</v>
      </c>
      <c r="AR149" s="25">
        <v>-3.4114138884251268</v>
      </c>
      <c r="AS149" s="25">
        <v>-4.0575546059516086</v>
      </c>
      <c r="AT149" s="25">
        <v>-4.4724778915008407</v>
      </c>
      <c r="AV149" s="26">
        <v>7.6417165043483877</v>
      </c>
      <c r="AW149" s="26">
        <v>7.4747501289343319</v>
      </c>
      <c r="AX149" s="26">
        <v>7.2136254279988457</v>
      </c>
      <c r="AY149" s="26">
        <v>6.8346916219404505</v>
      </c>
      <c r="AZ149" s="26">
        <v>6.6864041000250687</v>
      </c>
      <c r="BA149" s="26">
        <v>6.3329267516742398</v>
      </c>
      <c r="BB149" s="26">
        <v>5.9483960412437789</v>
      </c>
      <c r="BC149" s="26">
        <v>5.4324770466614076</v>
      </c>
      <c r="BD149" s="26">
        <v>4.9137274691114214</v>
      </c>
      <c r="BE149" s="26">
        <v>4.2611558773695961</v>
      </c>
      <c r="BF149" s="26">
        <v>2.4972691892540944</v>
      </c>
      <c r="BG149" s="26">
        <v>1.2255861115748736</v>
      </c>
      <c r="BH149" s="26">
        <v>0.5794453940483919</v>
      </c>
      <c r="BI149" s="26">
        <v>0.16452210849915971</v>
      </c>
      <c r="BK149" s="27">
        <v>3.0047165043483872</v>
      </c>
      <c r="BL149" s="27">
        <v>2.5450094134498187</v>
      </c>
      <c r="BM149" s="27">
        <v>2.0360752864639764</v>
      </c>
      <c r="BN149" s="27">
        <v>1.2902256995740906</v>
      </c>
      <c r="BO149" s="27">
        <v>0.71034763267101653</v>
      </c>
      <c r="BP149" s="27">
        <v>-1.4356816940715333E-2</v>
      </c>
      <c r="BQ149" s="27">
        <v>-0.6857096317354916</v>
      </c>
      <c r="BR149" s="27">
        <v>-1.4257081210161253</v>
      </c>
      <c r="BS149" s="27">
        <v>-2.1300661169987691</v>
      </c>
      <c r="BT149" s="27">
        <v>-2.9981229758873873</v>
      </c>
      <c r="BU149" s="27">
        <v>-5.8918501477055791</v>
      </c>
      <c r="BV149" s="27">
        <v>-7.3394854368874221</v>
      </c>
      <c r="BW149" s="27">
        <v>-7.5851499973529251</v>
      </c>
      <c r="BX149" s="27">
        <v>-7.2263088073751547</v>
      </c>
      <c r="BZ149" s="27">
        <v>7.6417165043483877</v>
      </c>
      <c r="CA149" s="27">
        <v>7.1820094134498191</v>
      </c>
      <c r="CB149" s="27">
        <v>6.6730752864639769</v>
      </c>
      <c r="CC149" s="27">
        <v>5.9272256995740911</v>
      </c>
      <c r="CD149" s="27">
        <v>5.347347632671017</v>
      </c>
      <c r="CE149" s="27">
        <v>4.6226431830592851</v>
      </c>
      <c r="CF149" s="27">
        <v>3.9512903682645089</v>
      </c>
      <c r="CG149" s="27">
        <v>3.2112918789838751</v>
      </c>
      <c r="CH149" s="27">
        <v>2.5069338830012313</v>
      </c>
      <c r="CI149" s="27">
        <v>1.6388770241126132</v>
      </c>
      <c r="CJ149" s="27">
        <v>-1.2548501477055787</v>
      </c>
      <c r="CK149" s="27">
        <v>-2.7024854368874216</v>
      </c>
      <c r="CL149" s="27">
        <v>-2.9481499973529246</v>
      </c>
      <c r="CM149" s="27">
        <v>-2.5893088073751542</v>
      </c>
      <c r="CO149" s="28">
        <v>3.0047165043483872</v>
      </c>
      <c r="CP149" s="28">
        <v>2.5608067868251823</v>
      </c>
      <c r="CQ149" s="28">
        <v>2.0791435993007212</v>
      </c>
      <c r="CR149" s="28">
        <v>1.377622053104627</v>
      </c>
      <c r="CS149" s="28">
        <v>0.89360349309217213</v>
      </c>
      <c r="CT149" s="28">
        <v>0.24709352660817885</v>
      </c>
      <c r="CU149" s="28">
        <v>-0.36740337433915826</v>
      </c>
      <c r="CV149" s="28">
        <v>-1.0372617278705754</v>
      </c>
      <c r="CW149" s="28">
        <v>-1.6005486518703194</v>
      </c>
      <c r="CX149" s="28">
        <v>-2.2524772748100759</v>
      </c>
      <c r="CY149" s="28">
        <v>-5.308029479456934</v>
      </c>
      <c r="CZ149" s="28">
        <v>-10.066002907156275</v>
      </c>
      <c r="DA149" s="28">
        <v>-13.270522125365488</v>
      </c>
      <c r="DB149" s="28">
        <v>-15.533051726050594</v>
      </c>
      <c r="DD149" s="28">
        <v>7.6417165043483877</v>
      </c>
      <c r="DE149" s="28">
        <v>7.1978067868251827</v>
      </c>
      <c r="DF149" s="28">
        <v>6.7161435993007217</v>
      </c>
      <c r="DG149" s="28">
        <v>6.0146220531046275</v>
      </c>
      <c r="DH149" s="28">
        <v>5.5306034930921726</v>
      </c>
      <c r="DI149" s="28">
        <v>4.8840935266081793</v>
      </c>
      <c r="DJ149" s="28">
        <v>4.2695966256608422</v>
      </c>
      <c r="DK149" s="28">
        <v>3.5997382721294251</v>
      </c>
      <c r="DL149" s="28">
        <v>3.0364513481296811</v>
      </c>
      <c r="DM149" s="28">
        <v>2.3845227251899246</v>
      </c>
      <c r="DN149" s="28">
        <v>-0.67102947945693359</v>
      </c>
      <c r="DO149" s="28">
        <v>-5.4290029071562742</v>
      </c>
      <c r="DP149" s="28">
        <v>-8.6335221253654879</v>
      </c>
      <c r="DQ149" s="28">
        <v>-10.896051726050594</v>
      </c>
      <c r="DS149" s="29">
        <v>3.0047165043483872</v>
      </c>
      <c r="DT149" s="29">
        <v>2.6287268272811026</v>
      </c>
      <c r="DU149" s="29">
        <v>1.9669586394947913</v>
      </c>
      <c r="DV149" s="29">
        <v>1.2371978190991371</v>
      </c>
      <c r="DW149" s="29">
        <v>0.7303970128186954</v>
      </c>
      <c r="DX149" s="29">
        <v>0.14146082705683583</v>
      </c>
      <c r="DY149" s="29">
        <v>-0.38732360395813714</v>
      </c>
      <c r="DZ149" s="29">
        <v>-0.9364998510717335</v>
      </c>
      <c r="EA149" s="29">
        <v>-1.4760277379599493</v>
      </c>
      <c r="EB149" s="29">
        <v>-2.7601964520936662</v>
      </c>
      <c r="EC149" s="29">
        <v>-8.4213273161281954</v>
      </c>
      <c r="ED149" s="29">
        <v>-12.485002285772737</v>
      </c>
      <c r="EE149" s="29">
        <v>-14.493484912287833</v>
      </c>
      <c r="EF149" s="29">
        <v>-13.677551168641081</v>
      </c>
      <c r="EH149" s="29">
        <v>7.6417165043483877</v>
      </c>
      <c r="EI149" s="29">
        <v>7.2657268272811031</v>
      </c>
      <c r="EJ149" s="29">
        <v>6.6039586394947918</v>
      </c>
      <c r="EK149" s="29">
        <v>5.8741978190991375</v>
      </c>
      <c r="EL149" s="29">
        <v>5.3673970128186959</v>
      </c>
      <c r="EM149" s="29">
        <v>4.7784608270568363</v>
      </c>
      <c r="EN149" s="29">
        <v>4.2496763960418633</v>
      </c>
      <c r="EO149" s="29">
        <v>3.700500148928267</v>
      </c>
      <c r="EP149" s="29">
        <v>3.1609722620400511</v>
      </c>
      <c r="EQ149" s="29">
        <v>1.8768035479063343</v>
      </c>
      <c r="ER149" s="29">
        <v>-3.784327316128195</v>
      </c>
      <c r="ES149" s="29">
        <v>-7.8480022857727363</v>
      </c>
      <c r="ET149" s="29">
        <v>-9.8564849122878329</v>
      </c>
      <c r="EU149" s="29">
        <v>-9.0405511686410804</v>
      </c>
      <c r="EW149" s="1">
        <v>342288</v>
      </c>
      <c r="EX149" s="1">
        <v>430650</v>
      </c>
      <c r="EY149" s="1" t="s">
        <v>625</v>
      </c>
      <c r="EZ149" s="1" t="s">
        <v>864</v>
      </c>
    </row>
    <row r="150" spans="2:156" ht="16" thickBot="1" x14ac:dyDescent="0.4">
      <c r="B150" s="21" t="s">
        <v>150</v>
      </c>
      <c r="C150" s="22">
        <v>10.603621227098689</v>
      </c>
      <c r="D150" s="23">
        <v>9.9571014815291505</v>
      </c>
      <c r="E150" s="23">
        <v>9.6757757340933637</v>
      </c>
      <c r="F150" s="23">
        <v>9.3599396096619998</v>
      </c>
      <c r="G150" s="23">
        <v>8.9146661572553221</v>
      </c>
      <c r="H150" s="23">
        <v>8.4506165204019918</v>
      </c>
      <c r="I150" s="23">
        <v>7.9236471682658394</v>
      </c>
      <c r="J150" s="23">
        <v>7.4666050067190071</v>
      </c>
      <c r="K150" s="23">
        <v>7.0725555948767713</v>
      </c>
      <c r="L150" s="23">
        <v>6.5157081978198619</v>
      </c>
      <c r="M150" s="23">
        <v>4.4083257815082106</v>
      </c>
      <c r="N150" s="23">
        <v>3.2336619499250467</v>
      </c>
      <c r="O150" s="23">
        <v>2.8943466638039119</v>
      </c>
      <c r="P150" s="23">
        <v>2.9061387166279502</v>
      </c>
      <c r="Q150" s="24"/>
      <c r="R150" s="23">
        <v>15.240621227098689</v>
      </c>
      <c r="S150" s="23">
        <v>14.594101481529151</v>
      </c>
      <c r="T150" s="23">
        <v>14.312775734093364</v>
      </c>
      <c r="U150" s="23">
        <v>13.996939609662</v>
      </c>
      <c r="V150" s="23">
        <v>13.551666157255323</v>
      </c>
      <c r="W150" s="23">
        <v>13.087616520401992</v>
      </c>
      <c r="X150" s="23">
        <v>12.56064716826584</v>
      </c>
      <c r="Y150" s="23">
        <v>12.103605006719008</v>
      </c>
      <c r="Z150" s="23">
        <v>11.709555594876772</v>
      </c>
      <c r="AA150" s="23">
        <v>11.152708197819862</v>
      </c>
      <c r="AB150" s="23">
        <v>9.0453257815082111</v>
      </c>
      <c r="AC150" s="23">
        <v>7.8706619499250472</v>
      </c>
      <c r="AD150" s="23">
        <v>7.5313466638039124</v>
      </c>
      <c r="AE150" s="23">
        <v>7.5431387166279507</v>
      </c>
      <c r="AG150" s="25">
        <v>10.603621227098689</v>
      </c>
      <c r="AH150" s="25">
        <v>10.287574886812827</v>
      </c>
      <c r="AI150" s="25">
        <v>10.10644671724698</v>
      </c>
      <c r="AJ150" s="25">
        <v>9.9827554816893755</v>
      </c>
      <c r="AK150" s="25">
        <v>9.7642940108345204</v>
      </c>
      <c r="AL150" s="25">
        <v>9.4823510044171861</v>
      </c>
      <c r="AM150" s="25">
        <v>9.0891421349942476</v>
      </c>
      <c r="AN150" s="25">
        <v>8.743998607106116</v>
      </c>
      <c r="AO150" s="25">
        <v>8.4299567962345421</v>
      </c>
      <c r="AP150" s="25">
        <v>8.0198629612553702</v>
      </c>
      <c r="AQ150" s="25">
        <v>6.6916442799040396</v>
      </c>
      <c r="AR150" s="25">
        <v>5.7769973792929363</v>
      </c>
      <c r="AS150" s="25">
        <v>5.2562669165487037</v>
      </c>
      <c r="AT150" s="25">
        <v>4.9024247661158356</v>
      </c>
      <c r="AV150" s="26">
        <v>15.240621227098689</v>
      </c>
      <c r="AW150" s="26">
        <v>14.924574886812827</v>
      </c>
      <c r="AX150" s="26">
        <v>14.743446717246981</v>
      </c>
      <c r="AY150" s="26">
        <v>14.619755481689376</v>
      </c>
      <c r="AZ150" s="26">
        <v>14.401294010834521</v>
      </c>
      <c r="BA150" s="26">
        <v>14.119351004417187</v>
      </c>
      <c r="BB150" s="26">
        <v>13.726142134994248</v>
      </c>
      <c r="BC150" s="26">
        <v>13.380998607106116</v>
      </c>
      <c r="BD150" s="26">
        <v>13.066956796234543</v>
      </c>
      <c r="BE150" s="26">
        <v>12.656862961255371</v>
      </c>
      <c r="BF150" s="26">
        <v>11.32864427990404</v>
      </c>
      <c r="BG150" s="26">
        <v>10.413997379292937</v>
      </c>
      <c r="BH150" s="26">
        <v>9.8932669165487042</v>
      </c>
      <c r="BI150" s="26">
        <v>9.539424766115836</v>
      </c>
      <c r="BK150" s="27">
        <v>10.603621227098689</v>
      </c>
      <c r="BL150" s="27">
        <v>9.9572250643377149</v>
      </c>
      <c r="BM150" s="27">
        <v>9.6759548984517298</v>
      </c>
      <c r="BN150" s="27">
        <v>9.360204441107614</v>
      </c>
      <c r="BO150" s="27">
        <v>8.9150152886765106</v>
      </c>
      <c r="BP150" s="27">
        <v>8.4505120690807676</v>
      </c>
      <c r="BQ150" s="27">
        <v>7.9225318477992506</v>
      </c>
      <c r="BR150" s="27">
        <v>7.4652980689023831</v>
      </c>
      <c r="BS150" s="27">
        <v>7.0710825352229545</v>
      </c>
      <c r="BT150" s="27">
        <v>6.5648162070923277</v>
      </c>
      <c r="BU150" s="27">
        <v>4.6639728001671159</v>
      </c>
      <c r="BV150" s="27">
        <v>3.6153461256496691</v>
      </c>
      <c r="BW150" s="27">
        <v>3.2963218560907919</v>
      </c>
      <c r="BX150" s="27">
        <v>3.3347179564563056</v>
      </c>
      <c r="BZ150" s="27">
        <v>15.240621227098689</v>
      </c>
      <c r="CA150" s="27">
        <v>14.594225064337715</v>
      </c>
      <c r="CB150" s="27">
        <v>14.31295489845173</v>
      </c>
      <c r="CC150" s="27">
        <v>13.997204441107614</v>
      </c>
      <c r="CD150" s="27">
        <v>13.552015288676511</v>
      </c>
      <c r="CE150" s="27">
        <v>13.087512069080768</v>
      </c>
      <c r="CF150" s="27">
        <v>12.559531847799251</v>
      </c>
      <c r="CG150" s="27">
        <v>12.102298068902384</v>
      </c>
      <c r="CH150" s="27">
        <v>11.708082535222955</v>
      </c>
      <c r="CI150" s="27">
        <v>11.201816207092328</v>
      </c>
      <c r="CJ150" s="27">
        <v>9.3009728001671164</v>
      </c>
      <c r="CK150" s="27">
        <v>8.2523461256496695</v>
      </c>
      <c r="CL150" s="27">
        <v>7.9333218560907923</v>
      </c>
      <c r="CM150" s="27">
        <v>7.9717179564563061</v>
      </c>
      <c r="CO150" s="28">
        <v>10.603621227098689</v>
      </c>
      <c r="CP150" s="28">
        <v>9.9670643355404476</v>
      </c>
      <c r="CQ150" s="28">
        <v>9.7157466227868401</v>
      </c>
      <c r="CR150" s="28">
        <v>9.4211373787187238</v>
      </c>
      <c r="CS150" s="28">
        <v>9.0273876067310219</v>
      </c>
      <c r="CT150" s="28">
        <v>8.6116740443033652</v>
      </c>
      <c r="CU150" s="28">
        <v>8.122343816984964</v>
      </c>
      <c r="CV150" s="28">
        <v>7.70985787446301</v>
      </c>
      <c r="CW150" s="28">
        <v>7.4028815674880359</v>
      </c>
      <c r="CX150" s="28">
        <v>7.0063975176268265</v>
      </c>
      <c r="CY150" s="28">
        <v>4.6114942738842046</v>
      </c>
      <c r="CZ150" s="28">
        <v>1.2985541299822891</v>
      </c>
      <c r="DA150" s="28">
        <v>-0.9420485687532576</v>
      </c>
      <c r="DB150" s="28">
        <v>-2.5547514774865228</v>
      </c>
      <c r="DD150" s="28">
        <v>15.240621227098689</v>
      </c>
      <c r="DE150" s="28">
        <v>14.604064335540448</v>
      </c>
      <c r="DF150" s="28">
        <v>14.352746622786841</v>
      </c>
      <c r="DG150" s="28">
        <v>14.058137378718724</v>
      </c>
      <c r="DH150" s="28">
        <v>13.664387606731022</v>
      </c>
      <c r="DI150" s="28">
        <v>13.248674044303366</v>
      </c>
      <c r="DJ150" s="28">
        <v>12.759343816984964</v>
      </c>
      <c r="DK150" s="28">
        <v>12.34685787446301</v>
      </c>
      <c r="DL150" s="28">
        <v>12.039881567488036</v>
      </c>
      <c r="DM150" s="28">
        <v>11.643397517626827</v>
      </c>
      <c r="DN150" s="28">
        <v>9.2484942738842051</v>
      </c>
      <c r="DO150" s="28">
        <v>5.9355541299822896</v>
      </c>
      <c r="DP150" s="28">
        <v>3.6949514312467429</v>
      </c>
      <c r="DQ150" s="28">
        <v>2.0822485225134777</v>
      </c>
      <c r="DS150" s="29">
        <v>10.603621227098689</v>
      </c>
      <c r="DT150" s="29">
        <v>10.004164131649029</v>
      </c>
      <c r="DU150" s="29">
        <v>9.5834638060113502</v>
      </c>
      <c r="DV150" s="29">
        <v>9.2875734162857473</v>
      </c>
      <c r="DW150" s="29">
        <v>8.9194776974684196</v>
      </c>
      <c r="DX150" s="29">
        <v>8.5576514545055069</v>
      </c>
      <c r="DY150" s="29">
        <v>8.1220159349602135</v>
      </c>
      <c r="DZ150" s="29">
        <v>7.7810288261787974</v>
      </c>
      <c r="EA150" s="29">
        <v>7.4640591597909047</v>
      </c>
      <c r="EB150" s="29">
        <v>6.6060286940839674</v>
      </c>
      <c r="EC150" s="29">
        <v>2.5743675313857466</v>
      </c>
      <c r="ED150" s="29">
        <v>-0.40478724106600694</v>
      </c>
      <c r="EE150" s="29">
        <v>-1.9037209300647326</v>
      </c>
      <c r="EF150" s="29">
        <v>-1.3587246829102142</v>
      </c>
      <c r="EH150" s="29">
        <v>15.240621227098689</v>
      </c>
      <c r="EI150" s="29">
        <v>14.641164131649029</v>
      </c>
      <c r="EJ150" s="29">
        <v>14.220463806011351</v>
      </c>
      <c r="EK150" s="29">
        <v>13.924573416285748</v>
      </c>
      <c r="EL150" s="29">
        <v>13.55647769746842</v>
      </c>
      <c r="EM150" s="29">
        <v>13.194651454505507</v>
      </c>
      <c r="EN150" s="29">
        <v>12.759015934960214</v>
      </c>
      <c r="EO150" s="29">
        <v>12.418028826178798</v>
      </c>
      <c r="EP150" s="29">
        <v>12.101059159790905</v>
      </c>
      <c r="EQ150" s="29">
        <v>11.243028694083968</v>
      </c>
      <c r="ER150" s="29">
        <v>7.211367531385747</v>
      </c>
      <c r="ES150" s="29">
        <v>4.2322127589339935</v>
      </c>
      <c r="ET150" s="29">
        <v>2.7332790699352678</v>
      </c>
      <c r="EU150" s="29">
        <v>3.2782753170897863</v>
      </c>
      <c r="EW150" s="1">
        <v>385958</v>
      </c>
      <c r="EX150" s="1">
        <v>383397</v>
      </c>
      <c r="EY150" s="1" t="s">
        <v>444</v>
      </c>
      <c r="EZ150" s="1" t="s">
        <v>849</v>
      </c>
    </row>
    <row r="151" spans="2:156" ht="16" thickBot="1" x14ac:dyDescent="0.4">
      <c r="B151" s="21" t="s">
        <v>151</v>
      </c>
      <c r="C151" s="22">
        <v>2.2991148331103934</v>
      </c>
      <c r="D151" s="23">
        <v>2.1449720803181505</v>
      </c>
      <c r="E151" s="23">
        <v>2.0009967747307371</v>
      </c>
      <c r="F151" s="23">
        <v>1.7520873685167127</v>
      </c>
      <c r="G151" s="23">
        <v>1.586532575347535</v>
      </c>
      <c r="H151" s="23">
        <v>1.3419490177595641</v>
      </c>
      <c r="I151" s="23">
        <v>1.1158183979668586</v>
      </c>
      <c r="J151" s="23">
        <v>0.87514069147857931</v>
      </c>
      <c r="K151" s="23">
        <v>0.61237373671241979</v>
      </c>
      <c r="L151" s="23">
        <v>0.22362770426883483</v>
      </c>
      <c r="M151" s="23">
        <v>-1.4228205763633142</v>
      </c>
      <c r="N151" s="23">
        <v>-2.6016763208850548</v>
      </c>
      <c r="O151" s="23">
        <v>-3.2853094356101273</v>
      </c>
      <c r="P151" s="23">
        <v>-3.5845799670830587</v>
      </c>
      <c r="Q151" s="24"/>
      <c r="R151" s="23">
        <v>6.2991148331103934</v>
      </c>
      <c r="S151" s="23">
        <v>6.1449720803181505</v>
      </c>
      <c r="T151" s="23">
        <v>6.0009967747307371</v>
      </c>
      <c r="U151" s="23">
        <v>5.7520873685167127</v>
      </c>
      <c r="V151" s="23">
        <v>5.586532575347535</v>
      </c>
      <c r="W151" s="23">
        <v>5.3419490177595641</v>
      </c>
      <c r="X151" s="23">
        <v>5.1158183979668586</v>
      </c>
      <c r="Y151" s="23">
        <v>4.8751406914785793</v>
      </c>
      <c r="Z151" s="23">
        <v>4.6123737367124198</v>
      </c>
      <c r="AA151" s="23">
        <v>4.2236277042688348</v>
      </c>
      <c r="AB151" s="23">
        <v>2.5771794236366858</v>
      </c>
      <c r="AC151" s="23">
        <v>1.3983236791149452</v>
      </c>
      <c r="AD151" s="23">
        <v>0.71469056438987266</v>
      </c>
      <c r="AE151" s="23">
        <v>0.4154200329169413</v>
      </c>
      <c r="AG151" s="25">
        <v>2.2991148331103934</v>
      </c>
      <c r="AH151" s="25">
        <v>2.186816303353579</v>
      </c>
      <c r="AI151" s="25">
        <v>2.0831991466511743</v>
      </c>
      <c r="AJ151" s="25">
        <v>1.9441549034601646</v>
      </c>
      <c r="AK151" s="25">
        <v>1.8810789511727073</v>
      </c>
      <c r="AL151" s="25">
        <v>1.7185943181912933</v>
      </c>
      <c r="AM151" s="25">
        <v>1.5494091544894486</v>
      </c>
      <c r="AN151" s="25">
        <v>1.3588712271316776</v>
      </c>
      <c r="AO151" s="25">
        <v>1.1277885886842745</v>
      </c>
      <c r="AP151" s="25">
        <v>0.87637358096959694</v>
      </c>
      <c r="AQ151" s="25">
        <v>0.1060002987034645</v>
      </c>
      <c r="AR151" s="25">
        <v>-0.76964001056353837</v>
      </c>
      <c r="AS151" s="25">
        <v>-1.4311285133230847</v>
      </c>
      <c r="AT151" s="25">
        <v>-1.9418074485522272</v>
      </c>
      <c r="AV151" s="26">
        <v>6.2991148331103934</v>
      </c>
      <c r="AW151" s="26">
        <v>6.186816303353579</v>
      </c>
      <c r="AX151" s="26">
        <v>6.0831991466511743</v>
      </c>
      <c r="AY151" s="26">
        <v>5.9441549034601646</v>
      </c>
      <c r="AZ151" s="26">
        <v>5.8810789511727073</v>
      </c>
      <c r="BA151" s="26">
        <v>5.7185943181912933</v>
      </c>
      <c r="BB151" s="26">
        <v>5.5494091544894486</v>
      </c>
      <c r="BC151" s="26">
        <v>5.3588712271316776</v>
      </c>
      <c r="BD151" s="26">
        <v>5.1277885886842745</v>
      </c>
      <c r="BE151" s="26">
        <v>4.8763735809695969</v>
      </c>
      <c r="BF151" s="26">
        <v>4.1060002987034645</v>
      </c>
      <c r="BG151" s="26">
        <v>3.2303599894364616</v>
      </c>
      <c r="BH151" s="26">
        <v>2.5688714866769153</v>
      </c>
      <c r="BI151" s="26">
        <v>2.0581925514477728</v>
      </c>
      <c r="BK151" s="27">
        <v>2.2991148331103934</v>
      </c>
      <c r="BL151" s="27">
        <v>2.1452655472892941</v>
      </c>
      <c r="BM151" s="27">
        <v>2.0007227888621806</v>
      </c>
      <c r="BN151" s="27">
        <v>1.7520315362021899</v>
      </c>
      <c r="BO151" s="27">
        <v>1.5867308743429449</v>
      </c>
      <c r="BP151" s="27">
        <v>1.3411204454913968</v>
      </c>
      <c r="BQ151" s="27">
        <v>1.1126243449965676</v>
      </c>
      <c r="BR151" s="27">
        <v>0.87166308694062433</v>
      </c>
      <c r="BS151" s="27">
        <v>0.61076544080168382</v>
      </c>
      <c r="BT151" s="27">
        <v>0.24943604786582974</v>
      </c>
      <c r="BU151" s="27">
        <v>-1.2651070578635384</v>
      </c>
      <c r="BV151" s="27">
        <v>-2.2134229140651236</v>
      </c>
      <c r="BW151" s="27">
        <v>-2.69744146847896</v>
      </c>
      <c r="BX151" s="27">
        <v>-2.7995275274116054</v>
      </c>
      <c r="BZ151" s="27">
        <v>6.2991148331103934</v>
      </c>
      <c r="CA151" s="27">
        <v>6.1452655472892941</v>
      </c>
      <c r="CB151" s="27">
        <v>6.0007227888621806</v>
      </c>
      <c r="CC151" s="27">
        <v>5.7520315362021899</v>
      </c>
      <c r="CD151" s="27">
        <v>5.5867308743429449</v>
      </c>
      <c r="CE151" s="27">
        <v>5.3411204454913968</v>
      </c>
      <c r="CF151" s="27">
        <v>5.1126243449965676</v>
      </c>
      <c r="CG151" s="27">
        <v>4.8716630869406243</v>
      </c>
      <c r="CH151" s="27">
        <v>4.6107654408016838</v>
      </c>
      <c r="CI151" s="27">
        <v>4.2494360478658297</v>
      </c>
      <c r="CJ151" s="27">
        <v>2.7348929421364616</v>
      </c>
      <c r="CK151" s="27">
        <v>1.7865770859348764</v>
      </c>
      <c r="CL151" s="27">
        <v>1.30255853152104</v>
      </c>
      <c r="CM151" s="27">
        <v>1.2004724725883946</v>
      </c>
      <c r="CO151" s="28">
        <v>2.2991148331103934</v>
      </c>
      <c r="CP151" s="28">
        <v>2.1217282580579937</v>
      </c>
      <c r="CQ151" s="28">
        <v>1.9531802340816595</v>
      </c>
      <c r="CR151" s="28">
        <v>1.6825533549954672</v>
      </c>
      <c r="CS151" s="28">
        <v>1.4831021215030757</v>
      </c>
      <c r="CT151" s="28">
        <v>1.1744643461559541</v>
      </c>
      <c r="CU151" s="28">
        <v>0.84999302628084905</v>
      </c>
      <c r="CV151" s="28">
        <v>0.50104649649254807</v>
      </c>
      <c r="CW151" s="28">
        <v>0.16840228378911615</v>
      </c>
      <c r="CX151" s="28">
        <v>-0.18545218273817632</v>
      </c>
      <c r="CY151" s="28">
        <v>-2.1130637488351827</v>
      </c>
      <c r="CZ151" s="28">
        <v>-4.8639880163138027</v>
      </c>
      <c r="DA151" s="28">
        <v>-6.6905256452977788</v>
      </c>
      <c r="DB151" s="28">
        <v>-7.9736396015037627</v>
      </c>
      <c r="DD151" s="28">
        <v>6.2991148331103934</v>
      </c>
      <c r="DE151" s="28">
        <v>6.1217282580579937</v>
      </c>
      <c r="DF151" s="28">
        <v>5.9531802340816595</v>
      </c>
      <c r="DG151" s="28">
        <v>5.6825533549954672</v>
      </c>
      <c r="DH151" s="28">
        <v>5.4831021215030757</v>
      </c>
      <c r="DI151" s="28">
        <v>5.1744643461559541</v>
      </c>
      <c r="DJ151" s="28">
        <v>4.8499930262808491</v>
      </c>
      <c r="DK151" s="28">
        <v>4.5010464964925481</v>
      </c>
      <c r="DL151" s="28">
        <v>4.1684022837891161</v>
      </c>
      <c r="DM151" s="28">
        <v>3.8145478172618237</v>
      </c>
      <c r="DN151" s="28">
        <v>1.8869362511648173</v>
      </c>
      <c r="DO151" s="28">
        <v>-0.86398801631380273</v>
      </c>
      <c r="DP151" s="28">
        <v>-2.6905256452977788</v>
      </c>
      <c r="DQ151" s="28">
        <v>-3.9736396015037627</v>
      </c>
      <c r="DS151" s="29">
        <v>2.2991148331103934</v>
      </c>
      <c r="DT151" s="29">
        <v>2.1464137885410004</v>
      </c>
      <c r="DU151" s="29">
        <v>1.9234869205646694</v>
      </c>
      <c r="DV151" s="29">
        <v>1.6436655364137778</v>
      </c>
      <c r="DW151" s="29">
        <v>1.4405948607820775</v>
      </c>
      <c r="DX151" s="29">
        <v>1.1429263377578565</v>
      </c>
      <c r="DY151" s="29">
        <v>0.84123681091647562</v>
      </c>
      <c r="DZ151" s="29">
        <v>0.52489040236141893</v>
      </c>
      <c r="EA151" s="29">
        <v>0.2050508577201704</v>
      </c>
      <c r="EB151" s="29">
        <v>-0.41267035693394938</v>
      </c>
      <c r="EC151" s="29">
        <v>-3.4429462229159569</v>
      </c>
      <c r="ED151" s="29">
        <v>-5.6709018167010825</v>
      </c>
      <c r="EE151" s="29">
        <v>-6.8150770562560226</v>
      </c>
      <c r="EF151" s="29">
        <v>-6.8928216855333133</v>
      </c>
      <c r="EH151" s="29">
        <v>6.2991148331103934</v>
      </c>
      <c r="EI151" s="29">
        <v>6.1464137885410004</v>
      </c>
      <c r="EJ151" s="29">
        <v>5.9234869205646694</v>
      </c>
      <c r="EK151" s="29">
        <v>5.6436655364137778</v>
      </c>
      <c r="EL151" s="29">
        <v>5.4405948607820775</v>
      </c>
      <c r="EM151" s="29">
        <v>5.1429263377578565</v>
      </c>
      <c r="EN151" s="29">
        <v>4.8412368109164756</v>
      </c>
      <c r="EO151" s="29">
        <v>4.5248904023614189</v>
      </c>
      <c r="EP151" s="29">
        <v>4.2050508577201704</v>
      </c>
      <c r="EQ151" s="29">
        <v>3.5873296430660506</v>
      </c>
      <c r="ER151" s="29">
        <v>0.55705377708404313</v>
      </c>
      <c r="ES151" s="29">
        <v>-1.6709018167010825</v>
      </c>
      <c r="ET151" s="29">
        <v>-2.8150770562560226</v>
      </c>
      <c r="EU151" s="29">
        <v>-2.8928216855333133</v>
      </c>
      <c r="EW151" s="1">
        <v>346186</v>
      </c>
      <c r="EX151" s="1">
        <v>417486</v>
      </c>
      <c r="EY151" s="1" t="s">
        <v>528</v>
      </c>
      <c r="EZ151" s="1" t="s">
        <v>864</v>
      </c>
    </row>
    <row r="152" spans="2:156" ht="16" thickBot="1" x14ac:dyDescent="0.4">
      <c r="B152" s="21" t="s">
        <v>152</v>
      </c>
      <c r="C152" s="22">
        <v>9.4286851954926671</v>
      </c>
      <c r="D152" s="23">
        <v>9.3278017054295379</v>
      </c>
      <c r="E152" s="23">
        <v>8.9062320134396789</v>
      </c>
      <c r="F152" s="23">
        <v>8.4021851544989197</v>
      </c>
      <c r="G152" s="23">
        <v>7.7949376329799289</v>
      </c>
      <c r="H152" s="23">
        <v>7.1416727554855477</v>
      </c>
      <c r="I152" s="23">
        <v>6.4738787655228975</v>
      </c>
      <c r="J152" s="23">
        <v>5.7595775165747654</v>
      </c>
      <c r="K152" s="23">
        <v>5.0242438252780559</v>
      </c>
      <c r="L152" s="23">
        <v>4.1726913212623629</v>
      </c>
      <c r="M152" s="23">
        <v>1.1889050051369736</v>
      </c>
      <c r="N152" s="23">
        <v>-6.1105171472100039E-2</v>
      </c>
      <c r="O152" s="23">
        <v>-9.3431394956709823E-2</v>
      </c>
      <c r="P152" s="23">
        <v>0.32456898989651251</v>
      </c>
      <c r="Q152" s="24"/>
      <c r="R152" s="23">
        <v>14.065685195492668</v>
      </c>
      <c r="S152" s="23">
        <v>13.964801705429538</v>
      </c>
      <c r="T152" s="23">
        <v>13.543232013439679</v>
      </c>
      <c r="U152" s="23">
        <v>13.03918515449892</v>
      </c>
      <c r="V152" s="23">
        <v>12.431937632979929</v>
      </c>
      <c r="W152" s="23">
        <v>11.778672755485548</v>
      </c>
      <c r="X152" s="23">
        <v>11.110878765522898</v>
      </c>
      <c r="Y152" s="23">
        <v>10.396577516574766</v>
      </c>
      <c r="Z152" s="23">
        <v>9.6612438252780564</v>
      </c>
      <c r="AA152" s="23">
        <v>8.8096913212623633</v>
      </c>
      <c r="AB152" s="23">
        <v>5.8259050051369741</v>
      </c>
      <c r="AC152" s="23">
        <v>4.5758948285279004</v>
      </c>
      <c r="AD152" s="23">
        <v>4.5435686050432906</v>
      </c>
      <c r="AE152" s="23">
        <v>4.961568989896513</v>
      </c>
      <c r="AG152" s="25">
        <v>9.4286851954926671</v>
      </c>
      <c r="AH152" s="25">
        <v>9.3211879399525017</v>
      </c>
      <c r="AI152" s="25">
        <v>8.9596051571668518</v>
      </c>
      <c r="AJ152" s="25">
        <v>8.6145879727985939</v>
      </c>
      <c r="AK152" s="25">
        <v>8.2324136535318893</v>
      </c>
      <c r="AL152" s="25">
        <v>7.7705933895284431</v>
      </c>
      <c r="AM152" s="25">
        <v>7.235030364368745</v>
      </c>
      <c r="AN152" s="25">
        <v>6.6431243158826199</v>
      </c>
      <c r="AO152" s="25">
        <v>5.9992934577186787</v>
      </c>
      <c r="AP152" s="25">
        <v>5.3216807510883584</v>
      </c>
      <c r="AQ152" s="25">
        <v>3.396808220295835</v>
      </c>
      <c r="AR152" s="25">
        <v>2.2390039450781458</v>
      </c>
      <c r="AS152" s="25">
        <v>1.6613982006525738</v>
      </c>
      <c r="AT152" s="25">
        <v>1.3228555401318971</v>
      </c>
      <c r="AV152" s="26">
        <v>14.065685195492668</v>
      </c>
      <c r="AW152" s="26">
        <v>13.958187939952502</v>
      </c>
      <c r="AX152" s="26">
        <v>13.596605157166852</v>
      </c>
      <c r="AY152" s="26">
        <v>13.251587972798594</v>
      </c>
      <c r="AZ152" s="26">
        <v>12.86941365353189</v>
      </c>
      <c r="BA152" s="26">
        <v>12.407593389528444</v>
      </c>
      <c r="BB152" s="26">
        <v>11.872030364368745</v>
      </c>
      <c r="BC152" s="26">
        <v>11.28012431588262</v>
      </c>
      <c r="BD152" s="26">
        <v>10.636293457718679</v>
      </c>
      <c r="BE152" s="26">
        <v>9.9586807510883588</v>
      </c>
      <c r="BF152" s="26">
        <v>8.0338082202958354</v>
      </c>
      <c r="BG152" s="26">
        <v>6.8760039450781463</v>
      </c>
      <c r="BH152" s="26">
        <v>6.2983982006525743</v>
      </c>
      <c r="BI152" s="26">
        <v>5.9598555401318976</v>
      </c>
      <c r="BK152" s="27">
        <v>9.4286851954926671</v>
      </c>
      <c r="BL152" s="27">
        <v>9.3278473253182099</v>
      </c>
      <c r="BM152" s="27">
        <v>8.906323309121646</v>
      </c>
      <c r="BN152" s="27">
        <v>8.402320924917051</v>
      </c>
      <c r="BO152" s="27">
        <v>7.7951343210397965</v>
      </c>
      <c r="BP152" s="27">
        <v>7.1416140748528534</v>
      </c>
      <c r="BQ152" s="27">
        <v>6.4732546896657084</v>
      </c>
      <c r="BR152" s="27">
        <v>5.7588455863632575</v>
      </c>
      <c r="BS152" s="27">
        <v>5.0234141388616536</v>
      </c>
      <c r="BT152" s="27">
        <v>4.2493015326953341</v>
      </c>
      <c r="BU152" s="27">
        <v>1.5542395419744963</v>
      </c>
      <c r="BV152" s="27">
        <v>0.40634724403296474</v>
      </c>
      <c r="BW152" s="27">
        <v>0.34763648969842365</v>
      </c>
      <c r="BX152" s="27">
        <v>0.69968308862879525</v>
      </c>
      <c r="BZ152" s="27">
        <v>14.065685195492668</v>
      </c>
      <c r="CA152" s="27">
        <v>13.96484732531821</v>
      </c>
      <c r="CB152" s="27">
        <v>13.543323309121647</v>
      </c>
      <c r="CC152" s="27">
        <v>13.039320924917051</v>
      </c>
      <c r="CD152" s="27">
        <v>12.432134321039797</v>
      </c>
      <c r="CE152" s="27">
        <v>11.778614074852854</v>
      </c>
      <c r="CF152" s="27">
        <v>11.110254689665709</v>
      </c>
      <c r="CG152" s="27">
        <v>10.395845586363258</v>
      </c>
      <c r="CH152" s="27">
        <v>9.660414138861654</v>
      </c>
      <c r="CI152" s="27">
        <v>8.8863015326953345</v>
      </c>
      <c r="CJ152" s="27">
        <v>6.1912395419744968</v>
      </c>
      <c r="CK152" s="27">
        <v>5.0433472440329652</v>
      </c>
      <c r="CL152" s="27">
        <v>4.9846364896984241</v>
      </c>
      <c r="CM152" s="27">
        <v>5.3366830886287957</v>
      </c>
      <c r="CO152" s="28">
        <v>9.4286851954926671</v>
      </c>
      <c r="CP152" s="28">
        <v>9.3014288789135069</v>
      </c>
      <c r="CQ152" s="28">
        <v>8.8861111192629156</v>
      </c>
      <c r="CR152" s="28">
        <v>8.395976128600509</v>
      </c>
      <c r="CS152" s="28">
        <v>7.848661456377048</v>
      </c>
      <c r="CT152" s="28">
        <v>7.2606674576802668</v>
      </c>
      <c r="CU152" s="28">
        <v>6.6614057487060485</v>
      </c>
      <c r="CV152" s="28">
        <v>6.0337640736668519</v>
      </c>
      <c r="CW152" s="28">
        <v>5.4563163616330215</v>
      </c>
      <c r="CX152" s="28">
        <v>4.8717952696142817</v>
      </c>
      <c r="CY152" s="28">
        <v>1.4076046179598976</v>
      </c>
      <c r="CZ152" s="28">
        <v>-5.2292787721050118</v>
      </c>
      <c r="DA152" s="28">
        <v>-10.238871411427695</v>
      </c>
      <c r="DB152" s="28">
        <v>-13.48908135173285</v>
      </c>
      <c r="DD152" s="28">
        <v>14.065685195492668</v>
      </c>
      <c r="DE152" s="28">
        <v>13.938428878913507</v>
      </c>
      <c r="DF152" s="28">
        <v>13.523111119262916</v>
      </c>
      <c r="DG152" s="28">
        <v>13.032976128600509</v>
      </c>
      <c r="DH152" s="28">
        <v>12.485661456377048</v>
      </c>
      <c r="DI152" s="28">
        <v>11.897667457680267</v>
      </c>
      <c r="DJ152" s="28">
        <v>11.298405748706049</v>
      </c>
      <c r="DK152" s="28">
        <v>10.670764073666852</v>
      </c>
      <c r="DL152" s="28">
        <v>10.093316361633022</v>
      </c>
      <c r="DM152" s="28">
        <v>9.5087952696142821</v>
      </c>
      <c r="DN152" s="28">
        <v>6.044604617959898</v>
      </c>
      <c r="DO152" s="28">
        <v>-0.59227877210501134</v>
      </c>
      <c r="DP152" s="28">
        <v>-5.6018714114276946</v>
      </c>
      <c r="DQ152" s="28">
        <v>-8.8520813517328492</v>
      </c>
      <c r="DS152" s="29">
        <v>9.4286851954926671</v>
      </c>
      <c r="DT152" s="29">
        <v>9.3854286268898495</v>
      </c>
      <c r="DU152" s="29">
        <v>8.8046833940847051</v>
      </c>
      <c r="DV152" s="29">
        <v>8.3244781630904576</v>
      </c>
      <c r="DW152" s="29">
        <v>7.79594062298521</v>
      </c>
      <c r="DX152" s="29">
        <v>7.3068013650976624</v>
      </c>
      <c r="DY152" s="29">
        <v>6.7974969880267189</v>
      </c>
      <c r="DZ152" s="29">
        <v>6.2901955277679704</v>
      </c>
      <c r="EA152" s="29">
        <v>5.6464408415426988</v>
      </c>
      <c r="EB152" s="29">
        <v>3.943093706121843</v>
      </c>
      <c r="EC152" s="29">
        <v>-3.8394558950228443</v>
      </c>
      <c r="ED152" s="29">
        <v>-9.7380116500140304</v>
      </c>
      <c r="EE152" s="29">
        <v>-12.951638390338857</v>
      </c>
      <c r="EF152" s="29">
        <v>-11.69478406544048</v>
      </c>
      <c r="EH152" s="29">
        <v>14.065685195492668</v>
      </c>
      <c r="EI152" s="29">
        <v>14.02242862688985</v>
      </c>
      <c r="EJ152" s="29">
        <v>13.441683394084706</v>
      </c>
      <c r="EK152" s="29">
        <v>12.961478163090458</v>
      </c>
      <c r="EL152" s="29">
        <v>12.43294062298521</v>
      </c>
      <c r="EM152" s="29">
        <v>11.943801365097663</v>
      </c>
      <c r="EN152" s="29">
        <v>11.434496988026719</v>
      </c>
      <c r="EO152" s="29">
        <v>10.927195527767971</v>
      </c>
      <c r="EP152" s="29">
        <v>10.283440841542699</v>
      </c>
      <c r="EQ152" s="29">
        <v>8.5800937061218434</v>
      </c>
      <c r="ER152" s="29">
        <v>0.79754410497715611</v>
      </c>
      <c r="ES152" s="29">
        <v>-5.1010116500140299</v>
      </c>
      <c r="ET152" s="29">
        <v>-8.3146383903388568</v>
      </c>
      <c r="EU152" s="29">
        <v>-7.0577840654404795</v>
      </c>
      <c r="EW152" s="1">
        <v>382535</v>
      </c>
      <c r="EX152" s="1">
        <v>422283</v>
      </c>
      <c r="EY152" s="1" t="s">
        <v>614</v>
      </c>
      <c r="EZ152" s="1" t="s">
        <v>504</v>
      </c>
    </row>
    <row r="153" spans="2:156" ht="16" thickBot="1" x14ac:dyDescent="0.4">
      <c r="B153" s="21" t="s">
        <v>153</v>
      </c>
      <c r="C153" s="22">
        <v>11.997993047276362</v>
      </c>
      <c r="D153" s="23">
        <v>12.024450300912804</v>
      </c>
      <c r="E153" s="23">
        <v>11.784835095555646</v>
      </c>
      <c r="F153" s="23">
        <v>11.45591092657401</v>
      </c>
      <c r="G153" s="23">
        <v>11.141558654709474</v>
      </c>
      <c r="H153" s="23">
        <v>10.729060883842621</v>
      </c>
      <c r="I153" s="23">
        <v>10.391930370222903</v>
      </c>
      <c r="J153" s="23">
        <v>9.9638074914792849</v>
      </c>
      <c r="K153" s="23">
        <v>9.4808609029506581</v>
      </c>
      <c r="L153" s="23">
        <v>8.9476929510940444</v>
      </c>
      <c r="M153" s="23">
        <v>6.9232448914179532</v>
      </c>
      <c r="N153" s="23">
        <v>5.7904932824356834</v>
      </c>
      <c r="O153" s="23">
        <v>5.4636760261226982</v>
      </c>
      <c r="P153" s="23">
        <v>5.5137328308847771</v>
      </c>
      <c r="Q153" s="24"/>
      <c r="R153" s="23">
        <v>16.63799304727636</v>
      </c>
      <c r="S153" s="23">
        <v>16.664450300912804</v>
      </c>
      <c r="T153" s="23">
        <v>16.424835095555647</v>
      </c>
      <c r="U153" s="23">
        <v>16.09591092657401</v>
      </c>
      <c r="V153" s="23">
        <v>15.781558654709475</v>
      </c>
      <c r="W153" s="23">
        <v>15.369060883842621</v>
      </c>
      <c r="X153" s="23">
        <v>15.031930370222904</v>
      </c>
      <c r="Y153" s="23">
        <v>14.603807491479285</v>
      </c>
      <c r="Z153" s="23">
        <v>14.120860902950659</v>
      </c>
      <c r="AA153" s="23">
        <v>13.587692951094045</v>
      </c>
      <c r="AB153" s="23">
        <v>11.563244891417954</v>
      </c>
      <c r="AC153" s="23">
        <v>10.430493282435684</v>
      </c>
      <c r="AD153" s="23">
        <v>10.103676026122699</v>
      </c>
      <c r="AE153" s="23">
        <v>10.153732830884778</v>
      </c>
      <c r="AG153" s="25">
        <v>11.997993047276362</v>
      </c>
      <c r="AH153" s="25">
        <v>12.012050537935911</v>
      </c>
      <c r="AI153" s="25">
        <v>11.791575658860324</v>
      </c>
      <c r="AJ153" s="25">
        <v>11.571133803683319</v>
      </c>
      <c r="AK153" s="25">
        <v>11.398967875118485</v>
      </c>
      <c r="AL153" s="25">
        <v>11.10915439956673</v>
      </c>
      <c r="AM153" s="25">
        <v>10.857081386202669</v>
      </c>
      <c r="AN153" s="25">
        <v>10.512600156095376</v>
      </c>
      <c r="AO153" s="25">
        <v>10.097255259710373</v>
      </c>
      <c r="AP153" s="25">
        <v>9.7063962877313497</v>
      </c>
      <c r="AQ153" s="25">
        <v>8.3518851974497839</v>
      </c>
      <c r="AR153" s="25">
        <v>7.4068980358861705</v>
      </c>
      <c r="AS153" s="25">
        <v>6.8776805111717003</v>
      </c>
      <c r="AT153" s="25">
        <v>6.4907570196013786</v>
      </c>
      <c r="AV153" s="26">
        <v>16.63799304727636</v>
      </c>
      <c r="AW153" s="26">
        <v>16.652050537935914</v>
      </c>
      <c r="AX153" s="26">
        <v>16.431575658860325</v>
      </c>
      <c r="AY153" s="26">
        <v>16.211133803683317</v>
      </c>
      <c r="AZ153" s="26">
        <v>16.038967875118487</v>
      </c>
      <c r="BA153" s="26">
        <v>15.749154399566731</v>
      </c>
      <c r="BB153" s="26">
        <v>15.49708138620267</v>
      </c>
      <c r="BC153" s="26">
        <v>15.152600156095376</v>
      </c>
      <c r="BD153" s="26">
        <v>14.737255259710373</v>
      </c>
      <c r="BE153" s="26">
        <v>14.34639628773135</v>
      </c>
      <c r="BF153" s="26">
        <v>12.991885197449784</v>
      </c>
      <c r="BG153" s="26">
        <v>12.046898035886171</v>
      </c>
      <c r="BH153" s="26">
        <v>11.517680511171701</v>
      </c>
      <c r="BI153" s="26">
        <v>11.130757019601379</v>
      </c>
      <c r="BK153" s="27">
        <v>11.997993047276362</v>
      </c>
      <c r="BL153" s="27">
        <v>12.024464106038261</v>
      </c>
      <c r="BM153" s="27">
        <v>11.784862676175541</v>
      </c>
      <c r="BN153" s="27">
        <v>11.455956191029353</v>
      </c>
      <c r="BO153" s="27">
        <v>11.141617899387299</v>
      </c>
      <c r="BP153" s="27">
        <v>10.729043212396878</v>
      </c>
      <c r="BQ153" s="27">
        <v>10.391743105159037</v>
      </c>
      <c r="BR153" s="27">
        <v>9.9635879024793343</v>
      </c>
      <c r="BS153" s="27">
        <v>9.4806113249696331</v>
      </c>
      <c r="BT153" s="27">
        <v>8.9896690587586505</v>
      </c>
      <c r="BU153" s="27">
        <v>7.1290588637999353</v>
      </c>
      <c r="BV153" s="27">
        <v>6.0593439804585465</v>
      </c>
      <c r="BW153" s="27">
        <v>5.7262158771506861</v>
      </c>
      <c r="BX153" s="27">
        <v>5.7523585174653995</v>
      </c>
      <c r="BZ153" s="27">
        <v>16.63799304727636</v>
      </c>
      <c r="CA153" s="27">
        <v>16.66446410603826</v>
      </c>
      <c r="CB153" s="27">
        <v>16.424862676175543</v>
      </c>
      <c r="CC153" s="27">
        <v>16.095956191029352</v>
      </c>
      <c r="CD153" s="27">
        <v>15.7816178993873</v>
      </c>
      <c r="CE153" s="27">
        <v>15.369043212396878</v>
      </c>
      <c r="CF153" s="27">
        <v>15.031743105159038</v>
      </c>
      <c r="CG153" s="27">
        <v>14.603587902479335</v>
      </c>
      <c r="CH153" s="27">
        <v>14.120611324969634</v>
      </c>
      <c r="CI153" s="27">
        <v>13.629669058758651</v>
      </c>
      <c r="CJ153" s="27">
        <v>11.769058863799936</v>
      </c>
      <c r="CK153" s="27">
        <v>10.699343980458547</v>
      </c>
      <c r="CL153" s="27">
        <v>10.366215877150687</v>
      </c>
      <c r="CM153" s="27">
        <v>10.3923585174654</v>
      </c>
      <c r="CO153" s="28">
        <v>11.997993047276362</v>
      </c>
      <c r="CP153" s="28">
        <v>12.014259983624914</v>
      </c>
      <c r="CQ153" s="28">
        <v>11.764768202843612</v>
      </c>
      <c r="CR153" s="28">
        <v>11.42146074486504</v>
      </c>
      <c r="CS153" s="28">
        <v>11.12026052408155</v>
      </c>
      <c r="CT153" s="28">
        <v>10.712022294728769</v>
      </c>
      <c r="CU153" s="28">
        <v>10.350963447132484</v>
      </c>
      <c r="CV153" s="28">
        <v>9.8953359313874731</v>
      </c>
      <c r="CW153" s="28">
        <v>9.4427814179571126</v>
      </c>
      <c r="CX153" s="28">
        <v>9.0158079997433536</v>
      </c>
      <c r="CY153" s="28">
        <v>6.5719669345676337</v>
      </c>
      <c r="CZ153" s="28">
        <v>2.1741408922633703</v>
      </c>
      <c r="DA153" s="28">
        <v>-1.144353904043367</v>
      </c>
      <c r="DB153" s="28">
        <v>-3.5422498168838139</v>
      </c>
      <c r="DD153" s="28">
        <v>16.63799304727636</v>
      </c>
      <c r="DE153" s="28">
        <v>16.654259983624915</v>
      </c>
      <c r="DF153" s="28">
        <v>16.404768202843613</v>
      </c>
      <c r="DG153" s="28">
        <v>16.061460744865041</v>
      </c>
      <c r="DH153" s="28">
        <v>15.76026052408155</v>
      </c>
      <c r="DI153" s="28">
        <v>15.352022294728769</v>
      </c>
      <c r="DJ153" s="28">
        <v>14.990963447132485</v>
      </c>
      <c r="DK153" s="28">
        <v>14.535335931387474</v>
      </c>
      <c r="DL153" s="28">
        <v>14.082781417957113</v>
      </c>
      <c r="DM153" s="28">
        <v>13.655807999743354</v>
      </c>
      <c r="DN153" s="28">
        <v>11.211966934567634</v>
      </c>
      <c r="DO153" s="28">
        <v>6.8141408922633708</v>
      </c>
      <c r="DP153" s="28">
        <v>3.4956460959566336</v>
      </c>
      <c r="DQ153" s="28">
        <v>1.0977501831161867</v>
      </c>
      <c r="DS153" s="29">
        <v>11.997993047276362</v>
      </c>
      <c r="DT153" s="29">
        <v>12.080088055455207</v>
      </c>
      <c r="DU153" s="29">
        <v>11.755956884554335</v>
      </c>
      <c r="DV153" s="29">
        <v>11.395951332045719</v>
      </c>
      <c r="DW153" s="29">
        <v>11.116518662390193</v>
      </c>
      <c r="DX153" s="29">
        <v>10.761298834536579</v>
      </c>
      <c r="DY153" s="29">
        <v>10.460804815149979</v>
      </c>
      <c r="DZ153" s="29">
        <v>10.081546263297517</v>
      </c>
      <c r="EA153" s="29">
        <v>9.6047786609801609</v>
      </c>
      <c r="EB153" s="29">
        <v>8.505691600570902</v>
      </c>
      <c r="EC153" s="29">
        <v>3.3754025578123894</v>
      </c>
      <c r="ED153" s="29">
        <v>-0.55619378734521163</v>
      </c>
      <c r="EE153" s="29">
        <v>-2.7485728511275944</v>
      </c>
      <c r="EF153" s="29">
        <v>-2.2241843012503786</v>
      </c>
      <c r="EH153" s="29">
        <v>16.63799304727636</v>
      </c>
      <c r="EI153" s="29">
        <v>16.720088055455207</v>
      </c>
      <c r="EJ153" s="29">
        <v>16.395956884554337</v>
      </c>
      <c r="EK153" s="29">
        <v>16.03595133204572</v>
      </c>
      <c r="EL153" s="29">
        <v>15.756518662390194</v>
      </c>
      <c r="EM153" s="29">
        <v>15.401298834536579</v>
      </c>
      <c r="EN153" s="29">
        <v>15.10080481514998</v>
      </c>
      <c r="EO153" s="29">
        <v>14.721546263297517</v>
      </c>
      <c r="EP153" s="29">
        <v>14.244778660980161</v>
      </c>
      <c r="EQ153" s="29">
        <v>13.145691600570903</v>
      </c>
      <c r="ER153" s="29">
        <v>8.01540255781239</v>
      </c>
      <c r="ES153" s="29">
        <v>4.0838062126547889</v>
      </c>
      <c r="ET153" s="29">
        <v>1.8914271488724061</v>
      </c>
      <c r="EU153" s="29">
        <v>2.415815698749622</v>
      </c>
      <c r="EW153" s="1">
        <v>385907</v>
      </c>
      <c r="EX153" s="1">
        <v>402469</v>
      </c>
      <c r="EY153" s="1" t="s">
        <v>450</v>
      </c>
      <c r="EZ153" s="1" t="s">
        <v>851</v>
      </c>
    </row>
    <row r="154" spans="2:156" ht="16" thickBot="1" x14ac:dyDescent="0.4">
      <c r="B154" s="21" t="s">
        <v>154</v>
      </c>
      <c r="C154" s="22">
        <v>2.3693282459626435</v>
      </c>
      <c r="D154" s="23">
        <v>2.1306294821227532</v>
      </c>
      <c r="E154" s="23">
        <v>1.8301313127762846</v>
      </c>
      <c r="F154" s="23">
        <v>1.2237539390295282</v>
      </c>
      <c r="G154" s="23">
        <v>0.93137273448508928</v>
      </c>
      <c r="H154" s="23">
        <v>0.16726122488535822</v>
      </c>
      <c r="I154" s="23">
        <v>-0.29082610610425519</v>
      </c>
      <c r="J154" s="23">
        <v>-0.84964663745855873</v>
      </c>
      <c r="K154" s="23">
        <v>-1.3806255090792732</v>
      </c>
      <c r="L154" s="23">
        <v>-2.1956649766406571</v>
      </c>
      <c r="M154" s="23">
        <v>-4.7499529781749317</v>
      </c>
      <c r="N154" s="23">
        <v>-5.7660704214432315</v>
      </c>
      <c r="O154" s="23">
        <v>-5.8588966955313779</v>
      </c>
      <c r="P154" s="23">
        <v>-5.283430494025481</v>
      </c>
      <c r="Q154" s="24"/>
      <c r="R154" s="23">
        <v>6.6693282459626442</v>
      </c>
      <c r="S154" s="23">
        <v>6.4306294821227539</v>
      </c>
      <c r="T154" s="23">
        <v>6.1301313127762853</v>
      </c>
      <c r="U154" s="23">
        <v>5.5237539390295289</v>
      </c>
      <c r="V154" s="23">
        <v>5.23137273448509</v>
      </c>
      <c r="W154" s="23">
        <v>4.4672612248853589</v>
      </c>
      <c r="X154" s="23">
        <v>4.0091738938957455</v>
      </c>
      <c r="Y154" s="23">
        <v>3.450353362541442</v>
      </c>
      <c r="Z154" s="23">
        <v>2.9193744909207275</v>
      </c>
      <c r="AA154" s="23">
        <v>2.1043350233593436</v>
      </c>
      <c r="AB154" s="23">
        <v>-0.44995297817493096</v>
      </c>
      <c r="AC154" s="23">
        <v>-1.4660704214432307</v>
      </c>
      <c r="AD154" s="23">
        <v>-1.5588966955313772</v>
      </c>
      <c r="AE154" s="23">
        <v>-0.98343049402548033</v>
      </c>
      <c r="AG154" s="25">
        <v>2.3693282459626435</v>
      </c>
      <c r="AH154" s="25">
        <v>2.2407600736869906</v>
      </c>
      <c r="AI154" s="25">
        <v>2.0803510545761377</v>
      </c>
      <c r="AJ154" s="25">
        <v>1.7174493689973396</v>
      </c>
      <c r="AK154" s="25">
        <v>1.7011429262114568</v>
      </c>
      <c r="AL154" s="25">
        <v>1.1797107255559389</v>
      </c>
      <c r="AM154" s="25">
        <v>0.88671164071190489</v>
      </c>
      <c r="AN154" s="25">
        <v>0.48586419625001653</v>
      </c>
      <c r="AO154" s="25">
        <v>8.7618258027713836E-2</v>
      </c>
      <c r="AP154" s="25">
        <v>-0.47110156361041433</v>
      </c>
      <c r="AQ154" s="25">
        <v>-1.9482407521704737</v>
      </c>
      <c r="AR154" s="25">
        <v>-2.8654269335919373</v>
      </c>
      <c r="AS154" s="25">
        <v>-3.5032441114143431</v>
      </c>
      <c r="AT154" s="25">
        <v>-3.7670529330255853</v>
      </c>
      <c r="AV154" s="26">
        <v>6.6693282459626442</v>
      </c>
      <c r="AW154" s="26">
        <v>6.5407600736869913</v>
      </c>
      <c r="AX154" s="26">
        <v>6.3803510545761384</v>
      </c>
      <c r="AY154" s="26">
        <v>6.0174493689973403</v>
      </c>
      <c r="AZ154" s="26">
        <v>6.0011429262114575</v>
      </c>
      <c r="BA154" s="26">
        <v>5.4797107255559396</v>
      </c>
      <c r="BB154" s="26">
        <v>5.1867116407119056</v>
      </c>
      <c r="BC154" s="26">
        <v>4.7858641962500172</v>
      </c>
      <c r="BD154" s="26">
        <v>4.3876182580277145</v>
      </c>
      <c r="BE154" s="26">
        <v>3.8288984363895864</v>
      </c>
      <c r="BF154" s="26">
        <v>2.3517592478295271</v>
      </c>
      <c r="BG154" s="26">
        <v>1.4345730664080634</v>
      </c>
      <c r="BH154" s="26">
        <v>0.7967558885856576</v>
      </c>
      <c r="BI154" s="26">
        <v>0.53294706697441541</v>
      </c>
      <c r="BK154" s="27">
        <v>2.3693282459626435</v>
      </c>
      <c r="BL154" s="27">
        <v>2.1306294719540855</v>
      </c>
      <c r="BM154" s="27">
        <v>1.8301313329757338</v>
      </c>
      <c r="BN154" s="27">
        <v>1.2237539390295282</v>
      </c>
      <c r="BO154" s="27">
        <v>0.9313726039331609</v>
      </c>
      <c r="BP154" s="27">
        <v>0.16726135721656377</v>
      </c>
      <c r="BQ154" s="27">
        <v>-0.29082610610425519</v>
      </c>
      <c r="BR154" s="27">
        <v>-0.84964663745855873</v>
      </c>
      <c r="BS154" s="27">
        <v>-1.3806255090792732</v>
      </c>
      <c r="BT154" s="27">
        <v>-2.1259838392746779</v>
      </c>
      <c r="BU154" s="27">
        <v>-4.4319260396415601</v>
      </c>
      <c r="BV154" s="27">
        <v>-5.3907311306298311</v>
      </c>
      <c r="BW154" s="27">
        <v>-5.5208589524353577</v>
      </c>
      <c r="BX154" s="27">
        <v>-5.0142736257228435</v>
      </c>
      <c r="BZ154" s="27">
        <v>6.6693282459626442</v>
      </c>
      <c r="CA154" s="27">
        <v>6.4306294719540862</v>
      </c>
      <c r="CB154" s="27">
        <v>6.1301313329757345</v>
      </c>
      <c r="CC154" s="27">
        <v>5.5237539390295289</v>
      </c>
      <c r="CD154" s="27">
        <v>5.2313726039331616</v>
      </c>
      <c r="CE154" s="27">
        <v>4.4672613572165645</v>
      </c>
      <c r="CF154" s="27">
        <v>4.0091738938957455</v>
      </c>
      <c r="CG154" s="27">
        <v>3.450353362541442</v>
      </c>
      <c r="CH154" s="27">
        <v>2.9193744909207275</v>
      </c>
      <c r="CI154" s="27">
        <v>2.1740161607253228</v>
      </c>
      <c r="CJ154" s="27">
        <v>-0.13192603964155936</v>
      </c>
      <c r="CK154" s="27">
        <v>-1.0907311306298304</v>
      </c>
      <c r="CL154" s="27">
        <v>-1.220858952435357</v>
      </c>
      <c r="CM154" s="27">
        <v>-0.71427362572284281</v>
      </c>
      <c r="CO154" s="28">
        <v>2.3693282459626435</v>
      </c>
      <c r="CP154" s="28">
        <v>2.1210844126566961</v>
      </c>
      <c r="CQ154" s="28">
        <v>1.8306379371148935</v>
      </c>
      <c r="CR154" s="28">
        <v>1.2395979570581126</v>
      </c>
      <c r="CS154" s="28">
        <v>0.98782120302014498</v>
      </c>
      <c r="CT154" s="28">
        <v>0.25745789681359099</v>
      </c>
      <c r="CU154" s="28">
        <v>-0.20689603072841578</v>
      </c>
      <c r="CV154" s="28">
        <v>-0.7686580862032244</v>
      </c>
      <c r="CW154" s="28">
        <v>-1.2134675839360796</v>
      </c>
      <c r="CX154" s="28">
        <v>-1.819241485403527</v>
      </c>
      <c r="CY154" s="28">
        <v>-4.9558349031059805</v>
      </c>
      <c r="CZ154" s="28">
        <v>-11.500148338090817</v>
      </c>
      <c r="DA154" s="28">
        <v>-16.726375381767273</v>
      </c>
      <c r="DB154" s="28">
        <v>-20.24733469700281</v>
      </c>
      <c r="DD154" s="28">
        <v>6.6693282459626442</v>
      </c>
      <c r="DE154" s="28">
        <v>6.4210844126566968</v>
      </c>
      <c r="DF154" s="28">
        <v>6.1306379371148942</v>
      </c>
      <c r="DG154" s="28">
        <v>5.5395979570581133</v>
      </c>
      <c r="DH154" s="28">
        <v>5.2878212030201457</v>
      </c>
      <c r="DI154" s="28">
        <v>4.5574578968135917</v>
      </c>
      <c r="DJ154" s="28">
        <v>4.0931039692715849</v>
      </c>
      <c r="DK154" s="28">
        <v>3.5313419137967763</v>
      </c>
      <c r="DL154" s="28">
        <v>3.0865324160639211</v>
      </c>
      <c r="DM154" s="28">
        <v>2.4807585145964737</v>
      </c>
      <c r="DN154" s="28">
        <v>-0.65583490310597981</v>
      </c>
      <c r="DO154" s="28">
        <v>-7.2001483380908162</v>
      </c>
      <c r="DP154" s="28">
        <v>-12.426375381767272</v>
      </c>
      <c r="DQ154" s="28">
        <v>-15.947334697002809</v>
      </c>
      <c r="DS154" s="29">
        <v>2.3693282459626435</v>
      </c>
      <c r="DT154" s="29">
        <v>2.1905007963632297</v>
      </c>
      <c r="DU154" s="29">
        <v>1.7083774925021515</v>
      </c>
      <c r="DV154" s="29">
        <v>1.1118939836617692</v>
      </c>
      <c r="DW154" s="29">
        <v>0.87505015584386747</v>
      </c>
      <c r="DX154" s="29">
        <v>0.20563786168768416</v>
      </c>
      <c r="DY154" s="29">
        <v>-0.17786358369783528</v>
      </c>
      <c r="DZ154" s="29">
        <v>-0.63223179752854719</v>
      </c>
      <c r="EA154" s="29">
        <v>-1.1629926758237374</v>
      </c>
      <c r="EB154" s="29">
        <v>-2.9113153823348306</v>
      </c>
      <c r="EC154" s="29">
        <v>-10.542694620880862</v>
      </c>
      <c r="ED154" s="29">
        <v>-16.30728531831824</v>
      </c>
      <c r="EE154" s="29">
        <v>-19.797247531274476</v>
      </c>
      <c r="EF154" s="29">
        <v>-18.607515087857511</v>
      </c>
      <c r="EH154" s="29">
        <v>6.6693282459626442</v>
      </c>
      <c r="EI154" s="29">
        <v>6.4905007963632304</v>
      </c>
      <c r="EJ154" s="29">
        <v>6.0083774925021523</v>
      </c>
      <c r="EK154" s="29">
        <v>5.4118939836617699</v>
      </c>
      <c r="EL154" s="29">
        <v>5.1750501558438682</v>
      </c>
      <c r="EM154" s="29">
        <v>4.5056378616876849</v>
      </c>
      <c r="EN154" s="29">
        <v>4.1221364163021654</v>
      </c>
      <c r="EO154" s="29">
        <v>3.6677682024714535</v>
      </c>
      <c r="EP154" s="29">
        <v>3.1370073241762633</v>
      </c>
      <c r="EQ154" s="29">
        <v>1.3886846176651702</v>
      </c>
      <c r="ER154" s="29">
        <v>-6.2426946208808616</v>
      </c>
      <c r="ES154" s="29">
        <v>-12.007285318318239</v>
      </c>
      <c r="ET154" s="29">
        <v>-15.497247531274475</v>
      </c>
      <c r="EU154" s="29">
        <v>-14.30751508785751</v>
      </c>
      <c r="EW154" s="1">
        <v>374043</v>
      </c>
      <c r="EX154" s="1">
        <v>410941</v>
      </c>
      <c r="EY154" s="1" t="s">
        <v>483</v>
      </c>
      <c r="EZ154" s="1" t="s">
        <v>857</v>
      </c>
    </row>
    <row r="155" spans="2:156" ht="16" thickBot="1" x14ac:dyDescent="0.4">
      <c r="B155" s="21" t="s">
        <v>155</v>
      </c>
      <c r="C155" s="22">
        <v>7.2307417552818833</v>
      </c>
      <c r="D155" s="23">
        <v>7.1103737553086823</v>
      </c>
      <c r="E155" s="23">
        <v>6.9204459778004761</v>
      </c>
      <c r="F155" s="23">
        <v>4.4870957417773383</v>
      </c>
      <c r="G155" s="23">
        <v>0.16764320902900209</v>
      </c>
      <c r="H155" s="23">
        <v>-0.30515498563161714</v>
      </c>
      <c r="I155" s="23">
        <v>-0.75024728197613655</v>
      </c>
      <c r="J155" s="23">
        <v>4.3701053312335461</v>
      </c>
      <c r="K155" s="23">
        <v>3.8607108306128808</v>
      </c>
      <c r="L155" s="23">
        <v>3.3234472592667998</v>
      </c>
      <c r="M155" s="23">
        <v>1.4333000099742961</v>
      </c>
      <c r="N155" s="23">
        <v>0.64510859599111114</v>
      </c>
      <c r="O155" s="23">
        <v>0.71403033899775181</v>
      </c>
      <c r="P155" s="23">
        <v>1.1728155146923172</v>
      </c>
      <c r="Q155" s="24"/>
      <c r="R155" s="23">
        <v>10.730741755281883</v>
      </c>
      <c r="S155" s="23">
        <v>10.610373755308682</v>
      </c>
      <c r="T155" s="23">
        <v>10.420445977800476</v>
      </c>
      <c r="U155" s="23">
        <v>7.9870957417773383</v>
      </c>
      <c r="V155" s="23">
        <v>3.6676432090290021</v>
      </c>
      <c r="W155" s="23">
        <v>3.1948450143683829</v>
      </c>
      <c r="X155" s="23">
        <v>2.7497527180238635</v>
      </c>
      <c r="Y155" s="23">
        <v>2.3701053312335461</v>
      </c>
      <c r="Z155" s="23">
        <v>1.8607108306128808</v>
      </c>
      <c r="AA155" s="23">
        <v>1.3234472592667998</v>
      </c>
      <c r="AB155" s="23">
        <v>-0.56669999002570393</v>
      </c>
      <c r="AC155" s="23">
        <v>-1.3548914040088889</v>
      </c>
      <c r="AD155" s="23">
        <v>-1.2859696610022482</v>
      </c>
      <c r="AE155" s="23">
        <v>-0.82718448530768285</v>
      </c>
      <c r="AG155" s="25">
        <v>7.2307417552818833</v>
      </c>
      <c r="AH155" s="25">
        <v>7.1663018088586909</v>
      </c>
      <c r="AI155" s="25">
        <v>7.1295587294112597</v>
      </c>
      <c r="AJ155" s="25">
        <v>5.4345785255986971</v>
      </c>
      <c r="AK155" s="25">
        <v>2.3818281345073657</v>
      </c>
      <c r="AL155" s="25">
        <v>2.1493850772729122</v>
      </c>
      <c r="AM155" s="25">
        <v>1.8894567808002183</v>
      </c>
      <c r="AN155" s="25">
        <v>7.1657172152624007</v>
      </c>
      <c r="AO155" s="25">
        <v>6.8026690921416986</v>
      </c>
      <c r="AP155" s="25">
        <v>6.4716119046987259</v>
      </c>
      <c r="AQ155" s="25">
        <v>5.3496495466660221</v>
      </c>
      <c r="AR155" s="25">
        <v>4.6418551354759643</v>
      </c>
      <c r="AS155" s="25">
        <v>4.3651431355773695</v>
      </c>
      <c r="AT155" s="25">
        <v>4.2897085711929321</v>
      </c>
      <c r="AV155" s="26">
        <v>10.730741755281883</v>
      </c>
      <c r="AW155" s="26">
        <v>10.666301808858691</v>
      </c>
      <c r="AX155" s="26">
        <v>10.62955872941126</v>
      </c>
      <c r="AY155" s="26">
        <v>8.9345785255986971</v>
      </c>
      <c r="AZ155" s="26">
        <v>5.8818281345073657</v>
      </c>
      <c r="BA155" s="26">
        <v>5.6493850772729122</v>
      </c>
      <c r="BB155" s="26">
        <v>5.3894567808002183</v>
      </c>
      <c r="BC155" s="26">
        <v>5.1657172152624007</v>
      </c>
      <c r="BD155" s="26">
        <v>4.8026690921416986</v>
      </c>
      <c r="BE155" s="26">
        <v>4.4716119046987259</v>
      </c>
      <c r="BF155" s="26">
        <v>3.3496495466660221</v>
      </c>
      <c r="BG155" s="26">
        <v>2.6418551354759643</v>
      </c>
      <c r="BH155" s="26">
        <v>2.3651431355773695</v>
      </c>
      <c r="BI155" s="26">
        <v>2.2897085711929321</v>
      </c>
      <c r="BK155" s="27">
        <v>7.2307417552818833</v>
      </c>
      <c r="BL155" s="27">
        <v>7.1103912195584584</v>
      </c>
      <c r="BM155" s="27">
        <v>6.9204873011242576</v>
      </c>
      <c r="BN155" s="27">
        <v>4.4871573736613488</v>
      </c>
      <c r="BO155" s="27">
        <v>0.16772365853983473</v>
      </c>
      <c r="BP155" s="27">
        <v>-0.30517902260801577</v>
      </c>
      <c r="BQ155" s="27">
        <v>-0.75050357945756474</v>
      </c>
      <c r="BR155" s="27">
        <v>4.3698059305168968</v>
      </c>
      <c r="BS155" s="27">
        <v>3.8603706318820272</v>
      </c>
      <c r="BT155" s="27">
        <v>3.3773237747970555</v>
      </c>
      <c r="BU155" s="27">
        <v>1.664339484497205</v>
      </c>
      <c r="BV155" s="27">
        <v>0.93290730826418411</v>
      </c>
      <c r="BW155" s="27">
        <v>0.98127150111997707</v>
      </c>
      <c r="BX155" s="27">
        <v>1.4030671483925445</v>
      </c>
      <c r="BZ155" s="27">
        <v>10.730741755281883</v>
      </c>
      <c r="CA155" s="27">
        <v>10.610391219558458</v>
      </c>
      <c r="CB155" s="27">
        <v>10.420487301124258</v>
      </c>
      <c r="CC155" s="27">
        <v>7.9871573736613488</v>
      </c>
      <c r="CD155" s="27">
        <v>3.6677236585398347</v>
      </c>
      <c r="CE155" s="27">
        <v>3.1948209773919842</v>
      </c>
      <c r="CF155" s="27">
        <v>2.7494964205424353</v>
      </c>
      <c r="CG155" s="27">
        <v>2.3698059305168968</v>
      </c>
      <c r="CH155" s="27">
        <v>1.8603706318820272</v>
      </c>
      <c r="CI155" s="27">
        <v>1.3773237747970555</v>
      </c>
      <c r="CJ155" s="27">
        <v>-0.33566051550279496</v>
      </c>
      <c r="CK155" s="27">
        <v>-1.0670926917358159</v>
      </c>
      <c r="CL155" s="27">
        <v>-1.0187284988800229</v>
      </c>
      <c r="CM155" s="27">
        <v>-0.59693285160745546</v>
      </c>
      <c r="CO155" s="28">
        <v>7.2307417552818833</v>
      </c>
      <c r="CP155" s="28">
        <v>7.1142487124597515</v>
      </c>
      <c r="CQ155" s="28">
        <v>6.9322175766956953</v>
      </c>
      <c r="CR155" s="28">
        <v>4.5189575844359648</v>
      </c>
      <c r="CS155" s="28">
        <v>0.23881226558754776</v>
      </c>
      <c r="CT155" s="28">
        <v>-0.19486383670693641</v>
      </c>
      <c r="CU155" s="28">
        <v>-0.61211985899313248</v>
      </c>
      <c r="CV155" s="28">
        <v>4.5395639262170491</v>
      </c>
      <c r="CW155" s="28">
        <v>4.1232698541154917</v>
      </c>
      <c r="CX155" s="28">
        <v>3.7541410116027265</v>
      </c>
      <c r="CY155" s="28">
        <v>1.6150585992572317</v>
      </c>
      <c r="CZ155" s="28">
        <v>-2.3954853650311136</v>
      </c>
      <c r="DA155" s="28">
        <v>-5.2372499498983416</v>
      </c>
      <c r="DB155" s="28">
        <v>-7.1008021314314718</v>
      </c>
      <c r="DD155" s="28">
        <v>10.730741755281883</v>
      </c>
      <c r="DE155" s="28">
        <v>10.614248712459752</v>
      </c>
      <c r="DF155" s="28">
        <v>10.432217576695695</v>
      </c>
      <c r="DG155" s="28">
        <v>8.0189575844359648</v>
      </c>
      <c r="DH155" s="28">
        <v>3.7388122655875478</v>
      </c>
      <c r="DI155" s="28">
        <v>3.3051361632930636</v>
      </c>
      <c r="DJ155" s="28">
        <v>2.8878801410068675</v>
      </c>
      <c r="DK155" s="28">
        <v>2.5395639262170491</v>
      </c>
      <c r="DL155" s="28">
        <v>2.1232698541154917</v>
      </c>
      <c r="DM155" s="28">
        <v>1.7541410116027265</v>
      </c>
      <c r="DN155" s="28">
        <v>-0.38494140074276828</v>
      </c>
      <c r="DO155" s="28">
        <v>-4.3954853650311136</v>
      </c>
      <c r="DP155" s="28">
        <v>-7.2372499498983416</v>
      </c>
      <c r="DQ155" s="28">
        <v>-9.1008021314314718</v>
      </c>
      <c r="DS155" s="29">
        <v>7.2307417552818833</v>
      </c>
      <c r="DT155" s="29">
        <v>7.1485339359511304</v>
      </c>
      <c r="DU155" s="29">
        <v>6.8135176173407022</v>
      </c>
      <c r="DV155" s="29">
        <v>4.3683503054409663</v>
      </c>
      <c r="DW155" s="29">
        <v>8.8242508712880863E-2</v>
      </c>
      <c r="DX155" s="29">
        <v>-0.30888400671944538</v>
      </c>
      <c r="DY155" s="29">
        <v>-0.68385656512546689</v>
      </c>
      <c r="DZ155" s="29">
        <v>4.5351881095904858</v>
      </c>
      <c r="EA155" s="29">
        <v>4.0850907364342746</v>
      </c>
      <c r="EB155" s="29">
        <v>3.056832863289209</v>
      </c>
      <c r="EC155" s="29">
        <v>-1.6883929372433855</v>
      </c>
      <c r="ED155" s="29">
        <v>-5.1901140215746864</v>
      </c>
      <c r="EE155" s="29">
        <v>-6.9395620576038652</v>
      </c>
      <c r="EF155" s="29">
        <v>-6.0019976136880544</v>
      </c>
      <c r="EH155" s="29">
        <v>10.730741755281883</v>
      </c>
      <c r="EI155" s="29">
        <v>10.64853393595113</v>
      </c>
      <c r="EJ155" s="29">
        <v>10.313517617340702</v>
      </c>
      <c r="EK155" s="29">
        <v>7.8683503054409663</v>
      </c>
      <c r="EL155" s="29">
        <v>3.5882425087128809</v>
      </c>
      <c r="EM155" s="29">
        <v>3.1911159932805546</v>
      </c>
      <c r="EN155" s="29">
        <v>2.8161434348745331</v>
      </c>
      <c r="EO155" s="29">
        <v>2.5351881095904858</v>
      </c>
      <c r="EP155" s="29">
        <v>2.0850907364342746</v>
      </c>
      <c r="EQ155" s="29">
        <v>1.056832863289209</v>
      </c>
      <c r="ER155" s="29">
        <v>-3.6883929372433855</v>
      </c>
      <c r="ES155" s="29">
        <v>-7.1901140215746864</v>
      </c>
      <c r="ET155" s="29">
        <v>-8.9395620576038652</v>
      </c>
      <c r="EU155" s="29">
        <v>-8.0019976136880544</v>
      </c>
      <c r="EW155" s="1">
        <v>398419</v>
      </c>
      <c r="EX155" s="1">
        <v>395120</v>
      </c>
      <c r="EY155" s="1" t="s">
        <v>588</v>
      </c>
      <c r="EZ155" s="1" t="s">
        <v>853</v>
      </c>
    </row>
    <row r="156" spans="2:156" ht="16" thickBot="1" x14ac:dyDescent="0.4">
      <c r="B156" s="21" t="s">
        <v>156</v>
      </c>
      <c r="C156" s="22">
        <v>4.7453897998762971</v>
      </c>
      <c r="D156" s="23">
        <v>4.6560429684955196</v>
      </c>
      <c r="E156" s="23">
        <v>4.5029682528499553</v>
      </c>
      <c r="F156" s="23">
        <v>4.3627379668922037</v>
      </c>
      <c r="G156" s="23">
        <v>4.3469093012373667</v>
      </c>
      <c r="H156" s="23">
        <v>4.2278237458657895</v>
      </c>
      <c r="I156" s="23">
        <v>4.1412845333155737</v>
      </c>
      <c r="J156" s="23">
        <v>3.9922014290783343</v>
      </c>
      <c r="K156" s="23">
        <v>3.8411732921481647</v>
      </c>
      <c r="L156" s="23">
        <v>3.6647550661670438</v>
      </c>
      <c r="M156" s="23">
        <v>2.882547352898265</v>
      </c>
      <c r="N156" s="23">
        <v>2.3398068565038486</v>
      </c>
      <c r="O156" s="23">
        <v>2.0491077906143573</v>
      </c>
      <c r="P156" s="23">
        <v>2.1305477935732897</v>
      </c>
      <c r="Q156" s="24"/>
      <c r="R156" s="23">
        <v>7.2453897998762971</v>
      </c>
      <c r="S156" s="23">
        <v>7.1560429684955196</v>
      </c>
      <c r="T156" s="23">
        <v>7.0029682528499553</v>
      </c>
      <c r="U156" s="23">
        <v>6.8627379668922037</v>
      </c>
      <c r="V156" s="23">
        <v>6.8469093012373667</v>
      </c>
      <c r="W156" s="23">
        <v>6.7278237458657895</v>
      </c>
      <c r="X156" s="23">
        <v>6.6412845333155737</v>
      </c>
      <c r="Y156" s="23">
        <v>6.4922014290783343</v>
      </c>
      <c r="Z156" s="23">
        <v>6.3411732921481647</v>
      </c>
      <c r="AA156" s="23">
        <v>6.1647550661670438</v>
      </c>
      <c r="AB156" s="23">
        <v>5.382547352898265</v>
      </c>
      <c r="AC156" s="23">
        <v>4.8398068565038486</v>
      </c>
      <c r="AD156" s="23">
        <v>4.5491077906143573</v>
      </c>
      <c r="AE156" s="23">
        <v>4.6305477935732897</v>
      </c>
      <c r="AG156" s="25">
        <v>4.7453897998762971</v>
      </c>
      <c r="AH156" s="25">
        <v>4.6936888653979132</v>
      </c>
      <c r="AI156" s="25">
        <v>4.5803144070212598</v>
      </c>
      <c r="AJ156" s="25">
        <v>4.4996673867900485</v>
      </c>
      <c r="AK156" s="25">
        <v>4.5382143954920604</v>
      </c>
      <c r="AL156" s="25">
        <v>4.4614461559556471</v>
      </c>
      <c r="AM156" s="25">
        <v>4.3957890162344482</v>
      </c>
      <c r="AN156" s="25">
        <v>4.259907678650265</v>
      </c>
      <c r="AO156" s="25">
        <v>4.1148559669931535</v>
      </c>
      <c r="AP156" s="25">
        <v>3.9619675582261111</v>
      </c>
      <c r="AQ156" s="25">
        <v>3.6291278166309047</v>
      </c>
      <c r="AR156" s="25">
        <v>3.1934305791204141</v>
      </c>
      <c r="AS156" s="25">
        <v>2.6222925415188634</v>
      </c>
      <c r="AT156" s="25">
        <v>2.1308577150394985</v>
      </c>
      <c r="AV156" s="26">
        <v>7.2453897998762971</v>
      </c>
      <c r="AW156" s="26">
        <v>7.1936888653979132</v>
      </c>
      <c r="AX156" s="26">
        <v>7.0803144070212598</v>
      </c>
      <c r="AY156" s="26">
        <v>6.9996673867900485</v>
      </c>
      <c r="AZ156" s="26">
        <v>7.0382143954920604</v>
      </c>
      <c r="BA156" s="26">
        <v>6.9614461559556471</v>
      </c>
      <c r="BB156" s="26">
        <v>6.8957890162344482</v>
      </c>
      <c r="BC156" s="26">
        <v>6.759907678650265</v>
      </c>
      <c r="BD156" s="26">
        <v>6.6148559669931535</v>
      </c>
      <c r="BE156" s="26">
        <v>6.4619675582261111</v>
      </c>
      <c r="BF156" s="26">
        <v>6.1291278166309047</v>
      </c>
      <c r="BG156" s="26">
        <v>5.6934305791204141</v>
      </c>
      <c r="BH156" s="26">
        <v>5.1222925415188634</v>
      </c>
      <c r="BI156" s="26">
        <v>4.6308577150394985</v>
      </c>
      <c r="BK156" s="27">
        <v>4.7453897998762971</v>
      </c>
      <c r="BL156" s="27">
        <v>4.656072464634371</v>
      </c>
      <c r="BM156" s="27">
        <v>4.5030279117882124</v>
      </c>
      <c r="BN156" s="27">
        <v>4.3628269761572076</v>
      </c>
      <c r="BO156" s="27">
        <v>4.3470240510819247</v>
      </c>
      <c r="BP156" s="27">
        <v>4.2277894692398208</v>
      </c>
      <c r="BQ156" s="27">
        <v>4.140923658788112</v>
      </c>
      <c r="BR156" s="27">
        <v>3.9917768736355059</v>
      </c>
      <c r="BS156" s="27">
        <v>3.8406917468414781</v>
      </c>
      <c r="BT156" s="27">
        <v>3.6777998216324486</v>
      </c>
      <c r="BU156" s="27">
        <v>2.9514613651736346</v>
      </c>
      <c r="BV156" s="27">
        <v>2.4399923108144623</v>
      </c>
      <c r="BW156" s="27">
        <v>2.1501245248191472</v>
      </c>
      <c r="BX156" s="27">
        <v>2.2355026455951004</v>
      </c>
      <c r="BZ156" s="27">
        <v>7.2453897998762971</v>
      </c>
      <c r="CA156" s="27">
        <v>7.156072464634371</v>
      </c>
      <c r="CB156" s="27">
        <v>7.0030279117882124</v>
      </c>
      <c r="CC156" s="27">
        <v>6.8628269761572076</v>
      </c>
      <c r="CD156" s="27">
        <v>6.8470240510819247</v>
      </c>
      <c r="CE156" s="27">
        <v>6.7277894692398208</v>
      </c>
      <c r="CF156" s="27">
        <v>6.640923658788112</v>
      </c>
      <c r="CG156" s="27">
        <v>6.4917768736355059</v>
      </c>
      <c r="CH156" s="27">
        <v>6.3406917468414781</v>
      </c>
      <c r="CI156" s="27">
        <v>6.1777998216324486</v>
      </c>
      <c r="CJ156" s="27">
        <v>5.4514613651736346</v>
      </c>
      <c r="CK156" s="27">
        <v>4.9399923108144623</v>
      </c>
      <c r="CL156" s="27">
        <v>4.6501245248191472</v>
      </c>
      <c r="CM156" s="27">
        <v>4.7355026455951004</v>
      </c>
      <c r="CO156" s="28">
        <v>4.7453897998762971</v>
      </c>
      <c r="CP156" s="28">
        <v>4.646289338621636</v>
      </c>
      <c r="CQ156" s="28">
        <v>4.4963282045370097</v>
      </c>
      <c r="CR156" s="28">
        <v>4.3592866008244862</v>
      </c>
      <c r="CS156" s="28">
        <v>4.3395260126214756</v>
      </c>
      <c r="CT156" s="28">
        <v>4.216638266437581</v>
      </c>
      <c r="CU156" s="28">
        <v>4.1228229330273063</v>
      </c>
      <c r="CV156" s="28">
        <v>3.9732172173400588</v>
      </c>
      <c r="CW156" s="28">
        <v>3.8026314150328497</v>
      </c>
      <c r="CX156" s="28">
        <v>3.6488674569829067</v>
      </c>
      <c r="CY156" s="28">
        <v>2.7475997132549237</v>
      </c>
      <c r="CZ156" s="28">
        <v>1.4335427447006417</v>
      </c>
      <c r="DA156" s="28">
        <v>0.53622263765889144</v>
      </c>
      <c r="DB156" s="28">
        <v>-5.1033426036060092E-2</v>
      </c>
      <c r="DD156" s="28">
        <v>7.2453897998762971</v>
      </c>
      <c r="DE156" s="28">
        <v>7.146289338621636</v>
      </c>
      <c r="DF156" s="28">
        <v>6.9963282045370097</v>
      </c>
      <c r="DG156" s="28">
        <v>6.8592866008244862</v>
      </c>
      <c r="DH156" s="28">
        <v>6.8395260126214756</v>
      </c>
      <c r="DI156" s="28">
        <v>6.716638266437581</v>
      </c>
      <c r="DJ156" s="28">
        <v>6.6228229330273063</v>
      </c>
      <c r="DK156" s="28">
        <v>6.4732172173400588</v>
      </c>
      <c r="DL156" s="28">
        <v>6.3026314150328497</v>
      </c>
      <c r="DM156" s="28">
        <v>6.1488674569829067</v>
      </c>
      <c r="DN156" s="28">
        <v>5.2475997132549237</v>
      </c>
      <c r="DO156" s="28">
        <v>3.9335427447006417</v>
      </c>
      <c r="DP156" s="28">
        <v>3.0362226376588914</v>
      </c>
      <c r="DQ156" s="28">
        <v>2.4489665739639399</v>
      </c>
      <c r="DS156" s="29">
        <v>4.7453897998762971</v>
      </c>
      <c r="DT156" s="29">
        <v>4.6569524622273821</v>
      </c>
      <c r="DU156" s="29">
        <v>4.4694432999420384</v>
      </c>
      <c r="DV156" s="29">
        <v>4.3304762156057235</v>
      </c>
      <c r="DW156" s="29">
        <v>4.3075246026332508</v>
      </c>
      <c r="DX156" s="29">
        <v>4.1904522160863289</v>
      </c>
      <c r="DY156" s="29">
        <v>4.1097817883049617</v>
      </c>
      <c r="DZ156" s="29">
        <v>3.9784893348266523</v>
      </c>
      <c r="EA156" s="29">
        <v>3.7972800775169127</v>
      </c>
      <c r="EB156" s="29">
        <v>3.4734216903513699</v>
      </c>
      <c r="EC156" s="29">
        <v>1.8755092756055021</v>
      </c>
      <c r="ED156" s="29">
        <v>0.63274461549170979</v>
      </c>
      <c r="EE156" s="29">
        <v>4.3557084861802764E-3</v>
      </c>
      <c r="EF156" s="29">
        <v>0.15589531423117364</v>
      </c>
      <c r="EH156" s="29">
        <v>7.2453897998762971</v>
      </c>
      <c r="EI156" s="29">
        <v>7.1569524622273821</v>
      </c>
      <c r="EJ156" s="29">
        <v>6.9694432999420384</v>
      </c>
      <c r="EK156" s="29">
        <v>6.8304762156057235</v>
      </c>
      <c r="EL156" s="29">
        <v>6.8075246026332508</v>
      </c>
      <c r="EM156" s="29">
        <v>6.6904522160863289</v>
      </c>
      <c r="EN156" s="29">
        <v>6.6097817883049617</v>
      </c>
      <c r="EO156" s="29">
        <v>6.4784893348266523</v>
      </c>
      <c r="EP156" s="29">
        <v>6.2972800775169127</v>
      </c>
      <c r="EQ156" s="29">
        <v>5.9734216903513699</v>
      </c>
      <c r="ER156" s="29">
        <v>4.3755092756055021</v>
      </c>
      <c r="ES156" s="29">
        <v>3.1327446154917098</v>
      </c>
      <c r="ET156" s="29">
        <v>2.5043557084861803</v>
      </c>
      <c r="EU156" s="29">
        <v>2.6558953142311736</v>
      </c>
      <c r="EW156" s="1">
        <v>334234</v>
      </c>
      <c r="EX156" s="1">
        <v>483827</v>
      </c>
      <c r="EY156" s="1" t="s">
        <v>471</v>
      </c>
      <c r="EZ156" s="1" t="s">
        <v>863</v>
      </c>
    </row>
    <row r="157" spans="2:156" ht="16" thickBot="1" x14ac:dyDescent="0.4">
      <c r="B157" s="21" t="s">
        <v>157</v>
      </c>
      <c r="C157" s="22">
        <v>11.993135430084315</v>
      </c>
      <c r="D157" s="23">
        <v>11.877175514200326</v>
      </c>
      <c r="E157" s="23">
        <v>11.703412756345207</v>
      </c>
      <c r="F157" s="23">
        <v>11.221894267695594</v>
      </c>
      <c r="G157" s="23">
        <v>10.981776965830575</v>
      </c>
      <c r="H157" s="23">
        <v>10.570751271914308</v>
      </c>
      <c r="I157" s="23">
        <v>10.101823210331768</v>
      </c>
      <c r="J157" s="23">
        <v>9.7350173363936037</v>
      </c>
      <c r="K157" s="23">
        <v>9.2921894383526649</v>
      </c>
      <c r="L157" s="23">
        <v>8.6732358270395462</v>
      </c>
      <c r="M157" s="23">
        <v>6.4930246888707828</v>
      </c>
      <c r="N157" s="23">
        <v>5.4309732056999636</v>
      </c>
      <c r="O157" s="23">
        <v>5.116907768948451</v>
      </c>
      <c r="P157" s="23">
        <v>5.550736954967455</v>
      </c>
      <c r="Q157" s="24"/>
      <c r="R157" s="23">
        <v>16.493135430084315</v>
      </c>
      <c r="S157" s="23">
        <v>16.377175514200324</v>
      </c>
      <c r="T157" s="23">
        <v>16.203412756345209</v>
      </c>
      <c r="U157" s="23">
        <v>15.721894267695594</v>
      </c>
      <c r="V157" s="23">
        <v>15.481776965830575</v>
      </c>
      <c r="W157" s="23">
        <v>15.070751271914308</v>
      </c>
      <c r="X157" s="23">
        <v>14.601823210331768</v>
      </c>
      <c r="Y157" s="23">
        <v>14.235017336393604</v>
      </c>
      <c r="Z157" s="23">
        <v>13.792189438352665</v>
      </c>
      <c r="AA157" s="23">
        <v>13.173235827039546</v>
      </c>
      <c r="AB157" s="23">
        <v>10.993024688870783</v>
      </c>
      <c r="AC157" s="23">
        <v>9.9309732056999636</v>
      </c>
      <c r="AD157" s="23">
        <v>9.616907768948451</v>
      </c>
      <c r="AE157" s="23">
        <v>10.050736954967455</v>
      </c>
      <c r="AG157" s="25">
        <v>11.993135430084315</v>
      </c>
      <c r="AH157" s="25">
        <v>11.875322401705986</v>
      </c>
      <c r="AI157" s="25">
        <v>11.774741446347642</v>
      </c>
      <c r="AJ157" s="25">
        <v>11.473389919003576</v>
      </c>
      <c r="AK157" s="25">
        <v>11.427870083403928</v>
      </c>
      <c r="AL157" s="25">
        <v>11.180957755631809</v>
      </c>
      <c r="AM157" s="25">
        <v>10.844685665234806</v>
      </c>
      <c r="AN157" s="25">
        <v>10.570732390041488</v>
      </c>
      <c r="AO157" s="25">
        <v>10.248656115564559</v>
      </c>
      <c r="AP157" s="25">
        <v>9.8799603194192418</v>
      </c>
      <c r="AQ157" s="25">
        <v>8.7229164293039396</v>
      </c>
      <c r="AR157" s="25">
        <v>7.8118522526751413</v>
      </c>
      <c r="AS157" s="25">
        <v>7.1428215671978492</v>
      </c>
      <c r="AT157" s="25">
        <v>6.8272264661759898</v>
      </c>
      <c r="AV157" s="26">
        <v>16.493135430084315</v>
      </c>
      <c r="AW157" s="26">
        <v>16.375322401705986</v>
      </c>
      <c r="AX157" s="26">
        <v>16.27474144634764</v>
      </c>
      <c r="AY157" s="26">
        <v>15.973389919003576</v>
      </c>
      <c r="AZ157" s="26">
        <v>15.927870083403928</v>
      </c>
      <c r="BA157" s="26">
        <v>15.680957755631809</v>
      </c>
      <c r="BB157" s="26">
        <v>15.344685665234806</v>
      </c>
      <c r="BC157" s="26">
        <v>15.070732390041488</v>
      </c>
      <c r="BD157" s="26">
        <v>14.748656115564559</v>
      </c>
      <c r="BE157" s="26">
        <v>14.379960319419242</v>
      </c>
      <c r="BF157" s="26">
        <v>13.22291642930394</v>
      </c>
      <c r="BG157" s="26">
        <v>12.311852252675141</v>
      </c>
      <c r="BH157" s="26">
        <v>11.642821567197849</v>
      </c>
      <c r="BI157" s="26">
        <v>11.32722646617599</v>
      </c>
      <c r="BK157" s="27">
        <v>11.993135430084315</v>
      </c>
      <c r="BL157" s="27">
        <v>11.877175503948738</v>
      </c>
      <c r="BM157" s="27">
        <v>11.703412776671087</v>
      </c>
      <c r="BN157" s="27">
        <v>11.221894267695594</v>
      </c>
      <c r="BO157" s="27">
        <v>10.981776884638037</v>
      </c>
      <c r="BP157" s="27">
        <v>10.570751363278481</v>
      </c>
      <c r="BQ157" s="27">
        <v>10.101823210331768</v>
      </c>
      <c r="BR157" s="27">
        <v>9.7350173363936037</v>
      </c>
      <c r="BS157" s="27">
        <v>9.2921894383526649</v>
      </c>
      <c r="BT157" s="27">
        <v>8.7214304529798987</v>
      </c>
      <c r="BU157" s="27">
        <v>6.6923054866804783</v>
      </c>
      <c r="BV157" s="27">
        <v>5.6668173135008288</v>
      </c>
      <c r="BW157" s="27">
        <v>5.3299195162391548</v>
      </c>
      <c r="BX157" s="27">
        <v>5.7196765809133829</v>
      </c>
      <c r="BZ157" s="27">
        <v>16.493135430084315</v>
      </c>
      <c r="CA157" s="27">
        <v>16.377175503948738</v>
      </c>
      <c r="CB157" s="27">
        <v>16.203412776671087</v>
      </c>
      <c r="CC157" s="27">
        <v>15.721894267695594</v>
      </c>
      <c r="CD157" s="27">
        <v>15.481776884638037</v>
      </c>
      <c r="CE157" s="27">
        <v>15.070751363278481</v>
      </c>
      <c r="CF157" s="27">
        <v>14.601823210331768</v>
      </c>
      <c r="CG157" s="27">
        <v>14.235017336393604</v>
      </c>
      <c r="CH157" s="27">
        <v>13.792189438352665</v>
      </c>
      <c r="CI157" s="27">
        <v>13.221430452979899</v>
      </c>
      <c r="CJ157" s="27">
        <v>11.192305486680478</v>
      </c>
      <c r="CK157" s="27">
        <v>10.166817313500829</v>
      </c>
      <c r="CL157" s="27">
        <v>9.8299195162391548</v>
      </c>
      <c r="CM157" s="27">
        <v>10.219676580913383</v>
      </c>
      <c r="CO157" s="28">
        <v>11.993135430084315</v>
      </c>
      <c r="CP157" s="28">
        <v>11.869998537796221</v>
      </c>
      <c r="CQ157" s="28">
        <v>11.688188182929292</v>
      </c>
      <c r="CR157" s="28">
        <v>11.262235817104088</v>
      </c>
      <c r="CS157" s="28">
        <v>11.070961313225549</v>
      </c>
      <c r="CT157" s="28">
        <v>10.655860287703588</v>
      </c>
      <c r="CU157" s="28">
        <v>10.113404806724461</v>
      </c>
      <c r="CV157" s="28">
        <v>9.6862569286270386</v>
      </c>
      <c r="CW157" s="28">
        <v>9.3317049223667645</v>
      </c>
      <c r="CX157" s="28">
        <v>8.8786942336523129</v>
      </c>
      <c r="CY157" s="28">
        <v>6.5507879690579358</v>
      </c>
      <c r="CZ157" s="28">
        <v>2.1718142488297865</v>
      </c>
      <c r="DA157" s="28">
        <v>-0.97694414450746692</v>
      </c>
      <c r="DB157" s="28">
        <v>-3.0823312786778416</v>
      </c>
      <c r="DD157" s="28">
        <v>16.493135430084315</v>
      </c>
      <c r="DE157" s="28">
        <v>16.369998537796221</v>
      </c>
      <c r="DF157" s="28">
        <v>16.188188182929292</v>
      </c>
      <c r="DG157" s="28">
        <v>15.762235817104088</v>
      </c>
      <c r="DH157" s="28">
        <v>15.570961313225549</v>
      </c>
      <c r="DI157" s="28">
        <v>15.155860287703588</v>
      </c>
      <c r="DJ157" s="28">
        <v>14.613404806724461</v>
      </c>
      <c r="DK157" s="28">
        <v>14.186256928627039</v>
      </c>
      <c r="DL157" s="28">
        <v>13.831704922366765</v>
      </c>
      <c r="DM157" s="28">
        <v>13.378694233652313</v>
      </c>
      <c r="DN157" s="28">
        <v>11.050787969057936</v>
      </c>
      <c r="DO157" s="28">
        <v>6.6718142488297865</v>
      </c>
      <c r="DP157" s="28">
        <v>3.5230558554925331</v>
      </c>
      <c r="DQ157" s="28">
        <v>1.4176687213221584</v>
      </c>
      <c r="DS157" s="29">
        <v>11.993135430084315</v>
      </c>
      <c r="DT157" s="29">
        <v>11.929094091479183</v>
      </c>
      <c r="DU157" s="29">
        <v>11.623618236436187</v>
      </c>
      <c r="DV157" s="29">
        <v>11.192049047373244</v>
      </c>
      <c r="DW157" s="29">
        <v>11.011783555088524</v>
      </c>
      <c r="DX157" s="29">
        <v>10.623241118342321</v>
      </c>
      <c r="DY157" s="29">
        <v>10.186628628550602</v>
      </c>
      <c r="DZ157" s="29">
        <v>9.8836404126107791</v>
      </c>
      <c r="EA157" s="29">
        <v>9.5090176182631208</v>
      </c>
      <c r="EB157" s="29">
        <v>8.4523558892246697</v>
      </c>
      <c r="EC157" s="29">
        <v>3.5288678630597055</v>
      </c>
      <c r="ED157" s="29">
        <v>-0.14586988702422943</v>
      </c>
      <c r="EE157" s="29">
        <v>-2.1636516032989803</v>
      </c>
      <c r="EF157" s="29">
        <v>-1.3954026137820179</v>
      </c>
      <c r="EH157" s="29">
        <v>16.493135430084315</v>
      </c>
      <c r="EI157" s="29">
        <v>16.429094091479183</v>
      </c>
      <c r="EJ157" s="29">
        <v>16.123618236436187</v>
      </c>
      <c r="EK157" s="29">
        <v>15.692049047373244</v>
      </c>
      <c r="EL157" s="29">
        <v>15.511783555088524</v>
      </c>
      <c r="EM157" s="29">
        <v>15.123241118342321</v>
      </c>
      <c r="EN157" s="29">
        <v>14.686628628550602</v>
      </c>
      <c r="EO157" s="29">
        <v>14.383640412610779</v>
      </c>
      <c r="EP157" s="29">
        <v>14.009017618263121</v>
      </c>
      <c r="EQ157" s="29">
        <v>12.95235588922467</v>
      </c>
      <c r="ER157" s="29">
        <v>8.0288678630597055</v>
      </c>
      <c r="ES157" s="29">
        <v>4.3541301129757706</v>
      </c>
      <c r="ET157" s="29">
        <v>2.3363483967010197</v>
      </c>
      <c r="EU157" s="29">
        <v>3.1045973862179821</v>
      </c>
      <c r="EW157" s="1">
        <v>395915</v>
      </c>
      <c r="EX157" s="1">
        <v>387138</v>
      </c>
      <c r="EY157" s="1" t="s">
        <v>516</v>
      </c>
      <c r="EZ157" s="1" t="s">
        <v>859</v>
      </c>
    </row>
    <row r="158" spans="2:156" ht="16" thickBot="1" x14ac:dyDescent="0.4">
      <c r="B158" s="21" t="s">
        <v>158</v>
      </c>
      <c r="C158" s="22">
        <v>14.226286793967077</v>
      </c>
      <c r="D158" s="23">
        <v>13.793378664414732</v>
      </c>
      <c r="E158" s="23">
        <v>13.280414480080985</v>
      </c>
      <c r="F158" s="23">
        <v>13.22860228329559</v>
      </c>
      <c r="G158" s="23">
        <v>12.573156776113805</v>
      </c>
      <c r="H158" s="23">
        <v>12.339769334661923</v>
      </c>
      <c r="I158" s="23">
        <v>11.965322063718691</v>
      </c>
      <c r="J158" s="23">
        <v>11.795817497018724</v>
      </c>
      <c r="K158" s="23">
        <v>11.301143359039266</v>
      </c>
      <c r="L158" s="23">
        <v>10.874573866967658</v>
      </c>
      <c r="M158" s="23">
        <v>8.9104532228369209</v>
      </c>
      <c r="N158" s="23">
        <v>6.8118150286770565</v>
      </c>
      <c r="O158" s="23">
        <v>5.6035470844362436</v>
      </c>
      <c r="P158" s="23">
        <v>4.0478303280026751</v>
      </c>
      <c r="Q158" s="24"/>
      <c r="R158" s="23">
        <v>19.726286793967077</v>
      </c>
      <c r="S158" s="23">
        <v>19.293378664414732</v>
      </c>
      <c r="T158" s="23">
        <v>18.780414480080985</v>
      </c>
      <c r="U158" s="23">
        <v>18.72860228329559</v>
      </c>
      <c r="V158" s="23">
        <v>18.073156776113805</v>
      </c>
      <c r="W158" s="23">
        <v>17.839769334661923</v>
      </c>
      <c r="X158" s="23">
        <v>17.465322063718691</v>
      </c>
      <c r="Y158" s="23">
        <v>17.295817497018724</v>
      </c>
      <c r="Z158" s="23">
        <v>16.801143359039266</v>
      </c>
      <c r="AA158" s="23">
        <v>16.374573866967658</v>
      </c>
      <c r="AB158" s="23">
        <v>14.410453222836921</v>
      </c>
      <c r="AC158" s="23">
        <v>12.311815028677056</v>
      </c>
      <c r="AD158" s="23">
        <v>11.103547084436244</v>
      </c>
      <c r="AE158" s="23">
        <v>9.5478303280026751</v>
      </c>
      <c r="AG158" s="25">
        <v>14.226286793967077</v>
      </c>
      <c r="AH158" s="25">
        <v>14.153979278940664</v>
      </c>
      <c r="AI158" s="25">
        <v>13.928002453948285</v>
      </c>
      <c r="AJ158" s="25">
        <v>14.169862402117378</v>
      </c>
      <c r="AK158" s="25">
        <v>13.861781851280288</v>
      </c>
      <c r="AL158" s="25">
        <v>13.889172458417764</v>
      </c>
      <c r="AM158" s="25">
        <v>13.721000400604833</v>
      </c>
      <c r="AN158" s="25">
        <v>13.656209139157166</v>
      </c>
      <c r="AO158" s="25">
        <v>13.174180991460126</v>
      </c>
      <c r="AP158" s="25">
        <v>12.746665648811383</v>
      </c>
      <c r="AQ158" s="25">
        <v>11.812299816229586</v>
      </c>
      <c r="AR158" s="25">
        <v>10.818580179728755</v>
      </c>
      <c r="AS158" s="25">
        <v>9.8906842924276859</v>
      </c>
      <c r="AT158" s="25">
        <v>9.08056450561768</v>
      </c>
      <c r="AV158" s="26">
        <v>19.726286793967077</v>
      </c>
      <c r="AW158" s="26">
        <v>19.653979278940664</v>
      </c>
      <c r="AX158" s="26">
        <v>19.428002453948285</v>
      </c>
      <c r="AY158" s="26">
        <v>19.669862402117378</v>
      </c>
      <c r="AZ158" s="26">
        <v>19.361781851280288</v>
      </c>
      <c r="BA158" s="26">
        <v>19.389172458417764</v>
      </c>
      <c r="BB158" s="26">
        <v>19.221000400604833</v>
      </c>
      <c r="BC158" s="26">
        <v>19.156209139157166</v>
      </c>
      <c r="BD158" s="26">
        <v>18.674180991460126</v>
      </c>
      <c r="BE158" s="26">
        <v>18.246665648811383</v>
      </c>
      <c r="BF158" s="26">
        <v>17.312299816229586</v>
      </c>
      <c r="BG158" s="26">
        <v>16.318580179728755</v>
      </c>
      <c r="BH158" s="26">
        <v>15.390684292427686</v>
      </c>
      <c r="BI158" s="26">
        <v>14.58056450561768</v>
      </c>
      <c r="BK158" s="27">
        <v>14.226286793967077</v>
      </c>
      <c r="BL158" s="27">
        <v>13.794535915579175</v>
      </c>
      <c r="BM158" s="27">
        <v>13.282736155681789</v>
      </c>
      <c r="BN158" s="27">
        <v>13.232004269429144</v>
      </c>
      <c r="BO158" s="27">
        <v>12.577708918560191</v>
      </c>
      <c r="BP158" s="27">
        <v>12.338401558302262</v>
      </c>
      <c r="BQ158" s="27">
        <v>11.950902164954588</v>
      </c>
      <c r="BR158" s="27">
        <v>11.779069631835291</v>
      </c>
      <c r="BS158" s="27">
        <v>11.282119317922213</v>
      </c>
      <c r="BT158" s="27">
        <v>10.888657502339267</v>
      </c>
      <c r="BU158" s="27">
        <v>9.2280986650815784</v>
      </c>
      <c r="BV158" s="27">
        <v>7.8527035833284309</v>
      </c>
      <c r="BW158" s="27">
        <v>6.9738118572445309</v>
      </c>
      <c r="BX158" s="27">
        <v>6.0753725533343008</v>
      </c>
      <c r="BZ158" s="27">
        <v>19.726286793967077</v>
      </c>
      <c r="CA158" s="27">
        <v>19.294535915579175</v>
      </c>
      <c r="CB158" s="27">
        <v>18.782736155681789</v>
      </c>
      <c r="CC158" s="27">
        <v>18.732004269429144</v>
      </c>
      <c r="CD158" s="27">
        <v>18.077708918560191</v>
      </c>
      <c r="CE158" s="27">
        <v>17.838401558302262</v>
      </c>
      <c r="CF158" s="27">
        <v>17.450902164954588</v>
      </c>
      <c r="CG158" s="27">
        <v>17.279069631835291</v>
      </c>
      <c r="CH158" s="27">
        <v>16.782119317922213</v>
      </c>
      <c r="CI158" s="27">
        <v>16.388657502339267</v>
      </c>
      <c r="CJ158" s="27">
        <v>14.728098665081578</v>
      </c>
      <c r="CK158" s="27">
        <v>13.352703583328431</v>
      </c>
      <c r="CL158" s="27">
        <v>12.473811857244531</v>
      </c>
      <c r="CM158" s="27">
        <v>11.575372553334301</v>
      </c>
      <c r="CO158" s="28">
        <v>14.226286793967077</v>
      </c>
      <c r="CP158" s="28">
        <v>13.824482945348223</v>
      </c>
      <c r="CQ158" s="28">
        <v>13.348752723728943</v>
      </c>
      <c r="CR158" s="28">
        <v>13.327137603168982</v>
      </c>
      <c r="CS158" s="28">
        <v>12.709719564569255</v>
      </c>
      <c r="CT158" s="28">
        <v>12.476320109485158</v>
      </c>
      <c r="CU158" s="28">
        <v>12.070749552722603</v>
      </c>
      <c r="CV158" s="28">
        <v>11.857206260276005</v>
      </c>
      <c r="CW158" s="28">
        <v>11.313075137507813</v>
      </c>
      <c r="CX158" s="28">
        <v>10.845054656355845</v>
      </c>
      <c r="CY158" s="28">
        <v>7.5947219041094627</v>
      </c>
      <c r="CZ158" s="28">
        <v>0.90270281710025913</v>
      </c>
      <c r="DA158" s="28">
        <v>-5.7330357875568012</v>
      </c>
      <c r="DB158" s="28">
        <v>-9.7062707124695891</v>
      </c>
      <c r="DD158" s="28">
        <v>19.726286793967077</v>
      </c>
      <c r="DE158" s="28">
        <v>19.324482945348223</v>
      </c>
      <c r="DF158" s="28">
        <v>18.848752723728943</v>
      </c>
      <c r="DG158" s="28">
        <v>18.827137603168982</v>
      </c>
      <c r="DH158" s="28">
        <v>18.209719564569255</v>
      </c>
      <c r="DI158" s="28">
        <v>17.976320109485158</v>
      </c>
      <c r="DJ158" s="28">
        <v>17.570749552722603</v>
      </c>
      <c r="DK158" s="28">
        <v>17.357206260276005</v>
      </c>
      <c r="DL158" s="28">
        <v>16.813075137507813</v>
      </c>
      <c r="DM158" s="28">
        <v>16.345054656355845</v>
      </c>
      <c r="DN158" s="28">
        <v>13.094721904109463</v>
      </c>
      <c r="DO158" s="28">
        <v>6.4027028171002591</v>
      </c>
      <c r="DP158" s="28">
        <v>-0.23303578755680121</v>
      </c>
      <c r="DQ158" s="28">
        <v>-4.2062707124695891</v>
      </c>
      <c r="DS158" s="29">
        <v>14.226286793967077</v>
      </c>
      <c r="DT158" s="29">
        <v>13.872670010849724</v>
      </c>
      <c r="DU158" s="29">
        <v>13.317180483322218</v>
      </c>
      <c r="DV158" s="29">
        <v>13.297045415368444</v>
      </c>
      <c r="DW158" s="29">
        <v>12.697974304455336</v>
      </c>
      <c r="DX158" s="29">
        <v>12.471521528868923</v>
      </c>
      <c r="DY158" s="29">
        <v>12.033365433914049</v>
      </c>
      <c r="DZ158" s="29">
        <v>11.772789250172409</v>
      </c>
      <c r="EA158" s="29">
        <v>11.106274966317336</v>
      </c>
      <c r="EB158" s="29">
        <v>10.172965259939918</v>
      </c>
      <c r="EC158" s="29">
        <v>3.0606928701146145</v>
      </c>
      <c r="ED158" s="29">
        <v>-4.2129521239296963</v>
      </c>
      <c r="EE158" s="29">
        <v>-8.8210142862166094</v>
      </c>
      <c r="EF158" s="29">
        <v>-8.3215892520109094</v>
      </c>
      <c r="EH158" s="29">
        <v>19.726286793967077</v>
      </c>
      <c r="EI158" s="29">
        <v>19.372670010849724</v>
      </c>
      <c r="EJ158" s="29">
        <v>18.817180483322218</v>
      </c>
      <c r="EK158" s="29">
        <v>18.797045415368444</v>
      </c>
      <c r="EL158" s="29">
        <v>18.197974304455336</v>
      </c>
      <c r="EM158" s="29">
        <v>17.971521528868923</v>
      </c>
      <c r="EN158" s="29">
        <v>17.533365433914049</v>
      </c>
      <c r="EO158" s="29">
        <v>17.272789250172409</v>
      </c>
      <c r="EP158" s="29">
        <v>16.606274966317336</v>
      </c>
      <c r="EQ158" s="29">
        <v>15.672965259939918</v>
      </c>
      <c r="ER158" s="29">
        <v>8.5606928701146145</v>
      </c>
      <c r="ES158" s="29">
        <v>1.2870478760703037</v>
      </c>
      <c r="ET158" s="29">
        <v>-3.3210142862166094</v>
      </c>
      <c r="EU158" s="29">
        <v>-2.8215892520109094</v>
      </c>
      <c r="EW158" s="1">
        <v>357489</v>
      </c>
      <c r="EX158" s="1">
        <v>397336</v>
      </c>
      <c r="EY158" s="1" t="s">
        <v>576</v>
      </c>
      <c r="EZ158" s="1" t="s">
        <v>860</v>
      </c>
    </row>
    <row r="159" spans="2:156" ht="16" thickBot="1" x14ac:dyDescent="0.4">
      <c r="B159" s="21" t="s">
        <v>159</v>
      </c>
      <c r="C159" s="22">
        <v>13.81063595945221</v>
      </c>
      <c r="D159" s="23">
        <v>13.641849409221415</v>
      </c>
      <c r="E159" s="23">
        <v>13.487241388988835</v>
      </c>
      <c r="F159" s="23">
        <v>13.250889059201604</v>
      </c>
      <c r="G159" s="23">
        <v>13.472669163905671</v>
      </c>
      <c r="H159" s="23">
        <v>12.892595781344092</v>
      </c>
      <c r="I159" s="23">
        <v>12.683916144307986</v>
      </c>
      <c r="J159" s="23">
        <v>12.575868850471547</v>
      </c>
      <c r="K159" s="23">
        <v>12.670207047754214</v>
      </c>
      <c r="L159" s="23">
        <v>12.142695233952395</v>
      </c>
      <c r="M159" s="23">
        <v>10.698322310098611</v>
      </c>
      <c r="N159" s="23">
        <v>9.9037010972770965</v>
      </c>
      <c r="O159" s="23">
        <v>9.7519018690038486</v>
      </c>
      <c r="P159" s="23">
        <v>9.9621020641609874</v>
      </c>
      <c r="Q159" s="24"/>
      <c r="R159" s="23">
        <v>20.030635959452209</v>
      </c>
      <c r="S159" s="23">
        <v>19.861849409221414</v>
      </c>
      <c r="T159" s="23">
        <v>19.707241388988834</v>
      </c>
      <c r="U159" s="23">
        <v>19.470889059201603</v>
      </c>
      <c r="V159" s="23">
        <v>19.69266916390567</v>
      </c>
      <c r="W159" s="23">
        <v>19.112595781344091</v>
      </c>
      <c r="X159" s="23">
        <v>18.903916144307985</v>
      </c>
      <c r="Y159" s="23">
        <v>18.795868850471546</v>
      </c>
      <c r="Z159" s="23">
        <v>18.890207047754213</v>
      </c>
      <c r="AA159" s="23">
        <v>18.362695233952394</v>
      </c>
      <c r="AB159" s="23">
        <v>16.91832231009861</v>
      </c>
      <c r="AC159" s="23">
        <v>16.123701097277095</v>
      </c>
      <c r="AD159" s="23">
        <v>15.971901869003847</v>
      </c>
      <c r="AE159" s="23">
        <v>16.182102064160986</v>
      </c>
      <c r="AG159" s="25">
        <v>13.81063595945221</v>
      </c>
      <c r="AH159" s="25">
        <v>13.939045684336811</v>
      </c>
      <c r="AI159" s="25">
        <v>14.022438041241799</v>
      </c>
      <c r="AJ159" s="25">
        <v>14.069813785922651</v>
      </c>
      <c r="AK159" s="25">
        <v>14.54882671292825</v>
      </c>
      <c r="AL159" s="25">
        <v>14.270329147094127</v>
      </c>
      <c r="AM159" s="25">
        <v>14.271468466773715</v>
      </c>
      <c r="AN159" s="25">
        <v>14.316546776668229</v>
      </c>
      <c r="AO159" s="25">
        <v>14.485461254541214</v>
      </c>
      <c r="AP159" s="25">
        <v>14.184767207937636</v>
      </c>
      <c r="AQ159" s="25">
        <v>13.610195082620891</v>
      </c>
      <c r="AR159" s="25">
        <v>13.055124421244248</v>
      </c>
      <c r="AS159" s="25">
        <v>12.716918725996177</v>
      </c>
      <c r="AT159" s="25">
        <v>12.551251662326731</v>
      </c>
      <c r="AV159" s="26">
        <v>20.030635959452209</v>
      </c>
      <c r="AW159" s="26">
        <v>20.15904568433681</v>
      </c>
      <c r="AX159" s="26">
        <v>20.242438041241797</v>
      </c>
      <c r="AY159" s="26">
        <v>20.28981378592265</v>
      </c>
      <c r="AZ159" s="26">
        <v>20.768826712928249</v>
      </c>
      <c r="BA159" s="26">
        <v>20.490329147094126</v>
      </c>
      <c r="BB159" s="26">
        <v>20.491468466773714</v>
      </c>
      <c r="BC159" s="26">
        <v>20.536546776668228</v>
      </c>
      <c r="BD159" s="26">
        <v>20.705461254541213</v>
      </c>
      <c r="BE159" s="26">
        <v>20.404767207937635</v>
      </c>
      <c r="BF159" s="26">
        <v>19.830195082620889</v>
      </c>
      <c r="BG159" s="26">
        <v>19.275124421244247</v>
      </c>
      <c r="BH159" s="26">
        <v>18.936918725996176</v>
      </c>
      <c r="BI159" s="26">
        <v>18.77125166232673</v>
      </c>
      <c r="BK159" s="27">
        <v>13.81063595945221</v>
      </c>
      <c r="BL159" s="27">
        <v>13.642081675178858</v>
      </c>
      <c r="BM159" s="27">
        <v>13.487705442180324</v>
      </c>
      <c r="BN159" s="27">
        <v>13.251579197499474</v>
      </c>
      <c r="BO159" s="27">
        <v>13.473549390824868</v>
      </c>
      <c r="BP159" s="27">
        <v>12.892323752514294</v>
      </c>
      <c r="BQ159" s="27">
        <v>12.681027591116496</v>
      </c>
      <c r="BR159" s="27">
        <v>12.572503106218534</v>
      </c>
      <c r="BS159" s="27">
        <v>12.671067772993315</v>
      </c>
      <c r="BT159" s="27">
        <v>12.181841891089466</v>
      </c>
      <c r="BU159" s="27">
        <v>10.887433993393596</v>
      </c>
      <c r="BV159" s="27">
        <v>10.245905984616787</v>
      </c>
      <c r="BW159" s="27">
        <v>10.162245358549288</v>
      </c>
      <c r="BX159" s="27">
        <v>10.51955358093166</v>
      </c>
      <c r="BZ159" s="27">
        <v>20.030635959452209</v>
      </c>
      <c r="CA159" s="27">
        <v>19.862081675178857</v>
      </c>
      <c r="CB159" s="27">
        <v>19.707705442180323</v>
      </c>
      <c r="CC159" s="27">
        <v>19.471579197499473</v>
      </c>
      <c r="CD159" s="27">
        <v>19.693549390824867</v>
      </c>
      <c r="CE159" s="27">
        <v>19.112323752514293</v>
      </c>
      <c r="CF159" s="27">
        <v>18.901027591116495</v>
      </c>
      <c r="CG159" s="27">
        <v>18.792503106218533</v>
      </c>
      <c r="CH159" s="27">
        <v>18.891067772993313</v>
      </c>
      <c r="CI159" s="27">
        <v>18.401841891089465</v>
      </c>
      <c r="CJ159" s="27">
        <v>17.107433993393595</v>
      </c>
      <c r="CK159" s="27">
        <v>16.465905984616786</v>
      </c>
      <c r="CL159" s="27">
        <v>16.382245358549287</v>
      </c>
      <c r="CM159" s="27">
        <v>16.739553580931659</v>
      </c>
      <c r="CO159" s="28">
        <v>13.81063595945221</v>
      </c>
      <c r="CP159" s="28">
        <v>13.643951621987373</v>
      </c>
      <c r="CQ159" s="28">
        <v>13.495293559201603</v>
      </c>
      <c r="CR159" s="28">
        <v>13.266638601754796</v>
      </c>
      <c r="CS159" s="28">
        <v>13.484609771046507</v>
      </c>
      <c r="CT159" s="28">
        <v>12.880308904211326</v>
      </c>
      <c r="CU159" s="28">
        <v>12.615390665584581</v>
      </c>
      <c r="CV159" s="28">
        <v>12.442212653322905</v>
      </c>
      <c r="CW159" s="28">
        <v>12.592650776386733</v>
      </c>
      <c r="CX159" s="28">
        <v>12.127782604885454</v>
      </c>
      <c r="CY159" s="28">
        <v>10.819618607959729</v>
      </c>
      <c r="CZ159" s="28">
        <v>8.0497498931887463</v>
      </c>
      <c r="DA159" s="28">
        <v>6.2896473920502629</v>
      </c>
      <c r="DB159" s="28">
        <v>5.2261209637635098</v>
      </c>
      <c r="DD159" s="28">
        <v>20.030635959452209</v>
      </c>
      <c r="DE159" s="28">
        <v>19.863951621987372</v>
      </c>
      <c r="DF159" s="28">
        <v>19.715293559201601</v>
      </c>
      <c r="DG159" s="28">
        <v>19.486638601754795</v>
      </c>
      <c r="DH159" s="28">
        <v>19.704609771046506</v>
      </c>
      <c r="DI159" s="28">
        <v>19.100308904211325</v>
      </c>
      <c r="DJ159" s="28">
        <v>18.83539066558458</v>
      </c>
      <c r="DK159" s="28">
        <v>18.662212653322904</v>
      </c>
      <c r="DL159" s="28">
        <v>18.812650776386732</v>
      </c>
      <c r="DM159" s="28">
        <v>18.347782604885452</v>
      </c>
      <c r="DN159" s="28">
        <v>17.039618607959728</v>
      </c>
      <c r="DO159" s="28">
        <v>14.269749893188745</v>
      </c>
      <c r="DP159" s="28">
        <v>12.509647392050262</v>
      </c>
      <c r="DQ159" s="28">
        <v>11.446120963763509</v>
      </c>
      <c r="DS159" s="29">
        <v>13.81063595945221</v>
      </c>
      <c r="DT159" s="29">
        <v>13.658359526242691</v>
      </c>
      <c r="DU159" s="29">
        <v>13.45658936771224</v>
      </c>
      <c r="DV159" s="29">
        <v>13.204289240052667</v>
      </c>
      <c r="DW159" s="29">
        <v>13.404415975367382</v>
      </c>
      <c r="DX159" s="29">
        <v>12.793210403245645</v>
      </c>
      <c r="DY159" s="29">
        <v>12.533986059201602</v>
      </c>
      <c r="DZ159" s="29">
        <v>12.376895721805894</v>
      </c>
      <c r="EA159" s="29">
        <v>12.506431252921917</v>
      </c>
      <c r="EB159" s="29">
        <v>11.70005862021236</v>
      </c>
      <c r="EC159" s="29">
        <v>8.7239267989044151</v>
      </c>
      <c r="ED159" s="29">
        <v>6.4249458964539095</v>
      </c>
      <c r="EE159" s="29">
        <v>5.402387657161924</v>
      </c>
      <c r="EF159" s="29">
        <v>6.0823647754589132</v>
      </c>
      <c r="EH159" s="29">
        <v>20.030635959452209</v>
      </c>
      <c r="EI159" s="29">
        <v>19.87835952624269</v>
      </c>
      <c r="EJ159" s="29">
        <v>19.676589367712239</v>
      </c>
      <c r="EK159" s="29">
        <v>19.424289240052666</v>
      </c>
      <c r="EL159" s="29">
        <v>19.624415975367381</v>
      </c>
      <c r="EM159" s="29">
        <v>19.013210403245644</v>
      </c>
      <c r="EN159" s="29">
        <v>18.753986059201601</v>
      </c>
      <c r="EO159" s="29">
        <v>18.596895721805893</v>
      </c>
      <c r="EP159" s="29">
        <v>18.726431252921916</v>
      </c>
      <c r="EQ159" s="29">
        <v>17.920058620212359</v>
      </c>
      <c r="ER159" s="29">
        <v>14.943926798904414</v>
      </c>
      <c r="ES159" s="29">
        <v>12.644945896453908</v>
      </c>
      <c r="ET159" s="29">
        <v>11.622387657161923</v>
      </c>
      <c r="EU159" s="29">
        <v>12.302364775458912</v>
      </c>
      <c r="EW159" s="1">
        <v>301743</v>
      </c>
      <c r="EX159" s="1">
        <v>524532</v>
      </c>
      <c r="EY159" s="1" t="s">
        <v>453</v>
      </c>
      <c r="EZ159" s="1" t="s">
        <v>863</v>
      </c>
    </row>
    <row r="160" spans="2:156" ht="16" thickBot="1" x14ac:dyDescent="0.4">
      <c r="B160" s="21" t="s">
        <v>160</v>
      </c>
      <c r="C160" s="22">
        <v>6.6322851938343899</v>
      </c>
      <c r="D160" s="23">
        <v>6.4136696481185087</v>
      </c>
      <c r="E160" s="23">
        <v>6.1799641297902514</v>
      </c>
      <c r="F160" s="23">
        <v>6.0937752216052612</v>
      </c>
      <c r="G160" s="23">
        <v>5.9591972602294732</v>
      </c>
      <c r="H160" s="23">
        <v>5.5666043644336707</v>
      </c>
      <c r="I160" s="23">
        <v>5.2096881516892903</v>
      </c>
      <c r="J160" s="23">
        <v>5.1269322636182562</v>
      </c>
      <c r="K160" s="23">
        <v>4.3184034521581296</v>
      </c>
      <c r="L160" s="23">
        <v>3.9799750287831799</v>
      </c>
      <c r="M160" s="23">
        <v>2.5011572290250577</v>
      </c>
      <c r="N160" s="23">
        <v>0.47729816187116114</v>
      </c>
      <c r="O160" s="23">
        <v>-0.43091534162017808</v>
      </c>
      <c r="P160" s="23">
        <v>-1.4736716939651657</v>
      </c>
      <c r="Q160" s="24"/>
      <c r="R160" s="23">
        <v>10.13228519383439</v>
      </c>
      <c r="S160" s="23">
        <v>9.9136696481185087</v>
      </c>
      <c r="T160" s="23">
        <v>9.6799641297902514</v>
      </c>
      <c r="U160" s="23">
        <v>9.5937752216052612</v>
      </c>
      <c r="V160" s="23">
        <v>9.4591972602294732</v>
      </c>
      <c r="W160" s="23">
        <v>9.0666043644336707</v>
      </c>
      <c r="X160" s="23">
        <v>8.7096881516892903</v>
      </c>
      <c r="Y160" s="23">
        <v>8.6269322636182562</v>
      </c>
      <c r="Z160" s="23">
        <v>7.8184034521581296</v>
      </c>
      <c r="AA160" s="23">
        <v>7.4799750287831799</v>
      </c>
      <c r="AB160" s="23">
        <v>6.0011572290250577</v>
      </c>
      <c r="AC160" s="23">
        <v>3.9772981618711611</v>
      </c>
      <c r="AD160" s="23">
        <v>3.0690846583798219</v>
      </c>
      <c r="AE160" s="23">
        <v>2.0263283060348343</v>
      </c>
      <c r="AG160" s="25">
        <v>6.6322851938343899</v>
      </c>
      <c r="AH160" s="25">
        <v>6.5135812264452539</v>
      </c>
      <c r="AI160" s="25">
        <v>6.3727638842810297</v>
      </c>
      <c r="AJ160" s="25">
        <v>6.4163627477418164</v>
      </c>
      <c r="AK160" s="25">
        <v>6.4012454322898176</v>
      </c>
      <c r="AL160" s="25">
        <v>6.1623342000431514</v>
      </c>
      <c r="AM160" s="25">
        <v>5.8956617900392079</v>
      </c>
      <c r="AN160" s="25">
        <v>5.8671492051155418</v>
      </c>
      <c r="AO160" s="25">
        <v>5.5759932166204287</v>
      </c>
      <c r="AP160" s="25">
        <v>5.2826234587493417</v>
      </c>
      <c r="AQ160" s="25">
        <v>4.3949447887533459</v>
      </c>
      <c r="AR160" s="25">
        <v>3.3930232083658804</v>
      </c>
      <c r="AS160" s="25">
        <v>2.5080435312110065</v>
      </c>
      <c r="AT160" s="25">
        <v>1.6801507627153782</v>
      </c>
      <c r="AV160" s="26">
        <v>10.13228519383439</v>
      </c>
      <c r="AW160" s="26">
        <v>10.013581226445254</v>
      </c>
      <c r="AX160" s="26">
        <v>9.8727638842810297</v>
      </c>
      <c r="AY160" s="26">
        <v>9.9163627477418164</v>
      </c>
      <c r="AZ160" s="26">
        <v>9.9012454322898176</v>
      </c>
      <c r="BA160" s="26">
        <v>9.6623342000431514</v>
      </c>
      <c r="BB160" s="26">
        <v>9.3956617900392079</v>
      </c>
      <c r="BC160" s="26">
        <v>9.3671492051155418</v>
      </c>
      <c r="BD160" s="26">
        <v>9.0759932166204287</v>
      </c>
      <c r="BE160" s="26">
        <v>8.7826234587493417</v>
      </c>
      <c r="BF160" s="26">
        <v>7.8949447887533459</v>
      </c>
      <c r="BG160" s="26">
        <v>6.8930232083658804</v>
      </c>
      <c r="BH160" s="26">
        <v>6.0080435312110065</v>
      </c>
      <c r="BI160" s="26">
        <v>5.1801507627153782</v>
      </c>
      <c r="BK160" s="27">
        <v>6.6322851938343899</v>
      </c>
      <c r="BL160" s="27">
        <v>6.4143398128372429</v>
      </c>
      <c r="BM160" s="27">
        <v>6.1810919751082878</v>
      </c>
      <c r="BN160" s="27">
        <v>6.0955202189590896</v>
      </c>
      <c r="BO160" s="27">
        <v>5.9613545350009129</v>
      </c>
      <c r="BP160" s="27">
        <v>5.5656980607141833</v>
      </c>
      <c r="BQ160" s="27">
        <v>5.2014131025924577</v>
      </c>
      <c r="BR160" s="27">
        <v>5.1176700139329174</v>
      </c>
      <c r="BS160" s="27">
        <v>4.3082175273856986</v>
      </c>
      <c r="BT160" s="27">
        <v>3.9878765157285052</v>
      </c>
      <c r="BU160" s="27">
        <v>2.7050262520509563</v>
      </c>
      <c r="BV160" s="27">
        <v>1.1054108798074864</v>
      </c>
      <c r="BW160" s="27">
        <v>0.39913006859656974</v>
      </c>
      <c r="BX160" s="27">
        <v>-0.17280874144958958</v>
      </c>
      <c r="BZ160" s="27">
        <v>10.13228519383439</v>
      </c>
      <c r="CA160" s="27">
        <v>9.9143398128372429</v>
      </c>
      <c r="CB160" s="27">
        <v>9.6810919751082878</v>
      </c>
      <c r="CC160" s="27">
        <v>9.5955202189590896</v>
      </c>
      <c r="CD160" s="27">
        <v>9.4613545350009129</v>
      </c>
      <c r="CE160" s="27">
        <v>9.0656980607141833</v>
      </c>
      <c r="CF160" s="27">
        <v>8.7014131025924577</v>
      </c>
      <c r="CG160" s="27">
        <v>8.6176700139329174</v>
      </c>
      <c r="CH160" s="27">
        <v>7.8082175273856986</v>
      </c>
      <c r="CI160" s="27">
        <v>7.4878765157285052</v>
      </c>
      <c r="CJ160" s="27">
        <v>6.2050262520509563</v>
      </c>
      <c r="CK160" s="27">
        <v>4.6054108798074864</v>
      </c>
      <c r="CL160" s="27">
        <v>3.8991300685965697</v>
      </c>
      <c r="CM160" s="27">
        <v>3.3271912585504104</v>
      </c>
      <c r="CO160" s="28">
        <v>6.6322851938343899</v>
      </c>
      <c r="CP160" s="28">
        <v>6.4070264006330948</v>
      </c>
      <c r="CQ160" s="28">
        <v>6.1683431620496467</v>
      </c>
      <c r="CR160" s="28">
        <v>6.0686765830539766</v>
      </c>
      <c r="CS160" s="28">
        <v>5.9324327960075625</v>
      </c>
      <c r="CT160" s="28">
        <v>5.4925108706086512</v>
      </c>
      <c r="CU160" s="28">
        <v>5.0555421751972389</v>
      </c>
      <c r="CV160" s="28">
        <v>4.9469829083141565</v>
      </c>
      <c r="CW160" s="28">
        <v>4.036197184861182</v>
      </c>
      <c r="CX160" s="28">
        <v>3.6553702182511998</v>
      </c>
      <c r="CY160" s="28">
        <v>0.64501756652144948</v>
      </c>
      <c r="CZ160" s="28">
        <v>-5.0508622256446074</v>
      </c>
      <c r="DA160" s="28">
        <v>-9.1087072026009004</v>
      </c>
      <c r="DB160" s="28">
        <v>-11.980186830247895</v>
      </c>
      <c r="DD160" s="28">
        <v>10.13228519383439</v>
      </c>
      <c r="DE160" s="28">
        <v>9.9070264006330948</v>
      </c>
      <c r="DF160" s="28">
        <v>9.6683431620496467</v>
      </c>
      <c r="DG160" s="28">
        <v>9.5686765830539766</v>
      </c>
      <c r="DH160" s="28">
        <v>9.4324327960075625</v>
      </c>
      <c r="DI160" s="28">
        <v>8.9925108706086512</v>
      </c>
      <c r="DJ160" s="28">
        <v>8.5555421751972389</v>
      </c>
      <c r="DK160" s="28">
        <v>8.4469829083141565</v>
      </c>
      <c r="DL160" s="28">
        <v>7.536197184861182</v>
      </c>
      <c r="DM160" s="28">
        <v>7.1553702182511998</v>
      </c>
      <c r="DN160" s="28">
        <v>4.1450175665214495</v>
      </c>
      <c r="DO160" s="28">
        <v>-1.5508622256446074</v>
      </c>
      <c r="DP160" s="28">
        <v>-5.6087072026009004</v>
      </c>
      <c r="DQ160" s="28">
        <v>-8.4801868302478951</v>
      </c>
      <c r="DS160" s="29">
        <v>6.6322851938343899</v>
      </c>
      <c r="DT160" s="29">
        <v>6.4481518521620647</v>
      </c>
      <c r="DU160" s="29">
        <v>6.1761081254533448</v>
      </c>
      <c r="DV160" s="29">
        <v>6.0827124752663781</v>
      </c>
      <c r="DW160" s="29">
        <v>5.9568854290184294</v>
      </c>
      <c r="DX160" s="29">
        <v>4.9371640475917715</v>
      </c>
      <c r="DY160" s="29">
        <v>3.925523290260255</v>
      </c>
      <c r="DZ160" s="29">
        <v>3.3790205380808693</v>
      </c>
      <c r="EA160" s="29">
        <v>2.8949598004284418</v>
      </c>
      <c r="EB160" s="29">
        <v>1.8205631321795277</v>
      </c>
      <c r="EC160" s="29">
        <v>-3.4787510529330916</v>
      </c>
      <c r="ED160" s="29">
        <v>-8.4510301201778972</v>
      </c>
      <c r="EE160" s="29">
        <v>-11.237207322555179</v>
      </c>
      <c r="EF160" s="29">
        <v>-11.197426165934147</v>
      </c>
      <c r="EH160" s="29">
        <v>10.13228519383439</v>
      </c>
      <c r="EI160" s="29">
        <v>9.9481518521620647</v>
      </c>
      <c r="EJ160" s="29">
        <v>9.6761081254533448</v>
      </c>
      <c r="EK160" s="29">
        <v>9.5827124752663781</v>
      </c>
      <c r="EL160" s="29">
        <v>9.4568854290184294</v>
      </c>
      <c r="EM160" s="29">
        <v>8.4371640475917715</v>
      </c>
      <c r="EN160" s="29">
        <v>7.425523290260255</v>
      </c>
      <c r="EO160" s="29">
        <v>6.8790205380808693</v>
      </c>
      <c r="EP160" s="29">
        <v>6.3949598004284418</v>
      </c>
      <c r="EQ160" s="29">
        <v>5.3205631321795277</v>
      </c>
      <c r="ER160" s="29">
        <v>2.1248947066908386E-2</v>
      </c>
      <c r="ES160" s="29">
        <v>-4.9510301201778972</v>
      </c>
      <c r="ET160" s="29">
        <v>-7.7372073225551787</v>
      </c>
      <c r="EU160" s="29">
        <v>-7.6974261659341465</v>
      </c>
      <c r="EW160" s="1">
        <v>384370</v>
      </c>
      <c r="EX160" s="1">
        <v>410583</v>
      </c>
      <c r="EY160" s="1" t="s">
        <v>541</v>
      </c>
      <c r="EZ160" s="1" t="s">
        <v>848</v>
      </c>
    </row>
    <row r="161" spans="2:156" ht="16" thickBot="1" x14ac:dyDescent="0.4">
      <c r="B161" s="21" t="s">
        <v>161</v>
      </c>
      <c r="C161" s="22">
        <v>9.5375586051546755</v>
      </c>
      <c r="D161" s="23">
        <v>9.4507240992394461</v>
      </c>
      <c r="E161" s="23">
        <v>9.3918608811083431</v>
      </c>
      <c r="F161" s="23">
        <v>9.1701481976876877</v>
      </c>
      <c r="G161" s="23">
        <v>8.977432786357511</v>
      </c>
      <c r="H161" s="23">
        <v>8.8624897573341421</v>
      </c>
      <c r="I161" s="23">
        <v>8.7247214903646686</v>
      </c>
      <c r="J161" s="23">
        <v>8.574161243825781</v>
      </c>
      <c r="K161" s="23">
        <v>8.4295024448170892</v>
      </c>
      <c r="L161" s="23">
        <v>8.2260201585761834</v>
      </c>
      <c r="M161" s="23">
        <v>7.3267064037008112</v>
      </c>
      <c r="N161" s="23">
        <v>6.5992203052470302</v>
      </c>
      <c r="O161" s="23">
        <v>6.0945078413915823</v>
      </c>
      <c r="P161" s="23">
        <v>5.6580982388468293</v>
      </c>
      <c r="Q161" s="24"/>
      <c r="R161" s="23">
        <v>6.4875586051546748</v>
      </c>
      <c r="S161" s="23">
        <v>6.4007240992394454</v>
      </c>
      <c r="T161" s="23">
        <v>6.3418608811083415</v>
      </c>
      <c r="U161" s="23">
        <v>6.1201481976876861</v>
      </c>
      <c r="V161" s="23">
        <v>5.9274327863575111</v>
      </c>
      <c r="W161" s="23">
        <v>5.8124897573341405</v>
      </c>
      <c r="X161" s="23">
        <v>5.6747214903646679</v>
      </c>
      <c r="Y161" s="23">
        <v>5.5241612438257803</v>
      </c>
      <c r="Z161" s="23">
        <v>5.3795024448170885</v>
      </c>
      <c r="AA161" s="23">
        <v>5.1760201585761827</v>
      </c>
      <c r="AB161" s="23">
        <v>4.2767064037008105</v>
      </c>
      <c r="AC161" s="23">
        <v>3.5492203052470295</v>
      </c>
      <c r="AD161" s="23">
        <v>3.0445078413915816</v>
      </c>
      <c r="AE161" s="23">
        <v>2.6080982388468286</v>
      </c>
      <c r="AG161" s="25">
        <v>9.5375586051546755</v>
      </c>
      <c r="AH161" s="25">
        <v>9.6027275695766718</v>
      </c>
      <c r="AI161" s="25">
        <v>9.6931322251762246</v>
      </c>
      <c r="AJ161" s="25">
        <v>9.6406523117842706</v>
      </c>
      <c r="AK161" s="25">
        <v>9.6341568352585512</v>
      </c>
      <c r="AL161" s="25">
        <v>9.6848670132212433</v>
      </c>
      <c r="AM161" s="25">
        <v>9.6759713903982654</v>
      </c>
      <c r="AN161" s="25">
        <v>9.6323511480199713</v>
      </c>
      <c r="AO161" s="25">
        <v>9.5674457964507376</v>
      </c>
      <c r="AP161" s="25">
        <v>9.4398301703503229</v>
      </c>
      <c r="AQ161" s="25">
        <v>9.019563077120587</v>
      </c>
      <c r="AR161" s="25">
        <v>8.5990912387264551</v>
      </c>
      <c r="AS161" s="25">
        <v>8.1545728723114781</v>
      </c>
      <c r="AT161" s="25">
        <v>7.8529293289012294</v>
      </c>
      <c r="AV161" s="26">
        <v>6.4875586051546748</v>
      </c>
      <c r="AW161" s="26">
        <v>6.552727569576672</v>
      </c>
      <c r="AX161" s="26">
        <v>6.6431322251762239</v>
      </c>
      <c r="AY161" s="26">
        <v>6.5906523117842699</v>
      </c>
      <c r="AZ161" s="26">
        <v>6.5841568352585504</v>
      </c>
      <c r="BA161" s="26">
        <v>6.6348670132212426</v>
      </c>
      <c r="BB161" s="26">
        <v>6.6259713903982647</v>
      </c>
      <c r="BC161" s="26">
        <v>6.5823511480199697</v>
      </c>
      <c r="BD161" s="26">
        <v>6.5174457964507369</v>
      </c>
      <c r="BE161" s="26">
        <v>6.3898301703503231</v>
      </c>
      <c r="BF161" s="26">
        <v>5.9695630771205863</v>
      </c>
      <c r="BG161" s="26">
        <v>5.5490912387264544</v>
      </c>
      <c r="BH161" s="26">
        <v>5.1045728723114774</v>
      </c>
      <c r="BI161" s="26">
        <v>4.8029293289012287</v>
      </c>
      <c r="BK161" s="27">
        <v>9.5375586051546755</v>
      </c>
      <c r="BL161" s="27">
        <v>9.4511039156356347</v>
      </c>
      <c r="BM161" s="27">
        <v>9.3926126038053965</v>
      </c>
      <c r="BN161" s="27">
        <v>9.171272095748872</v>
      </c>
      <c r="BO161" s="27">
        <v>8.9789210200940524</v>
      </c>
      <c r="BP161" s="27">
        <v>8.8620467067599549</v>
      </c>
      <c r="BQ161" s="27">
        <v>8.7200283565897827</v>
      </c>
      <c r="BR161" s="27">
        <v>8.5686640729676711</v>
      </c>
      <c r="BS161" s="27">
        <v>8.4232888444825633</v>
      </c>
      <c r="BT161" s="27">
        <v>8.2360466088641893</v>
      </c>
      <c r="BU161" s="27">
        <v>7.4558293863253553</v>
      </c>
      <c r="BV161" s="27">
        <v>6.9702789030865198</v>
      </c>
      <c r="BW161" s="27">
        <v>6.5759235656280417</v>
      </c>
      <c r="BX161" s="27">
        <v>6.3467466369401784</v>
      </c>
      <c r="BZ161" s="27">
        <v>6.4875586051546748</v>
      </c>
      <c r="CA161" s="27">
        <v>6.401103915635634</v>
      </c>
      <c r="CB161" s="27">
        <v>6.3426126038053958</v>
      </c>
      <c r="CC161" s="27">
        <v>6.1212720957488704</v>
      </c>
      <c r="CD161" s="27">
        <v>5.9289210200940525</v>
      </c>
      <c r="CE161" s="27">
        <v>5.8120467067599551</v>
      </c>
      <c r="CF161" s="27">
        <v>5.670028356589782</v>
      </c>
      <c r="CG161" s="27">
        <v>5.5186640729676704</v>
      </c>
      <c r="CH161" s="27">
        <v>5.3732888444825626</v>
      </c>
      <c r="CI161" s="27">
        <v>5.1860466088641886</v>
      </c>
      <c r="CJ161" s="27">
        <v>4.4058293863253546</v>
      </c>
      <c r="CK161" s="27">
        <v>3.9202789030865191</v>
      </c>
      <c r="CL161" s="27">
        <v>3.525923565628041</v>
      </c>
      <c r="CM161" s="27">
        <v>3.2967466369401777</v>
      </c>
      <c r="CO161" s="28">
        <v>9.5375586051546755</v>
      </c>
      <c r="CP161" s="28">
        <v>9.4592831903274384</v>
      </c>
      <c r="CQ161" s="28">
        <v>9.4130424963968977</v>
      </c>
      <c r="CR161" s="28">
        <v>9.2023999113007768</v>
      </c>
      <c r="CS161" s="28">
        <v>9.0187571380128837</v>
      </c>
      <c r="CT161" s="28">
        <v>8.8989496720378547</v>
      </c>
      <c r="CU161" s="28">
        <v>8.7397453305056558</v>
      </c>
      <c r="CV161" s="28">
        <v>8.5616548122505947</v>
      </c>
      <c r="CW161" s="28">
        <v>8.3876265503140033</v>
      </c>
      <c r="CX161" s="28">
        <v>8.1611325221752651</v>
      </c>
      <c r="CY161" s="28">
        <v>6.8067451677505382</v>
      </c>
      <c r="CZ161" s="28">
        <v>4.4470429711838477</v>
      </c>
      <c r="DA161" s="28">
        <v>2.4058699929408291</v>
      </c>
      <c r="DB161" s="28">
        <v>1.2531430239592574</v>
      </c>
      <c r="DD161" s="28">
        <v>6.4875586051546748</v>
      </c>
      <c r="DE161" s="28">
        <v>6.4092831903274377</v>
      </c>
      <c r="DF161" s="28">
        <v>6.3630424963968979</v>
      </c>
      <c r="DG161" s="28">
        <v>6.1523999113007752</v>
      </c>
      <c r="DH161" s="28">
        <v>5.9687571380128839</v>
      </c>
      <c r="DI161" s="28">
        <v>5.8489496720378549</v>
      </c>
      <c r="DJ161" s="28">
        <v>5.6897453305056551</v>
      </c>
      <c r="DK161" s="28">
        <v>5.5116548122505939</v>
      </c>
      <c r="DL161" s="28">
        <v>5.3376265503140026</v>
      </c>
      <c r="DM161" s="28">
        <v>5.1111325221752644</v>
      </c>
      <c r="DN161" s="28">
        <v>3.7567451677505375</v>
      </c>
      <c r="DO161" s="28">
        <v>1.397042971183847</v>
      </c>
      <c r="DP161" s="28">
        <v>-0.64413000705917156</v>
      </c>
      <c r="DQ161" s="28">
        <v>-1.7968569760407433</v>
      </c>
      <c r="DS161" s="29">
        <v>9.5375586051546755</v>
      </c>
      <c r="DT161" s="29">
        <v>9.4636135078288355</v>
      </c>
      <c r="DU161" s="29">
        <v>9.3601952821616603</v>
      </c>
      <c r="DV161" s="29">
        <v>9.1327890546424193</v>
      </c>
      <c r="DW161" s="29">
        <v>8.9370432166269218</v>
      </c>
      <c r="DX161" s="29">
        <v>8.8060600173117471</v>
      </c>
      <c r="DY161" s="29">
        <v>8.625946345962678</v>
      </c>
      <c r="DZ161" s="29">
        <v>8.4255212868350284</v>
      </c>
      <c r="EA161" s="29">
        <v>8.2108446077725645</v>
      </c>
      <c r="EB161" s="29">
        <v>7.7877478530852144</v>
      </c>
      <c r="EC161" s="29">
        <v>5.2138859563393254</v>
      </c>
      <c r="ED161" s="29">
        <v>2.8135194647006045</v>
      </c>
      <c r="EE161" s="29">
        <v>1.4525701672851667</v>
      </c>
      <c r="EF161" s="29">
        <v>1.7512794311298698</v>
      </c>
      <c r="EH161" s="29">
        <v>6.4875586051546748</v>
      </c>
      <c r="EI161" s="29">
        <v>6.4136135078288348</v>
      </c>
      <c r="EJ161" s="29">
        <v>6.3101952821616596</v>
      </c>
      <c r="EK161" s="29">
        <v>6.0827890546424195</v>
      </c>
      <c r="EL161" s="29">
        <v>5.8870432166269202</v>
      </c>
      <c r="EM161" s="29">
        <v>5.7560600173117455</v>
      </c>
      <c r="EN161" s="29">
        <v>5.5759463459626772</v>
      </c>
      <c r="EO161" s="29">
        <v>5.3755212868350277</v>
      </c>
      <c r="EP161" s="29">
        <v>5.1608446077725638</v>
      </c>
      <c r="EQ161" s="29">
        <v>4.7377478530852137</v>
      </c>
      <c r="ER161" s="29">
        <v>2.1638859563393247</v>
      </c>
      <c r="ES161" s="29">
        <v>-0.23648053529939617</v>
      </c>
      <c r="ET161" s="29">
        <v>-1.597429832714834</v>
      </c>
      <c r="EU161" s="29">
        <v>-1.2987205688701309</v>
      </c>
      <c r="EW161" s="1">
        <v>382793</v>
      </c>
      <c r="EX161" s="1">
        <v>410428</v>
      </c>
      <c r="EY161" s="1" t="s">
        <v>530</v>
      </c>
      <c r="EZ161" s="1" t="s">
        <v>857</v>
      </c>
    </row>
    <row r="162" spans="2:156" ht="16" thickBot="1" x14ac:dyDescent="0.4">
      <c r="B162" s="21" t="s">
        <v>162</v>
      </c>
      <c r="C162" s="22">
        <v>9.25</v>
      </c>
      <c r="D162" s="23">
        <v>9.0570101394050262</v>
      </c>
      <c r="E162" s="23">
        <v>8.9492344255377798</v>
      </c>
      <c r="F162" s="23">
        <v>8.873010020192341</v>
      </c>
      <c r="G162" s="23">
        <v>8.8539163703663419</v>
      </c>
      <c r="H162" s="23">
        <v>8.6396573282267326</v>
      </c>
      <c r="I162" s="23">
        <v>8.4955734159337428</v>
      </c>
      <c r="J162" s="23">
        <v>13.182621291101691</v>
      </c>
      <c r="K162" s="23">
        <v>12.982202441236309</v>
      </c>
      <c r="L162" s="23">
        <v>12.85559659078535</v>
      </c>
      <c r="M162" s="23">
        <v>12.754027110859191</v>
      </c>
      <c r="N162" s="23">
        <v>12.656867386239865</v>
      </c>
      <c r="O162" s="23">
        <v>12.712886196330206</v>
      </c>
      <c r="P162" s="23">
        <v>12.814949157724856</v>
      </c>
      <c r="Q162" s="24"/>
      <c r="R162" s="23">
        <v>18.46</v>
      </c>
      <c r="S162" s="23">
        <v>18.267010139405027</v>
      </c>
      <c r="T162" s="23">
        <v>18.159234425537782</v>
      </c>
      <c r="U162" s="23">
        <v>18.08301002019234</v>
      </c>
      <c r="V162" s="23">
        <v>18.063916370366343</v>
      </c>
      <c r="W162" s="23">
        <v>17.849657328226733</v>
      </c>
      <c r="X162" s="23">
        <v>17.705573415933742</v>
      </c>
      <c r="Y162" s="23">
        <v>17.782621291101691</v>
      </c>
      <c r="Z162" s="23">
        <v>17.582202441236312</v>
      </c>
      <c r="AA162" s="23">
        <v>17.455596590785351</v>
      </c>
      <c r="AB162" s="23">
        <v>17.354027110859192</v>
      </c>
      <c r="AC162" s="23">
        <v>17.256867386239868</v>
      </c>
      <c r="AD162" s="23">
        <v>17.312886196330208</v>
      </c>
      <c r="AE162" s="23">
        <v>17.414949157724855</v>
      </c>
      <c r="AG162" s="25">
        <v>9.25</v>
      </c>
      <c r="AH162" s="25">
        <v>9.2748528728427591</v>
      </c>
      <c r="AI162" s="25">
        <v>9.3737487197269171</v>
      </c>
      <c r="AJ162" s="25">
        <v>9.5094763667229181</v>
      </c>
      <c r="AK162" s="25">
        <v>9.708164187874722</v>
      </c>
      <c r="AL162" s="25">
        <v>9.7190062410716163</v>
      </c>
      <c r="AM162" s="25">
        <v>9.7497016855381951</v>
      </c>
      <c r="AN162" s="25">
        <v>14.544272069047386</v>
      </c>
      <c r="AO162" s="25">
        <v>14.446923095941468</v>
      </c>
      <c r="AP162" s="25">
        <v>14.387335688431339</v>
      </c>
      <c r="AQ162" s="25">
        <v>14.550286135564377</v>
      </c>
      <c r="AR162" s="25">
        <v>14.628813108580374</v>
      </c>
      <c r="AS162" s="25">
        <v>14.770530234728144</v>
      </c>
      <c r="AT162" s="25">
        <v>14.908624731984325</v>
      </c>
      <c r="AV162" s="26">
        <v>18.46</v>
      </c>
      <c r="AW162" s="26">
        <v>18.484852872842758</v>
      </c>
      <c r="AX162" s="26">
        <v>18.58374871972692</v>
      </c>
      <c r="AY162" s="26">
        <v>18.719476366722919</v>
      </c>
      <c r="AZ162" s="26">
        <v>18.918164187874723</v>
      </c>
      <c r="BA162" s="26">
        <v>18.929006241071619</v>
      </c>
      <c r="BB162" s="26">
        <v>18.959701685538196</v>
      </c>
      <c r="BC162" s="26">
        <v>19.144272069047389</v>
      </c>
      <c r="BD162" s="26">
        <v>19.046923095941469</v>
      </c>
      <c r="BE162" s="26">
        <v>18.98733568843134</v>
      </c>
      <c r="BF162" s="26">
        <v>19.150286135564379</v>
      </c>
      <c r="BG162" s="26">
        <v>19.228813108580376</v>
      </c>
      <c r="BH162" s="26">
        <v>19.370530234728143</v>
      </c>
      <c r="BI162" s="26">
        <v>19.508624731984327</v>
      </c>
      <c r="BK162" s="27">
        <v>9.25</v>
      </c>
      <c r="BL162" s="27">
        <v>9.0570101383882839</v>
      </c>
      <c r="BM162" s="27">
        <v>8.9492344275724047</v>
      </c>
      <c r="BN162" s="27">
        <v>8.873010020192341</v>
      </c>
      <c r="BO162" s="27">
        <v>8.8539163503479781</v>
      </c>
      <c r="BP162" s="27">
        <v>8.6396573383587523</v>
      </c>
      <c r="BQ162" s="27">
        <v>8.4955734159337428</v>
      </c>
      <c r="BR162" s="27">
        <v>13.182621291101691</v>
      </c>
      <c r="BS162" s="27">
        <v>12.982202441236309</v>
      </c>
      <c r="BT162" s="27">
        <v>12.862994785630301</v>
      </c>
      <c r="BU162" s="27">
        <v>12.786983467745728</v>
      </c>
      <c r="BV162" s="27">
        <v>12.699576108768559</v>
      </c>
      <c r="BW162" s="27">
        <v>12.755263349888855</v>
      </c>
      <c r="BX162" s="27">
        <v>12.853013709940809</v>
      </c>
      <c r="BZ162" s="27">
        <v>18.46</v>
      </c>
      <c r="CA162" s="27">
        <v>18.267010138388287</v>
      </c>
      <c r="CB162" s="27">
        <v>18.159234427572407</v>
      </c>
      <c r="CC162" s="27">
        <v>18.08301002019234</v>
      </c>
      <c r="CD162" s="27">
        <v>18.063916350347981</v>
      </c>
      <c r="CE162" s="27">
        <v>17.849657338358753</v>
      </c>
      <c r="CF162" s="27">
        <v>17.705573415933742</v>
      </c>
      <c r="CG162" s="27">
        <v>17.782621291101691</v>
      </c>
      <c r="CH162" s="27">
        <v>17.582202441236312</v>
      </c>
      <c r="CI162" s="27">
        <v>17.4629947856303</v>
      </c>
      <c r="CJ162" s="27">
        <v>17.386983467745729</v>
      </c>
      <c r="CK162" s="27">
        <v>17.299576108768562</v>
      </c>
      <c r="CL162" s="27">
        <v>17.355263349888858</v>
      </c>
      <c r="CM162" s="27">
        <v>17.453013709940812</v>
      </c>
      <c r="CO162" s="28">
        <v>9.25</v>
      </c>
      <c r="CP162" s="28">
        <v>9.0710886358686835</v>
      </c>
      <c r="CQ162" s="28">
        <v>8.9842011580939207</v>
      </c>
      <c r="CR162" s="28">
        <v>8.9289165491211246</v>
      </c>
      <c r="CS162" s="28">
        <v>8.9301340306523755</v>
      </c>
      <c r="CT162" s="28">
        <v>8.7397663781286088</v>
      </c>
      <c r="CU162" s="28">
        <v>8.6174047881143903</v>
      </c>
      <c r="CV162" s="28">
        <v>13.323136691034041</v>
      </c>
      <c r="CW162" s="28">
        <v>13.148427625461805</v>
      </c>
      <c r="CX162" s="28">
        <v>13.055320602610648</v>
      </c>
      <c r="CY162" s="28">
        <v>12.915186479313492</v>
      </c>
      <c r="CZ162" s="28">
        <v>12.107211805803427</v>
      </c>
      <c r="DA162" s="28">
        <v>11.540827254610218</v>
      </c>
      <c r="DB162" s="28">
        <v>11.243720146132725</v>
      </c>
      <c r="DD162" s="28">
        <v>18.46</v>
      </c>
      <c r="DE162" s="28">
        <v>18.281088635868684</v>
      </c>
      <c r="DF162" s="28">
        <v>18.194201158093922</v>
      </c>
      <c r="DG162" s="28">
        <v>18.138916549121127</v>
      </c>
      <c r="DH162" s="28">
        <v>18.140134030652376</v>
      </c>
      <c r="DI162" s="28">
        <v>17.949766378128608</v>
      </c>
      <c r="DJ162" s="28">
        <v>17.827404788114393</v>
      </c>
      <c r="DK162" s="28">
        <v>17.923136691034042</v>
      </c>
      <c r="DL162" s="28">
        <v>17.748427625461808</v>
      </c>
      <c r="DM162" s="28">
        <v>17.655320602610651</v>
      </c>
      <c r="DN162" s="28">
        <v>17.515186479313492</v>
      </c>
      <c r="DO162" s="28">
        <v>16.707211805803428</v>
      </c>
      <c r="DP162" s="28">
        <v>16.140827254610219</v>
      </c>
      <c r="DQ162" s="28">
        <v>15.843720146132727</v>
      </c>
      <c r="DS162" s="29">
        <v>9.25</v>
      </c>
      <c r="DT162" s="29">
        <v>9.0800297548334754</v>
      </c>
      <c r="DU162" s="29">
        <v>8.9757767775064465</v>
      </c>
      <c r="DV162" s="29">
        <v>8.9193742726973166</v>
      </c>
      <c r="DW162" s="29">
        <v>8.9247643947164264</v>
      </c>
      <c r="DX162" s="29">
        <v>8.7434715357099897</v>
      </c>
      <c r="DY162" s="29">
        <v>8.6287887460300254</v>
      </c>
      <c r="DZ162" s="29">
        <v>13.345460220687013</v>
      </c>
      <c r="EA162" s="29">
        <v>13.159627943752138</v>
      </c>
      <c r="EB162" s="29">
        <v>12.881549536267228</v>
      </c>
      <c r="EC162" s="29">
        <v>12.071995560547739</v>
      </c>
      <c r="ED162" s="29">
        <v>11.363818720825503</v>
      </c>
      <c r="EE162" s="29">
        <v>11.009371083584705</v>
      </c>
      <c r="EF162" s="29">
        <v>11.475217075574008</v>
      </c>
      <c r="EH162" s="29">
        <v>18.46</v>
      </c>
      <c r="EI162" s="29">
        <v>18.290029754833476</v>
      </c>
      <c r="EJ162" s="29">
        <v>18.185776777506447</v>
      </c>
      <c r="EK162" s="29">
        <v>18.129374272697319</v>
      </c>
      <c r="EL162" s="29">
        <v>18.134764394716427</v>
      </c>
      <c r="EM162" s="29">
        <v>17.953471535709991</v>
      </c>
      <c r="EN162" s="29">
        <v>17.838788746030026</v>
      </c>
      <c r="EO162" s="29">
        <v>17.945460220687014</v>
      </c>
      <c r="EP162" s="29">
        <v>17.75962794375214</v>
      </c>
      <c r="EQ162" s="29">
        <v>17.481549536267231</v>
      </c>
      <c r="ER162" s="29">
        <v>16.671995560547742</v>
      </c>
      <c r="ES162" s="29">
        <v>15.963818720825504</v>
      </c>
      <c r="ET162" s="29">
        <v>15.609371083584707</v>
      </c>
      <c r="EU162" s="29">
        <v>16.07521707557401</v>
      </c>
      <c r="EW162" s="1">
        <v>385349</v>
      </c>
      <c r="EX162" s="1">
        <v>433821</v>
      </c>
      <c r="EY162" s="1" t="s">
        <v>477</v>
      </c>
      <c r="EZ162" s="1" t="s">
        <v>848</v>
      </c>
    </row>
    <row r="163" spans="2:156" ht="16" thickBot="1" x14ac:dyDescent="0.4">
      <c r="B163" s="21" t="s">
        <v>163</v>
      </c>
      <c r="C163" s="22">
        <v>5.7824515661333802</v>
      </c>
      <c r="D163" s="23">
        <v>5.6499005037682775</v>
      </c>
      <c r="E163" s="23">
        <v>5.192260650031292</v>
      </c>
      <c r="F163" s="23">
        <v>4.8734089105179734</v>
      </c>
      <c r="G163" s="23">
        <v>4.5471138438013163</v>
      </c>
      <c r="H163" s="23">
        <v>4.1375087846252327</v>
      </c>
      <c r="I163" s="23">
        <v>3.5418785039860481</v>
      </c>
      <c r="J163" s="23">
        <v>3.1886344409854654</v>
      </c>
      <c r="K163" s="23">
        <v>2.8156304709393698</v>
      </c>
      <c r="L163" s="23">
        <v>2.2205000427785588</v>
      </c>
      <c r="M163" s="23">
        <v>0.1991154548900127</v>
      </c>
      <c r="N163" s="23">
        <v>-0.82219822924938057</v>
      </c>
      <c r="O163" s="23">
        <v>-1.2727546224235979</v>
      </c>
      <c r="P163" s="23">
        <v>-1.282656814110382</v>
      </c>
      <c r="Q163" s="24"/>
      <c r="R163" s="23">
        <v>15.78245156613338</v>
      </c>
      <c r="S163" s="23">
        <v>15.649900503768277</v>
      </c>
      <c r="T163" s="23">
        <v>15.192260650031292</v>
      </c>
      <c r="U163" s="23">
        <v>14.873408910517973</v>
      </c>
      <c r="V163" s="23">
        <v>14.547113843801316</v>
      </c>
      <c r="W163" s="23">
        <v>14.137508784625233</v>
      </c>
      <c r="X163" s="23">
        <v>13.541878503986048</v>
      </c>
      <c r="Y163" s="23">
        <v>13.188634440985465</v>
      </c>
      <c r="Z163" s="23">
        <v>12.81563047093937</v>
      </c>
      <c r="AA163" s="23">
        <v>12.220500042778559</v>
      </c>
      <c r="AB163" s="23">
        <v>10.199115454890013</v>
      </c>
      <c r="AC163" s="23">
        <v>9.1778017707506194</v>
      </c>
      <c r="AD163" s="23">
        <v>8.7272453775764021</v>
      </c>
      <c r="AE163" s="23">
        <v>8.717343185889618</v>
      </c>
      <c r="AG163" s="25">
        <v>5.7824515661333802</v>
      </c>
      <c r="AH163" s="25">
        <v>5.7526088969260503</v>
      </c>
      <c r="AI163" s="25">
        <v>5.3700582343717667</v>
      </c>
      <c r="AJ163" s="25">
        <v>5.207653707345747</v>
      </c>
      <c r="AK163" s="25">
        <v>5.067561143153652</v>
      </c>
      <c r="AL163" s="25">
        <v>4.8164857590171497</v>
      </c>
      <c r="AM163" s="25">
        <v>4.3281127152449876</v>
      </c>
      <c r="AN163" s="25">
        <v>4.054864590311567</v>
      </c>
      <c r="AO163" s="25">
        <v>3.767587828430969</v>
      </c>
      <c r="AP163" s="25">
        <v>3.2938400738357956</v>
      </c>
      <c r="AQ163" s="25">
        <v>1.9897416234351439</v>
      </c>
      <c r="AR163" s="25">
        <v>1.1055462343268161</v>
      </c>
      <c r="AS163" s="25">
        <v>0.55068253597102057</v>
      </c>
      <c r="AT163" s="25">
        <v>0.30052560219604629</v>
      </c>
      <c r="AV163" s="26">
        <v>15.78245156613338</v>
      </c>
      <c r="AW163" s="26">
        <v>15.75260889692605</v>
      </c>
      <c r="AX163" s="26">
        <v>15.370058234371767</v>
      </c>
      <c r="AY163" s="26">
        <v>15.207653707345747</v>
      </c>
      <c r="AZ163" s="26">
        <v>15.067561143153652</v>
      </c>
      <c r="BA163" s="26">
        <v>14.81648575901715</v>
      </c>
      <c r="BB163" s="26">
        <v>14.328112715244988</v>
      </c>
      <c r="BC163" s="26">
        <v>14.054864590311567</v>
      </c>
      <c r="BD163" s="26">
        <v>13.767587828430969</v>
      </c>
      <c r="BE163" s="26">
        <v>13.293840073835796</v>
      </c>
      <c r="BF163" s="26">
        <v>11.989741623435144</v>
      </c>
      <c r="BG163" s="26">
        <v>11.105546234326816</v>
      </c>
      <c r="BH163" s="26">
        <v>10.550682535971021</v>
      </c>
      <c r="BI163" s="26">
        <v>10.300525602196046</v>
      </c>
      <c r="BK163" s="27">
        <v>5.7824515661333802</v>
      </c>
      <c r="BL163" s="27">
        <v>5.650170859410018</v>
      </c>
      <c r="BM163" s="27">
        <v>5.1908813963582467</v>
      </c>
      <c r="BN163" s="27">
        <v>4.8721529893934949</v>
      </c>
      <c r="BO163" s="27">
        <v>4.546074287724176</v>
      </c>
      <c r="BP163" s="27">
        <v>4.135741749039866</v>
      </c>
      <c r="BQ163" s="27">
        <v>3.5390499747966615</v>
      </c>
      <c r="BR163" s="27">
        <v>3.1860988925328311</v>
      </c>
      <c r="BS163" s="27">
        <v>2.8194193808668722</v>
      </c>
      <c r="BT163" s="27">
        <v>2.2826735449574027</v>
      </c>
      <c r="BU163" s="27">
        <v>0.46977978726215497</v>
      </c>
      <c r="BV163" s="27">
        <v>-0.38042554860477651</v>
      </c>
      <c r="BW163" s="27">
        <v>-0.62049456452194107</v>
      </c>
      <c r="BX163" s="27">
        <v>-0.53092900006708987</v>
      </c>
      <c r="BZ163" s="27">
        <v>15.78245156613338</v>
      </c>
      <c r="CA163" s="27">
        <v>15.650170859410018</v>
      </c>
      <c r="CB163" s="27">
        <v>15.190881396358247</v>
      </c>
      <c r="CC163" s="27">
        <v>14.872152989393495</v>
      </c>
      <c r="CD163" s="27">
        <v>14.546074287724176</v>
      </c>
      <c r="CE163" s="27">
        <v>14.135741749039866</v>
      </c>
      <c r="CF163" s="27">
        <v>13.539049974796662</v>
      </c>
      <c r="CG163" s="27">
        <v>13.186098892532831</v>
      </c>
      <c r="CH163" s="27">
        <v>12.819419380866872</v>
      </c>
      <c r="CI163" s="27">
        <v>12.282673544957403</v>
      </c>
      <c r="CJ163" s="27">
        <v>10.469779787262155</v>
      </c>
      <c r="CK163" s="27">
        <v>9.6195744513952235</v>
      </c>
      <c r="CL163" s="27">
        <v>9.3795054354780589</v>
      </c>
      <c r="CM163" s="27">
        <v>9.4690709999329101</v>
      </c>
      <c r="CO163" s="28">
        <v>5.7824515661333802</v>
      </c>
      <c r="CP163" s="28">
        <v>5.6481676422840579</v>
      </c>
      <c r="CQ163" s="28">
        <v>5.2087631700442749</v>
      </c>
      <c r="CR163" s="28">
        <v>4.9113882795445285</v>
      </c>
      <c r="CS163" s="28">
        <v>4.6242940182952434</v>
      </c>
      <c r="CT163" s="28">
        <v>4.2688262964933159</v>
      </c>
      <c r="CU163" s="28">
        <v>3.7093882601913073</v>
      </c>
      <c r="CV163" s="28">
        <v>3.393942656053774</v>
      </c>
      <c r="CW163" s="28">
        <v>3.1133207405344532</v>
      </c>
      <c r="CX163" s="28">
        <v>2.6724913618338881</v>
      </c>
      <c r="CY163" s="28">
        <v>-1.8144421804272781E-2</v>
      </c>
      <c r="CZ163" s="28">
        <v>-5.1011620754944609</v>
      </c>
      <c r="DA163" s="28">
        <v>-9.0520554402991102</v>
      </c>
      <c r="DB163" s="28">
        <v>-11.452994875412685</v>
      </c>
      <c r="DD163" s="28">
        <v>15.78245156613338</v>
      </c>
      <c r="DE163" s="28">
        <v>15.648167642284058</v>
      </c>
      <c r="DF163" s="28">
        <v>15.208763170044275</v>
      </c>
      <c r="DG163" s="28">
        <v>14.911388279544529</v>
      </c>
      <c r="DH163" s="28">
        <v>14.624294018295243</v>
      </c>
      <c r="DI163" s="28">
        <v>14.268826296493316</v>
      </c>
      <c r="DJ163" s="28">
        <v>13.709388260191307</v>
      </c>
      <c r="DK163" s="28">
        <v>13.393942656053774</v>
      </c>
      <c r="DL163" s="28">
        <v>13.113320740534453</v>
      </c>
      <c r="DM163" s="28">
        <v>12.672491361833888</v>
      </c>
      <c r="DN163" s="28">
        <v>9.9818555781957272</v>
      </c>
      <c r="DO163" s="28">
        <v>4.8988379245055391</v>
      </c>
      <c r="DP163" s="28">
        <v>0.94794455970088976</v>
      </c>
      <c r="DQ163" s="28">
        <v>-1.4529948754126849</v>
      </c>
      <c r="DS163" s="29">
        <v>5.7824515661333802</v>
      </c>
      <c r="DT163" s="29">
        <v>5.6930591397318739</v>
      </c>
      <c r="DU163" s="29">
        <v>5.106148929337655</v>
      </c>
      <c r="DV163" s="29">
        <v>4.8061716494910325</v>
      </c>
      <c r="DW163" s="29">
        <v>4.5477420804884012</v>
      </c>
      <c r="DX163" s="29">
        <v>4.2130553188525326</v>
      </c>
      <c r="DY163" s="29">
        <v>3.690309770650142</v>
      </c>
      <c r="DZ163" s="29">
        <v>3.42937032441362</v>
      </c>
      <c r="EA163" s="29">
        <v>3.0608133882554664</v>
      </c>
      <c r="EB163" s="29">
        <v>1.7936373067004094</v>
      </c>
      <c r="EC163" s="29">
        <v>-3.9997003751205362</v>
      </c>
      <c r="ED163" s="29">
        <v>-8.5232402201942357</v>
      </c>
      <c r="EE163" s="29">
        <v>-11.163788755343631</v>
      </c>
      <c r="EF163" s="29">
        <v>-10.294694658656695</v>
      </c>
      <c r="EH163" s="29">
        <v>15.78245156613338</v>
      </c>
      <c r="EI163" s="29">
        <v>15.693059139731874</v>
      </c>
      <c r="EJ163" s="29">
        <v>15.106148929337655</v>
      </c>
      <c r="EK163" s="29">
        <v>14.806171649491032</v>
      </c>
      <c r="EL163" s="29">
        <v>14.547742080488401</v>
      </c>
      <c r="EM163" s="29">
        <v>14.213055318852533</v>
      </c>
      <c r="EN163" s="29">
        <v>13.690309770650142</v>
      </c>
      <c r="EO163" s="29">
        <v>13.42937032441362</v>
      </c>
      <c r="EP163" s="29">
        <v>13.060813388255466</v>
      </c>
      <c r="EQ163" s="29">
        <v>11.793637306700409</v>
      </c>
      <c r="ER163" s="29">
        <v>6.0002996248794638</v>
      </c>
      <c r="ES163" s="29">
        <v>1.4767597798057643</v>
      </c>
      <c r="ET163" s="29">
        <v>-1.1637887553436315</v>
      </c>
      <c r="EU163" s="29">
        <v>-0.2946946586566952</v>
      </c>
      <c r="EW163" s="1">
        <v>387623</v>
      </c>
      <c r="EX163" s="1">
        <v>391345</v>
      </c>
      <c r="EY163" s="1" t="s">
        <v>640</v>
      </c>
      <c r="EZ163" s="1" t="s">
        <v>859</v>
      </c>
    </row>
    <row r="164" spans="2:156" ht="16" thickBot="1" x14ac:dyDescent="0.4">
      <c r="B164" s="21" t="s">
        <v>164</v>
      </c>
      <c r="C164" s="22">
        <v>4.0076263442855264</v>
      </c>
      <c r="D164" s="23">
        <v>4.0092376988850305</v>
      </c>
      <c r="E164" s="23">
        <v>3.6077186643472814</v>
      </c>
      <c r="F164" s="23">
        <v>3.3108905987930903</v>
      </c>
      <c r="G164" s="23">
        <v>3.0096215316685324</v>
      </c>
      <c r="H164" s="23">
        <v>2.682847792200878</v>
      </c>
      <c r="I164" s="23">
        <v>2.0860059697524633</v>
      </c>
      <c r="J164" s="23">
        <v>-0.85535746915886435</v>
      </c>
      <c r="K164" s="23">
        <v>-0.96192771336566096</v>
      </c>
      <c r="L164" s="23">
        <v>-1.4844395659756486</v>
      </c>
      <c r="M164" s="23">
        <v>-7.0103716554567477</v>
      </c>
      <c r="N164" s="23">
        <v>-7.9931766646017479</v>
      </c>
      <c r="O164" s="23">
        <v>-8.2847522461111112</v>
      </c>
      <c r="P164" s="23">
        <v>-7.6123314178164314</v>
      </c>
      <c r="Q164" s="24"/>
      <c r="R164" s="23">
        <v>11.007626344285526</v>
      </c>
      <c r="S164" s="23">
        <v>11.00923769888503</v>
      </c>
      <c r="T164" s="23">
        <v>10.607718664347281</v>
      </c>
      <c r="U164" s="23">
        <v>10.31089059879309</v>
      </c>
      <c r="V164" s="23">
        <v>10.009621531668532</v>
      </c>
      <c r="W164" s="23">
        <v>9.682847792200878</v>
      </c>
      <c r="X164" s="23">
        <v>9.0860059697524633</v>
      </c>
      <c r="Y164" s="23">
        <v>6.1446425308411357</v>
      </c>
      <c r="Z164" s="23">
        <v>6.038072286634339</v>
      </c>
      <c r="AA164" s="23">
        <v>5.5155604340243514</v>
      </c>
      <c r="AB164" s="23">
        <v>-1.0371655456747675E-2</v>
      </c>
      <c r="AC164" s="23">
        <v>-0.99317666460174792</v>
      </c>
      <c r="AD164" s="23">
        <v>-1.2847522461111112</v>
      </c>
      <c r="AE164" s="23">
        <v>-0.61233141781643141</v>
      </c>
      <c r="AG164" s="25">
        <v>4.0076263442855264</v>
      </c>
      <c r="AH164" s="25">
        <v>4.1544232652072708</v>
      </c>
      <c r="AI164" s="25">
        <v>3.8765649952027772</v>
      </c>
      <c r="AJ164" s="25">
        <v>3.7723084943219689</v>
      </c>
      <c r="AK164" s="25">
        <v>3.695225979213788</v>
      </c>
      <c r="AL164" s="25">
        <v>3.5501925026169445</v>
      </c>
      <c r="AM164" s="25">
        <v>3.0889278954464174</v>
      </c>
      <c r="AN164" s="25">
        <v>2.8995846509111161</v>
      </c>
      <c r="AO164" s="25">
        <v>2.7324106848117253</v>
      </c>
      <c r="AP164" s="25">
        <v>2.2605195178710744</v>
      </c>
      <c r="AQ164" s="25">
        <v>1.2591757399435579</v>
      </c>
      <c r="AR164" s="25">
        <v>0.55448258779789938</v>
      </c>
      <c r="AS164" s="25">
        <v>1.0220704829428939E-2</v>
      </c>
      <c r="AT164" s="25">
        <v>-0.20922835704207188</v>
      </c>
      <c r="AV164" s="26">
        <v>11.007626344285526</v>
      </c>
      <c r="AW164" s="26">
        <v>11.154423265207271</v>
      </c>
      <c r="AX164" s="26">
        <v>10.876564995202777</v>
      </c>
      <c r="AY164" s="26">
        <v>10.772308494321969</v>
      </c>
      <c r="AZ164" s="26">
        <v>10.695225979213788</v>
      </c>
      <c r="BA164" s="26">
        <v>10.550192502616945</v>
      </c>
      <c r="BB164" s="26">
        <v>10.088927895446417</v>
      </c>
      <c r="BC164" s="26">
        <v>9.8995846509111161</v>
      </c>
      <c r="BD164" s="26">
        <v>9.7324106848117253</v>
      </c>
      <c r="BE164" s="26">
        <v>9.2605195178710744</v>
      </c>
      <c r="BF164" s="26">
        <v>8.2591757399435579</v>
      </c>
      <c r="BG164" s="26">
        <v>7.5544825877978994</v>
      </c>
      <c r="BH164" s="26">
        <v>7.0102207048294289</v>
      </c>
      <c r="BI164" s="26">
        <v>6.7907716429579281</v>
      </c>
      <c r="BK164" s="27">
        <v>4.0076263442855264</v>
      </c>
      <c r="BL164" s="27">
        <v>4.0093196768651644</v>
      </c>
      <c r="BM164" s="27">
        <v>3.6078843204571527</v>
      </c>
      <c r="BN164" s="27">
        <v>3.3111363068056434</v>
      </c>
      <c r="BO164" s="27">
        <v>3.0099441297252056</v>
      </c>
      <c r="BP164" s="27">
        <v>2.6827516443048154</v>
      </c>
      <c r="BQ164" s="27">
        <v>2.0849722578691789</v>
      </c>
      <c r="BR164" s="27">
        <v>-0.8565621134684811</v>
      </c>
      <c r="BS164" s="27">
        <v>-0.96327899428135311</v>
      </c>
      <c r="BT164" s="27">
        <v>-1.4419530729385812</v>
      </c>
      <c r="BU164" s="27">
        <v>-6.7979816602174168</v>
      </c>
      <c r="BV164" s="27">
        <v>-7.6881453845650469</v>
      </c>
      <c r="BW164" s="27">
        <v>-7.9803385336475259</v>
      </c>
      <c r="BX164" s="27">
        <v>-7.314848221425958</v>
      </c>
      <c r="BZ164" s="27">
        <v>11.007626344285526</v>
      </c>
      <c r="CA164" s="27">
        <v>11.009319676865164</v>
      </c>
      <c r="CB164" s="27">
        <v>10.607884320457153</v>
      </c>
      <c r="CC164" s="27">
        <v>10.311136306805643</v>
      </c>
      <c r="CD164" s="27">
        <v>10.009944129725206</v>
      </c>
      <c r="CE164" s="27">
        <v>9.6827516443048154</v>
      </c>
      <c r="CF164" s="27">
        <v>9.0849722578691789</v>
      </c>
      <c r="CG164" s="27">
        <v>6.1434378865315189</v>
      </c>
      <c r="CH164" s="27">
        <v>6.0367210057186469</v>
      </c>
      <c r="CI164" s="27">
        <v>5.5580469270614188</v>
      </c>
      <c r="CJ164" s="27">
        <v>0.20201833978258321</v>
      </c>
      <c r="CK164" s="27">
        <v>-0.68814538456504692</v>
      </c>
      <c r="CL164" s="27">
        <v>-0.98033853364752588</v>
      </c>
      <c r="CM164" s="27">
        <v>-0.31484822142595803</v>
      </c>
      <c r="CO164" s="28">
        <v>4.0076263442855264</v>
      </c>
      <c r="CP164" s="28">
        <v>4.017748775536937</v>
      </c>
      <c r="CQ164" s="28">
        <v>3.639697454535515</v>
      </c>
      <c r="CR164" s="28">
        <v>3.3312696588706672</v>
      </c>
      <c r="CS164" s="28">
        <v>3.0938262155328289</v>
      </c>
      <c r="CT164" s="28">
        <v>2.7837822743971792</v>
      </c>
      <c r="CU164" s="28">
        <v>2.1808229470071794</v>
      </c>
      <c r="CV164" s="28">
        <v>-0.69752813297278848</v>
      </c>
      <c r="CW164" s="28">
        <v>-0.75934023394507122</v>
      </c>
      <c r="CX164" s="28">
        <v>-1.1907166238708022</v>
      </c>
      <c r="CY164" s="28">
        <v>-7.7060528621000266</v>
      </c>
      <c r="CZ164" s="28">
        <v>-11.6758449048803</v>
      </c>
      <c r="DA164" s="28">
        <v>-15.217256628744487</v>
      </c>
      <c r="DB164" s="28">
        <v>-16.876897944754262</v>
      </c>
      <c r="DD164" s="28">
        <v>11.007626344285526</v>
      </c>
      <c r="DE164" s="28">
        <v>11.017748775536937</v>
      </c>
      <c r="DF164" s="28">
        <v>10.639697454535515</v>
      </c>
      <c r="DG164" s="28">
        <v>10.331269658870667</v>
      </c>
      <c r="DH164" s="28">
        <v>10.093826215532829</v>
      </c>
      <c r="DI164" s="28">
        <v>9.7837822743971792</v>
      </c>
      <c r="DJ164" s="28">
        <v>9.1808229470071794</v>
      </c>
      <c r="DK164" s="28">
        <v>6.3024718670272115</v>
      </c>
      <c r="DL164" s="28">
        <v>6.2406597660549288</v>
      </c>
      <c r="DM164" s="28">
        <v>5.8092833761291978</v>
      </c>
      <c r="DN164" s="28">
        <v>-0.7060528621000266</v>
      </c>
      <c r="DO164" s="28">
        <v>-4.6758449048803001</v>
      </c>
      <c r="DP164" s="28">
        <v>-8.2172566287444866</v>
      </c>
      <c r="DQ164" s="28">
        <v>-9.876897944754262</v>
      </c>
      <c r="DS164" s="29">
        <v>4.0076263442855264</v>
      </c>
      <c r="DT164" s="29">
        <v>4.081059073513984</v>
      </c>
      <c r="DU164" s="29">
        <v>3.6063089561385304</v>
      </c>
      <c r="DV164" s="29">
        <v>3.3065241127097806</v>
      </c>
      <c r="DW164" s="29">
        <v>3.0840235160007659</v>
      </c>
      <c r="DX164" s="29">
        <v>2.8211890200172043</v>
      </c>
      <c r="DY164" s="29">
        <v>2.1910087281024673</v>
      </c>
      <c r="DZ164" s="29">
        <v>-0.52466599424248628</v>
      </c>
      <c r="EA164" s="29">
        <v>-0.62032255030942807</v>
      </c>
      <c r="EB164" s="29">
        <v>-4.6460241971655343</v>
      </c>
      <c r="EC164" s="29">
        <v>-11.011872284007239</v>
      </c>
      <c r="ED164" s="29">
        <v>-14.612335691850895</v>
      </c>
      <c r="EE164" s="29">
        <v>-16.896407823824063</v>
      </c>
      <c r="EF164" s="29">
        <v>-15.52053718665389</v>
      </c>
      <c r="EH164" s="29">
        <v>11.007626344285526</v>
      </c>
      <c r="EI164" s="29">
        <v>11.081059073513984</v>
      </c>
      <c r="EJ164" s="29">
        <v>10.60630895613853</v>
      </c>
      <c r="EK164" s="29">
        <v>10.306524112709781</v>
      </c>
      <c r="EL164" s="29">
        <v>10.084023516000766</v>
      </c>
      <c r="EM164" s="29">
        <v>9.8211890200172043</v>
      </c>
      <c r="EN164" s="29">
        <v>9.1910087281024673</v>
      </c>
      <c r="EO164" s="29">
        <v>6.4753340057575137</v>
      </c>
      <c r="EP164" s="29">
        <v>6.3796774496905719</v>
      </c>
      <c r="EQ164" s="29">
        <v>2.3539758028344657</v>
      </c>
      <c r="ER164" s="29">
        <v>-4.0118722840072394</v>
      </c>
      <c r="ES164" s="29">
        <v>-7.6123356918508946</v>
      </c>
      <c r="ET164" s="29">
        <v>-9.8964078238240631</v>
      </c>
      <c r="EU164" s="29">
        <v>-8.5205371866538897</v>
      </c>
      <c r="EW164" s="1">
        <v>388860</v>
      </c>
      <c r="EX164" s="1">
        <v>391967</v>
      </c>
      <c r="EY164" s="1" t="s">
        <v>640</v>
      </c>
      <c r="EZ164" s="1" t="s">
        <v>859</v>
      </c>
    </row>
    <row r="165" spans="2:156" ht="16" thickBot="1" x14ac:dyDescent="0.4">
      <c r="B165" s="21" t="s">
        <v>165</v>
      </c>
      <c r="C165" s="22">
        <v>0.90870435693521356</v>
      </c>
      <c r="D165" s="23">
        <v>0.35324465230543289</v>
      </c>
      <c r="E165" s="23">
        <v>0.25642186712121795</v>
      </c>
      <c r="F165" s="23">
        <v>0.15576737541046581</v>
      </c>
      <c r="G165" s="23">
        <v>6.7849040088379553E-2</v>
      </c>
      <c r="H165" s="23">
        <v>-6.8124080459082137E-3</v>
      </c>
      <c r="I165" s="23">
        <v>-8.8406502895264083E-2</v>
      </c>
      <c r="J165" s="23">
        <v>-0.17439123401532086</v>
      </c>
      <c r="K165" s="23">
        <v>-0.26837257508992884</v>
      </c>
      <c r="L165" s="23">
        <v>-0.39816829354227057</v>
      </c>
      <c r="M165" s="23">
        <v>-0.91251345836498299</v>
      </c>
      <c r="N165" s="23">
        <v>-1.2010543943588781</v>
      </c>
      <c r="O165" s="23">
        <v>-1.317894558171024</v>
      </c>
      <c r="P165" s="23">
        <v>-1.2582271766736355</v>
      </c>
      <c r="Q165" s="24"/>
      <c r="R165" s="23">
        <v>8.908704356935214</v>
      </c>
      <c r="S165" s="23">
        <v>8.3532446523054329</v>
      </c>
      <c r="T165" s="23">
        <v>8.2564218671212188</v>
      </c>
      <c r="U165" s="23">
        <v>8.1557673754104663</v>
      </c>
      <c r="V165" s="23">
        <v>8.0678490400883796</v>
      </c>
      <c r="W165" s="23">
        <v>7.9931875919540918</v>
      </c>
      <c r="X165" s="23">
        <v>7.9115934971047359</v>
      </c>
      <c r="Y165" s="23">
        <v>7.8256087659846791</v>
      </c>
      <c r="Z165" s="23">
        <v>7.7316274249100712</v>
      </c>
      <c r="AA165" s="23">
        <v>7.6018317064577294</v>
      </c>
      <c r="AB165" s="23">
        <v>7.087486541635017</v>
      </c>
      <c r="AC165" s="23">
        <v>6.7989456056411219</v>
      </c>
      <c r="AD165" s="23">
        <v>6.682105441828976</v>
      </c>
      <c r="AE165" s="23">
        <v>6.7417728233263645</v>
      </c>
      <c r="AG165" s="25">
        <v>0.90870435693521356</v>
      </c>
      <c r="AH165" s="25">
        <v>0.67519635914690213</v>
      </c>
      <c r="AI165" s="25">
        <v>0.64957557305059765</v>
      </c>
      <c r="AJ165" s="25">
        <v>0.6280036346600375</v>
      </c>
      <c r="AK165" s="25">
        <v>0.62135647058664611</v>
      </c>
      <c r="AL165" s="25">
        <v>0.61623312362171045</v>
      </c>
      <c r="AM165" s="25">
        <v>0.58716779824693033</v>
      </c>
      <c r="AN165" s="25">
        <v>0.5412753155815957</v>
      </c>
      <c r="AO165" s="25">
        <v>0.48078404638262429</v>
      </c>
      <c r="AP165" s="25">
        <v>0.40750451057647608</v>
      </c>
      <c r="AQ165" s="25">
        <v>0.20617481480349831</v>
      </c>
      <c r="AR165" s="25">
        <v>-1.7279165972796662E-2</v>
      </c>
      <c r="AS165" s="25">
        <v>-0.17989302381024252</v>
      </c>
      <c r="AT165" s="25">
        <v>-0.28967632585215775</v>
      </c>
      <c r="AV165" s="26">
        <v>8.908704356935214</v>
      </c>
      <c r="AW165" s="26">
        <v>8.6751963591469021</v>
      </c>
      <c r="AX165" s="26">
        <v>8.6495755730505977</v>
      </c>
      <c r="AY165" s="26">
        <v>8.6280036346600379</v>
      </c>
      <c r="AZ165" s="26">
        <v>8.6213564705866457</v>
      </c>
      <c r="BA165" s="26">
        <v>8.6162331236217113</v>
      </c>
      <c r="BB165" s="26">
        <v>8.5871677982469308</v>
      </c>
      <c r="BC165" s="26">
        <v>8.5412753155815953</v>
      </c>
      <c r="BD165" s="26">
        <v>8.4807840463826238</v>
      </c>
      <c r="BE165" s="26">
        <v>8.4075045105764765</v>
      </c>
      <c r="BF165" s="26">
        <v>8.2061748148034983</v>
      </c>
      <c r="BG165" s="26">
        <v>7.9827208340272033</v>
      </c>
      <c r="BH165" s="26">
        <v>7.8201069761897575</v>
      </c>
      <c r="BI165" s="26">
        <v>7.7103236741478423</v>
      </c>
      <c r="BK165" s="27">
        <v>0.90870435693521356</v>
      </c>
      <c r="BL165" s="27">
        <v>0.35326169563568444</v>
      </c>
      <c r="BM165" s="27">
        <v>0.25645598984099482</v>
      </c>
      <c r="BN165" s="27">
        <v>0.15581813762962948</v>
      </c>
      <c r="BO165" s="27">
        <v>6.79160298133894E-2</v>
      </c>
      <c r="BP165" s="27">
        <v>-6.8323879191636294E-3</v>
      </c>
      <c r="BQ165" s="27">
        <v>-8.8618594864092515E-2</v>
      </c>
      <c r="BR165" s="27">
        <v>-0.17463995568977619</v>
      </c>
      <c r="BS165" s="27">
        <v>-0.26865440849359512</v>
      </c>
      <c r="BT165" s="27">
        <v>-0.38960593360350071</v>
      </c>
      <c r="BU165" s="27">
        <v>-0.86952468362797308</v>
      </c>
      <c r="BV165" s="27">
        <v>-1.1365380472388225</v>
      </c>
      <c r="BW165" s="27">
        <v>-1.2500813160336861</v>
      </c>
      <c r="BX165" s="27">
        <v>-1.1871263944821502</v>
      </c>
      <c r="BZ165" s="27">
        <v>8.908704356935214</v>
      </c>
      <c r="CA165" s="27">
        <v>8.353261695635684</v>
      </c>
      <c r="CB165" s="27">
        <v>8.2564559898409939</v>
      </c>
      <c r="CC165" s="27">
        <v>8.1558181376296304</v>
      </c>
      <c r="CD165" s="27">
        <v>8.0679160298133894</v>
      </c>
      <c r="CE165" s="27">
        <v>7.9931676120808364</v>
      </c>
      <c r="CF165" s="27">
        <v>7.9113814051359075</v>
      </c>
      <c r="CG165" s="27">
        <v>7.8253600443102238</v>
      </c>
      <c r="CH165" s="27">
        <v>7.7313455915064049</v>
      </c>
      <c r="CI165" s="27">
        <v>7.6103940663964993</v>
      </c>
      <c r="CJ165" s="27">
        <v>7.1304753163720269</v>
      </c>
      <c r="CK165" s="27">
        <v>6.8634619527611775</v>
      </c>
      <c r="CL165" s="27">
        <v>6.7499186839663139</v>
      </c>
      <c r="CM165" s="27">
        <v>6.8128736055178498</v>
      </c>
      <c r="CO165" s="28">
        <v>0.90870435693521356</v>
      </c>
      <c r="CP165" s="28">
        <v>0.34797268680439242</v>
      </c>
      <c r="CQ165" s="28">
        <v>0.24903407772645725</v>
      </c>
      <c r="CR165" s="28">
        <v>0.14581861100889437</v>
      </c>
      <c r="CS165" s="28">
        <v>4.7379988913029081E-2</v>
      </c>
      <c r="CT165" s="28">
        <v>-4.2593522807521822E-2</v>
      </c>
      <c r="CU165" s="28">
        <v>-0.14809396564062194</v>
      </c>
      <c r="CV165" s="28">
        <v>-0.25699241194340861</v>
      </c>
      <c r="CW165" s="28">
        <v>-0.36291134412720627</v>
      </c>
      <c r="CX165" s="28">
        <v>-0.47261440044224745</v>
      </c>
      <c r="CY165" s="28">
        <v>-0.98649755180358234</v>
      </c>
      <c r="CZ165" s="28">
        <v>-1.525513825861756</v>
      </c>
      <c r="DA165" s="28">
        <v>-1.8025841165307988</v>
      </c>
      <c r="DB165" s="28">
        <v>-1.9430470838109324</v>
      </c>
      <c r="DD165" s="28">
        <v>8.908704356935214</v>
      </c>
      <c r="DE165" s="28">
        <v>8.3479726868043933</v>
      </c>
      <c r="DF165" s="28">
        <v>8.2490340777264564</v>
      </c>
      <c r="DG165" s="28">
        <v>8.1458186110088953</v>
      </c>
      <c r="DH165" s="28">
        <v>8.0473799889130291</v>
      </c>
      <c r="DI165" s="28">
        <v>7.9574064771924782</v>
      </c>
      <c r="DJ165" s="28">
        <v>7.8519060343593781</v>
      </c>
      <c r="DK165" s="28">
        <v>7.7430075880565914</v>
      </c>
      <c r="DL165" s="28">
        <v>7.6370886558727937</v>
      </c>
      <c r="DM165" s="28">
        <v>7.5273855995577525</v>
      </c>
      <c r="DN165" s="28">
        <v>7.0135024481964177</v>
      </c>
      <c r="DO165" s="28">
        <v>6.474486174138244</v>
      </c>
      <c r="DP165" s="28">
        <v>6.1974158834692012</v>
      </c>
      <c r="DQ165" s="28">
        <v>6.0569529161890676</v>
      </c>
      <c r="DS165" s="29">
        <v>0.90870435693521356</v>
      </c>
      <c r="DT165" s="29">
        <v>0.35092364598563774</v>
      </c>
      <c r="DU165" s="29">
        <v>0.22417655921562352</v>
      </c>
      <c r="DV165" s="29">
        <v>0.11388928933756848</v>
      </c>
      <c r="DW165" s="29">
        <v>5.7503005984571587E-3</v>
      </c>
      <c r="DX165" s="29">
        <v>-8.5506938567757373E-2</v>
      </c>
      <c r="DY165" s="29">
        <v>-0.1856756838050666</v>
      </c>
      <c r="DZ165" s="29">
        <v>-0.28450439253732096</v>
      </c>
      <c r="EA165" s="29">
        <v>-0.38020118740614972</v>
      </c>
      <c r="EB165" s="29">
        <v>-0.5478602107752133</v>
      </c>
      <c r="EC165" s="29">
        <v>-1.2924259786807193</v>
      </c>
      <c r="ED165" s="29">
        <v>-1.7437231835122899</v>
      </c>
      <c r="EE165" s="29">
        <v>-1.8890109136150715</v>
      </c>
      <c r="EF165" s="29">
        <v>-1.7252348246490952</v>
      </c>
      <c r="EH165" s="29">
        <v>8.908704356935214</v>
      </c>
      <c r="EI165" s="29">
        <v>8.3509236459856382</v>
      </c>
      <c r="EJ165" s="29">
        <v>8.2241765592156231</v>
      </c>
      <c r="EK165" s="29">
        <v>8.1138892893375676</v>
      </c>
      <c r="EL165" s="29">
        <v>8.0057503005984572</v>
      </c>
      <c r="EM165" s="29">
        <v>7.9144930614322426</v>
      </c>
      <c r="EN165" s="29">
        <v>7.8143243161949334</v>
      </c>
      <c r="EO165" s="29">
        <v>7.715495607462679</v>
      </c>
      <c r="EP165" s="29">
        <v>7.6197988125938503</v>
      </c>
      <c r="EQ165" s="29">
        <v>7.4521397892247867</v>
      </c>
      <c r="ER165" s="29">
        <v>6.7075740213192807</v>
      </c>
      <c r="ES165" s="29">
        <v>6.2562768164877101</v>
      </c>
      <c r="ET165" s="29">
        <v>6.1109890863849285</v>
      </c>
      <c r="EU165" s="29">
        <v>6.2747651753509048</v>
      </c>
      <c r="EW165" s="1">
        <v>381025</v>
      </c>
      <c r="EX165" s="1">
        <v>469428</v>
      </c>
      <c r="EY165" s="1" t="s">
        <v>504</v>
      </c>
      <c r="EZ165" s="1" t="s">
        <v>504</v>
      </c>
    </row>
    <row r="166" spans="2:156" ht="16" thickBot="1" x14ac:dyDescent="0.4">
      <c r="B166" s="21" t="s">
        <v>166</v>
      </c>
      <c r="C166" s="22">
        <v>13.316798685046759</v>
      </c>
      <c r="D166" s="23">
        <v>13.411909857832882</v>
      </c>
      <c r="E166" s="23">
        <v>13.272492625618012</v>
      </c>
      <c r="F166" s="23">
        <v>13.045565518722718</v>
      </c>
      <c r="G166" s="23">
        <v>12.900532454015227</v>
      </c>
      <c r="H166" s="23">
        <v>12.601298813019575</v>
      </c>
      <c r="I166" s="23">
        <v>12.303087565104379</v>
      </c>
      <c r="J166" s="23">
        <v>12.037331298297236</v>
      </c>
      <c r="K166" s="23">
        <v>11.758833327535228</v>
      </c>
      <c r="L166" s="23">
        <v>11.343940058537722</v>
      </c>
      <c r="M166" s="23">
        <v>10.005396350881465</v>
      </c>
      <c r="N166" s="23">
        <v>9.3877097030543073</v>
      </c>
      <c r="O166" s="23">
        <v>9.3418850997178549</v>
      </c>
      <c r="P166" s="23">
        <v>9.7082767449994236</v>
      </c>
      <c r="Q166" s="24"/>
      <c r="R166" s="23">
        <v>17.45379868504676</v>
      </c>
      <c r="S166" s="23">
        <v>17.548909857832882</v>
      </c>
      <c r="T166" s="23">
        <v>17.409492625618014</v>
      </c>
      <c r="U166" s="23">
        <v>17.182565518722718</v>
      </c>
      <c r="V166" s="23">
        <v>17.037532454015228</v>
      </c>
      <c r="W166" s="23">
        <v>16.738298813019576</v>
      </c>
      <c r="X166" s="23">
        <v>16.440087565104378</v>
      </c>
      <c r="Y166" s="23">
        <v>16.174331298297236</v>
      </c>
      <c r="Z166" s="23">
        <v>15.895833327535229</v>
      </c>
      <c r="AA166" s="23">
        <v>15.480940058537723</v>
      </c>
      <c r="AB166" s="23">
        <v>14.142396350881466</v>
      </c>
      <c r="AC166" s="23">
        <v>13.524709703054308</v>
      </c>
      <c r="AD166" s="23">
        <v>13.478885099717855</v>
      </c>
      <c r="AE166" s="23">
        <v>13.845276744999424</v>
      </c>
      <c r="AG166" s="25">
        <v>13.316798685046759</v>
      </c>
      <c r="AH166" s="25">
        <v>13.422234838390514</v>
      </c>
      <c r="AI166" s="25">
        <v>13.331374017122018</v>
      </c>
      <c r="AJ166" s="25">
        <v>13.208786551244151</v>
      </c>
      <c r="AK166" s="25">
        <v>13.193168273694367</v>
      </c>
      <c r="AL166" s="25">
        <v>13.019439683791592</v>
      </c>
      <c r="AM166" s="25">
        <v>12.806652786206932</v>
      </c>
      <c r="AN166" s="25">
        <v>12.61993803788995</v>
      </c>
      <c r="AO166" s="25">
        <v>12.413115720708888</v>
      </c>
      <c r="AP166" s="25">
        <v>12.132422063697629</v>
      </c>
      <c r="AQ166" s="25">
        <v>11.433723756309513</v>
      </c>
      <c r="AR166" s="25">
        <v>10.865779753720638</v>
      </c>
      <c r="AS166" s="25">
        <v>10.550759229738675</v>
      </c>
      <c r="AT166" s="25">
        <v>10.425830859112995</v>
      </c>
      <c r="AV166" s="26">
        <v>17.45379868504676</v>
      </c>
      <c r="AW166" s="26">
        <v>17.559234838390516</v>
      </c>
      <c r="AX166" s="26">
        <v>17.468374017122017</v>
      </c>
      <c r="AY166" s="26">
        <v>17.345786551244153</v>
      </c>
      <c r="AZ166" s="26">
        <v>17.330168273694369</v>
      </c>
      <c r="BA166" s="26">
        <v>17.156439683791593</v>
      </c>
      <c r="BB166" s="26">
        <v>16.943652786206933</v>
      </c>
      <c r="BC166" s="26">
        <v>16.756938037889952</v>
      </c>
      <c r="BD166" s="26">
        <v>16.550115720708888</v>
      </c>
      <c r="BE166" s="26">
        <v>16.269422063697629</v>
      </c>
      <c r="BF166" s="26">
        <v>15.570723756309514</v>
      </c>
      <c r="BG166" s="26">
        <v>15.002779753720638</v>
      </c>
      <c r="BH166" s="26">
        <v>14.687759229738676</v>
      </c>
      <c r="BI166" s="26">
        <v>14.562830859112996</v>
      </c>
      <c r="BK166" s="27">
        <v>13.316798685046759</v>
      </c>
      <c r="BL166" s="27">
        <v>13.411930543421235</v>
      </c>
      <c r="BM166" s="27">
        <v>13.272534114982724</v>
      </c>
      <c r="BN166" s="27">
        <v>13.045627449422257</v>
      </c>
      <c r="BO166" s="27">
        <v>12.900621344468407</v>
      </c>
      <c r="BP166" s="27">
        <v>12.601272214953902</v>
      </c>
      <c r="BQ166" s="27">
        <v>12.302803976042403</v>
      </c>
      <c r="BR166" s="27">
        <v>12.036999664719895</v>
      </c>
      <c r="BS166" s="27">
        <v>11.758458523929622</v>
      </c>
      <c r="BT166" s="27">
        <v>11.380851973973233</v>
      </c>
      <c r="BU166" s="27">
        <v>10.165272232066457</v>
      </c>
      <c r="BV166" s="27">
        <v>9.5917919342334041</v>
      </c>
      <c r="BW166" s="27">
        <v>9.5357616410927442</v>
      </c>
      <c r="BX166" s="27">
        <v>9.8825189768493189</v>
      </c>
      <c r="BZ166" s="27">
        <v>17.45379868504676</v>
      </c>
      <c r="CA166" s="27">
        <v>17.548930543421235</v>
      </c>
      <c r="CB166" s="27">
        <v>17.409534114982726</v>
      </c>
      <c r="CC166" s="27">
        <v>17.182627449422256</v>
      </c>
      <c r="CD166" s="27">
        <v>17.037621344468405</v>
      </c>
      <c r="CE166" s="27">
        <v>16.738272214953902</v>
      </c>
      <c r="CF166" s="27">
        <v>16.439803976042406</v>
      </c>
      <c r="CG166" s="27">
        <v>16.173999664719894</v>
      </c>
      <c r="CH166" s="27">
        <v>15.895458523929623</v>
      </c>
      <c r="CI166" s="27">
        <v>15.517851973973233</v>
      </c>
      <c r="CJ166" s="27">
        <v>14.302272232066457</v>
      </c>
      <c r="CK166" s="27">
        <v>13.728791934233405</v>
      </c>
      <c r="CL166" s="27">
        <v>13.672761641092745</v>
      </c>
      <c r="CM166" s="27">
        <v>14.019518976849319</v>
      </c>
      <c r="CO166" s="28">
        <v>13.316798685046759</v>
      </c>
      <c r="CP166" s="28">
        <v>13.409271648618201</v>
      </c>
      <c r="CQ166" s="28">
        <v>13.274609753506789</v>
      </c>
      <c r="CR166" s="28">
        <v>13.052250524680357</v>
      </c>
      <c r="CS166" s="28">
        <v>12.929786908288261</v>
      </c>
      <c r="CT166" s="28">
        <v>12.656262080269043</v>
      </c>
      <c r="CU166" s="28">
        <v>12.337693718642871</v>
      </c>
      <c r="CV166" s="28">
        <v>12.053876851869791</v>
      </c>
      <c r="CW166" s="28">
        <v>11.808396012680669</v>
      </c>
      <c r="CX166" s="28">
        <v>11.507266758708738</v>
      </c>
      <c r="CY166" s="28">
        <v>9.8050166932347906</v>
      </c>
      <c r="CZ166" s="28">
        <v>6.2537050586533098</v>
      </c>
      <c r="DA166" s="28">
        <v>3.6288427308996489</v>
      </c>
      <c r="DB166" s="28">
        <v>1.9161250037322191</v>
      </c>
      <c r="DD166" s="28">
        <v>17.45379868504676</v>
      </c>
      <c r="DE166" s="28">
        <v>17.546271648618202</v>
      </c>
      <c r="DF166" s="28">
        <v>17.411609753506788</v>
      </c>
      <c r="DG166" s="28">
        <v>17.189250524680357</v>
      </c>
      <c r="DH166" s="28">
        <v>17.066786908288261</v>
      </c>
      <c r="DI166" s="28">
        <v>16.793262080269045</v>
      </c>
      <c r="DJ166" s="28">
        <v>16.474693718642872</v>
      </c>
      <c r="DK166" s="28">
        <v>16.190876851869792</v>
      </c>
      <c r="DL166" s="28">
        <v>15.94539601268067</v>
      </c>
      <c r="DM166" s="28">
        <v>15.644266758708739</v>
      </c>
      <c r="DN166" s="28">
        <v>13.942016693234791</v>
      </c>
      <c r="DO166" s="28">
        <v>10.39070505865331</v>
      </c>
      <c r="DP166" s="28">
        <v>7.7658427308996494</v>
      </c>
      <c r="DQ166" s="28">
        <v>6.0531250037322195</v>
      </c>
      <c r="DS166" s="29">
        <v>13.316798685046759</v>
      </c>
      <c r="DT166" s="29">
        <v>13.462663931603362</v>
      </c>
      <c r="DU166" s="29">
        <v>13.265556981442531</v>
      </c>
      <c r="DV166" s="29">
        <v>13.038402797335065</v>
      </c>
      <c r="DW166" s="29">
        <v>12.886304871167928</v>
      </c>
      <c r="DX166" s="29">
        <v>12.621372204126683</v>
      </c>
      <c r="DY166" s="29">
        <v>12.348821817257965</v>
      </c>
      <c r="DZ166" s="29">
        <v>12.124811347915889</v>
      </c>
      <c r="EA166" s="29">
        <v>11.833730111468848</v>
      </c>
      <c r="EB166" s="29">
        <v>10.94069190223577</v>
      </c>
      <c r="EC166" s="29">
        <v>6.9163357389040971</v>
      </c>
      <c r="ED166" s="29">
        <v>3.7785672250742479</v>
      </c>
      <c r="EE166" s="29">
        <v>2.1319146460625973</v>
      </c>
      <c r="EF166" s="29">
        <v>2.8797815407463858</v>
      </c>
      <c r="EH166" s="29">
        <v>17.45379868504676</v>
      </c>
      <c r="EI166" s="29">
        <v>17.599663931603363</v>
      </c>
      <c r="EJ166" s="29">
        <v>17.40255698144253</v>
      </c>
      <c r="EK166" s="29">
        <v>17.175402797335067</v>
      </c>
      <c r="EL166" s="29">
        <v>17.02330487116793</v>
      </c>
      <c r="EM166" s="29">
        <v>16.758372204126683</v>
      </c>
      <c r="EN166" s="29">
        <v>16.485821817257964</v>
      </c>
      <c r="EO166" s="29">
        <v>16.261811347915888</v>
      </c>
      <c r="EP166" s="29">
        <v>15.970730111468848</v>
      </c>
      <c r="EQ166" s="29">
        <v>15.07769190223577</v>
      </c>
      <c r="ER166" s="29">
        <v>11.053335738904098</v>
      </c>
      <c r="ES166" s="29">
        <v>7.9155672250742484</v>
      </c>
      <c r="ET166" s="29">
        <v>6.2689146460625977</v>
      </c>
      <c r="EU166" s="29">
        <v>7.0167815407463863</v>
      </c>
      <c r="EW166" s="1">
        <v>298465</v>
      </c>
      <c r="EX166" s="1">
        <v>517239</v>
      </c>
      <c r="EY166" s="1" t="s">
        <v>538</v>
      </c>
      <c r="EZ166" s="1" t="s">
        <v>863</v>
      </c>
    </row>
    <row r="167" spans="2:156" ht="16" thickBot="1" x14ac:dyDescent="0.4">
      <c r="B167" s="21" t="s">
        <v>167</v>
      </c>
      <c r="C167" s="22">
        <v>9.4737093683120737</v>
      </c>
      <c r="D167" s="23">
        <v>9.4862889969472253</v>
      </c>
      <c r="E167" s="23">
        <v>9.3214375053718559</v>
      </c>
      <c r="F167" s="23">
        <v>9.0353308936426018</v>
      </c>
      <c r="G167" s="23">
        <v>8.8844797573465204</v>
      </c>
      <c r="H167" s="23">
        <v>8.5572072376024853</v>
      </c>
      <c r="I167" s="23">
        <v>8.2653581179693649</v>
      </c>
      <c r="J167" s="23">
        <v>8.0044306554449403</v>
      </c>
      <c r="K167" s="23">
        <v>7.697797390717545</v>
      </c>
      <c r="L167" s="23">
        <v>7.2390734011145543</v>
      </c>
      <c r="M167" s="23">
        <v>5.7865169233775404</v>
      </c>
      <c r="N167" s="23">
        <v>4.9024526820847214</v>
      </c>
      <c r="O167" s="23">
        <v>4.556540710080867</v>
      </c>
      <c r="P167" s="23">
        <v>4.5768106141652325</v>
      </c>
      <c r="Q167" s="24"/>
      <c r="R167" s="23">
        <v>14.110709368312074</v>
      </c>
      <c r="S167" s="23">
        <v>14.123288996947226</v>
      </c>
      <c r="T167" s="23">
        <v>13.958437505371856</v>
      </c>
      <c r="U167" s="23">
        <v>13.672330893642602</v>
      </c>
      <c r="V167" s="23">
        <v>13.521479757346521</v>
      </c>
      <c r="W167" s="23">
        <v>13.194207237602486</v>
      </c>
      <c r="X167" s="23">
        <v>12.902358117969365</v>
      </c>
      <c r="Y167" s="23">
        <v>12.641430655444941</v>
      </c>
      <c r="Z167" s="23">
        <v>12.334797390717545</v>
      </c>
      <c r="AA167" s="23">
        <v>11.876073401114555</v>
      </c>
      <c r="AB167" s="23">
        <v>10.423516923377541</v>
      </c>
      <c r="AC167" s="23">
        <v>9.5394526820847219</v>
      </c>
      <c r="AD167" s="23">
        <v>9.1935407100808675</v>
      </c>
      <c r="AE167" s="23">
        <v>9.2138106141652329</v>
      </c>
      <c r="AG167" s="25">
        <v>9.4737093683120737</v>
      </c>
      <c r="AH167" s="25">
        <v>9.4859425599912015</v>
      </c>
      <c r="AI167" s="25">
        <v>9.3687436965710482</v>
      </c>
      <c r="AJ167" s="25">
        <v>9.1928466450436659</v>
      </c>
      <c r="AK167" s="25">
        <v>9.1701802391187677</v>
      </c>
      <c r="AL167" s="25">
        <v>8.9431920704205439</v>
      </c>
      <c r="AM167" s="25">
        <v>8.7065003927850313</v>
      </c>
      <c r="AN167" s="25">
        <v>8.4808620858144401</v>
      </c>
      <c r="AO167" s="25">
        <v>8.1869768529755724</v>
      </c>
      <c r="AP167" s="25">
        <v>7.796495789102984</v>
      </c>
      <c r="AQ167" s="25">
        <v>6.929189467869687</v>
      </c>
      <c r="AR167" s="25">
        <v>6.2091481583149601</v>
      </c>
      <c r="AS167" s="25">
        <v>5.7250939457109808</v>
      </c>
      <c r="AT167" s="25">
        <v>5.398870156472384</v>
      </c>
      <c r="AV167" s="26">
        <v>14.110709368312074</v>
      </c>
      <c r="AW167" s="26">
        <v>14.122942559991202</v>
      </c>
      <c r="AX167" s="26">
        <v>14.005743696571049</v>
      </c>
      <c r="AY167" s="26">
        <v>13.829846645043666</v>
      </c>
      <c r="AZ167" s="26">
        <v>13.807180239118768</v>
      </c>
      <c r="BA167" s="26">
        <v>13.580192070420544</v>
      </c>
      <c r="BB167" s="26">
        <v>13.343500392785032</v>
      </c>
      <c r="BC167" s="26">
        <v>13.117862085814441</v>
      </c>
      <c r="BD167" s="26">
        <v>12.823976852975573</v>
      </c>
      <c r="BE167" s="26">
        <v>12.433495789102984</v>
      </c>
      <c r="BF167" s="26">
        <v>11.566189467869687</v>
      </c>
      <c r="BG167" s="26">
        <v>10.846148158314961</v>
      </c>
      <c r="BH167" s="26">
        <v>10.362093945710981</v>
      </c>
      <c r="BI167" s="26">
        <v>10.035870156472384</v>
      </c>
      <c r="BK167" s="27">
        <v>9.4737093683120737</v>
      </c>
      <c r="BL167" s="27">
        <v>9.486370301200969</v>
      </c>
      <c r="BM167" s="27">
        <v>9.3216003706044592</v>
      </c>
      <c r="BN167" s="27">
        <v>9.0355739342885091</v>
      </c>
      <c r="BO167" s="27">
        <v>8.884797385411348</v>
      </c>
      <c r="BP167" s="27">
        <v>8.5571119962901818</v>
      </c>
      <c r="BQ167" s="27">
        <v>8.2643465948344819</v>
      </c>
      <c r="BR167" s="27">
        <v>8.0032478743254618</v>
      </c>
      <c r="BS167" s="27">
        <v>7.6964581438059749</v>
      </c>
      <c r="BT167" s="27">
        <v>7.2671107760781162</v>
      </c>
      <c r="BU167" s="27">
        <v>5.9225979869062186</v>
      </c>
      <c r="BV167" s="27">
        <v>5.1107788045428464</v>
      </c>
      <c r="BW167" s="27">
        <v>4.7746879676171474</v>
      </c>
      <c r="BX167" s="27">
        <v>4.8154549116601189</v>
      </c>
      <c r="BZ167" s="27">
        <v>14.110709368312074</v>
      </c>
      <c r="CA167" s="27">
        <v>14.123370301200969</v>
      </c>
      <c r="CB167" s="27">
        <v>13.95860037060446</v>
      </c>
      <c r="CC167" s="27">
        <v>13.67257393428851</v>
      </c>
      <c r="CD167" s="27">
        <v>13.521797385411348</v>
      </c>
      <c r="CE167" s="27">
        <v>13.194111996290182</v>
      </c>
      <c r="CF167" s="27">
        <v>12.901346594834482</v>
      </c>
      <c r="CG167" s="27">
        <v>12.640247874325462</v>
      </c>
      <c r="CH167" s="27">
        <v>12.333458143805975</v>
      </c>
      <c r="CI167" s="27">
        <v>11.904110776078117</v>
      </c>
      <c r="CJ167" s="27">
        <v>10.559597986906219</v>
      </c>
      <c r="CK167" s="27">
        <v>9.7477788045428468</v>
      </c>
      <c r="CL167" s="27">
        <v>9.4116879676171479</v>
      </c>
      <c r="CM167" s="27">
        <v>9.4524549116601193</v>
      </c>
      <c r="CO167" s="28">
        <v>9.4737093683120737</v>
      </c>
      <c r="CP167" s="28">
        <v>9.4847609890326421</v>
      </c>
      <c r="CQ167" s="28">
        <v>9.3247084484483782</v>
      </c>
      <c r="CR167" s="28">
        <v>9.0384728849298419</v>
      </c>
      <c r="CS167" s="28">
        <v>8.8963777247465643</v>
      </c>
      <c r="CT167" s="28">
        <v>8.5619276043950396</v>
      </c>
      <c r="CU167" s="28">
        <v>8.2290794146160309</v>
      </c>
      <c r="CV167" s="28">
        <v>7.9203626772954436</v>
      </c>
      <c r="CW167" s="28">
        <v>7.6137342561734336</v>
      </c>
      <c r="CX167" s="28">
        <v>7.2263996122931626</v>
      </c>
      <c r="CY167" s="28">
        <v>5.1675097625445332</v>
      </c>
      <c r="CZ167" s="28">
        <v>0.65996195240438738</v>
      </c>
      <c r="DA167" s="28">
        <v>-2.8134338002614854</v>
      </c>
      <c r="DB167" s="28">
        <v>-5.2117972944630253</v>
      </c>
      <c r="DD167" s="28">
        <v>14.110709368312074</v>
      </c>
      <c r="DE167" s="28">
        <v>14.121760989032643</v>
      </c>
      <c r="DF167" s="28">
        <v>13.961708448448379</v>
      </c>
      <c r="DG167" s="28">
        <v>13.675472884929842</v>
      </c>
      <c r="DH167" s="28">
        <v>13.533377724746565</v>
      </c>
      <c r="DI167" s="28">
        <v>13.19892760439504</v>
      </c>
      <c r="DJ167" s="28">
        <v>12.866079414616031</v>
      </c>
      <c r="DK167" s="28">
        <v>12.557362677295444</v>
      </c>
      <c r="DL167" s="28">
        <v>12.250734256173434</v>
      </c>
      <c r="DM167" s="28">
        <v>11.863399612293163</v>
      </c>
      <c r="DN167" s="28">
        <v>9.8045097625445337</v>
      </c>
      <c r="DO167" s="28">
        <v>5.2969619524043878</v>
      </c>
      <c r="DP167" s="28">
        <v>1.8235661997385151</v>
      </c>
      <c r="DQ167" s="28">
        <v>-0.57479729446302485</v>
      </c>
      <c r="DS167" s="29">
        <v>9.4737093683120737</v>
      </c>
      <c r="DT167" s="29">
        <v>9.5528540043467363</v>
      </c>
      <c r="DU167" s="29">
        <v>9.3534865821999453</v>
      </c>
      <c r="DV167" s="29">
        <v>9.0876090438613986</v>
      </c>
      <c r="DW167" s="29">
        <v>8.9634004780333179</v>
      </c>
      <c r="DX167" s="29">
        <v>8.6713042913781386</v>
      </c>
      <c r="DY167" s="29">
        <v>8.395045039576214</v>
      </c>
      <c r="DZ167" s="29">
        <v>8.150498605786721</v>
      </c>
      <c r="EA167" s="29">
        <v>7.800987653696744</v>
      </c>
      <c r="EB167" s="29">
        <v>6.690426009203339</v>
      </c>
      <c r="EC167" s="29">
        <v>1.715320105284377</v>
      </c>
      <c r="ED167" s="29">
        <v>-2.3433807551017907</v>
      </c>
      <c r="EE167" s="29">
        <v>-4.6499945248826506</v>
      </c>
      <c r="EF167" s="29">
        <v>-4.0136696901789648</v>
      </c>
      <c r="EH167" s="29">
        <v>14.110709368312074</v>
      </c>
      <c r="EI167" s="29">
        <v>14.189854004346737</v>
      </c>
      <c r="EJ167" s="29">
        <v>13.990486582199946</v>
      </c>
      <c r="EK167" s="29">
        <v>13.724609043861399</v>
      </c>
      <c r="EL167" s="29">
        <v>13.600400478033318</v>
      </c>
      <c r="EM167" s="29">
        <v>13.308304291378139</v>
      </c>
      <c r="EN167" s="29">
        <v>13.032045039576214</v>
      </c>
      <c r="EO167" s="29">
        <v>12.787498605786721</v>
      </c>
      <c r="EP167" s="29">
        <v>12.437987653696744</v>
      </c>
      <c r="EQ167" s="29">
        <v>11.327426009203339</v>
      </c>
      <c r="ER167" s="29">
        <v>6.3523201052843774</v>
      </c>
      <c r="ES167" s="29">
        <v>2.2936192448982098</v>
      </c>
      <c r="ET167" s="29">
        <v>-1.2994524882650182E-2</v>
      </c>
      <c r="EU167" s="29">
        <v>0.62333030982103566</v>
      </c>
      <c r="EW167" s="1">
        <v>397310</v>
      </c>
      <c r="EX167" s="1">
        <v>399981</v>
      </c>
      <c r="EY167" s="1" t="s">
        <v>466</v>
      </c>
      <c r="EZ167" s="1" t="s">
        <v>853</v>
      </c>
    </row>
    <row r="168" spans="2:156" ht="16" thickBot="1" x14ac:dyDescent="0.4">
      <c r="B168" s="21" t="s">
        <v>168</v>
      </c>
      <c r="C168" s="22">
        <v>12.068260772819114</v>
      </c>
      <c r="D168" s="23">
        <v>12.036551720464113</v>
      </c>
      <c r="E168" s="23">
        <v>11.939293685639717</v>
      </c>
      <c r="F168" s="23">
        <v>11.650433563545583</v>
      </c>
      <c r="G168" s="23">
        <v>11.43332793201583</v>
      </c>
      <c r="H168" s="23">
        <v>11.169640305592633</v>
      </c>
      <c r="I168" s="23">
        <v>10.987505115785455</v>
      </c>
      <c r="J168" s="23">
        <v>10.727127774783145</v>
      </c>
      <c r="K168" s="23">
        <v>10.394324836095606</v>
      </c>
      <c r="L168" s="23">
        <v>10.085281889963722</v>
      </c>
      <c r="M168" s="23">
        <v>8.5305290064351169</v>
      </c>
      <c r="N168" s="23">
        <v>7.3765122164220962</v>
      </c>
      <c r="O168" s="23">
        <v>6.7744251597989305</v>
      </c>
      <c r="P168" s="23">
        <v>6.2933650171978357</v>
      </c>
      <c r="Q168" s="24"/>
      <c r="R168" s="23">
        <v>16.705260772819116</v>
      </c>
      <c r="S168" s="23">
        <v>16.673551720464111</v>
      </c>
      <c r="T168" s="23">
        <v>16.576293685639719</v>
      </c>
      <c r="U168" s="23">
        <v>16.287433563545584</v>
      </c>
      <c r="V168" s="23">
        <v>16.070327932015829</v>
      </c>
      <c r="W168" s="23">
        <v>15.806640305592634</v>
      </c>
      <c r="X168" s="23">
        <v>15.624505115785455</v>
      </c>
      <c r="Y168" s="23">
        <v>15.364127774783146</v>
      </c>
      <c r="Z168" s="23">
        <v>15.031324836095607</v>
      </c>
      <c r="AA168" s="23">
        <v>14.722281889963723</v>
      </c>
      <c r="AB168" s="23">
        <v>13.167529006435117</v>
      </c>
      <c r="AC168" s="23">
        <v>12.013512216422097</v>
      </c>
      <c r="AD168" s="23">
        <v>11.411425159798931</v>
      </c>
      <c r="AE168" s="23">
        <v>10.930365017197836</v>
      </c>
      <c r="AG168" s="25">
        <v>12.068260772819114</v>
      </c>
      <c r="AH168" s="25">
        <v>12.089527198062923</v>
      </c>
      <c r="AI168" s="25">
        <v>12.097176079105328</v>
      </c>
      <c r="AJ168" s="25">
        <v>11.961628333816137</v>
      </c>
      <c r="AK168" s="25">
        <v>11.918696652695987</v>
      </c>
      <c r="AL168" s="25">
        <v>11.804413858140217</v>
      </c>
      <c r="AM168" s="25">
        <v>11.721371276089013</v>
      </c>
      <c r="AN168" s="25">
        <v>11.545038887233771</v>
      </c>
      <c r="AO168" s="25">
        <v>11.27284607841391</v>
      </c>
      <c r="AP168" s="25">
        <v>11.050994772998317</v>
      </c>
      <c r="AQ168" s="25">
        <v>10.266713082268236</v>
      </c>
      <c r="AR168" s="25">
        <v>9.5081141706842001</v>
      </c>
      <c r="AS168" s="25">
        <v>8.902052591498018</v>
      </c>
      <c r="AT168" s="25">
        <v>8.4326654226929865</v>
      </c>
      <c r="AV168" s="26">
        <v>16.705260772819116</v>
      </c>
      <c r="AW168" s="26">
        <v>16.726527198062925</v>
      </c>
      <c r="AX168" s="26">
        <v>16.734176079105328</v>
      </c>
      <c r="AY168" s="26">
        <v>16.598628333816137</v>
      </c>
      <c r="AZ168" s="26">
        <v>16.555696652695985</v>
      </c>
      <c r="BA168" s="26">
        <v>16.441413858140216</v>
      </c>
      <c r="BB168" s="26">
        <v>16.358371276089013</v>
      </c>
      <c r="BC168" s="26">
        <v>16.182038887233773</v>
      </c>
      <c r="BD168" s="26">
        <v>15.90984607841391</v>
      </c>
      <c r="BE168" s="26">
        <v>15.687994772998318</v>
      </c>
      <c r="BF168" s="26">
        <v>14.903713082268236</v>
      </c>
      <c r="BG168" s="26">
        <v>14.145114170684201</v>
      </c>
      <c r="BH168" s="26">
        <v>13.539052591498018</v>
      </c>
      <c r="BI168" s="26">
        <v>13.069665422692987</v>
      </c>
      <c r="BK168" s="27">
        <v>12.068260772819114</v>
      </c>
      <c r="BL168" s="27">
        <v>12.036946295690923</v>
      </c>
      <c r="BM168" s="27">
        <v>11.939878461539458</v>
      </c>
      <c r="BN168" s="27">
        <v>11.65138870229446</v>
      </c>
      <c r="BO168" s="27">
        <v>11.434646207444571</v>
      </c>
      <c r="BP168" s="27">
        <v>11.169067419632327</v>
      </c>
      <c r="BQ168" s="27">
        <v>10.982752426843671</v>
      </c>
      <c r="BR168" s="27">
        <v>10.721618873304598</v>
      </c>
      <c r="BS168" s="27">
        <v>10.388593681601504</v>
      </c>
      <c r="BT168" s="27">
        <v>10.107120768729244</v>
      </c>
      <c r="BU168" s="27">
        <v>8.7300493907778787</v>
      </c>
      <c r="BV168" s="27">
        <v>7.8738857940366902</v>
      </c>
      <c r="BW168" s="27">
        <v>7.3990412832791499</v>
      </c>
      <c r="BX168" s="27">
        <v>7.2031492657332752</v>
      </c>
      <c r="BZ168" s="27">
        <v>16.705260772819116</v>
      </c>
      <c r="CA168" s="27">
        <v>16.673946295690925</v>
      </c>
      <c r="CB168" s="27">
        <v>16.576878461539458</v>
      </c>
      <c r="CC168" s="27">
        <v>16.288388702294462</v>
      </c>
      <c r="CD168" s="27">
        <v>16.071646207444573</v>
      </c>
      <c r="CE168" s="27">
        <v>15.806067419632328</v>
      </c>
      <c r="CF168" s="27">
        <v>15.619752426843672</v>
      </c>
      <c r="CG168" s="27">
        <v>15.358618873304598</v>
      </c>
      <c r="CH168" s="27">
        <v>15.025593681601505</v>
      </c>
      <c r="CI168" s="27">
        <v>14.744120768729244</v>
      </c>
      <c r="CJ168" s="27">
        <v>13.367049390777879</v>
      </c>
      <c r="CK168" s="27">
        <v>12.510885794036691</v>
      </c>
      <c r="CL168" s="27">
        <v>12.03604128327915</v>
      </c>
      <c r="CM168" s="27">
        <v>11.840149265733276</v>
      </c>
      <c r="CO168" s="28">
        <v>12.068260772819114</v>
      </c>
      <c r="CP168" s="28">
        <v>12.044006719084225</v>
      </c>
      <c r="CQ168" s="28">
        <v>11.964199752762411</v>
      </c>
      <c r="CR168" s="28">
        <v>11.697052716933097</v>
      </c>
      <c r="CS168" s="28">
        <v>11.510790962258154</v>
      </c>
      <c r="CT168" s="28">
        <v>11.267091222427633</v>
      </c>
      <c r="CU168" s="28">
        <v>11.092620336821804</v>
      </c>
      <c r="CV168" s="28">
        <v>10.839852400770123</v>
      </c>
      <c r="CW168" s="28">
        <v>10.535577634135363</v>
      </c>
      <c r="CX168" s="28">
        <v>10.241756664093023</v>
      </c>
      <c r="CY168" s="28">
        <v>7.930969602197921</v>
      </c>
      <c r="CZ168" s="28">
        <v>3.8036060338801718</v>
      </c>
      <c r="DA168" s="28">
        <v>0.70556524719585667</v>
      </c>
      <c r="DB168" s="28">
        <v>-1.2379490225649512</v>
      </c>
      <c r="DD168" s="28">
        <v>16.705260772819116</v>
      </c>
      <c r="DE168" s="28">
        <v>16.681006719084223</v>
      </c>
      <c r="DF168" s="28">
        <v>16.601199752762412</v>
      </c>
      <c r="DG168" s="28">
        <v>16.334052716933098</v>
      </c>
      <c r="DH168" s="28">
        <v>16.147790962258156</v>
      </c>
      <c r="DI168" s="28">
        <v>15.904091222427633</v>
      </c>
      <c r="DJ168" s="28">
        <v>15.729620336821805</v>
      </c>
      <c r="DK168" s="28">
        <v>15.476852400770124</v>
      </c>
      <c r="DL168" s="28">
        <v>15.172577634135363</v>
      </c>
      <c r="DM168" s="28">
        <v>14.878756664093023</v>
      </c>
      <c r="DN168" s="28">
        <v>12.567969602197921</v>
      </c>
      <c r="DO168" s="28">
        <v>8.4406060338801723</v>
      </c>
      <c r="DP168" s="28">
        <v>5.3425652471958571</v>
      </c>
      <c r="DQ168" s="28">
        <v>3.3990509774350492</v>
      </c>
      <c r="DS168" s="29">
        <v>12.068260772819114</v>
      </c>
      <c r="DT168" s="29">
        <v>12.08132162265119</v>
      </c>
      <c r="DU168" s="29">
        <v>11.94217650331144</v>
      </c>
      <c r="DV168" s="29">
        <v>11.676361186818985</v>
      </c>
      <c r="DW168" s="29">
        <v>11.500529421004689</v>
      </c>
      <c r="DX168" s="29">
        <v>11.274135111820419</v>
      </c>
      <c r="DY168" s="29">
        <v>11.107213724195956</v>
      </c>
      <c r="DZ168" s="29">
        <v>10.806184385661275</v>
      </c>
      <c r="EA168" s="29">
        <v>10.399480237662194</v>
      </c>
      <c r="EB168" s="29">
        <v>9.5038849892194097</v>
      </c>
      <c r="EC168" s="29">
        <v>4.9658549659576323</v>
      </c>
      <c r="ED168" s="29">
        <v>1.2371362681534279</v>
      </c>
      <c r="EE168" s="29">
        <v>-0.80821687759616978</v>
      </c>
      <c r="EF168" s="29">
        <v>-0.40661437848923754</v>
      </c>
      <c r="EH168" s="29">
        <v>16.705260772819116</v>
      </c>
      <c r="EI168" s="29">
        <v>16.718321622651189</v>
      </c>
      <c r="EJ168" s="29">
        <v>16.579176503311441</v>
      </c>
      <c r="EK168" s="29">
        <v>16.313361186818987</v>
      </c>
      <c r="EL168" s="29">
        <v>16.13752942100469</v>
      </c>
      <c r="EM168" s="29">
        <v>15.911135111820419</v>
      </c>
      <c r="EN168" s="29">
        <v>15.744213724195957</v>
      </c>
      <c r="EO168" s="29">
        <v>15.443184385661276</v>
      </c>
      <c r="EP168" s="29">
        <v>15.036480237662195</v>
      </c>
      <c r="EQ168" s="29">
        <v>14.14088498921941</v>
      </c>
      <c r="ER168" s="29">
        <v>9.6028549659576328</v>
      </c>
      <c r="ES168" s="29">
        <v>5.8741362681534284</v>
      </c>
      <c r="ET168" s="29">
        <v>3.8287831224038307</v>
      </c>
      <c r="EU168" s="29">
        <v>4.2303856215107629</v>
      </c>
      <c r="EW168" s="1">
        <v>393433</v>
      </c>
      <c r="EX168" s="1">
        <v>407129</v>
      </c>
      <c r="EY168" s="1" t="s">
        <v>646</v>
      </c>
      <c r="EZ168" s="1" t="s">
        <v>851</v>
      </c>
    </row>
    <row r="169" spans="2:156" ht="16" thickBot="1" x14ac:dyDescent="0.4">
      <c r="B169" s="21" t="s">
        <v>169</v>
      </c>
      <c r="C169" s="22">
        <v>7.3796180168505661</v>
      </c>
      <c r="D169" s="23">
        <v>7.3069909913132527</v>
      </c>
      <c r="E169" s="23">
        <v>4.8661688058354713</v>
      </c>
      <c r="F169" s="23">
        <v>-0.23159999441294232</v>
      </c>
      <c r="G169" s="23">
        <v>-5.6383160667483203</v>
      </c>
      <c r="H169" s="23">
        <v>-15.660291002620379</v>
      </c>
      <c r="I169" s="23">
        <v>-18.412786323960884</v>
      </c>
      <c r="J169" s="23">
        <v>12.345329575093992</v>
      </c>
      <c r="K169" s="23">
        <v>12.524610778399968</v>
      </c>
      <c r="L169" s="23">
        <v>11.848077940057912</v>
      </c>
      <c r="M169" s="23">
        <v>10.805335289264484</v>
      </c>
      <c r="N169" s="23">
        <v>9.574486238357693</v>
      </c>
      <c r="O169" s="23">
        <v>8.6362930362533987</v>
      </c>
      <c r="P169" s="23">
        <v>7.9581662802663686</v>
      </c>
      <c r="Q169" s="24"/>
      <c r="R169" s="23">
        <v>8.0886180168505657</v>
      </c>
      <c r="S169" s="23">
        <v>8.0159909913132523</v>
      </c>
      <c r="T169" s="23">
        <v>5.5751688058354709</v>
      </c>
      <c r="U169" s="23">
        <v>0.47740000558705731</v>
      </c>
      <c r="V169" s="23">
        <v>-4.9293160667483207</v>
      </c>
      <c r="W169" s="23">
        <v>-14.95129100262038</v>
      </c>
      <c r="X169" s="23">
        <v>-17.703786323960884</v>
      </c>
      <c r="Y169" s="23">
        <v>-18.854670424906011</v>
      </c>
      <c r="Z169" s="23">
        <v>-18.675389221600035</v>
      </c>
      <c r="AA169" s="23">
        <v>-19.35192205994209</v>
      </c>
      <c r="AB169" s="23">
        <v>-20.394664710735519</v>
      </c>
      <c r="AC169" s="23">
        <v>-21.62551376164231</v>
      </c>
      <c r="AD169" s="23">
        <v>-22.563706963746604</v>
      </c>
      <c r="AE169" s="23">
        <v>-23.241833719733634</v>
      </c>
      <c r="AG169" s="25">
        <v>7.3796180168505661</v>
      </c>
      <c r="AH169" s="25">
        <v>7.5179657824038966</v>
      </c>
      <c r="AI169" s="25">
        <v>5.7400338663626123</v>
      </c>
      <c r="AJ169" s="25">
        <v>2.067436525015367</v>
      </c>
      <c r="AK169" s="25">
        <v>-1.8683800099680177</v>
      </c>
      <c r="AL169" s="25">
        <v>-9.2495967099217857</v>
      </c>
      <c r="AM169" s="25">
        <v>-11.292575126040003</v>
      </c>
      <c r="AN169" s="25">
        <v>19.776944788465507</v>
      </c>
      <c r="AO169" s="25">
        <v>19.913679891635923</v>
      </c>
      <c r="AP169" s="25">
        <v>19.355241949992205</v>
      </c>
      <c r="AQ169" s="25">
        <v>18.91937573745836</v>
      </c>
      <c r="AR169" s="25">
        <v>18.287027455503512</v>
      </c>
      <c r="AS169" s="25">
        <v>17.616689648871031</v>
      </c>
      <c r="AT169" s="25">
        <v>17.148385570984665</v>
      </c>
      <c r="AV169" s="26">
        <v>8.0886180168505657</v>
      </c>
      <c r="AW169" s="26">
        <v>8.2269657824038962</v>
      </c>
      <c r="AX169" s="26">
        <v>6.4490338663626119</v>
      </c>
      <c r="AY169" s="26">
        <v>2.7764365250153666</v>
      </c>
      <c r="AZ169" s="26">
        <v>-1.159380009968018</v>
      </c>
      <c r="BA169" s="26">
        <v>-8.5405967099217861</v>
      </c>
      <c r="BB169" s="26">
        <v>-10.583575126040003</v>
      </c>
      <c r="BC169" s="26">
        <v>-11.423055211534496</v>
      </c>
      <c r="BD169" s="26">
        <v>-11.28632010836408</v>
      </c>
      <c r="BE169" s="26">
        <v>-11.844758050007798</v>
      </c>
      <c r="BF169" s="26">
        <v>-12.280624262541643</v>
      </c>
      <c r="BG169" s="26">
        <v>-12.91297254449649</v>
      </c>
      <c r="BH169" s="26">
        <v>-13.583310351128972</v>
      </c>
      <c r="BI169" s="26">
        <v>-14.051614429015338</v>
      </c>
      <c r="BK169" s="27">
        <v>7.3796180168505661</v>
      </c>
      <c r="BL169" s="27">
        <v>7.3074996482738612</v>
      </c>
      <c r="BM169" s="27">
        <v>4.8672033034119764</v>
      </c>
      <c r="BN169" s="27">
        <v>-0.23008024869352894</v>
      </c>
      <c r="BO169" s="27">
        <v>-5.6363010332459673</v>
      </c>
      <c r="BP169" s="27">
        <v>-15.66088805735475</v>
      </c>
      <c r="BQ169" s="27">
        <v>-18.41920625905902</v>
      </c>
      <c r="BR169" s="27">
        <v>12.33782138742729</v>
      </c>
      <c r="BS169" s="27">
        <v>12.516195660179299</v>
      </c>
      <c r="BT169" s="27">
        <v>11.856603987499248</v>
      </c>
      <c r="BU169" s="27">
        <v>10.956951072294615</v>
      </c>
      <c r="BV169" s="27">
        <v>10.048720677800695</v>
      </c>
      <c r="BW169" s="27">
        <v>9.2605877674859158</v>
      </c>
      <c r="BX169" s="27">
        <v>8.865391161912882</v>
      </c>
      <c r="BZ169" s="27">
        <v>8.0886180168505657</v>
      </c>
      <c r="CA169" s="27">
        <v>8.0164996482738609</v>
      </c>
      <c r="CB169" s="27">
        <v>5.576203303411976</v>
      </c>
      <c r="CC169" s="27">
        <v>0.47891975130647069</v>
      </c>
      <c r="CD169" s="27">
        <v>-4.9273010332459677</v>
      </c>
      <c r="CE169" s="27">
        <v>-14.951888057354751</v>
      </c>
      <c r="CF169" s="27">
        <v>-17.710206259059021</v>
      </c>
      <c r="CG169" s="27">
        <v>-18.862178612572713</v>
      </c>
      <c r="CH169" s="27">
        <v>-18.683804339820703</v>
      </c>
      <c r="CI169" s="27">
        <v>-19.343396012500754</v>
      </c>
      <c r="CJ169" s="27">
        <v>-20.243048927705388</v>
      </c>
      <c r="CK169" s="27">
        <v>-21.151279322199308</v>
      </c>
      <c r="CL169" s="27">
        <v>-21.939412232514087</v>
      </c>
      <c r="CM169" s="27">
        <v>-22.334608838087121</v>
      </c>
      <c r="CO169" s="28">
        <v>7.3796180168505661</v>
      </c>
      <c r="CP169" s="28">
        <v>7.3113924114965485</v>
      </c>
      <c r="CQ169" s="28">
        <v>4.8801266650269248</v>
      </c>
      <c r="CR169" s="28">
        <v>-0.21754585175915153</v>
      </c>
      <c r="CS169" s="28">
        <v>-5.6253188652237434</v>
      </c>
      <c r="CT169" s="28">
        <v>-15.672934285305711</v>
      </c>
      <c r="CU169" s="28">
        <v>-18.483822468762892</v>
      </c>
      <c r="CV169" s="28">
        <v>12.203424874449411</v>
      </c>
      <c r="CW169" s="28">
        <v>12.32313708210966</v>
      </c>
      <c r="CX169" s="28">
        <v>11.607750591209722</v>
      </c>
      <c r="CY169" s="28">
        <v>9.5093782803300755</v>
      </c>
      <c r="CZ169" s="28">
        <v>5.1425420912187292</v>
      </c>
      <c r="DA169" s="28">
        <v>1.6641089707104726</v>
      </c>
      <c r="DB169" s="28">
        <v>-0.37665608131769801</v>
      </c>
      <c r="DD169" s="28">
        <v>8.0886180168505657</v>
      </c>
      <c r="DE169" s="28">
        <v>8.0203924114965481</v>
      </c>
      <c r="DF169" s="28">
        <v>5.5891266650269245</v>
      </c>
      <c r="DG169" s="28">
        <v>0.4914541482408481</v>
      </c>
      <c r="DH169" s="28">
        <v>-4.9163188652237437</v>
      </c>
      <c r="DI169" s="28">
        <v>-14.963934285305712</v>
      </c>
      <c r="DJ169" s="28">
        <v>-17.774822468762892</v>
      </c>
      <c r="DK169" s="28">
        <v>-18.996575125550592</v>
      </c>
      <c r="DL169" s="28">
        <v>-18.876862917890342</v>
      </c>
      <c r="DM169" s="28">
        <v>-19.592249408790281</v>
      </c>
      <c r="DN169" s="28">
        <v>-21.690621719669927</v>
      </c>
      <c r="DO169" s="28">
        <v>-26.057457908781274</v>
      </c>
      <c r="DP169" s="28">
        <v>-29.53589102928953</v>
      </c>
      <c r="DQ169" s="28">
        <v>-31.576656081317701</v>
      </c>
      <c r="DS169" s="29">
        <v>7.3796180168505661</v>
      </c>
      <c r="DT169" s="29">
        <v>7.3429462030759609</v>
      </c>
      <c r="DU169" s="29">
        <v>4.8717046647683677</v>
      </c>
      <c r="DV169" s="29">
        <v>-0.22554322527206594</v>
      </c>
      <c r="DW169" s="29">
        <v>-5.6302505377878695</v>
      </c>
      <c r="DX169" s="29">
        <v>-15.674972220104056</v>
      </c>
      <c r="DY169" s="29">
        <v>-18.491902106714921</v>
      </c>
      <c r="DZ169" s="29">
        <v>12.183949652534757</v>
      </c>
      <c r="EA169" s="29">
        <v>12.195619271525722</v>
      </c>
      <c r="EB169" s="29">
        <v>10.837592912828491</v>
      </c>
      <c r="EC169" s="29">
        <v>6.394584597578671</v>
      </c>
      <c r="ED169" s="29">
        <v>2.424433198230048</v>
      </c>
      <c r="EE169" s="29">
        <v>8.3351481626500856E-2</v>
      </c>
      <c r="EF169" s="29">
        <v>0.51803550243252516</v>
      </c>
      <c r="EH169" s="29">
        <v>8.0886180168505657</v>
      </c>
      <c r="EI169" s="29">
        <v>8.0519462030759605</v>
      </c>
      <c r="EJ169" s="29">
        <v>5.5807046647683674</v>
      </c>
      <c r="EK169" s="29">
        <v>0.48345677472793369</v>
      </c>
      <c r="EL169" s="29">
        <v>-4.9212505377878699</v>
      </c>
      <c r="EM169" s="29">
        <v>-14.965972220104057</v>
      </c>
      <c r="EN169" s="29">
        <v>-17.782902106714921</v>
      </c>
      <c r="EO169" s="29">
        <v>-19.016050347465246</v>
      </c>
      <c r="EP169" s="29">
        <v>-19.004380728474281</v>
      </c>
      <c r="EQ169" s="29">
        <v>-20.362407087171512</v>
      </c>
      <c r="ER169" s="29">
        <v>-24.805415402421332</v>
      </c>
      <c r="ES169" s="29">
        <v>-28.775566801769955</v>
      </c>
      <c r="ET169" s="29">
        <v>-31.116648518373502</v>
      </c>
      <c r="EU169" s="29">
        <v>-30.681964497567478</v>
      </c>
      <c r="EW169" s="1">
        <v>385429</v>
      </c>
      <c r="EX169" s="1">
        <v>410369</v>
      </c>
      <c r="EY169" s="1" t="s">
        <v>541</v>
      </c>
      <c r="EZ169" s="1" t="s">
        <v>848</v>
      </c>
    </row>
    <row r="170" spans="2:156" ht="16" thickBot="1" x14ac:dyDescent="0.4">
      <c r="B170" s="21" t="s">
        <v>170</v>
      </c>
      <c r="C170" s="22">
        <v>7.2223752283232034</v>
      </c>
      <c r="D170" s="23">
        <v>7.260647280898672</v>
      </c>
      <c r="E170" s="23">
        <v>6.9880321060040309</v>
      </c>
      <c r="F170" s="23">
        <v>6.665035740319988</v>
      </c>
      <c r="G170" s="23">
        <v>6.2170222794338432</v>
      </c>
      <c r="H170" s="23">
        <v>5.7523687847055616</v>
      </c>
      <c r="I170" s="23">
        <v>5.2442761286739845</v>
      </c>
      <c r="J170" s="23">
        <v>4.7792636976208804</v>
      </c>
      <c r="K170" s="23">
        <v>3.4460970241383677</v>
      </c>
      <c r="L170" s="23">
        <v>2.7172411025637189</v>
      </c>
      <c r="M170" s="23">
        <v>0.49653584606307533</v>
      </c>
      <c r="N170" s="23">
        <v>-0.65187680650407032</v>
      </c>
      <c r="O170" s="23">
        <v>-0.96329734743510897</v>
      </c>
      <c r="P170" s="23">
        <v>-0.98889440321926969</v>
      </c>
      <c r="Q170" s="24"/>
      <c r="R170" s="23">
        <v>14.722375228323203</v>
      </c>
      <c r="S170" s="23">
        <v>14.760647280898672</v>
      </c>
      <c r="T170" s="23">
        <v>14.488032106004031</v>
      </c>
      <c r="U170" s="23">
        <v>14.165035740319988</v>
      </c>
      <c r="V170" s="23">
        <v>13.717022279433843</v>
      </c>
      <c r="W170" s="23">
        <v>13.252368784705562</v>
      </c>
      <c r="X170" s="23">
        <v>12.744276128673985</v>
      </c>
      <c r="Y170" s="23">
        <v>12.27926369762088</v>
      </c>
      <c r="Z170" s="23">
        <v>10.946097024138368</v>
      </c>
      <c r="AA170" s="23">
        <v>10.217241102563719</v>
      </c>
      <c r="AB170" s="23">
        <v>7.9965358460630753</v>
      </c>
      <c r="AC170" s="23">
        <v>6.8481231934959297</v>
      </c>
      <c r="AD170" s="23">
        <v>6.536702652564891</v>
      </c>
      <c r="AE170" s="23">
        <v>6.5111055967807303</v>
      </c>
      <c r="AG170" s="25">
        <v>7.2223752283232034</v>
      </c>
      <c r="AH170" s="25">
        <v>7.227888021955188</v>
      </c>
      <c r="AI170" s="25">
        <v>6.9863951033841332</v>
      </c>
      <c r="AJ170" s="25">
        <v>6.8028498285701531</v>
      </c>
      <c r="AK170" s="25">
        <v>6.5338102608449944</v>
      </c>
      <c r="AL170" s="25">
        <v>6.2023217183610022</v>
      </c>
      <c r="AM170" s="25">
        <v>5.7820980872244512</v>
      </c>
      <c r="AN170" s="25">
        <v>5.4138806356521272</v>
      </c>
      <c r="AO170" s="25">
        <v>4.5659429475418136</v>
      </c>
      <c r="AP170" s="25">
        <v>4.0382387712009162</v>
      </c>
      <c r="AQ170" s="25">
        <v>2.5102344869920188</v>
      </c>
      <c r="AR170" s="25">
        <v>1.5027561534520473</v>
      </c>
      <c r="AS170" s="25">
        <v>0.94966973321429293</v>
      </c>
      <c r="AT170" s="25">
        <v>0.60187962187431765</v>
      </c>
      <c r="AV170" s="26">
        <v>14.722375228323203</v>
      </c>
      <c r="AW170" s="26">
        <v>14.727888021955188</v>
      </c>
      <c r="AX170" s="26">
        <v>14.486395103384133</v>
      </c>
      <c r="AY170" s="26">
        <v>14.302849828570153</v>
      </c>
      <c r="AZ170" s="26">
        <v>14.033810260844994</v>
      </c>
      <c r="BA170" s="26">
        <v>13.702321718361002</v>
      </c>
      <c r="BB170" s="26">
        <v>13.282098087224451</v>
      </c>
      <c r="BC170" s="26">
        <v>12.913880635652127</v>
      </c>
      <c r="BD170" s="26">
        <v>12.065942947541814</v>
      </c>
      <c r="BE170" s="26">
        <v>11.538238771200916</v>
      </c>
      <c r="BF170" s="26">
        <v>10.010234486992019</v>
      </c>
      <c r="BG170" s="26">
        <v>9.0027561534520473</v>
      </c>
      <c r="BH170" s="26">
        <v>8.4496697332142929</v>
      </c>
      <c r="BI170" s="26">
        <v>8.1018796218743176</v>
      </c>
      <c r="BK170" s="27">
        <v>7.2223752283232034</v>
      </c>
      <c r="BL170" s="27">
        <v>7.2608888312481685</v>
      </c>
      <c r="BM170" s="27">
        <v>6.9862980709926017</v>
      </c>
      <c r="BN170" s="27">
        <v>6.6628582752811631</v>
      </c>
      <c r="BO170" s="27">
        <v>6.2150526972770415</v>
      </c>
      <c r="BP170" s="27">
        <v>5.7504093543134385</v>
      </c>
      <c r="BQ170" s="27">
        <v>5.2420093870950666</v>
      </c>
      <c r="BR170" s="27">
        <v>4.7774844659270066</v>
      </c>
      <c r="BS170" s="27">
        <v>3.4518409974305229</v>
      </c>
      <c r="BT170" s="27">
        <v>2.7825411840803085</v>
      </c>
      <c r="BU170" s="27">
        <v>0.76640238997418919</v>
      </c>
      <c r="BV170" s="27">
        <v>-0.23496792098698904</v>
      </c>
      <c r="BW170" s="27">
        <v>-0.4743958384475917</v>
      </c>
      <c r="BX170" s="27">
        <v>-0.31818697411211616</v>
      </c>
      <c r="BZ170" s="27">
        <v>14.722375228323203</v>
      </c>
      <c r="CA170" s="27">
        <v>14.760888831248169</v>
      </c>
      <c r="CB170" s="27">
        <v>14.486298070992602</v>
      </c>
      <c r="CC170" s="27">
        <v>14.162858275281163</v>
      </c>
      <c r="CD170" s="27">
        <v>13.715052697277041</v>
      </c>
      <c r="CE170" s="27">
        <v>13.250409354313438</v>
      </c>
      <c r="CF170" s="27">
        <v>12.742009387095067</v>
      </c>
      <c r="CG170" s="27">
        <v>12.277484465927007</v>
      </c>
      <c r="CH170" s="27">
        <v>10.951840997430523</v>
      </c>
      <c r="CI170" s="27">
        <v>10.282541184080308</v>
      </c>
      <c r="CJ170" s="27">
        <v>8.2664023899741892</v>
      </c>
      <c r="CK170" s="27">
        <v>7.265032079013011</v>
      </c>
      <c r="CL170" s="27">
        <v>7.0256041615524083</v>
      </c>
      <c r="CM170" s="27">
        <v>7.1818130258878838</v>
      </c>
      <c r="CO170" s="28">
        <v>7.2223752283232034</v>
      </c>
      <c r="CP170" s="28">
        <v>7.256134586818451</v>
      </c>
      <c r="CQ170" s="28">
        <v>6.999536585959067</v>
      </c>
      <c r="CR170" s="28">
        <v>6.7043532253174121</v>
      </c>
      <c r="CS170" s="28">
        <v>6.3079329641117603</v>
      </c>
      <c r="CT170" s="28">
        <v>5.8949299730843272</v>
      </c>
      <c r="CU170" s="28">
        <v>5.4295889106073911</v>
      </c>
      <c r="CV170" s="28">
        <v>5.0145163149905834</v>
      </c>
      <c r="CW170" s="28">
        <v>3.7865476328936936</v>
      </c>
      <c r="CX170" s="28">
        <v>3.2411959750330652</v>
      </c>
      <c r="CY170" s="28">
        <v>0.44746579640386841</v>
      </c>
      <c r="CZ170" s="28">
        <v>-4.9653512410475074</v>
      </c>
      <c r="DA170" s="28">
        <v>-9.1564631339666889</v>
      </c>
      <c r="DB170" s="28">
        <v>-11.964706268135615</v>
      </c>
      <c r="DD170" s="28">
        <v>14.722375228323203</v>
      </c>
      <c r="DE170" s="28">
        <v>14.756134586818451</v>
      </c>
      <c r="DF170" s="28">
        <v>14.499536585959067</v>
      </c>
      <c r="DG170" s="28">
        <v>14.204353225317412</v>
      </c>
      <c r="DH170" s="28">
        <v>13.80793296411176</v>
      </c>
      <c r="DI170" s="28">
        <v>13.394929973084327</v>
      </c>
      <c r="DJ170" s="28">
        <v>12.929588910607391</v>
      </c>
      <c r="DK170" s="28">
        <v>12.514516314990583</v>
      </c>
      <c r="DL170" s="28">
        <v>11.286547632893694</v>
      </c>
      <c r="DM170" s="28">
        <v>10.741195975033065</v>
      </c>
      <c r="DN170" s="28">
        <v>7.9474657964038684</v>
      </c>
      <c r="DO170" s="28">
        <v>2.5346487589524926</v>
      </c>
      <c r="DP170" s="28">
        <v>-1.6564631339666889</v>
      </c>
      <c r="DQ170" s="28">
        <v>-4.4647062681356147</v>
      </c>
      <c r="DS170" s="29">
        <v>7.2223752283232034</v>
      </c>
      <c r="DT170" s="29">
        <v>7.3229527081275716</v>
      </c>
      <c r="DU170" s="29">
        <v>6.9387670834081074</v>
      </c>
      <c r="DV170" s="29">
        <v>6.6212130763339552</v>
      </c>
      <c r="DW170" s="29">
        <v>6.2586771676174369</v>
      </c>
      <c r="DX170" s="29">
        <v>5.910629467944597</v>
      </c>
      <c r="DY170" s="29">
        <v>5.4973187726312744</v>
      </c>
      <c r="DZ170" s="29">
        <v>5.1481874297999575</v>
      </c>
      <c r="EA170" s="29">
        <v>3.8342896202570103</v>
      </c>
      <c r="EB170" s="29">
        <v>2.4372741704832634</v>
      </c>
      <c r="EC170" s="29">
        <v>-3.5713116415597668</v>
      </c>
      <c r="ED170" s="29">
        <v>-8.4012999388643621</v>
      </c>
      <c r="EE170" s="29">
        <v>-11.20040074006009</v>
      </c>
      <c r="EF170" s="29">
        <v>-10.548455094422508</v>
      </c>
      <c r="EH170" s="29">
        <v>14.722375228323203</v>
      </c>
      <c r="EI170" s="29">
        <v>14.822952708127572</v>
      </c>
      <c r="EJ170" s="29">
        <v>14.438767083408107</v>
      </c>
      <c r="EK170" s="29">
        <v>14.121213076333955</v>
      </c>
      <c r="EL170" s="29">
        <v>13.758677167617437</v>
      </c>
      <c r="EM170" s="29">
        <v>13.410629467944597</v>
      </c>
      <c r="EN170" s="29">
        <v>12.997318772631274</v>
      </c>
      <c r="EO170" s="29">
        <v>12.648187429799957</v>
      </c>
      <c r="EP170" s="29">
        <v>11.33428962025701</v>
      </c>
      <c r="EQ170" s="29">
        <v>9.9372741704832634</v>
      </c>
      <c r="ER170" s="29">
        <v>3.9286883584402332</v>
      </c>
      <c r="ES170" s="29">
        <v>-0.9012999388643621</v>
      </c>
      <c r="ET170" s="29">
        <v>-3.7004007400600898</v>
      </c>
      <c r="EU170" s="29">
        <v>-3.0484550944225077</v>
      </c>
      <c r="EW170" s="1">
        <v>385731</v>
      </c>
      <c r="EX170" s="1">
        <v>388090</v>
      </c>
      <c r="EY170" s="1" t="s">
        <v>444</v>
      </c>
      <c r="EZ170" s="1" t="s">
        <v>849</v>
      </c>
    </row>
    <row r="171" spans="2:156" ht="16" thickBot="1" x14ac:dyDescent="0.4">
      <c r="B171" s="21" t="s">
        <v>171</v>
      </c>
      <c r="C171" s="22">
        <v>7.3845991061833978</v>
      </c>
      <c r="D171" s="23">
        <v>5.9263480829661646</v>
      </c>
      <c r="E171" s="23">
        <v>5.522580755413891</v>
      </c>
      <c r="F171" s="23">
        <v>4.9834849482083712</v>
      </c>
      <c r="G171" s="23">
        <v>4.6198879992501034</v>
      </c>
      <c r="H171" s="23">
        <v>4.0051551100961973</v>
      </c>
      <c r="I171" s="23">
        <v>3.4301103442946328</v>
      </c>
      <c r="J171" s="23">
        <v>2.7921509865614951</v>
      </c>
      <c r="K171" s="23">
        <v>2.181541768776782</v>
      </c>
      <c r="L171" s="23">
        <v>1.3572092808615039</v>
      </c>
      <c r="M171" s="23">
        <v>-3.4922685388060302</v>
      </c>
      <c r="N171" s="23">
        <v>-5.4803089386970498</v>
      </c>
      <c r="O171" s="23">
        <v>-6.2721743100660916</v>
      </c>
      <c r="P171" s="23">
        <v>-7.7101590951626022</v>
      </c>
      <c r="Q171" s="24"/>
      <c r="R171" s="23">
        <v>12.021599106183398</v>
      </c>
      <c r="S171" s="23">
        <v>10.563348082966165</v>
      </c>
      <c r="T171" s="23">
        <v>10.159580755413891</v>
      </c>
      <c r="U171" s="23">
        <v>9.6204849482083716</v>
      </c>
      <c r="V171" s="23">
        <v>9.2568879992501039</v>
      </c>
      <c r="W171" s="23">
        <v>8.6421551100961977</v>
      </c>
      <c r="X171" s="23">
        <v>8.0671103442946333</v>
      </c>
      <c r="Y171" s="23">
        <v>7.4291509865614955</v>
      </c>
      <c r="Z171" s="23">
        <v>6.8185417687767824</v>
      </c>
      <c r="AA171" s="23">
        <v>5.9942092808615044</v>
      </c>
      <c r="AB171" s="23">
        <v>1.1447314611939703</v>
      </c>
      <c r="AC171" s="23">
        <v>-0.84330893869704937</v>
      </c>
      <c r="AD171" s="23">
        <v>-1.6351743100660912</v>
      </c>
      <c r="AE171" s="23">
        <v>-3.0731590951626018</v>
      </c>
      <c r="AG171" s="25">
        <v>7.3845991061833978</v>
      </c>
      <c r="AH171" s="25">
        <v>6.8307541679789772</v>
      </c>
      <c r="AI171" s="25">
        <v>6.6861165651710195</v>
      </c>
      <c r="AJ171" s="25">
        <v>6.4857975728161392</v>
      </c>
      <c r="AK171" s="25">
        <v>6.5329122541875719</v>
      </c>
      <c r="AL171" s="25">
        <v>6.2837279271224631</v>
      </c>
      <c r="AM171" s="25">
        <v>5.9848108861559766</v>
      </c>
      <c r="AN171" s="25">
        <v>5.5970782419271714</v>
      </c>
      <c r="AO171" s="25">
        <v>5.1721949767074022</v>
      </c>
      <c r="AP171" s="25">
        <v>4.6580505082930159</v>
      </c>
      <c r="AQ171" s="25">
        <v>2.9261602041982826</v>
      </c>
      <c r="AR171" s="25">
        <v>1.5591664495767077</v>
      </c>
      <c r="AS171" s="25">
        <v>0.62176991806973803</v>
      </c>
      <c r="AT171" s="25">
        <v>-0.65042546375374144</v>
      </c>
      <c r="AV171" s="26">
        <v>12.021599106183398</v>
      </c>
      <c r="AW171" s="26">
        <v>11.467754167978978</v>
      </c>
      <c r="AX171" s="26">
        <v>11.32311656517102</v>
      </c>
      <c r="AY171" s="26">
        <v>11.12279757281614</v>
      </c>
      <c r="AZ171" s="26">
        <v>11.169912254187572</v>
      </c>
      <c r="BA171" s="26">
        <v>10.920727927122464</v>
      </c>
      <c r="BB171" s="26">
        <v>10.621810886155977</v>
      </c>
      <c r="BC171" s="26">
        <v>10.234078241927172</v>
      </c>
      <c r="BD171" s="26">
        <v>9.8091949767074027</v>
      </c>
      <c r="BE171" s="26">
        <v>9.2950505082930164</v>
      </c>
      <c r="BF171" s="26">
        <v>7.5631602041982831</v>
      </c>
      <c r="BG171" s="26">
        <v>6.1961664495767081</v>
      </c>
      <c r="BH171" s="26">
        <v>5.2587699180697385</v>
      </c>
      <c r="BI171" s="26">
        <v>3.986574536246259</v>
      </c>
      <c r="BK171" s="27">
        <v>7.3845991061833978</v>
      </c>
      <c r="BL171" s="27">
        <v>5.9270720963840517</v>
      </c>
      <c r="BM171" s="27">
        <v>5.5240356743307117</v>
      </c>
      <c r="BN171" s="27">
        <v>4.9856622980973455</v>
      </c>
      <c r="BO171" s="27">
        <v>4.6216419730340874</v>
      </c>
      <c r="BP171" s="27">
        <v>4.0038193455478464</v>
      </c>
      <c r="BQ171" s="27">
        <v>3.4218412096572308</v>
      </c>
      <c r="BR171" s="27">
        <v>2.7827255135254987</v>
      </c>
      <c r="BS171" s="27">
        <v>2.1733353219568272</v>
      </c>
      <c r="BT171" s="27">
        <v>1.4176249253382807</v>
      </c>
      <c r="BU171" s="27">
        <v>-3.1000021042006267</v>
      </c>
      <c r="BV171" s="27">
        <v>-4.6317118655849612</v>
      </c>
      <c r="BW171" s="27">
        <v>-5.2405199069583901</v>
      </c>
      <c r="BX171" s="27">
        <v>-6.3543446090996056</v>
      </c>
      <c r="BZ171" s="27">
        <v>12.021599106183398</v>
      </c>
      <c r="CA171" s="27">
        <v>10.564072096384052</v>
      </c>
      <c r="CB171" s="27">
        <v>10.161035674330712</v>
      </c>
      <c r="CC171" s="27">
        <v>9.622662298097346</v>
      </c>
      <c r="CD171" s="27">
        <v>9.2586419730340879</v>
      </c>
      <c r="CE171" s="27">
        <v>8.6408193455478468</v>
      </c>
      <c r="CF171" s="27">
        <v>8.0588412096572313</v>
      </c>
      <c r="CG171" s="27">
        <v>7.4197255135254991</v>
      </c>
      <c r="CH171" s="27">
        <v>6.8103353219568277</v>
      </c>
      <c r="CI171" s="27">
        <v>6.0546249253382811</v>
      </c>
      <c r="CJ171" s="27">
        <v>1.5369978957993737</v>
      </c>
      <c r="CK171" s="27">
        <v>5.2881344150392806E-3</v>
      </c>
      <c r="CL171" s="27">
        <v>-0.60351990695838964</v>
      </c>
      <c r="CM171" s="27">
        <v>-1.7173446090996052</v>
      </c>
      <c r="CO171" s="28">
        <v>7.3845991061833978</v>
      </c>
      <c r="CP171" s="28">
        <v>5.9113536086518934</v>
      </c>
      <c r="CQ171" s="28">
        <v>5.5079526426185126</v>
      </c>
      <c r="CR171" s="28">
        <v>4.9691161671490605</v>
      </c>
      <c r="CS171" s="28">
        <v>4.6732090017944827</v>
      </c>
      <c r="CT171" s="28">
        <v>4.1489203102102721</v>
      </c>
      <c r="CU171" s="28">
        <v>3.5786527705367419</v>
      </c>
      <c r="CV171" s="28">
        <v>2.9482520330761517</v>
      </c>
      <c r="CW171" s="28">
        <v>2.3925579648727222</v>
      </c>
      <c r="CX171" s="28">
        <v>1.7478714455357078</v>
      </c>
      <c r="CY171" s="28">
        <v>-3.8840897172581137</v>
      </c>
      <c r="CZ171" s="28">
        <v>-11.864082119347884</v>
      </c>
      <c r="DA171" s="28">
        <v>-15.488315326287207</v>
      </c>
      <c r="DB171" s="28">
        <v>-19.033811506490778</v>
      </c>
      <c r="DD171" s="28">
        <v>12.021599106183398</v>
      </c>
      <c r="DE171" s="28">
        <v>10.548353608651894</v>
      </c>
      <c r="DF171" s="28">
        <v>10.144952642618513</v>
      </c>
      <c r="DG171" s="28">
        <v>9.6061161671490609</v>
      </c>
      <c r="DH171" s="28">
        <v>9.3102090017944832</v>
      </c>
      <c r="DI171" s="28">
        <v>8.7859203102102725</v>
      </c>
      <c r="DJ171" s="28">
        <v>8.2156527705367424</v>
      </c>
      <c r="DK171" s="28">
        <v>7.5852520330761521</v>
      </c>
      <c r="DL171" s="28">
        <v>7.0295579648727227</v>
      </c>
      <c r="DM171" s="28">
        <v>6.3848714455357083</v>
      </c>
      <c r="DN171" s="28">
        <v>0.75291028274188676</v>
      </c>
      <c r="DO171" s="28">
        <v>-7.2270821193478838</v>
      </c>
      <c r="DP171" s="28">
        <v>-10.851315326287207</v>
      </c>
      <c r="DQ171" s="28">
        <v>-14.396811506490778</v>
      </c>
      <c r="DS171" s="29">
        <v>7.3845991061833978</v>
      </c>
      <c r="DT171" s="29">
        <v>5.9348905278979487</v>
      </c>
      <c r="DU171" s="29">
        <v>5.412261323169254</v>
      </c>
      <c r="DV171" s="29">
        <v>4.8403251971634376</v>
      </c>
      <c r="DW171" s="29">
        <v>4.4681856162284177</v>
      </c>
      <c r="DX171" s="29">
        <v>3.8992009166877253</v>
      </c>
      <c r="DY171" s="29">
        <v>3.3415700119321272</v>
      </c>
      <c r="DZ171" s="29">
        <v>2.7455884904857655</v>
      </c>
      <c r="EA171" s="29">
        <v>2.1590247942705005</v>
      </c>
      <c r="EB171" s="29">
        <v>-1.279311989239126</v>
      </c>
      <c r="EC171" s="29">
        <v>-9.9308502867463204</v>
      </c>
      <c r="ED171" s="29">
        <v>-14.195440474958687</v>
      </c>
      <c r="EE171" s="29">
        <v>-16.899453557057527</v>
      </c>
      <c r="EF171" s="29">
        <v>-17.389124631571931</v>
      </c>
      <c r="EH171" s="29">
        <v>12.021599106183398</v>
      </c>
      <c r="EI171" s="29">
        <v>10.571890527897949</v>
      </c>
      <c r="EJ171" s="29">
        <v>10.049261323169254</v>
      </c>
      <c r="EK171" s="29">
        <v>9.477325197163438</v>
      </c>
      <c r="EL171" s="29">
        <v>9.1051856162284182</v>
      </c>
      <c r="EM171" s="29">
        <v>8.5362009166877257</v>
      </c>
      <c r="EN171" s="29">
        <v>7.9785700119321277</v>
      </c>
      <c r="EO171" s="29">
        <v>7.3825884904857659</v>
      </c>
      <c r="EP171" s="29">
        <v>6.796024794270501</v>
      </c>
      <c r="EQ171" s="29">
        <v>3.3576880107608744</v>
      </c>
      <c r="ER171" s="29">
        <v>-5.29385028674632</v>
      </c>
      <c r="ES171" s="29">
        <v>-9.5584404749586867</v>
      </c>
      <c r="ET171" s="29">
        <v>-12.262453557057526</v>
      </c>
      <c r="EU171" s="29">
        <v>-12.752124631571931</v>
      </c>
      <c r="EW171" s="1">
        <v>358020</v>
      </c>
      <c r="EX171" s="1">
        <v>427270</v>
      </c>
      <c r="EY171" s="1" t="s">
        <v>508</v>
      </c>
      <c r="EZ171" s="1" t="s">
        <v>864</v>
      </c>
    </row>
    <row r="172" spans="2:156" ht="16" thickBot="1" x14ac:dyDescent="0.4">
      <c r="B172" s="21" t="s">
        <v>172</v>
      </c>
      <c r="C172" s="22">
        <v>5.9399107778859488</v>
      </c>
      <c r="D172" s="23">
        <v>5.2019628170734968</v>
      </c>
      <c r="E172" s="23">
        <v>4.6453336820337583</v>
      </c>
      <c r="F172" s="23">
        <v>4.05908349402387</v>
      </c>
      <c r="G172" s="23">
        <v>3.3865621468949492</v>
      </c>
      <c r="H172" s="23">
        <v>2.6200895252563043</v>
      </c>
      <c r="I172" s="23">
        <v>1.8733339046810933</v>
      </c>
      <c r="J172" s="23">
        <v>1.086241768237727</v>
      </c>
      <c r="K172" s="23">
        <v>0.29010869252349636</v>
      </c>
      <c r="L172" s="23">
        <v>-0.63773163447607217</v>
      </c>
      <c r="M172" s="23">
        <v>-4.3110951522613625</v>
      </c>
      <c r="N172" s="23">
        <v>-6.5145165934083948</v>
      </c>
      <c r="O172" s="23">
        <v>-7.2111962428167367</v>
      </c>
      <c r="P172" s="23">
        <v>-7.5039343496364381</v>
      </c>
      <c r="Q172" s="24"/>
      <c r="R172" s="23">
        <v>10.079910777885949</v>
      </c>
      <c r="S172" s="23">
        <v>9.3419628170734974</v>
      </c>
      <c r="T172" s="23">
        <v>8.7853336820337589</v>
      </c>
      <c r="U172" s="23">
        <v>8.1990834940238706</v>
      </c>
      <c r="V172" s="23">
        <v>7.5265621468949497</v>
      </c>
      <c r="W172" s="23">
        <v>6.7600895252563049</v>
      </c>
      <c r="X172" s="23">
        <v>6.0133339046810939</v>
      </c>
      <c r="Y172" s="23">
        <v>5.2262417682377276</v>
      </c>
      <c r="Z172" s="23">
        <v>4.4301086925234969</v>
      </c>
      <c r="AA172" s="23">
        <v>3.5022683655239284</v>
      </c>
      <c r="AB172" s="23">
        <v>-0.17109515226136196</v>
      </c>
      <c r="AC172" s="23">
        <v>-2.3745165934083943</v>
      </c>
      <c r="AD172" s="23">
        <v>-3.0711962428167361</v>
      </c>
      <c r="AE172" s="23">
        <v>-3.3639343496364376</v>
      </c>
      <c r="AG172" s="25">
        <v>5.9399107778859488</v>
      </c>
      <c r="AH172" s="25">
        <v>5.5514596777989773</v>
      </c>
      <c r="AI172" s="25">
        <v>5.1142521141648807</v>
      </c>
      <c r="AJ172" s="25">
        <v>4.7296315352537484</v>
      </c>
      <c r="AK172" s="25">
        <v>4.3126442560213505</v>
      </c>
      <c r="AL172" s="25">
        <v>3.7475896828240032</v>
      </c>
      <c r="AM172" s="25">
        <v>3.1369896601341694</v>
      </c>
      <c r="AN172" s="25">
        <v>2.4792394970330136</v>
      </c>
      <c r="AO172" s="25">
        <v>1.7885349446159218</v>
      </c>
      <c r="AP172" s="25">
        <v>1.0572738729615594</v>
      </c>
      <c r="AQ172" s="25">
        <v>-1.6057899183138424</v>
      </c>
      <c r="AR172" s="25">
        <v>-3.5467909427370934</v>
      </c>
      <c r="AS172" s="25">
        <v>-4.666475396847467</v>
      </c>
      <c r="AT172" s="25">
        <v>-5.5619576418686307</v>
      </c>
      <c r="AV172" s="26">
        <v>10.079910777885949</v>
      </c>
      <c r="AW172" s="26">
        <v>9.6914596777989779</v>
      </c>
      <c r="AX172" s="26">
        <v>9.2542521141648812</v>
      </c>
      <c r="AY172" s="26">
        <v>8.8696315352537489</v>
      </c>
      <c r="AZ172" s="26">
        <v>8.4526442560213511</v>
      </c>
      <c r="BA172" s="26">
        <v>7.8875896828240037</v>
      </c>
      <c r="BB172" s="26">
        <v>7.2769896601341699</v>
      </c>
      <c r="BC172" s="26">
        <v>6.6192394970330142</v>
      </c>
      <c r="BD172" s="26">
        <v>5.9285349446159223</v>
      </c>
      <c r="BE172" s="26">
        <v>5.19727387296156</v>
      </c>
      <c r="BF172" s="26">
        <v>2.5342100816861581</v>
      </c>
      <c r="BG172" s="26">
        <v>0.59320905726290718</v>
      </c>
      <c r="BH172" s="26">
        <v>-0.52647539684746647</v>
      </c>
      <c r="BI172" s="26">
        <v>-1.4219576418686302</v>
      </c>
      <c r="BK172" s="27">
        <v>5.9399107778859488</v>
      </c>
      <c r="BL172" s="27">
        <v>5.2022977962961079</v>
      </c>
      <c r="BM172" s="27">
        <v>4.645078707273619</v>
      </c>
      <c r="BN172" s="27">
        <v>4.0590840169116156</v>
      </c>
      <c r="BO172" s="27">
        <v>3.3868555756911292</v>
      </c>
      <c r="BP172" s="27">
        <v>2.6191728200030404</v>
      </c>
      <c r="BQ172" s="27">
        <v>1.8696361556046952</v>
      </c>
      <c r="BR172" s="27">
        <v>1.0821914157159895</v>
      </c>
      <c r="BS172" s="27">
        <v>0.28804267085108393</v>
      </c>
      <c r="BT172" s="27">
        <v>-0.56299106871039939</v>
      </c>
      <c r="BU172" s="27">
        <v>-3.9134150119354238</v>
      </c>
      <c r="BV172" s="27">
        <v>-5.857589292525553</v>
      </c>
      <c r="BW172" s="27">
        <v>-6.4794750290055312</v>
      </c>
      <c r="BX172" s="27">
        <v>-6.665803840089751</v>
      </c>
      <c r="BZ172" s="27">
        <v>10.079910777885949</v>
      </c>
      <c r="CA172" s="27">
        <v>9.3422977962961085</v>
      </c>
      <c r="CB172" s="27">
        <v>8.7850787072736196</v>
      </c>
      <c r="CC172" s="27">
        <v>8.1990840169116161</v>
      </c>
      <c r="CD172" s="27">
        <v>7.5268555756911297</v>
      </c>
      <c r="CE172" s="27">
        <v>6.759172820003041</v>
      </c>
      <c r="CF172" s="27">
        <v>6.0096361556046958</v>
      </c>
      <c r="CG172" s="27">
        <v>5.2221914157159901</v>
      </c>
      <c r="CH172" s="27">
        <v>4.4280426708510845</v>
      </c>
      <c r="CI172" s="27">
        <v>3.5770089312896012</v>
      </c>
      <c r="CJ172" s="27">
        <v>0.22658498806457672</v>
      </c>
      <c r="CK172" s="27">
        <v>-1.7175892925255525</v>
      </c>
      <c r="CL172" s="27">
        <v>-2.3394750290055306</v>
      </c>
      <c r="CM172" s="27">
        <v>-2.5258038400897505</v>
      </c>
      <c r="CO172" s="28">
        <v>5.9399107778859488</v>
      </c>
      <c r="CP172" s="28">
        <v>5.2040747631847921</v>
      </c>
      <c r="CQ172" s="28">
        <v>4.6642458567917799</v>
      </c>
      <c r="CR172" s="28">
        <v>4.0782682533989991</v>
      </c>
      <c r="CS172" s="28">
        <v>3.4802481155747103</v>
      </c>
      <c r="CT172" s="28">
        <v>2.7881048829203792</v>
      </c>
      <c r="CU172" s="28">
        <v>2.1021853372401971</v>
      </c>
      <c r="CV172" s="28">
        <v>1.3882564338968386</v>
      </c>
      <c r="CW172" s="28">
        <v>0.73820350799158518</v>
      </c>
      <c r="CX172" s="28">
        <v>6.0528740748299725E-2</v>
      </c>
      <c r="CY172" s="28">
        <v>-4.2348804488536445</v>
      </c>
      <c r="CZ172" s="28">
        <v>-11.566485173712692</v>
      </c>
      <c r="DA172" s="28">
        <v>-16.999493653762016</v>
      </c>
      <c r="DB172" s="28">
        <v>-20.729541636223459</v>
      </c>
      <c r="DD172" s="28">
        <v>10.079910777885949</v>
      </c>
      <c r="DE172" s="28">
        <v>9.3440747631847927</v>
      </c>
      <c r="DF172" s="28">
        <v>8.8042458567917805</v>
      </c>
      <c r="DG172" s="28">
        <v>8.2182682533989997</v>
      </c>
      <c r="DH172" s="28">
        <v>7.6202481155747108</v>
      </c>
      <c r="DI172" s="28">
        <v>6.9281048829203797</v>
      </c>
      <c r="DJ172" s="28">
        <v>6.2421853372401976</v>
      </c>
      <c r="DK172" s="28">
        <v>5.5282564338968392</v>
      </c>
      <c r="DL172" s="28">
        <v>4.8782035079915858</v>
      </c>
      <c r="DM172" s="28">
        <v>4.2005287407483003</v>
      </c>
      <c r="DN172" s="28">
        <v>-9.4880448853643884E-2</v>
      </c>
      <c r="DO172" s="28">
        <v>-7.4264851737126918</v>
      </c>
      <c r="DP172" s="28">
        <v>-12.859493653762016</v>
      </c>
      <c r="DQ172" s="28">
        <v>-16.589541636223458</v>
      </c>
      <c r="DS172" s="29">
        <v>5.9399107778859488</v>
      </c>
      <c r="DT172" s="29">
        <v>5.2860229040640867</v>
      </c>
      <c r="DU172" s="29">
        <v>4.5400231923543082</v>
      </c>
      <c r="DV172" s="29">
        <v>3.9420190622250715</v>
      </c>
      <c r="DW172" s="29">
        <v>3.3881108117038679</v>
      </c>
      <c r="DX172" s="29">
        <v>2.7780171600595303</v>
      </c>
      <c r="DY172" s="29">
        <v>2.1617205864802251</v>
      </c>
      <c r="DZ172" s="29">
        <v>1.5367644562649723</v>
      </c>
      <c r="EA172" s="29">
        <v>0.77649595956625816</v>
      </c>
      <c r="EB172" s="29">
        <v>-0.94783559353382074</v>
      </c>
      <c r="EC172" s="29">
        <v>-9.2438289634347797</v>
      </c>
      <c r="ED172" s="29">
        <v>-15.821258894538985</v>
      </c>
      <c r="EE172" s="29">
        <v>-19.441921245399172</v>
      </c>
      <c r="EF172" s="29">
        <v>-18.837168754207042</v>
      </c>
      <c r="EH172" s="29">
        <v>10.079910777885949</v>
      </c>
      <c r="EI172" s="29">
        <v>9.4260229040640873</v>
      </c>
      <c r="EJ172" s="29">
        <v>8.6800231923543087</v>
      </c>
      <c r="EK172" s="29">
        <v>8.082019062225072</v>
      </c>
      <c r="EL172" s="29">
        <v>7.5281108117038684</v>
      </c>
      <c r="EM172" s="29">
        <v>6.9180171600595308</v>
      </c>
      <c r="EN172" s="29">
        <v>6.3017205864802257</v>
      </c>
      <c r="EO172" s="29">
        <v>5.6767644562649728</v>
      </c>
      <c r="EP172" s="29">
        <v>4.9164959595662587</v>
      </c>
      <c r="EQ172" s="29">
        <v>3.1921644064661798</v>
      </c>
      <c r="ER172" s="29">
        <v>-5.1038289634347791</v>
      </c>
      <c r="ES172" s="29">
        <v>-11.681258894538985</v>
      </c>
      <c r="ET172" s="29">
        <v>-15.301921245399171</v>
      </c>
      <c r="EU172" s="29">
        <v>-14.697168754207041</v>
      </c>
      <c r="EW172" s="1">
        <v>373466</v>
      </c>
      <c r="EX172" s="1">
        <v>403748</v>
      </c>
      <c r="EY172" s="1" t="s">
        <v>533</v>
      </c>
      <c r="EZ172" s="1" t="s">
        <v>857</v>
      </c>
    </row>
    <row r="173" spans="2:156" ht="16" thickBot="1" x14ac:dyDescent="0.4">
      <c r="B173" s="21" t="s">
        <v>173</v>
      </c>
      <c r="C173" s="22">
        <v>6.2867743045718756</v>
      </c>
      <c r="D173" s="23">
        <v>5.7771658686465628</v>
      </c>
      <c r="E173" s="23">
        <v>5.5272192472324573</v>
      </c>
      <c r="F173" s="23">
        <v>5.3164883725291077</v>
      </c>
      <c r="G173" s="23">
        <v>5.1249917491872612</v>
      </c>
      <c r="H173" s="23">
        <v>4.8681255824314213</v>
      </c>
      <c r="I173" s="23">
        <v>4.6213915521788049</v>
      </c>
      <c r="J173" s="23">
        <v>4.3865326455754765</v>
      </c>
      <c r="K173" s="23">
        <v>4.1331200972835767</v>
      </c>
      <c r="L173" s="23">
        <v>3.8296055100401123</v>
      </c>
      <c r="M173" s="23">
        <v>2.5917096065600909</v>
      </c>
      <c r="N173" s="23">
        <v>1.7847880930870144</v>
      </c>
      <c r="O173" s="23">
        <v>1.4450206082127668</v>
      </c>
      <c r="P173" s="23">
        <v>1.2525905941419548</v>
      </c>
      <c r="Q173" s="24"/>
      <c r="R173" s="23">
        <v>3.0367743045718756</v>
      </c>
      <c r="S173" s="23">
        <v>2.5271658686465628</v>
      </c>
      <c r="T173" s="23">
        <v>2.2772192472324573</v>
      </c>
      <c r="U173" s="23">
        <v>2.0664883725291077</v>
      </c>
      <c r="V173" s="23">
        <v>1.8749917491872612</v>
      </c>
      <c r="W173" s="23">
        <v>1.6181255824314213</v>
      </c>
      <c r="X173" s="23">
        <v>1.3713915521788049</v>
      </c>
      <c r="Y173" s="23">
        <v>1.1365326455754765</v>
      </c>
      <c r="Z173" s="23">
        <v>0.88312009728357665</v>
      </c>
      <c r="AA173" s="23">
        <v>0.57960551004011229</v>
      </c>
      <c r="AB173" s="23">
        <v>-0.65829039343990914</v>
      </c>
      <c r="AC173" s="23">
        <v>-1.4652119069129856</v>
      </c>
      <c r="AD173" s="23">
        <v>-1.8049793917872332</v>
      </c>
      <c r="AE173" s="23">
        <v>-1.9974094058580452</v>
      </c>
      <c r="AG173" s="25">
        <v>6.2867743045718756</v>
      </c>
      <c r="AH173" s="25">
        <v>6.0307629425726228</v>
      </c>
      <c r="AI173" s="25">
        <v>5.8458426223187594</v>
      </c>
      <c r="AJ173" s="25">
        <v>5.7143918279366304</v>
      </c>
      <c r="AK173" s="25">
        <v>5.6143963494040312</v>
      </c>
      <c r="AL173" s="25">
        <v>5.4337039839791235</v>
      </c>
      <c r="AM173" s="25">
        <v>5.2374660562362543</v>
      </c>
      <c r="AN173" s="25">
        <v>5.0451397445227979</v>
      </c>
      <c r="AO173" s="25">
        <v>4.8231784091734085</v>
      </c>
      <c r="AP173" s="25">
        <v>4.5826953547796574</v>
      </c>
      <c r="AQ173" s="25">
        <v>3.6995679762374056</v>
      </c>
      <c r="AR173" s="25">
        <v>3.025558887977402</v>
      </c>
      <c r="AS173" s="25">
        <v>2.6155038496007101</v>
      </c>
      <c r="AT173" s="25">
        <v>2.2716737730391152</v>
      </c>
      <c r="AV173" s="26">
        <v>3.0367743045718756</v>
      </c>
      <c r="AW173" s="26">
        <v>2.7807629425726228</v>
      </c>
      <c r="AX173" s="26">
        <v>2.5958426223187594</v>
      </c>
      <c r="AY173" s="26">
        <v>2.4643918279366304</v>
      </c>
      <c r="AZ173" s="26">
        <v>2.3643963494040312</v>
      </c>
      <c r="BA173" s="26">
        <v>2.1837039839791235</v>
      </c>
      <c r="BB173" s="26">
        <v>1.9874660562362543</v>
      </c>
      <c r="BC173" s="26">
        <v>1.7951397445227979</v>
      </c>
      <c r="BD173" s="26">
        <v>1.5731784091734085</v>
      </c>
      <c r="BE173" s="26">
        <v>1.3326953547796574</v>
      </c>
      <c r="BF173" s="26">
        <v>0.44956797623740563</v>
      </c>
      <c r="BG173" s="26">
        <v>-0.22444111202259798</v>
      </c>
      <c r="BH173" s="26">
        <v>-0.63449615039928986</v>
      </c>
      <c r="BI173" s="26">
        <v>-0.97832622696088478</v>
      </c>
      <c r="BK173" s="27">
        <v>6.2867743045718756</v>
      </c>
      <c r="BL173" s="27">
        <v>5.7772630390019399</v>
      </c>
      <c r="BM173" s="27">
        <v>5.5274145394633862</v>
      </c>
      <c r="BN173" s="27">
        <v>5.3167795404497173</v>
      </c>
      <c r="BO173" s="27">
        <v>5.1253735869183963</v>
      </c>
      <c r="BP173" s="27">
        <v>4.868011230730529</v>
      </c>
      <c r="BQ173" s="27">
        <v>4.6201778623826595</v>
      </c>
      <c r="BR173" s="27">
        <v>4.385113487334559</v>
      </c>
      <c r="BS173" s="27">
        <v>4.131514662740571</v>
      </c>
      <c r="BT173" s="27">
        <v>3.84976356642456</v>
      </c>
      <c r="BU173" s="27">
        <v>2.69662124059011</v>
      </c>
      <c r="BV173" s="27">
        <v>1.9643782759127379</v>
      </c>
      <c r="BW173" s="27">
        <v>1.6426609475516454</v>
      </c>
      <c r="BX173" s="27">
        <v>1.4872912526145186</v>
      </c>
      <c r="BZ173" s="27">
        <v>3.0367743045718756</v>
      </c>
      <c r="CA173" s="27">
        <v>2.5272630390019399</v>
      </c>
      <c r="CB173" s="27">
        <v>2.2774145394633862</v>
      </c>
      <c r="CC173" s="27">
        <v>2.0667795404497173</v>
      </c>
      <c r="CD173" s="27">
        <v>1.8753735869183963</v>
      </c>
      <c r="CE173" s="27">
        <v>1.618011230730529</v>
      </c>
      <c r="CF173" s="27">
        <v>1.3701778623826595</v>
      </c>
      <c r="CG173" s="27">
        <v>1.135113487334559</v>
      </c>
      <c r="CH173" s="27">
        <v>0.881514662740571</v>
      </c>
      <c r="CI173" s="27">
        <v>0.59976356642455997</v>
      </c>
      <c r="CJ173" s="27">
        <v>-0.55337875940989001</v>
      </c>
      <c r="CK173" s="27">
        <v>-1.2856217240872621</v>
      </c>
      <c r="CL173" s="27">
        <v>-1.6073390524483546</v>
      </c>
      <c r="CM173" s="27">
        <v>-1.7627087473854814</v>
      </c>
      <c r="CO173" s="28">
        <v>6.2867743045718756</v>
      </c>
      <c r="CP173" s="28">
        <v>5.7791490082401173</v>
      </c>
      <c r="CQ173" s="28">
        <v>5.5346791225059588</v>
      </c>
      <c r="CR173" s="28">
        <v>5.322543124185847</v>
      </c>
      <c r="CS173" s="28">
        <v>5.1564859098482074</v>
      </c>
      <c r="CT173" s="28">
        <v>4.9238290708956214</v>
      </c>
      <c r="CU173" s="28">
        <v>4.6953874725840912</v>
      </c>
      <c r="CV173" s="28">
        <v>4.4800139218234314</v>
      </c>
      <c r="CW173" s="28">
        <v>4.269540777566931</v>
      </c>
      <c r="CX173" s="28">
        <v>4.0464942901445937</v>
      </c>
      <c r="CY173" s="28">
        <v>2.3673450444238178</v>
      </c>
      <c r="CZ173" s="28">
        <v>-0.93958304288736016</v>
      </c>
      <c r="DA173" s="28">
        <v>-3.6055122879054515</v>
      </c>
      <c r="DB173" s="28">
        <v>-5.4848622119290091</v>
      </c>
      <c r="DD173" s="28">
        <v>3.0367743045718756</v>
      </c>
      <c r="DE173" s="28">
        <v>2.5291490082401173</v>
      </c>
      <c r="DF173" s="28">
        <v>2.2846791225059588</v>
      </c>
      <c r="DG173" s="28">
        <v>2.072543124185847</v>
      </c>
      <c r="DH173" s="28">
        <v>1.9064859098482074</v>
      </c>
      <c r="DI173" s="28">
        <v>1.6738290708956214</v>
      </c>
      <c r="DJ173" s="28">
        <v>1.4453874725840912</v>
      </c>
      <c r="DK173" s="28">
        <v>1.2300139218234314</v>
      </c>
      <c r="DL173" s="28">
        <v>1.019540777566931</v>
      </c>
      <c r="DM173" s="28">
        <v>0.79649429014459372</v>
      </c>
      <c r="DN173" s="28">
        <v>-0.88265495557618223</v>
      </c>
      <c r="DO173" s="28">
        <v>-4.1895830428873602</v>
      </c>
      <c r="DP173" s="28">
        <v>-6.8555122879054515</v>
      </c>
      <c r="DQ173" s="28">
        <v>-8.7348622119290091</v>
      </c>
      <c r="DS173" s="29">
        <v>6.2867743045718756</v>
      </c>
      <c r="DT173" s="29">
        <v>5.8186315418884709</v>
      </c>
      <c r="DU173" s="29">
        <v>5.5202742933785718</v>
      </c>
      <c r="DV173" s="29">
        <v>5.3168020613847844</v>
      </c>
      <c r="DW173" s="29">
        <v>5.1748773853481325</v>
      </c>
      <c r="DX173" s="29">
        <v>4.9768051176527806</v>
      </c>
      <c r="DY173" s="29">
        <v>4.7793041552264128</v>
      </c>
      <c r="DZ173" s="29">
        <v>4.5984543821696207</v>
      </c>
      <c r="EA173" s="29">
        <v>4.3110698069886375</v>
      </c>
      <c r="EB173" s="29">
        <v>3.5762778023397246</v>
      </c>
      <c r="EC173" s="29">
        <v>-3.4399004809557709E-2</v>
      </c>
      <c r="ED173" s="29">
        <v>-3.0569227422551073</v>
      </c>
      <c r="EE173" s="29">
        <v>-4.8761367951095522</v>
      </c>
      <c r="EF173" s="29">
        <v>-4.7102958431683533</v>
      </c>
      <c r="EH173" s="29">
        <v>3.0367743045718756</v>
      </c>
      <c r="EI173" s="29">
        <v>2.5686315418884709</v>
      </c>
      <c r="EJ173" s="29">
        <v>2.2702742933785718</v>
      </c>
      <c r="EK173" s="29">
        <v>2.0668020613847844</v>
      </c>
      <c r="EL173" s="29">
        <v>1.9248773853481325</v>
      </c>
      <c r="EM173" s="29">
        <v>1.7268051176527806</v>
      </c>
      <c r="EN173" s="29">
        <v>1.5293041552264128</v>
      </c>
      <c r="EO173" s="29">
        <v>1.3484543821696207</v>
      </c>
      <c r="EP173" s="29">
        <v>1.0610698069886375</v>
      </c>
      <c r="EQ173" s="29">
        <v>0.32627780233972459</v>
      </c>
      <c r="ER173" s="29">
        <v>-3.2843990048095577</v>
      </c>
      <c r="ES173" s="29">
        <v>-6.3069227422551073</v>
      </c>
      <c r="ET173" s="29">
        <v>-8.1261367951095522</v>
      </c>
      <c r="EU173" s="29">
        <v>-7.9602958431683533</v>
      </c>
      <c r="EW173" s="1">
        <v>373476</v>
      </c>
      <c r="EX173" s="1">
        <v>403758</v>
      </c>
      <c r="EY173" s="1" t="s">
        <v>533</v>
      </c>
      <c r="EZ173" s="1" t="s">
        <v>857</v>
      </c>
    </row>
    <row r="174" spans="2:156" ht="16" thickBot="1" x14ac:dyDescent="0.4">
      <c r="B174" s="21" t="s">
        <v>174</v>
      </c>
      <c r="C174" s="22">
        <v>12.130020750245311</v>
      </c>
      <c r="D174" s="23">
        <v>11.435368080788592</v>
      </c>
      <c r="E174" s="23">
        <v>10.977234940447133</v>
      </c>
      <c r="F174" s="23">
        <v>10.104130305551323</v>
      </c>
      <c r="G174" s="23">
        <v>9.5438613893484749</v>
      </c>
      <c r="H174" s="23">
        <v>8.4163385932720161</v>
      </c>
      <c r="I174" s="23">
        <v>7.6324264666751667</v>
      </c>
      <c r="J174" s="23">
        <v>6.6586204333651544</v>
      </c>
      <c r="K174" s="23">
        <v>4.0355057853877625</v>
      </c>
      <c r="L174" s="23">
        <v>2.4443339208112462</v>
      </c>
      <c r="M174" s="23">
        <v>-1.7921443977341838</v>
      </c>
      <c r="N174" s="23">
        <v>-3.6535750461540673</v>
      </c>
      <c r="O174" s="23">
        <v>-3.8986664682614602</v>
      </c>
      <c r="P174" s="23">
        <v>-3.2297898912834171</v>
      </c>
      <c r="Q174" s="24"/>
      <c r="R174" s="23">
        <v>19.130020750245311</v>
      </c>
      <c r="S174" s="23">
        <v>18.435368080788592</v>
      </c>
      <c r="T174" s="23">
        <v>17.977234940447133</v>
      </c>
      <c r="U174" s="23">
        <v>17.104130305551323</v>
      </c>
      <c r="V174" s="23">
        <v>16.543861389348475</v>
      </c>
      <c r="W174" s="23">
        <v>15.416338593272016</v>
      </c>
      <c r="X174" s="23">
        <v>14.632426466675167</v>
      </c>
      <c r="Y174" s="23">
        <v>13.658620433365154</v>
      </c>
      <c r="Z174" s="23">
        <v>11.035505785387763</v>
      </c>
      <c r="AA174" s="23">
        <v>9.4443339208112462</v>
      </c>
      <c r="AB174" s="23">
        <v>5.2078556022658162</v>
      </c>
      <c r="AC174" s="23">
        <v>3.3464249538459327</v>
      </c>
      <c r="AD174" s="23">
        <v>3.1013335317385398</v>
      </c>
      <c r="AE174" s="23">
        <v>3.7702101087165829</v>
      </c>
      <c r="AG174" s="25">
        <v>12.130020750245311</v>
      </c>
      <c r="AH174" s="25">
        <v>11.776551047923402</v>
      </c>
      <c r="AI174" s="25">
        <v>11.519087925610382</v>
      </c>
      <c r="AJ174" s="25">
        <v>10.981199891128625</v>
      </c>
      <c r="AK174" s="25">
        <v>10.825871747003983</v>
      </c>
      <c r="AL174" s="25">
        <v>10.059519514044077</v>
      </c>
      <c r="AM174" s="25">
        <v>9.5241297634489079</v>
      </c>
      <c r="AN174" s="25">
        <v>8.8065208484495408</v>
      </c>
      <c r="AO174" s="25">
        <v>7.2624874200466358</v>
      </c>
      <c r="AP174" s="25">
        <v>6.2209508233976187</v>
      </c>
      <c r="AQ174" s="25">
        <v>3.5985672542948635</v>
      </c>
      <c r="AR174" s="25">
        <v>2.0031973125474281</v>
      </c>
      <c r="AS174" s="25">
        <v>1.0148210109918097</v>
      </c>
      <c r="AT174" s="25">
        <v>0.58084783380944316</v>
      </c>
      <c r="AV174" s="26">
        <v>19.130020750245311</v>
      </c>
      <c r="AW174" s="26">
        <v>18.776551047923402</v>
      </c>
      <c r="AX174" s="26">
        <v>18.519087925610382</v>
      </c>
      <c r="AY174" s="26">
        <v>17.981199891128625</v>
      </c>
      <c r="AZ174" s="26">
        <v>17.825871747003983</v>
      </c>
      <c r="BA174" s="26">
        <v>17.059519514044077</v>
      </c>
      <c r="BB174" s="26">
        <v>16.524129763448908</v>
      </c>
      <c r="BC174" s="26">
        <v>15.806520848449541</v>
      </c>
      <c r="BD174" s="26">
        <v>14.262487420046636</v>
      </c>
      <c r="BE174" s="26">
        <v>13.220950823397619</v>
      </c>
      <c r="BF174" s="26">
        <v>10.598567254294863</v>
      </c>
      <c r="BG174" s="26">
        <v>9.0031973125474281</v>
      </c>
      <c r="BH174" s="26">
        <v>8.0148210109918097</v>
      </c>
      <c r="BI174" s="26">
        <v>7.5808478338094432</v>
      </c>
      <c r="BK174" s="27">
        <v>12.130020750245311</v>
      </c>
      <c r="BL174" s="27">
        <v>11.435514535908226</v>
      </c>
      <c r="BM174" s="27">
        <v>10.977078819940402</v>
      </c>
      <c r="BN174" s="27">
        <v>10.104081334776971</v>
      </c>
      <c r="BO174" s="27">
        <v>9.5439386092089684</v>
      </c>
      <c r="BP174" s="27">
        <v>8.4159121456551027</v>
      </c>
      <c r="BQ174" s="27">
        <v>7.6308388137893743</v>
      </c>
      <c r="BR174" s="27">
        <v>6.6566905438256256</v>
      </c>
      <c r="BS174" s="27">
        <v>4.0350313732539149</v>
      </c>
      <c r="BT174" s="27">
        <v>2.5585865284195606</v>
      </c>
      <c r="BU174" s="27">
        <v>-1.2411958092629973</v>
      </c>
      <c r="BV174" s="27">
        <v>-2.9088216610196724</v>
      </c>
      <c r="BW174" s="27">
        <v>-3.1595295385854811</v>
      </c>
      <c r="BX174" s="27">
        <v>-2.5792454536587215</v>
      </c>
      <c r="BZ174" s="27">
        <v>19.130020750245311</v>
      </c>
      <c r="CA174" s="27">
        <v>18.435514535908226</v>
      </c>
      <c r="CB174" s="27">
        <v>17.977078819940402</v>
      </c>
      <c r="CC174" s="27">
        <v>17.104081334776971</v>
      </c>
      <c r="CD174" s="27">
        <v>16.543938609208968</v>
      </c>
      <c r="CE174" s="27">
        <v>15.415912145655103</v>
      </c>
      <c r="CF174" s="27">
        <v>14.630838813789374</v>
      </c>
      <c r="CG174" s="27">
        <v>13.656690543825626</v>
      </c>
      <c r="CH174" s="27">
        <v>11.035031373253915</v>
      </c>
      <c r="CI174" s="27">
        <v>9.5585865284195606</v>
      </c>
      <c r="CJ174" s="27">
        <v>5.7588041907370027</v>
      </c>
      <c r="CK174" s="27">
        <v>4.0911783389803276</v>
      </c>
      <c r="CL174" s="27">
        <v>3.8404704614145189</v>
      </c>
      <c r="CM174" s="27">
        <v>4.4207545463412785</v>
      </c>
      <c r="CO174" s="28">
        <v>12.130020750245311</v>
      </c>
      <c r="CP174" s="28">
        <v>11.42830417056155</v>
      </c>
      <c r="CQ174" s="28">
        <v>10.996222313036331</v>
      </c>
      <c r="CR174" s="28">
        <v>10.158457950088902</v>
      </c>
      <c r="CS174" s="28">
        <v>9.6946818572654223</v>
      </c>
      <c r="CT174" s="28">
        <v>8.67892610834474</v>
      </c>
      <c r="CU174" s="28">
        <v>7.9925524623706394</v>
      </c>
      <c r="CV174" s="28">
        <v>7.1592604276441918</v>
      </c>
      <c r="CW174" s="28">
        <v>4.8124969127282071</v>
      </c>
      <c r="CX174" s="28">
        <v>3.690893465963601</v>
      </c>
      <c r="CY174" s="28">
        <v>-1.3868898925850175</v>
      </c>
      <c r="CZ174" s="28">
        <v>-11.395104671694341</v>
      </c>
      <c r="DA174" s="28">
        <v>-19.421173404970411</v>
      </c>
      <c r="DB174" s="28">
        <v>-24.479037282711801</v>
      </c>
      <c r="DD174" s="28">
        <v>19.130020750245311</v>
      </c>
      <c r="DE174" s="28">
        <v>18.42830417056155</v>
      </c>
      <c r="DF174" s="28">
        <v>17.996222313036331</v>
      </c>
      <c r="DG174" s="28">
        <v>17.158457950088902</v>
      </c>
      <c r="DH174" s="28">
        <v>16.694681857265422</v>
      </c>
      <c r="DI174" s="28">
        <v>15.67892610834474</v>
      </c>
      <c r="DJ174" s="28">
        <v>14.992552462370639</v>
      </c>
      <c r="DK174" s="28">
        <v>14.159260427644192</v>
      </c>
      <c r="DL174" s="28">
        <v>11.812496912728207</v>
      </c>
      <c r="DM174" s="28">
        <v>10.690893465963601</v>
      </c>
      <c r="DN174" s="28">
        <v>5.6131101074149825</v>
      </c>
      <c r="DO174" s="28">
        <v>-4.3951046716943409</v>
      </c>
      <c r="DP174" s="28">
        <v>-12.421173404970411</v>
      </c>
      <c r="DQ174" s="28">
        <v>-17.479037282711801</v>
      </c>
      <c r="DS174" s="29">
        <v>12.130020750245311</v>
      </c>
      <c r="DT174" s="29">
        <v>11.546677920950856</v>
      </c>
      <c r="DU174" s="29">
        <v>10.895316606809018</v>
      </c>
      <c r="DV174" s="29">
        <v>10.043871745484559</v>
      </c>
      <c r="DW174" s="29">
        <v>9.6197492652901069</v>
      </c>
      <c r="DX174" s="29">
        <v>8.7082626641934411</v>
      </c>
      <c r="DY174" s="29">
        <v>8.1278938084455028</v>
      </c>
      <c r="DZ174" s="29">
        <v>7.4354954108281568</v>
      </c>
      <c r="EA174" s="29">
        <v>4.8882854195460439</v>
      </c>
      <c r="EB174" s="29">
        <v>1.9889297013842864</v>
      </c>
      <c r="EC174" s="29">
        <v>-9.6172231383908411</v>
      </c>
      <c r="ED174" s="29">
        <v>-18.464506810936456</v>
      </c>
      <c r="EE174" s="29">
        <v>-23.713341106125142</v>
      </c>
      <c r="EF174" s="29">
        <v>-21.878077668706439</v>
      </c>
      <c r="EH174" s="29">
        <v>19.130020750245311</v>
      </c>
      <c r="EI174" s="29">
        <v>18.546677920950856</v>
      </c>
      <c r="EJ174" s="29">
        <v>17.895316606809018</v>
      </c>
      <c r="EK174" s="29">
        <v>17.043871745484559</v>
      </c>
      <c r="EL174" s="29">
        <v>16.619749265290107</v>
      </c>
      <c r="EM174" s="29">
        <v>15.708262664193441</v>
      </c>
      <c r="EN174" s="29">
        <v>15.127893808445503</v>
      </c>
      <c r="EO174" s="29">
        <v>14.435495410828157</v>
      </c>
      <c r="EP174" s="29">
        <v>11.888285419546044</v>
      </c>
      <c r="EQ174" s="29">
        <v>8.9889297013842864</v>
      </c>
      <c r="ER174" s="29">
        <v>-2.6172231383908411</v>
      </c>
      <c r="ES174" s="29">
        <v>-11.464506810936456</v>
      </c>
      <c r="ET174" s="29">
        <v>-16.713341106125142</v>
      </c>
      <c r="EU174" s="29">
        <v>-14.878077668706439</v>
      </c>
      <c r="EW174" s="1">
        <v>363389</v>
      </c>
      <c r="EX174" s="1">
        <v>403254</v>
      </c>
      <c r="EY174" s="1" t="s">
        <v>475</v>
      </c>
      <c r="EZ174" s="1" t="s">
        <v>857</v>
      </c>
    </row>
    <row r="175" spans="2:156" ht="16" thickBot="1" x14ac:dyDescent="0.4">
      <c r="B175" s="21" t="s">
        <v>175</v>
      </c>
      <c r="C175" s="22">
        <v>14.013480626048668</v>
      </c>
      <c r="D175" s="23">
        <v>14.019561721341329</v>
      </c>
      <c r="E175" s="23">
        <v>13.864584579607888</v>
      </c>
      <c r="F175" s="23">
        <v>13.626686608194612</v>
      </c>
      <c r="G175" s="23">
        <v>13.434686457506462</v>
      </c>
      <c r="H175" s="23">
        <v>13.201469115242933</v>
      </c>
      <c r="I175" s="23">
        <v>12.995878410817657</v>
      </c>
      <c r="J175" s="23">
        <v>12.750725399660057</v>
      </c>
      <c r="K175" s="23">
        <v>12.488805520719994</v>
      </c>
      <c r="L175" s="23">
        <v>12.191327707059585</v>
      </c>
      <c r="M175" s="23">
        <v>11.054789439644614</v>
      </c>
      <c r="N175" s="23">
        <v>10.480599400366108</v>
      </c>
      <c r="O175" s="23">
        <v>10.36038402997103</v>
      </c>
      <c r="P175" s="23">
        <v>10.371040676862453</v>
      </c>
      <c r="Q175" s="24"/>
      <c r="R175" s="23">
        <v>18.650480626048669</v>
      </c>
      <c r="S175" s="23">
        <v>18.65656172134133</v>
      </c>
      <c r="T175" s="23">
        <v>18.501584579607886</v>
      </c>
      <c r="U175" s="23">
        <v>18.263686608194611</v>
      </c>
      <c r="V175" s="23">
        <v>18.071686457506463</v>
      </c>
      <c r="W175" s="23">
        <v>17.838469115242933</v>
      </c>
      <c r="X175" s="23">
        <v>17.632878410817657</v>
      </c>
      <c r="Y175" s="23">
        <v>17.387725399660056</v>
      </c>
      <c r="Z175" s="23">
        <v>17.125805520719993</v>
      </c>
      <c r="AA175" s="23">
        <v>16.828327707059586</v>
      </c>
      <c r="AB175" s="23">
        <v>15.691789439644614</v>
      </c>
      <c r="AC175" s="23">
        <v>15.117599400366108</v>
      </c>
      <c r="AD175" s="23">
        <v>14.99738402997103</v>
      </c>
      <c r="AE175" s="23">
        <v>15.008040676862453</v>
      </c>
      <c r="AG175" s="25">
        <v>14.013480626048668</v>
      </c>
      <c r="AH175" s="25">
        <v>14.068183268231476</v>
      </c>
      <c r="AI175" s="25">
        <v>14.009875923533434</v>
      </c>
      <c r="AJ175" s="25">
        <v>13.910594341833832</v>
      </c>
      <c r="AK175" s="25">
        <v>13.877978675870771</v>
      </c>
      <c r="AL175" s="25">
        <v>13.784624234216604</v>
      </c>
      <c r="AM175" s="25">
        <v>13.679763990262598</v>
      </c>
      <c r="AN175" s="25">
        <v>13.520241087704784</v>
      </c>
      <c r="AO175" s="25">
        <v>13.32135061699101</v>
      </c>
      <c r="AP175" s="25">
        <v>13.1077261079301</v>
      </c>
      <c r="AQ175" s="25">
        <v>12.482561000611794</v>
      </c>
      <c r="AR175" s="25">
        <v>12.100982637625272</v>
      </c>
      <c r="AS175" s="25">
        <v>11.900809626970583</v>
      </c>
      <c r="AT175" s="25">
        <v>11.78978673299159</v>
      </c>
      <c r="AV175" s="26">
        <v>18.650480626048669</v>
      </c>
      <c r="AW175" s="26">
        <v>18.705183268231476</v>
      </c>
      <c r="AX175" s="26">
        <v>18.646875923533436</v>
      </c>
      <c r="AY175" s="26">
        <v>18.547594341833832</v>
      </c>
      <c r="AZ175" s="26">
        <v>18.514978675870772</v>
      </c>
      <c r="BA175" s="26">
        <v>18.421624234216605</v>
      </c>
      <c r="BB175" s="26">
        <v>18.316763990262601</v>
      </c>
      <c r="BC175" s="26">
        <v>18.157241087704783</v>
      </c>
      <c r="BD175" s="26">
        <v>17.958350616991012</v>
      </c>
      <c r="BE175" s="26">
        <v>17.744726107930099</v>
      </c>
      <c r="BF175" s="26">
        <v>17.119561000611796</v>
      </c>
      <c r="BG175" s="26">
        <v>16.737982637625272</v>
      </c>
      <c r="BH175" s="26">
        <v>16.537809626970585</v>
      </c>
      <c r="BI175" s="26">
        <v>16.426786732991591</v>
      </c>
      <c r="BK175" s="27">
        <v>14.013480626048668</v>
      </c>
      <c r="BL175" s="27">
        <v>14.019629448158346</v>
      </c>
      <c r="BM175" s="27">
        <v>13.864719956718536</v>
      </c>
      <c r="BN175" s="27">
        <v>13.626888366729801</v>
      </c>
      <c r="BO175" s="27">
        <v>13.434951229721326</v>
      </c>
      <c r="BP175" s="27">
        <v>13.201389990365872</v>
      </c>
      <c r="BQ175" s="27">
        <v>12.995040967885561</v>
      </c>
      <c r="BR175" s="27">
        <v>12.749743429549859</v>
      </c>
      <c r="BS175" s="27">
        <v>12.487691504418748</v>
      </c>
      <c r="BT175" s="27">
        <v>12.216047333751183</v>
      </c>
      <c r="BU175" s="27">
        <v>11.200803299607006</v>
      </c>
      <c r="BV175" s="27">
        <v>10.708317236781374</v>
      </c>
      <c r="BW175" s="27">
        <v>10.602885320511136</v>
      </c>
      <c r="BX175" s="27">
        <v>10.668207539027307</v>
      </c>
      <c r="BZ175" s="27">
        <v>18.650480626048669</v>
      </c>
      <c r="CA175" s="27">
        <v>18.656629448158348</v>
      </c>
      <c r="CB175" s="27">
        <v>18.501719956718539</v>
      </c>
      <c r="CC175" s="27">
        <v>18.263888366729802</v>
      </c>
      <c r="CD175" s="27">
        <v>18.071951229721329</v>
      </c>
      <c r="CE175" s="27">
        <v>17.838389990365872</v>
      </c>
      <c r="CF175" s="27">
        <v>17.632040967885562</v>
      </c>
      <c r="CG175" s="27">
        <v>17.38674342954986</v>
      </c>
      <c r="CH175" s="27">
        <v>17.124691504418749</v>
      </c>
      <c r="CI175" s="27">
        <v>16.853047333751185</v>
      </c>
      <c r="CJ175" s="27">
        <v>15.837803299607007</v>
      </c>
      <c r="CK175" s="27">
        <v>15.345317236781375</v>
      </c>
      <c r="CL175" s="27">
        <v>15.239885320511137</v>
      </c>
      <c r="CM175" s="27">
        <v>15.305207539027307</v>
      </c>
      <c r="CO175" s="28">
        <v>14.013480626048668</v>
      </c>
      <c r="CP175" s="28">
        <v>14.024487735443651</v>
      </c>
      <c r="CQ175" s="28">
        <v>13.8809478334953</v>
      </c>
      <c r="CR175" s="28">
        <v>13.65633783809799</v>
      </c>
      <c r="CS175" s="28">
        <v>13.489013455193074</v>
      </c>
      <c r="CT175" s="28">
        <v>13.28107629509079</v>
      </c>
      <c r="CU175" s="28">
        <v>13.098477018385294</v>
      </c>
      <c r="CV175" s="28">
        <v>12.876522631969889</v>
      </c>
      <c r="CW175" s="28">
        <v>12.665850381482551</v>
      </c>
      <c r="CX175" s="28">
        <v>12.450500341252695</v>
      </c>
      <c r="CY175" s="28">
        <v>11.068637624942602</v>
      </c>
      <c r="CZ175" s="28">
        <v>8.3393742145921141</v>
      </c>
      <c r="DA175" s="28">
        <v>6.18952583307005</v>
      </c>
      <c r="DB175" s="28">
        <v>4.6917809729672868</v>
      </c>
      <c r="DD175" s="28">
        <v>18.650480626048669</v>
      </c>
      <c r="DE175" s="28">
        <v>18.66148773544365</v>
      </c>
      <c r="DF175" s="28">
        <v>18.517947833495299</v>
      </c>
      <c r="DG175" s="28">
        <v>18.29333783809799</v>
      </c>
      <c r="DH175" s="28">
        <v>18.126013455193075</v>
      </c>
      <c r="DI175" s="28">
        <v>17.918076295090792</v>
      </c>
      <c r="DJ175" s="28">
        <v>17.735477018385296</v>
      </c>
      <c r="DK175" s="28">
        <v>17.513522631969892</v>
      </c>
      <c r="DL175" s="28">
        <v>17.30285038148255</v>
      </c>
      <c r="DM175" s="28">
        <v>17.087500341252696</v>
      </c>
      <c r="DN175" s="28">
        <v>15.705637624942602</v>
      </c>
      <c r="DO175" s="28">
        <v>12.976374214592115</v>
      </c>
      <c r="DP175" s="28">
        <v>10.82652583307005</v>
      </c>
      <c r="DQ175" s="28">
        <v>9.3287809729672873</v>
      </c>
      <c r="DS175" s="29">
        <v>14.013480626048668</v>
      </c>
      <c r="DT175" s="29">
        <v>14.058396095869035</v>
      </c>
      <c r="DU175" s="29">
        <v>13.860742514302212</v>
      </c>
      <c r="DV175" s="29">
        <v>13.638570386782149</v>
      </c>
      <c r="DW175" s="29">
        <v>13.489936867010297</v>
      </c>
      <c r="DX175" s="29">
        <v>13.315025576005789</v>
      </c>
      <c r="DY175" s="29">
        <v>13.160221971065994</v>
      </c>
      <c r="DZ175" s="29">
        <v>12.97433575117109</v>
      </c>
      <c r="EA175" s="29">
        <v>12.720368196441123</v>
      </c>
      <c r="EB175" s="29">
        <v>12.033270455858327</v>
      </c>
      <c r="EC175" s="29">
        <v>8.8639123611704012</v>
      </c>
      <c r="ED175" s="29">
        <v>6.3749959024847058</v>
      </c>
      <c r="EE175" s="29">
        <v>4.977515669142619</v>
      </c>
      <c r="EF175" s="29">
        <v>5.4428612275731254</v>
      </c>
      <c r="EH175" s="29">
        <v>18.650480626048669</v>
      </c>
      <c r="EI175" s="29">
        <v>18.695396095869036</v>
      </c>
      <c r="EJ175" s="29">
        <v>18.49774251430221</v>
      </c>
      <c r="EK175" s="29">
        <v>18.27557038678215</v>
      </c>
      <c r="EL175" s="29">
        <v>18.126936867010297</v>
      </c>
      <c r="EM175" s="29">
        <v>17.952025576005788</v>
      </c>
      <c r="EN175" s="29">
        <v>17.797221971065994</v>
      </c>
      <c r="EO175" s="29">
        <v>17.61133575117109</v>
      </c>
      <c r="EP175" s="29">
        <v>17.357368196441122</v>
      </c>
      <c r="EQ175" s="29">
        <v>16.670270455858329</v>
      </c>
      <c r="ER175" s="29">
        <v>13.500912361170402</v>
      </c>
      <c r="ES175" s="29">
        <v>11.011995902484706</v>
      </c>
      <c r="ET175" s="29">
        <v>9.6145156691426195</v>
      </c>
      <c r="EU175" s="29">
        <v>10.079861227573126</v>
      </c>
      <c r="EW175" s="1">
        <v>390287</v>
      </c>
      <c r="EX175" s="1">
        <v>402592</v>
      </c>
      <c r="EY175" s="1" t="s">
        <v>545</v>
      </c>
      <c r="EZ175" s="1" t="s">
        <v>851</v>
      </c>
    </row>
    <row r="176" spans="2:156" ht="16" thickBot="1" x14ac:dyDescent="0.4">
      <c r="B176" s="21" t="s">
        <v>176</v>
      </c>
      <c r="C176" s="22">
        <v>8.6074224088772979</v>
      </c>
      <c r="D176" s="23">
        <v>8.5885850207026255</v>
      </c>
      <c r="E176" s="23">
        <v>8.2665074165563599</v>
      </c>
      <c r="F176" s="23">
        <v>7.6881659087284788</v>
      </c>
      <c r="G176" s="23">
        <v>7.3114963678745504</v>
      </c>
      <c r="H176" s="23">
        <v>6.7012121242108975</v>
      </c>
      <c r="I176" s="23">
        <v>6.0863805428477633</v>
      </c>
      <c r="J176" s="23">
        <v>5.5161756616229383</v>
      </c>
      <c r="K176" s="23">
        <v>4.9094247873847578</v>
      </c>
      <c r="L176" s="23">
        <v>4.0569838126798246</v>
      </c>
      <c r="M176" s="23">
        <v>1.1216187704866769</v>
      </c>
      <c r="N176" s="23">
        <v>-0.320140368910657</v>
      </c>
      <c r="O176" s="23">
        <v>-0.71698365876233083</v>
      </c>
      <c r="P176" s="23">
        <v>-0.27403483036630405</v>
      </c>
      <c r="Q176" s="24"/>
      <c r="R176" s="23">
        <v>12.744422408877298</v>
      </c>
      <c r="S176" s="23">
        <v>12.725585020702626</v>
      </c>
      <c r="T176" s="23">
        <v>12.40350741655636</v>
      </c>
      <c r="U176" s="23">
        <v>11.825165908728479</v>
      </c>
      <c r="V176" s="23">
        <v>11.448496367874551</v>
      </c>
      <c r="W176" s="23">
        <v>10.838212124210898</v>
      </c>
      <c r="X176" s="23">
        <v>10.223380542847764</v>
      </c>
      <c r="Y176" s="23">
        <v>9.6531756616229387</v>
      </c>
      <c r="Z176" s="23">
        <v>9.0464247873847583</v>
      </c>
      <c r="AA176" s="23">
        <v>8.193983812679825</v>
      </c>
      <c r="AB176" s="23">
        <v>5.2586187704866774</v>
      </c>
      <c r="AC176" s="23">
        <v>3.8168596310893435</v>
      </c>
      <c r="AD176" s="23">
        <v>3.4200163412376696</v>
      </c>
      <c r="AE176" s="23">
        <v>3.8629651696336964</v>
      </c>
      <c r="AG176" s="25">
        <v>8.6074224088772979</v>
      </c>
      <c r="AH176" s="25">
        <v>8.5772377842605678</v>
      </c>
      <c r="AI176" s="25">
        <v>8.3669402107120785</v>
      </c>
      <c r="AJ176" s="25">
        <v>7.980493717485853</v>
      </c>
      <c r="AK176" s="25">
        <v>7.873100142348628</v>
      </c>
      <c r="AL176" s="25">
        <v>7.4723198088208971</v>
      </c>
      <c r="AM176" s="25">
        <v>7.0091809188566145</v>
      </c>
      <c r="AN176" s="25">
        <v>6.5764033825058874</v>
      </c>
      <c r="AO176" s="25">
        <v>6.099634109244441</v>
      </c>
      <c r="AP176" s="25">
        <v>5.5145010000337678</v>
      </c>
      <c r="AQ176" s="25">
        <v>3.6813263598924593</v>
      </c>
      <c r="AR176" s="25">
        <v>2.2799279837060453</v>
      </c>
      <c r="AS176" s="25">
        <v>1.3304130643804015</v>
      </c>
      <c r="AT176" s="25">
        <v>0.84329527854764308</v>
      </c>
      <c r="AV176" s="26">
        <v>12.744422408877298</v>
      </c>
      <c r="AW176" s="26">
        <v>12.714237784260568</v>
      </c>
      <c r="AX176" s="26">
        <v>12.503940210712079</v>
      </c>
      <c r="AY176" s="26">
        <v>12.117493717485853</v>
      </c>
      <c r="AZ176" s="26">
        <v>12.010100142348628</v>
      </c>
      <c r="BA176" s="26">
        <v>11.609319808820898</v>
      </c>
      <c r="BB176" s="26">
        <v>11.146180918856615</v>
      </c>
      <c r="BC176" s="26">
        <v>10.713403382505888</v>
      </c>
      <c r="BD176" s="26">
        <v>10.236634109244442</v>
      </c>
      <c r="BE176" s="26">
        <v>9.6515010000337682</v>
      </c>
      <c r="BF176" s="26">
        <v>7.8183263598924597</v>
      </c>
      <c r="BG176" s="26">
        <v>6.4169279837060458</v>
      </c>
      <c r="BH176" s="26">
        <v>5.467413064380402</v>
      </c>
      <c r="BI176" s="26">
        <v>4.9802952785476435</v>
      </c>
      <c r="BK176" s="27">
        <v>8.6074224088772979</v>
      </c>
      <c r="BL176" s="27">
        <v>8.5886304700198952</v>
      </c>
      <c r="BM176" s="27">
        <v>8.2662701707959858</v>
      </c>
      <c r="BN176" s="27">
        <v>7.6879540236370847</v>
      </c>
      <c r="BO176" s="27">
        <v>7.3113301399421999</v>
      </c>
      <c r="BP176" s="27">
        <v>6.700950864945014</v>
      </c>
      <c r="BQ176" s="27">
        <v>6.0858688888742805</v>
      </c>
      <c r="BR176" s="27">
        <v>5.5156837951391822</v>
      </c>
      <c r="BS176" s="27">
        <v>4.9098128141518771</v>
      </c>
      <c r="BT176" s="27">
        <v>4.1272332503073699</v>
      </c>
      <c r="BU176" s="27">
        <v>1.4192902610994196</v>
      </c>
      <c r="BV176" s="27">
        <v>7.2407717315314812E-2</v>
      </c>
      <c r="BW176" s="27">
        <v>-0.35697381704130748</v>
      </c>
      <c r="BX176" s="27">
        <v>4.3942673803471166E-2</v>
      </c>
      <c r="BZ176" s="27">
        <v>12.744422408877298</v>
      </c>
      <c r="CA176" s="27">
        <v>12.725630470019896</v>
      </c>
      <c r="CB176" s="27">
        <v>12.403270170795986</v>
      </c>
      <c r="CC176" s="27">
        <v>11.824954023637085</v>
      </c>
      <c r="CD176" s="27">
        <v>11.4483301399422</v>
      </c>
      <c r="CE176" s="27">
        <v>10.837950864945014</v>
      </c>
      <c r="CF176" s="27">
        <v>10.222868888874281</v>
      </c>
      <c r="CG176" s="27">
        <v>9.6526837951391826</v>
      </c>
      <c r="CH176" s="27">
        <v>9.0468128141518775</v>
      </c>
      <c r="CI176" s="27">
        <v>8.2642332503073703</v>
      </c>
      <c r="CJ176" s="27">
        <v>5.55629026109942</v>
      </c>
      <c r="CK176" s="27">
        <v>4.2094077173153153</v>
      </c>
      <c r="CL176" s="27">
        <v>3.780026182958693</v>
      </c>
      <c r="CM176" s="27">
        <v>4.1809426738034716</v>
      </c>
      <c r="CO176" s="28">
        <v>8.6074224088772979</v>
      </c>
      <c r="CP176" s="28">
        <v>8.5952690700864345</v>
      </c>
      <c r="CQ176" s="28">
        <v>8.2977473868368232</v>
      </c>
      <c r="CR176" s="28">
        <v>7.7512307507829341</v>
      </c>
      <c r="CS176" s="28">
        <v>7.4543538327196401</v>
      </c>
      <c r="CT176" s="28">
        <v>6.9179605884721909</v>
      </c>
      <c r="CU176" s="28">
        <v>6.3235895075369406</v>
      </c>
      <c r="CV176" s="28">
        <v>5.7915833988872336</v>
      </c>
      <c r="CW176" s="28">
        <v>5.3046706043730794</v>
      </c>
      <c r="CX176" s="28">
        <v>4.7240578154825457</v>
      </c>
      <c r="CY176" s="28">
        <v>1.2372643138131423</v>
      </c>
      <c r="CZ176" s="28">
        <v>-5.2583039813594254</v>
      </c>
      <c r="DA176" s="28">
        <v>-10.313984019886746</v>
      </c>
      <c r="DB176" s="28">
        <v>-13.496790643330478</v>
      </c>
      <c r="DD176" s="28">
        <v>12.744422408877298</v>
      </c>
      <c r="DE176" s="28">
        <v>12.732269070086435</v>
      </c>
      <c r="DF176" s="28">
        <v>12.434747386836824</v>
      </c>
      <c r="DG176" s="28">
        <v>11.888230750782935</v>
      </c>
      <c r="DH176" s="28">
        <v>11.591353832719641</v>
      </c>
      <c r="DI176" s="28">
        <v>11.054960588472191</v>
      </c>
      <c r="DJ176" s="28">
        <v>10.460589507536941</v>
      </c>
      <c r="DK176" s="28">
        <v>9.9285833988872341</v>
      </c>
      <c r="DL176" s="28">
        <v>9.4416706043730798</v>
      </c>
      <c r="DM176" s="28">
        <v>8.8610578154825461</v>
      </c>
      <c r="DN176" s="28">
        <v>5.3742643138131427</v>
      </c>
      <c r="DO176" s="28">
        <v>-1.121303981359425</v>
      </c>
      <c r="DP176" s="28">
        <v>-6.1769840198867456</v>
      </c>
      <c r="DQ176" s="28">
        <v>-9.3597906433304772</v>
      </c>
      <c r="DS176" s="29">
        <v>8.6074224088772979</v>
      </c>
      <c r="DT176" s="29">
        <v>8.6770278071884483</v>
      </c>
      <c r="DU176" s="29">
        <v>8.1984971608276158</v>
      </c>
      <c r="DV176" s="29">
        <v>7.6326060782023681</v>
      </c>
      <c r="DW176" s="29">
        <v>7.3045923416902347</v>
      </c>
      <c r="DX176" s="29">
        <v>6.796327465521248</v>
      </c>
      <c r="DY176" s="29">
        <v>6.2810943120178564</v>
      </c>
      <c r="DZ176" s="29">
        <v>5.8523496775943755</v>
      </c>
      <c r="EA176" s="29">
        <v>5.2392857364596352</v>
      </c>
      <c r="EB176" s="29">
        <v>3.6163995306831112</v>
      </c>
      <c r="EC176" s="29">
        <v>-3.8039545221607654</v>
      </c>
      <c r="ED176" s="29">
        <v>-9.5596857379264151</v>
      </c>
      <c r="EE176" s="29">
        <v>-12.862366714953737</v>
      </c>
      <c r="EF176" s="29">
        <v>-11.815288511069703</v>
      </c>
      <c r="EH176" s="29">
        <v>12.744422408877298</v>
      </c>
      <c r="EI176" s="29">
        <v>12.814027807188449</v>
      </c>
      <c r="EJ176" s="29">
        <v>12.335497160827616</v>
      </c>
      <c r="EK176" s="29">
        <v>11.769606078202369</v>
      </c>
      <c r="EL176" s="29">
        <v>11.441592341690235</v>
      </c>
      <c r="EM176" s="29">
        <v>10.933327465521248</v>
      </c>
      <c r="EN176" s="29">
        <v>10.418094312017857</v>
      </c>
      <c r="EO176" s="29">
        <v>9.989349677594376</v>
      </c>
      <c r="EP176" s="29">
        <v>9.3762857364596357</v>
      </c>
      <c r="EQ176" s="29">
        <v>7.7533995306831116</v>
      </c>
      <c r="ER176" s="29">
        <v>0.3330454778392351</v>
      </c>
      <c r="ES176" s="29">
        <v>-5.4226857379264146</v>
      </c>
      <c r="ET176" s="29">
        <v>-8.7253667149537364</v>
      </c>
      <c r="EU176" s="29">
        <v>-7.6782885110697023</v>
      </c>
      <c r="EW176" s="1">
        <v>352311</v>
      </c>
      <c r="EX176" s="1">
        <v>429141</v>
      </c>
      <c r="EY176" s="1" t="s">
        <v>462</v>
      </c>
      <c r="EZ176" s="1" t="s">
        <v>864</v>
      </c>
    </row>
    <row r="177" spans="2:156" ht="16" thickBot="1" x14ac:dyDescent="0.4">
      <c r="B177" s="21" t="s">
        <v>177</v>
      </c>
      <c r="C177" s="22">
        <v>4.7678879650015809</v>
      </c>
      <c r="D177" s="23">
        <v>4.6220900538578675</v>
      </c>
      <c r="E177" s="23">
        <v>4.1892186423368045</v>
      </c>
      <c r="F177" s="23">
        <v>3.6158016832175992</v>
      </c>
      <c r="G177" s="23">
        <v>3.113020766063828</v>
      </c>
      <c r="H177" s="23">
        <v>2.428145368713837</v>
      </c>
      <c r="I177" s="23">
        <v>1.8623692743809706</v>
      </c>
      <c r="J177" s="23">
        <v>1.2426325458629996</v>
      </c>
      <c r="K177" s="23">
        <v>0.61891716097950678</v>
      </c>
      <c r="L177" s="23">
        <v>-0.25609307851249952</v>
      </c>
      <c r="M177" s="23">
        <v>-3.0859949801024236</v>
      </c>
      <c r="N177" s="23">
        <v>-4.5623181003760038</v>
      </c>
      <c r="O177" s="23">
        <v>-5.0431341486637677</v>
      </c>
      <c r="P177" s="23">
        <v>-5.0710985824582835</v>
      </c>
      <c r="Q177" s="24"/>
      <c r="R177" s="23">
        <v>8.2678879650015809</v>
      </c>
      <c r="S177" s="23">
        <v>8.1220900538578675</v>
      </c>
      <c r="T177" s="23">
        <v>7.6892186423368045</v>
      </c>
      <c r="U177" s="23">
        <v>7.1158016832175992</v>
      </c>
      <c r="V177" s="23">
        <v>6.613020766063828</v>
      </c>
      <c r="W177" s="23">
        <v>5.928145368713837</v>
      </c>
      <c r="X177" s="23">
        <v>5.3623692743809706</v>
      </c>
      <c r="Y177" s="23">
        <v>4.7426325458629996</v>
      </c>
      <c r="Z177" s="23">
        <v>4.1189171609795068</v>
      </c>
      <c r="AA177" s="23">
        <v>3.2439069214875005</v>
      </c>
      <c r="AB177" s="23">
        <v>0.41400501989757643</v>
      </c>
      <c r="AC177" s="23">
        <v>-1.0623181003760038</v>
      </c>
      <c r="AD177" s="23">
        <v>-1.5431341486637677</v>
      </c>
      <c r="AE177" s="23">
        <v>-1.5710985824582835</v>
      </c>
      <c r="AG177" s="25">
        <v>4.7678879650015809</v>
      </c>
      <c r="AH177" s="25">
        <v>4.6718714120318605</v>
      </c>
      <c r="AI177" s="25">
        <v>4.421852006221016</v>
      </c>
      <c r="AJ177" s="25">
        <v>4.1118657211745742</v>
      </c>
      <c r="AK177" s="25">
        <v>3.9112527769649059</v>
      </c>
      <c r="AL177" s="25">
        <v>3.4720545796053699</v>
      </c>
      <c r="AM177" s="25">
        <v>3.0823783301859198</v>
      </c>
      <c r="AN177" s="25">
        <v>2.636417316278127</v>
      </c>
      <c r="AO177" s="25">
        <v>2.160759600883182</v>
      </c>
      <c r="AP177" s="25">
        <v>1.5900914180174794</v>
      </c>
      <c r="AQ177" s="25">
        <v>-0.12346067990992537</v>
      </c>
      <c r="AR177" s="25">
        <v>-1.28332879410668</v>
      </c>
      <c r="AS177" s="25">
        <v>-2.1257871028516888</v>
      </c>
      <c r="AT177" s="25">
        <v>-2.6228616454316267</v>
      </c>
      <c r="AV177" s="26">
        <v>8.2678879650015809</v>
      </c>
      <c r="AW177" s="26">
        <v>8.1718714120318605</v>
      </c>
      <c r="AX177" s="26">
        <v>7.921852006221016</v>
      </c>
      <c r="AY177" s="26">
        <v>7.6118657211745742</v>
      </c>
      <c r="AZ177" s="26">
        <v>7.4112527769649059</v>
      </c>
      <c r="BA177" s="26">
        <v>6.9720545796053699</v>
      </c>
      <c r="BB177" s="26">
        <v>6.5823783301859198</v>
      </c>
      <c r="BC177" s="26">
        <v>6.136417316278127</v>
      </c>
      <c r="BD177" s="26">
        <v>5.660759600883182</v>
      </c>
      <c r="BE177" s="26">
        <v>5.0900914180174794</v>
      </c>
      <c r="BF177" s="26">
        <v>3.3765393200900746</v>
      </c>
      <c r="BG177" s="26">
        <v>2.21667120589332</v>
      </c>
      <c r="BH177" s="26">
        <v>1.3742128971483112</v>
      </c>
      <c r="BI177" s="26">
        <v>0.8771383545683733</v>
      </c>
      <c r="BK177" s="27">
        <v>4.7678879650015809</v>
      </c>
      <c r="BL177" s="27">
        <v>4.62239240632716</v>
      </c>
      <c r="BM177" s="27">
        <v>4.1898582486740441</v>
      </c>
      <c r="BN177" s="27">
        <v>3.6167566115907466</v>
      </c>
      <c r="BO177" s="27">
        <v>3.1142724077275332</v>
      </c>
      <c r="BP177" s="27">
        <v>2.4277689527415447</v>
      </c>
      <c r="BQ177" s="27">
        <v>1.8583826460816102</v>
      </c>
      <c r="BR177" s="27">
        <v>1.2379623121875127</v>
      </c>
      <c r="BS177" s="27">
        <v>0.61363347867784412</v>
      </c>
      <c r="BT177" s="27">
        <v>-0.17463041894444231</v>
      </c>
      <c r="BU177" s="27">
        <v>-2.6800625121781607</v>
      </c>
      <c r="BV177" s="27">
        <v>-3.8357907349005629</v>
      </c>
      <c r="BW177" s="27">
        <v>-4.2357699143016525</v>
      </c>
      <c r="BX177" s="27">
        <v>-4.0519980603902361</v>
      </c>
      <c r="BZ177" s="27">
        <v>8.2678879650015809</v>
      </c>
      <c r="CA177" s="27">
        <v>8.12239240632716</v>
      </c>
      <c r="CB177" s="27">
        <v>7.6898582486740441</v>
      </c>
      <c r="CC177" s="27">
        <v>7.1167566115907466</v>
      </c>
      <c r="CD177" s="27">
        <v>6.6142724077275332</v>
      </c>
      <c r="CE177" s="27">
        <v>5.9277689527415447</v>
      </c>
      <c r="CF177" s="27">
        <v>5.3583826460816102</v>
      </c>
      <c r="CG177" s="27">
        <v>4.7379623121875127</v>
      </c>
      <c r="CH177" s="27">
        <v>4.1136334786778441</v>
      </c>
      <c r="CI177" s="27">
        <v>3.3253695810555577</v>
      </c>
      <c r="CJ177" s="27">
        <v>0.81993748782183928</v>
      </c>
      <c r="CK177" s="27">
        <v>-0.33579073490056288</v>
      </c>
      <c r="CL177" s="27">
        <v>-0.73576991430165251</v>
      </c>
      <c r="CM177" s="27">
        <v>-0.55199806039023613</v>
      </c>
      <c r="CO177" s="28">
        <v>4.7678879650015809</v>
      </c>
      <c r="CP177" s="28">
        <v>4.6262724039411847</v>
      </c>
      <c r="CQ177" s="28">
        <v>4.228676536554147</v>
      </c>
      <c r="CR177" s="28">
        <v>3.7049376074273148</v>
      </c>
      <c r="CS177" s="28">
        <v>3.2830977641180148</v>
      </c>
      <c r="CT177" s="28">
        <v>2.6803202304974807</v>
      </c>
      <c r="CU177" s="28">
        <v>2.1820970978953245</v>
      </c>
      <c r="CV177" s="28">
        <v>1.6460675960255866</v>
      </c>
      <c r="CW177" s="28">
        <v>1.1715222570445505</v>
      </c>
      <c r="CX177" s="28">
        <v>0.60091091277283581</v>
      </c>
      <c r="CY177" s="28">
        <v>-2.9921083620008169</v>
      </c>
      <c r="CZ177" s="28">
        <v>-9.2132355278675213</v>
      </c>
      <c r="DA177" s="28">
        <v>-13.836509763646436</v>
      </c>
      <c r="DB177" s="28">
        <v>-16.684318652972351</v>
      </c>
      <c r="DD177" s="28">
        <v>8.2678879650015809</v>
      </c>
      <c r="DE177" s="28">
        <v>8.1262724039411847</v>
      </c>
      <c r="DF177" s="28">
        <v>7.728676536554147</v>
      </c>
      <c r="DG177" s="28">
        <v>7.2049376074273148</v>
      </c>
      <c r="DH177" s="28">
        <v>6.7830977641180148</v>
      </c>
      <c r="DI177" s="28">
        <v>6.1803202304974807</v>
      </c>
      <c r="DJ177" s="28">
        <v>5.6820970978953245</v>
      </c>
      <c r="DK177" s="28">
        <v>5.1460675960255866</v>
      </c>
      <c r="DL177" s="28">
        <v>4.6715222570445505</v>
      </c>
      <c r="DM177" s="28">
        <v>4.1009109127728358</v>
      </c>
      <c r="DN177" s="28">
        <v>0.50789163799918313</v>
      </c>
      <c r="DO177" s="28">
        <v>-5.7132355278675213</v>
      </c>
      <c r="DP177" s="28">
        <v>-10.336509763646436</v>
      </c>
      <c r="DQ177" s="28">
        <v>-13.184318652972351</v>
      </c>
      <c r="DS177" s="29">
        <v>4.7678879650015809</v>
      </c>
      <c r="DT177" s="29">
        <v>4.6814462653861</v>
      </c>
      <c r="DU177" s="29">
        <v>3.9771857096120531</v>
      </c>
      <c r="DV177" s="29">
        <v>3.4549251348351611</v>
      </c>
      <c r="DW177" s="29">
        <v>3.0742608345100724</v>
      </c>
      <c r="DX177" s="29">
        <v>2.5428298812399035</v>
      </c>
      <c r="DY177" s="29">
        <v>2.1056097571850145</v>
      </c>
      <c r="DZ177" s="29">
        <v>1.6520569273432688</v>
      </c>
      <c r="EA177" s="29">
        <v>1.0500072248827692</v>
      </c>
      <c r="EB177" s="29">
        <v>-0.53608175913581135</v>
      </c>
      <c r="EC177" s="29">
        <v>-7.7256988103951159</v>
      </c>
      <c r="ED177" s="29">
        <v>-13.226786950049078</v>
      </c>
      <c r="EE177" s="29">
        <v>-16.206580273737657</v>
      </c>
      <c r="EF177" s="29">
        <v>-15.031952210622279</v>
      </c>
      <c r="EH177" s="29">
        <v>8.2678879650015809</v>
      </c>
      <c r="EI177" s="29">
        <v>8.1814462653861</v>
      </c>
      <c r="EJ177" s="29">
        <v>7.4771857096120531</v>
      </c>
      <c r="EK177" s="29">
        <v>6.9549251348351611</v>
      </c>
      <c r="EL177" s="29">
        <v>6.5742608345100724</v>
      </c>
      <c r="EM177" s="29">
        <v>6.0428298812399035</v>
      </c>
      <c r="EN177" s="29">
        <v>5.6056097571850145</v>
      </c>
      <c r="EO177" s="29">
        <v>5.1520569273432688</v>
      </c>
      <c r="EP177" s="29">
        <v>4.5500072248827692</v>
      </c>
      <c r="EQ177" s="29">
        <v>2.9639182408641886</v>
      </c>
      <c r="ER177" s="29">
        <v>-4.2256988103951159</v>
      </c>
      <c r="ES177" s="29">
        <v>-9.7267869500490782</v>
      </c>
      <c r="ET177" s="29">
        <v>-12.706580273737657</v>
      </c>
      <c r="EU177" s="29">
        <v>-11.531952210622279</v>
      </c>
      <c r="EW177" s="1">
        <v>378620</v>
      </c>
      <c r="EX177" s="1">
        <v>416362</v>
      </c>
      <c r="EY177" s="1" t="s">
        <v>530</v>
      </c>
      <c r="EZ177" s="1" t="s">
        <v>857</v>
      </c>
    </row>
    <row r="178" spans="2:156" ht="16" thickBot="1" x14ac:dyDescent="0.4">
      <c r="B178" s="21" t="s">
        <v>178</v>
      </c>
      <c r="C178" s="22">
        <v>6.7154132335256946</v>
      </c>
      <c r="D178" s="23">
        <v>6.702123741154292</v>
      </c>
      <c r="E178" s="23">
        <v>6.4126497705323722</v>
      </c>
      <c r="F178" s="23">
        <v>6.0242797375062889</v>
      </c>
      <c r="G178" s="23">
        <v>5.7940626994053641</v>
      </c>
      <c r="H178" s="23">
        <v>5.3440421880341873</v>
      </c>
      <c r="I178" s="23">
        <v>4.9252457910869225</v>
      </c>
      <c r="J178" s="23">
        <v>4.511238702065933</v>
      </c>
      <c r="K178" s="23">
        <v>4.0698495126716274</v>
      </c>
      <c r="L178" s="23">
        <v>3.4885446068748713</v>
      </c>
      <c r="M178" s="23">
        <v>1.6451494674633551</v>
      </c>
      <c r="N178" s="23">
        <v>0.84327288021466984</v>
      </c>
      <c r="O178" s="23">
        <v>0.82566295757496988</v>
      </c>
      <c r="P178" s="23">
        <v>1.1582498295105808</v>
      </c>
      <c r="Q178" s="24"/>
      <c r="R178" s="23">
        <v>10.215413233525695</v>
      </c>
      <c r="S178" s="23">
        <v>10.202123741154292</v>
      </c>
      <c r="T178" s="23">
        <v>9.9126497705323722</v>
      </c>
      <c r="U178" s="23">
        <v>9.5242797375062889</v>
      </c>
      <c r="V178" s="23">
        <v>9.2940626994053641</v>
      </c>
      <c r="W178" s="23">
        <v>8.8440421880341873</v>
      </c>
      <c r="X178" s="23">
        <v>8.4252457910869225</v>
      </c>
      <c r="Y178" s="23">
        <v>8.011238702065933</v>
      </c>
      <c r="Z178" s="23">
        <v>7.5698495126716274</v>
      </c>
      <c r="AA178" s="23">
        <v>6.9885446068748713</v>
      </c>
      <c r="AB178" s="23">
        <v>5.1451494674633551</v>
      </c>
      <c r="AC178" s="23">
        <v>4.3432728802146698</v>
      </c>
      <c r="AD178" s="23">
        <v>4.3256629575749699</v>
      </c>
      <c r="AE178" s="23">
        <v>4.6582498295105808</v>
      </c>
      <c r="AG178" s="25">
        <v>6.7154132335256946</v>
      </c>
      <c r="AH178" s="25">
        <v>6.7317499917504726</v>
      </c>
      <c r="AI178" s="25">
        <v>6.5354684879344873</v>
      </c>
      <c r="AJ178" s="25">
        <v>6.3269834049459064</v>
      </c>
      <c r="AK178" s="25">
        <v>6.3188610097958406</v>
      </c>
      <c r="AL178" s="25">
        <v>6.0775436448143125</v>
      </c>
      <c r="AM178" s="25">
        <v>5.8232242803653591</v>
      </c>
      <c r="AN178" s="25">
        <v>5.5507046041199466</v>
      </c>
      <c r="AO178" s="25">
        <v>5.231381277765955</v>
      </c>
      <c r="AP178" s="25">
        <v>4.8469007205669108</v>
      </c>
      <c r="AQ178" s="25">
        <v>3.6839593621954894</v>
      </c>
      <c r="AR178" s="25">
        <v>2.937562015737063</v>
      </c>
      <c r="AS178" s="25">
        <v>2.5880832646928091</v>
      </c>
      <c r="AT178" s="25">
        <v>2.4069927672229703</v>
      </c>
      <c r="AV178" s="26">
        <v>10.215413233525695</v>
      </c>
      <c r="AW178" s="26">
        <v>10.231749991750473</v>
      </c>
      <c r="AX178" s="26">
        <v>10.035468487934487</v>
      </c>
      <c r="AY178" s="26">
        <v>9.8269834049459064</v>
      </c>
      <c r="AZ178" s="26">
        <v>9.8188610097958406</v>
      </c>
      <c r="BA178" s="26">
        <v>9.5775436448143125</v>
      </c>
      <c r="BB178" s="26">
        <v>9.3232242803653591</v>
      </c>
      <c r="BC178" s="26">
        <v>9.0507046041199466</v>
      </c>
      <c r="BD178" s="26">
        <v>8.731381277765955</v>
      </c>
      <c r="BE178" s="26">
        <v>8.3469007205669108</v>
      </c>
      <c r="BF178" s="26">
        <v>7.1839593621954894</v>
      </c>
      <c r="BG178" s="26">
        <v>6.437562015737063</v>
      </c>
      <c r="BH178" s="26">
        <v>6.0880832646928091</v>
      </c>
      <c r="BI178" s="26">
        <v>5.9069927672229703</v>
      </c>
      <c r="BK178" s="27">
        <v>6.7154132335256946</v>
      </c>
      <c r="BL178" s="27">
        <v>6.7021518738200552</v>
      </c>
      <c r="BM178" s="27">
        <v>6.4127004416659226</v>
      </c>
      <c r="BN178" s="27">
        <v>6.0243555166652598</v>
      </c>
      <c r="BO178" s="27">
        <v>5.7941708636113116</v>
      </c>
      <c r="BP178" s="27">
        <v>5.3440098373184366</v>
      </c>
      <c r="BQ178" s="27">
        <v>4.9249014085264502</v>
      </c>
      <c r="BR178" s="27">
        <v>4.5108356326209904</v>
      </c>
      <c r="BS178" s="27">
        <v>4.0693930811091104</v>
      </c>
      <c r="BT178" s="27">
        <v>3.5398476852994119</v>
      </c>
      <c r="BU178" s="27">
        <v>1.8647699303964966</v>
      </c>
      <c r="BV178" s="27">
        <v>1.1192617564993235</v>
      </c>
      <c r="BW178" s="27">
        <v>1.0834817661837732</v>
      </c>
      <c r="BX178" s="27">
        <v>1.3858081793028418</v>
      </c>
      <c r="BZ178" s="27">
        <v>10.215413233525695</v>
      </c>
      <c r="CA178" s="27">
        <v>10.202151873820055</v>
      </c>
      <c r="CB178" s="27">
        <v>9.9127004416659226</v>
      </c>
      <c r="CC178" s="27">
        <v>9.5243555166652598</v>
      </c>
      <c r="CD178" s="27">
        <v>9.2941708636113116</v>
      </c>
      <c r="CE178" s="27">
        <v>8.8440098373184366</v>
      </c>
      <c r="CF178" s="27">
        <v>8.4249014085264502</v>
      </c>
      <c r="CG178" s="27">
        <v>8.0108356326209904</v>
      </c>
      <c r="CH178" s="27">
        <v>7.5693930811091104</v>
      </c>
      <c r="CI178" s="27">
        <v>7.0398476852994119</v>
      </c>
      <c r="CJ178" s="27">
        <v>5.3647699303964966</v>
      </c>
      <c r="CK178" s="27">
        <v>4.6192617564993235</v>
      </c>
      <c r="CL178" s="27">
        <v>4.5834817661837732</v>
      </c>
      <c r="CM178" s="27">
        <v>4.8858081793028418</v>
      </c>
      <c r="CO178" s="28">
        <v>6.7154132335256946</v>
      </c>
      <c r="CP178" s="28">
        <v>6.707052243334072</v>
      </c>
      <c r="CQ178" s="28">
        <v>6.4219287349993142</v>
      </c>
      <c r="CR178" s="28">
        <v>6.0463158291110339</v>
      </c>
      <c r="CS178" s="28">
        <v>5.8620616996778168</v>
      </c>
      <c r="CT178" s="28">
        <v>5.4529128785581538</v>
      </c>
      <c r="CU178" s="28">
        <v>5.0591728930877995</v>
      </c>
      <c r="CV178" s="28">
        <v>4.6751784429350067</v>
      </c>
      <c r="CW178" s="28">
        <v>4.3233211376698577</v>
      </c>
      <c r="CX178" s="28">
        <v>3.9082517292340402</v>
      </c>
      <c r="CY178" s="28">
        <v>1.5606821375405939</v>
      </c>
      <c r="CZ178" s="28">
        <v>-3.2671183106657971</v>
      </c>
      <c r="DA178" s="28">
        <v>-6.939087661180654</v>
      </c>
      <c r="DB178" s="28">
        <v>-9.3992144610329333</v>
      </c>
      <c r="DD178" s="28">
        <v>10.215413233525695</v>
      </c>
      <c r="DE178" s="28">
        <v>10.207052243334072</v>
      </c>
      <c r="DF178" s="28">
        <v>9.9219287349993142</v>
      </c>
      <c r="DG178" s="28">
        <v>9.5463158291110339</v>
      </c>
      <c r="DH178" s="28">
        <v>9.3620616996778168</v>
      </c>
      <c r="DI178" s="28">
        <v>8.9529128785581538</v>
      </c>
      <c r="DJ178" s="28">
        <v>8.5591728930877995</v>
      </c>
      <c r="DK178" s="28">
        <v>8.1751784429350067</v>
      </c>
      <c r="DL178" s="28">
        <v>7.8233211376698577</v>
      </c>
      <c r="DM178" s="28">
        <v>7.4082517292340402</v>
      </c>
      <c r="DN178" s="28">
        <v>5.0606821375405939</v>
      </c>
      <c r="DO178" s="28">
        <v>0.23288168933420295</v>
      </c>
      <c r="DP178" s="28">
        <v>-3.439087661180654</v>
      </c>
      <c r="DQ178" s="28">
        <v>-5.8992144610329333</v>
      </c>
      <c r="DS178" s="29">
        <v>6.7154132335256946</v>
      </c>
      <c r="DT178" s="29">
        <v>6.7510234092418777</v>
      </c>
      <c r="DU178" s="29">
        <v>6.3602151098081414</v>
      </c>
      <c r="DV178" s="29">
        <v>5.9692328440569735</v>
      </c>
      <c r="DW178" s="29">
        <v>5.7658068833000264</v>
      </c>
      <c r="DX178" s="29">
        <v>5.3956112645116647</v>
      </c>
      <c r="DY178" s="29">
        <v>5.048065256126101</v>
      </c>
      <c r="DZ178" s="29">
        <v>4.7302251271863014</v>
      </c>
      <c r="EA178" s="29">
        <v>4.2961529739208366</v>
      </c>
      <c r="EB178" s="29">
        <v>3.0458578815258885</v>
      </c>
      <c r="EC178" s="29">
        <v>-2.511575286106293</v>
      </c>
      <c r="ED178" s="29">
        <v>-6.801369271597526</v>
      </c>
      <c r="EE178" s="29">
        <v>-9.1385553281531884</v>
      </c>
      <c r="EF178" s="29">
        <v>-8.2387369609705097</v>
      </c>
      <c r="EH178" s="29">
        <v>10.215413233525695</v>
      </c>
      <c r="EI178" s="29">
        <v>10.251023409241878</v>
      </c>
      <c r="EJ178" s="29">
        <v>9.8602151098081414</v>
      </c>
      <c r="EK178" s="29">
        <v>9.4692328440569735</v>
      </c>
      <c r="EL178" s="29">
        <v>9.2658068833000264</v>
      </c>
      <c r="EM178" s="29">
        <v>8.8956112645116647</v>
      </c>
      <c r="EN178" s="29">
        <v>8.548065256126101</v>
      </c>
      <c r="EO178" s="29">
        <v>8.2302251271863014</v>
      </c>
      <c r="EP178" s="29">
        <v>7.7961529739208366</v>
      </c>
      <c r="EQ178" s="29">
        <v>6.5458578815258885</v>
      </c>
      <c r="ER178" s="29">
        <v>0.98842471389370701</v>
      </c>
      <c r="ES178" s="29">
        <v>-3.301369271597526</v>
      </c>
      <c r="ET178" s="29">
        <v>-5.6385553281531884</v>
      </c>
      <c r="EU178" s="29">
        <v>-4.7387369609705097</v>
      </c>
      <c r="EW178" s="1">
        <v>394658</v>
      </c>
      <c r="EX178" s="1">
        <v>400360</v>
      </c>
      <c r="EY178" s="1" t="s">
        <v>466</v>
      </c>
      <c r="EZ178" s="1" t="s">
        <v>853</v>
      </c>
    </row>
    <row r="179" spans="2:156" ht="16" thickBot="1" x14ac:dyDescent="0.4">
      <c r="B179" s="21" t="s">
        <v>179</v>
      </c>
      <c r="C179" s="22">
        <v>10.12192278834128</v>
      </c>
      <c r="D179" s="23">
        <v>9.8919780611961663</v>
      </c>
      <c r="E179" s="23">
        <v>9.7293097279138259</v>
      </c>
      <c r="F179" s="23">
        <v>9.5733681508682018</v>
      </c>
      <c r="G179" s="23">
        <v>9.4765059662351483</v>
      </c>
      <c r="H179" s="23">
        <v>9.2722102120537642</v>
      </c>
      <c r="I179" s="23">
        <v>9.0934934443791722</v>
      </c>
      <c r="J179" s="23">
        <v>8.9118496977459358</v>
      </c>
      <c r="K179" s="23">
        <v>8.7488816521999127</v>
      </c>
      <c r="L179" s="23">
        <v>8.4607584440402164</v>
      </c>
      <c r="M179" s="23">
        <v>7.3948906126451455</v>
      </c>
      <c r="N179" s="23">
        <v>6.5269036691111388</v>
      </c>
      <c r="O179" s="23">
        <v>6.044902403331438</v>
      </c>
      <c r="P179" s="23">
        <v>6.2640875039786081</v>
      </c>
      <c r="Q179" s="24"/>
      <c r="R179" s="23">
        <v>19.76192278834128</v>
      </c>
      <c r="S179" s="23">
        <v>19.531978061196167</v>
      </c>
      <c r="T179" s="23">
        <v>19.369309727913826</v>
      </c>
      <c r="U179" s="23">
        <v>19.213368150868202</v>
      </c>
      <c r="V179" s="23">
        <v>19.116505966235149</v>
      </c>
      <c r="W179" s="23">
        <v>18.912210212053765</v>
      </c>
      <c r="X179" s="23">
        <v>18.733493444379171</v>
      </c>
      <c r="Y179" s="23">
        <v>18.551849697745936</v>
      </c>
      <c r="Z179" s="23">
        <v>18.388881652199913</v>
      </c>
      <c r="AA179" s="23">
        <v>18.100758444040217</v>
      </c>
      <c r="AB179" s="23">
        <v>17.034890612645146</v>
      </c>
      <c r="AC179" s="23">
        <v>16.166903669111139</v>
      </c>
      <c r="AD179" s="23">
        <v>15.684902403331439</v>
      </c>
      <c r="AE179" s="23">
        <v>15.904087503978609</v>
      </c>
      <c r="AG179" s="25">
        <v>10.12192278834128</v>
      </c>
      <c r="AH179" s="25">
        <v>10.087115817500564</v>
      </c>
      <c r="AI179" s="25">
        <v>9.9361388420436025</v>
      </c>
      <c r="AJ179" s="25">
        <v>9.8303942795934987</v>
      </c>
      <c r="AK179" s="25">
        <v>9.7706569239328402</v>
      </c>
      <c r="AL179" s="25">
        <v>9.5892248802231297</v>
      </c>
      <c r="AM179" s="25">
        <v>9.3979951430876323</v>
      </c>
      <c r="AN179" s="25">
        <v>9.1763955355726878</v>
      </c>
      <c r="AO179" s="25">
        <v>8.944951346311953</v>
      </c>
      <c r="AP179" s="25">
        <v>8.5923565068778203</v>
      </c>
      <c r="AQ179" s="25">
        <v>8.2381037902058019</v>
      </c>
      <c r="AR179" s="25">
        <v>7.934924529564185</v>
      </c>
      <c r="AS179" s="25">
        <v>7.0148700833755839</v>
      </c>
      <c r="AT179" s="25">
        <v>6.3611769339974522</v>
      </c>
      <c r="AV179" s="26">
        <v>19.76192278834128</v>
      </c>
      <c r="AW179" s="26">
        <v>19.727115817500565</v>
      </c>
      <c r="AX179" s="26">
        <v>19.576138842043605</v>
      </c>
      <c r="AY179" s="26">
        <v>19.470394279593499</v>
      </c>
      <c r="AZ179" s="26">
        <v>19.410656923932841</v>
      </c>
      <c r="BA179" s="26">
        <v>19.229224880223128</v>
      </c>
      <c r="BB179" s="26">
        <v>19.037995143087635</v>
      </c>
      <c r="BC179" s="26">
        <v>18.816395535572688</v>
      </c>
      <c r="BD179" s="26">
        <v>18.584951346311954</v>
      </c>
      <c r="BE179" s="26">
        <v>18.232356506877821</v>
      </c>
      <c r="BF179" s="26">
        <v>17.878103790205802</v>
      </c>
      <c r="BG179" s="26">
        <v>17.574924529564186</v>
      </c>
      <c r="BH179" s="26">
        <v>16.654870083375584</v>
      </c>
      <c r="BI179" s="26">
        <v>16.001176933997453</v>
      </c>
      <c r="BK179" s="27">
        <v>10.12192278834128</v>
      </c>
      <c r="BL179" s="27">
        <v>9.8920626384094668</v>
      </c>
      <c r="BM179" s="27">
        <v>9.729357600860272</v>
      </c>
      <c r="BN179" s="27">
        <v>9.5734748858272134</v>
      </c>
      <c r="BO179" s="27">
        <v>9.4768397879610831</v>
      </c>
      <c r="BP179" s="27">
        <v>9.2720476037274118</v>
      </c>
      <c r="BQ179" s="27">
        <v>9.0926994982401279</v>
      </c>
      <c r="BR179" s="27">
        <v>8.9109635887017156</v>
      </c>
      <c r="BS179" s="27">
        <v>8.7482702350461263</v>
      </c>
      <c r="BT179" s="27">
        <v>8.4799029223167111</v>
      </c>
      <c r="BU179" s="27">
        <v>7.5198090575008187</v>
      </c>
      <c r="BV179" s="27">
        <v>6.7212076994909822</v>
      </c>
      <c r="BW179" s="27">
        <v>6.2552147105378637</v>
      </c>
      <c r="BX179" s="27">
        <v>6.4935574615876668</v>
      </c>
      <c r="BZ179" s="27">
        <v>19.76192278834128</v>
      </c>
      <c r="CA179" s="27">
        <v>19.532062638409467</v>
      </c>
      <c r="CB179" s="27">
        <v>19.369357600860273</v>
      </c>
      <c r="CC179" s="27">
        <v>19.213474885827214</v>
      </c>
      <c r="CD179" s="27">
        <v>19.116839787961084</v>
      </c>
      <c r="CE179" s="27">
        <v>18.912047603727412</v>
      </c>
      <c r="CF179" s="27">
        <v>18.73269949824013</v>
      </c>
      <c r="CG179" s="27">
        <v>18.550963588701716</v>
      </c>
      <c r="CH179" s="27">
        <v>18.388270235046129</v>
      </c>
      <c r="CI179" s="27">
        <v>18.119902922316712</v>
      </c>
      <c r="CJ179" s="27">
        <v>17.159809057500819</v>
      </c>
      <c r="CK179" s="27">
        <v>16.361207699490983</v>
      </c>
      <c r="CL179" s="27">
        <v>15.895214710537864</v>
      </c>
      <c r="CM179" s="27">
        <v>16.133557461587667</v>
      </c>
      <c r="CO179" s="28">
        <v>10.12192278834128</v>
      </c>
      <c r="CP179" s="28">
        <v>9.9044651337334635</v>
      </c>
      <c r="CQ179" s="28">
        <v>9.757793703733137</v>
      </c>
      <c r="CR179" s="28">
        <v>9.6177326543664972</v>
      </c>
      <c r="CS179" s="28">
        <v>9.5123479087812441</v>
      </c>
      <c r="CT179" s="28">
        <v>9.3462783936820628</v>
      </c>
      <c r="CU179" s="28">
        <v>9.1829773974741347</v>
      </c>
      <c r="CV179" s="28">
        <v>9.012088844970858</v>
      </c>
      <c r="CW179" s="28">
        <v>8.8262211729684381</v>
      </c>
      <c r="CX179" s="28">
        <v>8.7037367204185863</v>
      </c>
      <c r="CY179" s="28">
        <v>7.4126223520588823</v>
      </c>
      <c r="CZ179" s="28">
        <v>6.6035645966023555</v>
      </c>
      <c r="DA179" s="28">
        <v>6.3174810371415742</v>
      </c>
      <c r="DB179" s="28">
        <v>6.2706860580752259</v>
      </c>
      <c r="DD179" s="28">
        <v>19.76192278834128</v>
      </c>
      <c r="DE179" s="28">
        <v>19.544465133733464</v>
      </c>
      <c r="DF179" s="28">
        <v>19.397793703733136</v>
      </c>
      <c r="DG179" s="28">
        <v>19.2577326543665</v>
      </c>
      <c r="DH179" s="28">
        <v>19.152347908781245</v>
      </c>
      <c r="DI179" s="28">
        <v>18.986278393682063</v>
      </c>
      <c r="DJ179" s="28">
        <v>18.822977397474133</v>
      </c>
      <c r="DK179" s="28">
        <v>18.652088844970859</v>
      </c>
      <c r="DL179" s="28">
        <v>18.466221172968439</v>
      </c>
      <c r="DM179" s="28">
        <v>18.343736720418587</v>
      </c>
      <c r="DN179" s="28">
        <v>17.052622352058883</v>
      </c>
      <c r="DO179" s="28">
        <v>16.243564596602354</v>
      </c>
      <c r="DP179" s="28">
        <v>15.957481037141575</v>
      </c>
      <c r="DQ179" s="28">
        <v>15.910686058075227</v>
      </c>
      <c r="DS179" s="29">
        <v>10.12192278834128</v>
      </c>
      <c r="DT179" s="29">
        <v>9.9183710651992243</v>
      </c>
      <c r="DU179" s="29">
        <v>9.7468355563280831</v>
      </c>
      <c r="DV179" s="29">
        <v>9.5986442720694676</v>
      </c>
      <c r="DW179" s="29">
        <v>9.467417514687698</v>
      </c>
      <c r="DX179" s="29">
        <v>9.3060557870066205</v>
      </c>
      <c r="DY179" s="29">
        <v>9.2041916761899287</v>
      </c>
      <c r="DZ179" s="29">
        <v>9.0117632234503766</v>
      </c>
      <c r="EA179" s="29">
        <v>8.8499611255111628</v>
      </c>
      <c r="EB179" s="29">
        <v>8.6655442692011562</v>
      </c>
      <c r="EC179" s="29">
        <v>7.2272902293815289</v>
      </c>
      <c r="ED179" s="29">
        <v>6.5629532665063159</v>
      </c>
      <c r="EE179" s="29">
        <v>6.4436258126352861</v>
      </c>
      <c r="EF179" s="29">
        <v>6.6938411100659572</v>
      </c>
      <c r="EH179" s="29">
        <v>19.76192278834128</v>
      </c>
      <c r="EI179" s="29">
        <v>19.558371065199225</v>
      </c>
      <c r="EJ179" s="29">
        <v>19.386835556328084</v>
      </c>
      <c r="EK179" s="29">
        <v>19.238644272069468</v>
      </c>
      <c r="EL179" s="29">
        <v>19.107417514687697</v>
      </c>
      <c r="EM179" s="29">
        <v>18.946055787006621</v>
      </c>
      <c r="EN179" s="29">
        <v>18.844191676189929</v>
      </c>
      <c r="EO179" s="29">
        <v>18.651763223450377</v>
      </c>
      <c r="EP179" s="29">
        <v>18.489961125511165</v>
      </c>
      <c r="EQ179" s="29">
        <v>18.305544269201157</v>
      </c>
      <c r="ER179" s="29">
        <v>16.867290229381531</v>
      </c>
      <c r="ES179" s="29">
        <v>16.202953266506317</v>
      </c>
      <c r="ET179" s="29">
        <v>16.083625812635287</v>
      </c>
      <c r="EU179" s="29">
        <v>16.333841110065958</v>
      </c>
      <c r="EW179" s="1">
        <v>345810</v>
      </c>
      <c r="EX179" s="1">
        <v>538827</v>
      </c>
      <c r="EY179" s="1" t="s">
        <v>446</v>
      </c>
      <c r="EZ179" s="1" t="s">
        <v>862</v>
      </c>
    </row>
    <row r="180" spans="2:156" ht="16" thickBot="1" x14ac:dyDescent="0.4">
      <c r="B180" s="21" t="s">
        <v>180</v>
      </c>
      <c r="C180" s="22">
        <v>6.7449241835319711</v>
      </c>
      <c r="D180" s="23">
        <v>6.4710540283797684</v>
      </c>
      <c r="E180" s="23">
        <v>6.330106047452837</v>
      </c>
      <c r="F180" s="23">
        <v>5.9877640788598931</v>
      </c>
      <c r="G180" s="23">
        <v>5.6510468076852902</v>
      </c>
      <c r="H180" s="23">
        <v>5.1903541131877304</v>
      </c>
      <c r="I180" s="23">
        <v>4.7149167485621462</v>
      </c>
      <c r="J180" s="23">
        <v>4.3235581754589987</v>
      </c>
      <c r="K180" s="23">
        <v>3.7191382506867754</v>
      </c>
      <c r="L180" s="23">
        <v>3.1183049772339189</v>
      </c>
      <c r="M180" s="23">
        <v>0.882970389993325</v>
      </c>
      <c r="N180" s="23">
        <v>-0.2712626548379049</v>
      </c>
      <c r="O180" s="23">
        <v>-0.50716618470171682</v>
      </c>
      <c r="P180" s="23">
        <v>-0.31080200580696271</v>
      </c>
      <c r="Q180" s="24"/>
      <c r="R180" s="23">
        <v>11.381924183531972</v>
      </c>
      <c r="S180" s="23">
        <v>11.108054028379769</v>
      </c>
      <c r="T180" s="23">
        <v>10.967106047452837</v>
      </c>
      <c r="U180" s="23">
        <v>10.624764078859894</v>
      </c>
      <c r="V180" s="23">
        <v>10.288046807685291</v>
      </c>
      <c r="W180" s="23">
        <v>9.8273541131877309</v>
      </c>
      <c r="X180" s="23">
        <v>9.3519167485621466</v>
      </c>
      <c r="Y180" s="23">
        <v>8.9605581754589991</v>
      </c>
      <c r="Z180" s="23">
        <v>8.3561382506867758</v>
      </c>
      <c r="AA180" s="23">
        <v>7.7553049772339193</v>
      </c>
      <c r="AB180" s="23">
        <v>5.5199703899933255</v>
      </c>
      <c r="AC180" s="23">
        <v>4.3657373451620956</v>
      </c>
      <c r="AD180" s="23">
        <v>4.1298338152982836</v>
      </c>
      <c r="AE180" s="23">
        <v>4.3261979941930377</v>
      </c>
      <c r="AG180" s="25">
        <v>6.7449241835319711</v>
      </c>
      <c r="AH180" s="25">
        <v>6.5329018236065011</v>
      </c>
      <c r="AI180" s="25">
        <v>6.4621547870658773</v>
      </c>
      <c r="AJ180" s="25">
        <v>6.2368607935734985</v>
      </c>
      <c r="AK180" s="25">
        <v>6.1081996476964306</v>
      </c>
      <c r="AL180" s="25">
        <v>5.762003280771232</v>
      </c>
      <c r="AM180" s="25">
        <v>5.3707642007172396</v>
      </c>
      <c r="AN180" s="25">
        <v>5.0016251829114537</v>
      </c>
      <c r="AO180" s="25">
        <v>4.4389093658606527</v>
      </c>
      <c r="AP180" s="25">
        <v>3.9033408153961489</v>
      </c>
      <c r="AQ180" s="25">
        <v>2.5981586321157621</v>
      </c>
      <c r="AR180" s="25">
        <v>1.6040488378649229</v>
      </c>
      <c r="AS180" s="25">
        <v>1.0155857716050818</v>
      </c>
      <c r="AT180" s="25">
        <v>0.64631518989154557</v>
      </c>
      <c r="AV180" s="26">
        <v>11.381924183531972</v>
      </c>
      <c r="AW180" s="26">
        <v>11.169901823606502</v>
      </c>
      <c r="AX180" s="26">
        <v>11.099154787065878</v>
      </c>
      <c r="AY180" s="26">
        <v>10.873860793573499</v>
      </c>
      <c r="AZ180" s="26">
        <v>10.745199647696431</v>
      </c>
      <c r="BA180" s="26">
        <v>10.399003280771232</v>
      </c>
      <c r="BB180" s="26">
        <v>10.00776420071724</v>
      </c>
      <c r="BC180" s="26">
        <v>9.6386251829114542</v>
      </c>
      <c r="BD180" s="26">
        <v>9.0759093658606531</v>
      </c>
      <c r="BE180" s="26">
        <v>8.5403408153961493</v>
      </c>
      <c r="BF180" s="26">
        <v>7.2351586321157626</v>
      </c>
      <c r="BG180" s="26">
        <v>6.2410488378649234</v>
      </c>
      <c r="BH180" s="26">
        <v>5.6525857716050822</v>
      </c>
      <c r="BI180" s="26">
        <v>5.283315189891546</v>
      </c>
      <c r="BK180" s="27">
        <v>6.7449241835319711</v>
      </c>
      <c r="BL180" s="27">
        <v>6.4711366982673049</v>
      </c>
      <c r="BM180" s="27">
        <v>6.3302703262571711</v>
      </c>
      <c r="BN180" s="27">
        <v>5.9880012084692389</v>
      </c>
      <c r="BO180" s="27">
        <v>5.6513562955519774</v>
      </c>
      <c r="BP180" s="27">
        <v>5.190261583883661</v>
      </c>
      <c r="BQ180" s="27">
        <v>4.7139328336805875</v>
      </c>
      <c r="BR180" s="27">
        <v>4.322410214949187</v>
      </c>
      <c r="BS180" s="27">
        <v>3.7178296537654347</v>
      </c>
      <c r="BT180" s="27">
        <v>3.1727718616288811</v>
      </c>
      <c r="BU180" s="27">
        <v>1.1517834241101923</v>
      </c>
      <c r="BV180" s="27">
        <v>0.10378976093571879</v>
      </c>
      <c r="BW180" s="27">
        <v>-0.14314576208152374</v>
      </c>
      <c r="BX180" s="27">
        <v>3.9359367835203329E-3</v>
      </c>
      <c r="BZ180" s="27">
        <v>11.381924183531972</v>
      </c>
      <c r="CA180" s="27">
        <v>11.108136698267305</v>
      </c>
      <c r="CB180" s="27">
        <v>10.967270326257172</v>
      </c>
      <c r="CC180" s="27">
        <v>10.625001208469239</v>
      </c>
      <c r="CD180" s="27">
        <v>10.288356295551978</v>
      </c>
      <c r="CE180" s="27">
        <v>9.8272615838836614</v>
      </c>
      <c r="CF180" s="27">
        <v>9.3509328336805879</v>
      </c>
      <c r="CG180" s="27">
        <v>8.9594102149491874</v>
      </c>
      <c r="CH180" s="27">
        <v>8.3548296537654352</v>
      </c>
      <c r="CI180" s="27">
        <v>7.8097718616288816</v>
      </c>
      <c r="CJ180" s="27">
        <v>5.7887834241101928</v>
      </c>
      <c r="CK180" s="27">
        <v>4.7407897609357192</v>
      </c>
      <c r="CL180" s="27">
        <v>4.4938542379184767</v>
      </c>
      <c r="CM180" s="27">
        <v>4.6409359367835208</v>
      </c>
      <c r="CO180" s="28">
        <v>6.7449241835319711</v>
      </c>
      <c r="CP180" s="28">
        <v>6.4668305371914379</v>
      </c>
      <c r="CQ180" s="28">
        <v>6.3435897012717035</v>
      </c>
      <c r="CR180" s="28">
        <v>6.0017106642420437</v>
      </c>
      <c r="CS180" s="28">
        <v>5.7415763532135706</v>
      </c>
      <c r="CT180" s="28">
        <v>5.284908876853649</v>
      </c>
      <c r="CU180" s="28">
        <v>4.8351504941459638</v>
      </c>
      <c r="CV180" s="28">
        <v>4.4370174846088872</v>
      </c>
      <c r="CW180" s="28">
        <v>3.9301778039235025</v>
      </c>
      <c r="CX180" s="28">
        <v>3.4813460196833397</v>
      </c>
      <c r="CY180" s="28">
        <v>0.61711709161069095</v>
      </c>
      <c r="CZ180" s="28">
        <v>-5.532108556604669</v>
      </c>
      <c r="DA180" s="28">
        <v>-10.249390933140091</v>
      </c>
      <c r="DB180" s="28">
        <v>-13.284338789376349</v>
      </c>
      <c r="DD180" s="28">
        <v>11.381924183531972</v>
      </c>
      <c r="DE180" s="28">
        <v>11.103830537191438</v>
      </c>
      <c r="DF180" s="28">
        <v>10.980589701271704</v>
      </c>
      <c r="DG180" s="28">
        <v>10.638710664242044</v>
      </c>
      <c r="DH180" s="28">
        <v>10.378576353213571</v>
      </c>
      <c r="DI180" s="28">
        <v>9.9219088768536494</v>
      </c>
      <c r="DJ180" s="28">
        <v>9.4721504941459642</v>
      </c>
      <c r="DK180" s="28">
        <v>9.0740174846088877</v>
      </c>
      <c r="DL180" s="28">
        <v>8.5671778039235029</v>
      </c>
      <c r="DM180" s="28">
        <v>8.1183460196833401</v>
      </c>
      <c r="DN180" s="28">
        <v>5.2541170916106914</v>
      </c>
      <c r="DO180" s="28">
        <v>-0.89510855660466859</v>
      </c>
      <c r="DP180" s="28">
        <v>-5.612390933140091</v>
      </c>
      <c r="DQ180" s="28">
        <v>-8.6473387893763487</v>
      </c>
      <c r="DS180" s="29">
        <v>6.7449241835319711</v>
      </c>
      <c r="DT180" s="29">
        <v>6.5533857468029524</v>
      </c>
      <c r="DU180" s="29">
        <v>6.3512928604335208</v>
      </c>
      <c r="DV180" s="29">
        <v>6.0233461975253135</v>
      </c>
      <c r="DW180" s="29">
        <v>5.7997549355890108</v>
      </c>
      <c r="DX180" s="29">
        <v>5.416527901893101</v>
      </c>
      <c r="DY180" s="29">
        <v>5.0500026247522385</v>
      </c>
      <c r="DZ180" s="29">
        <v>4.7514133432008911</v>
      </c>
      <c r="EA180" s="29">
        <v>4.1688828877834823</v>
      </c>
      <c r="EB180" s="29">
        <v>2.6909174909950444</v>
      </c>
      <c r="EC180" s="29">
        <v>-4.2004858660252467</v>
      </c>
      <c r="ED180" s="29">
        <v>-9.6734513309052801</v>
      </c>
      <c r="EE180" s="29">
        <v>-12.735381340290616</v>
      </c>
      <c r="EF180" s="29">
        <v>-11.664249728646709</v>
      </c>
      <c r="EH180" s="29">
        <v>11.381924183531972</v>
      </c>
      <c r="EI180" s="29">
        <v>11.190385746802953</v>
      </c>
      <c r="EJ180" s="29">
        <v>10.988292860433521</v>
      </c>
      <c r="EK180" s="29">
        <v>10.660346197525314</v>
      </c>
      <c r="EL180" s="29">
        <v>10.436754935589011</v>
      </c>
      <c r="EM180" s="29">
        <v>10.053527901893101</v>
      </c>
      <c r="EN180" s="29">
        <v>9.6870026247522389</v>
      </c>
      <c r="EO180" s="29">
        <v>9.3884133432008916</v>
      </c>
      <c r="EP180" s="29">
        <v>8.8058828877834827</v>
      </c>
      <c r="EQ180" s="29">
        <v>7.3279174909950449</v>
      </c>
      <c r="ER180" s="29">
        <v>0.4365141339747538</v>
      </c>
      <c r="ES180" s="29">
        <v>-5.0364513309052796</v>
      </c>
      <c r="ET180" s="29">
        <v>-8.0983813402906151</v>
      </c>
      <c r="EU180" s="29">
        <v>-7.0272497286467086</v>
      </c>
      <c r="EW180" s="1">
        <v>395215</v>
      </c>
      <c r="EX180" s="1">
        <v>395126</v>
      </c>
      <c r="EY180" s="1" t="s">
        <v>588</v>
      </c>
      <c r="EZ180" s="1" t="s">
        <v>853</v>
      </c>
    </row>
    <row r="181" spans="2:156" ht="16" thickBot="1" x14ac:dyDescent="0.4">
      <c r="B181" s="21" t="s">
        <v>181</v>
      </c>
      <c r="C181" s="22">
        <v>4.5100884421774037</v>
      </c>
      <c r="D181" s="23">
        <v>4.5004316701133806</v>
      </c>
      <c r="E181" s="23">
        <v>4.3983820675508269</v>
      </c>
      <c r="F181" s="23">
        <v>4.2362176434722763</v>
      </c>
      <c r="G181" s="23">
        <v>4.1348562437330756</v>
      </c>
      <c r="H181" s="23">
        <v>4.0273277402202705</v>
      </c>
      <c r="I181" s="23">
        <v>3.9128109747322259</v>
      </c>
      <c r="J181" s="23">
        <v>3.7841658821229203</v>
      </c>
      <c r="K181" s="23">
        <v>3.6563324948298135</v>
      </c>
      <c r="L181" s="23">
        <v>3.50117686504794</v>
      </c>
      <c r="M181" s="23">
        <v>2.9538594941659753</v>
      </c>
      <c r="N181" s="23">
        <v>2.4783474191538701</v>
      </c>
      <c r="O181" s="23">
        <v>2.2513748349566871</v>
      </c>
      <c r="P181" s="23">
        <v>2.0823873596348736</v>
      </c>
      <c r="Q181" s="24"/>
      <c r="R181" s="23">
        <v>16.810088442177403</v>
      </c>
      <c r="S181" s="23">
        <v>16.800431670113383</v>
      </c>
      <c r="T181" s="23">
        <v>16.698382067550828</v>
      </c>
      <c r="U181" s="23">
        <v>16.536217643472277</v>
      </c>
      <c r="V181" s="23">
        <v>16.434856243733076</v>
      </c>
      <c r="W181" s="23">
        <v>16.327327740220269</v>
      </c>
      <c r="X181" s="23">
        <v>16.212810974732228</v>
      </c>
      <c r="Y181" s="23">
        <v>16.084165882122921</v>
      </c>
      <c r="Z181" s="23">
        <v>15.956332494829814</v>
      </c>
      <c r="AA181" s="23">
        <v>15.801176865047941</v>
      </c>
      <c r="AB181" s="23">
        <v>15.253859494165976</v>
      </c>
      <c r="AC181" s="23">
        <v>14.778347419153871</v>
      </c>
      <c r="AD181" s="23">
        <v>14.551374834956688</v>
      </c>
      <c r="AE181" s="23">
        <v>14.382387359634874</v>
      </c>
      <c r="AG181" s="25">
        <v>4.5100884421774037</v>
      </c>
      <c r="AH181" s="25">
        <v>4.6124690966991491</v>
      </c>
      <c r="AI181" s="25">
        <v>4.6204558318788393</v>
      </c>
      <c r="AJ181" s="25">
        <v>4.5749904887828041</v>
      </c>
      <c r="AK181" s="25">
        <v>4.596338679299766</v>
      </c>
      <c r="AL181" s="25">
        <v>4.58518234209612</v>
      </c>
      <c r="AM181" s="25">
        <v>4.5210779071744138</v>
      </c>
      <c r="AN181" s="25">
        <v>4.4009488497023348</v>
      </c>
      <c r="AO181" s="25">
        <v>4.2061028788073269</v>
      </c>
      <c r="AP181" s="25">
        <v>3.9627109008543062</v>
      </c>
      <c r="AQ181" s="25">
        <v>3.7874432835305978</v>
      </c>
      <c r="AR181" s="25">
        <v>3.6450164687547719</v>
      </c>
      <c r="AS181" s="25">
        <v>3.5834061517885747</v>
      </c>
      <c r="AT181" s="25">
        <v>3.548536311678447</v>
      </c>
      <c r="AV181" s="26">
        <v>16.810088442177403</v>
      </c>
      <c r="AW181" s="26">
        <v>16.912469096699148</v>
      </c>
      <c r="AX181" s="26">
        <v>16.92045583187884</v>
      </c>
      <c r="AY181" s="26">
        <v>16.874990488782807</v>
      </c>
      <c r="AZ181" s="26">
        <v>16.896338679299767</v>
      </c>
      <c r="BA181" s="26">
        <v>16.885182342096122</v>
      </c>
      <c r="BB181" s="26">
        <v>16.821077907174413</v>
      </c>
      <c r="BC181" s="26">
        <v>16.700948849702336</v>
      </c>
      <c r="BD181" s="26">
        <v>16.506102878807326</v>
      </c>
      <c r="BE181" s="26">
        <v>16.262710900854309</v>
      </c>
      <c r="BF181" s="26">
        <v>16.087443283530597</v>
      </c>
      <c r="BG181" s="26">
        <v>15.945016468754773</v>
      </c>
      <c r="BH181" s="26">
        <v>15.883406151788575</v>
      </c>
      <c r="BI181" s="26">
        <v>15.848536311678448</v>
      </c>
      <c r="BK181" s="27">
        <v>4.5100884421774037</v>
      </c>
      <c r="BL181" s="27">
        <v>4.5006383470071345</v>
      </c>
      <c r="BM181" s="27">
        <v>4.3987958608492761</v>
      </c>
      <c r="BN181" s="27">
        <v>4.2368340309161159</v>
      </c>
      <c r="BO181" s="27">
        <v>4.1356674091434869</v>
      </c>
      <c r="BP181" s="27">
        <v>4.0270853645675491</v>
      </c>
      <c r="BQ181" s="27">
        <v>3.9102403272740993</v>
      </c>
      <c r="BR181" s="27">
        <v>3.7811499473526027</v>
      </c>
      <c r="BS181" s="27">
        <v>3.6529157003985322</v>
      </c>
      <c r="BT181" s="27">
        <v>3.5071534942255518</v>
      </c>
      <c r="BU181" s="27">
        <v>3.0271550442750073</v>
      </c>
      <c r="BV181" s="27">
        <v>2.68683344129545</v>
      </c>
      <c r="BW181" s="27">
        <v>2.5200574983503436</v>
      </c>
      <c r="BX181" s="27">
        <v>2.4649573766860531</v>
      </c>
      <c r="BZ181" s="27">
        <v>16.810088442177403</v>
      </c>
      <c r="CA181" s="27">
        <v>16.800638347007137</v>
      </c>
      <c r="CB181" s="27">
        <v>16.698795860849277</v>
      </c>
      <c r="CC181" s="27">
        <v>16.536834030916118</v>
      </c>
      <c r="CD181" s="27">
        <v>16.435667409143488</v>
      </c>
      <c r="CE181" s="27">
        <v>16.327085364567552</v>
      </c>
      <c r="CF181" s="27">
        <v>16.2102403272741</v>
      </c>
      <c r="CG181" s="27">
        <v>16.081149947352603</v>
      </c>
      <c r="CH181" s="27">
        <v>15.952915700398533</v>
      </c>
      <c r="CI181" s="27">
        <v>15.807153494225552</v>
      </c>
      <c r="CJ181" s="27">
        <v>15.327155044275008</v>
      </c>
      <c r="CK181" s="27">
        <v>14.986833441295451</v>
      </c>
      <c r="CL181" s="27">
        <v>14.820057498350344</v>
      </c>
      <c r="CM181" s="27">
        <v>14.764957376686054</v>
      </c>
      <c r="CO181" s="28">
        <v>4.5100884421774037</v>
      </c>
      <c r="CP181" s="28">
        <v>4.5009879600451512</v>
      </c>
      <c r="CQ181" s="28">
        <v>4.4081071911431327</v>
      </c>
      <c r="CR181" s="28">
        <v>4.2528154451632876</v>
      </c>
      <c r="CS181" s="28">
        <v>4.1537947742730328</v>
      </c>
      <c r="CT181" s="28">
        <v>4.0430512456313163</v>
      </c>
      <c r="CU181" s="28">
        <v>3.912005464770214</v>
      </c>
      <c r="CV181" s="28">
        <v>3.7654459271118537</v>
      </c>
      <c r="CW181" s="28">
        <v>3.6215317770997917</v>
      </c>
      <c r="CX181" s="28">
        <v>3.4606313908720345</v>
      </c>
      <c r="CY181" s="28">
        <v>2.3453642327911002</v>
      </c>
      <c r="CZ181" s="28">
        <v>-0.45445815330880635</v>
      </c>
      <c r="DA181" s="28">
        <v>-2.6667195655898119</v>
      </c>
      <c r="DB181" s="28">
        <v>-3.9550712125940741</v>
      </c>
      <c r="DD181" s="28">
        <v>16.810088442177403</v>
      </c>
      <c r="DE181" s="28">
        <v>16.800987960045152</v>
      </c>
      <c r="DF181" s="28">
        <v>16.708107191143135</v>
      </c>
      <c r="DG181" s="28">
        <v>16.55281544516329</v>
      </c>
      <c r="DH181" s="28">
        <v>16.453794774273035</v>
      </c>
      <c r="DI181" s="28">
        <v>16.343051245631315</v>
      </c>
      <c r="DJ181" s="28">
        <v>16.212005464770215</v>
      </c>
      <c r="DK181" s="28">
        <v>16.065445927111853</v>
      </c>
      <c r="DL181" s="28">
        <v>15.921531777099792</v>
      </c>
      <c r="DM181" s="28">
        <v>15.760631390872035</v>
      </c>
      <c r="DN181" s="28">
        <v>14.645364232791101</v>
      </c>
      <c r="DO181" s="28">
        <v>11.845541846691194</v>
      </c>
      <c r="DP181" s="28">
        <v>9.6332804344101888</v>
      </c>
      <c r="DQ181" s="28">
        <v>8.3449287874059266</v>
      </c>
      <c r="DS181" s="29">
        <v>4.5100884421774037</v>
      </c>
      <c r="DT181" s="29">
        <v>4.5337381693573935</v>
      </c>
      <c r="DU181" s="29">
        <v>4.4340107086907459</v>
      </c>
      <c r="DV181" s="29">
        <v>4.301538056476387</v>
      </c>
      <c r="DW181" s="29">
        <v>4.221270660597531</v>
      </c>
      <c r="DX181" s="29">
        <v>4.1366374447406784</v>
      </c>
      <c r="DY181" s="29">
        <v>4.0220576102707302</v>
      </c>
      <c r="DZ181" s="29">
        <v>3.8946604661587632</v>
      </c>
      <c r="EA181" s="29">
        <v>3.7041016330820984</v>
      </c>
      <c r="EB181" s="29">
        <v>3.1229928006018532</v>
      </c>
      <c r="EC181" s="29">
        <v>1.2119151988496668E-2</v>
      </c>
      <c r="ED181" s="29">
        <v>-2.6260328001144337</v>
      </c>
      <c r="EE181" s="29">
        <v>-4.0227486361704514</v>
      </c>
      <c r="EF181" s="29">
        <v>-3.3742867666394254</v>
      </c>
      <c r="EH181" s="29">
        <v>16.810088442177403</v>
      </c>
      <c r="EI181" s="29">
        <v>16.833738169357396</v>
      </c>
      <c r="EJ181" s="29">
        <v>16.734010708690747</v>
      </c>
      <c r="EK181" s="29">
        <v>16.601538056476386</v>
      </c>
      <c r="EL181" s="29">
        <v>16.52127066059753</v>
      </c>
      <c r="EM181" s="29">
        <v>16.436637444740679</v>
      </c>
      <c r="EN181" s="29">
        <v>16.322057610270733</v>
      </c>
      <c r="EO181" s="29">
        <v>16.194660466158766</v>
      </c>
      <c r="EP181" s="29">
        <v>16.004101633082101</v>
      </c>
      <c r="EQ181" s="29">
        <v>15.422992800601854</v>
      </c>
      <c r="ER181" s="29">
        <v>12.312119151988497</v>
      </c>
      <c r="ES181" s="29">
        <v>9.673967199885567</v>
      </c>
      <c r="ET181" s="29">
        <v>8.2772513638295493</v>
      </c>
      <c r="EU181" s="29">
        <v>8.9257132333605753</v>
      </c>
      <c r="EW181" s="1">
        <v>375688</v>
      </c>
      <c r="EX181" s="1">
        <v>428877</v>
      </c>
      <c r="EY181" s="1" t="s">
        <v>560</v>
      </c>
      <c r="EZ181" s="1" t="s">
        <v>504</v>
      </c>
    </row>
    <row r="182" spans="2:156" ht="16" thickBot="1" x14ac:dyDescent="0.4">
      <c r="B182" s="21" t="s">
        <v>182</v>
      </c>
      <c r="C182" s="22">
        <v>13.858596786939296</v>
      </c>
      <c r="D182" s="23">
        <v>13.855012081165929</v>
      </c>
      <c r="E182" s="23">
        <v>13.64327984803055</v>
      </c>
      <c r="F182" s="23">
        <v>13.339945406044412</v>
      </c>
      <c r="G182" s="23">
        <v>13.132809822922708</v>
      </c>
      <c r="H182" s="23">
        <v>12.878590959794677</v>
      </c>
      <c r="I182" s="23">
        <v>12.541221442837847</v>
      </c>
      <c r="J182" s="23">
        <v>12.228132626957285</v>
      </c>
      <c r="K182" s="23">
        <v>11.908102281652139</v>
      </c>
      <c r="L182" s="23">
        <v>11.457403215880085</v>
      </c>
      <c r="M182" s="23">
        <v>7.5626660543971873</v>
      </c>
      <c r="N182" s="23">
        <v>6.4328998431438507</v>
      </c>
      <c r="O182" s="23">
        <v>6.258475035224798</v>
      </c>
      <c r="P182" s="23">
        <v>6.4768072746619048</v>
      </c>
      <c r="Q182" s="24"/>
      <c r="R182" s="23">
        <v>18.495596786939295</v>
      </c>
      <c r="S182" s="23">
        <v>18.492012081165932</v>
      </c>
      <c r="T182" s="23">
        <v>18.280279848030553</v>
      </c>
      <c r="U182" s="23">
        <v>17.976945406044415</v>
      </c>
      <c r="V182" s="23">
        <v>17.76980982292271</v>
      </c>
      <c r="W182" s="23">
        <v>17.515590959794679</v>
      </c>
      <c r="X182" s="23">
        <v>17.178221442837845</v>
      </c>
      <c r="Y182" s="23">
        <v>16.865132626957283</v>
      </c>
      <c r="Z182" s="23">
        <v>16.545102281652142</v>
      </c>
      <c r="AA182" s="23">
        <v>16.094403215880085</v>
      </c>
      <c r="AB182" s="23">
        <v>12.199666054397188</v>
      </c>
      <c r="AC182" s="23">
        <v>11.069899843143851</v>
      </c>
      <c r="AD182" s="23">
        <v>10.895475035224798</v>
      </c>
      <c r="AE182" s="23">
        <v>11.113807274661905</v>
      </c>
      <c r="AG182" s="25">
        <v>13.858596786939296</v>
      </c>
      <c r="AH182" s="25">
        <v>13.870816819520467</v>
      </c>
      <c r="AI182" s="25">
        <v>13.707636857722587</v>
      </c>
      <c r="AJ182" s="25">
        <v>13.513568511820411</v>
      </c>
      <c r="AK182" s="25">
        <v>13.480565743456459</v>
      </c>
      <c r="AL182" s="25">
        <v>13.283545542014529</v>
      </c>
      <c r="AM182" s="25">
        <v>13.035575917693967</v>
      </c>
      <c r="AN182" s="25">
        <v>12.79118838964796</v>
      </c>
      <c r="AO182" s="25">
        <v>12.554680219036937</v>
      </c>
      <c r="AP182" s="25">
        <v>12.209504250713431</v>
      </c>
      <c r="AQ182" s="25">
        <v>11.321496073276226</v>
      </c>
      <c r="AR182" s="25">
        <v>10.696504409786749</v>
      </c>
      <c r="AS182" s="25">
        <v>10.272417014802381</v>
      </c>
      <c r="AT182" s="25">
        <v>10.072899022046183</v>
      </c>
      <c r="AV182" s="26">
        <v>18.495596786939295</v>
      </c>
      <c r="AW182" s="26">
        <v>18.507816819520468</v>
      </c>
      <c r="AX182" s="26">
        <v>18.344636857722588</v>
      </c>
      <c r="AY182" s="26">
        <v>18.15056851182041</v>
      </c>
      <c r="AZ182" s="26">
        <v>18.11756574345646</v>
      </c>
      <c r="BA182" s="26">
        <v>17.92054554201453</v>
      </c>
      <c r="BB182" s="26">
        <v>17.672575917693969</v>
      </c>
      <c r="BC182" s="26">
        <v>17.428188389647961</v>
      </c>
      <c r="BD182" s="26">
        <v>17.19168021903694</v>
      </c>
      <c r="BE182" s="26">
        <v>16.84650425071343</v>
      </c>
      <c r="BF182" s="26">
        <v>15.958496073276226</v>
      </c>
      <c r="BG182" s="26">
        <v>15.33350440978675</v>
      </c>
      <c r="BH182" s="26">
        <v>14.909417014802381</v>
      </c>
      <c r="BI182" s="26">
        <v>14.709899022046184</v>
      </c>
      <c r="BK182" s="27">
        <v>13.858596786939296</v>
      </c>
      <c r="BL182" s="27">
        <v>13.855096786793453</v>
      </c>
      <c r="BM182" s="27">
        <v>13.643449929971878</v>
      </c>
      <c r="BN182" s="27">
        <v>13.340200381020189</v>
      </c>
      <c r="BO182" s="27">
        <v>13.133176676775463</v>
      </c>
      <c r="BP182" s="27">
        <v>12.878481898645031</v>
      </c>
      <c r="BQ182" s="27">
        <v>12.540060508110333</v>
      </c>
      <c r="BR182" s="27">
        <v>12.22677366900397</v>
      </c>
      <c r="BS182" s="27">
        <v>11.906566176407697</v>
      </c>
      <c r="BT182" s="27">
        <v>11.493093231751184</v>
      </c>
      <c r="BU182" s="27">
        <v>7.7493210451428531</v>
      </c>
      <c r="BV182" s="27">
        <v>6.7112981953831436</v>
      </c>
      <c r="BW182" s="27">
        <v>6.5463265934306918</v>
      </c>
      <c r="BX182" s="27">
        <v>6.8078013358286391</v>
      </c>
      <c r="BZ182" s="27">
        <v>18.495596786939295</v>
      </c>
      <c r="CA182" s="27">
        <v>18.492096786793454</v>
      </c>
      <c r="CB182" s="27">
        <v>18.28044992997188</v>
      </c>
      <c r="CC182" s="27">
        <v>17.977200381020189</v>
      </c>
      <c r="CD182" s="27">
        <v>17.770176676775463</v>
      </c>
      <c r="CE182" s="27">
        <v>17.515481898645032</v>
      </c>
      <c r="CF182" s="27">
        <v>17.177060508110333</v>
      </c>
      <c r="CG182" s="27">
        <v>16.863773669003969</v>
      </c>
      <c r="CH182" s="27">
        <v>16.543566176407698</v>
      </c>
      <c r="CI182" s="27">
        <v>16.130093231751182</v>
      </c>
      <c r="CJ182" s="27">
        <v>12.386321045142854</v>
      </c>
      <c r="CK182" s="27">
        <v>11.348298195383144</v>
      </c>
      <c r="CL182" s="27">
        <v>11.183326593430692</v>
      </c>
      <c r="CM182" s="27">
        <v>11.44480133582864</v>
      </c>
      <c r="CO182" s="28">
        <v>13.858596786939296</v>
      </c>
      <c r="CP182" s="28">
        <v>13.843806384206335</v>
      </c>
      <c r="CQ182" s="28">
        <v>13.634974041278396</v>
      </c>
      <c r="CR182" s="28">
        <v>13.337719490044387</v>
      </c>
      <c r="CS182" s="28">
        <v>13.158844346408943</v>
      </c>
      <c r="CT182" s="28">
        <v>12.916089084476697</v>
      </c>
      <c r="CU182" s="28">
        <v>12.592635308450204</v>
      </c>
      <c r="CV182" s="28">
        <v>12.290660256603495</v>
      </c>
      <c r="CW182" s="28">
        <v>12.025419226676245</v>
      </c>
      <c r="CX182" s="28">
        <v>11.709716290821499</v>
      </c>
      <c r="CY182" s="28">
        <v>7.3222125020244668</v>
      </c>
      <c r="CZ182" s="28">
        <v>1.7070113068127029</v>
      </c>
      <c r="DA182" s="28">
        <v>-1.7637931421978124</v>
      </c>
      <c r="DB182" s="28">
        <v>-3.772612076561721</v>
      </c>
      <c r="DD182" s="28">
        <v>18.495596786939295</v>
      </c>
      <c r="DE182" s="28">
        <v>18.480806384206335</v>
      </c>
      <c r="DF182" s="28">
        <v>18.271974041278398</v>
      </c>
      <c r="DG182" s="28">
        <v>17.974719490044386</v>
      </c>
      <c r="DH182" s="28">
        <v>17.795844346408941</v>
      </c>
      <c r="DI182" s="28">
        <v>17.553089084476696</v>
      </c>
      <c r="DJ182" s="28">
        <v>17.229635308450206</v>
      </c>
      <c r="DK182" s="28">
        <v>16.927660256603495</v>
      </c>
      <c r="DL182" s="28">
        <v>16.662419226676246</v>
      </c>
      <c r="DM182" s="28">
        <v>16.346716290821497</v>
      </c>
      <c r="DN182" s="28">
        <v>11.959212502024467</v>
      </c>
      <c r="DO182" s="28">
        <v>6.3440113068127033</v>
      </c>
      <c r="DP182" s="28">
        <v>2.8732068578021881</v>
      </c>
      <c r="DQ182" s="28">
        <v>0.86438792343827942</v>
      </c>
      <c r="DS182" s="29">
        <v>13.858596786939296</v>
      </c>
      <c r="DT182" s="29">
        <v>13.896630592295352</v>
      </c>
      <c r="DU182" s="29">
        <v>13.615652307332264</v>
      </c>
      <c r="DV182" s="29">
        <v>13.328783254997424</v>
      </c>
      <c r="DW182" s="29">
        <v>13.142462825647071</v>
      </c>
      <c r="DX182" s="29">
        <v>12.947455979974015</v>
      </c>
      <c r="DY182" s="29">
        <v>12.661351806540274</v>
      </c>
      <c r="DZ182" s="29">
        <v>12.416484425915144</v>
      </c>
      <c r="EA182" s="29">
        <v>11.616198843446922</v>
      </c>
      <c r="EB182" s="29">
        <v>8.6556691792565275</v>
      </c>
      <c r="EC182" s="29">
        <v>2.3540602351423559</v>
      </c>
      <c r="ED182" s="29">
        <v>-1.5604982954182347</v>
      </c>
      <c r="EE182" s="29">
        <v>-3.7595447993654147</v>
      </c>
      <c r="EF182" s="29">
        <v>-2.7527598501052992</v>
      </c>
      <c r="EH182" s="29">
        <v>18.495596786939295</v>
      </c>
      <c r="EI182" s="29">
        <v>18.533630592295353</v>
      </c>
      <c r="EJ182" s="29">
        <v>18.252652307332262</v>
      </c>
      <c r="EK182" s="29">
        <v>17.965783254997426</v>
      </c>
      <c r="EL182" s="29">
        <v>17.779462825647073</v>
      </c>
      <c r="EM182" s="29">
        <v>17.584455979974017</v>
      </c>
      <c r="EN182" s="29">
        <v>17.298351806540275</v>
      </c>
      <c r="EO182" s="29">
        <v>17.053484425915144</v>
      </c>
      <c r="EP182" s="29">
        <v>16.253198843446924</v>
      </c>
      <c r="EQ182" s="29">
        <v>13.292669179256528</v>
      </c>
      <c r="ER182" s="29">
        <v>6.9910602351423563</v>
      </c>
      <c r="ES182" s="29">
        <v>3.0765017045817658</v>
      </c>
      <c r="ET182" s="29">
        <v>0.87745520063458571</v>
      </c>
      <c r="EU182" s="29">
        <v>1.8842401498947012</v>
      </c>
      <c r="EW182" s="1">
        <v>369485</v>
      </c>
      <c r="EX182" s="1">
        <v>421865</v>
      </c>
      <c r="EY182" s="1" t="s">
        <v>442</v>
      </c>
      <c r="EZ182" s="1" t="s">
        <v>848</v>
      </c>
    </row>
    <row r="183" spans="2:156" ht="16" thickBot="1" x14ac:dyDescent="0.4">
      <c r="B183" s="21" t="s">
        <v>183</v>
      </c>
      <c r="C183" s="22">
        <v>1.6748300718443323</v>
      </c>
      <c r="D183" s="23">
        <v>1.6594688398886364</v>
      </c>
      <c r="E183" s="23">
        <v>1.5650202915185458</v>
      </c>
      <c r="F183" s="23">
        <v>1.4480060156526471</v>
      </c>
      <c r="G183" s="23">
        <v>1.3729848128065951</v>
      </c>
      <c r="H183" s="23">
        <v>1.263805101481517</v>
      </c>
      <c r="I183" s="23">
        <v>1.1439585185247778</v>
      </c>
      <c r="J183" s="23">
        <v>1.0179333037613021</v>
      </c>
      <c r="K183" s="23">
        <v>0.88933467209744377</v>
      </c>
      <c r="L183" s="23">
        <v>0.7051452559719027</v>
      </c>
      <c r="M183" s="23">
        <v>5.4394083893591016E-2</v>
      </c>
      <c r="N183" s="23">
        <v>-0.25416916950239976</v>
      </c>
      <c r="O183" s="23">
        <v>-0.32968266413827862</v>
      </c>
      <c r="P183" s="23">
        <v>-0.20266729637242076</v>
      </c>
      <c r="Q183" s="24"/>
      <c r="R183" s="23">
        <v>9.6748300718443332</v>
      </c>
      <c r="S183" s="23">
        <v>9.6594688398886355</v>
      </c>
      <c r="T183" s="23">
        <v>9.5650202915185467</v>
      </c>
      <c r="U183" s="23">
        <v>9.4480060156526466</v>
      </c>
      <c r="V183" s="23">
        <v>9.372984812806596</v>
      </c>
      <c r="W183" s="23">
        <v>9.2638051014815161</v>
      </c>
      <c r="X183" s="23">
        <v>9.1439585185247783</v>
      </c>
      <c r="Y183" s="23">
        <v>9.0179333037613016</v>
      </c>
      <c r="Z183" s="23">
        <v>8.8893346720974442</v>
      </c>
      <c r="AA183" s="23">
        <v>8.7051452559719031</v>
      </c>
      <c r="AB183" s="23">
        <v>8.054394083893591</v>
      </c>
      <c r="AC183" s="23">
        <v>7.7458308304976002</v>
      </c>
      <c r="AD183" s="23">
        <v>7.6703173358617214</v>
      </c>
      <c r="AE183" s="23">
        <v>7.7973327036275792</v>
      </c>
      <c r="AG183" s="25">
        <v>1.6748300718443323</v>
      </c>
      <c r="AH183" s="25">
        <v>1.6765783832392325</v>
      </c>
      <c r="AI183" s="25">
        <v>1.6097194704259898</v>
      </c>
      <c r="AJ183" s="25">
        <v>1.5430900203235796</v>
      </c>
      <c r="AK183" s="25">
        <v>1.5244141127112032</v>
      </c>
      <c r="AL183" s="25">
        <v>1.4483523310699957</v>
      </c>
      <c r="AM183" s="25">
        <v>1.3551169841447472</v>
      </c>
      <c r="AN183" s="25">
        <v>1.2547737548175033</v>
      </c>
      <c r="AO183" s="25">
        <v>1.1451485940885213</v>
      </c>
      <c r="AP183" s="25">
        <v>0.97254813786730532</v>
      </c>
      <c r="AQ183" s="25">
        <v>0.67446426883018518</v>
      </c>
      <c r="AR183" s="25">
        <v>0.36975179022693982</v>
      </c>
      <c r="AS183" s="25">
        <v>0.16804229416161132</v>
      </c>
      <c r="AT183" s="25">
        <v>6.1612631570833187E-2</v>
      </c>
      <c r="AV183" s="26">
        <v>9.6748300718443332</v>
      </c>
      <c r="AW183" s="26">
        <v>9.6765783832392316</v>
      </c>
      <c r="AX183" s="26">
        <v>9.6097194704259898</v>
      </c>
      <c r="AY183" s="26">
        <v>9.5430900203235787</v>
      </c>
      <c r="AZ183" s="26">
        <v>9.5244141127112023</v>
      </c>
      <c r="BA183" s="26">
        <v>9.4483523310699962</v>
      </c>
      <c r="BB183" s="26">
        <v>9.3551169841447468</v>
      </c>
      <c r="BC183" s="26">
        <v>9.2547737548175029</v>
      </c>
      <c r="BD183" s="26">
        <v>9.1451485940885213</v>
      </c>
      <c r="BE183" s="26">
        <v>8.9725481378673049</v>
      </c>
      <c r="BF183" s="26">
        <v>8.6744642688301852</v>
      </c>
      <c r="BG183" s="26">
        <v>8.3697517902269389</v>
      </c>
      <c r="BH183" s="26">
        <v>8.1680422941616122</v>
      </c>
      <c r="BI183" s="26">
        <v>8.0616126315708332</v>
      </c>
      <c r="BK183" s="27">
        <v>1.6748300718443323</v>
      </c>
      <c r="BL183" s="27">
        <v>1.6594949521238509</v>
      </c>
      <c r="BM183" s="27">
        <v>1.5647417713557314</v>
      </c>
      <c r="BN183" s="27">
        <v>1.4477262024891338</v>
      </c>
      <c r="BO183" s="27">
        <v>1.3726211797936734</v>
      </c>
      <c r="BP183" s="27">
        <v>1.2635032807786293</v>
      </c>
      <c r="BQ183" s="27">
        <v>1.143739611866474</v>
      </c>
      <c r="BR183" s="27">
        <v>1.0178173105727417</v>
      </c>
      <c r="BS183" s="27">
        <v>0.89045149602706397</v>
      </c>
      <c r="BT183" s="27">
        <v>0.71955008362044204</v>
      </c>
      <c r="BU183" s="27">
        <v>0.11389304201019979</v>
      </c>
      <c r="BV183" s="27">
        <v>-0.17206026698479171</v>
      </c>
      <c r="BW183" s="27">
        <v>-0.24428429162651799</v>
      </c>
      <c r="BX183" s="27">
        <v>-0.12286621404517817</v>
      </c>
      <c r="BZ183" s="27">
        <v>9.6748300718443332</v>
      </c>
      <c r="CA183" s="27">
        <v>9.6594949521238505</v>
      </c>
      <c r="CB183" s="27">
        <v>9.564741771355731</v>
      </c>
      <c r="CC183" s="27">
        <v>9.4477262024891342</v>
      </c>
      <c r="CD183" s="27">
        <v>9.3726211797936738</v>
      </c>
      <c r="CE183" s="27">
        <v>9.2635032807786288</v>
      </c>
      <c r="CF183" s="27">
        <v>9.143739611866474</v>
      </c>
      <c r="CG183" s="27">
        <v>9.0178173105727417</v>
      </c>
      <c r="CH183" s="27">
        <v>8.8904514960270635</v>
      </c>
      <c r="CI183" s="27">
        <v>8.719550083620442</v>
      </c>
      <c r="CJ183" s="27">
        <v>8.1138930420102007</v>
      </c>
      <c r="CK183" s="27">
        <v>7.8279397330152083</v>
      </c>
      <c r="CL183" s="27">
        <v>7.755715708373482</v>
      </c>
      <c r="CM183" s="27">
        <v>7.8771337859548218</v>
      </c>
      <c r="CO183" s="28">
        <v>1.6748300718443323</v>
      </c>
      <c r="CP183" s="28">
        <v>1.6520579315911794</v>
      </c>
      <c r="CQ183" s="28">
        <v>1.552475534077614</v>
      </c>
      <c r="CR183" s="28">
        <v>1.4317706632366978</v>
      </c>
      <c r="CS183" s="28">
        <v>1.3507797815245182</v>
      </c>
      <c r="CT183" s="28">
        <v>1.230082219587969</v>
      </c>
      <c r="CU183" s="28">
        <v>1.0922187000509411</v>
      </c>
      <c r="CV183" s="28">
        <v>0.95149883790799183</v>
      </c>
      <c r="CW183" s="28">
        <v>0.82847074671008203</v>
      </c>
      <c r="CX183" s="28">
        <v>0.6894560740512814</v>
      </c>
      <c r="CY183" s="28">
        <v>7.0934583579155497E-2</v>
      </c>
      <c r="CZ183" s="28">
        <v>-0.67611026246306061</v>
      </c>
      <c r="DA183" s="28">
        <v>-1.0905387274629241</v>
      </c>
      <c r="DB183" s="28">
        <v>-1.3539008300754549</v>
      </c>
      <c r="DD183" s="28">
        <v>9.6748300718443332</v>
      </c>
      <c r="DE183" s="28">
        <v>9.6520579315911803</v>
      </c>
      <c r="DF183" s="28">
        <v>9.5524755340776135</v>
      </c>
      <c r="DG183" s="28">
        <v>9.4317706632366978</v>
      </c>
      <c r="DH183" s="28">
        <v>9.3507797815245191</v>
      </c>
      <c r="DI183" s="28">
        <v>9.2300822195879686</v>
      </c>
      <c r="DJ183" s="28">
        <v>9.0922187000509407</v>
      </c>
      <c r="DK183" s="28">
        <v>8.9514988379079909</v>
      </c>
      <c r="DL183" s="28">
        <v>8.8284707467100816</v>
      </c>
      <c r="DM183" s="28">
        <v>8.6894560740512823</v>
      </c>
      <c r="DN183" s="28">
        <v>8.0709345835791559</v>
      </c>
      <c r="DO183" s="28">
        <v>7.3238897375369394</v>
      </c>
      <c r="DP183" s="28">
        <v>6.9094612725370759</v>
      </c>
      <c r="DQ183" s="28">
        <v>6.6460991699245451</v>
      </c>
      <c r="DS183" s="29">
        <v>1.6748300718443323</v>
      </c>
      <c r="DT183" s="29">
        <v>1.6609641659084513</v>
      </c>
      <c r="DU183" s="29">
        <v>1.5329771689678298</v>
      </c>
      <c r="DV183" s="29">
        <v>1.4090706881305404</v>
      </c>
      <c r="DW183" s="29">
        <v>1.3176371977861923</v>
      </c>
      <c r="DX183" s="29">
        <v>1.2034384925963328</v>
      </c>
      <c r="DY183" s="29">
        <v>1.078269570893521</v>
      </c>
      <c r="DZ183" s="29">
        <v>0.95667406793943588</v>
      </c>
      <c r="EA183" s="29">
        <v>0.84474462256909844</v>
      </c>
      <c r="EB183" s="29">
        <v>0.61480825964547181</v>
      </c>
      <c r="EC183" s="29">
        <v>-0.38884091781826413</v>
      </c>
      <c r="ED183" s="29">
        <v>-1.0025782512998269</v>
      </c>
      <c r="EE183" s="29">
        <v>-1.2435932135772401</v>
      </c>
      <c r="EF183" s="29">
        <v>-1.050468883806202</v>
      </c>
      <c r="EH183" s="29">
        <v>9.6748300718443332</v>
      </c>
      <c r="EI183" s="29">
        <v>9.6609641659084513</v>
      </c>
      <c r="EJ183" s="29">
        <v>9.5329771689678289</v>
      </c>
      <c r="EK183" s="29">
        <v>9.4090706881305408</v>
      </c>
      <c r="EL183" s="29">
        <v>9.3176371977861923</v>
      </c>
      <c r="EM183" s="29">
        <v>9.2034384925963337</v>
      </c>
      <c r="EN183" s="29">
        <v>9.0782695708935215</v>
      </c>
      <c r="EO183" s="29">
        <v>8.956674067939435</v>
      </c>
      <c r="EP183" s="29">
        <v>8.8447446225690989</v>
      </c>
      <c r="EQ183" s="29">
        <v>8.6148082596454714</v>
      </c>
      <c r="ER183" s="29">
        <v>7.6111590821817359</v>
      </c>
      <c r="ES183" s="29">
        <v>6.9974217487001731</v>
      </c>
      <c r="ET183" s="29">
        <v>6.7564067864227599</v>
      </c>
      <c r="EU183" s="29">
        <v>6.949531116193798</v>
      </c>
      <c r="EW183" s="1">
        <v>368913</v>
      </c>
      <c r="EX183" s="1">
        <v>472337</v>
      </c>
      <c r="EY183" s="1" t="s">
        <v>448</v>
      </c>
      <c r="EZ183" s="1" t="s">
        <v>862</v>
      </c>
    </row>
    <row r="184" spans="2:156" ht="16" thickBot="1" x14ac:dyDescent="0.4">
      <c r="B184" s="21" t="s">
        <v>184</v>
      </c>
      <c r="C184" s="22">
        <v>6.622055393204402</v>
      </c>
      <c r="D184" s="23">
        <v>5.8606895084902355</v>
      </c>
      <c r="E184" s="23">
        <v>5.095321708024187</v>
      </c>
      <c r="F184" s="23">
        <v>4.4291763677918077</v>
      </c>
      <c r="G184" s="23">
        <v>4.6433754356077586</v>
      </c>
      <c r="H184" s="23">
        <v>4.1194876710566746</v>
      </c>
      <c r="I184" s="23">
        <v>3.5229885473280191</v>
      </c>
      <c r="J184" s="23">
        <v>2.9396983267641836</v>
      </c>
      <c r="K184" s="23">
        <v>2.3242233250756605</v>
      </c>
      <c r="L184" s="23">
        <v>1.709391004218304</v>
      </c>
      <c r="M184" s="23">
        <v>-1.0987731800907206</v>
      </c>
      <c r="N184" s="23">
        <v>-3.6005135346684369</v>
      </c>
      <c r="O184" s="23">
        <v>-5.1609433504815065</v>
      </c>
      <c r="P184" s="23">
        <v>-6.522680292615604</v>
      </c>
      <c r="Q184" s="24"/>
      <c r="R184" s="23">
        <v>10.762055393204403</v>
      </c>
      <c r="S184" s="23">
        <v>10.000689508490236</v>
      </c>
      <c r="T184" s="23">
        <v>9.2353217080241876</v>
      </c>
      <c r="U184" s="23">
        <v>8.5691763677918082</v>
      </c>
      <c r="V184" s="23">
        <v>8.7833754356077591</v>
      </c>
      <c r="W184" s="23">
        <v>8.2594876710566751</v>
      </c>
      <c r="X184" s="23">
        <v>7.6629885473280197</v>
      </c>
      <c r="Y184" s="23">
        <v>7.0796983267641842</v>
      </c>
      <c r="Z184" s="23">
        <v>6.4642233250756611</v>
      </c>
      <c r="AA184" s="23">
        <v>5.8493910042183046</v>
      </c>
      <c r="AB184" s="23">
        <v>3.04122681990928</v>
      </c>
      <c r="AC184" s="23">
        <v>0.53948646533156364</v>
      </c>
      <c r="AD184" s="23">
        <v>-1.020943350481506</v>
      </c>
      <c r="AE184" s="23">
        <v>-2.3826802926156034</v>
      </c>
      <c r="AG184" s="25">
        <v>6.622055393204402</v>
      </c>
      <c r="AH184" s="25">
        <v>6.2999875537855381</v>
      </c>
      <c r="AI184" s="25">
        <v>5.7122625214851048</v>
      </c>
      <c r="AJ184" s="25">
        <v>5.2644536127862622</v>
      </c>
      <c r="AK184" s="25">
        <v>5.6811992527470849</v>
      </c>
      <c r="AL184" s="25">
        <v>5.3511795173804018</v>
      </c>
      <c r="AM184" s="25">
        <v>4.8829463590134665</v>
      </c>
      <c r="AN184" s="25">
        <v>4.3994592661624949</v>
      </c>
      <c r="AO184" s="25">
        <v>3.8464693683838433</v>
      </c>
      <c r="AP184" s="25">
        <v>3.3392444692541439</v>
      </c>
      <c r="AQ184" s="25">
        <v>1.3992177010217475</v>
      </c>
      <c r="AR184" s="25">
        <v>-0.44424728930007618</v>
      </c>
      <c r="AS184" s="25">
        <v>-1.8626422905534241</v>
      </c>
      <c r="AT184" s="25">
        <v>-3.0475038150667153</v>
      </c>
      <c r="AV184" s="26">
        <v>10.762055393204403</v>
      </c>
      <c r="AW184" s="26">
        <v>10.439987553785539</v>
      </c>
      <c r="AX184" s="26">
        <v>9.8522625214851054</v>
      </c>
      <c r="AY184" s="26">
        <v>9.4044536127862628</v>
      </c>
      <c r="AZ184" s="26">
        <v>9.8211992527470855</v>
      </c>
      <c r="BA184" s="26">
        <v>9.4911795173804023</v>
      </c>
      <c r="BB184" s="26">
        <v>9.0229463590134671</v>
      </c>
      <c r="BC184" s="26">
        <v>8.5394592661624955</v>
      </c>
      <c r="BD184" s="26">
        <v>7.9864693683838439</v>
      </c>
      <c r="BE184" s="26">
        <v>7.4792444692541444</v>
      </c>
      <c r="BF184" s="26">
        <v>5.539217701021748</v>
      </c>
      <c r="BG184" s="26">
        <v>3.6957527106999244</v>
      </c>
      <c r="BH184" s="26">
        <v>2.2773577094465765</v>
      </c>
      <c r="BI184" s="26">
        <v>1.0924961849332853</v>
      </c>
      <c r="BK184" s="27">
        <v>6.622055393204402</v>
      </c>
      <c r="BL184" s="27">
        <v>5.8615461026708431</v>
      </c>
      <c r="BM184" s="27">
        <v>5.0970676821297261</v>
      </c>
      <c r="BN184" s="27">
        <v>4.4318037289723016</v>
      </c>
      <c r="BO184" s="27">
        <v>4.6467057230402418</v>
      </c>
      <c r="BP184" s="27">
        <v>4.1184907305037477</v>
      </c>
      <c r="BQ184" s="27">
        <v>3.5123643453360565</v>
      </c>
      <c r="BR184" s="27">
        <v>2.9272163580678665</v>
      </c>
      <c r="BS184" s="27">
        <v>2.3100470822192278</v>
      </c>
      <c r="BT184" s="27">
        <v>1.7341324935209848</v>
      </c>
      <c r="BU184" s="27">
        <v>-0.81123963443821623</v>
      </c>
      <c r="BV184" s="27">
        <v>-2.7793452339454028</v>
      </c>
      <c r="BW184" s="27">
        <v>-4.1059440854718581</v>
      </c>
      <c r="BX184" s="27">
        <v>-4.8907230992562525</v>
      </c>
      <c r="BZ184" s="27">
        <v>10.762055393204403</v>
      </c>
      <c r="CA184" s="27">
        <v>10.001546102670844</v>
      </c>
      <c r="CB184" s="27">
        <v>9.2370676821297266</v>
      </c>
      <c r="CC184" s="27">
        <v>8.5718037289723021</v>
      </c>
      <c r="CD184" s="27">
        <v>8.7867057230402423</v>
      </c>
      <c r="CE184" s="27">
        <v>8.2584907305037483</v>
      </c>
      <c r="CF184" s="27">
        <v>7.652364345336057</v>
      </c>
      <c r="CG184" s="27">
        <v>7.0672163580678671</v>
      </c>
      <c r="CH184" s="27">
        <v>6.4500470822192284</v>
      </c>
      <c r="CI184" s="27">
        <v>5.8741324935209853</v>
      </c>
      <c r="CJ184" s="27">
        <v>3.3287603655617843</v>
      </c>
      <c r="CK184" s="27">
        <v>1.3606547660545978</v>
      </c>
      <c r="CL184" s="27">
        <v>3.4055914528142495E-2</v>
      </c>
      <c r="CM184" s="27">
        <v>-0.75072309925625191</v>
      </c>
      <c r="CO184" s="28">
        <v>6.622055393204402</v>
      </c>
      <c r="CP184" s="28">
        <v>5.8592721206660165</v>
      </c>
      <c r="CQ184" s="28">
        <v>5.0981457057511115</v>
      </c>
      <c r="CR184" s="28">
        <v>4.4147288136933192</v>
      </c>
      <c r="CS184" s="28">
        <v>4.6546597750712486</v>
      </c>
      <c r="CT184" s="28">
        <v>4.1263264826673414</v>
      </c>
      <c r="CU184" s="28">
        <v>3.4881519277059603</v>
      </c>
      <c r="CV184" s="28">
        <v>2.8520832749335554</v>
      </c>
      <c r="CW184" s="28">
        <v>2.2211345558977911</v>
      </c>
      <c r="CX184" s="28">
        <v>1.6526344808632238</v>
      </c>
      <c r="CY184" s="28">
        <v>-2.6083673213391769</v>
      </c>
      <c r="CZ184" s="28">
        <v>-10.233164525066158</v>
      </c>
      <c r="DA184" s="28">
        <v>-16.637894303784762</v>
      </c>
      <c r="DB184" s="28">
        <v>-21.003854708932522</v>
      </c>
      <c r="DD184" s="28">
        <v>10.762055393204403</v>
      </c>
      <c r="DE184" s="28">
        <v>9.9992721206660171</v>
      </c>
      <c r="DF184" s="28">
        <v>9.238145705751112</v>
      </c>
      <c r="DG184" s="28">
        <v>8.5547288136933197</v>
      </c>
      <c r="DH184" s="28">
        <v>8.7946597750712492</v>
      </c>
      <c r="DI184" s="28">
        <v>8.2663264826673419</v>
      </c>
      <c r="DJ184" s="28">
        <v>7.6281519277059608</v>
      </c>
      <c r="DK184" s="28">
        <v>6.992083274933556</v>
      </c>
      <c r="DL184" s="28">
        <v>6.3611345558977916</v>
      </c>
      <c r="DM184" s="28">
        <v>5.7926344808632244</v>
      </c>
      <c r="DN184" s="28">
        <v>1.5316326786608236</v>
      </c>
      <c r="DO184" s="28">
        <v>-6.0931645250661575</v>
      </c>
      <c r="DP184" s="28">
        <v>-12.497894303784761</v>
      </c>
      <c r="DQ184" s="28">
        <v>-16.863854708932521</v>
      </c>
      <c r="DS184" s="29">
        <v>6.622055393204402</v>
      </c>
      <c r="DT184" s="29">
        <v>5.9168999404992064</v>
      </c>
      <c r="DU184" s="29">
        <v>5.0558246970859599</v>
      </c>
      <c r="DV184" s="29">
        <v>4.3618640312760881</v>
      </c>
      <c r="DW184" s="29">
        <v>4.6167348610216017</v>
      </c>
      <c r="DX184" s="29">
        <v>4.1025624658471997</v>
      </c>
      <c r="DY184" s="29">
        <v>3.4600798557543833</v>
      </c>
      <c r="DZ184" s="29">
        <v>2.8103477716471517</v>
      </c>
      <c r="EA184" s="29">
        <v>2.013746410705501</v>
      </c>
      <c r="EB184" s="29">
        <v>0.40827735464676707</v>
      </c>
      <c r="EC184" s="29">
        <v>-7.7827082689864859</v>
      </c>
      <c r="ED184" s="29">
        <v>-15.031234093820999</v>
      </c>
      <c r="EE184" s="29">
        <v>-19.682762320333893</v>
      </c>
      <c r="EF184" s="29">
        <v>-19.799570801108075</v>
      </c>
      <c r="EH184" s="29">
        <v>10.762055393204403</v>
      </c>
      <c r="EI184" s="29">
        <v>10.056899940499207</v>
      </c>
      <c r="EJ184" s="29">
        <v>9.1958246970859605</v>
      </c>
      <c r="EK184" s="29">
        <v>8.5018640312760887</v>
      </c>
      <c r="EL184" s="29">
        <v>8.7567348610216023</v>
      </c>
      <c r="EM184" s="29">
        <v>8.2425624658472003</v>
      </c>
      <c r="EN184" s="29">
        <v>7.6000798557543838</v>
      </c>
      <c r="EO184" s="29">
        <v>6.9503477716471522</v>
      </c>
      <c r="EP184" s="29">
        <v>6.1537464107055015</v>
      </c>
      <c r="EQ184" s="29">
        <v>4.5482773546467676</v>
      </c>
      <c r="ER184" s="29">
        <v>-3.6427082689864854</v>
      </c>
      <c r="ES184" s="29">
        <v>-10.891234093820998</v>
      </c>
      <c r="ET184" s="29">
        <v>-15.542762320333892</v>
      </c>
      <c r="EU184" s="29">
        <v>-15.659570801108075</v>
      </c>
      <c r="EW184" s="1">
        <v>371680</v>
      </c>
      <c r="EX184" s="1">
        <v>393360</v>
      </c>
      <c r="EY184" s="1" t="s">
        <v>662</v>
      </c>
      <c r="EZ184" s="1" t="s">
        <v>856</v>
      </c>
    </row>
    <row r="185" spans="2:156" ht="16" thickBot="1" x14ac:dyDescent="0.4">
      <c r="B185" s="21" t="s">
        <v>185</v>
      </c>
      <c r="C185" s="22">
        <v>5.7945198984944568</v>
      </c>
      <c r="D185" s="23">
        <v>5.507983718158826</v>
      </c>
      <c r="E185" s="23">
        <v>5.4035210134403293</v>
      </c>
      <c r="F185" s="23">
        <v>5.0037169502245327</v>
      </c>
      <c r="G185" s="23">
        <v>4.9356293577680255</v>
      </c>
      <c r="H185" s="23">
        <v>4.3336514221014433</v>
      </c>
      <c r="I185" s="23">
        <v>4.0182811046916278</v>
      </c>
      <c r="J185" s="23">
        <v>4.0564870306046217</v>
      </c>
      <c r="K185" s="23">
        <v>3.5122418631524894</v>
      </c>
      <c r="L185" s="23">
        <v>3.1632461755359742</v>
      </c>
      <c r="M185" s="23">
        <v>1.77773458218239</v>
      </c>
      <c r="N185" s="23">
        <v>0.66533528789141627</v>
      </c>
      <c r="O185" s="23">
        <v>-8.3974601369583013E-3</v>
      </c>
      <c r="P185" s="23">
        <v>-0.32279491252235815</v>
      </c>
      <c r="Q185" s="24"/>
      <c r="R185" s="23">
        <v>9.9315198984944573</v>
      </c>
      <c r="S185" s="23">
        <v>9.6449837181588265</v>
      </c>
      <c r="T185" s="23">
        <v>9.5405210134403298</v>
      </c>
      <c r="U185" s="23">
        <v>9.1407169502245331</v>
      </c>
      <c r="V185" s="23">
        <v>9.0726293577680259</v>
      </c>
      <c r="W185" s="23">
        <v>8.4706514221014437</v>
      </c>
      <c r="X185" s="23">
        <v>8.1552811046916283</v>
      </c>
      <c r="Y185" s="23">
        <v>8.1934870306046221</v>
      </c>
      <c r="Z185" s="23">
        <v>7.6492418631524899</v>
      </c>
      <c r="AA185" s="23">
        <v>7.3002461755359747</v>
      </c>
      <c r="AB185" s="23">
        <v>5.9147345821823905</v>
      </c>
      <c r="AC185" s="23">
        <v>4.8023352878914167</v>
      </c>
      <c r="AD185" s="23">
        <v>4.1286025398630422</v>
      </c>
      <c r="AE185" s="23">
        <v>3.8142050874776423</v>
      </c>
      <c r="AG185" s="25">
        <v>5.7945198984944568</v>
      </c>
      <c r="AH185" s="25">
        <v>5.6228901608759934</v>
      </c>
      <c r="AI185" s="25">
        <v>5.6801968332286137</v>
      </c>
      <c r="AJ185" s="25">
        <v>5.5068618015273856</v>
      </c>
      <c r="AK185" s="25">
        <v>5.6339853357423806</v>
      </c>
      <c r="AL185" s="25">
        <v>5.1867407711365878</v>
      </c>
      <c r="AM185" s="25">
        <v>4.9358589608224328</v>
      </c>
      <c r="AN185" s="25">
        <v>4.8578581914793162</v>
      </c>
      <c r="AO185" s="25">
        <v>4.3311013356653021</v>
      </c>
      <c r="AP185" s="25">
        <v>3.8697351419980812</v>
      </c>
      <c r="AQ185" s="25">
        <v>3.0734562376699195</v>
      </c>
      <c r="AR185" s="25">
        <v>2.5444353323065627</v>
      </c>
      <c r="AS185" s="25">
        <v>2.1746995199269215</v>
      </c>
      <c r="AT185" s="25">
        <v>2.0436954629407111</v>
      </c>
      <c r="AV185" s="26">
        <v>9.9315198984944573</v>
      </c>
      <c r="AW185" s="26">
        <v>9.7598901608759938</v>
      </c>
      <c r="AX185" s="26">
        <v>9.8171968332286141</v>
      </c>
      <c r="AY185" s="26">
        <v>9.643861801527386</v>
      </c>
      <c r="AZ185" s="26">
        <v>9.770985335742381</v>
      </c>
      <c r="BA185" s="26">
        <v>9.3237407711365883</v>
      </c>
      <c r="BB185" s="26">
        <v>9.0728589608224333</v>
      </c>
      <c r="BC185" s="26">
        <v>8.9948581914793166</v>
      </c>
      <c r="BD185" s="26">
        <v>8.4681013356653025</v>
      </c>
      <c r="BE185" s="26">
        <v>8.0067351419980817</v>
      </c>
      <c r="BF185" s="26">
        <v>7.2104562376699199</v>
      </c>
      <c r="BG185" s="26">
        <v>6.6814353323065632</v>
      </c>
      <c r="BH185" s="26">
        <v>6.3116995199269219</v>
      </c>
      <c r="BI185" s="26">
        <v>6.1806954629407116</v>
      </c>
      <c r="BK185" s="27">
        <v>5.7945198984944568</v>
      </c>
      <c r="BL185" s="27">
        <v>5.5083526132660765</v>
      </c>
      <c r="BM185" s="27">
        <v>5.4042449496930267</v>
      </c>
      <c r="BN185" s="27">
        <v>5.0048087890280151</v>
      </c>
      <c r="BO185" s="27">
        <v>4.9370486983471373</v>
      </c>
      <c r="BP185" s="27">
        <v>4.3332258603563645</v>
      </c>
      <c r="BQ185" s="27">
        <v>4.0137715293278013</v>
      </c>
      <c r="BR185" s="27">
        <v>4.0512420091202941</v>
      </c>
      <c r="BS185" s="27">
        <v>3.5063146471807123</v>
      </c>
      <c r="BT185" s="27">
        <v>3.1813919012340364</v>
      </c>
      <c r="BU185" s="27">
        <v>1.9391455701826068</v>
      </c>
      <c r="BV185" s="27">
        <v>1.0679347685621359</v>
      </c>
      <c r="BW185" s="27">
        <v>0.49947018897390194</v>
      </c>
      <c r="BX185" s="27">
        <v>0.37560987004876623</v>
      </c>
      <c r="BZ185" s="27">
        <v>9.9315198984944573</v>
      </c>
      <c r="CA185" s="27">
        <v>9.645352613266077</v>
      </c>
      <c r="CB185" s="27">
        <v>9.5412449496930272</v>
      </c>
      <c r="CC185" s="27">
        <v>9.1418087890280155</v>
      </c>
      <c r="CD185" s="27">
        <v>9.0740486983471378</v>
      </c>
      <c r="CE185" s="27">
        <v>8.4702258603563649</v>
      </c>
      <c r="CF185" s="27">
        <v>8.1507715293278018</v>
      </c>
      <c r="CG185" s="27">
        <v>8.1882420091202945</v>
      </c>
      <c r="CH185" s="27">
        <v>7.6433146471807127</v>
      </c>
      <c r="CI185" s="27">
        <v>7.3183919012340368</v>
      </c>
      <c r="CJ185" s="27">
        <v>6.0761455701826073</v>
      </c>
      <c r="CK185" s="27">
        <v>5.2049347685621363</v>
      </c>
      <c r="CL185" s="27">
        <v>4.6364701889739024</v>
      </c>
      <c r="CM185" s="27">
        <v>4.5126098700487667</v>
      </c>
      <c r="CO185" s="28">
        <v>5.7945198984944568</v>
      </c>
      <c r="CP185" s="28">
        <v>5.4880232719590687</v>
      </c>
      <c r="CQ185" s="28">
        <v>5.3825511462960129</v>
      </c>
      <c r="CR185" s="28">
        <v>4.9749367834266245</v>
      </c>
      <c r="CS185" s="28">
        <v>4.8955828592703234</v>
      </c>
      <c r="CT185" s="28">
        <v>4.2598850059902773</v>
      </c>
      <c r="CU185" s="28">
        <v>3.8937780135023168</v>
      </c>
      <c r="CV185" s="28">
        <v>3.8897047715486757</v>
      </c>
      <c r="CW185" s="28">
        <v>3.2800682209006666</v>
      </c>
      <c r="CX185" s="28">
        <v>2.9198351506918954</v>
      </c>
      <c r="CY185" s="28">
        <v>0.40758405697103584</v>
      </c>
      <c r="CZ185" s="28">
        <v>-4.9884281878055816</v>
      </c>
      <c r="DA185" s="28">
        <v>-9.7053995210426507</v>
      </c>
      <c r="DB185" s="28">
        <v>-12.439224337115661</v>
      </c>
      <c r="DD185" s="28">
        <v>9.9315198984944573</v>
      </c>
      <c r="DE185" s="28">
        <v>9.6250232719590691</v>
      </c>
      <c r="DF185" s="28">
        <v>9.5195511462960134</v>
      </c>
      <c r="DG185" s="28">
        <v>9.1119367834266249</v>
      </c>
      <c r="DH185" s="28">
        <v>9.0325828592703239</v>
      </c>
      <c r="DI185" s="28">
        <v>8.3968850059902778</v>
      </c>
      <c r="DJ185" s="28">
        <v>8.0307780135023172</v>
      </c>
      <c r="DK185" s="28">
        <v>8.0267047715486761</v>
      </c>
      <c r="DL185" s="28">
        <v>7.4170682209006671</v>
      </c>
      <c r="DM185" s="28">
        <v>7.0568351506918958</v>
      </c>
      <c r="DN185" s="28">
        <v>4.5445840569710363</v>
      </c>
      <c r="DO185" s="28">
        <v>-0.85142818780558116</v>
      </c>
      <c r="DP185" s="28">
        <v>-5.5683995210426502</v>
      </c>
      <c r="DQ185" s="28">
        <v>-8.3022243371156605</v>
      </c>
      <c r="DS185" s="29">
        <v>5.7945198984944568</v>
      </c>
      <c r="DT185" s="29">
        <v>5.5577004108279056</v>
      </c>
      <c r="DU185" s="29">
        <v>5.4298733602971936</v>
      </c>
      <c r="DV185" s="29">
        <v>5.0447671951011444</v>
      </c>
      <c r="DW185" s="29">
        <v>5.0106619851179168</v>
      </c>
      <c r="DX185" s="29">
        <v>4.443041869440318</v>
      </c>
      <c r="DY185" s="29">
        <v>4.1246561559036614</v>
      </c>
      <c r="DZ185" s="29">
        <v>4.1518005651929037</v>
      </c>
      <c r="EA185" s="29">
        <v>3.5085449405887807</v>
      </c>
      <c r="EB185" s="29">
        <v>2.2701260523944669</v>
      </c>
      <c r="EC185" s="29">
        <v>-3.7228927715175182</v>
      </c>
      <c r="ED185" s="29">
        <v>-9.0999882675201</v>
      </c>
      <c r="EE185" s="29">
        <v>-12.273736230910444</v>
      </c>
      <c r="EF185" s="29">
        <v>-11.196045805030536</v>
      </c>
      <c r="EH185" s="29">
        <v>9.9315198984944573</v>
      </c>
      <c r="EI185" s="29">
        <v>9.694700410827906</v>
      </c>
      <c r="EJ185" s="29">
        <v>9.566873360297194</v>
      </c>
      <c r="EK185" s="29">
        <v>9.1817671951011448</v>
      </c>
      <c r="EL185" s="29">
        <v>9.1476619851179173</v>
      </c>
      <c r="EM185" s="29">
        <v>8.5800418694403184</v>
      </c>
      <c r="EN185" s="29">
        <v>8.2616561559036619</v>
      </c>
      <c r="EO185" s="29">
        <v>8.2888005651929042</v>
      </c>
      <c r="EP185" s="29">
        <v>7.6455449405887812</v>
      </c>
      <c r="EQ185" s="29">
        <v>6.4071260523944673</v>
      </c>
      <c r="ER185" s="29">
        <v>0.41410722848248227</v>
      </c>
      <c r="ES185" s="29">
        <v>-4.9629882675200996</v>
      </c>
      <c r="ET185" s="29">
        <v>-8.1367362309104436</v>
      </c>
      <c r="EU185" s="29">
        <v>-7.0590458050305358</v>
      </c>
      <c r="EW185" s="1">
        <v>340034</v>
      </c>
      <c r="EX185" s="1">
        <v>555418</v>
      </c>
      <c r="EY185" s="1" t="s">
        <v>536</v>
      </c>
      <c r="EZ185" s="1" t="s">
        <v>863</v>
      </c>
    </row>
    <row r="186" spans="2:156" ht="16" thickBot="1" x14ac:dyDescent="0.4">
      <c r="B186" s="21" t="s">
        <v>186</v>
      </c>
      <c r="C186" s="22">
        <v>13.824883789030382</v>
      </c>
      <c r="D186" s="23">
        <v>13.866577019847835</v>
      </c>
      <c r="E186" s="23">
        <v>13.669562408682557</v>
      </c>
      <c r="F186" s="23">
        <v>13.404650454258201</v>
      </c>
      <c r="G186" s="23">
        <v>13.080752932098493</v>
      </c>
      <c r="H186" s="23">
        <v>12.742895450724623</v>
      </c>
      <c r="I186" s="23">
        <v>12.377163527861104</v>
      </c>
      <c r="J186" s="23">
        <v>11.966154586133451</v>
      </c>
      <c r="K186" s="23">
        <v>11.546896509875527</v>
      </c>
      <c r="L186" s="23">
        <v>11.034052185628342</v>
      </c>
      <c r="M186" s="23">
        <v>9.3057182012647424</v>
      </c>
      <c r="N186" s="23">
        <v>8.5975276215637582</v>
      </c>
      <c r="O186" s="23">
        <v>8.6059334026794296</v>
      </c>
      <c r="P186" s="23">
        <v>8.9056869853940572</v>
      </c>
      <c r="Q186" s="24"/>
      <c r="R186" s="23">
        <v>17.961883789030381</v>
      </c>
      <c r="S186" s="23">
        <v>18.003577019847835</v>
      </c>
      <c r="T186" s="23">
        <v>17.806562408682559</v>
      </c>
      <c r="U186" s="23">
        <v>17.541650454258203</v>
      </c>
      <c r="V186" s="23">
        <v>17.217752932098492</v>
      </c>
      <c r="W186" s="23">
        <v>16.879895450724625</v>
      </c>
      <c r="X186" s="23">
        <v>16.514163527861104</v>
      </c>
      <c r="Y186" s="23">
        <v>16.103154586133449</v>
      </c>
      <c r="Z186" s="23">
        <v>15.683896509875527</v>
      </c>
      <c r="AA186" s="23">
        <v>15.171052185628342</v>
      </c>
      <c r="AB186" s="23">
        <v>13.442718201264743</v>
      </c>
      <c r="AC186" s="23">
        <v>12.734527621563759</v>
      </c>
      <c r="AD186" s="23">
        <v>12.74293340267943</v>
      </c>
      <c r="AE186" s="23">
        <v>13.042686985394058</v>
      </c>
      <c r="AG186" s="25">
        <v>13.824883789030382</v>
      </c>
      <c r="AH186" s="25">
        <v>13.843546669974838</v>
      </c>
      <c r="AI186" s="25">
        <v>13.685608504218866</v>
      </c>
      <c r="AJ186" s="25">
        <v>13.524331782572856</v>
      </c>
      <c r="AK186" s="25">
        <v>13.338045118999149</v>
      </c>
      <c r="AL186" s="25">
        <v>13.107031604534489</v>
      </c>
      <c r="AM186" s="25">
        <v>12.831099884062297</v>
      </c>
      <c r="AN186" s="25">
        <v>12.520368206444605</v>
      </c>
      <c r="AO186" s="25">
        <v>12.177309403159411</v>
      </c>
      <c r="AP186" s="25">
        <v>11.815797510457701</v>
      </c>
      <c r="AQ186" s="25">
        <v>10.774428819238267</v>
      </c>
      <c r="AR186" s="25">
        <v>10.122974716024631</v>
      </c>
      <c r="AS186" s="25">
        <v>9.8258128990806632</v>
      </c>
      <c r="AT186" s="25">
        <v>9.6924654803776669</v>
      </c>
      <c r="AV186" s="26">
        <v>17.961883789030381</v>
      </c>
      <c r="AW186" s="26">
        <v>17.980546669974839</v>
      </c>
      <c r="AX186" s="26">
        <v>17.822608504218866</v>
      </c>
      <c r="AY186" s="26">
        <v>17.661331782572859</v>
      </c>
      <c r="AZ186" s="26">
        <v>17.475045118999148</v>
      </c>
      <c r="BA186" s="26">
        <v>17.244031604534491</v>
      </c>
      <c r="BB186" s="26">
        <v>16.968099884062298</v>
      </c>
      <c r="BC186" s="26">
        <v>16.657368206444605</v>
      </c>
      <c r="BD186" s="26">
        <v>16.314309403159413</v>
      </c>
      <c r="BE186" s="26">
        <v>15.952797510457701</v>
      </c>
      <c r="BF186" s="26">
        <v>14.911428819238267</v>
      </c>
      <c r="BG186" s="26">
        <v>14.259974716024631</v>
      </c>
      <c r="BH186" s="26">
        <v>13.962812899080664</v>
      </c>
      <c r="BI186" s="26">
        <v>13.829465480377667</v>
      </c>
      <c r="BK186" s="27">
        <v>13.824883789030382</v>
      </c>
      <c r="BL186" s="27">
        <v>13.866638269820942</v>
      </c>
      <c r="BM186" s="27">
        <v>13.669487412477963</v>
      </c>
      <c r="BN186" s="27">
        <v>13.404619935554337</v>
      </c>
      <c r="BO186" s="27">
        <v>13.080775237866586</v>
      </c>
      <c r="BP186" s="27">
        <v>12.742711863167298</v>
      </c>
      <c r="BQ186" s="27">
        <v>12.376407467912237</v>
      </c>
      <c r="BR186" s="27">
        <v>11.965352315163216</v>
      </c>
      <c r="BS186" s="27">
        <v>11.546742094137265</v>
      </c>
      <c r="BT186" s="27">
        <v>11.083991308475049</v>
      </c>
      <c r="BU186" s="27">
        <v>9.5268965781321047</v>
      </c>
      <c r="BV186" s="27">
        <v>8.8951133096276003</v>
      </c>
      <c r="BW186" s="27">
        <v>8.9227909478654013</v>
      </c>
      <c r="BX186" s="27">
        <v>9.2745297074351605</v>
      </c>
      <c r="BZ186" s="27">
        <v>17.961883789030381</v>
      </c>
      <c r="CA186" s="27">
        <v>18.003638269820943</v>
      </c>
      <c r="CB186" s="27">
        <v>17.806487412477964</v>
      </c>
      <c r="CC186" s="27">
        <v>17.541619935554337</v>
      </c>
      <c r="CD186" s="27">
        <v>17.217775237866586</v>
      </c>
      <c r="CE186" s="27">
        <v>16.879711863167298</v>
      </c>
      <c r="CF186" s="27">
        <v>16.513407467912238</v>
      </c>
      <c r="CG186" s="27">
        <v>16.102352315163216</v>
      </c>
      <c r="CH186" s="27">
        <v>15.683742094137266</v>
      </c>
      <c r="CI186" s="27">
        <v>15.22099130847505</v>
      </c>
      <c r="CJ186" s="27">
        <v>13.663896578132105</v>
      </c>
      <c r="CK186" s="27">
        <v>13.032113309627601</v>
      </c>
      <c r="CL186" s="27">
        <v>13.059790947865402</v>
      </c>
      <c r="CM186" s="27">
        <v>13.411529707435161</v>
      </c>
      <c r="CO186" s="28">
        <v>13.824883789030382</v>
      </c>
      <c r="CP186" s="28">
        <v>13.862177546271536</v>
      </c>
      <c r="CQ186" s="28">
        <v>13.675297962877135</v>
      </c>
      <c r="CR186" s="28">
        <v>13.429252952189058</v>
      </c>
      <c r="CS186" s="28">
        <v>13.14165545986021</v>
      </c>
      <c r="CT186" s="28">
        <v>12.841573276169029</v>
      </c>
      <c r="CU186" s="28">
        <v>12.519414090594372</v>
      </c>
      <c r="CV186" s="28">
        <v>12.159176332388839</v>
      </c>
      <c r="CW186" s="28">
        <v>11.836851801366908</v>
      </c>
      <c r="CX186" s="28">
        <v>11.499437849366569</v>
      </c>
      <c r="CY186" s="28">
        <v>9.2102039884085691</v>
      </c>
      <c r="CZ186" s="28">
        <v>4.431228962232332</v>
      </c>
      <c r="DA186" s="28">
        <v>0.86459601097129735</v>
      </c>
      <c r="DB186" s="28">
        <v>-1.2952294341562052</v>
      </c>
      <c r="DD186" s="28">
        <v>17.961883789030381</v>
      </c>
      <c r="DE186" s="28">
        <v>17.999177546271536</v>
      </c>
      <c r="DF186" s="28">
        <v>17.812297962877135</v>
      </c>
      <c r="DG186" s="28">
        <v>17.56625295218906</v>
      </c>
      <c r="DH186" s="28">
        <v>17.278655459860211</v>
      </c>
      <c r="DI186" s="28">
        <v>16.97857327616903</v>
      </c>
      <c r="DJ186" s="28">
        <v>16.656414090594374</v>
      </c>
      <c r="DK186" s="28">
        <v>16.296176332388839</v>
      </c>
      <c r="DL186" s="28">
        <v>15.973851801366909</v>
      </c>
      <c r="DM186" s="28">
        <v>15.636437849366569</v>
      </c>
      <c r="DN186" s="28">
        <v>13.34720398840857</v>
      </c>
      <c r="DO186" s="28">
        <v>8.5682289622323324</v>
      </c>
      <c r="DP186" s="28">
        <v>5.0015960109712978</v>
      </c>
      <c r="DQ186" s="28">
        <v>2.8417705658437953</v>
      </c>
      <c r="DS186" s="29">
        <v>13.824883789030382</v>
      </c>
      <c r="DT186" s="29">
        <v>13.918575295869504</v>
      </c>
      <c r="DU186" s="29">
        <v>13.639241587664362</v>
      </c>
      <c r="DV186" s="29">
        <v>13.396367437126891</v>
      </c>
      <c r="DW186" s="29">
        <v>13.124093073937852</v>
      </c>
      <c r="DX186" s="29">
        <v>12.862559197761723</v>
      </c>
      <c r="DY186" s="29">
        <v>12.579786089954203</v>
      </c>
      <c r="DZ186" s="29">
        <v>12.282243422616734</v>
      </c>
      <c r="EA186" s="29">
        <v>11.849332015145682</v>
      </c>
      <c r="EB186" s="29">
        <v>10.655855061279349</v>
      </c>
      <c r="EC186" s="29">
        <v>5.1847155144939947</v>
      </c>
      <c r="ED186" s="29">
        <v>0.97737260169230211</v>
      </c>
      <c r="EE186" s="29">
        <v>-1.1853114356723609</v>
      </c>
      <c r="EF186" s="29">
        <v>-9.2752552718287973E-2</v>
      </c>
      <c r="EH186" s="29">
        <v>17.961883789030381</v>
      </c>
      <c r="EI186" s="29">
        <v>18.055575295869502</v>
      </c>
      <c r="EJ186" s="29">
        <v>17.776241587664362</v>
      </c>
      <c r="EK186" s="29">
        <v>17.533367437126891</v>
      </c>
      <c r="EL186" s="29">
        <v>17.26109307393785</v>
      </c>
      <c r="EM186" s="29">
        <v>16.999559197761723</v>
      </c>
      <c r="EN186" s="29">
        <v>16.716786089954205</v>
      </c>
      <c r="EO186" s="29">
        <v>16.419243422616734</v>
      </c>
      <c r="EP186" s="29">
        <v>15.986332015145683</v>
      </c>
      <c r="EQ186" s="29">
        <v>14.792855061279349</v>
      </c>
      <c r="ER186" s="29">
        <v>9.3217155144939952</v>
      </c>
      <c r="ES186" s="29">
        <v>5.1143726016923026</v>
      </c>
      <c r="ET186" s="29">
        <v>2.9516885643276396</v>
      </c>
      <c r="EU186" s="29">
        <v>4.0442474472817125</v>
      </c>
      <c r="EW186" s="1">
        <v>373863</v>
      </c>
      <c r="EX186" s="1">
        <v>427594</v>
      </c>
      <c r="EY186" s="1" t="s">
        <v>560</v>
      </c>
      <c r="EZ186" s="1" t="s">
        <v>504</v>
      </c>
    </row>
    <row r="187" spans="2:156" ht="16" thickBot="1" x14ac:dyDescent="0.4">
      <c r="B187" s="21" t="s">
        <v>187</v>
      </c>
      <c r="C187" s="22">
        <v>4.1681661058371517</v>
      </c>
      <c r="D187" s="23">
        <v>3.6310545767740976</v>
      </c>
      <c r="E187" s="23">
        <v>3.2908662447121841</v>
      </c>
      <c r="F187" s="23">
        <v>2.7914657837106844</v>
      </c>
      <c r="G187" s="23">
        <v>2.4732220254030253</v>
      </c>
      <c r="H187" s="23">
        <v>1.9248019613385097</v>
      </c>
      <c r="I187" s="23">
        <v>1.3546480706657213</v>
      </c>
      <c r="J187" s="23">
        <v>0.90520043733642552</v>
      </c>
      <c r="K187" s="23">
        <v>0.38960230498092585</v>
      </c>
      <c r="L187" s="23">
        <v>-0.41326880026979751</v>
      </c>
      <c r="M187" s="23">
        <v>-3.3044149602879571</v>
      </c>
      <c r="N187" s="23">
        <v>-4.8060576539663096</v>
      </c>
      <c r="O187" s="23">
        <v>-5.3310788390352464</v>
      </c>
      <c r="P187" s="23">
        <v>-5.0235264294781459</v>
      </c>
      <c r="Q187" s="24"/>
      <c r="R187" s="23">
        <v>8.3081661058371523</v>
      </c>
      <c r="S187" s="23">
        <v>7.7710545767740982</v>
      </c>
      <c r="T187" s="23">
        <v>7.4308662447121847</v>
      </c>
      <c r="U187" s="23">
        <v>6.931465783710685</v>
      </c>
      <c r="V187" s="23">
        <v>6.6132220254030258</v>
      </c>
      <c r="W187" s="23">
        <v>6.0648019613385102</v>
      </c>
      <c r="X187" s="23">
        <v>5.4946480706657219</v>
      </c>
      <c r="Y187" s="23">
        <v>5.0452004373364261</v>
      </c>
      <c r="Z187" s="23">
        <v>4.5296023049809264</v>
      </c>
      <c r="AA187" s="23">
        <v>3.7267311997302031</v>
      </c>
      <c r="AB187" s="23">
        <v>0.83558503971204345</v>
      </c>
      <c r="AC187" s="23">
        <v>-0.666057653966309</v>
      </c>
      <c r="AD187" s="23">
        <v>-1.1910788390352458</v>
      </c>
      <c r="AE187" s="23">
        <v>-0.8835264294781453</v>
      </c>
      <c r="AG187" s="25">
        <v>4.1681661058371517</v>
      </c>
      <c r="AH187" s="25">
        <v>3.922175531974748</v>
      </c>
      <c r="AI187" s="25">
        <v>3.6462412347047888</v>
      </c>
      <c r="AJ187" s="25">
        <v>3.3073619101625198</v>
      </c>
      <c r="AK187" s="25">
        <v>3.1541436615598961</v>
      </c>
      <c r="AL187" s="25">
        <v>2.7220684566398319</v>
      </c>
      <c r="AM187" s="25">
        <v>2.2029710157286466</v>
      </c>
      <c r="AN187" s="25">
        <v>1.7713709978469403</v>
      </c>
      <c r="AO187" s="25">
        <v>1.268038340758519</v>
      </c>
      <c r="AP187" s="25">
        <v>0.63991680208317092</v>
      </c>
      <c r="AQ187" s="25">
        <v>-0.86284740007497263</v>
      </c>
      <c r="AR187" s="25">
        <v>-2.1907491263296635</v>
      </c>
      <c r="AS187" s="25">
        <v>-3.1562219132930451</v>
      </c>
      <c r="AT187" s="25">
        <v>-3.7456015117367798</v>
      </c>
      <c r="AV187" s="26">
        <v>8.3081661058371523</v>
      </c>
      <c r="AW187" s="26">
        <v>8.0621755319747486</v>
      </c>
      <c r="AX187" s="26">
        <v>7.7862412347047893</v>
      </c>
      <c r="AY187" s="26">
        <v>7.4473619101625204</v>
      </c>
      <c r="AZ187" s="26">
        <v>7.2941436615598967</v>
      </c>
      <c r="BA187" s="26">
        <v>6.8620684566398324</v>
      </c>
      <c r="BB187" s="26">
        <v>6.3429710157286472</v>
      </c>
      <c r="BC187" s="26">
        <v>5.9113709978469409</v>
      </c>
      <c r="BD187" s="26">
        <v>5.4080383407585195</v>
      </c>
      <c r="BE187" s="26">
        <v>4.7799168020831715</v>
      </c>
      <c r="BF187" s="26">
        <v>3.2771525999250279</v>
      </c>
      <c r="BG187" s="26">
        <v>1.9492508736703371</v>
      </c>
      <c r="BH187" s="26">
        <v>0.98377808670695543</v>
      </c>
      <c r="BI187" s="26">
        <v>0.39439848826322077</v>
      </c>
      <c r="BK187" s="27">
        <v>4.1681661058371517</v>
      </c>
      <c r="BL187" s="27">
        <v>3.6311456991938229</v>
      </c>
      <c r="BM187" s="27">
        <v>3.2904341508515529</v>
      </c>
      <c r="BN187" s="27">
        <v>2.7910738849621595</v>
      </c>
      <c r="BO187" s="27">
        <v>2.4729030632373714</v>
      </c>
      <c r="BP187" s="27">
        <v>1.9243472925141134</v>
      </c>
      <c r="BQ187" s="27">
        <v>1.3538226779262601</v>
      </c>
      <c r="BR187" s="27">
        <v>0.90442478764250822</v>
      </c>
      <c r="BS187" s="27">
        <v>0.39144846347014095</v>
      </c>
      <c r="BT187" s="27">
        <v>-0.35114096413618867</v>
      </c>
      <c r="BU187" s="27">
        <v>-3.0330751021969995</v>
      </c>
      <c r="BV187" s="27">
        <v>-4.4296661635767549</v>
      </c>
      <c r="BW187" s="27">
        <v>-4.9381922822026176</v>
      </c>
      <c r="BX187" s="27">
        <v>-4.637769546941346</v>
      </c>
      <c r="BZ187" s="27">
        <v>8.3081661058371523</v>
      </c>
      <c r="CA187" s="27">
        <v>7.7711456991938235</v>
      </c>
      <c r="CB187" s="27">
        <v>7.4304341508515535</v>
      </c>
      <c r="CC187" s="27">
        <v>6.93107388496216</v>
      </c>
      <c r="CD187" s="27">
        <v>6.612903063237372</v>
      </c>
      <c r="CE187" s="27">
        <v>6.064347292514114</v>
      </c>
      <c r="CF187" s="27">
        <v>5.4938226779262607</v>
      </c>
      <c r="CG187" s="27">
        <v>5.0444247876425088</v>
      </c>
      <c r="CH187" s="27">
        <v>4.5314484634701415</v>
      </c>
      <c r="CI187" s="27">
        <v>3.7888590358638119</v>
      </c>
      <c r="CJ187" s="27">
        <v>1.1069248978030011</v>
      </c>
      <c r="CK187" s="27">
        <v>-0.28966616357675434</v>
      </c>
      <c r="CL187" s="27">
        <v>-0.79819228220261706</v>
      </c>
      <c r="CM187" s="27">
        <v>-0.49776954694134545</v>
      </c>
      <c r="CO187" s="28">
        <v>4.1681661058371517</v>
      </c>
      <c r="CP187" s="28">
        <v>3.6064518129817174</v>
      </c>
      <c r="CQ187" s="28">
        <v>3.2629410271724737</v>
      </c>
      <c r="CR187" s="28">
        <v>2.7498412695277317</v>
      </c>
      <c r="CS187" s="28">
        <v>2.4135796671188885</v>
      </c>
      <c r="CT187" s="28">
        <v>1.8276344101833928</v>
      </c>
      <c r="CU187" s="28">
        <v>1.1828289610498821</v>
      </c>
      <c r="CV187" s="28">
        <v>0.66362608658655731</v>
      </c>
      <c r="CW187" s="28">
        <v>0.17535135932331869</v>
      </c>
      <c r="CX187" s="28">
        <v>-0.40112878801418006</v>
      </c>
      <c r="CY187" s="28">
        <v>-3.714592952067413</v>
      </c>
      <c r="CZ187" s="28">
        <v>-9.9944144610471781</v>
      </c>
      <c r="DA187" s="28">
        <v>-14.669876617541441</v>
      </c>
      <c r="DB187" s="28">
        <v>-17.795387416156274</v>
      </c>
      <c r="DD187" s="28">
        <v>8.3081661058371523</v>
      </c>
      <c r="DE187" s="28">
        <v>7.7464518129817179</v>
      </c>
      <c r="DF187" s="28">
        <v>7.4029410271724743</v>
      </c>
      <c r="DG187" s="28">
        <v>6.8898412695277322</v>
      </c>
      <c r="DH187" s="28">
        <v>6.5535796671188891</v>
      </c>
      <c r="DI187" s="28">
        <v>5.9676344101833934</v>
      </c>
      <c r="DJ187" s="28">
        <v>5.3228289610498827</v>
      </c>
      <c r="DK187" s="28">
        <v>4.8036260865865579</v>
      </c>
      <c r="DL187" s="28">
        <v>4.3153513593233193</v>
      </c>
      <c r="DM187" s="28">
        <v>3.7388712119858205</v>
      </c>
      <c r="DN187" s="28">
        <v>0.42540704793258755</v>
      </c>
      <c r="DO187" s="28">
        <v>-5.8544144610471776</v>
      </c>
      <c r="DP187" s="28">
        <v>-10.52987661754144</v>
      </c>
      <c r="DQ187" s="28">
        <v>-13.655387416156273</v>
      </c>
      <c r="DS187" s="29">
        <v>4.1681661058371517</v>
      </c>
      <c r="DT187" s="29">
        <v>3.6988272592512352</v>
      </c>
      <c r="DU187" s="29">
        <v>3.2576775888160903</v>
      </c>
      <c r="DV187" s="29">
        <v>2.7732509738086009</v>
      </c>
      <c r="DW187" s="29">
        <v>2.466202833739974</v>
      </c>
      <c r="DX187" s="29">
        <v>1.9500248872243233</v>
      </c>
      <c r="DY187" s="29">
        <v>1.3980078423184068</v>
      </c>
      <c r="DZ187" s="29">
        <v>0.98929364752256177</v>
      </c>
      <c r="EA187" s="29">
        <v>0.46006791066257335</v>
      </c>
      <c r="EB187" s="29">
        <v>-1.1138236312976666</v>
      </c>
      <c r="EC187" s="29">
        <v>-8.3271942250979905</v>
      </c>
      <c r="ED187" s="29">
        <v>-13.938554002930303</v>
      </c>
      <c r="EE187" s="29">
        <v>-17.034406304325657</v>
      </c>
      <c r="EF187" s="29">
        <v>-16.045513852864055</v>
      </c>
      <c r="EH187" s="29">
        <v>8.3081661058371523</v>
      </c>
      <c r="EI187" s="29">
        <v>7.8388272592512358</v>
      </c>
      <c r="EJ187" s="29">
        <v>7.3976775888160908</v>
      </c>
      <c r="EK187" s="29">
        <v>6.9132509738086014</v>
      </c>
      <c r="EL187" s="29">
        <v>6.6062028337399745</v>
      </c>
      <c r="EM187" s="29">
        <v>6.0900248872243239</v>
      </c>
      <c r="EN187" s="29">
        <v>5.5380078423184074</v>
      </c>
      <c r="EO187" s="29">
        <v>5.1292936475225623</v>
      </c>
      <c r="EP187" s="29">
        <v>4.6000679106625739</v>
      </c>
      <c r="EQ187" s="29">
        <v>3.026176368702334</v>
      </c>
      <c r="ER187" s="29">
        <v>-4.1871942250979899</v>
      </c>
      <c r="ES187" s="29">
        <v>-9.7985540029303024</v>
      </c>
      <c r="ET187" s="29">
        <v>-12.894406304325656</v>
      </c>
      <c r="EU187" s="29">
        <v>-11.905513852864054</v>
      </c>
      <c r="EW187" s="1">
        <v>351915</v>
      </c>
      <c r="EX187" s="1">
        <v>491858</v>
      </c>
      <c r="EY187" s="1" t="s">
        <v>448</v>
      </c>
      <c r="EZ187" s="1" t="s">
        <v>862</v>
      </c>
    </row>
    <row r="188" spans="2:156" ht="16" thickBot="1" x14ac:dyDescent="0.4">
      <c r="B188" s="21" t="s">
        <v>188</v>
      </c>
      <c r="C188" s="22">
        <v>4.1254511150332593</v>
      </c>
      <c r="D188" s="23">
        <v>3.9941990542018111</v>
      </c>
      <c r="E188" s="23">
        <v>3.8450748838496178</v>
      </c>
      <c r="F188" s="23">
        <v>3.6093647169994778</v>
      </c>
      <c r="G188" s="23">
        <v>3.4288380712041278</v>
      </c>
      <c r="H188" s="23">
        <v>3.148864925477584</v>
      </c>
      <c r="I188" s="23">
        <v>2.8717977517858326</v>
      </c>
      <c r="J188" s="23">
        <v>2.6360968979957704</v>
      </c>
      <c r="K188" s="23">
        <v>2.3422750734374631</v>
      </c>
      <c r="L188" s="23">
        <v>1.9492531213516013</v>
      </c>
      <c r="M188" s="23">
        <v>0.5794368526455731</v>
      </c>
      <c r="N188" s="23">
        <v>-0.11593248880855356</v>
      </c>
      <c r="O188" s="23">
        <v>-0.22306083199958593</v>
      </c>
      <c r="P188" s="23">
        <v>5.4149293685542332E-2</v>
      </c>
      <c r="Q188" s="24"/>
      <c r="R188" s="23">
        <v>6.6254511150332593</v>
      </c>
      <c r="S188" s="23">
        <v>6.4941990542018111</v>
      </c>
      <c r="T188" s="23">
        <v>6.3450748838496178</v>
      </c>
      <c r="U188" s="23">
        <v>6.1093647169994778</v>
      </c>
      <c r="V188" s="23">
        <v>5.9288380712041278</v>
      </c>
      <c r="W188" s="23">
        <v>5.648864925477584</v>
      </c>
      <c r="X188" s="23">
        <v>5.3717977517858326</v>
      </c>
      <c r="Y188" s="23">
        <v>5.1360968979957704</v>
      </c>
      <c r="Z188" s="23">
        <v>4.8422750734374631</v>
      </c>
      <c r="AA188" s="23">
        <v>4.4492531213516013</v>
      </c>
      <c r="AB188" s="23">
        <v>3.0794368526455731</v>
      </c>
      <c r="AC188" s="23">
        <v>2.3840675111914464</v>
      </c>
      <c r="AD188" s="23">
        <v>2.2769391680004141</v>
      </c>
      <c r="AE188" s="23">
        <v>2.5541492936855423</v>
      </c>
      <c r="AG188" s="25">
        <v>4.1254511150332593</v>
      </c>
      <c r="AH188" s="25">
        <v>4.0329257973604964</v>
      </c>
      <c r="AI188" s="25">
        <v>3.9514354555030806</v>
      </c>
      <c r="AJ188" s="25">
        <v>3.8728836490326266</v>
      </c>
      <c r="AK188" s="25">
        <v>3.776460759855846</v>
      </c>
      <c r="AL188" s="25">
        <v>3.604544732090627</v>
      </c>
      <c r="AM188" s="25">
        <v>3.4053161229329678</v>
      </c>
      <c r="AN188" s="25">
        <v>3.0520329910887369</v>
      </c>
      <c r="AO188" s="25">
        <v>2.5560265625103611</v>
      </c>
      <c r="AP188" s="25">
        <v>1.8834011222903815</v>
      </c>
      <c r="AQ188" s="25">
        <v>1.5308843185785577</v>
      </c>
      <c r="AR188" s="25">
        <v>1.3767163493015477</v>
      </c>
      <c r="AS188" s="25">
        <v>1.2265532216642736</v>
      </c>
      <c r="AT188" s="25">
        <v>1.0873749302357041</v>
      </c>
      <c r="AV188" s="26">
        <v>6.6254511150332593</v>
      </c>
      <c r="AW188" s="26">
        <v>6.5329257973604964</v>
      </c>
      <c r="AX188" s="26">
        <v>6.4514354555030806</v>
      </c>
      <c r="AY188" s="26">
        <v>6.3728836490326266</v>
      </c>
      <c r="AZ188" s="26">
        <v>6.276460759855846</v>
      </c>
      <c r="BA188" s="26">
        <v>6.104544732090627</v>
      </c>
      <c r="BB188" s="26">
        <v>5.9053161229329678</v>
      </c>
      <c r="BC188" s="26">
        <v>5.5520329910887369</v>
      </c>
      <c r="BD188" s="26">
        <v>5.0560265625103611</v>
      </c>
      <c r="BE188" s="26">
        <v>4.3834011222903815</v>
      </c>
      <c r="BF188" s="26">
        <v>4.0308843185785577</v>
      </c>
      <c r="BG188" s="26">
        <v>3.8767163493015477</v>
      </c>
      <c r="BH188" s="26">
        <v>3.7265532216642736</v>
      </c>
      <c r="BI188" s="26">
        <v>3.5873749302357041</v>
      </c>
      <c r="BK188" s="27">
        <v>4.1254511150332593</v>
      </c>
      <c r="BL188" s="27">
        <v>3.9941990521602406</v>
      </c>
      <c r="BM188" s="27">
        <v>3.8450748889264315</v>
      </c>
      <c r="BN188" s="27">
        <v>3.6093647169994778</v>
      </c>
      <c r="BO188" s="27">
        <v>3.4288380379168757</v>
      </c>
      <c r="BP188" s="27">
        <v>3.1488649556208106</v>
      </c>
      <c r="BQ188" s="27">
        <v>2.8717977517858326</v>
      </c>
      <c r="BR188" s="27">
        <v>2.6360968979957704</v>
      </c>
      <c r="BS188" s="27">
        <v>2.3422750734374631</v>
      </c>
      <c r="BT188" s="27">
        <v>1.9717594000317966</v>
      </c>
      <c r="BU188" s="27">
        <v>0.67870044045388944</v>
      </c>
      <c r="BV188" s="27">
        <v>4.414367545857445E-3</v>
      </c>
      <c r="BW188" s="27">
        <v>-0.11464795735722966</v>
      </c>
      <c r="BX188" s="27">
        <v>0.14121438510457018</v>
      </c>
      <c r="BZ188" s="27">
        <v>6.6254511150332593</v>
      </c>
      <c r="CA188" s="27">
        <v>6.4941990521602406</v>
      </c>
      <c r="CB188" s="27">
        <v>6.3450748889264315</v>
      </c>
      <c r="CC188" s="27">
        <v>6.1093647169994778</v>
      </c>
      <c r="CD188" s="27">
        <v>5.9288380379168757</v>
      </c>
      <c r="CE188" s="27">
        <v>5.6488649556208106</v>
      </c>
      <c r="CF188" s="27">
        <v>5.3717977517858326</v>
      </c>
      <c r="CG188" s="27">
        <v>5.1360968979957704</v>
      </c>
      <c r="CH188" s="27">
        <v>4.8422750734374631</v>
      </c>
      <c r="CI188" s="27">
        <v>4.4717594000317966</v>
      </c>
      <c r="CJ188" s="27">
        <v>3.1787004404538894</v>
      </c>
      <c r="CK188" s="27">
        <v>2.5044143675458574</v>
      </c>
      <c r="CL188" s="27">
        <v>2.3853520426427703</v>
      </c>
      <c r="CM188" s="27">
        <v>2.6412143851045702</v>
      </c>
      <c r="CO188" s="28">
        <v>4.1254511150332593</v>
      </c>
      <c r="CP188" s="28">
        <v>3.9743202437159066</v>
      </c>
      <c r="CQ188" s="28">
        <v>3.8210052360107998</v>
      </c>
      <c r="CR188" s="28">
        <v>3.5578785820946806</v>
      </c>
      <c r="CS188" s="28">
        <v>3.3571053101548234</v>
      </c>
      <c r="CT188" s="28">
        <v>3.039235124093711</v>
      </c>
      <c r="CU188" s="28">
        <v>2.7071292252069803</v>
      </c>
      <c r="CV188" s="28">
        <v>2.4131657099260586</v>
      </c>
      <c r="CW188" s="28">
        <v>2.0987520019894745</v>
      </c>
      <c r="CX188" s="28">
        <v>1.7804496555277147</v>
      </c>
      <c r="CY188" s="28">
        <v>0.26075773351463205</v>
      </c>
      <c r="CZ188" s="28">
        <v>-2.6092419446281667</v>
      </c>
      <c r="DA188" s="28">
        <v>-4.5176136926030281</v>
      </c>
      <c r="DB188" s="28">
        <v>-5.9244920862551993</v>
      </c>
      <c r="DD188" s="28">
        <v>6.6254511150332593</v>
      </c>
      <c r="DE188" s="28">
        <v>6.4743202437159066</v>
      </c>
      <c r="DF188" s="28">
        <v>6.3210052360107998</v>
      </c>
      <c r="DG188" s="28">
        <v>6.0578785820946806</v>
      </c>
      <c r="DH188" s="28">
        <v>5.8571053101548234</v>
      </c>
      <c r="DI188" s="28">
        <v>5.539235124093711</v>
      </c>
      <c r="DJ188" s="28">
        <v>5.2071292252069803</v>
      </c>
      <c r="DK188" s="28">
        <v>4.9131657099260586</v>
      </c>
      <c r="DL188" s="28">
        <v>4.5987520019894745</v>
      </c>
      <c r="DM188" s="28">
        <v>4.2804496555277147</v>
      </c>
      <c r="DN188" s="28">
        <v>2.7607577335146321</v>
      </c>
      <c r="DO188" s="28">
        <v>-0.10924194462816672</v>
      </c>
      <c r="DP188" s="28">
        <v>-2.0176136926030281</v>
      </c>
      <c r="DQ188" s="28">
        <v>-3.4244920862551993</v>
      </c>
      <c r="DS188" s="29">
        <v>4.1254511150332593</v>
      </c>
      <c r="DT188" s="29">
        <v>4.0130981120678211</v>
      </c>
      <c r="DU188" s="29">
        <v>3.8356536904082024</v>
      </c>
      <c r="DV188" s="29">
        <v>3.5651415716946584</v>
      </c>
      <c r="DW188" s="29">
        <v>3.3751309381112851</v>
      </c>
      <c r="DX188" s="29">
        <v>3.0929434926876933</v>
      </c>
      <c r="DY188" s="29">
        <v>2.8170059086695005</v>
      </c>
      <c r="DZ188" s="29">
        <v>2.5981491470021219</v>
      </c>
      <c r="EA188" s="29">
        <v>2.3361397693217896</v>
      </c>
      <c r="EB188" s="29">
        <v>1.5986184003077657</v>
      </c>
      <c r="EC188" s="29">
        <v>-1.7827157264201396</v>
      </c>
      <c r="ED188" s="29">
        <v>-4.2511037470190374</v>
      </c>
      <c r="EE188" s="29">
        <v>-5.4790680050689815</v>
      </c>
      <c r="EF188" s="29">
        <v>-4.9224307602841009</v>
      </c>
      <c r="EH188" s="29">
        <v>6.6254511150332593</v>
      </c>
      <c r="EI188" s="29">
        <v>6.5130981120678211</v>
      </c>
      <c r="EJ188" s="29">
        <v>6.3356536904082024</v>
      </c>
      <c r="EK188" s="29">
        <v>6.0651415716946584</v>
      </c>
      <c r="EL188" s="29">
        <v>5.8751309381112851</v>
      </c>
      <c r="EM188" s="29">
        <v>5.5929434926876933</v>
      </c>
      <c r="EN188" s="29">
        <v>5.3170059086695005</v>
      </c>
      <c r="EO188" s="29">
        <v>5.0981491470021219</v>
      </c>
      <c r="EP188" s="29">
        <v>4.8361397693217896</v>
      </c>
      <c r="EQ188" s="29">
        <v>4.0986184003077657</v>
      </c>
      <c r="ER188" s="29">
        <v>0.71728427357986035</v>
      </c>
      <c r="ES188" s="29">
        <v>-1.7511037470190374</v>
      </c>
      <c r="ET188" s="29">
        <v>-2.9790680050689815</v>
      </c>
      <c r="EU188" s="29">
        <v>-2.4224307602841009</v>
      </c>
      <c r="EW188" s="1">
        <v>327022</v>
      </c>
      <c r="EX188" s="1">
        <v>523784</v>
      </c>
      <c r="EY188" s="1" t="s">
        <v>453</v>
      </c>
      <c r="EZ188" s="1" t="s">
        <v>863</v>
      </c>
    </row>
    <row r="189" spans="2:156" ht="16" thickBot="1" x14ac:dyDescent="0.4">
      <c r="B189" s="21" t="s">
        <v>189</v>
      </c>
      <c r="C189" s="22">
        <v>23.819447209017326</v>
      </c>
      <c r="D189" s="23">
        <v>23.845234314942978</v>
      </c>
      <c r="E189" s="23">
        <v>23.768853636459081</v>
      </c>
      <c r="F189" s="23">
        <v>23.65279288921586</v>
      </c>
      <c r="G189" s="23">
        <v>23.580501509394274</v>
      </c>
      <c r="H189" s="23">
        <v>23.518403744632668</v>
      </c>
      <c r="I189" s="23">
        <v>23.453909818652157</v>
      </c>
      <c r="J189" s="23">
        <v>23.40027711657352</v>
      </c>
      <c r="K189" s="23">
        <v>23.33544691106836</v>
      </c>
      <c r="L189" s="23">
        <v>23.258604604214923</v>
      </c>
      <c r="M189" s="23">
        <v>22.793416247565489</v>
      </c>
      <c r="N189" s="23">
        <v>22.124067037528171</v>
      </c>
      <c r="O189" s="23">
        <v>21.583710383406057</v>
      </c>
      <c r="P189" s="23">
        <v>20.99525219360023</v>
      </c>
      <c r="Q189" s="24"/>
      <c r="R189" s="23">
        <v>38.819447209017326</v>
      </c>
      <c r="S189" s="23">
        <v>38.845234314942978</v>
      </c>
      <c r="T189" s="23">
        <v>38.768853636459085</v>
      </c>
      <c r="U189" s="23">
        <v>38.65279288921586</v>
      </c>
      <c r="V189" s="23">
        <v>38.580501509394274</v>
      </c>
      <c r="W189" s="23">
        <v>38.518403744632664</v>
      </c>
      <c r="X189" s="23">
        <v>38.453909818652157</v>
      </c>
      <c r="Y189" s="23">
        <v>38.40027711657352</v>
      </c>
      <c r="Z189" s="23">
        <v>38.33544691106836</v>
      </c>
      <c r="AA189" s="23">
        <v>38.258604604214923</v>
      </c>
      <c r="AB189" s="23">
        <v>37.793416247565489</v>
      </c>
      <c r="AC189" s="23">
        <v>37.124067037528171</v>
      </c>
      <c r="AD189" s="23">
        <v>36.583710383406057</v>
      </c>
      <c r="AE189" s="23">
        <v>35.99525219360023</v>
      </c>
      <c r="AG189" s="25">
        <v>23.819447209017326</v>
      </c>
      <c r="AH189" s="25">
        <v>23.94804617991754</v>
      </c>
      <c r="AI189" s="25">
        <v>24.006808809640308</v>
      </c>
      <c r="AJ189" s="25">
        <v>24.034554602469278</v>
      </c>
      <c r="AK189" s="25">
        <v>24.109215464762741</v>
      </c>
      <c r="AL189" s="25">
        <v>24.185151112960199</v>
      </c>
      <c r="AM189" s="25">
        <v>24.227578354794947</v>
      </c>
      <c r="AN189" s="25">
        <v>24.255459385597252</v>
      </c>
      <c r="AO189" s="25">
        <v>24.246381343949459</v>
      </c>
      <c r="AP189" s="25">
        <v>24.210077607816363</v>
      </c>
      <c r="AQ189" s="25">
        <v>24.032728832586169</v>
      </c>
      <c r="AR189" s="25">
        <v>23.80471033103715</v>
      </c>
      <c r="AS189" s="25">
        <v>23.526614167083817</v>
      </c>
      <c r="AT189" s="25">
        <v>23.29171754251859</v>
      </c>
      <c r="AV189" s="26">
        <v>38.819447209017326</v>
      </c>
      <c r="AW189" s="26">
        <v>38.94804617991754</v>
      </c>
      <c r="AX189" s="26">
        <v>39.006808809640305</v>
      </c>
      <c r="AY189" s="26">
        <v>39.034554602469278</v>
      </c>
      <c r="AZ189" s="26">
        <v>39.109215464762741</v>
      </c>
      <c r="BA189" s="26">
        <v>39.185151112960199</v>
      </c>
      <c r="BB189" s="26">
        <v>39.22757835479495</v>
      </c>
      <c r="BC189" s="26">
        <v>39.255459385597248</v>
      </c>
      <c r="BD189" s="26">
        <v>39.246381343949459</v>
      </c>
      <c r="BE189" s="26">
        <v>39.210077607816366</v>
      </c>
      <c r="BF189" s="26">
        <v>39.032728832586173</v>
      </c>
      <c r="BG189" s="26">
        <v>38.80471033103715</v>
      </c>
      <c r="BH189" s="26">
        <v>38.526614167083821</v>
      </c>
      <c r="BI189" s="26">
        <v>38.29171754251859</v>
      </c>
      <c r="BK189" s="27">
        <v>23.819447209017326</v>
      </c>
      <c r="BL189" s="27">
        <v>23.845692333417119</v>
      </c>
      <c r="BM189" s="27">
        <v>23.769769860659558</v>
      </c>
      <c r="BN189" s="27">
        <v>23.654155761491168</v>
      </c>
      <c r="BO189" s="27">
        <v>23.582297317278339</v>
      </c>
      <c r="BP189" s="27">
        <v>23.517866569749671</v>
      </c>
      <c r="BQ189" s="27">
        <v>23.448205566145592</v>
      </c>
      <c r="BR189" s="27">
        <v>23.393596494101267</v>
      </c>
      <c r="BS189" s="27">
        <v>23.327874046405988</v>
      </c>
      <c r="BT189" s="27">
        <v>23.255256715761952</v>
      </c>
      <c r="BU189" s="27">
        <v>22.881457662661838</v>
      </c>
      <c r="BV189" s="27">
        <v>22.495336862257616</v>
      </c>
      <c r="BW189" s="27">
        <v>22.094569492581716</v>
      </c>
      <c r="BX189" s="27">
        <v>21.771697584850699</v>
      </c>
      <c r="BZ189" s="27">
        <v>38.819447209017326</v>
      </c>
      <c r="CA189" s="27">
        <v>38.845692333417119</v>
      </c>
      <c r="CB189" s="27">
        <v>38.769769860659558</v>
      </c>
      <c r="CC189" s="27">
        <v>38.654155761491168</v>
      </c>
      <c r="CD189" s="27">
        <v>38.582297317278339</v>
      </c>
      <c r="CE189" s="27">
        <v>38.517866569749671</v>
      </c>
      <c r="CF189" s="27">
        <v>38.448205566145589</v>
      </c>
      <c r="CG189" s="27">
        <v>38.393596494101267</v>
      </c>
      <c r="CH189" s="27">
        <v>38.327874046405988</v>
      </c>
      <c r="CI189" s="27">
        <v>38.255256715761952</v>
      </c>
      <c r="CJ189" s="27">
        <v>37.881457662661838</v>
      </c>
      <c r="CK189" s="27">
        <v>37.495336862257616</v>
      </c>
      <c r="CL189" s="27">
        <v>37.094569492581712</v>
      </c>
      <c r="CM189" s="27">
        <v>36.771697584850699</v>
      </c>
      <c r="CO189" s="28">
        <v>23.819447209017326</v>
      </c>
      <c r="CP189" s="28">
        <v>23.865331403163662</v>
      </c>
      <c r="CQ189" s="28">
        <v>23.806278238431759</v>
      </c>
      <c r="CR189" s="28">
        <v>23.705343045118216</v>
      </c>
      <c r="CS189" s="28">
        <v>23.646575226042163</v>
      </c>
      <c r="CT189" s="28">
        <v>23.581640958276544</v>
      </c>
      <c r="CU189" s="28">
        <v>23.501307676837207</v>
      </c>
      <c r="CV189" s="28">
        <v>23.420542401095233</v>
      </c>
      <c r="CW189" s="28">
        <v>23.305977382441643</v>
      </c>
      <c r="CX189" s="28">
        <v>23.168684372016841</v>
      </c>
      <c r="CY189" s="28">
        <v>22.175716902003103</v>
      </c>
      <c r="CZ189" s="28">
        <v>21.136835971617863</v>
      </c>
      <c r="DA189" s="28">
        <v>20.534341229835249</v>
      </c>
      <c r="DB189" s="28">
        <v>20.387076116160209</v>
      </c>
      <c r="DD189" s="28">
        <v>38.819447209017326</v>
      </c>
      <c r="DE189" s="28">
        <v>38.865331403163658</v>
      </c>
      <c r="DF189" s="28">
        <v>38.806278238431759</v>
      </c>
      <c r="DG189" s="28">
        <v>38.705343045118212</v>
      </c>
      <c r="DH189" s="28">
        <v>38.64657522604216</v>
      </c>
      <c r="DI189" s="28">
        <v>38.581640958276544</v>
      </c>
      <c r="DJ189" s="28">
        <v>38.501307676837207</v>
      </c>
      <c r="DK189" s="28">
        <v>38.420542401095233</v>
      </c>
      <c r="DL189" s="28">
        <v>38.30597738244164</v>
      </c>
      <c r="DM189" s="28">
        <v>38.168684372016841</v>
      </c>
      <c r="DN189" s="28">
        <v>37.175716902003103</v>
      </c>
      <c r="DO189" s="28">
        <v>36.136835971617863</v>
      </c>
      <c r="DP189" s="28">
        <v>35.534341229835249</v>
      </c>
      <c r="DQ189" s="28">
        <v>35.387076116160209</v>
      </c>
      <c r="DS189" s="29">
        <v>23.819447209017326</v>
      </c>
      <c r="DT189" s="29">
        <v>23.857972179818614</v>
      </c>
      <c r="DU189" s="29">
        <v>23.773589393567587</v>
      </c>
      <c r="DV189" s="29">
        <v>23.657947079771954</v>
      </c>
      <c r="DW189" s="29">
        <v>23.58598759504105</v>
      </c>
      <c r="DX189" s="29">
        <v>23.496950349649403</v>
      </c>
      <c r="DY189" s="29">
        <v>23.377858104294848</v>
      </c>
      <c r="DZ189" s="29">
        <v>23.246588288303279</v>
      </c>
      <c r="EA189" s="29">
        <v>23.074379828328638</v>
      </c>
      <c r="EB189" s="29">
        <v>22.873295115882058</v>
      </c>
      <c r="EC189" s="29">
        <v>21.761023788123563</v>
      </c>
      <c r="ED189" s="29">
        <v>20.849830517727831</v>
      </c>
      <c r="EE189" s="29">
        <v>20.493198091331024</v>
      </c>
      <c r="EF189" s="29">
        <v>20.563403529453964</v>
      </c>
      <c r="EH189" s="29">
        <v>38.819447209017326</v>
      </c>
      <c r="EI189" s="29">
        <v>38.857972179818617</v>
      </c>
      <c r="EJ189" s="29">
        <v>38.773589393567583</v>
      </c>
      <c r="EK189" s="29">
        <v>38.657947079771958</v>
      </c>
      <c r="EL189" s="29">
        <v>38.585987595041047</v>
      </c>
      <c r="EM189" s="29">
        <v>38.496950349649403</v>
      </c>
      <c r="EN189" s="29">
        <v>38.377858104294852</v>
      </c>
      <c r="EO189" s="29">
        <v>38.246588288303279</v>
      </c>
      <c r="EP189" s="29">
        <v>38.074379828328638</v>
      </c>
      <c r="EQ189" s="29">
        <v>37.873295115882058</v>
      </c>
      <c r="ER189" s="29">
        <v>36.761023788123566</v>
      </c>
      <c r="ES189" s="29">
        <v>35.849830517727831</v>
      </c>
      <c r="ET189" s="29">
        <v>35.493198091331024</v>
      </c>
      <c r="EU189" s="29">
        <v>35.563403529453964</v>
      </c>
      <c r="EW189" s="1">
        <v>391636</v>
      </c>
      <c r="EX189" s="1">
        <v>411724</v>
      </c>
      <c r="EY189" s="1" t="s">
        <v>604</v>
      </c>
      <c r="EZ189" s="1" t="s">
        <v>848</v>
      </c>
    </row>
    <row r="190" spans="2:156" ht="16" thickBot="1" x14ac:dyDescent="0.4">
      <c r="B190" s="21" t="s">
        <v>190</v>
      </c>
      <c r="C190" s="22">
        <v>0.82074531401778184</v>
      </c>
      <c r="D190" s="23">
        <v>0.81797662695918016</v>
      </c>
      <c r="E190" s="23">
        <v>0.78918141855525958</v>
      </c>
      <c r="F190" s="23">
        <v>0.75446791979582251</v>
      </c>
      <c r="G190" s="23">
        <v>0.73803363634080188</v>
      </c>
      <c r="H190" s="23">
        <v>0.68675821325737163</v>
      </c>
      <c r="I190" s="23">
        <v>0.63560189912868092</v>
      </c>
      <c r="J190" s="23">
        <v>0.58781077275903559</v>
      </c>
      <c r="K190" s="23">
        <v>0.52290160636582905</v>
      </c>
      <c r="L190" s="23">
        <v>0.43708136647794582</v>
      </c>
      <c r="M190" s="23">
        <v>0.13152454973008587</v>
      </c>
      <c r="N190" s="23">
        <v>7.851862961380629E-3</v>
      </c>
      <c r="O190" s="23">
        <v>-1.8003458459500132E-2</v>
      </c>
      <c r="P190" s="23">
        <v>7.0775963807536479E-2</v>
      </c>
      <c r="Q190" s="24"/>
      <c r="R190" s="23">
        <v>2.3207453140177821</v>
      </c>
      <c r="S190" s="23">
        <v>2.3179766269591804</v>
      </c>
      <c r="T190" s="23">
        <v>2.2891814185552595</v>
      </c>
      <c r="U190" s="23">
        <v>2.2544679197958226</v>
      </c>
      <c r="V190" s="23">
        <v>2.238033636340802</v>
      </c>
      <c r="W190" s="23">
        <v>2.1867582132573715</v>
      </c>
      <c r="X190" s="23">
        <v>2.1356018991286811</v>
      </c>
      <c r="Y190" s="23">
        <v>2.0878107727590356</v>
      </c>
      <c r="Z190" s="23">
        <v>2.0229016063658292</v>
      </c>
      <c r="AA190" s="23">
        <v>1.9370813664779458</v>
      </c>
      <c r="AB190" s="23">
        <v>1.6315245497300859</v>
      </c>
      <c r="AC190" s="23">
        <v>1.5078518629613806</v>
      </c>
      <c r="AD190" s="23">
        <v>1.4819965415404999</v>
      </c>
      <c r="AE190" s="23">
        <v>1.5707759638075365</v>
      </c>
      <c r="AG190" s="25">
        <v>0.82074531401778184</v>
      </c>
      <c r="AH190" s="25">
        <v>0.82045144784491442</v>
      </c>
      <c r="AI190" s="25">
        <v>0.8042761161130958</v>
      </c>
      <c r="AJ190" s="25">
        <v>0.78523777659901683</v>
      </c>
      <c r="AK190" s="25">
        <v>0.7700268968202818</v>
      </c>
      <c r="AL190" s="25">
        <v>0.74921979894427104</v>
      </c>
      <c r="AM190" s="25">
        <v>0.71181032012320899</v>
      </c>
      <c r="AN190" s="25">
        <v>0.63754922499678657</v>
      </c>
      <c r="AO190" s="25">
        <v>0.55465136313040542</v>
      </c>
      <c r="AP190" s="25">
        <v>0.45710471613611836</v>
      </c>
      <c r="AQ190" s="25">
        <v>0.34205127504666688</v>
      </c>
      <c r="AR190" s="25">
        <v>0.27138585582809949</v>
      </c>
      <c r="AS190" s="25">
        <v>0.14636436011658471</v>
      </c>
      <c r="AT190" s="25">
        <v>7.7820393299579571E-2</v>
      </c>
      <c r="AV190" s="26">
        <v>2.3207453140177821</v>
      </c>
      <c r="AW190" s="26">
        <v>2.3204514478449143</v>
      </c>
      <c r="AX190" s="26">
        <v>2.3042761161130958</v>
      </c>
      <c r="AY190" s="26">
        <v>2.2852377765990166</v>
      </c>
      <c r="AZ190" s="26">
        <v>2.2700268968202817</v>
      </c>
      <c r="BA190" s="26">
        <v>2.2492197989442708</v>
      </c>
      <c r="BB190" s="26">
        <v>2.2118103201232091</v>
      </c>
      <c r="BC190" s="26">
        <v>2.1375492249967865</v>
      </c>
      <c r="BD190" s="26">
        <v>2.0546513631304055</v>
      </c>
      <c r="BE190" s="26">
        <v>1.9571047161361184</v>
      </c>
      <c r="BF190" s="26">
        <v>1.8420512750466669</v>
      </c>
      <c r="BG190" s="26">
        <v>1.7713858558280995</v>
      </c>
      <c r="BH190" s="26">
        <v>1.6463643601165847</v>
      </c>
      <c r="BI190" s="26">
        <v>1.5778203932995796</v>
      </c>
      <c r="BK190" s="27">
        <v>0.82074531401778184</v>
      </c>
      <c r="BL190" s="27">
        <v>0.81797662695918016</v>
      </c>
      <c r="BM190" s="27">
        <v>0.78918141958258348</v>
      </c>
      <c r="BN190" s="27">
        <v>0.75446791979582251</v>
      </c>
      <c r="BO190" s="27">
        <v>0.73803362628996294</v>
      </c>
      <c r="BP190" s="27">
        <v>0.68675822537242937</v>
      </c>
      <c r="BQ190" s="27">
        <v>0.63560189912868092</v>
      </c>
      <c r="BR190" s="27">
        <v>0.58781077275903559</v>
      </c>
      <c r="BS190" s="27">
        <v>0.52290160636582905</v>
      </c>
      <c r="BT190" s="27">
        <v>0.44374225308523307</v>
      </c>
      <c r="BU190" s="27">
        <v>0.16083857151419689</v>
      </c>
      <c r="BV190" s="27">
        <v>4.2869168055230222E-2</v>
      </c>
      <c r="BW190" s="27">
        <v>1.2946847784871318E-2</v>
      </c>
      <c r="BX190" s="27">
        <v>9.4870101265957407E-2</v>
      </c>
      <c r="BZ190" s="27">
        <v>2.3207453140177821</v>
      </c>
      <c r="CA190" s="27">
        <v>2.3179766269591804</v>
      </c>
      <c r="CB190" s="27">
        <v>2.2891814195825835</v>
      </c>
      <c r="CC190" s="27">
        <v>2.2544679197958226</v>
      </c>
      <c r="CD190" s="27">
        <v>2.2380336262899627</v>
      </c>
      <c r="CE190" s="27">
        <v>2.1867582253724294</v>
      </c>
      <c r="CF190" s="27">
        <v>2.1356018991286811</v>
      </c>
      <c r="CG190" s="27">
        <v>2.0878107727590356</v>
      </c>
      <c r="CH190" s="27">
        <v>2.0229016063658292</v>
      </c>
      <c r="CI190" s="27">
        <v>1.9437422530852331</v>
      </c>
      <c r="CJ190" s="27">
        <v>1.6608385715141969</v>
      </c>
      <c r="CK190" s="27">
        <v>1.5428691680552302</v>
      </c>
      <c r="CL190" s="27">
        <v>1.5129468477848713</v>
      </c>
      <c r="CM190" s="27">
        <v>1.5948701012659574</v>
      </c>
      <c r="CO190" s="28">
        <v>0.82074531401778184</v>
      </c>
      <c r="CP190" s="28">
        <v>0.81665301217579833</v>
      </c>
      <c r="CQ190" s="28">
        <v>0.78374628204425878</v>
      </c>
      <c r="CR190" s="28">
        <v>0.7457679257861265</v>
      </c>
      <c r="CS190" s="28">
        <v>0.7271403966764437</v>
      </c>
      <c r="CT190" s="28">
        <v>0.67058152708562868</v>
      </c>
      <c r="CU190" s="28">
        <v>0.61158652755547438</v>
      </c>
      <c r="CV190" s="28">
        <v>0.56052297257911354</v>
      </c>
      <c r="CW190" s="28">
        <v>0.50239186452667761</v>
      </c>
      <c r="CX190" s="28">
        <v>0.44772807695164607</v>
      </c>
      <c r="CY190" s="28">
        <v>0.22989537181562336</v>
      </c>
      <c r="CZ190" s="28">
        <v>3.6699619222413382E-4</v>
      </c>
      <c r="DA190" s="28">
        <v>-7.8327970547842796E-2</v>
      </c>
      <c r="DB190" s="28">
        <v>-0.10751624844996432</v>
      </c>
      <c r="DD190" s="28">
        <v>2.3207453140177821</v>
      </c>
      <c r="DE190" s="28">
        <v>2.3166530121757982</v>
      </c>
      <c r="DF190" s="28">
        <v>2.2837462820442589</v>
      </c>
      <c r="DG190" s="28">
        <v>2.2457679257861267</v>
      </c>
      <c r="DH190" s="28">
        <v>2.2271403966764436</v>
      </c>
      <c r="DI190" s="28">
        <v>2.1705815270856288</v>
      </c>
      <c r="DJ190" s="28">
        <v>2.1115865275554744</v>
      </c>
      <c r="DK190" s="28">
        <v>2.0605229725791134</v>
      </c>
      <c r="DL190" s="28">
        <v>2.0023918645266776</v>
      </c>
      <c r="DM190" s="28">
        <v>1.9477280769516461</v>
      </c>
      <c r="DN190" s="28">
        <v>1.7298953718156234</v>
      </c>
      <c r="DO190" s="28">
        <v>1.5003669961922241</v>
      </c>
      <c r="DP190" s="28">
        <v>1.4216720294521572</v>
      </c>
      <c r="DQ190" s="28">
        <v>1.3924837515500357</v>
      </c>
      <c r="DS190" s="29">
        <v>0.82074531401778184</v>
      </c>
      <c r="DT190" s="29">
        <v>0.81941147063050612</v>
      </c>
      <c r="DU190" s="29">
        <v>0.77744151024896047</v>
      </c>
      <c r="DV190" s="29">
        <v>0.73697410778747663</v>
      </c>
      <c r="DW190" s="29">
        <v>0.70007705529753539</v>
      </c>
      <c r="DX190" s="29">
        <v>0.64165804002930416</v>
      </c>
      <c r="DY190" s="29">
        <v>0.58623700847502691</v>
      </c>
      <c r="DZ190" s="29">
        <v>0.54200502432459352</v>
      </c>
      <c r="EA190" s="29">
        <v>0.49171336943106092</v>
      </c>
      <c r="EB190" s="29">
        <v>0.43983081130791035</v>
      </c>
      <c r="EC190" s="29">
        <v>0.22891190596096855</v>
      </c>
      <c r="ED190" s="29">
        <v>0.14072723645611585</v>
      </c>
      <c r="EE190" s="29">
        <v>0.13109523222129638</v>
      </c>
      <c r="EF190" s="29">
        <v>0.15358059318405548</v>
      </c>
      <c r="EH190" s="29">
        <v>2.3207453140177821</v>
      </c>
      <c r="EI190" s="29">
        <v>2.3194114706305062</v>
      </c>
      <c r="EJ190" s="29">
        <v>2.2774415102489605</v>
      </c>
      <c r="EK190" s="29">
        <v>2.2369741077874767</v>
      </c>
      <c r="EL190" s="29">
        <v>2.2000770552975353</v>
      </c>
      <c r="EM190" s="29">
        <v>2.1416580400293039</v>
      </c>
      <c r="EN190" s="29">
        <v>2.086237008475027</v>
      </c>
      <c r="EO190" s="29">
        <v>2.0420050243245935</v>
      </c>
      <c r="EP190" s="29">
        <v>1.9917133694310609</v>
      </c>
      <c r="EQ190" s="29">
        <v>1.9398308113079104</v>
      </c>
      <c r="ER190" s="29">
        <v>1.7289119059609686</v>
      </c>
      <c r="ES190" s="29">
        <v>1.6407272364561158</v>
      </c>
      <c r="ET190" s="29">
        <v>1.6310952322212964</v>
      </c>
      <c r="EU190" s="29">
        <v>1.6535805931840555</v>
      </c>
      <c r="EW190" s="1">
        <v>350800</v>
      </c>
      <c r="EX190" s="1">
        <v>575111</v>
      </c>
      <c r="EY190" s="1" t="s">
        <v>865</v>
      </c>
      <c r="EZ190" s="1" t="s">
        <v>863</v>
      </c>
    </row>
    <row r="191" spans="2:156" ht="16" thickBot="1" x14ac:dyDescent="0.4">
      <c r="B191" s="21" t="s">
        <v>191</v>
      </c>
      <c r="C191" s="22">
        <v>2.5095499940647166</v>
      </c>
      <c r="D191" s="23">
        <v>2.511136552602883</v>
      </c>
      <c r="E191" s="23">
        <v>2.3029402104135768</v>
      </c>
      <c r="F191" s="23">
        <v>2.104662834864202</v>
      </c>
      <c r="G191" s="23">
        <v>1.9245388443602698</v>
      </c>
      <c r="H191" s="23">
        <v>1.9189093218926301</v>
      </c>
      <c r="I191" s="23">
        <v>1.714565298274759</v>
      </c>
      <c r="J191" s="23">
        <v>1.5611330699768668</v>
      </c>
      <c r="K191" s="23">
        <v>1.4275302245791304</v>
      </c>
      <c r="L191" s="23">
        <v>1.155348312357896</v>
      </c>
      <c r="M191" s="23">
        <v>0.14852009364009344</v>
      </c>
      <c r="N191" s="23">
        <v>-0.32663947816658023</v>
      </c>
      <c r="O191" s="23">
        <v>-0.46533094918123297</v>
      </c>
      <c r="P191" s="23">
        <v>-0.25475655576276068</v>
      </c>
      <c r="Q191" s="24"/>
      <c r="R191" s="23">
        <v>6.5095499940647166</v>
      </c>
      <c r="S191" s="23">
        <v>6.511136552602883</v>
      </c>
      <c r="T191" s="23">
        <v>6.3029402104135768</v>
      </c>
      <c r="U191" s="23">
        <v>6.104662834864202</v>
      </c>
      <c r="V191" s="23">
        <v>5.9245388443602698</v>
      </c>
      <c r="W191" s="23">
        <v>5.9189093218926301</v>
      </c>
      <c r="X191" s="23">
        <v>5.714565298274759</v>
      </c>
      <c r="Y191" s="23">
        <v>5.5611330699768668</v>
      </c>
      <c r="Z191" s="23">
        <v>5.4275302245791304</v>
      </c>
      <c r="AA191" s="23">
        <v>5.155348312357896</v>
      </c>
      <c r="AB191" s="23">
        <v>4.1485200936400934</v>
      </c>
      <c r="AC191" s="23">
        <v>3.6733605218334198</v>
      </c>
      <c r="AD191" s="23">
        <v>3.534669050818767</v>
      </c>
      <c r="AE191" s="23">
        <v>3.7452434442372393</v>
      </c>
      <c r="AG191" s="25">
        <v>2.5095499940647166</v>
      </c>
      <c r="AH191" s="25">
        <v>2.5326673726526847</v>
      </c>
      <c r="AI191" s="25">
        <v>2.318056573278211</v>
      </c>
      <c r="AJ191" s="25">
        <v>2.1090057466335175</v>
      </c>
      <c r="AK191" s="25">
        <v>1.9110325947218838</v>
      </c>
      <c r="AL191" s="25">
        <v>1.8588977900499124</v>
      </c>
      <c r="AM191" s="25">
        <v>1.5603267284915203</v>
      </c>
      <c r="AN191" s="25">
        <v>1.2720337349847899</v>
      </c>
      <c r="AO191" s="25">
        <v>0.95655209982696299</v>
      </c>
      <c r="AP191" s="25">
        <v>0.4850062125437633</v>
      </c>
      <c r="AQ191" s="25">
        <v>0.28601915727876825</v>
      </c>
      <c r="AR191" s="25">
        <v>0.24705741797432701</v>
      </c>
      <c r="AS191" s="25">
        <v>0.12814390137718146</v>
      </c>
      <c r="AT191" s="25">
        <v>1.8007191015721347E-2</v>
      </c>
      <c r="AV191" s="26">
        <v>6.5095499940647166</v>
      </c>
      <c r="AW191" s="26">
        <v>6.5326673726526847</v>
      </c>
      <c r="AX191" s="26">
        <v>6.318056573278211</v>
      </c>
      <c r="AY191" s="26">
        <v>6.1090057466335175</v>
      </c>
      <c r="AZ191" s="26">
        <v>5.9110325947218838</v>
      </c>
      <c r="BA191" s="26">
        <v>5.8588977900499124</v>
      </c>
      <c r="BB191" s="26">
        <v>5.5603267284915203</v>
      </c>
      <c r="BC191" s="26">
        <v>5.2720337349847899</v>
      </c>
      <c r="BD191" s="26">
        <v>4.956552099826963</v>
      </c>
      <c r="BE191" s="26">
        <v>4.4850062125437633</v>
      </c>
      <c r="BF191" s="26">
        <v>4.2860191572787683</v>
      </c>
      <c r="BG191" s="26">
        <v>4.247057417974327</v>
      </c>
      <c r="BH191" s="26">
        <v>4.1281439013771815</v>
      </c>
      <c r="BI191" s="26">
        <v>4.0180071910157213</v>
      </c>
      <c r="BK191" s="27">
        <v>2.5095499940647166</v>
      </c>
      <c r="BL191" s="27">
        <v>2.5111519347544382</v>
      </c>
      <c r="BM191" s="27">
        <v>2.3029714254096909</v>
      </c>
      <c r="BN191" s="27">
        <v>2.1047095591688096</v>
      </c>
      <c r="BO191" s="27">
        <v>1.9246006297577525</v>
      </c>
      <c r="BP191" s="27">
        <v>1.9188913369619893</v>
      </c>
      <c r="BQ191" s="27">
        <v>1.7143731119641501</v>
      </c>
      <c r="BR191" s="27">
        <v>1.560908543347848</v>
      </c>
      <c r="BS191" s="27">
        <v>1.4272777256599891</v>
      </c>
      <c r="BT191" s="27">
        <v>1.1744572312158974</v>
      </c>
      <c r="BU191" s="27">
        <v>0.23372617968206466</v>
      </c>
      <c r="BV191" s="27">
        <v>-0.21798000555894959</v>
      </c>
      <c r="BW191" s="27">
        <v>-0.36334165487590298</v>
      </c>
      <c r="BX191" s="27">
        <v>-0.16449124058881637</v>
      </c>
      <c r="BZ191" s="27">
        <v>6.5095499940647166</v>
      </c>
      <c r="CA191" s="27">
        <v>6.5111519347544382</v>
      </c>
      <c r="CB191" s="27">
        <v>6.3029714254096909</v>
      </c>
      <c r="CC191" s="27">
        <v>6.1047095591688096</v>
      </c>
      <c r="CD191" s="27">
        <v>5.9246006297577525</v>
      </c>
      <c r="CE191" s="27">
        <v>5.9188913369619893</v>
      </c>
      <c r="CF191" s="27">
        <v>5.7143731119641501</v>
      </c>
      <c r="CG191" s="27">
        <v>5.560908543347848</v>
      </c>
      <c r="CH191" s="27">
        <v>5.4272777256599891</v>
      </c>
      <c r="CI191" s="27">
        <v>5.1744572312158974</v>
      </c>
      <c r="CJ191" s="27">
        <v>4.2337261796820647</v>
      </c>
      <c r="CK191" s="27">
        <v>3.7820199944410504</v>
      </c>
      <c r="CL191" s="27">
        <v>3.636658345124097</v>
      </c>
      <c r="CM191" s="27">
        <v>3.8355087594111836</v>
      </c>
      <c r="CO191" s="28">
        <v>2.5095499940647166</v>
      </c>
      <c r="CP191" s="28">
        <v>2.5207314153991227</v>
      </c>
      <c r="CQ191" s="28">
        <v>2.3269170072698282</v>
      </c>
      <c r="CR191" s="28">
        <v>2.1433664179635104</v>
      </c>
      <c r="CS191" s="28">
        <v>1.9799166996622324</v>
      </c>
      <c r="CT191" s="28">
        <v>1.9785709110203369</v>
      </c>
      <c r="CU191" s="28">
        <v>1.7465853973641305</v>
      </c>
      <c r="CV191" s="28">
        <v>1.5218724019654752</v>
      </c>
      <c r="CW191" s="28">
        <v>1.3279444013082129</v>
      </c>
      <c r="CX191" s="28">
        <v>1.1013599494265973</v>
      </c>
      <c r="CY191" s="28">
        <v>0.1654264144220372</v>
      </c>
      <c r="CZ191" s="28">
        <v>-1.002663731531138</v>
      </c>
      <c r="DA191" s="28">
        <v>-1.6428352934519133</v>
      </c>
      <c r="DB191" s="28">
        <v>-2.0933538338439917</v>
      </c>
      <c r="DD191" s="28">
        <v>6.5095499940647166</v>
      </c>
      <c r="DE191" s="28">
        <v>6.5207314153991227</v>
      </c>
      <c r="DF191" s="28">
        <v>6.3269170072698282</v>
      </c>
      <c r="DG191" s="28">
        <v>6.1433664179635104</v>
      </c>
      <c r="DH191" s="28">
        <v>5.9799166996622324</v>
      </c>
      <c r="DI191" s="28">
        <v>5.9785709110203369</v>
      </c>
      <c r="DJ191" s="28">
        <v>5.7465853973641305</v>
      </c>
      <c r="DK191" s="28">
        <v>5.5218724019654752</v>
      </c>
      <c r="DL191" s="28">
        <v>5.3279444013082129</v>
      </c>
      <c r="DM191" s="28">
        <v>5.1013599494265973</v>
      </c>
      <c r="DN191" s="28">
        <v>4.1654264144220372</v>
      </c>
      <c r="DO191" s="28">
        <v>2.997336268468862</v>
      </c>
      <c r="DP191" s="28">
        <v>2.3571647065480867</v>
      </c>
      <c r="DQ191" s="28">
        <v>1.9066461661560083</v>
      </c>
      <c r="DS191" s="29">
        <v>2.5095499940647166</v>
      </c>
      <c r="DT191" s="29">
        <v>2.5468197573432985</v>
      </c>
      <c r="DU191" s="29">
        <v>2.3627574801877698</v>
      </c>
      <c r="DV191" s="29">
        <v>2.2136237205775933</v>
      </c>
      <c r="DW191" s="29">
        <v>2.0949768589121263</v>
      </c>
      <c r="DX191" s="29">
        <v>1.9791805814523862</v>
      </c>
      <c r="DY191" s="29">
        <v>1.7801013292471648</v>
      </c>
      <c r="DZ191" s="29">
        <v>1.5997166863642258</v>
      </c>
      <c r="EA191" s="29">
        <v>1.4407627018277829</v>
      </c>
      <c r="EB191" s="29">
        <v>1.0803700149075741</v>
      </c>
      <c r="EC191" s="29">
        <v>-0.48869098070970907</v>
      </c>
      <c r="ED191" s="29">
        <v>-1.4395018160027551</v>
      </c>
      <c r="EE191" s="29">
        <v>-1.7954490491848407</v>
      </c>
      <c r="EF191" s="29">
        <v>-1.4810956095433703</v>
      </c>
      <c r="EH191" s="29">
        <v>6.5095499940647166</v>
      </c>
      <c r="EI191" s="29">
        <v>6.5468197573432985</v>
      </c>
      <c r="EJ191" s="29">
        <v>6.3627574801877698</v>
      </c>
      <c r="EK191" s="29">
        <v>6.2136237205775933</v>
      </c>
      <c r="EL191" s="29">
        <v>6.0949768589121263</v>
      </c>
      <c r="EM191" s="29">
        <v>5.9791805814523862</v>
      </c>
      <c r="EN191" s="29">
        <v>5.7801013292471648</v>
      </c>
      <c r="EO191" s="29">
        <v>5.5997166863642258</v>
      </c>
      <c r="EP191" s="29">
        <v>5.4407627018277829</v>
      </c>
      <c r="EQ191" s="29">
        <v>5.0803700149075741</v>
      </c>
      <c r="ER191" s="29">
        <v>3.5113090192902909</v>
      </c>
      <c r="ES191" s="29">
        <v>2.5604981839972449</v>
      </c>
      <c r="ET191" s="29">
        <v>2.2045509508151593</v>
      </c>
      <c r="EU191" s="29">
        <v>2.5189043904566297</v>
      </c>
      <c r="EW191" s="1">
        <v>359833</v>
      </c>
      <c r="EX191" s="1">
        <v>478813</v>
      </c>
      <c r="EY191" s="1" t="s">
        <v>448</v>
      </c>
      <c r="EZ191" s="1" t="s">
        <v>862</v>
      </c>
    </row>
    <row r="192" spans="2:156" ht="16" thickBot="1" x14ac:dyDescent="0.4">
      <c r="B192" s="21" t="s">
        <v>192</v>
      </c>
      <c r="C192" s="22">
        <v>2.4007639938076299</v>
      </c>
      <c r="D192" s="23">
        <v>2.3807911071257211</v>
      </c>
      <c r="E192" s="23">
        <v>2.3101196777723234</v>
      </c>
      <c r="F192" s="23">
        <v>2.22028841313863</v>
      </c>
      <c r="G192" s="23">
        <v>2.1605021528257127</v>
      </c>
      <c r="H192" s="23">
        <v>2.0703081252501514</v>
      </c>
      <c r="I192" s="23">
        <v>1.9888192530620032</v>
      </c>
      <c r="J192" s="23">
        <v>1.9145176347307311</v>
      </c>
      <c r="K192" s="23">
        <v>1.8275139702738872</v>
      </c>
      <c r="L192" s="23">
        <v>1.6955135810103203</v>
      </c>
      <c r="M192" s="23">
        <v>1.2071430826576202</v>
      </c>
      <c r="N192" s="23">
        <v>0.93323772125159543</v>
      </c>
      <c r="O192" s="23">
        <v>0.80084155708410343</v>
      </c>
      <c r="P192" s="23">
        <v>0.84206214326812923</v>
      </c>
      <c r="Q192" s="24"/>
      <c r="R192" s="23">
        <v>5.9007639938076295</v>
      </c>
      <c r="S192" s="23">
        <v>5.8807911071257211</v>
      </c>
      <c r="T192" s="23">
        <v>5.8101196777723239</v>
      </c>
      <c r="U192" s="23">
        <v>5.72028841313863</v>
      </c>
      <c r="V192" s="23">
        <v>5.6605021528257122</v>
      </c>
      <c r="W192" s="23">
        <v>5.5703081252501514</v>
      </c>
      <c r="X192" s="23">
        <v>5.4888192530620028</v>
      </c>
      <c r="Y192" s="23">
        <v>5.4145176347307311</v>
      </c>
      <c r="Z192" s="23">
        <v>5.3275139702738876</v>
      </c>
      <c r="AA192" s="23">
        <v>5.1955135810103208</v>
      </c>
      <c r="AB192" s="23">
        <v>4.7071430826576197</v>
      </c>
      <c r="AC192" s="23">
        <v>4.4332377212515954</v>
      </c>
      <c r="AD192" s="23">
        <v>4.3008415570841034</v>
      </c>
      <c r="AE192" s="23">
        <v>4.3420621432681292</v>
      </c>
      <c r="AG192" s="25">
        <v>2.4007639938076299</v>
      </c>
      <c r="AH192" s="25">
        <v>2.4289634427757716</v>
      </c>
      <c r="AI192" s="25">
        <v>2.4128681948837585</v>
      </c>
      <c r="AJ192" s="25">
        <v>2.3940721468416224</v>
      </c>
      <c r="AK192" s="25">
        <v>2.4064909242644204</v>
      </c>
      <c r="AL192" s="25">
        <v>2.3840257273624181</v>
      </c>
      <c r="AM192" s="25">
        <v>2.356977323603076</v>
      </c>
      <c r="AN192" s="25">
        <v>2.3288082487793296</v>
      </c>
      <c r="AO192" s="25">
        <v>2.28552588311873</v>
      </c>
      <c r="AP192" s="25">
        <v>2.1313944183677251</v>
      </c>
      <c r="AQ192" s="25">
        <v>1.7961599529038912</v>
      </c>
      <c r="AR192" s="25">
        <v>1.6444773470914882</v>
      </c>
      <c r="AS192" s="25">
        <v>1.5741150860195581</v>
      </c>
      <c r="AT192" s="25">
        <v>1.5371648033375038</v>
      </c>
      <c r="AV192" s="26">
        <v>5.9007639938076295</v>
      </c>
      <c r="AW192" s="26">
        <v>5.9289634427757711</v>
      </c>
      <c r="AX192" s="26">
        <v>5.9128681948837585</v>
      </c>
      <c r="AY192" s="26">
        <v>5.8940721468416228</v>
      </c>
      <c r="AZ192" s="26">
        <v>5.9064909242644204</v>
      </c>
      <c r="BA192" s="26">
        <v>5.8840257273624186</v>
      </c>
      <c r="BB192" s="26">
        <v>5.8569773236030755</v>
      </c>
      <c r="BC192" s="26">
        <v>5.82880824877933</v>
      </c>
      <c r="BD192" s="26">
        <v>5.78552588311873</v>
      </c>
      <c r="BE192" s="26">
        <v>5.6313944183677247</v>
      </c>
      <c r="BF192" s="26">
        <v>5.2961599529038912</v>
      </c>
      <c r="BG192" s="26">
        <v>5.1444773470914882</v>
      </c>
      <c r="BH192" s="26">
        <v>5.0741150860195585</v>
      </c>
      <c r="BI192" s="26">
        <v>5.0371648033375038</v>
      </c>
      <c r="BK192" s="27">
        <v>2.4007639938076299</v>
      </c>
      <c r="BL192" s="27">
        <v>2.3808084761468167</v>
      </c>
      <c r="BM192" s="27">
        <v>2.3101544705055601</v>
      </c>
      <c r="BN192" s="27">
        <v>2.2203402721047949</v>
      </c>
      <c r="BO192" s="27">
        <v>2.1605699994547187</v>
      </c>
      <c r="BP192" s="27">
        <v>2.0702877427531829</v>
      </c>
      <c r="BQ192" s="27">
        <v>1.9886026893597699</v>
      </c>
      <c r="BR192" s="27">
        <v>1.914264748113478</v>
      </c>
      <c r="BS192" s="27">
        <v>1.8272281709401783</v>
      </c>
      <c r="BT192" s="27">
        <v>1.7046161088810741</v>
      </c>
      <c r="BU192" s="27">
        <v>1.2535006601821901</v>
      </c>
      <c r="BV192" s="27">
        <v>1.003667254036738</v>
      </c>
      <c r="BW192" s="27">
        <v>0.87667724178001194</v>
      </c>
      <c r="BX192" s="27">
        <v>0.92194780060249792</v>
      </c>
      <c r="BZ192" s="27">
        <v>5.9007639938076295</v>
      </c>
      <c r="CA192" s="27">
        <v>5.8808084761468162</v>
      </c>
      <c r="CB192" s="27">
        <v>5.8101544705055606</v>
      </c>
      <c r="CC192" s="27">
        <v>5.7203402721047949</v>
      </c>
      <c r="CD192" s="27">
        <v>5.6605699994547187</v>
      </c>
      <c r="CE192" s="27">
        <v>5.5702877427531829</v>
      </c>
      <c r="CF192" s="27">
        <v>5.4886026893597695</v>
      </c>
      <c r="CG192" s="27">
        <v>5.414264748113478</v>
      </c>
      <c r="CH192" s="27">
        <v>5.3272281709401783</v>
      </c>
      <c r="CI192" s="27">
        <v>5.2046161088810745</v>
      </c>
      <c r="CJ192" s="27">
        <v>4.7535006601821905</v>
      </c>
      <c r="CK192" s="27">
        <v>4.5036672540367384</v>
      </c>
      <c r="CL192" s="27">
        <v>4.3766772417800119</v>
      </c>
      <c r="CM192" s="27">
        <v>4.4219478006024975</v>
      </c>
      <c r="CO192" s="28">
        <v>2.4007639938076299</v>
      </c>
      <c r="CP192" s="28">
        <v>2.3727744144190184</v>
      </c>
      <c r="CQ192" s="28">
        <v>2.2959506752912175</v>
      </c>
      <c r="CR192" s="28">
        <v>2.2009963641661763</v>
      </c>
      <c r="CS192" s="28">
        <v>2.128786595430368</v>
      </c>
      <c r="CT192" s="28">
        <v>2.0205976704807864</v>
      </c>
      <c r="CU192" s="28">
        <v>1.9125729860802525</v>
      </c>
      <c r="CV192" s="28">
        <v>1.8100549552383565</v>
      </c>
      <c r="CW192" s="28">
        <v>1.7007625053824107</v>
      </c>
      <c r="CX192" s="28">
        <v>1.5664484463814388</v>
      </c>
      <c r="CY192" s="28">
        <v>0.99643210450846897</v>
      </c>
      <c r="CZ192" s="28">
        <v>0.3129462634463458</v>
      </c>
      <c r="DA192" s="28">
        <v>-0.12094751367916512</v>
      </c>
      <c r="DB192" s="28">
        <v>-0.34448272002073299</v>
      </c>
      <c r="DD192" s="28">
        <v>5.9007639938076295</v>
      </c>
      <c r="DE192" s="28">
        <v>5.8727744144190179</v>
      </c>
      <c r="DF192" s="28">
        <v>5.795950675291218</v>
      </c>
      <c r="DG192" s="28">
        <v>5.7009963641661763</v>
      </c>
      <c r="DH192" s="28">
        <v>5.628786595430368</v>
      </c>
      <c r="DI192" s="28">
        <v>5.520597670480786</v>
      </c>
      <c r="DJ192" s="28">
        <v>5.4125729860802529</v>
      </c>
      <c r="DK192" s="28">
        <v>5.3100549552383569</v>
      </c>
      <c r="DL192" s="28">
        <v>5.2007625053824107</v>
      </c>
      <c r="DM192" s="28">
        <v>5.0664484463814388</v>
      </c>
      <c r="DN192" s="28">
        <v>4.496432104508469</v>
      </c>
      <c r="DO192" s="28">
        <v>3.8129462634463458</v>
      </c>
      <c r="DP192" s="28">
        <v>3.3790524863208349</v>
      </c>
      <c r="DQ192" s="28">
        <v>3.155517279979267</v>
      </c>
      <c r="DS192" s="29">
        <v>2.4007639938076299</v>
      </c>
      <c r="DT192" s="29">
        <v>2.3732111391006492</v>
      </c>
      <c r="DU192" s="29">
        <v>2.2699312491831005</v>
      </c>
      <c r="DV192" s="29">
        <v>2.1634504139290436</v>
      </c>
      <c r="DW192" s="29">
        <v>2.0793997270454967</v>
      </c>
      <c r="DX192" s="29">
        <v>1.9668295607256088</v>
      </c>
      <c r="DY192" s="29">
        <v>1.8597313416309018</v>
      </c>
      <c r="DZ192" s="29">
        <v>1.7637296737499071</v>
      </c>
      <c r="EA192" s="29">
        <v>1.6569581333186183</v>
      </c>
      <c r="EB192" s="29">
        <v>1.434885274382526</v>
      </c>
      <c r="EC192" s="29">
        <v>0.54912819108245881</v>
      </c>
      <c r="ED192" s="29">
        <v>-1.7409234942515894E-2</v>
      </c>
      <c r="EE192" s="29">
        <v>-0.2683640799320175</v>
      </c>
      <c r="EF192" s="29">
        <v>-8.6749523282279029E-2</v>
      </c>
      <c r="EH192" s="29">
        <v>5.9007639938076295</v>
      </c>
      <c r="EI192" s="29">
        <v>5.8732111391006487</v>
      </c>
      <c r="EJ192" s="29">
        <v>5.7699312491831005</v>
      </c>
      <c r="EK192" s="29">
        <v>5.6634504139290431</v>
      </c>
      <c r="EL192" s="29">
        <v>5.5793997270454962</v>
      </c>
      <c r="EM192" s="29">
        <v>5.4668295607256088</v>
      </c>
      <c r="EN192" s="29">
        <v>5.3597313416309014</v>
      </c>
      <c r="EO192" s="29">
        <v>5.2637296737499071</v>
      </c>
      <c r="EP192" s="29">
        <v>5.1569581333186179</v>
      </c>
      <c r="EQ192" s="29">
        <v>4.934885274382526</v>
      </c>
      <c r="ER192" s="29">
        <v>4.0491281910824588</v>
      </c>
      <c r="ES192" s="29">
        <v>3.4825907650574841</v>
      </c>
      <c r="ET192" s="29">
        <v>3.2316359200679825</v>
      </c>
      <c r="EU192" s="29">
        <v>3.413250476717721</v>
      </c>
      <c r="EW192" s="1">
        <v>326099</v>
      </c>
      <c r="EX192" s="1">
        <v>483011</v>
      </c>
      <c r="EY192" s="1" t="s">
        <v>471</v>
      </c>
      <c r="EZ192" s="1" t="s">
        <v>863</v>
      </c>
    </row>
    <row r="193" spans="2:156" ht="16" thickBot="1" x14ac:dyDescent="0.4">
      <c r="B193" s="21" t="s">
        <v>193</v>
      </c>
      <c r="C193" s="22">
        <v>8.9627725688085533</v>
      </c>
      <c r="D193" s="23">
        <v>8.8579312138001285</v>
      </c>
      <c r="E193" s="23">
        <v>8.6717914864850947</v>
      </c>
      <c r="F193" s="23">
        <v>8.46059565263187</v>
      </c>
      <c r="G193" s="23">
        <v>8.2970515300890426</v>
      </c>
      <c r="H193" s="23">
        <v>8.1155560358958496</v>
      </c>
      <c r="I193" s="23">
        <v>7.9076991376658778</v>
      </c>
      <c r="J193" s="23">
        <v>7.6914163548961527</v>
      </c>
      <c r="K193" s="23">
        <v>7.4389083328864523</v>
      </c>
      <c r="L193" s="23">
        <v>7.0420392755877188</v>
      </c>
      <c r="M193" s="23">
        <v>5.514393739445195</v>
      </c>
      <c r="N193" s="23">
        <v>4.5936014270610706</v>
      </c>
      <c r="O193" s="23">
        <v>4.1223649257743613</v>
      </c>
      <c r="P193" s="23">
        <v>4.2237808279768654</v>
      </c>
      <c r="Q193" s="24"/>
      <c r="R193" s="23">
        <v>11.462772568808553</v>
      </c>
      <c r="S193" s="23">
        <v>11.357931213800128</v>
      </c>
      <c r="T193" s="23">
        <v>11.171791486485095</v>
      </c>
      <c r="U193" s="23">
        <v>10.96059565263187</v>
      </c>
      <c r="V193" s="23">
        <v>10.797051530089043</v>
      </c>
      <c r="W193" s="23">
        <v>10.61555603589585</v>
      </c>
      <c r="X193" s="23">
        <v>10.407699137665878</v>
      </c>
      <c r="Y193" s="23">
        <v>10.191416354896152</v>
      </c>
      <c r="Z193" s="23">
        <v>9.9389083328864523</v>
      </c>
      <c r="AA193" s="23">
        <v>9.5420392755877188</v>
      </c>
      <c r="AB193" s="23">
        <v>8.014393739445195</v>
      </c>
      <c r="AC193" s="23">
        <v>7.0936014270610706</v>
      </c>
      <c r="AD193" s="23">
        <v>6.6223649257743613</v>
      </c>
      <c r="AE193" s="23">
        <v>6.7237808279768654</v>
      </c>
      <c r="AG193" s="25">
        <v>8.9627725688085533</v>
      </c>
      <c r="AH193" s="25">
        <v>8.9209380961611</v>
      </c>
      <c r="AI193" s="25">
        <v>8.779092951658086</v>
      </c>
      <c r="AJ193" s="25">
        <v>8.6627931508425924</v>
      </c>
      <c r="AK193" s="25">
        <v>8.5816098107286933</v>
      </c>
      <c r="AL193" s="25">
        <v>8.4556616987438868</v>
      </c>
      <c r="AM193" s="25">
        <v>8.2751304161107875</v>
      </c>
      <c r="AN193" s="25">
        <v>8.0806603488016187</v>
      </c>
      <c r="AO193" s="25">
        <v>7.8588734487801597</v>
      </c>
      <c r="AP193" s="25">
        <v>7.5935941518473138</v>
      </c>
      <c r="AQ193" s="25">
        <v>6.8875820996564112</v>
      </c>
      <c r="AR193" s="25">
        <v>5.9813177819542886</v>
      </c>
      <c r="AS193" s="25">
        <v>5.207005245084904</v>
      </c>
      <c r="AT193" s="25">
        <v>4.6790317049185575</v>
      </c>
      <c r="AV193" s="26">
        <v>11.462772568808553</v>
      </c>
      <c r="AW193" s="26">
        <v>11.4209380961611</v>
      </c>
      <c r="AX193" s="26">
        <v>11.279092951658086</v>
      </c>
      <c r="AY193" s="26">
        <v>11.162793150842592</v>
      </c>
      <c r="AZ193" s="26">
        <v>11.081609810728693</v>
      </c>
      <c r="BA193" s="26">
        <v>10.955661698743887</v>
      </c>
      <c r="BB193" s="26">
        <v>10.775130416110787</v>
      </c>
      <c r="BC193" s="26">
        <v>10.580660348801619</v>
      </c>
      <c r="BD193" s="26">
        <v>10.358873448780159</v>
      </c>
      <c r="BE193" s="26">
        <v>10.093594151847313</v>
      </c>
      <c r="BF193" s="26">
        <v>9.3875820996564112</v>
      </c>
      <c r="BG193" s="26">
        <v>8.4813177819542886</v>
      </c>
      <c r="BH193" s="26">
        <v>7.707005245084904</v>
      </c>
      <c r="BI193" s="26">
        <v>7.1790317049185575</v>
      </c>
      <c r="BK193" s="27">
        <v>8.9627725688085533</v>
      </c>
      <c r="BL193" s="27">
        <v>8.8580779825828451</v>
      </c>
      <c r="BM193" s="27">
        <v>8.6713430653814978</v>
      </c>
      <c r="BN193" s="27">
        <v>8.4602331254792809</v>
      </c>
      <c r="BO193" s="27">
        <v>8.296810437291807</v>
      </c>
      <c r="BP193" s="27">
        <v>8.1149657928875776</v>
      </c>
      <c r="BQ193" s="27">
        <v>7.9062501714598099</v>
      </c>
      <c r="BR193" s="27">
        <v>7.6897761400980711</v>
      </c>
      <c r="BS193" s="27">
        <v>7.4396399405866349</v>
      </c>
      <c r="BT193" s="27">
        <v>7.0660233135731856</v>
      </c>
      <c r="BU193" s="27">
        <v>5.634287421453033</v>
      </c>
      <c r="BV193" s="27">
        <v>4.8095833695987</v>
      </c>
      <c r="BW193" s="27">
        <v>4.3795884983571867</v>
      </c>
      <c r="BX193" s="27">
        <v>4.5291189611399165</v>
      </c>
      <c r="BZ193" s="27">
        <v>11.462772568808553</v>
      </c>
      <c r="CA193" s="27">
        <v>11.358077982582845</v>
      </c>
      <c r="CB193" s="27">
        <v>11.171343065381498</v>
      </c>
      <c r="CC193" s="27">
        <v>10.960233125479281</v>
      </c>
      <c r="CD193" s="27">
        <v>10.796810437291807</v>
      </c>
      <c r="CE193" s="27">
        <v>10.614965792887578</v>
      </c>
      <c r="CF193" s="27">
        <v>10.40625017145981</v>
      </c>
      <c r="CG193" s="27">
        <v>10.189776140098072</v>
      </c>
      <c r="CH193" s="27">
        <v>9.939639940586634</v>
      </c>
      <c r="CI193" s="27">
        <v>9.5660233135731865</v>
      </c>
      <c r="CJ193" s="27">
        <v>8.134287421453033</v>
      </c>
      <c r="CK193" s="27">
        <v>7.3095833695987</v>
      </c>
      <c r="CL193" s="27">
        <v>6.8795884983571867</v>
      </c>
      <c r="CM193" s="27">
        <v>7.0291189611399165</v>
      </c>
      <c r="CO193" s="28">
        <v>8.9627725688085533</v>
      </c>
      <c r="CP193" s="28">
        <v>8.8303619594847458</v>
      </c>
      <c r="CQ193" s="28">
        <v>8.6218420643202514</v>
      </c>
      <c r="CR193" s="28">
        <v>8.3870088055076444</v>
      </c>
      <c r="CS193" s="28">
        <v>8.1751560871910769</v>
      </c>
      <c r="CT193" s="28">
        <v>7.925018712457665</v>
      </c>
      <c r="CU193" s="28">
        <v>7.6184092178877938</v>
      </c>
      <c r="CV193" s="28">
        <v>7.3191263842437158</v>
      </c>
      <c r="CW193" s="28">
        <v>7.0346627508263468</v>
      </c>
      <c r="CX193" s="28">
        <v>6.7249760140608359</v>
      </c>
      <c r="CY193" s="28">
        <v>5.2085667597989946</v>
      </c>
      <c r="CZ193" s="28">
        <v>3.4889219074894733</v>
      </c>
      <c r="DA193" s="28">
        <v>2.5553734341191543</v>
      </c>
      <c r="DB193" s="28">
        <v>2.0330024037246126</v>
      </c>
      <c r="DD193" s="28">
        <v>11.462772568808553</v>
      </c>
      <c r="DE193" s="28">
        <v>11.330361959484746</v>
      </c>
      <c r="DF193" s="28">
        <v>11.121842064320251</v>
      </c>
      <c r="DG193" s="28">
        <v>10.887008805507644</v>
      </c>
      <c r="DH193" s="28">
        <v>10.675156087191077</v>
      </c>
      <c r="DI193" s="28">
        <v>10.425018712457664</v>
      </c>
      <c r="DJ193" s="28">
        <v>10.118409217887795</v>
      </c>
      <c r="DK193" s="28">
        <v>9.8191263842437166</v>
      </c>
      <c r="DL193" s="28">
        <v>9.534662750826346</v>
      </c>
      <c r="DM193" s="28">
        <v>9.2249760140608359</v>
      </c>
      <c r="DN193" s="28">
        <v>7.7085667597989946</v>
      </c>
      <c r="DO193" s="28">
        <v>5.9889219074894733</v>
      </c>
      <c r="DP193" s="28">
        <v>5.0553734341191543</v>
      </c>
      <c r="DQ193" s="28">
        <v>4.5330024037246126</v>
      </c>
      <c r="DS193" s="29">
        <v>8.9627725688085533</v>
      </c>
      <c r="DT193" s="29">
        <v>8.8503319795184332</v>
      </c>
      <c r="DU193" s="29">
        <v>8.6010877185182171</v>
      </c>
      <c r="DV193" s="29">
        <v>8.3570943169236038</v>
      </c>
      <c r="DW193" s="29">
        <v>8.1166666651793928</v>
      </c>
      <c r="DX193" s="29">
        <v>7.8606962457681533</v>
      </c>
      <c r="DY193" s="29">
        <v>7.5735970449973342</v>
      </c>
      <c r="DZ193" s="29">
        <v>7.300543620665735</v>
      </c>
      <c r="EA193" s="29">
        <v>7.0255530094289513</v>
      </c>
      <c r="EB193" s="29">
        <v>6.528096820330223</v>
      </c>
      <c r="EC193" s="29">
        <v>4.2479051570177333</v>
      </c>
      <c r="ED193" s="29">
        <v>2.7792118149516476</v>
      </c>
      <c r="EE193" s="29">
        <v>2.2059924622127234</v>
      </c>
      <c r="EF193" s="29">
        <v>2.5144244999663421</v>
      </c>
      <c r="EH193" s="29">
        <v>11.462772568808553</v>
      </c>
      <c r="EI193" s="29">
        <v>11.350331979518433</v>
      </c>
      <c r="EJ193" s="29">
        <v>11.101087718518217</v>
      </c>
      <c r="EK193" s="29">
        <v>10.857094316923604</v>
      </c>
      <c r="EL193" s="29">
        <v>10.616666665179393</v>
      </c>
      <c r="EM193" s="29">
        <v>10.360696245768153</v>
      </c>
      <c r="EN193" s="29">
        <v>10.073597044997335</v>
      </c>
      <c r="EO193" s="29">
        <v>9.800543620665735</v>
      </c>
      <c r="EP193" s="29">
        <v>9.5255530094289504</v>
      </c>
      <c r="EQ193" s="29">
        <v>9.028096820330223</v>
      </c>
      <c r="ER193" s="29">
        <v>6.7479051570177333</v>
      </c>
      <c r="ES193" s="29">
        <v>5.2792118149516476</v>
      </c>
      <c r="ET193" s="29">
        <v>4.7059924622127234</v>
      </c>
      <c r="EU193" s="29">
        <v>5.0144244999663421</v>
      </c>
      <c r="EW193" s="1">
        <v>376579</v>
      </c>
      <c r="EX193" s="1">
        <v>509136</v>
      </c>
      <c r="EY193" s="1" t="s">
        <v>446</v>
      </c>
      <c r="EZ193" s="1" t="s">
        <v>862</v>
      </c>
    </row>
    <row r="194" spans="2:156" ht="16" thickBot="1" x14ac:dyDescent="0.4">
      <c r="B194" s="21" t="s">
        <v>194</v>
      </c>
      <c r="C194" s="22">
        <v>6.5752110269675459</v>
      </c>
      <c r="D194" s="23">
        <v>6.4811525903026244</v>
      </c>
      <c r="E194" s="23">
        <v>6.3383108170456062</v>
      </c>
      <c r="F194" s="23">
        <v>6.1167725662152233</v>
      </c>
      <c r="G194" s="23">
        <v>5.9871469664240617</v>
      </c>
      <c r="H194" s="23">
        <v>5.7758581595374565</v>
      </c>
      <c r="I194" s="23">
        <v>5.5557562271674428</v>
      </c>
      <c r="J194" s="23">
        <v>5.4899397194419066</v>
      </c>
      <c r="K194" s="23">
        <v>5.3286612500249468</v>
      </c>
      <c r="L194" s="23">
        <v>4.9995122402819856</v>
      </c>
      <c r="M194" s="23">
        <v>3.7279126531748297</v>
      </c>
      <c r="N194" s="23">
        <v>3.0240131346863741</v>
      </c>
      <c r="O194" s="23">
        <v>2.6477739067134767</v>
      </c>
      <c r="P194" s="23">
        <v>2.7257955204540512</v>
      </c>
      <c r="Q194" s="24"/>
      <c r="R194" s="23">
        <v>17.825211026967544</v>
      </c>
      <c r="S194" s="23">
        <v>17.731152590302624</v>
      </c>
      <c r="T194" s="23">
        <v>17.588310817045606</v>
      </c>
      <c r="U194" s="23">
        <v>17.366772566215225</v>
      </c>
      <c r="V194" s="23">
        <v>17.237146966424064</v>
      </c>
      <c r="W194" s="23">
        <v>17.025858159537457</v>
      </c>
      <c r="X194" s="23">
        <v>16.805756227167443</v>
      </c>
      <c r="Y194" s="23">
        <v>16.739939719441907</v>
      </c>
      <c r="Z194" s="23">
        <v>16.578661250024947</v>
      </c>
      <c r="AA194" s="23">
        <v>16.249512240281987</v>
      </c>
      <c r="AB194" s="23">
        <v>14.97791265317483</v>
      </c>
      <c r="AC194" s="23">
        <v>14.274013134686374</v>
      </c>
      <c r="AD194" s="23">
        <v>13.897773906713477</v>
      </c>
      <c r="AE194" s="23">
        <v>13.975795520454051</v>
      </c>
      <c r="AG194" s="25">
        <v>6.5752110269675459</v>
      </c>
      <c r="AH194" s="25">
        <v>6.6014963798598405</v>
      </c>
      <c r="AI194" s="25">
        <v>6.5466877839502544</v>
      </c>
      <c r="AJ194" s="25">
        <v>6.4562432117679744</v>
      </c>
      <c r="AK194" s="25">
        <v>6.4500779241884807</v>
      </c>
      <c r="AL194" s="25">
        <v>6.3428469664619662</v>
      </c>
      <c r="AM194" s="25">
        <v>6.1919455014866571</v>
      </c>
      <c r="AN194" s="25">
        <v>6.1650621833100701</v>
      </c>
      <c r="AO194" s="25">
        <v>6.0444544199347305</v>
      </c>
      <c r="AP194" s="25">
        <v>5.8400539428791465</v>
      </c>
      <c r="AQ194" s="25">
        <v>5.3325015457931979</v>
      </c>
      <c r="AR194" s="25">
        <v>4.643161638962134</v>
      </c>
      <c r="AS194" s="25">
        <v>4.0090517901673621</v>
      </c>
      <c r="AT194" s="25">
        <v>3.640101870995462</v>
      </c>
      <c r="AV194" s="26">
        <v>17.825211026967544</v>
      </c>
      <c r="AW194" s="26">
        <v>17.851496379859839</v>
      </c>
      <c r="AX194" s="26">
        <v>17.796687783950254</v>
      </c>
      <c r="AY194" s="26">
        <v>17.706243211767976</v>
      </c>
      <c r="AZ194" s="26">
        <v>17.700077924188481</v>
      </c>
      <c r="BA194" s="26">
        <v>17.592846966461966</v>
      </c>
      <c r="BB194" s="26">
        <v>17.441945501486657</v>
      </c>
      <c r="BC194" s="26">
        <v>17.41506218331007</v>
      </c>
      <c r="BD194" s="26">
        <v>17.294454419934731</v>
      </c>
      <c r="BE194" s="26">
        <v>17.090053942879145</v>
      </c>
      <c r="BF194" s="26">
        <v>16.5825015457932</v>
      </c>
      <c r="BG194" s="26">
        <v>15.893161638962134</v>
      </c>
      <c r="BH194" s="26">
        <v>15.259051790167362</v>
      </c>
      <c r="BI194" s="26">
        <v>14.890101870995462</v>
      </c>
      <c r="BK194" s="27">
        <v>6.5752110269675459</v>
      </c>
      <c r="BL194" s="27">
        <v>6.4812629721254584</v>
      </c>
      <c r="BM194" s="27">
        <v>6.3385317687283038</v>
      </c>
      <c r="BN194" s="27">
        <v>6.1171022940679336</v>
      </c>
      <c r="BO194" s="27">
        <v>5.9875800933437837</v>
      </c>
      <c r="BP194" s="27">
        <v>5.775728018830856</v>
      </c>
      <c r="BQ194" s="27">
        <v>5.5543677106081706</v>
      </c>
      <c r="BR194" s="27">
        <v>5.4883287991695138</v>
      </c>
      <c r="BS194" s="27">
        <v>5.3268423728059755</v>
      </c>
      <c r="BT194" s="27">
        <v>5.0154087199931681</v>
      </c>
      <c r="BU194" s="27">
        <v>3.8437662100406804</v>
      </c>
      <c r="BV194" s="27">
        <v>3.2462375596866373</v>
      </c>
      <c r="BW194" s="27">
        <v>2.9040246622634012</v>
      </c>
      <c r="BX194" s="27">
        <v>3.0452951746545871</v>
      </c>
      <c r="BZ194" s="27">
        <v>17.825211026967544</v>
      </c>
      <c r="CA194" s="27">
        <v>17.731262972125457</v>
      </c>
      <c r="CB194" s="27">
        <v>17.588531768728302</v>
      </c>
      <c r="CC194" s="27">
        <v>17.367102294067934</v>
      </c>
      <c r="CD194" s="27">
        <v>17.237580093343784</v>
      </c>
      <c r="CE194" s="27">
        <v>17.025728018830854</v>
      </c>
      <c r="CF194" s="27">
        <v>16.804367710608169</v>
      </c>
      <c r="CG194" s="27">
        <v>16.738328799169516</v>
      </c>
      <c r="CH194" s="27">
        <v>16.576842372805977</v>
      </c>
      <c r="CI194" s="27">
        <v>16.265408719993168</v>
      </c>
      <c r="CJ194" s="27">
        <v>15.09376621004068</v>
      </c>
      <c r="CK194" s="27">
        <v>14.496237559686637</v>
      </c>
      <c r="CL194" s="27">
        <v>14.154024662263401</v>
      </c>
      <c r="CM194" s="27">
        <v>14.295295174654587</v>
      </c>
      <c r="CO194" s="28">
        <v>6.5752110269675459</v>
      </c>
      <c r="CP194" s="28">
        <v>6.4763474405870145</v>
      </c>
      <c r="CQ194" s="28">
        <v>6.3347652015531324</v>
      </c>
      <c r="CR194" s="28">
        <v>6.1068327933109536</v>
      </c>
      <c r="CS194" s="28">
        <v>5.9500504935884031</v>
      </c>
      <c r="CT194" s="28">
        <v>5.6935547189281568</v>
      </c>
      <c r="CU194" s="28">
        <v>5.405640280357586</v>
      </c>
      <c r="CV194" s="28">
        <v>5.2798675547823386</v>
      </c>
      <c r="CW194" s="28">
        <v>5.096481970831082</v>
      </c>
      <c r="CX194" s="28">
        <v>4.8392489678514234</v>
      </c>
      <c r="CY194" s="28">
        <v>3.6950145270828383</v>
      </c>
      <c r="CZ194" s="28">
        <v>2.310479316994666</v>
      </c>
      <c r="DA194" s="28">
        <v>1.6520787364712461</v>
      </c>
      <c r="DB194" s="28">
        <v>1.3685670762766282</v>
      </c>
      <c r="DD194" s="28">
        <v>17.825211026967544</v>
      </c>
      <c r="DE194" s="28">
        <v>17.726347440587013</v>
      </c>
      <c r="DF194" s="28">
        <v>17.584765201553132</v>
      </c>
      <c r="DG194" s="28">
        <v>17.356832793310954</v>
      </c>
      <c r="DH194" s="28">
        <v>17.200050493588403</v>
      </c>
      <c r="DI194" s="28">
        <v>16.943554718928155</v>
      </c>
      <c r="DJ194" s="28">
        <v>16.655640280357588</v>
      </c>
      <c r="DK194" s="28">
        <v>16.529867554782339</v>
      </c>
      <c r="DL194" s="28">
        <v>16.346481970831082</v>
      </c>
      <c r="DM194" s="28">
        <v>16.089248967851425</v>
      </c>
      <c r="DN194" s="28">
        <v>14.945014527082838</v>
      </c>
      <c r="DO194" s="28">
        <v>13.560479316994666</v>
      </c>
      <c r="DP194" s="28">
        <v>12.902078736471246</v>
      </c>
      <c r="DQ194" s="28">
        <v>12.618567076276628</v>
      </c>
      <c r="DS194" s="29">
        <v>6.5752110269675459</v>
      </c>
      <c r="DT194" s="29">
        <v>6.4965188783901233</v>
      </c>
      <c r="DU194" s="29">
        <v>6.3169662601691137</v>
      </c>
      <c r="DV194" s="29">
        <v>6.083634132504617</v>
      </c>
      <c r="DW194" s="29">
        <v>5.9039931672186672</v>
      </c>
      <c r="DX194" s="29">
        <v>5.6430358679488251</v>
      </c>
      <c r="DY194" s="29">
        <v>5.3713982881963513</v>
      </c>
      <c r="DZ194" s="29">
        <v>4.7652890074766905</v>
      </c>
      <c r="EA194" s="29">
        <v>4.6331248509263325</v>
      </c>
      <c r="EB194" s="29">
        <v>4.2770840092123201</v>
      </c>
      <c r="EC194" s="29">
        <v>2.8173120932381437</v>
      </c>
      <c r="ED194" s="29">
        <v>1.7739459612361053</v>
      </c>
      <c r="EE194" s="29">
        <v>1.4222157477220883</v>
      </c>
      <c r="EF194" s="29">
        <v>1.8057369474079632</v>
      </c>
      <c r="EH194" s="29">
        <v>17.825211026967544</v>
      </c>
      <c r="EI194" s="29">
        <v>17.746518878390123</v>
      </c>
      <c r="EJ194" s="29">
        <v>17.566966260169114</v>
      </c>
      <c r="EK194" s="29">
        <v>17.333634132504617</v>
      </c>
      <c r="EL194" s="29">
        <v>17.153993167218665</v>
      </c>
      <c r="EM194" s="29">
        <v>16.893035867948825</v>
      </c>
      <c r="EN194" s="29">
        <v>16.621398288196353</v>
      </c>
      <c r="EO194" s="29">
        <v>16.015289007476689</v>
      </c>
      <c r="EP194" s="29">
        <v>15.883124850926333</v>
      </c>
      <c r="EQ194" s="29">
        <v>15.52708400921232</v>
      </c>
      <c r="ER194" s="29">
        <v>14.067312093238144</v>
      </c>
      <c r="ES194" s="29">
        <v>13.023945961236105</v>
      </c>
      <c r="ET194" s="29">
        <v>12.672215747722088</v>
      </c>
      <c r="EU194" s="29">
        <v>13.055736947407963</v>
      </c>
      <c r="EW194" s="1">
        <v>364439</v>
      </c>
      <c r="EX194" s="1">
        <v>526672</v>
      </c>
      <c r="EY194" s="1" t="s">
        <v>446</v>
      </c>
      <c r="EZ194" s="1" t="s">
        <v>862</v>
      </c>
    </row>
    <row r="195" spans="2:156" ht="16" thickBot="1" x14ac:dyDescent="0.4">
      <c r="B195" s="21" t="s">
        <v>195</v>
      </c>
      <c r="C195" s="22">
        <v>6.2283615916896533</v>
      </c>
      <c r="D195" s="23">
        <v>5.9794577538477665</v>
      </c>
      <c r="E195" s="23">
        <v>5.8659835480738316</v>
      </c>
      <c r="F195" s="23">
        <v>5.6292617453902949</v>
      </c>
      <c r="G195" s="23">
        <v>5.2492660470366008</v>
      </c>
      <c r="H195" s="23">
        <v>5.0494431075106601</v>
      </c>
      <c r="I195" s="23">
        <v>4.7832241235408581</v>
      </c>
      <c r="J195" s="23">
        <v>4.4993293188829639</v>
      </c>
      <c r="K195" s="23">
        <v>4.202862767536633</v>
      </c>
      <c r="L195" s="23">
        <v>3.8147121797989083</v>
      </c>
      <c r="M195" s="23">
        <v>2.5142685942097742</v>
      </c>
      <c r="N195" s="23">
        <v>2.0928740529796777</v>
      </c>
      <c r="O195" s="23">
        <v>2.0577288640992375</v>
      </c>
      <c r="P195" s="23">
        <v>2.3321302439721645</v>
      </c>
      <c r="Q195" s="24"/>
      <c r="R195" s="23">
        <v>8.5783615916896547</v>
      </c>
      <c r="S195" s="23">
        <v>8.3294577538477679</v>
      </c>
      <c r="T195" s="23">
        <v>8.215983548073833</v>
      </c>
      <c r="U195" s="23">
        <v>7.9792617453902963</v>
      </c>
      <c r="V195" s="23">
        <v>7.5992660470366022</v>
      </c>
      <c r="W195" s="23">
        <v>7.3994431075106615</v>
      </c>
      <c r="X195" s="23">
        <v>7.1332241235408596</v>
      </c>
      <c r="Y195" s="23">
        <v>6.8493293188829654</v>
      </c>
      <c r="Z195" s="23">
        <v>6.5528627675366344</v>
      </c>
      <c r="AA195" s="23">
        <v>6.1647121797989097</v>
      </c>
      <c r="AB195" s="23">
        <v>4.8642685942097756</v>
      </c>
      <c r="AC195" s="23">
        <v>4.4428740529796791</v>
      </c>
      <c r="AD195" s="23">
        <v>4.4077288640992389</v>
      </c>
      <c r="AE195" s="23">
        <v>4.6821302439721659</v>
      </c>
      <c r="AG195" s="25">
        <v>6.2283615916896533</v>
      </c>
      <c r="AH195" s="25">
        <v>6.2724253889574406</v>
      </c>
      <c r="AI195" s="25">
        <v>6.2904299413279627</v>
      </c>
      <c r="AJ195" s="25">
        <v>6.2148547186498693</v>
      </c>
      <c r="AK195" s="25">
        <v>6.0258988270253919</v>
      </c>
      <c r="AL195" s="25">
        <v>5.9613686042358793</v>
      </c>
      <c r="AM195" s="25">
        <v>5.8044047082622328</v>
      </c>
      <c r="AN195" s="25">
        <v>5.6063486953217581</v>
      </c>
      <c r="AO195" s="25">
        <v>5.3838846080449638</v>
      </c>
      <c r="AP195" s="25">
        <v>5.1058830208939625</v>
      </c>
      <c r="AQ195" s="25">
        <v>4.3131868218065996</v>
      </c>
      <c r="AR195" s="25">
        <v>3.9354937025702093</v>
      </c>
      <c r="AS195" s="25">
        <v>3.6800867484296198</v>
      </c>
      <c r="AT195" s="25">
        <v>3.4869946395792866</v>
      </c>
      <c r="AV195" s="26">
        <v>8.5783615916896547</v>
      </c>
      <c r="AW195" s="26">
        <v>8.622425388957442</v>
      </c>
      <c r="AX195" s="26">
        <v>8.6404299413279642</v>
      </c>
      <c r="AY195" s="26">
        <v>8.5648547186498707</v>
      </c>
      <c r="AZ195" s="26">
        <v>8.3758988270253933</v>
      </c>
      <c r="BA195" s="26">
        <v>8.3113686042358808</v>
      </c>
      <c r="BB195" s="26">
        <v>8.1544047082622342</v>
      </c>
      <c r="BC195" s="26">
        <v>7.9563486953217595</v>
      </c>
      <c r="BD195" s="26">
        <v>7.7338846080449652</v>
      </c>
      <c r="BE195" s="26">
        <v>7.4558830208939639</v>
      </c>
      <c r="BF195" s="26">
        <v>6.663186821806601</v>
      </c>
      <c r="BG195" s="26">
        <v>6.2854937025702107</v>
      </c>
      <c r="BH195" s="26">
        <v>6.0300867484296212</v>
      </c>
      <c r="BI195" s="26">
        <v>5.836994639579288</v>
      </c>
      <c r="BK195" s="27">
        <v>6.2283615916896533</v>
      </c>
      <c r="BL195" s="27">
        <v>5.9794577436198342</v>
      </c>
      <c r="BM195" s="27">
        <v>5.8659835582290221</v>
      </c>
      <c r="BN195" s="27">
        <v>5.6292617453902949</v>
      </c>
      <c r="BO195" s="27">
        <v>5.2492659856492327</v>
      </c>
      <c r="BP195" s="27">
        <v>5.0494431685069365</v>
      </c>
      <c r="BQ195" s="27">
        <v>4.7832241235408581</v>
      </c>
      <c r="BR195" s="27">
        <v>4.4993293188829639</v>
      </c>
      <c r="BS195" s="27">
        <v>4.202862767536633</v>
      </c>
      <c r="BT195" s="27">
        <v>3.8524157875785061</v>
      </c>
      <c r="BU195" s="27">
        <v>2.6878930800430698</v>
      </c>
      <c r="BV195" s="27">
        <v>2.2997634789196155</v>
      </c>
      <c r="BW195" s="27">
        <v>2.2618203033698805</v>
      </c>
      <c r="BX195" s="27">
        <v>2.4964388863660165</v>
      </c>
      <c r="BZ195" s="27">
        <v>8.5783615916896547</v>
      </c>
      <c r="CA195" s="27">
        <v>8.3294577436198356</v>
      </c>
      <c r="CB195" s="27">
        <v>8.2159835582290235</v>
      </c>
      <c r="CC195" s="27">
        <v>7.9792617453902963</v>
      </c>
      <c r="CD195" s="27">
        <v>7.5992659856492342</v>
      </c>
      <c r="CE195" s="27">
        <v>7.399443168506938</v>
      </c>
      <c r="CF195" s="27">
        <v>7.1332241235408596</v>
      </c>
      <c r="CG195" s="27">
        <v>6.8493293188829654</v>
      </c>
      <c r="CH195" s="27">
        <v>6.5528627675366344</v>
      </c>
      <c r="CI195" s="27">
        <v>6.2024157875785075</v>
      </c>
      <c r="CJ195" s="27">
        <v>5.0378930800430712</v>
      </c>
      <c r="CK195" s="27">
        <v>4.6497634789196169</v>
      </c>
      <c r="CL195" s="27">
        <v>4.6118203033698819</v>
      </c>
      <c r="CM195" s="27">
        <v>4.8464388863660179</v>
      </c>
      <c r="CO195" s="28">
        <v>6.2283615916896533</v>
      </c>
      <c r="CP195" s="28">
        <v>5.9951032062863145</v>
      </c>
      <c r="CQ195" s="28">
        <v>5.9081531984749667</v>
      </c>
      <c r="CR195" s="28">
        <v>5.701919316117845</v>
      </c>
      <c r="CS195" s="28">
        <v>5.3715572246177636</v>
      </c>
      <c r="CT195" s="28">
        <v>5.2270357789584381</v>
      </c>
      <c r="CU195" s="28">
        <v>5.0222023195286738</v>
      </c>
      <c r="CV195" s="28">
        <v>4.8438567397568697</v>
      </c>
      <c r="CW195" s="28">
        <v>4.6603752484931515</v>
      </c>
      <c r="CX195" s="28">
        <v>4.4390529158365233</v>
      </c>
      <c r="CY195" s="28">
        <v>2.854960475727367</v>
      </c>
      <c r="CZ195" s="28">
        <v>-1.3053345754159125</v>
      </c>
      <c r="DA195" s="28">
        <v>-4.69527030293591</v>
      </c>
      <c r="DB195" s="28">
        <v>-6.9450338929293771</v>
      </c>
      <c r="DD195" s="28">
        <v>8.5783615916896547</v>
      </c>
      <c r="DE195" s="28">
        <v>8.345103206286316</v>
      </c>
      <c r="DF195" s="28">
        <v>8.2581531984749681</v>
      </c>
      <c r="DG195" s="28">
        <v>8.0519193161178464</v>
      </c>
      <c r="DH195" s="28">
        <v>7.7215572246177651</v>
      </c>
      <c r="DI195" s="28">
        <v>7.5770357789584395</v>
      </c>
      <c r="DJ195" s="28">
        <v>7.3722023195286752</v>
      </c>
      <c r="DK195" s="28">
        <v>7.1938567397568711</v>
      </c>
      <c r="DL195" s="28">
        <v>7.010375248493153</v>
      </c>
      <c r="DM195" s="28">
        <v>6.7890529158365247</v>
      </c>
      <c r="DN195" s="28">
        <v>5.2049604757273684</v>
      </c>
      <c r="DO195" s="28">
        <v>1.044665424584089</v>
      </c>
      <c r="DP195" s="28">
        <v>-2.3452703029359085</v>
      </c>
      <c r="DQ195" s="28">
        <v>-4.5950338929293757</v>
      </c>
      <c r="DS195" s="29">
        <v>6.2283615916896533</v>
      </c>
      <c r="DT195" s="29">
        <v>6.0403907595688278</v>
      </c>
      <c r="DU195" s="29">
        <v>5.8836894290598085</v>
      </c>
      <c r="DV195" s="29">
        <v>5.6812630365292609</v>
      </c>
      <c r="DW195" s="29">
        <v>5.3728067030692905</v>
      </c>
      <c r="DX195" s="29">
        <v>5.2722616406432063</v>
      </c>
      <c r="DY195" s="29">
        <v>5.1090050200323809</v>
      </c>
      <c r="DZ195" s="29">
        <v>4.9923809569079953</v>
      </c>
      <c r="EA195" s="29">
        <v>4.8004453937379452</v>
      </c>
      <c r="EB195" s="29">
        <v>4.2418892463092206</v>
      </c>
      <c r="EC195" s="29">
        <v>-0.53087091638178308</v>
      </c>
      <c r="ED195" s="29">
        <v>-4.2598332114170745</v>
      </c>
      <c r="EE195" s="29">
        <v>-6.503115403894185</v>
      </c>
      <c r="EF195" s="29">
        <v>-5.790841946578297</v>
      </c>
      <c r="EH195" s="29">
        <v>8.5783615916896547</v>
      </c>
      <c r="EI195" s="29">
        <v>8.3903907595688292</v>
      </c>
      <c r="EJ195" s="29">
        <v>8.2336894290598099</v>
      </c>
      <c r="EK195" s="29">
        <v>8.0312630365292623</v>
      </c>
      <c r="EL195" s="29">
        <v>7.722806703069292</v>
      </c>
      <c r="EM195" s="29">
        <v>7.6222616406432078</v>
      </c>
      <c r="EN195" s="29">
        <v>7.4590050200323823</v>
      </c>
      <c r="EO195" s="29">
        <v>7.3423809569079967</v>
      </c>
      <c r="EP195" s="29">
        <v>7.1504453937379466</v>
      </c>
      <c r="EQ195" s="29">
        <v>6.591889246309222</v>
      </c>
      <c r="ER195" s="29">
        <v>1.8191290836182183</v>
      </c>
      <c r="ES195" s="29">
        <v>-1.9098332114170731</v>
      </c>
      <c r="ET195" s="29">
        <v>-4.1531154038941835</v>
      </c>
      <c r="EU195" s="29">
        <v>-3.4408419465782956</v>
      </c>
      <c r="EW195" s="1">
        <v>365510</v>
      </c>
      <c r="EX195" s="1">
        <v>401069</v>
      </c>
      <c r="EY195" s="1" t="s">
        <v>475</v>
      </c>
      <c r="EZ195" s="1" t="s">
        <v>857</v>
      </c>
    </row>
    <row r="196" spans="2:156" ht="16" thickBot="1" x14ac:dyDescent="0.4">
      <c r="B196" s="21" t="s">
        <v>196</v>
      </c>
      <c r="C196" s="22">
        <v>4.9612174734302688</v>
      </c>
      <c r="D196" s="23">
        <v>4.8305806058745553</v>
      </c>
      <c r="E196" s="23">
        <v>4.6847598729893143</v>
      </c>
      <c r="F196" s="23">
        <v>4.4550626686528183</v>
      </c>
      <c r="G196" s="23">
        <v>4.2531811596587232</v>
      </c>
      <c r="H196" s="23">
        <v>4.0616018528214042</v>
      </c>
      <c r="I196" s="23">
        <v>3.888683795303713</v>
      </c>
      <c r="J196" s="23">
        <v>3.6964509542993298</v>
      </c>
      <c r="K196" s="23">
        <v>3.5102194371785558</v>
      </c>
      <c r="L196" s="23">
        <v>3.2714687102472695</v>
      </c>
      <c r="M196" s="23">
        <v>-5.6371455927260143</v>
      </c>
      <c r="N196" s="23">
        <v>-6.9685642446264779</v>
      </c>
      <c r="O196" s="23">
        <v>-7.4795059150514689</v>
      </c>
      <c r="P196" s="23">
        <v>-7.3551670338641131</v>
      </c>
      <c r="Q196" s="24"/>
      <c r="R196" s="23">
        <v>11.961217473430269</v>
      </c>
      <c r="S196" s="23">
        <v>11.830580605874555</v>
      </c>
      <c r="T196" s="23">
        <v>11.684759872989314</v>
      </c>
      <c r="U196" s="23">
        <v>11.455062668652818</v>
      </c>
      <c r="V196" s="23">
        <v>11.253181159658723</v>
      </c>
      <c r="W196" s="23">
        <v>11.061601852821404</v>
      </c>
      <c r="X196" s="23">
        <v>10.888683795303713</v>
      </c>
      <c r="Y196" s="23">
        <v>10.69645095429933</v>
      </c>
      <c r="Z196" s="23">
        <v>10.510219437178556</v>
      </c>
      <c r="AA196" s="23">
        <v>10.271468710247269</v>
      </c>
      <c r="AB196" s="23">
        <v>1.3628544072739857</v>
      </c>
      <c r="AC196" s="23">
        <v>3.1435755373522056E-2</v>
      </c>
      <c r="AD196" s="23">
        <v>-0.47950591505146889</v>
      </c>
      <c r="AE196" s="23">
        <v>-0.35516703386411308</v>
      </c>
      <c r="AG196" s="25">
        <v>4.9612174734302688</v>
      </c>
      <c r="AH196" s="25">
        <v>5.0775200256160939</v>
      </c>
      <c r="AI196" s="25">
        <v>5.1474298959351561</v>
      </c>
      <c r="AJ196" s="25">
        <v>5.167455603225088</v>
      </c>
      <c r="AK196" s="25">
        <v>5.2300185100301206</v>
      </c>
      <c r="AL196" s="25">
        <v>5.2771177730108096</v>
      </c>
      <c r="AM196" s="25">
        <v>5.2792225856999853</v>
      </c>
      <c r="AN196" s="25">
        <v>5.225180521352442</v>
      </c>
      <c r="AO196" s="25">
        <v>5.1309674409179831</v>
      </c>
      <c r="AP196" s="25">
        <v>4.9853954673176766</v>
      </c>
      <c r="AQ196" s="25">
        <v>4.4376475816670116</v>
      </c>
      <c r="AR196" s="25">
        <v>4.0151335043466077</v>
      </c>
      <c r="AS196" s="25">
        <v>3.6394423285881352</v>
      </c>
      <c r="AT196" s="25">
        <v>3.3672923878771996</v>
      </c>
      <c r="AV196" s="26">
        <v>11.961217473430269</v>
      </c>
      <c r="AW196" s="26">
        <v>12.077520025616094</v>
      </c>
      <c r="AX196" s="26">
        <v>12.147429895935156</v>
      </c>
      <c r="AY196" s="26">
        <v>12.167455603225088</v>
      </c>
      <c r="AZ196" s="26">
        <v>12.230018510030121</v>
      </c>
      <c r="BA196" s="26">
        <v>12.27711777301081</v>
      </c>
      <c r="BB196" s="26">
        <v>12.279222585699985</v>
      </c>
      <c r="BC196" s="26">
        <v>12.225180521352442</v>
      </c>
      <c r="BD196" s="26">
        <v>12.130967440917983</v>
      </c>
      <c r="BE196" s="26">
        <v>11.985395467317677</v>
      </c>
      <c r="BF196" s="26">
        <v>11.437647581667012</v>
      </c>
      <c r="BG196" s="26">
        <v>11.015133504346608</v>
      </c>
      <c r="BH196" s="26">
        <v>10.639442328588135</v>
      </c>
      <c r="BI196" s="26">
        <v>10.3672923878772</v>
      </c>
      <c r="BK196" s="27">
        <v>4.9612174734302688</v>
      </c>
      <c r="BL196" s="27">
        <v>4.830992565870659</v>
      </c>
      <c r="BM196" s="27">
        <v>4.6855834754057568</v>
      </c>
      <c r="BN196" s="27">
        <v>4.4562871199473335</v>
      </c>
      <c r="BO196" s="27">
        <v>4.2547959247689064</v>
      </c>
      <c r="BP196" s="27">
        <v>4.0611187436408009</v>
      </c>
      <c r="BQ196" s="27">
        <v>3.8835606666036213</v>
      </c>
      <c r="BR196" s="27">
        <v>3.6904421465481008</v>
      </c>
      <c r="BS196" s="27">
        <v>3.5034130272386079</v>
      </c>
      <c r="BT196" s="27">
        <v>3.2819629784932189</v>
      </c>
      <c r="BU196" s="27">
        <v>-5.4901474651393656</v>
      </c>
      <c r="BV196" s="27">
        <v>-6.5385598897256898</v>
      </c>
      <c r="BW196" s="27">
        <v>-6.9251195317701075</v>
      </c>
      <c r="BX196" s="27">
        <v>-6.5553519454967102</v>
      </c>
      <c r="BZ196" s="27">
        <v>11.961217473430269</v>
      </c>
      <c r="CA196" s="27">
        <v>11.830992565870659</v>
      </c>
      <c r="CB196" s="27">
        <v>11.685583475405757</v>
      </c>
      <c r="CC196" s="27">
        <v>11.456287119947334</v>
      </c>
      <c r="CD196" s="27">
        <v>11.254795924768906</v>
      </c>
      <c r="CE196" s="27">
        <v>11.061118743640801</v>
      </c>
      <c r="CF196" s="27">
        <v>10.883560666603621</v>
      </c>
      <c r="CG196" s="27">
        <v>10.690442146548101</v>
      </c>
      <c r="CH196" s="27">
        <v>10.503413027238608</v>
      </c>
      <c r="CI196" s="27">
        <v>10.281962978493219</v>
      </c>
      <c r="CJ196" s="27">
        <v>1.5098525348606344</v>
      </c>
      <c r="CK196" s="27">
        <v>0.4614401102743102</v>
      </c>
      <c r="CL196" s="27">
        <v>7.4880468229892472E-2</v>
      </c>
      <c r="CM196" s="27">
        <v>0.44464805450328981</v>
      </c>
      <c r="CO196" s="28">
        <v>4.9612174734302688</v>
      </c>
      <c r="CP196" s="28">
        <v>4.8529535370404169</v>
      </c>
      <c r="CQ196" s="28">
        <v>4.729079048302582</v>
      </c>
      <c r="CR196" s="28">
        <v>4.5152631479517886</v>
      </c>
      <c r="CS196" s="28">
        <v>4.3327360895259872</v>
      </c>
      <c r="CT196" s="28">
        <v>4.1397569513888257</v>
      </c>
      <c r="CU196" s="28">
        <v>3.9467237368049091</v>
      </c>
      <c r="CV196" s="28">
        <v>3.7214012830037291</v>
      </c>
      <c r="CW196" s="28">
        <v>3.5251639204735454</v>
      </c>
      <c r="CX196" s="28">
        <v>3.2935824646663363</v>
      </c>
      <c r="CY196" s="28">
        <v>-6.9172937064414839</v>
      </c>
      <c r="CZ196" s="28">
        <v>-13.224017006186244</v>
      </c>
      <c r="DA196" s="28">
        <v>-15.648760503454419</v>
      </c>
      <c r="DB196" s="28">
        <v>-16.579104889092818</v>
      </c>
      <c r="DD196" s="28">
        <v>11.961217473430269</v>
      </c>
      <c r="DE196" s="28">
        <v>11.852953537040417</v>
      </c>
      <c r="DF196" s="28">
        <v>11.729079048302582</v>
      </c>
      <c r="DG196" s="28">
        <v>11.515263147951789</v>
      </c>
      <c r="DH196" s="28">
        <v>11.332736089525987</v>
      </c>
      <c r="DI196" s="28">
        <v>11.139756951388826</v>
      </c>
      <c r="DJ196" s="28">
        <v>10.946723736804909</v>
      </c>
      <c r="DK196" s="28">
        <v>10.721401283003729</v>
      </c>
      <c r="DL196" s="28">
        <v>10.525163920473545</v>
      </c>
      <c r="DM196" s="28">
        <v>10.293582464666336</v>
      </c>
      <c r="DN196" s="28">
        <v>8.2706293558516109E-2</v>
      </c>
      <c r="DO196" s="28">
        <v>-6.2240170061862443</v>
      </c>
      <c r="DP196" s="28">
        <v>-8.6487605034544188</v>
      </c>
      <c r="DQ196" s="28">
        <v>-9.5791048890928181</v>
      </c>
      <c r="DS196" s="29">
        <v>4.9612174734302688</v>
      </c>
      <c r="DT196" s="29">
        <v>4.8798205389867704</v>
      </c>
      <c r="DU196" s="29">
        <v>4.7209549102778769</v>
      </c>
      <c r="DV196" s="29">
        <v>4.5033707000093273</v>
      </c>
      <c r="DW196" s="29">
        <v>4.3238399931458247</v>
      </c>
      <c r="DX196" s="29">
        <v>4.1341188360553964</v>
      </c>
      <c r="DY196" s="29">
        <v>3.9341242208383136</v>
      </c>
      <c r="DZ196" s="29">
        <v>3.697315208325584</v>
      </c>
      <c r="EA196" s="29">
        <v>3.4452526723496391</v>
      </c>
      <c r="EB196" s="29">
        <v>-6.9883137085152498</v>
      </c>
      <c r="EC196" s="29">
        <v>-9.3875496770515809</v>
      </c>
      <c r="ED196" s="29">
        <v>-11.962380926137918</v>
      </c>
      <c r="EE196" s="29">
        <v>-13.615523185211373</v>
      </c>
      <c r="EF196" s="29">
        <v>-12.756693739615841</v>
      </c>
      <c r="EH196" s="29">
        <v>11.961217473430269</v>
      </c>
      <c r="EI196" s="29">
        <v>11.87982053898677</v>
      </c>
      <c r="EJ196" s="29">
        <v>11.720954910277877</v>
      </c>
      <c r="EK196" s="29">
        <v>11.503370700009327</v>
      </c>
      <c r="EL196" s="29">
        <v>11.323839993145825</v>
      </c>
      <c r="EM196" s="29">
        <v>11.134118836055396</v>
      </c>
      <c r="EN196" s="29">
        <v>10.934124220838314</v>
      </c>
      <c r="EO196" s="29">
        <v>10.697315208325584</v>
      </c>
      <c r="EP196" s="29">
        <v>10.445252672349639</v>
      </c>
      <c r="EQ196" s="29">
        <v>1.16862914847502E-2</v>
      </c>
      <c r="ER196" s="29">
        <v>-2.3875496770515809</v>
      </c>
      <c r="ES196" s="29">
        <v>-4.9623809261379179</v>
      </c>
      <c r="ET196" s="29">
        <v>-6.6155231852113729</v>
      </c>
      <c r="EU196" s="29">
        <v>-5.7566937396158409</v>
      </c>
      <c r="EW196" s="1">
        <v>354934</v>
      </c>
      <c r="EX196" s="1">
        <v>405497</v>
      </c>
      <c r="EY196" s="1" t="s">
        <v>460</v>
      </c>
      <c r="EZ196" s="1" t="s">
        <v>867</v>
      </c>
    </row>
    <row r="197" spans="2:156" ht="16" thickBot="1" x14ac:dyDescent="0.4">
      <c r="B197" s="21" t="s">
        <v>197</v>
      </c>
      <c r="C197" s="22">
        <v>5.9675065361407071</v>
      </c>
      <c r="D197" s="23">
        <v>5.0209974504685135</v>
      </c>
      <c r="E197" s="23">
        <v>4.4941307030073716</v>
      </c>
      <c r="F197" s="23">
        <v>3.786175288535425</v>
      </c>
      <c r="G197" s="23">
        <v>3.0807230696427226</v>
      </c>
      <c r="H197" s="23">
        <v>2.5263514978164139</v>
      </c>
      <c r="I197" s="23">
        <v>2.2170019132378442</v>
      </c>
      <c r="J197" s="23">
        <v>8.5764533492696629</v>
      </c>
      <c r="K197" s="23">
        <v>8.315057665605778</v>
      </c>
      <c r="L197" s="23">
        <v>7.926748079992187</v>
      </c>
      <c r="M197" s="23">
        <v>6.4909727099539438</v>
      </c>
      <c r="N197" s="23">
        <v>5.6461961028738727</v>
      </c>
      <c r="O197" s="23">
        <v>5.2838344726073601</v>
      </c>
      <c r="P197" s="23">
        <v>5.3351539461772646</v>
      </c>
      <c r="Q197" s="24"/>
      <c r="R197" s="23">
        <v>10.604506536140708</v>
      </c>
      <c r="S197" s="23">
        <v>9.657997450468514</v>
      </c>
      <c r="T197" s="23">
        <v>9.1311307030073721</v>
      </c>
      <c r="U197" s="23">
        <v>8.4231752885354254</v>
      </c>
      <c r="V197" s="23">
        <v>7.717723069642723</v>
      </c>
      <c r="W197" s="23">
        <v>7.1633514978164143</v>
      </c>
      <c r="X197" s="23">
        <v>6.8540019132378447</v>
      </c>
      <c r="Y197" s="23">
        <v>6.5764533492696629</v>
      </c>
      <c r="Z197" s="23">
        <v>6.315057665605778</v>
      </c>
      <c r="AA197" s="23">
        <v>5.926748079992187</v>
      </c>
      <c r="AB197" s="23">
        <v>4.4909727099539438</v>
      </c>
      <c r="AC197" s="23">
        <v>3.6461961028738727</v>
      </c>
      <c r="AD197" s="23">
        <v>3.2838344726073601</v>
      </c>
      <c r="AE197" s="23">
        <v>3.3351539461772646</v>
      </c>
      <c r="AG197" s="25">
        <v>5.9675065361407071</v>
      </c>
      <c r="AH197" s="25">
        <v>5.578706101880325</v>
      </c>
      <c r="AI197" s="25">
        <v>5.357650432272635</v>
      </c>
      <c r="AJ197" s="25">
        <v>5.046314001087076</v>
      </c>
      <c r="AK197" s="25">
        <v>4.7416129016131201</v>
      </c>
      <c r="AL197" s="25">
        <v>4.4757452024582385</v>
      </c>
      <c r="AM197" s="25">
        <v>4.2559669690328299</v>
      </c>
      <c r="AN197" s="25">
        <v>10.6597390220549</v>
      </c>
      <c r="AO197" s="25">
        <v>10.398161848908163</v>
      </c>
      <c r="AP197" s="25">
        <v>10.052238621876167</v>
      </c>
      <c r="AQ197" s="25">
        <v>9.26212249765506</v>
      </c>
      <c r="AR197" s="25">
        <v>8.6360374168847507</v>
      </c>
      <c r="AS197" s="25">
        <v>8.2125407925270402</v>
      </c>
      <c r="AT197" s="25">
        <v>7.9128956728997366</v>
      </c>
      <c r="AV197" s="26">
        <v>10.604506536140708</v>
      </c>
      <c r="AW197" s="26">
        <v>10.215706101880325</v>
      </c>
      <c r="AX197" s="26">
        <v>9.9946504322726355</v>
      </c>
      <c r="AY197" s="26">
        <v>9.6833140010870764</v>
      </c>
      <c r="AZ197" s="26">
        <v>9.3786129016131206</v>
      </c>
      <c r="BA197" s="26">
        <v>9.1127452024582389</v>
      </c>
      <c r="BB197" s="26">
        <v>8.8929669690328303</v>
      </c>
      <c r="BC197" s="26">
        <v>8.6597390220549002</v>
      </c>
      <c r="BD197" s="26">
        <v>8.3981618489081633</v>
      </c>
      <c r="BE197" s="26">
        <v>8.0522386218761675</v>
      </c>
      <c r="BF197" s="26">
        <v>7.26212249765506</v>
      </c>
      <c r="BG197" s="26">
        <v>6.6360374168847507</v>
      </c>
      <c r="BH197" s="26">
        <v>6.2125407925270402</v>
      </c>
      <c r="BI197" s="26">
        <v>5.9128956728997366</v>
      </c>
      <c r="BK197" s="27">
        <v>5.9675065361407071</v>
      </c>
      <c r="BL197" s="27">
        <v>5.0209974504685135</v>
      </c>
      <c r="BM197" s="27">
        <v>4.4941307130145702</v>
      </c>
      <c r="BN197" s="27">
        <v>3.786175288535425</v>
      </c>
      <c r="BO197" s="27">
        <v>3.0807230296346759</v>
      </c>
      <c r="BP197" s="27">
        <v>2.5263515478165814</v>
      </c>
      <c r="BQ197" s="27">
        <v>2.2170019132378442</v>
      </c>
      <c r="BR197" s="27">
        <v>8.5764533492696629</v>
      </c>
      <c r="BS197" s="27">
        <v>8.315057665605778</v>
      </c>
      <c r="BT197" s="27">
        <v>7.9494466320891348</v>
      </c>
      <c r="BU197" s="27">
        <v>6.5863385034046402</v>
      </c>
      <c r="BV197" s="27">
        <v>5.7618499947744723</v>
      </c>
      <c r="BW197" s="27">
        <v>5.3913718970215214</v>
      </c>
      <c r="BX197" s="27">
        <v>5.4246171388577693</v>
      </c>
      <c r="BZ197" s="27">
        <v>10.604506536140708</v>
      </c>
      <c r="CA197" s="27">
        <v>9.657997450468514</v>
      </c>
      <c r="CB197" s="27">
        <v>9.1311307130145707</v>
      </c>
      <c r="CC197" s="27">
        <v>8.4231752885354254</v>
      </c>
      <c r="CD197" s="27">
        <v>7.7177230296346764</v>
      </c>
      <c r="CE197" s="27">
        <v>7.1633515478165819</v>
      </c>
      <c r="CF197" s="27">
        <v>6.8540019132378447</v>
      </c>
      <c r="CG197" s="27">
        <v>6.5764533492696629</v>
      </c>
      <c r="CH197" s="27">
        <v>6.315057665605778</v>
      </c>
      <c r="CI197" s="27">
        <v>5.9494466320891348</v>
      </c>
      <c r="CJ197" s="27">
        <v>4.5863385034046402</v>
      </c>
      <c r="CK197" s="27">
        <v>3.7618499947744723</v>
      </c>
      <c r="CL197" s="27">
        <v>3.3913718970215214</v>
      </c>
      <c r="CM197" s="27">
        <v>3.4246171388577693</v>
      </c>
      <c r="CO197" s="28">
        <v>5.9675065361407071</v>
      </c>
      <c r="CP197" s="28">
        <v>5.0252867530898726</v>
      </c>
      <c r="CQ197" s="28">
        <v>4.5153971692409129</v>
      </c>
      <c r="CR197" s="28">
        <v>3.8179590289208463</v>
      </c>
      <c r="CS197" s="28">
        <v>3.1072488890501972</v>
      </c>
      <c r="CT197" s="28">
        <v>2.5232053662957625</v>
      </c>
      <c r="CU197" s="28">
        <v>2.1520887102749242</v>
      </c>
      <c r="CV197" s="28">
        <v>8.4425272552178043</v>
      </c>
      <c r="CW197" s="28">
        <v>8.1524871610754985</v>
      </c>
      <c r="CX197" s="28">
        <v>7.8098924619936199</v>
      </c>
      <c r="CY197" s="28">
        <v>6.0652651113770801</v>
      </c>
      <c r="CZ197" s="28">
        <v>2.7798973600365926</v>
      </c>
      <c r="DA197" s="28">
        <v>0.33885737084996492</v>
      </c>
      <c r="DB197" s="28">
        <v>-1.4889852718859657</v>
      </c>
      <c r="DD197" s="28">
        <v>10.604506536140708</v>
      </c>
      <c r="DE197" s="28">
        <v>9.6622867530898731</v>
      </c>
      <c r="DF197" s="28">
        <v>9.1523971692409134</v>
      </c>
      <c r="DG197" s="28">
        <v>8.4549590289208467</v>
      </c>
      <c r="DH197" s="28">
        <v>7.7442488890501977</v>
      </c>
      <c r="DI197" s="28">
        <v>7.160205366295763</v>
      </c>
      <c r="DJ197" s="28">
        <v>6.7890887102749247</v>
      </c>
      <c r="DK197" s="28">
        <v>6.4425272552178043</v>
      </c>
      <c r="DL197" s="28">
        <v>6.1524871610754985</v>
      </c>
      <c r="DM197" s="28">
        <v>5.8098924619936199</v>
      </c>
      <c r="DN197" s="28">
        <v>4.0652651113770801</v>
      </c>
      <c r="DO197" s="28">
        <v>0.7798973600365926</v>
      </c>
      <c r="DP197" s="28">
        <v>-1.6611426291500351</v>
      </c>
      <c r="DQ197" s="28">
        <v>-3.4889852718859657</v>
      </c>
      <c r="DS197" s="29">
        <v>5.9675065361407071</v>
      </c>
      <c r="DT197" s="29">
        <v>5.084587109304664</v>
      </c>
      <c r="DU197" s="29">
        <v>4.5337058495870437</v>
      </c>
      <c r="DV197" s="29">
        <v>3.8623320945576793</v>
      </c>
      <c r="DW197" s="29">
        <v>3.170093707456985</v>
      </c>
      <c r="DX197" s="29">
        <v>2.6279198198319023</v>
      </c>
      <c r="DY197" s="29">
        <v>2.3184730374040754</v>
      </c>
      <c r="DZ197" s="29">
        <v>8.680111988522377</v>
      </c>
      <c r="EA197" s="29">
        <v>8.4434389399333156</v>
      </c>
      <c r="EB197" s="29">
        <v>7.654417854983997</v>
      </c>
      <c r="EC197" s="29">
        <v>3.8793973343956267</v>
      </c>
      <c r="ED197" s="29">
        <v>0.94114687063904512</v>
      </c>
      <c r="EE197" s="29">
        <v>-0.70489660475098503</v>
      </c>
      <c r="EF197" s="29">
        <v>-0.25843795547697113</v>
      </c>
      <c r="EH197" s="29">
        <v>10.604506536140708</v>
      </c>
      <c r="EI197" s="29">
        <v>9.7215871093046644</v>
      </c>
      <c r="EJ197" s="29">
        <v>9.1707058495870442</v>
      </c>
      <c r="EK197" s="29">
        <v>8.4993320945576798</v>
      </c>
      <c r="EL197" s="29">
        <v>7.8070937074569855</v>
      </c>
      <c r="EM197" s="29">
        <v>7.2649198198319027</v>
      </c>
      <c r="EN197" s="29">
        <v>6.9554730374040759</v>
      </c>
      <c r="EO197" s="29">
        <v>6.680111988522377</v>
      </c>
      <c r="EP197" s="29">
        <v>6.4434389399333156</v>
      </c>
      <c r="EQ197" s="29">
        <v>5.654417854983997</v>
      </c>
      <c r="ER197" s="29">
        <v>1.8793973343956267</v>
      </c>
      <c r="ES197" s="29">
        <v>-1.0588531293609549</v>
      </c>
      <c r="ET197" s="29">
        <v>-2.704896604750985</v>
      </c>
      <c r="EU197" s="29">
        <v>-2.2584379554769711</v>
      </c>
      <c r="EW197" s="1">
        <v>383136</v>
      </c>
      <c r="EX197" s="1">
        <v>397725</v>
      </c>
      <c r="EY197" s="1" t="s">
        <v>518</v>
      </c>
      <c r="EZ197" s="1" t="s">
        <v>849</v>
      </c>
    </row>
    <row r="198" spans="2:156" ht="16" thickBot="1" x14ac:dyDescent="0.4">
      <c r="B198" s="21" t="s">
        <v>198</v>
      </c>
      <c r="C198" s="22">
        <v>11.841582687472494</v>
      </c>
      <c r="D198" s="23">
        <v>11.4314076465681</v>
      </c>
      <c r="E198" s="23">
        <v>11.0477922968347</v>
      </c>
      <c r="F198" s="23">
        <v>10.60222137236746</v>
      </c>
      <c r="G198" s="23">
        <v>10.137283365403919</v>
      </c>
      <c r="H198" s="23">
        <v>9.6642920784758246</v>
      </c>
      <c r="I198" s="23">
        <v>9.1906726941112726</v>
      </c>
      <c r="J198" s="23">
        <v>8.6919142577101276</v>
      </c>
      <c r="K198" s="23">
        <v>8.1868308436769563</v>
      </c>
      <c r="L198" s="23">
        <v>7.587890908533268</v>
      </c>
      <c r="M198" s="23">
        <v>5.5406176608895308</v>
      </c>
      <c r="N198" s="23">
        <v>4.6057437186045291</v>
      </c>
      <c r="O198" s="23">
        <v>4.4846685777807949</v>
      </c>
      <c r="P198" s="23">
        <v>4.7487191889657225</v>
      </c>
      <c r="Q198" s="24"/>
      <c r="R198" s="23">
        <v>16.481582687472496</v>
      </c>
      <c r="S198" s="23">
        <v>16.071407646568101</v>
      </c>
      <c r="T198" s="23">
        <v>15.687792296834701</v>
      </c>
      <c r="U198" s="23">
        <v>15.24222137236746</v>
      </c>
      <c r="V198" s="23">
        <v>14.777283365403919</v>
      </c>
      <c r="W198" s="23">
        <v>14.304292078475825</v>
      </c>
      <c r="X198" s="23">
        <v>13.830672694111273</v>
      </c>
      <c r="Y198" s="23">
        <v>13.331914257710128</v>
      </c>
      <c r="Z198" s="23">
        <v>12.826830843676957</v>
      </c>
      <c r="AA198" s="23">
        <v>12.227890908533269</v>
      </c>
      <c r="AB198" s="23">
        <v>10.180617660889531</v>
      </c>
      <c r="AC198" s="23">
        <v>9.2457437186045297</v>
      </c>
      <c r="AD198" s="23">
        <v>9.1246685777807954</v>
      </c>
      <c r="AE198" s="23">
        <v>9.3887191889657231</v>
      </c>
      <c r="AG198" s="25">
        <v>11.841582687472494</v>
      </c>
      <c r="AH198" s="25">
        <v>11.783254710008164</v>
      </c>
      <c r="AI198" s="25">
        <v>11.661307154084943</v>
      </c>
      <c r="AJ198" s="25">
        <v>11.529092855785162</v>
      </c>
      <c r="AK198" s="25">
        <v>11.3962145377178</v>
      </c>
      <c r="AL198" s="25">
        <v>11.216419744071475</v>
      </c>
      <c r="AM198" s="25">
        <v>10.975211203881004</v>
      </c>
      <c r="AN198" s="25">
        <v>10.676956250177197</v>
      </c>
      <c r="AO198" s="25">
        <v>10.330857578641444</v>
      </c>
      <c r="AP198" s="25">
        <v>9.8098505673930489</v>
      </c>
      <c r="AQ198" s="25">
        <v>8.7306101191252949</v>
      </c>
      <c r="AR198" s="25">
        <v>8.1197258833272858</v>
      </c>
      <c r="AS198" s="25">
        <v>7.9587911999504541</v>
      </c>
      <c r="AT198" s="25">
        <v>8.0030152761262716</v>
      </c>
      <c r="AV198" s="26">
        <v>16.481582687472496</v>
      </c>
      <c r="AW198" s="26">
        <v>16.423254710008166</v>
      </c>
      <c r="AX198" s="26">
        <v>16.301307154084945</v>
      </c>
      <c r="AY198" s="26">
        <v>16.169092855785163</v>
      </c>
      <c r="AZ198" s="26">
        <v>16.0362145377178</v>
      </c>
      <c r="BA198" s="26">
        <v>15.856419744071475</v>
      </c>
      <c r="BB198" s="26">
        <v>15.615211203881005</v>
      </c>
      <c r="BC198" s="26">
        <v>15.316956250177197</v>
      </c>
      <c r="BD198" s="26">
        <v>14.970857578641445</v>
      </c>
      <c r="BE198" s="26">
        <v>14.44985056739305</v>
      </c>
      <c r="BF198" s="26">
        <v>13.370610119125296</v>
      </c>
      <c r="BG198" s="26">
        <v>12.759725883327286</v>
      </c>
      <c r="BH198" s="26">
        <v>12.598791199950455</v>
      </c>
      <c r="BI198" s="26">
        <v>12.643015276126272</v>
      </c>
      <c r="BK198" s="27">
        <v>11.841582687472494</v>
      </c>
      <c r="BL198" s="27">
        <v>11.431461786419122</v>
      </c>
      <c r="BM198" s="27">
        <v>11.047900498249282</v>
      </c>
      <c r="BN198" s="27">
        <v>10.602382351729362</v>
      </c>
      <c r="BO198" s="27">
        <v>10.137495312302912</v>
      </c>
      <c r="BP198" s="27">
        <v>9.6642287424661646</v>
      </c>
      <c r="BQ198" s="27">
        <v>9.1901619826179264</v>
      </c>
      <c r="BR198" s="27">
        <v>8.691315310534776</v>
      </c>
      <c r="BS198" s="27">
        <v>8.186152287810593</v>
      </c>
      <c r="BT198" s="27">
        <v>7.6459601389149672</v>
      </c>
      <c r="BU198" s="27">
        <v>5.7943120007564559</v>
      </c>
      <c r="BV198" s="27">
        <v>4.9531957598872367</v>
      </c>
      <c r="BW198" s="27">
        <v>4.8367521999603866</v>
      </c>
      <c r="BX198" s="27">
        <v>5.0921557566891877</v>
      </c>
      <c r="BZ198" s="27">
        <v>16.481582687472496</v>
      </c>
      <c r="CA198" s="27">
        <v>16.071461786419121</v>
      </c>
      <c r="CB198" s="27">
        <v>15.687900498249283</v>
      </c>
      <c r="CC198" s="27">
        <v>15.242382351729363</v>
      </c>
      <c r="CD198" s="27">
        <v>14.777495312302912</v>
      </c>
      <c r="CE198" s="27">
        <v>14.304228742466165</v>
      </c>
      <c r="CF198" s="27">
        <v>13.830161982617927</v>
      </c>
      <c r="CG198" s="27">
        <v>13.331315310534777</v>
      </c>
      <c r="CH198" s="27">
        <v>12.826152287810594</v>
      </c>
      <c r="CI198" s="27">
        <v>12.285960138914968</v>
      </c>
      <c r="CJ198" s="27">
        <v>10.434312000756456</v>
      </c>
      <c r="CK198" s="27">
        <v>9.5931957598872373</v>
      </c>
      <c r="CL198" s="27">
        <v>9.4767521999603872</v>
      </c>
      <c r="CM198" s="27">
        <v>9.7321557566891883</v>
      </c>
      <c r="CO198" s="28">
        <v>11.841582687472494</v>
      </c>
      <c r="CP198" s="28">
        <v>11.445780065011101</v>
      </c>
      <c r="CQ198" s="28">
        <v>11.077147230009942</v>
      </c>
      <c r="CR198" s="28">
        <v>10.643489725903786</v>
      </c>
      <c r="CS198" s="28">
        <v>10.211179479729857</v>
      </c>
      <c r="CT198" s="28">
        <v>9.7645018099300991</v>
      </c>
      <c r="CU198" s="28">
        <v>9.3210283165362959</v>
      </c>
      <c r="CV198" s="28">
        <v>8.8558372138032997</v>
      </c>
      <c r="CW198" s="28">
        <v>8.4250346987936204</v>
      </c>
      <c r="CX198" s="28">
        <v>7.9715075602901635</v>
      </c>
      <c r="CY198" s="28">
        <v>5.1331000557176338</v>
      </c>
      <c r="CZ198" s="28">
        <v>8.9669064353465444E-2</v>
      </c>
      <c r="DA198" s="28">
        <v>-3.7569697551247927</v>
      </c>
      <c r="DB198" s="28">
        <v>-6.2278679760269711</v>
      </c>
      <c r="DD198" s="28">
        <v>16.481582687472496</v>
      </c>
      <c r="DE198" s="28">
        <v>16.0857800650111</v>
      </c>
      <c r="DF198" s="28">
        <v>15.717147230009942</v>
      </c>
      <c r="DG198" s="28">
        <v>15.283489725903786</v>
      </c>
      <c r="DH198" s="28">
        <v>14.851179479729858</v>
      </c>
      <c r="DI198" s="28">
        <v>14.4045018099301</v>
      </c>
      <c r="DJ198" s="28">
        <v>13.961028316536297</v>
      </c>
      <c r="DK198" s="28">
        <v>13.4958372138033</v>
      </c>
      <c r="DL198" s="28">
        <v>13.065034698793621</v>
      </c>
      <c r="DM198" s="28">
        <v>12.611507560290164</v>
      </c>
      <c r="DN198" s="28">
        <v>9.7731000557176344</v>
      </c>
      <c r="DO198" s="28">
        <v>4.729669064353466</v>
      </c>
      <c r="DP198" s="28">
        <v>0.88303024487520787</v>
      </c>
      <c r="DQ198" s="28">
        <v>-1.5878679760269705</v>
      </c>
      <c r="DS198" s="29">
        <v>11.841582687472494</v>
      </c>
      <c r="DT198" s="29">
        <v>11.453521192421977</v>
      </c>
      <c r="DU198" s="29">
        <v>10.912413757526533</v>
      </c>
      <c r="DV198" s="29">
        <v>10.416949874428155</v>
      </c>
      <c r="DW198" s="29">
        <v>9.9615728280421436</v>
      </c>
      <c r="DX198" s="29">
        <v>9.5315488841578304</v>
      </c>
      <c r="DY198" s="29">
        <v>9.1072552145080046</v>
      </c>
      <c r="DZ198" s="29">
        <v>8.6892549041446649</v>
      </c>
      <c r="EA198" s="29">
        <v>8.1417545187414433</v>
      </c>
      <c r="EB198" s="29">
        <v>6.8658295672268341</v>
      </c>
      <c r="EC198" s="29">
        <v>0.99182635812591968</v>
      </c>
      <c r="ED198" s="29">
        <v>-3.4011351047562854</v>
      </c>
      <c r="EE198" s="29">
        <v>-5.7661837512300949</v>
      </c>
      <c r="EF198" s="29">
        <v>-4.8138574741676692</v>
      </c>
      <c r="EH198" s="29">
        <v>16.481582687472496</v>
      </c>
      <c r="EI198" s="29">
        <v>16.093521192421978</v>
      </c>
      <c r="EJ198" s="29">
        <v>15.552413757526534</v>
      </c>
      <c r="EK198" s="29">
        <v>15.056949874428156</v>
      </c>
      <c r="EL198" s="29">
        <v>14.601572828042144</v>
      </c>
      <c r="EM198" s="29">
        <v>14.171548884157831</v>
      </c>
      <c r="EN198" s="29">
        <v>13.747255214508005</v>
      </c>
      <c r="EO198" s="29">
        <v>13.329254904144666</v>
      </c>
      <c r="EP198" s="29">
        <v>12.781754518741444</v>
      </c>
      <c r="EQ198" s="29">
        <v>11.505829567226835</v>
      </c>
      <c r="ER198" s="29">
        <v>5.6318263581259203</v>
      </c>
      <c r="ES198" s="29">
        <v>1.2388648952437151</v>
      </c>
      <c r="ET198" s="29">
        <v>-1.1261837512300943</v>
      </c>
      <c r="EU198" s="29">
        <v>-0.17385747416766861</v>
      </c>
      <c r="EW198" s="1">
        <v>355516</v>
      </c>
      <c r="EX198" s="1">
        <v>404030</v>
      </c>
      <c r="EY198" s="1" t="s">
        <v>460</v>
      </c>
      <c r="EZ198" s="1" t="s">
        <v>867</v>
      </c>
    </row>
    <row r="199" spans="2:156" ht="16" thickBot="1" x14ac:dyDescent="0.4">
      <c r="B199" s="21" t="s">
        <v>199</v>
      </c>
      <c r="C199" s="22">
        <v>3.2740920780112219</v>
      </c>
      <c r="D199" s="23">
        <v>2.4204387145071387</v>
      </c>
      <c r="E199" s="23">
        <v>2.1284007954219284</v>
      </c>
      <c r="F199" s="23">
        <v>1.6610332733987612</v>
      </c>
      <c r="G199" s="23">
        <v>-0.51821283904356719</v>
      </c>
      <c r="H199" s="23">
        <v>-0.75695365585019303</v>
      </c>
      <c r="I199" s="23">
        <v>-1.161583481459683</v>
      </c>
      <c r="J199" s="23">
        <v>-1.8637417660426614</v>
      </c>
      <c r="K199" s="23">
        <v>-2.0816692015202847</v>
      </c>
      <c r="L199" s="23">
        <v>-2.6475560389228008</v>
      </c>
      <c r="M199" s="23">
        <v>-5.0509456245376789</v>
      </c>
      <c r="N199" s="23">
        <v>-7.4999132293080812</v>
      </c>
      <c r="O199" s="23">
        <v>-8.8715896254078288</v>
      </c>
      <c r="P199" s="23">
        <v>-6.7059025436990005</v>
      </c>
      <c r="Q199" s="24"/>
      <c r="R199" s="23">
        <v>7.4110920780112224</v>
      </c>
      <c r="S199" s="23">
        <v>6.5574387145071391</v>
      </c>
      <c r="T199" s="23">
        <v>6.2654007954219288</v>
      </c>
      <c r="U199" s="23">
        <v>5.7980332733987616</v>
      </c>
      <c r="V199" s="23">
        <v>3.6187871609564333</v>
      </c>
      <c r="W199" s="23">
        <v>3.3800463441498074</v>
      </c>
      <c r="X199" s="23">
        <v>2.9754165185403174</v>
      </c>
      <c r="Y199" s="23">
        <v>2.2732582339573391</v>
      </c>
      <c r="Z199" s="23">
        <v>2.0553307984797158</v>
      </c>
      <c r="AA199" s="23">
        <v>1.4894439610771997</v>
      </c>
      <c r="AB199" s="23">
        <v>-0.91394562453767847</v>
      </c>
      <c r="AC199" s="23">
        <v>-3.3629132293080808</v>
      </c>
      <c r="AD199" s="23">
        <v>-4.7345896254078284</v>
      </c>
      <c r="AE199" s="23">
        <v>-2.5689025436990001</v>
      </c>
      <c r="AG199" s="25">
        <v>3.2740920780112219</v>
      </c>
      <c r="AH199" s="25">
        <v>3.1061976610077835</v>
      </c>
      <c r="AI199" s="25">
        <v>2.9863927738675606</v>
      </c>
      <c r="AJ199" s="25">
        <v>2.773899815535195</v>
      </c>
      <c r="AK199" s="25">
        <v>2.4639002405986012</v>
      </c>
      <c r="AL199" s="25">
        <v>2.3539307904470483</v>
      </c>
      <c r="AM199" s="25">
        <v>2.0296864583735683</v>
      </c>
      <c r="AN199" s="25">
        <v>1.4224295119065218</v>
      </c>
      <c r="AO199" s="25">
        <v>1.1905283987475457</v>
      </c>
      <c r="AP199" s="25">
        <v>0.72039054382182144</v>
      </c>
      <c r="AQ199" s="25">
        <v>-0.8126628622789589</v>
      </c>
      <c r="AR199" s="25">
        <v>-1.9779236325887197</v>
      </c>
      <c r="AS199" s="25">
        <v>-3.5222008684744175</v>
      </c>
      <c r="AT199" s="25">
        <v>-2.4620865936184657</v>
      </c>
      <c r="AV199" s="26">
        <v>7.4110920780112224</v>
      </c>
      <c r="AW199" s="26">
        <v>7.2431976610077839</v>
      </c>
      <c r="AX199" s="26">
        <v>7.1233927738675611</v>
      </c>
      <c r="AY199" s="26">
        <v>6.9108998155351955</v>
      </c>
      <c r="AZ199" s="26">
        <v>6.6009002405986017</v>
      </c>
      <c r="BA199" s="26">
        <v>6.4909307904470488</v>
      </c>
      <c r="BB199" s="26">
        <v>6.1666864583735688</v>
      </c>
      <c r="BC199" s="26">
        <v>5.5594295119065222</v>
      </c>
      <c r="BD199" s="26">
        <v>5.3275283987475461</v>
      </c>
      <c r="BE199" s="26">
        <v>4.8573905438218219</v>
      </c>
      <c r="BF199" s="26">
        <v>3.3243371377210416</v>
      </c>
      <c r="BG199" s="26">
        <v>2.1590763674112807</v>
      </c>
      <c r="BH199" s="26">
        <v>0.61479913152558296</v>
      </c>
      <c r="BI199" s="26">
        <v>1.6749134063815347</v>
      </c>
      <c r="BK199" s="27">
        <v>3.2740920780112219</v>
      </c>
      <c r="BL199" s="27">
        <v>2.4206294404665201</v>
      </c>
      <c r="BM199" s="27">
        <v>2.1287818313339564</v>
      </c>
      <c r="BN199" s="27">
        <v>1.6616006222544044</v>
      </c>
      <c r="BO199" s="27">
        <v>-0.51746055757100962</v>
      </c>
      <c r="BP199" s="27">
        <v>-0.7571769442923717</v>
      </c>
      <c r="BQ199" s="27">
        <v>-1.1639525025257882</v>
      </c>
      <c r="BR199" s="27">
        <v>-1.8665490652332402</v>
      </c>
      <c r="BS199" s="27">
        <v>-2.0848196298228991</v>
      </c>
      <c r="BT199" s="27">
        <v>-2.6001880846071792</v>
      </c>
      <c r="BU199" s="27">
        <v>-4.8093111847628265</v>
      </c>
      <c r="BV199" s="27">
        <v>-7.068710781188404</v>
      </c>
      <c r="BW199" s="27">
        <v>-8.3295412530674007</v>
      </c>
      <c r="BX199" s="27">
        <v>-6.2224771721223391</v>
      </c>
      <c r="BZ199" s="27">
        <v>7.4110920780112224</v>
      </c>
      <c r="CA199" s="27">
        <v>6.5576294404665205</v>
      </c>
      <c r="CB199" s="27">
        <v>6.2657818313339568</v>
      </c>
      <c r="CC199" s="27">
        <v>5.7986006222544049</v>
      </c>
      <c r="CD199" s="27">
        <v>3.6195394424289908</v>
      </c>
      <c r="CE199" s="27">
        <v>3.3798230557076288</v>
      </c>
      <c r="CF199" s="27">
        <v>2.9730474974742123</v>
      </c>
      <c r="CG199" s="27">
        <v>2.2704509347667603</v>
      </c>
      <c r="CH199" s="27">
        <v>2.0521803701771013</v>
      </c>
      <c r="CI199" s="27">
        <v>1.5368119153928212</v>
      </c>
      <c r="CJ199" s="27">
        <v>-0.67231118476282603</v>
      </c>
      <c r="CK199" s="27">
        <v>-2.9317107811884036</v>
      </c>
      <c r="CL199" s="27">
        <v>-4.1925412530674002</v>
      </c>
      <c r="CM199" s="27">
        <v>-2.0854771721223386</v>
      </c>
      <c r="CO199" s="28">
        <v>3.2740920780112219</v>
      </c>
      <c r="CP199" s="28">
        <v>2.4222299310430557</v>
      </c>
      <c r="CQ199" s="28">
        <v>2.1523335915373139</v>
      </c>
      <c r="CR199" s="28">
        <v>1.7056787915345026</v>
      </c>
      <c r="CS199" s="28">
        <v>-0.36914383134245554</v>
      </c>
      <c r="CT199" s="28">
        <v>-0.57569770019228983</v>
      </c>
      <c r="CU199" s="28">
        <v>-0.961764048044774</v>
      </c>
      <c r="CV199" s="28">
        <v>-2.7881855606026811</v>
      </c>
      <c r="CW199" s="28">
        <v>-2.8497174069837818</v>
      </c>
      <c r="CX199" s="28">
        <v>-3.1629216534043252</v>
      </c>
      <c r="CY199" s="28">
        <v>-5.8830373373833424</v>
      </c>
      <c r="CZ199" s="28">
        <v>-12.189855535973891</v>
      </c>
      <c r="DA199" s="28">
        <v>-17.01561899569387</v>
      </c>
      <c r="DB199" s="28">
        <v>-17.120798146788395</v>
      </c>
      <c r="DD199" s="28">
        <v>7.4110920780112224</v>
      </c>
      <c r="DE199" s="28">
        <v>6.5592299310430562</v>
      </c>
      <c r="DF199" s="28">
        <v>6.2893335915373143</v>
      </c>
      <c r="DG199" s="28">
        <v>5.8426787915345031</v>
      </c>
      <c r="DH199" s="28">
        <v>3.7678561686575449</v>
      </c>
      <c r="DI199" s="28">
        <v>3.5613022998077106</v>
      </c>
      <c r="DJ199" s="28">
        <v>3.1752359519552265</v>
      </c>
      <c r="DK199" s="28">
        <v>1.3488144393973194</v>
      </c>
      <c r="DL199" s="28">
        <v>1.2872825930162186</v>
      </c>
      <c r="DM199" s="28">
        <v>0.97407834659567527</v>
      </c>
      <c r="DN199" s="28">
        <v>-1.746037337383342</v>
      </c>
      <c r="DO199" s="28">
        <v>-8.0528555359738903</v>
      </c>
      <c r="DP199" s="28">
        <v>-12.87861899569387</v>
      </c>
      <c r="DQ199" s="28">
        <v>-12.983798146788395</v>
      </c>
      <c r="DS199" s="29">
        <v>3.2740920780112219</v>
      </c>
      <c r="DT199" s="29">
        <v>2.4914113015738764</v>
      </c>
      <c r="DU199" s="29">
        <v>2.1024836153311774</v>
      </c>
      <c r="DV199" s="29">
        <v>1.6639153942777867</v>
      </c>
      <c r="DW199" s="29">
        <v>1.13464131467763</v>
      </c>
      <c r="DX199" s="29">
        <v>-1.8104347085396988</v>
      </c>
      <c r="DY199" s="29">
        <v>-2.0460423671771366</v>
      </c>
      <c r="DZ199" s="29">
        <v>-2.5760446331343125</v>
      </c>
      <c r="EA199" s="29">
        <v>-2.6635106731962175</v>
      </c>
      <c r="EB199" s="29">
        <v>-3.7775276494382091</v>
      </c>
      <c r="EC199" s="29">
        <v>-9.9686856454797663</v>
      </c>
      <c r="ED199" s="29">
        <v>-14.737218552129697</v>
      </c>
      <c r="EE199" s="29">
        <v>-18.37048620701843</v>
      </c>
      <c r="EF199" s="29">
        <v>-15.030614942139152</v>
      </c>
      <c r="EH199" s="29">
        <v>7.4110920780112224</v>
      </c>
      <c r="EI199" s="29">
        <v>6.6284113015738768</v>
      </c>
      <c r="EJ199" s="29">
        <v>6.2394836153311779</v>
      </c>
      <c r="EK199" s="29">
        <v>5.8009153942777871</v>
      </c>
      <c r="EL199" s="29">
        <v>5.2716413146776304</v>
      </c>
      <c r="EM199" s="29">
        <v>2.3265652914603017</v>
      </c>
      <c r="EN199" s="29">
        <v>2.0909576328228638</v>
      </c>
      <c r="EO199" s="29">
        <v>1.5609553668656879</v>
      </c>
      <c r="EP199" s="29">
        <v>1.473489326803783</v>
      </c>
      <c r="EQ199" s="29">
        <v>0.35947235056179139</v>
      </c>
      <c r="ER199" s="29">
        <v>-5.8316856454797659</v>
      </c>
      <c r="ES199" s="29">
        <v>-10.600218552129697</v>
      </c>
      <c r="ET199" s="29">
        <v>-14.23348620701843</v>
      </c>
      <c r="EU199" s="29">
        <v>-10.893614942139152</v>
      </c>
      <c r="EW199" s="1">
        <v>348644</v>
      </c>
      <c r="EX199" s="1">
        <v>463628</v>
      </c>
      <c r="EY199" s="1" t="s">
        <v>506</v>
      </c>
      <c r="EZ199" s="1" t="s">
        <v>858</v>
      </c>
    </row>
    <row r="200" spans="2:156" ht="16" thickBot="1" x14ac:dyDescent="0.4">
      <c r="B200" s="21" t="s">
        <v>200</v>
      </c>
      <c r="C200" s="22">
        <v>9.0998428616470335</v>
      </c>
      <c r="D200" s="23">
        <v>9.0368387088298938</v>
      </c>
      <c r="E200" s="23">
        <v>8.7784715838298712</v>
      </c>
      <c r="F200" s="23">
        <v>8.4509276950815053</v>
      </c>
      <c r="G200" s="23">
        <v>8.0500061588612937</v>
      </c>
      <c r="H200" s="23">
        <v>7.6153709227782418</v>
      </c>
      <c r="I200" s="23">
        <v>7.2040544947880321</v>
      </c>
      <c r="J200" s="23">
        <v>6.7258563533081777</v>
      </c>
      <c r="K200" s="23">
        <v>6.2163337555441629</v>
      </c>
      <c r="L200" s="23">
        <v>5.6235885083862414</v>
      </c>
      <c r="M200" s="23">
        <v>3.3613641181049729</v>
      </c>
      <c r="N200" s="23">
        <v>2.1015971484475244</v>
      </c>
      <c r="O200" s="23">
        <v>1.6580086129021581</v>
      </c>
      <c r="P200" s="23">
        <v>1.670699061862436</v>
      </c>
      <c r="Q200" s="24"/>
      <c r="R200" s="23">
        <v>13.736842861647034</v>
      </c>
      <c r="S200" s="23">
        <v>13.673838708829894</v>
      </c>
      <c r="T200" s="23">
        <v>13.415471583829872</v>
      </c>
      <c r="U200" s="23">
        <v>13.087927695081506</v>
      </c>
      <c r="V200" s="23">
        <v>12.687006158861294</v>
      </c>
      <c r="W200" s="23">
        <v>12.252370922778242</v>
      </c>
      <c r="X200" s="23">
        <v>11.841054494788033</v>
      </c>
      <c r="Y200" s="23">
        <v>11.362856353308178</v>
      </c>
      <c r="Z200" s="23">
        <v>10.853333755544163</v>
      </c>
      <c r="AA200" s="23">
        <v>10.260588508386242</v>
      </c>
      <c r="AB200" s="23">
        <v>7.9983641181049734</v>
      </c>
      <c r="AC200" s="23">
        <v>6.7385971484475249</v>
      </c>
      <c r="AD200" s="23">
        <v>6.2950086129021585</v>
      </c>
      <c r="AE200" s="23">
        <v>6.3076990618624365</v>
      </c>
      <c r="AG200" s="25">
        <v>9.0998428616470335</v>
      </c>
      <c r="AH200" s="25">
        <v>9.0226436608846932</v>
      </c>
      <c r="AI200" s="25">
        <v>8.8089557474321314</v>
      </c>
      <c r="AJ200" s="25">
        <v>8.696644331839364</v>
      </c>
      <c r="AK200" s="25">
        <v>8.4204340597946103</v>
      </c>
      <c r="AL200" s="25">
        <v>8.1253772330217924</v>
      </c>
      <c r="AM200" s="25">
        <v>7.834656508462567</v>
      </c>
      <c r="AN200" s="25">
        <v>7.461249509381858</v>
      </c>
      <c r="AO200" s="25">
        <v>7.0318721616295647</v>
      </c>
      <c r="AP200" s="25">
        <v>6.6043007451141236</v>
      </c>
      <c r="AQ200" s="25">
        <v>5.1881661156160988</v>
      </c>
      <c r="AR200" s="25">
        <v>4.109130595891223</v>
      </c>
      <c r="AS200" s="25">
        <v>3.4193394681250737</v>
      </c>
      <c r="AT200" s="25">
        <v>2.8842167212383742</v>
      </c>
      <c r="AV200" s="26">
        <v>13.736842861647034</v>
      </c>
      <c r="AW200" s="26">
        <v>13.659643660884694</v>
      </c>
      <c r="AX200" s="26">
        <v>13.445955747432132</v>
      </c>
      <c r="AY200" s="26">
        <v>13.333644331839364</v>
      </c>
      <c r="AZ200" s="26">
        <v>13.057434059794611</v>
      </c>
      <c r="BA200" s="26">
        <v>12.762377233021793</v>
      </c>
      <c r="BB200" s="26">
        <v>12.471656508462567</v>
      </c>
      <c r="BC200" s="26">
        <v>12.098249509381859</v>
      </c>
      <c r="BD200" s="26">
        <v>11.668872161629565</v>
      </c>
      <c r="BE200" s="26">
        <v>11.241300745114124</v>
      </c>
      <c r="BF200" s="26">
        <v>9.8251661156160992</v>
      </c>
      <c r="BG200" s="26">
        <v>8.7461305958912234</v>
      </c>
      <c r="BH200" s="26">
        <v>8.0563394681250742</v>
      </c>
      <c r="BI200" s="26">
        <v>7.5212167212383747</v>
      </c>
      <c r="BK200" s="27">
        <v>9.0998428616470335</v>
      </c>
      <c r="BL200" s="27">
        <v>9.0368674699080156</v>
      </c>
      <c r="BM200" s="27">
        <v>8.7785291131812855</v>
      </c>
      <c r="BN200" s="27">
        <v>8.4510301592707187</v>
      </c>
      <c r="BO200" s="27">
        <v>8.0501295262976953</v>
      </c>
      <c r="BP200" s="27">
        <v>7.6153340863551424</v>
      </c>
      <c r="BQ200" s="27">
        <v>7.2036290400296767</v>
      </c>
      <c r="BR200" s="27">
        <v>6.7253573542886897</v>
      </c>
      <c r="BS200" s="27">
        <v>6.2157676892636715</v>
      </c>
      <c r="BT200" s="27">
        <v>5.667842700159305</v>
      </c>
      <c r="BU200" s="27">
        <v>3.5552303796783207</v>
      </c>
      <c r="BV200" s="27">
        <v>2.3521783435037733</v>
      </c>
      <c r="BW200" s="27">
        <v>1.896987998576229</v>
      </c>
      <c r="BX200" s="27">
        <v>1.8893858278079989</v>
      </c>
      <c r="BZ200" s="27">
        <v>13.736842861647034</v>
      </c>
      <c r="CA200" s="27">
        <v>13.673867469908016</v>
      </c>
      <c r="CB200" s="27">
        <v>13.415529113181286</v>
      </c>
      <c r="CC200" s="27">
        <v>13.088030159270719</v>
      </c>
      <c r="CD200" s="27">
        <v>12.687129526297696</v>
      </c>
      <c r="CE200" s="27">
        <v>12.252334086355143</v>
      </c>
      <c r="CF200" s="27">
        <v>11.840629040029677</v>
      </c>
      <c r="CG200" s="27">
        <v>11.36235735428869</v>
      </c>
      <c r="CH200" s="27">
        <v>10.852767689263672</v>
      </c>
      <c r="CI200" s="27">
        <v>10.304842700159305</v>
      </c>
      <c r="CJ200" s="27">
        <v>8.1922303796783211</v>
      </c>
      <c r="CK200" s="27">
        <v>6.9891783435037738</v>
      </c>
      <c r="CL200" s="27">
        <v>6.5339879985762295</v>
      </c>
      <c r="CM200" s="27">
        <v>6.5263858278079994</v>
      </c>
      <c r="CO200" s="28">
        <v>9.0998428616470335</v>
      </c>
      <c r="CP200" s="28">
        <v>9.0180594071955991</v>
      </c>
      <c r="CQ200" s="28">
        <v>8.741356200839606</v>
      </c>
      <c r="CR200" s="28">
        <v>8.4047891991595378</v>
      </c>
      <c r="CS200" s="28">
        <v>7.9834493805248457</v>
      </c>
      <c r="CT200" s="28">
        <v>7.5191604071579174</v>
      </c>
      <c r="CU200" s="28">
        <v>7.0590837570351166</v>
      </c>
      <c r="CV200" s="28">
        <v>6.5113249248536889</v>
      </c>
      <c r="CW200" s="28">
        <v>5.99566709966318</v>
      </c>
      <c r="CX200" s="28">
        <v>5.4890027439627929</v>
      </c>
      <c r="CY200" s="28">
        <v>2.5178220585025244</v>
      </c>
      <c r="CZ200" s="28">
        <v>-3.583368175334769</v>
      </c>
      <c r="DA200" s="28">
        <v>-8.3806311062892291</v>
      </c>
      <c r="DB200" s="28">
        <v>-11.972374297404798</v>
      </c>
      <c r="DD200" s="28">
        <v>13.736842861647034</v>
      </c>
      <c r="DE200" s="28">
        <v>13.6550594071956</v>
      </c>
      <c r="DF200" s="28">
        <v>13.378356200839606</v>
      </c>
      <c r="DG200" s="28">
        <v>13.041789199159538</v>
      </c>
      <c r="DH200" s="28">
        <v>12.620449380524846</v>
      </c>
      <c r="DI200" s="28">
        <v>12.156160407157918</v>
      </c>
      <c r="DJ200" s="28">
        <v>11.696083757035117</v>
      </c>
      <c r="DK200" s="28">
        <v>11.148324924853689</v>
      </c>
      <c r="DL200" s="28">
        <v>10.63266709966318</v>
      </c>
      <c r="DM200" s="28">
        <v>10.126002743962793</v>
      </c>
      <c r="DN200" s="28">
        <v>7.1548220585025248</v>
      </c>
      <c r="DO200" s="28">
        <v>1.0536318246652314</v>
      </c>
      <c r="DP200" s="28">
        <v>-3.7436311062892287</v>
      </c>
      <c r="DQ200" s="28">
        <v>-7.3353742974047975</v>
      </c>
      <c r="DS200" s="29">
        <v>9.0998428616470335</v>
      </c>
      <c r="DT200" s="29">
        <v>9.0990361622370894</v>
      </c>
      <c r="DU200" s="29">
        <v>8.7546713328690302</v>
      </c>
      <c r="DV200" s="29">
        <v>8.3957430347293478</v>
      </c>
      <c r="DW200" s="29">
        <v>8.0267013371473421</v>
      </c>
      <c r="DX200" s="29">
        <v>7.6139310704226197</v>
      </c>
      <c r="DY200" s="29">
        <v>7.2064300213489041</v>
      </c>
      <c r="DZ200" s="29">
        <v>6.7391033321286429</v>
      </c>
      <c r="EA200" s="29">
        <v>6.1891964665328771</v>
      </c>
      <c r="EB200" s="29">
        <v>4.7535776708906212</v>
      </c>
      <c r="EC200" s="29">
        <v>-2.0972723530825874</v>
      </c>
      <c r="ED200" s="29">
        <v>-7.5817349381710031</v>
      </c>
      <c r="EE200" s="29">
        <v>-10.858024619020739</v>
      </c>
      <c r="EF200" s="29">
        <v>-10.356747067279493</v>
      </c>
      <c r="EH200" s="29">
        <v>13.736842861647034</v>
      </c>
      <c r="EI200" s="29">
        <v>13.73603616223709</v>
      </c>
      <c r="EJ200" s="29">
        <v>13.391671332869031</v>
      </c>
      <c r="EK200" s="29">
        <v>13.032743034729348</v>
      </c>
      <c r="EL200" s="29">
        <v>12.663701337147343</v>
      </c>
      <c r="EM200" s="29">
        <v>12.25093107042262</v>
      </c>
      <c r="EN200" s="29">
        <v>11.843430021348905</v>
      </c>
      <c r="EO200" s="29">
        <v>11.376103332128643</v>
      </c>
      <c r="EP200" s="29">
        <v>10.826196466532878</v>
      </c>
      <c r="EQ200" s="29">
        <v>9.3905776708906217</v>
      </c>
      <c r="ER200" s="29">
        <v>2.539727646917413</v>
      </c>
      <c r="ES200" s="29">
        <v>-2.9447349381710026</v>
      </c>
      <c r="ET200" s="29">
        <v>-6.2210246190207386</v>
      </c>
      <c r="EU200" s="29">
        <v>-5.7197470672794921</v>
      </c>
      <c r="EW200" s="1">
        <v>386421</v>
      </c>
      <c r="EX200" s="1">
        <v>406330</v>
      </c>
      <c r="EY200" s="1" t="s">
        <v>545</v>
      </c>
      <c r="EZ200" s="1" t="s">
        <v>851</v>
      </c>
    </row>
    <row r="201" spans="2:156" ht="16" thickBot="1" x14ac:dyDescent="0.4">
      <c r="B201" s="21" t="s">
        <v>201</v>
      </c>
      <c r="C201" s="22">
        <v>10.52748766200375</v>
      </c>
      <c r="D201" s="23">
        <v>10.384503007685419</v>
      </c>
      <c r="E201" s="23">
        <v>10.169155475461547</v>
      </c>
      <c r="F201" s="23">
        <v>9.8745355764428933</v>
      </c>
      <c r="G201" s="23">
        <v>9.5403226415384879</v>
      </c>
      <c r="H201" s="23">
        <v>9.1892660182230941</v>
      </c>
      <c r="I201" s="23">
        <v>8.8177316513277066</v>
      </c>
      <c r="J201" s="23">
        <v>8.3967335570377966</v>
      </c>
      <c r="K201" s="23">
        <v>7.9559692073512824</v>
      </c>
      <c r="L201" s="23">
        <v>7.3954619179805245</v>
      </c>
      <c r="M201" s="23">
        <v>5.4324531867140422</v>
      </c>
      <c r="N201" s="23">
        <v>4.5682354396089835</v>
      </c>
      <c r="O201" s="23">
        <v>4.5126632295902454</v>
      </c>
      <c r="P201" s="23">
        <v>4.9283267484804796</v>
      </c>
      <c r="Q201" s="24"/>
      <c r="R201" s="23">
        <v>15.167487662003751</v>
      </c>
      <c r="S201" s="23">
        <v>15.02450300768542</v>
      </c>
      <c r="T201" s="23">
        <v>14.809155475461548</v>
      </c>
      <c r="U201" s="23">
        <v>14.514535576442894</v>
      </c>
      <c r="V201" s="23">
        <v>14.180322641538488</v>
      </c>
      <c r="W201" s="23">
        <v>13.829266018223095</v>
      </c>
      <c r="X201" s="23">
        <v>13.457731651327707</v>
      </c>
      <c r="Y201" s="23">
        <v>13.036733557037797</v>
      </c>
      <c r="Z201" s="23">
        <v>12.595969207351283</v>
      </c>
      <c r="AA201" s="23">
        <v>12.035461917980525</v>
      </c>
      <c r="AB201" s="23">
        <v>10.072453186714043</v>
      </c>
      <c r="AC201" s="23">
        <v>9.2082354396089841</v>
      </c>
      <c r="AD201" s="23">
        <v>9.1526632295902459</v>
      </c>
      <c r="AE201" s="23">
        <v>9.5683267484804801</v>
      </c>
      <c r="AG201" s="25">
        <v>10.52748766200375</v>
      </c>
      <c r="AH201" s="25">
        <v>10.449194527726764</v>
      </c>
      <c r="AI201" s="25">
        <v>10.282440661147517</v>
      </c>
      <c r="AJ201" s="25">
        <v>10.119898005296971</v>
      </c>
      <c r="AK201" s="25">
        <v>9.9390643040555791</v>
      </c>
      <c r="AL201" s="25">
        <v>9.7083190581249017</v>
      </c>
      <c r="AM201" s="25">
        <v>9.422798293678925</v>
      </c>
      <c r="AN201" s="25">
        <v>9.0932582828857473</v>
      </c>
      <c r="AO201" s="25">
        <v>8.7237567661423761</v>
      </c>
      <c r="AP201" s="25">
        <v>8.327714265254972</v>
      </c>
      <c r="AQ201" s="25">
        <v>7.3037668394909598</v>
      </c>
      <c r="AR201" s="25">
        <v>6.5653208947233637</v>
      </c>
      <c r="AS201" s="25">
        <v>6.2014290711135587</v>
      </c>
      <c r="AT201" s="25">
        <v>6.0262724053714578</v>
      </c>
      <c r="AV201" s="26">
        <v>15.167487662003751</v>
      </c>
      <c r="AW201" s="26">
        <v>15.089194527726765</v>
      </c>
      <c r="AX201" s="26">
        <v>14.922440661147517</v>
      </c>
      <c r="AY201" s="26">
        <v>14.759898005296971</v>
      </c>
      <c r="AZ201" s="26">
        <v>14.57906430405558</v>
      </c>
      <c r="BA201" s="26">
        <v>14.348319058124902</v>
      </c>
      <c r="BB201" s="26">
        <v>14.062798293678926</v>
      </c>
      <c r="BC201" s="26">
        <v>13.733258282885748</v>
      </c>
      <c r="BD201" s="26">
        <v>13.363756766142377</v>
      </c>
      <c r="BE201" s="26">
        <v>12.967714265254973</v>
      </c>
      <c r="BF201" s="26">
        <v>11.94376683949096</v>
      </c>
      <c r="BG201" s="26">
        <v>11.205320894723364</v>
      </c>
      <c r="BH201" s="26">
        <v>10.841429071113559</v>
      </c>
      <c r="BI201" s="26">
        <v>10.666272405371458</v>
      </c>
      <c r="BK201" s="27">
        <v>10.52748766200375</v>
      </c>
      <c r="BL201" s="27">
        <v>10.384521231288931</v>
      </c>
      <c r="BM201" s="27">
        <v>10.168961510720479</v>
      </c>
      <c r="BN201" s="27">
        <v>9.8743416103875834</v>
      </c>
      <c r="BO201" s="27">
        <v>9.5401398605881642</v>
      </c>
      <c r="BP201" s="27">
        <v>9.1891142168540245</v>
      </c>
      <c r="BQ201" s="27">
        <v>8.8175776095544531</v>
      </c>
      <c r="BR201" s="27">
        <v>8.3966519270210647</v>
      </c>
      <c r="BS201" s="27">
        <v>7.9567569098026141</v>
      </c>
      <c r="BT201" s="27">
        <v>7.4422651983593333</v>
      </c>
      <c r="BU201" s="27">
        <v>5.6322765079707509</v>
      </c>
      <c r="BV201" s="27">
        <v>4.8145246187767228</v>
      </c>
      <c r="BW201" s="27">
        <v>4.7438919997808213</v>
      </c>
      <c r="BX201" s="27">
        <v>5.1218675788478052</v>
      </c>
      <c r="BZ201" s="27">
        <v>15.167487662003751</v>
      </c>
      <c r="CA201" s="27">
        <v>15.024521231288931</v>
      </c>
      <c r="CB201" s="27">
        <v>14.808961510720479</v>
      </c>
      <c r="CC201" s="27">
        <v>14.514341610387584</v>
      </c>
      <c r="CD201" s="27">
        <v>14.180139860588165</v>
      </c>
      <c r="CE201" s="27">
        <v>13.829114216854025</v>
      </c>
      <c r="CF201" s="27">
        <v>13.457577609554454</v>
      </c>
      <c r="CG201" s="27">
        <v>13.036651927021065</v>
      </c>
      <c r="CH201" s="27">
        <v>12.596756909802615</v>
      </c>
      <c r="CI201" s="27">
        <v>12.082265198359334</v>
      </c>
      <c r="CJ201" s="27">
        <v>10.272276507970751</v>
      </c>
      <c r="CK201" s="27">
        <v>9.4545246187767233</v>
      </c>
      <c r="CL201" s="27">
        <v>9.3838919997808219</v>
      </c>
      <c r="CM201" s="27">
        <v>9.7618675788478058</v>
      </c>
      <c r="CO201" s="28">
        <v>10.52748766200375</v>
      </c>
      <c r="CP201" s="28">
        <v>10.36449766403301</v>
      </c>
      <c r="CQ201" s="28">
        <v>10.139393384718012</v>
      </c>
      <c r="CR201" s="28">
        <v>9.8417000798255465</v>
      </c>
      <c r="CS201" s="28">
        <v>9.5047228205389409</v>
      </c>
      <c r="CT201" s="28">
        <v>9.1402522702572995</v>
      </c>
      <c r="CU201" s="28">
        <v>8.7355136655260104</v>
      </c>
      <c r="CV201" s="28">
        <v>8.2964610544653805</v>
      </c>
      <c r="CW201" s="28">
        <v>7.8916067576249862</v>
      </c>
      <c r="CX201" s="28">
        <v>7.472377271403861</v>
      </c>
      <c r="CY201" s="28">
        <v>4.8753712014774209</v>
      </c>
      <c r="CZ201" s="28">
        <v>-0.47719704627442638</v>
      </c>
      <c r="DA201" s="28">
        <v>-4.340493174972778</v>
      </c>
      <c r="DB201" s="28">
        <v>-6.758741604235702</v>
      </c>
      <c r="DD201" s="28">
        <v>15.167487662003751</v>
      </c>
      <c r="DE201" s="28">
        <v>15.004497664033011</v>
      </c>
      <c r="DF201" s="28">
        <v>14.779393384718013</v>
      </c>
      <c r="DG201" s="28">
        <v>14.481700079825547</v>
      </c>
      <c r="DH201" s="28">
        <v>14.144722820538941</v>
      </c>
      <c r="DI201" s="28">
        <v>13.7802522702573</v>
      </c>
      <c r="DJ201" s="28">
        <v>13.375513665526011</v>
      </c>
      <c r="DK201" s="28">
        <v>12.936461054465381</v>
      </c>
      <c r="DL201" s="28">
        <v>12.531606757624987</v>
      </c>
      <c r="DM201" s="28">
        <v>12.112377271403862</v>
      </c>
      <c r="DN201" s="28">
        <v>9.5153712014774214</v>
      </c>
      <c r="DO201" s="28">
        <v>4.1628029537255742</v>
      </c>
      <c r="DP201" s="28">
        <v>0.29950682502722259</v>
      </c>
      <c r="DQ201" s="28">
        <v>-2.1187416042357015</v>
      </c>
      <c r="DS201" s="29">
        <v>10.52748766200375</v>
      </c>
      <c r="DT201" s="29">
        <v>10.444175669458801</v>
      </c>
      <c r="DU201" s="29">
        <v>10.155954398596556</v>
      </c>
      <c r="DV201" s="29">
        <v>9.8813639066865449</v>
      </c>
      <c r="DW201" s="29">
        <v>9.5752428270659671</v>
      </c>
      <c r="DX201" s="29">
        <v>9.2739894364089288</v>
      </c>
      <c r="DY201" s="29">
        <v>8.9334304364692159</v>
      </c>
      <c r="DZ201" s="29">
        <v>8.5768509801943331</v>
      </c>
      <c r="EA201" s="29">
        <v>8.0975996906736736</v>
      </c>
      <c r="EB201" s="29">
        <v>6.744523263459012</v>
      </c>
      <c r="EC201" s="29">
        <v>0.54412594094481648</v>
      </c>
      <c r="ED201" s="29">
        <v>-4.1075323392304455</v>
      </c>
      <c r="EE201" s="29">
        <v>-6.4534738888348215</v>
      </c>
      <c r="EF201" s="29">
        <v>-5.2109511083621243</v>
      </c>
      <c r="EH201" s="29">
        <v>15.167487662003751</v>
      </c>
      <c r="EI201" s="29">
        <v>15.084175669458801</v>
      </c>
      <c r="EJ201" s="29">
        <v>14.795954398596557</v>
      </c>
      <c r="EK201" s="29">
        <v>14.521363906686545</v>
      </c>
      <c r="EL201" s="29">
        <v>14.215242827065968</v>
      </c>
      <c r="EM201" s="29">
        <v>13.913989436408929</v>
      </c>
      <c r="EN201" s="29">
        <v>13.573430436469216</v>
      </c>
      <c r="EO201" s="29">
        <v>13.216850980194334</v>
      </c>
      <c r="EP201" s="29">
        <v>12.737599690673674</v>
      </c>
      <c r="EQ201" s="29">
        <v>11.384523263459013</v>
      </c>
      <c r="ER201" s="29">
        <v>5.184125940944817</v>
      </c>
      <c r="ES201" s="29">
        <v>0.5324676607695551</v>
      </c>
      <c r="ET201" s="29">
        <v>-1.813473888834821</v>
      </c>
      <c r="EU201" s="29">
        <v>-0.5709511083621237</v>
      </c>
      <c r="EW201" s="1">
        <v>389077</v>
      </c>
      <c r="EX201" s="1">
        <v>440584</v>
      </c>
      <c r="EY201" s="1" t="s">
        <v>567</v>
      </c>
      <c r="EZ201" s="1" t="s">
        <v>504</v>
      </c>
    </row>
    <row r="202" spans="2:156" ht="16" thickBot="1" x14ac:dyDescent="0.4">
      <c r="B202" s="21" t="s">
        <v>202</v>
      </c>
      <c r="C202" s="22">
        <v>4.2577385585198906</v>
      </c>
      <c r="D202" s="23">
        <v>3.8972188933523055</v>
      </c>
      <c r="E202" s="23">
        <v>3.7961647622406218</v>
      </c>
      <c r="F202" s="23">
        <v>3.6245481844363709</v>
      </c>
      <c r="G202" s="23">
        <v>3.5459919717222457</v>
      </c>
      <c r="H202" s="23">
        <v>3.4628668956925832</v>
      </c>
      <c r="I202" s="23">
        <v>3.3485715937003366</v>
      </c>
      <c r="J202" s="23">
        <v>3.2175111216034136</v>
      </c>
      <c r="K202" s="23">
        <v>3.1024173590750506</v>
      </c>
      <c r="L202" s="23">
        <v>2.9878739441716684</v>
      </c>
      <c r="M202" s="23">
        <v>2.4965629733163706</v>
      </c>
      <c r="N202" s="23">
        <v>2.2586122509462561</v>
      </c>
      <c r="O202" s="23">
        <v>2.1813356785698694</v>
      </c>
      <c r="P202" s="23">
        <v>2.2477041143348284</v>
      </c>
      <c r="Q202" s="24"/>
      <c r="R202" s="23">
        <v>12.25773855851989</v>
      </c>
      <c r="S202" s="23">
        <v>11.897218893352306</v>
      </c>
      <c r="T202" s="23">
        <v>11.796164762240622</v>
      </c>
      <c r="U202" s="23">
        <v>11.624548184436371</v>
      </c>
      <c r="V202" s="23">
        <v>11.545991971722245</v>
      </c>
      <c r="W202" s="23">
        <v>11.462866895692583</v>
      </c>
      <c r="X202" s="23">
        <v>11.348571593700337</v>
      </c>
      <c r="Y202" s="23">
        <v>11.217511121603414</v>
      </c>
      <c r="Z202" s="23">
        <v>11.102417359075051</v>
      </c>
      <c r="AA202" s="23">
        <v>10.987873944171668</v>
      </c>
      <c r="AB202" s="23">
        <v>10.496562973316371</v>
      </c>
      <c r="AC202" s="23">
        <v>10.258612250946257</v>
      </c>
      <c r="AD202" s="23">
        <v>10.181335678569869</v>
      </c>
      <c r="AE202" s="23">
        <v>10.247704114334828</v>
      </c>
      <c r="AG202" s="25">
        <v>4.2577385585198906</v>
      </c>
      <c r="AH202" s="25">
        <v>4.1301493655799986</v>
      </c>
      <c r="AI202" s="25">
        <v>4.1019505270881798</v>
      </c>
      <c r="AJ202" s="25">
        <v>4.0108430880051262</v>
      </c>
      <c r="AK202" s="25">
        <v>4.0130522566769731</v>
      </c>
      <c r="AL202" s="25">
        <v>3.9944137293121997</v>
      </c>
      <c r="AM202" s="25">
        <v>3.9168593515299923</v>
      </c>
      <c r="AN202" s="25">
        <v>3.8025031411938723</v>
      </c>
      <c r="AO202" s="25">
        <v>3.6797169702698218</v>
      </c>
      <c r="AP202" s="25">
        <v>3.5555878337151841</v>
      </c>
      <c r="AQ202" s="25">
        <v>3.3250899310243849</v>
      </c>
      <c r="AR202" s="25">
        <v>3.1939209664444892</v>
      </c>
      <c r="AS202" s="25">
        <v>3.1164321107008632</v>
      </c>
      <c r="AT202" s="25">
        <v>3.1133195383162491</v>
      </c>
      <c r="AV202" s="26">
        <v>12.25773855851989</v>
      </c>
      <c r="AW202" s="26">
        <v>12.130149365579999</v>
      </c>
      <c r="AX202" s="26">
        <v>12.10195052708818</v>
      </c>
      <c r="AY202" s="26">
        <v>12.010843088005126</v>
      </c>
      <c r="AZ202" s="26">
        <v>12.013052256676973</v>
      </c>
      <c r="BA202" s="26">
        <v>11.9944137293122</v>
      </c>
      <c r="BB202" s="26">
        <v>11.916859351529993</v>
      </c>
      <c r="BC202" s="26">
        <v>11.802503141193872</v>
      </c>
      <c r="BD202" s="26">
        <v>11.679716970269823</v>
      </c>
      <c r="BE202" s="26">
        <v>11.555587833715183</v>
      </c>
      <c r="BF202" s="26">
        <v>11.325089931024385</v>
      </c>
      <c r="BG202" s="26">
        <v>11.193920966444489</v>
      </c>
      <c r="BH202" s="26">
        <v>11.116432110700863</v>
      </c>
      <c r="BI202" s="26">
        <v>11.113319538316249</v>
      </c>
      <c r="BK202" s="27">
        <v>4.2577385585198906</v>
      </c>
      <c r="BL202" s="27">
        <v>3.8972433761490537</v>
      </c>
      <c r="BM202" s="27">
        <v>3.7962137132155807</v>
      </c>
      <c r="BN202" s="27">
        <v>3.6246215550660619</v>
      </c>
      <c r="BO202" s="27">
        <v>3.5460881622674343</v>
      </c>
      <c r="BP202" s="27">
        <v>3.4628382640479645</v>
      </c>
      <c r="BQ202" s="27">
        <v>3.3482673759585806</v>
      </c>
      <c r="BR202" s="27">
        <v>3.2171534135004123</v>
      </c>
      <c r="BS202" s="27">
        <v>3.1020120727955822</v>
      </c>
      <c r="BT202" s="27">
        <v>2.9983484463955232</v>
      </c>
      <c r="BU202" s="27">
        <v>2.5481995327170717</v>
      </c>
      <c r="BV202" s="27">
        <v>2.3367040429882637</v>
      </c>
      <c r="BW202" s="27">
        <v>2.2642137775040592</v>
      </c>
      <c r="BX202" s="27">
        <v>2.3364865626891502</v>
      </c>
      <c r="BZ202" s="27">
        <v>12.25773855851989</v>
      </c>
      <c r="CA202" s="27">
        <v>11.897243376149053</v>
      </c>
      <c r="CB202" s="27">
        <v>11.796213713215581</v>
      </c>
      <c r="CC202" s="27">
        <v>11.624621555066062</v>
      </c>
      <c r="CD202" s="27">
        <v>11.546088162267434</v>
      </c>
      <c r="CE202" s="27">
        <v>11.462838264047964</v>
      </c>
      <c r="CF202" s="27">
        <v>11.348267375958581</v>
      </c>
      <c r="CG202" s="27">
        <v>11.217153413500412</v>
      </c>
      <c r="CH202" s="27">
        <v>11.102012072795581</v>
      </c>
      <c r="CI202" s="27">
        <v>10.998348446395523</v>
      </c>
      <c r="CJ202" s="27">
        <v>10.548199532717071</v>
      </c>
      <c r="CK202" s="27">
        <v>10.336704042988263</v>
      </c>
      <c r="CL202" s="27">
        <v>10.264213777504059</v>
      </c>
      <c r="CM202" s="27">
        <v>10.336486562689149</v>
      </c>
      <c r="CO202" s="28">
        <v>4.2577385585198906</v>
      </c>
      <c r="CP202" s="28">
        <v>3.908765142750017</v>
      </c>
      <c r="CQ202" s="28">
        <v>3.8209432923630748</v>
      </c>
      <c r="CR202" s="28">
        <v>3.6624825574578832</v>
      </c>
      <c r="CS202" s="28">
        <v>3.6006963298096313</v>
      </c>
      <c r="CT202" s="28">
        <v>3.5319109597583438</v>
      </c>
      <c r="CU202" s="28">
        <v>3.4297198771709878</v>
      </c>
      <c r="CV202" s="28">
        <v>3.3110162038137148</v>
      </c>
      <c r="CW202" s="28">
        <v>3.2183943130496777</v>
      </c>
      <c r="CX202" s="28">
        <v>3.1423760286755931</v>
      </c>
      <c r="CY202" s="28">
        <v>2.5199431448762875</v>
      </c>
      <c r="CZ202" s="28">
        <v>0.97237628171746415</v>
      </c>
      <c r="DA202" s="28">
        <v>-0.65394586564351087</v>
      </c>
      <c r="DB202" s="28">
        <v>-1.6564326061065326</v>
      </c>
      <c r="DD202" s="28">
        <v>12.25773855851989</v>
      </c>
      <c r="DE202" s="28">
        <v>11.908765142750017</v>
      </c>
      <c r="DF202" s="28">
        <v>11.820943292363076</v>
      </c>
      <c r="DG202" s="28">
        <v>11.662482557457883</v>
      </c>
      <c r="DH202" s="28">
        <v>11.600696329809631</v>
      </c>
      <c r="DI202" s="28">
        <v>11.531910959758344</v>
      </c>
      <c r="DJ202" s="28">
        <v>11.429719877170989</v>
      </c>
      <c r="DK202" s="28">
        <v>11.311016203813715</v>
      </c>
      <c r="DL202" s="28">
        <v>11.218394313049679</v>
      </c>
      <c r="DM202" s="28">
        <v>11.142376028675592</v>
      </c>
      <c r="DN202" s="28">
        <v>10.519943144876287</v>
      </c>
      <c r="DO202" s="28">
        <v>8.9723762817174642</v>
      </c>
      <c r="DP202" s="28">
        <v>7.3460541343564891</v>
      </c>
      <c r="DQ202" s="28">
        <v>6.3435673938934674</v>
      </c>
      <c r="DS202" s="29">
        <v>4.2577385585198906</v>
      </c>
      <c r="DT202" s="29">
        <v>3.9305858126331383</v>
      </c>
      <c r="DU202" s="29">
        <v>3.8255901303737314</v>
      </c>
      <c r="DV202" s="29">
        <v>3.6734514326526462</v>
      </c>
      <c r="DW202" s="29">
        <v>3.6216396250750424</v>
      </c>
      <c r="DX202" s="29">
        <v>3.5715446111175417</v>
      </c>
      <c r="DY202" s="29">
        <v>3.4909001242677595</v>
      </c>
      <c r="DZ202" s="29">
        <v>3.3985084822123</v>
      </c>
      <c r="EA202" s="29">
        <v>3.2932007771594582</v>
      </c>
      <c r="EB202" s="29">
        <v>3.02516057381892</v>
      </c>
      <c r="EC202" s="29">
        <v>1.2530177635035642</v>
      </c>
      <c r="ED202" s="29">
        <v>-0.56192757213581679</v>
      </c>
      <c r="EE202" s="29">
        <v>-1.6283857243364785</v>
      </c>
      <c r="EF202" s="29">
        <v>-1.2461123095804876</v>
      </c>
      <c r="EH202" s="29">
        <v>12.25773855851989</v>
      </c>
      <c r="EI202" s="29">
        <v>11.930585812633138</v>
      </c>
      <c r="EJ202" s="29">
        <v>11.825590130373731</v>
      </c>
      <c r="EK202" s="29">
        <v>11.673451432652646</v>
      </c>
      <c r="EL202" s="29">
        <v>11.621639625075042</v>
      </c>
      <c r="EM202" s="29">
        <v>11.571544611117542</v>
      </c>
      <c r="EN202" s="29">
        <v>11.49090012426776</v>
      </c>
      <c r="EO202" s="29">
        <v>11.3985084822123</v>
      </c>
      <c r="EP202" s="29">
        <v>11.293200777159459</v>
      </c>
      <c r="EQ202" s="29">
        <v>11.025160573818919</v>
      </c>
      <c r="ER202" s="29">
        <v>9.2530177635035642</v>
      </c>
      <c r="ES202" s="29">
        <v>7.4380724278641832</v>
      </c>
      <c r="ET202" s="29">
        <v>6.3716142756635215</v>
      </c>
      <c r="EU202" s="29">
        <v>6.7538876904195124</v>
      </c>
      <c r="EW202" s="1">
        <v>365863</v>
      </c>
      <c r="EX202" s="1">
        <v>399907</v>
      </c>
      <c r="EY202" s="1" t="s">
        <v>475</v>
      </c>
      <c r="EZ202" s="1" t="s">
        <v>857</v>
      </c>
    </row>
    <row r="203" spans="2:156" ht="16" thickBot="1" x14ac:dyDescent="0.4">
      <c r="B203" s="21" t="s">
        <v>203</v>
      </c>
      <c r="C203" s="22">
        <v>3.551025554743573</v>
      </c>
      <c r="D203" s="23">
        <v>3.3691338023414481</v>
      </c>
      <c r="E203" s="23">
        <v>2.9863330991887356</v>
      </c>
      <c r="F203" s="23">
        <v>2.7068671018930459</v>
      </c>
      <c r="G203" s="23">
        <v>2.4953118631323274</v>
      </c>
      <c r="H203" s="23">
        <v>1.8909247784598016</v>
      </c>
      <c r="I203" s="23">
        <v>1.2738071891391876</v>
      </c>
      <c r="J203" s="23">
        <v>0.78323061405177796</v>
      </c>
      <c r="K203" s="23">
        <v>0.23830591896417985</v>
      </c>
      <c r="L203" s="23">
        <v>-0.47480507435567532</v>
      </c>
      <c r="M203" s="23">
        <v>-3.0505092668880991</v>
      </c>
      <c r="N203" s="23">
        <v>-4.4801010768733036</v>
      </c>
      <c r="O203" s="23">
        <v>-4.9667362902141079</v>
      </c>
      <c r="P203" s="23">
        <v>-5.0299021186315898</v>
      </c>
      <c r="Q203" s="24"/>
      <c r="R203" s="23">
        <v>7.051025554743573</v>
      </c>
      <c r="S203" s="23">
        <v>6.8691338023414481</v>
      </c>
      <c r="T203" s="23">
        <v>6.4863330991887356</v>
      </c>
      <c r="U203" s="23">
        <v>6.2068671018930459</v>
      </c>
      <c r="V203" s="23">
        <v>5.9953118631323274</v>
      </c>
      <c r="W203" s="23">
        <v>5.3909247784598016</v>
      </c>
      <c r="X203" s="23">
        <v>4.7738071891391876</v>
      </c>
      <c r="Y203" s="23">
        <v>4.283230614051778</v>
      </c>
      <c r="Z203" s="23">
        <v>3.7383059189641799</v>
      </c>
      <c r="AA203" s="23">
        <v>3.0251949256443247</v>
      </c>
      <c r="AB203" s="23">
        <v>0.44949073311190091</v>
      </c>
      <c r="AC203" s="23">
        <v>-0.98010107687330361</v>
      </c>
      <c r="AD203" s="23">
        <v>-1.4667362902141079</v>
      </c>
      <c r="AE203" s="23">
        <v>-1.5299021186315898</v>
      </c>
      <c r="AG203" s="25">
        <v>3.551025554743573</v>
      </c>
      <c r="AH203" s="25">
        <v>3.6148692577473138</v>
      </c>
      <c r="AI203" s="25">
        <v>3.3732542941589774</v>
      </c>
      <c r="AJ203" s="25">
        <v>3.1702281527458425</v>
      </c>
      <c r="AK203" s="25">
        <v>3.1219588034392363</v>
      </c>
      <c r="AL203" s="25">
        <v>2.7536204200512895</v>
      </c>
      <c r="AM203" s="25">
        <v>2.2481492073084137</v>
      </c>
      <c r="AN203" s="25">
        <v>1.9099900077285632</v>
      </c>
      <c r="AO203" s="25">
        <v>1.3961430316472914</v>
      </c>
      <c r="AP203" s="25">
        <v>0.84095820701216439</v>
      </c>
      <c r="AQ203" s="25">
        <v>-0.80163896011934099</v>
      </c>
      <c r="AR203" s="25">
        <v>-2.0210425190767367</v>
      </c>
      <c r="AS203" s="25">
        <v>-2.7986730274585909</v>
      </c>
      <c r="AT203" s="25">
        <v>-3.2227242381134715</v>
      </c>
      <c r="AV203" s="26">
        <v>7.051025554743573</v>
      </c>
      <c r="AW203" s="26">
        <v>7.1148692577473138</v>
      </c>
      <c r="AX203" s="26">
        <v>6.8732542941589774</v>
      </c>
      <c r="AY203" s="26">
        <v>6.6702281527458425</v>
      </c>
      <c r="AZ203" s="26">
        <v>6.6219588034392363</v>
      </c>
      <c r="BA203" s="26">
        <v>6.2536204200512895</v>
      </c>
      <c r="BB203" s="26">
        <v>5.7481492073084137</v>
      </c>
      <c r="BC203" s="26">
        <v>5.4099900077285632</v>
      </c>
      <c r="BD203" s="26">
        <v>4.8961430316472914</v>
      </c>
      <c r="BE203" s="26">
        <v>4.3409582070121644</v>
      </c>
      <c r="BF203" s="26">
        <v>2.698361039880659</v>
      </c>
      <c r="BG203" s="26">
        <v>1.4789574809232633</v>
      </c>
      <c r="BH203" s="26">
        <v>0.70132697254140908</v>
      </c>
      <c r="BI203" s="26">
        <v>0.27727576188652847</v>
      </c>
      <c r="BK203" s="27">
        <v>3.551025554743573</v>
      </c>
      <c r="BL203" s="27">
        <v>3.3693049858556972</v>
      </c>
      <c r="BM203" s="27">
        <v>2.9866788819723418</v>
      </c>
      <c r="BN203" s="27">
        <v>2.7073805172627612</v>
      </c>
      <c r="BO203" s="27">
        <v>2.4953684014066635</v>
      </c>
      <c r="BP203" s="27">
        <v>1.8903702554217556</v>
      </c>
      <c r="BQ203" s="27">
        <v>1.2718237379252315</v>
      </c>
      <c r="BR203" s="27">
        <v>0.7811074966691578</v>
      </c>
      <c r="BS203" s="27">
        <v>0.23752996483884203</v>
      </c>
      <c r="BT203" s="27">
        <v>-0.41680275330065086</v>
      </c>
      <c r="BU203" s="27">
        <v>-2.7844198387848458</v>
      </c>
      <c r="BV203" s="27">
        <v>-4.0456425438660872</v>
      </c>
      <c r="BW203" s="27">
        <v>-4.4904006577316977</v>
      </c>
      <c r="BX203" s="27">
        <v>-4.4508480922314924</v>
      </c>
      <c r="BZ203" s="27">
        <v>7.051025554743573</v>
      </c>
      <c r="CA203" s="27">
        <v>6.8693049858556972</v>
      </c>
      <c r="CB203" s="27">
        <v>6.4866788819723418</v>
      </c>
      <c r="CC203" s="27">
        <v>6.2073805172627612</v>
      </c>
      <c r="CD203" s="27">
        <v>5.9953684014066635</v>
      </c>
      <c r="CE203" s="27">
        <v>5.3903702554217556</v>
      </c>
      <c r="CF203" s="27">
        <v>4.7718237379252315</v>
      </c>
      <c r="CG203" s="27">
        <v>4.2811074966691578</v>
      </c>
      <c r="CH203" s="27">
        <v>3.737529964838842</v>
      </c>
      <c r="CI203" s="27">
        <v>3.0831972466993491</v>
      </c>
      <c r="CJ203" s="27">
        <v>0.71558016121515422</v>
      </c>
      <c r="CK203" s="27">
        <v>-0.54564254386608724</v>
      </c>
      <c r="CL203" s="27">
        <v>-0.99040065773169772</v>
      </c>
      <c r="CM203" s="27">
        <v>-0.95084809223149236</v>
      </c>
      <c r="CO203" s="28">
        <v>3.551025554743573</v>
      </c>
      <c r="CP203" s="28">
        <v>3.3695144084828446</v>
      </c>
      <c r="CQ203" s="28">
        <v>2.9837100632419116</v>
      </c>
      <c r="CR203" s="28">
        <v>2.6839515487985093</v>
      </c>
      <c r="CS203" s="28">
        <v>2.5404747392814784</v>
      </c>
      <c r="CT203" s="28">
        <v>1.9707920462537736</v>
      </c>
      <c r="CU203" s="28">
        <v>1.3660920949572599</v>
      </c>
      <c r="CV203" s="28">
        <v>0.89755625367480008</v>
      </c>
      <c r="CW203" s="28">
        <v>0.42956524174257282</v>
      </c>
      <c r="CX203" s="28">
        <v>-0.11099453395984682</v>
      </c>
      <c r="CY203" s="28">
        <v>-3.5510801994202055</v>
      </c>
      <c r="CZ203" s="28">
        <v>-9.6568399912962519</v>
      </c>
      <c r="DA203" s="28">
        <v>-14.336535594139619</v>
      </c>
      <c r="DB203" s="28">
        <v>-17.044278504484701</v>
      </c>
      <c r="DD203" s="28">
        <v>7.051025554743573</v>
      </c>
      <c r="DE203" s="28">
        <v>6.8695144084828446</v>
      </c>
      <c r="DF203" s="28">
        <v>6.4837100632419116</v>
      </c>
      <c r="DG203" s="28">
        <v>6.1839515487985093</v>
      </c>
      <c r="DH203" s="28">
        <v>6.0404747392814784</v>
      </c>
      <c r="DI203" s="28">
        <v>5.4707920462537736</v>
      </c>
      <c r="DJ203" s="28">
        <v>4.8660920949572599</v>
      </c>
      <c r="DK203" s="28">
        <v>4.3975562536748001</v>
      </c>
      <c r="DL203" s="28">
        <v>3.9295652417425728</v>
      </c>
      <c r="DM203" s="28">
        <v>3.3890054660401532</v>
      </c>
      <c r="DN203" s="28">
        <v>-5.1080199420205474E-2</v>
      </c>
      <c r="DO203" s="28">
        <v>-6.1568399912962519</v>
      </c>
      <c r="DP203" s="28">
        <v>-10.836535594139619</v>
      </c>
      <c r="DQ203" s="28">
        <v>-13.544278504484701</v>
      </c>
      <c r="DS203" s="29">
        <v>3.551025554743573</v>
      </c>
      <c r="DT203" s="29">
        <v>3.4301470991132401</v>
      </c>
      <c r="DU203" s="29">
        <v>2.9829380620128934</v>
      </c>
      <c r="DV203" s="29">
        <v>2.6915882209603446</v>
      </c>
      <c r="DW203" s="29">
        <v>2.4793989299777266</v>
      </c>
      <c r="DX203" s="29">
        <v>1.9735320543552088</v>
      </c>
      <c r="DY203" s="29">
        <v>1.4332117309865069</v>
      </c>
      <c r="DZ203" s="29">
        <v>1.0351016038588128</v>
      </c>
      <c r="EA203" s="29">
        <v>0.46575673071741619</v>
      </c>
      <c r="EB203" s="29">
        <v>-1.1097314758602863</v>
      </c>
      <c r="EC203" s="29">
        <v>-8.3622204958558868</v>
      </c>
      <c r="ED203" s="29">
        <v>-13.82654689282738</v>
      </c>
      <c r="EE203" s="29">
        <v>-16.839329402652574</v>
      </c>
      <c r="EF203" s="29">
        <v>-15.556525752005342</v>
      </c>
      <c r="EH203" s="29">
        <v>7.051025554743573</v>
      </c>
      <c r="EI203" s="29">
        <v>6.9301470991132401</v>
      </c>
      <c r="EJ203" s="29">
        <v>6.4829380620128934</v>
      </c>
      <c r="EK203" s="29">
        <v>6.1915882209603446</v>
      </c>
      <c r="EL203" s="29">
        <v>5.9793989299777266</v>
      </c>
      <c r="EM203" s="29">
        <v>5.4735320543552088</v>
      </c>
      <c r="EN203" s="29">
        <v>4.9332117309865069</v>
      </c>
      <c r="EO203" s="29">
        <v>4.5351016038588128</v>
      </c>
      <c r="EP203" s="29">
        <v>3.9657567307174162</v>
      </c>
      <c r="EQ203" s="29">
        <v>2.3902685241397137</v>
      </c>
      <c r="ER203" s="29">
        <v>-4.8622204958558868</v>
      </c>
      <c r="ES203" s="29">
        <v>-10.32654689282738</v>
      </c>
      <c r="ET203" s="29">
        <v>-13.339329402652574</v>
      </c>
      <c r="EU203" s="29">
        <v>-12.056525752005342</v>
      </c>
      <c r="EW203" s="1">
        <v>387494</v>
      </c>
      <c r="EX203" s="1">
        <v>394155</v>
      </c>
      <c r="EY203" s="1" t="s">
        <v>681</v>
      </c>
      <c r="EZ203" s="1" t="s">
        <v>859</v>
      </c>
    </row>
    <row r="204" spans="2:156" ht="16" thickBot="1" x14ac:dyDescent="0.4">
      <c r="B204" s="21" t="s">
        <v>204</v>
      </c>
      <c r="C204" s="22">
        <v>18.192043435706978</v>
      </c>
      <c r="D204" s="23">
        <v>18.094346763673684</v>
      </c>
      <c r="E204" s="23">
        <v>18.009258473474027</v>
      </c>
      <c r="F204" s="23">
        <v>17.866938628987533</v>
      </c>
      <c r="G204" s="23">
        <v>17.677466895212753</v>
      </c>
      <c r="H204" s="23">
        <v>17.531884182439462</v>
      </c>
      <c r="I204" s="23">
        <v>17.362258896901658</v>
      </c>
      <c r="J204" s="23">
        <v>17.131755085243192</v>
      </c>
      <c r="K204" s="23">
        <v>16.929708291354</v>
      </c>
      <c r="L204" s="23">
        <v>16.726966509720008</v>
      </c>
      <c r="M204" s="23">
        <v>15.735412253547947</v>
      </c>
      <c r="N204" s="23">
        <v>14.616721655625518</v>
      </c>
      <c r="O204" s="23">
        <v>13.738622614951161</v>
      </c>
      <c r="P204" s="23">
        <v>13.219411931942437</v>
      </c>
      <c r="Q204" s="24"/>
      <c r="R204" s="23">
        <v>22.329043435706978</v>
      </c>
      <c r="S204" s="23">
        <v>22.231346763673685</v>
      </c>
      <c r="T204" s="23">
        <v>22.146258473474028</v>
      </c>
      <c r="U204" s="23">
        <v>22.003938628987534</v>
      </c>
      <c r="V204" s="23">
        <v>21.814466895212753</v>
      </c>
      <c r="W204" s="23">
        <v>21.668884182439463</v>
      </c>
      <c r="X204" s="23">
        <v>21.499258896901658</v>
      </c>
      <c r="Y204" s="23">
        <v>21.268755085243193</v>
      </c>
      <c r="Z204" s="23">
        <v>21.066708291354001</v>
      </c>
      <c r="AA204" s="23">
        <v>20.863966509720008</v>
      </c>
      <c r="AB204" s="23">
        <v>19.872412253547949</v>
      </c>
      <c r="AC204" s="23">
        <v>18.753721655625519</v>
      </c>
      <c r="AD204" s="23">
        <v>17.875622614951162</v>
      </c>
      <c r="AE204" s="23">
        <v>17.356411931942439</v>
      </c>
      <c r="AG204" s="25">
        <v>18.192043435706978</v>
      </c>
      <c r="AH204" s="25">
        <v>18.22238748238707</v>
      </c>
      <c r="AI204" s="25">
        <v>18.254642714822719</v>
      </c>
      <c r="AJ204" s="25">
        <v>18.270328241146686</v>
      </c>
      <c r="AK204" s="25">
        <v>18.250379007621696</v>
      </c>
      <c r="AL204" s="25">
        <v>18.24980382398477</v>
      </c>
      <c r="AM204" s="25">
        <v>18.187887850942992</v>
      </c>
      <c r="AN204" s="25">
        <v>18.04978537184946</v>
      </c>
      <c r="AO204" s="25">
        <v>17.918599888238553</v>
      </c>
      <c r="AP204" s="25">
        <v>17.74656426862051</v>
      </c>
      <c r="AQ204" s="25">
        <v>17.197553215884504</v>
      </c>
      <c r="AR204" s="25">
        <v>16.657548077257026</v>
      </c>
      <c r="AS204" s="25">
        <v>16.256993376558327</v>
      </c>
      <c r="AT204" s="25">
        <v>16.087062722835544</v>
      </c>
      <c r="AV204" s="26">
        <v>22.329043435706978</v>
      </c>
      <c r="AW204" s="26">
        <v>22.359387482387071</v>
      </c>
      <c r="AX204" s="26">
        <v>22.391642714822719</v>
      </c>
      <c r="AY204" s="26">
        <v>22.407328241146686</v>
      </c>
      <c r="AZ204" s="26">
        <v>22.387379007621696</v>
      </c>
      <c r="BA204" s="26">
        <v>22.386803823984771</v>
      </c>
      <c r="BB204" s="26">
        <v>22.324887850942993</v>
      </c>
      <c r="BC204" s="26">
        <v>22.18678537184946</v>
      </c>
      <c r="BD204" s="26">
        <v>22.055599888238554</v>
      </c>
      <c r="BE204" s="26">
        <v>21.883564268620511</v>
      </c>
      <c r="BF204" s="26">
        <v>21.334553215884505</v>
      </c>
      <c r="BG204" s="26">
        <v>20.794548077257026</v>
      </c>
      <c r="BH204" s="26">
        <v>20.393993376558328</v>
      </c>
      <c r="BI204" s="26">
        <v>20.224062722835544</v>
      </c>
      <c r="BK204" s="27">
        <v>18.192043435706978</v>
      </c>
      <c r="BL204" s="27">
        <v>18.094576838272076</v>
      </c>
      <c r="BM204" s="27">
        <v>18.009694362027243</v>
      </c>
      <c r="BN204" s="27">
        <v>17.863790477379016</v>
      </c>
      <c r="BO204" s="27">
        <v>17.674744346777469</v>
      </c>
      <c r="BP204" s="27">
        <v>17.528671263332104</v>
      </c>
      <c r="BQ204" s="27">
        <v>17.35742764424608</v>
      </c>
      <c r="BR204" s="27">
        <v>17.127438793688597</v>
      </c>
      <c r="BS204" s="27">
        <v>16.937128776427006</v>
      </c>
      <c r="BT204" s="27">
        <v>16.76304765694789</v>
      </c>
      <c r="BU204" s="27">
        <v>15.909507133735158</v>
      </c>
      <c r="BV204" s="27">
        <v>15.268896893627163</v>
      </c>
      <c r="BW204" s="27">
        <v>14.790982027524079</v>
      </c>
      <c r="BX204" s="27">
        <v>14.588636969626371</v>
      </c>
      <c r="BZ204" s="27">
        <v>22.329043435706978</v>
      </c>
      <c r="CA204" s="27">
        <v>22.231576838272076</v>
      </c>
      <c r="CB204" s="27">
        <v>22.146694362027244</v>
      </c>
      <c r="CC204" s="27">
        <v>22.000790477379017</v>
      </c>
      <c r="CD204" s="27">
        <v>21.81174434677747</v>
      </c>
      <c r="CE204" s="27">
        <v>21.665671263332104</v>
      </c>
      <c r="CF204" s="27">
        <v>21.49442764424608</v>
      </c>
      <c r="CG204" s="27">
        <v>21.264438793688598</v>
      </c>
      <c r="CH204" s="27">
        <v>21.074128776427006</v>
      </c>
      <c r="CI204" s="27">
        <v>20.900047656947891</v>
      </c>
      <c r="CJ204" s="27">
        <v>20.046507133735158</v>
      </c>
      <c r="CK204" s="27">
        <v>19.405896893627165</v>
      </c>
      <c r="CL204" s="27">
        <v>18.927982027524081</v>
      </c>
      <c r="CM204" s="27">
        <v>18.725636969626372</v>
      </c>
      <c r="CO204" s="28">
        <v>18.192043435706978</v>
      </c>
      <c r="CP204" s="28">
        <v>18.098417389914822</v>
      </c>
      <c r="CQ204" s="28">
        <v>18.024328709532789</v>
      </c>
      <c r="CR204" s="28">
        <v>17.933679802488811</v>
      </c>
      <c r="CS204" s="28">
        <v>17.780577729729501</v>
      </c>
      <c r="CT204" s="28">
        <v>17.666179249719562</v>
      </c>
      <c r="CU204" s="28">
        <v>17.530404563337825</v>
      </c>
      <c r="CV204" s="28">
        <v>17.338096308486044</v>
      </c>
      <c r="CW204" s="28">
        <v>17.186868243285193</v>
      </c>
      <c r="CX204" s="28">
        <v>17.035367150516869</v>
      </c>
      <c r="CY204" s="28">
        <v>15.224114324093936</v>
      </c>
      <c r="CZ204" s="28">
        <v>13.10836109762254</v>
      </c>
      <c r="DA204" s="28">
        <v>11.60161013302533</v>
      </c>
      <c r="DB204" s="28">
        <v>10.870605345134916</v>
      </c>
      <c r="DD204" s="28">
        <v>22.329043435706978</v>
      </c>
      <c r="DE204" s="28">
        <v>22.235417389914822</v>
      </c>
      <c r="DF204" s="28">
        <v>22.161328709532789</v>
      </c>
      <c r="DG204" s="28">
        <v>22.070679802488812</v>
      </c>
      <c r="DH204" s="28">
        <v>21.917577729729501</v>
      </c>
      <c r="DI204" s="28">
        <v>21.803179249719562</v>
      </c>
      <c r="DJ204" s="28">
        <v>21.667404563337826</v>
      </c>
      <c r="DK204" s="28">
        <v>21.475096308486044</v>
      </c>
      <c r="DL204" s="28">
        <v>21.323868243285194</v>
      </c>
      <c r="DM204" s="28">
        <v>21.17236715051687</v>
      </c>
      <c r="DN204" s="28">
        <v>19.361114324093936</v>
      </c>
      <c r="DO204" s="28">
        <v>17.245361097622542</v>
      </c>
      <c r="DP204" s="28">
        <v>15.738610133025331</v>
      </c>
      <c r="DQ204" s="28">
        <v>15.007605345134916</v>
      </c>
      <c r="DS204" s="29">
        <v>18.192043435706978</v>
      </c>
      <c r="DT204" s="29">
        <v>18.101149593339695</v>
      </c>
      <c r="DU204" s="29">
        <v>17.995384940424479</v>
      </c>
      <c r="DV204" s="29">
        <v>17.845290980519231</v>
      </c>
      <c r="DW204" s="29">
        <v>17.682061445751177</v>
      </c>
      <c r="DX204" s="29">
        <v>17.562457287523511</v>
      </c>
      <c r="DY204" s="29">
        <v>17.398891061164367</v>
      </c>
      <c r="DZ204" s="29">
        <v>17.175539774708486</v>
      </c>
      <c r="EA204" s="29">
        <v>16.985743696676515</v>
      </c>
      <c r="EB204" s="29">
        <v>16.692626461375848</v>
      </c>
      <c r="EC204" s="29">
        <v>14.860742619394454</v>
      </c>
      <c r="ED204" s="29">
        <v>13.137045855559167</v>
      </c>
      <c r="EE204" s="29">
        <v>12.037598490271849</v>
      </c>
      <c r="EF204" s="29">
        <v>11.640554019668356</v>
      </c>
      <c r="EH204" s="29">
        <v>22.329043435706978</v>
      </c>
      <c r="EI204" s="29">
        <v>22.238149593339696</v>
      </c>
      <c r="EJ204" s="29">
        <v>22.13238494042448</v>
      </c>
      <c r="EK204" s="29">
        <v>21.982290980519231</v>
      </c>
      <c r="EL204" s="29">
        <v>21.819061445751178</v>
      </c>
      <c r="EM204" s="29">
        <v>21.699457287523511</v>
      </c>
      <c r="EN204" s="29">
        <v>21.535891061164367</v>
      </c>
      <c r="EO204" s="29">
        <v>21.312539774708487</v>
      </c>
      <c r="EP204" s="29">
        <v>21.122743696676515</v>
      </c>
      <c r="EQ204" s="29">
        <v>20.829626461375849</v>
      </c>
      <c r="ER204" s="29">
        <v>18.997742619394455</v>
      </c>
      <c r="ES204" s="29">
        <v>17.274045855559166</v>
      </c>
      <c r="ET204" s="29">
        <v>16.174598490271848</v>
      </c>
      <c r="EU204" s="29">
        <v>15.777554019668356</v>
      </c>
      <c r="EW204" s="1">
        <v>301973</v>
      </c>
      <c r="EX204" s="1">
        <v>525948</v>
      </c>
      <c r="EY204" s="1" t="s">
        <v>453</v>
      </c>
      <c r="EZ204" s="1" t="s">
        <v>863</v>
      </c>
    </row>
    <row r="205" spans="2:156" ht="16" thickBot="1" x14ac:dyDescent="0.4">
      <c r="B205" s="21" t="s">
        <v>205</v>
      </c>
      <c r="C205" s="22">
        <v>3.7719013253542677</v>
      </c>
      <c r="D205" s="23">
        <v>2.6967581460905627</v>
      </c>
      <c r="E205" s="23">
        <v>2.4853914738506191</v>
      </c>
      <c r="F205" s="23">
        <v>1.7239450890750625</v>
      </c>
      <c r="G205" s="23">
        <v>0.91264533981436458</v>
      </c>
      <c r="H205" s="23">
        <v>-0.43173371722170018</v>
      </c>
      <c r="I205" s="23">
        <v>-1.7354689296183992</v>
      </c>
      <c r="J205" s="23">
        <v>3.3013363338448087</v>
      </c>
      <c r="K205" s="23">
        <v>2.2721186499553561</v>
      </c>
      <c r="L205" s="23">
        <v>1.3426766180310103</v>
      </c>
      <c r="M205" s="23">
        <v>-1.2073513148606203</v>
      </c>
      <c r="N205" s="23">
        <v>-2.9864665013855607</v>
      </c>
      <c r="O205" s="23">
        <v>-3.7181561771871188</v>
      </c>
      <c r="P205" s="23">
        <v>-4.2060125586995696</v>
      </c>
      <c r="Q205" s="24"/>
      <c r="R205" s="23">
        <v>7.8219013253542684</v>
      </c>
      <c r="S205" s="23">
        <v>6.7467581460905635</v>
      </c>
      <c r="T205" s="23">
        <v>6.5353914738506198</v>
      </c>
      <c r="U205" s="23">
        <v>5.7739450890750632</v>
      </c>
      <c r="V205" s="23">
        <v>4.9626453398143653</v>
      </c>
      <c r="W205" s="23">
        <v>3.6182662827783005</v>
      </c>
      <c r="X205" s="23">
        <v>2.3145310703816016</v>
      </c>
      <c r="Y205" s="23">
        <v>1.3013363338448087</v>
      </c>
      <c r="Z205" s="23">
        <v>0.27211864995535606</v>
      </c>
      <c r="AA205" s="23">
        <v>-0.65732338196898965</v>
      </c>
      <c r="AB205" s="23">
        <v>-3.2073513148606203</v>
      </c>
      <c r="AC205" s="23">
        <v>-4.9864665013855607</v>
      </c>
      <c r="AD205" s="23">
        <v>-5.7181561771871188</v>
      </c>
      <c r="AE205" s="23">
        <v>-6.2060125586995696</v>
      </c>
      <c r="AG205" s="25">
        <v>3.7719013253542677</v>
      </c>
      <c r="AH205" s="25">
        <v>3.2280149443420179</v>
      </c>
      <c r="AI205" s="25">
        <v>3.2116698620121635</v>
      </c>
      <c r="AJ205" s="25">
        <v>2.9460908845070968</v>
      </c>
      <c r="AK205" s="25">
        <v>2.6665959621636812</v>
      </c>
      <c r="AL205" s="25">
        <v>2.2046604629043092</v>
      </c>
      <c r="AM205" s="25">
        <v>1.6806231218239756</v>
      </c>
      <c r="AN205" s="25">
        <v>7.2178578544391385</v>
      </c>
      <c r="AO205" s="25">
        <v>6.6799859083206243</v>
      </c>
      <c r="AP205" s="25">
        <v>6.1364241682509046</v>
      </c>
      <c r="AQ205" s="25">
        <v>4.3957669442980176</v>
      </c>
      <c r="AR205" s="25">
        <v>3.0889306781333943</v>
      </c>
      <c r="AS205" s="25">
        <v>2.2889718254260671</v>
      </c>
      <c r="AT205" s="25">
        <v>1.6240728122613106</v>
      </c>
      <c r="AV205" s="26">
        <v>7.8219013253542684</v>
      </c>
      <c r="AW205" s="26">
        <v>7.2780149443420186</v>
      </c>
      <c r="AX205" s="26">
        <v>7.2616698620121642</v>
      </c>
      <c r="AY205" s="26">
        <v>6.9960908845070975</v>
      </c>
      <c r="AZ205" s="26">
        <v>6.7165959621636819</v>
      </c>
      <c r="BA205" s="26">
        <v>6.2546604629043099</v>
      </c>
      <c r="BB205" s="26">
        <v>5.7306231218239763</v>
      </c>
      <c r="BC205" s="26">
        <v>5.2178578544391385</v>
      </c>
      <c r="BD205" s="26">
        <v>4.6799859083206243</v>
      </c>
      <c r="BE205" s="26">
        <v>4.1364241682509046</v>
      </c>
      <c r="BF205" s="26">
        <v>2.3957669442980176</v>
      </c>
      <c r="BG205" s="26">
        <v>1.0889306781333943</v>
      </c>
      <c r="BH205" s="26">
        <v>0.28897182542606714</v>
      </c>
      <c r="BI205" s="26">
        <v>-0.37592718773868938</v>
      </c>
      <c r="BK205" s="27">
        <v>3.7719013253542677</v>
      </c>
      <c r="BL205" s="27">
        <v>2.6971366532176226</v>
      </c>
      <c r="BM205" s="27">
        <v>2.4859058026524377</v>
      </c>
      <c r="BN205" s="27">
        <v>1.7248052889346397</v>
      </c>
      <c r="BO205" s="27">
        <v>0.91385308308868574</v>
      </c>
      <c r="BP205" s="27">
        <v>-0.43230342658540977</v>
      </c>
      <c r="BQ205" s="27">
        <v>-1.7399938428649406</v>
      </c>
      <c r="BR205" s="27">
        <v>3.2961175008841721</v>
      </c>
      <c r="BS205" s="27">
        <v>2.2668165767686652</v>
      </c>
      <c r="BT205" s="27">
        <v>1.3808695411511849</v>
      </c>
      <c r="BU205" s="27">
        <v>-0.97097527669463446</v>
      </c>
      <c r="BV205" s="27">
        <v>-2.4517256810830723</v>
      </c>
      <c r="BW205" s="27">
        <v>-3.0841334778553033</v>
      </c>
      <c r="BX205" s="27">
        <v>-3.384251051779458</v>
      </c>
      <c r="BZ205" s="27">
        <v>7.8219013253542684</v>
      </c>
      <c r="CA205" s="27">
        <v>6.7471366532176233</v>
      </c>
      <c r="CB205" s="27">
        <v>6.5359058026524384</v>
      </c>
      <c r="CC205" s="27">
        <v>5.7748052889346404</v>
      </c>
      <c r="CD205" s="27">
        <v>4.9638530830886864</v>
      </c>
      <c r="CE205" s="27">
        <v>3.6176965734145909</v>
      </c>
      <c r="CF205" s="27">
        <v>2.3100061571350601</v>
      </c>
      <c r="CG205" s="27">
        <v>1.2961175008841721</v>
      </c>
      <c r="CH205" s="27">
        <v>0.26681657676866521</v>
      </c>
      <c r="CI205" s="27">
        <v>-0.61913045884881512</v>
      </c>
      <c r="CJ205" s="27">
        <v>-2.9709752766946345</v>
      </c>
      <c r="CK205" s="27">
        <v>-4.4517256810830723</v>
      </c>
      <c r="CL205" s="27">
        <v>-5.0841334778553033</v>
      </c>
      <c r="CM205" s="27">
        <v>-5.384251051779458</v>
      </c>
      <c r="CO205" s="28">
        <v>3.7719013253542677</v>
      </c>
      <c r="CP205" s="28">
        <v>2.7048597608682901</v>
      </c>
      <c r="CQ205" s="28">
        <v>2.5000761769809188</v>
      </c>
      <c r="CR205" s="28">
        <v>1.7351227361603101</v>
      </c>
      <c r="CS205" s="28">
        <v>0.95670053490596629</v>
      </c>
      <c r="CT205" s="28">
        <v>-0.40139179922174506</v>
      </c>
      <c r="CU205" s="28">
        <v>-1.7909948059364531</v>
      </c>
      <c r="CV205" s="28">
        <v>3.1711358980286732</v>
      </c>
      <c r="CW205" s="28">
        <v>2.1645181771264248</v>
      </c>
      <c r="CX205" s="28">
        <v>1.2807272938043894</v>
      </c>
      <c r="CY205" s="28">
        <v>-2.2593275604129204</v>
      </c>
      <c r="CZ205" s="28">
        <v>-8.7785706389524663</v>
      </c>
      <c r="DA205" s="28">
        <v>-13.723724964299919</v>
      </c>
      <c r="DB205" s="28">
        <v>-17.251272377056821</v>
      </c>
      <c r="DD205" s="28">
        <v>7.8219013253542684</v>
      </c>
      <c r="DE205" s="28">
        <v>6.7548597608682908</v>
      </c>
      <c r="DF205" s="28">
        <v>6.5500761769809195</v>
      </c>
      <c r="DG205" s="28">
        <v>5.7851227361603108</v>
      </c>
      <c r="DH205" s="28">
        <v>5.006700534905967</v>
      </c>
      <c r="DI205" s="28">
        <v>3.6486082007782557</v>
      </c>
      <c r="DJ205" s="28">
        <v>2.2590051940635476</v>
      </c>
      <c r="DK205" s="28">
        <v>1.1711358980286732</v>
      </c>
      <c r="DL205" s="28">
        <v>0.1645181771264248</v>
      </c>
      <c r="DM205" s="28">
        <v>-0.71927270619561057</v>
      </c>
      <c r="DN205" s="28">
        <v>-4.2593275604129204</v>
      </c>
      <c r="DO205" s="28">
        <v>-10.778570638952466</v>
      </c>
      <c r="DP205" s="28">
        <v>-15.723724964299919</v>
      </c>
      <c r="DQ205" s="28">
        <v>-19.251272377056821</v>
      </c>
      <c r="DS205" s="29">
        <v>3.7719013253542677</v>
      </c>
      <c r="DT205" s="29">
        <v>2.7443326703182329</v>
      </c>
      <c r="DU205" s="29">
        <v>2.4309400025932177</v>
      </c>
      <c r="DV205" s="29">
        <v>1.6398532776505093</v>
      </c>
      <c r="DW205" s="29">
        <v>0.86931776807702121</v>
      </c>
      <c r="DX205" s="29">
        <v>-0.47451839683321495</v>
      </c>
      <c r="DY205" s="29">
        <v>-1.8475483245524593</v>
      </c>
      <c r="DZ205" s="29">
        <v>3.1396924894166034</v>
      </c>
      <c r="EA205" s="29">
        <v>2.0246431070560362</v>
      </c>
      <c r="EB205" s="29">
        <v>0.18711270466270946</v>
      </c>
      <c r="EC205" s="29">
        <v>-7.1316573091670747</v>
      </c>
      <c r="ED205" s="29">
        <v>-13.10510612008985</v>
      </c>
      <c r="EE205" s="29">
        <v>-16.477528093475513</v>
      </c>
      <c r="EF205" s="29">
        <v>-16.052545917213756</v>
      </c>
      <c r="EH205" s="29">
        <v>7.8219013253542684</v>
      </c>
      <c r="EI205" s="29">
        <v>6.7943326703182336</v>
      </c>
      <c r="EJ205" s="29">
        <v>6.4809400025932185</v>
      </c>
      <c r="EK205" s="29">
        <v>5.68985327765051</v>
      </c>
      <c r="EL205" s="29">
        <v>4.9193177680770219</v>
      </c>
      <c r="EM205" s="29">
        <v>3.5754816031667858</v>
      </c>
      <c r="EN205" s="29">
        <v>2.2024516754475414</v>
      </c>
      <c r="EO205" s="29">
        <v>1.1396924894166034</v>
      </c>
      <c r="EP205" s="29">
        <v>2.4643107056036229E-2</v>
      </c>
      <c r="EQ205" s="29">
        <v>-1.8128872953372905</v>
      </c>
      <c r="ER205" s="29">
        <v>-9.1316573091670747</v>
      </c>
      <c r="ES205" s="29">
        <v>-15.10510612008985</v>
      </c>
      <c r="ET205" s="29">
        <v>-18.477528093475513</v>
      </c>
      <c r="EU205" s="29">
        <v>-18.052545917213756</v>
      </c>
      <c r="EW205" s="1">
        <v>372024</v>
      </c>
      <c r="EX205" s="1">
        <v>403826</v>
      </c>
      <c r="EY205" s="1" t="s">
        <v>533</v>
      </c>
      <c r="EZ205" s="1" t="s">
        <v>857</v>
      </c>
    </row>
    <row r="206" spans="2:156" ht="16" thickBot="1" x14ac:dyDescent="0.4">
      <c r="B206" s="21" t="s">
        <v>206</v>
      </c>
      <c r="C206" s="22">
        <v>7.3899027806129389</v>
      </c>
      <c r="D206" s="23">
        <v>7.1887055074572084</v>
      </c>
      <c r="E206" s="23">
        <v>7.0860233344588117</v>
      </c>
      <c r="F206" s="23">
        <v>6.8472644427371359</v>
      </c>
      <c r="G206" s="23">
        <v>6.6875476217762166</v>
      </c>
      <c r="H206" s="23">
        <v>6.4473751415177736</v>
      </c>
      <c r="I206" s="23">
        <v>6.2259601853595026</v>
      </c>
      <c r="J206" s="23">
        <v>6.0916631054949519</v>
      </c>
      <c r="K206" s="23">
        <v>5.7982331523174029</v>
      </c>
      <c r="L206" s="23">
        <v>5.3822251939546115</v>
      </c>
      <c r="M206" s="23">
        <v>3.7537748233736554</v>
      </c>
      <c r="N206" s="23">
        <v>2.8163798558475488</v>
      </c>
      <c r="O206" s="23">
        <v>2.3010087821538558</v>
      </c>
      <c r="P206" s="23">
        <v>2.5304123068822886</v>
      </c>
      <c r="Q206" s="24"/>
      <c r="R206" s="23">
        <v>9.3899027806129389</v>
      </c>
      <c r="S206" s="23">
        <v>9.1887055074572075</v>
      </c>
      <c r="T206" s="23">
        <v>9.0860233344588117</v>
      </c>
      <c r="U206" s="23">
        <v>8.847264442737135</v>
      </c>
      <c r="V206" s="23">
        <v>8.6875476217762166</v>
      </c>
      <c r="W206" s="23">
        <v>8.4473751415177745</v>
      </c>
      <c r="X206" s="23">
        <v>8.2259601853595026</v>
      </c>
      <c r="Y206" s="23">
        <v>8.0916631054949519</v>
      </c>
      <c r="Z206" s="23">
        <v>7.7982331523174029</v>
      </c>
      <c r="AA206" s="23">
        <v>7.3822251939546115</v>
      </c>
      <c r="AB206" s="23">
        <v>5.7537748233736554</v>
      </c>
      <c r="AC206" s="23">
        <v>4.8163798558475488</v>
      </c>
      <c r="AD206" s="23">
        <v>4.3010087821538558</v>
      </c>
      <c r="AE206" s="23">
        <v>4.5304123068822886</v>
      </c>
      <c r="AG206" s="25">
        <v>7.3899027806129389</v>
      </c>
      <c r="AH206" s="25">
        <v>7.2641320862742376</v>
      </c>
      <c r="AI206" s="25">
        <v>7.2301574466411651</v>
      </c>
      <c r="AJ206" s="25">
        <v>7.1178755585553786</v>
      </c>
      <c r="AK206" s="25">
        <v>7.0713473441253401</v>
      </c>
      <c r="AL206" s="25">
        <v>6.9202134343066222</v>
      </c>
      <c r="AM206" s="25">
        <v>6.7570676082398675</v>
      </c>
      <c r="AN206" s="25">
        <v>6.6609047385140192</v>
      </c>
      <c r="AO206" s="25">
        <v>6.4413900660856411</v>
      </c>
      <c r="AP206" s="25">
        <v>6.2353977137642698</v>
      </c>
      <c r="AQ206" s="25">
        <v>5.5090049346598962</v>
      </c>
      <c r="AR206" s="25">
        <v>4.406038225700609</v>
      </c>
      <c r="AS206" s="25">
        <v>3.4119858212490755</v>
      </c>
      <c r="AT206" s="25">
        <v>2.7469710068077795</v>
      </c>
      <c r="AV206" s="26">
        <v>9.3899027806129389</v>
      </c>
      <c r="AW206" s="26">
        <v>9.2641320862742376</v>
      </c>
      <c r="AX206" s="26">
        <v>9.2301574466411651</v>
      </c>
      <c r="AY206" s="26">
        <v>9.1178755585553795</v>
      </c>
      <c r="AZ206" s="26">
        <v>9.0713473441253392</v>
      </c>
      <c r="BA206" s="26">
        <v>8.9202134343066213</v>
      </c>
      <c r="BB206" s="26">
        <v>8.7570676082398684</v>
      </c>
      <c r="BC206" s="26">
        <v>8.6609047385140201</v>
      </c>
      <c r="BD206" s="26">
        <v>8.441390066085642</v>
      </c>
      <c r="BE206" s="26">
        <v>8.2353977137642698</v>
      </c>
      <c r="BF206" s="26">
        <v>7.5090049346598962</v>
      </c>
      <c r="BG206" s="26">
        <v>6.406038225700609</v>
      </c>
      <c r="BH206" s="26">
        <v>5.4119858212490755</v>
      </c>
      <c r="BI206" s="26">
        <v>4.7469710068077795</v>
      </c>
      <c r="BK206" s="27">
        <v>7.3899027806129389</v>
      </c>
      <c r="BL206" s="27">
        <v>7.1887894606714893</v>
      </c>
      <c r="BM206" s="27">
        <v>7.0858631679099391</v>
      </c>
      <c r="BN206" s="27">
        <v>6.847159505561625</v>
      </c>
      <c r="BO206" s="27">
        <v>6.687513061865288</v>
      </c>
      <c r="BP206" s="27">
        <v>6.4470926285764643</v>
      </c>
      <c r="BQ206" s="27">
        <v>6.2250900565244782</v>
      </c>
      <c r="BR206" s="27">
        <v>6.0907544203539459</v>
      </c>
      <c r="BS206" s="27">
        <v>5.7980864046859928</v>
      </c>
      <c r="BT206" s="27">
        <v>5.4075208964387098</v>
      </c>
      <c r="BU206" s="27">
        <v>3.8737731022548552</v>
      </c>
      <c r="BV206" s="27">
        <v>2.9977392208764257</v>
      </c>
      <c r="BW206" s="27">
        <v>2.4932651311534801</v>
      </c>
      <c r="BX206" s="27">
        <v>2.7356136474933237</v>
      </c>
      <c r="BZ206" s="27">
        <v>9.3899027806129389</v>
      </c>
      <c r="CA206" s="27">
        <v>9.1887894606714902</v>
      </c>
      <c r="CB206" s="27">
        <v>9.0858631679099382</v>
      </c>
      <c r="CC206" s="27">
        <v>8.8471595055616241</v>
      </c>
      <c r="CD206" s="27">
        <v>8.6875130618652889</v>
      </c>
      <c r="CE206" s="27">
        <v>8.4470926285764634</v>
      </c>
      <c r="CF206" s="27">
        <v>8.2250900565244791</v>
      </c>
      <c r="CG206" s="27">
        <v>8.0907544203539459</v>
      </c>
      <c r="CH206" s="27">
        <v>7.7980864046859928</v>
      </c>
      <c r="CI206" s="27">
        <v>7.4075208964387098</v>
      </c>
      <c r="CJ206" s="27">
        <v>5.8737731022548552</v>
      </c>
      <c r="CK206" s="27">
        <v>4.9977392208764257</v>
      </c>
      <c r="CL206" s="27">
        <v>4.4932651311534801</v>
      </c>
      <c r="CM206" s="27">
        <v>4.7356136474933237</v>
      </c>
      <c r="CO206" s="28">
        <v>7.3899027806129389</v>
      </c>
      <c r="CP206" s="28">
        <v>7.1622541401620303</v>
      </c>
      <c r="CQ206" s="28">
        <v>7.0382087138262577</v>
      </c>
      <c r="CR206" s="28">
        <v>6.776769891541222</v>
      </c>
      <c r="CS206" s="28">
        <v>6.5636443573112846</v>
      </c>
      <c r="CT206" s="28">
        <v>6.2460746469983039</v>
      </c>
      <c r="CU206" s="28">
        <v>5.9133087478057353</v>
      </c>
      <c r="CV206" s="28">
        <v>5.6873142782059487</v>
      </c>
      <c r="CW206" s="28">
        <v>5.3564252423580534</v>
      </c>
      <c r="CX206" s="28">
        <v>5.0650885103388497</v>
      </c>
      <c r="CY206" s="28">
        <v>3.7072631827519089</v>
      </c>
      <c r="CZ206" s="28">
        <v>2.8108190567639362</v>
      </c>
      <c r="DA206" s="28">
        <v>2.6360531053849314</v>
      </c>
      <c r="DB206" s="28">
        <v>2.4844648565899163</v>
      </c>
      <c r="DD206" s="28">
        <v>9.3899027806129389</v>
      </c>
      <c r="DE206" s="28">
        <v>9.1622541401620303</v>
      </c>
      <c r="DF206" s="28">
        <v>9.0382087138262577</v>
      </c>
      <c r="DG206" s="28">
        <v>8.7767698915412211</v>
      </c>
      <c r="DH206" s="28">
        <v>8.5636443573112846</v>
      </c>
      <c r="DI206" s="28">
        <v>8.2460746469983039</v>
      </c>
      <c r="DJ206" s="28">
        <v>7.9133087478057353</v>
      </c>
      <c r="DK206" s="28">
        <v>7.6873142782059487</v>
      </c>
      <c r="DL206" s="28">
        <v>7.3564252423580534</v>
      </c>
      <c r="DM206" s="28">
        <v>7.0650885103388497</v>
      </c>
      <c r="DN206" s="28">
        <v>5.7072631827519089</v>
      </c>
      <c r="DO206" s="28">
        <v>4.8108190567639362</v>
      </c>
      <c r="DP206" s="28">
        <v>4.6360531053849314</v>
      </c>
      <c r="DQ206" s="28">
        <v>4.4844648565899163</v>
      </c>
      <c r="DS206" s="29">
        <v>7.3899027806129389</v>
      </c>
      <c r="DT206" s="29">
        <v>7.1738447019344864</v>
      </c>
      <c r="DU206" s="29">
        <v>6.9892070006797598</v>
      </c>
      <c r="DV206" s="29">
        <v>6.7059576251057473</v>
      </c>
      <c r="DW206" s="29">
        <v>6.4374265447703189</v>
      </c>
      <c r="DX206" s="29">
        <v>6.0940571931299088</v>
      </c>
      <c r="DY206" s="29">
        <v>5.7742061075912048</v>
      </c>
      <c r="DZ206" s="29">
        <v>5.5717909108273291</v>
      </c>
      <c r="EA206" s="29">
        <v>5.2633329578430343</v>
      </c>
      <c r="EB206" s="29">
        <v>4.9259776058600657</v>
      </c>
      <c r="EC206" s="29">
        <v>3.3902536321209027</v>
      </c>
      <c r="ED206" s="29">
        <v>2.6723259290335584</v>
      </c>
      <c r="EE206" s="29">
        <v>2.6669597137353627</v>
      </c>
      <c r="EF206" s="29">
        <v>2.9998682261005314</v>
      </c>
      <c r="EH206" s="29">
        <v>9.3899027806129389</v>
      </c>
      <c r="EI206" s="29">
        <v>9.1738447019344864</v>
      </c>
      <c r="EJ206" s="29">
        <v>8.9892070006797589</v>
      </c>
      <c r="EK206" s="29">
        <v>8.7059576251057464</v>
      </c>
      <c r="EL206" s="29">
        <v>8.4374265447703181</v>
      </c>
      <c r="EM206" s="29">
        <v>8.0940571931299097</v>
      </c>
      <c r="EN206" s="29">
        <v>7.7742061075912048</v>
      </c>
      <c r="EO206" s="29">
        <v>7.5717909108273291</v>
      </c>
      <c r="EP206" s="29">
        <v>7.2633329578430343</v>
      </c>
      <c r="EQ206" s="29">
        <v>6.9259776058600657</v>
      </c>
      <c r="ER206" s="29">
        <v>5.3902536321209027</v>
      </c>
      <c r="ES206" s="29">
        <v>4.6723259290335584</v>
      </c>
      <c r="ET206" s="29">
        <v>4.6669597137353627</v>
      </c>
      <c r="EU206" s="29">
        <v>4.9998682261005314</v>
      </c>
      <c r="EW206" s="1">
        <v>356221</v>
      </c>
      <c r="EX206" s="1">
        <v>537513</v>
      </c>
      <c r="EY206" s="1" t="s">
        <v>446</v>
      </c>
      <c r="EZ206" s="1" t="s">
        <v>862</v>
      </c>
    </row>
    <row r="207" spans="2:156" ht="16" thickBot="1" x14ac:dyDescent="0.4">
      <c r="B207" s="21" t="s">
        <v>207</v>
      </c>
      <c r="C207" s="22">
        <v>4.2966021067188365</v>
      </c>
      <c r="D207" s="23">
        <v>4.2355502509996814</v>
      </c>
      <c r="E207" s="23">
        <v>4.0296247679656396</v>
      </c>
      <c r="F207" s="23">
        <v>3.7598961385075516</v>
      </c>
      <c r="G207" s="23">
        <v>3.3910262885161799</v>
      </c>
      <c r="H207" s="23">
        <v>2.9339134843440746</v>
      </c>
      <c r="I207" s="23">
        <v>2.4489945622531764</v>
      </c>
      <c r="J207" s="23">
        <v>2.0201186492241483</v>
      </c>
      <c r="K207" s="23">
        <v>1.6156193313191451</v>
      </c>
      <c r="L207" s="23">
        <v>1.014574476352788</v>
      </c>
      <c r="M207" s="23">
        <v>-0.93723226205012367</v>
      </c>
      <c r="N207" s="23">
        <v>-1.8783914226089884</v>
      </c>
      <c r="O207" s="23">
        <v>-2.0392843642648444</v>
      </c>
      <c r="P207" s="23">
        <v>-1.8678978795100569</v>
      </c>
      <c r="Q207" s="24"/>
      <c r="R207" s="23">
        <v>7.7966021067188365</v>
      </c>
      <c r="S207" s="23">
        <v>7.7355502509996814</v>
      </c>
      <c r="T207" s="23">
        <v>7.5296247679656396</v>
      </c>
      <c r="U207" s="23">
        <v>7.2598961385075516</v>
      </c>
      <c r="V207" s="23">
        <v>6.8910262885161799</v>
      </c>
      <c r="W207" s="23">
        <v>6.4339134843440746</v>
      </c>
      <c r="X207" s="23">
        <v>5.9489945622531764</v>
      </c>
      <c r="Y207" s="23">
        <v>5.5201186492241483</v>
      </c>
      <c r="Z207" s="23">
        <v>5.1156193313191451</v>
      </c>
      <c r="AA207" s="23">
        <v>4.514574476352788</v>
      </c>
      <c r="AB207" s="23">
        <v>2.5627677379498763</v>
      </c>
      <c r="AC207" s="23">
        <v>1.6216085773910116</v>
      </c>
      <c r="AD207" s="23">
        <v>1.4607156357351556</v>
      </c>
      <c r="AE207" s="23">
        <v>1.6321021204899431</v>
      </c>
      <c r="AG207" s="25">
        <v>4.2966021067188365</v>
      </c>
      <c r="AH207" s="25">
        <v>4.2608628730573663</v>
      </c>
      <c r="AI207" s="25">
        <v>4.1522015101325742</v>
      </c>
      <c r="AJ207" s="25">
        <v>4.0587489784901045</v>
      </c>
      <c r="AK207" s="25">
        <v>3.909259497873359</v>
      </c>
      <c r="AL207" s="25">
        <v>3.629755409495802</v>
      </c>
      <c r="AM207" s="25">
        <v>3.2737653035579086</v>
      </c>
      <c r="AN207" s="25">
        <v>2.9484806321108348</v>
      </c>
      <c r="AO207" s="25">
        <v>2.626081108424815</v>
      </c>
      <c r="AP207" s="25">
        <v>2.1715439661689331</v>
      </c>
      <c r="AQ207" s="25">
        <v>0.97465219332519126</v>
      </c>
      <c r="AR207" s="25">
        <v>0.12256590309250015</v>
      </c>
      <c r="AS207" s="25">
        <v>-0.36578563718870782</v>
      </c>
      <c r="AT207" s="25">
        <v>-0.70940658211917906</v>
      </c>
      <c r="AV207" s="26">
        <v>7.7966021067188365</v>
      </c>
      <c r="AW207" s="26">
        <v>7.7608628730573663</v>
      </c>
      <c r="AX207" s="26">
        <v>7.6522015101325742</v>
      </c>
      <c r="AY207" s="26">
        <v>7.5587489784901045</v>
      </c>
      <c r="AZ207" s="26">
        <v>7.409259497873359</v>
      </c>
      <c r="BA207" s="26">
        <v>7.129755409495802</v>
      </c>
      <c r="BB207" s="26">
        <v>6.7737653035579086</v>
      </c>
      <c r="BC207" s="26">
        <v>6.4484806321108348</v>
      </c>
      <c r="BD207" s="26">
        <v>6.126081108424815</v>
      </c>
      <c r="BE207" s="26">
        <v>5.6715439661689331</v>
      </c>
      <c r="BF207" s="26">
        <v>4.4746521933251913</v>
      </c>
      <c r="BG207" s="26">
        <v>3.6225659030925002</v>
      </c>
      <c r="BH207" s="26">
        <v>3.1342143628112922</v>
      </c>
      <c r="BI207" s="26">
        <v>2.7905934178808209</v>
      </c>
      <c r="BK207" s="27">
        <v>4.2966021067188365</v>
      </c>
      <c r="BL207" s="27">
        <v>4.2355734863060146</v>
      </c>
      <c r="BM207" s="27">
        <v>4.0296708778654828</v>
      </c>
      <c r="BN207" s="27">
        <v>3.7599709518316846</v>
      </c>
      <c r="BO207" s="27">
        <v>3.391124627367633</v>
      </c>
      <c r="BP207" s="27">
        <v>2.9338840511367543</v>
      </c>
      <c r="BQ207" s="27">
        <v>2.4486800061480132</v>
      </c>
      <c r="BR207" s="27">
        <v>2.0197501981858164</v>
      </c>
      <c r="BS207" s="27">
        <v>1.6152033846979155</v>
      </c>
      <c r="BT207" s="27">
        <v>1.0592908120425939</v>
      </c>
      <c r="BU207" s="27">
        <v>-0.72557114980460113</v>
      </c>
      <c r="BV207" s="27">
        <v>-1.6106928527643412</v>
      </c>
      <c r="BW207" s="27">
        <v>-1.788540697024068</v>
      </c>
      <c r="BX207" s="27">
        <v>-1.6654624555962698</v>
      </c>
      <c r="BZ207" s="27">
        <v>7.7966021067188365</v>
      </c>
      <c r="CA207" s="27">
        <v>7.7355734863060146</v>
      </c>
      <c r="CB207" s="27">
        <v>7.5296708778654828</v>
      </c>
      <c r="CC207" s="27">
        <v>7.2599709518316846</v>
      </c>
      <c r="CD207" s="27">
        <v>6.891124627367633</v>
      </c>
      <c r="CE207" s="27">
        <v>6.4338840511367543</v>
      </c>
      <c r="CF207" s="27">
        <v>5.9486800061480132</v>
      </c>
      <c r="CG207" s="27">
        <v>5.5197501981858164</v>
      </c>
      <c r="CH207" s="27">
        <v>5.1152033846979155</v>
      </c>
      <c r="CI207" s="27">
        <v>4.5592908120425939</v>
      </c>
      <c r="CJ207" s="27">
        <v>2.7744288501953989</v>
      </c>
      <c r="CK207" s="27">
        <v>1.8893071472356588</v>
      </c>
      <c r="CL207" s="27">
        <v>1.711459302975932</v>
      </c>
      <c r="CM207" s="27">
        <v>1.8345375444037302</v>
      </c>
      <c r="CO207" s="28">
        <v>4.2966021067188365</v>
      </c>
      <c r="CP207" s="28">
        <v>4.2437082696403117</v>
      </c>
      <c r="CQ207" s="28">
        <v>4.0554911881587401</v>
      </c>
      <c r="CR207" s="28">
        <v>3.8135594739650145</v>
      </c>
      <c r="CS207" s="28">
        <v>3.4967527619512389</v>
      </c>
      <c r="CT207" s="28">
        <v>3.0949974055905063</v>
      </c>
      <c r="CU207" s="28">
        <v>2.6540223505199734</v>
      </c>
      <c r="CV207" s="28">
        <v>2.278683011723956</v>
      </c>
      <c r="CW207" s="28">
        <v>1.9769301995282138</v>
      </c>
      <c r="CX207" s="28">
        <v>1.5604502859038831</v>
      </c>
      <c r="CY207" s="28">
        <v>-0.73880441487113302</v>
      </c>
      <c r="CZ207" s="28">
        <v>-5.3653116627379021</v>
      </c>
      <c r="DA207" s="28">
        <v>-8.8829724540883603</v>
      </c>
      <c r="DB207" s="28">
        <v>-11.189111810266894</v>
      </c>
      <c r="DD207" s="28">
        <v>7.7966021067188365</v>
      </c>
      <c r="DE207" s="28">
        <v>7.7437082696403117</v>
      </c>
      <c r="DF207" s="28">
        <v>7.5554911881587401</v>
      </c>
      <c r="DG207" s="28">
        <v>7.3135594739650145</v>
      </c>
      <c r="DH207" s="28">
        <v>6.9967527619512389</v>
      </c>
      <c r="DI207" s="28">
        <v>6.5949974055905063</v>
      </c>
      <c r="DJ207" s="28">
        <v>6.1540223505199734</v>
      </c>
      <c r="DK207" s="28">
        <v>5.778683011723956</v>
      </c>
      <c r="DL207" s="28">
        <v>5.4769301995282138</v>
      </c>
      <c r="DM207" s="28">
        <v>5.0604502859038831</v>
      </c>
      <c r="DN207" s="28">
        <v>2.761195585128867</v>
      </c>
      <c r="DO207" s="28">
        <v>-1.8653116627379021</v>
      </c>
      <c r="DP207" s="28">
        <v>-5.3829724540883603</v>
      </c>
      <c r="DQ207" s="28">
        <v>-7.6891118102668941</v>
      </c>
      <c r="DS207" s="29">
        <v>4.2966021067188365</v>
      </c>
      <c r="DT207" s="29">
        <v>4.3073522082522349</v>
      </c>
      <c r="DU207" s="29">
        <v>4.0313406810839023</v>
      </c>
      <c r="DV207" s="29">
        <v>3.7796142619432835</v>
      </c>
      <c r="DW207" s="29">
        <v>3.4799999733034745</v>
      </c>
      <c r="DX207" s="29">
        <v>3.1267317618725716</v>
      </c>
      <c r="DY207" s="29">
        <v>2.7462596930874401</v>
      </c>
      <c r="DZ207" s="29">
        <v>2.4468962590738244</v>
      </c>
      <c r="EA207" s="29">
        <v>2.0641996961497284</v>
      </c>
      <c r="EB207" s="29">
        <v>0.86092160848448174</v>
      </c>
      <c r="EC207" s="29">
        <v>-4.4062753228082769</v>
      </c>
      <c r="ED207" s="29">
        <v>-8.5162702726765929</v>
      </c>
      <c r="EE207" s="29">
        <v>-10.758891433569289</v>
      </c>
      <c r="EF207" s="29">
        <v>-9.9771243486735344</v>
      </c>
      <c r="EH207" s="29">
        <v>7.7966021067188365</v>
      </c>
      <c r="EI207" s="29">
        <v>7.8073522082522349</v>
      </c>
      <c r="EJ207" s="29">
        <v>7.5313406810839023</v>
      </c>
      <c r="EK207" s="29">
        <v>7.2796142619432835</v>
      </c>
      <c r="EL207" s="29">
        <v>6.9799999733034745</v>
      </c>
      <c r="EM207" s="29">
        <v>6.6267317618725716</v>
      </c>
      <c r="EN207" s="29">
        <v>6.2462596930874401</v>
      </c>
      <c r="EO207" s="29">
        <v>5.9468962590738244</v>
      </c>
      <c r="EP207" s="29">
        <v>5.5641996961497284</v>
      </c>
      <c r="EQ207" s="29">
        <v>4.3609216084844817</v>
      </c>
      <c r="ER207" s="29">
        <v>-0.90627532280827694</v>
      </c>
      <c r="ES207" s="29">
        <v>-5.0162702726765929</v>
      </c>
      <c r="ET207" s="29">
        <v>-7.2588914335692891</v>
      </c>
      <c r="EU207" s="29">
        <v>-6.4771243486735344</v>
      </c>
      <c r="EW207" s="1">
        <v>393221</v>
      </c>
      <c r="EX207" s="1">
        <v>416124</v>
      </c>
      <c r="EY207" s="1" t="s">
        <v>604</v>
      </c>
      <c r="EZ207" s="1" t="s">
        <v>848</v>
      </c>
    </row>
    <row r="208" spans="2:156" ht="16" thickBot="1" x14ac:dyDescent="0.4">
      <c r="B208" s="21" t="s">
        <v>208</v>
      </c>
      <c r="C208" s="22">
        <v>11.866275606861537</v>
      </c>
      <c r="D208" s="23">
        <v>10.606920925427513</v>
      </c>
      <c r="E208" s="23">
        <v>10.265861460653623</v>
      </c>
      <c r="F208" s="23">
        <v>10.060182713783485</v>
      </c>
      <c r="G208" s="23">
        <v>9.7570302595464398</v>
      </c>
      <c r="H208" s="23">
        <v>9.4420298026022511</v>
      </c>
      <c r="I208" s="23">
        <v>9.0633858157697151</v>
      </c>
      <c r="J208" s="23">
        <v>8.7840677369776454</v>
      </c>
      <c r="K208" s="23">
        <v>8.4513839091704757</v>
      </c>
      <c r="L208" s="23">
        <v>7.9969783152250233</v>
      </c>
      <c r="M208" s="23">
        <v>6.3056934746362643</v>
      </c>
      <c r="N208" s="23">
        <v>5.3464741741346344</v>
      </c>
      <c r="O208" s="23">
        <v>4.968108387085195</v>
      </c>
      <c r="P208" s="23">
        <v>5.0022228083706537</v>
      </c>
      <c r="Q208" s="24"/>
      <c r="R208" s="23">
        <v>16.503275606861536</v>
      </c>
      <c r="S208" s="23">
        <v>15.243920925427513</v>
      </c>
      <c r="T208" s="23">
        <v>14.902861460653623</v>
      </c>
      <c r="U208" s="23">
        <v>14.697182713783485</v>
      </c>
      <c r="V208" s="23">
        <v>14.39403025954644</v>
      </c>
      <c r="W208" s="23">
        <v>14.079029802602252</v>
      </c>
      <c r="X208" s="23">
        <v>13.700385815769716</v>
      </c>
      <c r="Y208" s="23">
        <v>13.421067736977646</v>
      </c>
      <c r="Z208" s="23">
        <v>13.088383909170476</v>
      </c>
      <c r="AA208" s="23">
        <v>12.633978315225024</v>
      </c>
      <c r="AB208" s="23">
        <v>10.942693474636265</v>
      </c>
      <c r="AC208" s="23">
        <v>9.9834741741346349</v>
      </c>
      <c r="AD208" s="23">
        <v>9.6051083870851954</v>
      </c>
      <c r="AE208" s="23">
        <v>9.6392228083706541</v>
      </c>
      <c r="AG208" s="25">
        <v>11.866275606861537</v>
      </c>
      <c r="AH208" s="25">
        <v>11.217469492733757</v>
      </c>
      <c r="AI208" s="25">
        <v>10.952892220981358</v>
      </c>
      <c r="AJ208" s="25">
        <v>10.839031963272157</v>
      </c>
      <c r="AK208" s="25">
        <v>10.648165857822057</v>
      </c>
      <c r="AL208" s="25">
        <v>10.410435014951432</v>
      </c>
      <c r="AM208" s="25">
        <v>10.081441015757376</v>
      </c>
      <c r="AN208" s="25">
        <v>9.839331800377634</v>
      </c>
      <c r="AO208" s="25">
        <v>9.5423313067126454</v>
      </c>
      <c r="AP208" s="25">
        <v>9.2101653570021895</v>
      </c>
      <c r="AQ208" s="25">
        <v>8.1507926285042416</v>
      </c>
      <c r="AR208" s="25">
        <v>7.2683823599088235</v>
      </c>
      <c r="AS208" s="25">
        <v>6.6469946386679624</v>
      </c>
      <c r="AT208" s="25">
        <v>6.1799413670213212</v>
      </c>
      <c r="AV208" s="26">
        <v>16.503275606861536</v>
      </c>
      <c r="AW208" s="26">
        <v>15.854469492733758</v>
      </c>
      <c r="AX208" s="26">
        <v>15.589892220981358</v>
      </c>
      <c r="AY208" s="26">
        <v>15.476031963272158</v>
      </c>
      <c r="AZ208" s="26">
        <v>15.285165857822058</v>
      </c>
      <c r="BA208" s="26">
        <v>15.047435014951432</v>
      </c>
      <c r="BB208" s="26">
        <v>14.718441015757376</v>
      </c>
      <c r="BC208" s="26">
        <v>14.476331800377634</v>
      </c>
      <c r="BD208" s="26">
        <v>14.179331306712646</v>
      </c>
      <c r="BE208" s="26">
        <v>13.84716535700219</v>
      </c>
      <c r="BF208" s="26">
        <v>12.787792628504242</v>
      </c>
      <c r="BG208" s="26">
        <v>11.905382359908824</v>
      </c>
      <c r="BH208" s="26">
        <v>11.283994638667963</v>
      </c>
      <c r="BI208" s="26">
        <v>10.816941367021322</v>
      </c>
      <c r="BK208" s="27">
        <v>11.866275606861537</v>
      </c>
      <c r="BL208" s="27">
        <v>10.606946021969023</v>
      </c>
      <c r="BM208" s="27">
        <v>10.265911842633374</v>
      </c>
      <c r="BN208" s="27">
        <v>10.060257320810296</v>
      </c>
      <c r="BO208" s="27">
        <v>9.757128582507427</v>
      </c>
      <c r="BP208" s="27">
        <v>9.4420004439912528</v>
      </c>
      <c r="BQ208" s="27">
        <v>9.0630721421586316</v>
      </c>
      <c r="BR208" s="27">
        <v>8.7837013307285794</v>
      </c>
      <c r="BS208" s="27">
        <v>8.4509691877192523</v>
      </c>
      <c r="BT208" s="27">
        <v>8.0308612858321453</v>
      </c>
      <c r="BU208" s="27">
        <v>6.452486867264362</v>
      </c>
      <c r="BV208" s="27">
        <v>5.5357887954084717</v>
      </c>
      <c r="BW208" s="27">
        <v>5.1491348401441783</v>
      </c>
      <c r="BX208" s="27">
        <v>5.168185764726104</v>
      </c>
      <c r="BZ208" s="27">
        <v>16.503275606861536</v>
      </c>
      <c r="CA208" s="27">
        <v>15.243946021969023</v>
      </c>
      <c r="CB208" s="27">
        <v>14.902911842633374</v>
      </c>
      <c r="CC208" s="27">
        <v>14.697257320810296</v>
      </c>
      <c r="CD208" s="27">
        <v>14.394128582507427</v>
      </c>
      <c r="CE208" s="27">
        <v>14.079000443991253</v>
      </c>
      <c r="CF208" s="27">
        <v>13.700072142158632</v>
      </c>
      <c r="CG208" s="27">
        <v>13.42070133072858</v>
      </c>
      <c r="CH208" s="27">
        <v>13.087969187719253</v>
      </c>
      <c r="CI208" s="27">
        <v>12.667861285832146</v>
      </c>
      <c r="CJ208" s="27">
        <v>11.089486867264363</v>
      </c>
      <c r="CK208" s="27">
        <v>10.172788795408472</v>
      </c>
      <c r="CL208" s="27">
        <v>9.7861348401441788</v>
      </c>
      <c r="CM208" s="27">
        <v>9.8051857647261045</v>
      </c>
      <c r="CO208" s="28">
        <v>11.866275606861537</v>
      </c>
      <c r="CP208" s="28">
        <v>10.595332443184844</v>
      </c>
      <c r="CQ208" s="28">
        <v>10.253274116435378</v>
      </c>
      <c r="CR208" s="28">
        <v>10.04062005038114</v>
      </c>
      <c r="CS208" s="28">
        <v>9.7381145202328057</v>
      </c>
      <c r="CT208" s="28">
        <v>9.4010955197988917</v>
      </c>
      <c r="CU208" s="28">
        <v>8.9488251512727253</v>
      </c>
      <c r="CV208" s="28">
        <v>8.5918523083829275</v>
      </c>
      <c r="CW208" s="28">
        <v>8.23485470376799</v>
      </c>
      <c r="CX208" s="28">
        <v>7.8482433319196794</v>
      </c>
      <c r="CY208" s="28">
        <v>5.4069934294766142</v>
      </c>
      <c r="CZ208" s="28">
        <v>0.32576698061868825</v>
      </c>
      <c r="DA208" s="28">
        <v>-3.5061223478757242</v>
      </c>
      <c r="DB208" s="28">
        <v>-6.1511300551109613</v>
      </c>
      <c r="DD208" s="28">
        <v>16.503275606861536</v>
      </c>
      <c r="DE208" s="28">
        <v>15.232332443184845</v>
      </c>
      <c r="DF208" s="28">
        <v>14.890274116435378</v>
      </c>
      <c r="DG208" s="28">
        <v>14.67762005038114</v>
      </c>
      <c r="DH208" s="28">
        <v>14.375114520232806</v>
      </c>
      <c r="DI208" s="28">
        <v>14.038095519798892</v>
      </c>
      <c r="DJ208" s="28">
        <v>13.585825151272726</v>
      </c>
      <c r="DK208" s="28">
        <v>13.228852308382928</v>
      </c>
      <c r="DL208" s="28">
        <v>12.87185470376799</v>
      </c>
      <c r="DM208" s="28">
        <v>12.48524333191968</v>
      </c>
      <c r="DN208" s="28">
        <v>10.043993429476615</v>
      </c>
      <c r="DO208" s="28">
        <v>4.9627669806186887</v>
      </c>
      <c r="DP208" s="28">
        <v>1.1308776521242763</v>
      </c>
      <c r="DQ208" s="28">
        <v>-1.5141300551109609</v>
      </c>
      <c r="DS208" s="29">
        <v>11.866275606861537</v>
      </c>
      <c r="DT208" s="29">
        <v>10.658479634451067</v>
      </c>
      <c r="DU208" s="29">
        <v>10.232903481207595</v>
      </c>
      <c r="DV208" s="29">
        <v>10.036113305916475</v>
      </c>
      <c r="DW208" s="29">
        <v>9.7366789009886787</v>
      </c>
      <c r="DX208" s="29">
        <v>9.4336169384618191</v>
      </c>
      <c r="DY208" s="29">
        <v>9.0442990364041762</v>
      </c>
      <c r="DZ208" s="29">
        <v>8.7607016713564398</v>
      </c>
      <c r="EA208" s="29">
        <v>8.3450874795027516</v>
      </c>
      <c r="EB208" s="29">
        <v>7.12728624509956</v>
      </c>
      <c r="EC208" s="29">
        <v>1.4011284662969388</v>
      </c>
      <c r="ED208" s="29">
        <v>-3.1400061703740434</v>
      </c>
      <c r="EE208" s="29">
        <v>-5.6503603706926526</v>
      </c>
      <c r="EF208" s="29">
        <v>-4.9332743602237414</v>
      </c>
      <c r="EH208" s="29">
        <v>16.503275606861536</v>
      </c>
      <c r="EI208" s="29">
        <v>15.295479634451068</v>
      </c>
      <c r="EJ208" s="29">
        <v>14.869903481207595</v>
      </c>
      <c r="EK208" s="29">
        <v>14.673113305916475</v>
      </c>
      <c r="EL208" s="29">
        <v>14.373678900988679</v>
      </c>
      <c r="EM208" s="29">
        <v>14.07061693846182</v>
      </c>
      <c r="EN208" s="29">
        <v>13.681299036404177</v>
      </c>
      <c r="EO208" s="29">
        <v>13.39770167135644</v>
      </c>
      <c r="EP208" s="29">
        <v>12.982087479502752</v>
      </c>
      <c r="EQ208" s="29">
        <v>11.76428624509956</v>
      </c>
      <c r="ER208" s="29">
        <v>6.0381284662969392</v>
      </c>
      <c r="ES208" s="29">
        <v>1.4969938296259571</v>
      </c>
      <c r="ET208" s="29">
        <v>-1.0133603706926522</v>
      </c>
      <c r="EU208" s="29">
        <v>-0.29627436022374098</v>
      </c>
      <c r="EW208" s="1">
        <v>380056</v>
      </c>
      <c r="EX208" s="1">
        <v>395083</v>
      </c>
      <c r="EY208" s="1" t="s">
        <v>555</v>
      </c>
      <c r="EZ208" s="1" t="s">
        <v>849</v>
      </c>
    </row>
    <row r="209" spans="2:156" ht="16" thickBot="1" x14ac:dyDescent="0.4">
      <c r="B209" s="21" t="s">
        <v>209</v>
      </c>
      <c r="C209" s="22">
        <v>11.155218995905852</v>
      </c>
      <c r="D209" s="23">
        <v>9.9586053052639745</v>
      </c>
      <c r="E209" s="23">
        <v>9.790113333403113</v>
      </c>
      <c r="F209" s="23">
        <v>9.3507606366990057</v>
      </c>
      <c r="G209" s="23">
        <v>9.1425851129045714</v>
      </c>
      <c r="H209" s="23">
        <v>8.7544098245247337</v>
      </c>
      <c r="I209" s="23">
        <v>8.3573772307672396</v>
      </c>
      <c r="J209" s="23">
        <v>7.9802392210517965</v>
      </c>
      <c r="K209" s="23">
        <v>7.6159428395285858</v>
      </c>
      <c r="L209" s="23">
        <v>6.9573424551693606</v>
      </c>
      <c r="M209" s="23">
        <v>4.5255446153723149</v>
      </c>
      <c r="N209" s="23">
        <v>3.0072748718766391</v>
      </c>
      <c r="O209" s="23">
        <v>2.145256980476784</v>
      </c>
      <c r="P209" s="23">
        <v>2.1934216344634834</v>
      </c>
      <c r="Q209" s="24"/>
      <c r="R209" s="23">
        <v>15.292218995905852</v>
      </c>
      <c r="S209" s="23">
        <v>14.095605305263975</v>
      </c>
      <c r="T209" s="23">
        <v>13.927113333403113</v>
      </c>
      <c r="U209" s="23">
        <v>13.487760636699006</v>
      </c>
      <c r="V209" s="23">
        <v>13.279585112904572</v>
      </c>
      <c r="W209" s="23">
        <v>12.891409824524734</v>
      </c>
      <c r="X209" s="23">
        <v>12.49437723076724</v>
      </c>
      <c r="Y209" s="23">
        <v>12.117239221051797</v>
      </c>
      <c r="Z209" s="23">
        <v>11.752942839528586</v>
      </c>
      <c r="AA209" s="23">
        <v>11.094342455169361</v>
      </c>
      <c r="AB209" s="23">
        <v>8.6625446153723153</v>
      </c>
      <c r="AC209" s="23">
        <v>7.1442748718766396</v>
      </c>
      <c r="AD209" s="23">
        <v>6.2822569804767845</v>
      </c>
      <c r="AE209" s="23">
        <v>6.3304216344634838</v>
      </c>
      <c r="AG209" s="25">
        <v>11.155218995905852</v>
      </c>
      <c r="AH209" s="25">
        <v>10.449303861857608</v>
      </c>
      <c r="AI209" s="25">
        <v>10.35390198072135</v>
      </c>
      <c r="AJ209" s="25">
        <v>10.062620897924585</v>
      </c>
      <c r="AK209" s="25">
        <v>9.9862300276640319</v>
      </c>
      <c r="AL209" s="25">
        <v>9.7003787663493881</v>
      </c>
      <c r="AM209" s="25">
        <v>9.4154073706579506</v>
      </c>
      <c r="AN209" s="25">
        <v>9.0924594537664589</v>
      </c>
      <c r="AO209" s="25">
        <v>8.7591177671389548</v>
      </c>
      <c r="AP209" s="25">
        <v>8.2792098611859402</v>
      </c>
      <c r="AQ209" s="25">
        <v>7.0453774177725794</v>
      </c>
      <c r="AR209" s="25">
        <v>5.725394543348223</v>
      </c>
      <c r="AS209" s="25">
        <v>4.5539382051097448</v>
      </c>
      <c r="AT209" s="25">
        <v>3.7459443413630282</v>
      </c>
      <c r="AV209" s="26">
        <v>15.292218995905852</v>
      </c>
      <c r="AW209" s="26">
        <v>14.586303861857608</v>
      </c>
      <c r="AX209" s="26">
        <v>14.49090198072135</v>
      </c>
      <c r="AY209" s="26">
        <v>14.199620897924586</v>
      </c>
      <c r="AZ209" s="26">
        <v>14.123230027664032</v>
      </c>
      <c r="BA209" s="26">
        <v>13.837378766349389</v>
      </c>
      <c r="BB209" s="26">
        <v>13.552407370657951</v>
      </c>
      <c r="BC209" s="26">
        <v>13.229459453766459</v>
      </c>
      <c r="BD209" s="26">
        <v>12.896117767138955</v>
      </c>
      <c r="BE209" s="26">
        <v>12.416209861185941</v>
      </c>
      <c r="BF209" s="26">
        <v>11.18237741777258</v>
      </c>
      <c r="BG209" s="26">
        <v>9.8623945433482234</v>
      </c>
      <c r="BH209" s="26">
        <v>8.6909382051097452</v>
      </c>
      <c r="BI209" s="26">
        <v>7.8829443413630287</v>
      </c>
      <c r="BK209" s="27">
        <v>11.155218995905852</v>
      </c>
      <c r="BL209" s="27">
        <v>9.9587305121238874</v>
      </c>
      <c r="BM209" s="27">
        <v>9.7901164920617401</v>
      </c>
      <c r="BN209" s="27">
        <v>9.3508802838246048</v>
      </c>
      <c r="BO209" s="27">
        <v>9.1428288267523232</v>
      </c>
      <c r="BP209" s="27">
        <v>8.7540881839520157</v>
      </c>
      <c r="BQ209" s="27">
        <v>8.3557700311756751</v>
      </c>
      <c r="BR209" s="27">
        <v>7.9784417501562324</v>
      </c>
      <c r="BS209" s="27">
        <v>7.6146670775570175</v>
      </c>
      <c r="BT209" s="27">
        <v>6.9845942595495352</v>
      </c>
      <c r="BU209" s="27">
        <v>4.6659674288304913</v>
      </c>
      <c r="BV209" s="27">
        <v>3.2462691649169138</v>
      </c>
      <c r="BW209" s="27">
        <v>2.4126225973727919</v>
      </c>
      <c r="BX209" s="27">
        <v>2.5060281952592938</v>
      </c>
      <c r="BZ209" s="27">
        <v>15.292218995905852</v>
      </c>
      <c r="CA209" s="27">
        <v>14.095730512123888</v>
      </c>
      <c r="CB209" s="27">
        <v>13.927116492061741</v>
      </c>
      <c r="CC209" s="27">
        <v>13.487880283824605</v>
      </c>
      <c r="CD209" s="27">
        <v>13.279828826752324</v>
      </c>
      <c r="CE209" s="27">
        <v>12.891088183952016</v>
      </c>
      <c r="CF209" s="27">
        <v>12.492770031175676</v>
      </c>
      <c r="CG209" s="27">
        <v>12.115441750156233</v>
      </c>
      <c r="CH209" s="27">
        <v>11.751667077557018</v>
      </c>
      <c r="CI209" s="27">
        <v>11.121594259549536</v>
      </c>
      <c r="CJ209" s="27">
        <v>8.8029674288304918</v>
      </c>
      <c r="CK209" s="27">
        <v>7.3832691649169142</v>
      </c>
      <c r="CL209" s="27">
        <v>6.5496225973727924</v>
      </c>
      <c r="CM209" s="27">
        <v>6.6430281952592942</v>
      </c>
      <c r="CO209" s="28">
        <v>11.155218995905852</v>
      </c>
      <c r="CP209" s="28">
        <v>9.9366423971133777</v>
      </c>
      <c r="CQ209" s="28">
        <v>9.7288594387185707</v>
      </c>
      <c r="CR209" s="28">
        <v>9.2605636862515759</v>
      </c>
      <c r="CS209" s="28">
        <v>9.0062256116063022</v>
      </c>
      <c r="CT209" s="28">
        <v>8.5334857537966773</v>
      </c>
      <c r="CU209" s="28">
        <v>7.9957868234003033</v>
      </c>
      <c r="CV209" s="28">
        <v>7.4689780220235278</v>
      </c>
      <c r="CW209" s="28">
        <v>7.0213349046065101</v>
      </c>
      <c r="CX209" s="28">
        <v>6.4545720610527511</v>
      </c>
      <c r="CY209" s="28">
        <v>3.8600836704637445</v>
      </c>
      <c r="CZ209" s="28">
        <v>7.0182457682349764E-2</v>
      </c>
      <c r="DA209" s="28">
        <v>-2.4716592719958257</v>
      </c>
      <c r="DB209" s="28">
        <v>-4.1893254922613323</v>
      </c>
      <c r="DD209" s="28">
        <v>15.292218995905852</v>
      </c>
      <c r="DE209" s="28">
        <v>14.073642397113378</v>
      </c>
      <c r="DF209" s="28">
        <v>13.865859438718571</v>
      </c>
      <c r="DG209" s="28">
        <v>13.397563686251576</v>
      </c>
      <c r="DH209" s="28">
        <v>13.143225611606303</v>
      </c>
      <c r="DI209" s="28">
        <v>12.670485753796678</v>
      </c>
      <c r="DJ209" s="28">
        <v>12.132786823400304</v>
      </c>
      <c r="DK209" s="28">
        <v>11.605978022023528</v>
      </c>
      <c r="DL209" s="28">
        <v>11.158334904606511</v>
      </c>
      <c r="DM209" s="28">
        <v>10.591572061052752</v>
      </c>
      <c r="DN209" s="28">
        <v>7.9970836704637449</v>
      </c>
      <c r="DO209" s="28">
        <v>4.2071824576823502</v>
      </c>
      <c r="DP209" s="28">
        <v>1.6653407280041748</v>
      </c>
      <c r="DQ209" s="28">
        <v>-5.2325492261331874E-2</v>
      </c>
      <c r="DS209" s="29">
        <v>11.155218995905852</v>
      </c>
      <c r="DT209" s="29">
        <v>9.9964636211645246</v>
      </c>
      <c r="DU209" s="29">
        <v>9.7245997763126955</v>
      </c>
      <c r="DV209" s="29">
        <v>9.2584500893161348</v>
      </c>
      <c r="DW209" s="29">
        <v>8.9971630659321153</v>
      </c>
      <c r="DX209" s="29">
        <v>8.5530503699998253</v>
      </c>
      <c r="DY209" s="29">
        <v>8.0849304579198851</v>
      </c>
      <c r="DZ209" s="29">
        <v>7.6476799533642392</v>
      </c>
      <c r="EA209" s="29">
        <v>7.2414252919695752</v>
      </c>
      <c r="EB209" s="29">
        <v>6.2536051623788502</v>
      </c>
      <c r="EC209" s="29">
        <v>1.7761322088384262</v>
      </c>
      <c r="ED209" s="29">
        <v>-1.3970299680296918</v>
      </c>
      <c r="EE209" s="29">
        <v>-3.0965617587458283</v>
      </c>
      <c r="EF209" s="29">
        <v>-2.6856900878782568</v>
      </c>
      <c r="EH209" s="29">
        <v>15.292218995905852</v>
      </c>
      <c r="EI209" s="29">
        <v>14.133463621164525</v>
      </c>
      <c r="EJ209" s="29">
        <v>13.861599776312696</v>
      </c>
      <c r="EK209" s="29">
        <v>13.395450089316135</v>
      </c>
      <c r="EL209" s="29">
        <v>13.134163065932116</v>
      </c>
      <c r="EM209" s="29">
        <v>12.690050369999826</v>
      </c>
      <c r="EN209" s="29">
        <v>12.221930457919886</v>
      </c>
      <c r="EO209" s="29">
        <v>11.78467995336424</v>
      </c>
      <c r="EP209" s="29">
        <v>11.378425291969576</v>
      </c>
      <c r="EQ209" s="29">
        <v>10.390605162378851</v>
      </c>
      <c r="ER209" s="29">
        <v>5.9131322088384266</v>
      </c>
      <c r="ES209" s="29">
        <v>2.7399700319703086</v>
      </c>
      <c r="ET209" s="29">
        <v>1.0404382412541722</v>
      </c>
      <c r="EU209" s="29">
        <v>1.4513099121217437</v>
      </c>
      <c r="EW209" s="1">
        <v>360581</v>
      </c>
      <c r="EX209" s="1">
        <v>437001</v>
      </c>
      <c r="EY209" s="1" t="s">
        <v>479</v>
      </c>
      <c r="EZ209" s="1" t="s">
        <v>864</v>
      </c>
    </row>
    <row r="210" spans="2:156" ht="16" thickBot="1" x14ac:dyDescent="0.4">
      <c r="B210" s="21" t="s">
        <v>210</v>
      </c>
      <c r="C210" s="22">
        <v>5.4516840264692199</v>
      </c>
      <c r="D210" s="23">
        <v>5.2115042936359224</v>
      </c>
      <c r="E210" s="23">
        <v>4.8014335758046727</v>
      </c>
      <c r="F210" s="23">
        <v>4.4931006175323951</v>
      </c>
      <c r="G210" s="23">
        <v>4.2012715553283506</v>
      </c>
      <c r="H210" s="23">
        <v>3.8528318179100225</v>
      </c>
      <c r="I210" s="23">
        <v>3.2792900728259262</v>
      </c>
      <c r="J210" s="23">
        <v>2.9987931012020717</v>
      </c>
      <c r="K210" s="23">
        <v>2.6607118605900162</v>
      </c>
      <c r="L210" s="23">
        <v>2.0193073880299259</v>
      </c>
      <c r="M210" s="23">
        <v>-0.17870590837632605</v>
      </c>
      <c r="N210" s="23">
        <v>-1.6079057600145212</v>
      </c>
      <c r="O210" s="23">
        <v>-2.3532220120955323</v>
      </c>
      <c r="P210" s="23">
        <v>-2.3539385440356</v>
      </c>
      <c r="Q210" s="24"/>
      <c r="R210" s="23">
        <v>9.5886840264692204</v>
      </c>
      <c r="S210" s="23">
        <v>9.3485042936359228</v>
      </c>
      <c r="T210" s="23">
        <v>8.9384335758046731</v>
      </c>
      <c r="U210" s="23">
        <v>8.6301006175323955</v>
      </c>
      <c r="V210" s="23">
        <v>8.3382715553283511</v>
      </c>
      <c r="W210" s="23">
        <v>7.9898318179100229</v>
      </c>
      <c r="X210" s="23">
        <v>7.4162900728259267</v>
      </c>
      <c r="Y210" s="23">
        <v>7.1357931012020721</v>
      </c>
      <c r="Z210" s="23">
        <v>6.7977118605900166</v>
      </c>
      <c r="AA210" s="23">
        <v>6.1563073880299264</v>
      </c>
      <c r="AB210" s="23">
        <v>3.9582940916236744</v>
      </c>
      <c r="AC210" s="23">
        <v>2.5290942399854792</v>
      </c>
      <c r="AD210" s="23">
        <v>1.7837779879044682</v>
      </c>
      <c r="AE210" s="23">
        <v>1.7830614559644005</v>
      </c>
      <c r="AG210" s="25">
        <v>5.4516840264692199</v>
      </c>
      <c r="AH210" s="25">
        <v>5.4342254783170496</v>
      </c>
      <c r="AI210" s="25">
        <v>5.1344218171977793</v>
      </c>
      <c r="AJ210" s="25">
        <v>4.9900966933864908</v>
      </c>
      <c r="AK210" s="25">
        <v>4.8700845267467407</v>
      </c>
      <c r="AL210" s="25">
        <v>4.6696996565150783</v>
      </c>
      <c r="AM210" s="25">
        <v>4.1576720541010062</v>
      </c>
      <c r="AN210" s="25">
        <v>3.9202902371632362</v>
      </c>
      <c r="AO210" s="25">
        <v>3.5821747729058586</v>
      </c>
      <c r="AP210" s="25">
        <v>3.0231720840156342</v>
      </c>
      <c r="AQ210" s="25">
        <v>1.7773388669006636</v>
      </c>
      <c r="AR210" s="25">
        <v>0.62766996198915592</v>
      </c>
      <c r="AS210" s="25">
        <v>-0.28624875170548947</v>
      </c>
      <c r="AT210" s="25">
        <v>-0.79163965931426716</v>
      </c>
      <c r="AV210" s="26">
        <v>9.5886840264692204</v>
      </c>
      <c r="AW210" s="26">
        <v>9.5712254783170501</v>
      </c>
      <c r="AX210" s="26">
        <v>9.2714218171977798</v>
      </c>
      <c r="AY210" s="26">
        <v>9.1270966933864912</v>
      </c>
      <c r="AZ210" s="26">
        <v>9.0070845267467412</v>
      </c>
      <c r="BA210" s="26">
        <v>8.8066996565150788</v>
      </c>
      <c r="BB210" s="26">
        <v>8.2946720541010066</v>
      </c>
      <c r="BC210" s="26">
        <v>8.0572902371632367</v>
      </c>
      <c r="BD210" s="26">
        <v>7.7191747729058591</v>
      </c>
      <c r="BE210" s="26">
        <v>7.1601720840156347</v>
      </c>
      <c r="BF210" s="26">
        <v>5.914338866900664</v>
      </c>
      <c r="BG210" s="26">
        <v>4.7646699619891564</v>
      </c>
      <c r="BH210" s="26">
        <v>3.850751248294511</v>
      </c>
      <c r="BI210" s="26">
        <v>3.3453603406857333</v>
      </c>
      <c r="BK210" s="27">
        <v>5.4516840264692199</v>
      </c>
      <c r="BL210" s="27">
        <v>5.2115913545022785</v>
      </c>
      <c r="BM210" s="27">
        <v>4.8012750384877876</v>
      </c>
      <c r="BN210" s="27">
        <v>4.4930021410581951</v>
      </c>
      <c r="BO210" s="27">
        <v>4.2012474654888408</v>
      </c>
      <c r="BP210" s="27">
        <v>3.8524482964684132</v>
      </c>
      <c r="BQ210" s="27">
        <v>3.2782280297273161</v>
      </c>
      <c r="BR210" s="27">
        <v>2.9976991886463651</v>
      </c>
      <c r="BS210" s="27">
        <v>2.6607379358782843</v>
      </c>
      <c r="BT210" s="27">
        <v>2.0533034184105041</v>
      </c>
      <c r="BU210" s="27">
        <v>-2.3547749619332592E-2</v>
      </c>
      <c r="BV210" s="27">
        <v>-1.374565378985789</v>
      </c>
      <c r="BW210" s="27">
        <v>-2.1005188507041943</v>
      </c>
      <c r="BX210" s="27">
        <v>-2.0842939148401491</v>
      </c>
      <c r="BZ210" s="27">
        <v>9.5886840264692204</v>
      </c>
      <c r="CA210" s="27">
        <v>9.348591354502279</v>
      </c>
      <c r="CB210" s="27">
        <v>8.938275038487788</v>
      </c>
      <c r="CC210" s="27">
        <v>8.6300021410581955</v>
      </c>
      <c r="CD210" s="27">
        <v>8.3382474654888412</v>
      </c>
      <c r="CE210" s="27">
        <v>7.9894482964684137</v>
      </c>
      <c r="CF210" s="27">
        <v>7.4152280297273165</v>
      </c>
      <c r="CG210" s="27">
        <v>7.1346991886463655</v>
      </c>
      <c r="CH210" s="27">
        <v>6.7977379358782848</v>
      </c>
      <c r="CI210" s="27">
        <v>6.1903034184105046</v>
      </c>
      <c r="CJ210" s="27">
        <v>4.1134522503806679</v>
      </c>
      <c r="CK210" s="27">
        <v>2.7624346210142114</v>
      </c>
      <c r="CL210" s="27">
        <v>2.0364811492958061</v>
      </c>
      <c r="CM210" s="27">
        <v>2.0527060851598513</v>
      </c>
      <c r="CO210" s="28">
        <v>5.4516840264692199</v>
      </c>
      <c r="CP210" s="28">
        <v>5.2029591805778495</v>
      </c>
      <c r="CQ210" s="28">
        <v>4.7888721731220514</v>
      </c>
      <c r="CR210" s="28">
        <v>4.4621185013221059</v>
      </c>
      <c r="CS210" s="28">
        <v>4.1607493806211231</v>
      </c>
      <c r="CT210" s="28">
        <v>3.7821177233749879</v>
      </c>
      <c r="CU210" s="28">
        <v>3.0944559969043013</v>
      </c>
      <c r="CV210" s="28">
        <v>2.7016488822392368</v>
      </c>
      <c r="CW210" s="28">
        <v>2.3148672807834991</v>
      </c>
      <c r="CX210" s="28">
        <v>1.7320435798665557</v>
      </c>
      <c r="CY210" s="28">
        <v>-1.0682671067853526</v>
      </c>
      <c r="CZ210" s="28">
        <v>-6.252022209159577</v>
      </c>
      <c r="DA210" s="28">
        <v>-10.063677769267642</v>
      </c>
      <c r="DB210" s="28">
        <v>-12.53633446406127</v>
      </c>
      <c r="DD210" s="28">
        <v>9.5886840264692204</v>
      </c>
      <c r="DE210" s="28">
        <v>9.3399591805778499</v>
      </c>
      <c r="DF210" s="28">
        <v>8.9258721731220518</v>
      </c>
      <c r="DG210" s="28">
        <v>8.5991185013221063</v>
      </c>
      <c r="DH210" s="28">
        <v>8.2977493806211235</v>
      </c>
      <c r="DI210" s="28">
        <v>7.9191177233749883</v>
      </c>
      <c r="DJ210" s="28">
        <v>7.2314559969043017</v>
      </c>
      <c r="DK210" s="28">
        <v>6.8386488822392373</v>
      </c>
      <c r="DL210" s="28">
        <v>6.4518672807834996</v>
      </c>
      <c r="DM210" s="28">
        <v>5.8690435798665561</v>
      </c>
      <c r="DN210" s="28">
        <v>3.0687328932146478</v>
      </c>
      <c r="DO210" s="28">
        <v>-2.1150222091595765</v>
      </c>
      <c r="DP210" s="28">
        <v>-5.9266777692676413</v>
      </c>
      <c r="DQ210" s="28">
        <v>-8.399334464061269</v>
      </c>
      <c r="DS210" s="29">
        <v>5.4516840264692199</v>
      </c>
      <c r="DT210" s="29">
        <v>5.2858362226360356</v>
      </c>
      <c r="DU210" s="29">
        <v>4.8235212686216222</v>
      </c>
      <c r="DV210" s="29">
        <v>4.5069287053134097</v>
      </c>
      <c r="DW210" s="29">
        <v>4.2060051732878314</v>
      </c>
      <c r="DX210" s="29">
        <v>3.8352966967241002</v>
      </c>
      <c r="DY210" s="29">
        <v>3.2250171995860271</v>
      </c>
      <c r="DZ210" s="29">
        <v>2.908543994125786</v>
      </c>
      <c r="EA210" s="29">
        <v>2.5256689533958507</v>
      </c>
      <c r="EB210" s="29">
        <v>1.2018061760906349</v>
      </c>
      <c r="EC210" s="29">
        <v>-4.7054167542316172</v>
      </c>
      <c r="ED210" s="29">
        <v>-9.3115021503159738</v>
      </c>
      <c r="EE210" s="29">
        <v>-11.89309307889198</v>
      </c>
      <c r="EF210" s="29">
        <v>-11.126846730767596</v>
      </c>
      <c r="EH210" s="29">
        <v>9.5886840264692204</v>
      </c>
      <c r="EI210" s="29">
        <v>9.422836222636036</v>
      </c>
      <c r="EJ210" s="29">
        <v>8.9605212686216227</v>
      </c>
      <c r="EK210" s="29">
        <v>8.6439287053134102</v>
      </c>
      <c r="EL210" s="29">
        <v>8.3430051732878319</v>
      </c>
      <c r="EM210" s="29">
        <v>7.9722966967241007</v>
      </c>
      <c r="EN210" s="29">
        <v>7.3620171995860275</v>
      </c>
      <c r="EO210" s="29">
        <v>7.0455439941257865</v>
      </c>
      <c r="EP210" s="29">
        <v>6.6626689533958512</v>
      </c>
      <c r="EQ210" s="29">
        <v>5.3388061760906353</v>
      </c>
      <c r="ER210" s="29">
        <v>-0.56841675423161675</v>
      </c>
      <c r="ES210" s="29">
        <v>-5.1745021503159734</v>
      </c>
      <c r="ET210" s="29">
        <v>-7.7560930788919791</v>
      </c>
      <c r="EU210" s="29">
        <v>-6.9898467307675958</v>
      </c>
      <c r="EW210" s="1">
        <v>385535</v>
      </c>
      <c r="EX210" s="1">
        <v>396037</v>
      </c>
      <c r="EY210" s="1" t="s">
        <v>681</v>
      </c>
      <c r="EZ210" s="1" t="s">
        <v>859</v>
      </c>
    </row>
    <row r="211" spans="2:156" ht="16" thickBot="1" x14ac:dyDescent="0.4">
      <c r="B211" s="21" t="s">
        <v>211</v>
      </c>
      <c r="C211" s="22">
        <v>10.192010383664574</v>
      </c>
      <c r="D211" s="23">
        <v>8.0684288097285801</v>
      </c>
      <c r="E211" s="23">
        <v>7.842668791164435</v>
      </c>
      <c r="F211" s="23">
        <v>7.177202193112695</v>
      </c>
      <c r="G211" s="23">
        <v>6.9509776474367762</v>
      </c>
      <c r="H211" s="23">
        <v>6.5354571811918909</v>
      </c>
      <c r="I211" s="23">
        <v>6.1684943346435901</v>
      </c>
      <c r="J211" s="23">
        <v>5.6717333566188302</v>
      </c>
      <c r="K211" s="23">
        <v>5.1136502793628118</v>
      </c>
      <c r="L211" s="23">
        <v>4.4456216106828101</v>
      </c>
      <c r="M211" s="23">
        <v>2.1310851221750653</v>
      </c>
      <c r="N211" s="23">
        <v>1.3258394023896827</v>
      </c>
      <c r="O211" s="23">
        <v>1.343710043687512</v>
      </c>
      <c r="P211" s="23">
        <v>1.3579166201075559</v>
      </c>
      <c r="Q211" s="24"/>
      <c r="R211" s="23">
        <v>16.192010383664574</v>
      </c>
      <c r="S211" s="23">
        <v>14.06842880972858</v>
      </c>
      <c r="T211" s="23">
        <v>13.842668791164435</v>
      </c>
      <c r="U211" s="23">
        <v>13.177202193112695</v>
      </c>
      <c r="V211" s="23">
        <v>12.950977647436776</v>
      </c>
      <c r="W211" s="23">
        <v>12.535457181191891</v>
      </c>
      <c r="X211" s="23">
        <v>12.16849433464359</v>
      </c>
      <c r="Y211" s="23">
        <v>11.67173335661883</v>
      </c>
      <c r="Z211" s="23">
        <v>11.113650279362812</v>
      </c>
      <c r="AA211" s="23">
        <v>10.44562161068281</v>
      </c>
      <c r="AB211" s="23">
        <v>8.1310851221750653</v>
      </c>
      <c r="AC211" s="23">
        <v>7.3258394023896827</v>
      </c>
      <c r="AD211" s="23">
        <v>7.343710043687512</v>
      </c>
      <c r="AE211" s="23">
        <v>7.3579166201075559</v>
      </c>
      <c r="AG211" s="25">
        <v>10.192010383664574</v>
      </c>
      <c r="AH211" s="25">
        <v>9.3421340328263405</v>
      </c>
      <c r="AI211" s="25">
        <v>9.6125797073730013</v>
      </c>
      <c r="AJ211" s="25">
        <v>9.3771167228259138</v>
      </c>
      <c r="AK211" s="25">
        <v>9.5977797980467798</v>
      </c>
      <c r="AL211" s="25">
        <v>9.5823249579447811</v>
      </c>
      <c r="AM211" s="25">
        <v>9.5536143246066594</v>
      </c>
      <c r="AN211" s="25">
        <v>9.3200110652133681</v>
      </c>
      <c r="AO211" s="25">
        <v>8.9881221520844008</v>
      </c>
      <c r="AP211" s="25">
        <v>8.6273007680725406</v>
      </c>
      <c r="AQ211" s="25">
        <v>7.4298013454459593</v>
      </c>
      <c r="AR211" s="25">
        <v>6.8904982120577145</v>
      </c>
      <c r="AS211" s="25">
        <v>6.5962435272932716</v>
      </c>
      <c r="AT211" s="25">
        <v>6.6881003284465415</v>
      </c>
      <c r="AV211" s="26">
        <v>16.192010383664574</v>
      </c>
      <c r="AW211" s="26">
        <v>15.34213403282634</v>
      </c>
      <c r="AX211" s="26">
        <v>15.612579707373001</v>
      </c>
      <c r="AY211" s="26">
        <v>15.377116722825914</v>
      </c>
      <c r="AZ211" s="26">
        <v>15.59777979804678</v>
      </c>
      <c r="BA211" s="26">
        <v>15.582324957944781</v>
      </c>
      <c r="BB211" s="26">
        <v>15.553614324606659</v>
      </c>
      <c r="BC211" s="26">
        <v>15.320011065213368</v>
      </c>
      <c r="BD211" s="26">
        <v>14.988122152084401</v>
      </c>
      <c r="BE211" s="26">
        <v>14.627300768072541</v>
      </c>
      <c r="BF211" s="26">
        <v>13.429801345445959</v>
      </c>
      <c r="BG211" s="26">
        <v>12.890498212057715</v>
      </c>
      <c r="BH211" s="26">
        <v>12.596243527293272</v>
      </c>
      <c r="BI211" s="26">
        <v>12.688100328446541</v>
      </c>
      <c r="BK211" s="27">
        <v>10.192010383664574</v>
      </c>
      <c r="BL211" s="27">
        <v>8.0688025150928553</v>
      </c>
      <c r="BM211" s="27">
        <v>7.8434072131798409</v>
      </c>
      <c r="BN211" s="27">
        <v>7.1783128288788021</v>
      </c>
      <c r="BO211" s="27">
        <v>6.9524282907260258</v>
      </c>
      <c r="BP211" s="27">
        <v>6.5350228622699831</v>
      </c>
      <c r="BQ211" s="27">
        <v>6.1638879156719355</v>
      </c>
      <c r="BR211" s="27">
        <v>5.6678270915964362</v>
      </c>
      <c r="BS211" s="27">
        <v>5.1092234710583675</v>
      </c>
      <c r="BT211" s="27">
        <v>4.5188562720295558</v>
      </c>
      <c r="BU211" s="27">
        <v>2.5008332883607096</v>
      </c>
      <c r="BV211" s="27">
        <v>1.9289226430114468</v>
      </c>
      <c r="BW211" s="27">
        <v>1.9983557260979339</v>
      </c>
      <c r="BX211" s="27">
        <v>2.2180244696054103</v>
      </c>
      <c r="BZ211" s="27">
        <v>16.192010383664574</v>
      </c>
      <c r="CA211" s="27">
        <v>14.068802515092855</v>
      </c>
      <c r="CB211" s="27">
        <v>13.843407213179841</v>
      </c>
      <c r="CC211" s="27">
        <v>13.178312828878802</v>
      </c>
      <c r="CD211" s="27">
        <v>12.952428290726026</v>
      </c>
      <c r="CE211" s="27">
        <v>12.535022862269983</v>
      </c>
      <c r="CF211" s="27">
        <v>12.163887915671936</v>
      </c>
      <c r="CG211" s="27">
        <v>11.667827091596436</v>
      </c>
      <c r="CH211" s="27">
        <v>11.109223471058367</v>
      </c>
      <c r="CI211" s="27">
        <v>10.518856272029556</v>
      </c>
      <c r="CJ211" s="27">
        <v>8.5008332883607096</v>
      </c>
      <c r="CK211" s="27">
        <v>7.9289226430114468</v>
      </c>
      <c r="CL211" s="27">
        <v>7.9983557260979339</v>
      </c>
      <c r="CM211" s="27">
        <v>8.2180244696054103</v>
      </c>
      <c r="CO211" s="28">
        <v>10.192010383664574</v>
      </c>
      <c r="CP211" s="28">
        <v>8.0854457134418283</v>
      </c>
      <c r="CQ211" s="28">
        <v>7.8965943065404858</v>
      </c>
      <c r="CR211" s="28">
        <v>7.2574468301533983</v>
      </c>
      <c r="CS211" s="28">
        <v>7.0639378642998842</v>
      </c>
      <c r="CT211" s="28">
        <v>6.6660668835414505</v>
      </c>
      <c r="CU211" s="28">
        <v>6.2991608597857258</v>
      </c>
      <c r="CV211" s="28">
        <v>5.9744406984888094</v>
      </c>
      <c r="CW211" s="28">
        <v>5.5190686019436939</v>
      </c>
      <c r="CX211" s="28">
        <v>5.056441688445819</v>
      </c>
      <c r="CY211" s="28">
        <v>2.3764948729158171</v>
      </c>
      <c r="CZ211" s="28">
        <v>-1.858499550238534</v>
      </c>
      <c r="DA211" s="28">
        <v>-5.0621277928522517</v>
      </c>
      <c r="DB211" s="28">
        <v>-6.891447983492192</v>
      </c>
      <c r="DD211" s="28">
        <v>16.192010383664574</v>
      </c>
      <c r="DE211" s="28">
        <v>14.085445713441828</v>
      </c>
      <c r="DF211" s="28">
        <v>13.896594306540486</v>
      </c>
      <c r="DG211" s="28">
        <v>13.257446830153398</v>
      </c>
      <c r="DH211" s="28">
        <v>13.063937864299884</v>
      </c>
      <c r="DI211" s="28">
        <v>12.66606688354145</v>
      </c>
      <c r="DJ211" s="28">
        <v>12.299160859785726</v>
      </c>
      <c r="DK211" s="28">
        <v>11.974440698488809</v>
      </c>
      <c r="DL211" s="28">
        <v>11.519068601943694</v>
      </c>
      <c r="DM211" s="28">
        <v>11.056441688445819</v>
      </c>
      <c r="DN211" s="28">
        <v>8.3764948729158171</v>
      </c>
      <c r="DO211" s="28">
        <v>4.141500449761466</v>
      </c>
      <c r="DP211" s="28">
        <v>0.93787220714774833</v>
      </c>
      <c r="DQ211" s="28">
        <v>-0.89144798349219201</v>
      </c>
      <c r="DS211" s="29">
        <v>10.192010383664574</v>
      </c>
      <c r="DT211" s="29">
        <v>8.1088971145082134</v>
      </c>
      <c r="DU211" s="29">
        <v>7.7484853881596045</v>
      </c>
      <c r="DV211" s="29">
        <v>7.1067379238615942</v>
      </c>
      <c r="DW211" s="29">
        <v>6.8730293629931865</v>
      </c>
      <c r="DX211" s="29">
        <v>6.4893966744420446</v>
      </c>
      <c r="DY211" s="29">
        <v>6.119369040645676</v>
      </c>
      <c r="DZ211" s="29">
        <v>5.7885124188847179</v>
      </c>
      <c r="EA211" s="29">
        <v>5.2814603309121821</v>
      </c>
      <c r="EB211" s="29">
        <v>4.1386552263621219</v>
      </c>
      <c r="EC211" s="29">
        <v>-0.85553720009949075</v>
      </c>
      <c r="ED211" s="29">
        <v>-4.4797505308614802</v>
      </c>
      <c r="EE211" s="29">
        <v>-6.3898749961312404</v>
      </c>
      <c r="EF211" s="29">
        <v>-5.4222506430833519</v>
      </c>
      <c r="EH211" s="29">
        <v>16.192010383664574</v>
      </c>
      <c r="EI211" s="29">
        <v>14.108897114508213</v>
      </c>
      <c r="EJ211" s="29">
        <v>13.748485388159605</v>
      </c>
      <c r="EK211" s="29">
        <v>13.106737923861594</v>
      </c>
      <c r="EL211" s="29">
        <v>12.873029362993186</v>
      </c>
      <c r="EM211" s="29">
        <v>12.489396674442045</v>
      </c>
      <c r="EN211" s="29">
        <v>12.119369040645676</v>
      </c>
      <c r="EO211" s="29">
        <v>11.788512418884718</v>
      </c>
      <c r="EP211" s="29">
        <v>11.281460330912182</v>
      </c>
      <c r="EQ211" s="29">
        <v>10.138655226362122</v>
      </c>
      <c r="ER211" s="29">
        <v>5.1444627999005093</v>
      </c>
      <c r="ES211" s="29">
        <v>1.5202494691385198</v>
      </c>
      <c r="ET211" s="29">
        <v>-0.38987499613124044</v>
      </c>
      <c r="EU211" s="29">
        <v>0.57774935691664808</v>
      </c>
      <c r="EW211" s="1">
        <v>365293</v>
      </c>
      <c r="EX211" s="1">
        <v>409079</v>
      </c>
      <c r="EY211" s="1" t="s">
        <v>574</v>
      </c>
      <c r="EZ211" s="1" t="s">
        <v>857</v>
      </c>
    </row>
    <row r="212" spans="2:156" ht="16" thickBot="1" x14ac:dyDescent="0.4">
      <c r="B212" s="21" t="s">
        <v>212</v>
      </c>
      <c r="C212" s="22">
        <v>10.360725044885728</v>
      </c>
      <c r="D212" s="23">
        <v>10.170496420121244</v>
      </c>
      <c r="E212" s="23">
        <v>10.168001146089832</v>
      </c>
      <c r="F212" s="23">
        <v>9.8690543185614814</v>
      </c>
      <c r="G212" s="23">
        <v>9.8870243719072786</v>
      </c>
      <c r="H212" s="23">
        <v>9.6902644785195395</v>
      </c>
      <c r="I212" s="23">
        <v>9.6847810253494142</v>
      </c>
      <c r="J212" s="23">
        <v>9.7060920486598867</v>
      </c>
      <c r="K212" s="23">
        <v>9.5724183181678377</v>
      </c>
      <c r="L212" s="23">
        <v>9.4177333235425547</v>
      </c>
      <c r="M212" s="23">
        <v>9.137276818586054</v>
      </c>
      <c r="N212" s="23">
        <v>8.8636506871213516</v>
      </c>
      <c r="O212" s="23">
        <v>8.6748588217304761</v>
      </c>
      <c r="P212" s="23">
        <v>8.6963956249194396</v>
      </c>
      <c r="Q212" s="24"/>
      <c r="R212" s="23">
        <v>17.360725044885726</v>
      </c>
      <c r="S212" s="23">
        <v>17.170496420121246</v>
      </c>
      <c r="T212" s="23">
        <v>17.168001146089832</v>
      </c>
      <c r="U212" s="23">
        <v>16.869054318561481</v>
      </c>
      <c r="V212" s="23">
        <v>16.88702437190728</v>
      </c>
      <c r="W212" s="23">
        <v>16.690264478519538</v>
      </c>
      <c r="X212" s="23">
        <v>16.684781025349416</v>
      </c>
      <c r="Y212" s="23">
        <v>16.706092048659887</v>
      </c>
      <c r="Z212" s="23">
        <v>16.572418318167838</v>
      </c>
      <c r="AA212" s="23">
        <v>16.417733323542556</v>
      </c>
      <c r="AB212" s="23">
        <v>16.137276818586052</v>
      </c>
      <c r="AC212" s="23">
        <v>15.863650687121352</v>
      </c>
      <c r="AD212" s="23">
        <v>15.674858821730476</v>
      </c>
      <c r="AE212" s="23">
        <v>15.69639562491944</v>
      </c>
      <c r="AG212" s="25">
        <v>10.360725044885728</v>
      </c>
      <c r="AH212" s="25">
        <v>10.437868113320965</v>
      </c>
      <c r="AI212" s="25">
        <v>10.67222008405847</v>
      </c>
      <c r="AJ212" s="25">
        <v>10.632333663973636</v>
      </c>
      <c r="AK212" s="25">
        <v>10.896647444360635</v>
      </c>
      <c r="AL212" s="25">
        <v>10.94832939177981</v>
      </c>
      <c r="AM212" s="25">
        <v>11.115649831768327</v>
      </c>
      <c r="AN212" s="25">
        <v>11.261817251878607</v>
      </c>
      <c r="AO212" s="25">
        <v>11.220181842255606</v>
      </c>
      <c r="AP212" s="25">
        <v>11.134630411312175</v>
      </c>
      <c r="AQ212" s="25">
        <v>11.251262889296019</v>
      </c>
      <c r="AR212" s="25">
        <v>11.295139660809092</v>
      </c>
      <c r="AS212" s="25">
        <v>11.258996373029886</v>
      </c>
      <c r="AT212" s="25">
        <v>11.416450575935562</v>
      </c>
      <c r="AV212" s="26">
        <v>17.360725044885726</v>
      </c>
      <c r="AW212" s="26">
        <v>17.437868113320967</v>
      </c>
      <c r="AX212" s="26">
        <v>17.67222008405847</v>
      </c>
      <c r="AY212" s="26">
        <v>17.632333663973636</v>
      </c>
      <c r="AZ212" s="26">
        <v>17.896647444360635</v>
      </c>
      <c r="BA212" s="26">
        <v>17.948329391779808</v>
      </c>
      <c r="BB212" s="26">
        <v>18.115649831768327</v>
      </c>
      <c r="BC212" s="26">
        <v>18.261817251878607</v>
      </c>
      <c r="BD212" s="26">
        <v>18.220181842255606</v>
      </c>
      <c r="BE212" s="26">
        <v>18.134630411312173</v>
      </c>
      <c r="BF212" s="26">
        <v>18.251262889296019</v>
      </c>
      <c r="BG212" s="26">
        <v>18.295139660809092</v>
      </c>
      <c r="BH212" s="26">
        <v>18.258996373029888</v>
      </c>
      <c r="BI212" s="26">
        <v>18.416450575935563</v>
      </c>
      <c r="BK212" s="27">
        <v>10.360725044885728</v>
      </c>
      <c r="BL212" s="27">
        <v>10.170695539425306</v>
      </c>
      <c r="BM212" s="27">
        <v>10.168395934577378</v>
      </c>
      <c r="BN212" s="27">
        <v>9.8696486732303121</v>
      </c>
      <c r="BO212" s="27">
        <v>9.8878093559546709</v>
      </c>
      <c r="BP212" s="27">
        <v>9.6900301411882186</v>
      </c>
      <c r="BQ212" s="27">
        <v>9.6823099390136136</v>
      </c>
      <c r="BR212" s="27">
        <v>9.703165845855942</v>
      </c>
      <c r="BS212" s="27">
        <v>9.5691458849662432</v>
      </c>
      <c r="BT212" s="27">
        <v>9.4231702770942487</v>
      </c>
      <c r="BU212" s="27">
        <v>9.2050784529561227</v>
      </c>
      <c r="BV212" s="27">
        <v>9.0653526950751324</v>
      </c>
      <c r="BW212" s="27">
        <v>8.9373024933382652</v>
      </c>
      <c r="BX212" s="27">
        <v>9.0692301015262036</v>
      </c>
      <c r="BZ212" s="27">
        <v>17.360725044885726</v>
      </c>
      <c r="CA212" s="27">
        <v>17.170695539425306</v>
      </c>
      <c r="CB212" s="27">
        <v>17.168395934577376</v>
      </c>
      <c r="CC212" s="27">
        <v>16.869648673230312</v>
      </c>
      <c r="CD212" s="27">
        <v>16.887809355954673</v>
      </c>
      <c r="CE212" s="27">
        <v>16.690030141188217</v>
      </c>
      <c r="CF212" s="27">
        <v>16.682309939013614</v>
      </c>
      <c r="CG212" s="27">
        <v>16.703165845855942</v>
      </c>
      <c r="CH212" s="27">
        <v>16.569145884966243</v>
      </c>
      <c r="CI212" s="27">
        <v>16.42317027709425</v>
      </c>
      <c r="CJ212" s="27">
        <v>16.205078452956123</v>
      </c>
      <c r="CK212" s="27">
        <v>16.065352695075134</v>
      </c>
      <c r="CL212" s="27">
        <v>15.937302493338265</v>
      </c>
      <c r="CM212" s="27">
        <v>16.069230101526202</v>
      </c>
      <c r="CO212" s="28">
        <v>10.360725044885728</v>
      </c>
      <c r="CP212" s="28">
        <v>10.188447490493846</v>
      </c>
      <c r="CQ212" s="28">
        <v>10.209827035970113</v>
      </c>
      <c r="CR212" s="28">
        <v>9.936487930483958</v>
      </c>
      <c r="CS212" s="28">
        <v>9.9774548244747958</v>
      </c>
      <c r="CT212" s="28">
        <v>9.7990901336163656</v>
      </c>
      <c r="CU212" s="28">
        <v>9.8029255663082697</v>
      </c>
      <c r="CV212" s="28">
        <v>9.8293261784688379</v>
      </c>
      <c r="CW212" s="28">
        <v>9.7064920692706238</v>
      </c>
      <c r="CX212" s="28">
        <v>9.5720831761817458</v>
      </c>
      <c r="CY212" s="28">
        <v>9.1156796679487684</v>
      </c>
      <c r="CZ212" s="28">
        <v>8.157722849170522</v>
      </c>
      <c r="DA212" s="28">
        <v>7.4508290498917393</v>
      </c>
      <c r="DB212" s="28">
        <v>7.2787595195586086</v>
      </c>
      <c r="DD212" s="28">
        <v>17.360725044885726</v>
      </c>
      <c r="DE212" s="28">
        <v>17.188447490493846</v>
      </c>
      <c r="DF212" s="28">
        <v>17.209827035970115</v>
      </c>
      <c r="DG212" s="28">
        <v>16.936487930483956</v>
      </c>
      <c r="DH212" s="28">
        <v>16.977454824474798</v>
      </c>
      <c r="DI212" s="28">
        <v>16.799090133616367</v>
      </c>
      <c r="DJ212" s="28">
        <v>16.802925566308268</v>
      </c>
      <c r="DK212" s="28">
        <v>16.82932617846884</v>
      </c>
      <c r="DL212" s="28">
        <v>16.706492069270624</v>
      </c>
      <c r="DM212" s="28">
        <v>16.572083176181746</v>
      </c>
      <c r="DN212" s="28">
        <v>16.115679667948768</v>
      </c>
      <c r="DO212" s="28">
        <v>15.157722849170522</v>
      </c>
      <c r="DP212" s="28">
        <v>14.450829049891739</v>
      </c>
      <c r="DQ212" s="28">
        <v>14.278759519558609</v>
      </c>
      <c r="DS212" s="29">
        <v>10.360725044885728</v>
      </c>
      <c r="DT212" s="29">
        <v>10.191977618059145</v>
      </c>
      <c r="DU212" s="29">
        <v>10.184256026810596</v>
      </c>
      <c r="DV212" s="29">
        <v>9.9030098878276487</v>
      </c>
      <c r="DW212" s="29">
        <v>9.9415948224939434</v>
      </c>
      <c r="DX212" s="29">
        <v>9.7603765189046623</v>
      </c>
      <c r="DY212" s="29">
        <v>9.7565765067022969</v>
      </c>
      <c r="DZ212" s="29">
        <v>9.77229824710769</v>
      </c>
      <c r="EA212" s="29">
        <v>9.6290652357832265</v>
      </c>
      <c r="EB212" s="29">
        <v>9.3295697163037552</v>
      </c>
      <c r="EC212" s="29">
        <v>8.3001651372518666</v>
      </c>
      <c r="ED212" s="29">
        <v>7.426046186573581</v>
      </c>
      <c r="EE212" s="29">
        <v>7.0349094764788287</v>
      </c>
      <c r="EF212" s="29">
        <v>7.5268241524669062</v>
      </c>
      <c r="EH212" s="29">
        <v>17.360725044885726</v>
      </c>
      <c r="EI212" s="29">
        <v>17.191977618059145</v>
      </c>
      <c r="EJ212" s="29">
        <v>17.184256026810594</v>
      </c>
      <c r="EK212" s="29">
        <v>16.90300988782765</v>
      </c>
      <c r="EL212" s="29">
        <v>16.941594822493943</v>
      </c>
      <c r="EM212" s="29">
        <v>16.760376518904664</v>
      </c>
      <c r="EN212" s="29">
        <v>16.756576506702295</v>
      </c>
      <c r="EO212" s="29">
        <v>16.772298247107692</v>
      </c>
      <c r="EP212" s="29">
        <v>16.629065235783226</v>
      </c>
      <c r="EQ212" s="29">
        <v>16.329569716303755</v>
      </c>
      <c r="ER212" s="29">
        <v>15.300165137251867</v>
      </c>
      <c r="ES212" s="29">
        <v>14.426046186573581</v>
      </c>
      <c r="ET212" s="29">
        <v>14.034909476478829</v>
      </c>
      <c r="EU212" s="29">
        <v>14.526824152466906</v>
      </c>
      <c r="EW212" s="1">
        <v>369695</v>
      </c>
      <c r="EX212" s="1">
        <v>424981</v>
      </c>
      <c r="EY212" s="1" t="s">
        <v>442</v>
      </c>
      <c r="EZ212" s="1" t="s">
        <v>848</v>
      </c>
    </row>
    <row r="213" spans="2:156" ht="16" thickBot="1" x14ac:dyDescent="0.4">
      <c r="B213" s="21" t="s">
        <v>213</v>
      </c>
      <c r="C213" s="22">
        <v>14.816665128866239</v>
      </c>
      <c r="D213" s="23">
        <v>13.83907050261038</v>
      </c>
      <c r="E213" s="23">
        <v>13.613079750977388</v>
      </c>
      <c r="F213" s="23">
        <v>13.536414440234013</v>
      </c>
      <c r="G213" s="23">
        <v>13.53154529130753</v>
      </c>
      <c r="H213" s="23">
        <v>13.38175432196746</v>
      </c>
      <c r="I213" s="23">
        <v>13.354764468083475</v>
      </c>
      <c r="J213" s="23">
        <v>13.168112330128857</v>
      </c>
      <c r="K213" s="23">
        <v>13.077910543335053</v>
      </c>
      <c r="L213" s="23">
        <v>12.954988685231807</v>
      </c>
      <c r="M213" s="23">
        <v>8.9033232065183086</v>
      </c>
      <c r="N213" s="23">
        <v>-7.2626752228302109</v>
      </c>
      <c r="O213" s="23">
        <v>-8.6035020226278363</v>
      </c>
      <c r="P213" s="23">
        <v>-7.7711929919016072</v>
      </c>
      <c r="Q213" s="24"/>
      <c r="R213" s="23">
        <v>19.453665128866241</v>
      </c>
      <c r="S213" s="23">
        <v>18.47607050261038</v>
      </c>
      <c r="T213" s="23">
        <v>18.250079750977388</v>
      </c>
      <c r="U213" s="23">
        <v>18.173414440234012</v>
      </c>
      <c r="V213" s="23">
        <v>18.168545291307531</v>
      </c>
      <c r="W213" s="23">
        <v>18.01875432196746</v>
      </c>
      <c r="X213" s="23">
        <v>17.991764468083474</v>
      </c>
      <c r="Y213" s="23">
        <v>17.805112330128857</v>
      </c>
      <c r="Z213" s="23">
        <v>17.714910543335051</v>
      </c>
      <c r="AA213" s="23">
        <v>17.591988685231808</v>
      </c>
      <c r="AB213" s="23">
        <v>13.540323206518309</v>
      </c>
      <c r="AC213" s="23">
        <v>-2.6256752228302105</v>
      </c>
      <c r="AD213" s="23">
        <v>-3.9665020226278358</v>
      </c>
      <c r="AE213" s="23">
        <v>-3.1341929919016067</v>
      </c>
      <c r="AG213" s="25">
        <v>14.816665128866239</v>
      </c>
      <c r="AH213" s="25">
        <v>14.452859973718221</v>
      </c>
      <c r="AI213" s="25">
        <v>14.441743094119014</v>
      </c>
      <c r="AJ213" s="25">
        <v>14.532592963692666</v>
      </c>
      <c r="AK213" s="25">
        <v>14.699373407164339</v>
      </c>
      <c r="AL213" s="25">
        <v>14.723578804586804</v>
      </c>
      <c r="AM213" s="25">
        <v>14.806966457333791</v>
      </c>
      <c r="AN213" s="25">
        <v>14.722073673363754</v>
      </c>
      <c r="AO213" s="25">
        <v>14.680936065682408</v>
      </c>
      <c r="AP213" s="25">
        <v>14.524367039090425</v>
      </c>
      <c r="AQ213" s="25">
        <v>14.278145536369683</v>
      </c>
      <c r="AR213" s="25">
        <v>13.983674656480433</v>
      </c>
      <c r="AS213" s="25">
        <v>13.401626614522142</v>
      </c>
      <c r="AT213" s="25">
        <v>13.147703961451239</v>
      </c>
      <c r="AV213" s="26">
        <v>19.453665128866241</v>
      </c>
      <c r="AW213" s="26">
        <v>19.08985997371822</v>
      </c>
      <c r="AX213" s="26">
        <v>19.078743094119012</v>
      </c>
      <c r="AY213" s="26">
        <v>19.169592963692665</v>
      </c>
      <c r="AZ213" s="26">
        <v>19.336373407164338</v>
      </c>
      <c r="BA213" s="26">
        <v>19.360578804586805</v>
      </c>
      <c r="BB213" s="26">
        <v>19.443966457333794</v>
      </c>
      <c r="BC213" s="26">
        <v>19.359073673363753</v>
      </c>
      <c r="BD213" s="26">
        <v>19.31793606568241</v>
      </c>
      <c r="BE213" s="26">
        <v>19.161367039090425</v>
      </c>
      <c r="BF213" s="26">
        <v>18.915145536369685</v>
      </c>
      <c r="BG213" s="26">
        <v>18.620674656480432</v>
      </c>
      <c r="BH213" s="26">
        <v>18.038626614522144</v>
      </c>
      <c r="BI213" s="26">
        <v>17.784703961451239</v>
      </c>
      <c r="BK213" s="27">
        <v>14.816665128866239</v>
      </c>
      <c r="BL213" s="27">
        <v>13.839670839560757</v>
      </c>
      <c r="BM213" s="27">
        <v>13.614282784882731</v>
      </c>
      <c r="BN213" s="27">
        <v>13.538186335825248</v>
      </c>
      <c r="BO213" s="27">
        <v>13.533853171377936</v>
      </c>
      <c r="BP213" s="27">
        <v>13.381060839450642</v>
      </c>
      <c r="BQ213" s="27">
        <v>13.347465390408061</v>
      </c>
      <c r="BR213" s="27">
        <v>13.159481821588894</v>
      </c>
      <c r="BS213" s="27">
        <v>13.068149633998821</v>
      </c>
      <c r="BT213" s="27">
        <v>12.953515803366162</v>
      </c>
      <c r="BU213" s="27">
        <v>9.0272903836424394</v>
      </c>
      <c r="BV213" s="27">
        <v>-6.7648124377583017</v>
      </c>
      <c r="BW213" s="27">
        <v>-7.9064212113432575</v>
      </c>
      <c r="BX213" s="27">
        <v>-6.7727971189211971</v>
      </c>
      <c r="BZ213" s="27">
        <v>19.453665128866241</v>
      </c>
      <c r="CA213" s="27">
        <v>18.476670839560757</v>
      </c>
      <c r="CB213" s="27">
        <v>18.251282784882733</v>
      </c>
      <c r="CC213" s="27">
        <v>18.175186335825249</v>
      </c>
      <c r="CD213" s="27">
        <v>18.170853171377935</v>
      </c>
      <c r="CE213" s="27">
        <v>18.018060839450641</v>
      </c>
      <c r="CF213" s="27">
        <v>17.984465390408062</v>
      </c>
      <c r="CG213" s="27">
        <v>17.796481821588895</v>
      </c>
      <c r="CH213" s="27">
        <v>17.705149633998822</v>
      </c>
      <c r="CI213" s="27">
        <v>17.590515803366163</v>
      </c>
      <c r="CJ213" s="27">
        <v>13.66429038364244</v>
      </c>
      <c r="CK213" s="27">
        <v>-2.1278124377583012</v>
      </c>
      <c r="CL213" s="27">
        <v>-3.269421211343257</v>
      </c>
      <c r="CM213" s="27">
        <v>-2.1357971189211966</v>
      </c>
      <c r="CO213" s="28">
        <v>14.816665128866239</v>
      </c>
      <c r="CP213" s="28">
        <v>13.847076333282395</v>
      </c>
      <c r="CQ213" s="28">
        <v>13.637078289075255</v>
      </c>
      <c r="CR213" s="28">
        <v>13.57435845030451</v>
      </c>
      <c r="CS213" s="28">
        <v>13.579866006292043</v>
      </c>
      <c r="CT213" s="28">
        <v>13.425239362107574</v>
      </c>
      <c r="CU213" s="28">
        <v>13.378167758717389</v>
      </c>
      <c r="CV213" s="28">
        <v>13.164996454849941</v>
      </c>
      <c r="CW213" s="28">
        <v>13.037442081556872</v>
      </c>
      <c r="CX213" s="28">
        <v>12.877020323217407</v>
      </c>
      <c r="CY213" s="28">
        <v>-7.4956585308691146</v>
      </c>
      <c r="CZ213" s="28">
        <v>-8.683220427750598</v>
      </c>
      <c r="DA213" s="28">
        <v>-10.818100225789784</v>
      </c>
      <c r="DB213" s="28">
        <v>-9.9424005913032545</v>
      </c>
      <c r="DD213" s="28">
        <v>19.453665128866241</v>
      </c>
      <c r="DE213" s="28">
        <v>18.484076333282395</v>
      </c>
      <c r="DF213" s="28">
        <v>18.274078289075256</v>
      </c>
      <c r="DG213" s="28">
        <v>18.211358450304509</v>
      </c>
      <c r="DH213" s="28">
        <v>18.216866006292044</v>
      </c>
      <c r="DI213" s="28">
        <v>18.062239362107576</v>
      </c>
      <c r="DJ213" s="28">
        <v>18.015167758717389</v>
      </c>
      <c r="DK213" s="28">
        <v>17.801996454849942</v>
      </c>
      <c r="DL213" s="28">
        <v>17.674442081556872</v>
      </c>
      <c r="DM213" s="28">
        <v>17.514020323217409</v>
      </c>
      <c r="DN213" s="28">
        <v>-2.8586585308691141</v>
      </c>
      <c r="DO213" s="28">
        <v>-4.0462204277505975</v>
      </c>
      <c r="DP213" s="28">
        <v>-6.181100225789784</v>
      </c>
      <c r="DQ213" s="28">
        <v>-5.305400591303254</v>
      </c>
      <c r="DS213" s="29">
        <v>14.816665128866239</v>
      </c>
      <c r="DT213" s="29">
        <v>13.84034588968832</v>
      </c>
      <c r="DU213" s="29">
        <v>13.587644577438066</v>
      </c>
      <c r="DV213" s="29">
        <v>13.507172956312065</v>
      </c>
      <c r="DW213" s="29">
        <v>13.500329180820849</v>
      </c>
      <c r="DX213" s="29">
        <v>13.319753188166288</v>
      </c>
      <c r="DY213" s="29">
        <v>13.22936686484911</v>
      </c>
      <c r="DZ213" s="29">
        <v>12.959863945461317</v>
      </c>
      <c r="EA213" s="29">
        <v>12.76593707104789</v>
      </c>
      <c r="EB213" s="29">
        <v>8.5310320885047144</v>
      </c>
      <c r="EC213" s="29">
        <v>7.0112191687615919</v>
      </c>
      <c r="ED213" s="29">
        <v>5.3117670241661443</v>
      </c>
      <c r="EE213" s="29">
        <v>4.0349957277369057</v>
      </c>
      <c r="EF213" s="29">
        <v>4.453832140671004</v>
      </c>
      <c r="EH213" s="29">
        <v>19.453665128866241</v>
      </c>
      <c r="EI213" s="29">
        <v>18.477345889688323</v>
      </c>
      <c r="EJ213" s="29">
        <v>18.224644577438067</v>
      </c>
      <c r="EK213" s="29">
        <v>18.144172956312065</v>
      </c>
      <c r="EL213" s="29">
        <v>18.137329180820849</v>
      </c>
      <c r="EM213" s="29">
        <v>17.956753188166289</v>
      </c>
      <c r="EN213" s="29">
        <v>17.866366864849113</v>
      </c>
      <c r="EO213" s="29">
        <v>17.596863945461315</v>
      </c>
      <c r="EP213" s="29">
        <v>17.402937071047891</v>
      </c>
      <c r="EQ213" s="29">
        <v>13.168032088504715</v>
      </c>
      <c r="ER213" s="29">
        <v>11.648219168761592</v>
      </c>
      <c r="ES213" s="29">
        <v>9.9487670241661448</v>
      </c>
      <c r="ET213" s="29">
        <v>8.6719957277369062</v>
      </c>
      <c r="EU213" s="29">
        <v>9.0908321406710044</v>
      </c>
      <c r="EW213" s="1">
        <v>378253</v>
      </c>
      <c r="EX213" s="1">
        <v>397241</v>
      </c>
      <c r="EY213" s="1" t="s">
        <v>487</v>
      </c>
      <c r="EZ213" s="1" t="s">
        <v>856</v>
      </c>
    </row>
    <row r="214" spans="2:156" ht="16" thickBot="1" x14ac:dyDescent="0.4">
      <c r="B214" s="21" t="s">
        <v>214</v>
      </c>
      <c r="C214" s="22">
        <v>1.4181986331573313</v>
      </c>
      <c r="D214" s="23">
        <v>1.3464394249832923</v>
      </c>
      <c r="E214" s="23">
        <v>1.2927215639681515</v>
      </c>
      <c r="F214" s="23">
        <v>1.1129842035645039</v>
      </c>
      <c r="G214" s="23">
        <v>1.0838662330588518</v>
      </c>
      <c r="H214" s="23">
        <v>0.91843835843820809</v>
      </c>
      <c r="I214" s="23">
        <v>0.74044890333168389</v>
      </c>
      <c r="J214" s="23">
        <v>0.69527685135917583</v>
      </c>
      <c r="K214" s="23">
        <v>0.55547792440792421</v>
      </c>
      <c r="L214" s="23">
        <v>0.3858052182149212</v>
      </c>
      <c r="M214" s="23">
        <v>-0.19964376207452705</v>
      </c>
      <c r="N214" s="23">
        <v>-0.48507335050275024</v>
      </c>
      <c r="O214" s="23">
        <v>-0.58722530244322257</v>
      </c>
      <c r="P214" s="23">
        <v>-0.48704502834570462</v>
      </c>
      <c r="Q214" s="24"/>
      <c r="R214" s="23">
        <v>0.4181986331573313</v>
      </c>
      <c r="S214" s="23">
        <v>0.34643942498329228</v>
      </c>
      <c r="T214" s="23">
        <v>0.29272156396815152</v>
      </c>
      <c r="U214" s="23">
        <v>0.11298420356450389</v>
      </c>
      <c r="V214" s="23">
        <v>8.3866233058851769E-2</v>
      </c>
      <c r="W214" s="23">
        <v>-8.1561641561791909E-2</v>
      </c>
      <c r="X214" s="23">
        <v>-0.25955109666831611</v>
      </c>
      <c r="Y214" s="23">
        <v>-0.30472314864082417</v>
      </c>
      <c r="Z214" s="23">
        <v>-0.44452207559207579</v>
      </c>
      <c r="AA214" s="23">
        <v>-0.6141947817850788</v>
      </c>
      <c r="AB214" s="23">
        <v>-1.1996437620745271</v>
      </c>
      <c r="AC214" s="23">
        <v>-1.4850733505027502</v>
      </c>
      <c r="AD214" s="23">
        <v>-1.5872253024432226</v>
      </c>
      <c r="AE214" s="23">
        <v>-1.4870450283457046</v>
      </c>
      <c r="AG214" s="25">
        <v>1.4181986331573313</v>
      </c>
      <c r="AH214" s="25">
        <v>1.3553743089964572</v>
      </c>
      <c r="AI214" s="25">
        <v>1.3240271020736332</v>
      </c>
      <c r="AJ214" s="25">
        <v>1.1935119058884505</v>
      </c>
      <c r="AK214" s="25">
        <v>1.1930427488877697</v>
      </c>
      <c r="AL214" s="25">
        <v>1.076012106480003</v>
      </c>
      <c r="AM214" s="25">
        <v>0.90623922128419565</v>
      </c>
      <c r="AN214" s="25">
        <v>0.9139254393193097</v>
      </c>
      <c r="AO214" s="25">
        <v>0.77853625226705159</v>
      </c>
      <c r="AP214" s="25">
        <v>0.63206113205613068</v>
      </c>
      <c r="AQ214" s="25">
        <v>0.29238198691315542</v>
      </c>
      <c r="AR214" s="25">
        <v>4.7432965768070545E-2</v>
      </c>
      <c r="AS214" s="25">
        <v>-0.14314656649294477</v>
      </c>
      <c r="AT214" s="25">
        <v>-0.21281042641563452</v>
      </c>
      <c r="AV214" s="26">
        <v>0.4181986331573313</v>
      </c>
      <c r="AW214" s="26">
        <v>0.35537430899645717</v>
      </c>
      <c r="AX214" s="26">
        <v>0.32402710207363317</v>
      </c>
      <c r="AY214" s="26">
        <v>0.19351190588845046</v>
      </c>
      <c r="AZ214" s="26">
        <v>0.19304274888776973</v>
      </c>
      <c r="BA214" s="26">
        <v>7.6012106480003006E-2</v>
      </c>
      <c r="BB214" s="26">
        <v>-9.3760778715804349E-2</v>
      </c>
      <c r="BC214" s="26">
        <v>-8.6074560680690304E-2</v>
      </c>
      <c r="BD214" s="26">
        <v>-0.22146374773294841</v>
      </c>
      <c r="BE214" s="26">
        <v>-0.36793886794386932</v>
      </c>
      <c r="BF214" s="26">
        <v>-0.70761801308684458</v>
      </c>
      <c r="BG214" s="26">
        <v>-0.95256703423192945</v>
      </c>
      <c r="BH214" s="26">
        <v>-1.1431465664929448</v>
      </c>
      <c r="BI214" s="26">
        <v>-1.2128104264156345</v>
      </c>
      <c r="BK214" s="27">
        <v>1.4181986331573313</v>
      </c>
      <c r="BL214" s="27">
        <v>1.3464394219016471</v>
      </c>
      <c r="BM214" s="27">
        <v>1.292721569071495</v>
      </c>
      <c r="BN214" s="27">
        <v>1.1129842035645039</v>
      </c>
      <c r="BO214" s="27">
        <v>1.0838662055500299</v>
      </c>
      <c r="BP214" s="27">
        <v>0.91843839007485606</v>
      </c>
      <c r="BQ214" s="27">
        <v>0.74044890333168389</v>
      </c>
      <c r="BR214" s="27">
        <v>0.69527685135917583</v>
      </c>
      <c r="BS214" s="27">
        <v>0.55547792440792421</v>
      </c>
      <c r="BT214" s="27">
        <v>0.40164177209755714</v>
      </c>
      <c r="BU214" s="27">
        <v>-0.13125010543115856</v>
      </c>
      <c r="BV214" s="27">
        <v>-0.40128543339276934</v>
      </c>
      <c r="BW214" s="27">
        <v>-0.50836622102193019</v>
      </c>
      <c r="BX214" s="27">
        <v>-0.42137291630696261</v>
      </c>
      <c r="BZ214" s="27">
        <v>0.4181986331573313</v>
      </c>
      <c r="CA214" s="27">
        <v>0.34643942190164712</v>
      </c>
      <c r="CB214" s="27">
        <v>0.29272156907149505</v>
      </c>
      <c r="CC214" s="27">
        <v>0.11298420356450389</v>
      </c>
      <c r="CD214" s="27">
        <v>8.3866205550029882E-2</v>
      </c>
      <c r="CE214" s="27">
        <v>-8.1561609925143941E-2</v>
      </c>
      <c r="CF214" s="27">
        <v>-0.25955109666831611</v>
      </c>
      <c r="CG214" s="27">
        <v>-0.30472314864082417</v>
      </c>
      <c r="CH214" s="27">
        <v>-0.44452207559207579</v>
      </c>
      <c r="CI214" s="27">
        <v>-0.59835822790244286</v>
      </c>
      <c r="CJ214" s="27">
        <v>-1.1312501054311586</v>
      </c>
      <c r="CK214" s="27">
        <v>-1.4012854333927693</v>
      </c>
      <c r="CL214" s="27">
        <v>-1.5083662210219302</v>
      </c>
      <c r="CM214" s="27">
        <v>-1.4213729163069626</v>
      </c>
      <c r="CO214" s="28">
        <v>1.4181986331573313</v>
      </c>
      <c r="CP214" s="28">
        <v>1.3477541985319856</v>
      </c>
      <c r="CQ214" s="28">
        <v>1.3011779739109457</v>
      </c>
      <c r="CR214" s="28">
        <v>1.1284818954120999</v>
      </c>
      <c r="CS214" s="28">
        <v>1.1069871438914998</v>
      </c>
      <c r="CT214" s="28">
        <v>0.9605365257946854</v>
      </c>
      <c r="CU214" s="28">
        <v>0.77823052306792917</v>
      </c>
      <c r="CV214" s="28">
        <v>0.75313916323711183</v>
      </c>
      <c r="CW214" s="28">
        <v>0.63427327038232484</v>
      </c>
      <c r="CX214" s="28">
        <v>0.52398105645184501</v>
      </c>
      <c r="CY214" s="28">
        <v>-0.30602626164075808</v>
      </c>
      <c r="CZ214" s="28">
        <v>-2.1536540175434986</v>
      </c>
      <c r="DA214" s="28">
        <v>-3.7168594976989553</v>
      </c>
      <c r="DB214" s="28">
        <v>-4.675528035168762</v>
      </c>
      <c r="DD214" s="28">
        <v>0.4181986331573313</v>
      </c>
      <c r="DE214" s="28">
        <v>0.34775419853198564</v>
      </c>
      <c r="DF214" s="28">
        <v>0.3011779739109457</v>
      </c>
      <c r="DG214" s="28">
        <v>0.12848189541209987</v>
      </c>
      <c r="DH214" s="28">
        <v>0.10698714389149977</v>
      </c>
      <c r="DI214" s="28">
        <v>-3.9463474205314597E-2</v>
      </c>
      <c r="DJ214" s="28">
        <v>-0.22176947693207083</v>
      </c>
      <c r="DK214" s="28">
        <v>-0.24686083676288817</v>
      </c>
      <c r="DL214" s="28">
        <v>-0.36572672961767516</v>
      </c>
      <c r="DM214" s="28">
        <v>-0.47601894354815499</v>
      </c>
      <c r="DN214" s="28">
        <v>-1.3060262616407581</v>
      </c>
      <c r="DO214" s="28">
        <v>-3.1536540175434986</v>
      </c>
      <c r="DP214" s="28">
        <v>-4.7168594976989553</v>
      </c>
      <c r="DQ214" s="28">
        <v>-5.675528035168762</v>
      </c>
      <c r="DS214" s="29">
        <v>1.4181986331573313</v>
      </c>
      <c r="DT214" s="29">
        <v>1.3699264810043346</v>
      </c>
      <c r="DU214" s="29">
        <v>1.2835695467369286</v>
      </c>
      <c r="DV214" s="29">
        <v>1.1153397772254552</v>
      </c>
      <c r="DW214" s="29">
        <v>1.1119746359251144</v>
      </c>
      <c r="DX214" s="29">
        <v>0.97992536223261872</v>
      </c>
      <c r="DY214" s="29">
        <v>0.83427449766712503</v>
      </c>
      <c r="DZ214" s="29">
        <v>0.81961450972548455</v>
      </c>
      <c r="EA214" s="29">
        <v>0.66987423835834914</v>
      </c>
      <c r="EB214" s="29">
        <v>0.23618411479499724</v>
      </c>
      <c r="EC214" s="29">
        <v>-1.8268683979829916</v>
      </c>
      <c r="ED214" s="29">
        <v>-3.5249435560420217</v>
      </c>
      <c r="EE214" s="29">
        <v>-4.5670817108396609</v>
      </c>
      <c r="EF214" s="29">
        <v>-4.2039607611586423</v>
      </c>
      <c r="EH214" s="29">
        <v>0.4181986331573313</v>
      </c>
      <c r="EI214" s="29">
        <v>0.36992648100433456</v>
      </c>
      <c r="EJ214" s="29">
        <v>0.28356954673692858</v>
      </c>
      <c r="EK214" s="29">
        <v>0.11533977722545519</v>
      </c>
      <c r="EL214" s="29">
        <v>0.11197463592511436</v>
      </c>
      <c r="EM214" s="29">
        <v>-2.0074637767381276E-2</v>
      </c>
      <c r="EN214" s="29">
        <v>-0.16572550233287497</v>
      </c>
      <c r="EO214" s="29">
        <v>-0.18038549027451545</v>
      </c>
      <c r="EP214" s="29">
        <v>-0.33012576164165086</v>
      </c>
      <c r="EQ214" s="29">
        <v>-0.76381588520500276</v>
      </c>
      <c r="ER214" s="29">
        <v>-2.8268683979829916</v>
      </c>
      <c r="ES214" s="29">
        <v>-4.5249435560420217</v>
      </c>
      <c r="ET214" s="29">
        <v>-5.5670817108396609</v>
      </c>
      <c r="EU214" s="29">
        <v>-5.2039607611586423</v>
      </c>
      <c r="EW214" s="1">
        <v>395671</v>
      </c>
      <c r="EX214" s="1">
        <v>388643</v>
      </c>
      <c r="EY214" s="1" t="s">
        <v>516</v>
      </c>
      <c r="EZ214" s="1" t="s">
        <v>859</v>
      </c>
    </row>
    <row r="215" spans="2:156" ht="16" thickBot="1" x14ac:dyDescent="0.4">
      <c r="B215" s="21" t="s">
        <v>215</v>
      </c>
      <c r="C215" s="22">
        <v>10.929960101753311</v>
      </c>
      <c r="D215" s="23">
        <v>10.936514513133377</v>
      </c>
      <c r="E215" s="23">
        <v>10.774062457368078</v>
      </c>
      <c r="F215" s="23">
        <v>10.505983475719853</v>
      </c>
      <c r="G215" s="23">
        <v>10.246177614932558</v>
      </c>
      <c r="H215" s="23">
        <v>9.9750489878391733</v>
      </c>
      <c r="I215" s="23">
        <v>9.6979050076188553</v>
      </c>
      <c r="J215" s="23">
        <v>9.3558215931229398</v>
      </c>
      <c r="K215" s="23">
        <v>9.0206423069448665</v>
      </c>
      <c r="L215" s="23">
        <v>8.6376995677327191</v>
      </c>
      <c r="M215" s="23">
        <v>7.3624975861735802</v>
      </c>
      <c r="N215" s="23">
        <v>6.705767675961976</v>
      </c>
      <c r="O215" s="23">
        <v>6.5844493416418288</v>
      </c>
      <c r="P215" s="23">
        <v>6.7848681902975869</v>
      </c>
      <c r="Q215" s="24"/>
      <c r="R215" s="23">
        <v>15.529960101753312</v>
      </c>
      <c r="S215" s="23">
        <v>15.536514513133378</v>
      </c>
      <c r="T215" s="23">
        <v>15.37406245736808</v>
      </c>
      <c r="U215" s="23">
        <v>15.105983475719855</v>
      </c>
      <c r="V215" s="23">
        <v>14.846177614932559</v>
      </c>
      <c r="W215" s="23">
        <v>14.575048987839175</v>
      </c>
      <c r="X215" s="23">
        <v>14.297905007618857</v>
      </c>
      <c r="Y215" s="23">
        <v>13.955821593122941</v>
      </c>
      <c r="Z215" s="23">
        <v>13.620642306944868</v>
      </c>
      <c r="AA215" s="23">
        <v>13.23769956773272</v>
      </c>
      <c r="AB215" s="23">
        <v>11.962497586173582</v>
      </c>
      <c r="AC215" s="23">
        <v>11.305767675961977</v>
      </c>
      <c r="AD215" s="23">
        <v>11.18444934164183</v>
      </c>
      <c r="AE215" s="23">
        <v>11.384868190297588</v>
      </c>
      <c r="AG215" s="25">
        <v>10.929960101753311</v>
      </c>
      <c r="AH215" s="25">
        <v>11.017875481794654</v>
      </c>
      <c r="AI215" s="25">
        <v>10.99641504448063</v>
      </c>
      <c r="AJ215" s="25">
        <v>10.864993084750589</v>
      </c>
      <c r="AK215" s="25">
        <v>10.798271884195639</v>
      </c>
      <c r="AL215" s="25">
        <v>10.602227190517219</v>
      </c>
      <c r="AM215" s="25">
        <v>10.114293351498285</v>
      </c>
      <c r="AN215" s="25">
        <v>9.5752477179963567</v>
      </c>
      <c r="AO215" s="25">
        <v>8.91459473672146</v>
      </c>
      <c r="AP215" s="25">
        <v>8.0369991497816287</v>
      </c>
      <c r="AQ215" s="25">
        <v>7.5261181718194337</v>
      </c>
      <c r="AR215" s="25">
        <v>7.3011489905268885</v>
      </c>
      <c r="AS215" s="25">
        <v>7.3189031815169052</v>
      </c>
      <c r="AT215" s="25">
        <v>7.410189792724621</v>
      </c>
      <c r="AV215" s="26">
        <v>15.529960101753312</v>
      </c>
      <c r="AW215" s="26">
        <v>15.617875481794655</v>
      </c>
      <c r="AX215" s="26">
        <v>15.596415044480631</v>
      </c>
      <c r="AY215" s="26">
        <v>15.46499308475059</v>
      </c>
      <c r="AZ215" s="26">
        <v>15.398271884195641</v>
      </c>
      <c r="BA215" s="26">
        <v>15.20222719051722</v>
      </c>
      <c r="BB215" s="26">
        <v>14.714293351498286</v>
      </c>
      <c r="BC215" s="26">
        <v>14.175247717996358</v>
      </c>
      <c r="BD215" s="26">
        <v>13.514594736721461</v>
      </c>
      <c r="BE215" s="26">
        <v>12.63699914978163</v>
      </c>
      <c r="BF215" s="26">
        <v>12.126118171819435</v>
      </c>
      <c r="BG215" s="26">
        <v>11.90114899052689</v>
      </c>
      <c r="BH215" s="26">
        <v>11.918903181516907</v>
      </c>
      <c r="BI215" s="26">
        <v>12.010189792724622</v>
      </c>
      <c r="BK215" s="27">
        <v>10.929960101753311</v>
      </c>
      <c r="BL215" s="27">
        <v>10.936598733058439</v>
      </c>
      <c r="BM215" s="27">
        <v>10.774230791789032</v>
      </c>
      <c r="BN215" s="27">
        <v>10.506234007245842</v>
      </c>
      <c r="BO215" s="27">
        <v>10.246507653557758</v>
      </c>
      <c r="BP215" s="27">
        <v>9.9749812715691846</v>
      </c>
      <c r="BQ215" s="27">
        <v>9.6971872655281697</v>
      </c>
      <c r="BR215" s="27">
        <v>9.3549784992278671</v>
      </c>
      <c r="BS215" s="27">
        <v>9.0196866641572466</v>
      </c>
      <c r="BT215" s="27">
        <v>8.6767982414723033</v>
      </c>
      <c r="BU215" s="27">
        <v>7.5415773388542284</v>
      </c>
      <c r="BV215" s="27">
        <v>7.0007251988437744</v>
      </c>
      <c r="BW215" s="27">
        <v>6.8911663275770927</v>
      </c>
      <c r="BX215" s="27">
        <v>7.1045024084351063</v>
      </c>
      <c r="BZ215" s="27">
        <v>15.529960101753312</v>
      </c>
      <c r="CA215" s="27">
        <v>15.53659873305844</v>
      </c>
      <c r="CB215" s="27">
        <v>15.374230791789033</v>
      </c>
      <c r="CC215" s="27">
        <v>15.106234007245844</v>
      </c>
      <c r="CD215" s="27">
        <v>14.84650765355776</v>
      </c>
      <c r="CE215" s="27">
        <v>14.574981271569186</v>
      </c>
      <c r="CF215" s="27">
        <v>14.297187265528171</v>
      </c>
      <c r="CG215" s="27">
        <v>13.954978499227868</v>
      </c>
      <c r="CH215" s="27">
        <v>13.619686664157248</v>
      </c>
      <c r="CI215" s="27">
        <v>13.276798241472305</v>
      </c>
      <c r="CJ215" s="27">
        <v>12.14157733885423</v>
      </c>
      <c r="CK215" s="27">
        <v>11.600725198843776</v>
      </c>
      <c r="CL215" s="27">
        <v>11.491166327577094</v>
      </c>
      <c r="CM215" s="27">
        <v>11.704502408435108</v>
      </c>
      <c r="CO215" s="28">
        <v>10.929960101753311</v>
      </c>
      <c r="CP215" s="28">
        <v>10.951809916437941</v>
      </c>
      <c r="CQ215" s="28">
        <v>10.819275107943454</v>
      </c>
      <c r="CR215" s="28">
        <v>10.576309093157576</v>
      </c>
      <c r="CS215" s="28">
        <v>10.343591678026593</v>
      </c>
      <c r="CT215" s="28">
        <v>10.100089655680026</v>
      </c>
      <c r="CU215" s="28">
        <v>9.8508121672375459</v>
      </c>
      <c r="CV215" s="28">
        <v>9.5756427064737757</v>
      </c>
      <c r="CW215" s="28">
        <v>9.3128195607426214</v>
      </c>
      <c r="CX215" s="28">
        <v>8.990328395026383</v>
      </c>
      <c r="CY215" s="28">
        <v>6.6286171285750868</v>
      </c>
      <c r="CZ215" s="28">
        <v>0.90026107203757988</v>
      </c>
      <c r="DA215" s="28">
        <v>-3.6460291810336578</v>
      </c>
      <c r="DB215" s="28">
        <v>-6.864809246093543</v>
      </c>
      <c r="DD215" s="28">
        <v>15.529960101753312</v>
      </c>
      <c r="DE215" s="28">
        <v>15.551809916437943</v>
      </c>
      <c r="DF215" s="28">
        <v>15.419275107943456</v>
      </c>
      <c r="DG215" s="28">
        <v>15.176309093157577</v>
      </c>
      <c r="DH215" s="28">
        <v>14.943591678026594</v>
      </c>
      <c r="DI215" s="28">
        <v>14.700089655680028</v>
      </c>
      <c r="DJ215" s="28">
        <v>14.450812167237547</v>
      </c>
      <c r="DK215" s="28">
        <v>14.175642706473777</v>
      </c>
      <c r="DL215" s="28">
        <v>13.912819560742623</v>
      </c>
      <c r="DM215" s="28">
        <v>13.590328395026384</v>
      </c>
      <c r="DN215" s="28">
        <v>11.228617128575088</v>
      </c>
      <c r="DO215" s="28">
        <v>5.5002610720375813</v>
      </c>
      <c r="DP215" s="28">
        <v>0.95397081896634361</v>
      </c>
      <c r="DQ215" s="28">
        <v>-2.2648092460935416</v>
      </c>
      <c r="DS215" s="29">
        <v>10.929960101753311</v>
      </c>
      <c r="DT215" s="29">
        <v>10.98574809755495</v>
      </c>
      <c r="DU215" s="29">
        <v>10.753018315694714</v>
      </c>
      <c r="DV215" s="29">
        <v>10.497094590069752</v>
      </c>
      <c r="DW215" s="29">
        <v>10.270004662641194</v>
      </c>
      <c r="DX215" s="29">
        <v>10.055579684619271</v>
      </c>
      <c r="DY215" s="29">
        <v>9.8338925978671927</v>
      </c>
      <c r="DZ215" s="29">
        <v>9.6029424411930719</v>
      </c>
      <c r="EA215" s="29">
        <v>9.3435717850464766</v>
      </c>
      <c r="EB215" s="29">
        <v>7.9890010623142089</v>
      </c>
      <c r="EC215" s="29">
        <v>1.6216682825501252</v>
      </c>
      <c r="ED215" s="29">
        <v>-3.6125679256206773</v>
      </c>
      <c r="EE215" s="29">
        <v>-6.6453561075741661</v>
      </c>
      <c r="EF215" s="29">
        <v>-5.8303295649414011</v>
      </c>
      <c r="EH215" s="29">
        <v>15.529960101753312</v>
      </c>
      <c r="EI215" s="29">
        <v>15.585748097554951</v>
      </c>
      <c r="EJ215" s="29">
        <v>15.353018315694715</v>
      </c>
      <c r="EK215" s="29">
        <v>15.097094590069753</v>
      </c>
      <c r="EL215" s="29">
        <v>14.870004662641195</v>
      </c>
      <c r="EM215" s="29">
        <v>14.655579684619273</v>
      </c>
      <c r="EN215" s="29">
        <v>14.433892597867194</v>
      </c>
      <c r="EO215" s="29">
        <v>14.202942441193073</v>
      </c>
      <c r="EP215" s="29">
        <v>13.943571785046478</v>
      </c>
      <c r="EQ215" s="29">
        <v>12.58900106231421</v>
      </c>
      <c r="ER215" s="29">
        <v>6.2216682825501266</v>
      </c>
      <c r="ES215" s="29">
        <v>0.98743207437932412</v>
      </c>
      <c r="ET215" s="29">
        <v>-2.0453561075741646</v>
      </c>
      <c r="EU215" s="29">
        <v>-1.2303295649413997</v>
      </c>
      <c r="EW215" s="1">
        <v>333341</v>
      </c>
      <c r="EX215" s="1">
        <v>433485</v>
      </c>
      <c r="EY215" s="1" t="s">
        <v>500</v>
      </c>
      <c r="EZ215" s="1" t="s">
        <v>864</v>
      </c>
    </row>
    <row r="216" spans="2:156" ht="16" thickBot="1" x14ac:dyDescent="0.4">
      <c r="B216" s="21" t="s">
        <v>216</v>
      </c>
      <c r="C216" s="22">
        <v>13.47012257871104</v>
      </c>
      <c r="D216" s="23">
        <v>13.338796973404843</v>
      </c>
      <c r="E216" s="23">
        <v>13.048549609744239</v>
      </c>
      <c r="F216" s="23">
        <v>12.636407054678353</v>
      </c>
      <c r="G216" s="23">
        <v>12.328390042502374</v>
      </c>
      <c r="H216" s="23">
        <v>11.893498858301273</v>
      </c>
      <c r="I216" s="23">
        <v>11.44962113112782</v>
      </c>
      <c r="J216" s="23">
        <v>11.011484096772969</v>
      </c>
      <c r="K216" s="23">
        <v>10.550670836163526</v>
      </c>
      <c r="L216" s="23">
        <v>9.9914783367925075</v>
      </c>
      <c r="M216" s="23">
        <v>7.863597476139077</v>
      </c>
      <c r="N216" s="23">
        <v>7.0337521078797245</v>
      </c>
      <c r="O216" s="23">
        <v>7.1337129674070461</v>
      </c>
      <c r="P216" s="23">
        <v>7.7132369490342665</v>
      </c>
      <c r="Q216" s="24"/>
      <c r="R216" s="23">
        <v>17.470122578711042</v>
      </c>
      <c r="S216" s="23">
        <v>17.338796973404843</v>
      </c>
      <c r="T216" s="23">
        <v>17.048549609744239</v>
      </c>
      <c r="U216" s="23">
        <v>16.636407054678351</v>
      </c>
      <c r="V216" s="23">
        <v>16.328390042502374</v>
      </c>
      <c r="W216" s="23">
        <v>15.893498858301273</v>
      </c>
      <c r="X216" s="23">
        <v>15.44962113112782</v>
      </c>
      <c r="Y216" s="23">
        <v>15.011484096772969</v>
      </c>
      <c r="Z216" s="23">
        <v>14.550670836163526</v>
      </c>
      <c r="AA216" s="23">
        <v>13.991478336792508</v>
      </c>
      <c r="AB216" s="23">
        <v>11.863597476139077</v>
      </c>
      <c r="AC216" s="23">
        <v>11.033752107879724</v>
      </c>
      <c r="AD216" s="23">
        <v>11.133712967407046</v>
      </c>
      <c r="AE216" s="23">
        <v>11.713236949034266</v>
      </c>
      <c r="AG216" s="25">
        <v>13.47012257871104</v>
      </c>
      <c r="AH216" s="25">
        <v>13.501017219524282</v>
      </c>
      <c r="AI216" s="25">
        <v>13.357206344918145</v>
      </c>
      <c r="AJ216" s="25">
        <v>13.196281685766234</v>
      </c>
      <c r="AK216" s="25">
        <v>13.158602303783374</v>
      </c>
      <c r="AL216" s="25">
        <v>12.969021814297582</v>
      </c>
      <c r="AM216" s="25">
        <v>12.719566750064171</v>
      </c>
      <c r="AN216" s="25">
        <v>12.446780194021633</v>
      </c>
      <c r="AO216" s="25">
        <v>12.156783419979769</v>
      </c>
      <c r="AP216" s="25">
        <v>11.791702559169387</v>
      </c>
      <c r="AQ216" s="25">
        <v>10.8657080160849</v>
      </c>
      <c r="AR216" s="25">
        <v>10.328505203501129</v>
      </c>
      <c r="AS216" s="25">
        <v>10.155504490874003</v>
      </c>
      <c r="AT216" s="25">
        <v>10.189156428552378</v>
      </c>
      <c r="AV216" s="26">
        <v>17.470122578711042</v>
      </c>
      <c r="AW216" s="26">
        <v>17.501017219524282</v>
      </c>
      <c r="AX216" s="26">
        <v>17.357206344918147</v>
      </c>
      <c r="AY216" s="26">
        <v>17.196281685766234</v>
      </c>
      <c r="AZ216" s="26">
        <v>17.158602303783375</v>
      </c>
      <c r="BA216" s="26">
        <v>16.969021814297584</v>
      </c>
      <c r="BB216" s="26">
        <v>16.719566750064171</v>
      </c>
      <c r="BC216" s="26">
        <v>16.446780194021635</v>
      </c>
      <c r="BD216" s="26">
        <v>16.156783419979767</v>
      </c>
      <c r="BE216" s="26">
        <v>15.791702559169387</v>
      </c>
      <c r="BF216" s="26">
        <v>14.8657080160849</v>
      </c>
      <c r="BG216" s="26">
        <v>14.328505203501129</v>
      </c>
      <c r="BH216" s="26">
        <v>14.155504490874003</v>
      </c>
      <c r="BI216" s="26">
        <v>14.189156428552378</v>
      </c>
      <c r="BK216" s="27">
        <v>13.47012257871104</v>
      </c>
      <c r="BL216" s="27">
        <v>13.338850992883899</v>
      </c>
      <c r="BM216" s="27">
        <v>13.048657873148111</v>
      </c>
      <c r="BN216" s="27">
        <v>12.636568628123472</v>
      </c>
      <c r="BO216" s="27">
        <v>12.328600959423476</v>
      </c>
      <c r="BP216" s="27">
        <v>11.893435726059375</v>
      </c>
      <c r="BQ216" s="27">
        <v>11.448949187439794</v>
      </c>
      <c r="BR216" s="27">
        <v>11.010696558775816</v>
      </c>
      <c r="BS216" s="27">
        <v>10.549598040675845</v>
      </c>
      <c r="BT216" s="27">
        <v>10.040491984185049</v>
      </c>
      <c r="BU216" s="27">
        <v>8.0876346013721889</v>
      </c>
      <c r="BV216" s="27">
        <v>7.3376801527572351</v>
      </c>
      <c r="BW216" s="27">
        <v>7.431757462740018</v>
      </c>
      <c r="BX216" s="27">
        <v>8.0045802668198842</v>
      </c>
      <c r="BZ216" s="27">
        <v>17.470122578711042</v>
      </c>
      <c r="CA216" s="27">
        <v>17.338850992883899</v>
      </c>
      <c r="CB216" s="27">
        <v>17.048657873148109</v>
      </c>
      <c r="CC216" s="27">
        <v>16.63656862812347</v>
      </c>
      <c r="CD216" s="27">
        <v>16.328600959423476</v>
      </c>
      <c r="CE216" s="27">
        <v>15.893435726059375</v>
      </c>
      <c r="CF216" s="27">
        <v>15.448949187439794</v>
      </c>
      <c r="CG216" s="27">
        <v>15.010696558775816</v>
      </c>
      <c r="CH216" s="27">
        <v>14.549598040675845</v>
      </c>
      <c r="CI216" s="27">
        <v>14.040491984185049</v>
      </c>
      <c r="CJ216" s="27">
        <v>12.087634601372189</v>
      </c>
      <c r="CK216" s="27">
        <v>11.337680152757235</v>
      </c>
      <c r="CL216" s="27">
        <v>11.431757462740018</v>
      </c>
      <c r="CM216" s="27">
        <v>12.004580266819884</v>
      </c>
      <c r="CO216" s="28">
        <v>13.47012257871104</v>
      </c>
      <c r="CP216" s="28">
        <v>13.325970355804696</v>
      </c>
      <c r="CQ216" s="28">
        <v>13.031391122358077</v>
      </c>
      <c r="CR216" s="28">
        <v>12.638368116404825</v>
      </c>
      <c r="CS216" s="28">
        <v>12.35476047146248</v>
      </c>
      <c r="CT216" s="28">
        <v>11.931000822527874</v>
      </c>
      <c r="CU216" s="28">
        <v>11.47973316387719</v>
      </c>
      <c r="CV216" s="28">
        <v>11.027605667891345</v>
      </c>
      <c r="CW216" s="28">
        <v>10.679568184230366</v>
      </c>
      <c r="CX216" s="28">
        <v>10.261019124211462</v>
      </c>
      <c r="CY216" s="28">
        <v>8.2702095359232146</v>
      </c>
      <c r="CZ216" s="28">
        <v>5.023943901258864</v>
      </c>
      <c r="DA216" s="28">
        <v>3.0537775411580483</v>
      </c>
      <c r="DB216" s="28">
        <v>1.7287913981877736</v>
      </c>
      <c r="DD216" s="28">
        <v>17.470122578711042</v>
      </c>
      <c r="DE216" s="28">
        <v>17.325970355804696</v>
      </c>
      <c r="DF216" s="28">
        <v>17.031391122358077</v>
      </c>
      <c r="DG216" s="28">
        <v>16.638368116404827</v>
      </c>
      <c r="DH216" s="28">
        <v>16.35476047146248</v>
      </c>
      <c r="DI216" s="28">
        <v>15.931000822527874</v>
      </c>
      <c r="DJ216" s="28">
        <v>15.47973316387719</v>
      </c>
      <c r="DK216" s="28">
        <v>15.027605667891345</v>
      </c>
      <c r="DL216" s="28">
        <v>14.679568184230366</v>
      </c>
      <c r="DM216" s="28">
        <v>14.261019124211462</v>
      </c>
      <c r="DN216" s="28">
        <v>12.270209535923215</v>
      </c>
      <c r="DO216" s="28">
        <v>9.023943901258864</v>
      </c>
      <c r="DP216" s="28">
        <v>7.0537775411580483</v>
      </c>
      <c r="DQ216" s="28">
        <v>5.7287913981877736</v>
      </c>
      <c r="DS216" s="29">
        <v>13.47012257871104</v>
      </c>
      <c r="DT216" s="29">
        <v>13.357162821147419</v>
      </c>
      <c r="DU216" s="29">
        <v>12.9677150632193</v>
      </c>
      <c r="DV216" s="29">
        <v>12.538179795742854</v>
      </c>
      <c r="DW216" s="29">
        <v>12.256921549050004</v>
      </c>
      <c r="DX216" s="29">
        <v>11.872565892995706</v>
      </c>
      <c r="DY216" s="29">
        <v>11.480487615118133</v>
      </c>
      <c r="DZ216" s="29">
        <v>11.123258106934491</v>
      </c>
      <c r="EA216" s="29">
        <v>10.80620262790211</v>
      </c>
      <c r="EB216" s="29">
        <v>9.9638979995955168</v>
      </c>
      <c r="EC216" s="29">
        <v>6.0242566474608168</v>
      </c>
      <c r="ED216" s="29">
        <v>3.4787717206002604</v>
      </c>
      <c r="EE216" s="29">
        <v>2.3309345285613041</v>
      </c>
      <c r="EF216" s="29">
        <v>3.2088787543267792</v>
      </c>
      <c r="EH216" s="29">
        <v>17.470122578711042</v>
      </c>
      <c r="EI216" s="29">
        <v>17.357162821147419</v>
      </c>
      <c r="EJ216" s="29">
        <v>16.967715063219302</v>
      </c>
      <c r="EK216" s="29">
        <v>16.538179795742856</v>
      </c>
      <c r="EL216" s="29">
        <v>16.256921549050006</v>
      </c>
      <c r="EM216" s="29">
        <v>15.872565892995706</v>
      </c>
      <c r="EN216" s="29">
        <v>15.480487615118133</v>
      </c>
      <c r="EO216" s="29">
        <v>15.123258106934491</v>
      </c>
      <c r="EP216" s="29">
        <v>14.80620262790211</v>
      </c>
      <c r="EQ216" s="29">
        <v>13.963897999595517</v>
      </c>
      <c r="ER216" s="29">
        <v>10.024256647460817</v>
      </c>
      <c r="ES216" s="29">
        <v>7.4787717206002604</v>
      </c>
      <c r="ET216" s="29">
        <v>6.3309345285613041</v>
      </c>
      <c r="EU216" s="29">
        <v>7.2088787543267792</v>
      </c>
      <c r="EW216" s="1">
        <v>303716</v>
      </c>
      <c r="EX216" s="1">
        <v>535313</v>
      </c>
      <c r="EY216" s="1" t="s">
        <v>453</v>
      </c>
      <c r="EZ216" s="1" t="s">
        <v>863</v>
      </c>
    </row>
    <row r="217" spans="2:156" ht="16" thickBot="1" x14ac:dyDescent="0.4">
      <c r="B217" s="21" t="s">
        <v>217</v>
      </c>
      <c r="C217" s="22">
        <v>27.678521276645832</v>
      </c>
      <c r="D217" s="23">
        <v>26.12305234287615</v>
      </c>
      <c r="E217" s="23">
        <v>25.978652780059839</v>
      </c>
      <c r="F217" s="23">
        <v>25.978262192181052</v>
      </c>
      <c r="G217" s="23">
        <v>25.977964294201254</v>
      </c>
      <c r="H217" s="23">
        <v>25.977473318443678</v>
      </c>
      <c r="I217" s="23">
        <v>25.976876146726504</v>
      </c>
      <c r="J217" s="23">
        <v>20.976270487130545</v>
      </c>
      <c r="K217" s="23">
        <v>20.975661729554787</v>
      </c>
      <c r="L217" s="23">
        <v>20.975388328544689</v>
      </c>
      <c r="M217" s="23">
        <v>20.974618772989132</v>
      </c>
      <c r="N217" s="23">
        <v>20.974186784100244</v>
      </c>
      <c r="O217" s="23">
        <v>20.973790533595192</v>
      </c>
      <c r="P217" s="23">
        <v>20.973449404302265</v>
      </c>
      <c r="Q217" s="24"/>
      <c r="R217" s="23">
        <v>33.678521276645832</v>
      </c>
      <c r="S217" s="23">
        <v>32.12305234287615</v>
      </c>
      <c r="T217" s="23">
        <v>31.978652780059839</v>
      </c>
      <c r="U217" s="23">
        <v>31.978262192181052</v>
      </c>
      <c r="V217" s="23">
        <v>31.977964294201254</v>
      </c>
      <c r="W217" s="23">
        <v>31.977473318443678</v>
      </c>
      <c r="X217" s="23">
        <v>31.976876146726504</v>
      </c>
      <c r="Y217" s="23">
        <v>31.976270487130545</v>
      </c>
      <c r="Z217" s="23">
        <v>31.975661729554787</v>
      </c>
      <c r="AA217" s="23">
        <v>31.975388328544689</v>
      </c>
      <c r="AB217" s="23">
        <v>31.974618772989132</v>
      </c>
      <c r="AC217" s="23">
        <v>31.974186784100244</v>
      </c>
      <c r="AD217" s="23">
        <v>31.973790533595192</v>
      </c>
      <c r="AE217" s="23">
        <v>31.973449404302265</v>
      </c>
      <c r="AG217" s="25">
        <v>27.678521276645832</v>
      </c>
      <c r="AH217" s="25">
        <v>26.9009441188519</v>
      </c>
      <c r="AI217" s="25">
        <v>26.828931784918492</v>
      </c>
      <c r="AJ217" s="25">
        <v>26.82891586269627</v>
      </c>
      <c r="AK217" s="25">
        <v>26.828834920272026</v>
      </c>
      <c r="AL217" s="25">
        <v>26.828699815221523</v>
      </c>
      <c r="AM217" s="25">
        <v>26.828617002090208</v>
      </c>
      <c r="AN217" s="25">
        <v>21.828532097039705</v>
      </c>
      <c r="AO217" s="25">
        <v>21.828445698049805</v>
      </c>
      <c r="AP217" s="25">
        <v>21.828356449564957</v>
      </c>
      <c r="AQ217" s="25">
        <v>21.827974230373037</v>
      </c>
      <c r="AR217" s="25">
        <v>21.827702522292228</v>
      </c>
      <c r="AS217" s="25">
        <v>21.827478830373039</v>
      </c>
      <c r="AT217" s="25">
        <v>21.827250666736674</v>
      </c>
      <c r="AV217" s="26">
        <v>33.678521276645832</v>
      </c>
      <c r="AW217" s="26">
        <v>32.900944118851896</v>
      </c>
      <c r="AX217" s="26">
        <v>32.828931784918488</v>
      </c>
      <c r="AY217" s="26">
        <v>32.82891586269627</v>
      </c>
      <c r="AZ217" s="26">
        <v>32.82883492027203</v>
      </c>
      <c r="BA217" s="26">
        <v>32.828699815221519</v>
      </c>
      <c r="BB217" s="26">
        <v>32.828617002090212</v>
      </c>
      <c r="BC217" s="26">
        <v>32.828532097039705</v>
      </c>
      <c r="BD217" s="26">
        <v>32.828445698049805</v>
      </c>
      <c r="BE217" s="26">
        <v>32.828356449564957</v>
      </c>
      <c r="BF217" s="26">
        <v>32.827974230373037</v>
      </c>
      <c r="BG217" s="26">
        <v>32.827702522292228</v>
      </c>
      <c r="BH217" s="26">
        <v>32.827478830373039</v>
      </c>
      <c r="BI217" s="26">
        <v>32.827250666736674</v>
      </c>
      <c r="BK217" s="27">
        <v>27.678521276645832</v>
      </c>
      <c r="BL217" s="27">
        <v>26.12305234287615</v>
      </c>
      <c r="BM217" s="27">
        <v>25.978652780059839</v>
      </c>
      <c r="BN217" s="27">
        <v>25.978262192181052</v>
      </c>
      <c r="BO217" s="27">
        <v>25.977964294201254</v>
      </c>
      <c r="BP217" s="27">
        <v>25.977473318443678</v>
      </c>
      <c r="BQ217" s="27">
        <v>25.976876146726504</v>
      </c>
      <c r="BR217" s="27">
        <v>20.976270487130545</v>
      </c>
      <c r="BS217" s="27">
        <v>20.975661729554787</v>
      </c>
      <c r="BT217" s="27">
        <v>20.975388328544689</v>
      </c>
      <c r="BU217" s="27">
        <v>20.974618772989132</v>
      </c>
      <c r="BV217" s="27">
        <v>20.974186784100244</v>
      </c>
      <c r="BW217" s="27">
        <v>20.973790533595192</v>
      </c>
      <c r="BX217" s="27">
        <v>20.973449404302265</v>
      </c>
      <c r="BZ217" s="27">
        <v>33.678521276645832</v>
      </c>
      <c r="CA217" s="27">
        <v>32.12305234287615</v>
      </c>
      <c r="CB217" s="27">
        <v>31.978652780059839</v>
      </c>
      <c r="CC217" s="27">
        <v>31.978262192181052</v>
      </c>
      <c r="CD217" s="27">
        <v>31.977964294201254</v>
      </c>
      <c r="CE217" s="27">
        <v>31.977473318443678</v>
      </c>
      <c r="CF217" s="27">
        <v>31.976876146726504</v>
      </c>
      <c r="CG217" s="27">
        <v>31.976270487130545</v>
      </c>
      <c r="CH217" s="27">
        <v>31.975661729554787</v>
      </c>
      <c r="CI217" s="27">
        <v>31.975388328544689</v>
      </c>
      <c r="CJ217" s="27">
        <v>31.974618772989132</v>
      </c>
      <c r="CK217" s="27">
        <v>31.974186784100244</v>
      </c>
      <c r="CL217" s="27">
        <v>31.973790533595192</v>
      </c>
      <c r="CM217" s="27">
        <v>31.973449404302265</v>
      </c>
      <c r="CO217" s="28">
        <v>27.678521276645832</v>
      </c>
      <c r="CP217" s="28">
        <v>26.122510490350898</v>
      </c>
      <c r="CQ217" s="28">
        <v>25.977666076019435</v>
      </c>
      <c r="CR217" s="28">
        <v>25.976803466928526</v>
      </c>
      <c r="CS217" s="28">
        <v>25.976078844706304</v>
      </c>
      <c r="CT217" s="28">
        <v>25.975185515413376</v>
      </c>
      <c r="CU217" s="28">
        <v>25.973577595211353</v>
      </c>
      <c r="CV217" s="28">
        <v>20.971944518443678</v>
      </c>
      <c r="CW217" s="28">
        <v>20.970288445716406</v>
      </c>
      <c r="CX217" s="28">
        <v>20.969417451777012</v>
      </c>
      <c r="CY217" s="28">
        <v>20.968976002282062</v>
      </c>
      <c r="CZ217" s="28">
        <v>20.968976002282062</v>
      </c>
      <c r="DA217" s="28">
        <v>20.968976002282062</v>
      </c>
      <c r="DB217" s="28">
        <v>20.968976002282062</v>
      </c>
      <c r="DD217" s="28">
        <v>33.678521276645832</v>
      </c>
      <c r="DE217" s="28">
        <v>32.122510490350898</v>
      </c>
      <c r="DF217" s="28">
        <v>31.977666076019435</v>
      </c>
      <c r="DG217" s="28">
        <v>31.976803466928526</v>
      </c>
      <c r="DH217" s="28">
        <v>31.976078844706304</v>
      </c>
      <c r="DI217" s="28">
        <v>31.975185515413376</v>
      </c>
      <c r="DJ217" s="28">
        <v>31.973577595211353</v>
      </c>
      <c r="DK217" s="28">
        <v>31.971944518443678</v>
      </c>
      <c r="DL217" s="28">
        <v>31.970288445716406</v>
      </c>
      <c r="DM217" s="28">
        <v>31.969417451777012</v>
      </c>
      <c r="DN217" s="28">
        <v>31.968976002282062</v>
      </c>
      <c r="DO217" s="28">
        <v>31.968976002282062</v>
      </c>
      <c r="DP217" s="28">
        <v>31.968976002282062</v>
      </c>
      <c r="DQ217" s="28">
        <v>31.968976002282062</v>
      </c>
      <c r="DS217" s="29">
        <v>27.678521276645832</v>
      </c>
      <c r="DT217" s="29">
        <v>26.122510490350898</v>
      </c>
      <c r="DU217" s="29">
        <v>25.977666076019435</v>
      </c>
      <c r="DV217" s="29">
        <v>25.976803466928526</v>
      </c>
      <c r="DW217" s="29">
        <v>25.976078844706304</v>
      </c>
      <c r="DX217" s="29">
        <v>25.975185515413376</v>
      </c>
      <c r="DY217" s="29">
        <v>25.973577595211353</v>
      </c>
      <c r="DZ217" s="29">
        <v>20.971944518443678</v>
      </c>
      <c r="EA217" s="29">
        <v>20.970288445716406</v>
      </c>
      <c r="EB217" s="29">
        <v>20.969417451777012</v>
      </c>
      <c r="EC217" s="29">
        <v>20.968976002282062</v>
      </c>
      <c r="ED217" s="29">
        <v>20.968976002282062</v>
      </c>
      <c r="EE217" s="29">
        <v>20.968976002282062</v>
      </c>
      <c r="EF217" s="29">
        <v>20.968976002282062</v>
      </c>
      <c r="EH217" s="29">
        <v>33.678521276645832</v>
      </c>
      <c r="EI217" s="29">
        <v>32.122510490350898</v>
      </c>
      <c r="EJ217" s="29">
        <v>31.977666076019435</v>
      </c>
      <c r="EK217" s="29">
        <v>31.976803466928526</v>
      </c>
      <c r="EL217" s="29">
        <v>31.976078844706304</v>
      </c>
      <c r="EM217" s="29">
        <v>31.975185515413376</v>
      </c>
      <c r="EN217" s="29">
        <v>31.973577595211353</v>
      </c>
      <c r="EO217" s="29">
        <v>31.971944518443678</v>
      </c>
      <c r="EP217" s="29">
        <v>31.970288445716406</v>
      </c>
      <c r="EQ217" s="29">
        <v>31.969417451777012</v>
      </c>
      <c r="ER217" s="29">
        <v>31.968976002282062</v>
      </c>
      <c r="ES217" s="29">
        <v>31.968976002282062</v>
      </c>
      <c r="ET217" s="29">
        <v>31.968976002282062</v>
      </c>
      <c r="EU217" s="29">
        <v>31.968976002282062</v>
      </c>
      <c r="EW217" s="1">
        <v>380477</v>
      </c>
      <c r="EX217" s="1">
        <v>387810</v>
      </c>
      <c r="EY217" s="1" t="s">
        <v>512</v>
      </c>
      <c r="EZ217" s="1" t="s">
        <v>856</v>
      </c>
    </row>
    <row r="218" spans="2:156" ht="16" thickBot="1" x14ac:dyDescent="0.4">
      <c r="B218" s="21" t="s">
        <v>218</v>
      </c>
      <c r="C218" s="22">
        <v>1.0731215053363226</v>
      </c>
      <c r="D218" s="23">
        <v>1.0685815213124412</v>
      </c>
      <c r="E218" s="23">
        <v>0.97876147477103137</v>
      </c>
      <c r="F218" s="23">
        <v>0.86255170169527862</v>
      </c>
      <c r="G218" s="23">
        <v>0.78956232478133836</v>
      </c>
      <c r="H218" s="23">
        <v>0.67462917144781587</v>
      </c>
      <c r="I218" s="23">
        <v>0.55776566473136091</v>
      </c>
      <c r="J218" s="23">
        <v>0.44525290409223972</v>
      </c>
      <c r="K218" s="23">
        <v>0.32089265130415656</v>
      </c>
      <c r="L218" s="23">
        <v>0.13053340008717029</v>
      </c>
      <c r="M218" s="23">
        <v>-0.49629938020021136</v>
      </c>
      <c r="N218" s="23">
        <v>-0.78531506858741196</v>
      </c>
      <c r="O218" s="23">
        <v>-0.88318066665426898</v>
      </c>
      <c r="P218" s="23">
        <v>-0.7444021993431349</v>
      </c>
      <c r="Q218" s="24"/>
      <c r="R218" s="23">
        <v>3.0731215053363226</v>
      </c>
      <c r="S218" s="23">
        <v>3.0685815213124412</v>
      </c>
      <c r="T218" s="23">
        <v>2.9787614747710314</v>
      </c>
      <c r="U218" s="23">
        <v>2.8625517016952786</v>
      </c>
      <c r="V218" s="23">
        <v>2.7895623247813384</v>
      </c>
      <c r="W218" s="23">
        <v>2.6746291714478159</v>
      </c>
      <c r="X218" s="23">
        <v>2.5577656647313609</v>
      </c>
      <c r="Y218" s="23">
        <v>2.4452529040922397</v>
      </c>
      <c r="Z218" s="23">
        <v>2.3208926513041566</v>
      </c>
      <c r="AA218" s="23">
        <v>2.1305334000871703</v>
      </c>
      <c r="AB218" s="23">
        <v>1.5037006197997886</v>
      </c>
      <c r="AC218" s="23">
        <v>1.214684931412588</v>
      </c>
      <c r="AD218" s="23">
        <v>1.116819333345731</v>
      </c>
      <c r="AE218" s="23">
        <v>1.2555978006568651</v>
      </c>
      <c r="AG218" s="25">
        <v>1.0731215053363226</v>
      </c>
      <c r="AH218" s="25">
        <v>1.0737204111472916</v>
      </c>
      <c r="AI218" s="25">
        <v>1.0094517844702988</v>
      </c>
      <c r="AJ218" s="25">
        <v>0.9411204052422768</v>
      </c>
      <c r="AK218" s="25">
        <v>0.91420304401017916</v>
      </c>
      <c r="AL218" s="25">
        <v>0.83409365008426173</v>
      </c>
      <c r="AM218" s="25">
        <v>0.73910651132955607</v>
      </c>
      <c r="AN218" s="25">
        <v>0.64289868394752681</v>
      </c>
      <c r="AO218" s="25">
        <v>0.53747502396744729</v>
      </c>
      <c r="AP218" s="25">
        <v>0.40495747539704441</v>
      </c>
      <c r="AQ218" s="25">
        <v>8.586088508767542E-2</v>
      </c>
      <c r="AR218" s="25">
        <v>-0.24720449410013501</v>
      </c>
      <c r="AS218" s="25">
        <v>-0.50538228000399954</v>
      </c>
      <c r="AT218" s="25">
        <v>-0.66100965760182184</v>
      </c>
      <c r="AV218" s="26">
        <v>3.0731215053363226</v>
      </c>
      <c r="AW218" s="26">
        <v>3.0737204111472916</v>
      </c>
      <c r="AX218" s="26">
        <v>3.0094517844702988</v>
      </c>
      <c r="AY218" s="26">
        <v>2.9411204052422768</v>
      </c>
      <c r="AZ218" s="26">
        <v>2.9142030440101792</v>
      </c>
      <c r="BA218" s="26">
        <v>2.8340936500842617</v>
      </c>
      <c r="BB218" s="26">
        <v>2.7391065113295561</v>
      </c>
      <c r="BC218" s="26">
        <v>2.6428986839475268</v>
      </c>
      <c r="BD218" s="26">
        <v>2.5374750239674473</v>
      </c>
      <c r="BE218" s="26">
        <v>2.4049574753970444</v>
      </c>
      <c r="BF218" s="26">
        <v>2.0858608850876754</v>
      </c>
      <c r="BG218" s="26">
        <v>1.752795505899865</v>
      </c>
      <c r="BH218" s="26">
        <v>1.4946177199960005</v>
      </c>
      <c r="BI218" s="26">
        <v>1.3389903423981782</v>
      </c>
      <c r="BK218" s="27">
        <v>1.0731215053363226</v>
      </c>
      <c r="BL218" s="27">
        <v>1.0685815192876102</v>
      </c>
      <c r="BM218" s="27">
        <v>0.97876147881991749</v>
      </c>
      <c r="BN218" s="27">
        <v>0.86255170169527862</v>
      </c>
      <c r="BO218" s="27">
        <v>0.78956230268941718</v>
      </c>
      <c r="BP218" s="27">
        <v>0.67462919459919712</v>
      </c>
      <c r="BQ218" s="27">
        <v>0.55776566473136091</v>
      </c>
      <c r="BR218" s="27">
        <v>0.44525290409223972</v>
      </c>
      <c r="BS218" s="27">
        <v>0.32089265130415656</v>
      </c>
      <c r="BT218" s="27">
        <v>0.14460202770528285</v>
      </c>
      <c r="BU218" s="27">
        <v>-0.43662800414761804</v>
      </c>
      <c r="BV218" s="27">
        <v>-0.71430795696603511</v>
      </c>
      <c r="BW218" s="27">
        <v>-0.81962887468485768</v>
      </c>
      <c r="BX218" s="27">
        <v>-0.68956713840204742</v>
      </c>
      <c r="BZ218" s="27">
        <v>3.0731215053363226</v>
      </c>
      <c r="CA218" s="27">
        <v>3.0685815192876102</v>
      </c>
      <c r="CB218" s="27">
        <v>2.9787614788199175</v>
      </c>
      <c r="CC218" s="27">
        <v>2.8625517016952786</v>
      </c>
      <c r="CD218" s="27">
        <v>2.7895623026894172</v>
      </c>
      <c r="CE218" s="27">
        <v>2.6746291945991971</v>
      </c>
      <c r="CF218" s="27">
        <v>2.5577656647313609</v>
      </c>
      <c r="CG218" s="27">
        <v>2.4452529040922397</v>
      </c>
      <c r="CH218" s="27">
        <v>2.3208926513041566</v>
      </c>
      <c r="CI218" s="27">
        <v>2.1446020277052829</v>
      </c>
      <c r="CJ218" s="27">
        <v>1.563371995852382</v>
      </c>
      <c r="CK218" s="27">
        <v>1.2856920430339649</v>
      </c>
      <c r="CL218" s="27">
        <v>1.1803711253151423</v>
      </c>
      <c r="CM218" s="27">
        <v>1.3104328615979526</v>
      </c>
      <c r="CO218" s="28">
        <v>1.0731215053363226</v>
      </c>
      <c r="CP218" s="28">
        <v>1.0611902077699233</v>
      </c>
      <c r="CQ218" s="28">
        <v>0.96879192853994045</v>
      </c>
      <c r="CR218" s="28">
        <v>0.85084194925906909</v>
      </c>
      <c r="CS218" s="28">
        <v>0.77068655877730885</v>
      </c>
      <c r="CT218" s="28">
        <v>0.64469054877747967</v>
      </c>
      <c r="CU218" s="28">
        <v>0.50995383701864583</v>
      </c>
      <c r="CV218" s="28">
        <v>0.38513933929390509</v>
      </c>
      <c r="CW218" s="28">
        <v>0.27174034318960905</v>
      </c>
      <c r="CX218" s="28">
        <v>0.13725764253328698</v>
      </c>
      <c r="CY218" s="28">
        <v>-0.37997375261875721</v>
      </c>
      <c r="CZ218" s="28">
        <v>-0.89402958592734638</v>
      </c>
      <c r="DA218" s="28">
        <v>-1.1171738741879427</v>
      </c>
      <c r="DB218" s="28">
        <v>-1.2196603101210073</v>
      </c>
      <c r="DD218" s="28">
        <v>3.0731215053363226</v>
      </c>
      <c r="DE218" s="28">
        <v>3.0611902077699233</v>
      </c>
      <c r="DF218" s="28">
        <v>2.9687919285399405</v>
      </c>
      <c r="DG218" s="28">
        <v>2.8508419492590691</v>
      </c>
      <c r="DH218" s="28">
        <v>2.7706865587773088</v>
      </c>
      <c r="DI218" s="28">
        <v>2.6446905487774797</v>
      </c>
      <c r="DJ218" s="28">
        <v>2.5099538370186458</v>
      </c>
      <c r="DK218" s="28">
        <v>2.3851393392939051</v>
      </c>
      <c r="DL218" s="28">
        <v>2.271740343189609</v>
      </c>
      <c r="DM218" s="28">
        <v>2.137257642533287</v>
      </c>
      <c r="DN218" s="28">
        <v>1.6200262473812428</v>
      </c>
      <c r="DO218" s="28">
        <v>1.1059704140726536</v>
      </c>
      <c r="DP218" s="28">
        <v>0.88282612581205733</v>
      </c>
      <c r="DQ218" s="28">
        <v>0.78033968987899271</v>
      </c>
      <c r="DS218" s="29">
        <v>1.0731215053363226</v>
      </c>
      <c r="DT218" s="29">
        <v>1.0707717499199196</v>
      </c>
      <c r="DU218" s="29">
        <v>0.94244910580700347</v>
      </c>
      <c r="DV218" s="29">
        <v>0.82241569141979554</v>
      </c>
      <c r="DW218" s="29">
        <v>0.73797859139074573</v>
      </c>
      <c r="DX218" s="29">
        <v>0.61856855173926117</v>
      </c>
      <c r="DY218" s="29">
        <v>0.49943544854390121</v>
      </c>
      <c r="DZ218" s="29">
        <v>0.39641022164363493</v>
      </c>
      <c r="EA218" s="29">
        <v>0.29895037249676104</v>
      </c>
      <c r="EB218" s="29">
        <v>0.11051878591342401</v>
      </c>
      <c r="EC218" s="29">
        <v>-0.64912146384373504</v>
      </c>
      <c r="ED218" s="29">
        <v>-1.060649635082898</v>
      </c>
      <c r="EE218" s="29">
        <v>-1.160123188865489</v>
      </c>
      <c r="EF218" s="29">
        <v>-0.97168240605417999</v>
      </c>
      <c r="EH218" s="29">
        <v>3.0731215053363226</v>
      </c>
      <c r="EI218" s="29">
        <v>3.0707717499199196</v>
      </c>
      <c r="EJ218" s="29">
        <v>2.9424491058070035</v>
      </c>
      <c r="EK218" s="29">
        <v>2.8224156914197955</v>
      </c>
      <c r="EL218" s="29">
        <v>2.7379785913907457</v>
      </c>
      <c r="EM218" s="29">
        <v>2.6185685517392612</v>
      </c>
      <c r="EN218" s="29">
        <v>2.4994354485439012</v>
      </c>
      <c r="EO218" s="29">
        <v>2.3964102216436349</v>
      </c>
      <c r="EP218" s="29">
        <v>2.298950372496761</v>
      </c>
      <c r="EQ218" s="29">
        <v>2.110518785913424</v>
      </c>
      <c r="ER218" s="29">
        <v>1.350878536156265</v>
      </c>
      <c r="ES218" s="29">
        <v>0.939350364917102</v>
      </c>
      <c r="ET218" s="29">
        <v>0.83987681113451096</v>
      </c>
      <c r="EU218" s="29">
        <v>1.02831759394582</v>
      </c>
      <c r="EW218" s="1">
        <v>360144</v>
      </c>
      <c r="EX218" s="1">
        <v>471643</v>
      </c>
      <c r="EY218" s="1" t="s">
        <v>448</v>
      </c>
      <c r="EZ218" s="1" t="s">
        <v>862</v>
      </c>
    </row>
    <row r="219" spans="2:156" ht="16" thickBot="1" x14ac:dyDescent="0.4">
      <c r="B219" s="21" t="s">
        <v>219</v>
      </c>
      <c r="C219" s="22">
        <v>4.2502688292861386</v>
      </c>
      <c r="D219" s="23">
        <v>3.9096398960248546</v>
      </c>
      <c r="E219" s="23">
        <v>3.7912898414416869</v>
      </c>
      <c r="F219" s="23">
        <v>3.4911565591962503</v>
      </c>
      <c r="G219" s="23">
        <v>3.4262729899407312</v>
      </c>
      <c r="H219" s="23">
        <v>3.2184848015379117</v>
      </c>
      <c r="I219" s="23">
        <v>3.0666853829744696</v>
      </c>
      <c r="J219" s="23">
        <v>2.8887982317640581</v>
      </c>
      <c r="K219" s="23">
        <v>2.7404374560266671</v>
      </c>
      <c r="L219" s="23">
        <v>2.4782838754263476</v>
      </c>
      <c r="M219" s="23">
        <v>1.6167187490340407</v>
      </c>
      <c r="N219" s="23">
        <v>1.137428588865296</v>
      </c>
      <c r="O219" s="23">
        <v>1.0426938369166674</v>
      </c>
      <c r="P219" s="23">
        <v>1.1433273627445431</v>
      </c>
      <c r="Q219" s="24"/>
      <c r="R219" s="23">
        <v>15.51026882928614</v>
      </c>
      <c r="S219" s="23">
        <v>15.169639896024856</v>
      </c>
      <c r="T219" s="23">
        <v>15.051289841441688</v>
      </c>
      <c r="U219" s="23">
        <v>14.751156559196252</v>
      </c>
      <c r="V219" s="23">
        <v>14.686272989940733</v>
      </c>
      <c r="W219" s="23">
        <v>14.478484801537913</v>
      </c>
      <c r="X219" s="23">
        <v>14.326685382974471</v>
      </c>
      <c r="Y219" s="23">
        <v>14.14879823176406</v>
      </c>
      <c r="Z219" s="23">
        <v>14.000437456026669</v>
      </c>
      <c r="AA219" s="23">
        <v>13.738283875426349</v>
      </c>
      <c r="AB219" s="23">
        <v>12.876718749034042</v>
      </c>
      <c r="AC219" s="23">
        <v>12.397428588865298</v>
      </c>
      <c r="AD219" s="23">
        <v>12.302693836916669</v>
      </c>
      <c r="AE219" s="23">
        <v>12.403327362744545</v>
      </c>
      <c r="AG219" s="25">
        <v>4.2502688292861386</v>
      </c>
      <c r="AH219" s="25">
        <v>4.2320951213634235</v>
      </c>
      <c r="AI219" s="25">
        <v>4.2999170866201126</v>
      </c>
      <c r="AJ219" s="25">
        <v>4.2191372910650351</v>
      </c>
      <c r="AK219" s="25">
        <v>4.3746630774353008</v>
      </c>
      <c r="AL219" s="25">
        <v>4.3802930549544161</v>
      </c>
      <c r="AM219" s="25">
        <v>4.3850176607993046</v>
      </c>
      <c r="AN219" s="25">
        <v>4.3254242660076816</v>
      </c>
      <c r="AO219" s="25">
        <v>4.2456307395714763</v>
      </c>
      <c r="AP219" s="25">
        <v>4.0614664975657231</v>
      </c>
      <c r="AQ219" s="25">
        <v>3.8597305771191746</v>
      </c>
      <c r="AR219" s="25">
        <v>3.7429960156885294</v>
      </c>
      <c r="AS219" s="25">
        <v>3.7541844187731748</v>
      </c>
      <c r="AT219" s="25">
        <v>3.8583893119161239</v>
      </c>
      <c r="AV219" s="26">
        <v>15.51026882928614</v>
      </c>
      <c r="AW219" s="26">
        <v>15.492095121363425</v>
      </c>
      <c r="AX219" s="26">
        <v>15.559917086620114</v>
      </c>
      <c r="AY219" s="26">
        <v>15.479137291065037</v>
      </c>
      <c r="AZ219" s="26">
        <v>15.634663077435302</v>
      </c>
      <c r="BA219" s="26">
        <v>15.640293054954418</v>
      </c>
      <c r="BB219" s="26">
        <v>15.645017660799306</v>
      </c>
      <c r="BC219" s="26">
        <v>15.585424266007683</v>
      </c>
      <c r="BD219" s="26">
        <v>15.505630739571478</v>
      </c>
      <c r="BE219" s="26">
        <v>15.321466497565725</v>
      </c>
      <c r="BF219" s="26">
        <v>15.119730577119176</v>
      </c>
      <c r="BG219" s="26">
        <v>15.002996015688531</v>
      </c>
      <c r="BH219" s="26">
        <v>15.014184418773176</v>
      </c>
      <c r="BI219" s="26">
        <v>15.118389311916125</v>
      </c>
      <c r="BK219" s="27">
        <v>4.2502688292861386</v>
      </c>
      <c r="BL219" s="27">
        <v>3.9097055868325992</v>
      </c>
      <c r="BM219" s="27">
        <v>3.7914210263315216</v>
      </c>
      <c r="BN219" s="27">
        <v>3.4913530351476929</v>
      </c>
      <c r="BO219" s="27">
        <v>3.4265297298812118</v>
      </c>
      <c r="BP219" s="27">
        <v>3.2184078315222404</v>
      </c>
      <c r="BQ219" s="27">
        <v>3.0658696367009135</v>
      </c>
      <c r="BR219" s="27">
        <v>2.8878413604040016</v>
      </c>
      <c r="BS219" s="27">
        <v>2.7393552042218907</v>
      </c>
      <c r="BT219" s="27">
        <v>2.493002412243408</v>
      </c>
      <c r="BU219" s="27">
        <v>1.7140208502547516</v>
      </c>
      <c r="BV219" s="27">
        <v>1.3005772040473413</v>
      </c>
      <c r="BW219" s="27">
        <v>1.2250962598863175</v>
      </c>
      <c r="BX219" s="27">
        <v>1.3524113678558276</v>
      </c>
      <c r="BZ219" s="27">
        <v>15.51026882928614</v>
      </c>
      <c r="CA219" s="27">
        <v>15.169705586832601</v>
      </c>
      <c r="CB219" s="27">
        <v>15.051421026331523</v>
      </c>
      <c r="CC219" s="27">
        <v>14.751353035147694</v>
      </c>
      <c r="CD219" s="27">
        <v>14.686529729881213</v>
      </c>
      <c r="CE219" s="27">
        <v>14.478407831522242</v>
      </c>
      <c r="CF219" s="27">
        <v>14.325869636700915</v>
      </c>
      <c r="CG219" s="27">
        <v>14.147841360404003</v>
      </c>
      <c r="CH219" s="27">
        <v>13.999355204221892</v>
      </c>
      <c r="CI219" s="27">
        <v>13.75300241224341</v>
      </c>
      <c r="CJ219" s="27">
        <v>12.974020850254753</v>
      </c>
      <c r="CK219" s="27">
        <v>12.560577204047343</v>
      </c>
      <c r="CL219" s="27">
        <v>12.485096259886319</v>
      </c>
      <c r="CM219" s="27">
        <v>12.612411367855829</v>
      </c>
      <c r="CO219" s="28">
        <v>4.2502688292861386</v>
      </c>
      <c r="CP219" s="28">
        <v>3.9245865244283458</v>
      </c>
      <c r="CQ219" s="28">
        <v>3.8246226164939898</v>
      </c>
      <c r="CR219" s="28">
        <v>3.5426114654831284</v>
      </c>
      <c r="CS219" s="28">
        <v>3.4914818402044574</v>
      </c>
      <c r="CT219" s="28">
        <v>3.2883376949532419</v>
      </c>
      <c r="CU219" s="28">
        <v>3.1232346014342252</v>
      </c>
      <c r="CV219" s="28">
        <v>2.9257299052534531</v>
      </c>
      <c r="CW219" s="28">
        <v>2.7598997005661179</v>
      </c>
      <c r="CX219" s="28">
        <v>2.5113694654302225</v>
      </c>
      <c r="CY219" s="28">
        <v>1.4720628791217596</v>
      </c>
      <c r="CZ219" s="28">
        <v>-0.10531066038409165</v>
      </c>
      <c r="DA219" s="28">
        <v>-1.0923795982159668</v>
      </c>
      <c r="DB219" s="28">
        <v>-1.7959519898301117</v>
      </c>
      <c r="DD219" s="28">
        <v>15.51026882928614</v>
      </c>
      <c r="DE219" s="28">
        <v>15.184586524428347</v>
      </c>
      <c r="DF219" s="28">
        <v>15.084622616493991</v>
      </c>
      <c r="DG219" s="28">
        <v>14.80261146548313</v>
      </c>
      <c r="DH219" s="28">
        <v>14.751481840204459</v>
      </c>
      <c r="DI219" s="28">
        <v>14.548337694953243</v>
      </c>
      <c r="DJ219" s="28">
        <v>14.383234601434227</v>
      </c>
      <c r="DK219" s="28">
        <v>14.185729905253455</v>
      </c>
      <c r="DL219" s="28">
        <v>14.019899700566119</v>
      </c>
      <c r="DM219" s="28">
        <v>13.771369465430224</v>
      </c>
      <c r="DN219" s="28">
        <v>12.732062879121761</v>
      </c>
      <c r="DO219" s="28">
        <v>11.15468933961591</v>
      </c>
      <c r="DP219" s="28">
        <v>10.167620401784035</v>
      </c>
      <c r="DQ219" s="28">
        <v>9.4640480101698898</v>
      </c>
      <c r="DS219" s="29">
        <v>4.2502688292861386</v>
      </c>
      <c r="DT219" s="29">
        <v>3.9467541559856212</v>
      </c>
      <c r="DU219" s="29">
        <v>3.8104048163747315</v>
      </c>
      <c r="DV219" s="29">
        <v>3.526687948273274</v>
      </c>
      <c r="DW219" s="29">
        <v>3.4762597506556858</v>
      </c>
      <c r="DX219" s="29">
        <v>3.2938884172370813</v>
      </c>
      <c r="DY219" s="29">
        <v>3.1504716975285589</v>
      </c>
      <c r="DZ219" s="29">
        <v>2.948575890498784</v>
      </c>
      <c r="EA219" s="29">
        <v>2.7782721393489158</v>
      </c>
      <c r="EB219" s="29">
        <v>2.3231815601781012</v>
      </c>
      <c r="EC219" s="29">
        <v>0.44550113955815185</v>
      </c>
      <c r="ED219" s="29">
        <v>-0.85215225496184743</v>
      </c>
      <c r="EE219" s="29">
        <v>-1.5234710623797447</v>
      </c>
      <c r="EF219" s="29">
        <v>-1.0689177947611448</v>
      </c>
      <c r="EH219" s="29">
        <v>15.51026882928614</v>
      </c>
      <c r="EI219" s="29">
        <v>15.206754155985623</v>
      </c>
      <c r="EJ219" s="29">
        <v>15.070404816374733</v>
      </c>
      <c r="EK219" s="29">
        <v>14.786687948273276</v>
      </c>
      <c r="EL219" s="29">
        <v>14.736259750655687</v>
      </c>
      <c r="EM219" s="29">
        <v>14.553888417237083</v>
      </c>
      <c r="EN219" s="29">
        <v>14.41047169752856</v>
      </c>
      <c r="EO219" s="29">
        <v>14.208575890498786</v>
      </c>
      <c r="EP219" s="29">
        <v>14.038272139348917</v>
      </c>
      <c r="EQ219" s="29">
        <v>13.583181560178103</v>
      </c>
      <c r="ER219" s="29">
        <v>11.705501139558153</v>
      </c>
      <c r="ES219" s="29">
        <v>10.407847745038154</v>
      </c>
      <c r="ET219" s="29">
        <v>9.7365289376202568</v>
      </c>
      <c r="EU219" s="29">
        <v>10.191082205238857</v>
      </c>
      <c r="EW219" s="1">
        <v>334431</v>
      </c>
      <c r="EX219" s="1">
        <v>434843</v>
      </c>
      <c r="EY219" s="1" t="s">
        <v>625</v>
      </c>
      <c r="EZ219" s="1" t="s">
        <v>864</v>
      </c>
    </row>
    <row r="220" spans="2:156" ht="16" thickBot="1" x14ac:dyDescent="0.4">
      <c r="B220" s="21" t="s">
        <v>220</v>
      </c>
      <c r="C220" s="22">
        <v>8.0256473821258201</v>
      </c>
      <c r="D220" s="23">
        <v>8.0043609504092625</v>
      </c>
      <c r="E220" s="23">
        <v>7.7713851664178932</v>
      </c>
      <c r="F220" s="23">
        <v>7.3761027181352681</v>
      </c>
      <c r="G220" s="23">
        <v>7.0543386696220853</v>
      </c>
      <c r="H220" s="23">
        <v>6.6592725659883243</v>
      </c>
      <c r="I220" s="23">
        <v>6.3219928258761371</v>
      </c>
      <c r="J220" s="23">
        <v>5.910747510383807</v>
      </c>
      <c r="K220" s="23">
        <v>5.4606825487566866</v>
      </c>
      <c r="L220" s="23">
        <v>4.9413962484642866</v>
      </c>
      <c r="M220" s="23">
        <v>3.0203279616907537</v>
      </c>
      <c r="N220" s="23">
        <v>1.918678672183745</v>
      </c>
      <c r="O220" s="23">
        <v>1.5223848367513071</v>
      </c>
      <c r="P220" s="23">
        <v>1.4813062109273574</v>
      </c>
      <c r="Q220" s="24"/>
      <c r="R220" s="23">
        <v>12.52564738212582</v>
      </c>
      <c r="S220" s="23">
        <v>12.504360950409263</v>
      </c>
      <c r="T220" s="23">
        <v>12.271385166417893</v>
      </c>
      <c r="U220" s="23">
        <v>11.876102718135268</v>
      </c>
      <c r="V220" s="23">
        <v>11.554338669622085</v>
      </c>
      <c r="W220" s="23">
        <v>11.159272565988324</v>
      </c>
      <c r="X220" s="23">
        <v>10.821992825876137</v>
      </c>
      <c r="Y220" s="23">
        <v>10.410747510383807</v>
      </c>
      <c r="Z220" s="23">
        <v>9.9606825487566866</v>
      </c>
      <c r="AA220" s="23">
        <v>9.4413962484642866</v>
      </c>
      <c r="AB220" s="23">
        <v>7.5203279616907537</v>
      </c>
      <c r="AC220" s="23">
        <v>6.418678672183745</v>
      </c>
      <c r="AD220" s="23">
        <v>6.0223848367513071</v>
      </c>
      <c r="AE220" s="23">
        <v>5.9813062109273574</v>
      </c>
      <c r="AG220" s="25">
        <v>8.0256473821258201</v>
      </c>
      <c r="AH220" s="25">
        <v>8.0732797251302202</v>
      </c>
      <c r="AI220" s="25">
        <v>7.9836017548041731</v>
      </c>
      <c r="AJ220" s="25">
        <v>7.8031224454354486</v>
      </c>
      <c r="AK220" s="25">
        <v>7.7321229718035998</v>
      </c>
      <c r="AL220" s="25">
        <v>7.5553693279982905</v>
      </c>
      <c r="AM220" s="25">
        <v>7.3737150458077618</v>
      </c>
      <c r="AN220" s="25">
        <v>7.0969660478119572</v>
      </c>
      <c r="AO220" s="25">
        <v>6.754264046203712</v>
      </c>
      <c r="AP220" s="25">
        <v>6.4028477394691734</v>
      </c>
      <c r="AQ220" s="25">
        <v>5.2150174822456776</v>
      </c>
      <c r="AR220" s="25">
        <v>4.3116199936311332</v>
      </c>
      <c r="AS220" s="25">
        <v>3.722018670538894</v>
      </c>
      <c r="AT220" s="25">
        <v>3.2988944788193066</v>
      </c>
      <c r="AV220" s="26">
        <v>12.52564738212582</v>
      </c>
      <c r="AW220" s="26">
        <v>12.57327972513022</v>
      </c>
      <c r="AX220" s="26">
        <v>12.483601754804173</v>
      </c>
      <c r="AY220" s="26">
        <v>12.303122445435449</v>
      </c>
      <c r="AZ220" s="26">
        <v>12.2321229718036</v>
      </c>
      <c r="BA220" s="26">
        <v>12.055369327998291</v>
      </c>
      <c r="BB220" s="26">
        <v>11.873715045807762</v>
      </c>
      <c r="BC220" s="26">
        <v>11.596966047811957</v>
      </c>
      <c r="BD220" s="26">
        <v>11.254264046203712</v>
      </c>
      <c r="BE220" s="26">
        <v>10.902847739469173</v>
      </c>
      <c r="BF220" s="26">
        <v>9.7150174822456776</v>
      </c>
      <c r="BG220" s="26">
        <v>8.8116199936311332</v>
      </c>
      <c r="BH220" s="26">
        <v>8.222018670538894</v>
      </c>
      <c r="BI220" s="26">
        <v>7.7988944788193066</v>
      </c>
      <c r="BK220" s="27">
        <v>8.0256473821258201</v>
      </c>
      <c r="BL220" s="27">
        <v>8.0045039103924527</v>
      </c>
      <c r="BM220" s="27">
        <v>7.7716703513988481</v>
      </c>
      <c r="BN220" s="27">
        <v>7.3765277803876774</v>
      </c>
      <c r="BO220" s="27">
        <v>7.0548964886003311</v>
      </c>
      <c r="BP220" s="27">
        <v>6.6591058089192146</v>
      </c>
      <c r="BQ220" s="27">
        <v>6.3202288773399147</v>
      </c>
      <c r="BR220" s="27">
        <v>5.9086789651916334</v>
      </c>
      <c r="BS220" s="27">
        <v>5.458335193585917</v>
      </c>
      <c r="BT220" s="27">
        <v>4.9798584828031665</v>
      </c>
      <c r="BU220" s="27">
        <v>3.212390951333596</v>
      </c>
      <c r="BV220" s="27">
        <v>2.2270902875344163</v>
      </c>
      <c r="BW220" s="27">
        <v>1.8526943548632175</v>
      </c>
      <c r="BX220" s="27">
        <v>1.8575344152786499</v>
      </c>
      <c r="BZ220" s="27">
        <v>12.52564738212582</v>
      </c>
      <c r="CA220" s="27">
        <v>12.504503910392453</v>
      </c>
      <c r="CB220" s="27">
        <v>12.271670351398848</v>
      </c>
      <c r="CC220" s="27">
        <v>11.876527780387677</v>
      </c>
      <c r="CD220" s="27">
        <v>11.554896488600331</v>
      </c>
      <c r="CE220" s="27">
        <v>11.159105808919215</v>
      </c>
      <c r="CF220" s="27">
        <v>10.820228877339915</v>
      </c>
      <c r="CG220" s="27">
        <v>10.408678965191633</v>
      </c>
      <c r="CH220" s="27">
        <v>9.958335193585917</v>
      </c>
      <c r="CI220" s="27">
        <v>9.4798584828031665</v>
      </c>
      <c r="CJ220" s="27">
        <v>7.712390951333596</v>
      </c>
      <c r="CK220" s="27">
        <v>6.7270902875344163</v>
      </c>
      <c r="CL220" s="27">
        <v>6.3526943548632175</v>
      </c>
      <c r="CM220" s="27">
        <v>6.3575344152786499</v>
      </c>
      <c r="CO220" s="28">
        <v>8.0256473821258201</v>
      </c>
      <c r="CP220" s="28">
        <v>8.0133959273643054</v>
      </c>
      <c r="CQ220" s="28">
        <v>7.8041653328970888</v>
      </c>
      <c r="CR220" s="28">
        <v>7.4349504154155479</v>
      </c>
      <c r="CS220" s="28">
        <v>7.1618703475691046</v>
      </c>
      <c r="CT220" s="28">
        <v>6.8088960203209759</v>
      </c>
      <c r="CU220" s="28">
        <v>6.4916885680540872</v>
      </c>
      <c r="CV220" s="28">
        <v>6.105486246771008</v>
      </c>
      <c r="CW220" s="28">
        <v>5.7273947679394794</v>
      </c>
      <c r="CX220" s="28">
        <v>5.3575565267065031</v>
      </c>
      <c r="CY220" s="28">
        <v>2.816636034656085</v>
      </c>
      <c r="CZ220" s="28">
        <v>-2.3186254846932925</v>
      </c>
      <c r="DA220" s="28">
        <v>-6.3320236053400833</v>
      </c>
      <c r="DB220" s="28">
        <v>-9.0487862239950871</v>
      </c>
      <c r="DD220" s="28">
        <v>12.52564738212582</v>
      </c>
      <c r="DE220" s="28">
        <v>12.513395927364305</v>
      </c>
      <c r="DF220" s="28">
        <v>12.304165332897089</v>
      </c>
      <c r="DG220" s="28">
        <v>11.934950415415548</v>
      </c>
      <c r="DH220" s="28">
        <v>11.661870347569105</v>
      </c>
      <c r="DI220" s="28">
        <v>11.308896020320976</v>
      </c>
      <c r="DJ220" s="28">
        <v>10.991688568054087</v>
      </c>
      <c r="DK220" s="28">
        <v>10.605486246771008</v>
      </c>
      <c r="DL220" s="28">
        <v>10.227394767939479</v>
      </c>
      <c r="DM220" s="28">
        <v>9.8575565267065031</v>
      </c>
      <c r="DN220" s="28">
        <v>7.316636034656085</v>
      </c>
      <c r="DO220" s="28">
        <v>2.1813745153067075</v>
      </c>
      <c r="DP220" s="28">
        <v>-1.8320236053400833</v>
      </c>
      <c r="DQ220" s="28">
        <v>-4.5487862239950871</v>
      </c>
      <c r="DS220" s="29">
        <v>8.0256473821258201</v>
      </c>
      <c r="DT220" s="29">
        <v>8.0715356062117039</v>
      </c>
      <c r="DU220" s="29">
        <v>7.7713257124531143</v>
      </c>
      <c r="DV220" s="29">
        <v>7.4020579611404411</v>
      </c>
      <c r="DW220" s="29">
        <v>7.1339461742344952</v>
      </c>
      <c r="DX220" s="29">
        <v>6.8146213062046392</v>
      </c>
      <c r="DY220" s="29">
        <v>6.5431502964828354</v>
      </c>
      <c r="DZ220" s="29">
        <v>6.2133366936614038</v>
      </c>
      <c r="EA220" s="29">
        <v>5.7390124990090783</v>
      </c>
      <c r="EB220" s="29">
        <v>4.5283925218695416</v>
      </c>
      <c r="EC220" s="29">
        <v>-1.2113522387704663</v>
      </c>
      <c r="ED220" s="29">
        <v>-5.8535630208190028</v>
      </c>
      <c r="EE220" s="29">
        <v>-8.515341723674112</v>
      </c>
      <c r="EF220" s="29">
        <v>-7.8710829517206733</v>
      </c>
      <c r="EH220" s="29">
        <v>12.52564738212582</v>
      </c>
      <c r="EI220" s="29">
        <v>12.571535606211704</v>
      </c>
      <c r="EJ220" s="29">
        <v>12.271325712453114</v>
      </c>
      <c r="EK220" s="29">
        <v>11.902057961140441</v>
      </c>
      <c r="EL220" s="29">
        <v>11.633946174234495</v>
      </c>
      <c r="EM220" s="29">
        <v>11.314621306204639</v>
      </c>
      <c r="EN220" s="29">
        <v>11.043150296482835</v>
      </c>
      <c r="EO220" s="29">
        <v>10.713336693661404</v>
      </c>
      <c r="EP220" s="29">
        <v>10.239012499009078</v>
      </c>
      <c r="EQ220" s="29">
        <v>9.0283925218695416</v>
      </c>
      <c r="ER220" s="29">
        <v>3.2886477612295337</v>
      </c>
      <c r="ES220" s="29">
        <v>-1.3535630208190028</v>
      </c>
      <c r="ET220" s="29">
        <v>-4.015341723674112</v>
      </c>
      <c r="EU220" s="29">
        <v>-3.3710829517206733</v>
      </c>
      <c r="EW220" s="1">
        <v>388606</v>
      </c>
      <c r="EX220" s="1">
        <v>405292</v>
      </c>
      <c r="EY220" s="1" t="s">
        <v>545</v>
      </c>
      <c r="EZ220" s="1" t="s">
        <v>851</v>
      </c>
    </row>
    <row r="221" spans="2:156" ht="16" thickBot="1" x14ac:dyDescent="0.4">
      <c r="B221" s="21" t="s">
        <v>221</v>
      </c>
      <c r="C221" s="22">
        <v>9.6238990885118163</v>
      </c>
      <c r="D221" s="23">
        <v>9.5259217207770561</v>
      </c>
      <c r="E221" s="23">
        <v>9.4876630550008016</v>
      </c>
      <c r="F221" s="23">
        <v>9.2887915787777793</v>
      </c>
      <c r="G221" s="23">
        <v>9.1408455965208546</v>
      </c>
      <c r="H221" s="23">
        <v>8.8874469259178053</v>
      </c>
      <c r="I221" s="23">
        <v>8.6445010309153858</v>
      </c>
      <c r="J221" s="23">
        <v>8.5292356930728861</v>
      </c>
      <c r="K221" s="23">
        <v>8.2520138330324286</v>
      </c>
      <c r="L221" s="23">
        <v>7.9549349031944416</v>
      </c>
      <c r="M221" s="23">
        <v>6.739421627029726</v>
      </c>
      <c r="N221" s="23">
        <v>6.2103261757377428</v>
      </c>
      <c r="O221" s="23">
        <v>6.1686482474421691</v>
      </c>
      <c r="P221" s="23">
        <v>6.4935945079419479</v>
      </c>
      <c r="Q221" s="24"/>
      <c r="R221" s="23">
        <v>12.123899088511816</v>
      </c>
      <c r="S221" s="23">
        <v>12.025921720777056</v>
      </c>
      <c r="T221" s="23">
        <v>11.987663055000802</v>
      </c>
      <c r="U221" s="23">
        <v>11.788791578777779</v>
      </c>
      <c r="V221" s="23">
        <v>11.640845596520855</v>
      </c>
      <c r="W221" s="23">
        <v>11.387446925917805</v>
      </c>
      <c r="X221" s="23">
        <v>11.144501030915386</v>
      </c>
      <c r="Y221" s="23">
        <v>11.029235693072886</v>
      </c>
      <c r="Z221" s="23">
        <v>10.752013833032429</v>
      </c>
      <c r="AA221" s="23">
        <v>10.454934903194442</v>
      </c>
      <c r="AB221" s="23">
        <v>9.239421627029726</v>
      </c>
      <c r="AC221" s="23">
        <v>8.7103261757377428</v>
      </c>
      <c r="AD221" s="23">
        <v>8.6686482474421691</v>
      </c>
      <c r="AE221" s="23">
        <v>8.9935945079419479</v>
      </c>
      <c r="AG221" s="25">
        <v>9.6238990885118163</v>
      </c>
      <c r="AH221" s="25">
        <v>9.5319956964031842</v>
      </c>
      <c r="AI221" s="25">
        <v>9.5328072356733458</v>
      </c>
      <c r="AJ221" s="25">
        <v>9.4311558663989494</v>
      </c>
      <c r="AK221" s="25">
        <v>9.3898088834528224</v>
      </c>
      <c r="AL221" s="25">
        <v>9.2258671548200972</v>
      </c>
      <c r="AM221" s="25">
        <v>9.0495121384912309</v>
      </c>
      <c r="AN221" s="25">
        <v>8.9846596719818219</v>
      </c>
      <c r="AO221" s="25">
        <v>8.7530586360291274</v>
      </c>
      <c r="AP221" s="25">
        <v>8.5721560373149757</v>
      </c>
      <c r="AQ221" s="25">
        <v>8.0769518945857932</v>
      </c>
      <c r="AR221" s="25">
        <v>7.6337528937715406</v>
      </c>
      <c r="AS221" s="25">
        <v>7.3041829306703452</v>
      </c>
      <c r="AT221" s="25">
        <v>7.1839290274934653</v>
      </c>
      <c r="AV221" s="26">
        <v>12.123899088511816</v>
      </c>
      <c r="AW221" s="26">
        <v>12.031995696403184</v>
      </c>
      <c r="AX221" s="26">
        <v>12.032807235673346</v>
      </c>
      <c r="AY221" s="26">
        <v>11.931155866398949</v>
      </c>
      <c r="AZ221" s="26">
        <v>11.889808883452822</v>
      </c>
      <c r="BA221" s="26">
        <v>11.725867154820097</v>
      </c>
      <c r="BB221" s="26">
        <v>11.549512138491231</v>
      </c>
      <c r="BC221" s="26">
        <v>11.484659671981822</v>
      </c>
      <c r="BD221" s="26">
        <v>11.253058636029127</v>
      </c>
      <c r="BE221" s="26">
        <v>11.072156037314976</v>
      </c>
      <c r="BF221" s="26">
        <v>10.576951894585793</v>
      </c>
      <c r="BG221" s="26">
        <v>10.13375289377154</v>
      </c>
      <c r="BH221" s="26">
        <v>9.8041829306703452</v>
      </c>
      <c r="BI221" s="26">
        <v>9.6839290274934662</v>
      </c>
      <c r="BK221" s="27">
        <v>9.6238990885118163</v>
      </c>
      <c r="BL221" s="27">
        <v>9.5259778908039578</v>
      </c>
      <c r="BM221" s="27">
        <v>9.4874401073239589</v>
      </c>
      <c r="BN221" s="27">
        <v>9.2885959897099077</v>
      </c>
      <c r="BO221" s="27">
        <v>9.1406950466571466</v>
      </c>
      <c r="BP221" s="27">
        <v>8.8871921674665799</v>
      </c>
      <c r="BQ221" s="27">
        <v>8.6439776022649113</v>
      </c>
      <c r="BR221" s="27">
        <v>8.5287340116233725</v>
      </c>
      <c r="BS221" s="27">
        <v>8.2523502731678011</v>
      </c>
      <c r="BT221" s="27">
        <v>7.9820300795155434</v>
      </c>
      <c r="BU221" s="27">
        <v>6.8827797431468749</v>
      </c>
      <c r="BV221" s="27">
        <v>6.4134508302090918</v>
      </c>
      <c r="BW221" s="27">
        <v>6.3835456236161559</v>
      </c>
      <c r="BX221" s="27">
        <v>6.7099781032621824</v>
      </c>
      <c r="BZ221" s="27">
        <v>12.123899088511816</v>
      </c>
      <c r="CA221" s="27">
        <v>12.025977890803958</v>
      </c>
      <c r="CB221" s="27">
        <v>11.987440107323959</v>
      </c>
      <c r="CC221" s="27">
        <v>11.788595989709908</v>
      </c>
      <c r="CD221" s="27">
        <v>11.640695046657147</v>
      </c>
      <c r="CE221" s="27">
        <v>11.38719216746658</v>
      </c>
      <c r="CF221" s="27">
        <v>11.143977602264911</v>
      </c>
      <c r="CG221" s="27">
        <v>11.028734011623373</v>
      </c>
      <c r="CH221" s="27">
        <v>10.752350273167801</v>
      </c>
      <c r="CI221" s="27">
        <v>10.482030079515543</v>
      </c>
      <c r="CJ221" s="27">
        <v>9.3827797431468749</v>
      </c>
      <c r="CK221" s="27">
        <v>8.9134508302090918</v>
      </c>
      <c r="CL221" s="27">
        <v>8.8835456236161559</v>
      </c>
      <c r="CM221" s="27">
        <v>9.2099781032621824</v>
      </c>
      <c r="CO221" s="28">
        <v>9.6238990885118163</v>
      </c>
      <c r="CP221" s="28">
        <v>9.513860576002708</v>
      </c>
      <c r="CQ221" s="28">
        <v>9.4707221874536245</v>
      </c>
      <c r="CR221" s="28">
        <v>9.2743103513021143</v>
      </c>
      <c r="CS221" s="28">
        <v>9.1227315676850758</v>
      </c>
      <c r="CT221" s="28">
        <v>8.8563186388428434</v>
      </c>
      <c r="CU221" s="28">
        <v>8.5844331888258427</v>
      </c>
      <c r="CV221" s="28">
        <v>8.4436516013089182</v>
      </c>
      <c r="CW221" s="28">
        <v>8.171987547292936</v>
      </c>
      <c r="CX221" s="28">
        <v>7.9641817962725154</v>
      </c>
      <c r="CY221" s="28">
        <v>6.9757531179726389</v>
      </c>
      <c r="CZ221" s="28">
        <v>5.670491496700695</v>
      </c>
      <c r="DA221" s="28">
        <v>4.9940553573647666</v>
      </c>
      <c r="DB221" s="28">
        <v>4.6038463206998532</v>
      </c>
      <c r="DD221" s="28">
        <v>12.123899088511816</v>
      </c>
      <c r="DE221" s="28">
        <v>12.013860576002708</v>
      </c>
      <c r="DF221" s="28">
        <v>11.970722187453624</v>
      </c>
      <c r="DG221" s="28">
        <v>11.774310351302114</v>
      </c>
      <c r="DH221" s="28">
        <v>11.622731567685076</v>
      </c>
      <c r="DI221" s="28">
        <v>11.356318638842843</v>
      </c>
      <c r="DJ221" s="28">
        <v>11.084433188825843</v>
      </c>
      <c r="DK221" s="28">
        <v>10.943651601308918</v>
      </c>
      <c r="DL221" s="28">
        <v>10.671987547292936</v>
      </c>
      <c r="DM221" s="28">
        <v>10.464181796272516</v>
      </c>
      <c r="DN221" s="28">
        <v>9.4757531179726389</v>
      </c>
      <c r="DO221" s="28">
        <v>8.170491496700695</v>
      </c>
      <c r="DP221" s="28">
        <v>7.4940553573647666</v>
      </c>
      <c r="DQ221" s="28">
        <v>7.1038463206998532</v>
      </c>
      <c r="DS221" s="29">
        <v>9.6238990885118163</v>
      </c>
      <c r="DT221" s="29">
        <v>9.5334997450484273</v>
      </c>
      <c r="DU221" s="29">
        <v>9.4288841023355072</v>
      </c>
      <c r="DV221" s="29">
        <v>9.2144329374927914</v>
      </c>
      <c r="DW221" s="29">
        <v>9.0529866306615325</v>
      </c>
      <c r="DX221" s="29">
        <v>8.8008586857419822</v>
      </c>
      <c r="DY221" s="29">
        <v>8.5585596540585644</v>
      </c>
      <c r="DZ221" s="29">
        <v>8.4647362357210199</v>
      </c>
      <c r="EA221" s="29">
        <v>8.2343230405248526</v>
      </c>
      <c r="EB221" s="29">
        <v>7.8874229789570185</v>
      </c>
      <c r="EC221" s="29">
        <v>6.2544105854923711</v>
      </c>
      <c r="ED221" s="29">
        <v>5.2779558765023076</v>
      </c>
      <c r="EE221" s="29">
        <v>4.9083090819726927</v>
      </c>
      <c r="EF221" s="29">
        <v>5.3322167737276249</v>
      </c>
      <c r="EH221" s="29">
        <v>12.123899088511816</v>
      </c>
      <c r="EI221" s="29">
        <v>12.033499745048427</v>
      </c>
      <c r="EJ221" s="29">
        <v>11.928884102335507</v>
      </c>
      <c r="EK221" s="29">
        <v>11.714432937492791</v>
      </c>
      <c r="EL221" s="29">
        <v>11.552986630661533</v>
      </c>
      <c r="EM221" s="29">
        <v>11.300858685741982</v>
      </c>
      <c r="EN221" s="29">
        <v>11.058559654058564</v>
      </c>
      <c r="EO221" s="29">
        <v>10.96473623572102</v>
      </c>
      <c r="EP221" s="29">
        <v>10.734323040524853</v>
      </c>
      <c r="EQ221" s="29">
        <v>10.387422978957019</v>
      </c>
      <c r="ER221" s="29">
        <v>8.7544105854923711</v>
      </c>
      <c r="ES221" s="29">
        <v>7.7779558765023076</v>
      </c>
      <c r="ET221" s="29">
        <v>7.4083090819726927</v>
      </c>
      <c r="EU221" s="29">
        <v>7.8322167737276249</v>
      </c>
      <c r="EW221" s="1">
        <v>304525</v>
      </c>
      <c r="EX221" s="1">
        <v>501993</v>
      </c>
      <c r="EY221" s="1" t="s">
        <v>538</v>
      </c>
      <c r="EZ221" s="1" t="s">
        <v>863</v>
      </c>
    </row>
    <row r="222" spans="2:156" ht="16" thickBot="1" x14ac:dyDescent="0.4">
      <c r="B222" s="21" t="s">
        <v>222</v>
      </c>
      <c r="C222" s="22">
        <v>11.991237203667822</v>
      </c>
      <c r="D222" s="23">
        <v>12.003339404016005</v>
      </c>
      <c r="E222" s="23">
        <v>11.790136781867291</v>
      </c>
      <c r="F222" s="23">
        <v>11.629966054746347</v>
      </c>
      <c r="G222" s="23">
        <v>11.40659042071553</v>
      </c>
      <c r="H222" s="23">
        <v>11.076177541165418</v>
      </c>
      <c r="I222" s="23">
        <v>10.71754563298787</v>
      </c>
      <c r="J222" s="23">
        <v>10.407867775341682</v>
      </c>
      <c r="K222" s="23">
        <v>10.138205266856795</v>
      </c>
      <c r="L222" s="23">
        <v>9.705953794745291</v>
      </c>
      <c r="M222" s="23">
        <v>8.2096440567799736</v>
      </c>
      <c r="N222" s="23">
        <v>7.2592294042095062</v>
      </c>
      <c r="O222" s="23">
        <v>6.8348308263195605</v>
      </c>
      <c r="P222" s="23">
        <v>6.6801707398821222</v>
      </c>
      <c r="Q222" s="24"/>
      <c r="R222" s="23">
        <v>16.631237203667823</v>
      </c>
      <c r="S222" s="23">
        <v>16.643339404016004</v>
      </c>
      <c r="T222" s="23">
        <v>16.43013678186729</v>
      </c>
      <c r="U222" s="23">
        <v>16.269966054746348</v>
      </c>
      <c r="V222" s="23">
        <v>16.046590420715532</v>
      </c>
      <c r="W222" s="23">
        <v>15.716177541165418</v>
      </c>
      <c r="X222" s="23">
        <v>15.35754563298787</v>
      </c>
      <c r="Y222" s="23">
        <v>15.047867775341683</v>
      </c>
      <c r="Z222" s="23">
        <v>14.778205266856796</v>
      </c>
      <c r="AA222" s="23">
        <v>14.345953794745292</v>
      </c>
      <c r="AB222" s="23">
        <v>12.849644056779974</v>
      </c>
      <c r="AC222" s="23">
        <v>11.899229404209507</v>
      </c>
      <c r="AD222" s="23">
        <v>11.474830826319561</v>
      </c>
      <c r="AE222" s="23">
        <v>11.320170739882123</v>
      </c>
      <c r="AG222" s="25">
        <v>11.991237203667822</v>
      </c>
      <c r="AH222" s="25">
        <v>12.008900201743803</v>
      </c>
      <c r="AI222" s="25">
        <v>11.842661889218864</v>
      </c>
      <c r="AJ222" s="25">
        <v>11.780026315732195</v>
      </c>
      <c r="AK222" s="25">
        <v>11.673595757665039</v>
      </c>
      <c r="AL222" s="25">
        <v>11.433538020453984</v>
      </c>
      <c r="AM222" s="25">
        <v>11.143752134996875</v>
      </c>
      <c r="AN222" s="25">
        <v>10.887471958809829</v>
      </c>
      <c r="AO222" s="25">
        <v>10.639319289647537</v>
      </c>
      <c r="AP222" s="25">
        <v>10.323463853131829</v>
      </c>
      <c r="AQ222" s="25">
        <v>9.4316173253231241</v>
      </c>
      <c r="AR222" s="25">
        <v>8.6250636078264939</v>
      </c>
      <c r="AS222" s="25">
        <v>8.0344573327503834</v>
      </c>
      <c r="AT222" s="25">
        <v>7.507669322007672</v>
      </c>
      <c r="AV222" s="26">
        <v>16.631237203667823</v>
      </c>
      <c r="AW222" s="26">
        <v>16.648900201743803</v>
      </c>
      <c r="AX222" s="26">
        <v>16.482661889218864</v>
      </c>
      <c r="AY222" s="26">
        <v>16.420026315732194</v>
      </c>
      <c r="AZ222" s="26">
        <v>16.313595757665041</v>
      </c>
      <c r="BA222" s="26">
        <v>16.073538020453984</v>
      </c>
      <c r="BB222" s="26">
        <v>15.783752134996876</v>
      </c>
      <c r="BC222" s="26">
        <v>15.52747195880983</v>
      </c>
      <c r="BD222" s="26">
        <v>15.279319289647537</v>
      </c>
      <c r="BE222" s="26">
        <v>14.963463853131829</v>
      </c>
      <c r="BF222" s="26">
        <v>14.071617325323125</v>
      </c>
      <c r="BG222" s="26">
        <v>13.265063607826495</v>
      </c>
      <c r="BH222" s="26">
        <v>12.674457332750384</v>
      </c>
      <c r="BI222" s="26">
        <v>12.147669322007673</v>
      </c>
      <c r="BK222" s="27">
        <v>11.991237203667822</v>
      </c>
      <c r="BL222" s="27">
        <v>12.003413709309809</v>
      </c>
      <c r="BM222" s="27">
        <v>11.790279876412907</v>
      </c>
      <c r="BN222" s="27">
        <v>11.630177351233229</v>
      </c>
      <c r="BO222" s="27">
        <v>11.40686780634829</v>
      </c>
      <c r="BP222" s="27">
        <v>11.076094263262044</v>
      </c>
      <c r="BQ222" s="27">
        <v>10.716656106644981</v>
      </c>
      <c r="BR222" s="27">
        <v>10.406824247155997</v>
      </c>
      <c r="BS222" s="27">
        <v>10.136906665998422</v>
      </c>
      <c r="BT222" s="27">
        <v>9.7313448345524804</v>
      </c>
      <c r="BU222" s="27">
        <v>8.343217989910876</v>
      </c>
      <c r="BV222" s="27">
        <v>7.4617862169220288</v>
      </c>
      <c r="BW222" s="27">
        <v>7.0457919605922665</v>
      </c>
      <c r="BX222" s="27">
        <v>6.9108615838844756</v>
      </c>
      <c r="BZ222" s="27">
        <v>16.631237203667823</v>
      </c>
      <c r="CA222" s="27">
        <v>16.643413709309812</v>
      </c>
      <c r="CB222" s="27">
        <v>16.430279876412907</v>
      </c>
      <c r="CC222" s="27">
        <v>16.27017735123323</v>
      </c>
      <c r="CD222" s="27">
        <v>16.046867806348288</v>
      </c>
      <c r="CE222" s="27">
        <v>15.716094263262045</v>
      </c>
      <c r="CF222" s="27">
        <v>15.356656106644982</v>
      </c>
      <c r="CG222" s="27">
        <v>15.046824247155998</v>
      </c>
      <c r="CH222" s="27">
        <v>14.776906665998423</v>
      </c>
      <c r="CI222" s="27">
        <v>14.371344834552481</v>
      </c>
      <c r="CJ222" s="27">
        <v>12.983217989910877</v>
      </c>
      <c r="CK222" s="27">
        <v>12.101786216922029</v>
      </c>
      <c r="CL222" s="27">
        <v>11.685791960592267</v>
      </c>
      <c r="CM222" s="27">
        <v>11.550861583884476</v>
      </c>
      <c r="CO222" s="28">
        <v>11.991237203667822</v>
      </c>
      <c r="CP222" s="28">
        <v>12.000642542019568</v>
      </c>
      <c r="CQ222" s="28">
        <v>11.787905498120894</v>
      </c>
      <c r="CR222" s="28">
        <v>11.627075957274215</v>
      </c>
      <c r="CS222" s="28">
        <v>11.418908577868299</v>
      </c>
      <c r="CT222" s="28">
        <v>11.094001797606152</v>
      </c>
      <c r="CU222" s="28">
        <v>10.708115989921946</v>
      </c>
      <c r="CV222" s="28">
        <v>10.369298981601093</v>
      </c>
      <c r="CW222" s="28">
        <v>10.136391075510081</v>
      </c>
      <c r="CX222" s="28">
        <v>9.7689445140882825</v>
      </c>
      <c r="CY222" s="28">
        <v>7.7418725146718916</v>
      </c>
      <c r="CZ222" s="28">
        <v>3.3139280189949147</v>
      </c>
      <c r="DA222" s="28">
        <v>-0.16893434758228665</v>
      </c>
      <c r="DB222" s="28">
        <v>-2.6719760283839591</v>
      </c>
      <c r="DD222" s="28">
        <v>16.631237203667823</v>
      </c>
      <c r="DE222" s="28">
        <v>16.64064254201957</v>
      </c>
      <c r="DF222" s="28">
        <v>16.427905498120893</v>
      </c>
      <c r="DG222" s="28">
        <v>16.267075957274216</v>
      </c>
      <c r="DH222" s="28">
        <v>16.058908577868301</v>
      </c>
      <c r="DI222" s="28">
        <v>15.734001797606153</v>
      </c>
      <c r="DJ222" s="28">
        <v>15.348115989921947</v>
      </c>
      <c r="DK222" s="28">
        <v>15.009298981601093</v>
      </c>
      <c r="DL222" s="28">
        <v>14.776391075510082</v>
      </c>
      <c r="DM222" s="28">
        <v>14.408944514088283</v>
      </c>
      <c r="DN222" s="28">
        <v>12.381872514671892</v>
      </c>
      <c r="DO222" s="28">
        <v>7.9539280189949153</v>
      </c>
      <c r="DP222" s="28">
        <v>4.4710656524177139</v>
      </c>
      <c r="DQ222" s="28">
        <v>1.9680239716160415</v>
      </c>
      <c r="DS222" s="29">
        <v>11.991237203667822</v>
      </c>
      <c r="DT222" s="29">
        <v>12.055785000800826</v>
      </c>
      <c r="DU222" s="29">
        <v>11.798214953200095</v>
      </c>
      <c r="DV222" s="29">
        <v>11.648377388619561</v>
      </c>
      <c r="DW222" s="29">
        <v>11.443238778814377</v>
      </c>
      <c r="DX222" s="29">
        <v>11.144325269766057</v>
      </c>
      <c r="DY222" s="29">
        <v>10.804680216518278</v>
      </c>
      <c r="DZ222" s="29">
        <v>10.518643232101104</v>
      </c>
      <c r="EA222" s="29">
        <v>10.199140139366628</v>
      </c>
      <c r="EB222" s="29">
        <v>9.1242912884159662</v>
      </c>
      <c r="EC222" s="29">
        <v>4.2981415797117535</v>
      </c>
      <c r="ED222" s="29">
        <v>0.29930938788985628</v>
      </c>
      <c r="EE222" s="29">
        <v>-2.0427344747904357</v>
      </c>
      <c r="EF222" s="29">
        <v>-1.6753695519639891</v>
      </c>
      <c r="EH222" s="29">
        <v>16.631237203667823</v>
      </c>
      <c r="EI222" s="29">
        <v>16.695785000800825</v>
      </c>
      <c r="EJ222" s="29">
        <v>16.438214953200095</v>
      </c>
      <c r="EK222" s="29">
        <v>16.288377388619562</v>
      </c>
      <c r="EL222" s="29">
        <v>16.083238778814376</v>
      </c>
      <c r="EM222" s="29">
        <v>15.784325269766057</v>
      </c>
      <c r="EN222" s="29">
        <v>15.444680216518279</v>
      </c>
      <c r="EO222" s="29">
        <v>15.158643232101104</v>
      </c>
      <c r="EP222" s="29">
        <v>14.839140139366629</v>
      </c>
      <c r="EQ222" s="29">
        <v>13.764291288415967</v>
      </c>
      <c r="ER222" s="29">
        <v>8.938141579711754</v>
      </c>
      <c r="ES222" s="29">
        <v>4.9393093878898569</v>
      </c>
      <c r="ET222" s="29">
        <v>2.5972655252095649</v>
      </c>
      <c r="EU222" s="29">
        <v>2.9646304480360115</v>
      </c>
      <c r="EW222" s="1">
        <v>392351</v>
      </c>
      <c r="EX222" s="1">
        <v>413056</v>
      </c>
      <c r="EY222" s="1" t="s">
        <v>541</v>
      </c>
      <c r="EZ222" s="1" t="s">
        <v>848</v>
      </c>
    </row>
    <row r="223" spans="2:156" ht="16" thickBot="1" x14ac:dyDescent="0.4">
      <c r="B223" s="21" t="s">
        <v>223</v>
      </c>
      <c r="C223" s="22">
        <v>4.4118590366166615</v>
      </c>
      <c r="D223" s="23">
        <v>3.7156657808194851</v>
      </c>
      <c r="E223" s="23">
        <v>3.6265423119006108</v>
      </c>
      <c r="F223" s="23">
        <v>3.2004528559492584</v>
      </c>
      <c r="G223" s="23">
        <v>3.0678928211308758</v>
      </c>
      <c r="H223" s="23">
        <v>2.6757823343091545</v>
      </c>
      <c r="I223" s="23">
        <v>2.1588916503960967</v>
      </c>
      <c r="J223" s="23">
        <v>1.7196461611219469</v>
      </c>
      <c r="K223" s="23">
        <v>0.92893039747520945</v>
      </c>
      <c r="L223" s="23">
        <v>0.27129686952393683</v>
      </c>
      <c r="M223" s="23">
        <v>-2.537058143029153</v>
      </c>
      <c r="N223" s="23">
        <v>-7.8404601582989031</v>
      </c>
      <c r="O223" s="23">
        <v>-11.254352502344261</v>
      </c>
      <c r="P223" s="23">
        <v>-10.740866327407645</v>
      </c>
      <c r="Q223" s="24"/>
      <c r="R223" s="23">
        <v>10.411859036616661</v>
      </c>
      <c r="S223" s="23">
        <v>9.7156657808194851</v>
      </c>
      <c r="T223" s="23">
        <v>9.6265423119006108</v>
      </c>
      <c r="U223" s="23">
        <v>9.2004528559492584</v>
      </c>
      <c r="V223" s="23">
        <v>9.0678928211308758</v>
      </c>
      <c r="W223" s="23">
        <v>8.6757823343091545</v>
      </c>
      <c r="X223" s="23">
        <v>8.1588916503960967</v>
      </c>
      <c r="Y223" s="23">
        <v>7.7196461611219469</v>
      </c>
      <c r="Z223" s="23">
        <v>6.9289303974752094</v>
      </c>
      <c r="AA223" s="23">
        <v>6.2712968695239368</v>
      </c>
      <c r="AB223" s="23">
        <v>3.462941856970847</v>
      </c>
      <c r="AC223" s="23">
        <v>-1.8404601582989031</v>
      </c>
      <c r="AD223" s="23">
        <v>-5.2543525023442612</v>
      </c>
      <c r="AE223" s="23">
        <v>-4.7408663274076446</v>
      </c>
      <c r="AG223" s="25">
        <v>4.4118590366166615</v>
      </c>
      <c r="AH223" s="25">
        <v>4.1275494512371935</v>
      </c>
      <c r="AI223" s="25">
        <v>4.3150916161064217</v>
      </c>
      <c r="AJ223" s="25">
        <v>4.2217895660016787</v>
      </c>
      <c r="AK223" s="25">
        <v>4.2828874609160117</v>
      </c>
      <c r="AL223" s="25">
        <v>4.0590327248445099</v>
      </c>
      <c r="AM223" s="25">
        <v>3.7232662068534168</v>
      </c>
      <c r="AN223" s="25">
        <v>3.4168892610795076</v>
      </c>
      <c r="AO223" s="25">
        <v>3.0452894414007723</v>
      </c>
      <c r="AP223" s="25">
        <v>2.5593257019009101</v>
      </c>
      <c r="AQ223" s="25">
        <v>1.2560374669358367</v>
      </c>
      <c r="AR223" s="25">
        <v>0.2502250186245476</v>
      </c>
      <c r="AS223" s="25">
        <v>-0.47485268667487901</v>
      </c>
      <c r="AT223" s="25">
        <v>-0.86561450596396483</v>
      </c>
      <c r="AV223" s="26">
        <v>10.411859036616661</v>
      </c>
      <c r="AW223" s="26">
        <v>10.127549451237194</v>
      </c>
      <c r="AX223" s="26">
        <v>10.315091616106422</v>
      </c>
      <c r="AY223" s="26">
        <v>10.221789566001679</v>
      </c>
      <c r="AZ223" s="26">
        <v>10.282887460916012</v>
      </c>
      <c r="BA223" s="26">
        <v>10.05903272484451</v>
      </c>
      <c r="BB223" s="26">
        <v>9.7232662068534168</v>
      </c>
      <c r="BC223" s="26">
        <v>9.4168892610795076</v>
      </c>
      <c r="BD223" s="26">
        <v>9.0452894414007723</v>
      </c>
      <c r="BE223" s="26">
        <v>8.5593257019009101</v>
      </c>
      <c r="BF223" s="26">
        <v>7.2560374669358367</v>
      </c>
      <c r="BG223" s="26">
        <v>6.2502250186245476</v>
      </c>
      <c r="BH223" s="26">
        <v>5.525147313325121</v>
      </c>
      <c r="BI223" s="26">
        <v>5.1343854940360352</v>
      </c>
      <c r="BK223" s="27">
        <v>4.4118590366166615</v>
      </c>
      <c r="BL223" s="27">
        <v>3.7159734945825562</v>
      </c>
      <c r="BM223" s="27">
        <v>3.6271508473773224</v>
      </c>
      <c r="BN223" s="27">
        <v>3.2013604456136058</v>
      </c>
      <c r="BO223" s="27">
        <v>3.0690767914041501</v>
      </c>
      <c r="BP223" s="27">
        <v>2.6754391215953461</v>
      </c>
      <c r="BQ223" s="27">
        <v>2.1552385702375645</v>
      </c>
      <c r="BR223" s="27">
        <v>1.7153735196035029</v>
      </c>
      <c r="BS223" s="27">
        <v>0.92410117489056987</v>
      </c>
      <c r="BT223" s="27">
        <v>0.3203703509716469</v>
      </c>
      <c r="BU223" s="27">
        <v>-2.2508616336479754</v>
      </c>
      <c r="BV223" s="27">
        <v>-7.3202576211732016</v>
      </c>
      <c r="BW223" s="27">
        <v>-10.663798987446832</v>
      </c>
      <c r="BX223" s="27">
        <v>-10.025036431379057</v>
      </c>
      <c r="BZ223" s="27">
        <v>10.411859036616661</v>
      </c>
      <c r="CA223" s="27">
        <v>9.7159734945825562</v>
      </c>
      <c r="CB223" s="27">
        <v>9.6271508473773224</v>
      </c>
      <c r="CC223" s="27">
        <v>9.2013604456136058</v>
      </c>
      <c r="CD223" s="27">
        <v>9.0690767914041501</v>
      </c>
      <c r="CE223" s="27">
        <v>8.6754391215953461</v>
      </c>
      <c r="CF223" s="27">
        <v>8.1552385702375645</v>
      </c>
      <c r="CG223" s="27">
        <v>7.7153735196035029</v>
      </c>
      <c r="CH223" s="27">
        <v>6.9241011748905699</v>
      </c>
      <c r="CI223" s="27">
        <v>6.3203703509716469</v>
      </c>
      <c r="CJ223" s="27">
        <v>3.7491383663520246</v>
      </c>
      <c r="CK223" s="27">
        <v>-1.3202576211732016</v>
      </c>
      <c r="CL223" s="27">
        <v>-4.6637989874468317</v>
      </c>
      <c r="CM223" s="27">
        <v>-4.025036431379057</v>
      </c>
      <c r="CO223" s="28">
        <v>4.4118590366166615</v>
      </c>
      <c r="CP223" s="28">
        <v>3.6956241662886242</v>
      </c>
      <c r="CQ223" s="28">
        <v>3.5929218668552352</v>
      </c>
      <c r="CR223" s="28">
        <v>3.1395360233514502</v>
      </c>
      <c r="CS223" s="28">
        <v>2.9493291180952639</v>
      </c>
      <c r="CT223" s="28">
        <v>2.4982046204408235</v>
      </c>
      <c r="CU223" s="28">
        <v>1.9688478428104581</v>
      </c>
      <c r="CV223" s="28">
        <v>1.6212675034782684</v>
      </c>
      <c r="CW223" s="28">
        <v>0.63732582176375985</v>
      </c>
      <c r="CX223" s="28">
        <v>-0.19553762820596887</v>
      </c>
      <c r="CY223" s="28">
        <v>-13.030473266110789</v>
      </c>
      <c r="CZ223" s="28">
        <v>-18.105278060179572</v>
      </c>
      <c r="DA223" s="28">
        <v>-21.027299925642225</v>
      </c>
      <c r="DB223" s="28">
        <v>-22.68891011743348</v>
      </c>
      <c r="DD223" s="28">
        <v>10.411859036616661</v>
      </c>
      <c r="DE223" s="28">
        <v>9.6956241662886242</v>
      </c>
      <c r="DF223" s="28">
        <v>9.5929218668552352</v>
      </c>
      <c r="DG223" s="28">
        <v>9.1395360233514502</v>
      </c>
      <c r="DH223" s="28">
        <v>8.9493291180952639</v>
      </c>
      <c r="DI223" s="28">
        <v>8.4982046204408235</v>
      </c>
      <c r="DJ223" s="28">
        <v>7.9688478428104581</v>
      </c>
      <c r="DK223" s="28">
        <v>7.6212675034782684</v>
      </c>
      <c r="DL223" s="28">
        <v>6.6373258217637598</v>
      </c>
      <c r="DM223" s="28">
        <v>5.8044623717940311</v>
      </c>
      <c r="DN223" s="28">
        <v>-7.0304732661107892</v>
      </c>
      <c r="DO223" s="28">
        <v>-12.105278060179572</v>
      </c>
      <c r="DP223" s="28">
        <v>-15.027299925642225</v>
      </c>
      <c r="DQ223" s="28">
        <v>-16.68891011743348</v>
      </c>
      <c r="DS223" s="29">
        <v>4.4118590366166615</v>
      </c>
      <c r="DT223" s="29">
        <v>3.7187553282397978</v>
      </c>
      <c r="DU223" s="29">
        <v>3.5414311080608556</v>
      </c>
      <c r="DV223" s="29">
        <v>3.0625986317758844</v>
      </c>
      <c r="DW223" s="29">
        <v>2.8388934751132524</v>
      </c>
      <c r="DX223" s="29">
        <v>-2.3757678441707242</v>
      </c>
      <c r="DY223" s="29">
        <v>-2.6071265916777797</v>
      </c>
      <c r="DZ223" s="29">
        <v>-3.0131450612534891</v>
      </c>
      <c r="EA223" s="29">
        <v>-3.8352471428055033</v>
      </c>
      <c r="EB223" s="29">
        <v>-4.8561852911224577</v>
      </c>
      <c r="EC223" s="29">
        <v>-11.47855127717834</v>
      </c>
      <c r="ED223" s="29">
        <v>-15.66919006801578</v>
      </c>
      <c r="EE223" s="29">
        <v>-17.707493229588849</v>
      </c>
      <c r="EF223" s="29">
        <v>-16.576161169067248</v>
      </c>
      <c r="EH223" s="29">
        <v>10.411859036616661</v>
      </c>
      <c r="EI223" s="29">
        <v>9.7187553282397978</v>
      </c>
      <c r="EJ223" s="29">
        <v>9.5414311080608556</v>
      </c>
      <c r="EK223" s="29">
        <v>9.0625986317758844</v>
      </c>
      <c r="EL223" s="29">
        <v>8.8388934751132524</v>
      </c>
      <c r="EM223" s="29">
        <v>3.6242321558292758</v>
      </c>
      <c r="EN223" s="29">
        <v>3.3928734083222203</v>
      </c>
      <c r="EO223" s="29">
        <v>2.9868549387465109</v>
      </c>
      <c r="EP223" s="29">
        <v>2.1647528571944967</v>
      </c>
      <c r="EQ223" s="29">
        <v>1.1438147088775423</v>
      </c>
      <c r="ER223" s="29">
        <v>-5.4785512771783402</v>
      </c>
      <c r="ES223" s="29">
        <v>-9.6691900680157801</v>
      </c>
      <c r="ET223" s="29">
        <v>-11.707493229588849</v>
      </c>
      <c r="EU223" s="29">
        <v>-10.576161169067248</v>
      </c>
      <c r="EW223" s="1">
        <v>351827</v>
      </c>
      <c r="EX223" s="1">
        <v>494315</v>
      </c>
      <c r="EY223" s="1" t="s">
        <v>448</v>
      </c>
      <c r="EZ223" s="1" t="s">
        <v>862</v>
      </c>
    </row>
    <row r="224" spans="2:156" ht="16" thickBot="1" x14ac:dyDescent="0.4">
      <c r="B224" s="21" t="s">
        <v>224</v>
      </c>
      <c r="C224" s="22">
        <v>7.8205116167643673</v>
      </c>
      <c r="D224" s="23">
        <v>7.1059041347060745</v>
      </c>
      <c r="E224" s="23">
        <v>6.982357057620364</v>
      </c>
      <c r="F224" s="23">
        <v>6.8652619108018076</v>
      </c>
      <c r="G224" s="23">
        <v>6.803408543522476</v>
      </c>
      <c r="H224" s="23">
        <v>6.668525974568027</v>
      </c>
      <c r="I224" s="23">
        <v>6.5477220500531583</v>
      </c>
      <c r="J224" s="23">
        <v>2.4393495947122741</v>
      </c>
      <c r="K224" s="23">
        <v>2.3119105954334511</v>
      </c>
      <c r="L224" s="23">
        <v>2.10753972547427</v>
      </c>
      <c r="M224" s="23">
        <v>1.2984368532260486</v>
      </c>
      <c r="N224" s="23">
        <v>0.64855009094231164</v>
      </c>
      <c r="O224" s="23">
        <v>0.29569643000162671</v>
      </c>
      <c r="P224" s="23">
        <v>0.12963336951830762</v>
      </c>
      <c r="Q224" s="24"/>
      <c r="R224" s="23">
        <v>17.320511616764367</v>
      </c>
      <c r="S224" s="23">
        <v>16.605904134706073</v>
      </c>
      <c r="T224" s="23">
        <v>16.482357057620362</v>
      </c>
      <c r="U224" s="23">
        <v>16.365261910801806</v>
      </c>
      <c r="V224" s="23">
        <v>16.303408543522476</v>
      </c>
      <c r="W224" s="23">
        <v>16.168525974568027</v>
      </c>
      <c r="X224" s="23">
        <v>16.04772205005316</v>
      </c>
      <c r="Y224" s="23">
        <v>15.939349594712274</v>
      </c>
      <c r="Z224" s="23">
        <v>15.811910595433451</v>
      </c>
      <c r="AA224" s="23">
        <v>15.60753972547427</v>
      </c>
      <c r="AB224" s="23">
        <v>14.798436853226049</v>
      </c>
      <c r="AC224" s="23">
        <v>14.148550090942312</v>
      </c>
      <c r="AD224" s="23">
        <v>13.795696430001627</v>
      </c>
      <c r="AE224" s="23">
        <v>13.629633369518308</v>
      </c>
      <c r="AG224" s="25">
        <v>7.8205116167643673</v>
      </c>
      <c r="AH224" s="25">
        <v>7.4867592177197384</v>
      </c>
      <c r="AI224" s="25">
        <v>7.4350259868955497</v>
      </c>
      <c r="AJ224" s="25">
        <v>7.388696370107283</v>
      </c>
      <c r="AK224" s="25">
        <v>7.3899519618049361</v>
      </c>
      <c r="AL224" s="25">
        <v>7.3095166137627228</v>
      </c>
      <c r="AM224" s="25">
        <v>7.21313457546057</v>
      </c>
      <c r="AN224" s="25">
        <v>3.1072836181055017</v>
      </c>
      <c r="AO224" s="25">
        <v>2.9634394726948301</v>
      </c>
      <c r="AP224" s="25">
        <v>2.7689580518802259</v>
      </c>
      <c r="AQ224" s="25">
        <v>2.2644900409611086</v>
      </c>
      <c r="AR224" s="25">
        <v>1.8141931327267748</v>
      </c>
      <c r="AS224" s="25">
        <v>1.5556002735400973</v>
      </c>
      <c r="AT224" s="25">
        <v>1.3204081327919006</v>
      </c>
      <c r="AV224" s="26">
        <v>17.320511616764367</v>
      </c>
      <c r="AW224" s="26">
        <v>16.986759217719737</v>
      </c>
      <c r="AX224" s="26">
        <v>16.93502598689555</v>
      </c>
      <c r="AY224" s="26">
        <v>16.888696370107283</v>
      </c>
      <c r="AZ224" s="26">
        <v>16.889951961804936</v>
      </c>
      <c r="BA224" s="26">
        <v>16.809516613762725</v>
      </c>
      <c r="BB224" s="26">
        <v>16.713134575460572</v>
      </c>
      <c r="BC224" s="26">
        <v>16.607283618105502</v>
      </c>
      <c r="BD224" s="26">
        <v>16.46343947269483</v>
      </c>
      <c r="BE224" s="26">
        <v>16.268958051880226</v>
      </c>
      <c r="BF224" s="26">
        <v>15.764490040961109</v>
      </c>
      <c r="BG224" s="26">
        <v>15.314193132726775</v>
      </c>
      <c r="BH224" s="26">
        <v>15.055600273540097</v>
      </c>
      <c r="BI224" s="26">
        <v>14.820408132791901</v>
      </c>
      <c r="BK224" s="27">
        <v>7.8205116167643673</v>
      </c>
      <c r="BL224" s="27">
        <v>7.1059041347060745</v>
      </c>
      <c r="BM224" s="27">
        <v>6.9823570586232009</v>
      </c>
      <c r="BN224" s="27">
        <v>6.8652619108018076</v>
      </c>
      <c r="BO224" s="27">
        <v>6.803408543522476</v>
      </c>
      <c r="BP224" s="27">
        <v>6.668525974568027</v>
      </c>
      <c r="BQ224" s="27">
        <v>6.5477220500531583</v>
      </c>
      <c r="BR224" s="27">
        <v>2.4393495947122741</v>
      </c>
      <c r="BS224" s="27">
        <v>2.3119105954334511</v>
      </c>
      <c r="BT224" s="27">
        <v>2.1088802394006514</v>
      </c>
      <c r="BU224" s="27">
        <v>1.3040532929174553</v>
      </c>
      <c r="BV224" s="27">
        <v>0.65521141781364278</v>
      </c>
      <c r="BW224" s="27">
        <v>0.30166774462002799</v>
      </c>
      <c r="BX224" s="27">
        <v>0.13438346666552725</v>
      </c>
      <c r="BZ224" s="27">
        <v>17.320511616764367</v>
      </c>
      <c r="CA224" s="27">
        <v>16.605904134706073</v>
      </c>
      <c r="CB224" s="27">
        <v>16.482357058623201</v>
      </c>
      <c r="CC224" s="27">
        <v>16.365261910801806</v>
      </c>
      <c r="CD224" s="27">
        <v>16.303408543522476</v>
      </c>
      <c r="CE224" s="27">
        <v>16.168525974568027</v>
      </c>
      <c r="CF224" s="27">
        <v>16.04772205005316</v>
      </c>
      <c r="CG224" s="27">
        <v>15.939349594712274</v>
      </c>
      <c r="CH224" s="27">
        <v>15.811910595433451</v>
      </c>
      <c r="CI224" s="27">
        <v>15.608880239400651</v>
      </c>
      <c r="CJ224" s="27">
        <v>14.804053292917455</v>
      </c>
      <c r="CK224" s="27">
        <v>14.155211417813643</v>
      </c>
      <c r="CL224" s="27">
        <v>13.801667744620028</v>
      </c>
      <c r="CM224" s="27">
        <v>13.634383466665527</v>
      </c>
      <c r="CO224" s="28">
        <v>7.8205116167643673</v>
      </c>
      <c r="CP224" s="28">
        <v>7.1045769401586494</v>
      </c>
      <c r="CQ224" s="28">
        <v>6.9718525939976388</v>
      </c>
      <c r="CR224" s="28">
        <v>6.8311471587804125</v>
      </c>
      <c r="CS224" s="28">
        <v>6.7536441210385298</v>
      </c>
      <c r="CT224" s="28">
        <v>6.5868528607192349</v>
      </c>
      <c r="CU224" s="28">
        <v>6.4104907154682085</v>
      </c>
      <c r="CV224" s="28">
        <v>2.23205578266416</v>
      </c>
      <c r="CW224" s="28">
        <v>2.0617420520124128</v>
      </c>
      <c r="CX224" s="28">
        <v>1.8523859248057803</v>
      </c>
      <c r="CY224" s="28">
        <v>0.40781595348363986</v>
      </c>
      <c r="CZ224" s="28">
        <v>-3.1797214475625282</v>
      </c>
      <c r="DA224" s="28">
        <v>-6.0429888472726674</v>
      </c>
      <c r="DB224" s="28">
        <v>-8.0722619106447127</v>
      </c>
      <c r="DD224" s="28">
        <v>17.320511616764367</v>
      </c>
      <c r="DE224" s="28">
        <v>16.604576940158651</v>
      </c>
      <c r="DF224" s="28">
        <v>16.471852593997639</v>
      </c>
      <c r="DG224" s="28">
        <v>16.331147158780411</v>
      </c>
      <c r="DH224" s="28">
        <v>16.25364412103853</v>
      </c>
      <c r="DI224" s="28">
        <v>16.086852860719233</v>
      </c>
      <c r="DJ224" s="28">
        <v>15.910490715468208</v>
      </c>
      <c r="DK224" s="28">
        <v>15.73205578266416</v>
      </c>
      <c r="DL224" s="28">
        <v>15.561742052012413</v>
      </c>
      <c r="DM224" s="28">
        <v>15.35238592480578</v>
      </c>
      <c r="DN224" s="28">
        <v>13.90781595348364</v>
      </c>
      <c r="DO224" s="28">
        <v>10.320278552437472</v>
      </c>
      <c r="DP224" s="28">
        <v>7.4570111527273326</v>
      </c>
      <c r="DQ224" s="28">
        <v>5.4277380893552873</v>
      </c>
      <c r="DS224" s="29">
        <v>7.8205116167643673</v>
      </c>
      <c r="DT224" s="29">
        <v>7.1618777948295005</v>
      </c>
      <c r="DU224" s="29">
        <v>7.0630199004457932</v>
      </c>
      <c r="DV224" s="29">
        <v>6.9501093575076158</v>
      </c>
      <c r="DW224" s="29">
        <v>6.9123218481928816</v>
      </c>
      <c r="DX224" s="29">
        <v>6.7829556627422765</v>
      </c>
      <c r="DY224" s="29">
        <v>6.6504237781744813</v>
      </c>
      <c r="DZ224" s="29">
        <v>2.5133934119093055</v>
      </c>
      <c r="EA224" s="29">
        <v>2.2801138522233231</v>
      </c>
      <c r="EB224" s="29">
        <v>1.4590935764197717</v>
      </c>
      <c r="EC224" s="29">
        <v>-2.4156699561569468</v>
      </c>
      <c r="ED224" s="29">
        <v>-5.6811113789497796</v>
      </c>
      <c r="EE224" s="29">
        <v>-7.61565518254789</v>
      </c>
      <c r="EF224" s="29">
        <v>-7.2646004335356693</v>
      </c>
      <c r="EH224" s="29">
        <v>17.320511616764367</v>
      </c>
      <c r="EI224" s="29">
        <v>16.6618777948295</v>
      </c>
      <c r="EJ224" s="29">
        <v>16.563019900445795</v>
      </c>
      <c r="EK224" s="29">
        <v>16.450109357507614</v>
      </c>
      <c r="EL224" s="29">
        <v>16.412321848192882</v>
      </c>
      <c r="EM224" s="29">
        <v>16.282955662742275</v>
      </c>
      <c r="EN224" s="29">
        <v>16.150423778174481</v>
      </c>
      <c r="EO224" s="29">
        <v>16.013393411909306</v>
      </c>
      <c r="EP224" s="29">
        <v>15.780113852223323</v>
      </c>
      <c r="EQ224" s="29">
        <v>14.959093576419772</v>
      </c>
      <c r="ER224" s="29">
        <v>11.084330043843053</v>
      </c>
      <c r="ES224" s="29">
        <v>7.8188886210502204</v>
      </c>
      <c r="ET224" s="29">
        <v>5.88434481745211</v>
      </c>
      <c r="EU224" s="29">
        <v>6.2353995664643307</v>
      </c>
      <c r="EW224" s="1">
        <v>386332</v>
      </c>
      <c r="EX224" s="1">
        <v>401003</v>
      </c>
      <c r="EY224" s="1" t="s">
        <v>457</v>
      </c>
      <c r="EZ224" s="1" t="s">
        <v>853</v>
      </c>
    </row>
    <row r="225" spans="2:156" ht="16" thickBot="1" x14ac:dyDescent="0.4">
      <c r="B225" s="21" t="s">
        <v>225</v>
      </c>
      <c r="C225" s="22">
        <v>7.2812680337248459</v>
      </c>
      <c r="D225" s="23">
        <v>6.6212155938955792</v>
      </c>
      <c r="E225" s="23">
        <v>6.6290724314406368</v>
      </c>
      <c r="F225" s="23">
        <v>6.292530488391888</v>
      </c>
      <c r="G225" s="23">
        <v>5.9241000906704357</v>
      </c>
      <c r="H225" s="23">
        <v>5.5694854527852922</v>
      </c>
      <c r="I225" s="23">
        <v>5.1128520920301401</v>
      </c>
      <c r="J225" s="23">
        <v>4.6695819837467578</v>
      </c>
      <c r="K225" s="23">
        <v>4.1550353275581031</v>
      </c>
      <c r="L225" s="23">
        <v>3.5922220016046627</v>
      </c>
      <c r="M225" s="23">
        <v>1.4646107254302834</v>
      </c>
      <c r="N225" s="23">
        <v>0.1503002890935754</v>
      </c>
      <c r="O225" s="23">
        <v>-0.25788653298009123</v>
      </c>
      <c r="P225" s="23">
        <v>-0.54571969587220082</v>
      </c>
      <c r="Q225" s="24"/>
      <c r="R225" s="23">
        <v>10.781268033724846</v>
      </c>
      <c r="S225" s="23">
        <v>10.121215593895579</v>
      </c>
      <c r="T225" s="23">
        <v>10.129072431440637</v>
      </c>
      <c r="U225" s="23">
        <v>9.792530488391888</v>
      </c>
      <c r="V225" s="23">
        <v>9.4241000906704357</v>
      </c>
      <c r="W225" s="23">
        <v>9.0694854527852922</v>
      </c>
      <c r="X225" s="23">
        <v>8.6128520920301401</v>
      </c>
      <c r="Y225" s="23">
        <v>8.1695819837467578</v>
      </c>
      <c r="Z225" s="23">
        <v>7.6550353275581031</v>
      </c>
      <c r="AA225" s="23">
        <v>7.0922220016046627</v>
      </c>
      <c r="AB225" s="23">
        <v>4.9646107254302834</v>
      </c>
      <c r="AC225" s="23">
        <v>3.6503002890935754</v>
      </c>
      <c r="AD225" s="23">
        <v>3.2421134670199088</v>
      </c>
      <c r="AE225" s="23">
        <v>2.9542803041277992</v>
      </c>
      <c r="AG225" s="25">
        <v>7.2812680337248459</v>
      </c>
      <c r="AH225" s="25">
        <v>6.7724482110102535</v>
      </c>
      <c r="AI225" s="25">
        <v>6.8212690023594948</v>
      </c>
      <c r="AJ225" s="25">
        <v>6.5898100357911282</v>
      </c>
      <c r="AK225" s="25">
        <v>6.4114236683933115</v>
      </c>
      <c r="AL225" s="25">
        <v>6.1465984375512228</v>
      </c>
      <c r="AM225" s="25">
        <v>5.7218851403860427</v>
      </c>
      <c r="AN225" s="25">
        <v>5.3642796478740564</v>
      </c>
      <c r="AO225" s="25">
        <v>4.8930055523436327</v>
      </c>
      <c r="AP225" s="25">
        <v>4.4467532826895031</v>
      </c>
      <c r="AQ225" s="25">
        <v>2.9174656514607129</v>
      </c>
      <c r="AR225" s="25">
        <v>1.7554104225804998</v>
      </c>
      <c r="AS225" s="25">
        <v>1.135754813387976</v>
      </c>
      <c r="AT225" s="25">
        <v>0.54415289917815102</v>
      </c>
      <c r="AV225" s="26">
        <v>10.781268033724846</v>
      </c>
      <c r="AW225" s="26">
        <v>10.272448211010254</v>
      </c>
      <c r="AX225" s="26">
        <v>10.321269002359495</v>
      </c>
      <c r="AY225" s="26">
        <v>10.089810035791128</v>
      </c>
      <c r="AZ225" s="26">
        <v>9.9114236683933115</v>
      </c>
      <c r="BA225" s="26">
        <v>9.6465984375512228</v>
      </c>
      <c r="BB225" s="26">
        <v>9.2218851403860427</v>
      </c>
      <c r="BC225" s="26">
        <v>8.8642796478740564</v>
      </c>
      <c r="BD225" s="26">
        <v>8.3930055523436327</v>
      </c>
      <c r="BE225" s="26">
        <v>7.9467532826895031</v>
      </c>
      <c r="BF225" s="26">
        <v>6.4174656514607129</v>
      </c>
      <c r="BG225" s="26">
        <v>5.2554104225804998</v>
      </c>
      <c r="BH225" s="26">
        <v>4.635754813387976</v>
      </c>
      <c r="BI225" s="26">
        <v>4.044152899178151</v>
      </c>
      <c r="BK225" s="27">
        <v>7.2812680337248459</v>
      </c>
      <c r="BL225" s="27">
        <v>6.6214199009203831</v>
      </c>
      <c r="BM225" s="27">
        <v>6.6294693798253466</v>
      </c>
      <c r="BN225" s="27">
        <v>6.2931209269793378</v>
      </c>
      <c r="BO225" s="27">
        <v>5.9248745319002438</v>
      </c>
      <c r="BP225" s="27">
        <v>5.5692555516679541</v>
      </c>
      <c r="BQ225" s="27">
        <v>5.1104188343841113</v>
      </c>
      <c r="BR225" s="27">
        <v>4.6667382092560459</v>
      </c>
      <c r="BS225" s="27">
        <v>4.1518083668862769</v>
      </c>
      <c r="BT225" s="27">
        <v>3.6353582214722664</v>
      </c>
      <c r="BU225" s="27">
        <v>1.6890690253216096</v>
      </c>
      <c r="BV225" s="27">
        <v>0.5565459010756868</v>
      </c>
      <c r="BW225" s="27">
        <v>0.1902607341880227</v>
      </c>
      <c r="BX225" s="27">
        <v>-1.2673189521489547E-2</v>
      </c>
      <c r="BZ225" s="27">
        <v>10.781268033724846</v>
      </c>
      <c r="CA225" s="27">
        <v>10.121419900920383</v>
      </c>
      <c r="CB225" s="27">
        <v>10.129469379825347</v>
      </c>
      <c r="CC225" s="27">
        <v>9.7931209269793378</v>
      </c>
      <c r="CD225" s="27">
        <v>9.4248745319002438</v>
      </c>
      <c r="CE225" s="27">
        <v>9.0692555516679541</v>
      </c>
      <c r="CF225" s="27">
        <v>8.6104188343841113</v>
      </c>
      <c r="CG225" s="27">
        <v>8.1667382092560459</v>
      </c>
      <c r="CH225" s="27">
        <v>7.6518083668862769</v>
      </c>
      <c r="CI225" s="27">
        <v>7.1353582214722664</v>
      </c>
      <c r="CJ225" s="27">
        <v>5.1890690253216096</v>
      </c>
      <c r="CK225" s="27">
        <v>4.0565459010756868</v>
      </c>
      <c r="CL225" s="27">
        <v>3.6902607341880227</v>
      </c>
      <c r="CM225" s="27">
        <v>3.4873268104785105</v>
      </c>
      <c r="CO225" s="28">
        <v>7.2812680337248459</v>
      </c>
      <c r="CP225" s="28">
        <v>6.6264221945912727</v>
      </c>
      <c r="CQ225" s="28">
        <v>6.6492027985665842</v>
      </c>
      <c r="CR225" s="28">
        <v>6.3074490940411252</v>
      </c>
      <c r="CS225" s="28">
        <v>6.0143482026819282</v>
      </c>
      <c r="CT225" s="28">
        <v>5.6870918994063953</v>
      </c>
      <c r="CU225" s="28">
        <v>5.2219186151762234</v>
      </c>
      <c r="CV225" s="28">
        <v>4.8126591078861782</v>
      </c>
      <c r="CW225" s="28">
        <v>4.3730215912956698</v>
      </c>
      <c r="CX225" s="28">
        <v>3.9470232108928229</v>
      </c>
      <c r="CY225" s="28">
        <v>1.4164708032690285</v>
      </c>
      <c r="CZ225" s="28">
        <v>-2.3989356896005525</v>
      </c>
      <c r="DA225" s="28">
        <v>-4.9708319150198541</v>
      </c>
      <c r="DB225" s="28">
        <v>-6.8568767089673273</v>
      </c>
      <c r="DD225" s="28">
        <v>10.781268033724846</v>
      </c>
      <c r="DE225" s="28">
        <v>10.126422194591273</v>
      </c>
      <c r="DF225" s="28">
        <v>10.149202798566584</v>
      </c>
      <c r="DG225" s="28">
        <v>9.8074490940411252</v>
      </c>
      <c r="DH225" s="28">
        <v>9.5143482026819282</v>
      </c>
      <c r="DI225" s="28">
        <v>9.1870918994063953</v>
      </c>
      <c r="DJ225" s="28">
        <v>8.7219186151762234</v>
      </c>
      <c r="DK225" s="28">
        <v>8.3126591078861782</v>
      </c>
      <c r="DL225" s="28">
        <v>7.8730215912956698</v>
      </c>
      <c r="DM225" s="28">
        <v>7.4470232108928229</v>
      </c>
      <c r="DN225" s="28">
        <v>4.9164708032690285</v>
      </c>
      <c r="DO225" s="28">
        <v>1.1010643103994475</v>
      </c>
      <c r="DP225" s="28">
        <v>-1.4708319150198541</v>
      </c>
      <c r="DQ225" s="28">
        <v>-3.3568767089673273</v>
      </c>
      <c r="DS225" s="29">
        <v>7.2812680337248459</v>
      </c>
      <c r="DT225" s="29">
        <v>6.6736532310091725</v>
      </c>
      <c r="DU225" s="29">
        <v>6.5693693635795132</v>
      </c>
      <c r="DV225" s="29">
        <v>6.2183403186777433</v>
      </c>
      <c r="DW225" s="29">
        <v>5.9590471291991758</v>
      </c>
      <c r="DX225" s="29">
        <v>5.6779444977589346</v>
      </c>
      <c r="DY225" s="29">
        <v>5.254515682294814</v>
      </c>
      <c r="DZ225" s="29">
        <v>4.8999987566857062</v>
      </c>
      <c r="EA225" s="29">
        <v>4.4363616963046422</v>
      </c>
      <c r="EB225" s="29">
        <v>3.4951226624223839</v>
      </c>
      <c r="EC225" s="29">
        <v>-0.98714400675229186</v>
      </c>
      <c r="ED225" s="29">
        <v>-4.4337484702927199</v>
      </c>
      <c r="EE225" s="29">
        <v>-6.0953146286110069</v>
      </c>
      <c r="EF225" s="29">
        <v>-5.7407082167514147</v>
      </c>
      <c r="EH225" s="29">
        <v>10.781268033724846</v>
      </c>
      <c r="EI225" s="29">
        <v>10.173653231009173</v>
      </c>
      <c r="EJ225" s="29">
        <v>10.069369363579513</v>
      </c>
      <c r="EK225" s="29">
        <v>9.7183403186777433</v>
      </c>
      <c r="EL225" s="29">
        <v>9.4590471291991758</v>
      </c>
      <c r="EM225" s="29">
        <v>9.1779444977589346</v>
      </c>
      <c r="EN225" s="29">
        <v>8.754515682294814</v>
      </c>
      <c r="EO225" s="29">
        <v>8.3999987566857062</v>
      </c>
      <c r="EP225" s="29">
        <v>7.9363616963046422</v>
      </c>
      <c r="EQ225" s="29">
        <v>6.9951226624223839</v>
      </c>
      <c r="ER225" s="29">
        <v>2.5128559932477081</v>
      </c>
      <c r="ES225" s="29">
        <v>-0.9337484702927199</v>
      </c>
      <c r="ET225" s="29">
        <v>-2.5953146286110069</v>
      </c>
      <c r="EU225" s="29">
        <v>-2.2407082167514147</v>
      </c>
      <c r="EW225" s="1">
        <v>376321</v>
      </c>
      <c r="EX225" s="1">
        <v>399494</v>
      </c>
      <c r="EY225" s="1" t="s">
        <v>487</v>
      </c>
      <c r="EZ225" s="1" t="s">
        <v>856</v>
      </c>
    </row>
    <row r="226" spans="2:156" ht="16" thickBot="1" x14ac:dyDescent="0.4">
      <c r="B226" s="21" t="s">
        <v>226</v>
      </c>
      <c r="C226" s="22">
        <v>7.993006171234132</v>
      </c>
      <c r="D226" s="23">
        <v>5.6706046130003607</v>
      </c>
      <c r="E226" s="23">
        <v>5.4161463794985494</v>
      </c>
      <c r="F226" s="23">
        <v>4.8994518911479155</v>
      </c>
      <c r="G226" s="23">
        <v>4.7678985855186049</v>
      </c>
      <c r="H226" s="23">
        <v>4.3376407260267129</v>
      </c>
      <c r="I226" s="23">
        <v>3.9865552404811595</v>
      </c>
      <c r="J226" s="23">
        <v>3.6377100444429367</v>
      </c>
      <c r="K226" s="23">
        <v>3.2139780449701796</v>
      </c>
      <c r="L226" s="23">
        <v>2.6366014923577943</v>
      </c>
      <c r="M226" s="23">
        <v>0.80366577008499362</v>
      </c>
      <c r="N226" s="23">
        <v>-4.0514397555977411E-2</v>
      </c>
      <c r="O226" s="23">
        <v>-0.23563470336749148</v>
      </c>
      <c r="P226" s="23">
        <v>6.0997140232597502E-2</v>
      </c>
      <c r="Q226" s="24"/>
      <c r="R226" s="23">
        <v>11.493006171234132</v>
      </c>
      <c r="S226" s="23">
        <v>9.1706046130003607</v>
      </c>
      <c r="T226" s="23">
        <v>8.9161463794985494</v>
      </c>
      <c r="U226" s="23">
        <v>8.3994518911479155</v>
      </c>
      <c r="V226" s="23">
        <v>8.2678985855186049</v>
      </c>
      <c r="W226" s="23">
        <v>7.8376407260267129</v>
      </c>
      <c r="X226" s="23">
        <v>7.4865552404811595</v>
      </c>
      <c r="Y226" s="23">
        <v>7.1377100444429367</v>
      </c>
      <c r="Z226" s="23">
        <v>6.7139780449701796</v>
      </c>
      <c r="AA226" s="23">
        <v>6.1366014923577943</v>
      </c>
      <c r="AB226" s="23">
        <v>4.3036657700849936</v>
      </c>
      <c r="AC226" s="23">
        <v>3.4594856024440226</v>
      </c>
      <c r="AD226" s="23">
        <v>3.2643652966325085</v>
      </c>
      <c r="AE226" s="23">
        <v>3.5609971402325975</v>
      </c>
      <c r="AG226" s="25">
        <v>7.993006171234132</v>
      </c>
      <c r="AH226" s="25">
        <v>6.7962384452975861</v>
      </c>
      <c r="AI226" s="25">
        <v>6.6537730164761939</v>
      </c>
      <c r="AJ226" s="25">
        <v>6.3314146511417171</v>
      </c>
      <c r="AK226" s="25">
        <v>6.3567365325683323</v>
      </c>
      <c r="AL226" s="25">
        <v>6.1050762009272024</v>
      </c>
      <c r="AM226" s="25">
        <v>5.8801724244662008</v>
      </c>
      <c r="AN226" s="25">
        <v>5.6559181585650329</v>
      </c>
      <c r="AO226" s="25">
        <v>5.3284683812470472</v>
      </c>
      <c r="AP226" s="25">
        <v>4.9479035805710598</v>
      </c>
      <c r="AQ226" s="25">
        <v>3.951228265189398</v>
      </c>
      <c r="AR226" s="25">
        <v>3.1712355176367204</v>
      </c>
      <c r="AS226" s="25">
        <v>2.6047384828685427</v>
      </c>
      <c r="AT226" s="25">
        <v>2.3535481965002401</v>
      </c>
      <c r="AV226" s="26">
        <v>11.493006171234132</v>
      </c>
      <c r="AW226" s="26">
        <v>10.296238445297586</v>
      </c>
      <c r="AX226" s="26">
        <v>10.153773016476194</v>
      </c>
      <c r="AY226" s="26">
        <v>9.8314146511417171</v>
      </c>
      <c r="AZ226" s="26">
        <v>9.8567365325683323</v>
      </c>
      <c r="BA226" s="26">
        <v>9.6050762009272024</v>
      </c>
      <c r="BB226" s="26">
        <v>9.3801724244662008</v>
      </c>
      <c r="BC226" s="26">
        <v>9.1559181585650329</v>
      </c>
      <c r="BD226" s="26">
        <v>8.8284683812470472</v>
      </c>
      <c r="BE226" s="26">
        <v>8.4479035805710598</v>
      </c>
      <c r="BF226" s="26">
        <v>7.451228265189398</v>
      </c>
      <c r="BG226" s="26">
        <v>6.6712355176367204</v>
      </c>
      <c r="BH226" s="26">
        <v>6.1047384828685427</v>
      </c>
      <c r="BI226" s="26">
        <v>5.8535481965002401</v>
      </c>
      <c r="BK226" s="27">
        <v>7.993006171234132</v>
      </c>
      <c r="BL226" s="27">
        <v>5.6706960415844776</v>
      </c>
      <c r="BM226" s="27">
        <v>5.416327912149459</v>
      </c>
      <c r="BN226" s="27">
        <v>4.8997267376529301</v>
      </c>
      <c r="BO226" s="27">
        <v>4.7682539853343471</v>
      </c>
      <c r="BP226" s="27">
        <v>4.3375243398209768</v>
      </c>
      <c r="BQ226" s="27">
        <v>3.9853226113914388</v>
      </c>
      <c r="BR226" s="27">
        <v>3.6362706997778105</v>
      </c>
      <c r="BS226" s="27">
        <v>3.2123444384025284</v>
      </c>
      <c r="BT226" s="27">
        <v>2.6800703094838383</v>
      </c>
      <c r="BU226" s="27">
        <v>1.0072829141173862</v>
      </c>
      <c r="BV226" s="27">
        <v>0.25695920417991758</v>
      </c>
      <c r="BW226" s="27">
        <v>6.9124041163657779E-2</v>
      </c>
      <c r="BX226" s="27">
        <v>0.45367969612701131</v>
      </c>
      <c r="BZ226" s="27">
        <v>11.493006171234132</v>
      </c>
      <c r="CA226" s="27">
        <v>9.1706960415844776</v>
      </c>
      <c r="CB226" s="27">
        <v>8.916327912149459</v>
      </c>
      <c r="CC226" s="27">
        <v>8.3997267376529301</v>
      </c>
      <c r="CD226" s="27">
        <v>8.2682539853343471</v>
      </c>
      <c r="CE226" s="27">
        <v>7.8375243398209768</v>
      </c>
      <c r="CF226" s="27">
        <v>7.4853226113914388</v>
      </c>
      <c r="CG226" s="27">
        <v>7.1362706997778105</v>
      </c>
      <c r="CH226" s="27">
        <v>6.7123444384025284</v>
      </c>
      <c r="CI226" s="27">
        <v>6.1800703094838383</v>
      </c>
      <c r="CJ226" s="27">
        <v>4.5072829141173862</v>
      </c>
      <c r="CK226" s="27">
        <v>3.7569592041799176</v>
      </c>
      <c r="CL226" s="27">
        <v>3.5691240411636578</v>
      </c>
      <c r="CM226" s="27">
        <v>3.9536796961270113</v>
      </c>
      <c r="CO226" s="28">
        <v>7.993006171234132</v>
      </c>
      <c r="CP226" s="28">
        <v>5.6590716060392197</v>
      </c>
      <c r="CQ226" s="28">
        <v>5.4083248453011805</v>
      </c>
      <c r="CR226" s="28">
        <v>4.904535883039248</v>
      </c>
      <c r="CS226" s="28">
        <v>4.7833811122680849</v>
      </c>
      <c r="CT226" s="28">
        <v>4.3738244560755177</v>
      </c>
      <c r="CU226" s="28">
        <v>4.0228181504919718</v>
      </c>
      <c r="CV226" s="28">
        <v>3.6780186991666035</v>
      </c>
      <c r="CW226" s="28">
        <v>3.3069075070042793</v>
      </c>
      <c r="CX226" s="28">
        <v>2.8925436668554845</v>
      </c>
      <c r="CY226" s="28">
        <v>1.3091264396312781</v>
      </c>
      <c r="CZ226" s="28">
        <v>-0.49848012055946711</v>
      </c>
      <c r="DA226" s="28">
        <v>-1.4445419867728546</v>
      </c>
      <c r="DB226" s="28">
        <v>-1.984942914627041</v>
      </c>
      <c r="DD226" s="28">
        <v>11.493006171234132</v>
      </c>
      <c r="DE226" s="28">
        <v>9.1590716060392197</v>
      </c>
      <c r="DF226" s="28">
        <v>8.9083248453011805</v>
      </c>
      <c r="DG226" s="28">
        <v>8.404535883039248</v>
      </c>
      <c r="DH226" s="28">
        <v>8.2833811122680849</v>
      </c>
      <c r="DI226" s="28">
        <v>7.8738244560755177</v>
      </c>
      <c r="DJ226" s="28">
        <v>7.5228181504919718</v>
      </c>
      <c r="DK226" s="28">
        <v>7.1780186991666035</v>
      </c>
      <c r="DL226" s="28">
        <v>6.8069075070042793</v>
      </c>
      <c r="DM226" s="28">
        <v>6.3925436668554845</v>
      </c>
      <c r="DN226" s="28">
        <v>4.8091264396312781</v>
      </c>
      <c r="DO226" s="28">
        <v>3.0015198794405329</v>
      </c>
      <c r="DP226" s="28">
        <v>2.0554580132271454</v>
      </c>
      <c r="DQ226" s="28">
        <v>1.515057085372959</v>
      </c>
      <c r="DS226" s="29">
        <v>7.993006171234132</v>
      </c>
      <c r="DT226" s="29">
        <v>5.6837137881618993</v>
      </c>
      <c r="DU226" s="29">
        <v>5.3019625781494817</v>
      </c>
      <c r="DV226" s="29">
        <v>4.7812512266952787</v>
      </c>
      <c r="DW226" s="29">
        <v>4.6550968828916872</v>
      </c>
      <c r="DX226" s="29">
        <v>4.2653424391938053</v>
      </c>
      <c r="DY226" s="29">
        <v>3.9544088456669755</v>
      </c>
      <c r="DZ226" s="29">
        <v>3.6781812469192658</v>
      </c>
      <c r="EA226" s="29">
        <v>3.3736816895641937</v>
      </c>
      <c r="EB226" s="29">
        <v>2.7981269022389235</v>
      </c>
      <c r="EC226" s="29">
        <v>0.42131352529805355</v>
      </c>
      <c r="ED226" s="29">
        <v>-0.96867609008486966</v>
      </c>
      <c r="EE226" s="29">
        <v>-1.4802084337915424</v>
      </c>
      <c r="EF226" s="29">
        <v>-0.95655525646350625</v>
      </c>
      <c r="EH226" s="29">
        <v>11.493006171234132</v>
      </c>
      <c r="EI226" s="29">
        <v>9.1837137881618993</v>
      </c>
      <c r="EJ226" s="29">
        <v>8.8019625781494817</v>
      </c>
      <c r="EK226" s="29">
        <v>8.2812512266952787</v>
      </c>
      <c r="EL226" s="29">
        <v>8.1550968828916872</v>
      </c>
      <c r="EM226" s="29">
        <v>7.7653424391938053</v>
      </c>
      <c r="EN226" s="29">
        <v>7.4544088456669755</v>
      </c>
      <c r="EO226" s="29">
        <v>7.1781812469192658</v>
      </c>
      <c r="EP226" s="29">
        <v>6.8736816895641937</v>
      </c>
      <c r="EQ226" s="29">
        <v>6.2981269022389235</v>
      </c>
      <c r="ER226" s="29">
        <v>3.9213135252980535</v>
      </c>
      <c r="ES226" s="29">
        <v>2.5313239099151303</v>
      </c>
      <c r="ET226" s="29">
        <v>2.0197915662084576</v>
      </c>
      <c r="EU226" s="29">
        <v>2.5434447435364937</v>
      </c>
      <c r="EW226" s="1">
        <v>349331</v>
      </c>
      <c r="EX226" s="1">
        <v>435746</v>
      </c>
      <c r="EY226" s="1" t="s">
        <v>462</v>
      </c>
      <c r="EZ226" s="1" t="s">
        <v>864</v>
      </c>
    </row>
    <row r="227" spans="2:156" ht="16" thickBot="1" x14ac:dyDescent="0.4">
      <c r="B227" s="21" t="s">
        <v>227</v>
      </c>
      <c r="C227" s="22">
        <v>9.9853025491063363</v>
      </c>
      <c r="D227" s="23">
        <v>7.9395268182396208</v>
      </c>
      <c r="E227" s="23">
        <v>7.7768203017073745</v>
      </c>
      <c r="F227" s="23">
        <v>4.1763652096269261</v>
      </c>
      <c r="G227" s="23">
        <v>1.0242977011824763</v>
      </c>
      <c r="H227" s="23">
        <v>-2.5709047594696521</v>
      </c>
      <c r="I227" s="23">
        <v>-6.148525934388676</v>
      </c>
      <c r="J227" s="23">
        <v>2.2862771663788806</v>
      </c>
      <c r="K227" s="23">
        <v>-0.85837059038541952</v>
      </c>
      <c r="L227" s="23">
        <v>-3.5519702431759015</v>
      </c>
      <c r="M227" s="23">
        <v>-9.2437255740875202</v>
      </c>
      <c r="N227" s="23">
        <v>-11.665486266106043</v>
      </c>
      <c r="O227" s="23">
        <v>-12.22409425039902</v>
      </c>
      <c r="P227" s="23">
        <v>-11.836897498846284</v>
      </c>
      <c r="Q227" s="24"/>
      <c r="R227" s="23">
        <v>13.785302549106337</v>
      </c>
      <c r="S227" s="23">
        <v>11.739526818239622</v>
      </c>
      <c r="T227" s="23">
        <v>11.576820301707375</v>
      </c>
      <c r="U227" s="23">
        <v>7.9763652096269269</v>
      </c>
      <c r="V227" s="23">
        <v>4.824297701182477</v>
      </c>
      <c r="W227" s="23">
        <v>1.2290952405303486</v>
      </c>
      <c r="X227" s="23">
        <v>-2.3485259343886753</v>
      </c>
      <c r="Y227" s="23">
        <v>-4.7137228336211194</v>
      </c>
      <c r="Z227" s="23">
        <v>-7.8583705903854195</v>
      </c>
      <c r="AA227" s="23">
        <v>-10.551970243175901</v>
      </c>
      <c r="AB227" s="23">
        <v>-16.24372557408752</v>
      </c>
      <c r="AC227" s="23">
        <v>-18.665486266106043</v>
      </c>
      <c r="AD227" s="23">
        <v>-19.22409425039902</v>
      </c>
      <c r="AE227" s="23">
        <v>-18.836897498846284</v>
      </c>
      <c r="AG227" s="25">
        <v>9.9853025491063363</v>
      </c>
      <c r="AH227" s="25">
        <v>9.0066860793254442</v>
      </c>
      <c r="AI227" s="25">
        <v>9.0638910261701007</v>
      </c>
      <c r="AJ227" s="25">
        <v>8.0792044068221713</v>
      </c>
      <c r="AK227" s="25">
        <v>7.5013078838772778</v>
      </c>
      <c r="AL227" s="25">
        <v>6.4752152697363066</v>
      </c>
      <c r="AM227" s="25">
        <v>5.4130404839856752</v>
      </c>
      <c r="AN227" s="25">
        <v>15.516730459550487</v>
      </c>
      <c r="AO227" s="25">
        <v>14.52467989557416</v>
      </c>
      <c r="AP227" s="25">
        <v>13.572515673253946</v>
      </c>
      <c r="AQ227" s="25">
        <v>11.797629348220529</v>
      </c>
      <c r="AR227" s="25">
        <v>10.82655902218794</v>
      </c>
      <c r="AS227" s="25">
        <v>10.311222902329177</v>
      </c>
      <c r="AT227" s="25">
        <v>10.123504040422656</v>
      </c>
      <c r="AV227" s="26">
        <v>13.785302549106337</v>
      </c>
      <c r="AW227" s="26">
        <v>12.806686079325445</v>
      </c>
      <c r="AX227" s="26">
        <v>12.863891026170101</v>
      </c>
      <c r="AY227" s="26">
        <v>11.879204406822172</v>
      </c>
      <c r="AZ227" s="26">
        <v>11.301307883877278</v>
      </c>
      <c r="BA227" s="26">
        <v>10.275215269736307</v>
      </c>
      <c r="BB227" s="26">
        <v>9.2130404839856759</v>
      </c>
      <c r="BC227" s="26">
        <v>8.5167304595504874</v>
      </c>
      <c r="BD227" s="26">
        <v>7.5246798955741596</v>
      </c>
      <c r="BE227" s="26">
        <v>6.572515673253946</v>
      </c>
      <c r="BF227" s="26">
        <v>4.7976293482205286</v>
      </c>
      <c r="BG227" s="26">
        <v>3.82655902218794</v>
      </c>
      <c r="BH227" s="26">
        <v>3.3112229023291775</v>
      </c>
      <c r="BI227" s="26">
        <v>3.1235040404226559</v>
      </c>
      <c r="BK227" s="27">
        <v>9.9853025491063363</v>
      </c>
      <c r="BL227" s="27">
        <v>7.9396290012321131</v>
      </c>
      <c r="BM227" s="27">
        <v>7.7763651072257289</v>
      </c>
      <c r="BN227" s="27">
        <v>4.175973839256816</v>
      </c>
      <c r="BO227" s="27">
        <v>1.0240090185493251</v>
      </c>
      <c r="BP227" s="27">
        <v>-2.5714427006048588</v>
      </c>
      <c r="BQ227" s="27">
        <v>-6.1496947287073631</v>
      </c>
      <c r="BR227" s="27">
        <v>2.2851263394301213</v>
      </c>
      <c r="BS227" s="27">
        <v>-0.85777715711292046</v>
      </c>
      <c r="BT227" s="27">
        <v>-3.496539483915285</v>
      </c>
      <c r="BU227" s="27">
        <v>-8.9754491923963116</v>
      </c>
      <c r="BV227" s="27">
        <v>-11.257243178317637</v>
      </c>
      <c r="BW227" s="27">
        <v>-11.786154726219891</v>
      </c>
      <c r="BX227" s="27">
        <v>-11.386980398145823</v>
      </c>
      <c r="BZ227" s="27">
        <v>13.785302549106337</v>
      </c>
      <c r="CA227" s="27">
        <v>11.739629001232114</v>
      </c>
      <c r="CB227" s="27">
        <v>11.57636510722573</v>
      </c>
      <c r="CC227" s="27">
        <v>7.9759738392568167</v>
      </c>
      <c r="CD227" s="27">
        <v>4.8240090185493258</v>
      </c>
      <c r="CE227" s="27">
        <v>1.2285572993951419</v>
      </c>
      <c r="CF227" s="27">
        <v>-2.3496947287073624</v>
      </c>
      <c r="CG227" s="27">
        <v>-4.7148736605698787</v>
      </c>
      <c r="CH227" s="27">
        <v>-7.8577771571129205</v>
      </c>
      <c r="CI227" s="27">
        <v>-10.496539483915285</v>
      </c>
      <c r="CJ227" s="27">
        <v>-15.975449192396312</v>
      </c>
      <c r="CK227" s="27">
        <v>-18.257243178317637</v>
      </c>
      <c r="CL227" s="27">
        <v>-18.786154726219891</v>
      </c>
      <c r="CM227" s="27">
        <v>-18.386980398145823</v>
      </c>
      <c r="CO227" s="28">
        <v>9.9853025491063363</v>
      </c>
      <c r="CP227" s="28">
        <v>7.9455422448142308</v>
      </c>
      <c r="CQ227" s="28">
        <v>7.781401804063087</v>
      </c>
      <c r="CR227" s="28">
        <v>4.1808805883900781</v>
      </c>
      <c r="CS227" s="28">
        <v>1.0569742054673341</v>
      </c>
      <c r="CT227" s="28">
        <v>-2.5295342205037272</v>
      </c>
      <c r="CU227" s="28">
        <v>-6.1157022218386281</v>
      </c>
      <c r="CV227" s="28">
        <v>2.3175319060562174</v>
      </c>
      <c r="CW227" s="28">
        <v>-0.7470403311089413</v>
      </c>
      <c r="CX227" s="28">
        <v>-5.0844115117038697</v>
      </c>
      <c r="CY227" s="28">
        <v>-13.680583050840596</v>
      </c>
      <c r="CZ227" s="28">
        <v>-20.118444033860641</v>
      </c>
      <c r="DA227" s="28">
        <v>-24.133941080086288</v>
      </c>
      <c r="DB227" s="28">
        <v>-26.727541194092197</v>
      </c>
      <c r="DD227" s="28">
        <v>13.785302549106337</v>
      </c>
      <c r="DE227" s="28">
        <v>11.745542244814231</v>
      </c>
      <c r="DF227" s="28">
        <v>11.581401804063088</v>
      </c>
      <c r="DG227" s="28">
        <v>7.9808805883900789</v>
      </c>
      <c r="DH227" s="28">
        <v>4.8569742054673348</v>
      </c>
      <c r="DI227" s="28">
        <v>1.2704657794962735</v>
      </c>
      <c r="DJ227" s="28">
        <v>-2.3157022218386274</v>
      </c>
      <c r="DK227" s="28">
        <v>-4.6824680939437826</v>
      </c>
      <c r="DL227" s="28">
        <v>-7.7470403311089413</v>
      </c>
      <c r="DM227" s="28">
        <v>-12.08441151170387</v>
      </c>
      <c r="DN227" s="28">
        <v>-20.680583050840596</v>
      </c>
      <c r="DO227" s="28">
        <v>-27.118444033860641</v>
      </c>
      <c r="DP227" s="28">
        <v>-31.133941080086288</v>
      </c>
      <c r="DQ227" s="28">
        <v>-33.727541194092197</v>
      </c>
      <c r="DS227" s="29">
        <v>9.9853025491063363</v>
      </c>
      <c r="DT227" s="29">
        <v>8.0209917090899268</v>
      </c>
      <c r="DU227" s="29">
        <v>7.740792554879846</v>
      </c>
      <c r="DV227" s="29">
        <v>4.1372785293088405</v>
      </c>
      <c r="DW227" s="29">
        <v>1.030311444897734</v>
      </c>
      <c r="DX227" s="29">
        <v>-3.0176062006751145</v>
      </c>
      <c r="DY227" s="29">
        <v>-10.533745787073588</v>
      </c>
      <c r="DZ227" s="29">
        <v>-5.0221882345774702</v>
      </c>
      <c r="EA227" s="29">
        <v>-8.8526092096103923</v>
      </c>
      <c r="EB227" s="29">
        <v>-11.917235971097142</v>
      </c>
      <c r="EC227" s="29">
        <v>-18.980087680150007</v>
      </c>
      <c r="ED227" s="29">
        <v>-23.726317723881962</v>
      </c>
      <c r="EE227" s="29">
        <v>-26.377403454621756</v>
      </c>
      <c r="EF227" s="29">
        <v>-25.180363410178828</v>
      </c>
      <c r="EH227" s="29">
        <v>13.785302549106337</v>
      </c>
      <c r="EI227" s="29">
        <v>11.820991709089927</v>
      </c>
      <c r="EJ227" s="29">
        <v>11.540792554879847</v>
      </c>
      <c r="EK227" s="29">
        <v>7.9372785293088413</v>
      </c>
      <c r="EL227" s="29">
        <v>4.8303114448977347</v>
      </c>
      <c r="EM227" s="29">
        <v>0.78239379932488617</v>
      </c>
      <c r="EN227" s="29">
        <v>-6.7337457870735875</v>
      </c>
      <c r="EO227" s="29">
        <v>-12.02218823457747</v>
      </c>
      <c r="EP227" s="29">
        <v>-15.852609209610392</v>
      </c>
      <c r="EQ227" s="29">
        <v>-18.917235971097142</v>
      </c>
      <c r="ER227" s="29">
        <v>-25.980087680150007</v>
      </c>
      <c r="ES227" s="29">
        <v>-30.726317723881962</v>
      </c>
      <c r="ET227" s="29">
        <v>-33.377403454621756</v>
      </c>
      <c r="EU227" s="29">
        <v>-32.180363410178828</v>
      </c>
      <c r="EW227" s="1">
        <v>337826</v>
      </c>
      <c r="EX227" s="1">
        <v>553939</v>
      </c>
      <c r="EY227" s="1" t="s">
        <v>536</v>
      </c>
      <c r="EZ227" s="1" t="s">
        <v>863</v>
      </c>
    </row>
    <row r="228" spans="2:156" ht="16" thickBot="1" x14ac:dyDescent="0.4">
      <c r="B228" s="21" t="s">
        <v>228</v>
      </c>
      <c r="C228" s="22">
        <v>8.6371001840826054</v>
      </c>
      <c r="D228" s="23">
        <v>6.8696471246705784</v>
      </c>
      <c r="E228" s="23">
        <v>6.5737963449924024</v>
      </c>
      <c r="F228" s="23">
        <v>6.3448941025843908</v>
      </c>
      <c r="G228" s="23">
        <v>6.2001751691240905</v>
      </c>
      <c r="H228" s="23">
        <v>6.0354081494074521</v>
      </c>
      <c r="I228" s="23">
        <v>5.9233929906747065</v>
      </c>
      <c r="J228" s="23">
        <v>5.7586744003988386</v>
      </c>
      <c r="K228" s="23">
        <v>5.5879469045207308</v>
      </c>
      <c r="L228" s="23">
        <v>5.4480456318688653</v>
      </c>
      <c r="M228" s="23">
        <v>4.1924937849012522</v>
      </c>
      <c r="N228" s="23">
        <v>1.8915700176722581</v>
      </c>
      <c r="O228" s="23">
        <v>-0.90023999641055497</v>
      </c>
      <c r="P228" s="23">
        <v>-2.3648242443165657</v>
      </c>
      <c r="Q228" s="24"/>
      <c r="R228" s="23">
        <v>6.7371001840826068</v>
      </c>
      <c r="S228" s="23">
        <v>4.9696471246705798</v>
      </c>
      <c r="T228" s="23">
        <v>4.6737963449924038</v>
      </c>
      <c r="U228" s="23">
        <v>4.4448941025843922</v>
      </c>
      <c r="V228" s="23">
        <v>4.3001751691240919</v>
      </c>
      <c r="W228" s="23">
        <v>4.1354081494074535</v>
      </c>
      <c r="X228" s="23">
        <v>4.0233929906747079</v>
      </c>
      <c r="Y228" s="23">
        <v>3.85867440039884</v>
      </c>
      <c r="Z228" s="23">
        <v>3.6879469045207323</v>
      </c>
      <c r="AA228" s="23">
        <v>3.5480456318688667</v>
      </c>
      <c r="AB228" s="23">
        <v>2.2924937849012537</v>
      </c>
      <c r="AC228" s="23">
        <v>-8.4299823277405039E-3</v>
      </c>
      <c r="AD228" s="23">
        <v>-2.8002399964105535</v>
      </c>
      <c r="AE228" s="23">
        <v>-4.2648242443165643</v>
      </c>
      <c r="AG228" s="25">
        <v>8.6371001840826054</v>
      </c>
      <c r="AH228" s="25">
        <v>7.9892582380337984</v>
      </c>
      <c r="AI228" s="25">
        <v>8.048849252002455</v>
      </c>
      <c r="AJ228" s="25">
        <v>8.0926390476001817</v>
      </c>
      <c r="AK228" s="25">
        <v>8.2603691200922515</v>
      </c>
      <c r="AL228" s="25">
        <v>8.3860433838978796</v>
      </c>
      <c r="AM228" s="25">
        <v>8.4886755899150348</v>
      </c>
      <c r="AN228" s="25">
        <v>8.5034184834603543</v>
      </c>
      <c r="AO228" s="25">
        <v>8.4023350914629624</v>
      </c>
      <c r="AP228" s="25">
        <v>8.3497083337564515</v>
      </c>
      <c r="AQ228" s="25">
        <v>7.8367027127800117</v>
      </c>
      <c r="AR228" s="25">
        <v>7.2176824315796448</v>
      </c>
      <c r="AS228" s="25">
        <v>6.3913627490811393</v>
      </c>
      <c r="AT228" s="25">
        <v>5.6632631687706514</v>
      </c>
      <c r="AV228" s="26">
        <v>6.7371001840826068</v>
      </c>
      <c r="AW228" s="26">
        <v>6.0892582380337998</v>
      </c>
      <c r="AX228" s="26">
        <v>6.1488492520024565</v>
      </c>
      <c r="AY228" s="26">
        <v>6.1926390476001831</v>
      </c>
      <c r="AZ228" s="26">
        <v>6.360369120092253</v>
      </c>
      <c r="BA228" s="26">
        <v>6.486043383897881</v>
      </c>
      <c r="BB228" s="26">
        <v>6.5886755899150362</v>
      </c>
      <c r="BC228" s="26">
        <v>6.6034184834603558</v>
      </c>
      <c r="BD228" s="26">
        <v>6.5023350914629638</v>
      </c>
      <c r="BE228" s="26">
        <v>6.4497083337564529</v>
      </c>
      <c r="BF228" s="26">
        <v>5.9367027127800132</v>
      </c>
      <c r="BG228" s="26">
        <v>5.3176824315796463</v>
      </c>
      <c r="BH228" s="26">
        <v>4.4913627490811407</v>
      </c>
      <c r="BI228" s="26">
        <v>3.7632631687706528</v>
      </c>
      <c r="BK228" s="27">
        <v>8.6371001840826054</v>
      </c>
      <c r="BL228" s="27">
        <v>6.8708229043090299</v>
      </c>
      <c r="BM228" s="27">
        <v>6.5762109128938917</v>
      </c>
      <c r="BN228" s="27">
        <v>6.3483749500871411</v>
      </c>
      <c r="BO228" s="27">
        <v>6.2048964871006405</v>
      </c>
      <c r="BP228" s="27">
        <v>6.0339943386018824</v>
      </c>
      <c r="BQ228" s="27">
        <v>5.9084198520434938</v>
      </c>
      <c r="BR228" s="27">
        <v>5.7411000871251971</v>
      </c>
      <c r="BS228" s="27">
        <v>5.5680094689312369</v>
      </c>
      <c r="BT228" s="27">
        <v>5.4413663265010683</v>
      </c>
      <c r="BU228" s="27">
        <v>4.4308512752488483</v>
      </c>
      <c r="BV228" s="27">
        <v>2.858846674537439</v>
      </c>
      <c r="BW228" s="27">
        <v>0.42232365643248926</v>
      </c>
      <c r="BX228" s="27">
        <v>-0.35029048827059484</v>
      </c>
      <c r="BZ228" s="27">
        <v>6.7371001840826068</v>
      </c>
      <c r="CA228" s="27">
        <v>4.9708229043090313</v>
      </c>
      <c r="CB228" s="27">
        <v>4.6762109128938931</v>
      </c>
      <c r="CC228" s="27">
        <v>4.4483749500871426</v>
      </c>
      <c r="CD228" s="27">
        <v>4.3048964871006419</v>
      </c>
      <c r="CE228" s="27">
        <v>4.1339943386018838</v>
      </c>
      <c r="CF228" s="27">
        <v>4.0084198520434953</v>
      </c>
      <c r="CG228" s="27">
        <v>3.8411000871251986</v>
      </c>
      <c r="CH228" s="27">
        <v>3.6680094689312384</v>
      </c>
      <c r="CI228" s="27">
        <v>3.5413663265010698</v>
      </c>
      <c r="CJ228" s="27">
        <v>2.5308512752488497</v>
      </c>
      <c r="CK228" s="27">
        <v>0.95884667453744044</v>
      </c>
      <c r="CL228" s="27">
        <v>-1.4776763435675093</v>
      </c>
      <c r="CM228" s="27">
        <v>-2.2502904882705934</v>
      </c>
      <c r="CO228" s="28">
        <v>8.6371001840826054</v>
      </c>
      <c r="CP228" s="28">
        <v>6.8988737751844695</v>
      </c>
      <c r="CQ228" s="28">
        <v>6.6354854938628876</v>
      </c>
      <c r="CR228" s="28">
        <v>6.4365808993255627</v>
      </c>
      <c r="CS228" s="28">
        <v>6.3144350625648755</v>
      </c>
      <c r="CT228" s="28">
        <v>6.1370143364137988</v>
      </c>
      <c r="CU228" s="28">
        <v>5.9814558118503953</v>
      </c>
      <c r="CV228" s="28">
        <v>5.7590250763177195</v>
      </c>
      <c r="CW228" s="28">
        <v>5.50852627133985</v>
      </c>
      <c r="CX228" s="28">
        <v>5.271835357605319</v>
      </c>
      <c r="CY228" s="28">
        <v>0.30556991210978524</v>
      </c>
      <c r="CZ228" s="28">
        <v>-3.0624792671726162</v>
      </c>
      <c r="DA228" s="28">
        <v>-5.1080332383582281</v>
      </c>
      <c r="DB228" s="28">
        <v>-6.0364729184071955</v>
      </c>
      <c r="DD228" s="28">
        <v>6.7371001840826068</v>
      </c>
      <c r="DE228" s="28">
        <v>4.998873775184471</v>
      </c>
      <c r="DF228" s="28">
        <v>4.735485493862889</v>
      </c>
      <c r="DG228" s="28">
        <v>4.5365808993255641</v>
      </c>
      <c r="DH228" s="28">
        <v>4.4144350625648769</v>
      </c>
      <c r="DI228" s="28">
        <v>4.2370143364138002</v>
      </c>
      <c r="DJ228" s="28">
        <v>4.0814558118503967</v>
      </c>
      <c r="DK228" s="28">
        <v>3.859025076317721</v>
      </c>
      <c r="DL228" s="28">
        <v>3.6085262713398514</v>
      </c>
      <c r="DM228" s="28">
        <v>3.3718353576053204</v>
      </c>
      <c r="DN228" s="28">
        <v>-1.5944300878902133</v>
      </c>
      <c r="DO228" s="28">
        <v>-4.9624792671726148</v>
      </c>
      <c r="DP228" s="28">
        <v>-7.0080332383582267</v>
      </c>
      <c r="DQ228" s="28">
        <v>-7.936472918407194</v>
      </c>
      <c r="DS228" s="29">
        <v>8.6371001840826054</v>
      </c>
      <c r="DT228" s="29">
        <v>6.8838028221474516</v>
      </c>
      <c r="DU228" s="29">
        <v>6.5431773956884314</v>
      </c>
      <c r="DV228" s="29">
        <v>6.3209122907217221</v>
      </c>
      <c r="DW228" s="29">
        <v>6.1532671199384339</v>
      </c>
      <c r="DX228" s="29">
        <v>5.9152721807521473</v>
      </c>
      <c r="DY228" s="29">
        <v>5.6613916717463937</v>
      </c>
      <c r="DZ228" s="29">
        <v>4.9426795184504009</v>
      </c>
      <c r="EA228" s="29">
        <v>2.9854054839396653</v>
      </c>
      <c r="EB228" s="29">
        <v>2.4731490048439007</v>
      </c>
      <c r="EC228" s="29">
        <v>-1.7860794010837537</v>
      </c>
      <c r="ED228" s="29">
        <v>-4.5962933939144754</v>
      </c>
      <c r="EE228" s="29">
        <v>-5.9940995408085698</v>
      </c>
      <c r="EF228" s="29">
        <v>-5.8492428449675735</v>
      </c>
      <c r="EH228" s="29">
        <v>6.7371001840826068</v>
      </c>
      <c r="EI228" s="29">
        <v>4.9838028221474531</v>
      </c>
      <c r="EJ228" s="29">
        <v>4.6431773956884328</v>
      </c>
      <c r="EK228" s="29">
        <v>4.4209122907217235</v>
      </c>
      <c r="EL228" s="29">
        <v>4.2532671199384353</v>
      </c>
      <c r="EM228" s="29">
        <v>4.0152721807521488</v>
      </c>
      <c r="EN228" s="29">
        <v>3.7613916717463951</v>
      </c>
      <c r="EO228" s="29">
        <v>3.0426795184504023</v>
      </c>
      <c r="EP228" s="29">
        <v>1.0854054839396667</v>
      </c>
      <c r="EQ228" s="29">
        <v>0.57314900484390208</v>
      </c>
      <c r="ER228" s="29">
        <v>-3.6860794010837523</v>
      </c>
      <c r="ES228" s="29">
        <v>-6.496293393914474</v>
      </c>
      <c r="ET228" s="29">
        <v>-7.8940995408085683</v>
      </c>
      <c r="EU228" s="29">
        <v>-7.7492428449675721</v>
      </c>
      <c r="EW228" s="1">
        <v>379058</v>
      </c>
      <c r="EX228" s="1">
        <v>396289</v>
      </c>
      <c r="EY228" s="1" t="s">
        <v>555</v>
      </c>
      <c r="EZ228" s="1" t="s">
        <v>849</v>
      </c>
    </row>
    <row r="229" spans="2:156" ht="16" thickBot="1" x14ac:dyDescent="0.4">
      <c r="B229" s="21" t="s">
        <v>229</v>
      </c>
      <c r="C229" s="22">
        <v>3.0862865412111091</v>
      </c>
      <c r="D229" s="23">
        <v>2.1222041673947984</v>
      </c>
      <c r="E229" s="23">
        <v>1.7622151039773861</v>
      </c>
      <c r="F229" s="23">
        <v>1.1222186199048458</v>
      </c>
      <c r="G229" s="23">
        <v>0.43780991943167535</v>
      </c>
      <c r="H229" s="23">
        <v>-0.35283128466723213</v>
      </c>
      <c r="I229" s="23">
        <v>-1.0953653987125094</v>
      </c>
      <c r="J229" s="23">
        <v>1.1105525963938199</v>
      </c>
      <c r="K229" s="23">
        <v>0.24743270633477721</v>
      </c>
      <c r="L229" s="23">
        <v>-0.58169992971674134</v>
      </c>
      <c r="M229" s="23">
        <v>-3.7828520910578831</v>
      </c>
      <c r="N229" s="23">
        <v>-5.2626072615209694</v>
      </c>
      <c r="O229" s="23">
        <v>-5.4348047188330781</v>
      </c>
      <c r="P229" s="23">
        <v>-5.3153051907309639</v>
      </c>
      <c r="Q229" s="24"/>
      <c r="R229" s="23">
        <v>7.2232865412111096</v>
      </c>
      <c r="S229" s="23">
        <v>6.2592041673947989</v>
      </c>
      <c r="T229" s="23">
        <v>5.8992151039773866</v>
      </c>
      <c r="U229" s="23">
        <v>5.2592186199048463</v>
      </c>
      <c r="V229" s="23">
        <v>4.5748099194316758</v>
      </c>
      <c r="W229" s="23">
        <v>3.7841687153327683</v>
      </c>
      <c r="X229" s="23">
        <v>3.0416346012874911</v>
      </c>
      <c r="Y229" s="23">
        <v>2.3105525963938192</v>
      </c>
      <c r="Z229" s="23">
        <v>1.4474327063347765</v>
      </c>
      <c r="AA229" s="23">
        <v>0.61830007028325795</v>
      </c>
      <c r="AB229" s="23">
        <v>-2.5828520910578838</v>
      </c>
      <c r="AC229" s="23">
        <v>-4.0626072615209701</v>
      </c>
      <c r="AD229" s="23">
        <v>-4.2348047188330789</v>
      </c>
      <c r="AE229" s="23">
        <v>-4.1153051907309646</v>
      </c>
      <c r="AG229" s="25">
        <v>3.0862865412111091</v>
      </c>
      <c r="AH229" s="25">
        <v>2.5991863022550881</v>
      </c>
      <c r="AI229" s="25">
        <v>2.4467851956705466</v>
      </c>
      <c r="AJ229" s="25">
        <v>2.1565446478708736</v>
      </c>
      <c r="AK229" s="25">
        <v>1.8908378583495598</v>
      </c>
      <c r="AL229" s="25">
        <v>1.4371781862467792</v>
      </c>
      <c r="AM229" s="25">
        <v>0.93146749941030293</v>
      </c>
      <c r="AN229" s="25">
        <v>3.3529188347370287</v>
      </c>
      <c r="AO229" s="25">
        <v>2.6725404056594186</v>
      </c>
      <c r="AP229" s="25">
        <v>2.108419010905358</v>
      </c>
      <c r="AQ229" s="25">
        <v>5.4645285726511617E-2</v>
      </c>
      <c r="AR229" s="25">
        <v>-1.2473658396178884</v>
      </c>
      <c r="AS229" s="25">
        <v>-2.0992973845924112</v>
      </c>
      <c r="AT229" s="25">
        <v>-2.6515574911053932</v>
      </c>
      <c r="AV229" s="26">
        <v>7.2232865412111096</v>
      </c>
      <c r="AW229" s="26">
        <v>6.7361863022550885</v>
      </c>
      <c r="AX229" s="26">
        <v>6.5837851956705471</v>
      </c>
      <c r="AY229" s="26">
        <v>6.2935446478708741</v>
      </c>
      <c r="AZ229" s="26">
        <v>6.0278378583495602</v>
      </c>
      <c r="BA229" s="26">
        <v>5.5741781862467796</v>
      </c>
      <c r="BB229" s="26">
        <v>5.0684674994103034</v>
      </c>
      <c r="BC229" s="26">
        <v>4.552918834737028</v>
      </c>
      <c r="BD229" s="26">
        <v>3.8725404056594179</v>
      </c>
      <c r="BE229" s="26">
        <v>3.3084190109053573</v>
      </c>
      <c r="BF229" s="26">
        <v>1.2546452857265109</v>
      </c>
      <c r="BG229" s="26">
        <v>-4.7365839617889094E-2</v>
      </c>
      <c r="BH229" s="26">
        <v>-0.89929738459241193</v>
      </c>
      <c r="BI229" s="26">
        <v>-1.4515574911053939</v>
      </c>
      <c r="BK229" s="27">
        <v>3.0862865412111091</v>
      </c>
      <c r="BL229" s="27">
        <v>2.1224595484886635</v>
      </c>
      <c r="BM229" s="27">
        <v>1.7628055589804426</v>
      </c>
      <c r="BN229" s="27">
        <v>1.1230962242941267</v>
      </c>
      <c r="BO229" s="27">
        <v>0.43896405191653187</v>
      </c>
      <c r="BP229" s="27">
        <v>-0.35317675243024382</v>
      </c>
      <c r="BQ229" s="27">
        <v>-1.0990314186349259</v>
      </c>
      <c r="BR229" s="27">
        <v>1.1062642118801271</v>
      </c>
      <c r="BS229" s="27">
        <v>0.242562191263616</v>
      </c>
      <c r="BT229" s="27">
        <v>-0.48730606512545904</v>
      </c>
      <c r="BU229" s="27">
        <v>-3.3284737574701815</v>
      </c>
      <c r="BV229" s="27">
        <v>-4.557229980807918</v>
      </c>
      <c r="BW229" s="27">
        <v>-4.690151896083993</v>
      </c>
      <c r="BX229" s="27">
        <v>-4.3963099722072307</v>
      </c>
      <c r="BZ229" s="27">
        <v>7.2232865412111096</v>
      </c>
      <c r="CA229" s="27">
        <v>6.2594595484886639</v>
      </c>
      <c r="CB229" s="27">
        <v>5.899805558980443</v>
      </c>
      <c r="CC229" s="27">
        <v>5.2600962242941272</v>
      </c>
      <c r="CD229" s="27">
        <v>4.5759640519165323</v>
      </c>
      <c r="CE229" s="27">
        <v>3.7838232475697566</v>
      </c>
      <c r="CF229" s="27">
        <v>3.0379685813650745</v>
      </c>
      <c r="CG229" s="27">
        <v>2.3062642118801264</v>
      </c>
      <c r="CH229" s="27">
        <v>1.4425621912636153</v>
      </c>
      <c r="CI229" s="27">
        <v>0.71269393487454025</v>
      </c>
      <c r="CJ229" s="27">
        <v>-2.1284737574701822</v>
      </c>
      <c r="CK229" s="27">
        <v>-3.3572299808079187</v>
      </c>
      <c r="CL229" s="27">
        <v>-3.4901518960839937</v>
      </c>
      <c r="CM229" s="27">
        <v>-3.1963099722072315</v>
      </c>
      <c r="CO229" s="28">
        <v>3.0862865412111091</v>
      </c>
      <c r="CP229" s="28">
        <v>2.1352371977753535</v>
      </c>
      <c r="CQ229" s="28">
        <v>1.8416240514581759</v>
      </c>
      <c r="CR229" s="28">
        <v>1.2771668984977289</v>
      </c>
      <c r="CS229" s="28">
        <v>0.71272790123163077</v>
      </c>
      <c r="CT229" s="28">
        <v>5.4587531279000956E-2</v>
      </c>
      <c r="CU229" s="28">
        <v>-0.55446436675188693</v>
      </c>
      <c r="CV229" s="28">
        <v>1.8099513171776209</v>
      </c>
      <c r="CW229" s="28">
        <v>1.1799449335553795</v>
      </c>
      <c r="CX229" s="28">
        <v>0.69869421037379098</v>
      </c>
      <c r="CY229" s="28">
        <v>-3.1167891324705828</v>
      </c>
      <c r="CZ229" s="28">
        <v>-10.263744289865347</v>
      </c>
      <c r="DA229" s="28">
        <v>-15.664913904842305</v>
      </c>
      <c r="DB229" s="28">
        <v>-19.246765899670091</v>
      </c>
      <c r="DD229" s="28">
        <v>7.2232865412111096</v>
      </c>
      <c r="DE229" s="28">
        <v>6.2722371977753539</v>
      </c>
      <c r="DF229" s="28">
        <v>5.9786240514581763</v>
      </c>
      <c r="DG229" s="28">
        <v>5.4141668984977294</v>
      </c>
      <c r="DH229" s="28">
        <v>4.8497279012316312</v>
      </c>
      <c r="DI229" s="28">
        <v>4.1915875312790014</v>
      </c>
      <c r="DJ229" s="28">
        <v>3.5825356332481135</v>
      </c>
      <c r="DK229" s="28">
        <v>3.0099513171776202</v>
      </c>
      <c r="DL229" s="28">
        <v>2.3799449335553788</v>
      </c>
      <c r="DM229" s="28">
        <v>1.8986942103737903</v>
      </c>
      <c r="DN229" s="28">
        <v>-1.9167891324705835</v>
      </c>
      <c r="DO229" s="28">
        <v>-9.0637442898653475</v>
      </c>
      <c r="DP229" s="28">
        <v>-14.464913904842305</v>
      </c>
      <c r="DQ229" s="28">
        <v>-18.046765899670092</v>
      </c>
      <c r="DS229" s="29">
        <v>3.0862865412111091</v>
      </c>
      <c r="DT229" s="29">
        <v>2.2220387157355219</v>
      </c>
      <c r="DU229" s="29">
        <v>1.5993395895934803</v>
      </c>
      <c r="DV229" s="29">
        <v>1.0251966247826623</v>
      </c>
      <c r="DW229" s="29">
        <v>0.50349051627889807</v>
      </c>
      <c r="DX229" s="29">
        <v>-6.3069072206488386E-2</v>
      </c>
      <c r="DY229" s="29">
        <v>-0.59638766946604349</v>
      </c>
      <c r="DZ229" s="29">
        <v>1.8739228151585188</v>
      </c>
      <c r="EA229" s="29">
        <v>1.208344629149753</v>
      </c>
      <c r="EB229" s="29">
        <v>-0.2711002192593881</v>
      </c>
      <c r="EC229" s="29">
        <v>-8.5275253608616417</v>
      </c>
      <c r="ED229" s="29">
        <v>-14.970995675507641</v>
      </c>
      <c r="EE229" s="29">
        <v>-18.445346051206311</v>
      </c>
      <c r="EF229" s="29">
        <v>-17.219208290843522</v>
      </c>
      <c r="EH229" s="29">
        <v>7.2232865412111096</v>
      </c>
      <c r="EI229" s="29">
        <v>6.3590387157355224</v>
      </c>
      <c r="EJ229" s="29">
        <v>5.7363395895934808</v>
      </c>
      <c r="EK229" s="29">
        <v>5.1621966247826627</v>
      </c>
      <c r="EL229" s="29">
        <v>4.6404905162788985</v>
      </c>
      <c r="EM229" s="29">
        <v>4.0739309277935121</v>
      </c>
      <c r="EN229" s="29">
        <v>3.540612330533957</v>
      </c>
      <c r="EO229" s="29">
        <v>3.0739228151585181</v>
      </c>
      <c r="EP229" s="29">
        <v>2.4083446291497523</v>
      </c>
      <c r="EQ229" s="29">
        <v>0.92889978074061119</v>
      </c>
      <c r="ER229" s="29">
        <v>-7.3275253608616424</v>
      </c>
      <c r="ES229" s="29">
        <v>-13.770995675507642</v>
      </c>
      <c r="ET229" s="29">
        <v>-17.245346051206312</v>
      </c>
      <c r="EU229" s="29">
        <v>-16.019208290843522</v>
      </c>
      <c r="EW229" s="1">
        <v>380858</v>
      </c>
      <c r="EX229" s="1">
        <v>405856</v>
      </c>
      <c r="EY229" s="1" t="s">
        <v>533</v>
      </c>
      <c r="EZ229" s="1" t="s">
        <v>857</v>
      </c>
    </row>
    <row r="230" spans="2:156" ht="16" thickBot="1" x14ac:dyDescent="0.4">
      <c r="B230" s="21" t="s">
        <v>230</v>
      </c>
      <c r="C230" s="22">
        <v>19.83199273965872</v>
      </c>
      <c r="D230" s="23">
        <v>19.110045883147116</v>
      </c>
      <c r="E230" s="23">
        <v>18.726803266648986</v>
      </c>
      <c r="F230" s="23">
        <v>18.469867063404926</v>
      </c>
      <c r="G230" s="23">
        <v>18.094059982283532</v>
      </c>
      <c r="H230" s="23">
        <v>17.713820887392131</v>
      </c>
      <c r="I230" s="23">
        <v>17.231352459616801</v>
      </c>
      <c r="J230" s="23">
        <v>16.946692420494273</v>
      </c>
      <c r="K230" s="23">
        <v>16.556146317369883</v>
      </c>
      <c r="L230" s="23">
        <v>16.073919371944385</v>
      </c>
      <c r="M230" s="23">
        <v>14.403225132101817</v>
      </c>
      <c r="N230" s="23">
        <v>13.783580308291189</v>
      </c>
      <c r="O230" s="23">
        <v>13.750992742320737</v>
      </c>
      <c r="P230" s="23">
        <v>14.019729478039856</v>
      </c>
      <c r="Q230" s="24"/>
      <c r="R230" s="23">
        <v>25.83199273965872</v>
      </c>
      <c r="S230" s="23">
        <v>25.110045883147116</v>
      </c>
      <c r="T230" s="23">
        <v>24.726803266648986</v>
      </c>
      <c r="U230" s="23">
        <v>24.469867063404926</v>
      </c>
      <c r="V230" s="23">
        <v>24.094059982283532</v>
      </c>
      <c r="W230" s="23">
        <v>23.713820887392131</v>
      </c>
      <c r="X230" s="23">
        <v>23.231352459616801</v>
      </c>
      <c r="Y230" s="23">
        <v>22.946692420494273</v>
      </c>
      <c r="Z230" s="23">
        <v>22.556146317369883</v>
      </c>
      <c r="AA230" s="23">
        <v>22.073919371944385</v>
      </c>
      <c r="AB230" s="23">
        <v>20.403225132101817</v>
      </c>
      <c r="AC230" s="23">
        <v>19.783580308291189</v>
      </c>
      <c r="AD230" s="23">
        <v>19.750992742320737</v>
      </c>
      <c r="AE230" s="23">
        <v>20.019729478039856</v>
      </c>
      <c r="AG230" s="25">
        <v>19.83199273965872</v>
      </c>
      <c r="AH230" s="25">
        <v>19.570197398522836</v>
      </c>
      <c r="AI230" s="25">
        <v>19.353773466008519</v>
      </c>
      <c r="AJ230" s="25">
        <v>19.287018927412959</v>
      </c>
      <c r="AK230" s="25">
        <v>19.138504486744225</v>
      </c>
      <c r="AL230" s="25">
        <v>18.945676359211149</v>
      </c>
      <c r="AM230" s="25">
        <v>18.605688255949723</v>
      </c>
      <c r="AN230" s="25">
        <v>18.421024598004436</v>
      </c>
      <c r="AO230" s="25">
        <v>18.107561061476591</v>
      </c>
      <c r="AP230" s="25">
        <v>17.746677568988531</v>
      </c>
      <c r="AQ230" s="25">
        <v>16.686520884222627</v>
      </c>
      <c r="AR230" s="25">
        <v>16.141527404566222</v>
      </c>
      <c r="AS230" s="25">
        <v>15.868688018971472</v>
      </c>
      <c r="AT230" s="25">
        <v>15.730969238853984</v>
      </c>
      <c r="AV230" s="26">
        <v>25.83199273965872</v>
      </c>
      <c r="AW230" s="26">
        <v>25.570197398522836</v>
      </c>
      <c r="AX230" s="26">
        <v>25.353773466008519</v>
      </c>
      <c r="AY230" s="26">
        <v>25.287018927412959</v>
      </c>
      <c r="AZ230" s="26">
        <v>25.138504486744225</v>
      </c>
      <c r="BA230" s="26">
        <v>24.945676359211149</v>
      </c>
      <c r="BB230" s="26">
        <v>24.605688255949723</v>
      </c>
      <c r="BC230" s="26">
        <v>24.421024598004436</v>
      </c>
      <c r="BD230" s="26">
        <v>24.107561061476591</v>
      </c>
      <c r="BE230" s="26">
        <v>23.746677568988531</v>
      </c>
      <c r="BF230" s="26">
        <v>22.686520884222627</v>
      </c>
      <c r="BG230" s="26">
        <v>22.141527404566222</v>
      </c>
      <c r="BH230" s="26">
        <v>21.868688018971472</v>
      </c>
      <c r="BI230" s="26">
        <v>21.730969238853984</v>
      </c>
      <c r="BK230" s="27">
        <v>19.83199273965872</v>
      </c>
      <c r="BL230" s="27">
        <v>19.110064145765932</v>
      </c>
      <c r="BM230" s="27">
        <v>18.726839987911173</v>
      </c>
      <c r="BN230" s="27">
        <v>18.469921323696902</v>
      </c>
      <c r="BO230" s="27">
        <v>18.094131467788671</v>
      </c>
      <c r="BP230" s="27">
        <v>17.713799568264172</v>
      </c>
      <c r="BQ230" s="27">
        <v>17.231123694151073</v>
      </c>
      <c r="BR230" s="27">
        <v>16.946426061970186</v>
      </c>
      <c r="BS230" s="27">
        <v>16.555844665545319</v>
      </c>
      <c r="BT230" s="27">
        <v>16.116825032928524</v>
      </c>
      <c r="BU230" s="27">
        <v>14.586278169899668</v>
      </c>
      <c r="BV230" s="27">
        <v>14.010388047057589</v>
      </c>
      <c r="BW230" s="27">
        <v>13.962143812873808</v>
      </c>
      <c r="BX230" s="27">
        <v>14.203268688179993</v>
      </c>
      <c r="BZ230" s="27">
        <v>25.83199273965872</v>
      </c>
      <c r="CA230" s="27">
        <v>25.110064145765932</v>
      </c>
      <c r="CB230" s="27">
        <v>24.726839987911173</v>
      </c>
      <c r="CC230" s="27">
        <v>24.469921323696902</v>
      </c>
      <c r="CD230" s="27">
        <v>24.094131467788671</v>
      </c>
      <c r="CE230" s="27">
        <v>23.713799568264172</v>
      </c>
      <c r="CF230" s="27">
        <v>23.231123694151073</v>
      </c>
      <c r="CG230" s="27">
        <v>22.946426061970186</v>
      </c>
      <c r="CH230" s="27">
        <v>22.555844665545319</v>
      </c>
      <c r="CI230" s="27">
        <v>22.116825032928524</v>
      </c>
      <c r="CJ230" s="27">
        <v>20.586278169899668</v>
      </c>
      <c r="CK230" s="27">
        <v>20.010388047057589</v>
      </c>
      <c r="CL230" s="27">
        <v>19.962143812873808</v>
      </c>
      <c r="CM230" s="27">
        <v>20.203268688179993</v>
      </c>
      <c r="CO230" s="28">
        <v>19.83199273965872</v>
      </c>
      <c r="CP230" s="28">
        <v>19.110843790329508</v>
      </c>
      <c r="CQ230" s="28">
        <v>18.74772823033851</v>
      </c>
      <c r="CR230" s="28">
        <v>18.513724758491087</v>
      </c>
      <c r="CS230" s="28">
        <v>18.182111467141461</v>
      </c>
      <c r="CT230" s="28">
        <v>17.849402213807601</v>
      </c>
      <c r="CU230" s="28">
        <v>17.411028409351779</v>
      </c>
      <c r="CV230" s="28">
        <v>17.174743613146401</v>
      </c>
      <c r="CW230" s="28">
        <v>16.875551329568339</v>
      </c>
      <c r="CX230" s="28">
        <v>16.547371027151947</v>
      </c>
      <c r="CY230" s="28">
        <v>14.569125643547771</v>
      </c>
      <c r="CZ230" s="28">
        <v>10.738329068315856</v>
      </c>
      <c r="DA230" s="28">
        <v>7.7286242796054196</v>
      </c>
      <c r="DB230" s="28">
        <v>5.6429073228894637</v>
      </c>
      <c r="DD230" s="28">
        <v>25.83199273965872</v>
      </c>
      <c r="DE230" s="28">
        <v>25.110843790329508</v>
      </c>
      <c r="DF230" s="28">
        <v>24.74772823033851</v>
      </c>
      <c r="DG230" s="28">
        <v>24.513724758491087</v>
      </c>
      <c r="DH230" s="28">
        <v>24.182111467141461</v>
      </c>
      <c r="DI230" s="28">
        <v>23.849402213807601</v>
      </c>
      <c r="DJ230" s="28">
        <v>23.411028409351779</v>
      </c>
      <c r="DK230" s="28">
        <v>23.174743613146401</v>
      </c>
      <c r="DL230" s="28">
        <v>22.875551329568339</v>
      </c>
      <c r="DM230" s="28">
        <v>22.547371027151947</v>
      </c>
      <c r="DN230" s="28">
        <v>20.569125643547771</v>
      </c>
      <c r="DO230" s="28">
        <v>16.738329068315856</v>
      </c>
      <c r="DP230" s="28">
        <v>13.72862427960542</v>
      </c>
      <c r="DQ230" s="28">
        <v>11.642907322889464</v>
      </c>
      <c r="DS230" s="29">
        <v>19.83199273965872</v>
      </c>
      <c r="DT230" s="29">
        <v>19.155933935862272</v>
      </c>
      <c r="DU230" s="29">
        <v>18.684138771931948</v>
      </c>
      <c r="DV230" s="29">
        <v>18.445832053161254</v>
      </c>
      <c r="DW230" s="29">
        <v>18.132226645485055</v>
      </c>
      <c r="DX230" s="29">
        <v>17.846978406034346</v>
      </c>
      <c r="DY230" s="29">
        <v>17.458436806508079</v>
      </c>
      <c r="DZ230" s="29">
        <v>17.288135538695727</v>
      </c>
      <c r="EA230" s="29">
        <v>16.9575517855545</v>
      </c>
      <c r="EB230" s="29">
        <v>15.969658228605034</v>
      </c>
      <c r="EC230" s="29">
        <v>11.365473970049059</v>
      </c>
      <c r="ED230" s="29">
        <v>7.9176235760676335</v>
      </c>
      <c r="EE230" s="29">
        <v>5.9250119276901501</v>
      </c>
      <c r="EF230" s="29">
        <v>6.6120081100997581</v>
      </c>
      <c r="EH230" s="29">
        <v>25.83199273965872</v>
      </c>
      <c r="EI230" s="29">
        <v>25.155933935862272</v>
      </c>
      <c r="EJ230" s="29">
        <v>24.684138771931948</v>
      </c>
      <c r="EK230" s="29">
        <v>24.445832053161254</v>
      </c>
      <c r="EL230" s="29">
        <v>24.132226645485055</v>
      </c>
      <c r="EM230" s="29">
        <v>23.846978406034346</v>
      </c>
      <c r="EN230" s="29">
        <v>23.458436806508079</v>
      </c>
      <c r="EO230" s="29">
        <v>23.288135538695727</v>
      </c>
      <c r="EP230" s="29">
        <v>22.9575517855545</v>
      </c>
      <c r="EQ230" s="29">
        <v>21.969658228605034</v>
      </c>
      <c r="ER230" s="29">
        <v>17.365473970049059</v>
      </c>
      <c r="ES230" s="29">
        <v>13.917623576067633</v>
      </c>
      <c r="ET230" s="29">
        <v>11.92501192769015</v>
      </c>
      <c r="EU230" s="29">
        <v>12.612008110099758</v>
      </c>
      <c r="EW230" s="1">
        <v>384084</v>
      </c>
      <c r="EX230" s="1">
        <v>385010</v>
      </c>
      <c r="EY230" s="1" t="s">
        <v>444</v>
      </c>
      <c r="EZ230" s="1" t="s">
        <v>849</v>
      </c>
    </row>
    <row r="231" spans="2:156" ht="16" thickBot="1" x14ac:dyDescent="0.4">
      <c r="B231" s="21" t="s">
        <v>231</v>
      </c>
      <c r="C231" s="22">
        <v>3.4244399833657653</v>
      </c>
      <c r="D231" s="23">
        <v>1.6084445340355664</v>
      </c>
      <c r="E231" s="23">
        <v>1.3344525436028185</v>
      </c>
      <c r="F231" s="23">
        <v>0.73300466667990349</v>
      </c>
      <c r="G231" s="23">
        <v>0.36325087560458869</v>
      </c>
      <c r="H231" s="23">
        <v>-0.21854847101371178</v>
      </c>
      <c r="I231" s="23">
        <v>-0.6941643813886742</v>
      </c>
      <c r="J231" s="23">
        <v>-1.1933833926972355</v>
      </c>
      <c r="K231" s="23">
        <v>-1.7855949775790592</v>
      </c>
      <c r="L231" s="23">
        <v>-2.4666911780952638</v>
      </c>
      <c r="M231" s="23">
        <v>-4.9650123520967711</v>
      </c>
      <c r="N231" s="23">
        <v>-6.5600914844034612</v>
      </c>
      <c r="O231" s="23">
        <v>-6.9617846843074425</v>
      </c>
      <c r="P231" s="23">
        <v>-7.2826829690344859</v>
      </c>
      <c r="Q231" s="24"/>
      <c r="R231" s="23">
        <v>9.7744399833657667</v>
      </c>
      <c r="S231" s="23">
        <v>7.9584445340355678</v>
      </c>
      <c r="T231" s="23">
        <v>7.6844525436028199</v>
      </c>
      <c r="U231" s="23">
        <v>7.0830046666799049</v>
      </c>
      <c r="V231" s="23">
        <v>6.7132508756045901</v>
      </c>
      <c r="W231" s="23">
        <v>6.1314515289862896</v>
      </c>
      <c r="X231" s="23">
        <v>5.6558356186113272</v>
      </c>
      <c r="Y231" s="23">
        <v>5.1566166073027659</v>
      </c>
      <c r="Z231" s="23">
        <v>4.5644050224209423</v>
      </c>
      <c r="AA231" s="23">
        <v>3.8833088219047376</v>
      </c>
      <c r="AB231" s="23">
        <v>1.3849876479032304</v>
      </c>
      <c r="AC231" s="23">
        <v>-0.21009148440345982</v>
      </c>
      <c r="AD231" s="23">
        <v>-0.61178468430744104</v>
      </c>
      <c r="AE231" s="23">
        <v>-0.93268296903448444</v>
      </c>
      <c r="AG231" s="25">
        <v>3.4244399833657653</v>
      </c>
      <c r="AH231" s="25">
        <v>2.6041917734262867</v>
      </c>
      <c r="AI231" s="25">
        <v>2.6031927717167953</v>
      </c>
      <c r="AJ231" s="25">
        <v>2.3561313722051409</v>
      </c>
      <c r="AK231" s="25">
        <v>2.3670906334071837</v>
      </c>
      <c r="AL231" s="25">
        <v>2.1342355414537124</v>
      </c>
      <c r="AM231" s="25">
        <v>1.909733849322425</v>
      </c>
      <c r="AN231" s="25">
        <v>1.6228099943269179</v>
      </c>
      <c r="AO231" s="25">
        <v>1.1987598588938084</v>
      </c>
      <c r="AP231" s="25">
        <v>0.73026017836247803</v>
      </c>
      <c r="AQ231" s="25">
        <v>-0.68205852384132371</v>
      </c>
      <c r="AR231" s="25">
        <v>-1.6840697877617501</v>
      </c>
      <c r="AS231" s="25">
        <v>-2.2944269812319682</v>
      </c>
      <c r="AT231" s="25">
        <v>-2.6771065755326156</v>
      </c>
      <c r="AV231" s="26">
        <v>9.7744399833657667</v>
      </c>
      <c r="AW231" s="26">
        <v>8.9541917734262881</v>
      </c>
      <c r="AX231" s="26">
        <v>8.9531927717167967</v>
      </c>
      <c r="AY231" s="26">
        <v>8.7061313722051423</v>
      </c>
      <c r="AZ231" s="26">
        <v>8.7170906334071852</v>
      </c>
      <c r="BA231" s="26">
        <v>8.4842355414537138</v>
      </c>
      <c r="BB231" s="26">
        <v>8.2597338493224264</v>
      </c>
      <c r="BC231" s="26">
        <v>7.9728099943269193</v>
      </c>
      <c r="BD231" s="26">
        <v>7.5487598588938098</v>
      </c>
      <c r="BE231" s="26">
        <v>7.0802601783624795</v>
      </c>
      <c r="BF231" s="26">
        <v>5.6679414761586777</v>
      </c>
      <c r="BG231" s="26">
        <v>4.6659302122382513</v>
      </c>
      <c r="BH231" s="26">
        <v>4.0555730187680332</v>
      </c>
      <c r="BI231" s="26">
        <v>3.6728934244673859</v>
      </c>
      <c r="BK231" s="27">
        <v>3.4244399833657653</v>
      </c>
      <c r="BL231" s="27">
        <v>1.608928494118139</v>
      </c>
      <c r="BM231" s="27">
        <v>1.3344242757889546</v>
      </c>
      <c r="BN231" s="27">
        <v>0.73337028159908968</v>
      </c>
      <c r="BO231" s="27">
        <v>0.36404253112794649</v>
      </c>
      <c r="BP231" s="27">
        <v>-0.21967397788504783</v>
      </c>
      <c r="BQ231" s="27">
        <v>-0.69963973400250268</v>
      </c>
      <c r="BR231" s="27">
        <v>-1.1994898357334662</v>
      </c>
      <c r="BS231" s="27">
        <v>-1.7898274495744637</v>
      </c>
      <c r="BT231" s="27">
        <v>-2.4116956887685284</v>
      </c>
      <c r="BU231" s="27">
        <v>-4.5850041840857436</v>
      </c>
      <c r="BV231" s="27">
        <v>-5.8013642188701162</v>
      </c>
      <c r="BW231" s="27">
        <v>-6.0487963280119175</v>
      </c>
      <c r="BX231" s="27">
        <v>-5.8867741053623277</v>
      </c>
      <c r="BZ231" s="27">
        <v>9.7744399833657667</v>
      </c>
      <c r="CA231" s="27">
        <v>7.9589284941181404</v>
      </c>
      <c r="CB231" s="27">
        <v>7.684424275788956</v>
      </c>
      <c r="CC231" s="27">
        <v>7.0833702815990911</v>
      </c>
      <c r="CD231" s="27">
        <v>6.7140425311279479</v>
      </c>
      <c r="CE231" s="27">
        <v>6.1303260221149536</v>
      </c>
      <c r="CF231" s="27">
        <v>5.6503602659974987</v>
      </c>
      <c r="CG231" s="27">
        <v>5.1505101642665352</v>
      </c>
      <c r="CH231" s="27">
        <v>4.5601725504255377</v>
      </c>
      <c r="CI231" s="27">
        <v>3.9383043112314731</v>
      </c>
      <c r="CJ231" s="27">
        <v>1.7649958159142578</v>
      </c>
      <c r="CK231" s="27">
        <v>0.5486357811298852</v>
      </c>
      <c r="CL231" s="27">
        <v>0.30120367198808395</v>
      </c>
      <c r="CM231" s="27">
        <v>0.46322589463767372</v>
      </c>
      <c r="CO231" s="28">
        <v>3.4244399833657653</v>
      </c>
      <c r="CP231" s="28">
        <v>1.6268673216642959</v>
      </c>
      <c r="CQ231" s="28">
        <v>1.3912036793466385</v>
      </c>
      <c r="CR231" s="28">
        <v>0.83372151399074212</v>
      </c>
      <c r="CS231" s="28">
        <v>0.53490188096379754</v>
      </c>
      <c r="CT231" s="28">
        <v>2.0475858112831702E-2</v>
      </c>
      <c r="CU231" s="28">
        <v>-0.39242786706944699</v>
      </c>
      <c r="CV231" s="28">
        <v>-0.82177732532765546</v>
      </c>
      <c r="CW231" s="28">
        <v>-1.2925060151175245</v>
      </c>
      <c r="CX231" s="28">
        <v>-1.7826127642051297</v>
      </c>
      <c r="CY231" s="28">
        <v>-4.6038430100842156</v>
      </c>
      <c r="CZ231" s="28">
        <v>-9.7282126429089466</v>
      </c>
      <c r="DA231" s="28">
        <v>-13.268900249939918</v>
      </c>
      <c r="DB231" s="28">
        <v>-15.433001819502181</v>
      </c>
      <c r="DD231" s="28">
        <v>9.7744399833657667</v>
      </c>
      <c r="DE231" s="28">
        <v>7.9768673216642974</v>
      </c>
      <c r="DF231" s="28">
        <v>7.7412036793466399</v>
      </c>
      <c r="DG231" s="28">
        <v>7.1837215139907435</v>
      </c>
      <c r="DH231" s="28">
        <v>6.884901880963799</v>
      </c>
      <c r="DI231" s="28">
        <v>6.3704758581128331</v>
      </c>
      <c r="DJ231" s="28">
        <v>5.9575721329305544</v>
      </c>
      <c r="DK231" s="28">
        <v>5.528222674672346</v>
      </c>
      <c r="DL231" s="28">
        <v>5.0574939848824769</v>
      </c>
      <c r="DM231" s="28">
        <v>4.5673872357948717</v>
      </c>
      <c r="DN231" s="28">
        <v>1.7461569899157858</v>
      </c>
      <c r="DO231" s="28">
        <v>-3.3782126429089452</v>
      </c>
      <c r="DP231" s="28">
        <v>-6.9189002499399166</v>
      </c>
      <c r="DQ231" s="28">
        <v>-9.0830018195021793</v>
      </c>
      <c r="DS231" s="29">
        <v>3.4244399833657653</v>
      </c>
      <c r="DT231" s="29">
        <v>1.6733044707838758</v>
      </c>
      <c r="DU231" s="29">
        <v>1.2787365995591635</v>
      </c>
      <c r="DV231" s="29">
        <v>0.70404401907099512</v>
      </c>
      <c r="DW231" s="29">
        <v>0.42415814276438013</v>
      </c>
      <c r="DX231" s="29">
        <v>-5.0725676197497904E-2</v>
      </c>
      <c r="DY231" s="29">
        <v>-0.4417005798200222</v>
      </c>
      <c r="DZ231" s="29">
        <v>-0.83829773400155005</v>
      </c>
      <c r="EA231" s="29">
        <v>-1.3754249931714497</v>
      </c>
      <c r="EB231" s="29">
        <v>-2.5830001080098555</v>
      </c>
      <c r="EC231" s="29">
        <v>-8.1908447829607098</v>
      </c>
      <c r="ED231" s="29">
        <v>-12.738529627541702</v>
      </c>
      <c r="EE231" s="29">
        <v>-14.988092741076024</v>
      </c>
      <c r="EF231" s="29">
        <v>-14.170652627547177</v>
      </c>
      <c r="EH231" s="29">
        <v>9.7744399833657667</v>
      </c>
      <c r="EI231" s="29">
        <v>8.0233044707838772</v>
      </c>
      <c r="EJ231" s="29">
        <v>7.6287365995591649</v>
      </c>
      <c r="EK231" s="29">
        <v>7.0540440190709965</v>
      </c>
      <c r="EL231" s="29">
        <v>6.7741581427643816</v>
      </c>
      <c r="EM231" s="29">
        <v>6.2992743238025035</v>
      </c>
      <c r="EN231" s="29">
        <v>5.9082994201799792</v>
      </c>
      <c r="EO231" s="29">
        <v>5.5117022659984514</v>
      </c>
      <c r="EP231" s="29">
        <v>4.9745750068285517</v>
      </c>
      <c r="EQ231" s="29">
        <v>3.766999891990146</v>
      </c>
      <c r="ER231" s="29">
        <v>-1.8408447829607084</v>
      </c>
      <c r="ES231" s="29">
        <v>-6.3885296275417005</v>
      </c>
      <c r="ET231" s="29">
        <v>-8.6380927410760222</v>
      </c>
      <c r="EU231" s="29">
        <v>-7.8206526275471759</v>
      </c>
      <c r="EW231" s="1">
        <v>352170</v>
      </c>
      <c r="EX231" s="1">
        <v>422970</v>
      </c>
      <c r="EY231" s="1" t="s">
        <v>508</v>
      </c>
      <c r="EZ231" s="1" t="s">
        <v>864</v>
      </c>
    </row>
    <row r="232" spans="2:156" ht="16" thickBot="1" x14ac:dyDescent="0.4">
      <c r="B232" s="21" t="s">
        <v>232</v>
      </c>
      <c r="C232" s="22">
        <v>4.2664700309790078</v>
      </c>
      <c r="D232" s="23">
        <v>3.3895351728728542</v>
      </c>
      <c r="E232" s="23">
        <v>1.2774065879537737</v>
      </c>
      <c r="F232" s="23">
        <v>-1.1737116135319852</v>
      </c>
      <c r="G232" s="23">
        <v>-3.3063798787288512</v>
      </c>
      <c r="H232" s="23">
        <v>-5.5569710582899674</v>
      </c>
      <c r="I232" s="23">
        <v>-7.8428225673305825</v>
      </c>
      <c r="J232" s="23">
        <v>-1.0359560000918542</v>
      </c>
      <c r="K232" s="23">
        <v>-2.3742373962741077</v>
      </c>
      <c r="L232" s="23">
        <v>-5.3784884936148032</v>
      </c>
      <c r="M232" s="23">
        <v>-8.2399404224499122</v>
      </c>
      <c r="N232" s="23">
        <v>-9.3808946727906175</v>
      </c>
      <c r="O232" s="23">
        <v>-10.242072027402671</v>
      </c>
      <c r="P232" s="23">
        <v>-10.123443988201473</v>
      </c>
      <c r="Q232" s="24"/>
      <c r="R232" s="23">
        <v>10.766470030979008</v>
      </c>
      <c r="S232" s="23">
        <v>9.8895351728728542</v>
      </c>
      <c r="T232" s="23">
        <v>7.7774065879537737</v>
      </c>
      <c r="U232" s="23">
        <v>5.3262883864680148</v>
      </c>
      <c r="V232" s="23">
        <v>3.1936201212711488</v>
      </c>
      <c r="W232" s="23">
        <v>0.9430289417100326</v>
      </c>
      <c r="X232" s="23">
        <v>-1.3428225673305825</v>
      </c>
      <c r="Y232" s="23">
        <v>-2.5359560000918542</v>
      </c>
      <c r="Z232" s="23">
        <v>-3.8742373962741077</v>
      </c>
      <c r="AA232" s="23">
        <v>-6.8784884936148032</v>
      </c>
      <c r="AB232" s="23">
        <v>-9.7399404224499122</v>
      </c>
      <c r="AC232" s="23">
        <v>-10.880894672790618</v>
      </c>
      <c r="AD232" s="23">
        <v>-11.742072027402671</v>
      </c>
      <c r="AE232" s="23">
        <v>-11.623443988201473</v>
      </c>
      <c r="AG232" s="25">
        <v>4.2664700309790078</v>
      </c>
      <c r="AH232" s="25">
        <v>3.8432017403066041</v>
      </c>
      <c r="AI232" s="25">
        <v>1.8639670885776809</v>
      </c>
      <c r="AJ232" s="25">
        <v>-0.43196011027278303</v>
      </c>
      <c r="AK232" s="25">
        <v>-2.4077426590210251</v>
      </c>
      <c r="AL232" s="25">
        <v>-4.5234280698684444</v>
      </c>
      <c r="AM232" s="25">
        <v>-6.7275410131903541</v>
      </c>
      <c r="AN232" s="25">
        <v>0.13860264462321226</v>
      </c>
      <c r="AO232" s="25">
        <v>-1.1579606047335531</v>
      </c>
      <c r="AP232" s="25">
        <v>-2.3732638407060023</v>
      </c>
      <c r="AQ232" s="25">
        <v>-3.1883773505302102</v>
      </c>
      <c r="AR232" s="25">
        <v>-4.173549884595829</v>
      </c>
      <c r="AS232" s="25">
        <v>-5.0487233292340363</v>
      </c>
      <c r="AT232" s="25">
        <v>-5.5866403197111225</v>
      </c>
      <c r="AV232" s="26">
        <v>10.766470030979008</v>
      </c>
      <c r="AW232" s="26">
        <v>10.343201740306604</v>
      </c>
      <c r="AX232" s="26">
        <v>8.3639670885776809</v>
      </c>
      <c r="AY232" s="26">
        <v>6.068039889727217</v>
      </c>
      <c r="AZ232" s="26">
        <v>4.0922573409789749</v>
      </c>
      <c r="BA232" s="26">
        <v>1.9765719301315556</v>
      </c>
      <c r="BB232" s="26">
        <v>-0.22754101319035414</v>
      </c>
      <c r="BC232" s="26">
        <v>-1.3613973553767877</v>
      </c>
      <c r="BD232" s="26">
        <v>-2.6579606047335531</v>
      </c>
      <c r="BE232" s="26">
        <v>-3.8732638407060023</v>
      </c>
      <c r="BF232" s="26">
        <v>-4.6883773505302102</v>
      </c>
      <c r="BG232" s="26">
        <v>-5.673549884595829</v>
      </c>
      <c r="BH232" s="26">
        <v>-6.5487233292340363</v>
      </c>
      <c r="BI232" s="26">
        <v>-7.0866403197111225</v>
      </c>
      <c r="BK232" s="27">
        <v>4.2664700309790078</v>
      </c>
      <c r="BL232" s="27">
        <v>3.3895731120227808</v>
      </c>
      <c r="BM232" s="27">
        <v>1.2774819871152374</v>
      </c>
      <c r="BN232" s="27">
        <v>-1.1735984284585683</v>
      </c>
      <c r="BO232" s="27">
        <v>-3.3062316598721964</v>
      </c>
      <c r="BP232" s="27">
        <v>-5.5570152925906342</v>
      </c>
      <c r="BQ232" s="27">
        <v>-7.8432924804373947</v>
      </c>
      <c r="BR232" s="27">
        <v>-1.0365054760717314</v>
      </c>
      <c r="BS232" s="27">
        <v>-2.3748608998021759</v>
      </c>
      <c r="BT232" s="27">
        <v>-5.3589632772766223</v>
      </c>
      <c r="BU232" s="27">
        <v>-8.1487468785652126</v>
      </c>
      <c r="BV232" s="27">
        <v>-9.2549061924084626</v>
      </c>
      <c r="BW232" s="27">
        <v>-10.11364236782731</v>
      </c>
      <c r="BX232" s="27">
        <v>-9.9920311385425791</v>
      </c>
      <c r="BZ232" s="27">
        <v>10.766470030979008</v>
      </c>
      <c r="CA232" s="27">
        <v>9.8895731120227808</v>
      </c>
      <c r="CB232" s="27">
        <v>7.7774819871152374</v>
      </c>
      <c r="CC232" s="27">
        <v>5.3264015715414317</v>
      </c>
      <c r="CD232" s="27">
        <v>3.1937683401278036</v>
      </c>
      <c r="CE232" s="27">
        <v>0.9429847074093658</v>
      </c>
      <c r="CF232" s="27">
        <v>-1.3432924804373947</v>
      </c>
      <c r="CG232" s="27">
        <v>-2.5365054760717314</v>
      </c>
      <c r="CH232" s="27">
        <v>-3.8748608998021759</v>
      </c>
      <c r="CI232" s="27">
        <v>-6.8589632772766223</v>
      </c>
      <c r="CJ232" s="27">
        <v>-9.6487468785652126</v>
      </c>
      <c r="CK232" s="27">
        <v>-10.754906192408463</v>
      </c>
      <c r="CL232" s="27">
        <v>-11.61364236782731</v>
      </c>
      <c r="CM232" s="27">
        <v>-11.492031138542579</v>
      </c>
      <c r="CO232" s="28">
        <v>4.2664700309790078</v>
      </c>
      <c r="CP232" s="28">
        <v>3.4039537196146767</v>
      </c>
      <c r="CQ232" s="28">
        <v>1.3119979050683597</v>
      </c>
      <c r="CR232" s="28">
        <v>-1.1263927495664632</v>
      </c>
      <c r="CS232" s="28">
        <v>-3.2344021104976939</v>
      </c>
      <c r="CT232" s="28">
        <v>-5.4774616907721416</v>
      </c>
      <c r="CU232" s="28">
        <v>-7.8214996318091998</v>
      </c>
      <c r="CV232" s="28">
        <v>-1.0276241233211039</v>
      </c>
      <c r="CW232" s="28">
        <v>-2.3571275251909221</v>
      </c>
      <c r="CX232" s="28">
        <v>-5.214533198816703</v>
      </c>
      <c r="CY232" s="28">
        <v>-9.2560800649605142</v>
      </c>
      <c r="CZ232" s="28">
        <v>-15.962815633636168</v>
      </c>
      <c r="DA232" s="28">
        <v>-20.369198783923686</v>
      </c>
      <c r="DB232" s="28">
        <v>-22.797322556339239</v>
      </c>
      <c r="DD232" s="28">
        <v>10.766470030979008</v>
      </c>
      <c r="DE232" s="28">
        <v>9.9039537196146767</v>
      </c>
      <c r="DF232" s="28">
        <v>7.8119979050683597</v>
      </c>
      <c r="DG232" s="28">
        <v>5.3736072504335368</v>
      </c>
      <c r="DH232" s="28">
        <v>3.2655978895023061</v>
      </c>
      <c r="DI232" s="28">
        <v>1.0225383092278584</v>
      </c>
      <c r="DJ232" s="28">
        <v>-1.3214996318091998</v>
      </c>
      <c r="DK232" s="28">
        <v>-2.5276241233211039</v>
      </c>
      <c r="DL232" s="28">
        <v>-3.8571275251909221</v>
      </c>
      <c r="DM232" s="28">
        <v>-6.714533198816703</v>
      </c>
      <c r="DN232" s="28">
        <v>-10.756080064960514</v>
      </c>
      <c r="DO232" s="28">
        <v>-17.462815633636168</v>
      </c>
      <c r="DP232" s="28">
        <v>-21.869198783923686</v>
      </c>
      <c r="DQ232" s="28">
        <v>-24.297322556339239</v>
      </c>
      <c r="DS232" s="29">
        <v>4.2664700309790078</v>
      </c>
      <c r="DT232" s="29">
        <v>3.4776961640423991</v>
      </c>
      <c r="DU232" s="29">
        <v>1.3615057062367057</v>
      </c>
      <c r="DV232" s="29">
        <v>-1.0516436170937951</v>
      </c>
      <c r="DW232" s="29">
        <v>-3.1571083931449024</v>
      </c>
      <c r="DX232" s="29">
        <v>-5.3720952735112277</v>
      </c>
      <c r="DY232" s="29">
        <v>-7.6713732800328884</v>
      </c>
      <c r="DZ232" s="29">
        <v>-0.80072255409290705</v>
      </c>
      <c r="EA232" s="29">
        <v>-2.1881416488874166</v>
      </c>
      <c r="EB232" s="29">
        <v>-7.9758245430493915</v>
      </c>
      <c r="EC232" s="29">
        <v>-14.872597176269842</v>
      </c>
      <c r="ED232" s="29">
        <v>-19.551813273320377</v>
      </c>
      <c r="EE232" s="29">
        <v>-22.462844204148645</v>
      </c>
      <c r="EF232" s="29">
        <v>-21.378898023601039</v>
      </c>
      <c r="EH232" s="29">
        <v>10.766470030979008</v>
      </c>
      <c r="EI232" s="29">
        <v>9.9776961640423991</v>
      </c>
      <c r="EJ232" s="29">
        <v>7.8615057062367057</v>
      </c>
      <c r="EK232" s="29">
        <v>5.4483563829062049</v>
      </c>
      <c r="EL232" s="29">
        <v>3.3428916068550976</v>
      </c>
      <c r="EM232" s="29">
        <v>1.1279047264887723</v>
      </c>
      <c r="EN232" s="29">
        <v>-1.1713732800328884</v>
      </c>
      <c r="EO232" s="29">
        <v>-2.300722554092907</v>
      </c>
      <c r="EP232" s="29">
        <v>-3.6881416488874166</v>
      </c>
      <c r="EQ232" s="29">
        <v>-9.4758245430493915</v>
      </c>
      <c r="ER232" s="29">
        <v>-16.372597176269842</v>
      </c>
      <c r="ES232" s="29">
        <v>-21.051813273320377</v>
      </c>
      <c r="ET232" s="29">
        <v>-23.962844204148645</v>
      </c>
      <c r="EU232" s="29">
        <v>-22.878898023601039</v>
      </c>
      <c r="EW232" s="1">
        <v>384007</v>
      </c>
      <c r="EX232" s="1">
        <v>395893</v>
      </c>
      <c r="EY232" s="1" t="s">
        <v>681</v>
      </c>
      <c r="EZ232" s="1" t="s">
        <v>859</v>
      </c>
    </row>
    <row r="233" spans="2:156" ht="16" thickBot="1" x14ac:dyDescent="0.4">
      <c r="B233" s="21" t="s">
        <v>233</v>
      </c>
      <c r="C233" s="22">
        <v>10.290337465423688</v>
      </c>
      <c r="D233" s="23">
        <v>10.172452125071198</v>
      </c>
      <c r="E233" s="23">
        <v>9.9901517075566915</v>
      </c>
      <c r="F233" s="23">
        <v>9.6360372231300264</v>
      </c>
      <c r="G233" s="23">
        <v>9.1844911127451248</v>
      </c>
      <c r="H233" s="23">
        <v>8.6701612037570968</v>
      </c>
      <c r="I233" s="23">
        <v>8.1651382068723528</v>
      </c>
      <c r="J233" s="23">
        <v>7.7022762869717916</v>
      </c>
      <c r="K233" s="23">
        <v>7.0921034736851851</v>
      </c>
      <c r="L233" s="23">
        <v>6.4529551472902504</v>
      </c>
      <c r="M233" s="23">
        <v>4.0515519887533955</v>
      </c>
      <c r="N233" s="23">
        <v>2.9321281977437863</v>
      </c>
      <c r="O233" s="23">
        <v>2.803836563255814</v>
      </c>
      <c r="P233" s="23">
        <v>3.2019406383790212</v>
      </c>
      <c r="Q233" s="24"/>
      <c r="R233" s="23">
        <v>14.927337465423689</v>
      </c>
      <c r="S233" s="23">
        <v>14.809452125071198</v>
      </c>
      <c r="T233" s="23">
        <v>14.627151707556692</v>
      </c>
      <c r="U233" s="23">
        <v>14.273037223130027</v>
      </c>
      <c r="V233" s="23">
        <v>13.821491112745125</v>
      </c>
      <c r="W233" s="23">
        <v>13.307161203757097</v>
      </c>
      <c r="X233" s="23">
        <v>12.802138206872353</v>
      </c>
      <c r="Y233" s="23">
        <v>12.339276286971792</v>
      </c>
      <c r="Z233" s="23">
        <v>11.729103473685186</v>
      </c>
      <c r="AA233" s="23">
        <v>11.089955147290251</v>
      </c>
      <c r="AB233" s="23">
        <v>8.688551988753396</v>
      </c>
      <c r="AC233" s="23">
        <v>7.5691281977437868</v>
      </c>
      <c r="AD233" s="23">
        <v>7.4408365632558144</v>
      </c>
      <c r="AE233" s="23">
        <v>7.8389406383790217</v>
      </c>
      <c r="AG233" s="25">
        <v>10.290337465423688</v>
      </c>
      <c r="AH233" s="25">
        <v>10.130249289403006</v>
      </c>
      <c r="AI233" s="25">
        <v>9.9905582573896226</v>
      </c>
      <c r="AJ233" s="25">
        <v>9.7956453145789588</v>
      </c>
      <c r="AK233" s="25">
        <v>9.5601391581546036</v>
      </c>
      <c r="AL233" s="25">
        <v>9.2200335978934618</v>
      </c>
      <c r="AM233" s="25">
        <v>8.8372035802044913</v>
      </c>
      <c r="AN233" s="25">
        <v>8.4911294340441419</v>
      </c>
      <c r="AO233" s="25">
        <v>7.9788887396406203</v>
      </c>
      <c r="AP233" s="25">
        <v>7.5345431760790493</v>
      </c>
      <c r="AQ233" s="25">
        <v>6.1312641500780529</v>
      </c>
      <c r="AR233" s="25">
        <v>5.0970459719467556</v>
      </c>
      <c r="AS233" s="25">
        <v>4.495951427358527</v>
      </c>
      <c r="AT233" s="25">
        <v>4.102145243750563</v>
      </c>
      <c r="AV233" s="26">
        <v>14.927337465423689</v>
      </c>
      <c r="AW233" s="26">
        <v>14.767249289403006</v>
      </c>
      <c r="AX233" s="26">
        <v>14.627558257389623</v>
      </c>
      <c r="AY233" s="26">
        <v>14.432645314578959</v>
      </c>
      <c r="AZ233" s="26">
        <v>14.197139158154604</v>
      </c>
      <c r="BA233" s="26">
        <v>13.857033597893462</v>
      </c>
      <c r="BB233" s="26">
        <v>13.474203580204492</v>
      </c>
      <c r="BC233" s="26">
        <v>13.128129434044142</v>
      </c>
      <c r="BD233" s="26">
        <v>12.615888739640621</v>
      </c>
      <c r="BE233" s="26">
        <v>12.17154317607905</v>
      </c>
      <c r="BF233" s="26">
        <v>10.768264150078053</v>
      </c>
      <c r="BG233" s="26">
        <v>9.734045971946756</v>
      </c>
      <c r="BH233" s="26">
        <v>9.1329514273585275</v>
      </c>
      <c r="BI233" s="26">
        <v>8.7391452437505635</v>
      </c>
      <c r="BK233" s="27">
        <v>10.290337465423688</v>
      </c>
      <c r="BL233" s="27">
        <v>10.172485715998901</v>
      </c>
      <c r="BM233" s="27">
        <v>9.9902183814535324</v>
      </c>
      <c r="BN233" s="27">
        <v>9.6361459590694363</v>
      </c>
      <c r="BO233" s="27">
        <v>9.1846341721288915</v>
      </c>
      <c r="BP233" s="27">
        <v>8.6701184610136739</v>
      </c>
      <c r="BQ233" s="27">
        <v>8.1646834154642622</v>
      </c>
      <c r="BR233" s="27">
        <v>7.701745635167482</v>
      </c>
      <c r="BS233" s="27">
        <v>7.0914992596754818</v>
      </c>
      <c r="BT233" s="27">
        <v>6.5122266444521735</v>
      </c>
      <c r="BU233" s="27">
        <v>4.3316869452066911</v>
      </c>
      <c r="BV233" s="27">
        <v>3.2874088224343438</v>
      </c>
      <c r="BW233" s="27">
        <v>3.1378677512621564</v>
      </c>
      <c r="BX233" s="27">
        <v>3.4990255005443984</v>
      </c>
      <c r="BZ233" s="27">
        <v>14.927337465423689</v>
      </c>
      <c r="CA233" s="27">
        <v>14.809485715998902</v>
      </c>
      <c r="CB233" s="27">
        <v>14.627218381453533</v>
      </c>
      <c r="CC233" s="27">
        <v>14.273145959069437</v>
      </c>
      <c r="CD233" s="27">
        <v>13.821634172128892</v>
      </c>
      <c r="CE233" s="27">
        <v>13.307118461013674</v>
      </c>
      <c r="CF233" s="27">
        <v>12.801683415464263</v>
      </c>
      <c r="CG233" s="27">
        <v>12.338745635167482</v>
      </c>
      <c r="CH233" s="27">
        <v>11.728499259675482</v>
      </c>
      <c r="CI233" s="27">
        <v>11.149226644452174</v>
      </c>
      <c r="CJ233" s="27">
        <v>8.9686869452066915</v>
      </c>
      <c r="CK233" s="27">
        <v>7.9244088224343443</v>
      </c>
      <c r="CL233" s="27">
        <v>7.7748677512621569</v>
      </c>
      <c r="CM233" s="27">
        <v>8.1360255005443989</v>
      </c>
      <c r="CO233" s="28">
        <v>10.290337465423688</v>
      </c>
      <c r="CP233" s="28">
        <v>10.164184205325352</v>
      </c>
      <c r="CQ233" s="28">
        <v>9.9958912840683336</v>
      </c>
      <c r="CR233" s="28">
        <v>9.6816409778933128</v>
      </c>
      <c r="CS233" s="28">
        <v>9.2924418798279831</v>
      </c>
      <c r="CT233" s="28">
        <v>8.846587196516106</v>
      </c>
      <c r="CU233" s="28">
        <v>8.4007062349123753</v>
      </c>
      <c r="CV233" s="28">
        <v>7.9818082719553765</v>
      </c>
      <c r="CW233" s="28">
        <v>7.5280570737914942</v>
      </c>
      <c r="CX233" s="28">
        <v>7.0398539175479637</v>
      </c>
      <c r="CY233" s="28">
        <v>4.122295253418482</v>
      </c>
      <c r="CZ233" s="28">
        <v>-1.6119127046055937</v>
      </c>
      <c r="DA233" s="28">
        <v>-5.8067946261876884</v>
      </c>
      <c r="DB233" s="28">
        <v>-8.5444632077527487</v>
      </c>
      <c r="DD233" s="28">
        <v>14.927337465423689</v>
      </c>
      <c r="DE233" s="28">
        <v>14.801184205325352</v>
      </c>
      <c r="DF233" s="28">
        <v>14.632891284068334</v>
      </c>
      <c r="DG233" s="28">
        <v>14.318640977893313</v>
      </c>
      <c r="DH233" s="28">
        <v>13.929441879827984</v>
      </c>
      <c r="DI233" s="28">
        <v>13.483587196516106</v>
      </c>
      <c r="DJ233" s="28">
        <v>13.037706234912376</v>
      </c>
      <c r="DK233" s="28">
        <v>12.618808271955377</v>
      </c>
      <c r="DL233" s="28">
        <v>12.165057073791495</v>
      </c>
      <c r="DM233" s="28">
        <v>11.676853917547964</v>
      </c>
      <c r="DN233" s="28">
        <v>8.7592952534184825</v>
      </c>
      <c r="DO233" s="28">
        <v>3.0250872953944068</v>
      </c>
      <c r="DP233" s="28">
        <v>-1.1697946261876879</v>
      </c>
      <c r="DQ233" s="28">
        <v>-3.9074632077527482</v>
      </c>
      <c r="DS233" s="29">
        <v>10.290337465423688</v>
      </c>
      <c r="DT233" s="29">
        <v>10.244256302452147</v>
      </c>
      <c r="DU233" s="29">
        <v>9.9382839573157362</v>
      </c>
      <c r="DV233" s="29">
        <v>9.6176985754876139</v>
      </c>
      <c r="DW233" s="29">
        <v>9.2564873953945863</v>
      </c>
      <c r="DX233" s="29">
        <v>8.8793770916345487</v>
      </c>
      <c r="DY233" s="29">
        <v>8.5086887053558904</v>
      </c>
      <c r="DZ233" s="29">
        <v>8.2163237761497037</v>
      </c>
      <c r="EA233" s="29">
        <v>7.703860039347294</v>
      </c>
      <c r="EB233" s="29">
        <v>6.2615900723936306</v>
      </c>
      <c r="EC233" s="29">
        <v>-0.28160320050464094</v>
      </c>
      <c r="ED233" s="29">
        <v>-5.2616644100087129</v>
      </c>
      <c r="EE233" s="29">
        <v>-7.8745308377967831</v>
      </c>
      <c r="EF233" s="29">
        <v>-6.8096121478842946</v>
      </c>
      <c r="EH233" s="29">
        <v>14.927337465423689</v>
      </c>
      <c r="EI233" s="29">
        <v>14.881256302452147</v>
      </c>
      <c r="EJ233" s="29">
        <v>14.575283957315737</v>
      </c>
      <c r="EK233" s="29">
        <v>14.254698575487614</v>
      </c>
      <c r="EL233" s="29">
        <v>13.893487395394587</v>
      </c>
      <c r="EM233" s="29">
        <v>13.516377091634549</v>
      </c>
      <c r="EN233" s="29">
        <v>13.145688705355891</v>
      </c>
      <c r="EO233" s="29">
        <v>12.853323776149704</v>
      </c>
      <c r="EP233" s="29">
        <v>12.340860039347294</v>
      </c>
      <c r="EQ233" s="29">
        <v>10.898590072393631</v>
      </c>
      <c r="ER233" s="29">
        <v>4.3553967994953595</v>
      </c>
      <c r="ES233" s="29">
        <v>-0.62466441000871242</v>
      </c>
      <c r="ET233" s="29">
        <v>-3.2375308377967826</v>
      </c>
      <c r="EU233" s="29">
        <v>-2.1726121478842941</v>
      </c>
      <c r="EW233" s="1">
        <v>397437</v>
      </c>
      <c r="EX233" s="1">
        <v>401979</v>
      </c>
      <c r="EY233" s="1" t="s">
        <v>466</v>
      </c>
      <c r="EZ233" s="1" t="s">
        <v>853</v>
      </c>
    </row>
    <row r="234" spans="2:156" ht="16" thickBot="1" x14ac:dyDescent="0.4">
      <c r="B234" s="21" t="s">
        <v>234</v>
      </c>
      <c r="C234" s="22">
        <v>11.991932107904749</v>
      </c>
      <c r="D234" s="23">
        <v>11.421027435157677</v>
      </c>
      <c r="E234" s="23">
        <v>10.832804608367827</v>
      </c>
      <c r="F234" s="23">
        <v>10.416649397526681</v>
      </c>
      <c r="G234" s="23">
        <v>10.19377610664039</v>
      </c>
      <c r="H234" s="23">
        <v>9.6425739637422403</v>
      </c>
      <c r="I234" s="23">
        <v>9.0430636201489705</v>
      </c>
      <c r="J234" s="23">
        <v>8.5541312555397653</v>
      </c>
      <c r="K234" s="23">
        <v>7.9194530744254568</v>
      </c>
      <c r="L234" s="23">
        <v>7.2455893529715993</v>
      </c>
      <c r="M234" s="23">
        <v>4.5162621011084596</v>
      </c>
      <c r="N234" s="23">
        <v>2.824746612735936</v>
      </c>
      <c r="O234" s="23">
        <v>2.2756409227966756</v>
      </c>
      <c r="P234" s="23">
        <v>2.0231265386556032</v>
      </c>
      <c r="Q234" s="24"/>
      <c r="R234" s="23">
        <v>16.628861447995572</v>
      </c>
      <c r="S234" s="23">
        <v>16.057956775248499</v>
      </c>
      <c r="T234" s="23">
        <v>15.46973394845865</v>
      </c>
      <c r="U234" s="23">
        <v>15.053578737617505</v>
      </c>
      <c r="V234" s="23">
        <v>14.830705446731214</v>
      </c>
      <c r="W234" s="23">
        <v>14.279503303833064</v>
      </c>
      <c r="X234" s="23">
        <v>13.679992960239794</v>
      </c>
      <c r="Y234" s="23">
        <v>13.191060595630589</v>
      </c>
      <c r="Z234" s="23">
        <v>12.55638241451628</v>
      </c>
      <c r="AA234" s="23">
        <v>11.882518693062423</v>
      </c>
      <c r="AB234" s="23">
        <v>9.153191441199283</v>
      </c>
      <c r="AC234" s="23">
        <v>7.4616759528267593</v>
      </c>
      <c r="AD234" s="23">
        <v>6.912570262887499</v>
      </c>
      <c r="AE234" s="23">
        <v>6.6600558787464266</v>
      </c>
      <c r="AG234" s="25">
        <v>11.991932107904749</v>
      </c>
      <c r="AH234" s="25">
        <v>11.655842205489112</v>
      </c>
      <c r="AI234" s="25">
        <v>11.130993096994379</v>
      </c>
      <c r="AJ234" s="25">
        <v>10.842030269504971</v>
      </c>
      <c r="AK234" s="25">
        <v>10.765773868634659</v>
      </c>
      <c r="AL234" s="25">
        <v>10.331199996661926</v>
      </c>
      <c r="AM234" s="25">
        <v>9.8098416835017552</v>
      </c>
      <c r="AN234" s="25">
        <v>9.3869079411692695</v>
      </c>
      <c r="AO234" s="25">
        <v>8.8168098215496205</v>
      </c>
      <c r="AP234" s="25">
        <v>8.3253910883082352</v>
      </c>
      <c r="AQ234" s="25">
        <v>6.4181143625718704</v>
      </c>
      <c r="AR234" s="25">
        <v>4.8790487607243662</v>
      </c>
      <c r="AS234" s="25">
        <v>4.0259365941611911</v>
      </c>
      <c r="AT234" s="25">
        <v>3.231339168453637</v>
      </c>
      <c r="AV234" s="26">
        <v>16.628861447995572</v>
      </c>
      <c r="AW234" s="26">
        <v>16.292771545579935</v>
      </c>
      <c r="AX234" s="26">
        <v>15.767922437085202</v>
      </c>
      <c r="AY234" s="26">
        <v>15.478959609595794</v>
      </c>
      <c r="AZ234" s="26">
        <v>15.402703208725482</v>
      </c>
      <c r="BA234" s="26">
        <v>14.968129336752749</v>
      </c>
      <c r="BB234" s="26">
        <v>14.446771023592579</v>
      </c>
      <c r="BC234" s="26">
        <v>14.023837281260093</v>
      </c>
      <c r="BD234" s="26">
        <v>13.453739161640444</v>
      </c>
      <c r="BE234" s="26">
        <v>12.962320428399059</v>
      </c>
      <c r="BF234" s="26">
        <v>11.055043702662694</v>
      </c>
      <c r="BG234" s="26">
        <v>9.5159781008151896</v>
      </c>
      <c r="BH234" s="26">
        <v>8.6628659342520145</v>
      </c>
      <c r="BI234" s="26">
        <v>7.8682685085444604</v>
      </c>
      <c r="BK234" s="27">
        <v>11.991932107904749</v>
      </c>
      <c r="BL234" s="27">
        <v>11.42119289532496</v>
      </c>
      <c r="BM234" s="27">
        <v>10.831862441452666</v>
      </c>
      <c r="BN234" s="27">
        <v>10.415772607225971</v>
      </c>
      <c r="BO234" s="27">
        <v>10.193043070997721</v>
      </c>
      <c r="BP234" s="27">
        <v>9.6416724522119228</v>
      </c>
      <c r="BQ234" s="27">
        <v>9.0416433300161909</v>
      </c>
      <c r="BR234" s="27">
        <v>8.5528585295903827</v>
      </c>
      <c r="BS234" s="27">
        <v>7.9214289531393298</v>
      </c>
      <c r="BT234" s="27">
        <v>7.304052560949831</v>
      </c>
      <c r="BU234" s="27">
        <v>4.7658612267849634</v>
      </c>
      <c r="BV234" s="27">
        <v>3.1945209815900029</v>
      </c>
      <c r="BW234" s="27">
        <v>2.6830340575245089</v>
      </c>
      <c r="BX234" s="27">
        <v>2.4510904341966935</v>
      </c>
      <c r="BZ234" s="27">
        <v>16.628861447995572</v>
      </c>
      <c r="CA234" s="27">
        <v>16.058122235415784</v>
      </c>
      <c r="CB234" s="27">
        <v>15.468791781543489</v>
      </c>
      <c r="CC234" s="27">
        <v>15.052701947316795</v>
      </c>
      <c r="CD234" s="27">
        <v>14.829972411088544</v>
      </c>
      <c r="CE234" s="27">
        <v>14.278601792302746</v>
      </c>
      <c r="CF234" s="27">
        <v>13.678572670107014</v>
      </c>
      <c r="CG234" s="27">
        <v>13.189787869681206</v>
      </c>
      <c r="CH234" s="27">
        <v>12.558358293230153</v>
      </c>
      <c r="CI234" s="27">
        <v>11.940981901040654</v>
      </c>
      <c r="CJ234" s="27">
        <v>9.4027905668757867</v>
      </c>
      <c r="CK234" s="27">
        <v>7.8314503216808262</v>
      </c>
      <c r="CL234" s="27">
        <v>7.3199633976153322</v>
      </c>
      <c r="CM234" s="27">
        <v>7.0880197742875168</v>
      </c>
      <c r="CO234" s="28">
        <v>11.991932107904749</v>
      </c>
      <c r="CP234" s="28">
        <v>11.404462400656424</v>
      </c>
      <c r="CQ234" s="28">
        <v>10.807117663259884</v>
      </c>
      <c r="CR234" s="28">
        <v>10.370268404561267</v>
      </c>
      <c r="CS234" s="28">
        <v>10.17194079150255</v>
      </c>
      <c r="CT234" s="28">
        <v>9.6343428044163169</v>
      </c>
      <c r="CU234" s="28">
        <v>9.0178952774950965</v>
      </c>
      <c r="CV234" s="28">
        <v>8.5155587632651066</v>
      </c>
      <c r="CW234" s="28">
        <v>7.9272546165311297</v>
      </c>
      <c r="CX234" s="28">
        <v>7.432749897585758</v>
      </c>
      <c r="CY234" s="28">
        <v>4.266214385199639</v>
      </c>
      <c r="CZ234" s="28">
        <v>-1.1570349525140102</v>
      </c>
      <c r="DA234" s="28">
        <v>-5.0119891157889178</v>
      </c>
      <c r="DB234" s="28">
        <v>-7.8391404863511802</v>
      </c>
      <c r="DD234" s="28">
        <v>16.628861447995572</v>
      </c>
      <c r="DE234" s="28">
        <v>16.041391740747247</v>
      </c>
      <c r="DF234" s="28">
        <v>15.444047003350708</v>
      </c>
      <c r="DG234" s="28">
        <v>15.007197744652091</v>
      </c>
      <c r="DH234" s="28">
        <v>14.808870131593373</v>
      </c>
      <c r="DI234" s="28">
        <v>14.27127214450714</v>
      </c>
      <c r="DJ234" s="28">
        <v>13.65482461758592</v>
      </c>
      <c r="DK234" s="28">
        <v>13.15248810335593</v>
      </c>
      <c r="DL234" s="28">
        <v>12.564183956621953</v>
      </c>
      <c r="DM234" s="28">
        <v>12.069679237676581</v>
      </c>
      <c r="DN234" s="28">
        <v>8.9031437252904624</v>
      </c>
      <c r="DO234" s="28">
        <v>3.4798943875768131</v>
      </c>
      <c r="DP234" s="28">
        <v>-0.37505977569809446</v>
      </c>
      <c r="DQ234" s="28">
        <v>-3.2022111462603569</v>
      </c>
      <c r="DS234" s="29">
        <v>11.991932107904749</v>
      </c>
      <c r="DT234" s="29">
        <v>11.47241620274292</v>
      </c>
      <c r="DU234" s="29">
        <v>10.753801637646603</v>
      </c>
      <c r="DV234" s="29">
        <v>10.311704395881005</v>
      </c>
      <c r="DW234" s="29">
        <v>10.133848604569765</v>
      </c>
      <c r="DX234" s="29">
        <v>9.6495996654855212</v>
      </c>
      <c r="DY234" s="29">
        <v>9.0959518804453907</v>
      </c>
      <c r="DZ234" s="29">
        <v>8.6705371978975183</v>
      </c>
      <c r="EA234" s="29">
        <v>8.0394432779994993</v>
      </c>
      <c r="EB234" s="29">
        <v>6.7845904580559662</v>
      </c>
      <c r="EC234" s="29">
        <v>0.66285564363618477</v>
      </c>
      <c r="ED234" s="29">
        <v>-4.1679831157959448</v>
      </c>
      <c r="EE234" s="29">
        <v>-6.7398150329545636</v>
      </c>
      <c r="EF234" s="29">
        <v>-6.4351568737001053</v>
      </c>
      <c r="EH234" s="29">
        <v>16.628861447995572</v>
      </c>
      <c r="EI234" s="29">
        <v>16.109345542833744</v>
      </c>
      <c r="EJ234" s="29">
        <v>15.390730977737427</v>
      </c>
      <c r="EK234" s="29">
        <v>14.948633735971828</v>
      </c>
      <c r="EL234" s="29">
        <v>14.770777944660589</v>
      </c>
      <c r="EM234" s="29">
        <v>14.286529005576345</v>
      </c>
      <c r="EN234" s="29">
        <v>13.732881220536214</v>
      </c>
      <c r="EO234" s="29">
        <v>13.307466537988342</v>
      </c>
      <c r="EP234" s="29">
        <v>12.676372618090323</v>
      </c>
      <c r="EQ234" s="29">
        <v>11.42151979814679</v>
      </c>
      <c r="ER234" s="29">
        <v>5.2997849837270081</v>
      </c>
      <c r="ES234" s="29">
        <v>0.46894622429487853</v>
      </c>
      <c r="ET234" s="29">
        <v>-2.1028856928637403</v>
      </c>
      <c r="EU234" s="29">
        <v>-1.7982275336092819</v>
      </c>
      <c r="EW234" s="1">
        <v>376250</v>
      </c>
      <c r="EX234" s="1">
        <v>397574</v>
      </c>
      <c r="EY234" s="1" t="s">
        <v>487</v>
      </c>
      <c r="EZ234" s="1" t="s">
        <v>856</v>
      </c>
    </row>
    <row r="235" spans="2:156" ht="16" thickBot="1" x14ac:dyDescent="0.4">
      <c r="B235" s="21" t="s">
        <v>235</v>
      </c>
      <c r="C235" s="22">
        <v>9.7700072567055756</v>
      </c>
      <c r="D235" s="23">
        <v>9.5705995072593879</v>
      </c>
      <c r="E235" s="23">
        <v>9.6206776835555967</v>
      </c>
      <c r="F235" s="23">
        <v>9.2378365899639086</v>
      </c>
      <c r="G235" s="23">
        <v>9.1187652921180025</v>
      </c>
      <c r="H235" s="23">
        <v>8.7149066634806083</v>
      </c>
      <c r="I235" s="23">
        <v>8.4438610155950276</v>
      </c>
      <c r="J235" s="23">
        <v>8.2404261768875617</v>
      </c>
      <c r="K235" s="23">
        <v>7.8059618177672938</v>
      </c>
      <c r="L235" s="23">
        <v>7.3142569098894032</v>
      </c>
      <c r="M235" s="23">
        <v>5.8579897929396267</v>
      </c>
      <c r="N235" s="23">
        <v>4.9477839551315625</v>
      </c>
      <c r="O235" s="23">
        <v>4.5555604535324576</v>
      </c>
      <c r="P235" s="23">
        <v>4.5675520982723299</v>
      </c>
      <c r="Q235" s="24"/>
      <c r="R235" s="23">
        <v>15.390007256705577</v>
      </c>
      <c r="S235" s="23">
        <v>15.190599507259389</v>
      </c>
      <c r="T235" s="23">
        <v>15.240677683555598</v>
      </c>
      <c r="U235" s="23">
        <v>14.85783658996391</v>
      </c>
      <c r="V235" s="23">
        <v>14.738765292118003</v>
      </c>
      <c r="W235" s="23">
        <v>14.334906663480609</v>
      </c>
      <c r="X235" s="23">
        <v>14.063861015595029</v>
      </c>
      <c r="Y235" s="23">
        <v>13.860426176887563</v>
      </c>
      <c r="Z235" s="23">
        <v>13.425961817767295</v>
      </c>
      <c r="AA235" s="23">
        <v>12.934256909889404</v>
      </c>
      <c r="AB235" s="23">
        <v>11.477989792939628</v>
      </c>
      <c r="AC235" s="23">
        <v>10.567783955131564</v>
      </c>
      <c r="AD235" s="23">
        <v>10.175560453532459</v>
      </c>
      <c r="AE235" s="23">
        <v>10.187552098272331</v>
      </c>
      <c r="AG235" s="25">
        <v>9.7700072567055756</v>
      </c>
      <c r="AH235" s="25">
        <v>9.5350666336706578</v>
      </c>
      <c r="AI235" s="25">
        <v>9.6014999711222604</v>
      </c>
      <c r="AJ235" s="25">
        <v>9.3030392514829909</v>
      </c>
      <c r="AK235" s="25">
        <v>9.2898319862753365</v>
      </c>
      <c r="AL235" s="25">
        <v>8.9617497743831382</v>
      </c>
      <c r="AM235" s="25">
        <v>8.7286243003612771</v>
      </c>
      <c r="AN235" s="25">
        <v>8.5568009029237846</v>
      </c>
      <c r="AO235" s="25">
        <v>8.1445473654176883</v>
      </c>
      <c r="AP235" s="25">
        <v>7.7359957443761616</v>
      </c>
      <c r="AQ235" s="25">
        <v>6.8379337921252681</v>
      </c>
      <c r="AR235" s="25">
        <v>6.1878685943345353</v>
      </c>
      <c r="AS235" s="25">
        <v>5.6015929189636751</v>
      </c>
      <c r="AT235" s="25">
        <v>5.291699094728159</v>
      </c>
      <c r="AV235" s="26">
        <v>15.390007256705577</v>
      </c>
      <c r="AW235" s="26">
        <v>15.155066633670659</v>
      </c>
      <c r="AX235" s="26">
        <v>15.221499971122261</v>
      </c>
      <c r="AY235" s="26">
        <v>14.923039251482992</v>
      </c>
      <c r="AZ235" s="26">
        <v>14.909831986275337</v>
      </c>
      <c r="BA235" s="26">
        <v>14.581749774383139</v>
      </c>
      <c r="BB235" s="26">
        <v>14.348624300361278</v>
      </c>
      <c r="BC235" s="26">
        <v>14.176800902923786</v>
      </c>
      <c r="BD235" s="26">
        <v>13.764547365417689</v>
      </c>
      <c r="BE235" s="26">
        <v>13.355995744376163</v>
      </c>
      <c r="BF235" s="26">
        <v>12.457933792125269</v>
      </c>
      <c r="BG235" s="26">
        <v>11.807868594334536</v>
      </c>
      <c r="BH235" s="26">
        <v>11.221592918963676</v>
      </c>
      <c r="BI235" s="26">
        <v>10.91169909472816</v>
      </c>
      <c r="BK235" s="27">
        <v>9.7700072567055756</v>
      </c>
      <c r="BL235" s="27">
        <v>9.5707310162752428</v>
      </c>
      <c r="BM235" s="27">
        <v>9.6209359861855006</v>
      </c>
      <c r="BN235" s="27">
        <v>9.2382251606147445</v>
      </c>
      <c r="BO235" s="27">
        <v>9.1192705085880554</v>
      </c>
      <c r="BP235" s="27">
        <v>8.7147545581187504</v>
      </c>
      <c r="BQ235" s="27">
        <v>8.4422522850222936</v>
      </c>
      <c r="BR235" s="27">
        <v>8.2385584977667836</v>
      </c>
      <c r="BS235" s="27">
        <v>7.8038324291581489</v>
      </c>
      <c r="BT235" s="27">
        <v>7.3486722284187316</v>
      </c>
      <c r="BU235" s="27">
        <v>6.0283656793624516</v>
      </c>
      <c r="BV235" s="27">
        <v>5.2971752552895133</v>
      </c>
      <c r="BW235" s="27">
        <v>4.9293474966814514</v>
      </c>
      <c r="BX235" s="27">
        <v>4.9999648402315628</v>
      </c>
      <c r="BZ235" s="27">
        <v>15.390007256705577</v>
      </c>
      <c r="CA235" s="27">
        <v>15.190731016275244</v>
      </c>
      <c r="CB235" s="27">
        <v>15.240935986185502</v>
      </c>
      <c r="CC235" s="27">
        <v>14.858225160614746</v>
      </c>
      <c r="CD235" s="27">
        <v>14.739270508588056</v>
      </c>
      <c r="CE235" s="27">
        <v>14.334754558118751</v>
      </c>
      <c r="CF235" s="27">
        <v>14.062252285022295</v>
      </c>
      <c r="CG235" s="27">
        <v>13.858558497766785</v>
      </c>
      <c r="CH235" s="27">
        <v>13.42383242915815</v>
      </c>
      <c r="CI235" s="27">
        <v>12.968672228418733</v>
      </c>
      <c r="CJ235" s="27">
        <v>11.648365679362453</v>
      </c>
      <c r="CK235" s="27">
        <v>10.917175255289514</v>
      </c>
      <c r="CL235" s="27">
        <v>10.549347496681452</v>
      </c>
      <c r="CM235" s="27">
        <v>10.619964840231564</v>
      </c>
      <c r="CO235" s="28">
        <v>9.7700072567055756</v>
      </c>
      <c r="CP235" s="28">
        <v>9.5647687198195648</v>
      </c>
      <c r="CQ235" s="28">
        <v>9.6194297978405885</v>
      </c>
      <c r="CR235" s="28">
        <v>9.2381459870879521</v>
      </c>
      <c r="CS235" s="28">
        <v>9.1346172061878601</v>
      </c>
      <c r="CT235" s="28">
        <v>8.7358413877445464</v>
      </c>
      <c r="CU235" s="28">
        <v>8.4470189112409262</v>
      </c>
      <c r="CV235" s="28">
        <v>8.2222567657490622</v>
      </c>
      <c r="CW235" s="28">
        <v>7.8126930954891911</v>
      </c>
      <c r="CX235" s="28">
        <v>7.4173813749039823</v>
      </c>
      <c r="CY235" s="28">
        <v>5.0743977585137436</v>
      </c>
      <c r="CZ235" s="28">
        <v>-0.30068576795965285</v>
      </c>
      <c r="DA235" s="28">
        <v>-4.6969055807327997</v>
      </c>
      <c r="DB235" s="28">
        <v>-7.3555256546945174</v>
      </c>
      <c r="DD235" s="28">
        <v>15.390007256705577</v>
      </c>
      <c r="DE235" s="28">
        <v>15.184768719819566</v>
      </c>
      <c r="DF235" s="28">
        <v>15.239429797840589</v>
      </c>
      <c r="DG235" s="28">
        <v>14.858145987087953</v>
      </c>
      <c r="DH235" s="28">
        <v>14.754617206187861</v>
      </c>
      <c r="DI235" s="28">
        <v>14.355841387744547</v>
      </c>
      <c r="DJ235" s="28">
        <v>14.067018911240927</v>
      </c>
      <c r="DK235" s="28">
        <v>13.842256765749063</v>
      </c>
      <c r="DL235" s="28">
        <v>13.432693095489192</v>
      </c>
      <c r="DM235" s="28">
        <v>13.037381374903983</v>
      </c>
      <c r="DN235" s="28">
        <v>10.694397758513745</v>
      </c>
      <c r="DO235" s="28">
        <v>5.3193142320403481</v>
      </c>
      <c r="DP235" s="28">
        <v>0.92309441926720126</v>
      </c>
      <c r="DQ235" s="28">
        <v>-1.7355256546945164</v>
      </c>
      <c r="DS235" s="29">
        <v>9.7700072567055756</v>
      </c>
      <c r="DT235" s="29">
        <v>9.6453887812137413</v>
      </c>
      <c r="DU235" s="29">
        <v>9.6288063036255149</v>
      </c>
      <c r="DV235" s="29">
        <v>9.2811082619153407</v>
      </c>
      <c r="DW235" s="29">
        <v>9.2220117364374907</v>
      </c>
      <c r="DX235" s="29">
        <v>8.889928884981952</v>
      </c>
      <c r="DY235" s="29">
        <v>8.6645583961443933</v>
      </c>
      <c r="DZ235" s="29">
        <v>8.5088145679754614</v>
      </c>
      <c r="EA235" s="29">
        <v>7.9893914778399804</v>
      </c>
      <c r="EB235" s="29">
        <v>6.641224675854188</v>
      </c>
      <c r="EC235" s="29">
        <v>0.6831293420773612</v>
      </c>
      <c r="ED235" s="29">
        <v>-4.1314337447777909</v>
      </c>
      <c r="EE235" s="29">
        <v>-6.987873238211094</v>
      </c>
      <c r="EF235" s="29">
        <v>-5.9864382152843909</v>
      </c>
      <c r="EH235" s="29">
        <v>15.390007256705577</v>
      </c>
      <c r="EI235" s="29">
        <v>15.265388781213742</v>
      </c>
      <c r="EJ235" s="29">
        <v>15.248806303625516</v>
      </c>
      <c r="EK235" s="29">
        <v>14.901108261915342</v>
      </c>
      <c r="EL235" s="29">
        <v>14.842011736437492</v>
      </c>
      <c r="EM235" s="29">
        <v>14.509928884981953</v>
      </c>
      <c r="EN235" s="29">
        <v>14.284558396144394</v>
      </c>
      <c r="EO235" s="29">
        <v>14.128814567975462</v>
      </c>
      <c r="EP235" s="29">
        <v>13.609391477839981</v>
      </c>
      <c r="EQ235" s="29">
        <v>12.261224675854189</v>
      </c>
      <c r="ER235" s="29">
        <v>6.3031293420773622</v>
      </c>
      <c r="ES235" s="29">
        <v>1.4885662552222101</v>
      </c>
      <c r="ET235" s="29">
        <v>-1.367873238211093</v>
      </c>
      <c r="EU235" s="29">
        <v>-0.36643821528438991</v>
      </c>
      <c r="EW235" s="1">
        <v>370045</v>
      </c>
      <c r="EX235" s="1">
        <v>409863</v>
      </c>
      <c r="EY235" s="1" t="s">
        <v>483</v>
      </c>
      <c r="EZ235" s="1" t="s">
        <v>857</v>
      </c>
    </row>
    <row r="236" spans="2:156" ht="16" thickBot="1" x14ac:dyDescent="0.4">
      <c r="B236" s="21" t="s">
        <v>236</v>
      </c>
      <c r="C236" s="22">
        <v>6.9151595554864347</v>
      </c>
      <c r="D236" s="23">
        <v>6.6288761383349524</v>
      </c>
      <c r="E236" s="23">
        <v>6.4252455790948986</v>
      </c>
      <c r="F236" s="23">
        <v>6.137782820001469</v>
      </c>
      <c r="G236" s="23">
        <v>5.9222916182070051</v>
      </c>
      <c r="H236" s="23">
        <v>5.6713074641344434</v>
      </c>
      <c r="I236" s="23">
        <v>5.4182089415372587</v>
      </c>
      <c r="J236" s="23">
        <v>5.1391513524077865</v>
      </c>
      <c r="K236" s="23">
        <v>4.8522825805982208</v>
      </c>
      <c r="L236" s="23">
        <v>4.4848710558632732</v>
      </c>
      <c r="M236" s="23">
        <v>3.1051996868439815</v>
      </c>
      <c r="N236" s="23">
        <v>2.2025238662781277</v>
      </c>
      <c r="O236" s="23">
        <v>1.8376825184574059</v>
      </c>
      <c r="P236" s="23">
        <v>1.7515959773062448</v>
      </c>
      <c r="Q236" s="24"/>
      <c r="R236" s="23">
        <v>11.555159555486435</v>
      </c>
      <c r="S236" s="23">
        <v>11.268876138334953</v>
      </c>
      <c r="T236" s="23">
        <v>11.065245579094899</v>
      </c>
      <c r="U236" s="23">
        <v>10.77778282000147</v>
      </c>
      <c r="V236" s="23">
        <v>10.562291618207006</v>
      </c>
      <c r="W236" s="23">
        <v>10.311307464134444</v>
      </c>
      <c r="X236" s="23">
        <v>10.058208941537259</v>
      </c>
      <c r="Y236" s="23">
        <v>9.7791513524077871</v>
      </c>
      <c r="Z236" s="23">
        <v>9.4922825805982214</v>
      </c>
      <c r="AA236" s="23">
        <v>9.1248710558632737</v>
      </c>
      <c r="AB236" s="23">
        <v>7.7451996868439821</v>
      </c>
      <c r="AC236" s="23">
        <v>6.8425238662781283</v>
      </c>
      <c r="AD236" s="23">
        <v>6.4776825184574065</v>
      </c>
      <c r="AE236" s="23">
        <v>6.3915959773062454</v>
      </c>
      <c r="AG236" s="25">
        <v>6.9151595554864347</v>
      </c>
      <c r="AH236" s="25">
        <v>6.8965324674460824</v>
      </c>
      <c r="AI236" s="25">
        <v>6.843362519514919</v>
      </c>
      <c r="AJ236" s="25">
        <v>6.7465910146691499</v>
      </c>
      <c r="AK236" s="25">
        <v>6.7297246307854621</v>
      </c>
      <c r="AL236" s="25">
        <v>6.6416169114500079</v>
      </c>
      <c r="AM236" s="25">
        <v>6.4820584747419616</v>
      </c>
      <c r="AN236" s="25">
        <v>6.2480292018622769</v>
      </c>
      <c r="AO236" s="25">
        <v>5.9562966778102115</v>
      </c>
      <c r="AP236" s="25">
        <v>5.6000971049955375</v>
      </c>
      <c r="AQ236" s="25">
        <v>4.9561964140632746</v>
      </c>
      <c r="AR236" s="25">
        <v>4.3936815677571488</v>
      </c>
      <c r="AS236" s="25">
        <v>4.062165046963873</v>
      </c>
      <c r="AT236" s="25">
        <v>3.8760012135956821</v>
      </c>
      <c r="AV236" s="26">
        <v>11.555159555486435</v>
      </c>
      <c r="AW236" s="26">
        <v>11.536532467446083</v>
      </c>
      <c r="AX236" s="26">
        <v>11.48336251951492</v>
      </c>
      <c r="AY236" s="26">
        <v>11.38659101466915</v>
      </c>
      <c r="AZ236" s="26">
        <v>11.369724630785463</v>
      </c>
      <c r="BA236" s="26">
        <v>11.281616911450008</v>
      </c>
      <c r="BB236" s="26">
        <v>11.122058474741962</v>
      </c>
      <c r="BC236" s="26">
        <v>10.888029201862278</v>
      </c>
      <c r="BD236" s="26">
        <v>10.596296677810212</v>
      </c>
      <c r="BE236" s="26">
        <v>10.240097104995538</v>
      </c>
      <c r="BF236" s="26">
        <v>9.5961964140632752</v>
      </c>
      <c r="BG236" s="26">
        <v>9.0336815677571494</v>
      </c>
      <c r="BH236" s="26">
        <v>8.7021650469638736</v>
      </c>
      <c r="BI236" s="26">
        <v>8.5160012135956826</v>
      </c>
      <c r="BK236" s="27">
        <v>6.9151595554864347</v>
      </c>
      <c r="BL236" s="27">
        <v>6.6291049009207939</v>
      </c>
      <c r="BM236" s="27">
        <v>6.4257035173995192</v>
      </c>
      <c r="BN236" s="27">
        <v>6.1384645625556971</v>
      </c>
      <c r="BO236" s="27">
        <v>5.923188483440839</v>
      </c>
      <c r="BP236" s="27">
        <v>5.6710394074025317</v>
      </c>
      <c r="BQ236" s="27">
        <v>5.4153650999472092</v>
      </c>
      <c r="BR236" s="27">
        <v>5.1358147633584963</v>
      </c>
      <c r="BS236" s="27">
        <v>4.8485020934758936</v>
      </c>
      <c r="BT236" s="27">
        <v>4.5064752794562324</v>
      </c>
      <c r="BU236" s="27">
        <v>3.2604288658006411</v>
      </c>
      <c r="BV236" s="27">
        <v>2.5181236330842083</v>
      </c>
      <c r="BW236" s="27">
        <v>2.2164534486098475</v>
      </c>
      <c r="BX236" s="27">
        <v>2.2451402990732916</v>
      </c>
      <c r="BZ236" s="27">
        <v>11.555159555486435</v>
      </c>
      <c r="CA236" s="27">
        <v>11.269104900920794</v>
      </c>
      <c r="CB236" s="27">
        <v>11.06570351739952</v>
      </c>
      <c r="CC236" s="27">
        <v>10.778464562555698</v>
      </c>
      <c r="CD236" s="27">
        <v>10.56318848344084</v>
      </c>
      <c r="CE236" s="27">
        <v>10.311039407402532</v>
      </c>
      <c r="CF236" s="27">
        <v>10.05536509994721</v>
      </c>
      <c r="CG236" s="27">
        <v>9.7758147633584969</v>
      </c>
      <c r="CH236" s="27">
        <v>9.4885020934758941</v>
      </c>
      <c r="CI236" s="27">
        <v>9.146475279456233</v>
      </c>
      <c r="CJ236" s="27">
        <v>7.9004288658006416</v>
      </c>
      <c r="CK236" s="27">
        <v>7.1581236330842088</v>
      </c>
      <c r="CL236" s="27">
        <v>6.8564534486098481</v>
      </c>
      <c r="CM236" s="27">
        <v>6.8851402990732922</v>
      </c>
      <c r="CO236" s="28">
        <v>6.9151595554864347</v>
      </c>
      <c r="CP236" s="28">
        <v>6.6207648879074057</v>
      </c>
      <c r="CQ236" s="28">
        <v>6.422387977855152</v>
      </c>
      <c r="CR236" s="28">
        <v>6.1366032155723538</v>
      </c>
      <c r="CS236" s="28">
        <v>5.9155064811295297</v>
      </c>
      <c r="CT236" s="28">
        <v>5.6440100068645087</v>
      </c>
      <c r="CU236" s="28">
        <v>5.340829978152307</v>
      </c>
      <c r="CV236" s="28">
        <v>5.0033271710089835</v>
      </c>
      <c r="CW236" s="28">
        <v>4.6846210756053779</v>
      </c>
      <c r="CX236" s="28">
        <v>4.3385241582050895</v>
      </c>
      <c r="CY236" s="28">
        <v>1.9568735533458579</v>
      </c>
      <c r="CZ236" s="28">
        <v>-3.2952731616715099</v>
      </c>
      <c r="DA236" s="28">
        <v>-7.3841242328266041</v>
      </c>
      <c r="DB236" s="28">
        <v>-9.7914576981766359</v>
      </c>
      <c r="DD236" s="28">
        <v>11.555159555486435</v>
      </c>
      <c r="DE236" s="28">
        <v>11.260764887907406</v>
      </c>
      <c r="DF236" s="28">
        <v>11.062387977855153</v>
      </c>
      <c r="DG236" s="28">
        <v>10.776603215572354</v>
      </c>
      <c r="DH236" s="28">
        <v>10.55550648112953</v>
      </c>
      <c r="DI236" s="28">
        <v>10.284010006864509</v>
      </c>
      <c r="DJ236" s="28">
        <v>9.9808299781523075</v>
      </c>
      <c r="DK236" s="28">
        <v>9.6433271710089841</v>
      </c>
      <c r="DL236" s="28">
        <v>9.3246210756053785</v>
      </c>
      <c r="DM236" s="28">
        <v>8.9785241582050901</v>
      </c>
      <c r="DN236" s="28">
        <v>6.5968735533458585</v>
      </c>
      <c r="DO236" s="28">
        <v>1.3447268383284907</v>
      </c>
      <c r="DP236" s="28">
        <v>-2.7441242328266036</v>
      </c>
      <c r="DQ236" s="28">
        <v>-5.1514576981766353</v>
      </c>
      <c r="DS236" s="29">
        <v>6.9151595554864347</v>
      </c>
      <c r="DT236" s="29">
        <v>6.6813498416339883</v>
      </c>
      <c r="DU236" s="29">
        <v>6.4492066420358682</v>
      </c>
      <c r="DV236" s="29">
        <v>6.1843457110228712</v>
      </c>
      <c r="DW236" s="29">
        <v>5.9868568285072818</v>
      </c>
      <c r="DX236" s="29">
        <v>5.7556643822292664</v>
      </c>
      <c r="DY236" s="29">
        <v>5.4961934065871887</v>
      </c>
      <c r="DZ236" s="29">
        <v>5.2088580952572521</v>
      </c>
      <c r="EA236" s="29">
        <v>4.7897129381382406</v>
      </c>
      <c r="EB236" s="29">
        <v>3.5615562224282904</v>
      </c>
      <c r="EC236" s="29">
        <v>-2.4369301346141796</v>
      </c>
      <c r="ED236" s="29">
        <v>-7.361845027718033</v>
      </c>
      <c r="EE236" s="29">
        <v>-9.880881212723466</v>
      </c>
      <c r="EF236" s="29">
        <v>-8.6365403165650463</v>
      </c>
      <c r="EH236" s="29">
        <v>11.555159555486435</v>
      </c>
      <c r="EI236" s="29">
        <v>11.321349841633989</v>
      </c>
      <c r="EJ236" s="29">
        <v>11.089206642035869</v>
      </c>
      <c r="EK236" s="29">
        <v>10.824345711022872</v>
      </c>
      <c r="EL236" s="29">
        <v>10.626856828507282</v>
      </c>
      <c r="EM236" s="29">
        <v>10.395664382229267</v>
      </c>
      <c r="EN236" s="29">
        <v>10.136193406587189</v>
      </c>
      <c r="EO236" s="29">
        <v>9.8488580952572526</v>
      </c>
      <c r="EP236" s="29">
        <v>9.4297129381382412</v>
      </c>
      <c r="EQ236" s="29">
        <v>8.201556222428291</v>
      </c>
      <c r="ER236" s="29">
        <v>2.2030698653858209</v>
      </c>
      <c r="ES236" s="29">
        <v>-2.7218450277180324</v>
      </c>
      <c r="ET236" s="29">
        <v>-5.2408812127234654</v>
      </c>
      <c r="EU236" s="29">
        <v>-3.9965403165650457</v>
      </c>
      <c r="EW236" s="1">
        <v>386020</v>
      </c>
      <c r="EX236" s="1">
        <v>438507</v>
      </c>
      <c r="EY236" s="1" t="s">
        <v>567</v>
      </c>
      <c r="EZ236" s="1" t="s">
        <v>504</v>
      </c>
    </row>
    <row r="237" spans="2:156" ht="16" thickBot="1" x14ac:dyDescent="0.4">
      <c r="B237" s="21" t="s">
        <v>237</v>
      </c>
      <c r="C237" s="22">
        <v>11.235464380941309</v>
      </c>
      <c r="D237" s="23">
        <v>11.330183702034949</v>
      </c>
      <c r="E237" s="23">
        <v>10.976762422649037</v>
      </c>
      <c r="F237" s="23">
        <v>10.57724104244957</v>
      </c>
      <c r="G237" s="23">
        <v>10.283959246381656</v>
      </c>
      <c r="H237" s="23">
        <v>9.8480227059582095</v>
      </c>
      <c r="I237" s="23">
        <v>9.5248779685088998</v>
      </c>
      <c r="J237" s="23">
        <v>9.0486452610153059</v>
      </c>
      <c r="K237" s="23">
        <v>8.4625790318189544</v>
      </c>
      <c r="L237" s="23">
        <v>7.8045851151589698</v>
      </c>
      <c r="M237" s="23">
        <v>5.1599513871892739</v>
      </c>
      <c r="N237" s="23">
        <v>3.602921682049903</v>
      </c>
      <c r="O237" s="23">
        <v>2.9786660405445531</v>
      </c>
      <c r="P237" s="23">
        <v>3.0641606503905052</v>
      </c>
      <c r="Q237" s="24"/>
      <c r="R237" s="23">
        <v>15.87246438094131</v>
      </c>
      <c r="S237" s="23">
        <v>15.96718370203495</v>
      </c>
      <c r="T237" s="23">
        <v>15.613762422649037</v>
      </c>
      <c r="U237" s="23">
        <v>15.21424104244957</v>
      </c>
      <c r="V237" s="23">
        <v>14.920959246381656</v>
      </c>
      <c r="W237" s="23">
        <v>14.48502270595821</v>
      </c>
      <c r="X237" s="23">
        <v>14.1618779685089</v>
      </c>
      <c r="Y237" s="23">
        <v>13.685645261015306</v>
      </c>
      <c r="Z237" s="23">
        <v>13.099579031818955</v>
      </c>
      <c r="AA237" s="23">
        <v>12.44158511515897</v>
      </c>
      <c r="AB237" s="23">
        <v>9.7969513871892744</v>
      </c>
      <c r="AC237" s="23">
        <v>8.2399216820499035</v>
      </c>
      <c r="AD237" s="23">
        <v>7.6156660405445535</v>
      </c>
      <c r="AE237" s="23">
        <v>7.7011606503905057</v>
      </c>
      <c r="AG237" s="25">
        <v>11.235464380941309</v>
      </c>
      <c r="AH237" s="25">
        <v>11.301905918155278</v>
      </c>
      <c r="AI237" s="25">
        <v>10.980513252213267</v>
      </c>
      <c r="AJ237" s="25">
        <v>10.6989934167509</v>
      </c>
      <c r="AK237" s="25">
        <v>10.549806297242069</v>
      </c>
      <c r="AL237" s="25">
        <v>10.223993070531261</v>
      </c>
      <c r="AM237" s="25">
        <v>9.9813255313993245</v>
      </c>
      <c r="AN237" s="25">
        <v>9.5995663968043665</v>
      </c>
      <c r="AO237" s="25">
        <v>9.110296638721147</v>
      </c>
      <c r="AP237" s="25">
        <v>8.6986004578640213</v>
      </c>
      <c r="AQ237" s="25">
        <v>7.1220561100061346</v>
      </c>
      <c r="AR237" s="25">
        <v>5.5692977780734054</v>
      </c>
      <c r="AS237" s="25">
        <v>4.4664675937195284</v>
      </c>
      <c r="AT237" s="25">
        <v>3.6472740115516551</v>
      </c>
      <c r="AV237" s="26">
        <v>15.87246438094131</v>
      </c>
      <c r="AW237" s="26">
        <v>15.938905918155278</v>
      </c>
      <c r="AX237" s="26">
        <v>15.617513252213268</v>
      </c>
      <c r="AY237" s="26">
        <v>15.335993416750901</v>
      </c>
      <c r="AZ237" s="26">
        <v>15.18680629724207</v>
      </c>
      <c r="BA237" s="26">
        <v>14.860993070531261</v>
      </c>
      <c r="BB237" s="26">
        <v>14.618325531399325</v>
      </c>
      <c r="BC237" s="26">
        <v>14.236566396804367</v>
      </c>
      <c r="BD237" s="26">
        <v>13.747296638721147</v>
      </c>
      <c r="BE237" s="26">
        <v>13.335600457864022</v>
      </c>
      <c r="BF237" s="26">
        <v>11.759056110006135</v>
      </c>
      <c r="BG237" s="26">
        <v>10.206297778073406</v>
      </c>
      <c r="BH237" s="26">
        <v>9.1034675937195288</v>
      </c>
      <c r="BI237" s="26">
        <v>8.2842740115516555</v>
      </c>
      <c r="BK237" s="27">
        <v>11.235464380941309</v>
      </c>
      <c r="BL237" s="27">
        <v>11.330209967405935</v>
      </c>
      <c r="BM237" s="27">
        <v>10.976815495616258</v>
      </c>
      <c r="BN237" s="27">
        <v>10.577320486103691</v>
      </c>
      <c r="BO237" s="27">
        <v>10.284062966161281</v>
      </c>
      <c r="BP237" s="27">
        <v>9.8479917364525509</v>
      </c>
      <c r="BQ237" s="27">
        <v>9.5245189927597806</v>
      </c>
      <c r="BR237" s="27">
        <v>9.0482243733844498</v>
      </c>
      <c r="BS237" s="27">
        <v>8.4620998185240435</v>
      </c>
      <c r="BT237" s="27">
        <v>7.8511227834672965</v>
      </c>
      <c r="BU237" s="27">
        <v>5.36021904360652</v>
      </c>
      <c r="BV237" s="27">
        <v>3.8560635631795179</v>
      </c>
      <c r="BW237" s="27">
        <v>3.2162649504689256</v>
      </c>
      <c r="BX237" s="27">
        <v>3.2759617682010855</v>
      </c>
      <c r="BZ237" s="27">
        <v>15.87246438094131</v>
      </c>
      <c r="CA237" s="27">
        <v>15.967209967405935</v>
      </c>
      <c r="CB237" s="27">
        <v>15.613815495616258</v>
      </c>
      <c r="CC237" s="27">
        <v>15.214320486103691</v>
      </c>
      <c r="CD237" s="27">
        <v>14.921062966161282</v>
      </c>
      <c r="CE237" s="27">
        <v>14.484991736452551</v>
      </c>
      <c r="CF237" s="27">
        <v>14.161518992759781</v>
      </c>
      <c r="CG237" s="27">
        <v>13.68522437338445</v>
      </c>
      <c r="CH237" s="27">
        <v>13.099099818524044</v>
      </c>
      <c r="CI237" s="27">
        <v>12.488122783467297</v>
      </c>
      <c r="CJ237" s="27">
        <v>9.9972190436065205</v>
      </c>
      <c r="CK237" s="27">
        <v>8.4930635631795184</v>
      </c>
      <c r="CL237" s="27">
        <v>7.853264950468926</v>
      </c>
      <c r="CM237" s="27">
        <v>7.912961768201086</v>
      </c>
      <c r="CO237" s="28">
        <v>11.235464380941309</v>
      </c>
      <c r="CP237" s="28">
        <v>11.318359683838029</v>
      </c>
      <c r="CQ237" s="28">
        <v>10.955584265007902</v>
      </c>
      <c r="CR237" s="28">
        <v>10.53777345929765</v>
      </c>
      <c r="CS237" s="28">
        <v>10.256169499977958</v>
      </c>
      <c r="CT237" s="28">
        <v>9.7968271738342718</v>
      </c>
      <c r="CU237" s="28">
        <v>9.3668178421453785</v>
      </c>
      <c r="CV237" s="28">
        <v>8.7946976346402561</v>
      </c>
      <c r="CW237" s="28">
        <v>8.1838406301890174</v>
      </c>
      <c r="CX237" s="28">
        <v>7.6604563718887686</v>
      </c>
      <c r="CY237" s="28">
        <v>4.6328797641193447</v>
      </c>
      <c r="CZ237" s="28">
        <v>-0.33831235744833776</v>
      </c>
      <c r="DA237" s="28">
        <v>-3.7578201994202232</v>
      </c>
      <c r="DB237" s="28">
        <v>-6.1763291128628595</v>
      </c>
      <c r="DD237" s="28">
        <v>15.87246438094131</v>
      </c>
      <c r="DE237" s="28">
        <v>15.955359683838029</v>
      </c>
      <c r="DF237" s="28">
        <v>15.592584265007902</v>
      </c>
      <c r="DG237" s="28">
        <v>15.174773459297651</v>
      </c>
      <c r="DH237" s="28">
        <v>14.893169499977958</v>
      </c>
      <c r="DI237" s="28">
        <v>14.433827173834272</v>
      </c>
      <c r="DJ237" s="28">
        <v>14.003817842145379</v>
      </c>
      <c r="DK237" s="28">
        <v>13.431697634640257</v>
      </c>
      <c r="DL237" s="28">
        <v>12.820840630189018</v>
      </c>
      <c r="DM237" s="28">
        <v>12.297456371888769</v>
      </c>
      <c r="DN237" s="28">
        <v>9.2698797641193451</v>
      </c>
      <c r="DO237" s="28">
        <v>4.2986876425516627</v>
      </c>
      <c r="DP237" s="28">
        <v>0.87917980057977729</v>
      </c>
      <c r="DQ237" s="28">
        <v>-1.539329112862859</v>
      </c>
      <c r="DS237" s="29">
        <v>11.235464380941309</v>
      </c>
      <c r="DT237" s="29">
        <v>11.394619936335635</v>
      </c>
      <c r="DU237" s="29">
        <v>10.951899405253085</v>
      </c>
      <c r="DV237" s="29">
        <v>10.521785861864494</v>
      </c>
      <c r="DW237" s="29">
        <v>10.176610364642112</v>
      </c>
      <c r="DX237" s="29">
        <v>9.7096999476413721</v>
      </c>
      <c r="DY237" s="29">
        <v>9.3289145807541516</v>
      </c>
      <c r="DZ237" s="29">
        <v>8.8275912740750204</v>
      </c>
      <c r="EA237" s="29">
        <v>8.1956600726163629</v>
      </c>
      <c r="EB237" s="29">
        <v>6.9919895020956258</v>
      </c>
      <c r="EC237" s="29">
        <v>1.1946359407981149</v>
      </c>
      <c r="ED237" s="29">
        <v>-3.1438437551766327</v>
      </c>
      <c r="EE237" s="29">
        <v>-5.3534695992565062</v>
      </c>
      <c r="EF237" s="29">
        <v>-4.8077345023726963</v>
      </c>
      <c r="EH237" s="29">
        <v>15.87246438094131</v>
      </c>
      <c r="EI237" s="29">
        <v>16.031619936335638</v>
      </c>
      <c r="EJ237" s="29">
        <v>15.588899405253086</v>
      </c>
      <c r="EK237" s="29">
        <v>15.158785861864494</v>
      </c>
      <c r="EL237" s="29">
        <v>14.813610364642113</v>
      </c>
      <c r="EM237" s="29">
        <v>14.346699947641373</v>
      </c>
      <c r="EN237" s="29">
        <v>13.965914580754152</v>
      </c>
      <c r="EO237" s="29">
        <v>13.464591274075021</v>
      </c>
      <c r="EP237" s="29">
        <v>12.832660072616363</v>
      </c>
      <c r="EQ237" s="29">
        <v>11.628989502095626</v>
      </c>
      <c r="ER237" s="29">
        <v>5.8316359407981153</v>
      </c>
      <c r="ES237" s="29">
        <v>1.4931562448233677</v>
      </c>
      <c r="ET237" s="29">
        <v>-0.71646959925650577</v>
      </c>
      <c r="EU237" s="29">
        <v>-0.17073450237269583</v>
      </c>
      <c r="EW237" s="1">
        <v>388333</v>
      </c>
      <c r="EX237" s="1">
        <v>402657</v>
      </c>
      <c r="EY237" s="1" t="s">
        <v>545</v>
      </c>
      <c r="EZ237" s="1" t="s">
        <v>851</v>
      </c>
    </row>
    <row r="238" spans="2:156" ht="16" thickBot="1" x14ac:dyDescent="0.4">
      <c r="B238" s="21" t="s">
        <v>238</v>
      </c>
      <c r="C238" s="22">
        <v>0.51038645598058696</v>
      </c>
      <c r="D238" s="23">
        <v>0.48009553686426054</v>
      </c>
      <c r="E238" s="23">
        <v>0.44991533640107395</v>
      </c>
      <c r="F238" s="23">
        <v>0.38939332409330696</v>
      </c>
      <c r="G238" s="23">
        <v>0.36417044459544412</v>
      </c>
      <c r="H238" s="23">
        <v>0.30642684030627443</v>
      </c>
      <c r="I238" s="23">
        <v>0.24675474410170839</v>
      </c>
      <c r="J238" s="23">
        <v>0.21054198187007556</v>
      </c>
      <c r="K238" s="23">
        <v>0.14104561422946293</v>
      </c>
      <c r="L238" s="23">
        <v>5.2235430265479277E-2</v>
      </c>
      <c r="M238" s="23">
        <v>-0.27352749380680175</v>
      </c>
      <c r="N238" s="23">
        <v>-0.41973468754457599</v>
      </c>
      <c r="O238" s="23">
        <v>-0.46165903534399799</v>
      </c>
      <c r="P238" s="23">
        <v>-0.38539142032908025</v>
      </c>
      <c r="Q238" s="24"/>
      <c r="R238" s="23">
        <v>2.0103864559805871</v>
      </c>
      <c r="S238" s="23">
        <v>1.9800955368642605</v>
      </c>
      <c r="T238" s="23">
        <v>1.949915336401074</v>
      </c>
      <c r="U238" s="23">
        <v>1.889393324093307</v>
      </c>
      <c r="V238" s="23">
        <v>1.8641704445954441</v>
      </c>
      <c r="W238" s="23">
        <v>1.8064268403062744</v>
      </c>
      <c r="X238" s="23">
        <v>1.7467547441017084</v>
      </c>
      <c r="Y238" s="23">
        <v>1.7105419818700756</v>
      </c>
      <c r="Z238" s="23">
        <v>1.6410456142294629</v>
      </c>
      <c r="AA238" s="23">
        <v>1.5522354302654793</v>
      </c>
      <c r="AB238" s="23">
        <v>1.2264725061931983</v>
      </c>
      <c r="AC238" s="23">
        <v>1.080265312455424</v>
      </c>
      <c r="AD238" s="23">
        <v>1.038340964656002</v>
      </c>
      <c r="AE238" s="23">
        <v>1.1146085796709198</v>
      </c>
      <c r="AG238" s="25">
        <v>0.51038645598058696</v>
      </c>
      <c r="AH238" s="25">
        <v>0.49015007180687009</v>
      </c>
      <c r="AI238" s="25">
        <v>0.47565987211690075</v>
      </c>
      <c r="AJ238" s="25">
        <v>0.44205618533789215</v>
      </c>
      <c r="AK238" s="25">
        <v>0.44264042777807067</v>
      </c>
      <c r="AL238" s="25">
        <v>0.40587459308767704</v>
      </c>
      <c r="AM238" s="25">
        <v>0.36137583421302821</v>
      </c>
      <c r="AN238" s="25">
        <v>0.33702012616248522</v>
      </c>
      <c r="AO238" s="25">
        <v>0.28076736712000949</v>
      </c>
      <c r="AP238" s="25">
        <v>0.22784833967184959</v>
      </c>
      <c r="AQ238" s="25">
        <v>7.3669442376551597E-2</v>
      </c>
      <c r="AR238" s="25">
        <v>-9.9626246737377855E-2</v>
      </c>
      <c r="AS238" s="25">
        <v>-0.24210426864349222</v>
      </c>
      <c r="AT238" s="25">
        <v>-0.31936746479497247</v>
      </c>
      <c r="AV238" s="26">
        <v>2.0103864559805871</v>
      </c>
      <c r="AW238" s="26">
        <v>1.9901500718068701</v>
      </c>
      <c r="AX238" s="26">
        <v>1.9756598721169008</v>
      </c>
      <c r="AY238" s="26">
        <v>1.9420561853378921</v>
      </c>
      <c r="AZ238" s="26">
        <v>1.9426404277780707</v>
      </c>
      <c r="BA238" s="26">
        <v>1.905874593087677</v>
      </c>
      <c r="BB238" s="26">
        <v>1.8613758342130282</v>
      </c>
      <c r="BC238" s="26">
        <v>1.8370201261624852</v>
      </c>
      <c r="BD238" s="26">
        <v>1.7807673671200095</v>
      </c>
      <c r="BE238" s="26">
        <v>1.7278483396718496</v>
      </c>
      <c r="BF238" s="26">
        <v>1.5736694423765516</v>
      </c>
      <c r="BG238" s="26">
        <v>1.4003737532626221</v>
      </c>
      <c r="BH238" s="26">
        <v>1.2578957313565078</v>
      </c>
      <c r="BI238" s="26">
        <v>1.1806325352050275</v>
      </c>
      <c r="BK238" s="27">
        <v>0.51038645598058696</v>
      </c>
      <c r="BL238" s="27">
        <v>0.48009553582929998</v>
      </c>
      <c r="BM238" s="27">
        <v>0.44991533844613762</v>
      </c>
      <c r="BN238" s="27">
        <v>0.38939332409330696</v>
      </c>
      <c r="BO238" s="27">
        <v>0.36417043349322942</v>
      </c>
      <c r="BP238" s="27">
        <v>0.30642685251092239</v>
      </c>
      <c r="BQ238" s="27">
        <v>0.24675474410170839</v>
      </c>
      <c r="BR238" s="27">
        <v>0.21054198187007556</v>
      </c>
      <c r="BS238" s="27">
        <v>0.14104561422946293</v>
      </c>
      <c r="BT238" s="27">
        <v>5.9053655207932376E-2</v>
      </c>
      <c r="BU238" s="27">
        <v>-0.24241812197975365</v>
      </c>
      <c r="BV238" s="27">
        <v>-0.38157312834575707</v>
      </c>
      <c r="BW238" s="27">
        <v>-0.42680796993486148</v>
      </c>
      <c r="BX238" s="27">
        <v>-0.35397550871635985</v>
      </c>
      <c r="BZ238" s="27">
        <v>2.0103864559805871</v>
      </c>
      <c r="CA238" s="27">
        <v>1.9800955358293</v>
      </c>
      <c r="CB238" s="27">
        <v>1.9499153384461376</v>
      </c>
      <c r="CC238" s="27">
        <v>1.889393324093307</v>
      </c>
      <c r="CD238" s="27">
        <v>1.8641704334932294</v>
      </c>
      <c r="CE238" s="27">
        <v>1.8064268525109224</v>
      </c>
      <c r="CF238" s="27">
        <v>1.7467547441017084</v>
      </c>
      <c r="CG238" s="27">
        <v>1.7105419818700756</v>
      </c>
      <c r="CH238" s="27">
        <v>1.6410456142294629</v>
      </c>
      <c r="CI238" s="27">
        <v>1.5590536552079324</v>
      </c>
      <c r="CJ238" s="27">
        <v>1.2575818780202463</v>
      </c>
      <c r="CK238" s="27">
        <v>1.1184268716542429</v>
      </c>
      <c r="CL238" s="27">
        <v>1.0731920300651385</v>
      </c>
      <c r="CM238" s="27">
        <v>1.1460244912836401</v>
      </c>
      <c r="CO238" s="28">
        <v>0.51038645598058696</v>
      </c>
      <c r="CP238" s="28">
        <v>0.47638292007212257</v>
      </c>
      <c r="CQ238" s="28">
        <v>0.44442905065560856</v>
      </c>
      <c r="CR238" s="28">
        <v>0.38311784429219475</v>
      </c>
      <c r="CS238" s="28">
        <v>0.35437407362749118</v>
      </c>
      <c r="CT238" s="28">
        <v>0.29057931726850894</v>
      </c>
      <c r="CU238" s="28">
        <v>0.22232305506372363</v>
      </c>
      <c r="CV238" s="28">
        <v>0.18123192884020423</v>
      </c>
      <c r="CW238" s="28">
        <v>0.11658393070911766</v>
      </c>
      <c r="CX238" s="28">
        <v>5.8044329760197133E-2</v>
      </c>
      <c r="CY238" s="28">
        <v>-0.19630427870867262</v>
      </c>
      <c r="CZ238" s="28">
        <v>-0.3143213938609617</v>
      </c>
      <c r="DA238" s="28">
        <v>-0.29944526330135712</v>
      </c>
      <c r="DB238" s="28">
        <v>-0.3286732111950359</v>
      </c>
      <c r="DD238" s="28">
        <v>2.0103864559805871</v>
      </c>
      <c r="DE238" s="28">
        <v>1.9763829200721226</v>
      </c>
      <c r="DF238" s="28">
        <v>1.9444290506556086</v>
      </c>
      <c r="DG238" s="28">
        <v>1.8831178442921948</v>
      </c>
      <c r="DH238" s="28">
        <v>1.8543740736274912</v>
      </c>
      <c r="DI238" s="28">
        <v>1.7905793172685089</v>
      </c>
      <c r="DJ238" s="28">
        <v>1.7223230550637236</v>
      </c>
      <c r="DK238" s="28">
        <v>1.6812319288402042</v>
      </c>
      <c r="DL238" s="28">
        <v>1.6165839307091177</v>
      </c>
      <c r="DM238" s="28">
        <v>1.5580443297601971</v>
      </c>
      <c r="DN238" s="28">
        <v>1.3036957212913274</v>
      </c>
      <c r="DO238" s="28">
        <v>1.1856786061390383</v>
      </c>
      <c r="DP238" s="28">
        <v>1.2005547366986429</v>
      </c>
      <c r="DQ238" s="28">
        <v>1.1713267888049641</v>
      </c>
      <c r="DS238" s="29">
        <v>0.51038645598058696</v>
      </c>
      <c r="DT238" s="29">
        <v>0.4783941195148218</v>
      </c>
      <c r="DU238" s="29">
        <v>0.42910057980757932</v>
      </c>
      <c r="DV238" s="29">
        <v>0.36297005072785815</v>
      </c>
      <c r="DW238" s="29">
        <v>0.32615255000848054</v>
      </c>
      <c r="DX238" s="29">
        <v>0.26119223813570969</v>
      </c>
      <c r="DY238" s="29">
        <v>0.19726447186080076</v>
      </c>
      <c r="DZ238" s="29">
        <v>0.16353606050963432</v>
      </c>
      <c r="EA238" s="29">
        <v>0.10761196582027344</v>
      </c>
      <c r="EB238" s="29">
        <v>5.1645180665974344E-2</v>
      </c>
      <c r="EC238" s="29">
        <v>-0.19549291427096627</v>
      </c>
      <c r="ED238" s="29">
        <v>-0.27166679416816741</v>
      </c>
      <c r="EE238" s="29">
        <v>-0.23735336496463244</v>
      </c>
      <c r="EF238" s="29">
        <v>-0.14320883698607645</v>
      </c>
      <c r="EH238" s="29">
        <v>2.0103864559805871</v>
      </c>
      <c r="EI238" s="29">
        <v>1.9783941195148218</v>
      </c>
      <c r="EJ238" s="29">
        <v>1.9291005798075793</v>
      </c>
      <c r="EK238" s="29">
        <v>1.8629700507278582</v>
      </c>
      <c r="EL238" s="29">
        <v>1.8261525500084805</v>
      </c>
      <c r="EM238" s="29">
        <v>1.7611922381357097</v>
      </c>
      <c r="EN238" s="29">
        <v>1.6972644718608008</v>
      </c>
      <c r="EO238" s="29">
        <v>1.6635360605096343</v>
      </c>
      <c r="EP238" s="29">
        <v>1.6076119658202734</v>
      </c>
      <c r="EQ238" s="29">
        <v>1.5516451806659743</v>
      </c>
      <c r="ER238" s="29">
        <v>1.3045070857290337</v>
      </c>
      <c r="ES238" s="29">
        <v>1.2283332058318326</v>
      </c>
      <c r="ET238" s="29">
        <v>1.2626466350353676</v>
      </c>
      <c r="EU238" s="29">
        <v>1.3567911630139236</v>
      </c>
      <c r="EW238" s="1">
        <v>369770</v>
      </c>
      <c r="EX238" s="1">
        <v>505803</v>
      </c>
      <c r="EY238" s="1" t="s">
        <v>446</v>
      </c>
      <c r="EZ238" s="1" t="s">
        <v>862</v>
      </c>
    </row>
    <row r="239" spans="2:156" ht="16" thickBot="1" x14ac:dyDescent="0.4">
      <c r="B239" s="21" t="s">
        <v>239</v>
      </c>
      <c r="C239" s="22">
        <v>1.7535625011977887</v>
      </c>
      <c r="D239" s="23">
        <v>1.5664945125802854</v>
      </c>
      <c r="E239" s="23">
        <v>1.477362070427283</v>
      </c>
      <c r="F239" s="23">
        <v>1.313609233397206</v>
      </c>
      <c r="G239" s="23">
        <v>1.2289316339393928</v>
      </c>
      <c r="H239" s="23">
        <v>1.0750125274416433</v>
      </c>
      <c r="I239" s="23">
        <v>0.91656490501809174</v>
      </c>
      <c r="J239" s="23">
        <v>0.80748697592685925</v>
      </c>
      <c r="K239" s="23">
        <v>0.66472912424889152</v>
      </c>
      <c r="L239" s="23">
        <v>0.39564129686290173</v>
      </c>
      <c r="M239" s="23">
        <v>-0.55784663666131262</v>
      </c>
      <c r="N239" s="23">
        <v>-1.1264864364935043</v>
      </c>
      <c r="O239" s="23">
        <v>-1.4508092233708894</v>
      </c>
      <c r="P239" s="23">
        <v>-1.33004964774738</v>
      </c>
      <c r="Q239" s="24"/>
      <c r="R239" s="23">
        <v>8.7535625011977878</v>
      </c>
      <c r="S239" s="23">
        <v>8.5664945125802845</v>
      </c>
      <c r="T239" s="23">
        <v>8.477362070427283</v>
      </c>
      <c r="U239" s="23">
        <v>8.3136092333972051</v>
      </c>
      <c r="V239" s="23">
        <v>8.2289316339393928</v>
      </c>
      <c r="W239" s="23">
        <v>8.0750125274416433</v>
      </c>
      <c r="X239" s="23">
        <v>7.9165649050180917</v>
      </c>
      <c r="Y239" s="23">
        <v>7.8074869759268593</v>
      </c>
      <c r="Z239" s="23">
        <v>7.6647291242488915</v>
      </c>
      <c r="AA239" s="23">
        <v>7.3956412968629017</v>
      </c>
      <c r="AB239" s="23">
        <v>6.4421533633386874</v>
      </c>
      <c r="AC239" s="23">
        <v>5.8735135635064957</v>
      </c>
      <c r="AD239" s="23">
        <v>5.5491907766291106</v>
      </c>
      <c r="AE239" s="23">
        <v>5.66995035225262</v>
      </c>
      <c r="AG239" s="25">
        <v>1.7535625011977887</v>
      </c>
      <c r="AH239" s="25">
        <v>1.6393573735901104</v>
      </c>
      <c r="AI239" s="25">
        <v>1.5779332822729248</v>
      </c>
      <c r="AJ239" s="25">
        <v>1.4757578227683394</v>
      </c>
      <c r="AK239" s="25">
        <v>1.4403853320015019</v>
      </c>
      <c r="AL239" s="25">
        <v>1.318072239597508</v>
      </c>
      <c r="AM239" s="25">
        <v>1.166712105939558</v>
      </c>
      <c r="AN239" s="25">
        <v>1.0553196285177311</v>
      </c>
      <c r="AO239" s="25">
        <v>0.90669114345681212</v>
      </c>
      <c r="AP239" s="25">
        <v>0.707862101810111</v>
      </c>
      <c r="AQ239" s="25">
        <v>0.28812558460717685</v>
      </c>
      <c r="AR239" s="25">
        <v>-0.29911862147688151</v>
      </c>
      <c r="AS239" s="25">
        <v>-0.84086084163236219</v>
      </c>
      <c r="AT239" s="25">
        <v>-1.2073846998586006</v>
      </c>
      <c r="AV239" s="26">
        <v>8.7535625011977878</v>
      </c>
      <c r="AW239" s="26">
        <v>8.6393573735901104</v>
      </c>
      <c r="AX239" s="26">
        <v>8.5779332822729248</v>
      </c>
      <c r="AY239" s="26">
        <v>8.4757578227683403</v>
      </c>
      <c r="AZ239" s="26">
        <v>8.440385332001501</v>
      </c>
      <c r="BA239" s="26">
        <v>8.3180722395975089</v>
      </c>
      <c r="BB239" s="26">
        <v>8.166712105939558</v>
      </c>
      <c r="BC239" s="26">
        <v>8.0553196285177311</v>
      </c>
      <c r="BD239" s="26">
        <v>7.9066911434568121</v>
      </c>
      <c r="BE239" s="26">
        <v>7.707862101810111</v>
      </c>
      <c r="BF239" s="26">
        <v>7.2881255846071769</v>
      </c>
      <c r="BG239" s="26">
        <v>6.7008813785231185</v>
      </c>
      <c r="BH239" s="26">
        <v>6.1591391583676378</v>
      </c>
      <c r="BI239" s="26">
        <v>5.7926153001413994</v>
      </c>
      <c r="BK239" s="27">
        <v>1.7535625011977887</v>
      </c>
      <c r="BL239" s="27">
        <v>1.5665179561342342</v>
      </c>
      <c r="BM239" s="27">
        <v>1.4774081888283419</v>
      </c>
      <c r="BN239" s="27">
        <v>1.3136780946341959</v>
      </c>
      <c r="BO239" s="27">
        <v>1.229021613978988</v>
      </c>
      <c r="BP239" s="27">
        <v>1.0749855460971434</v>
      </c>
      <c r="BQ239" s="27">
        <v>0.91627739960462851</v>
      </c>
      <c r="BR239" s="27">
        <v>0.80715181857772667</v>
      </c>
      <c r="BS239" s="27">
        <v>0.66435051639982845</v>
      </c>
      <c r="BT239" s="27">
        <v>0.40787390390153178</v>
      </c>
      <c r="BU239" s="27">
        <v>-0.49419543034051738</v>
      </c>
      <c r="BV239" s="27">
        <v>-1.0366150825218607</v>
      </c>
      <c r="BW239" s="27">
        <v>-1.3611548081287275</v>
      </c>
      <c r="BX239" s="27">
        <v>-1.2394695898242745</v>
      </c>
      <c r="BZ239" s="27">
        <v>8.7535625011977878</v>
      </c>
      <c r="CA239" s="27">
        <v>8.5665179561342342</v>
      </c>
      <c r="CB239" s="27">
        <v>8.4774081888283419</v>
      </c>
      <c r="CC239" s="27">
        <v>8.313678094634195</v>
      </c>
      <c r="CD239" s="27">
        <v>8.229021613978988</v>
      </c>
      <c r="CE239" s="27">
        <v>8.0749855460971425</v>
      </c>
      <c r="CF239" s="27">
        <v>7.9162773996046285</v>
      </c>
      <c r="CG239" s="27">
        <v>7.8071518185777267</v>
      </c>
      <c r="CH239" s="27">
        <v>7.6643505163998285</v>
      </c>
      <c r="CI239" s="27">
        <v>7.4078739039015318</v>
      </c>
      <c r="CJ239" s="27">
        <v>6.5058045696594826</v>
      </c>
      <c r="CK239" s="27">
        <v>5.9633849174781393</v>
      </c>
      <c r="CL239" s="27">
        <v>5.6388451918712725</v>
      </c>
      <c r="CM239" s="27">
        <v>5.7605304101757255</v>
      </c>
      <c r="CO239" s="28">
        <v>1.7535625011977887</v>
      </c>
      <c r="CP239" s="28">
        <v>1.5457801319819842</v>
      </c>
      <c r="CQ239" s="28">
        <v>1.4405509675234551</v>
      </c>
      <c r="CR239" s="28">
        <v>1.2587339636535839</v>
      </c>
      <c r="CS239" s="28">
        <v>1.1376253485343781</v>
      </c>
      <c r="CT239" s="28">
        <v>0.93094931191996722</v>
      </c>
      <c r="CU239" s="28">
        <v>0.69636799371959945</v>
      </c>
      <c r="CV239" s="28">
        <v>0.51492871736241419</v>
      </c>
      <c r="CW239" s="28">
        <v>0.33410732897676976</v>
      </c>
      <c r="CX239" s="28">
        <v>0.11724141266361521</v>
      </c>
      <c r="CY239" s="28">
        <v>-0.78642161479336803</v>
      </c>
      <c r="CZ239" s="28">
        <v>-1.9083315232046303</v>
      </c>
      <c r="DA239" s="28">
        <v>-2.5590239949562559</v>
      </c>
      <c r="DB239" s="28">
        <v>-2.9783907310133877</v>
      </c>
      <c r="DD239" s="28">
        <v>8.7535625011977878</v>
      </c>
      <c r="DE239" s="28">
        <v>8.5457801319819851</v>
      </c>
      <c r="DF239" s="28">
        <v>8.4405509675234551</v>
      </c>
      <c r="DG239" s="28">
        <v>8.258733963653583</v>
      </c>
      <c r="DH239" s="28">
        <v>8.1376253485343781</v>
      </c>
      <c r="DI239" s="28">
        <v>7.9309493119199672</v>
      </c>
      <c r="DJ239" s="28">
        <v>7.6963679937195995</v>
      </c>
      <c r="DK239" s="28">
        <v>7.5149287173624142</v>
      </c>
      <c r="DL239" s="28">
        <v>7.3341073289767698</v>
      </c>
      <c r="DM239" s="28">
        <v>7.1172414126636152</v>
      </c>
      <c r="DN239" s="28">
        <v>6.213578385206632</v>
      </c>
      <c r="DO239" s="28">
        <v>5.0916684767953697</v>
      </c>
      <c r="DP239" s="28">
        <v>4.4409760050437441</v>
      </c>
      <c r="DQ239" s="28">
        <v>4.0216092689866123</v>
      </c>
      <c r="DS239" s="29">
        <v>1.7535625011977887</v>
      </c>
      <c r="DT239" s="29">
        <v>1.5646820726759918</v>
      </c>
      <c r="DU239" s="29">
        <v>1.4364041800686866</v>
      </c>
      <c r="DV239" s="29">
        <v>1.251705465544938</v>
      </c>
      <c r="DW239" s="29">
        <v>1.1147739322691503</v>
      </c>
      <c r="DX239" s="29">
        <v>0.91025825663676052</v>
      </c>
      <c r="DY239" s="29">
        <v>0.70008661684808793</v>
      </c>
      <c r="DZ239" s="29">
        <v>0.55064688176012311</v>
      </c>
      <c r="EA239" s="29">
        <v>0.40118797922119231</v>
      </c>
      <c r="EB239" s="29">
        <v>6.1739836935846171E-2</v>
      </c>
      <c r="EC239" s="29">
        <v>-1.4285761925177134</v>
      </c>
      <c r="ED239" s="29">
        <v>-2.3864569596030734</v>
      </c>
      <c r="EE239" s="29">
        <v>-2.8043362601744661</v>
      </c>
      <c r="EF239" s="29">
        <v>-2.5820950636110176</v>
      </c>
      <c r="EH239" s="29">
        <v>8.7535625011977878</v>
      </c>
      <c r="EI239" s="29">
        <v>8.5646820726759927</v>
      </c>
      <c r="EJ239" s="29">
        <v>8.4364041800686866</v>
      </c>
      <c r="EK239" s="29">
        <v>8.2517054655449371</v>
      </c>
      <c r="EL239" s="29">
        <v>8.1147739322691503</v>
      </c>
      <c r="EM239" s="29">
        <v>7.9102582566367605</v>
      </c>
      <c r="EN239" s="29">
        <v>7.7000866168480879</v>
      </c>
      <c r="EO239" s="29">
        <v>7.5506468817601231</v>
      </c>
      <c r="EP239" s="29">
        <v>7.4011879792211923</v>
      </c>
      <c r="EQ239" s="29">
        <v>7.0617398369358462</v>
      </c>
      <c r="ER239" s="29">
        <v>5.5714238074822866</v>
      </c>
      <c r="ES239" s="29">
        <v>4.6135430403969266</v>
      </c>
      <c r="ET239" s="29">
        <v>4.1956637398255339</v>
      </c>
      <c r="EU239" s="29">
        <v>4.4179049363889824</v>
      </c>
      <c r="EW239" s="1">
        <v>360520</v>
      </c>
      <c r="EX239" s="1">
        <v>521151</v>
      </c>
      <c r="EY239" s="1" t="s">
        <v>446</v>
      </c>
      <c r="EZ239" s="1" t="s">
        <v>862</v>
      </c>
    </row>
    <row r="240" spans="2:156" ht="16" thickBot="1" x14ac:dyDescent="0.4">
      <c r="B240" s="21" t="s">
        <v>240</v>
      </c>
      <c r="C240" s="22">
        <v>11.93487413552694</v>
      </c>
      <c r="D240" s="23">
        <v>11.940268515555712</v>
      </c>
      <c r="E240" s="23">
        <v>11.830735014469701</v>
      </c>
      <c r="F240" s="23">
        <v>11.686939952233178</v>
      </c>
      <c r="G240" s="23">
        <v>11.54557783431958</v>
      </c>
      <c r="H240" s="23">
        <v>11.387144913167175</v>
      </c>
      <c r="I240" s="23">
        <v>11.221208098035955</v>
      </c>
      <c r="J240" s="23">
        <v>11.051864085188157</v>
      </c>
      <c r="K240" s="23">
        <v>10.874739263592961</v>
      </c>
      <c r="L240" s="23">
        <v>10.651050861543556</v>
      </c>
      <c r="M240" s="23">
        <v>9.875880389498727</v>
      </c>
      <c r="N240" s="23">
        <v>9.4718318925471152</v>
      </c>
      <c r="O240" s="23">
        <v>9.4010118253788768</v>
      </c>
      <c r="P240" s="23">
        <v>9.4979313208181964</v>
      </c>
      <c r="Q240" s="24"/>
      <c r="R240" s="23">
        <v>17.692874135526939</v>
      </c>
      <c r="S240" s="23">
        <v>17.698268515555711</v>
      </c>
      <c r="T240" s="23">
        <v>17.588735014469698</v>
      </c>
      <c r="U240" s="23">
        <v>17.444939952233177</v>
      </c>
      <c r="V240" s="23">
        <v>17.303577834319579</v>
      </c>
      <c r="W240" s="23">
        <v>17.145144913167176</v>
      </c>
      <c r="X240" s="23">
        <v>16.979208098035954</v>
      </c>
      <c r="Y240" s="23">
        <v>16.809864085188156</v>
      </c>
      <c r="Z240" s="23">
        <v>16.63273926359296</v>
      </c>
      <c r="AA240" s="23">
        <v>16.409050861543555</v>
      </c>
      <c r="AB240" s="23">
        <v>15.633880389498726</v>
      </c>
      <c r="AC240" s="23">
        <v>15.229831892547114</v>
      </c>
      <c r="AD240" s="23">
        <v>15.159011825378876</v>
      </c>
      <c r="AE240" s="23">
        <v>15.255931320818195</v>
      </c>
      <c r="AG240" s="25">
        <v>11.93487413552694</v>
      </c>
      <c r="AH240" s="25">
        <v>11.947600020130739</v>
      </c>
      <c r="AI240" s="25">
        <v>11.874525384273868</v>
      </c>
      <c r="AJ240" s="25">
        <v>11.797177857868743</v>
      </c>
      <c r="AK240" s="25">
        <v>11.739480747093213</v>
      </c>
      <c r="AL240" s="25">
        <v>11.650385496203675</v>
      </c>
      <c r="AM240" s="25">
        <v>11.5374158871108</v>
      </c>
      <c r="AN240" s="25">
        <v>11.417785786354209</v>
      </c>
      <c r="AO240" s="25">
        <v>11.286725247815012</v>
      </c>
      <c r="AP240" s="25">
        <v>11.142495871489842</v>
      </c>
      <c r="AQ240" s="25">
        <v>10.668861754892323</v>
      </c>
      <c r="AR240" s="25">
        <v>10.329886331514576</v>
      </c>
      <c r="AS240" s="25">
        <v>10.124571507215563</v>
      </c>
      <c r="AT240" s="25">
        <v>10.017510390039606</v>
      </c>
      <c r="AV240" s="26">
        <v>17.692874135526939</v>
      </c>
      <c r="AW240" s="26">
        <v>17.705600020130738</v>
      </c>
      <c r="AX240" s="26">
        <v>17.632525384273869</v>
      </c>
      <c r="AY240" s="26">
        <v>17.555177857868742</v>
      </c>
      <c r="AZ240" s="26">
        <v>17.497480747093213</v>
      </c>
      <c r="BA240" s="26">
        <v>17.408385496203675</v>
      </c>
      <c r="BB240" s="26">
        <v>17.295415887110799</v>
      </c>
      <c r="BC240" s="26">
        <v>17.175785786354208</v>
      </c>
      <c r="BD240" s="26">
        <v>17.044725247815009</v>
      </c>
      <c r="BE240" s="26">
        <v>16.900495871489841</v>
      </c>
      <c r="BF240" s="26">
        <v>16.426861754892322</v>
      </c>
      <c r="BG240" s="26">
        <v>16.087886331514575</v>
      </c>
      <c r="BH240" s="26">
        <v>15.882571507215562</v>
      </c>
      <c r="BI240" s="26">
        <v>15.775510390039605</v>
      </c>
      <c r="BK240" s="27">
        <v>11.93487413552694</v>
      </c>
      <c r="BL240" s="27">
        <v>11.940299927166059</v>
      </c>
      <c r="BM240" s="27">
        <v>11.83079795131882</v>
      </c>
      <c r="BN240" s="27">
        <v>11.687033816617555</v>
      </c>
      <c r="BO240" s="27">
        <v>11.545700961293926</v>
      </c>
      <c r="BP240" s="27">
        <v>11.387108165732192</v>
      </c>
      <c r="BQ240" s="27">
        <v>11.220817464762305</v>
      </c>
      <c r="BR240" s="27">
        <v>11.051406176536787</v>
      </c>
      <c r="BS240" s="27">
        <v>10.87422053031095</v>
      </c>
      <c r="BT240" s="27">
        <v>10.671258308791909</v>
      </c>
      <c r="BU240" s="27">
        <v>9.9753026897809178</v>
      </c>
      <c r="BV240" s="27">
        <v>9.6199579290619521</v>
      </c>
      <c r="BW240" s="27">
        <v>9.5513205883659129</v>
      </c>
      <c r="BX240" s="27">
        <v>9.6558381451008479</v>
      </c>
      <c r="BZ240" s="27">
        <v>17.692874135526939</v>
      </c>
      <c r="CA240" s="27">
        <v>17.698299927166058</v>
      </c>
      <c r="CB240" s="27">
        <v>17.588797951318817</v>
      </c>
      <c r="CC240" s="27">
        <v>17.445033816617556</v>
      </c>
      <c r="CD240" s="27">
        <v>17.303700961293927</v>
      </c>
      <c r="CE240" s="27">
        <v>17.145108165732193</v>
      </c>
      <c r="CF240" s="27">
        <v>16.978817464762304</v>
      </c>
      <c r="CG240" s="27">
        <v>16.809406176536786</v>
      </c>
      <c r="CH240" s="27">
        <v>16.632220530310949</v>
      </c>
      <c r="CI240" s="27">
        <v>16.429258308791908</v>
      </c>
      <c r="CJ240" s="27">
        <v>15.733302689780917</v>
      </c>
      <c r="CK240" s="27">
        <v>15.377957929061951</v>
      </c>
      <c r="CL240" s="27">
        <v>15.309320588365912</v>
      </c>
      <c r="CM240" s="27">
        <v>15.413838145100847</v>
      </c>
      <c r="CO240" s="28">
        <v>11.93487413552694</v>
      </c>
      <c r="CP240" s="28">
        <v>11.939790469465629</v>
      </c>
      <c r="CQ240" s="28">
        <v>11.836905817837625</v>
      </c>
      <c r="CR240" s="28">
        <v>11.703483132361596</v>
      </c>
      <c r="CS240" s="28">
        <v>11.582851423238321</v>
      </c>
      <c r="CT240" s="28">
        <v>11.444289346675458</v>
      </c>
      <c r="CU240" s="28">
        <v>11.287963223404518</v>
      </c>
      <c r="CV240" s="28">
        <v>11.13327826657717</v>
      </c>
      <c r="CW240" s="28">
        <v>10.992853965646031</v>
      </c>
      <c r="CX240" s="28">
        <v>10.842392971222223</v>
      </c>
      <c r="CY240" s="28">
        <v>9.9658171169107082</v>
      </c>
      <c r="CZ240" s="28">
        <v>8.4488048165611964</v>
      </c>
      <c r="DA240" s="28">
        <v>7.332219538292299</v>
      </c>
      <c r="DB240" s="28">
        <v>6.6274293920101464</v>
      </c>
      <c r="DD240" s="28">
        <v>17.692874135526939</v>
      </c>
      <c r="DE240" s="28">
        <v>17.697790469465627</v>
      </c>
      <c r="DF240" s="28">
        <v>17.594905817837624</v>
      </c>
      <c r="DG240" s="28">
        <v>17.461483132361593</v>
      </c>
      <c r="DH240" s="28">
        <v>17.34085142323832</v>
      </c>
      <c r="DI240" s="28">
        <v>17.202289346675457</v>
      </c>
      <c r="DJ240" s="28">
        <v>17.045963223404517</v>
      </c>
      <c r="DK240" s="28">
        <v>16.891278266577167</v>
      </c>
      <c r="DL240" s="28">
        <v>16.75085396564603</v>
      </c>
      <c r="DM240" s="28">
        <v>16.60039297122222</v>
      </c>
      <c r="DN240" s="28">
        <v>15.723817116910707</v>
      </c>
      <c r="DO240" s="28">
        <v>14.206804816561196</v>
      </c>
      <c r="DP240" s="28">
        <v>13.090219538292299</v>
      </c>
      <c r="DQ240" s="28">
        <v>12.385429392010145</v>
      </c>
      <c r="DS240" s="29">
        <v>11.93487413552694</v>
      </c>
      <c r="DT240" s="29">
        <v>11.952879426279441</v>
      </c>
      <c r="DU240" s="29">
        <v>11.797991054522299</v>
      </c>
      <c r="DV240" s="29">
        <v>11.651783538021952</v>
      </c>
      <c r="DW240" s="29">
        <v>11.520213902863665</v>
      </c>
      <c r="DX240" s="29">
        <v>11.387051242196055</v>
      </c>
      <c r="DY240" s="29">
        <v>11.245538292315411</v>
      </c>
      <c r="DZ240" s="29">
        <v>11.113423554177757</v>
      </c>
      <c r="EA240" s="29">
        <v>10.954017382637238</v>
      </c>
      <c r="EB240" s="29">
        <v>10.560981189648716</v>
      </c>
      <c r="EC240" s="29">
        <v>8.7650893980323303</v>
      </c>
      <c r="ED240" s="29">
        <v>7.4226779763680488</v>
      </c>
      <c r="EE240" s="29">
        <v>6.7190102286044642</v>
      </c>
      <c r="EF240" s="29">
        <v>7.0219898188577226</v>
      </c>
      <c r="EH240" s="29">
        <v>17.692874135526939</v>
      </c>
      <c r="EI240" s="29">
        <v>17.71087942627944</v>
      </c>
      <c r="EJ240" s="29">
        <v>17.555991054522298</v>
      </c>
      <c r="EK240" s="29">
        <v>17.409783538021951</v>
      </c>
      <c r="EL240" s="29">
        <v>17.278213902863662</v>
      </c>
      <c r="EM240" s="29">
        <v>17.145051242196054</v>
      </c>
      <c r="EN240" s="29">
        <v>17.003538292315412</v>
      </c>
      <c r="EO240" s="29">
        <v>16.871423554177756</v>
      </c>
      <c r="EP240" s="29">
        <v>16.712017382637235</v>
      </c>
      <c r="EQ240" s="29">
        <v>16.318981189648717</v>
      </c>
      <c r="ER240" s="29">
        <v>14.523089398032329</v>
      </c>
      <c r="ES240" s="29">
        <v>13.180677976368049</v>
      </c>
      <c r="ET240" s="29">
        <v>12.477010228604463</v>
      </c>
      <c r="EU240" s="29">
        <v>12.779989818857722</v>
      </c>
      <c r="EW240" s="1">
        <v>396385</v>
      </c>
      <c r="EX240" s="1">
        <v>396464</v>
      </c>
      <c r="EY240" s="1" t="s">
        <v>588</v>
      </c>
      <c r="EZ240" s="1" t="s">
        <v>853</v>
      </c>
    </row>
    <row r="241" spans="2:156" ht="16" thickBot="1" x14ac:dyDescent="0.4">
      <c r="B241" s="21" t="s">
        <v>241</v>
      </c>
      <c r="C241" s="22">
        <v>4.678799257807432</v>
      </c>
      <c r="D241" s="23">
        <v>4.3015632388271143</v>
      </c>
      <c r="E241" s="23">
        <v>4.1592331935416702</v>
      </c>
      <c r="F241" s="23">
        <v>3.9563924296466162</v>
      </c>
      <c r="G241" s="23">
        <v>3.7864519447900769</v>
      </c>
      <c r="H241" s="23">
        <v>3.5495590370995611</v>
      </c>
      <c r="I241" s="23">
        <v>3.3337055301255596</v>
      </c>
      <c r="J241" s="23">
        <v>3.0756642721056853</v>
      </c>
      <c r="K241" s="23">
        <v>2.7761525492278345</v>
      </c>
      <c r="L241" s="23">
        <v>2.4033160118093218</v>
      </c>
      <c r="M241" s="23">
        <v>1.0118678033999888</v>
      </c>
      <c r="N241" s="23">
        <v>0.21295661876557226</v>
      </c>
      <c r="O241" s="23">
        <v>-7.7791081086619585E-2</v>
      </c>
      <c r="P241" s="23">
        <v>-7.9862119187648517E-2</v>
      </c>
      <c r="Q241" s="24"/>
      <c r="R241" s="23">
        <v>2.678799257807432</v>
      </c>
      <c r="S241" s="23">
        <v>2.3015632388271143</v>
      </c>
      <c r="T241" s="23">
        <v>2.1592331935416702</v>
      </c>
      <c r="U241" s="23">
        <v>1.9563924296466162</v>
      </c>
      <c r="V241" s="23">
        <v>1.7864519447900769</v>
      </c>
      <c r="W241" s="23">
        <v>1.5495590370995611</v>
      </c>
      <c r="X241" s="23">
        <v>1.3337055301255596</v>
      </c>
      <c r="Y241" s="23">
        <v>1.0756642721056853</v>
      </c>
      <c r="Z241" s="23">
        <v>0.7761525492278345</v>
      </c>
      <c r="AA241" s="23">
        <v>0.40331601180932175</v>
      </c>
      <c r="AB241" s="23">
        <v>-0.98813219660001117</v>
      </c>
      <c r="AC241" s="23">
        <v>-1.7870433812344277</v>
      </c>
      <c r="AD241" s="23">
        <v>-2.0777910810866196</v>
      </c>
      <c r="AE241" s="23">
        <v>-2.0798621191876485</v>
      </c>
      <c r="AG241" s="25">
        <v>4.678799257807432</v>
      </c>
      <c r="AH241" s="25">
        <v>4.4752894619378596</v>
      </c>
      <c r="AI241" s="25">
        <v>4.3509555232497776</v>
      </c>
      <c r="AJ241" s="25">
        <v>4.1905036538384373</v>
      </c>
      <c r="AK241" s="25">
        <v>4.0686449668198481</v>
      </c>
      <c r="AL241" s="25">
        <v>3.8656305603205467</v>
      </c>
      <c r="AM241" s="25">
        <v>3.660891242490365</v>
      </c>
      <c r="AN241" s="25">
        <v>3.4099570655729625</v>
      </c>
      <c r="AO241" s="25">
        <v>3.1260480021668684</v>
      </c>
      <c r="AP241" s="25">
        <v>2.8359965521767165</v>
      </c>
      <c r="AQ241" s="25">
        <v>1.9758097608740961</v>
      </c>
      <c r="AR241" s="25">
        <v>1.2620443458014581</v>
      </c>
      <c r="AS241" s="25">
        <v>0.79534644252165343</v>
      </c>
      <c r="AT241" s="25">
        <v>0.43114643603990288</v>
      </c>
      <c r="AV241" s="26">
        <v>2.678799257807432</v>
      </c>
      <c r="AW241" s="26">
        <v>2.4752894619378596</v>
      </c>
      <c r="AX241" s="26">
        <v>2.3509555232497776</v>
      </c>
      <c r="AY241" s="26">
        <v>2.1905036538384373</v>
      </c>
      <c r="AZ241" s="26">
        <v>2.0686449668198481</v>
      </c>
      <c r="BA241" s="26">
        <v>1.8656305603205467</v>
      </c>
      <c r="BB241" s="26">
        <v>1.660891242490365</v>
      </c>
      <c r="BC241" s="26">
        <v>1.4099570655729625</v>
      </c>
      <c r="BD241" s="26">
        <v>1.1260480021668684</v>
      </c>
      <c r="BE241" s="26">
        <v>0.83599655217671653</v>
      </c>
      <c r="BF241" s="26">
        <v>-2.4190239125903901E-2</v>
      </c>
      <c r="BG241" s="26">
        <v>-0.73795565419854192</v>
      </c>
      <c r="BH241" s="26">
        <v>-1.2046535574783466</v>
      </c>
      <c r="BI241" s="26">
        <v>-1.5688535639600971</v>
      </c>
      <c r="BK241" s="27">
        <v>4.678799257807432</v>
      </c>
      <c r="BL241" s="27">
        <v>4.3015805107355609</v>
      </c>
      <c r="BM241" s="27">
        <v>4.1592676232676835</v>
      </c>
      <c r="BN241" s="27">
        <v>3.956443892701623</v>
      </c>
      <c r="BO241" s="27">
        <v>3.786519262153373</v>
      </c>
      <c r="BP241" s="27">
        <v>3.5495389411173459</v>
      </c>
      <c r="BQ241" s="27">
        <v>3.333492610060004</v>
      </c>
      <c r="BR241" s="27">
        <v>3.0754145942228277</v>
      </c>
      <c r="BS241" s="27">
        <v>2.7758127078272192</v>
      </c>
      <c r="BT241" s="27">
        <v>2.4287382833756919</v>
      </c>
      <c r="BU241" s="27">
        <v>1.1240796569914568</v>
      </c>
      <c r="BV241" s="27">
        <v>0.35851839728920076</v>
      </c>
      <c r="BW241" s="27">
        <v>6.1079161707908725E-2</v>
      </c>
      <c r="BX241" s="27">
        <v>3.668749824031714E-2</v>
      </c>
      <c r="BZ241" s="27">
        <v>2.678799257807432</v>
      </c>
      <c r="CA241" s="27">
        <v>2.3015805107355609</v>
      </c>
      <c r="CB241" s="27">
        <v>2.1592676232676835</v>
      </c>
      <c r="CC241" s="27">
        <v>1.956443892701623</v>
      </c>
      <c r="CD241" s="27">
        <v>1.786519262153373</v>
      </c>
      <c r="CE241" s="27">
        <v>1.5495389411173459</v>
      </c>
      <c r="CF241" s="27">
        <v>1.333492610060004</v>
      </c>
      <c r="CG241" s="27">
        <v>1.0754145942228277</v>
      </c>
      <c r="CH241" s="27">
        <v>0.77581270782721923</v>
      </c>
      <c r="CI241" s="27">
        <v>0.42873828337569186</v>
      </c>
      <c r="CJ241" s="27">
        <v>-0.87592034300854316</v>
      </c>
      <c r="CK241" s="27">
        <v>-1.6414816027107992</v>
      </c>
      <c r="CL241" s="27">
        <v>-1.9389208382920913</v>
      </c>
      <c r="CM241" s="27">
        <v>-1.9633125017596829</v>
      </c>
      <c r="CO241" s="28">
        <v>4.678799257807432</v>
      </c>
      <c r="CP241" s="28">
        <v>4.2874945876820423</v>
      </c>
      <c r="CQ241" s="28">
        <v>4.1355749065616472</v>
      </c>
      <c r="CR241" s="28">
        <v>3.9270343015397735</v>
      </c>
      <c r="CS241" s="28">
        <v>3.7318519869778264</v>
      </c>
      <c r="CT241" s="28">
        <v>3.4760768633870089</v>
      </c>
      <c r="CU241" s="28">
        <v>3.2064469964083155</v>
      </c>
      <c r="CV241" s="28">
        <v>2.8881225328252746</v>
      </c>
      <c r="CW241" s="28">
        <v>2.5844670773680694</v>
      </c>
      <c r="CX241" s="28">
        <v>2.2833972335579453</v>
      </c>
      <c r="CY241" s="28">
        <v>0.48192802231171861</v>
      </c>
      <c r="CZ241" s="28">
        <v>-3.1869507002988815</v>
      </c>
      <c r="DA241" s="28">
        <v>-6.0089030038527973</v>
      </c>
      <c r="DB241" s="28">
        <v>-8.0590164265384558</v>
      </c>
      <c r="DD241" s="28">
        <v>2.678799257807432</v>
      </c>
      <c r="DE241" s="28">
        <v>2.2874945876820423</v>
      </c>
      <c r="DF241" s="28">
        <v>2.1355749065616472</v>
      </c>
      <c r="DG241" s="28">
        <v>1.9270343015397735</v>
      </c>
      <c r="DH241" s="28">
        <v>1.7318519869778264</v>
      </c>
      <c r="DI241" s="28">
        <v>1.4760768633870089</v>
      </c>
      <c r="DJ241" s="28">
        <v>1.2064469964083155</v>
      </c>
      <c r="DK241" s="28">
        <v>0.88812253282527465</v>
      </c>
      <c r="DL241" s="28">
        <v>0.58446707736806935</v>
      </c>
      <c r="DM241" s="28">
        <v>0.28339723355794533</v>
      </c>
      <c r="DN241" s="28">
        <v>-1.5180719776882814</v>
      </c>
      <c r="DO241" s="28">
        <v>-5.1869507002988815</v>
      </c>
      <c r="DP241" s="28">
        <v>-8.0089030038527973</v>
      </c>
      <c r="DQ241" s="28">
        <v>-10.059016426538456</v>
      </c>
      <c r="DS241" s="29">
        <v>4.678799257807432</v>
      </c>
      <c r="DT241" s="29">
        <v>4.3371018320575656</v>
      </c>
      <c r="DU241" s="29">
        <v>4.1549367883608594</v>
      </c>
      <c r="DV241" s="29">
        <v>3.9545183321253816</v>
      </c>
      <c r="DW241" s="29">
        <v>3.7635774760076046</v>
      </c>
      <c r="DX241" s="29">
        <v>3.5331678512730971</v>
      </c>
      <c r="DY241" s="29">
        <v>3.3076232974090871</v>
      </c>
      <c r="DZ241" s="29">
        <v>3.041151202555433</v>
      </c>
      <c r="EA241" s="29">
        <v>2.7037595283348868</v>
      </c>
      <c r="EB241" s="29">
        <v>1.8297609243556998</v>
      </c>
      <c r="EC241" s="29">
        <v>-2.2930246071810565</v>
      </c>
      <c r="ED241" s="29">
        <v>-5.5920185522082235</v>
      </c>
      <c r="EE241" s="29">
        <v>-7.5059586466436201</v>
      </c>
      <c r="EF241" s="29">
        <v>-7.1765966317173202</v>
      </c>
      <c r="EH241" s="29">
        <v>2.678799257807432</v>
      </c>
      <c r="EI241" s="29">
        <v>2.3371018320575656</v>
      </c>
      <c r="EJ241" s="29">
        <v>2.1549367883608594</v>
      </c>
      <c r="EK241" s="29">
        <v>1.9545183321253816</v>
      </c>
      <c r="EL241" s="29">
        <v>1.7635774760076046</v>
      </c>
      <c r="EM241" s="29">
        <v>1.5331678512730971</v>
      </c>
      <c r="EN241" s="29">
        <v>1.3076232974090871</v>
      </c>
      <c r="EO241" s="29">
        <v>1.041151202555433</v>
      </c>
      <c r="EP241" s="29">
        <v>0.70375952833488675</v>
      </c>
      <c r="EQ241" s="29">
        <v>-0.17023907564430019</v>
      </c>
      <c r="ER241" s="29">
        <v>-4.2930246071810565</v>
      </c>
      <c r="ES241" s="29">
        <v>-7.5920185522082235</v>
      </c>
      <c r="ET241" s="29">
        <v>-9.5059586466436201</v>
      </c>
      <c r="EU241" s="29">
        <v>-9.1765966317173202</v>
      </c>
      <c r="EW241" s="1">
        <v>388030</v>
      </c>
      <c r="EX241" s="1">
        <v>400511</v>
      </c>
      <c r="EY241" s="1" t="s">
        <v>545</v>
      </c>
      <c r="EZ241" s="1" t="s">
        <v>851</v>
      </c>
    </row>
    <row r="242" spans="2:156" ht="16" thickBot="1" x14ac:dyDescent="0.4">
      <c r="B242" s="21" t="s">
        <v>242</v>
      </c>
      <c r="C242" s="22">
        <v>9.798356521980109</v>
      </c>
      <c r="D242" s="23">
        <v>9.7044786389195057</v>
      </c>
      <c r="E242" s="23">
        <v>9.486559084856486</v>
      </c>
      <c r="F242" s="23">
        <v>9.0291933169532008</v>
      </c>
      <c r="G242" s="23">
        <v>8.6508068852951219</v>
      </c>
      <c r="H242" s="23">
        <v>8.1246230384179476</v>
      </c>
      <c r="I242" s="23">
        <v>7.5966971927490743</v>
      </c>
      <c r="J242" s="23">
        <v>7.1598838773010414</v>
      </c>
      <c r="K242" s="23">
        <v>6.5320754963823546</v>
      </c>
      <c r="L242" s="23">
        <v>5.8116189020413316</v>
      </c>
      <c r="M242" s="23">
        <v>3.3471290006245056</v>
      </c>
      <c r="N242" s="23">
        <v>1.8901649104719667</v>
      </c>
      <c r="O242" s="23">
        <v>1.3739065178260716</v>
      </c>
      <c r="P242" s="23">
        <v>1.2440049217669014</v>
      </c>
      <c r="Q242" s="24"/>
      <c r="R242" s="23">
        <v>13.935356521980109</v>
      </c>
      <c r="S242" s="23">
        <v>13.841478638919506</v>
      </c>
      <c r="T242" s="23">
        <v>13.623559084856486</v>
      </c>
      <c r="U242" s="23">
        <v>13.166193316953201</v>
      </c>
      <c r="V242" s="23">
        <v>12.787806885295122</v>
      </c>
      <c r="W242" s="23">
        <v>12.261623038417948</v>
      </c>
      <c r="X242" s="23">
        <v>11.733697192749075</v>
      </c>
      <c r="Y242" s="23">
        <v>11.296883877301042</v>
      </c>
      <c r="Z242" s="23">
        <v>10.669075496382355</v>
      </c>
      <c r="AA242" s="23">
        <v>9.948618902041332</v>
      </c>
      <c r="AB242" s="23">
        <v>7.484129000624506</v>
      </c>
      <c r="AC242" s="23">
        <v>6.0271649104719671</v>
      </c>
      <c r="AD242" s="23">
        <v>5.5109065178260721</v>
      </c>
      <c r="AE242" s="23">
        <v>5.3810049217669018</v>
      </c>
      <c r="AG242" s="25">
        <v>9.798356521980109</v>
      </c>
      <c r="AH242" s="25">
        <v>9.6930513289804541</v>
      </c>
      <c r="AI242" s="25">
        <v>9.5439051645627213</v>
      </c>
      <c r="AJ242" s="25">
        <v>9.2459339469459252</v>
      </c>
      <c r="AK242" s="25">
        <v>9.0687625254045141</v>
      </c>
      <c r="AL242" s="25">
        <v>8.7060955841039274</v>
      </c>
      <c r="AM242" s="25">
        <v>8.2922679792739995</v>
      </c>
      <c r="AN242" s="25">
        <v>7.9584073370664736</v>
      </c>
      <c r="AO242" s="25">
        <v>7.4183144463679529</v>
      </c>
      <c r="AP242" s="25">
        <v>6.8536570364123328</v>
      </c>
      <c r="AQ242" s="25">
        <v>5.3242260752752344</v>
      </c>
      <c r="AR242" s="25">
        <v>4.2189995383752148</v>
      </c>
      <c r="AS242" s="25">
        <v>3.4871274272735135</v>
      </c>
      <c r="AT242" s="25">
        <v>3.0118535359045353</v>
      </c>
      <c r="AV242" s="26">
        <v>13.935356521980109</v>
      </c>
      <c r="AW242" s="26">
        <v>13.830051328980455</v>
      </c>
      <c r="AX242" s="26">
        <v>13.680905164562722</v>
      </c>
      <c r="AY242" s="26">
        <v>13.382933946945926</v>
      </c>
      <c r="AZ242" s="26">
        <v>13.205762525404515</v>
      </c>
      <c r="BA242" s="26">
        <v>12.843095584103928</v>
      </c>
      <c r="BB242" s="26">
        <v>12.429267979274</v>
      </c>
      <c r="BC242" s="26">
        <v>12.095407337066474</v>
      </c>
      <c r="BD242" s="26">
        <v>11.555314446367953</v>
      </c>
      <c r="BE242" s="26">
        <v>10.990657036412333</v>
      </c>
      <c r="BF242" s="26">
        <v>9.4612260752752348</v>
      </c>
      <c r="BG242" s="26">
        <v>8.3559995383752153</v>
      </c>
      <c r="BH242" s="26">
        <v>7.624127427273514</v>
      </c>
      <c r="BI242" s="26">
        <v>7.1488535359045358</v>
      </c>
      <c r="BK242" s="27">
        <v>9.798356521980109</v>
      </c>
      <c r="BL242" s="27">
        <v>9.7047880096830603</v>
      </c>
      <c r="BM242" s="27">
        <v>9.4871738042577132</v>
      </c>
      <c r="BN242" s="27">
        <v>9.0301122088488679</v>
      </c>
      <c r="BO242" s="27">
        <v>8.6520096670913684</v>
      </c>
      <c r="BP242" s="27">
        <v>8.1242628845459492</v>
      </c>
      <c r="BQ242" s="27">
        <v>7.5928712393489768</v>
      </c>
      <c r="BR242" s="27">
        <v>7.155429412415403</v>
      </c>
      <c r="BS242" s="27">
        <v>6.5270069337290408</v>
      </c>
      <c r="BT242" s="27">
        <v>5.8628749260346709</v>
      </c>
      <c r="BU242" s="27">
        <v>3.6540832946556989</v>
      </c>
      <c r="BV242" s="27">
        <v>2.4447152809143731</v>
      </c>
      <c r="BW242" s="27">
        <v>1.9982767560724213</v>
      </c>
      <c r="BX242" s="27">
        <v>2.0054573010722336</v>
      </c>
      <c r="BZ242" s="27">
        <v>13.935356521980109</v>
      </c>
      <c r="CA242" s="27">
        <v>13.841788009683061</v>
      </c>
      <c r="CB242" s="27">
        <v>13.624173804257714</v>
      </c>
      <c r="CC242" s="27">
        <v>13.167112208848868</v>
      </c>
      <c r="CD242" s="27">
        <v>12.789009667091369</v>
      </c>
      <c r="CE242" s="27">
        <v>12.26126288454595</v>
      </c>
      <c r="CF242" s="27">
        <v>11.729871239348977</v>
      </c>
      <c r="CG242" s="27">
        <v>11.292429412415403</v>
      </c>
      <c r="CH242" s="27">
        <v>10.664006933729041</v>
      </c>
      <c r="CI242" s="27">
        <v>9.9998749260346713</v>
      </c>
      <c r="CJ242" s="27">
        <v>7.7910832946556994</v>
      </c>
      <c r="CK242" s="27">
        <v>6.5817152809143735</v>
      </c>
      <c r="CL242" s="27">
        <v>6.1352767560724217</v>
      </c>
      <c r="CM242" s="27">
        <v>6.1424573010722341</v>
      </c>
      <c r="CO242" s="28">
        <v>9.798356521980109</v>
      </c>
      <c r="CP242" s="28">
        <v>9.6965379214501155</v>
      </c>
      <c r="CQ242" s="28">
        <v>9.48119415873553</v>
      </c>
      <c r="CR242" s="28">
        <v>9.0230848287506227</v>
      </c>
      <c r="CS242" s="28">
        <v>8.6804402614492862</v>
      </c>
      <c r="CT242" s="28">
        <v>8.1869643617498209</v>
      </c>
      <c r="CU242" s="28">
        <v>7.6824666177825964</v>
      </c>
      <c r="CV242" s="28">
        <v>7.2692912284324702</v>
      </c>
      <c r="CW242" s="28">
        <v>6.7252368545368668</v>
      </c>
      <c r="CX242" s="28">
        <v>6.1639989183304422</v>
      </c>
      <c r="CY242" s="28">
        <v>2.968645192889241</v>
      </c>
      <c r="CZ242" s="28">
        <v>-3.3942110591526742</v>
      </c>
      <c r="DA242" s="28">
        <v>-8.475934460857431</v>
      </c>
      <c r="DB242" s="28">
        <v>-11.822635405767798</v>
      </c>
      <c r="DD242" s="28">
        <v>13.935356521980109</v>
      </c>
      <c r="DE242" s="28">
        <v>13.833537921450116</v>
      </c>
      <c r="DF242" s="28">
        <v>13.61819415873553</v>
      </c>
      <c r="DG242" s="28">
        <v>13.160084828750623</v>
      </c>
      <c r="DH242" s="28">
        <v>12.817440261449287</v>
      </c>
      <c r="DI242" s="28">
        <v>12.323964361749821</v>
      </c>
      <c r="DJ242" s="28">
        <v>11.819466617782597</v>
      </c>
      <c r="DK242" s="28">
        <v>11.406291228432471</v>
      </c>
      <c r="DL242" s="28">
        <v>10.862236854536867</v>
      </c>
      <c r="DM242" s="28">
        <v>10.300998918330443</v>
      </c>
      <c r="DN242" s="28">
        <v>7.1056451928892415</v>
      </c>
      <c r="DO242" s="28">
        <v>0.74278894084732627</v>
      </c>
      <c r="DP242" s="28">
        <v>-4.3389344608574305</v>
      </c>
      <c r="DQ242" s="28">
        <v>-7.6856354057677976</v>
      </c>
      <c r="DS242" s="29">
        <v>9.798356521980109</v>
      </c>
      <c r="DT242" s="29">
        <v>9.7727527249510047</v>
      </c>
      <c r="DU242" s="29">
        <v>9.4355627536796547</v>
      </c>
      <c r="DV242" s="29">
        <v>8.9821591522367239</v>
      </c>
      <c r="DW242" s="29">
        <v>8.685924883238096</v>
      </c>
      <c r="DX242" s="29">
        <v>8.2622206942676559</v>
      </c>
      <c r="DY242" s="29">
        <v>7.8075151407283432</v>
      </c>
      <c r="DZ242" s="29">
        <v>7.4547986146862204</v>
      </c>
      <c r="EA242" s="29">
        <v>6.7948061854069053</v>
      </c>
      <c r="EB242" s="29">
        <v>5.2307829813264917</v>
      </c>
      <c r="EC242" s="29">
        <v>-1.7746303562125405</v>
      </c>
      <c r="ED242" s="29">
        <v>-7.5106867326642544</v>
      </c>
      <c r="EE242" s="29">
        <v>-10.910643281899929</v>
      </c>
      <c r="EF242" s="29">
        <v>-10.176509580958729</v>
      </c>
      <c r="EH242" s="29">
        <v>13.935356521980109</v>
      </c>
      <c r="EI242" s="29">
        <v>13.909752724951005</v>
      </c>
      <c r="EJ242" s="29">
        <v>13.572562753679655</v>
      </c>
      <c r="EK242" s="29">
        <v>13.119159152236724</v>
      </c>
      <c r="EL242" s="29">
        <v>12.822924883238096</v>
      </c>
      <c r="EM242" s="29">
        <v>12.399220694267656</v>
      </c>
      <c r="EN242" s="29">
        <v>11.944515140728344</v>
      </c>
      <c r="EO242" s="29">
        <v>11.591798614686221</v>
      </c>
      <c r="EP242" s="29">
        <v>10.931806185406906</v>
      </c>
      <c r="EQ242" s="29">
        <v>9.3677829813264921</v>
      </c>
      <c r="ER242" s="29">
        <v>2.3623696437874599</v>
      </c>
      <c r="ES242" s="29">
        <v>-3.3736867326642539</v>
      </c>
      <c r="ET242" s="29">
        <v>-6.773643281899929</v>
      </c>
      <c r="EU242" s="29">
        <v>-6.0395095809587289</v>
      </c>
      <c r="EW242" s="1">
        <v>357891</v>
      </c>
      <c r="EX242" s="1">
        <v>395944</v>
      </c>
      <c r="EY242" s="1" t="s">
        <v>576</v>
      </c>
      <c r="EZ242" s="1" t="s">
        <v>860</v>
      </c>
    </row>
    <row r="243" spans="2:156" ht="16" thickBot="1" x14ac:dyDescent="0.4">
      <c r="B243" s="21" t="s">
        <v>243</v>
      </c>
      <c r="C243" s="22">
        <v>6.4079819815350234</v>
      </c>
      <c r="D243" s="23">
        <v>5.6448542279915301</v>
      </c>
      <c r="E243" s="23">
        <v>5.7079158389654552</v>
      </c>
      <c r="F243" s="23">
        <v>5.3641955445706699</v>
      </c>
      <c r="G243" s="23">
        <v>5.2378327031214056</v>
      </c>
      <c r="H243" s="23">
        <v>4.8713627525748748</v>
      </c>
      <c r="I243" s="23">
        <v>4.6096984521022932</v>
      </c>
      <c r="J243" s="23">
        <v>4.3424225580621822</v>
      </c>
      <c r="K243" s="23">
        <v>3.9220966645175608</v>
      </c>
      <c r="L243" s="23">
        <v>3.3169621212541571</v>
      </c>
      <c r="M243" s="23">
        <v>-3.8105368511768773</v>
      </c>
      <c r="N243" s="23">
        <v>-9.4388070688382371</v>
      </c>
      <c r="O243" s="23">
        <v>-11.430053036640452</v>
      </c>
      <c r="P243" s="23">
        <v>-12.384992461104936</v>
      </c>
      <c r="Q243" s="24"/>
      <c r="R243" s="23">
        <v>10.407981981535023</v>
      </c>
      <c r="S243" s="23">
        <v>9.6448542279915301</v>
      </c>
      <c r="T243" s="23">
        <v>9.7079158389654552</v>
      </c>
      <c r="U243" s="23">
        <v>9.3641955445706699</v>
      </c>
      <c r="V243" s="23">
        <v>9.2378327031214056</v>
      </c>
      <c r="W243" s="23">
        <v>8.8713627525748748</v>
      </c>
      <c r="X243" s="23">
        <v>8.6096984521022932</v>
      </c>
      <c r="Y243" s="23">
        <v>8.3424225580621822</v>
      </c>
      <c r="Z243" s="23">
        <v>7.9220966645175608</v>
      </c>
      <c r="AA243" s="23">
        <v>7.3169621212541571</v>
      </c>
      <c r="AB243" s="23">
        <v>0.18946314882312265</v>
      </c>
      <c r="AC243" s="23">
        <v>-5.4388070688382371</v>
      </c>
      <c r="AD243" s="23">
        <v>-7.4300530366404516</v>
      </c>
      <c r="AE243" s="23">
        <v>-8.384992461104936</v>
      </c>
      <c r="AG243" s="25">
        <v>6.4079819815350234</v>
      </c>
      <c r="AH243" s="25">
        <v>6.0309494568820945</v>
      </c>
      <c r="AI243" s="25">
        <v>6.2663298021506826</v>
      </c>
      <c r="AJ243" s="25">
        <v>6.1028554098288552</v>
      </c>
      <c r="AK243" s="25">
        <v>6.2277134679238131</v>
      </c>
      <c r="AL243" s="25">
        <v>6.0301542589307289</v>
      </c>
      <c r="AM243" s="25">
        <v>5.8741809913789673</v>
      </c>
      <c r="AN243" s="25">
        <v>5.6349848985944533</v>
      </c>
      <c r="AO243" s="25">
        <v>5.125688859127898</v>
      </c>
      <c r="AP243" s="25">
        <v>4.6084188074886718</v>
      </c>
      <c r="AQ243" s="25">
        <v>3.3002215542582576</v>
      </c>
      <c r="AR243" s="25">
        <v>1.8042230201198031</v>
      </c>
      <c r="AS243" s="25">
        <v>0.40596777164255826</v>
      </c>
      <c r="AT243" s="25">
        <v>-0.75588942017544269</v>
      </c>
      <c r="AV243" s="26">
        <v>10.407981981535023</v>
      </c>
      <c r="AW243" s="26">
        <v>10.030949456882094</v>
      </c>
      <c r="AX243" s="26">
        <v>10.266329802150683</v>
      </c>
      <c r="AY243" s="26">
        <v>10.102855409828855</v>
      </c>
      <c r="AZ243" s="26">
        <v>10.227713467923813</v>
      </c>
      <c r="BA243" s="26">
        <v>10.030154258930729</v>
      </c>
      <c r="BB243" s="26">
        <v>9.8741809913789673</v>
      </c>
      <c r="BC243" s="26">
        <v>9.6349848985944533</v>
      </c>
      <c r="BD243" s="26">
        <v>9.125688859127898</v>
      </c>
      <c r="BE243" s="26">
        <v>8.6084188074886718</v>
      </c>
      <c r="BF243" s="26">
        <v>7.3002215542582576</v>
      </c>
      <c r="BG243" s="26">
        <v>5.8042230201198031</v>
      </c>
      <c r="BH243" s="26">
        <v>4.4059677716425583</v>
      </c>
      <c r="BI243" s="26">
        <v>3.2441105798245573</v>
      </c>
      <c r="BK243" s="27">
        <v>6.4079819815350234</v>
      </c>
      <c r="BL243" s="27">
        <v>5.645953841802104</v>
      </c>
      <c r="BM243" s="27">
        <v>5.710035860186494</v>
      </c>
      <c r="BN243" s="27">
        <v>5.3678465040825856</v>
      </c>
      <c r="BO243" s="27">
        <v>5.2419808651718114</v>
      </c>
      <c r="BP243" s="27">
        <v>4.8699340861796259</v>
      </c>
      <c r="BQ243" s="27">
        <v>4.5948565425890422</v>
      </c>
      <c r="BR243" s="27">
        <v>4.3269241234949973</v>
      </c>
      <c r="BS243" s="27">
        <v>3.9021953035469821</v>
      </c>
      <c r="BT243" s="27">
        <v>3.3498824453482499</v>
      </c>
      <c r="BU243" s="27">
        <v>-3.4545935168763222</v>
      </c>
      <c r="BV243" s="27">
        <v>-8.3350920450699917</v>
      </c>
      <c r="BW243" s="27">
        <v>-9.9880101051323109</v>
      </c>
      <c r="BX243" s="27">
        <v>-10.283290359893591</v>
      </c>
      <c r="BZ243" s="27">
        <v>10.407981981535023</v>
      </c>
      <c r="CA243" s="27">
        <v>9.645953841802104</v>
      </c>
      <c r="CB243" s="27">
        <v>9.710035860186494</v>
      </c>
      <c r="CC243" s="27">
        <v>9.3678465040825856</v>
      </c>
      <c r="CD243" s="27">
        <v>9.2419808651718114</v>
      </c>
      <c r="CE243" s="27">
        <v>8.8699340861796259</v>
      </c>
      <c r="CF243" s="27">
        <v>8.5948565425890422</v>
      </c>
      <c r="CG243" s="27">
        <v>8.3269241234949973</v>
      </c>
      <c r="CH243" s="27">
        <v>7.9021953035469821</v>
      </c>
      <c r="CI243" s="27">
        <v>7.3498824453482499</v>
      </c>
      <c r="CJ243" s="27">
        <v>0.54540648312367779</v>
      </c>
      <c r="CK243" s="27">
        <v>-4.3350920450699917</v>
      </c>
      <c r="CL243" s="27">
        <v>-5.9880101051323109</v>
      </c>
      <c r="CM243" s="27">
        <v>-6.2832903598935914</v>
      </c>
      <c r="CO243" s="28">
        <v>6.4079819815350234</v>
      </c>
      <c r="CP243" s="28">
        <v>5.6505168933394323</v>
      </c>
      <c r="CQ243" s="28">
        <v>5.7358389780409951</v>
      </c>
      <c r="CR243" s="28">
        <v>5.3369289404813038</v>
      </c>
      <c r="CS243" s="28">
        <v>5.21905611618687</v>
      </c>
      <c r="CT243" s="28">
        <v>4.7639302573721096</v>
      </c>
      <c r="CU243" s="28">
        <v>4.2775038549293178</v>
      </c>
      <c r="CV243" s="28">
        <v>3.8594527232205742</v>
      </c>
      <c r="CW243" s="28">
        <v>3.274598211551119</v>
      </c>
      <c r="CX243" s="28">
        <v>2.5448560222658507</v>
      </c>
      <c r="CY243" s="28">
        <v>-9.698200326401242</v>
      </c>
      <c r="CZ243" s="28">
        <v>-19.085270350940611</v>
      </c>
      <c r="DA243" s="28">
        <v>-23.726309433247643</v>
      </c>
      <c r="DB243" s="28">
        <v>-25.413354366550344</v>
      </c>
      <c r="DD243" s="28">
        <v>10.407981981535023</v>
      </c>
      <c r="DE243" s="28">
        <v>9.6505168933394323</v>
      </c>
      <c r="DF243" s="28">
        <v>9.7358389780409951</v>
      </c>
      <c r="DG243" s="28">
        <v>9.3369289404813038</v>
      </c>
      <c r="DH243" s="28">
        <v>9.21905611618687</v>
      </c>
      <c r="DI243" s="28">
        <v>8.7639302573721096</v>
      </c>
      <c r="DJ243" s="28">
        <v>8.2775038549293178</v>
      </c>
      <c r="DK243" s="28">
        <v>7.8594527232205742</v>
      </c>
      <c r="DL243" s="28">
        <v>7.274598211551119</v>
      </c>
      <c r="DM243" s="28">
        <v>6.5448560222658507</v>
      </c>
      <c r="DN243" s="28">
        <v>-5.698200326401242</v>
      </c>
      <c r="DO243" s="28">
        <v>-15.085270350940611</v>
      </c>
      <c r="DP243" s="28">
        <v>-19.726309433247643</v>
      </c>
      <c r="DQ243" s="28">
        <v>-21.413354366550344</v>
      </c>
      <c r="DS243" s="29">
        <v>6.4079819815350234</v>
      </c>
      <c r="DT243" s="29">
        <v>5.6807835061802585</v>
      </c>
      <c r="DU243" s="29">
        <v>5.6826960095156807</v>
      </c>
      <c r="DV243" s="29">
        <v>5.2465265523632105</v>
      </c>
      <c r="DW243" s="29">
        <v>5.0489901161302519</v>
      </c>
      <c r="DX243" s="29">
        <v>4.5600685007551469</v>
      </c>
      <c r="DY243" s="29">
        <v>3.9819542237754071</v>
      </c>
      <c r="DZ243" s="29">
        <v>3.4045336128248742</v>
      </c>
      <c r="EA243" s="29">
        <v>2.6654622049890371</v>
      </c>
      <c r="EB243" s="29">
        <v>0.24346142229345347</v>
      </c>
      <c r="EC243" s="29">
        <v>-17.330832363831441</v>
      </c>
      <c r="ED243" s="29">
        <v>-22.40831167283811</v>
      </c>
      <c r="EE243" s="29">
        <v>-25.492213774631438</v>
      </c>
      <c r="EF243" s="29">
        <v>-24.277069694915852</v>
      </c>
      <c r="EH243" s="29">
        <v>10.407981981535023</v>
      </c>
      <c r="EI243" s="29">
        <v>9.6807835061802585</v>
      </c>
      <c r="EJ243" s="29">
        <v>9.6826960095156807</v>
      </c>
      <c r="EK243" s="29">
        <v>9.2465265523632105</v>
      </c>
      <c r="EL243" s="29">
        <v>9.0489901161302519</v>
      </c>
      <c r="EM243" s="29">
        <v>8.5600685007551469</v>
      </c>
      <c r="EN243" s="29">
        <v>7.9819542237754071</v>
      </c>
      <c r="EO243" s="29">
        <v>7.4045336128248742</v>
      </c>
      <c r="EP243" s="29">
        <v>6.6654622049890371</v>
      </c>
      <c r="EQ243" s="29">
        <v>4.2434614222934535</v>
      </c>
      <c r="ER243" s="29">
        <v>-13.330832363831441</v>
      </c>
      <c r="ES243" s="29">
        <v>-18.40831167283811</v>
      </c>
      <c r="ET243" s="29">
        <v>-21.492213774631438</v>
      </c>
      <c r="EU243" s="29">
        <v>-20.277069694915852</v>
      </c>
      <c r="EW243" s="1">
        <v>349973</v>
      </c>
      <c r="EX243" s="1">
        <v>530340</v>
      </c>
      <c r="EY243" s="1" t="s">
        <v>446</v>
      </c>
      <c r="EZ243" s="1" t="s">
        <v>862</v>
      </c>
    </row>
    <row r="244" spans="2:156" ht="16" thickBot="1" x14ac:dyDescent="0.4">
      <c r="B244" s="21" t="s">
        <v>244</v>
      </c>
      <c r="C244" s="22">
        <v>5.8076139960476958</v>
      </c>
      <c r="D244" s="23">
        <v>5.3477664981658002</v>
      </c>
      <c r="E244" s="23">
        <v>5.2301940555076651</v>
      </c>
      <c r="F244" s="23">
        <v>5.1190187939457061</v>
      </c>
      <c r="G244" s="23">
        <v>5.0625418778568267</v>
      </c>
      <c r="H244" s="23">
        <v>4.837713122572465</v>
      </c>
      <c r="I244" s="23">
        <v>4.7096334423948871</v>
      </c>
      <c r="J244" s="23">
        <v>4.6505434775066057</v>
      </c>
      <c r="K244" s="23">
        <v>4.5579017232500085</v>
      </c>
      <c r="L244" s="23">
        <v>4.3584598241936092</v>
      </c>
      <c r="M244" s="23">
        <v>3.6511776126744042</v>
      </c>
      <c r="N244" s="23">
        <v>2.8682503544621785</v>
      </c>
      <c r="O244" s="23">
        <v>2.357574667438934</v>
      </c>
      <c r="P244" s="23">
        <v>1.9658380497273864</v>
      </c>
      <c r="Q244" s="24"/>
      <c r="R244" s="23">
        <v>10.557613996047696</v>
      </c>
      <c r="S244" s="23">
        <v>10.0977664981658</v>
      </c>
      <c r="T244" s="23">
        <v>9.9801940555076651</v>
      </c>
      <c r="U244" s="23">
        <v>9.8690187939457061</v>
      </c>
      <c r="V244" s="23">
        <v>9.8125418778568267</v>
      </c>
      <c r="W244" s="23">
        <v>9.587713122572465</v>
      </c>
      <c r="X244" s="23">
        <v>9.4596334423948871</v>
      </c>
      <c r="Y244" s="23">
        <v>9.4005434775066057</v>
      </c>
      <c r="Z244" s="23">
        <v>9.3079017232500085</v>
      </c>
      <c r="AA244" s="23">
        <v>9.1084598241936092</v>
      </c>
      <c r="AB244" s="23">
        <v>8.4011776126744042</v>
      </c>
      <c r="AC244" s="23">
        <v>7.6182503544621785</v>
      </c>
      <c r="AD244" s="23">
        <v>7.107574667438934</v>
      </c>
      <c r="AE244" s="23">
        <v>6.7158380497273864</v>
      </c>
      <c r="AG244" s="25">
        <v>5.8076139960476958</v>
      </c>
      <c r="AH244" s="25">
        <v>5.6439799948789986</v>
      </c>
      <c r="AI244" s="25">
        <v>5.5636500369588182</v>
      </c>
      <c r="AJ244" s="25">
        <v>5.4956333121338732</v>
      </c>
      <c r="AK244" s="25">
        <v>5.4771562249848129</v>
      </c>
      <c r="AL244" s="25">
        <v>5.2747874857249917</v>
      </c>
      <c r="AM244" s="25">
        <v>5.1181383493020789</v>
      </c>
      <c r="AN244" s="25">
        <v>4.991407975931196</v>
      </c>
      <c r="AO244" s="25">
        <v>4.7767795571811469</v>
      </c>
      <c r="AP244" s="25">
        <v>4.3399207378974012</v>
      </c>
      <c r="AQ244" s="25">
        <v>4.143387365878862</v>
      </c>
      <c r="AR244" s="25">
        <v>3.8234525769480925</v>
      </c>
      <c r="AS244" s="25">
        <v>3.3916200462722621</v>
      </c>
      <c r="AT244" s="25">
        <v>3.0714245191443048</v>
      </c>
      <c r="AV244" s="26">
        <v>10.557613996047696</v>
      </c>
      <c r="AW244" s="26">
        <v>10.393979994878999</v>
      </c>
      <c r="AX244" s="26">
        <v>10.313650036958819</v>
      </c>
      <c r="AY244" s="26">
        <v>10.245633312133872</v>
      </c>
      <c r="AZ244" s="26">
        <v>10.227156224984814</v>
      </c>
      <c r="BA244" s="26">
        <v>10.024787485724993</v>
      </c>
      <c r="BB244" s="26">
        <v>9.8681383493020789</v>
      </c>
      <c r="BC244" s="26">
        <v>9.741407975931196</v>
      </c>
      <c r="BD244" s="26">
        <v>9.5267795571811469</v>
      </c>
      <c r="BE244" s="26">
        <v>9.0899207378974012</v>
      </c>
      <c r="BF244" s="26">
        <v>8.893387365878862</v>
      </c>
      <c r="BG244" s="26">
        <v>8.5734525769480925</v>
      </c>
      <c r="BH244" s="26">
        <v>8.1416200462722621</v>
      </c>
      <c r="BI244" s="26">
        <v>7.8214245191443048</v>
      </c>
      <c r="BK244" s="27">
        <v>5.8076139960476958</v>
      </c>
      <c r="BL244" s="27">
        <v>5.3481533975674047</v>
      </c>
      <c r="BM244" s="27">
        <v>5.2309597534338721</v>
      </c>
      <c r="BN244" s="27">
        <v>5.120154273268076</v>
      </c>
      <c r="BO244" s="27">
        <v>5.0640276795618959</v>
      </c>
      <c r="BP244" s="27">
        <v>4.8372633882435547</v>
      </c>
      <c r="BQ244" s="27">
        <v>4.704859871194353</v>
      </c>
      <c r="BR244" s="27">
        <v>4.6449915034959712</v>
      </c>
      <c r="BS244" s="27">
        <v>4.551640137076669</v>
      </c>
      <c r="BT244" s="27">
        <v>4.361075662035681</v>
      </c>
      <c r="BU244" s="27">
        <v>3.7384581027590471</v>
      </c>
      <c r="BV244" s="27">
        <v>3.125995007602711</v>
      </c>
      <c r="BW244" s="27">
        <v>2.6966511922549401</v>
      </c>
      <c r="BX244" s="27">
        <v>2.4591704503904452</v>
      </c>
      <c r="BZ244" s="27">
        <v>10.557613996047696</v>
      </c>
      <c r="CA244" s="27">
        <v>10.098153397567405</v>
      </c>
      <c r="CB244" s="27">
        <v>9.9809597534338721</v>
      </c>
      <c r="CC244" s="27">
        <v>9.870154273268076</v>
      </c>
      <c r="CD244" s="27">
        <v>9.8140276795618959</v>
      </c>
      <c r="CE244" s="27">
        <v>9.5872633882435547</v>
      </c>
      <c r="CF244" s="27">
        <v>9.454859871194353</v>
      </c>
      <c r="CG244" s="27">
        <v>9.3949915034959712</v>
      </c>
      <c r="CH244" s="27">
        <v>9.301640137076669</v>
      </c>
      <c r="CI244" s="27">
        <v>9.111075662035681</v>
      </c>
      <c r="CJ244" s="27">
        <v>8.4884581027590471</v>
      </c>
      <c r="CK244" s="27">
        <v>7.875995007602711</v>
      </c>
      <c r="CL244" s="27">
        <v>7.4466511922549401</v>
      </c>
      <c r="CM244" s="27">
        <v>7.2091704503904452</v>
      </c>
      <c r="CO244" s="28">
        <v>5.8076139960476958</v>
      </c>
      <c r="CP244" s="28">
        <v>5.3619927516140917</v>
      </c>
      <c r="CQ244" s="28">
        <v>5.2617205783316097</v>
      </c>
      <c r="CR244" s="28">
        <v>5.1627681167324901</v>
      </c>
      <c r="CS244" s="28">
        <v>5.1176221657940992</v>
      </c>
      <c r="CT244" s="28">
        <v>4.8927817180748505</v>
      </c>
      <c r="CU244" s="28">
        <v>4.7537863267606539</v>
      </c>
      <c r="CV244" s="28">
        <v>4.6794729034992919</v>
      </c>
      <c r="CW244" s="28">
        <v>4.5135395857705838</v>
      </c>
      <c r="CX244" s="28">
        <v>4.3076612366131499</v>
      </c>
      <c r="CY244" s="28">
        <v>2.8984103886045354</v>
      </c>
      <c r="CZ244" s="28">
        <v>8.5123181598881104E-2</v>
      </c>
      <c r="DA244" s="28">
        <v>-2.240567864540413</v>
      </c>
      <c r="DB244" s="28">
        <v>-3.7403580392332856</v>
      </c>
      <c r="DD244" s="28">
        <v>10.557613996047696</v>
      </c>
      <c r="DE244" s="28">
        <v>10.111992751614093</v>
      </c>
      <c r="DF244" s="28">
        <v>10.011720578331609</v>
      </c>
      <c r="DG244" s="28">
        <v>9.9127681167324901</v>
      </c>
      <c r="DH244" s="28">
        <v>9.8676221657940992</v>
      </c>
      <c r="DI244" s="28">
        <v>9.6427817180748505</v>
      </c>
      <c r="DJ244" s="28">
        <v>9.5037863267606539</v>
      </c>
      <c r="DK244" s="28">
        <v>9.4294729034992919</v>
      </c>
      <c r="DL244" s="28">
        <v>9.2635395857705838</v>
      </c>
      <c r="DM244" s="28">
        <v>9.0576612366131499</v>
      </c>
      <c r="DN244" s="28">
        <v>7.6484103886045354</v>
      </c>
      <c r="DO244" s="28">
        <v>4.8351231815988811</v>
      </c>
      <c r="DP244" s="28">
        <v>2.509432135459587</v>
      </c>
      <c r="DQ244" s="28">
        <v>1.0096419607667144</v>
      </c>
      <c r="DS244" s="29">
        <v>5.8076139960476958</v>
      </c>
      <c r="DT244" s="29">
        <v>5.3808742601747008</v>
      </c>
      <c r="DU244" s="29">
        <v>5.2926392213350608</v>
      </c>
      <c r="DV244" s="29">
        <v>5.2165602244458746</v>
      </c>
      <c r="DW244" s="29">
        <v>5.158677175159216</v>
      </c>
      <c r="DX244" s="29">
        <v>4.9997798449685078</v>
      </c>
      <c r="DY244" s="29">
        <v>4.8738838846729564</v>
      </c>
      <c r="DZ244" s="29">
        <v>4.8073337064769355</v>
      </c>
      <c r="EA244" s="29">
        <v>4.544414053066447</v>
      </c>
      <c r="EB244" s="29">
        <v>3.9295464906385504</v>
      </c>
      <c r="EC244" s="29">
        <v>0.94625511991525002</v>
      </c>
      <c r="ED244" s="29">
        <v>-1.6340326241780438</v>
      </c>
      <c r="EE244" s="29">
        <v>-3.2741219922156226</v>
      </c>
      <c r="EF244" s="29">
        <v>-3.1327598281507534</v>
      </c>
      <c r="EH244" s="29">
        <v>10.557613996047696</v>
      </c>
      <c r="EI244" s="29">
        <v>10.1308742601747</v>
      </c>
      <c r="EJ244" s="29">
        <v>10.042639221335062</v>
      </c>
      <c r="EK244" s="29">
        <v>9.9665602244458746</v>
      </c>
      <c r="EL244" s="29">
        <v>9.908677175159216</v>
      </c>
      <c r="EM244" s="29">
        <v>9.7497798449685078</v>
      </c>
      <c r="EN244" s="29">
        <v>9.6238838846729564</v>
      </c>
      <c r="EO244" s="29">
        <v>9.5573337064769355</v>
      </c>
      <c r="EP244" s="29">
        <v>9.294414053066447</v>
      </c>
      <c r="EQ244" s="29">
        <v>8.6795464906385504</v>
      </c>
      <c r="ER244" s="29">
        <v>5.69625511991525</v>
      </c>
      <c r="ES244" s="29">
        <v>3.1159673758219562</v>
      </c>
      <c r="ET244" s="29">
        <v>1.4758780077843774</v>
      </c>
      <c r="EU244" s="29">
        <v>1.6172401718492466</v>
      </c>
      <c r="EW244" s="1">
        <v>349973</v>
      </c>
      <c r="EX244" s="1">
        <v>530340</v>
      </c>
      <c r="EY244" s="1" t="s">
        <v>446</v>
      </c>
      <c r="EZ244" s="1" t="s">
        <v>862</v>
      </c>
    </row>
    <row r="245" spans="2:156" ht="16" thickBot="1" x14ac:dyDescent="0.4">
      <c r="B245" s="21" t="s">
        <v>245</v>
      </c>
      <c r="C245" s="22">
        <v>18.380207243893917</v>
      </c>
      <c r="D245" s="23">
        <v>18.381062787329356</v>
      </c>
      <c r="E245" s="23">
        <v>18.268902594049436</v>
      </c>
      <c r="F245" s="23">
        <v>18.091805710465731</v>
      </c>
      <c r="G245" s="23">
        <v>17.94743576118443</v>
      </c>
      <c r="H245" s="23">
        <v>17.763723971192626</v>
      </c>
      <c r="I245" s="23">
        <v>17.59883319650627</v>
      </c>
      <c r="J245" s="23">
        <v>17.42667425862868</v>
      </c>
      <c r="K245" s="23">
        <v>17.234006117860527</v>
      </c>
      <c r="L245" s="23">
        <v>17.007619002084741</v>
      </c>
      <c r="M245" s="23">
        <v>16.281554728178296</v>
      </c>
      <c r="N245" s="23">
        <v>16.047348198881515</v>
      </c>
      <c r="O245" s="23">
        <v>16.092495988132448</v>
      </c>
      <c r="P245" s="23">
        <v>16.289946218955343</v>
      </c>
      <c r="Q245" s="24"/>
      <c r="R245" s="23">
        <v>23.017207243893917</v>
      </c>
      <c r="S245" s="23">
        <v>23.018062787329356</v>
      </c>
      <c r="T245" s="23">
        <v>22.905902594049437</v>
      </c>
      <c r="U245" s="23">
        <v>22.728805710465732</v>
      </c>
      <c r="V245" s="23">
        <v>22.58443576118443</v>
      </c>
      <c r="W245" s="23">
        <v>22.400723971192626</v>
      </c>
      <c r="X245" s="23">
        <v>22.23583319650627</v>
      </c>
      <c r="Y245" s="23">
        <v>22.06367425862868</v>
      </c>
      <c r="Z245" s="23">
        <v>21.871006117860528</v>
      </c>
      <c r="AA245" s="23">
        <v>21.644619002084742</v>
      </c>
      <c r="AB245" s="23">
        <v>20.918554728178297</v>
      </c>
      <c r="AC245" s="23">
        <v>20.684348198881516</v>
      </c>
      <c r="AD245" s="23">
        <v>20.729495988132449</v>
      </c>
      <c r="AE245" s="23">
        <v>20.926946218955344</v>
      </c>
      <c r="AG245" s="25">
        <v>18.380207243893917</v>
      </c>
      <c r="AH245" s="25">
        <v>18.405410649346599</v>
      </c>
      <c r="AI245" s="25">
        <v>18.359004311955264</v>
      </c>
      <c r="AJ245" s="25">
        <v>18.285075245457335</v>
      </c>
      <c r="AK245" s="25">
        <v>18.261272182714645</v>
      </c>
      <c r="AL245" s="25">
        <v>18.179761136409667</v>
      </c>
      <c r="AM245" s="25">
        <v>18.09211805026278</v>
      </c>
      <c r="AN245" s="25">
        <v>17.989967600412072</v>
      </c>
      <c r="AO245" s="25">
        <v>17.860237633003706</v>
      </c>
      <c r="AP245" s="25">
        <v>17.725237839491527</v>
      </c>
      <c r="AQ245" s="25">
        <v>17.319229109154396</v>
      </c>
      <c r="AR245" s="25">
        <v>17.086480734192495</v>
      </c>
      <c r="AS245" s="25">
        <v>17.018569964056514</v>
      </c>
      <c r="AT245" s="25">
        <v>17.028598237549993</v>
      </c>
      <c r="AV245" s="26">
        <v>23.017207243893917</v>
      </c>
      <c r="AW245" s="26">
        <v>23.0424106493466</v>
      </c>
      <c r="AX245" s="26">
        <v>22.996004311955264</v>
      </c>
      <c r="AY245" s="26">
        <v>22.922075245457336</v>
      </c>
      <c r="AZ245" s="26">
        <v>22.898272182714646</v>
      </c>
      <c r="BA245" s="26">
        <v>22.816761136409667</v>
      </c>
      <c r="BB245" s="26">
        <v>22.72911805026278</v>
      </c>
      <c r="BC245" s="26">
        <v>22.626967600412073</v>
      </c>
      <c r="BD245" s="26">
        <v>22.497237633003706</v>
      </c>
      <c r="BE245" s="26">
        <v>22.362237839491527</v>
      </c>
      <c r="BF245" s="26">
        <v>21.956229109154396</v>
      </c>
      <c r="BG245" s="26">
        <v>21.723480734192496</v>
      </c>
      <c r="BH245" s="26">
        <v>21.655569964056514</v>
      </c>
      <c r="BI245" s="26">
        <v>21.665598237549993</v>
      </c>
      <c r="BK245" s="27">
        <v>18.380207243893917</v>
      </c>
      <c r="BL245" s="27">
        <v>18.381062784314487</v>
      </c>
      <c r="BM245" s="27">
        <v>18.268902602058041</v>
      </c>
      <c r="BN245" s="27">
        <v>18.091805710465731</v>
      </c>
      <c r="BO245" s="27">
        <v>17.947435717176241</v>
      </c>
      <c r="BP245" s="27">
        <v>17.763724019313464</v>
      </c>
      <c r="BQ245" s="27">
        <v>17.59883319650627</v>
      </c>
      <c r="BR245" s="27">
        <v>17.42667425862868</v>
      </c>
      <c r="BS245" s="27">
        <v>17.234006117860527</v>
      </c>
      <c r="BT245" s="27">
        <v>17.032439596222549</v>
      </c>
      <c r="BU245" s="27">
        <v>16.385398316483155</v>
      </c>
      <c r="BV245" s="27">
        <v>16.17110245395023</v>
      </c>
      <c r="BW245" s="27">
        <v>16.224461101402913</v>
      </c>
      <c r="BX245" s="27">
        <v>16.402387306859303</v>
      </c>
      <c r="BZ245" s="27">
        <v>23.017207243893917</v>
      </c>
      <c r="CA245" s="27">
        <v>23.018062784314488</v>
      </c>
      <c r="CB245" s="27">
        <v>22.905902602058042</v>
      </c>
      <c r="CC245" s="27">
        <v>22.728805710465732</v>
      </c>
      <c r="CD245" s="27">
        <v>22.584435717176241</v>
      </c>
      <c r="CE245" s="27">
        <v>22.400724019313465</v>
      </c>
      <c r="CF245" s="27">
        <v>22.23583319650627</v>
      </c>
      <c r="CG245" s="27">
        <v>22.06367425862868</v>
      </c>
      <c r="CH245" s="27">
        <v>21.871006117860528</v>
      </c>
      <c r="CI245" s="27">
        <v>21.669439596222549</v>
      </c>
      <c r="CJ245" s="27">
        <v>21.022398316483155</v>
      </c>
      <c r="CK245" s="27">
        <v>20.80810245395023</v>
      </c>
      <c r="CL245" s="27">
        <v>20.861461101402913</v>
      </c>
      <c r="CM245" s="27">
        <v>21.039387306859304</v>
      </c>
      <c r="CO245" s="28">
        <v>18.380207243893917</v>
      </c>
      <c r="CP245" s="28">
        <v>18.384199846449555</v>
      </c>
      <c r="CQ245" s="28">
        <v>18.285343587105729</v>
      </c>
      <c r="CR245" s="28">
        <v>18.129266941396018</v>
      </c>
      <c r="CS245" s="28">
        <v>18.015098150569514</v>
      </c>
      <c r="CT245" s="28">
        <v>17.863455500082694</v>
      </c>
      <c r="CU245" s="28">
        <v>17.726940747786028</v>
      </c>
      <c r="CV245" s="28">
        <v>17.59101188336578</v>
      </c>
      <c r="CW245" s="28">
        <v>17.456168007852458</v>
      </c>
      <c r="CX245" s="28">
        <v>17.322840687864566</v>
      </c>
      <c r="CY245" s="28">
        <v>16.428337546658447</v>
      </c>
      <c r="CZ245" s="28">
        <v>14.708668688796187</v>
      </c>
      <c r="DA245" s="28">
        <v>13.375147360178286</v>
      </c>
      <c r="DB245" s="28">
        <v>12.499677668517723</v>
      </c>
      <c r="DD245" s="28">
        <v>23.017207243893917</v>
      </c>
      <c r="DE245" s="28">
        <v>23.021199846449555</v>
      </c>
      <c r="DF245" s="28">
        <v>22.922343587105729</v>
      </c>
      <c r="DG245" s="28">
        <v>22.766266941396019</v>
      </c>
      <c r="DH245" s="28">
        <v>22.652098150569515</v>
      </c>
      <c r="DI245" s="28">
        <v>22.500455500082694</v>
      </c>
      <c r="DJ245" s="28">
        <v>22.363940747786028</v>
      </c>
      <c r="DK245" s="28">
        <v>22.228011883365781</v>
      </c>
      <c r="DL245" s="28">
        <v>22.093168007852459</v>
      </c>
      <c r="DM245" s="28">
        <v>21.959840687864567</v>
      </c>
      <c r="DN245" s="28">
        <v>21.065337546658448</v>
      </c>
      <c r="DO245" s="28">
        <v>19.345668688796188</v>
      </c>
      <c r="DP245" s="28">
        <v>18.012147360178286</v>
      </c>
      <c r="DQ245" s="28">
        <v>17.136677668517724</v>
      </c>
      <c r="DS245" s="29">
        <v>18.380207243893917</v>
      </c>
      <c r="DT245" s="29">
        <v>18.39227927926434</v>
      </c>
      <c r="DU245" s="29">
        <v>18.221255885194346</v>
      </c>
      <c r="DV245" s="29">
        <v>18.046459060533685</v>
      </c>
      <c r="DW245" s="29">
        <v>17.922003649868628</v>
      </c>
      <c r="DX245" s="29">
        <v>17.777903904469913</v>
      </c>
      <c r="DY245" s="29">
        <v>17.656019796606071</v>
      </c>
      <c r="DZ245" s="29">
        <v>17.545321262170052</v>
      </c>
      <c r="EA245" s="29">
        <v>17.377282134213679</v>
      </c>
      <c r="EB245" s="29">
        <v>16.924474558985093</v>
      </c>
      <c r="EC245" s="29">
        <v>14.863249156221009</v>
      </c>
      <c r="ED245" s="29">
        <v>13.309535767365784</v>
      </c>
      <c r="EE245" s="29">
        <v>12.47701898921844</v>
      </c>
      <c r="EF245" s="29">
        <v>12.876654765766929</v>
      </c>
      <c r="EH245" s="29">
        <v>23.017207243893917</v>
      </c>
      <c r="EI245" s="29">
        <v>23.02927927926434</v>
      </c>
      <c r="EJ245" s="29">
        <v>22.858255885194346</v>
      </c>
      <c r="EK245" s="29">
        <v>22.683459060533686</v>
      </c>
      <c r="EL245" s="29">
        <v>22.559003649868629</v>
      </c>
      <c r="EM245" s="29">
        <v>22.414903904469913</v>
      </c>
      <c r="EN245" s="29">
        <v>22.293019796606071</v>
      </c>
      <c r="EO245" s="29">
        <v>22.182321262170053</v>
      </c>
      <c r="EP245" s="29">
        <v>22.01428213421368</v>
      </c>
      <c r="EQ245" s="29">
        <v>21.561474558985093</v>
      </c>
      <c r="ER245" s="29">
        <v>19.50024915622101</v>
      </c>
      <c r="ES245" s="29">
        <v>17.946535767365784</v>
      </c>
      <c r="ET245" s="29">
        <v>17.11401898921844</v>
      </c>
      <c r="EU245" s="29">
        <v>17.51365476576693</v>
      </c>
      <c r="EW245" s="1">
        <v>331831</v>
      </c>
      <c r="EX245" s="1">
        <v>441463</v>
      </c>
      <c r="EY245" s="1" t="s">
        <v>494</v>
      </c>
      <c r="EZ245" s="1" t="s">
        <v>864</v>
      </c>
    </row>
    <row r="246" spans="2:156" ht="16" thickBot="1" x14ac:dyDescent="0.4">
      <c r="B246" s="21" t="s">
        <v>246</v>
      </c>
      <c r="C246" s="22">
        <v>12.216575384016624</v>
      </c>
      <c r="D246" s="23">
        <v>11.550194784812197</v>
      </c>
      <c r="E246" s="23">
        <v>11.206408166156503</v>
      </c>
      <c r="F246" s="23">
        <v>10.660617334755672</v>
      </c>
      <c r="G246" s="23">
        <v>10.343762799289085</v>
      </c>
      <c r="H246" s="23">
        <v>9.8243258478623989</v>
      </c>
      <c r="I246" s="23">
        <v>9.2501253938929171</v>
      </c>
      <c r="J246" s="23">
        <v>8.8870964975868354</v>
      </c>
      <c r="K246" s="23">
        <v>8.3730836434395624</v>
      </c>
      <c r="L246" s="23">
        <v>7.6129462375898065</v>
      </c>
      <c r="M246" s="23">
        <v>5.6289606678282951</v>
      </c>
      <c r="N246" s="23">
        <v>3.7590534299029947</v>
      </c>
      <c r="O246" s="23">
        <v>3.6935011568924345</v>
      </c>
      <c r="P246" s="23">
        <v>4.1332371504215146</v>
      </c>
      <c r="Q246" s="24"/>
      <c r="R246" s="23">
        <v>16.853575384016622</v>
      </c>
      <c r="S246" s="23">
        <v>16.187194784812199</v>
      </c>
      <c r="T246" s="23">
        <v>15.843408166156504</v>
      </c>
      <c r="U246" s="23">
        <v>15.297617334755673</v>
      </c>
      <c r="V246" s="23">
        <v>14.980762799289085</v>
      </c>
      <c r="W246" s="23">
        <v>14.461325847862399</v>
      </c>
      <c r="X246" s="23">
        <v>13.887125393892918</v>
      </c>
      <c r="Y246" s="23">
        <v>13.524096497586836</v>
      </c>
      <c r="Z246" s="23">
        <v>13.010083643439563</v>
      </c>
      <c r="AA246" s="23">
        <v>12.249946237589807</v>
      </c>
      <c r="AB246" s="23">
        <v>10.265960667828296</v>
      </c>
      <c r="AC246" s="23">
        <v>8.3960534299029952</v>
      </c>
      <c r="AD246" s="23">
        <v>8.330501156892435</v>
      </c>
      <c r="AE246" s="23">
        <v>8.7702371504215151</v>
      </c>
      <c r="AG246" s="25">
        <v>12.216575384016624</v>
      </c>
      <c r="AH246" s="25">
        <v>11.923765126717687</v>
      </c>
      <c r="AI246" s="25">
        <v>11.771500081533089</v>
      </c>
      <c r="AJ246" s="25">
        <v>11.488329497905715</v>
      </c>
      <c r="AK246" s="25">
        <v>11.467917495805573</v>
      </c>
      <c r="AL246" s="25">
        <v>11.212185765401747</v>
      </c>
      <c r="AM246" s="25">
        <v>10.849494525783285</v>
      </c>
      <c r="AN246" s="25">
        <v>10.655042350527681</v>
      </c>
      <c r="AO246" s="25">
        <v>10.295283386218799</v>
      </c>
      <c r="AP246" s="25">
        <v>9.8879835425001854</v>
      </c>
      <c r="AQ246" s="25">
        <v>8.7766618721518928</v>
      </c>
      <c r="AR246" s="25">
        <v>7.9854843281739605</v>
      </c>
      <c r="AS246" s="25">
        <v>7.4782782001632349</v>
      </c>
      <c r="AT246" s="25">
        <v>7.3361336685746217</v>
      </c>
      <c r="AV246" s="26">
        <v>16.853575384016622</v>
      </c>
      <c r="AW246" s="26">
        <v>16.560765126717687</v>
      </c>
      <c r="AX246" s="26">
        <v>16.408500081533091</v>
      </c>
      <c r="AY246" s="26">
        <v>16.125329497905717</v>
      </c>
      <c r="AZ246" s="26">
        <v>16.104917495805573</v>
      </c>
      <c r="BA246" s="26">
        <v>15.849185765401748</v>
      </c>
      <c r="BB246" s="26">
        <v>15.486494525783286</v>
      </c>
      <c r="BC246" s="26">
        <v>15.292042350527682</v>
      </c>
      <c r="BD246" s="26">
        <v>14.932283386218799</v>
      </c>
      <c r="BE246" s="26">
        <v>14.524983542500186</v>
      </c>
      <c r="BF246" s="26">
        <v>13.413661872151893</v>
      </c>
      <c r="BG246" s="26">
        <v>12.622484328173961</v>
      </c>
      <c r="BH246" s="26">
        <v>12.115278200163235</v>
      </c>
      <c r="BI246" s="26">
        <v>11.973133668574622</v>
      </c>
      <c r="BK246" s="27">
        <v>12.216575384016624</v>
      </c>
      <c r="BL246" s="27">
        <v>11.55025964057338</v>
      </c>
      <c r="BM246" s="27">
        <v>11.20597743901496</v>
      </c>
      <c r="BN246" s="27">
        <v>10.660202841318798</v>
      </c>
      <c r="BO246" s="27">
        <v>10.343399708714342</v>
      </c>
      <c r="BP246" s="27">
        <v>9.8239331506358472</v>
      </c>
      <c r="BQ246" s="27">
        <v>9.249601926566914</v>
      </c>
      <c r="BR246" s="27">
        <v>8.8866596160873677</v>
      </c>
      <c r="BS246" s="27">
        <v>8.3741122053216088</v>
      </c>
      <c r="BT246" s="27">
        <v>7.6770578204568523</v>
      </c>
      <c r="BU246" s="27">
        <v>5.8924783104424812</v>
      </c>
      <c r="BV246" s="27">
        <v>4.0930545730840926</v>
      </c>
      <c r="BW246" s="27">
        <v>4.0203999266373849</v>
      </c>
      <c r="BX246" s="27">
        <v>4.4253192290629464</v>
      </c>
      <c r="BZ246" s="27">
        <v>16.853575384016622</v>
      </c>
      <c r="CA246" s="27">
        <v>16.18725964057338</v>
      </c>
      <c r="CB246" s="27">
        <v>15.842977439014961</v>
      </c>
      <c r="CC246" s="27">
        <v>15.297202841318798</v>
      </c>
      <c r="CD246" s="27">
        <v>14.980399708714343</v>
      </c>
      <c r="CE246" s="27">
        <v>14.460933150635848</v>
      </c>
      <c r="CF246" s="27">
        <v>13.886601926566914</v>
      </c>
      <c r="CG246" s="27">
        <v>13.523659616087368</v>
      </c>
      <c r="CH246" s="27">
        <v>13.011112205321609</v>
      </c>
      <c r="CI246" s="27">
        <v>12.314057820456853</v>
      </c>
      <c r="CJ246" s="27">
        <v>10.529478310442482</v>
      </c>
      <c r="CK246" s="27">
        <v>8.7300545730840931</v>
      </c>
      <c r="CL246" s="27">
        <v>8.6573999266373853</v>
      </c>
      <c r="CM246" s="27">
        <v>9.0623192290629468</v>
      </c>
      <c r="CO246" s="28">
        <v>12.216575384016624</v>
      </c>
      <c r="CP246" s="28">
        <v>11.563883668020861</v>
      </c>
      <c r="CQ246" s="28">
        <v>11.260530512639759</v>
      </c>
      <c r="CR246" s="28">
        <v>10.776215650432025</v>
      </c>
      <c r="CS246" s="28">
        <v>10.547396250882054</v>
      </c>
      <c r="CT246" s="28">
        <v>10.120216381920677</v>
      </c>
      <c r="CU246" s="28">
        <v>9.620261962950865</v>
      </c>
      <c r="CV246" s="28">
        <v>9.3424416400169932</v>
      </c>
      <c r="CW246" s="28">
        <v>8.9716787312054027</v>
      </c>
      <c r="CX246" s="28">
        <v>8.4682668686283105</v>
      </c>
      <c r="CY246" s="28">
        <v>3.3219317642717847</v>
      </c>
      <c r="CZ246" s="28">
        <v>-4.5552417620676522E-2</v>
      </c>
      <c r="DA246" s="28">
        <v>-2.3169760991780102</v>
      </c>
      <c r="DB246" s="28">
        <v>-3.6973692623355809</v>
      </c>
      <c r="DD246" s="28">
        <v>16.853575384016622</v>
      </c>
      <c r="DE246" s="28">
        <v>16.200883668020861</v>
      </c>
      <c r="DF246" s="28">
        <v>15.89753051263976</v>
      </c>
      <c r="DG246" s="28">
        <v>15.413215650432026</v>
      </c>
      <c r="DH246" s="28">
        <v>15.184396250882054</v>
      </c>
      <c r="DI246" s="28">
        <v>14.757216381920678</v>
      </c>
      <c r="DJ246" s="28">
        <v>14.257261962950865</v>
      </c>
      <c r="DK246" s="28">
        <v>13.979441640016994</v>
      </c>
      <c r="DL246" s="28">
        <v>13.608678731205403</v>
      </c>
      <c r="DM246" s="28">
        <v>13.105266868628311</v>
      </c>
      <c r="DN246" s="28">
        <v>7.9589317642717852</v>
      </c>
      <c r="DO246" s="28">
        <v>4.5914475823793239</v>
      </c>
      <c r="DP246" s="28">
        <v>2.3200239008219903</v>
      </c>
      <c r="DQ246" s="28">
        <v>0.93963073766441951</v>
      </c>
      <c r="DS246" s="29">
        <v>12.216575384016624</v>
      </c>
      <c r="DT246" s="29">
        <v>11.600608069977454</v>
      </c>
      <c r="DU246" s="29">
        <v>11.100481992682992</v>
      </c>
      <c r="DV246" s="29">
        <v>10.586705561028019</v>
      </c>
      <c r="DW246" s="29">
        <v>10.344256878021104</v>
      </c>
      <c r="DX246" s="29">
        <v>9.8337665998054149</v>
      </c>
      <c r="DY246" s="29">
        <v>5.2269150991922331</v>
      </c>
      <c r="DZ246" s="29">
        <v>5.2858487896919186</v>
      </c>
      <c r="EA246" s="29">
        <v>5.0863677727740324</v>
      </c>
      <c r="EB246" s="29">
        <v>4.3746238904060597</v>
      </c>
      <c r="EC246" s="29">
        <v>0.94278956924135926</v>
      </c>
      <c r="ED246" s="29">
        <v>-2.0252271220836988</v>
      </c>
      <c r="EE246" s="29">
        <v>-3.4200641754533407</v>
      </c>
      <c r="EF246" s="29">
        <v>-2.4756286476789136</v>
      </c>
      <c r="EH246" s="29">
        <v>16.853575384016622</v>
      </c>
      <c r="EI246" s="29">
        <v>16.237608069977455</v>
      </c>
      <c r="EJ246" s="29">
        <v>15.737481992682993</v>
      </c>
      <c r="EK246" s="29">
        <v>15.223705561028019</v>
      </c>
      <c r="EL246" s="29">
        <v>14.981256878021105</v>
      </c>
      <c r="EM246" s="29">
        <v>14.470766599805415</v>
      </c>
      <c r="EN246" s="29">
        <v>9.8639150991922335</v>
      </c>
      <c r="EO246" s="29">
        <v>9.9228487896919191</v>
      </c>
      <c r="EP246" s="29">
        <v>9.7233677727740329</v>
      </c>
      <c r="EQ246" s="29">
        <v>9.0116238904060602</v>
      </c>
      <c r="ER246" s="29">
        <v>5.5797895692413597</v>
      </c>
      <c r="ES246" s="29">
        <v>2.6117728779163016</v>
      </c>
      <c r="ET246" s="29">
        <v>1.2169358245466597</v>
      </c>
      <c r="EU246" s="29">
        <v>2.1613713523210869</v>
      </c>
      <c r="EW246" s="1">
        <v>392447</v>
      </c>
      <c r="EX246" s="1">
        <v>385492</v>
      </c>
      <c r="EY246" s="1" t="s">
        <v>516</v>
      </c>
      <c r="EZ246" s="1" t="s">
        <v>859</v>
      </c>
    </row>
    <row r="247" spans="2:156" ht="16" thickBot="1" x14ac:dyDescent="0.4">
      <c r="B247" s="21" t="s">
        <v>247</v>
      </c>
      <c r="C247" s="22">
        <v>8.9609561235666959</v>
      </c>
      <c r="D247" s="23">
        <v>8.6706068557133715</v>
      </c>
      <c r="E247" s="23">
        <v>8.4261673629409586</v>
      </c>
      <c r="F247" s="23">
        <v>8.1188565992775477</v>
      </c>
      <c r="G247" s="23">
        <v>7.7720202440557031</v>
      </c>
      <c r="H247" s="23">
        <v>7.4052058464583403</v>
      </c>
      <c r="I247" s="23">
        <v>7.0086051335985395</v>
      </c>
      <c r="J247" s="23">
        <v>6.6041691352321319</v>
      </c>
      <c r="K247" s="23">
        <v>6.2014999094351104</v>
      </c>
      <c r="L247" s="23">
        <v>5.6822974121508185</v>
      </c>
      <c r="M247" s="23">
        <v>3.3140805901663732</v>
      </c>
      <c r="N247" s="23">
        <v>1.6405346099657532</v>
      </c>
      <c r="O247" s="23">
        <v>0.81675628387276333</v>
      </c>
      <c r="P247" s="23">
        <v>0.37173066229630791</v>
      </c>
      <c r="Q247" s="24"/>
      <c r="R247" s="23">
        <v>12.460956123566696</v>
      </c>
      <c r="S247" s="23">
        <v>12.170606855713372</v>
      </c>
      <c r="T247" s="23">
        <v>11.926167362940959</v>
      </c>
      <c r="U247" s="23">
        <v>11.618856599277548</v>
      </c>
      <c r="V247" s="23">
        <v>11.272020244055703</v>
      </c>
      <c r="W247" s="23">
        <v>10.90520584645834</v>
      </c>
      <c r="X247" s="23">
        <v>10.50860513359854</v>
      </c>
      <c r="Y247" s="23">
        <v>10.104169135232132</v>
      </c>
      <c r="Z247" s="23">
        <v>9.7014999094351104</v>
      </c>
      <c r="AA247" s="23">
        <v>9.1822974121508185</v>
      </c>
      <c r="AB247" s="23">
        <v>6.8140805901663732</v>
      </c>
      <c r="AC247" s="23">
        <v>5.1405346099657532</v>
      </c>
      <c r="AD247" s="23">
        <v>4.3167562838727633</v>
      </c>
      <c r="AE247" s="23">
        <v>3.8717306622963079</v>
      </c>
      <c r="AG247" s="25">
        <v>8.9609561235666959</v>
      </c>
      <c r="AH247" s="25">
        <v>8.8491562210947698</v>
      </c>
      <c r="AI247" s="25">
        <v>8.7008126657080105</v>
      </c>
      <c r="AJ247" s="25">
        <v>8.5488345067191815</v>
      </c>
      <c r="AK247" s="25">
        <v>8.3826438304316611</v>
      </c>
      <c r="AL247" s="25">
        <v>8.1631071065642153</v>
      </c>
      <c r="AM247" s="25">
        <v>7.8721180691078914</v>
      </c>
      <c r="AN247" s="25">
        <v>7.5576236025416215</v>
      </c>
      <c r="AO247" s="25">
        <v>7.2439440469900163</v>
      </c>
      <c r="AP247" s="25">
        <v>6.8573134444431165</v>
      </c>
      <c r="AQ247" s="25">
        <v>5.2703365605418355</v>
      </c>
      <c r="AR247" s="25">
        <v>4.0396805113141934</v>
      </c>
      <c r="AS247" s="25">
        <v>3.3759507154965878</v>
      </c>
      <c r="AT247" s="25">
        <v>2.9956891226980424</v>
      </c>
      <c r="AV247" s="26">
        <v>12.460956123566696</v>
      </c>
      <c r="AW247" s="26">
        <v>12.34915622109477</v>
      </c>
      <c r="AX247" s="26">
        <v>12.20081266570801</v>
      </c>
      <c r="AY247" s="26">
        <v>12.048834506719182</v>
      </c>
      <c r="AZ247" s="26">
        <v>11.882643830431661</v>
      </c>
      <c r="BA247" s="26">
        <v>11.663107106564215</v>
      </c>
      <c r="BB247" s="26">
        <v>11.372118069107891</v>
      </c>
      <c r="BC247" s="26">
        <v>11.057623602541621</v>
      </c>
      <c r="BD247" s="26">
        <v>10.743944046990016</v>
      </c>
      <c r="BE247" s="26">
        <v>10.357313444443117</v>
      </c>
      <c r="BF247" s="26">
        <v>8.7703365605418355</v>
      </c>
      <c r="BG247" s="26">
        <v>7.5396805113141934</v>
      </c>
      <c r="BH247" s="26">
        <v>6.8759507154965878</v>
      </c>
      <c r="BI247" s="26">
        <v>6.4956891226980424</v>
      </c>
      <c r="BK247" s="27">
        <v>8.9609561235666959</v>
      </c>
      <c r="BL247" s="27">
        <v>8.6714390764993894</v>
      </c>
      <c r="BM247" s="27">
        <v>8.418768518289756</v>
      </c>
      <c r="BN247" s="27">
        <v>8.1115727849847215</v>
      </c>
      <c r="BO247" s="27">
        <v>7.7652944957322276</v>
      </c>
      <c r="BP247" s="27">
        <v>7.3991064428401909</v>
      </c>
      <c r="BQ247" s="27">
        <v>7.0028519191642804</v>
      </c>
      <c r="BR247" s="27">
        <v>6.6002046480881571</v>
      </c>
      <c r="BS247" s="27">
        <v>6.2217140881835977</v>
      </c>
      <c r="BT247" s="27">
        <v>5.7544048385412943</v>
      </c>
      <c r="BU247" s="27">
        <v>3.5916224297162653</v>
      </c>
      <c r="BV247" s="27">
        <v>2.2189055255227714</v>
      </c>
      <c r="BW247" s="27">
        <v>1.6760274677340856</v>
      </c>
      <c r="BX247" s="27">
        <v>1.5887769999574655</v>
      </c>
      <c r="BZ247" s="27">
        <v>12.460956123566696</v>
      </c>
      <c r="CA247" s="27">
        <v>12.171439076499389</v>
      </c>
      <c r="CB247" s="27">
        <v>11.918768518289756</v>
      </c>
      <c r="CC247" s="27">
        <v>11.611572784984721</v>
      </c>
      <c r="CD247" s="27">
        <v>11.265294495732228</v>
      </c>
      <c r="CE247" s="27">
        <v>10.899106442840191</v>
      </c>
      <c r="CF247" s="27">
        <v>10.50285191916428</v>
      </c>
      <c r="CG247" s="27">
        <v>10.100204648088157</v>
      </c>
      <c r="CH247" s="27">
        <v>9.7217140881835977</v>
      </c>
      <c r="CI247" s="27">
        <v>9.2544048385412943</v>
      </c>
      <c r="CJ247" s="27">
        <v>7.0916224297162653</v>
      </c>
      <c r="CK247" s="27">
        <v>5.7189055255227714</v>
      </c>
      <c r="CL247" s="27">
        <v>5.1760274677340856</v>
      </c>
      <c r="CM247" s="27">
        <v>5.0887769999574655</v>
      </c>
      <c r="CO247" s="28">
        <v>8.9609561235666959</v>
      </c>
      <c r="CP247" s="28">
        <v>8.6711197545262184</v>
      </c>
      <c r="CQ247" s="28">
        <v>8.424040456498739</v>
      </c>
      <c r="CR247" s="28">
        <v>8.1172025345944565</v>
      </c>
      <c r="CS247" s="28">
        <v>7.7873558202643327</v>
      </c>
      <c r="CT247" s="28">
        <v>7.4160116492964558</v>
      </c>
      <c r="CU247" s="28">
        <v>6.9789069062361602</v>
      </c>
      <c r="CV247" s="28">
        <v>6.5261177525997134</v>
      </c>
      <c r="CW247" s="28">
        <v>6.12967063393857</v>
      </c>
      <c r="CX247" s="28">
        <v>5.6553316837039507</v>
      </c>
      <c r="CY247" s="28">
        <v>2.6875497874143832</v>
      </c>
      <c r="CZ247" s="28">
        <v>-2.0388309259149828</v>
      </c>
      <c r="DA247" s="28">
        <v>-5.5021106414745731</v>
      </c>
      <c r="DB247" s="28">
        <v>-7.8776513032246953</v>
      </c>
      <c r="DD247" s="28">
        <v>12.460956123566696</v>
      </c>
      <c r="DE247" s="28">
        <v>12.171119754526218</v>
      </c>
      <c r="DF247" s="28">
        <v>11.924040456498739</v>
      </c>
      <c r="DG247" s="28">
        <v>11.617202534594457</v>
      </c>
      <c r="DH247" s="28">
        <v>11.287355820264333</v>
      </c>
      <c r="DI247" s="28">
        <v>10.916011649296456</v>
      </c>
      <c r="DJ247" s="28">
        <v>10.47890690623616</v>
      </c>
      <c r="DK247" s="28">
        <v>10.026117752599713</v>
      </c>
      <c r="DL247" s="28">
        <v>9.62967063393857</v>
      </c>
      <c r="DM247" s="28">
        <v>9.1553316837039507</v>
      </c>
      <c r="DN247" s="28">
        <v>6.1875497874143832</v>
      </c>
      <c r="DO247" s="28">
        <v>1.4611690740850172</v>
      </c>
      <c r="DP247" s="28">
        <v>-2.0021106414745731</v>
      </c>
      <c r="DQ247" s="28">
        <v>-4.3776513032246953</v>
      </c>
      <c r="DS247" s="29">
        <v>8.9609561235666959</v>
      </c>
      <c r="DT247" s="29">
        <v>8.7032058125047698</v>
      </c>
      <c r="DU247" s="29">
        <v>8.3403370501544707</v>
      </c>
      <c r="DV247" s="29">
        <v>8.0172800218686451</v>
      </c>
      <c r="DW247" s="29">
        <v>7.6803846919826402</v>
      </c>
      <c r="DX247" s="29">
        <v>7.319915351889863</v>
      </c>
      <c r="DY247" s="29">
        <v>6.8751880916185684</v>
      </c>
      <c r="DZ247" s="29">
        <v>6.4138588934804357</v>
      </c>
      <c r="EA247" s="29">
        <v>5.9417629024003098</v>
      </c>
      <c r="EB247" s="29">
        <v>5.0036614685674383</v>
      </c>
      <c r="EC247" s="29">
        <v>0.41093193435581554</v>
      </c>
      <c r="ED247" s="29">
        <v>-3.6630822891373889</v>
      </c>
      <c r="EE247" s="29">
        <v>-6.1956669834264595</v>
      </c>
      <c r="EF247" s="29">
        <v>-6.4718895645445542</v>
      </c>
      <c r="EH247" s="29">
        <v>12.460956123566696</v>
      </c>
      <c r="EI247" s="29">
        <v>12.20320581250477</v>
      </c>
      <c r="EJ247" s="29">
        <v>11.840337050154471</v>
      </c>
      <c r="EK247" s="29">
        <v>11.517280021868645</v>
      </c>
      <c r="EL247" s="29">
        <v>11.18038469198264</v>
      </c>
      <c r="EM247" s="29">
        <v>10.819915351889863</v>
      </c>
      <c r="EN247" s="29">
        <v>10.375188091618568</v>
      </c>
      <c r="EO247" s="29">
        <v>9.9138588934804357</v>
      </c>
      <c r="EP247" s="29">
        <v>9.4417629024003098</v>
      </c>
      <c r="EQ247" s="29">
        <v>8.5036614685674383</v>
      </c>
      <c r="ER247" s="29">
        <v>3.9109319343558155</v>
      </c>
      <c r="ES247" s="29">
        <v>-0.16308228913738887</v>
      </c>
      <c r="ET247" s="29">
        <v>-2.6956669834264595</v>
      </c>
      <c r="EU247" s="29">
        <v>-2.9718895645445542</v>
      </c>
      <c r="EW247" s="1">
        <v>382555</v>
      </c>
      <c r="EX247" s="1">
        <v>390327</v>
      </c>
      <c r="EY247" s="1" t="s">
        <v>492</v>
      </c>
      <c r="EZ247" s="1" t="s">
        <v>849</v>
      </c>
    </row>
    <row r="248" spans="2:156" ht="16" thickBot="1" x14ac:dyDescent="0.4">
      <c r="B248" s="21" t="s">
        <v>248</v>
      </c>
      <c r="C248" s="22">
        <v>11.660088181175055</v>
      </c>
      <c r="D248" s="23">
        <v>10.201934671315072</v>
      </c>
      <c r="E248" s="23">
        <v>10.025603768644377</v>
      </c>
      <c r="F248" s="23">
        <v>9.9167799068554174</v>
      </c>
      <c r="G248" s="23">
        <v>9.7878929545303173</v>
      </c>
      <c r="H248" s="23">
        <v>9.6853626936778312</v>
      </c>
      <c r="I248" s="23">
        <v>9.5550253212264487</v>
      </c>
      <c r="J248" s="23">
        <v>9.4448415518534219</v>
      </c>
      <c r="K248" s="23">
        <v>8.1427700570605452</v>
      </c>
      <c r="L248" s="23">
        <v>8.0012807690340324</v>
      </c>
      <c r="M248" s="23">
        <v>4.3171154170890631</v>
      </c>
      <c r="N248" s="23">
        <v>1.5393359652050158</v>
      </c>
      <c r="O248" s="23">
        <v>1.5627471888607545</v>
      </c>
      <c r="P248" s="23">
        <v>1.3899074047137567</v>
      </c>
      <c r="Q248" s="24"/>
      <c r="R248" s="23">
        <v>16.600088181175057</v>
      </c>
      <c r="S248" s="23">
        <v>15.141934671315074</v>
      </c>
      <c r="T248" s="23">
        <v>14.965603768644378</v>
      </c>
      <c r="U248" s="23">
        <v>14.856779906855419</v>
      </c>
      <c r="V248" s="23">
        <v>14.727892954530319</v>
      </c>
      <c r="W248" s="23">
        <v>14.625362693677832</v>
      </c>
      <c r="X248" s="23">
        <v>14.49502532122645</v>
      </c>
      <c r="Y248" s="23">
        <v>14.384841551853423</v>
      </c>
      <c r="Z248" s="23">
        <v>13.082770057060547</v>
      </c>
      <c r="AA248" s="23">
        <v>12.941280769034034</v>
      </c>
      <c r="AB248" s="23">
        <v>9.2571154170890644</v>
      </c>
      <c r="AC248" s="23">
        <v>6.4793359652050171</v>
      </c>
      <c r="AD248" s="23">
        <v>6.5027471888607558</v>
      </c>
      <c r="AE248" s="23">
        <v>6.329907404713758</v>
      </c>
      <c r="AG248" s="25">
        <v>11.660088181175055</v>
      </c>
      <c r="AH248" s="25">
        <v>10.940119775877465</v>
      </c>
      <c r="AI248" s="25">
        <v>10.889626133204359</v>
      </c>
      <c r="AJ248" s="25">
        <v>10.865786880000819</v>
      </c>
      <c r="AK248" s="25">
        <v>10.831965253715072</v>
      </c>
      <c r="AL248" s="25">
        <v>10.803748803245027</v>
      </c>
      <c r="AM248" s="25">
        <v>10.739412688814317</v>
      </c>
      <c r="AN248" s="25">
        <v>10.673255334021883</v>
      </c>
      <c r="AO248" s="25">
        <v>10.53808047419917</v>
      </c>
      <c r="AP248" s="25">
        <v>10.431262767484085</v>
      </c>
      <c r="AQ248" s="25">
        <v>9.9665530908770279</v>
      </c>
      <c r="AR248" s="25">
        <v>9.5406180525993367</v>
      </c>
      <c r="AS248" s="25">
        <v>9.1756861529716609</v>
      </c>
      <c r="AT248" s="25">
        <v>8.8692821702849756</v>
      </c>
      <c r="AV248" s="26">
        <v>16.600088181175057</v>
      </c>
      <c r="AW248" s="26">
        <v>15.880119775877466</v>
      </c>
      <c r="AX248" s="26">
        <v>15.829626133204361</v>
      </c>
      <c r="AY248" s="26">
        <v>15.80578688000082</v>
      </c>
      <c r="AZ248" s="26">
        <v>15.771965253715074</v>
      </c>
      <c r="BA248" s="26">
        <v>15.743748803245028</v>
      </c>
      <c r="BB248" s="26">
        <v>15.679412688814319</v>
      </c>
      <c r="BC248" s="26">
        <v>15.613255334021884</v>
      </c>
      <c r="BD248" s="26">
        <v>15.478080474199171</v>
      </c>
      <c r="BE248" s="26">
        <v>15.371262767484087</v>
      </c>
      <c r="BF248" s="26">
        <v>14.906553090877029</v>
      </c>
      <c r="BG248" s="26">
        <v>14.480618052599338</v>
      </c>
      <c r="BH248" s="26">
        <v>14.115686152971662</v>
      </c>
      <c r="BI248" s="26">
        <v>13.809282170284977</v>
      </c>
      <c r="BK248" s="27">
        <v>11.660088181175055</v>
      </c>
      <c r="BL248" s="27">
        <v>10.202260839661704</v>
      </c>
      <c r="BM248" s="27">
        <v>10.025434245681044</v>
      </c>
      <c r="BN248" s="27">
        <v>9.9168957689314539</v>
      </c>
      <c r="BO248" s="27">
        <v>9.7883295792100711</v>
      </c>
      <c r="BP248" s="27">
        <v>9.6844325336298684</v>
      </c>
      <c r="BQ248" s="27">
        <v>9.5509717256104203</v>
      </c>
      <c r="BR248" s="27">
        <v>9.4403774262188875</v>
      </c>
      <c r="BS248" s="27">
        <v>8.1401276790618482</v>
      </c>
      <c r="BT248" s="27">
        <v>8.0125569492089674</v>
      </c>
      <c r="BU248" s="27">
        <v>4.4215243393132582</v>
      </c>
      <c r="BV248" s="27">
        <v>1.8438019613370074</v>
      </c>
      <c r="BW248" s="27">
        <v>1.9705800881811371</v>
      </c>
      <c r="BX248" s="27">
        <v>1.9698336278651993</v>
      </c>
      <c r="BZ248" s="27">
        <v>16.600088181175057</v>
      </c>
      <c r="CA248" s="27">
        <v>15.142260839661706</v>
      </c>
      <c r="CB248" s="27">
        <v>14.965434245681045</v>
      </c>
      <c r="CC248" s="27">
        <v>14.856895768931455</v>
      </c>
      <c r="CD248" s="27">
        <v>14.728329579210072</v>
      </c>
      <c r="CE248" s="27">
        <v>14.62443253362987</v>
      </c>
      <c r="CF248" s="27">
        <v>14.490971725610422</v>
      </c>
      <c r="CG248" s="27">
        <v>14.380377426218889</v>
      </c>
      <c r="CH248" s="27">
        <v>13.080127679061849</v>
      </c>
      <c r="CI248" s="27">
        <v>12.952556949208969</v>
      </c>
      <c r="CJ248" s="27">
        <v>9.3615243393132594</v>
      </c>
      <c r="CK248" s="27">
        <v>6.7838019613370086</v>
      </c>
      <c r="CL248" s="27">
        <v>6.9105800881811383</v>
      </c>
      <c r="CM248" s="27">
        <v>6.9098336278652006</v>
      </c>
      <c r="CO248" s="28">
        <v>11.660088181175055</v>
      </c>
      <c r="CP248" s="28">
        <v>10.201990359814713</v>
      </c>
      <c r="CQ248" s="28">
        <v>10.030416854233707</v>
      </c>
      <c r="CR248" s="28">
        <v>9.925651264384193</v>
      </c>
      <c r="CS248" s="28">
        <v>9.8044727126783791</v>
      </c>
      <c r="CT248" s="28">
        <v>9.69764330703795</v>
      </c>
      <c r="CU248" s="28">
        <v>9.548709107106415</v>
      </c>
      <c r="CV248" s="28">
        <v>9.4146767136429954</v>
      </c>
      <c r="CW248" s="28">
        <v>8.1181197094190907</v>
      </c>
      <c r="CX248" s="28">
        <v>7.9875512592162856</v>
      </c>
      <c r="CY248" s="28">
        <v>-0.45594907297947529</v>
      </c>
      <c r="CZ248" s="28">
        <v>-6.6143949345370316</v>
      </c>
      <c r="DA248" s="28">
        <v>-8.1233668949054021</v>
      </c>
      <c r="DB248" s="28">
        <v>-9.4000776294818387</v>
      </c>
      <c r="DD248" s="28">
        <v>16.600088181175057</v>
      </c>
      <c r="DE248" s="28">
        <v>15.141990359814715</v>
      </c>
      <c r="DF248" s="28">
        <v>14.970416854233708</v>
      </c>
      <c r="DG248" s="28">
        <v>14.865651264384194</v>
      </c>
      <c r="DH248" s="28">
        <v>14.74447271267838</v>
      </c>
      <c r="DI248" s="28">
        <v>14.637643307037951</v>
      </c>
      <c r="DJ248" s="28">
        <v>14.488709107106416</v>
      </c>
      <c r="DK248" s="28">
        <v>14.354676713642997</v>
      </c>
      <c r="DL248" s="28">
        <v>13.058119709419092</v>
      </c>
      <c r="DM248" s="28">
        <v>12.927551259216287</v>
      </c>
      <c r="DN248" s="28">
        <v>4.484050927020526</v>
      </c>
      <c r="DO248" s="28">
        <v>-1.6743949345370304</v>
      </c>
      <c r="DP248" s="28">
        <v>-3.1833668949054008</v>
      </c>
      <c r="DQ248" s="28">
        <v>-4.4600776294818374</v>
      </c>
      <c r="DS248" s="29">
        <v>11.660088181175055</v>
      </c>
      <c r="DT248" s="29">
        <v>10.214788281483344</v>
      </c>
      <c r="DU248" s="29">
        <v>10.00523102938419</v>
      </c>
      <c r="DV248" s="29">
        <v>9.8935716737722359</v>
      </c>
      <c r="DW248" s="29">
        <v>6.6987900556482245</v>
      </c>
      <c r="DX248" s="29">
        <v>6.7920488363950469</v>
      </c>
      <c r="DY248" s="29">
        <v>6.8166196008979014</v>
      </c>
      <c r="DZ248" s="29">
        <v>6.8445274893325667</v>
      </c>
      <c r="EA248" s="29">
        <v>5.633798342064491</v>
      </c>
      <c r="EB248" s="29">
        <v>5.3331682774926215</v>
      </c>
      <c r="EC248" s="29">
        <v>-4.6224439431227999</v>
      </c>
      <c r="ED248" s="29">
        <v>-5.7253296771159476</v>
      </c>
      <c r="EE248" s="29">
        <v>-6.9108698081924551</v>
      </c>
      <c r="EF248" s="29">
        <v>-6.6510537052048626</v>
      </c>
      <c r="EH248" s="29">
        <v>16.600088181175057</v>
      </c>
      <c r="EI248" s="29">
        <v>15.154788281483345</v>
      </c>
      <c r="EJ248" s="29">
        <v>14.945231029384191</v>
      </c>
      <c r="EK248" s="29">
        <v>14.833571673772237</v>
      </c>
      <c r="EL248" s="29">
        <v>11.638790055648226</v>
      </c>
      <c r="EM248" s="29">
        <v>11.732048836395048</v>
      </c>
      <c r="EN248" s="29">
        <v>11.756619600897903</v>
      </c>
      <c r="EO248" s="29">
        <v>11.784527489332568</v>
      </c>
      <c r="EP248" s="29">
        <v>10.573798342064492</v>
      </c>
      <c r="EQ248" s="29">
        <v>10.273168277492623</v>
      </c>
      <c r="ER248" s="29">
        <v>0.31755605687720134</v>
      </c>
      <c r="ES248" s="29">
        <v>-0.78532967711594637</v>
      </c>
      <c r="ET248" s="29">
        <v>-1.9708698081924538</v>
      </c>
      <c r="EU248" s="29">
        <v>-1.7110537052048613</v>
      </c>
      <c r="EW248" s="1">
        <v>372569</v>
      </c>
      <c r="EX248" s="1">
        <v>392079</v>
      </c>
      <c r="EY248" s="1" t="s">
        <v>662</v>
      </c>
      <c r="EZ248" s="1" t="s">
        <v>856</v>
      </c>
    </row>
    <row r="249" spans="2:156" ht="16" thickBot="1" x14ac:dyDescent="0.4">
      <c r="B249" s="21" t="s">
        <v>249</v>
      </c>
      <c r="C249" s="22">
        <v>9.8647914060094841</v>
      </c>
      <c r="D249" s="23">
        <v>9.3644432346306399</v>
      </c>
      <c r="E249" s="23">
        <v>9.2562331140327778</v>
      </c>
      <c r="F249" s="23">
        <v>8.9330390547239649</v>
      </c>
      <c r="G249" s="23">
        <v>8.7832890860328465</v>
      </c>
      <c r="H249" s="23">
        <v>8.4893312123326883</v>
      </c>
      <c r="I249" s="23">
        <v>8.165091440660154</v>
      </c>
      <c r="J249" s="23">
        <v>7.9158137038975145</v>
      </c>
      <c r="K249" s="23">
        <v>7.609583421648539</v>
      </c>
      <c r="L249" s="23">
        <v>7.2278093775872758</v>
      </c>
      <c r="M249" s="23">
        <v>5.9514359196913791</v>
      </c>
      <c r="N249" s="23">
        <v>5.393833743030596</v>
      </c>
      <c r="O249" s="23">
        <v>5.2061020791034469</v>
      </c>
      <c r="P249" s="23">
        <v>5.4040812138575411</v>
      </c>
      <c r="Q249" s="24"/>
      <c r="R249" s="23">
        <v>19.864791406009484</v>
      </c>
      <c r="S249" s="23">
        <v>19.364443234630642</v>
      </c>
      <c r="T249" s="23">
        <v>19.256233114032778</v>
      </c>
      <c r="U249" s="23">
        <v>18.933039054723963</v>
      </c>
      <c r="V249" s="23">
        <v>18.783289086032845</v>
      </c>
      <c r="W249" s="23">
        <v>18.489331212332687</v>
      </c>
      <c r="X249" s="23">
        <v>18.165091440660156</v>
      </c>
      <c r="Y249" s="23">
        <v>17.915813703897513</v>
      </c>
      <c r="Z249" s="23">
        <v>17.609583421648537</v>
      </c>
      <c r="AA249" s="23">
        <v>17.227809377587278</v>
      </c>
      <c r="AB249" s="23">
        <v>15.951435919691379</v>
      </c>
      <c r="AC249" s="23">
        <v>15.393833743030596</v>
      </c>
      <c r="AD249" s="23">
        <v>15.206102079103447</v>
      </c>
      <c r="AE249" s="23">
        <v>15.404081213857541</v>
      </c>
      <c r="AG249" s="25">
        <v>9.8647914060094841</v>
      </c>
      <c r="AH249" s="25">
        <v>9.5979877107211315</v>
      </c>
      <c r="AI249" s="25">
        <v>9.5590098226111309</v>
      </c>
      <c r="AJ249" s="25">
        <v>9.358035690649146</v>
      </c>
      <c r="AK249" s="25">
        <v>9.3206120621724597</v>
      </c>
      <c r="AL249" s="25">
        <v>9.1596114784493228</v>
      </c>
      <c r="AM249" s="25">
        <v>8.9338121706294071</v>
      </c>
      <c r="AN249" s="25">
        <v>8.7611767853382361</v>
      </c>
      <c r="AO249" s="25">
        <v>8.5226080327251026</v>
      </c>
      <c r="AP249" s="25">
        <v>8.253368059901435</v>
      </c>
      <c r="AQ249" s="25">
        <v>7.4224441430778327</v>
      </c>
      <c r="AR249" s="25">
        <v>6.940504862745918</v>
      </c>
      <c r="AS249" s="25">
        <v>6.6241881556297173</v>
      </c>
      <c r="AT249" s="25">
        <v>6.559298934334894</v>
      </c>
      <c r="AV249" s="26">
        <v>19.864791406009484</v>
      </c>
      <c r="AW249" s="26">
        <v>19.597987710721132</v>
      </c>
      <c r="AX249" s="26">
        <v>19.559009822611131</v>
      </c>
      <c r="AY249" s="26">
        <v>19.358035690649146</v>
      </c>
      <c r="AZ249" s="26">
        <v>19.320612062172458</v>
      </c>
      <c r="BA249" s="26">
        <v>19.159611478449321</v>
      </c>
      <c r="BB249" s="26">
        <v>18.933812170629409</v>
      </c>
      <c r="BC249" s="26">
        <v>18.761176785338236</v>
      </c>
      <c r="BD249" s="26">
        <v>18.522608032725103</v>
      </c>
      <c r="BE249" s="26">
        <v>18.253368059901433</v>
      </c>
      <c r="BF249" s="26">
        <v>17.422444143077833</v>
      </c>
      <c r="BG249" s="26">
        <v>16.940504862745918</v>
      </c>
      <c r="BH249" s="26">
        <v>16.624188155629717</v>
      </c>
      <c r="BI249" s="26">
        <v>16.559298934334894</v>
      </c>
      <c r="BK249" s="27">
        <v>9.8647914060094841</v>
      </c>
      <c r="BL249" s="27">
        <v>9.3644893118675423</v>
      </c>
      <c r="BM249" s="27">
        <v>9.2563242954724885</v>
      </c>
      <c r="BN249" s="27">
        <v>8.9331894716246367</v>
      </c>
      <c r="BO249" s="27">
        <v>8.7834678266450208</v>
      </c>
      <c r="BP249" s="27">
        <v>8.4892729800018145</v>
      </c>
      <c r="BQ249" s="27">
        <v>8.1644709719247803</v>
      </c>
      <c r="BR249" s="27">
        <v>7.9150910422125751</v>
      </c>
      <c r="BS249" s="27">
        <v>7.6087655964769141</v>
      </c>
      <c r="BT249" s="27">
        <v>7.2638100207531568</v>
      </c>
      <c r="BU249" s="27">
        <v>6.113730154306829</v>
      </c>
      <c r="BV249" s="27">
        <v>5.6297397953344817</v>
      </c>
      <c r="BW249" s="27">
        <v>5.4649693099693781</v>
      </c>
      <c r="BX249" s="27">
        <v>5.6652652479132009</v>
      </c>
      <c r="BZ249" s="27">
        <v>19.864791406009484</v>
      </c>
      <c r="CA249" s="27">
        <v>19.364489311867544</v>
      </c>
      <c r="CB249" s="27">
        <v>19.256324295472488</v>
      </c>
      <c r="CC249" s="27">
        <v>18.933189471624637</v>
      </c>
      <c r="CD249" s="27">
        <v>18.783467826645023</v>
      </c>
      <c r="CE249" s="27">
        <v>18.489272980001815</v>
      </c>
      <c r="CF249" s="27">
        <v>18.164470971924779</v>
      </c>
      <c r="CG249" s="27">
        <v>17.915091042212573</v>
      </c>
      <c r="CH249" s="27">
        <v>17.608765596476914</v>
      </c>
      <c r="CI249" s="27">
        <v>17.263810020753155</v>
      </c>
      <c r="CJ249" s="27">
        <v>16.113730154306829</v>
      </c>
      <c r="CK249" s="27">
        <v>15.629739795334482</v>
      </c>
      <c r="CL249" s="27">
        <v>15.464969309969378</v>
      </c>
      <c r="CM249" s="27">
        <v>15.665265247913201</v>
      </c>
      <c r="CO249" s="28">
        <v>9.8647914060094841</v>
      </c>
      <c r="CP249" s="28">
        <v>9.3709598690096243</v>
      </c>
      <c r="CQ249" s="28">
        <v>9.2768273623601889</v>
      </c>
      <c r="CR249" s="28">
        <v>8.9647699128992198</v>
      </c>
      <c r="CS249" s="28">
        <v>8.8639095069664986</v>
      </c>
      <c r="CT249" s="28">
        <v>8.5850729159530399</v>
      </c>
      <c r="CU249" s="28">
        <v>8.2908679015652123</v>
      </c>
      <c r="CV249" s="28">
        <v>8.0762326952769872</v>
      </c>
      <c r="CW249" s="28">
        <v>7.8399051602861363</v>
      </c>
      <c r="CX249" s="28">
        <v>7.576671559189796</v>
      </c>
      <c r="CY249" s="28">
        <v>5.8069397158620752</v>
      </c>
      <c r="CZ249" s="28">
        <v>2.2800554955555015</v>
      </c>
      <c r="DA249" s="28">
        <v>-0.65205991454174139</v>
      </c>
      <c r="DB249" s="28">
        <v>-2.4473421995483022</v>
      </c>
      <c r="DD249" s="28">
        <v>19.864791406009484</v>
      </c>
      <c r="DE249" s="28">
        <v>19.370959869009624</v>
      </c>
      <c r="DF249" s="28">
        <v>19.276827362360187</v>
      </c>
      <c r="DG249" s="28">
        <v>18.964769912899222</v>
      </c>
      <c r="DH249" s="28">
        <v>18.8639095069665</v>
      </c>
      <c r="DI249" s="28">
        <v>18.585072915953042</v>
      </c>
      <c r="DJ249" s="28">
        <v>18.290867901565214</v>
      </c>
      <c r="DK249" s="28">
        <v>18.076232695276985</v>
      </c>
      <c r="DL249" s="28">
        <v>17.839905160286136</v>
      </c>
      <c r="DM249" s="28">
        <v>17.576671559189798</v>
      </c>
      <c r="DN249" s="28">
        <v>15.806939715862075</v>
      </c>
      <c r="DO249" s="28">
        <v>12.280055495555501</v>
      </c>
      <c r="DP249" s="28">
        <v>9.3479400854582586</v>
      </c>
      <c r="DQ249" s="28">
        <v>7.5526578004516978</v>
      </c>
      <c r="DS249" s="29">
        <v>9.8647914060094841</v>
      </c>
      <c r="DT249" s="29">
        <v>9.4021978437033091</v>
      </c>
      <c r="DU249" s="29">
        <v>9.2115160816899042</v>
      </c>
      <c r="DV249" s="29">
        <v>8.88826192717171</v>
      </c>
      <c r="DW249" s="29">
        <v>8.8147832951973601</v>
      </c>
      <c r="DX249" s="29">
        <v>8.556748222818042</v>
      </c>
      <c r="DY249" s="29">
        <v>8.2934557676025573</v>
      </c>
      <c r="DZ249" s="29">
        <v>8.1231565202066491</v>
      </c>
      <c r="EA249" s="29">
        <v>7.8085396440570189</v>
      </c>
      <c r="EB249" s="29">
        <v>6.911614597447798</v>
      </c>
      <c r="EC249" s="29">
        <v>2.8042625213064944</v>
      </c>
      <c r="ED249" s="29">
        <v>-0.40713977155899173</v>
      </c>
      <c r="EE249" s="29">
        <v>-2.3559926541645488</v>
      </c>
      <c r="EF249" s="29">
        <v>-1.6084166429144986</v>
      </c>
      <c r="EH249" s="29">
        <v>19.864791406009484</v>
      </c>
      <c r="EI249" s="29">
        <v>19.402197843703309</v>
      </c>
      <c r="EJ249" s="29">
        <v>19.211516081689904</v>
      </c>
      <c r="EK249" s="29">
        <v>18.888261927171712</v>
      </c>
      <c r="EL249" s="29">
        <v>18.814783295197358</v>
      </c>
      <c r="EM249" s="29">
        <v>18.556748222818044</v>
      </c>
      <c r="EN249" s="29">
        <v>18.293455767602559</v>
      </c>
      <c r="EO249" s="29">
        <v>18.123156520206649</v>
      </c>
      <c r="EP249" s="29">
        <v>17.808539644057021</v>
      </c>
      <c r="EQ249" s="29">
        <v>16.911614597447798</v>
      </c>
      <c r="ER249" s="29">
        <v>12.804262521306494</v>
      </c>
      <c r="ES249" s="29">
        <v>9.5928602284410083</v>
      </c>
      <c r="ET249" s="29">
        <v>7.6440073458354512</v>
      </c>
      <c r="EU249" s="29">
        <v>8.3915833570855014</v>
      </c>
      <c r="EW249" s="1">
        <v>391010</v>
      </c>
      <c r="EX249" s="1">
        <v>389489</v>
      </c>
      <c r="EY249" s="1" t="s">
        <v>640</v>
      </c>
      <c r="EZ249" s="1" t="s">
        <v>859</v>
      </c>
    </row>
    <row r="250" spans="2:156" ht="16" thickBot="1" x14ac:dyDescent="0.4">
      <c r="B250" s="21" t="s">
        <v>250</v>
      </c>
      <c r="C250" s="22">
        <v>2.9026322356477721</v>
      </c>
      <c r="D250" s="23">
        <v>2.4022705218464644</v>
      </c>
      <c r="E250" s="23">
        <v>2.2299462398526408</v>
      </c>
      <c r="F250" s="23">
        <v>1.9228807881652639</v>
      </c>
      <c r="G250" s="23">
        <v>1.6472076511060898</v>
      </c>
      <c r="H250" s="23">
        <v>1.2579092957525226</v>
      </c>
      <c r="I250" s="23">
        <v>0.86775757349104765</v>
      </c>
      <c r="J250" s="23">
        <v>0.48690244991581721</v>
      </c>
      <c r="K250" s="23">
        <v>-2.2261530466472834E-2</v>
      </c>
      <c r="L250" s="23">
        <v>-0.66563587763275933</v>
      </c>
      <c r="M250" s="23">
        <v>-3.1078865941279261</v>
      </c>
      <c r="N250" s="23">
        <v>-4.6146569102059942</v>
      </c>
      <c r="O250" s="23">
        <v>-5.2157702220772322</v>
      </c>
      <c r="P250" s="23">
        <v>-5.3559284203574435</v>
      </c>
      <c r="Q250" s="24"/>
      <c r="R250" s="23">
        <v>6.4026322356477721</v>
      </c>
      <c r="S250" s="23">
        <v>5.9022705218464644</v>
      </c>
      <c r="T250" s="23">
        <v>5.7299462398526408</v>
      </c>
      <c r="U250" s="23">
        <v>5.4228807881652639</v>
      </c>
      <c r="V250" s="23">
        <v>5.1472076511060898</v>
      </c>
      <c r="W250" s="23">
        <v>4.7579092957525226</v>
      </c>
      <c r="X250" s="23">
        <v>4.3677575734910477</v>
      </c>
      <c r="Y250" s="23">
        <v>3.9869024499158172</v>
      </c>
      <c r="Z250" s="23">
        <v>3.4777384695335272</v>
      </c>
      <c r="AA250" s="23">
        <v>2.8343641223672407</v>
      </c>
      <c r="AB250" s="23">
        <v>0.39211340587207388</v>
      </c>
      <c r="AC250" s="23">
        <v>-1.1146569102059942</v>
      </c>
      <c r="AD250" s="23">
        <v>-1.7157702220772322</v>
      </c>
      <c r="AE250" s="23">
        <v>-1.8559284203574435</v>
      </c>
      <c r="AG250" s="25">
        <v>2.9026322356477721</v>
      </c>
      <c r="AH250" s="25">
        <v>2.6371166634498753</v>
      </c>
      <c r="AI250" s="25">
        <v>2.5881315487914627</v>
      </c>
      <c r="AJ250" s="25">
        <v>2.4247473194375075</v>
      </c>
      <c r="AK250" s="25">
        <v>2.3696824592760066</v>
      </c>
      <c r="AL250" s="25">
        <v>2.1079634327374457</v>
      </c>
      <c r="AM250" s="25">
        <v>1.8171965276256472</v>
      </c>
      <c r="AN250" s="25">
        <v>1.5320662474968927</v>
      </c>
      <c r="AO250" s="25">
        <v>1.0974451022622773</v>
      </c>
      <c r="AP250" s="25">
        <v>0.62823527798320455</v>
      </c>
      <c r="AQ250" s="25">
        <v>-0.75073540023537078</v>
      </c>
      <c r="AR250" s="25">
        <v>-1.8273510070088399</v>
      </c>
      <c r="AS250" s="25">
        <v>-2.5262224081601978</v>
      </c>
      <c r="AT250" s="25">
        <v>-3.0342520644559841</v>
      </c>
      <c r="AV250" s="26">
        <v>6.4026322356477721</v>
      </c>
      <c r="AW250" s="26">
        <v>6.1371166634498753</v>
      </c>
      <c r="AX250" s="26">
        <v>6.0881315487914627</v>
      </c>
      <c r="AY250" s="26">
        <v>5.9247473194375075</v>
      </c>
      <c r="AZ250" s="26">
        <v>5.8696824592760066</v>
      </c>
      <c r="BA250" s="26">
        <v>5.6079634327374457</v>
      </c>
      <c r="BB250" s="26">
        <v>5.3171965276256472</v>
      </c>
      <c r="BC250" s="26">
        <v>5.0320662474968927</v>
      </c>
      <c r="BD250" s="26">
        <v>4.5974451022622773</v>
      </c>
      <c r="BE250" s="26">
        <v>4.1282352779832046</v>
      </c>
      <c r="BF250" s="26">
        <v>2.7492645997646292</v>
      </c>
      <c r="BG250" s="26">
        <v>1.6726489929911601</v>
      </c>
      <c r="BH250" s="26">
        <v>0.97377759183980217</v>
      </c>
      <c r="BI250" s="26">
        <v>0.46574793554401595</v>
      </c>
      <c r="BK250" s="27">
        <v>2.9026322356477721</v>
      </c>
      <c r="BL250" s="27">
        <v>2.4025131813909901</v>
      </c>
      <c r="BM250" s="27">
        <v>2.230309694489927</v>
      </c>
      <c r="BN250" s="27">
        <v>1.9234708707616104</v>
      </c>
      <c r="BO250" s="27">
        <v>1.6480180769827513</v>
      </c>
      <c r="BP250" s="27">
        <v>1.257560442056473</v>
      </c>
      <c r="BQ250" s="27">
        <v>0.86483127055020503</v>
      </c>
      <c r="BR250" s="27">
        <v>0.48293279323010552</v>
      </c>
      <c r="BS250" s="27">
        <v>-2.5950897097125392E-2</v>
      </c>
      <c r="BT250" s="27">
        <v>-0.62341743104781244</v>
      </c>
      <c r="BU250" s="27">
        <v>-2.8715704432204703</v>
      </c>
      <c r="BV250" s="27">
        <v>-4.1757127751672982</v>
      </c>
      <c r="BW250" s="27">
        <v>-4.7121091881406656</v>
      </c>
      <c r="BX250" s="27">
        <v>-4.7350957023824307</v>
      </c>
      <c r="BZ250" s="27">
        <v>6.4026322356477721</v>
      </c>
      <c r="CA250" s="27">
        <v>5.9025131813909901</v>
      </c>
      <c r="CB250" s="27">
        <v>5.730309694489927</v>
      </c>
      <c r="CC250" s="27">
        <v>5.4234708707616104</v>
      </c>
      <c r="CD250" s="27">
        <v>5.1480180769827513</v>
      </c>
      <c r="CE250" s="27">
        <v>4.757560442056473</v>
      </c>
      <c r="CF250" s="27">
        <v>4.364831270550205</v>
      </c>
      <c r="CG250" s="27">
        <v>3.9829327932301055</v>
      </c>
      <c r="CH250" s="27">
        <v>3.4740491029028746</v>
      </c>
      <c r="CI250" s="27">
        <v>2.8765825689521876</v>
      </c>
      <c r="CJ250" s="27">
        <v>0.62842955677952972</v>
      </c>
      <c r="CK250" s="27">
        <v>-0.67571277516729822</v>
      </c>
      <c r="CL250" s="27">
        <v>-1.2121091881406656</v>
      </c>
      <c r="CM250" s="27">
        <v>-1.2350957023824307</v>
      </c>
      <c r="CO250" s="28">
        <v>2.9026322356477721</v>
      </c>
      <c r="CP250" s="28">
        <v>2.3891809894772393</v>
      </c>
      <c r="CQ250" s="28">
        <v>2.2210926549329919</v>
      </c>
      <c r="CR250" s="28">
        <v>1.886929688766541</v>
      </c>
      <c r="CS250" s="28">
        <v>1.6635561788193467</v>
      </c>
      <c r="CT250" s="28">
        <v>1.2329256883025934</v>
      </c>
      <c r="CU250" s="28">
        <v>0.80654054172536149</v>
      </c>
      <c r="CV250" s="28">
        <v>0.40769607277688635</v>
      </c>
      <c r="CW250" s="28">
        <v>-7.0984354180893661E-2</v>
      </c>
      <c r="CX250" s="28">
        <v>-0.53572455945666775</v>
      </c>
      <c r="CY250" s="28">
        <v>-3.7003089782100176</v>
      </c>
      <c r="CZ250" s="28">
        <v>-9.8358644164434779</v>
      </c>
      <c r="DA250" s="28">
        <v>-14.541527767057488</v>
      </c>
      <c r="DB250" s="28">
        <v>-17.652773234632548</v>
      </c>
      <c r="DD250" s="28">
        <v>6.4026322356477721</v>
      </c>
      <c r="DE250" s="28">
        <v>5.8891809894772393</v>
      </c>
      <c r="DF250" s="28">
        <v>5.7210926549329919</v>
      </c>
      <c r="DG250" s="28">
        <v>5.386929688766541</v>
      </c>
      <c r="DH250" s="28">
        <v>5.1635561788193467</v>
      </c>
      <c r="DI250" s="28">
        <v>4.7329256883025934</v>
      </c>
      <c r="DJ250" s="28">
        <v>4.3065405417253615</v>
      </c>
      <c r="DK250" s="28">
        <v>3.9076960727768864</v>
      </c>
      <c r="DL250" s="28">
        <v>3.4290156458191063</v>
      </c>
      <c r="DM250" s="28">
        <v>2.9642754405433323</v>
      </c>
      <c r="DN250" s="28">
        <v>-0.20030897821001759</v>
      </c>
      <c r="DO250" s="28">
        <v>-6.3358644164434779</v>
      </c>
      <c r="DP250" s="28">
        <v>-11.041527767057488</v>
      </c>
      <c r="DQ250" s="28">
        <v>-14.152773234632548</v>
      </c>
      <c r="DS250" s="29">
        <v>2.9026322356477721</v>
      </c>
      <c r="DT250" s="29">
        <v>2.4573088308928952</v>
      </c>
      <c r="DU250" s="29">
        <v>2.2318834991758152</v>
      </c>
      <c r="DV250" s="29">
        <v>1.9093152049151954</v>
      </c>
      <c r="DW250" s="29">
        <v>1.7011827381364277</v>
      </c>
      <c r="DX250" s="29">
        <v>1.3079140652546783</v>
      </c>
      <c r="DY250" s="29">
        <v>0.92656330098356676</v>
      </c>
      <c r="DZ250" s="29">
        <v>0.5730492792915598</v>
      </c>
      <c r="EA250" s="29">
        <v>1.3232473703219227E-2</v>
      </c>
      <c r="EB250" s="29">
        <v>-1.4410463428549107</v>
      </c>
      <c r="EC250" s="29">
        <v>-8.3708006615065997</v>
      </c>
      <c r="ED250" s="29">
        <v>-13.887700168090333</v>
      </c>
      <c r="EE250" s="29">
        <v>-17.076740303489693</v>
      </c>
      <c r="EF250" s="29">
        <v>-16.30647470162873</v>
      </c>
      <c r="EH250" s="29">
        <v>6.4026322356477721</v>
      </c>
      <c r="EI250" s="29">
        <v>5.9573088308928952</v>
      </c>
      <c r="EJ250" s="29">
        <v>5.7318834991758152</v>
      </c>
      <c r="EK250" s="29">
        <v>5.4093152049151954</v>
      </c>
      <c r="EL250" s="29">
        <v>5.2011827381364277</v>
      </c>
      <c r="EM250" s="29">
        <v>4.8079140652546783</v>
      </c>
      <c r="EN250" s="29">
        <v>4.4265633009835668</v>
      </c>
      <c r="EO250" s="29">
        <v>4.0730492792915598</v>
      </c>
      <c r="EP250" s="29">
        <v>3.5132324737032192</v>
      </c>
      <c r="EQ250" s="29">
        <v>2.0589536571450893</v>
      </c>
      <c r="ER250" s="29">
        <v>-4.8708006615065997</v>
      </c>
      <c r="ES250" s="29">
        <v>-10.387700168090333</v>
      </c>
      <c r="ET250" s="29">
        <v>-13.576740303489693</v>
      </c>
      <c r="EU250" s="29">
        <v>-12.80647470162873</v>
      </c>
      <c r="EW250" s="1">
        <v>388606</v>
      </c>
      <c r="EX250" s="1">
        <v>397346</v>
      </c>
      <c r="EY250" s="1" t="s">
        <v>580</v>
      </c>
      <c r="EZ250" s="1" t="s">
        <v>853</v>
      </c>
    </row>
    <row r="251" spans="2:156" ht="16" thickBot="1" x14ac:dyDescent="0.4">
      <c r="B251" s="21" t="s">
        <v>251</v>
      </c>
      <c r="C251" s="22">
        <v>9.2924199574065458</v>
      </c>
      <c r="D251" s="23">
        <v>9.2355278057755736</v>
      </c>
      <c r="E251" s="23">
        <v>8.9770571343943697</v>
      </c>
      <c r="F251" s="23">
        <v>8.6530431501703262</v>
      </c>
      <c r="G251" s="23">
        <v>8.2991348665282967</v>
      </c>
      <c r="H251" s="23">
        <v>7.9505119426650328</v>
      </c>
      <c r="I251" s="23">
        <v>7.5946625424560672</v>
      </c>
      <c r="J251" s="23">
        <v>7.2154903497652327</v>
      </c>
      <c r="K251" s="23">
        <v>6.8268671901026892</v>
      </c>
      <c r="L251" s="23">
        <v>6.2964985275906855</v>
      </c>
      <c r="M251" s="23">
        <v>4.4371729565042557</v>
      </c>
      <c r="N251" s="23">
        <v>3.4957804650117836</v>
      </c>
      <c r="O251" s="23">
        <v>3.2425343050705209</v>
      </c>
      <c r="P251" s="23">
        <v>3.5628009001861258</v>
      </c>
      <c r="Q251" s="24"/>
      <c r="R251" s="23">
        <v>13.929419957406546</v>
      </c>
      <c r="S251" s="23">
        <v>13.872527805775574</v>
      </c>
      <c r="T251" s="23">
        <v>13.61405713439437</v>
      </c>
      <c r="U251" s="23">
        <v>13.290043150170327</v>
      </c>
      <c r="V251" s="23">
        <v>12.936134866528297</v>
      </c>
      <c r="W251" s="23">
        <v>12.587511942665033</v>
      </c>
      <c r="X251" s="23">
        <v>12.231662542456068</v>
      </c>
      <c r="Y251" s="23">
        <v>11.852490349765233</v>
      </c>
      <c r="Z251" s="23">
        <v>11.46386719010269</v>
      </c>
      <c r="AA251" s="23">
        <v>10.933498527590686</v>
      </c>
      <c r="AB251" s="23">
        <v>9.0741729565042561</v>
      </c>
      <c r="AC251" s="23">
        <v>8.1327804650117841</v>
      </c>
      <c r="AD251" s="23">
        <v>7.8795343050705213</v>
      </c>
      <c r="AE251" s="23">
        <v>8.1998009001861263</v>
      </c>
      <c r="AG251" s="25">
        <v>9.2924199574065458</v>
      </c>
      <c r="AH251" s="25">
        <v>9.3435989897197764</v>
      </c>
      <c r="AI251" s="25">
        <v>9.2198740839149025</v>
      </c>
      <c r="AJ251" s="25">
        <v>9.0896553972406053</v>
      </c>
      <c r="AK251" s="25">
        <v>8.9480631152940102</v>
      </c>
      <c r="AL251" s="25">
        <v>8.7664711802766764</v>
      </c>
      <c r="AM251" s="25">
        <v>8.5152797040462289</v>
      </c>
      <c r="AN251" s="25">
        <v>8.2097393895012925</v>
      </c>
      <c r="AO251" s="25">
        <v>7.8699812281932875</v>
      </c>
      <c r="AP251" s="25">
        <v>7.473663221788442</v>
      </c>
      <c r="AQ251" s="25">
        <v>6.5224102649960045</v>
      </c>
      <c r="AR251" s="25">
        <v>5.6811231327595735</v>
      </c>
      <c r="AS251" s="25">
        <v>5.1155914231149424</v>
      </c>
      <c r="AT251" s="25">
        <v>4.7973902163152431</v>
      </c>
      <c r="AV251" s="26">
        <v>13.929419957406546</v>
      </c>
      <c r="AW251" s="26">
        <v>13.980598989719777</v>
      </c>
      <c r="AX251" s="26">
        <v>13.856874083914903</v>
      </c>
      <c r="AY251" s="26">
        <v>13.726655397240606</v>
      </c>
      <c r="AZ251" s="26">
        <v>13.585063115294011</v>
      </c>
      <c r="BA251" s="26">
        <v>13.403471180276677</v>
      </c>
      <c r="BB251" s="26">
        <v>13.152279704046229</v>
      </c>
      <c r="BC251" s="26">
        <v>12.846739389501293</v>
      </c>
      <c r="BD251" s="26">
        <v>12.506981228193288</v>
      </c>
      <c r="BE251" s="26">
        <v>12.110663221788442</v>
      </c>
      <c r="BF251" s="26">
        <v>11.159410264996005</v>
      </c>
      <c r="BG251" s="26">
        <v>10.318123132759574</v>
      </c>
      <c r="BH251" s="26">
        <v>9.7525914231149429</v>
      </c>
      <c r="BI251" s="26">
        <v>9.4343902163152435</v>
      </c>
      <c r="BK251" s="27">
        <v>9.2924199574065458</v>
      </c>
      <c r="BL251" s="27">
        <v>9.2355825264926512</v>
      </c>
      <c r="BM251" s="27">
        <v>8.9771666319864671</v>
      </c>
      <c r="BN251" s="27">
        <v>8.6532059114949664</v>
      </c>
      <c r="BO251" s="27">
        <v>8.2993495020762449</v>
      </c>
      <c r="BP251" s="27">
        <v>7.9504478433471064</v>
      </c>
      <c r="BQ251" s="27">
        <v>7.593981719817517</v>
      </c>
      <c r="BR251" s="27">
        <v>7.214691601098723</v>
      </c>
      <c r="BS251" s="27">
        <v>6.8259624646822807</v>
      </c>
      <c r="BT251" s="27">
        <v>6.3370811694569085</v>
      </c>
      <c r="BU251" s="27">
        <v>4.6202874175385489</v>
      </c>
      <c r="BV251" s="27">
        <v>3.7465007499596723</v>
      </c>
      <c r="BW251" s="27">
        <v>3.4905187822835018</v>
      </c>
      <c r="BX251" s="27">
        <v>3.8062920897382924</v>
      </c>
      <c r="BZ251" s="27">
        <v>13.929419957406546</v>
      </c>
      <c r="CA251" s="27">
        <v>13.872582526492652</v>
      </c>
      <c r="CB251" s="27">
        <v>13.614166631986468</v>
      </c>
      <c r="CC251" s="27">
        <v>13.290205911494967</v>
      </c>
      <c r="CD251" s="27">
        <v>12.936349502076245</v>
      </c>
      <c r="CE251" s="27">
        <v>12.587447843347107</v>
      </c>
      <c r="CF251" s="27">
        <v>12.230981719817517</v>
      </c>
      <c r="CG251" s="27">
        <v>11.851691601098723</v>
      </c>
      <c r="CH251" s="27">
        <v>11.462962464682281</v>
      </c>
      <c r="CI251" s="27">
        <v>10.974081169456909</v>
      </c>
      <c r="CJ251" s="27">
        <v>9.2572874175385493</v>
      </c>
      <c r="CK251" s="27">
        <v>8.3835007499596728</v>
      </c>
      <c r="CL251" s="27">
        <v>8.1275187822835022</v>
      </c>
      <c r="CM251" s="27">
        <v>8.4432920897382928</v>
      </c>
      <c r="CO251" s="28">
        <v>9.2924199574065458</v>
      </c>
      <c r="CP251" s="28">
        <v>9.2328519659053292</v>
      </c>
      <c r="CQ251" s="28">
        <v>8.9922329289996465</v>
      </c>
      <c r="CR251" s="28">
        <v>8.685294795254725</v>
      </c>
      <c r="CS251" s="28">
        <v>8.3578124591624476</v>
      </c>
      <c r="CT251" s="28">
        <v>8.0250459379441512</v>
      </c>
      <c r="CU251" s="28">
        <v>7.6497404199546093</v>
      </c>
      <c r="CV251" s="28">
        <v>7.2604770563648966</v>
      </c>
      <c r="CW251" s="28">
        <v>6.9151199486957911</v>
      </c>
      <c r="CX251" s="28">
        <v>6.5449332041401433</v>
      </c>
      <c r="CY251" s="28">
        <v>4.4768954710897049</v>
      </c>
      <c r="CZ251" s="28">
        <v>0.90324938585695236</v>
      </c>
      <c r="DA251" s="28">
        <v>-1.5627942966441353</v>
      </c>
      <c r="DB251" s="28">
        <v>-3.086387277755577</v>
      </c>
      <c r="DD251" s="28">
        <v>13.929419957406546</v>
      </c>
      <c r="DE251" s="28">
        <v>13.86985196590533</v>
      </c>
      <c r="DF251" s="28">
        <v>13.629232928999647</v>
      </c>
      <c r="DG251" s="28">
        <v>13.322294795254725</v>
      </c>
      <c r="DH251" s="28">
        <v>12.994812459162448</v>
      </c>
      <c r="DI251" s="28">
        <v>12.662045937944152</v>
      </c>
      <c r="DJ251" s="28">
        <v>12.28674041995461</v>
      </c>
      <c r="DK251" s="28">
        <v>11.897477056364897</v>
      </c>
      <c r="DL251" s="28">
        <v>11.552119948695792</v>
      </c>
      <c r="DM251" s="28">
        <v>11.181933204140144</v>
      </c>
      <c r="DN251" s="28">
        <v>9.1138954710897053</v>
      </c>
      <c r="DO251" s="28">
        <v>5.5402493858569528</v>
      </c>
      <c r="DP251" s="28">
        <v>3.0742057033558652</v>
      </c>
      <c r="DQ251" s="28">
        <v>1.5506127222444235</v>
      </c>
      <c r="DS251" s="29">
        <v>9.2924199574065458</v>
      </c>
      <c r="DT251" s="29">
        <v>9.2800601945372971</v>
      </c>
      <c r="DU251" s="29">
        <v>8.9240820757915493</v>
      </c>
      <c r="DV251" s="29">
        <v>8.6137543121738656</v>
      </c>
      <c r="DW251" s="29">
        <v>8.2691904188961978</v>
      </c>
      <c r="DX251" s="29">
        <v>7.9568224605012468</v>
      </c>
      <c r="DY251" s="29">
        <v>7.6371971762672448</v>
      </c>
      <c r="DZ251" s="29">
        <v>7.319914964371554</v>
      </c>
      <c r="EA251" s="29">
        <v>6.9631266863147516</v>
      </c>
      <c r="EB251" s="29">
        <v>6.0400177857252046</v>
      </c>
      <c r="EC251" s="29">
        <v>1.7833144756989725</v>
      </c>
      <c r="ED251" s="29">
        <v>-1.3477013225830703</v>
      </c>
      <c r="EE251" s="29">
        <v>-2.8622107043488825</v>
      </c>
      <c r="EF251" s="29">
        <v>-2.0419771692895878</v>
      </c>
      <c r="EH251" s="29">
        <v>13.929419957406546</v>
      </c>
      <c r="EI251" s="29">
        <v>13.917060194537298</v>
      </c>
      <c r="EJ251" s="29">
        <v>13.56108207579155</v>
      </c>
      <c r="EK251" s="29">
        <v>13.250754312173866</v>
      </c>
      <c r="EL251" s="29">
        <v>12.906190418896198</v>
      </c>
      <c r="EM251" s="29">
        <v>12.593822460501247</v>
      </c>
      <c r="EN251" s="29">
        <v>12.274197176267245</v>
      </c>
      <c r="EO251" s="29">
        <v>11.956914964371554</v>
      </c>
      <c r="EP251" s="29">
        <v>11.600126686314752</v>
      </c>
      <c r="EQ251" s="29">
        <v>10.677017785725205</v>
      </c>
      <c r="ER251" s="29">
        <v>6.420314475698973</v>
      </c>
      <c r="ES251" s="29">
        <v>3.2892986774169302</v>
      </c>
      <c r="ET251" s="29">
        <v>1.774789295651118</v>
      </c>
      <c r="EU251" s="29">
        <v>2.5950228307104126</v>
      </c>
      <c r="EW251" s="1">
        <v>341294</v>
      </c>
      <c r="EX251" s="1">
        <v>408158</v>
      </c>
      <c r="EY251" s="1" t="s">
        <v>727</v>
      </c>
      <c r="EZ251" s="1" t="s">
        <v>868</v>
      </c>
    </row>
    <row r="252" spans="2:156" ht="16" thickBot="1" x14ac:dyDescent="0.4">
      <c r="B252" s="21" t="s">
        <v>252</v>
      </c>
      <c r="C252" s="22">
        <v>18.831047059766611</v>
      </c>
      <c r="D252" s="23">
        <v>16.616637973507011</v>
      </c>
      <c r="E252" s="23">
        <v>16.389748505897032</v>
      </c>
      <c r="F252" s="23">
        <v>16.014360277113429</v>
      </c>
      <c r="G252" s="23">
        <v>15.788839723256284</v>
      </c>
      <c r="H252" s="23">
        <v>15.519828696066224</v>
      </c>
      <c r="I252" s="23">
        <v>15.251701992126982</v>
      </c>
      <c r="J252" s="23">
        <v>14.949857728620611</v>
      </c>
      <c r="K252" s="23">
        <v>14.577421459619934</v>
      </c>
      <c r="L252" s="23">
        <v>14.102992012365959</v>
      </c>
      <c r="M252" s="23">
        <v>12.309587483395383</v>
      </c>
      <c r="N252" s="23">
        <v>11.246681802180348</v>
      </c>
      <c r="O252" s="23">
        <v>10.754118356601978</v>
      </c>
      <c r="P252" s="23">
        <v>10.241356005072824</v>
      </c>
      <c r="Q252" s="24"/>
      <c r="R252" s="23">
        <v>25.831047059766611</v>
      </c>
      <c r="S252" s="23">
        <v>23.616637973507011</v>
      </c>
      <c r="T252" s="23">
        <v>23.389748505897032</v>
      </c>
      <c r="U252" s="23">
        <v>23.014360277113429</v>
      </c>
      <c r="V252" s="23">
        <v>22.788839723256284</v>
      </c>
      <c r="W252" s="23">
        <v>22.519828696066224</v>
      </c>
      <c r="X252" s="23">
        <v>22.251701992126982</v>
      </c>
      <c r="Y252" s="23">
        <v>21.949857728620611</v>
      </c>
      <c r="Z252" s="23">
        <v>21.577421459619934</v>
      </c>
      <c r="AA252" s="23">
        <v>21.102992012365959</v>
      </c>
      <c r="AB252" s="23">
        <v>19.309587483395383</v>
      </c>
      <c r="AC252" s="23">
        <v>18.246681802180348</v>
      </c>
      <c r="AD252" s="23">
        <v>17.754118356601978</v>
      </c>
      <c r="AE252" s="23">
        <v>17.241356005072824</v>
      </c>
      <c r="AG252" s="25">
        <v>18.831047059766611</v>
      </c>
      <c r="AH252" s="25">
        <v>17.951216823832436</v>
      </c>
      <c r="AI252" s="25">
        <v>18.024293213895533</v>
      </c>
      <c r="AJ252" s="25">
        <v>17.999573239087848</v>
      </c>
      <c r="AK252" s="25">
        <v>18.100600787292848</v>
      </c>
      <c r="AL252" s="25">
        <v>18.175248093885674</v>
      </c>
      <c r="AM252" s="25">
        <v>18.031039674297219</v>
      </c>
      <c r="AN252" s="25">
        <v>17.812181800574855</v>
      </c>
      <c r="AO252" s="25">
        <v>17.52670761545269</v>
      </c>
      <c r="AP252" s="25">
        <v>17.184270442805257</v>
      </c>
      <c r="AQ252" s="25">
        <v>16.243196946070782</v>
      </c>
      <c r="AR252" s="25">
        <v>15.548309329561576</v>
      </c>
      <c r="AS252" s="25">
        <v>15.122918509876936</v>
      </c>
      <c r="AT252" s="25">
        <v>14.873443917933752</v>
      </c>
      <c r="AV252" s="26">
        <v>25.831047059766611</v>
      </c>
      <c r="AW252" s="26">
        <v>24.951216823832436</v>
      </c>
      <c r="AX252" s="26">
        <v>25.024293213895533</v>
      </c>
      <c r="AY252" s="26">
        <v>24.999573239087848</v>
      </c>
      <c r="AZ252" s="26">
        <v>25.100600787292848</v>
      </c>
      <c r="BA252" s="26">
        <v>25.175248093885674</v>
      </c>
      <c r="BB252" s="26">
        <v>25.031039674297219</v>
      </c>
      <c r="BC252" s="26">
        <v>24.812181800574855</v>
      </c>
      <c r="BD252" s="26">
        <v>24.52670761545269</v>
      </c>
      <c r="BE252" s="26">
        <v>24.184270442805257</v>
      </c>
      <c r="BF252" s="26">
        <v>23.243196946070782</v>
      </c>
      <c r="BG252" s="26">
        <v>22.548309329561576</v>
      </c>
      <c r="BH252" s="26">
        <v>22.122918509876936</v>
      </c>
      <c r="BI252" s="26">
        <v>21.873443917933752</v>
      </c>
      <c r="BK252" s="27">
        <v>18.831047059766611</v>
      </c>
      <c r="BL252" s="27">
        <v>16.617178803771299</v>
      </c>
      <c r="BM252" s="27">
        <v>16.390829254829072</v>
      </c>
      <c r="BN252" s="27">
        <v>16.015967771540595</v>
      </c>
      <c r="BO252" s="27">
        <v>15.790953565741724</v>
      </c>
      <c r="BP252" s="27">
        <v>15.519196691425474</v>
      </c>
      <c r="BQ252" s="27">
        <v>15.244997102907814</v>
      </c>
      <c r="BR252" s="27">
        <v>14.941987412273303</v>
      </c>
      <c r="BS252" s="27">
        <v>14.571123527834377</v>
      </c>
      <c r="BT252" s="27">
        <v>14.135675649505643</v>
      </c>
      <c r="BU252" s="27">
        <v>12.527487743993539</v>
      </c>
      <c r="BV252" s="27">
        <v>11.712598551251634</v>
      </c>
      <c r="BW252" s="27">
        <v>11.452150437670632</v>
      </c>
      <c r="BX252" s="27">
        <v>11.236358756866515</v>
      </c>
      <c r="BZ252" s="27">
        <v>25.831047059766611</v>
      </c>
      <c r="CA252" s="27">
        <v>23.617178803771299</v>
      </c>
      <c r="CB252" s="27">
        <v>23.390829254829072</v>
      </c>
      <c r="CC252" s="27">
        <v>23.015967771540595</v>
      </c>
      <c r="CD252" s="27">
        <v>22.790953565741724</v>
      </c>
      <c r="CE252" s="27">
        <v>22.519196691425474</v>
      </c>
      <c r="CF252" s="27">
        <v>22.244997102907814</v>
      </c>
      <c r="CG252" s="27">
        <v>21.941987412273303</v>
      </c>
      <c r="CH252" s="27">
        <v>21.571123527834377</v>
      </c>
      <c r="CI252" s="27">
        <v>21.135675649505643</v>
      </c>
      <c r="CJ252" s="27">
        <v>19.527487743993539</v>
      </c>
      <c r="CK252" s="27">
        <v>18.712598551251634</v>
      </c>
      <c r="CL252" s="27">
        <v>18.452150437670632</v>
      </c>
      <c r="CM252" s="27">
        <v>18.236358756866515</v>
      </c>
      <c r="CO252" s="28">
        <v>18.831047059766611</v>
      </c>
      <c r="CP252" s="28">
        <v>16.624447353067751</v>
      </c>
      <c r="CQ252" s="28">
        <v>16.414770888728132</v>
      </c>
      <c r="CR252" s="28">
        <v>16.047118270569889</v>
      </c>
      <c r="CS252" s="28">
        <v>15.82081629064232</v>
      </c>
      <c r="CT252" s="28">
        <v>15.525664542401042</v>
      </c>
      <c r="CU252" s="28">
        <v>15.200096582258215</v>
      </c>
      <c r="CV252" s="28">
        <v>14.82699061002582</v>
      </c>
      <c r="CW252" s="28">
        <v>14.489449944239297</v>
      </c>
      <c r="CX252" s="28">
        <v>14.116568815454976</v>
      </c>
      <c r="CY252" s="28">
        <v>11.525378721634791</v>
      </c>
      <c r="CZ252" s="28">
        <v>6.9963111505310813</v>
      </c>
      <c r="DA252" s="28">
        <v>3.2760988390959014</v>
      </c>
      <c r="DB252" s="28">
        <v>1.0528075625579376</v>
      </c>
      <c r="DD252" s="28">
        <v>25.831047059766611</v>
      </c>
      <c r="DE252" s="28">
        <v>23.624447353067751</v>
      </c>
      <c r="DF252" s="28">
        <v>23.414770888728132</v>
      </c>
      <c r="DG252" s="28">
        <v>23.047118270569889</v>
      </c>
      <c r="DH252" s="28">
        <v>22.82081629064232</v>
      </c>
      <c r="DI252" s="28">
        <v>22.525664542401042</v>
      </c>
      <c r="DJ252" s="28">
        <v>22.200096582258215</v>
      </c>
      <c r="DK252" s="28">
        <v>21.82699061002582</v>
      </c>
      <c r="DL252" s="28">
        <v>21.489449944239297</v>
      </c>
      <c r="DM252" s="28">
        <v>21.116568815454976</v>
      </c>
      <c r="DN252" s="28">
        <v>18.525378721634791</v>
      </c>
      <c r="DO252" s="28">
        <v>13.996311150531081</v>
      </c>
      <c r="DP252" s="28">
        <v>10.276098839095901</v>
      </c>
      <c r="DQ252" s="28">
        <v>8.0528075625579376</v>
      </c>
      <c r="DS252" s="29">
        <v>18.831047059766611</v>
      </c>
      <c r="DT252" s="29">
        <v>16.659033361183198</v>
      </c>
      <c r="DU252" s="29">
        <v>16.387734629329209</v>
      </c>
      <c r="DV252" s="29">
        <v>16.014836947186428</v>
      </c>
      <c r="DW252" s="29">
        <v>15.794178223131464</v>
      </c>
      <c r="DX252" s="29">
        <v>15.507957972052989</v>
      </c>
      <c r="DY252" s="29">
        <v>15.177741961163541</v>
      </c>
      <c r="DZ252" s="29">
        <v>14.799172014929116</v>
      </c>
      <c r="EA252" s="29">
        <v>14.363841087443685</v>
      </c>
      <c r="EB252" s="29">
        <v>13.322040317000457</v>
      </c>
      <c r="EC252" s="29">
        <v>7.9612008133789907</v>
      </c>
      <c r="ED252" s="29">
        <v>3.44825246543882</v>
      </c>
      <c r="EE252" s="29">
        <v>1.1860427533860545</v>
      </c>
      <c r="EF252" s="29">
        <v>2.1012378663594404</v>
      </c>
      <c r="EH252" s="29">
        <v>25.831047059766611</v>
      </c>
      <c r="EI252" s="29">
        <v>23.659033361183198</v>
      </c>
      <c r="EJ252" s="29">
        <v>23.387734629329209</v>
      </c>
      <c r="EK252" s="29">
        <v>23.014836947186428</v>
      </c>
      <c r="EL252" s="29">
        <v>22.794178223131464</v>
      </c>
      <c r="EM252" s="29">
        <v>22.507957972052989</v>
      </c>
      <c r="EN252" s="29">
        <v>22.177741961163541</v>
      </c>
      <c r="EO252" s="29">
        <v>21.799172014929116</v>
      </c>
      <c r="EP252" s="29">
        <v>21.363841087443685</v>
      </c>
      <c r="EQ252" s="29">
        <v>20.322040317000457</v>
      </c>
      <c r="ER252" s="29">
        <v>14.961200813378991</v>
      </c>
      <c r="ES252" s="29">
        <v>10.44825246543882</v>
      </c>
      <c r="ET252" s="29">
        <v>8.1860427533860545</v>
      </c>
      <c r="EU252" s="29">
        <v>9.1012378663594404</v>
      </c>
      <c r="EW252" s="1">
        <v>378428</v>
      </c>
      <c r="EX252" s="1">
        <v>433238</v>
      </c>
      <c r="EY252" s="1" t="s">
        <v>504</v>
      </c>
      <c r="EZ252" s="1" t="s">
        <v>504</v>
      </c>
    </row>
    <row r="253" spans="2:156" ht="16" thickBot="1" x14ac:dyDescent="0.4">
      <c r="B253" s="21" t="s">
        <v>957</v>
      </c>
      <c r="C253" s="22">
        <v>1.4739518524090478</v>
      </c>
      <c r="D253" s="23">
        <v>1.4155551999051239</v>
      </c>
      <c r="E253" s="23">
        <v>1.1638940189139415</v>
      </c>
      <c r="F253" s="23">
        <v>0.86916566739878931</v>
      </c>
      <c r="G253" s="23">
        <v>0.54942908154020564</v>
      </c>
      <c r="H253" s="23">
        <v>0.2252324199240423</v>
      </c>
      <c r="I253" s="23">
        <v>-0.10337472957090732</v>
      </c>
      <c r="J253" s="23">
        <v>-0.45241690027797787</v>
      </c>
      <c r="K253" s="23">
        <v>-3.691701204318381</v>
      </c>
      <c r="L253" s="23">
        <v>-4.2058897094915668</v>
      </c>
      <c r="M253" s="23">
        <v>-7.9067423761582312</v>
      </c>
      <c r="N253" s="23">
        <v>-16.736987315552174</v>
      </c>
      <c r="O253" s="23">
        <v>-17.033079259663428</v>
      </c>
      <c r="P253" s="23">
        <v>-17.15532870410787</v>
      </c>
      <c r="Q253" s="24"/>
      <c r="R253" s="23">
        <v>11.273951852409049</v>
      </c>
      <c r="S253" s="23">
        <v>11.215555199905126</v>
      </c>
      <c r="T253" s="23">
        <v>10.963894018913942</v>
      </c>
      <c r="U253" s="23">
        <v>10.66916566739879</v>
      </c>
      <c r="V253" s="23">
        <v>10.349429081540206</v>
      </c>
      <c r="W253" s="23">
        <v>10.025232419924043</v>
      </c>
      <c r="X253" s="23">
        <v>9.6966252704290934</v>
      </c>
      <c r="Y253" s="23">
        <v>9.3475830997220228</v>
      </c>
      <c r="Z253" s="23">
        <v>6.1082987956816197</v>
      </c>
      <c r="AA253" s="23">
        <v>5.5941102905084339</v>
      </c>
      <c r="AB253" s="23">
        <v>1.8932576238417695</v>
      </c>
      <c r="AC253" s="23">
        <v>-6.9369873155521731</v>
      </c>
      <c r="AD253" s="23">
        <v>-7.2330792596634268</v>
      </c>
      <c r="AE253" s="23">
        <v>-7.355328704107869</v>
      </c>
      <c r="AG253" s="25">
        <v>1.4739518524090478</v>
      </c>
      <c r="AH253" s="25">
        <v>1.4704963236318331</v>
      </c>
      <c r="AI253" s="25">
        <v>1.3204589851564439</v>
      </c>
      <c r="AJ253" s="25">
        <v>1.1687049063685651</v>
      </c>
      <c r="AK253" s="25">
        <v>1.0140407770756363</v>
      </c>
      <c r="AL253" s="25">
        <v>0.82660549525745441</v>
      </c>
      <c r="AM253" s="25">
        <v>0.59229122960088976</v>
      </c>
      <c r="AN253" s="25">
        <v>0.32035587808573762</v>
      </c>
      <c r="AO253" s="25">
        <v>1.1575454853414158E-2</v>
      </c>
      <c r="AP253" s="25">
        <v>-0.44493329764419443</v>
      </c>
      <c r="AQ253" s="25">
        <v>-1.9154974057250023</v>
      </c>
      <c r="AR253" s="25">
        <v>-2.8634180319876279</v>
      </c>
      <c r="AS253" s="25">
        <v>-3.4204697471090135</v>
      </c>
      <c r="AT253" s="25">
        <v>-3.7878319592302248</v>
      </c>
      <c r="AV253" s="26">
        <v>11.273951852409049</v>
      </c>
      <c r="AW253" s="26">
        <v>11.270496323631834</v>
      </c>
      <c r="AX253" s="26">
        <v>11.120458985156445</v>
      </c>
      <c r="AY253" s="26">
        <v>10.968704906368565</v>
      </c>
      <c r="AZ253" s="26">
        <v>10.814040777075636</v>
      </c>
      <c r="BA253" s="26">
        <v>10.626605495257454</v>
      </c>
      <c r="BB253" s="26">
        <v>10.39229122960089</v>
      </c>
      <c r="BC253" s="26">
        <v>10.120355878085739</v>
      </c>
      <c r="BD253" s="26">
        <v>9.8115754548534149</v>
      </c>
      <c r="BE253" s="26">
        <v>9.3550667023558063</v>
      </c>
      <c r="BF253" s="26">
        <v>7.8845025942749984</v>
      </c>
      <c r="BG253" s="26">
        <v>6.9365819680123728</v>
      </c>
      <c r="BH253" s="26">
        <v>6.3795302528909872</v>
      </c>
      <c r="BI253" s="26">
        <v>6.012168040769776</v>
      </c>
      <c r="BK253" s="27">
        <v>1.4739518524090478</v>
      </c>
      <c r="BL253" s="27">
        <v>1.4158677201071432</v>
      </c>
      <c r="BM253" s="27">
        <v>1.1645190552775784</v>
      </c>
      <c r="BN253" s="27">
        <v>0.87009496436848721</v>
      </c>
      <c r="BO253" s="27">
        <v>0.55065449467151772</v>
      </c>
      <c r="BP253" s="27">
        <v>0.22486606133818476</v>
      </c>
      <c r="BQ253" s="27">
        <v>-0.10726165684363309</v>
      </c>
      <c r="BR253" s="27">
        <v>-0.45697587603555334</v>
      </c>
      <c r="BS253" s="27">
        <v>-3.6968674366416145</v>
      </c>
      <c r="BT253" s="27">
        <v>-4.1492277052715298</v>
      </c>
      <c r="BU253" s="27">
        <v>-7.6095414771683334</v>
      </c>
      <c r="BV253" s="27">
        <v>-16.242330679188537</v>
      </c>
      <c r="BW253" s="27">
        <v>-16.400423724309892</v>
      </c>
      <c r="BX253" s="27">
        <v>-16.401324087946261</v>
      </c>
      <c r="BZ253" s="27">
        <v>11.273951852409049</v>
      </c>
      <c r="CA253" s="27">
        <v>11.215867720107145</v>
      </c>
      <c r="CB253" s="27">
        <v>10.964519055277579</v>
      </c>
      <c r="CC253" s="27">
        <v>10.670094964368488</v>
      </c>
      <c r="CD253" s="27">
        <v>10.350654494671518</v>
      </c>
      <c r="CE253" s="27">
        <v>10.024866061338185</v>
      </c>
      <c r="CF253" s="27">
        <v>9.6927383431563676</v>
      </c>
      <c r="CG253" s="27">
        <v>9.3430241239644474</v>
      </c>
      <c r="CH253" s="27">
        <v>6.1031325633583862</v>
      </c>
      <c r="CI253" s="27">
        <v>5.6507722947284709</v>
      </c>
      <c r="CJ253" s="27">
        <v>2.1904585228316673</v>
      </c>
      <c r="CK253" s="27">
        <v>-6.4423306791885366</v>
      </c>
      <c r="CL253" s="27">
        <v>-6.6004237243098913</v>
      </c>
      <c r="CM253" s="27">
        <v>-6.60132408794626</v>
      </c>
      <c r="CO253" s="28">
        <v>1.4739518524090478</v>
      </c>
      <c r="CP253" s="28">
        <v>1.412724335258658</v>
      </c>
      <c r="CQ253" s="28">
        <v>1.1649295280048504</v>
      </c>
      <c r="CR253" s="28">
        <v>0.8672665835604052</v>
      </c>
      <c r="CS253" s="28">
        <v>0.5509429936614163</v>
      </c>
      <c r="CT253" s="28">
        <v>0.21953663406545676</v>
      </c>
      <c r="CU253" s="28">
        <v>-0.12969812047999696</v>
      </c>
      <c r="CV253" s="28">
        <v>-0.53241382553050087</v>
      </c>
      <c r="CW253" s="28">
        <v>-3.715438286136564</v>
      </c>
      <c r="CX253" s="28">
        <v>-4.087749720479998</v>
      </c>
      <c r="CY253" s="28">
        <v>-14.096184397247672</v>
      </c>
      <c r="CZ253" s="28">
        <v>-18.5457921245204</v>
      </c>
      <c r="DA253" s="28">
        <v>-20.860266047393601</v>
      </c>
      <c r="DB253" s="28">
        <v>-22.374119501939052</v>
      </c>
      <c r="DD253" s="28">
        <v>11.273951852409049</v>
      </c>
      <c r="DE253" s="28">
        <v>11.21272433525866</v>
      </c>
      <c r="DF253" s="28">
        <v>10.964929528004852</v>
      </c>
      <c r="DG253" s="28">
        <v>10.667266583560405</v>
      </c>
      <c r="DH253" s="28">
        <v>10.350942993661416</v>
      </c>
      <c r="DI253" s="28">
        <v>10.019536634065457</v>
      </c>
      <c r="DJ253" s="28">
        <v>9.6703018795200038</v>
      </c>
      <c r="DK253" s="28">
        <v>9.2675861744694998</v>
      </c>
      <c r="DL253" s="28">
        <v>6.0845617138634367</v>
      </c>
      <c r="DM253" s="28">
        <v>5.7122502795200027</v>
      </c>
      <c r="DN253" s="28">
        <v>-4.2961843972476714</v>
      </c>
      <c r="DO253" s="28">
        <v>-8.7457921245203991</v>
      </c>
      <c r="DP253" s="28">
        <v>-11.060266047393601</v>
      </c>
      <c r="DQ253" s="28">
        <v>-12.574119501939052</v>
      </c>
      <c r="DS253" s="29">
        <v>1.4739518524090478</v>
      </c>
      <c r="DT253" s="29">
        <v>1.4365716271778499</v>
      </c>
      <c r="DU253" s="29">
        <v>1.0832203704290935</v>
      </c>
      <c r="DV253" s="29">
        <v>0.77370607952000103</v>
      </c>
      <c r="DW253" s="29">
        <v>0.46766467345939677</v>
      </c>
      <c r="DX253" s="29">
        <v>0.12491716032808498</v>
      </c>
      <c r="DY253" s="29">
        <v>-0.2120385790658581</v>
      </c>
      <c r="DZ253" s="29">
        <v>-0.56446083260120972</v>
      </c>
      <c r="EA253" s="29">
        <v>-2.5097315184597946</v>
      </c>
      <c r="EB253" s="29">
        <v>-3.2710326295709073</v>
      </c>
      <c r="EC253" s="29">
        <v>-17.351614649772923</v>
      </c>
      <c r="ED253" s="29">
        <v>-19.983933663555216</v>
      </c>
      <c r="EE253" s="29">
        <v>-21.578620936282491</v>
      </c>
      <c r="EF253" s="29">
        <v>-21.255656370625921</v>
      </c>
      <c r="EH253" s="29">
        <v>11.273951852409049</v>
      </c>
      <c r="EI253" s="29">
        <v>11.236571627177851</v>
      </c>
      <c r="EJ253" s="29">
        <v>10.883220370429093</v>
      </c>
      <c r="EK253" s="29">
        <v>10.573706079520001</v>
      </c>
      <c r="EL253" s="29">
        <v>10.267664673459397</v>
      </c>
      <c r="EM253" s="29">
        <v>9.9249171603280857</v>
      </c>
      <c r="EN253" s="29">
        <v>9.5879614209341426</v>
      </c>
      <c r="EO253" s="29">
        <v>9.235539167398791</v>
      </c>
      <c r="EP253" s="29">
        <v>7.2902684815402061</v>
      </c>
      <c r="EQ253" s="29">
        <v>6.5289673704290934</v>
      </c>
      <c r="ER253" s="29">
        <v>-7.5516146497729224</v>
      </c>
      <c r="ES253" s="29">
        <v>-10.183933663555216</v>
      </c>
      <c r="ET253" s="29">
        <v>-11.77862093628249</v>
      </c>
      <c r="EU253" s="29">
        <v>-11.45565637062592</v>
      </c>
      <c r="EW253" s="1">
        <v>374463</v>
      </c>
      <c r="EX253" s="1">
        <v>441514</v>
      </c>
      <c r="EY253" s="1" t="s">
        <v>504</v>
      </c>
      <c r="EZ253" s="1" t="s">
        <v>504</v>
      </c>
    </row>
    <row r="254" spans="2:156" ht="16" thickBot="1" x14ac:dyDescent="0.4">
      <c r="B254" s="21" t="s">
        <v>254</v>
      </c>
      <c r="C254" s="22">
        <v>9.3859239493171387</v>
      </c>
      <c r="D254" s="23">
        <v>8.4593629210419845</v>
      </c>
      <c r="E254" s="23">
        <v>8.3843676626341423</v>
      </c>
      <c r="F254" s="23">
        <v>8.0115126391904674</v>
      </c>
      <c r="G254" s="23">
        <v>7.8415631466921294</v>
      </c>
      <c r="H254" s="23">
        <v>7.6045263580383065</v>
      </c>
      <c r="I254" s="23">
        <v>7.4193449878209634</v>
      </c>
      <c r="J254" s="23">
        <v>7.1743539455389893</v>
      </c>
      <c r="K254" s="23">
        <v>5.2326776106140969</v>
      </c>
      <c r="L254" s="23">
        <v>4.6383783557212439</v>
      </c>
      <c r="M254" s="23">
        <v>3.3388399818156245</v>
      </c>
      <c r="N254" s="23">
        <v>2.290606647555542</v>
      </c>
      <c r="O254" s="23">
        <v>1.4856191016702809</v>
      </c>
      <c r="P254" s="23">
        <v>0.96220493456082323</v>
      </c>
      <c r="Q254" s="24"/>
      <c r="R254" s="23">
        <v>14.022923949317139</v>
      </c>
      <c r="S254" s="23">
        <v>13.096362921041985</v>
      </c>
      <c r="T254" s="23">
        <v>13.021367662634143</v>
      </c>
      <c r="U254" s="23">
        <v>12.648512639190468</v>
      </c>
      <c r="V254" s="23">
        <v>12.47856314669213</v>
      </c>
      <c r="W254" s="23">
        <v>12.241526358038307</v>
      </c>
      <c r="X254" s="23">
        <v>12.056344987820964</v>
      </c>
      <c r="Y254" s="23">
        <v>11.81135394553899</v>
      </c>
      <c r="Z254" s="23">
        <v>9.8696776106140973</v>
      </c>
      <c r="AA254" s="23">
        <v>9.2753783557212444</v>
      </c>
      <c r="AB254" s="23">
        <v>7.9758399818156249</v>
      </c>
      <c r="AC254" s="23">
        <v>6.9276066475555425</v>
      </c>
      <c r="AD254" s="23">
        <v>6.1226191016702813</v>
      </c>
      <c r="AE254" s="23">
        <v>5.5992049345608237</v>
      </c>
      <c r="AG254" s="25">
        <v>9.3859239493171387</v>
      </c>
      <c r="AH254" s="25">
        <v>8.9582420755041916</v>
      </c>
      <c r="AI254" s="25">
        <v>9.0487861241267495</v>
      </c>
      <c r="AJ254" s="25">
        <v>8.8515282861520497</v>
      </c>
      <c r="AK254" s="25">
        <v>8.859070612522487</v>
      </c>
      <c r="AL254" s="25">
        <v>8.7854916510790968</v>
      </c>
      <c r="AM254" s="25">
        <v>8.7177399546653334</v>
      </c>
      <c r="AN254" s="25">
        <v>8.5255061903759906</v>
      </c>
      <c r="AO254" s="25">
        <v>7.4844609558843551</v>
      </c>
      <c r="AP254" s="25">
        <v>7.0651983157001084</v>
      </c>
      <c r="AQ254" s="25">
        <v>6.4038850812078607</v>
      </c>
      <c r="AR254" s="25">
        <v>5.751127528467876</v>
      </c>
      <c r="AS254" s="25">
        <v>5.123522845691852</v>
      </c>
      <c r="AT254" s="25">
        <v>4.5819238028455374</v>
      </c>
      <c r="AV254" s="26">
        <v>14.022923949317139</v>
      </c>
      <c r="AW254" s="26">
        <v>13.595242075504192</v>
      </c>
      <c r="AX254" s="26">
        <v>13.68578612412675</v>
      </c>
      <c r="AY254" s="26">
        <v>13.48852828615205</v>
      </c>
      <c r="AZ254" s="26">
        <v>13.496070612522487</v>
      </c>
      <c r="BA254" s="26">
        <v>13.422491651079097</v>
      </c>
      <c r="BB254" s="26">
        <v>13.354739954665334</v>
      </c>
      <c r="BC254" s="26">
        <v>13.162506190375991</v>
      </c>
      <c r="BD254" s="26">
        <v>12.121460955884356</v>
      </c>
      <c r="BE254" s="26">
        <v>11.702198315700109</v>
      </c>
      <c r="BF254" s="26">
        <v>11.040885081207861</v>
      </c>
      <c r="BG254" s="26">
        <v>10.388127528467876</v>
      </c>
      <c r="BH254" s="26">
        <v>9.7605228456918525</v>
      </c>
      <c r="BI254" s="26">
        <v>9.2189238028455378</v>
      </c>
      <c r="BK254" s="27">
        <v>9.3859239493171387</v>
      </c>
      <c r="BL254" s="27">
        <v>8.4596044497452265</v>
      </c>
      <c r="BM254" s="27">
        <v>8.3848457628349031</v>
      </c>
      <c r="BN254" s="27">
        <v>8.0122288311260768</v>
      </c>
      <c r="BO254" s="27">
        <v>7.8425029704694005</v>
      </c>
      <c r="BP254" s="27">
        <v>7.6042452530111824</v>
      </c>
      <c r="BQ254" s="27">
        <v>7.4163695522457136</v>
      </c>
      <c r="BR254" s="27">
        <v>7.1708879349121055</v>
      </c>
      <c r="BS254" s="27">
        <v>5.2287271844597285</v>
      </c>
      <c r="BT254" s="27">
        <v>4.6481013759310912</v>
      </c>
      <c r="BU254" s="27">
        <v>3.4357959175298447</v>
      </c>
      <c r="BV254" s="27">
        <v>2.544732568987385</v>
      </c>
      <c r="BW254" s="27">
        <v>1.809255447254877</v>
      </c>
      <c r="BX254" s="27">
        <v>1.4155794520923806</v>
      </c>
      <c r="BZ254" s="27">
        <v>14.022923949317139</v>
      </c>
      <c r="CA254" s="27">
        <v>13.096604449745227</v>
      </c>
      <c r="CB254" s="27">
        <v>13.021845762834904</v>
      </c>
      <c r="CC254" s="27">
        <v>12.649228831126077</v>
      </c>
      <c r="CD254" s="27">
        <v>12.479502970469401</v>
      </c>
      <c r="CE254" s="27">
        <v>12.241245253011183</v>
      </c>
      <c r="CF254" s="27">
        <v>12.053369552245714</v>
      </c>
      <c r="CG254" s="27">
        <v>11.807887934912106</v>
      </c>
      <c r="CH254" s="27">
        <v>9.865727184459729</v>
      </c>
      <c r="CI254" s="27">
        <v>9.2851013759310916</v>
      </c>
      <c r="CJ254" s="27">
        <v>8.0727959175298452</v>
      </c>
      <c r="CK254" s="27">
        <v>7.1817325689873854</v>
      </c>
      <c r="CL254" s="27">
        <v>6.4462554472548774</v>
      </c>
      <c r="CM254" s="27">
        <v>6.052579452092381</v>
      </c>
      <c r="CO254" s="28">
        <v>9.3859239493171387</v>
      </c>
      <c r="CP254" s="28">
        <v>8.4675285960845343</v>
      </c>
      <c r="CQ254" s="28">
        <v>8.4126005953161069</v>
      </c>
      <c r="CR254" s="28">
        <v>8.0506257701245829</v>
      </c>
      <c r="CS254" s="28">
        <v>7.8879745581472012</v>
      </c>
      <c r="CT254" s="28">
        <v>7.643002714889235</v>
      </c>
      <c r="CU254" s="28">
        <v>7.3902354642138341</v>
      </c>
      <c r="CV254" s="28">
        <v>7.0501374372158665</v>
      </c>
      <c r="CW254" s="28">
        <v>5.10737780051236</v>
      </c>
      <c r="CX254" s="28">
        <v>4.4069891089013744</v>
      </c>
      <c r="CY254" s="28">
        <v>2.6820607565689336</v>
      </c>
      <c r="CZ254" s="28">
        <v>-9.8969991296588233E-2</v>
      </c>
      <c r="DA254" s="28">
        <v>-2.2694679329367951</v>
      </c>
      <c r="DB254" s="28">
        <v>-3.7363162568843293</v>
      </c>
      <c r="DD254" s="28">
        <v>14.022923949317139</v>
      </c>
      <c r="DE254" s="28">
        <v>13.104528596084535</v>
      </c>
      <c r="DF254" s="28">
        <v>13.049600595316107</v>
      </c>
      <c r="DG254" s="28">
        <v>12.687625770124583</v>
      </c>
      <c r="DH254" s="28">
        <v>12.524974558147202</v>
      </c>
      <c r="DI254" s="28">
        <v>12.280002714889235</v>
      </c>
      <c r="DJ254" s="28">
        <v>12.027235464213835</v>
      </c>
      <c r="DK254" s="28">
        <v>11.687137437215867</v>
      </c>
      <c r="DL254" s="28">
        <v>9.7443778005123605</v>
      </c>
      <c r="DM254" s="28">
        <v>9.0439891089013749</v>
      </c>
      <c r="DN254" s="28">
        <v>7.3190607565689341</v>
      </c>
      <c r="DO254" s="28">
        <v>4.5380300087034122</v>
      </c>
      <c r="DP254" s="28">
        <v>2.3675320670632054</v>
      </c>
      <c r="DQ254" s="28">
        <v>0.90068374311567112</v>
      </c>
      <c r="DS254" s="29">
        <v>9.3859239493171387</v>
      </c>
      <c r="DT254" s="29">
        <v>8.4976572390847664</v>
      </c>
      <c r="DU254" s="29">
        <v>8.4143569053398668</v>
      </c>
      <c r="DV254" s="29">
        <v>8.0544954564479152</v>
      </c>
      <c r="DW254" s="29">
        <v>7.8852751793031981</v>
      </c>
      <c r="DX254" s="29">
        <v>7.5684956829964953</v>
      </c>
      <c r="DY254" s="29">
        <v>7.3313986613924271</v>
      </c>
      <c r="DZ254" s="29">
        <v>7.0082399745776129</v>
      </c>
      <c r="EA254" s="29">
        <v>5.0597354055834174</v>
      </c>
      <c r="EB254" s="29">
        <v>4.0706641194918802</v>
      </c>
      <c r="EC254" s="29">
        <v>0.99999665693341555</v>
      </c>
      <c r="ED254" s="29">
        <v>-1.6894815238009322</v>
      </c>
      <c r="EE254" s="29">
        <v>-3.3117231570989674</v>
      </c>
      <c r="EF254" s="29">
        <v>-3.0593039343504032</v>
      </c>
      <c r="EH254" s="29">
        <v>14.022923949317139</v>
      </c>
      <c r="EI254" s="29">
        <v>13.134657239084767</v>
      </c>
      <c r="EJ254" s="29">
        <v>13.051356905339867</v>
      </c>
      <c r="EK254" s="29">
        <v>12.691495456447916</v>
      </c>
      <c r="EL254" s="29">
        <v>12.522275179303199</v>
      </c>
      <c r="EM254" s="29">
        <v>12.205495682996496</v>
      </c>
      <c r="EN254" s="29">
        <v>11.968398661392428</v>
      </c>
      <c r="EO254" s="29">
        <v>11.645239974577613</v>
      </c>
      <c r="EP254" s="29">
        <v>9.6967354055834178</v>
      </c>
      <c r="EQ254" s="29">
        <v>8.7076641194918807</v>
      </c>
      <c r="ER254" s="29">
        <v>5.636996656933416</v>
      </c>
      <c r="ES254" s="29">
        <v>2.9475184761990683</v>
      </c>
      <c r="ET254" s="29">
        <v>1.3252768429010331</v>
      </c>
      <c r="EU254" s="29">
        <v>1.5776960656495973</v>
      </c>
      <c r="EW254" s="1">
        <v>381161</v>
      </c>
      <c r="EX254" s="1">
        <v>398842</v>
      </c>
      <c r="EY254" s="1" t="s">
        <v>498</v>
      </c>
      <c r="EZ254" s="1" t="s">
        <v>857</v>
      </c>
    </row>
    <row r="255" spans="2:156" ht="16" thickBot="1" x14ac:dyDescent="0.4">
      <c r="B255" s="21" t="s">
        <v>255</v>
      </c>
      <c r="C255" s="22">
        <v>9.2550942544228878</v>
      </c>
      <c r="D255" s="23">
        <v>9.0275530914403284</v>
      </c>
      <c r="E255" s="23">
        <v>8.7504377375339217</v>
      </c>
      <c r="F255" s="23">
        <v>8.2985118663745929</v>
      </c>
      <c r="G255" s="23">
        <v>7.883960680306501</v>
      </c>
      <c r="H255" s="23">
        <v>7.445405738799435</v>
      </c>
      <c r="I255" s="23">
        <v>6.9287760393193949</v>
      </c>
      <c r="J255" s="23">
        <v>6.4162292447754794</v>
      </c>
      <c r="K255" s="23">
        <v>5.8951041609575654</v>
      </c>
      <c r="L255" s="23">
        <v>5.2964616765446735</v>
      </c>
      <c r="M255" s="23">
        <v>3.0248261739299451</v>
      </c>
      <c r="N255" s="23">
        <v>1.9338608315449477</v>
      </c>
      <c r="O255" s="23">
        <v>1.8199642167582724</v>
      </c>
      <c r="P255" s="23">
        <v>2.2054235055967695</v>
      </c>
      <c r="Q255" s="24"/>
      <c r="R255" s="23">
        <v>13.392094254422888</v>
      </c>
      <c r="S255" s="23">
        <v>13.164553091440329</v>
      </c>
      <c r="T255" s="23">
        <v>12.887437737533922</v>
      </c>
      <c r="U255" s="23">
        <v>12.435511866374593</v>
      </c>
      <c r="V255" s="23">
        <v>12.020960680306501</v>
      </c>
      <c r="W255" s="23">
        <v>11.582405738799435</v>
      </c>
      <c r="X255" s="23">
        <v>11.065776039319395</v>
      </c>
      <c r="Y255" s="23">
        <v>10.55322924477548</v>
      </c>
      <c r="Z255" s="23">
        <v>10.032104160957566</v>
      </c>
      <c r="AA255" s="23">
        <v>9.4334616765446739</v>
      </c>
      <c r="AB255" s="23">
        <v>7.1618261739299456</v>
      </c>
      <c r="AC255" s="23">
        <v>6.0708608315449482</v>
      </c>
      <c r="AD255" s="23">
        <v>5.9569642167582728</v>
      </c>
      <c r="AE255" s="23">
        <v>6.3424235055967699</v>
      </c>
      <c r="AG255" s="25">
        <v>9.2550942544228878</v>
      </c>
      <c r="AH255" s="25">
        <v>9.2089186515610404</v>
      </c>
      <c r="AI255" s="25">
        <v>9.0285392359257077</v>
      </c>
      <c r="AJ255" s="25">
        <v>8.7677751429675528</v>
      </c>
      <c r="AK255" s="25">
        <v>8.5776453288601555</v>
      </c>
      <c r="AL255" s="25">
        <v>8.3216146342389639</v>
      </c>
      <c r="AM255" s="25">
        <v>7.9362478714196047</v>
      </c>
      <c r="AN255" s="25">
        <v>7.5353699228778837</v>
      </c>
      <c r="AO255" s="25">
        <v>7.0852321061983776</v>
      </c>
      <c r="AP255" s="25">
        <v>6.6262098678294841</v>
      </c>
      <c r="AQ255" s="25">
        <v>5.2510709921984713</v>
      </c>
      <c r="AR255" s="25">
        <v>4.4915512859098037</v>
      </c>
      <c r="AS255" s="25">
        <v>4.0410435794249437</v>
      </c>
      <c r="AT255" s="25">
        <v>3.8546744355649132</v>
      </c>
      <c r="AV255" s="26">
        <v>13.392094254422888</v>
      </c>
      <c r="AW255" s="26">
        <v>13.345918651561041</v>
      </c>
      <c r="AX255" s="26">
        <v>13.165539235925708</v>
      </c>
      <c r="AY255" s="26">
        <v>12.904775142967553</v>
      </c>
      <c r="AZ255" s="26">
        <v>12.714645328860156</v>
      </c>
      <c r="BA255" s="26">
        <v>12.458614634238964</v>
      </c>
      <c r="BB255" s="26">
        <v>12.073247871419605</v>
      </c>
      <c r="BC255" s="26">
        <v>11.672369922877884</v>
      </c>
      <c r="BD255" s="26">
        <v>11.222232106198378</v>
      </c>
      <c r="BE255" s="26">
        <v>10.763209867829485</v>
      </c>
      <c r="BF255" s="26">
        <v>9.3880709921984717</v>
      </c>
      <c r="BG255" s="26">
        <v>8.6285512859098041</v>
      </c>
      <c r="BH255" s="26">
        <v>8.1780435794249442</v>
      </c>
      <c r="BI255" s="26">
        <v>7.9916744355649136</v>
      </c>
      <c r="BK255" s="27">
        <v>9.2550942544228878</v>
      </c>
      <c r="BL255" s="27">
        <v>9.0276233702686337</v>
      </c>
      <c r="BM255" s="27">
        <v>8.7502807830289289</v>
      </c>
      <c r="BN255" s="27">
        <v>8.2983999497046437</v>
      </c>
      <c r="BO255" s="27">
        <v>7.8839079165563088</v>
      </c>
      <c r="BP255" s="27">
        <v>7.4451550831324464</v>
      </c>
      <c r="BQ255" s="27">
        <v>6.9280518473626369</v>
      </c>
      <c r="BR255" s="27">
        <v>6.4154720562254965</v>
      </c>
      <c r="BS255" s="27">
        <v>5.895058162967409</v>
      </c>
      <c r="BT255" s="27">
        <v>5.3522420141468245</v>
      </c>
      <c r="BU255" s="27">
        <v>3.2722735639560199</v>
      </c>
      <c r="BV255" s="27">
        <v>2.2612839518621541</v>
      </c>
      <c r="BW255" s="27">
        <v>2.140633867776188</v>
      </c>
      <c r="BX255" s="27">
        <v>2.5266562097011445</v>
      </c>
      <c r="BZ255" s="27">
        <v>13.392094254422888</v>
      </c>
      <c r="CA255" s="27">
        <v>13.164623370268634</v>
      </c>
      <c r="CB255" s="27">
        <v>12.887280783028929</v>
      </c>
      <c r="CC255" s="27">
        <v>12.435399949704644</v>
      </c>
      <c r="CD255" s="27">
        <v>12.020907916556309</v>
      </c>
      <c r="CE255" s="27">
        <v>11.582155083132447</v>
      </c>
      <c r="CF255" s="27">
        <v>11.065051847362637</v>
      </c>
      <c r="CG255" s="27">
        <v>10.552472056225497</v>
      </c>
      <c r="CH255" s="27">
        <v>10.032058162967409</v>
      </c>
      <c r="CI255" s="27">
        <v>9.489242014146825</v>
      </c>
      <c r="CJ255" s="27">
        <v>7.4092735639560203</v>
      </c>
      <c r="CK255" s="27">
        <v>6.3982839518621546</v>
      </c>
      <c r="CL255" s="27">
        <v>6.2776338677761885</v>
      </c>
      <c r="CM255" s="27">
        <v>6.6636562097011449</v>
      </c>
      <c r="CO255" s="28">
        <v>9.2550942544228878</v>
      </c>
      <c r="CP255" s="28">
        <v>9.0216302926357468</v>
      </c>
      <c r="CQ255" s="28">
        <v>8.7479757810214238</v>
      </c>
      <c r="CR255" s="28">
        <v>8.3015128219932173</v>
      </c>
      <c r="CS255" s="28">
        <v>7.9181826594019622</v>
      </c>
      <c r="CT255" s="28">
        <v>7.5095907163138307</v>
      </c>
      <c r="CU255" s="28">
        <v>7.0149329048058426</v>
      </c>
      <c r="CV255" s="28">
        <v>6.5310921740320822</v>
      </c>
      <c r="CW255" s="28">
        <v>6.0496299403656408</v>
      </c>
      <c r="CX255" s="28">
        <v>5.4895732509815716</v>
      </c>
      <c r="CY255" s="28">
        <v>2.580580221313312</v>
      </c>
      <c r="CZ255" s="28">
        <v>-2.6299054603129264</v>
      </c>
      <c r="DA255" s="28">
        <v>-6.5233813825719409</v>
      </c>
      <c r="DB255" s="28">
        <v>-9.3750460520221992</v>
      </c>
      <c r="DD255" s="28">
        <v>13.392094254422888</v>
      </c>
      <c r="DE255" s="28">
        <v>13.158630292635747</v>
      </c>
      <c r="DF255" s="28">
        <v>12.884975781021424</v>
      </c>
      <c r="DG255" s="28">
        <v>12.438512821993218</v>
      </c>
      <c r="DH255" s="28">
        <v>12.055182659401963</v>
      </c>
      <c r="DI255" s="28">
        <v>11.646590716313831</v>
      </c>
      <c r="DJ255" s="28">
        <v>11.151932904805843</v>
      </c>
      <c r="DK255" s="28">
        <v>10.668092174032083</v>
      </c>
      <c r="DL255" s="28">
        <v>10.186629940365641</v>
      </c>
      <c r="DM255" s="28">
        <v>9.626573250981572</v>
      </c>
      <c r="DN255" s="28">
        <v>6.7175802213133124</v>
      </c>
      <c r="DO255" s="28">
        <v>1.5070945396870741</v>
      </c>
      <c r="DP255" s="28">
        <v>-2.3863813825719404</v>
      </c>
      <c r="DQ255" s="28">
        <v>-5.2380460520221988</v>
      </c>
      <c r="DS255" s="29">
        <v>9.2550942544228878</v>
      </c>
      <c r="DT255" s="29">
        <v>9.0925045770269524</v>
      </c>
      <c r="DU255" s="29">
        <v>8.7051019076259877</v>
      </c>
      <c r="DV255" s="29">
        <v>8.2564755894573469</v>
      </c>
      <c r="DW255" s="29">
        <v>7.9077987392721418</v>
      </c>
      <c r="DX255" s="29">
        <v>7.5685306160474255</v>
      </c>
      <c r="DY255" s="29">
        <v>7.1417877742213971</v>
      </c>
      <c r="DZ255" s="29">
        <v>6.7236484571135975</v>
      </c>
      <c r="EA255" s="29">
        <v>6.2342242299321597</v>
      </c>
      <c r="EB255" s="29">
        <v>4.8844492571366516</v>
      </c>
      <c r="EC255" s="29">
        <v>-1.3416463258335085</v>
      </c>
      <c r="ED255" s="29">
        <v>-5.9844363580090061</v>
      </c>
      <c r="EE255" s="29">
        <v>-8.5714019625063784</v>
      </c>
      <c r="EF255" s="29">
        <v>-7.7829307445122851</v>
      </c>
      <c r="EH255" s="29">
        <v>13.392094254422888</v>
      </c>
      <c r="EI255" s="29">
        <v>13.229504577026953</v>
      </c>
      <c r="EJ255" s="29">
        <v>12.842101907625988</v>
      </c>
      <c r="EK255" s="29">
        <v>12.393475589457347</v>
      </c>
      <c r="EL255" s="29">
        <v>12.044798739272142</v>
      </c>
      <c r="EM255" s="29">
        <v>11.705530616047426</v>
      </c>
      <c r="EN255" s="29">
        <v>11.278787774221398</v>
      </c>
      <c r="EO255" s="29">
        <v>10.860648457113598</v>
      </c>
      <c r="EP255" s="29">
        <v>10.37122422993216</v>
      </c>
      <c r="EQ255" s="29">
        <v>9.021449257136652</v>
      </c>
      <c r="ER255" s="29">
        <v>2.7953536741664919</v>
      </c>
      <c r="ES255" s="29">
        <v>-1.8474363580090056</v>
      </c>
      <c r="ET255" s="29">
        <v>-4.434401962506378</v>
      </c>
      <c r="EU255" s="29">
        <v>-3.6459307445122846</v>
      </c>
      <c r="EW255" s="1">
        <v>341768</v>
      </c>
      <c r="EX255" s="1">
        <v>553686</v>
      </c>
      <c r="EY255" s="1" t="s">
        <v>536</v>
      </c>
      <c r="EZ255" s="1" t="s">
        <v>863</v>
      </c>
    </row>
    <row r="256" spans="2:156" ht="16" thickBot="1" x14ac:dyDescent="0.4">
      <c r="B256" s="21" t="s">
        <v>256</v>
      </c>
      <c r="C256" s="22">
        <v>3.2996880571604317</v>
      </c>
      <c r="D256" s="23">
        <v>3.1230948348963521</v>
      </c>
      <c r="E256" s="23">
        <v>3.0532028740158408</v>
      </c>
      <c r="F256" s="23">
        <v>2.9709957528482116</v>
      </c>
      <c r="G256" s="23">
        <v>2.8593785547597177</v>
      </c>
      <c r="H256" s="23">
        <v>2.7623360434952859</v>
      </c>
      <c r="I256" s="23">
        <v>2.6477643783948466</v>
      </c>
      <c r="J256" s="23">
        <v>2.5342661067587713</v>
      </c>
      <c r="K256" s="23">
        <v>2.4101057442150342</v>
      </c>
      <c r="L256" s="23">
        <v>2.2601466140644808</v>
      </c>
      <c r="M256" s="23">
        <v>1.528746758792094</v>
      </c>
      <c r="N256" s="23">
        <v>1.2160772401962214</v>
      </c>
      <c r="O256" s="23">
        <v>1.2387488246169704</v>
      </c>
      <c r="P256" s="23">
        <v>1.341907994400847</v>
      </c>
      <c r="Q256" s="24"/>
      <c r="R256" s="23">
        <v>12.299688057160431</v>
      </c>
      <c r="S256" s="23">
        <v>12.123094834896353</v>
      </c>
      <c r="T256" s="23">
        <v>12.053202874015842</v>
      </c>
      <c r="U256" s="23">
        <v>11.970995752848211</v>
      </c>
      <c r="V256" s="23">
        <v>11.859378554759719</v>
      </c>
      <c r="W256" s="23">
        <v>11.762336043495285</v>
      </c>
      <c r="X256" s="23">
        <v>11.647764378394847</v>
      </c>
      <c r="Y256" s="23">
        <v>11.534266106758771</v>
      </c>
      <c r="Z256" s="23">
        <v>11.410105744215034</v>
      </c>
      <c r="AA256" s="23">
        <v>11.260146614064482</v>
      </c>
      <c r="AB256" s="23">
        <v>10.528746758792094</v>
      </c>
      <c r="AC256" s="23">
        <v>10.216077240196221</v>
      </c>
      <c r="AD256" s="23">
        <v>10.23874882461697</v>
      </c>
      <c r="AE256" s="23">
        <v>10.341907994400847</v>
      </c>
      <c r="AG256" s="25">
        <v>3.2996880571604317</v>
      </c>
      <c r="AH256" s="25">
        <v>3.2354109356082725</v>
      </c>
      <c r="AI256" s="25">
        <v>3.2110404597054423</v>
      </c>
      <c r="AJ256" s="25">
        <v>3.1862671120087871</v>
      </c>
      <c r="AK256" s="25">
        <v>3.1433081863646857</v>
      </c>
      <c r="AL256" s="25">
        <v>3.103317289535565</v>
      </c>
      <c r="AM256" s="25">
        <v>3.0247846482656335</v>
      </c>
      <c r="AN256" s="25">
        <v>2.9331958052018798</v>
      </c>
      <c r="AO256" s="25">
        <v>2.815068768181912</v>
      </c>
      <c r="AP256" s="25">
        <v>2.6655801154881367</v>
      </c>
      <c r="AQ256" s="25">
        <v>2.2712840097453322</v>
      </c>
      <c r="AR256" s="25">
        <v>2.0215890763731483</v>
      </c>
      <c r="AS256" s="25">
        <v>1.9087213197727291</v>
      </c>
      <c r="AT256" s="25">
        <v>1.8501469942173694</v>
      </c>
      <c r="AV256" s="26">
        <v>12.299688057160431</v>
      </c>
      <c r="AW256" s="26">
        <v>12.235410935608272</v>
      </c>
      <c r="AX256" s="26">
        <v>12.211040459705442</v>
      </c>
      <c r="AY256" s="26">
        <v>12.186267112008787</v>
      </c>
      <c r="AZ256" s="26">
        <v>12.143308186364685</v>
      </c>
      <c r="BA256" s="26">
        <v>12.103317289535564</v>
      </c>
      <c r="BB256" s="26">
        <v>12.024784648265634</v>
      </c>
      <c r="BC256" s="26">
        <v>11.93319580520188</v>
      </c>
      <c r="BD256" s="26">
        <v>11.815068768181913</v>
      </c>
      <c r="BE256" s="26">
        <v>11.665580115488137</v>
      </c>
      <c r="BF256" s="26">
        <v>11.271284009745333</v>
      </c>
      <c r="BG256" s="26">
        <v>11.021589076373148</v>
      </c>
      <c r="BH256" s="26">
        <v>10.908721319772729</v>
      </c>
      <c r="BI256" s="26">
        <v>10.850146994217369</v>
      </c>
      <c r="BK256" s="27">
        <v>3.2996880571604317</v>
      </c>
      <c r="BL256" s="27">
        <v>3.1231500920046313</v>
      </c>
      <c r="BM256" s="27">
        <v>3.0533134180890009</v>
      </c>
      <c r="BN256" s="27">
        <v>2.9711597149208711</v>
      </c>
      <c r="BO256" s="27">
        <v>2.8595950726601247</v>
      </c>
      <c r="BP256" s="27">
        <v>2.7622714461597822</v>
      </c>
      <c r="BQ256" s="27">
        <v>2.6470783199169654</v>
      </c>
      <c r="BR256" s="27">
        <v>2.5334620946963842</v>
      </c>
      <c r="BS256" s="27">
        <v>2.4091945117163753</v>
      </c>
      <c r="BT256" s="27">
        <v>2.2718052322420723</v>
      </c>
      <c r="BU256" s="27">
        <v>1.625692824860824</v>
      </c>
      <c r="BV256" s="27">
        <v>1.3575019002602202</v>
      </c>
      <c r="BW256" s="27">
        <v>1.3826057205411271</v>
      </c>
      <c r="BX256" s="27">
        <v>1.4955600166718295</v>
      </c>
      <c r="BZ256" s="27">
        <v>12.299688057160431</v>
      </c>
      <c r="CA256" s="27">
        <v>12.123150092004632</v>
      </c>
      <c r="CB256" s="27">
        <v>12.053313418089001</v>
      </c>
      <c r="CC256" s="27">
        <v>11.971159714920871</v>
      </c>
      <c r="CD256" s="27">
        <v>11.859595072660124</v>
      </c>
      <c r="CE256" s="27">
        <v>11.762271446159783</v>
      </c>
      <c r="CF256" s="27">
        <v>11.647078319916965</v>
      </c>
      <c r="CG256" s="27">
        <v>11.533462094696384</v>
      </c>
      <c r="CH256" s="27">
        <v>11.409194511716375</v>
      </c>
      <c r="CI256" s="27">
        <v>11.271805232242073</v>
      </c>
      <c r="CJ256" s="27">
        <v>10.625692824860824</v>
      </c>
      <c r="CK256" s="27">
        <v>10.357501900260221</v>
      </c>
      <c r="CL256" s="27">
        <v>10.382605720541127</v>
      </c>
      <c r="CM256" s="27">
        <v>10.495560016671829</v>
      </c>
      <c r="CO256" s="28">
        <v>3.2996880571604317</v>
      </c>
      <c r="CP256" s="28">
        <v>3.1240500334774133</v>
      </c>
      <c r="CQ256" s="28">
        <v>3.0575136402981276</v>
      </c>
      <c r="CR256" s="28">
        <v>2.9774606098405449</v>
      </c>
      <c r="CS256" s="28">
        <v>2.8667908522036827</v>
      </c>
      <c r="CT256" s="28">
        <v>2.766847715280659</v>
      </c>
      <c r="CU256" s="28">
        <v>2.641981692919205</v>
      </c>
      <c r="CV256" s="28">
        <v>2.5155647272866695</v>
      </c>
      <c r="CW256" s="28">
        <v>2.3858335245519404</v>
      </c>
      <c r="CX256" s="28">
        <v>2.2420101445147882</v>
      </c>
      <c r="CY256" s="28">
        <v>1.4907158263182234</v>
      </c>
      <c r="CZ256" s="28">
        <v>-0.51997223083284716</v>
      </c>
      <c r="DA256" s="28">
        <v>-2.060683749315972</v>
      </c>
      <c r="DB256" s="28">
        <v>-3.0244694688716205</v>
      </c>
      <c r="DD256" s="28">
        <v>12.299688057160431</v>
      </c>
      <c r="DE256" s="28">
        <v>12.124050033477413</v>
      </c>
      <c r="DF256" s="28">
        <v>12.057513640298128</v>
      </c>
      <c r="DG256" s="28">
        <v>11.977460609840545</v>
      </c>
      <c r="DH256" s="28">
        <v>11.866790852203682</v>
      </c>
      <c r="DI256" s="28">
        <v>11.766847715280658</v>
      </c>
      <c r="DJ256" s="28">
        <v>11.641981692919206</v>
      </c>
      <c r="DK256" s="28">
        <v>11.515564727286669</v>
      </c>
      <c r="DL256" s="28">
        <v>11.385833524551941</v>
      </c>
      <c r="DM256" s="28">
        <v>11.242010144514788</v>
      </c>
      <c r="DN256" s="28">
        <v>10.490715826318223</v>
      </c>
      <c r="DO256" s="28">
        <v>8.4800277691671528</v>
      </c>
      <c r="DP256" s="28">
        <v>6.939316250684028</v>
      </c>
      <c r="DQ256" s="28">
        <v>5.9755305311283795</v>
      </c>
      <c r="DS256" s="29">
        <v>3.2996880571604317</v>
      </c>
      <c r="DT256" s="29">
        <v>3.1495167532721133</v>
      </c>
      <c r="DU256" s="29">
        <v>3.0626651818527044</v>
      </c>
      <c r="DV256" s="29">
        <v>2.9910929581732253</v>
      </c>
      <c r="DW256" s="29">
        <v>2.8949742937967242</v>
      </c>
      <c r="DX256" s="29">
        <v>2.8162977001566958</v>
      </c>
      <c r="DY256" s="29">
        <v>2.7113125206129762</v>
      </c>
      <c r="DZ256" s="29">
        <v>2.6094545728318241</v>
      </c>
      <c r="EA256" s="29">
        <v>2.4717312466438655</v>
      </c>
      <c r="EB256" s="29">
        <v>2.1409494004649172</v>
      </c>
      <c r="EC256" s="29">
        <v>-9.6803851356145998E-2</v>
      </c>
      <c r="ED256" s="29">
        <v>-1.9324921907583175</v>
      </c>
      <c r="EE256" s="29">
        <v>-2.8785906042461509</v>
      </c>
      <c r="EF256" s="29">
        <v>-2.4268389076055552</v>
      </c>
      <c r="EH256" s="29">
        <v>12.299688057160431</v>
      </c>
      <c r="EI256" s="29">
        <v>12.149516753272113</v>
      </c>
      <c r="EJ256" s="29">
        <v>12.062665181852704</v>
      </c>
      <c r="EK256" s="29">
        <v>11.991092958173226</v>
      </c>
      <c r="EL256" s="29">
        <v>11.894974293796725</v>
      </c>
      <c r="EM256" s="29">
        <v>11.816297700156696</v>
      </c>
      <c r="EN256" s="29">
        <v>11.711312520612976</v>
      </c>
      <c r="EO256" s="29">
        <v>11.609454572831824</v>
      </c>
      <c r="EP256" s="29">
        <v>11.471731246643866</v>
      </c>
      <c r="EQ256" s="29">
        <v>11.140949400464917</v>
      </c>
      <c r="ER256" s="29">
        <v>8.903196148643854</v>
      </c>
      <c r="ES256" s="29">
        <v>7.0675078092416825</v>
      </c>
      <c r="ET256" s="29">
        <v>6.1214093957538491</v>
      </c>
      <c r="EU256" s="29">
        <v>6.5731610923944448</v>
      </c>
      <c r="EW256" s="1">
        <v>387571</v>
      </c>
      <c r="EX256" s="1">
        <v>439522</v>
      </c>
      <c r="EY256" s="1" t="s">
        <v>567</v>
      </c>
      <c r="EZ256" s="1" t="s">
        <v>504</v>
      </c>
    </row>
    <row r="257" spans="2:156" ht="16" thickBot="1" x14ac:dyDescent="0.4">
      <c r="B257" s="21" t="s">
        <v>257</v>
      </c>
      <c r="C257" s="22">
        <v>12.658112801321447</v>
      </c>
      <c r="D257" s="23">
        <v>11.248991891973802</v>
      </c>
      <c r="E257" s="23">
        <v>11.111436975355286</v>
      </c>
      <c r="F257" s="23">
        <v>10.935971050495318</v>
      </c>
      <c r="G257" s="23">
        <v>10.829265658420333</v>
      </c>
      <c r="H257" s="23">
        <v>10.683790715947501</v>
      </c>
      <c r="I257" s="23">
        <v>10.593000252741051</v>
      </c>
      <c r="J257" s="23">
        <v>10.532778961737746</v>
      </c>
      <c r="K257" s="23">
        <v>10.388019832078422</v>
      </c>
      <c r="L257" s="23">
        <v>10.328193172571911</v>
      </c>
      <c r="M257" s="23">
        <v>10.077631038656222</v>
      </c>
      <c r="N257" s="23">
        <v>10.014176071599481</v>
      </c>
      <c r="O257" s="23">
        <v>10.069504487381824</v>
      </c>
      <c r="P257" s="23">
        <v>10.195391679708139</v>
      </c>
      <c r="Q257" s="24"/>
      <c r="R257" s="23">
        <v>17.295112801321448</v>
      </c>
      <c r="S257" s="23">
        <v>15.885991891973802</v>
      </c>
      <c r="T257" s="23">
        <v>15.748436975355286</v>
      </c>
      <c r="U257" s="23">
        <v>15.572971050495319</v>
      </c>
      <c r="V257" s="23">
        <v>15.466265658420333</v>
      </c>
      <c r="W257" s="23">
        <v>15.320790715947501</v>
      </c>
      <c r="X257" s="23">
        <v>15.230000252741052</v>
      </c>
      <c r="Y257" s="23">
        <v>15.169778961737746</v>
      </c>
      <c r="Z257" s="23">
        <v>15.025019832078423</v>
      </c>
      <c r="AA257" s="23">
        <v>14.965193172571912</v>
      </c>
      <c r="AB257" s="23">
        <v>14.714631038656222</v>
      </c>
      <c r="AC257" s="23">
        <v>14.651176071599481</v>
      </c>
      <c r="AD257" s="23">
        <v>14.706504487381824</v>
      </c>
      <c r="AE257" s="23">
        <v>14.83239167970814</v>
      </c>
      <c r="AG257" s="25">
        <v>12.658112801321447</v>
      </c>
      <c r="AH257" s="25">
        <v>12.057125294122713</v>
      </c>
      <c r="AI257" s="25">
        <v>12.143325782371456</v>
      </c>
      <c r="AJ257" s="25">
        <v>12.136832298926945</v>
      </c>
      <c r="AK257" s="25">
        <v>12.189716169205813</v>
      </c>
      <c r="AL257" s="25">
        <v>12.188531652635151</v>
      </c>
      <c r="AM257" s="25">
        <v>12.175366805430349</v>
      </c>
      <c r="AN257" s="25">
        <v>12.131043700374374</v>
      </c>
      <c r="AO257" s="25">
        <v>11.954334459234172</v>
      </c>
      <c r="AP257" s="25">
        <v>11.803130649459762</v>
      </c>
      <c r="AQ257" s="25">
        <v>11.818760667451727</v>
      </c>
      <c r="AR257" s="25">
        <v>11.931888023781505</v>
      </c>
      <c r="AS257" s="25">
        <v>12.097102469714159</v>
      </c>
      <c r="AT257" s="25">
        <v>12.277945266280248</v>
      </c>
      <c r="AV257" s="26">
        <v>17.295112801321448</v>
      </c>
      <c r="AW257" s="26">
        <v>16.694125294122713</v>
      </c>
      <c r="AX257" s="26">
        <v>16.780325782371456</v>
      </c>
      <c r="AY257" s="26">
        <v>16.773832298926948</v>
      </c>
      <c r="AZ257" s="26">
        <v>16.826716169205813</v>
      </c>
      <c r="BA257" s="26">
        <v>16.825531652635149</v>
      </c>
      <c r="BB257" s="26">
        <v>16.812366805430351</v>
      </c>
      <c r="BC257" s="26">
        <v>16.768043700374374</v>
      </c>
      <c r="BD257" s="26">
        <v>16.591334459234172</v>
      </c>
      <c r="BE257" s="26">
        <v>16.440130649459761</v>
      </c>
      <c r="BF257" s="26">
        <v>16.455760667451727</v>
      </c>
      <c r="BG257" s="26">
        <v>16.568888023781504</v>
      </c>
      <c r="BH257" s="26">
        <v>16.734102469714159</v>
      </c>
      <c r="BI257" s="26">
        <v>16.914945266280249</v>
      </c>
      <c r="BK257" s="27">
        <v>12.658112801321447</v>
      </c>
      <c r="BL257" s="27">
        <v>11.248991891973802</v>
      </c>
      <c r="BM257" s="27">
        <v>11.111436975355286</v>
      </c>
      <c r="BN257" s="27">
        <v>10.935971050495318</v>
      </c>
      <c r="BO257" s="27">
        <v>10.829265648408724</v>
      </c>
      <c r="BP257" s="27">
        <v>10.683790725996195</v>
      </c>
      <c r="BQ257" s="27">
        <v>10.593000252741051</v>
      </c>
      <c r="BR257" s="27">
        <v>10.532778961737746</v>
      </c>
      <c r="BS257" s="27">
        <v>10.388019832078422</v>
      </c>
      <c r="BT257" s="27">
        <v>10.330775649976307</v>
      </c>
      <c r="BU257" s="27">
        <v>10.089263491882802</v>
      </c>
      <c r="BV257" s="27">
        <v>10.029277617726224</v>
      </c>
      <c r="BW257" s="27">
        <v>10.084582380859899</v>
      </c>
      <c r="BX257" s="27">
        <v>10.208984408948014</v>
      </c>
      <c r="BZ257" s="27">
        <v>17.295112801321448</v>
      </c>
      <c r="CA257" s="27">
        <v>15.885991891973802</v>
      </c>
      <c r="CB257" s="27">
        <v>15.748436975355286</v>
      </c>
      <c r="CC257" s="27">
        <v>15.572971050495319</v>
      </c>
      <c r="CD257" s="27">
        <v>15.466265648408724</v>
      </c>
      <c r="CE257" s="27">
        <v>15.320790725996195</v>
      </c>
      <c r="CF257" s="27">
        <v>15.230000252741052</v>
      </c>
      <c r="CG257" s="27">
        <v>15.169778961737746</v>
      </c>
      <c r="CH257" s="27">
        <v>15.025019832078423</v>
      </c>
      <c r="CI257" s="27">
        <v>14.967775649976307</v>
      </c>
      <c r="CJ257" s="27">
        <v>14.726263491882802</v>
      </c>
      <c r="CK257" s="27">
        <v>14.666277617726225</v>
      </c>
      <c r="CL257" s="27">
        <v>14.7215823808599</v>
      </c>
      <c r="CM257" s="27">
        <v>14.845984408948015</v>
      </c>
      <c r="CO257" s="28">
        <v>12.658112801321447</v>
      </c>
      <c r="CP257" s="28">
        <v>11.260207691548091</v>
      </c>
      <c r="CQ257" s="28">
        <v>11.141774309352147</v>
      </c>
      <c r="CR257" s="28">
        <v>10.98649744163065</v>
      </c>
      <c r="CS257" s="28">
        <v>10.895419341341247</v>
      </c>
      <c r="CT257" s="28">
        <v>10.767215664721348</v>
      </c>
      <c r="CU257" s="28">
        <v>10.690993796055896</v>
      </c>
      <c r="CV257" s="28">
        <v>10.644615609216526</v>
      </c>
      <c r="CW257" s="28">
        <v>10.516166214948566</v>
      </c>
      <c r="CX257" s="28">
        <v>10.478997980440319</v>
      </c>
      <c r="CY257" s="28">
        <v>10.262051664017008</v>
      </c>
      <c r="CZ257" s="28">
        <v>9.7620610834017327</v>
      </c>
      <c r="DA257" s="28">
        <v>9.4264518599687541</v>
      </c>
      <c r="DB257" s="28">
        <v>9.2705954026399073</v>
      </c>
      <c r="DD257" s="28">
        <v>17.295112801321448</v>
      </c>
      <c r="DE257" s="28">
        <v>15.897207691548092</v>
      </c>
      <c r="DF257" s="28">
        <v>15.778774309352148</v>
      </c>
      <c r="DG257" s="28">
        <v>15.623497441630651</v>
      </c>
      <c r="DH257" s="28">
        <v>15.532419341341248</v>
      </c>
      <c r="DI257" s="28">
        <v>15.404215664721349</v>
      </c>
      <c r="DJ257" s="28">
        <v>15.327993796055896</v>
      </c>
      <c r="DK257" s="28">
        <v>15.281615609216527</v>
      </c>
      <c r="DL257" s="28">
        <v>15.153166214948566</v>
      </c>
      <c r="DM257" s="28">
        <v>15.115997980440319</v>
      </c>
      <c r="DN257" s="28">
        <v>14.899051664017009</v>
      </c>
      <c r="DO257" s="28">
        <v>14.399061083401733</v>
      </c>
      <c r="DP257" s="28">
        <v>14.063451859968755</v>
      </c>
      <c r="DQ257" s="28">
        <v>13.907595402639908</v>
      </c>
      <c r="DS257" s="29">
        <v>12.658112801321447</v>
      </c>
      <c r="DT257" s="29">
        <v>11.280071601770018</v>
      </c>
      <c r="DU257" s="29">
        <v>11.170919682198045</v>
      </c>
      <c r="DV257" s="29">
        <v>11.034696609344099</v>
      </c>
      <c r="DW257" s="29">
        <v>10.965297845449177</v>
      </c>
      <c r="DX257" s="29">
        <v>10.862467162903734</v>
      </c>
      <c r="DY257" s="29">
        <v>10.812379254306402</v>
      </c>
      <c r="DZ257" s="29">
        <v>10.794807273146388</v>
      </c>
      <c r="EA257" s="29">
        <v>10.701983670049536</v>
      </c>
      <c r="EB257" s="29">
        <v>10.569475061538331</v>
      </c>
      <c r="EC257" s="29">
        <v>9.8388241356316826</v>
      </c>
      <c r="ED257" s="29">
        <v>9.3496816867554902</v>
      </c>
      <c r="EE257" s="29">
        <v>9.145684347122975</v>
      </c>
      <c r="EF257" s="29">
        <v>9.4987036570836718</v>
      </c>
      <c r="EH257" s="29">
        <v>17.295112801321448</v>
      </c>
      <c r="EI257" s="29">
        <v>15.917071601770019</v>
      </c>
      <c r="EJ257" s="29">
        <v>15.807919682198046</v>
      </c>
      <c r="EK257" s="29">
        <v>15.671696609344099</v>
      </c>
      <c r="EL257" s="29">
        <v>15.602297845449177</v>
      </c>
      <c r="EM257" s="29">
        <v>15.499467162903734</v>
      </c>
      <c r="EN257" s="29">
        <v>15.449379254306402</v>
      </c>
      <c r="EO257" s="29">
        <v>15.431807273146388</v>
      </c>
      <c r="EP257" s="29">
        <v>15.338983670049537</v>
      </c>
      <c r="EQ257" s="29">
        <v>15.206475061538331</v>
      </c>
      <c r="ER257" s="29">
        <v>14.475824135631683</v>
      </c>
      <c r="ES257" s="29">
        <v>13.986681686755491</v>
      </c>
      <c r="ET257" s="29">
        <v>13.782684347122975</v>
      </c>
      <c r="EU257" s="29">
        <v>14.135703657083672</v>
      </c>
      <c r="EW257" s="1">
        <v>384427</v>
      </c>
      <c r="EX257" s="1">
        <v>398261</v>
      </c>
      <c r="EY257" s="1" t="s">
        <v>518</v>
      </c>
      <c r="EZ257" s="1" t="s">
        <v>849</v>
      </c>
    </row>
    <row r="258" spans="2:156" ht="16" thickBot="1" x14ac:dyDescent="0.4">
      <c r="B258" s="21" t="s">
        <v>258</v>
      </c>
      <c r="C258" s="22">
        <v>9.7907287251935813</v>
      </c>
      <c r="D258" s="23">
        <v>9.838431109688436</v>
      </c>
      <c r="E258" s="23">
        <v>9.6902260506387563</v>
      </c>
      <c r="F258" s="23">
        <v>9.4088781778424249</v>
      </c>
      <c r="G258" s="23">
        <v>9.1458895628442463</v>
      </c>
      <c r="H258" s="23">
        <v>8.6929051794561509</v>
      </c>
      <c r="I258" s="23">
        <v>8.4890025667589271</v>
      </c>
      <c r="J258" s="23">
        <v>8.2700989842101968</v>
      </c>
      <c r="K258" s="23">
        <v>8.0489099806290234</v>
      </c>
      <c r="L258" s="23">
        <v>7.7774590555694409</v>
      </c>
      <c r="M258" s="23">
        <v>6.6445966391443214</v>
      </c>
      <c r="N258" s="23">
        <v>5.673177058408303</v>
      </c>
      <c r="O258" s="23">
        <v>5.2608527344212987</v>
      </c>
      <c r="P258" s="23">
        <v>4.8738003348169308</v>
      </c>
      <c r="Q258" s="24"/>
      <c r="R258" s="23">
        <v>24.790728725193581</v>
      </c>
      <c r="S258" s="23">
        <v>24.838431109688436</v>
      </c>
      <c r="T258" s="23">
        <v>24.690226050638756</v>
      </c>
      <c r="U258" s="23">
        <v>24.408878177842425</v>
      </c>
      <c r="V258" s="23">
        <v>24.145889562844246</v>
      </c>
      <c r="W258" s="23">
        <v>23.692905179456151</v>
      </c>
      <c r="X258" s="23">
        <v>23.489002566758927</v>
      </c>
      <c r="Y258" s="23">
        <v>23.270098984210197</v>
      </c>
      <c r="Z258" s="23">
        <v>23.048909980629023</v>
      </c>
      <c r="AA258" s="23">
        <v>22.777459055569441</v>
      </c>
      <c r="AB258" s="23">
        <v>21.644596639144321</v>
      </c>
      <c r="AC258" s="23">
        <v>20.673177058408303</v>
      </c>
      <c r="AD258" s="23">
        <v>20.260852734421299</v>
      </c>
      <c r="AE258" s="23">
        <v>19.873800334816931</v>
      </c>
      <c r="AG258" s="25">
        <v>9.7907287251935813</v>
      </c>
      <c r="AH258" s="25">
        <v>10.140930878248472</v>
      </c>
      <c r="AI258" s="25">
        <v>10.312635601606139</v>
      </c>
      <c r="AJ258" s="25">
        <v>10.364936475082271</v>
      </c>
      <c r="AK258" s="25">
        <v>10.467375526445792</v>
      </c>
      <c r="AL258" s="25">
        <v>10.597167754516953</v>
      </c>
      <c r="AM258" s="25">
        <v>10.623794698717077</v>
      </c>
      <c r="AN258" s="25">
        <v>10.574376991401085</v>
      </c>
      <c r="AO258" s="25">
        <v>10.452527906055145</v>
      </c>
      <c r="AP258" s="25">
        <v>10.25083470763035</v>
      </c>
      <c r="AQ258" s="25">
        <v>9.7787149705270693</v>
      </c>
      <c r="AR258" s="25">
        <v>9.5803101654320173</v>
      </c>
      <c r="AS258" s="25">
        <v>9.5042326113486268</v>
      </c>
      <c r="AT258" s="25">
        <v>9.3963515803164022</v>
      </c>
      <c r="AV258" s="26">
        <v>24.790728725193581</v>
      </c>
      <c r="AW258" s="26">
        <v>25.140930878248472</v>
      </c>
      <c r="AX258" s="26">
        <v>25.312635601606139</v>
      </c>
      <c r="AY258" s="26">
        <v>25.364936475082271</v>
      </c>
      <c r="AZ258" s="26">
        <v>25.467375526445792</v>
      </c>
      <c r="BA258" s="26">
        <v>25.597167754516953</v>
      </c>
      <c r="BB258" s="26">
        <v>25.623794698717077</v>
      </c>
      <c r="BC258" s="26">
        <v>25.574376991401085</v>
      </c>
      <c r="BD258" s="26">
        <v>25.452527906055145</v>
      </c>
      <c r="BE258" s="26">
        <v>25.25083470763035</v>
      </c>
      <c r="BF258" s="26">
        <v>24.778714970527069</v>
      </c>
      <c r="BG258" s="26">
        <v>24.580310165432017</v>
      </c>
      <c r="BH258" s="26">
        <v>24.504232611348627</v>
      </c>
      <c r="BI258" s="26">
        <v>24.396351580316402</v>
      </c>
      <c r="BK258" s="27">
        <v>9.7907287251935813</v>
      </c>
      <c r="BL258" s="27">
        <v>9.8390874104874726</v>
      </c>
      <c r="BM258" s="27">
        <v>9.6915387487913129</v>
      </c>
      <c r="BN258" s="27">
        <v>9.4104302614836222</v>
      </c>
      <c r="BO258" s="27">
        <v>9.1479386252876154</v>
      </c>
      <c r="BP258" s="27">
        <v>8.692293080028513</v>
      </c>
      <c r="BQ258" s="27">
        <v>8.4825102827840944</v>
      </c>
      <c r="BR258" s="27">
        <v>8.2624849111040959</v>
      </c>
      <c r="BS258" s="27">
        <v>8.0402814285179858</v>
      </c>
      <c r="BT258" s="27">
        <v>7.7927822784638039</v>
      </c>
      <c r="BU258" s="27">
        <v>6.9057199448690199</v>
      </c>
      <c r="BV258" s="27">
        <v>6.3872745030424056</v>
      </c>
      <c r="BW258" s="27">
        <v>6.1737693707124812</v>
      </c>
      <c r="BX258" s="27">
        <v>6.1645912599376729</v>
      </c>
      <c r="BZ258" s="27">
        <v>24.790728725193581</v>
      </c>
      <c r="CA258" s="27">
        <v>24.839087410487473</v>
      </c>
      <c r="CB258" s="27">
        <v>24.691538748791313</v>
      </c>
      <c r="CC258" s="27">
        <v>24.410430261483622</v>
      </c>
      <c r="CD258" s="27">
        <v>24.147938625287615</v>
      </c>
      <c r="CE258" s="27">
        <v>23.692293080028513</v>
      </c>
      <c r="CF258" s="27">
        <v>23.482510282784094</v>
      </c>
      <c r="CG258" s="27">
        <v>23.262484911104096</v>
      </c>
      <c r="CH258" s="27">
        <v>23.040281428517986</v>
      </c>
      <c r="CI258" s="27">
        <v>22.792782278463804</v>
      </c>
      <c r="CJ258" s="27">
        <v>21.90571994486902</v>
      </c>
      <c r="CK258" s="27">
        <v>21.387274503042406</v>
      </c>
      <c r="CL258" s="27">
        <v>21.173769370712481</v>
      </c>
      <c r="CM258" s="27">
        <v>21.164591259937673</v>
      </c>
      <c r="CO258" s="28">
        <v>9.7907287251935813</v>
      </c>
      <c r="CP258" s="28">
        <v>9.8772685351704048</v>
      </c>
      <c r="CQ258" s="28">
        <v>9.7733193582373623</v>
      </c>
      <c r="CR258" s="28">
        <v>9.5244989679441829</v>
      </c>
      <c r="CS258" s="28">
        <v>9.3119836500994317</v>
      </c>
      <c r="CT258" s="28">
        <v>8.9136514005011556</v>
      </c>
      <c r="CU258" s="28">
        <v>8.7372531870992276</v>
      </c>
      <c r="CV258" s="28">
        <v>8.5446509027921564</v>
      </c>
      <c r="CW258" s="28">
        <v>8.3579626301800225</v>
      </c>
      <c r="CX258" s="28">
        <v>8.1418039986825654</v>
      </c>
      <c r="CY258" s="28">
        <v>6.5961786532503872</v>
      </c>
      <c r="CZ258" s="28">
        <v>2.5336144325965506</v>
      </c>
      <c r="DA258" s="28">
        <v>-0.68755619282413605</v>
      </c>
      <c r="DB258" s="28">
        <v>-3.0711826096823671</v>
      </c>
      <c r="DD258" s="28">
        <v>24.790728725193581</v>
      </c>
      <c r="DE258" s="28">
        <v>24.877268535170405</v>
      </c>
      <c r="DF258" s="28">
        <v>24.773319358237362</v>
      </c>
      <c r="DG258" s="28">
        <v>24.524498967944183</v>
      </c>
      <c r="DH258" s="28">
        <v>24.311983650099432</v>
      </c>
      <c r="DI258" s="28">
        <v>23.913651400501156</v>
      </c>
      <c r="DJ258" s="28">
        <v>23.737253187099228</v>
      </c>
      <c r="DK258" s="28">
        <v>23.544650902792156</v>
      </c>
      <c r="DL258" s="28">
        <v>23.357962630180023</v>
      </c>
      <c r="DM258" s="28">
        <v>23.141803998682565</v>
      </c>
      <c r="DN258" s="28">
        <v>21.596178653250387</v>
      </c>
      <c r="DO258" s="28">
        <v>17.533614432596551</v>
      </c>
      <c r="DP258" s="28">
        <v>14.312443807175864</v>
      </c>
      <c r="DQ258" s="28">
        <v>11.928817390317633</v>
      </c>
      <c r="DS258" s="29">
        <v>9.7907287251935813</v>
      </c>
      <c r="DT258" s="29">
        <v>9.8982836934366354</v>
      </c>
      <c r="DU258" s="29">
        <v>9.7297957829471002</v>
      </c>
      <c r="DV258" s="29">
        <v>9.4791857682300247</v>
      </c>
      <c r="DW258" s="29">
        <v>9.278969018322357</v>
      </c>
      <c r="DX258" s="29">
        <v>8.8909942984543342</v>
      </c>
      <c r="DY258" s="29">
        <v>8.7052051798821424</v>
      </c>
      <c r="DZ258" s="29">
        <v>8.4989202115245988</v>
      </c>
      <c r="EA258" s="29">
        <v>8.2577594751645265</v>
      </c>
      <c r="EB258" s="29">
        <v>7.7179844344236841</v>
      </c>
      <c r="EC258" s="29">
        <v>3.6243962022831191</v>
      </c>
      <c r="ED258" s="29">
        <v>-0.36722437707427247</v>
      </c>
      <c r="EE258" s="29">
        <v>-2.8660208008540167</v>
      </c>
      <c r="EF258" s="29">
        <v>-2.3351764136883659</v>
      </c>
      <c r="EH258" s="29">
        <v>24.790728725193581</v>
      </c>
      <c r="EI258" s="29">
        <v>24.898283693436635</v>
      </c>
      <c r="EJ258" s="29">
        <v>24.7297957829471</v>
      </c>
      <c r="EK258" s="29">
        <v>24.479185768230025</v>
      </c>
      <c r="EL258" s="29">
        <v>24.278969018322357</v>
      </c>
      <c r="EM258" s="29">
        <v>23.890994298454334</v>
      </c>
      <c r="EN258" s="29">
        <v>23.705205179882142</v>
      </c>
      <c r="EO258" s="29">
        <v>23.498920211524599</v>
      </c>
      <c r="EP258" s="29">
        <v>23.257759475164526</v>
      </c>
      <c r="EQ258" s="29">
        <v>22.717984434423684</v>
      </c>
      <c r="ER258" s="29">
        <v>18.624396202283119</v>
      </c>
      <c r="ES258" s="29">
        <v>14.632775622925728</v>
      </c>
      <c r="ET258" s="29">
        <v>12.133979199145983</v>
      </c>
      <c r="EU258" s="29">
        <v>12.664823586311634</v>
      </c>
      <c r="EW258" s="1">
        <v>349148</v>
      </c>
      <c r="EX258" s="1">
        <v>404549</v>
      </c>
      <c r="EY258" s="1" t="s">
        <v>727</v>
      </c>
      <c r="EZ258" s="1" t="s">
        <v>868</v>
      </c>
    </row>
    <row r="259" spans="2:156" ht="16" thickBot="1" x14ac:dyDescent="0.4">
      <c r="B259" s="21" t="s">
        <v>259</v>
      </c>
      <c r="C259" s="22">
        <v>10.126024319561633</v>
      </c>
      <c r="D259" s="23">
        <v>6.0940300356975854</v>
      </c>
      <c r="E259" s="23">
        <v>3.8138974516897441</v>
      </c>
      <c r="F259" s="23">
        <v>1.6100319237874956</v>
      </c>
      <c r="G259" s="23">
        <v>-0.84178854324352059</v>
      </c>
      <c r="H259" s="23">
        <v>-3.0274760227951596</v>
      </c>
      <c r="I259" s="23">
        <v>-5.3318314585992468</v>
      </c>
      <c r="J259" s="23">
        <v>4.5022809357744293</v>
      </c>
      <c r="K259" s="23">
        <v>3.345330853033694</v>
      </c>
      <c r="L259" s="23">
        <v>3.013347346171507</v>
      </c>
      <c r="M259" s="23">
        <v>2.325654589076656</v>
      </c>
      <c r="N259" s="23">
        <v>1.7347433401077517</v>
      </c>
      <c r="O259" s="23">
        <v>1.7791435899891219</v>
      </c>
      <c r="P259" s="23">
        <v>1.8555649132081484</v>
      </c>
      <c r="Q259" s="24"/>
      <c r="R259" s="23">
        <v>14.763024319561634</v>
      </c>
      <c r="S259" s="23">
        <v>10.731030035697586</v>
      </c>
      <c r="T259" s="23">
        <v>8.4508974516897446</v>
      </c>
      <c r="U259" s="23">
        <v>6.2470319237874961</v>
      </c>
      <c r="V259" s="23">
        <v>3.7952114567564799</v>
      </c>
      <c r="W259" s="23">
        <v>1.6095239772048409</v>
      </c>
      <c r="X259" s="23">
        <v>-0.69483145859924633</v>
      </c>
      <c r="Y259" s="23">
        <v>-0.79771906422556782</v>
      </c>
      <c r="Z259" s="23">
        <v>-1.9546691469663031</v>
      </c>
      <c r="AA259" s="23">
        <v>-2.2866526538284901</v>
      </c>
      <c r="AB259" s="23">
        <v>-2.9743454109233411</v>
      </c>
      <c r="AC259" s="23">
        <v>-3.5652566598922455</v>
      </c>
      <c r="AD259" s="23">
        <v>-3.5208564100108752</v>
      </c>
      <c r="AE259" s="23">
        <v>-3.4444350867918487</v>
      </c>
      <c r="AG259" s="25">
        <v>10.126024319561633</v>
      </c>
      <c r="AH259" s="25">
        <v>6.6889541276462552</v>
      </c>
      <c r="AI259" s="25">
        <v>4.6187270324564693</v>
      </c>
      <c r="AJ259" s="25">
        <v>2.6050644134472591</v>
      </c>
      <c r="AK259" s="25">
        <v>0.36386902893463002</v>
      </c>
      <c r="AL259" s="25">
        <v>-1.6606389441032334</v>
      </c>
      <c r="AM259" s="25">
        <v>-3.8746788507233845</v>
      </c>
      <c r="AN259" s="25">
        <v>5.9758310331518842</v>
      </c>
      <c r="AO259" s="25">
        <v>5.1992122308284721</v>
      </c>
      <c r="AP259" s="25">
        <v>4.67247990395785</v>
      </c>
      <c r="AQ259" s="25">
        <v>4.6906155009163797</v>
      </c>
      <c r="AR259" s="25">
        <v>4.4800477439740831</v>
      </c>
      <c r="AS259" s="25">
        <v>4.5478900620056137</v>
      </c>
      <c r="AT259" s="25">
        <v>4.6072319610190888</v>
      </c>
      <c r="AV259" s="26">
        <v>14.763024319561634</v>
      </c>
      <c r="AW259" s="26">
        <v>11.325954127646256</v>
      </c>
      <c r="AX259" s="26">
        <v>9.2557270324564698</v>
      </c>
      <c r="AY259" s="26">
        <v>7.2420644134472596</v>
      </c>
      <c r="AZ259" s="26">
        <v>5.0008690289346305</v>
      </c>
      <c r="BA259" s="26">
        <v>2.976361055896767</v>
      </c>
      <c r="BB259" s="26">
        <v>0.76232114927661598</v>
      </c>
      <c r="BC259" s="26">
        <v>0.67583103315188708</v>
      </c>
      <c r="BD259" s="26">
        <v>-0.1007877691715251</v>
      </c>
      <c r="BE259" s="26">
        <v>-0.6275200960421472</v>
      </c>
      <c r="BF259" s="26">
        <v>-0.60938449908361747</v>
      </c>
      <c r="BG259" s="26">
        <v>-0.81995225602591404</v>
      </c>
      <c r="BH259" s="26">
        <v>-0.75210993799438342</v>
      </c>
      <c r="BI259" s="26">
        <v>-0.69276803898090833</v>
      </c>
      <c r="BK259" s="27">
        <v>10.126024319561633</v>
      </c>
      <c r="BL259" s="27">
        <v>6.0940300356975854</v>
      </c>
      <c r="BM259" s="27">
        <v>3.8138974618174366</v>
      </c>
      <c r="BN259" s="27">
        <v>1.6100319237874956</v>
      </c>
      <c r="BO259" s="27">
        <v>-0.84178858383934951</v>
      </c>
      <c r="BP259" s="27">
        <v>-3.0274759823398867</v>
      </c>
      <c r="BQ259" s="27">
        <v>-5.3318314585992468</v>
      </c>
      <c r="BR259" s="27">
        <v>4.5022809357744293</v>
      </c>
      <c r="BS259" s="27">
        <v>3.345330853033694</v>
      </c>
      <c r="BT259" s="27">
        <v>3.0360451546919798</v>
      </c>
      <c r="BU259" s="27">
        <v>2.4288540513061818</v>
      </c>
      <c r="BV259" s="27">
        <v>1.8704338938469007</v>
      </c>
      <c r="BW259" s="27">
        <v>1.9142931372705654</v>
      </c>
      <c r="BX259" s="27">
        <v>1.9775100962451901</v>
      </c>
      <c r="BZ259" s="27">
        <v>14.763024319561634</v>
      </c>
      <c r="CA259" s="27">
        <v>10.731030035697586</v>
      </c>
      <c r="CB259" s="27">
        <v>8.4508974618174371</v>
      </c>
      <c r="CC259" s="27">
        <v>6.2470319237874961</v>
      </c>
      <c r="CD259" s="27">
        <v>3.7952114161606509</v>
      </c>
      <c r="CE259" s="27">
        <v>1.6095240176601138</v>
      </c>
      <c r="CF259" s="27">
        <v>-0.69483145859924633</v>
      </c>
      <c r="CG259" s="27">
        <v>-0.79771906422556782</v>
      </c>
      <c r="CH259" s="27">
        <v>-1.9546691469663031</v>
      </c>
      <c r="CI259" s="27">
        <v>-2.2639548453080174</v>
      </c>
      <c r="CJ259" s="27">
        <v>-2.8711459486938153</v>
      </c>
      <c r="CK259" s="27">
        <v>-3.4295661061530964</v>
      </c>
      <c r="CL259" s="27">
        <v>-3.3857068627294318</v>
      </c>
      <c r="CM259" s="27">
        <v>-3.322489903754807</v>
      </c>
      <c r="CO259" s="28">
        <v>10.126024319561633</v>
      </c>
      <c r="CP259" s="28">
        <v>6.101795124591515</v>
      </c>
      <c r="CQ259" s="28">
        <v>3.8430210853859528</v>
      </c>
      <c r="CR259" s="28">
        <v>1.6603634201877746</v>
      </c>
      <c r="CS259" s="28">
        <v>-0.77458572183826391</v>
      </c>
      <c r="CT259" s="28">
        <v>-2.9429837117715536</v>
      </c>
      <c r="CU259" s="28">
        <v>-5.2372260097959682</v>
      </c>
      <c r="CV259" s="28">
        <v>4.607130281981803</v>
      </c>
      <c r="CW259" s="28">
        <v>3.4682387908744481</v>
      </c>
      <c r="CX259" s="28">
        <v>3.1794957658178902</v>
      </c>
      <c r="CY259" s="28">
        <v>2.4799645675243838</v>
      </c>
      <c r="CZ259" s="28">
        <v>1.0305940062386867</v>
      </c>
      <c r="DA259" s="28">
        <v>-0.27404003209201733</v>
      </c>
      <c r="DB259" s="28">
        <v>-1.7245022381949369</v>
      </c>
      <c r="DD259" s="28">
        <v>14.763024319561634</v>
      </c>
      <c r="DE259" s="28">
        <v>10.738795124591515</v>
      </c>
      <c r="DF259" s="28">
        <v>8.4800210853859532</v>
      </c>
      <c r="DG259" s="28">
        <v>6.2973634201877751</v>
      </c>
      <c r="DH259" s="28">
        <v>3.8624142781617365</v>
      </c>
      <c r="DI259" s="28">
        <v>1.6940162882284469</v>
      </c>
      <c r="DJ259" s="28">
        <v>-0.60022600979596774</v>
      </c>
      <c r="DK259" s="28">
        <v>-0.69286971801819419</v>
      </c>
      <c r="DL259" s="28">
        <v>-1.8317612091255491</v>
      </c>
      <c r="DM259" s="28">
        <v>-2.120504234182107</v>
      </c>
      <c r="DN259" s="28">
        <v>-2.8200354324756134</v>
      </c>
      <c r="DO259" s="28">
        <v>-4.2694059937613105</v>
      </c>
      <c r="DP259" s="28">
        <v>-5.5740400320920145</v>
      </c>
      <c r="DQ259" s="28">
        <v>-7.024502238194934</v>
      </c>
      <c r="DS259" s="29">
        <v>10.126024319561633</v>
      </c>
      <c r="DT259" s="29">
        <v>6.1368618752544037</v>
      </c>
      <c r="DU259" s="29">
        <v>3.8299319183791347</v>
      </c>
      <c r="DV259" s="29">
        <v>1.6575539362915208</v>
      </c>
      <c r="DW259" s="29">
        <v>-0.75435046766412839</v>
      </c>
      <c r="DX259" s="29">
        <v>-2.8801053727930785</v>
      </c>
      <c r="DY259" s="29">
        <v>-5.1271055657313767</v>
      </c>
      <c r="DZ259" s="29">
        <v>4.7792984739925508</v>
      </c>
      <c r="EA259" s="29">
        <v>3.7077147658884542</v>
      </c>
      <c r="EB259" s="29">
        <v>3.2656548947619051</v>
      </c>
      <c r="EC259" s="29">
        <v>1.8325528481768103</v>
      </c>
      <c r="ED259" s="29">
        <v>0.43675607454888876</v>
      </c>
      <c r="EE259" s="29">
        <v>-1.0309955893337559</v>
      </c>
      <c r="EF259" s="29">
        <v>-0.91391026663116293</v>
      </c>
      <c r="EH259" s="29">
        <v>14.763024319561634</v>
      </c>
      <c r="EI259" s="29">
        <v>10.773861875254404</v>
      </c>
      <c r="EJ259" s="29">
        <v>8.4669319183791352</v>
      </c>
      <c r="EK259" s="29">
        <v>6.2945539362915213</v>
      </c>
      <c r="EL259" s="29">
        <v>3.8826495323358721</v>
      </c>
      <c r="EM259" s="29">
        <v>1.7568946272069219</v>
      </c>
      <c r="EN259" s="29">
        <v>-0.4901055657313762</v>
      </c>
      <c r="EO259" s="29">
        <v>-0.52070152600744635</v>
      </c>
      <c r="EP259" s="29">
        <v>-1.592285234111543</v>
      </c>
      <c r="EQ259" s="29">
        <v>-2.0343451052380921</v>
      </c>
      <c r="ER259" s="29">
        <v>-3.4674471518231869</v>
      </c>
      <c r="ES259" s="29">
        <v>-4.8632439254511084</v>
      </c>
      <c r="ET259" s="29">
        <v>-6.3309955893337531</v>
      </c>
      <c r="EU259" s="29">
        <v>-6.2139102666311601</v>
      </c>
      <c r="EW259" s="1">
        <v>389826</v>
      </c>
      <c r="EX259" s="1">
        <v>390619</v>
      </c>
      <c r="EY259" s="1" t="s">
        <v>640</v>
      </c>
      <c r="EZ259" s="1" t="s">
        <v>859</v>
      </c>
    </row>
    <row r="260" spans="2:156" ht="16" thickBot="1" x14ac:dyDescent="0.4">
      <c r="B260" s="21" t="s">
        <v>260</v>
      </c>
      <c r="C260" s="22">
        <v>9.8872836303711047</v>
      </c>
      <c r="D260" s="23">
        <v>8.8088128093493125</v>
      </c>
      <c r="E260" s="23">
        <v>8.7045599979524795</v>
      </c>
      <c r="F260" s="23">
        <v>8.3606367529826002</v>
      </c>
      <c r="G260" s="23">
        <v>7.9377095399606539</v>
      </c>
      <c r="H260" s="23">
        <v>7.4517113480557953</v>
      </c>
      <c r="I260" s="23">
        <v>7.0285551151261902</v>
      </c>
      <c r="J260" s="23">
        <v>6.5793015896750138</v>
      </c>
      <c r="K260" s="23">
        <v>6.0719081148247014</v>
      </c>
      <c r="L260" s="23">
        <v>5.4757719247155556</v>
      </c>
      <c r="M260" s="23">
        <v>3.4344446755886047</v>
      </c>
      <c r="N260" s="23">
        <v>2.3336991869846457</v>
      </c>
      <c r="O260" s="23">
        <v>2.0721940703239596</v>
      </c>
      <c r="P260" s="23">
        <v>2.1664038001215324</v>
      </c>
      <c r="Q260" s="24"/>
      <c r="R260" s="23">
        <v>16.427283630371104</v>
      </c>
      <c r="S260" s="23">
        <v>15.348812809349312</v>
      </c>
      <c r="T260" s="23">
        <v>15.244559997952479</v>
      </c>
      <c r="U260" s="23">
        <v>14.900636752982599</v>
      </c>
      <c r="V260" s="23">
        <v>14.477709539960653</v>
      </c>
      <c r="W260" s="23">
        <v>13.991711348055794</v>
      </c>
      <c r="X260" s="23">
        <v>13.568555115126189</v>
      </c>
      <c r="Y260" s="23">
        <v>13.119301589675013</v>
      </c>
      <c r="Z260" s="23">
        <v>12.611908114824701</v>
      </c>
      <c r="AA260" s="23">
        <v>12.015771924715555</v>
      </c>
      <c r="AB260" s="23">
        <v>9.9744446755886038</v>
      </c>
      <c r="AC260" s="23">
        <v>8.8736991869846449</v>
      </c>
      <c r="AD260" s="23">
        <v>8.6121940703239588</v>
      </c>
      <c r="AE260" s="23">
        <v>8.7064038001215316</v>
      </c>
      <c r="AG260" s="25">
        <v>9.8872836303711047</v>
      </c>
      <c r="AH260" s="25">
        <v>9.2654859377860621</v>
      </c>
      <c r="AI260" s="25">
        <v>9.1885040270131899</v>
      </c>
      <c r="AJ260" s="25">
        <v>9.0179986121776263</v>
      </c>
      <c r="AK260" s="25">
        <v>8.7840975988106162</v>
      </c>
      <c r="AL260" s="25">
        <v>8.4384345911607355</v>
      </c>
      <c r="AM260" s="25">
        <v>8.1101723952218308</v>
      </c>
      <c r="AN260" s="25">
        <v>7.7350340932624508</v>
      </c>
      <c r="AO260" s="25">
        <v>7.2761994922581579</v>
      </c>
      <c r="AP260" s="25">
        <v>6.776225930543891</v>
      </c>
      <c r="AQ260" s="25">
        <v>5.4548244826624401</v>
      </c>
      <c r="AR260" s="25">
        <v>4.4820240741801101</v>
      </c>
      <c r="AS260" s="25">
        <v>3.9395160247347718</v>
      </c>
      <c r="AT260" s="25">
        <v>3.5944415667603664</v>
      </c>
      <c r="AV260" s="26">
        <v>16.427283630371104</v>
      </c>
      <c r="AW260" s="26">
        <v>15.805485937786061</v>
      </c>
      <c r="AX260" s="26">
        <v>15.728504027013189</v>
      </c>
      <c r="AY260" s="26">
        <v>15.557998612177625</v>
      </c>
      <c r="AZ260" s="26">
        <v>15.324097598810615</v>
      </c>
      <c r="BA260" s="26">
        <v>14.978434591160735</v>
      </c>
      <c r="BB260" s="26">
        <v>14.65017239522183</v>
      </c>
      <c r="BC260" s="26">
        <v>14.27503409326245</v>
      </c>
      <c r="BD260" s="26">
        <v>13.816199492258157</v>
      </c>
      <c r="BE260" s="26">
        <v>13.31622593054389</v>
      </c>
      <c r="BF260" s="26">
        <v>11.994824482662439</v>
      </c>
      <c r="BG260" s="26">
        <v>11.022024074180109</v>
      </c>
      <c r="BH260" s="26">
        <v>10.479516024734771</v>
      </c>
      <c r="BI260" s="26">
        <v>10.134441566760366</v>
      </c>
      <c r="BK260" s="27">
        <v>9.8872836303711047</v>
      </c>
      <c r="BL260" s="27">
        <v>8.8090353698973605</v>
      </c>
      <c r="BM260" s="27">
        <v>8.7045681256456682</v>
      </c>
      <c r="BN260" s="27">
        <v>8.3607154263015424</v>
      </c>
      <c r="BO260" s="27">
        <v>7.9379591529616675</v>
      </c>
      <c r="BP260" s="27">
        <v>7.4512221212024805</v>
      </c>
      <c r="BQ260" s="27">
        <v>7.0263809131769914</v>
      </c>
      <c r="BR260" s="27">
        <v>6.5768975963982665</v>
      </c>
      <c r="BS260" s="27">
        <v>6.0704390731171323</v>
      </c>
      <c r="BT260" s="27">
        <v>5.5238761386809188</v>
      </c>
      <c r="BU260" s="27">
        <v>3.6678064307706002</v>
      </c>
      <c r="BV260" s="27">
        <v>2.7095205002810268</v>
      </c>
      <c r="BW260" s="27">
        <v>2.4821521277961089</v>
      </c>
      <c r="BX260" s="27">
        <v>2.629780587437363</v>
      </c>
      <c r="BZ260" s="27">
        <v>16.427283630371104</v>
      </c>
      <c r="CA260" s="27">
        <v>15.34903536989736</v>
      </c>
      <c r="CB260" s="27">
        <v>15.244568125645667</v>
      </c>
      <c r="CC260" s="27">
        <v>14.900715426301542</v>
      </c>
      <c r="CD260" s="27">
        <v>14.477959152961667</v>
      </c>
      <c r="CE260" s="27">
        <v>13.99122212120248</v>
      </c>
      <c r="CF260" s="27">
        <v>13.566380913176991</v>
      </c>
      <c r="CG260" s="27">
        <v>13.116897596398266</v>
      </c>
      <c r="CH260" s="27">
        <v>12.610439073117131</v>
      </c>
      <c r="CI260" s="27">
        <v>12.063876138680918</v>
      </c>
      <c r="CJ260" s="27">
        <v>10.207806430770599</v>
      </c>
      <c r="CK260" s="27">
        <v>9.2495205002810259</v>
      </c>
      <c r="CL260" s="27">
        <v>9.0221521277961081</v>
      </c>
      <c r="CM260" s="27">
        <v>9.1697805874373621</v>
      </c>
      <c r="CO260" s="28">
        <v>9.8872836303711047</v>
      </c>
      <c r="CP260" s="28">
        <v>8.8130915905187805</v>
      </c>
      <c r="CQ260" s="28">
        <v>8.7207127528390895</v>
      </c>
      <c r="CR260" s="28">
        <v>8.3981382460853116</v>
      </c>
      <c r="CS260" s="28">
        <v>8.018721605537964</v>
      </c>
      <c r="CT260" s="28">
        <v>7.5746218148120299</v>
      </c>
      <c r="CU260" s="28">
        <v>7.1881472953614338</v>
      </c>
      <c r="CV260" s="28">
        <v>6.7861590443489863</v>
      </c>
      <c r="CW260" s="28">
        <v>6.3717197479320049</v>
      </c>
      <c r="CX260" s="28">
        <v>5.9467064080375138</v>
      </c>
      <c r="CY260" s="28">
        <v>3.4314602865561667</v>
      </c>
      <c r="CZ260" s="28">
        <v>-1.1447941508693873</v>
      </c>
      <c r="DA260" s="28">
        <v>-4.572486788612018</v>
      </c>
      <c r="DB260" s="28">
        <v>-6.8144648839181237</v>
      </c>
      <c r="DD260" s="28">
        <v>16.427283630371104</v>
      </c>
      <c r="DE260" s="28">
        <v>15.35309159051878</v>
      </c>
      <c r="DF260" s="28">
        <v>15.260712752839089</v>
      </c>
      <c r="DG260" s="28">
        <v>14.938138246085311</v>
      </c>
      <c r="DH260" s="28">
        <v>14.558721605537963</v>
      </c>
      <c r="DI260" s="28">
        <v>14.114621814812029</v>
      </c>
      <c r="DJ260" s="28">
        <v>13.728147295361433</v>
      </c>
      <c r="DK260" s="28">
        <v>13.326159044348985</v>
      </c>
      <c r="DL260" s="28">
        <v>12.911719747932004</v>
      </c>
      <c r="DM260" s="28">
        <v>12.486706408037513</v>
      </c>
      <c r="DN260" s="28">
        <v>9.9714602865561659</v>
      </c>
      <c r="DO260" s="28">
        <v>5.3952058491306119</v>
      </c>
      <c r="DP260" s="28">
        <v>1.9675132113879812</v>
      </c>
      <c r="DQ260" s="28">
        <v>-0.27446488391812451</v>
      </c>
      <c r="DS260" s="29">
        <v>9.8872836303711047</v>
      </c>
      <c r="DT260" s="29">
        <v>8.8533321048751361</v>
      </c>
      <c r="DU260" s="29">
        <v>8.663783727403839</v>
      </c>
      <c r="DV260" s="29">
        <v>8.3124072397905273</v>
      </c>
      <c r="DW260" s="29">
        <v>7.9544851094701112</v>
      </c>
      <c r="DX260" s="29">
        <v>7.5590310859209051</v>
      </c>
      <c r="DY260" s="29">
        <v>7.2181818091517762</v>
      </c>
      <c r="DZ260" s="29">
        <v>6.8771983754439532</v>
      </c>
      <c r="EA260" s="29">
        <v>6.3894903126362923</v>
      </c>
      <c r="EB260" s="29">
        <v>5.2577270215876393</v>
      </c>
      <c r="EC260" s="29">
        <v>4.8852081442483097E-2</v>
      </c>
      <c r="ED260" s="29">
        <v>-4.057439444670905</v>
      </c>
      <c r="EE260" s="29">
        <v>-6.2874406890857024</v>
      </c>
      <c r="EF260" s="29">
        <v>-5.6265236503604967</v>
      </c>
      <c r="EH260" s="29">
        <v>16.427283630371104</v>
      </c>
      <c r="EI260" s="29">
        <v>15.393332104875135</v>
      </c>
      <c r="EJ260" s="29">
        <v>15.203783727403838</v>
      </c>
      <c r="EK260" s="29">
        <v>14.852407239790526</v>
      </c>
      <c r="EL260" s="29">
        <v>14.49448510947011</v>
      </c>
      <c r="EM260" s="29">
        <v>14.099031085920904</v>
      </c>
      <c r="EN260" s="29">
        <v>13.758181809151775</v>
      </c>
      <c r="EO260" s="29">
        <v>13.417198375443952</v>
      </c>
      <c r="EP260" s="29">
        <v>12.929490312636291</v>
      </c>
      <c r="EQ260" s="29">
        <v>11.797727021587638</v>
      </c>
      <c r="ER260" s="29">
        <v>6.5888520814424822</v>
      </c>
      <c r="ES260" s="29">
        <v>2.4825605553290941</v>
      </c>
      <c r="ET260" s="29">
        <v>0.25255931091429673</v>
      </c>
      <c r="EU260" s="29">
        <v>0.91347634963950242</v>
      </c>
      <c r="EW260" s="1">
        <v>335679</v>
      </c>
      <c r="EX260" s="1">
        <v>439130</v>
      </c>
      <c r="EY260" s="1" t="s">
        <v>494</v>
      </c>
      <c r="EZ260" s="1" t="s">
        <v>864</v>
      </c>
    </row>
    <row r="261" spans="2:156" ht="16" thickBot="1" x14ac:dyDescent="0.4">
      <c r="B261" s="21" t="s">
        <v>261</v>
      </c>
      <c r="C261" s="22">
        <v>8.4119633342636515</v>
      </c>
      <c r="D261" s="23">
        <v>8.1414254495935197</v>
      </c>
      <c r="E261" s="23">
        <v>7.981623432569604</v>
      </c>
      <c r="F261" s="23">
        <v>7.7056888951239095</v>
      </c>
      <c r="G261" s="23">
        <v>7.4669270248953588</v>
      </c>
      <c r="H261" s="23">
        <v>7.1780924924157219</v>
      </c>
      <c r="I261" s="23">
        <v>6.7892080272195425</v>
      </c>
      <c r="J261" s="23">
        <v>6.6031861268487919</v>
      </c>
      <c r="K261" s="23">
        <v>6.3552481876692113</v>
      </c>
      <c r="L261" s="23">
        <v>5.9412990198358511</v>
      </c>
      <c r="M261" s="23">
        <v>4.5322717516339974</v>
      </c>
      <c r="N261" s="23">
        <v>3.6499910602263448</v>
      </c>
      <c r="O261" s="23">
        <v>3.2370776190815267</v>
      </c>
      <c r="P261" s="23">
        <v>3.1235097943263845</v>
      </c>
      <c r="Q261" s="24"/>
      <c r="R261" s="23">
        <v>11.911963334263652</v>
      </c>
      <c r="S261" s="23">
        <v>11.64142544959352</v>
      </c>
      <c r="T261" s="23">
        <v>11.481623432569604</v>
      </c>
      <c r="U261" s="23">
        <v>11.20568889512391</v>
      </c>
      <c r="V261" s="23">
        <v>10.966927024895359</v>
      </c>
      <c r="W261" s="23">
        <v>10.678092492415722</v>
      </c>
      <c r="X261" s="23">
        <v>10.289208027219543</v>
      </c>
      <c r="Y261" s="23">
        <v>10.103186126848792</v>
      </c>
      <c r="Z261" s="23">
        <v>9.8552481876692113</v>
      </c>
      <c r="AA261" s="23">
        <v>9.4412990198358511</v>
      </c>
      <c r="AB261" s="23">
        <v>8.0322717516339974</v>
      </c>
      <c r="AC261" s="23">
        <v>7.1499910602263448</v>
      </c>
      <c r="AD261" s="23">
        <v>6.7370776190815267</v>
      </c>
      <c r="AE261" s="23">
        <v>6.6235097943263845</v>
      </c>
      <c r="AG261" s="25">
        <v>8.4119633342636515</v>
      </c>
      <c r="AH261" s="25">
        <v>8.2406257763310258</v>
      </c>
      <c r="AI261" s="25">
        <v>8.1319386500284843</v>
      </c>
      <c r="AJ261" s="25">
        <v>7.93687793124408</v>
      </c>
      <c r="AK261" s="25">
        <v>7.8255963678445095</v>
      </c>
      <c r="AL261" s="25">
        <v>7.6112646736357252</v>
      </c>
      <c r="AM261" s="25">
        <v>7.2586968524997602</v>
      </c>
      <c r="AN261" s="25">
        <v>7.1046516385989573</v>
      </c>
      <c r="AO261" s="25">
        <v>6.8562988999865873</v>
      </c>
      <c r="AP261" s="25">
        <v>6.5269310838995853</v>
      </c>
      <c r="AQ261" s="25">
        <v>5.5259102444334118</v>
      </c>
      <c r="AR261" s="25">
        <v>4.7700777840010691</v>
      </c>
      <c r="AS261" s="25">
        <v>4.1810163191607188</v>
      </c>
      <c r="AT261" s="25">
        <v>3.8076283395655928</v>
      </c>
      <c r="AV261" s="26">
        <v>11.911963334263652</v>
      </c>
      <c r="AW261" s="26">
        <v>11.740625776331026</v>
      </c>
      <c r="AX261" s="26">
        <v>11.631938650028484</v>
      </c>
      <c r="AY261" s="26">
        <v>11.43687793124408</v>
      </c>
      <c r="AZ261" s="26">
        <v>11.32559636784451</v>
      </c>
      <c r="BA261" s="26">
        <v>11.111264673635725</v>
      </c>
      <c r="BB261" s="26">
        <v>10.75869685249976</v>
      </c>
      <c r="BC261" s="26">
        <v>10.604651638598957</v>
      </c>
      <c r="BD261" s="26">
        <v>10.356298899986587</v>
      </c>
      <c r="BE261" s="26">
        <v>10.026931083899585</v>
      </c>
      <c r="BF261" s="26">
        <v>9.0259102444334118</v>
      </c>
      <c r="BG261" s="26">
        <v>8.2700777840010691</v>
      </c>
      <c r="BH261" s="26">
        <v>7.6810163191607188</v>
      </c>
      <c r="BI261" s="26">
        <v>7.3076283395655928</v>
      </c>
      <c r="BK261" s="27">
        <v>8.4119633342636515</v>
      </c>
      <c r="BL261" s="27">
        <v>8.1415996069609946</v>
      </c>
      <c r="BM261" s="27">
        <v>7.9819701796450371</v>
      </c>
      <c r="BN261" s="27">
        <v>7.7062068471239371</v>
      </c>
      <c r="BO261" s="27">
        <v>7.4676072499774797</v>
      </c>
      <c r="BP261" s="27">
        <v>7.1778890600481819</v>
      </c>
      <c r="BQ261" s="27">
        <v>6.7870383775100525</v>
      </c>
      <c r="BR261" s="27">
        <v>6.6006740700957263</v>
      </c>
      <c r="BS261" s="27">
        <v>6.3523995375343087</v>
      </c>
      <c r="BT261" s="27">
        <v>5.9696964102397754</v>
      </c>
      <c r="BU261" s="27">
        <v>4.6904512623039167</v>
      </c>
      <c r="BV261" s="27">
        <v>3.9516343146575768</v>
      </c>
      <c r="BW261" s="27">
        <v>3.5595657790009039</v>
      </c>
      <c r="BX261" s="27">
        <v>3.5105763953323681</v>
      </c>
      <c r="BZ261" s="27">
        <v>11.911963334263652</v>
      </c>
      <c r="CA261" s="27">
        <v>11.641599606960995</v>
      </c>
      <c r="CB261" s="27">
        <v>11.481970179645037</v>
      </c>
      <c r="CC261" s="27">
        <v>11.206206847123937</v>
      </c>
      <c r="CD261" s="27">
        <v>10.96760724997748</v>
      </c>
      <c r="CE261" s="27">
        <v>10.677889060048182</v>
      </c>
      <c r="CF261" s="27">
        <v>10.287038377510052</v>
      </c>
      <c r="CG261" s="27">
        <v>10.100674070095726</v>
      </c>
      <c r="CH261" s="27">
        <v>9.8523995375343087</v>
      </c>
      <c r="CI261" s="27">
        <v>9.4696964102397754</v>
      </c>
      <c r="CJ261" s="27">
        <v>8.1904512623039167</v>
      </c>
      <c r="CK261" s="27">
        <v>7.4516343146575768</v>
      </c>
      <c r="CL261" s="27">
        <v>7.0595657790009039</v>
      </c>
      <c r="CM261" s="27">
        <v>7.0105763953323681</v>
      </c>
      <c r="CO261" s="28">
        <v>8.4119633342636515</v>
      </c>
      <c r="CP261" s="28">
        <v>8.150994470749847</v>
      </c>
      <c r="CQ261" s="28">
        <v>8.0063200150425118</v>
      </c>
      <c r="CR261" s="28">
        <v>7.7424066923774433</v>
      </c>
      <c r="CS261" s="28">
        <v>7.5626913921244885</v>
      </c>
      <c r="CT261" s="28">
        <v>7.3153540083501998</v>
      </c>
      <c r="CU261" s="28">
        <v>6.9226877895446748</v>
      </c>
      <c r="CV261" s="28">
        <v>6.7650086369881404</v>
      </c>
      <c r="CW261" s="28">
        <v>6.5754346538138684</v>
      </c>
      <c r="CX261" s="28">
        <v>6.2672813082374113</v>
      </c>
      <c r="CY261" s="28">
        <v>4.4375635824926665</v>
      </c>
      <c r="CZ261" s="28">
        <v>1.0090918082213065</v>
      </c>
      <c r="DA261" s="28">
        <v>-1.7193742453059855</v>
      </c>
      <c r="DB261" s="28">
        <v>-3.4265655029786082</v>
      </c>
      <c r="DD261" s="28">
        <v>11.911963334263652</v>
      </c>
      <c r="DE261" s="28">
        <v>11.650994470749847</v>
      </c>
      <c r="DF261" s="28">
        <v>11.506320015042512</v>
      </c>
      <c r="DG261" s="28">
        <v>11.242406692377443</v>
      </c>
      <c r="DH261" s="28">
        <v>11.062691392124488</v>
      </c>
      <c r="DI261" s="28">
        <v>10.8153540083502</v>
      </c>
      <c r="DJ261" s="28">
        <v>10.422687789544675</v>
      </c>
      <c r="DK261" s="28">
        <v>10.26500863698814</v>
      </c>
      <c r="DL261" s="28">
        <v>10.075434653813868</v>
      </c>
      <c r="DM261" s="28">
        <v>9.7672813082374113</v>
      </c>
      <c r="DN261" s="28">
        <v>7.9375635824926665</v>
      </c>
      <c r="DO261" s="28">
        <v>4.5090918082213065</v>
      </c>
      <c r="DP261" s="28">
        <v>1.7806257546940145</v>
      </c>
      <c r="DQ261" s="28">
        <v>7.343449702139182E-2</v>
      </c>
      <c r="DS261" s="29">
        <v>8.4119633342636515</v>
      </c>
      <c r="DT261" s="29">
        <v>8.1878087404061244</v>
      </c>
      <c r="DU261" s="29">
        <v>7.935636690464392</v>
      </c>
      <c r="DV261" s="29">
        <v>7.6813821811842082</v>
      </c>
      <c r="DW261" s="29">
        <v>7.5314961044589079</v>
      </c>
      <c r="DX261" s="29">
        <v>7.3218541485852509</v>
      </c>
      <c r="DY261" s="29">
        <v>6.9613182684482346</v>
      </c>
      <c r="DZ261" s="29">
        <v>6.8440316019585943</v>
      </c>
      <c r="EA261" s="29">
        <v>6.5889796939345455</v>
      </c>
      <c r="EB261" s="29">
        <v>5.7582430198317134</v>
      </c>
      <c r="EC261" s="29">
        <v>1.9522019520260674</v>
      </c>
      <c r="ED261" s="29">
        <v>-1.1491048710634857</v>
      </c>
      <c r="EE261" s="29">
        <v>-2.9992263274143376</v>
      </c>
      <c r="EF261" s="29">
        <v>-2.592317226372888</v>
      </c>
      <c r="EH261" s="29">
        <v>11.911963334263652</v>
      </c>
      <c r="EI261" s="29">
        <v>11.687808740406124</v>
      </c>
      <c r="EJ261" s="29">
        <v>11.435636690464392</v>
      </c>
      <c r="EK261" s="29">
        <v>11.181382181184208</v>
      </c>
      <c r="EL261" s="29">
        <v>11.031496104458908</v>
      </c>
      <c r="EM261" s="29">
        <v>10.821854148585251</v>
      </c>
      <c r="EN261" s="29">
        <v>10.461318268448235</v>
      </c>
      <c r="EO261" s="29">
        <v>10.344031601958594</v>
      </c>
      <c r="EP261" s="29">
        <v>10.088979693934546</v>
      </c>
      <c r="EQ261" s="29">
        <v>9.2582430198317134</v>
      </c>
      <c r="ER261" s="29">
        <v>5.4522019520260674</v>
      </c>
      <c r="ES261" s="29">
        <v>2.3508951289365143</v>
      </c>
      <c r="ET261" s="29">
        <v>0.50077367258566241</v>
      </c>
      <c r="EU261" s="29">
        <v>0.90768277362711203</v>
      </c>
      <c r="EW261" s="1">
        <v>392096</v>
      </c>
      <c r="EX261" s="1">
        <v>383493</v>
      </c>
      <c r="EY261" s="1" t="s">
        <v>516</v>
      </c>
      <c r="EZ261" s="1" t="s">
        <v>859</v>
      </c>
    </row>
    <row r="262" spans="2:156" ht="16" thickBot="1" x14ac:dyDescent="0.4">
      <c r="B262" s="21" t="s">
        <v>262</v>
      </c>
      <c r="C262" s="22">
        <v>12.935333133484635</v>
      </c>
      <c r="D262" s="23">
        <v>12.485981240971714</v>
      </c>
      <c r="E262" s="23">
        <v>12.242754209072141</v>
      </c>
      <c r="F262" s="23">
        <v>11.744625720332065</v>
      </c>
      <c r="G262" s="23">
        <v>11.464784709343817</v>
      </c>
      <c r="H262" s="23">
        <v>10.992935539818101</v>
      </c>
      <c r="I262" s="23">
        <v>10.570417632438017</v>
      </c>
      <c r="J262" s="23">
        <v>10.123263314646689</v>
      </c>
      <c r="K262" s="23">
        <v>9.6324984777851643</v>
      </c>
      <c r="L262" s="23">
        <v>8.9451349929061621</v>
      </c>
      <c r="M262" s="23">
        <v>6.4783832125585619</v>
      </c>
      <c r="N262" s="23">
        <v>5.2251744687263511</v>
      </c>
      <c r="O262" s="23">
        <v>4.963448821028102</v>
      </c>
      <c r="P262" s="23">
        <v>5.4057221553461332</v>
      </c>
      <c r="Q262" s="24"/>
      <c r="R262" s="23">
        <v>17.435333133484633</v>
      </c>
      <c r="S262" s="23">
        <v>16.985981240971714</v>
      </c>
      <c r="T262" s="23">
        <v>16.742754209072139</v>
      </c>
      <c r="U262" s="23">
        <v>16.244625720332067</v>
      </c>
      <c r="V262" s="23">
        <v>15.964784709343817</v>
      </c>
      <c r="W262" s="23">
        <v>15.492935539818101</v>
      </c>
      <c r="X262" s="23">
        <v>15.070417632438017</v>
      </c>
      <c r="Y262" s="23">
        <v>14.623263314646689</v>
      </c>
      <c r="Z262" s="23">
        <v>14.132498477785164</v>
      </c>
      <c r="AA262" s="23">
        <v>13.445134992906162</v>
      </c>
      <c r="AB262" s="23">
        <v>10.978383212558562</v>
      </c>
      <c r="AC262" s="23">
        <v>9.7251744687263511</v>
      </c>
      <c r="AD262" s="23">
        <v>9.463448821028102</v>
      </c>
      <c r="AE262" s="23">
        <v>9.9057221553461332</v>
      </c>
      <c r="AG262" s="25">
        <v>12.935333133484635</v>
      </c>
      <c r="AH262" s="25">
        <v>12.642239780019642</v>
      </c>
      <c r="AI262" s="25">
        <v>12.473439598479001</v>
      </c>
      <c r="AJ262" s="25">
        <v>12.172170428047668</v>
      </c>
      <c r="AK262" s="25">
        <v>12.089933491742308</v>
      </c>
      <c r="AL262" s="25">
        <v>11.787055586699774</v>
      </c>
      <c r="AM262" s="25">
        <v>11.491528496484973</v>
      </c>
      <c r="AN262" s="25">
        <v>11.160702435584023</v>
      </c>
      <c r="AO262" s="25">
        <v>10.759093416645381</v>
      </c>
      <c r="AP262" s="25">
        <v>10.341046187398236</v>
      </c>
      <c r="AQ262" s="25">
        <v>9.1057510047034871</v>
      </c>
      <c r="AR262" s="25">
        <v>7.9359479015703194</v>
      </c>
      <c r="AS262" s="25">
        <v>7.1646223126814945</v>
      </c>
      <c r="AT262" s="25">
        <v>6.6219407277156606</v>
      </c>
      <c r="AV262" s="26">
        <v>17.435333133484633</v>
      </c>
      <c r="AW262" s="26">
        <v>17.142239780019644</v>
      </c>
      <c r="AX262" s="26">
        <v>16.973439598479001</v>
      </c>
      <c r="AY262" s="26">
        <v>16.672170428047668</v>
      </c>
      <c r="AZ262" s="26">
        <v>16.589933491742308</v>
      </c>
      <c r="BA262" s="26">
        <v>16.287055586699772</v>
      </c>
      <c r="BB262" s="26">
        <v>15.991528496484973</v>
      </c>
      <c r="BC262" s="26">
        <v>15.660702435584023</v>
      </c>
      <c r="BD262" s="26">
        <v>15.259093416645381</v>
      </c>
      <c r="BE262" s="26">
        <v>14.841046187398236</v>
      </c>
      <c r="BF262" s="26">
        <v>13.605751004703487</v>
      </c>
      <c r="BG262" s="26">
        <v>12.435947901570319</v>
      </c>
      <c r="BH262" s="26">
        <v>11.664622312681495</v>
      </c>
      <c r="BI262" s="26">
        <v>11.121940727715661</v>
      </c>
      <c r="BK262" s="27">
        <v>12.935333133484635</v>
      </c>
      <c r="BL262" s="27">
        <v>12.486003308290046</v>
      </c>
      <c r="BM262" s="27">
        <v>12.242520947339074</v>
      </c>
      <c r="BN262" s="27">
        <v>11.744390056002565</v>
      </c>
      <c r="BO262" s="27">
        <v>11.464565492513888</v>
      </c>
      <c r="BP262" s="27">
        <v>10.992752725542584</v>
      </c>
      <c r="BQ262" s="27">
        <v>10.570285359630185</v>
      </c>
      <c r="BR262" s="27">
        <v>10.123193341142807</v>
      </c>
      <c r="BS262" s="27">
        <v>9.6331746485698044</v>
      </c>
      <c r="BT262" s="27">
        <v>8.9911151018605029</v>
      </c>
      <c r="BU262" s="27">
        <v>6.6715934178380323</v>
      </c>
      <c r="BV262" s="27">
        <v>5.4601535379095196</v>
      </c>
      <c r="BW262" s="27">
        <v>5.1802923222988255</v>
      </c>
      <c r="BX262" s="27">
        <v>5.5861586066518143</v>
      </c>
      <c r="BZ262" s="27">
        <v>17.435333133484633</v>
      </c>
      <c r="CA262" s="27">
        <v>16.986003308290044</v>
      </c>
      <c r="CB262" s="27">
        <v>16.742520947339074</v>
      </c>
      <c r="CC262" s="27">
        <v>16.244390056002565</v>
      </c>
      <c r="CD262" s="27">
        <v>15.964565492513888</v>
      </c>
      <c r="CE262" s="27">
        <v>15.492752725542584</v>
      </c>
      <c r="CF262" s="27">
        <v>15.070285359630185</v>
      </c>
      <c r="CG262" s="27">
        <v>14.623193341142807</v>
      </c>
      <c r="CH262" s="27">
        <v>14.133174648569804</v>
      </c>
      <c r="CI262" s="27">
        <v>13.491115101860503</v>
      </c>
      <c r="CJ262" s="27">
        <v>11.171593417838032</v>
      </c>
      <c r="CK262" s="27">
        <v>9.9601535379095196</v>
      </c>
      <c r="CL262" s="27">
        <v>9.6802923222988255</v>
      </c>
      <c r="CM262" s="27">
        <v>10.086158606651814</v>
      </c>
      <c r="CO262" s="28">
        <v>12.935333133484635</v>
      </c>
      <c r="CP262" s="28">
        <v>12.45577480792624</v>
      </c>
      <c r="CQ262" s="28">
        <v>12.191849629041183</v>
      </c>
      <c r="CR262" s="28">
        <v>11.68745862514284</v>
      </c>
      <c r="CS262" s="28">
        <v>11.38485382206896</v>
      </c>
      <c r="CT262" s="28">
        <v>10.862048213858365</v>
      </c>
      <c r="CU262" s="28">
        <v>10.346403385410376</v>
      </c>
      <c r="CV262" s="28">
        <v>9.8044104536814718</v>
      </c>
      <c r="CW262" s="28">
        <v>9.291858438754323</v>
      </c>
      <c r="CX262" s="28">
        <v>8.7719121563075593</v>
      </c>
      <c r="CY262" s="28">
        <v>6.689649440457309</v>
      </c>
      <c r="CZ262" s="28">
        <v>4.140024210000135</v>
      </c>
      <c r="DA262" s="28">
        <v>2.9658530152325042</v>
      </c>
      <c r="DB262" s="28">
        <v>1.8971954715094768</v>
      </c>
      <c r="DD262" s="28">
        <v>17.435333133484633</v>
      </c>
      <c r="DE262" s="28">
        <v>16.95577480792624</v>
      </c>
      <c r="DF262" s="28">
        <v>16.691849629041183</v>
      </c>
      <c r="DG262" s="28">
        <v>16.187458625142838</v>
      </c>
      <c r="DH262" s="28">
        <v>15.88485382206896</v>
      </c>
      <c r="DI262" s="28">
        <v>15.362048213858365</v>
      </c>
      <c r="DJ262" s="28">
        <v>14.846403385410376</v>
      </c>
      <c r="DK262" s="28">
        <v>14.304410453681472</v>
      </c>
      <c r="DL262" s="28">
        <v>13.791858438754323</v>
      </c>
      <c r="DM262" s="28">
        <v>13.271912156307559</v>
      </c>
      <c r="DN262" s="28">
        <v>11.189649440457309</v>
      </c>
      <c r="DO262" s="28">
        <v>8.640024210000135</v>
      </c>
      <c r="DP262" s="28">
        <v>7.4658530152325042</v>
      </c>
      <c r="DQ262" s="28">
        <v>6.3971954715094768</v>
      </c>
      <c r="DS262" s="29">
        <v>12.935333133484635</v>
      </c>
      <c r="DT262" s="29">
        <v>12.494644494710158</v>
      </c>
      <c r="DU262" s="29">
        <v>12.117502256314513</v>
      </c>
      <c r="DV262" s="29">
        <v>11.586005014774068</v>
      </c>
      <c r="DW262" s="29">
        <v>11.268234009141214</v>
      </c>
      <c r="DX262" s="29">
        <v>10.777919073384096</v>
      </c>
      <c r="DY262" s="29">
        <v>10.336582555242506</v>
      </c>
      <c r="DZ262" s="29">
        <v>9.9045278470027576</v>
      </c>
      <c r="EA262" s="29">
        <v>9.5093209373507968</v>
      </c>
      <c r="EB262" s="29">
        <v>8.7959817044299484</v>
      </c>
      <c r="EC262" s="29">
        <v>5.6103911109665532</v>
      </c>
      <c r="ED262" s="29">
        <v>3.6892814382686581</v>
      </c>
      <c r="EE262" s="29">
        <v>3.054033305587879</v>
      </c>
      <c r="EF262" s="29">
        <v>3.4784032129080131</v>
      </c>
      <c r="EH262" s="29">
        <v>17.435333133484633</v>
      </c>
      <c r="EI262" s="29">
        <v>16.994644494710158</v>
      </c>
      <c r="EJ262" s="29">
        <v>16.617502256314513</v>
      </c>
      <c r="EK262" s="29">
        <v>16.086005014774067</v>
      </c>
      <c r="EL262" s="29">
        <v>15.768234009141214</v>
      </c>
      <c r="EM262" s="29">
        <v>15.277919073384096</v>
      </c>
      <c r="EN262" s="29">
        <v>14.836582555242506</v>
      </c>
      <c r="EO262" s="29">
        <v>14.404527847002758</v>
      </c>
      <c r="EP262" s="29">
        <v>14.009320937350797</v>
      </c>
      <c r="EQ262" s="29">
        <v>13.295981704429948</v>
      </c>
      <c r="ER262" s="29">
        <v>10.110391110966553</v>
      </c>
      <c r="ES262" s="29">
        <v>8.1892814382686581</v>
      </c>
      <c r="ET262" s="29">
        <v>7.554033305587879</v>
      </c>
      <c r="EU262" s="29">
        <v>7.9784032129080131</v>
      </c>
      <c r="EW262" s="1">
        <v>336965</v>
      </c>
      <c r="EX262" s="1">
        <v>446547</v>
      </c>
      <c r="EY262" s="1" t="s">
        <v>571</v>
      </c>
      <c r="EZ262" s="1" t="s">
        <v>866</v>
      </c>
    </row>
    <row r="263" spans="2:156" ht="16" thickBot="1" x14ac:dyDescent="0.4">
      <c r="B263" s="21" t="s">
        <v>263</v>
      </c>
      <c r="C263" s="22">
        <v>16.563915865598915</v>
      </c>
      <c r="D263" s="23">
        <v>13.961801332265637</v>
      </c>
      <c r="E263" s="23">
        <v>13.627727749891541</v>
      </c>
      <c r="F263" s="23">
        <v>12.953223306588619</v>
      </c>
      <c r="G263" s="23">
        <v>12.945268281446491</v>
      </c>
      <c r="H263" s="23">
        <v>12.791054941710733</v>
      </c>
      <c r="I263" s="23">
        <v>12.398750598883499</v>
      </c>
      <c r="J263" s="23">
        <v>12.039005101890947</v>
      </c>
      <c r="K263" s="23">
        <v>11.730870886428264</v>
      </c>
      <c r="L263" s="23">
        <v>11.453940665654933</v>
      </c>
      <c r="M263" s="23">
        <v>9.8551603552763751</v>
      </c>
      <c r="N263" s="23">
        <v>8.4961469218715422</v>
      </c>
      <c r="O263" s="23">
        <v>7.3800165459893776</v>
      </c>
      <c r="P263" s="23">
        <v>6.7524295222846042</v>
      </c>
      <c r="Q263" s="24"/>
      <c r="R263" s="23">
        <v>22.563915865598915</v>
      </c>
      <c r="S263" s="23">
        <v>19.961801332265637</v>
      </c>
      <c r="T263" s="23">
        <v>19.627727749891541</v>
      </c>
      <c r="U263" s="23">
        <v>18.953223306588619</v>
      </c>
      <c r="V263" s="23">
        <v>18.945268281446491</v>
      </c>
      <c r="W263" s="23">
        <v>18.791054941710733</v>
      </c>
      <c r="X263" s="23">
        <v>18.398750598883499</v>
      </c>
      <c r="Y263" s="23">
        <v>18.039005101890947</v>
      </c>
      <c r="Z263" s="23">
        <v>17.730870886428264</v>
      </c>
      <c r="AA263" s="23">
        <v>17.453940665654933</v>
      </c>
      <c r="AB263" s="23">
        <v>15.855160355276375</v>
      </c>
      <c r="AC263" s="23">
        <v>14.496146921871542</v>
      </c>
      <c r="AD263" s="23">
        <v>13.380016545989378</v>
      </c>
      <c r="AE263" s="23">
        <v>12.752429522284604</v>
      </c>
      <c r="AG263" s="25">
        <v>16.563915865598915</v>
      </c>
      <c r="AH263" s="25">
        <v>15.531988536314884</v>
      </c>
      <c r="AI263" s="25">
        <v>15.468021103971495</v>
      </c>
      <c r="AJ263" s="25">
        <v>15.10314539177433</v>
      </c>
      <c r="AK263" s="25">
        <v>15.234987923808365</v>
      </c>
      <c r="AL263" s="25">
        <v>15.333879949821679</v>
      </c>
      <c r="AM263" s="25">
        <v>15.061067044501513</v>
      </c>
      <c r="AN263" s="25">
        <v>14.71711699365358</v>
      </c>
      <c r="AO263" s="25">
        <v>14.517676750397023</v>
      </c>
      <c r="AP263" s="25">
        <v>13.955581291889843</v>
      </c>
      <c r="AQ263" s="25">
        <v>13.33912275309893</v>
      </c>
      <c r="AR263" s="25">
        <v>13.036159270524386</v>
      </c>
      <c r="AS263" s="25">
        <v>12.537774652907792</v>
      </c>
      <c r="AT263" s="25">
        <v>12.452212795896386</v>
      </c>
      <c r="AV263" s="26">
        <v>22.563915865598915</v>
      </c>
      <c r="AW263" s="26">
        <v>21.531988536314884</v>
      </c>
      <c r="AX263" s="26">
        <v>21.468021103971495</v>
      </c>
      <c r="AY263" s="26">
        <v>21.10314539177433</v>
      </c>
      <c r="AZ263" s="26">
        <v>21.234987923808365</v>
      </c>
      <c r="BA263" s="26">
        <v>21.333879949821679</v>
      </c>
      <c r="BB263" s="26">
        <v>21.061067044501513</v>
      </c>
      <c r="BC263" s="26">
        <v>20.71711699365358</v>
      </c>
      <c r="BD263" s="26">
        <v>20.517676750397023</v>
      </c>
      <c r="BE263" s="26">
        <v>19.955581291889843</v>
      </c>
      <c r="BF263" s="26">
        <v>19.33912275309893</v>
      </c>
      <c r="BG263" s="26">
        <v>19.036159270524386</v>
      </c>
      <c r="BH263" s="26">
        <v>18.537774652907792</v>
      </c>
      <c r="BI263" s="26">
        <v>18.452212795896386</v>
      </c>
      <c r="BK263" s="27">
        <v>16.563915865598915</v>
      </c>
      <c r="BL263" s="27">
        <v>13.962525096660276</v>
      </c>
      <c r="BM263" s="27">
        <v>13.629179572158748</v>
      </c>
      <c r="BN263" s="27">
        <v>12.955426403886221</v>
      </c>
      <c r="BO263" s="27">
        <v>12.948128561232039</v>
      </c>
      <c r="BP263" s="27">
        <v>12.790216605499385</v>
      </c>
      <c r="BQ263" s="27">
        <v>12.389687970800583</v>
      </c>
      <c r="BR263" s="27">
        <v>12.028346718824636</v>
      </c>
      <c r="BS263" s="27">
        <v>11.718796397384526</v>
      </c>
      <c r="BT263" s="27">
        <v>11.472534030410479</v>
      </c>
      <c r="BU263" s="27">
        <v>10.100310504586179</v>
      </c>
      <c r="BV263" s="27">
        <v>9.2519589016337029</v>
      </c>
      <c r="BW263" s="27">
        <v>8.3447534823757223</v>
      </c>
      <c r="BX263" s="27">
        <v>8.1107824276936462</v>
      </c>
      <c r="BZ263" s="27">
        <v>22.563915865598915</v>
      </c>
      <c r="CA263" s="27">
        <v>19.962525096660276</v>
      </c>
      <c r="CB263" s="27">
        <v>19.629179572158748</v>
      </c>
      <c r="CC263" s="27">
        <v>18.955426403886221</v>
      </c>
      <c r="CD263" s="27">
        <v>18.948128561232039</v>
      </c>
      <c r="CE263" s="27">
        <v>18.790216605499385</v>
      </c>
      <c r="CF263" s="27">
        <v>18.389687970800583</v>
      </c>
      <c r="CG263" s="27">
        <v>18.028346718824636</v>
      </c>
      <c r="CH263" s="27">
        <v>17.718796397384526</v>
      </c>
      <c r="CI263" s="27">
        <v>17.472534030410479</v>
      </c>
      <c r="CJ263" s="27">
        <v>16.100310504586179</v>
      </c>
      <c r="CK263" s="27">
        <v>15.251958901633703</v>
      </c>
      <c r="CL263" s="27">
        <v>14.344753482375722</v>
      </c>
      <c r="CM263" s="27">
        <v>14.110782427693646</v>
      </c>
      <c r="CO263" s="28">
        <v>16.563915865598915</v>
      </c>
      <c r="CP263" s="28">
        <v>13.983387250302492</v>
      </c>
      <c r="CQ263" s="28">
        <v>13.67578585736625</v>
      </c>
      <c r="CR263" s="28">
        <v>13.023857513849073</v>
      </c>
      <c r="CS263" s="28">
        <v>13.03635788401737</v>
      </c>
      <c r="CT263" s="28">
        <v>12.903184415197707</v>
      </c>
      <c r="CU263" s="28">
        <v>12.455734994560714</v>
      </c>
      <c r="CV263" s="28">
        <v>12.055359375117924</v>
      </c>
      <c r="CW263" s="28">
        <v>11.704543689505066</v>
      </c>
      <c r="CX263" s="28">
        <v>11.397634750291999</v>
      </c>
      <c r="CY263" s="28">
        <v>8.6644547785220922</v>
      </c>
      <c r="CZ263" s="28">
        <v>4.3620077720053168</v>
      </c>
      <c r="DA263" s="28">
        <v>1.1353587077702727</v>
      </c>
      <c r="DB263" s="28">
        <v>-0.89135944481522245</v>
      </c>
      <c r="DD263" s="28">
        <v>22.563915865598915</v>
      </c>
      <c r="DE263" s="28">
        <v>19.983387250302492</v>
      </c>
      <c r="DF263" s="28">
        <v>19.67578585736625</v>
      </c>
      <c r="DG263" s="28">
        <v>19.023857513849073</v>
      </c>
      <c r="DH263" s="28">
        <v>19.03635788401737</v>
      </c>
      <c r="DI263" s="28">
        <v>18.903184415197707</v>
      </c>
      <c r="DJ263" s="28">
        <v>18.455734994560714</v>
      </c>
      <c r="DK263" s="28">
        <v>18.055359375117924</v>
      </c>
      <c r="DL263" s="28">
        <v>17.704543689505066</v>
      </c>
      <c r="DM263" s="28">
        <v>17.397634750291999</v>
      </c>
      <c r="DN263" s="28">
        <v>14.664454778522092</v>
      </c>
      <c r="DO263" s="28">
        <v>10.362007772005317</v>
      </c>
      <c r="DP263" s="28">
        <v>7.1353587077702727</v>
      </c>
      <c r="DQ263" s="28">
        <v>5.1086405551847776</v>
      </c>
      <c r="DS263" s="29">
        <v>16.563915865598915</v>
      </c>
      <c r="DT263" s="29">
        <v>14.003437666381345</v>
      </c>
      <c r="DU263" s="29">
        <v>13.5933186022902</v>
      </c>
      <c r="DV263" s="29">
        <v>12.922324909040096</v>
      </c>
      <c r="DW263" s="29">
        <v>12.93733643042788</v>
      </c>
      <c r="DX263" s="29">
        <v>12.804097724680098</v>
      </c>
      <c r="DY263" s="29">
        <v>12.329799593225449</v>
      </c>
      <c r="DZ263" s="29">
        <v>11.899671262556488</v>
      </c>
      <c r="EA263" s="29">
        <v>11.476287136935547</v>
      </c>
      <c r="EB263" s="29">
        <v>10.733536069323158</v>
      </c>
      <c r="EC263" s="29">
        <v>5.9962044785952919</v>
      </c>
      <c r="ED263" s="29">
        <v>2.102343352373687</v>
      </c>
      <c r="EE263" s="29">
        <v>-8.5551319271736759E-2</v>
      </c>
      <c r="EF263" s="29">
        <v>0.37805546566471548</v>
      </c>
      <c r="EH263" s="29">
        <v>22.563915865598915</v>
      </c>
      <c r="EI263" s="29">
        <v>20.003437666381345</v>
      </c>
      <c r="EJ263" s="29">
        <v>19.5933186022902</v>
      </c>
      <c r="EK263" s="29">
        <v>18.922324909040096</v>
      </c>
      <c r="EL263" s="29">
        <v>18.93733643042788</v>
      </c>
      <c r="EM263" s="29">
        <v>18.804097724680098</v>
      </c>
      <c r="EN263" s="29">
        <v>18.329799593225449</v>
      </c>
      <c r="EO263" s="29">
        <v>17.899671262556488</v>
      </c>
      <c r="EP263" s="29">
        <v>17.476287136935547</v>
      </c>
      <c r="EQ263" s="29">
        <v>16.733536069323158</v>
      </c>
      <c r="ER263" s="29">
        <v>11.996204478595292</v>
      </c>
      <c r="ES263" s="29">
        <v>8.102343352373687</v>
      </c>
      <c r="ET263" s="29">
        <v>5.9144486807282632</v>
      </c>
      <c r="EU263" s="29">
        <v>6.3780554656647155</v>
      </c>
      <c r="EW263" s="1">
        <v>356777</v>
      </c>
      <c r="EX263" s="1">
        <v>432926</v>
      </c>
      <c r="EY263" s="1" t="s">
        <v>479</v>
      </c>
      <c r="EZ263" s="1" t="s">
        <v>864</v>
      </c>
    </row>
    <row r="264" spans="2:156" ht="16" thickBot="1" x14ac:dyDescent="0.4">
      <c r="B264" s="21" t="s">
        <v>264</v>
      </c>
      <c r="C264" s="22">
        <v>12.115554714878741</v>
      </c>
      <c r="D264" s="23">
        <v>12.037306428730842</v>
      </c>
      <c r="E264" s="23">
        <v>11.925098285342012</v>
      </c>
      <c r="F264" s="23">
        <v>11.675036490323992</v>
      </c>
      <c r="G264" s="23">
        <v>11.460106039806252</v>
      </c>
      <c r="H264" s="23">
        <v>11.169269159059901</v>
      </c>
      <c r="I264" s="23">
        <v>10.907953456365195</v>
      </c>
      <c r="J264" s="23">
        <v>10.601581964223314</v>
      </c>
      <c r="K264" s="23">
        <v>10.301190592773194</v>
      </c>
      <c r="L264" s="23">
        <v>9.8885801849578723</v>
      </c>
      <c r="M264" s="23">
        <v>8.6427752870567556</v>
      </c>
      <c r="N264" s="23">
        <v>8.1620983699302663</v>
      </c>
      <c r="O264" s="23">
        <v>8.2643691721035779</v>
      </c>
      <c r="P264" s="23">
        <v>8.6453735807482062</v>
      </c>
      <c r="Q264" s="24"/>
      <c r="R264" s="23">
        <v>16.752554714878741</v>
      </c>
      <c r="S264" s="23">
        <v>16.674306428730844</v>
      </c>
      <c r="T264" s="23">
        <v>16.56209828534201</v>
      </c>
      <c r="U264" s="23">
        <v>16.31203649032399</v>
      </c>
      <c r="V264" s="23">
        <v>16.097106039806253</v>
      </c>
      <c r="W264" s="23">
        <v>15.806269159059902</v>
      </c>
      <c r="X264" s="23">
        <v>15.544953456365196</v>
      </c>
      <c r="Y264" s="23">
        <v>15.238581964223314</v>
      </c>
      <c r="Z264" s="23">
        <v>14.938190592773195</v>
      </c>
      <c r="AA264" s="23">
        <v>14.525580184957873</v>
      </c>
      <c r="AB264" s="23">
        <v>13.279775287056756</v>
      </c>
      <c r="AC264" s="23">
        <v>12.799098369930267</v>
      </c>
      <c r="AD264" s="23">
        <v>12.901369172103578</v>
      </c>
      <c r="AE264" s="23">
        <v>13.282373580748207</v>
      </c>
      <c r="AG264" s="25">
        <v>12.115554714878741</v>
      </c>
      <c r="AH264" s="25">
        <v>12.104169748672374</v>
      </c>
      <c r="AI264" s="25">
        <v>12.043187716690241</v>
      </c>
      <c r="AJ264" s="25">
        <v>11.904182009124673</v>
      </c>
      <c r="AK264" s="25">
        <v>11.858360292278006</v>
      </c>
      <c r="AL264" s="25">
        <v>11.686289988448268</v>
      </c>
      <c r="AM264" s="25">
        <v>11.51676091560542</v>
      </c>
      <c r="AN264" s="25">
        <v>11.288086375065388</v>
      </c>
      <c r="AO264" s="25">
        <v>11.058458826668586</v>
      </c>
      <c r="AP264" s="25">
        <v>10.770424625952741</v>
      </c>
      <c r="AQ264" s="25">
        <v>10.060082104302891</v>
      </c>
      <c r="AR264" s="25">
        <v>9.6002789682947434</v>
      </c>
      <c r="AS264" s="25">
        <v>9.4269684770114761</v>
      </c>
      <c r="AT264" s="25">
        <v>9.3674009814731836</v>
      </c>
      <c r="AV264" s="26">
        <v>16.752554714878741</v>
      </c>
      <c r="AW264" s="26">
        <v>16.741169748672377</v>
      </c>
      <c r="AX264" s="26">
        <v>16.680187716690241</v>
      </c>
      <c r="AY264" s="26">
        <v>16.541182009124675</v>
      </c>
      <c r="AZ264" s="26">
        <v>16.495360292278008</v>
      </c>
      <c r="BA264" s="26">
        <v>16.323289988448266</v>
      </c>
      <c r="BB264" s="26">
        <v>16.153760915605421</v>
      </c>
      <c r="BC264" s="26">
        <v>15.925086375065389</v>
      </c>
      <c r="BD264" s="26">
        <v>15.695458826668586</v>
      </c>
      <c r="BE264" s="26">
        <v>15.407424625952741</v>
      </c>
      <c r="BF264" s="26">
        <v>14.697082104302892</v>
      </c>
      <c r="BG264" s="26">
        <v>14.237278968294744</v>
      </c>
      <c r="BH264" s="26">
        <v>14.063968477011477</v>
      </c>
      <c r="BI264" s="26">
        <v>14.004400981473184</v>
      </c>
      <c r="BK264" s="27">
        <v>12.115554714878741</v>
      </c>
      <c r="BL264" s="27">
        <v>12.03730642572593</v>
      </c>
      <c r="BM264" s="27">
        <v>11.925098295348654</v>
      </c>
      <c r="BN264" s="27">
        <v>11.675036490323992</v>
      </c>
      <c r="BO264" s="27">
        <v>11.460105969786907</v>
      </c>
      <c r="BP264" s="27">
        <v>11.169269229179584</v>
      </c>
      <c r="BQ264" s="27">
        <v>10.907953456365195</v>
      </c>
      <c r="BR264" s="27">
        <v>10.601581964223314</v>
      </c>
      <c r="BS264" s="27">
        <v>10.301190592773194</v>
      </c>
      <c r="BT264" s="27">
        <v>9.9284196869439256</v>
      </c>
      <c r="BU264" s="27">
        <v>8.8110920913909698</v>
      </c>
      <c r="BV264" s="27">
        <v>8.3638088688714163</v>
      </c>
      <c r="BW264" s="27">
        <v>8.4467791983380174</v>
      </c>
      <c r="BX264" s="27">
        <v>8.7923609551430051</v>
      </c>
      <c r="BZ264" s="27">
        <v>16.752554714878741</v>
      </c>
      <c r="CA264" s="27">
        <v>16.674306425725931</v>
      </c>
      <c r="CB264" s="27">
        <v>16.562098295348655</v>
      </c>
      <c r="CC264" s="27">
        <v>16.31203649032399</v>
      </c>
      <c r="CD264" s="27">
        <v>16.097105969786909</v>
      </c>
      <c r="CE264" s="27">
        <v>15.806269229179584</v>
      </c>
      <c r="CF264" s="27">
        <v>15.544953456365196</v>
      </c>
      <c r="CG264" s="27">
        <v>15.238581964223314</v>
      </c>
      <c r="CH264" s="27">
        <v>14.938190592773195</v>
      </c>
      <c r="CI264" s="27">
        <v>14.565419686943926</v>
      </c>
      <c r="CJ264" s="27">
        <v>13.44809209139097</v>
      </c>
      <c r="CK264" s="27">
        <v>13.000808868871417</v>
      </c>
      <c r="CL264" s="27">
        <v>13.083779198338018</v>
      </c>
      <c r="CM264" s="27">
        <v>13.429360955143006</v>
      </c>
      <c r="CO264" s="28">
        <v>12.115554714878741</v>
      </c>
      <c r="CP264" s="28">
        <v>12.039568164304121</v>
      </c>
      <c r="CQ264" s="28">
        <v>11.949261628167003</v>
      </c>
      <c r="CR264" s="28">
        <v>11.724850918160763</v>
      </c>
      <c r="CS264" s="28">
        <v>11.550419454548384</v>
      </c>
      <c r="CT264" s="28">
        <v>11.301482160218471</v>
      </c>
      <c r="CU264" s="28">
        <v>11.070708734967068</v>
      </c>
      <c r="CV264" s="28">
        <v>10.804717284878416</v>
      </c>
      <c r="CW264" s="28">
        <v>10.583760358193587</v>
      </c>
      <c r="CX264" s="28">
        <v>10.319106561660146</v>
      </c>
      <c r="CY264" s="28">
        <v>8.6813649809811952</v>
      </c>
      <c r="CZ264" s="28">
        <v>4.9659705870794468</v>
      </c>
      <c r="DA264" s="28">
        <v>2.1141480406590354</v>
      </c>
      <c r="DB264" s="28">
        <v>0.24191305723168099</v>
      </c>
      <c r="DD264" s="28">
        <v>16.752554714878741</v>
      </c>
      <c r="DE264" s="28">
        <v>16.676568164304122</v>
      </c>
      <c r="DF264" s="28">
        <v>16.586261628167001</v>
      </c>
      <c r="DG264" s="28">
        <v>16.361850918160762</v>
      </c>
      <c r="DH264" s="28">
        <v>16.187419454548383</v>
      </c>
      <c r="DI264" s="28">
        <v>15.938482160218472</v>
      </c>
      <c r="DJ264" s="28">
        <v>15.707708734967069</v>
      </c>
      <c r="DK264" s="28">
        <v>15.441717284878417</v>
      </c>
      <c r="DL264" s="28">
        <v>15.220760358193587</v>
      </c>
      <c r="DM264" s="28">
        <v>14.956106561660146</v>
      </c>
      <c r="DN264" s="28">
        <v>13.318364980981196</v>
      </c>
      <c r="DO264" s="28">
        <v>9.6029705870794473</v>
      </c>
      <c r="DP264" s="28">
        <v>6.7511480406590358</v>
      </c>
      <c r="DQ264" s="28">
        <v>4.8789130572316814</v>
      </c>
      <c r="DS264" s="29">
        <v>12.115554714878741</v>
      </c>
      <c r="DT264" s="29">
        <v>12.096406805982758</v>
      </c>
      <c r="DU264" s="29">
        <v>11.916286040255113</v>
      </c>
      <c r="DV264" s="29">
        <v>11.692894438647176</v>
      </c>
      <c r="DW264" s="29">
        <v>11.527104893127776</v>
      </c>
      <c r="DX264" s="29">
        <v>11.316373227297849</v>
      </c>
      <c r="DY264" s="29">
        <v>11.133689262536109</v>
      </c>
      <c r="DZ264" s="29">
        <v>10.930831119003885</v>
      </c>
      <c r="EA264" s="29">
        <v>10.639748307349914</v>
      </c>
      <c r="EB264" s="29">
        <v>9.7019759880138299</v>
      </c>
      <c r="EC264" s="29">
        <v>5.5254079199506876</v>
      </c>
      <c r="ED264" s="29">
        <v>2.1684998642140521</v>
      </c>
      <c r="EE264" s="29">
        <v>0.39359624708836805</v>
      </c>
      <c r="EF264" s="29">
        <v>1.2346921893242033</v>
      </c>
      <c r="EH264" s="29">
        <v>16.752554714878741</v>
      </c>
      <c r="EI264" s="29">
        <v>16.73340680598276</v>
      </c>
      <c r="EJ264" s="29">
        <v>16.553286040255113</v>
      </c>
      <c r="EK264" s="29">
        <v>16.329894438647177</v>
      </c>
      <c r="EL264" s="29">
        <v>16.164104893127778</v>
      </c>
      <c r="EM264" s="29">
        <v>15.953373227297849</v>
      </c>
      <c r="EN264" s="29">
        <v>15.770689262536109</v>
      </c>
      <c r="EO264" s="29">
        <v>15.567831119003886</v>
      </c>
      <c r="EP264" s="29">
        <v>15.276748307349914</v>
      </c>
      <c r="EQ264" s="29">
        <v>14.33897598801383</v>
      </c>
      <c r="ER264" s="29">
        <v>10.162407919950688</v>
      </c>
      <c r="ES264" s="29">
        <v>6.8054998642140525</v>
      </c>
      <c r="ET264" s="29">
        <v>5.0305962470883685</v>
      </c>
      <c r="EU264" s="29">
        <v>5.8716921893242038</v>
      </c>
      <c r="EW264" s="1">
        <v>332562</v>
      </c>
      <c r="EX264" s="1">
        <v>434929</v>
      </c>
      <c r="EY264" s="1" t="s">
        <v>500</v>
      </c>
      <c r="EZ264" s="1" t="s">
        <v>864</v>
      </c>
    </row>
    <row r="265" spans="2:156" ht="16" thickBot="1" x14ac:dyDescent="0.4">
      <c r="B265" s="21" t="s">
        <v>265</v>
      </c>
      <c r="C265" s="22">
        <v>7.9279296759701463</v>
      </c>
      <c r="D265" s="23">
        <v>7.0429188135591598</v>
      </c>
      <c r="E265" s="23">
        <v>6.7199694720080849</v>
      </c>
      <c r="F265" s="23">
        <v>6.0829354220040912</v>
      </c>
      <c r="G265" s="23">
        <v>5.8390113232841756</v>
      </c>
      <c r="H265" s="23">
        <v>5.1397485731296939</v>
      </c>
      <c r="I265" s="23">
        <v>4.6654222897845301</v>
      </c>
      <c r="J265" s="23">
        <v>4.146422151414221</v>
      </c>
      <c r="K265" s="23">
        <v>3.6167221860089072</v>
      </c>
      <c r="L265" s="23">
        <v>2.8831027817660058</v>
      </c>
      <c r="M265" s="23">
        <v>0.7697574553434805</v>
      </c>
      <c r="N265" s="23">
        <v>-8.3551083871526544E-2</v>
      </c>
      <c r="O265" s="23">
        <v>-0.23378652443341252</v>
      </c>
      <c r="P265" s="23">
        <v>0.14271885784908278</v>
      </c>
      <c r="Q265" s="24"/>
      <c r="R265" s="23">
        <v>12.564929675970147</v>
      </c>
      <c r="S265" s="23">
        <v>11.67991881355916</v>
      </c>
      <c r="T265" s="23">
        <v>11.356969472008085</v>
      </c>
      <c r="U265" s="23">
        <v>10.719935422004092</v>
      </c>
      <c r="V265" s="23">
        <v>10.476011323284176</v>
      </c>
      <c r="W265" s="23">
        <v>9.7767485731296944</v>
      </c>
      <c r="X265" s="23">
        <v>9.3024222897845306</v>
      </c>
      <c r="Y265" s="23">
        <v>8.7834221514142214</v>
      </c>
      <c r="Z265" s="23">
        <v>8.2537221860089076</v>
      </c>
      <c r="AA265" s="23">
        <v>7.5201027817660062</v>
      </c>
      <c r="AB265" s="23">
        <v>5.406757455343481</v>
      </c>
      <c r="AC265" s="23">
        <v>4.5534489161284739</v>
      </c>
      <c r="AD265" s="23">
        <v>4.4032134755665879</v>
      </c>
      <c r="AE265" s="23">
        <v>4.7797188578490832</v>
      </c>
      <c r="AG265" s="25">
        <v>7.9279296759701463</v>
      </c>
      <c r="AH265" s="25">
        <v>7.372493311039646</v>
      </c>
      <c r="AI265" s="25">
        <v>7.2006928174475817</v>
      </c>
      <c r="AJ265" s="25">
        <v>6.7521726145881011</v>
      </c>
      <c r="AK265" s="25">
        <v>6.7176472620209253</v>
      </c>
      <c r="AL265" s="25">
        <v>6.1859658181114376</v>
      </c>
      <c r="AM265" s="25">
        <v>5.8070349423812679</v>
      </c>
      <c r="AN265" s="25">
        <v>5.3733812381502908</v>
      </c>
      <c r="AO265" s="25">
        <v>4.8990015800571491</v>
      </c>
      <c r="AP265" s="25">
        <v>4.3004322552879408</v>
      </c>
      <c r="AQ265" s="25">
        <v>2.9091730644885736</v>
      </c>
      <c r="AR265" s="25">
        <v>2.0672164087686937</v>
      </c>
      <c r="AS265" s="25">
        <v>1.5006560025753153</v>
      </c>
      <c r="AT265" s="25">
        <v>1.2369861885827902</v>
      </c>
      <c r="AV265" s="26">
        <v>12.564929675970147</v>
      </c>
      <c r="AW265" s="26">
        <v>12.009493311039646</v>
      </c>
      <c r="AX265" s="26">
        <v>11.837692817447582</v>
      </c>
      <c r="AY265" s="26">
        <v>11.389172614588102</v>
      </c>
      <c r="AZ265" s="26">
        <v>11.354647262020926</v>
      </c>
      <c r="BA265" s="26">
        <v>10.822965818111438</v>
      </c>
      <c r="BB265" s="26">
        <v>10.444034942381268</v>
      </c>
      <c r="BC265" s="26">
        <v>10.010381238150291</v>
      </c>
      <c r="BD265" s="26">
        <v>9.5360015800571496</v>
      </c>
      <c r="BE265" s="26">
        <v>8.9374322552879413</v>
      </c>
      <c r="BF265" s="26">
        <v>7.5461730644885741</v>
      </c>
      <c r="BG265" s="26">
        <v>6.7042164087686942</v>
      </c>
      <c r="BH265" s="26">
        <v>6.1376560025753157</v>
      </c>
      <c r="BI265" s="26">
        <v>5.8739861885827906</v>
      </c>
      <c r="BK265" s="27">
        <v>7.9279296759701463</v>
      </c>
      <c r="BL265" s="27">
        <v>7.0429366425474296</v>
      </c>
      <c r="BM265" s="27">
        <v>6.7200108865332666</v>
      </c>
      <c r="BN265" s="27">
        <v>6.082997679267848</v>
      </c>
      <c r="BO265" s="27">
        <v>5.8390918812511856</v>
      </c>
      <c r="BP265" s="27">
        <v>5.1397243453423584</v>
      </c>
      <c r="BQ265" s="27">
        <v>4.6651646448914761</v>
      </c>
      <c r="BR265" s="27">
        <v>4.1461206342622745</v>
      </c>
      <c r="BS265" s="27">
        <v>3.6163811367713592</v>
      </c>
      <c r="BT265" s="27">
        <v>2.9495568975438644</v>
      </c>
      <c r="BU265" s="27">
        <v>1.0466085558907778</v>
      </c>
      <c r="BV265" s="27">
        <v>0.2557970025318923</v>
      </c>
      <c r="BW265" s="27">
        <v>8.2503905457926408E-2</v>
      </c>
      <c r="BX265" s="27">
        <v>0.41346306772333463</v>
      </c>
      <c r="BZ265" s="27">
        <v>12.564929675970147</v>
      </c>
      <c r="CA265" s="27">
        <v>11.67993664254743</v>
      </c>
      <c r="CB265" s="27">
        <v>11.357010886533267</v>
      </c>
      <c r="CC265" s="27">
        <v>10.719997679267848</v>
      </c>
      <c r="CD265" s="27">
        <v>10.476091881251186</v>
      </c>
      <c r="CE265" s="27">
        <v>9.7767243453423589</v>
      </c>
      <c r="CF265" s="27">
        <v>9.3021646448914765</v>
      </c>
      <c r="CG265" s="27">
        <v>8.783120634262275</v>
      </c>
      <c r="CH265" s="27">
        <v>8.2533811367713596</v>
      </c>
      <c r="CI265" s="27">
        <v>7.5865568975438649</v>
      </c>
      <c r="CJ265" s="27">
        <v>5.6836085558907783</v>
      </c>
      <c r="CK265" s="27">
        <v>4.8927970025318928</v>
      </c>
      <c r="CL265" s="27">
        <v>4.7195039054579269</v>
      </c>
      <c r="CM265" s="27">
        <v>5.0504630677233351</v>
      </c>
      <c r="CO265" s="28">
        <v>7.9279296759701463</v>
      </c>
      <c r="CP265" s="28">
        <v>7.0450194024368606</v>
      </c>
      <c r="CQ265" s="28">
        <v>6.750866097974999</v>
      </c>
      <c r="CR265" s="28">
        <v>6.1478436067403877</v>
      </c>
      <c r="CS265" s="28">
        <v>5.961105214747505</v>
      </c>
      <c r="CT265" s="28">
        <v>5.3228101294738579</v>
      </c>
      <c r="CU265" s="28">
        <v>4.9004002493175278</v>
      </c>
      <c r="CV265" s="28">
        <v>4.4441652921846213</v>
      </c>
      <c r="CW265" s="28">
        <v>4.0349740788040336</v>
      </c>
      <c r="CX265" s="28">
        <v>3.5169190369615393</v>
      </c>
      <c r="CY265" s="28">
        <v>0.93508546857096064</v>
      </c>
      <c r="CZ265" s="28">
        <v>-4.2828061288480797</v>
      </c>
      <c r="DA265" s="28">
        <v>-8.4089181922158502</v>
      </c>
      <c r="DB265" s="28">
        <v>-11.131781252307448</v>
      </c>
      <c r="DD265" s="28">
        <v>12.564929675970147</v>
      </c>
      <c r="DE265" s="28">
        <v>11.682019402436861</v>
      </c>
      <c r="DF265" s="28">
        <v>11.387866097974999</v>
      </c>
      <c r="DG265" s="28">
        <v>10.784843606740388</v>
      </c>
      <c r="DH265" s="28">
        <v>10.598105214747505</v>
      </c>
      <c r="DI265" s="28">
        <v>9.9598101294738584</v>
      </c>
      <c r="DJ265" s="28">
        <v>9.5374002493175283</v>
      </c>
      <c r="DK265" s="28">
        <v>9.0811652921846218</v>
      </c>
      <c r="DL265" s="28">
        <v>8.671974078804034</v>
      </c>
      <c r="DM265" s="28">
        <v>8.1539190369615397</v>
      </c>
      <c r="DN265" s="28">
        <v>5.5720854685709611</v>
      </c>
      <c r="DO265" s="28">
        <v>0.3541938711519208</v>
      </c>
      <c r="DP265" s="28">
        <v>-3.7719181922158498</v>
      </c>
      <c r="DQ265" s="28">
        <v>-6.4947812523074475</v>
      </c>
      <c r="DS265" s="29">
        <v>7.9279296759701463</v>
      </c>
      <c r="DT265" s="29">
        <v>7.1229852240634042</v>
      </c>
      <c r="DU265" s="29">
        <v>6.6061898844334195</v>
      </c>
      <c r="DV265" s="29">
        <v>6.0143800489574986</v>
      </c>
      <c r="DW265" s="29">
        <v>5.883055492981768</v>
      </c>
      <c r="DX265" s="29">
        <v>5.3368714796198375</v>
      </c>
      <c r="DY265" s="29">
        <v>5.0002719125706818</v>
      </c>
      <c r="DZ265" s="29">
        <v>4.6550183444125253</v>
      </c>
      <c r="EA265" s="29">
        <v>4.2102031102744206</v>
      </c>
      <c r="EB265" s="29">
        <v>2.813807553198707</v>
      </c>
      <c r="EC265" s="29">
        <v>-3.2225142109807976</v>
      </c>
      <c r="ED265" s="29">
        <v>-7.8320362376705361</v>
      </c>
      <c r="EE265" s="29">
        <v>-10.588739382180023</v>
      </c>
      <c r="EF265" s="29">
        <v>-9.5384193386269445</v>
      </c>
      <c r="EH265" s="29">
        <v>12.564929675970147</v>
      </c>
      <c r="EI265" s="29">
        <v>11.759985224063405</v>
      </c>
      <c r="EJ265" s="29">
        <v>11.24318988443342</v>
      </c>
      <c r="EK265" s="29">
        <v>10.651380048957499</v>
      </c>
      <c r="EL265" s="29">
        <v>10.520055492981768</v>
      </c>
      <c r="EM265" s="29">
        <v>9.973871479619838</v>
      </c>
      <c r="EN265" s="29">
        <v>9.6372719125706823</v>
      </c>
      <c r="EO265" s="29">
        <v>9.2920183444125257</v>
      </c>
      <c r="EP265" s="29">
        <v>8.8472031102744211</v>
      </c>
      <c r="EQ265" s="29">
        <v>7.4508075531987075</v>
      </c>
      <c r="ER265" s="29">
        <v>1.4144857890192029</v>
      </c>
      <c r="ES265" s="29">
        <v>-3.1950362376705357</v>
      </c>
      <c r="ET265" s="29">
        <v>-5.9517393821800226</v>
      </c>
      <c r="EU265" s="29">
        <v>-4.901419338626944</v>
      </c>
      <c r="EW265" s="1">
        <v>381392</v>
      </c>
      <c r="EX265" s="1">
        <v>404001</v>
      </c>
      <c r="EY265" s="1" t="s">
        <v>553</v>
      </c>
      <c r="EZ265" s="1" t="s">
        <v>857</v>
      </c>
    </row>
    <row r="266" spans="2:156" ht="16" thickBot="1" x14ac:dyDescent="0.4">
      <c r="B266" s="21" t="s">
        <v>266</v>
      </c>
      <c r="C266" s="22">
        <v>9.6506102659559083</v>
      </c>
      <c r="D266" s="23">
        <v>9.5595851515946713</v>
      </c>
      <c r="E266" s="23">
        <v>9.405538011399516</v>
      </c>
      <c r="F266" s="23">
        <v>9.2553009950759098</v>
      </c>
      <c r="G266" s="23">
        <v>8.932850825431796</v>
      </c>
      <c r="H266" s="23">
        <v>8.7028361972311217</v>
      </c>
      <c r="I266" s="23">
        <v>8.4833150950496474</v>
      </c>
      <c r="J266" s="23">
        <v>8.2814994782646352</v>
      </c>
      <c r="K266" s="23">
        <v>7.9970075671065608</v>
      </c>
      <c r="L266" s="23">
        <v>7.6873206745341935</v>
      </c>
      <c r="M266" s="23">
        <v>6.6773784931768549</v>
      </c>
      <c r="N266" s="23">
        <v>5.9436988421763388</v>
      </c>
      <c r="O266" s="23">
        <v>5.5559030051000473</v>
      </c>
      <c r="P266" s="23">
        <v>5.4749964920542435</v>
      </c>
      <c r="Q266" s="24"/>
      <c r="R266" s="23">
        <v>17.210610265955907</v>
      </c>
      <c r="S266" s="23">
        <v>17.11958515159467</v>
      </c>
      <c r="T266" s="23">
        <v>16.965538011399516</v>
      </c>
      <c r="U266" s="23">
        <v>16.815300995075908</v>
      </c>
      <c r="V266" s="23">
        <v>16.492850825431795</v>
      </c>
      <c r="W266" s="23">
        <v>16.26283619723112</v>
      </c>
      <c r="X266" s="23">
        <v>16.043315095049646</v>
      </c>
      <c r="Y266" s="23">
        <v>15.841499478264634</v>
      </c>
      <c r="Z266" s="23">
        <v>15.55700756710656</v>
      </c>
      <c r="AA266" s="23">
        <v>15.247320674534192</v>
      </c>
      <c r="AB266" s="23">
        <v>14.237378493176854</v>
      </c>
      <c r="AC266" s="23">
        <v>13.503698842176338</v>
      </c>
      <c r="AD266" s="23">
        <v>13.115903005100046</v>
      </c>
      <c r="AE266" s="23">
        <v>13.034996492054242</v>
      </c>
      <c r="AG266" s="25">
        <v>9.6506102659559083</v>
      </c>
      <c r="AH266" s="25">
        <v>9.6548032575516913</v>
      </c>
      <c r="AI266" s="25">
        <v>9.5948985084516014</v>
      </c>
      <c r="AJ266" s="25">
        <v>9.5644381131227014</v>
      </c>
      <c r="AK266" s="25">
        <v>9.3957358303123844</v>
      </c>
      <c r="AL266" s="25">
        <v>9.2600420154164613</v>
      </c>
      <c r="AM266" s="25">
        <v>9.1123006295961826</v>
      </c>
      <c r="AN266" s="25">
        <v>8.9786541456332092</v>
      </c>
      <c r="AO266" s="25">
        <v>8.6879220150138252</v>
      </c>
      <c r="AP266" s="25">
        <v>8.3648277092315997</v>
      </c>
      <c r="AQ266" s="25">
        <v>7.9833920760661918</v>
      </c>
      <c r="AR266" s="25">
        <v>7.3640878586704943</v>
      </c>
      <c r="AS266" s="25">
        <v>7.1141065686370961</v>
      </c>
      <c r="AT266" s="25">
        <v>7.0233435509478213</v>
      </c>
      <c r="AV266" s="26">
        <v>17.210610265955907</v>
      </c>
      <c r="AW266" s="26">
        <v>17.21480325755169</v>
      </c>
      <c r="AX266" s="26">
        <v>17.154898508451602</v>
      </c>
      <c r="AY266" s="26">
        <v>17.1244381131227</v>
      </c>
      <c r="AZ266" s="26">
        <v>16.955735830312385</v>
      </c>
      <c r="BA266" s="26">
        <v>16.820042015416462</v>
      </c>
      <c r="BB266" s="26">
        <v>16.67230062959618</v>
      </c>
      <c r="BC266" s="26">
        <v>16.53865414563321</v>
      </c>
      <c r="BD266" s="26">
        <v>16.247922015013824</v>
      </c>
      <c r="BE266" s="26">
        <v>15.924827709231598</v>
      </c>
      <c r="BF266" s="26">
        <v>15.543392076066191</v>
      </c>
      <c r="BG266" s="26">
        <v>14.924087858670493</v>
      </c>
      <c r="BH266" s="26">
        <v>14.674106568637095</v>
      </c>
      <c r="BI266" s="26">
        <v>14.58334355094782</v>
      </c>
      <c r="BK266" s="27">
        <v>9.6506102659559083</v>
      </c>
      <c r="BL266" s="27">
        <v>9.559607661754276</v>
      </c>
      <c r="BM266" s="27">
        <v>9.4055830806489471</v>
      </c>
      <c r="BN266" s="27">
        <v>9.2553676290552715</v>
      </c>
      <c r="BO266" s="27">
        <v>8.9329396115578401</v>
      </c>
      <c r="BP266" s="27">
        <v>8.7028096870996201</v>
      </c>
      <c r="BQ266" s="27">
        <v>8.4830345017563786</v>
      </c>
      <c r="BR266" s="27">
        <v>8.2811719221533497</v>
      </c>
      <c r="BS266" s="27">
        <v>7.9966356144291542</v>
      </c>
      <c r="BT266" s="27">
        <v>7.7170837232654144</v>
      </c>
      <c r="BU266" s="27">
        <v>6.8177462045315345</v>
      </c>
      <c r="BV266" s="27">
        <v>6.2991263701557401</v>
      </c>
      <c r="BW266" s="27">
        <v>6.0433503646020519</v>
      </c>
      <c r="BX266" s="27">
        <v>6.1787976952703367</v>
      </c>
      <c r="BZ266" s="27">
        <v>17.210610265955907</v>
      </c>
      <c r="CA266" s="27">
        <v>17.119607661754273</v>
      </c>
      <c r="CB266" s="27">
        <v>16.965583080648948</v>
      </c>
      <c r="CC266" s="27">
        <v>16.81536762905527</v>
      </c>
      <c r="CD266" s="27">
        <v>16.492939611557837</v>
      </c>
      <c r="CE266" s="27">
        <v>16.262809687099619</v>
      </c>
      <c r="CF266" s="27">
        <v>16.043034501756377</v>
      </c>
      <c r="CG266" s="27">
        <v>15.841171922153348</v>
      </c>
      <c r="CH266" s="27">
        <v>15.556635614429153</v>
      </c>
      <c r="CI266" s="27">
        <v>15.277083723265413</v>
      </c>
      <c r="CJ266" s="27">
        <v>14.377746204531533</v>
      </c>
      <c r="CK266" s="27">
        <v>13.859126370155739</v>
      </c>
      <c r="CL266" s="27">
        <v>13.603350364602051</v>
      </c>
      <c r="CM266" s="27">
        <v>13.738797695270335</v>
      </c>
      <c r="CO266" s="28">
        <v>9.6506102659559083</v>
      </c>
      <c r="CP266" s="28">
        <v>9.5586616874230703</v>
      </c>
      <c r="CQ266" s="28">
        <v>9.411519899815298</v>
      </c>
      <c r="CR266" s="28">
        <v>9.2667116656389261</v>
      </c>
      <c r="CS266" s="28">
        <v>8.9477292098523087</v>
      </c>
      <c r="CT266" s="28">
        <v>8.721291581324623</v>
      </c>
      <c r="CU266" s="28">
        <v>8.5029376096915144</v>
      </c>
      <c r="CV266" s="28">
        <v>8.2947081765380357</v>
      </c>
      <c r="CW266" s="28">
        <v>8.0148037486576005</v>
      </c>
      <c r="CX266" s="28">
        <v>7.7300417072549159</v>
      </c>
      <c r="CY266" s="28">
        <v>6.1802898291129829</v>
      </c>
      <c r="CZ266" s="28">
        <v>1.3728863704341556</v>
      </c>
      <c r="DA266" s="28">
        <v>-2.5445593682233074</v>
      </c>
      <c r="DB266" s="28">
        <v>-5.0573328650747307</v>
      </c>
      <c r="DD266" s="28">
        <v>17.210610265955907</v>
      </c>
      <c r="DE266" s="28">
        <v>17.118661687423071</v>
      </c>
      <c r="DF266" s="28">
        <v>16.971519899815299</v>
      </c>
      <c r="DG266" s="28">
        <v>16.826711665638925</v>
      </c>
      <c r="DH266" s="28">
        <v>16.507729209852307</v>
      </c>
      <c r="DI266" s="28">
        <v>16.281291581324624</v>
      </c>
      <c r="DJ266" s="28">
        <v>16.062937609691513</v>
      </c>
      <c r="DK266" s="28">
        <v>15.854708176538034</v>
      </c>
      <c r="DL266" s="28">
        <v>15.574803748657599</v>
      </c>
      <c r="DM266" s="28">
        <v>15.290041707254915</v>
      </c>
      <c r="DN266" s="28">
        <v>13.740289829112982</v>
      </c>
      <c r="DO266" s="28">
        <v>8.9328863704341543</v>
      </c>
      <c r="DP266" s="28">
        <v>5.0154406317766913</v>
      </c>
      <c r="DQ266" s="28">
        <v>2.502667134925268</v>
      </c>
      <c r="DS266" s="29">
        <v>9.6506102659559083</v>
      </c>
      <c r="DT266" s="29">
        <v>9.6102705966318158</v>
      </c>
      <c r="DU266" s="29">
        <v>9.4205021701289553</v>
      </c>
      <c r="DV266" s="29">
        <v>9.265638918608337</v>
      </c>
      <c r="DW266" s="29">
        <v>8.9294677052624785</v>
      </c>
      <c r="DX266" s="29">
        <v>8.7482121882800179</v>
      </c>
      <c r="DY266" s="29">
        <v>8.5458735832793309</v>
      </c>
      <c r="DZ266" s="29">
        <v>8.3878760263796064</v>
      </c>
      <c r="EA266" s="29">
        <v>8.1376016975674599</v>
      </c>
      <c r="EB266" s="29">
        <v>7.5975733739031526</v>
      </c>
      <c r="EC266" s="29">
        <v>2.6117502993808976</v>
      </c>
      <c r="ED266" s="29">
        <v>-1.6687411387604065</v>
      </c>
      <c r="EE266" s="29">
        <v>-4.4296520586531933</v>
      </c>
      <c r="EF266" s="29">
        <v>-3.9420190568895457</v>
      </c>
      <c r="EH266" s="29">
        <v>17.210610265955907</v>
      </c>
      <c r="EI266" s="29">
        <v>17.170270596631816</v>
      </c>
      <c r="EJ266" s="29">
        <v>16.980502170128954</v>
      </c>
      <c r="EK266" s="29">
        <v>16.825638918608334</v>
      </c>
      <c r="EL266" s="29">
        <v>16.489467705262477</v>
      </c>
      <c r="EM266" s="29">
        <v>16.308212188280017</v>
      </c>
      <c r="EN266" s="29">
        <v>16.10587358327933</v>
      </c>
      <c r="EO266" s="29">
        <v>15.947876026379605</v>
      </c>
      <c r="EP266" s="29">
        <v>15.697601697567459</v>
      </c>
      <c r="EQ266" s="29">
        <v>15.157573373903151</v>
      </c>
      <c r="ER266" s="29">
        <v>10.171750299380896</v>
      </c>
      <c r="ES266" s="29">
        <v>5.8912588612395922</v>
      </c>
      <c r="ET266" s="29">
        <v>3.1303479413468054</v>
      </c>
      <c r="EU266" s="29">
        <v>3.617980943110453</v>
      </c>
      <c r="EW266" s="1">
        <v>369088</v>
      </c>
      <c r="EX266" s="1">
        <v>427387</v>
      </c>
      <c r="EY266" s="1" t="s">
        <v>496</v>
      </c>
      <c r="EZ266" s="1" t="s">
        <v>864</v>
      </c>
    </row>
    <row r="267" spans="2:156" ht="16" thickBot="1" x14ac:dyDescent="0.4">
      <c r="B267" s="21" t="s">
        <v>267</v>
      </c>
      <c r="C267" s="22">
        <v>9.8661481361562284</v>
      </c>
      <c r="D267" s="23">
        <v>8.2111303939321569</v>
      </c>
      <c r="E267" s="23">
        <v>5.1676949857530765</v>
      </c>
      <c r="F267" s="23">
        <v>-0.75970801427876822</v>
      </c>
      <c r="G267" s="23">
        <v>-6.4162583647859073</v>
      </c>
      <c r="H267" s="23">
        <v>-12.384713263373907</v>
      </c>
      <c r="I267" s="23">
        <v>-18.10712742229774</v>
      </c>
      <c r="J267" s="23">
        <v>6.7113025637886281</v>
      </c>
      <c r="K267" s="23">
        <v>6.2307676212461871</v>
      </c>
      <c r="L267" s="23">
        <v>5.9366731049489871</v>
      </c>
      <c r="M267" s="23">
        <v>4.4220897248817224</v>
      </c>
      <c r="N267" s="23">
        <v>2.989731895135499</v>
      </c>
      <c r="O267" s="23">
        <v>2.1352700776030744</v>
      </c>
      <c r="P267" s="23">
        <v>1.5486568899809683</v>
      </c>
      <c r="Q267" s="24"/>
      <c r="R267" s="23">
        <v>11.666148136156229</v>
      </c>
      <c r="S267" s="23">
        <v>10.011130393932158</v>
      </c>
      <c r="T267" s="23">
        <v>6.9676949857530772</v>
      </c>
      <c r="U267" s="23">
        <v>1.0402919857212325</v>
      </c>
      <c r="V267" s="23">
        <v>-4.6162583647859066</v>
      </c>
      <c r="W267" s="23">
        <v>-10.584713263373906</v>
      </c>
      <c r="X267" s="23">
        <v>-16.307127422297739</v>
      </c>
      <c r="Y267" s="23">
        <v>-16.488697436211375</v>
      </c>
      <c r="Z267" s="23">
        <v>-16.969232378753816</v>
      </c>
      <c r="AA267" s="23">
        <v>-17.263326895051016</v>
      </c>
      <c r="AB267" s="23">
        <v>-18.77791027511828</v>
      </c>
      <c r="AC267" s="23">
        <v>-20.210268104864504</v>
      </c>
      <c r="AD267" s="23">
        <v>-21.064729922396928</v>
      </c>
      <c r="AE267" s="23">
        <v>-21.651343110019035</v>
      </c>
      <c r="AG267" s="25">
        <v>9.8661481361562284</v>
      </c>
      <c r="AH267" s="25">
        <v>9.0964236580524851</v>
      </c>
      <c r="AI267" s="25">
        <v>6.281096676523191</v>
      </c>
      <c r="AJ267" s="25">
        <v>0.56818610692410587</v>
      </c>
      <c r="AK267" s="25">
        <v>-4.8681941992558002</v>
      </c>
      <c r="AL267" s="25">
        <v>-10.623795182043754</v>
      </c>
      <c r="AM267" s="25">
        <v>-16.193972173715874</v>
      </c>
      <c r="AN267" s="25">
        <v>8.756953348828084</v>
      </c>
      <c r="AO267" s="25">
        <v>8.4013397805116483</v>
      </c>
      <c r="AP267" s="25">
        <v>8.2532717719116491</v>
      </c>
      <c r="AQ267" s="25">
        <v>7.5336689520130449</v>
      </c>
      <c r="AR267" s="25">
        <v>6.6901003072355181</v>
      </c>
      <c r="AS267" s="25">
        <v>6.0097670408443875</v>
      </c>
      <c r="AT267" s="25">
        <v>5.5322624657758155</v>
      </c>
      <c r="AV267" s="26">
        <v>11.666148136156229</v>
      </c>
      <c r="AW267" s="26">
        <v>10.896423658052486</v>
      </c>
      <c r="AX267" s="26">
        <v>8.0810966765231917</v>
      </c>
      <c r="AY267" s="26">
        <v>2.3681861069241066</v>
      </c>
      <c r="AZ267" s="26">
        <v>-3.0681941992557995</v>
      </c>
      <c r="BA267" s="26">
        <v>-8.823795182043753</v>
      </c>
      <c r="BB267" s="26">
        <v>-14.393972173715873</v>
      </c>
      <c r="BC267" s="26">
        <v>-14.443046651171919</v>
      </c>
      <c r="BD267" s="26">
        <v>-14.798660219488355</v>
      </c>
      <c r="BE267" s="26">
        <v>-14.946728228088354</v>
      </c>
      <c r="BF267" s="26">
        <v>-15.666331047986958</v>
      </c>
      <c r="BG267" s="26">
        <v>-16.509899692764485</v>
      </c>
      <c r="BH267" s="26">
        <v>-17.190232959155615</v>
      </c>
      <c r="BI267" s="26">
        <v>-17.667737534224187</v>
      </c>
      <c r="BK267" s="27">
        <v>9.8661481361562284</v>
      </c>
      <c r="BL267" s="27">
        <v>8.2116149273185304</v>
      </c>
      <c r="BM267" s="27">
        <v>5.1686557947375782</v>
      </c>
      <c r="BN267" s="27">
        <v>-0.75827468893357164</v>
      </c>
      <c r="BO267" s="27">
        <v>-6.4143849474728007</v>
      </c>
      <c r="BP267" s="27">
        <v>-12.385275945713428</v>
      </c>
      <c r="BQ267" s="27">
        <v>-18.113076179258197</v>
      </c>
      <c r="BR267" s="27">
        <v>6.7043433356237614</v>
      </c>
      <c r="BS267" s="27">
        <v>6.2228410080035275</v>
      </c>
      <c r="BT267" s="27">
        <v>5.9557433608826145</v>
      </c>
      <c r="BU267" s="27">
        <v>4.61434001240697</v>
      </c>
      <c r="BV267" s="27">
        <v>3.5015512883579873</v>
      </c>
      <c r="BW267" s="27">
        <v>2.7883204849608063</v>
      </c>
      <c r="BX267" s="27">
        <v>2.4627431631194483</v>
      </c>
      <c r="BZ267" s="27">
        <v>11.666148136156229</v>
      </c>
      <c r="CA267" s="27">
        <v>10.011614927318531</v>
      </c>
      <c r="CB267" s="27">
        <v>6.9686557947375789</v>
      </c>
      <c r="CC267" s="27">
        <v>1.0417253110664291</v>
      </c>
      <c r="CD267" s="27">
        <v>-4.6143849474728</v>
      </c>
      <c r="CE267" s="27">
        <v>-10.585275945713427</v>
      </c>
      <c r="CF267" s="27">
        <v>-16.313076179258196</v>
      </c>
      <c r="CG267" s="27">
        <v>-16.495656664376241</v>
      </c>
      <c r="CH267" s="27">
        <v>-16.977158991996475</v>
      </c>
      <c r="CI267" s="27">
        <v>-17.244256639117388</v>
      </c>
      <c r="CJ267" s="27">
        <v>-18.585659987593033</v>
      </c>
      <c r="CK267" s="27">
        <v>-19.698448711642015</v>
      </c>
      <c r="CL267" s="27">
        <v>-20.411679515039197</v>
      </c>
      <c r="CM267" s="27">
        <v>-20.737256836880555</v>
      </c>
      <c r="CO267" s="28">
        <v>9.8661481361562284</v>
      </c>
      <c r="CP267" s="28">
        <v>8.2094899831808572</v>
      </c>
      <c r="CQ267" s="28">
        <v>5.1715414289199231</v>
      </c>
      <c r="CR267" s="28">
        <v>-0.7564282388435295</v>
      </c>
      <c r="CS267" s="28">
        <v>-6.4166295072893895</v>
      </c>
      <c r="CT267" s="28">
        <v>-12.414169324259394</v>
      </c>
      <c r="CU267" s="28">
        <v>-18.203626999236004</v>
      </c>
      <c r="CV267" s="28">
        <v>6.5401422443689938</v>
      </c>
      <c r="CW267" s="28">
        <v>5.9925736529602887</v>
      </c>
      <c r="CX267" s="28">
        <v>5.669572134172725</v>
      </c>
      <c r="CY267" s="28">
        <v>3.4310157365607665</v>
      </c>
      <c r="CZ267" s="28">
        <v>0.10494643776138446</v>
      </c>
      <c r="DA267" s="28">
        <v>-2.1590202855290883</v>
      </c>
      <c r="DB267" s="28">
        <v>-3.4464652825308235</v>
      </c>
      <c r="DD267" s="28">
        <v>11.666148136156229</v>
      </c>
      <c r="DE267" s="28">
        <v>10.009489983180858</v>
      </c>
      <c r="DF267" s="28">
        <v>6.9715414289199238</v>
      </c>
      <c r="DG267" s="28">
        <v>1.0435717611564712</v>
      </c>
      <c r="DH267" s="28">
        <v>-4.6166295072893888</v>
      </c>
      <c r="DI267" s="28">
        <v>-10.614169324259393</v>
      </c>
      <c r="DJ267" s="28">
        <v>-16.403626999236003</v>
      </c>
      <c r="DK267" s="28">
        <v>-16.659857755631009</v>
      </c>
      <c r="DL267" s="28">
        <v>-17.207426347039714</v>
      </c>
      <c r="DM267" s="28">
        <v>-17.530427865827278</v>
      </c>
      <c r="DN267" s="28">
        <v>-19.768984263439236</v>
      </c>
      <c r="DO267" s="28">
        <v>-23.095053562238618</v>
      </c>
      <c r="DP267" s="28">
        <v>-25.359020285529091</v>
      </c>
      <c r="DQ267" s="28">
        <v>-26.646465282530826</v>
      </c>
      <c r="DS267" s="29">
        <v>9.8661481361562284</v>
      </c>
      <c r="DT267" s="29">
        <v>8.2205623123445442</v>
      </c>
      <c r="DU267" s="29">
        <v>5.0917990465013059</v>
      </c>
      <c r="DV267" s="29">
        <v>-0.87033599022906216</v>
      </c>
      <c r="DW267" s="29">
        <v>-6.5639520694026423</v>
      </c>
      <c r="DX267" s="29">
        <v>-12.584820521214287</v>
      </c>
      <c r="DY267" s="29">
        <v>-18.3939056198023</v>
      </c>
      <c r="DZ267" s="29">
        <v>6.3323446604218532</v>
      </c>
      <c r="EA267" s="29">
        <v>5.7379313784384891</v>
      </c>
      <c r="EB267" s="29">
        <v>5.0580089556460095</v>
      </c>
      <c r="EC267" s="29">
        <v>1.5385079294651689</v>
      </c>
      <c r="ED267" s="29">
        <v>-1.4238500789059358</v>
      </c>
      <c r="EE267" s="29">
        <v>-2.8993401438429913</v>
      </c>
      <c r="EF267" s="29">
        <v>-2.6247885555340957</v>
      </c>
      <c r="EH267" s="29">
        <v>11.666148136156229</v>
      </c>
      <c r="EI267" s="29">
        <v>10.020562312344545</v>
      </c>
      <c r="EJ267" s="29">
        <v>6.8917990465013066</v>
      </c>
      <c r="EK267" s="29">
        <v>0.92966400977093855</v>
      </c>
      <c r="EL267" s="29">
        <v>-4.7639520694026416</v>
      </c>
      <c r="EM267" s="29">
        <v>-10.784820521214286</v>
      </c>
      <c r="EN267" s="29">
        <v>-16.5939056198023</v>
      </c>
      <c r="EO267" s="29">
        <v>-16.86765533957815</v>
      </c>
      <c r="EP267" s="29">
        <v>-17.462068621561514</v>
      </c>
      <c r="EQ267" s="29">
        <v>-18.141991044353993</v>
      </c>
      <c r="ER267" s="29">
        <v>-21.661492070534834</v>
      </c>
      <c r="ES267" s="29">
        <v>-24.623850078905939</v>
      </c>
      <c r="ET267" s="29">
        <v>-26.099340143842994</v>
      </c>
      <c r="EU267" s="29">
        <v>-25.824788555534099</v>
      </c>
      <c r="EW267" s="1">
        <v>385893</v>
      </c>
      <c r="EX267" s="1">
        <v>400645</v>
      </c>
      <c r="EY267" s="1" t="s">
        <v>457</v>
      </c>
      <c r="EZ267" s="1" t="s">
        <v>853</v>
      </c>
    </row>
    <row r="268" spans="2:156" ht="16" thickBot="1" x14ac:dyDescent="0.4">
      <c r="B268" s="21" t="s">
        <v>268</v>
      </c>
      <c r="C268" s="22">
        <v>14.496179401852967</v>
      </c>
      <c r="D268" s="23">
        <v>13.784667859393629</v>
      </c>
      <c r="E268" s="23">
        <v>12.953865300162544</v>
      </c>
      <c r="F268" s="23">
        <v>11.815315969924242</v>
      </c>
      <c r="G268" s="23">
        <v>10.892506146868069</v>
      </c>
      <c r="H268" s="23">
        <v>9.9353591627750077</v>
      </c>
      <c r="I268" s="23">
        <v>8.8131572327714167</v>
      </c>
      <c r="J268" s="23">
        <v>7.5696101394810533</v>
      </c>
      <c r="K268" s="23">
        <v>6.3705298854457943</v>
      </c>
      <c r="L268" s="23">
        <v>5.1477435212541138</v>
      </c>
      <c r="M268" s="23">
        <v>0.11944707513643493</v>
      </c>
      <c r="N268" s="23">
        <v>-1.9133243346875304</v>
      </c>
      <c r="O268" s="23">
        <v>-2.2738697622151705</v>
      </c>
      <c r="P268" s="23">
        <v>-1.6257618852989282</v>
      </c>
      <c r="Q268" s="24"/>
      <c r="R268" s="23">
        <v>21.496179401852967</v>
      </c>
      <c r="S268" s="23">
        <v>20.784667859393629</v>
      </c>
      <c r="T268" s="23">
        <v>19.953865300162544</v>
      </c>
      <c r="U268" s="23">
        <v>18.815315969924242</v>
      </c>
      <c r="V268" s="23">
        <v>17.892506146868069</v>
      </c>
      <c r="W268" s="23">
        <v>16.935359162775008</v>
      </c>
      <c r="X268" s="23">
        <v>15.813157232771417</v>
      </c>
      <c r="Y268" s="23">
        <v>14.569610139481053</v>
      </c>
      <c r="Z268" s="23">
        <v>13.370529885445794</v>
      </c>
      <c r="AA268" s="23">
        <v>12.147743521254114</v>
      </c>
      <c r="AB268" s="23">
        <v>7.1194470751364349</v>
      </c>
      <c r="AC268" s="23">
        <v>5.0866756653124696</v>
      </c>
      <c r="AD268" s="23">
        <v>4.7261302377848295</v>
      </c>
      <c r="AE268" s="23">
        <v>5.3742381147010718</v>
      </c>
      <c r="AG268" s="25">
        <v>14.496179401852967</v>
      </c>
      <c r="AH268" s="25">
        <v>14.246639077175196</v>
      </c>
      <c r="AI268" s="25">
        <v>13.724800972784713</v>
      </c>
      <c r="AJ268" s="25">
        <v>13.038269454378259</v>
      </c>
      <c r="AK268" s="25">
        <v>12.656325399576119</v>
      </c>
      <c r="AL268" s="25">
        <v>12.121542163712377</v>
      </c>
      <c r="AM268" s="25">
        <v>11.301215770606667</v>
      </c>
      <c r="AN268" s="25">
        <v>10.331029337544617</v>
      </c>
      <c r="AO268" s="25">
        <v>9.3296503363000589</v>
      </c>
      <c r="AP268" s="25">
        <v>8.4311380147077202</v>
      </c>
      <c r="AQ268" s="25">
        <v>5.5601997283677704</v>
      </c>
      <c r="AR268" s="25">
        <v>4.003051312470042</v>
      </c>
      <c r="AS268" s="25">
        <v>3.1354341640259591</v>
      </c>
      <c r="AT268" s="25">
        <v>2.8731667820884965</v>
      </c>
      <c r="AV268" s="26">
        <v>21.496179401852967</v>
      </c>
      <c r="AW268" s="26">
        <v>21.246639077175196</v>
      </c>
      <c r="AX268" s="26">
        <v>20.724800972784713</v>
      </c>
      <c r="AY268" s="26">
        <v>20.038269454378259</v>
      </c>
      <c r="AZ268" s="26">
        <v>19.656325399576119</v>
      </c>
      <c r="BA268" s="26">
        <v>19.121542163712377</v>
      </c>
      <c r="BB268" s="26">
        <v>18.301215770606667</v>
      </c>
      <c r="BC268" s="26">
        <v>17.331029337544617</v>
      </c>
      <c r="BD268" s="26">
        <v>16.329650336300059</v>
      </c>
      <c r="BE268" s="26">
        <v>15.43113801470772</v>
      </c>
      <c r="BF268" s="26">
        <v>12.56019972836777</v>
      </c>
      <c r="BG268" s="26">
        <v>11.003051312470042</v>
      </c>
      <c r="BH268" s="26">
        <v>10.135434164025959</v>
      </c>
      <c r="BI268" s="26">
        <v>9.8731667820884965</v>
      </c>
      <c r="BK268" s="27">
        <v>14.496179401852967</v>
      </c>
      <c r="BL268" s="27">
        <v>13.784849361664126</v>
      </c>
      <c r="BM268" s="27">
        <v>12.954228257286481</v>
      </c>
      <c r="BN268" s="27">
        <v>11.815859460659436</v>
      </c>
      <c r="BO268" s="27">
        <v>10.893218848014023</v>
      </c>
      <c r="BP268" s="27">
        <v>9.9351471828403533</v>
      </c>
      <c r="BQ268" s="27">
        <v>8.8109026972249644</v>
      </c>
      <c r="BR268" s="27">
        <v>7.5669586719428104</v>
      </c>
      <c r="BS268" s="27">
        <v>6.3675232329865672</v>
      </c>
      <c r="BT268" s="27">
        <v>5.287291897784641</v>
      </c>
      <c r="BU268" s="27">
        <v>0.76539718823229919</v>
      </c>
      <c r="BV268" s="27">
        <v>-0.96594742542418999</v>
      </c>
      <c r="BW268" s="27">
        <v>-1.3014150308972035</v>
      </c>
      <c r="BX268" s="27">
        <v>-0.64183270806177006</v>
      </c>
      <c r="BZ268" s="27">
        <v>21.496179401852967</v>
      </c>
      <c r="CA268" s="27">
        <v>20.784849361664126</v>
      </c>
      <c r="CB268" s="27">
        <v>19.954228257286481</v>
      </c>
      <c r="CC268" s="27">
        <v>18.815859460659436</v>
      </c>
      <c r="CD268" s="27">
        <v>17.893218848014023</v>
      </c>
      <c r="CE268" s="27">
        <v>16.935147182840353</v>
      </c>
      <c r="CF268" s="27">
        <v>15.810902697224964</v>
      </c>
      <c r="CG268" s="27">
        <v>14.56695867194281</v>
      </c>
      <c r="CH268" s="27">
        <v>13.367523232986567</v>
      </c>
      <c r="CI268" s="27">
        <v>12.287291897784641</v>
      </c>
      <c r="CJ268" s="27">
        <v>7.7653971882322992</v>
      </c>
      <c r="CK268" s="27">
        <v>6.03405257457581</v>
      </c>
      <c r="CL268" s="27">
        <v>5.6985849691027965</v>
      </c>
      <c r="CM268" s="27">
        <v>6.3581672919382299</v>
      </c>
      <c r="CO268" s="28">
        <v>14.496179401852967</v>
      </c>
      <c r="CP268" s="28">
        <v>13.806705434278946</v>
      </c>
      <c r="CQ268" s="28">
        <v>13.059078482436671</v>
      </c>
      <c r="CR268" s="28">
        <v>12.03583195283991</v>
      </c>
      <c r="CS268" s="28">
        <v>11.292358237402109</v>
      </c>
      <c r="CT268" s="28">
        <v>10.537387293191287</v>
      </c>
      <c r="CU268" s="28">
        <v>9.630575824202193</v>
      </c>
      <c r="CV268" s="28">
        <v>8.6492749455674662</v>
      </c>
      <c r="CW268" s="28">
        <v>7.7956823229656145</v>
      </c>
      <c r="CX268" s="28">
        <v>7.0764691860945241</v>
      </c>
      <c r="CY268" s="28">
        <v>1.3268588289428038</v>
      </c>
      <c r="CZ268" s="28">
        <v>-7.1597291197844584</v>
      </c>
      <c r="DA268" s="28">
        <v>-15.253826354523596</v>
      </c>
      <c r="DB268" s="28">
        <v>-20.499710450237401</v>
      </c>
      <c r="DD268" s="28">
        <v>21.496179401852967</v>
      </c>
      <c r="DE268" s="28">
        <v>20.806705434278946</v>
      </c>
      <c r="DF268" s="28">
        <v>20.059078482436671</v>
      </c>
      <c r="DG268" s="28">
        <v>19.03583195283991</v>
      </c>
      <c r="DH268" s="28">
        <v>18.292358237402109</v>
      </c>
      <c r="DI268" s="28">
        <v>17.537387293191287</v>
      </c>
      <c r="DJ268" s="28">
        <v>16.630575824202193</v>
      </c>
      <c r="DK268" s="28">
        <v>15.649274945567466</v>
      </c>
      <c r="DL268" s="28">
        <v>14.795682322965614</v>
      </c>
      <c r="DM268" s="28">
        <v>14.076469186094524</v>
      </c>
      <c r="DN268" s="28">
        <v>8.3268588289428038</v>
      </c>
      <c r="DO268" s="28">
        <v>-0.15972911978445836</v>
      </c>
      <c r="DP268" s="28">
        <v>-8.2538263545235964</v>
      </c>
      <c r="DQ268" s="28">
        <v>-13.499710450237401</v>
      </c>
      <c r="DS268" s="29">
        <v>14.496179401852967</v>
      </c>
      <c r="DT268" s="29">
        <v>13.922246665855024</v>
      </c>
      <c r="DU268" s="29">
        <v>12.750709547292217</v>
      </c>
      <c r="DV268" s="29">
        <v>11.721823966829195</v>
      </c>
      <c r="DW268" s="29">
        <v>11.05227210149998</v>
      </c>
      <c r="DX268" s="29">
        <v>10.034086561318833</v>
      </c>
      <c r="DY268" s="29">
        <v>8.8518742350693564</v>
      </c>
      <c r="DZ268" s="29">
        <v>8.1097858123937137</v>
      </c>
      <c r="EA268" s="29">
        <v>7.2921968130464201</v>
      </c>
      <c r="EB268" s="29">
        <v>5.5530078622168588</v>
      </c>
      <c r="EC268" s="29">
        <v>-4.7221242001784276</v>
      </c>
      <c r="ED268" s="29">
        <v>-13.791080594844132</v>
      </c>
      <c r="EE268" s="29">
        <v>-19.131634695450046</v>
      </c>
      <c r="EF268" s="29">
        <v>-17.09493857820236</v>
      </c>
      <c r="EH268" s="29">
        <v>21.496179401852967</v>
      </c>
      <c r="EI268" s="29">
        <v>20.922246665855024</v>
      </c>
      <c r="EJ268" s="29">
        <v>19.750709547292217</v>
      </c>
      <c r="EK268" s="29">
        <v>18.721823966829195</v>
      </c>
      <c r="EL268" s="29">
        <v>18.05227210149998</v>
      </c>
      <c r="EM268" s="29">
        <v>17.034086561318833</v>
      </c>
      <c r="EN268" s="29">
        <v>15.851874235069356</v>
      </c>
      <c r="EO268" s="29">
        <v>15.109785812393714</v>
      </c>
      <c r="EP268" s="29">
        <v>14.29219681304642</v>
      </c>
      <c r="EQ268" s="29">
        <v>12.553007862216859</v>
      </c>
      <c r="ER268" s="29">
        <v>2.2778757998215724</v>
      </c>
      <c r="ES268" s="29">
        <v>-6.7910805948441322</v>
      </c>
      <c r="ET268" s="29">
        <v>-12.131634695450046</v>
      </c>
      <c r="EU268" s="29">
        <v>-10.09493857820236</v>
      </c>
      <c r="EW268" s="1">
        <v>377524</v>
      </c>
      <c r="EX268" s="1">
        <v>406160</v>
      </c>
      <c r="EY268" s="1" t="s">
        <v>865</v>
      </c>
      <c r="EZ268" s="1" t="s">
        <v>857</v>
      </c>
    </row>
    <row r="269" spans="2:156" ht="16" thickBot="1" x14ac:dyDescent="0.4">
      <c r="B269" s="21" t="s">
        <v>269</v>
      </c>
      <c r="C269" s="22">
        <v>6.4969746160238309</v>
      </c>
      <c r="D269" s="23">
        <v>6.0345647649837222</v>
      </c>
      <c r="E269" s="23">
        <v>5.9189057858316456</v>
      </c>
      <c r="F269" s="23">
        <v>5.3859534016202222</v>
      </c>
      <c r="G269" s="23">
        <v>5.3001807069361</v>
      </c>
      <c r="H269" s="23">
        <v>4.8609073987230715</v>
      </c>
      <c r="I269" s="23">
        <v>4.6035928546472462</v>
      </c>
      <c r="J269" s="23">
        <v>4.3710418326269806</v>
      </c>
      <c r="K269" s="23">
        <v>3.9816497430275284</v>
      </c>
      <c r="L269" s="23">
        <v>3.5212628670811412</v>
      </c>
      <c r="M269" s="23">
        <v>2.386472987417477</v>
      </c>
      <c r="N269" s="23">
        <v>1.9408776140298798</v>
      </c>
      <c r="O269" s="23">
        <v>1.8985922821244436</v>
      </c>
      <c r="P269" s="23">
        <v>2.3311864867806733</v>
      </c>
      <c r="Q269" s="24"/>
      <c r="R269" s="23">
        <v>19.19697461602383</v>
      </c>
      <c r="S269" s="23">
        <v>18.734564764983723</v>
      </c>
      <c r="T269" s="23">
        <v>18.618905785831643</v>
      </c>
      <c r="U269" s="23">
        <v>18.085953401620223</v>
      </c>
      <c r="V269" s="23">
        <v>18.000180706936099</v>
      </c>
      <c r="W269" s="23">
        <v>17.560907398723071</v>
      </c>
      <c r="X269" s="23">
        <v>17.303592854647246</v>
      </c>
      <c r="Y269" s="23">
        <v>17.071041832626982</v>
      </c>
      <c r="Z269" s="23">
        <v>16.681649743027528</v>
      </c>
      <c r="AA269" s="23">
        <v>16.221262867081141</v>
      </c>
      <c r="AB269" s="23">
        <v>15.086472987417476</v>
      </c>
      <c r="AC269" s="23">
        <v>14.640877614029879</v>
      </c>
      <c r="AD269" s="23">
        <v>14.598592282124443</v>
      </c>
      <c r="AE269" s="23">
        <v>15.031186486780673</v>
      </c>
      <c r="AG269" s="25">
        <v>6.4969746160238309</v>
      </c>
      <c r="AH269" s="25">
        <v>6.3288447789602973</v>
      </c>
      <c r="AI269" s="25">
        <v>6.376876247939105</v>
      </c>
      <c r="AJ269" s="25">
        <v>6.0644648282280631</v>
      </c>
      <c r="AK269" s="25">
        <v>6.1925680845821294</v>
      </c>
      <c r="AL269" s="25">
        <v>5.9486483335021081</v>
      </c>
      <c r="AM269" s="25">
        <v>5.806282853420198</v>
      </c>
      <c r="AN269" s="25">
        <v>5.6397659823415598</v>
      </c>
      <c r="AO269" s="25">
        <v>5.2791712732577416</v>
      </c>
      <c r="AP269" s="25">
        <v>4.8569428943217368</v>
      </c>
      <c r="AQ269" s="25">
        <v>4.3256748037276154</v>
      </c>
      <c r="AR269" s="25">
        <v>3.9994429229580781</v>
      </c>
      <c r="AS269" s="25">
        <v>3.8316120743908559</v>
      </c>
      <c r="AT269" s="25">
        <v>3.9433576657355083</v>
      </c>
      <c r="AV269" s="26">
        <v>19.19697461602383</v>
      </c>
      <c r="AW269" s="26">
        <v>19.028844778960298</v>
      </c>
      <c r="AX269" s="26">
        <v>19.076876247939104</v>
      </c>
      <c r="AY269" s="26">
        <v>18.764464828228064</v>
      </c>
      <c r="AZ269" s="26">
        <v>18.89256808458213</v>
      </c>
      <c r="BA269" s="26">
        <v>18.648648333502109</v>
      </c>
      <c r="BB269" s="26">
        <v>18.506282853420196</v>
      </c>
      <c r="BC269" s="26">
        <v>18.339765982341561</v>
      </c>
      <c r="BD269" s="26">
        <v>17.979171273257741</v>
      </c>
      <c r="BE269" s="26">
        <v>17.556942894321736</v>
      </c>
      <c r="BF269" s="26">
        <v>17.025674803727615</v>
      </c>
      <c r="BG269" s="26">
        <v>16.699442922958077</v>
      </c>
      <c r="BH269" s="26">
        <v>16.531612074390857</v>
      </c>
      <c r="BI269" s="26">
        <v>16.643357665735508</v>
      </c>
      <c r="BK269" s="27">
        <v>6.4969746160238309</v>
      </c>
      <c r="BL269" s="27">
        <v>6.0345647649837222</v>
      </c>
      <c r="BM269" s="27">
        <v>5.9189057958787714</v>
      </c>
      <c r="BN269" s="27">
        <v>5.3859534016202222</v>
      </c>
      <c r="BO269" s="27">
        <v>5.300180636665015</v>
      </c>
      <c r="BP269" s="27">
        <v>4.8609074696223207</v>
      </c>
      <c r="BQ269" s="27">
        <v>4.6035928546472462</v>
      </c>
      <c r="BR269" s="27">
        <v>4.3710418326269806</v>
      </c>
      <c r="BS269" s="27">
        <v>3.9816497430275284</v>
      </c>
      <c r="BT269" s="27">
        <v>3.556569056716441</v>
      </c>
      <c r="BU269" s="27">
        <v>2.5331382079688041</v>
      </c>
      <c r="BV269" s="27">
        <v>2.1160409158629534</v>
      </c>
      <c r="BW269" s="27">
        <v>2.0587768739867798</v>
      </c>
      <c r="BX269" s="27">
        <v>2.4600241567579566</v>
      </c>
      <c r="BZ269" s="27">
        <v>19.19697461602383</v>
      </c>
      <c r="CA269" s="27">
        <v>18.734564764983723</v>
      </c>
      <c r="CB269" s="27">
        <v>18.618905795878771</v>
      </c>
      <c r="CC269" s="27">
        <v>18.085953401620223</v>
      </c>
      <c r="CD269" s="27">
        <v>18.000180636665014</v>
      </c>
      <c r="CE269" s="27">
        <v>17.560907469622322</v>
      </c>
      <c r="CF269" s="27">
        <v>17.303592854647246</v>
      </c>
      <c r="CG269" s="27">
        <v>17.071041832626982</v>
      </c>
      <c r="CH269" s="27">
        <v>16.681649743027528</v>
      </c>
      <c r="CI269" s="27">
        <v>16.25656905671644</v>
      </c>
      <c r="CJ269" s="27">
        <v>15.233138207968803</v>
      </c>
      <c r="CK269" s="27">
        <v>14.816040915862953</v>
      </c>
      <c r="CL269" s="27">
        <v>14.758776873986779</v>
      </c>
      <c r="CM269" s="27">
        <v>15.160024156757956</v>
      </c>
      <c r="CO269" s="28">
        <v>6.4969746160238309</v>
      </c>
      <c r="CP269" s="28">
        <v>6.0336210655496121</v>
      </c>
      <c r="CQ269" s="28">
        <v>5.9346963757389855</v>
      </c>
      <c r="CR269" s="28">
        <v>5.4220666206439372</v>
      </c>
      <c r="CS269" s="28">
        <v>5.3666150324333284</v>
      </c>
      <c r="CT269" s="28">
        <v>4.9643443381920811</v>
      </c>
      <c r="CU269" s="28">
        <v>4.740249302011053</v>
      </c>
      <c r="CV269" s="28">
        <v>4.5455106229766855</v>
      </c>
      <c r="CW269" s="28">
        <v>4.2271233381096902</v>
      </c>
      <c r="CX269" s="28">
        <v>3.8891191747321212</v>
      </c>
      <c r="CY269" s="28">
        <v>2.3365709043598031</v>
      </c>
      <c r="CZ269" s="28">
        <v>-1.3696652466181547</v>
      </c>
      <c r="DA269" s="28">
        <v>-4.4068605492514443</v>
      </c>
      <c r="DB269" s="28">
        <v>-6.1281859376393371</v>
      </c>
      <c r="DD269" s="28">
        <v>19.19697461602383</v>
      </c>
      <c r="DE269" s="28">
        <v>18.733621065549613</v>
      </c>
      <c r="DF269" s="28">
        <v>18.634696375738983</v>
      </c>
      <c r="DG269" s="28">
        <v>18.122066620643935</v>
      </c>
      <c r="DH269" s="28">
        <v>18.066615032433326</v>
      </c>
      <c r="DI269" s="28">
        <v>17.66434433819208</v>
      </c>
      <c r="DJ269" s="28">
        <v>17.440249302011054</v>
      </c>
      <c r="DK269" s="28">
        <v>17.245510622976685</v>
      </c>
      <c r="DL269" s="28">
        <v>16.927123338109688</v>
      </c>
      <c r="DM269" s="28">
        <v>16.589119174732119</v>
      </c>
      <c r="DN269" s="28">
        <v>15.036570904359802</v>
      </c>
      <c r="DO269" s="28">
        <v>11.330334753381845</v>
      </c>
      <c r="DP269" s="28">
        <v>8.293139450748555</v>
      </c>
      <c r="DQ269" s="28">
        <v>6.5718140623606622</v>
      </c>
      <c r="DS269" s="29">
        <v>6.4969746160238309</v>
      </c>
      <c r="DT269" s="29">
        <v>6.0773707529540335</v>
      </c>
      <c r="DU269" s="29">
        <v>5.8944524399050451</v>
      </c>
      <c r="DV269" s="29">
        <v>5.3898406895430995</v>
      </c>
      <c r="DW269" s="29">
        <v>5.3690113567810478</v>
      </c>
      <c r="DX269" s="29">
        <v>5.0241845324074035</v>
      </c>
      <c r="DY269" s="29">
        <v>4.8543234950715171</v>
      </c>
      <c r="DZ269" s="29">
        <v>4.7292682717240915</v>
      </c>
      <c r="EA269" s="29">
        <v>4.3533050027464189</v>
      </c>
      <c r="EB269" s="29">
        <v>3.3042774709114866</v>
      </c>
      <c r="EC269" s="29">
        <v>-0.96643714696095273</v>
      </c>
      <c r="ED269" s="29">
        <v>-4.2784017594016319</v>
      </c>
      <c r="EE269" s="29">
        <v>-6.2370966640934782</v>
      </c>
      <c r="EF269" s="29">
        <v>-5.1321962079537791</v>
      </c>
      <c r="EH269" s="29">
        <v>19.19697461602383</v>
      </c>
      <c r="EI269" s="29">
        <v>18.777370752954035</v>
      </c>
      <c r="EJ269" s="29">
        <v>18.594452439905044</v>
      </c>
      <c r="EK269" s="29">
        <v>18.089840689543099</v>
      </c>
      <c r="EL269" s="29">
        <v>18.069011356781047</v>
      </c>
      <c r="EM269" s="29">
        <v>17.724184532407403</v>
      </c>
      <c r="EN269" s="29">
        <v>17.554323495071515</v>
      </c>
      <c r="EO269" s="29">
        <v>17.429268271724091</v>
      </c>
      <c r="EP269" s="29">
        <v>17.05330500274642</v>
      </c>
      <c r="EQ269" s="29">
        <v>16.004277470911486</v>
      </c>
      <c r="ER269" s="29">
        <v>11.733562853039047</v>
      </c>
      <c r="ES269" s="29">
        <v>8.4215982405983674</v>
      </c>
      <c r="ET269" s="29">
        <v>6.4629033359065211</v>
      </c>
      <c r="EU269" s="29">
        <v>7.5678037920462202</v>
      </c>
      <c r="EW269" s="1">
        <v>368092</v>
      </c>
      <c r="EX269" s="1">
        <v>428515</v>
      </c>
      <c r="EY269" s="1" t="s">
        <v>496</v>
      </c>
      <c r="EZ269" s="1" t="s">
        <v>864</v>
      </c>
    </row>
    <row r="270" spans="2:156" ht="16" thickBot="1" x14ac:dyDescent="0.4">
      <c r="B270" s="21" t="s">
        <v>270</v>
      </c>
      <c r="C270" s="22">
        <v>10.8122847650867</v>
      </c>
      <c r="D270" s="23">
        <v>10.695137694711077</v>
      </c>
      <c r="E270" s="23">
        <v>10.533051816155407</v>
      </c>
      <c r="F270" s="23">
        <v>10.307543300436675</v>
      </c>
      <c r="G270" s="23">
        <v>10.084543444290393</v>
      </c>
      <c r="H270" s="23">
        <v>9.8477962642762282</v>
      </c>
      <c r="I270" s="23">
        <v>9.6007861206061218</v>
      </c>
      <c r="J270" s="23">
        <v>9.3350401878198408</v>
      </c>
      <c r="K270" s="23">
        <v>9.0558027336826612</v>
      </c>
      <c r="L270" s="23">
        <v>8.6986559712994076</v>
      </c>
      <c r="M270" s="23">
        <v>7.2961766332189839</v>
      </c>
      <c r="N270" s="23">
        <v>6.412959904849032</v>
      </c>
      <c r="O270" s="23">
        <v>6.0537747094123802</v>
      </c>
      <c r="P270" s="23">
        <v>6.0041404488771093</v>
      </c>
      <c r="Q270" s="24"/>
      <c r="R270" s="23">
        <v>15.4492847650867</v>
      </c>
      <c r="S270" s="23">
        <v>15.332137694711077</v>
      </c>
      <c r="T270" s="23">
        <v>15.170051816155407</v>
      </c>
      <c r="U270" s="23">
        <v>14.944543300436676</v>
      </c>
      <c r="V270" s="23">
        <v>14.721543444290393</v>
      </c>
      <c r="W270" s="23">
        <v>14.484796264276229</v>
      </c>
      <c r="X270" s="23">
        <v>14.237786120606122</v>
      </c>
      <c r="Y270" s="23">
        <v>13.972040187819841</v>
      </c>
      <c r="Z270" s="23">
        <v>13.692802733682662</v>
      </c>
      <c r="AA270" s="23">
        <v>13.335655971299408</v>
      </c>
      <c r="AB270" s="23">
        <v>11.933176633218984</v>
      </c>
      <c r="AC270" s="23">
        <v>11.049959904849032</v>
      </c>
      <c r="AD270" s="23">
        <v>10.690774709412381</v>
      </c>
      <c r="AE270" s="23">
        <v>10.64114044887711</v>
      </c>
      <c r="AG270" s="25">
        <v>10.8122847650867</v>
      </c>
      <c r="AH270" s="25">
        <v>10.759486820907977</v>
      </c>
      <c r="AI270" s="25">
        <v>10.640016891327273</v>
      </c>
      <c r="AJ270" s="25">
        <v>10.499318781921767</v>
      </c>
      <c r="AK270" s="25">
        <v>10.373167965677309</v>
      </c>
      <c r="AL270" s="25">
        <v>10.210189406040133</v>
      </c>
      <c r="AM270" s="25">
        <v>9.9986827801979956</v>
      </c>
      <c r="AN270" s="25">
        <v>9.7496310819698326</v>
      </c>
      <c r="AO270" s="25">
        <v>9.4658301381069965</v>
      </c>
      <c r="AP270" s="25">
        <v>9.1504140262311822</v>
      </c>
      <c r="AQ270" s="25">
        <v>8.363121311477812</v>
      </c>
      <c r="AR270" s="25">
        <v>7.6894478344776953</v>
      </c>
      <c r="AS270" s="25">
        <v>7.2220196865785393</v>
      </c>
      <c r="AT270" s="25">
        <v>6.8615990373108069</v>
      </c>
      <c r="AV270" s="26">
        <v>15.4492847650867</v>
      </c>
      <c r="AW270" s="26">
        <v>15.396486820907977</v>
      </c>
      <c r="AX270" s="26">
        <v>15.277016891327273</v>
      </c>
      <c r="AY270" s="26">
        <v>15.136318781921767</v>
      </c>
      <c r="AZ270" s="26">
        <v>15.01016796567731</v>
      </c>
      <c r="BA270" s="26">
        <v>14.847189406040133</v>
      </c>
      <c r="BB270" s="26">
        <v>14.635682780197996</v>
      </c>
      <c r="BC270" s="26">
        <v>14.386631081969833</v>
      </c>
      <c r="BD270" s="26">
        <v>14.102830138106997</v>
      </c>
      <c r="BE270" s="26">
        <v>13.787414026231183</v>
      </c>
      <c r="BF270" s="26">
        <v>13.000121311477812</v>
      </c>
      <c r="BG270" s="26">
        <v>12.326447834477696</v>
      </c>
      <c r="BH270" s="26">
        <v>11.85901968657854</v>
      </c>
      <c r="BI270" s="26">
        <v>11.498599037310807</v>
      </c>
      <c r="BK270" s="27">
        <v>10.8122847650867</v>
      </c>
      <c r="BL270" s="27">
        <v>10.69519073671092</v>
      </c>
      <c r="BM270" s="27">
        <v>10.533157956712927</v>
      </c>
      <c r="BN270" s="27">
        <v>10.30770127472994</v>
      </c>
      <c r="BO270" s="27">
        <v>10.084751502045943</v>
      </c>
      <c r="BP270" s="27">
        <v>9.8477341140527308</v>
      </c>
      <c r="BQ270" s="27">
        <v>9.6001263904118179</v>
      </c>
      <c r="BR270" s="27">
        <v>9.3342663868414224</v>
      </c>
      <c r="BS270" s="27">
        <v>9.0549257419989218</v>
      </c>
      <c r="BT270" s="27">
        <v>8.7181714110196857</v>
      </c>
      <c r="BU270" s="27">
        <v>7.4142511061105623</v>
      </c>
      <c r="BV270" s="27">
        <v>6.5901764448031983</v>
      </c>
      <c r="BW270" s="27">
        <v>6.237817643431903</v>
      </c>
      <c r="BX270" s="27">
        <v>6.1911864329561439</v>
      </c>
      <c r="BZ270" s="27">
        <v>15.4492847650867</v>
      </c>
      <c r="CA270" s="27">
        <v>15.33219073671092</v>
      </c>
      <c r="CB270" s="27">
        <v>15.170157956712927</v>
      </c>
      <c r="CC270" s="27">
        <v>14.94470127472994</v>
      </c>
      <c r="CD270" s="27">
        <v>14.721751502045944</v>
      </c>
      <c r="CE270" s="27">
        <v>14.484734114052731</v>
      </c>
      <c r="CF270" s="27">
        <v>14.237126390411818</v>
      </c>
      <c r="CG270" s="27">
        <v>13.971266386841423</v>
      </c>
      <c r="CH270" s="27">
        <v>13.691925741998922</v>
      </c>
      <c r="CI270" s="27">
        <v>13.355171411019686</v>
      </c>
      <c r="CJ270" s="27">
        <v>12.051251106110563</v>
      </c>
      <c r="CK270" s="27">
        <v>11.227176444803199</v>
      </c>
      <c r="CL270" s="27">
        <v>10.874817643431903</v>
      </c>
      <c r="CM270" s="27">
        <v>10.828186432956144</v>
      </c>
      <c r="CO270" s="28">
        <v>10.8122847650867</v>
      </c>
      <c r="CP270" s="28">
        <v>10.693783302155854</v>
      </c>
      <c r="CQ270" s="28">
        <v>10.537811431876104</v>
      </c>
      <c r="CR270" s="28">
        <v>10.31393616228871</v>
      </c>
      <c r="CS270" s="28">
        <v>10.102053204196627</v>
      </c>
      <c r="CT270" s="28">
        <v>9.8656583474647093</v>
      </c>
      <c r="CU270" s="28">
        <v>9.5922433541838448</v>
      </c>
      <c r="CV270" s="28">
        <v>9.294813485230053</v>
      </c>
      <c r="CW270" s="28">
        <v>9.0193553126267538</v>
      </c>
      <c r="CX270" s="28">
        <v>8.7310627590280312</v>
      </c>
      <c r="CY270" s="28">
        <v>6.6365470409434693</v>
      </c>
      <c r="CZ270" s="28">
        <v>1.762312529747426</v>
      </c>
      <c r="DA270" s="28">
        <v>-2.0981667265264186</v>
      </c>
      <c r="DB270" s="28">
        <v>-4.6793255990862441</v>
      </c>
      <c r="DD270" s="28">
        <v>15.4492847650867</v>
      </c>
      <c r="DE270" s="28">
        <v>15.330783302155854</v>
      </c>
      <c r="DF270" s="28">
        <v>15.174811431876105</v>
      </c>
      <c r="DG270" s="28">
        <v>14.950936162288711</v>
      </c>
      <c r="DH270" s="28">
        <v>14.739053204196628</v>
      </c>
      <c r="DI270" s="28">
        <v>14.50265834746471</v>
      </c>
      <c r="DJ270" s="28">
        <v>14.229243354183845</v>
      </c>
      <c r="DK270" s="28">
        <v>13.931813485230053</v>
      </c>
      <c r="DL270" s="28">
        <v>13.656355312626754</v>
      </c>
      <c r="DM270" s="28">
        <v>13.368062759028032</v>
      </c>
      <c r="DN270" s="28">
        <v>11.27354704094347</v>
      </c>
      <c r="DO270" s="28">
        <v>6.3993125297474265</v>
      </c>
      <c r="DP270" s="28">
        <v>2.5388332734735819</v>
      </c>
      <c r="DQ270" s="28">
        <v>-4.232559908624367E-2</v>
      </c>
      <c r="DS270" s="29">
        <v>10.8122847650867</v>
      </c>
      <c r="DT270" s="29">
        <v>10.761093709962928</v>
      </c>
      <c r="DU270" s="29">
        <v>10.58643795395896</v>
      </c>
      <c r="DV270" s="29">
        <v>10.393672848016839</v>
      </c>
      <c r="DW270" s="29">
        <v>10.206085263466871</v>
      </c>
      <c r="DX270" s="29">
        <v>10.011745412808214</v>
      </c>
      <c r="DY270" s="29">
        <v>9.7949110538734239</v>
      </c>
      <c r="DZ270" s="29">
        <v>9.5589459726494557</v>
      </c>
      <c r="EA270" s="29">
        <v>9.1826262766858164</v>
      </c>
      <c r="EB270" s="29">
        <v>8.0528806974020775</v>
      </c>
      <c r="EC270" s="29">
        <v>2.7408309473695311</v>
      </c>
      <c r="ED270" s="29">
        <v>-1.6754045856960182</v>
      </c>
      <c r="EE270" s="29">
        <v>-4.2192012425558971</v>
      </c>
      <c r="EF270" s="29">
        <v>-3.5611080429121351</v>
      </c>
      <c r="EH270" s="29">
        <v>15.4492847650867</v>
      </c>
      <c r="EI270" s="29">
        <v>15.398093709962929</v>
      </c>
      <c r="EJ270" s="29">
        <v>15.22343795395896</v>
      </c>
      <c r="EK270" s="29">
        <v>15.03067284801684</v>
      </c>
      <c r="EL270" s="29">
        <v>14.843085263466872</v>
      </c>
      <c r="EM270" s="29">
        <v>14.648745412808214</v>
      </c>
      <c r="EN270" s="29">
        <v>14.431911053873424</v>
      </c>
      <c r="EO270" s="29">
        <v>14.195945972649456</v>
      </c>
      <c r="EP270" s="29">
        <v>13.819626276685817</v>
      </c>
      <c r="EQ270" s="29">
        <v>12.689880697402078</v>
      </c>
      <c r="ER270" s="29">
        <v>7.3778309473695316</v>
      </c>
      <c r="ES270" s="29">
        <v>2.9615954143039822</v>
      </c>
      <c r="ET270" s="29">
        <v>0.41779875744410333</v>
      </c>
      <c r="EU270" s="29">
        <v>1.0758919570878653</v>
      </c>
      <c r="EW270" s="1">
        <v>379395</v>
      </c>
      <c r="EX270" s="1">
        <v>422143</v>
      </c>
      <c r="EY270" s="1" t="s">
        <v>614</v>
      </c>
      <c r="EZ270" s="1" t="s">
        <v>504</v>
      </c>
    </row>
    <row r="271" spans="2:156" ht="16" thickBot="1" x14ac:dyDescent="0.4">
      <c r="B271" s="21" t="s">
        <v>271</v>
      </c>
      <c r="C271" s="22">
        <v>8.0436670976755007</v>
      </c>
      <c r="D271" s="23">
        <v>7.7411194395882994</v>
      </c>
      <c r="E271" s="23">
        <v>7.596384035647656</v>
      </c>
      <c r="F271" s="23">
        <v>7.2458705957620886</v>
      </c>
      <c r="G271" s="23">
        <v>6.9508828623200305</v>
      </c>
      <c r="H271" s="23">
        <v>6.5263752575140153</v>
      </c>
      <c r="I271" s="23">
        <v>5.9738294979827522</v>
      </c>
      <c r="J271" s="23">
        <v>5.6131359203924891</v>
      </c>
      <c r="K271" s="23">
        <v>5.2302216488411464</v>
      </c>
      <c r="L271" s="23">
        <v>4.6426862303132452</v>
      </c>
      <c r="M271" s="23">
        <v>2.7063309201553025</v>
      </c>
      <c r="N271" s="23">
        <v>1.8989809916064928</v>
      </c>
      <c r="O271" s="23">
        <v>1.7882659089702884</v>
      </c>
      <c r="P271" s="23">
        <v>2.1735627712292427</v>
      </c>
      <c r="Q271" s="24"/>
      <c r="R271" s="23">
        <v>17.043667097675502</v>
      </c>
      <c r="S271" s="23">
        <v>16.741119439588299</v>
      </c>
      <c r="T271" s="23">
        <v>16.596384035647656</v>
      </c>
      <c r="U271" s="23">
        <v>16.245870595762089</v>
      </c>
      <c r="V271" s="23">
        <v>15.95088286232003</v>
      </c>
      <c r="W271" s="23">
        <v>15.526375257514015</v>
      </c>
      <c r="X271" s="23">
        <v>14.973829497982752</v>
      </c>
      <c r="Y271" s="23">
        <v>14.613135920392489</v>
      </c>
      <c r="Z271" s="23">
        <v>14.230221648841146</v>
      </c>
      <c r="AA271" s="23">
        <v>13.642686230313245</v>
      </c>
      <c r="AB271" s="23">
        <v>11.706330920155303</v>
      </c>
      <c r="AC271" s="23">
        <v>10.898980991606493</v>
      </c>
      <c r="AD271" s="23">
        <v>10.788265908970288</v>
      </c>
      <c r="AE271" s="23">
        <v>11.173562771229243</v>
      </c>
      <c r="AG271" s="25">
        <v>8.0436670976755007</v>
      </c>
      <c r="AH271" s="25">
        <v>7.8452635908002364</v>
      </c>
      <c r="AI271" s="25">
        <v>7.7681354029189347</v>
      </c>
      <c r="AJ271" s="25">
        <v>7.542698693015101</v>
      </c>
      <c r="AK271" s="25">
        <v>7.4387186596346364</v>
      </c>
      <c r="AL271" s="25">
        <v>7.2242422271910396</v>
      </c>
      <c r="AM271" s="25">
        <v>6.8485199859756918</v>
      </c>
      <c r="AN271" s="25">
        <v>6.5911864017861532</v>
      </c>
      <c r="AO271" s="25">
        <v>6.2938391817734658</v>
      </c>
      <c r="AP271" s="25">
        <v>5.873511883993169</v>
      </c>
      <c r="AQ271" s="25">
        <v>4.6622191825945158</v>
      </c>
      <c r="AR271" s="25">
        <v>3.8963872095021923</v>
      </c>
      <c r="AS271" s="25">
        <v>3.4415306015249563</v>
      </c>
      <c r="AT271" s="25">
        <v>3.2605270618848632</v>
      </c>
      <c r="AV271" s="26">
        <v>17.043667097675502</v>
      </c>
      <c r="AW271" s="26">
        <v>16.845263590800236</v>
      </c>
      <c r="AX271" s="26">
        <v>16.768135402918936</v>
      </c>
      <c r="AY271" s="26">
        <v>16.542698693015101</v>
      </c>
      <c r="AZ271" s="26">
        <v>16.438718659634638</v>
      </c>
      <c r="BA271" s="26">
        <v>16.224242227191041</v>
      </c>
      <c r="BB271" s="26">
        <v>15.848519985975692</v>
      </c>
      <c r="BC271" s="26">
        <v>15.591186401786153</v>
      </c>
      <c r="BD271" s="26">
        <v>15.293839181773466</v>
      </c>
      <c r="BE271" s="26">
        <v>14.873511883993169</v>
      </c>
      <c r="BF271" s="26">
        <v>13.662219182594516</v>
      </c>
      <c r="BG271" s="26">
        <v>12.896387209502192</v>
      </c>
      <c r="BH271" s="26">
        <v>12.441530601524956</v>
      </c>
      <c r="BI271" s="26">
        <v>12.260527061884863</v>
      </c>
      <c r="BK271" s="27">
        <v>8.0436670976755007</v>
      </c>
      <c r="BL271" s="27">
        <v>7.7411194354656327</v>
      </c>
      <c r="BM271" s="27">
        <v>7.5963840458813952</v>
      </c>
      <c r="BN271" s="27">
        <v>7.2458705957620886</v>
      </c>
      <c r="BO271" s="27">
        <v>6.9508827716038741</v>
      </c>
      <c r="BP271" s="27">
        <v>6.5263753582172441</v>
      </c>
      <c r="BQ271" s="27">
        <v>5.9738294979827522</v>
      </c>
      <c r="BR271" s="27">
        <v>5.6131359203924891</v>
      </c>
      <c r="BS271" s="27">
        <v>5.2302216488411464</v>
      </c>
      <c r="BT271" s="27">
        <v>4.6955525820306772</v>
      </c>
      <c r="BU271" s="27">
        <v>2.9287209465384336</v>
      </c>
      <c r="BV271" s="27">
        <v>2.1639744062124251</v>
      </c>
      <c r="BW271" s="27">
        <v>2.0283665643879516</v>
      </c>
      <c r="BX271" s="27">
        <v>2.3657469363879216</v>
      </c>
      <c r="BZ271" s="27">
        <v>17.043667097675502</v>
      </c>
      <c r="CA271" s="27">
        <v>16.741119435465635</v>
      </c>
      <c r="CB271" s="27">
        <v>16.596384045881393</v>
      </c>
      <c r="CC271" s="27">
        <v>16.245870595762089</v>
      </c>
      <c r="CD271" s="27">
        <v>15.950882771603874</v>
      </c>
      <c r="CE271" s="27">
        <v>15.526375358217244</v>
      </c>
      <c r="CF271" s="27">
        <v>14.973829497982752</v>
      </c>
      <c r="CG271" s="27">
        <v>14.613135920392489</v>
      </c>
      <c r="CH271" s="27">
        <v>14.230221648841146</v>
      </c>
      <c r="CI271" s="27">
        <v>13.695552582030677</v>
      </c>
      <c r="CJ271" s="27">
        <v>11.928720946538434</v>
      </c>
      <c r="CK271" s="27">
        <v>11.163974406212425</v>
      </c>
      <c r="CL271" s="27">
        <v>11.028366564387952</v>
      </c>
      <c r="CM271" s="27">
        <v>11.365746936387922</v>
      </c>
      <c r="CO271" s="28">
        <v>8.0436670976755007</v>
      </c>
      <c r="CP271" s="28">
        <v>7.7370961915956631</v>
      </c>
      <c r="CQ271" s="28">
        <v>7.6054367898625639</v>
      </c>
      <c r="CR271" s="28">
        <v>7.2734822615907042</v>
      </c>
      <c r="CS271" s="28">
        <v>7.0225992556297712</v>
      </c>
      <c r="CT271" s="28">
        <v>6.6433315687821288</v>
      </c>
      <c r="CU271" s="28">
        <v>6.1222808011469727</v>
      </c>
      <c r="CV271" s="28">
        <v>5.8010687544297816</v>
      </c>
      <c r="CW271" s="28">
        <v>5.5134526090185272</v>
      </c>
      <c r="CX271" s="28">
        <v>5.1088772924948689</v>
      </c>
      <c r="CY271" s="28">
        <v>2.6513595665548468</v>
      </c>
      <c r="CZ271" s="28">
        <v>-2.3707985410149455</v>
      </c>
      <c r="DA271" s="28">
        <v>-6.4275486673872422</v>
      </c>
      <c r="DB271" s="28">
        <v>-9.0155275847410792</v>
      </c>
      <c r="DD271" s="28">
        <v>17.043667097675502</v>
      </c>
      <c r="DE271" s="28">
        <v>16.737096191595661</v>
      </c>
      <c r="DF271" s="28">
        <v>16.605436789862566</v>
      </c>
      <c r="DG271" s="28">
        <v>16.273482261590704</v>
      </c>
      <c r="DH271" s="28">
        <v>16.022599255629771</v>
      </c>
      <c r="DI271" s="28">
        <v>15.643331568782129</v>
      </c>
      <c r="DJ271" s="28">
        <v>15.122280801146973</v>
      </c>
      <c r="DK271" s="28">
        <v>14.801068754429782</v>
      </c>
      <c r="DL271" s="28">
        <v>14.513452609018527</v>
      </c>
      <c r="DM271" s="28">
        <v>14.108877292494869</v>
      </c>
      <c r="DN271" s="28">
        <v>11.651359566554847</v>
      </c>
      <c r="DO271" s="28">
        <v>6.6292014589850545</v>
      </c>
      <c r="DP271" s="28">
        <v>2.5724513326127578</v>
      </c>
      <c r="DQ271" s="28">
        <v>-1.5527584741079181E-2</v>
      </c>
      <c r="DS271" s="29">
        <v>8.0436670976755007</v>
      </c>
      <c r="DT271" s="29">
        <v>7.7924625692949725</v>
      </c>
      <c r="DU271" s="29">
        <v>7.5785534479571055</v>
      </c>
      <c r="DV271" s="29">
        <v>7.2410634757809333</v>
      </c>
      <c r="DW271" s="29">
        <v>6.9278952168640053</v>
      </c>
      <c r="DX271" s="29">
        <v>6.5899495524896086</v>
      </c>
      <c r="DY271" s="29">
        <v>6.1233527742565137</v>
      </c>
      <c r="DZ271" s="29">
        <v>5.878193102684083</v>
      </c>
      <c r="EA271" s="29">
        <v>5.5080470099710617</v>
      </c>
      <c r="EB271" s="29">
        <v>4.2212931652695218</v>
      </c>
      <c r="EC271" s="29">
        <v>-1.6003580270113638</v>
      </c>
      <c r="ED271" s="29">
        <v>-6.1416853430806491</v>
      </c>
      <c r="EE271" s="29">
        <v>-8.8175719288467249</v>
      </c>
      <c r="EF271" s="29">
        <v>-7.8345255740135649</v>
      </c>
      <c r="EH271" s="29">
        <v>17.043667097675502</v>
      </c>
      <c r="EI271" s="29">
        <v>16.792462569294972</v>
      </c>
      <c r="EJ271" s="29">
        <v>16.578553447957106</v>
      </c>
      <c r="EK271" s="29">
        <v>16.241063475780933</v>
      </c>
      <c r="EL271" s="29">
        <v>15.927895216864005</v>
      </c>
      <c r="EM271" s="29">
        <v>15.589949552489609</v>
      </c>
      <c r="EN271" s="29">
        <v>15.123352774256514</v>
      </c>
      <c r="EO271" s="29">
        <v>14.878193102684083</v>
      </c>
      <c r="EP271" s="29">
        <v>14.508047009971062</v>
      </c>
      <c r="EQ271" s="29">
        <v>13.221293165269522</v>
      </c>
      <c r="ER271" s="29">
        <v>7.3996419729886362</v>
      </c>
      <c r="ES271" s="29">
        <v>2.8583146569193509</v>
      </c>
      <c r="ET271" s="29">
        <v>0.18242807115327508</v>
      </c>
      <c r="EU271" s="29">
        <v>1.1654744259864351</v>
      </c>
      <c r="EW271" s="1">
        <v>390147</v>
      </c>
      <c r="EX271" s="1">
        <v>393309</v>
      </c>
      <c r="EY271" s="1" t="s">
        <v>640</v>
      </c>
      <c r="EZ271" s="1" t="s">
        <v>859</v>
      </c>
    </row>
    <row r="272" spans="2:156" ht="16" thickBot="1" x14ac:dyDescent="0.4">
      <c r="B272" s="21" t="s">
        <v>958</v>
      </c>
      <c r="C272" s="22">
        <v>3.3124102344266149</v>
      </c>
      <c r="D272" s="23">
        <v>1.8513029546906701</v>
      </c>
      <c r="E272" s="23">
        <v>1.5369264654623169</v>
      </c>
      <c r="F272" s="23">
        <v>1.1928760816239343</v>
      </c>
      <c r="G272" s="23">
        <v>0.85886834425019742</v>
      </c>
      <c r="H272" s="23">
        <v>0.5308626775835279</v>
      </c>
      <c r="I272" s="23">
        <v>0.20040333414918621</v>
      </c>
      <c r="J272" s="23">
        <v>-0.14334479716394455</v>
      </c>
      <c r="K272" s="23">
        <v>-0.50704281736596357</v>
      </c>
      <c r="L272" s="23">
        <v>-0.98469733251747726</v>
      </c>
      <c r="M272" s="23">
        <v>-3.0447881102952579</v>
      </c>
      <c r="N272" s="23">
        <v>-4.405400009285156</v>
      </c>
      <c r="O272" s="23">
        <v>-4.9196987870629307</v>
      </c>
      <c r="P272" s="23">
        <v>-4.8993302416083893</v>
      </c>
      <c r="Q272" s="24"/>
      <c r="R272" s="23">
        <v>6.1124102344266156</v>
      </c>
      <c r="S272" s="23">
        <v>4.6513029546906708</v>
      </c>
      <c r="T272" s="23">
        <v>4.3369264654623176</v>
      </c>
      <c r="U272" s="23">
        <v>3.992876081623935</v>
      </c>
      <c r="V272" s="23">
        <v>3.6588683442501981</v>
      </c>
      <c r="W272" s="23">
        <v>3.3308626775835286</v>
      </c>
      <c r="X272" s="23">
        <v>3.0004033341491869</v>
      </c>
      <c r="Y272" s="23">
        <v>2.6566552028360562</v>
      </c>
      <c r="Z272" s="23">
        <v>2.2929571826340371</v>
      </c>
      <c r="AA272" s="23">
        <v>1.8153026674825234</v>
      </c>
      <c r="AB272" s="23">
        <v>-0.24478811029525716</v>
      </c>
      <c r="AC272" s="23">
        <v>-1.6054000092851552</v>
      </c>
      <c r="AD272" s="23">
        <v>-2.11969878706293</v>
      </c>
      <c r="AE272" s="23">
        <v>-2.0993302416083885</v>
      </c>
      <c r="AG272" s="25">
        <v>3.3124102344266149</v>
      </c>
      <c r="AH272" s="25">
        <v>2.6363590087000563</v>
      </c>
      <c r="AI272" s="25">
        <v>2.4807460368131551</v>
      </c>
      <c r="AJ272" s="25">
        <v>2.3391036529747709</v>
      </c>
      <c r="AK272" s="25">
        <v>2.211070147924266</v>
      </c>
      <c r="AL272" s="25">
        <v>2.055558865095982</v>
      </c>
      <c r="AM272" s="25">
        <v>1.8391171883283057</v>
      </c>
      <c r="AN272" s="25">
        <v>1.5746807135808325</v>
      </c>
      <c r="AO272" s="25">
        <v>1.2620135923687101</v>
      </c>
      <c r="AP272" s="25">
        <v>0.90791478428790207</v>
      </c>
      <c r="AQ272" s="25">
        <v>-0.14126365005553509</v>
      </c>
      <c r="AR272" s="25">
        <v>-1.1228681248030092</v>
      </c>
      <c r="AS272" s="25">
        <v>-1.8105537712676565</v>
      </c>
      <c r="AT272" s="25">
        <v>-2.2798445995504828</v>
      </c>
      <c r="AV272" s="26">
        <v>6.1124102344266156</v>
      </c>
      <c r="AW272" s="26">
        <v>5.4363590087000571</v>
      </c>
      <c r="AX272" s="26">
        <v>5.2807460368131558</v>
      </c>
      <c r="AY272" s="26">
        <v>5.1391036529747716</v>
      </c>
      <c r="AZ272" s="26">
        <v>5.0110701479242667</v>
      </c>
      <c r="BA272" s="26">
        <v>4.8555588650959827</v>
      </c>
      <c r="BB272" s="26">
        <v>4.6391171883283064</v>
      </c>
      <c r="BC272" s="26">
        <v>4.3746807135808332</v>
      </c>
      <c r="BD272" s="26">
        <v>4.0620135923687108</v>
      </c>
      <c r="BE272" s="26">
        <v>3.7079147842879028</v>
      </c>
      <c r="BF272" s="26">
        <v>2.6587363499444656</v>
      </c>
      <c r="BG272" s="26">
        <v>1.6771318751969915</v>
      </c>
      <c r="BH272" s="26">
        <v>0.98944622873234422</v>
      </c>
      <c r="BI272" s="26">
        <v>0.52015540044951791</v>
      </c>
      <c r="BK272" s="27">
        <v>3.3124102344266149</v>
      </c>
      <c r="BL272" s="27">
        <v>1.8514381365088504</v>
      </c>
      <c r="BM272" s="27">
        <v>1.5364489503108025</v>
      </c>
      <c r="BN272" s="27">
        <v>1.1924728391996915</v>
      </c>
      <c r="BO272" s="27">
        <v>0.85857357657342881</v>
      </c>
      <c r="BP272" s="27">
        <v>0.53028055637140881</v>
      </c>
      <c r="BQ272" s="27">
        <v>0.19910074829060065</v>
      </c>
      <c r="BR272" s="27">
        <v>-0.14464293857808741</v>
      </c>
      <c r="BS272" s="27">
        <v>-0.5064731102952571</v>
      </c>
      <c r="BT272" s="27">
        <v>-0.95699250423465188</v>
      </c>
      <c r="BU272" s="27">
        <v>-2.915085585042732</v>
      </c>
      <c r="BV272" s="27">
        <v>-4.1933759385780824</v>
      </c>
      <c r="BW272" s="27">
        <v>-4.6788115648407107</v>
      </c>
      <c r="BX272" s="27">
        <v>-4.6272458880730341</v>
      </c>
      <c r="BZ272" s="27">
        <v>6.1124102344266156</v>
      </c>
      <c r="CA272" s="27">
        <v>4.6514381365088511</v>
      </c>
      <c r="CB272" s="27">
        <v>4.3364489503108032</v>
      </c>
      <c r="CC272" s="27">
        <v>3.9924728391996922</v>
      </c>
      <c r="CD272" s="27">
        <v>3.6585735765734295</v>
      </c>
      <c r="CE272" s="27">
        <v>3.3302805563714095</v>
      </c>
      <c r="CF272" s="27">
        <v>2.9991007482906014</v>
      </c>
      <c r="CG272" s="27">
        <v>2.6553570614219133</v>
      </c>
      <c r="CH272" s="27">
        <v>2.2935268897047436</v>
      </c>
      <c r="CI272" s="27">
        <v>1.8430074957653488</v>
      </c>
      <c r="CJ272" s="27">
        <v>-0.11508558504273125</v>
      </c>
      <c r="CK272" s="27">
        <v>-1.3933759385780817</v>
      </c>
      <c r="CL272" s="27">
        <v>-1.87881156484071</v>
      </c>
      <c r="CM272" s="27">
        <v>-1.8272458880730333</v>
      </c>
      <c r="CO272" s="28">
        <v>3.3124102344266149</v>
      </c>
      <c r="CP272" s="28">
        <v>1.8497311264078409</v>
      </c>
      <c r="CQ272" s="28">
        <v>1.5411817280885796</v>
      </c>
      <c r="CR272" s="28">
        <v>1.1962571523310039</v>
      </c>
      <c r="CS272" s="28">
        <v>0.86148049576534902</v>
      </c>
      <c r="CT272" s="28">
        <v>0.5183415058663563</v>
      </c>
      <c r="CU272" s="28">
        <v>0.15431942505827934</v>
      </c>
      <c r="CV272" s="28">
        <v>-0.22066227191141863</v>
      </c>
      <c r="CW272" s="28">
        <v>-0.56845648403263027</v>
      </c>
      <c r="CX272" s="28">
        <v>-1.165556595143741</v>
      </c>
      <c r="CY272" s="28">
        <v>-3.2595509890831345</v>
      </c>
      <c r="CZ272" s="28">
        <v>-6.998742059790203</v>
      </c>
      <c r="DA272" s="28">
        <v>-9.3305535042346506</v>
      </c>
      <c r="DB272" s="28">
        <v>-10.780552948679095</v>
      </c>
      <c r="DD272" s="28">
        <v>6.1124102344266156</v>
      </c>
      <c r="DE272" s="28">
        <v>4.6497311264078416</v>
      </c>
      <c r="DF272" s="28">
        <v>4.3411817280885803</v>
      </c>
      <c r="DG272" s="28">
        <v>3.9962571523310046</v>
      </c>
      <c r="DH272" s="28">
        <v>3.6614804957653497</v>
      </c>
      <c r="DI272" s="28">
        <v>3.318341505866357</v>
      </c>
      <c r="DJ272" s="28">
        <v>2.95431942505828</v>
      </c>
      <c r="DK272" s="28">
        <v>2.5793377280885821</v>
      </c>
      <c r="DL272" s="28">
        <v>2.2315435159673704</v>
      </c>
      <c r="DM272" s="28">
        <v>1.6344434048562597</v>
      </c>
      <c r="DN272" s="28">
        <v>-0.45955098908313374</v>
      </c>
      <c r="DO272" s="28">
        <v>-4.1987420597902023</v>
      </c>
      <c r="DP272" s="28">
        <v>-6.5305535042346499</v>
      </c>
      <c r="DQ272" s="28">
        <v>-7.9805529486790938</v>
      </c>
      <c r="DS272" s="29">
        <v>3.3124102344266149</v>
      </c>
      <c r="DT272" s="29">
        <v>1.8946594395391543</v>
      </c>
      <c r="DU272" s="29">
        <v>1.5260926674825193</v>
      </c>
      <c r="DV272" s="29">
        <v>1.1901808695027221</v>
      </c>
      <c r="DW272" s="29">
        <v>0.86526456647241901</v>
      </c>
      <c r="DX272" s="29">
        <v>0.55303743515928616</v>
      </c>
      <c r="DY272" s="29">
        <v>0.23295126344211781</v>
      </c>
      <c r="DZ272" s="29">
        <v>-0.39545801938616876</v>
      </c>
      <c r="EA272" s="29">
        <v>-0.75648590827505657</v>
      </c>
      <c r="EB272" s="29">
        <v>-1.593629221406367</v>
      </c>
      <c r="EC272" s="29">
        <v>-5.9516853022144502</v>
      </c>
      <c r="ED272" s="29">
        <v>-8.8958835244366696</v>
      </c>
      <c r="EE272" s="29">
        <v>-10.416237716355862</v>
      </c>
      <c r="EF272" s="29">
        <v>-9.873669372921519</v>
      </c>
      <c r="EH272" s="29">
        <v>6.1124102344266156</v>
      </c>
      <c r="EI272" s="29">
        <v>4.694659439539155</v>
      </c>
      <c r="EJ272" s="29">
        <v>4.32609266748252</v>
      </c>
      <c r="EK272" s="29">
        <v>3.9901808695027228</v>
      </c>
      <c r="EL272" s="29">
        <v>3.6652645664724197</v>
      </c>
      <c r="EM272" s="29">
        <v>3.3530374351592869</v>
      </c>
      <c r="EN272" s="29">
        <v>3.0329512634421185</v>
      </c>
      <c r="EO272" s="29">
        <v>2.404541980613832</v>
      </c>
      <c r="EP272" s="29">
        <v>2.0435140917249441</v>
      </c>
      <c r="EQ272" s="29">
        <v>1.2063707785936337</v>
      </c>
      <c r="ER272" s="29">
        <v>-3.1516853022144495</v>
      </c>
      <c r="ES272" s="29">
        <v>-6.0958835244366689</v>
      </c>
      <c r="ET272" s="29">
        <v>-7.6162377163558617</v>
      </c>
      <c r="EU272" s="29">
        <v>-7.0736693729215183</v>
      </c>
      <c r="EW272" s="1">
        <v>374759</v>
      </c>
      <c r="EX272" s="1">
        <v>443587</v>
      </c>
      <c r="EY272" s="1" t="s">
        <v>504</v>
      </c>
      <c r="EZ272" s="1" t="s">
        <v>504</v>
      </c>
    </row>
    <row r="273" spans="2:156" ht="16" thickBot="1" x14ac:dyDescent="0.4">
      <c r="B273" s="21" t="s">
        <v>273</v>
      </c>
      <c r="C273" s="22">
        <v>14.065131904577456</v>
      </c>
      <c r="D273" s="23">
        <v>13.981848563128143</v>
      </c>
      <c r="E273" s="23">
        <v>13.962877707184804</v>
      </c>
      <c r="F273" s="23">
        <v>13.725673014962299</v>
      </c>
      <c r="G273" s="23">
        <v>13.54412791032928</v>
      </c>
      <c r="H273" s="23">
        <v>13.260281483239133</v>
      </c>
      <c r="I273" s="23">
        <v>12.964959598332911</v>
      </c>
      <c r="J273" s="23">
        <v>12.675780326093188</v>
      </c>
      <c r="K273" s="23">
        <v>12.396178056741039</v>
      </c>
      <c r="L273" s="23">
        <v>11.986449161082001</v>
      </c>
      <c r="M273" s="23">
        <v>10.500044190197267</v>
      </c>
      <c r="N273" s="23">
        <v>9.5162593991978461</v>
      </c>
      <c r="O273" s="23">
        <v>9.0143615513394639</v>
      </c>
      <c r="P273" s="23">
        <v>8.7094054493650113</v>
      </c>
      <c r="Q273" s="24"/>
      <c r="R273" s="23">
        <v>18.202131904577456</v>
      </c>
      <c r="S273" s="23">
        <v>18.118848563128143</v>
      </c>
      <c r="T273" s="23">
        <v>18.099877707184802</v>
      </c>
      <c r="U273" s="23">
        <v>17.862673014962297</v>
      </c>
      <c r="V273" s="23">
        <v>17.68112791032928</v>
      </c>
      <c r="W273" s="23">
        <v>17.397281483239134</v>
      </c>
      <c r="X273" s="23">
        <v>17.101959598332911</v>
      </c>
      <c r="Y273" s="23">
        <v>16.81278032609319</v>
      </c>
      <c r="Z273" s="23">
        <v>16.53317805674104</v>
      </c>
      <c r="AA273" s="23">
        <v>16.123449161082</v>
      </c>
      <c r="AB273" s="23">
        <v>14.637044190197267</v>
      </c>
      <c r="AC273" s="23">
        <v>13.653259399197847</v>
      </c>
      <c r="AD273" s="23">
        <v>13.151361551339464</v>
      </c>
      <c r="AE273" s="23">
        <v>12.846405449365012</v>
      </c>
      <c r="AG273" s="25">
        <v>14.065131904577456</v>
      </c>
      <c r="AH273" s="25">
        <v>13.986894958981555</v>
      </c>
      <c r="AI273" s="25">
        <v>14.011173294929698</v>
      </c>
      <c r="AJ273" s="25">
        <v>13.853529833142243</v>
      </c>
      <c r="AK273" s="25">
        <v>13.780122371141472</v>
      </c>
      <c r="AL273" s="25">
        <v>13.586019747032193</v>
      </c>
      <c r="AM273" s="25">
        <v>13.396701950411961</v>
      </c>
      <c r="AN273" s="25">
        <v>13.217218290490312</v>
      </c>
      <c r="AO273" s="25">
        <v>12.938632297777831</v>
      </c>
      <c r="AP273" s="25">
        <v>12.612470158840136</v>
      </c>
      <c r="AQ273" s="25">
        <v>11.690383901860944</v>
      </c>
      <c r="AR273" s="25">
        <v>11.007616789184587</v>
      </c>
      <c r="AS273" s="25">
        <v>10.465564885079806</v>
      </c>
      <c r="AT273" s="25">
        <v>10.101178066216242</v>
      </c>
      <c r="AV273" s="26">
        <v>18.202131904577456</v>
      </c>
      <c r="AW273" s="26">
        <v>18.123894958981555</v>
      </c>
      <c r="AX273" s="26">
        <v>18.148173294929698</v>
      </c>
      <c r="AY273" s="26">
        <v>17.990529833142244</v>
      </c>
      <c r="AZ273" s="26">
        <v>17.917122371141474</v>
      </c>
      <c r="BA273" s="26">
        <v>17.723019747032193</v>
      </c>
      <c r="BB273" s="26">
        <v>17.53370195041196</v>
      </c>
      <c r="BC273" s="26">
        <v>17.354218290490312</v>
      </c>
      <c r="BD273" s="26">
        <v>17.07563229777783</v>
      </c>
      <c r="BE273" s="26">
        <v>16.749470158840136</v>
      </c>
      <c r="BF273" s="26">
        <v>15.827383901860944</v>
      </c>
      <c r="BG273" s="26">
        <v>15.144616789184587</v>
      </c>
      <c r="BH273" s="26">
        <v>14.602564885079806</v>
      </c>
      <c r="BI273" s="26">
        <v>14.238178066216243</v>
      </c>
      <c r="BK273" s="27">
        <v>14.065131904577456</v>
      </c>
      <c r="BL273" s="27">
        <v>13.982183976147669</v>
      </c>
      <c r="BM273" s="27">
        <v>13.963540683415912</v>
      </c>
      <c r="BN273" s="27">
        <v>13.726827330236532</v>
      </c>
      <c r="BO273" s="27">
        <v>13.545433781734946</v>
      </c>
      <c r="BP273" s="27">
        <v>13.25983029729478</v>
      </c>
      <c r="BQ273" s="27">
        <v>12.960165073626502</v>
      </c>
      <c r="BR273" s="27">
        <v>12.670165363732302</v>
      </c>
      <c r="BS273" s="27">
        <v>12.389835771389016</v>
      </c>
      <c r="BT273" s="27">
        <v>12.011601455410117</v>
      </c>
      <c r="BU273" s="27">
        <v>10.689951586230885</v>
      </c>
      <c r="BV273" s="27">
        <v>9.9588227009122985</v>
      </c>
      <c r="BW273" s="27">
        <v>9.5570253130769434</v>
      </c>
      <c r="BX273" s="27">
        <v>9.445664535855995</v>
      </c>
      <c r="BZ273" s="27">
        <v>18.202131904577456</v>
      </c>
      <c r="CA273" s="27">
        <v>18.119183976147667</v>
      </c>
      <c r="CB273" s="27">
        <v>18.100540683415915</v>
      </c>
      <c r="CC273" s="27">
        <v>17.863827330236532</v>
      </c>
      <c r="CD273" s="27">
        <v>17.682433781734947</v>
      </c>
      <c r="CE273" s="27">
        <v>17.39683029729478</v>
      </c>
      <c r="CF273" s="27">
        <v>17.097165073626503</v>
      </c>
      <c r="CG273" s="27">
        <v>16.807165363732302</v>
      </c>
      <c r="CH273" s="27">
        <v>16.526835771389017</v>
      </c>
      <c r="CI273" s="27">
        <v>16.148601455410116</v>
      </c>
      <c r="CJ273" s="27">
        <v>14.826951586230885</v>
      </c>
      <c r="CK273" s="27">
        <v>14.095822700912299</v>
      </c>
      <c r="CL273" s="27">
        <v>13.694025313076944</v>
      </c>
      <c r="CM273" s="27">
        <v>13.582664535855995</v>
      </c>
      <c r="CO273" s="28">
        <v>14.065131904577456</v>
      </c>
      <c r="CP273" s="28">
        <v>13.983296488170158</v>
      </c>
      <c r="CQ273" s="28">
        <v>13.969187937515954</v>
      </c>
      <c r="CR273" s="28">
        <v>13.714080378371055</v>
      </c>
      <c r="CS273" s="28">
        <v>13.56325552212504</v>
      </c>
      <c r="CT273" s="28">
        <v>13.271565651776577</v>
      </c>
      <c r="CU273" s="28">
        <v>12.956846501307901</v>
      </c>
      <c r="CV273" s="28">
        <v>12.642500772770648</v>
      </c>
      <c r="CW273" s="28">
        <v>12.368898402861653</v>
      </c>
      <c r="CX273" s="28">
        <v>12.002410031021826</v>
      </c>
      <c r="CY273" s="28">
        <v>9.7648277804921264</v>
      </c>
      <c r="CZ273" s="28">
        <v>5.7895558905721067</v>
      </c>
      <c r="DA273" s="28">
        <v>2.6962835436023731</v>
      </c>
      <c r="DB273" s="28">
        <v>0.3829935887277216</v>
      </c>
      <c r="DD273" s="28">
        <v>18.202131904577456</v>
      </c>
      <c r="DE273" s="28">
        <v>18.120296488170158</v>
      </c>
      <c r="DF273" s="28">
        <v>18.106187937515955</v>
      </c>
      <c r="DG273" s="28">
        <v>17.851080378371055</v>
      </c>
      <c r="DH273" s="28">
        <v>17.70025552212504</v>
      </c>
      <c r="DI273" s="28">
        <v>17.408565651776577</v>
      </c>
      <c r="DJ273" s="28">
        <v>17.093846501307901</v>
      </c>
      <c r="DK273" s="28">
        <v>16.779500772770646</v>
      </c>
      <c r="DL273" s="28">
        <v>16.505898402861654</v>
      </c>
      <c r="DM273" s="28">
        <v>16.139410031021825</v>
      </c>
      <c r="DN273" s="28">
        <v>13.901827780492127</v>
      </c>
      <c r="DO273" s="28">
        <v>9.9265558905721072</v>
      </c>
      <c r="DP273" s="28">
        <v>6.8332835436023736</v>
      </c>
      <c r="DQ273" s="28">
        <v>4.5199935887277221</v>
      </c>
      <c r="DS273" s="29">
        <v>14.065131904577456</v>
      </c>
      <c r="DT273" s="29">
        <v>14.02676609476689</v>
      </c>
      <c r="DU273" s="29">
        <v>13.953388191104734</v>
      </c>
      <c r="DV273" s="29">
        <v>13.675994608369326</v>
      </c>
      <c r="DW273" s="29">
        <v>13.534857250937343</v>
      </c>
      <c r="DX273" s="29">
        <v>13.269861297898988</v>
      </c>
      <c r="DY273" s="29">
        <v>12.966372351985401</v>
      </c>
      <c r="DZ273" s="29">
        <v>12.664486438289147</v>
      </c>
      <c r="EA273" s="29">
        <v>12.312500909356206</v>
      </c>
      <c r="EB273" s="29">
        <v>11.363194282934163</v>
      </c>
      <c r="EC273" s="29">
        <v>6.8725977887472247</v>
      </c>
      <c r="ED273" s="29">
        <v>3.2864893646601345</v>
      </c>
      <c r="EE273" s="29">
        <v>1.0380951180388323</v>
      </c>
      <c r="EF273" s="29">
        <v>1.2588450225396954</v>
      </c>
      <c r="EH273" s="29">
        <v>18.202131904577456</v>
      </c>
      <c r="EI273" s="29">
        <v>18.163766094766892</v>
      </c>
      <c r="EJ273" s="29">
        <v>18.090388191104736</v>
      </c>
      <c r="EK273" s="29">
        <v>17.812994608369326</v>
      </c>
      <c r="EL273" s="29">
        <v>17.671857250937343</v>
      </c>
      <c r="EM273" s="29">
        <v>17.406861297898988</v>
      </c>
      <c r="EN273" s="29">
        <v>17.103372351985399</v>
      </c>
      <c r="EO273" s="29">
        <v>16.801486438289146</v>
      </c>
      <c r="EP273" s="29">
        <v>16.449500909356207</v>
      </c>
      <c r="EQ273" s="29">
        <v>15.500194282934164</v>
      </c>
      <c r="ER273" s="29">
        <v>11.009597788747225</v>
      </c>
      <c r="ES273" s="29">
        <v>7.423489364660135</v>
      </c>
      <c r="ET273" s="29">
        <v>5.1750951180388327</v>
      </c>
      <c r="EU273" s="29">
        <v>5.3958450225396959</v>
      </c>
      <c r="EW273" s="1">
        <v>356730</v>
      </c>
      <c r="EX273" s="1">
        <v>431506</v>
      </c>
      <c r="EY273" s="1" t="s">
        <v>479</v>
      </c>
      <c r="EZ273" s="1" t="s">
        <v>864</v>
      </c>
    </row>
    <row r="274" spans="2:156" ht="16" thickBot="1" x14ac:dyDescent="0.4">
      <c r="B274" s="21" t="s">
        <v>274</v>
      </c>
      <c r="C274" s="22">
        <v>17.107115908236707</v>
      </c>
      <c r="D274" s="23">
        <v>16.252800463297877</v>
      </c>
      <c r="E274" s="23">
        <v>16.136818941669581</v>
      </c>
      <c r="F274" s="23">
        <v>15.956683405457067</v>
      </c>
      <c r="G274" s="23">
        <v>15.926829294473974</v>
      </c>
      <c r="H274" s="23">
        <v>15.724478443982255</v>
      </c>
      <c r="I274" s="23">
        <v>15.540432684626953</v>
      </c>
      <c r="J274" s="23">
        <v>15.372381732188016</v>
      </c>
      <c r="K274" s="23">
        <v>15.164572965287046</v>
      </c>
      <c r="L274" s="23">
        <v>14.927522738176926</v>
      </c>
      <c r="M274" s="23">
        <v>14.044336686250405</v>
      </c>
      <c r="N274" s="23">
        <v>13.558893712379332</v>
      </c>
      <c r="O274" s="23">
        <v>13.422592531074601</v>
      </c>
      <c r="P274" s="23">
        <v>13.426037853086878</v>
      </c>
      <c r="Q274" s="24"/>
      <c r="R274" s="23">
        <v>21.107115908236707</v>
      </c>
      <c r="S274" s="23">
        <v>20.252800463297877</v>
      </c>
      <c r="T274" s="23">
        <v>20.136818941669581</v>
      </c>
      <c r="U274" s="23">
        <v>19.956683405457067</v>
      </c>
      <c r="V274" s="23">
        <v>19.926829294473976</v>
      </c>
      <c r="W274" s="23">
        <v>19.724478443982257</v>
      </c>
      <c r="X274" s="23">
        <v>19.540432684626953</v>
      </c>
      <c r="Y274" s="23">
        <v>19.372381732188018</v>
      </c>
      <c r="Z274" s="23">
        <v>19.164572965287046</v>
      </c>
      <c r="AA274" s="23">
        <v>18.927522738176926</v>
      </c>
      <c r="AB274" s="23">
        <v>18.044336686250404</v>
      </c>
      <c r="AC274" s="23">
        <v>17.55889371237933</v>
      </c>
      <c r="AD274" s="23">
        <v>17.422592531074599</v>
      </c>
      <c r="AE274" s="23">
        <v>17.426037853086878</v>
      </c>
      <c r="AG274" s="25">
        <v>17.107115908236707</v>
      </c>
      <c r="AH274" s="25">
        <v>16.658608427264355</v>
      </c>
      <c r="AI274" s="25">
        <v>16.627214019723752</v>
      </c>
      <c r="AJ274" s="25">
        <v>16.535529672596727</v>
      </c>
      <c r="AK274" s="25">
        <v>16.594659560889561</v>
      </c>
      <c r="AL274" s="25">
        <v>16.478073345573666</v>
      </c>
      <c r="AM274" s="25">
        <v>16.386217460711535</v>
      </c>
      <c r="AN274" s="25">
        <v>16.294777637657749</v>
      </c>
      <c r="AO274" s="25">
        <v>16.140500651194561</v>
      </c>
      <c r="AP274" s="25">
        <v>15.983146671500975</v>
      </c>
      <c r="AQ274" s="25">
        <v>15.492712388950352</v>
      </c>
      <c r="AR274" s="25">
        <v>15.149541354432603</v>
      </c>
      <c r="AS274" s="25">
        <v>14.93829552311459</v>
      </c>
      <c r="AT274" s="25">
        <v>14.813231264981015</v>
      </c>
      <c r="AV274" s="26">
        <v>21.107115908236707</v>
      </c>
      <c r="AW274" s="26">
        <v>20.658608427264355</v>
      </c>
      <c r="AX274" s="26">
        <v>20.627214019723752</v>
      </c>
      <c r="AY274" s="26">
        <v>20.535529672596727</v>
      </c>
      <c r="AZ274" s="26">
        <v>20.594659560889561</v>
      </c>
      <c r="BA274" s="26">
        <v>20.478073345573666</v>
      </c>
      <c r="BB274" s="26">
        <v>20.386217460711535</v>
      </c>
      <c r="BC274" s="26">
        <v>20.294777637657749</v>
      </c>
      <c r="BD274" s="26">
        <v>20.140500651194561</v>
      </c>
      <c r="BE274" s="26">
        <v>19.983146671500975</v>
      </c>
      <c r="BF274" s="26">
        <v>19.492712388950352</v>
      </c>
      <c r="BG274" s="26">
        <v>19.149541354432603</v>
      </c>
      <c r="BH274" s="26">
        <v>18.93829552311459</v>
      </c>
      <c r="BI274" s="26">
        <v>18.813231264981013</v>
      </c>
      <c r="BK274" s="27">
        <v>17.107115908236707</v>
      </c>
      <c r="BL274" s="27">
        <v>16.252894078111616</v>
      </c>
      <c r="BM274" s="27">
        <v>16.137004603845192</v>
      </c>
      <c r="BN274" s="27">
        <v>15.956960930720694</v>
      </c>
      <c r="BO274" s="27">
        <v>15.927188587859124</v>
      </c>
      <c r="BP274" s="27">
        <v>15.72437042614936</v>
      </c>
      <c r="BQ274" s="27">
        <v>15.539061347656549</v>
      </c>
      <c r="BR274" s="27">
        <v>15.370631450604417</v>
      </c>
      <c r="BS274" s="27">
        <v>15.162587364936705</v>
      </c>
      <c r="BT274" s="27">
        <v>14.949015763889312</v>
      </c>
      <c r="BU274" s="27">
        <v>14.163986691210319</v>
      </c>
      <c r="BV274" s="27">
        <v>13.77162044404073</v>
      </c>
      <c r="BW274" s="27">
        <v>13.661635184138813</v>
      </c>
      <c r="BX274" s="27">
        <v>13.715186832918576</v>
      </c>
      <c r="BZ274" s="27">
        <v>21.107115908236707</v>
      </c>
      <c r="CA274" s="27">
        <v>20.252894078111616</v>
      </c>
      <c r="CB274" s="27">
        <v>20.137004603845192</v>
      </c>
      <c r="CC274" s="27">
        <v>19.956960930720694</v>
      </c>
      <c r="CD274" s="27">
        <v>19.927188587859124</v>
      </c>
      <c r="CE274" s="27">
        <v>19.72437042614936</v>
      </c>
      <c r="CF274" s="27">
        <v>19.539061347656549</v>
      </c>
      <c r="CG274" s="27">
        <v>19.370631450604417</v>
      </c>
      <c r="CH274" s="27">
        <v>19.162587364936705</v>
      </c>
      <c r="CI274" s="27">
        <v>18.949015763889314</v>
      </c>
      <c r="CJ274" s="27">
        <v>18.163986691210319</v>
      </c>
      <c r="CK274" s="27">
        <v>17.771620444040728</v>
      </c>
      <c r="CL274" s="27">
        <v>17.661635184138813</v>
      </c>
      <c r="CM274" s="27">
        <v>17.715186832918576</v>
      </c>
      <c r="CO274" s="28">
        <v>17.107115908236707</v>
      </c>
      <c r="CP274" s="28">
        <v>16.25265890022127</v>
      </c>
      <c r="CQ274" s="28">
        <v>16.144525747499198</v>
      </c>
      <c r="CR274" s="28">
        <v>15.973090954699092</v>
      </c>
      <c r="CS274" s="28">
        <v>15.958662046446525</v>
      </c>
      <c r="CT274" s="28">
        <v>15.768767362445359</v>
      </c>
      <c r="CU274" s="28">
        <v>15.616949083736184</v>
      </c>
      <c r="CV274" s="28">
        <v>15.45764667891866</v>
      </c>
      <c r="CW274" s="28">
        <v>15.281783169853931</v>
      </c>
      <c r="CX274" s="28">
        <v>15.114196341972718</v>
      </c>
      <c r="CY274" s="28">
        <v>13.890851588139032</v>
      </c>
      <c r="CZ274" s="28">
        <v>11.482288423046366</v>
      </c>
      <c r="DA274" s="28">
        <v>9.5551758649359222</v>
      </c>
      <c r="DB274" s="28">
        <v>8.2382797264910277</v>
      </c>
      <c r="DD274" s="28">
        <v>21.107115908236707</v>
      </c>
      <c r="DE274" s="28">
        <v>20.25265890022127</v>
      </c>
      <c r="DF274" s="28">
        <v>20.144525747499198</v>
      </c>
      <c r="DG274" s="28">
        <v>19.973090954699092</v>
      </c>
      <c r="DH274" s="28">
        <v>19.958662046446527</v>
      </c>
      <c r="DI274" s="28">
        <v>19.768767362445359</v>
      </c>
      <c r="DJ274" s="28">
        <v>19.616949083736184</v>
      </c>
      <c r="DK274" s="28">
        <v>19.45764667891866</v>
      </c>
      <c r="DL274" s="28">
        <v>19.281783169853931</v>
      </c>
      <c r="DM274" s="28">
        <v>19.114196341972718</v>
      </c>
      <c r="DN274" s="28">
        <v>17.890851588139032</v>
      </c>
      <c r="DO274" s="28">
        <v>15.482288423046366</v>
      </c>
      <c r="DP274" s="28">
        <v>13.555175864935922</v>
      </c>
      <c r="DQ274" s="28">
        <v>12.238279726491028</v>
      </c>
      <c r="DS274" s="29">
        <v>17.107115908236707</v>
      </c>
      <c r="DT274" s="29">
        <v>16.273095718546521</v>
      </c>
      <c r="DU274" s="29">
        <v>16.11788385458776</v>
      </c>
      <c r="DV274" s="29">
        <v>15.942134155382949</v>
      </c>
      <c r="DW274" s="29">
        <v>15.913528188915727</v>
      </c>
      <c r="DX274" s="29">
        <v>15.737329431226758</v>
      </c>
      <c r="DY274" s="29">
        <v>15.58049190518409</v>
      </c>
      <c r="DZ274" s="29">
        <v>15.433825066528051</v>
      </c>
      <c r="EA274" s="29">
        <v>15.213600796845199</v>
      </c>
      <c r="EB274" s="29">
        <v>14.65548330986903</v>
      </c>
      <c r="EC274" s="29">
        <v>11.884324588467774</v>
      </c>
      <c r="ED274" s="29">
        <v>9.6532859059749825</v>
      </c>
      <c r="EE274" s="29">
        <v>8.3687741325781015</v>
      </c>
      <c r="EF274" s="29">
        <v>8.7316426058631915</v>
      </c>
      <c r="EH274" s="29">
        <v>21.107115908236707</v>
      </c>
      <c r="EI274" s="29">
        <v>20.273095718546521</v>
      </c>
      <c r="EJ274" s="29">
        <v>20.11788385458776</v>
      </c>
      <c r="EK274" s="29">
        <v>19.942134155382949</v>
      </c>
      <c r="EL274" s="29">
        <v>19.913528188915727</v>
      </c>
      <c r="EM274" s="29">
        <v>19.737329431226758</v>
      </c>
      <c r="EN274" s="29">
        <v>19.58049190518409</v>
      </c>
      <c r="EO274" s="29">
        <v>19.433825066528051</v>
      </c>
      <c r="EP274" s="29">
        <v>19.213600796845199</v>
      </c>
      <c r="EQ274" s="29">
        <v>18.65548330986903</v>
      </c>
      <c r="ER274" s="29">
        <v>15.884324588467774</v>
      </c>
      <c r="ES274" s="29">
        <v>13.653285905974982</v>
      </c>
      <c r="ET274" s="29">
        <v>12.368774132578102</v>
      </c>
      <c r="EU274" s="29">
        <v>12.731642605863192</v>
      </c>
      <c r="EW274" s="1">
        <v>376120</v>
      </c>
      <c r="EX274" s="1">
        <v>405531</v>
      </c>
      <c r="EY274" s="1" t="s">
        <v>533</v>
      </c>
      <c r="EZ274" s="1" t="s">
        <v>857</v>
      </c>
    </row>
    <row r="275" spans="2:156" ht="16" thickBot="1" x14ac:dyDescent="0.4">
      <c r="B275" s="21" t="s">
        <v>275</v>
      </c>
      <c r="C275" s="22">
        <v>6.1642579542459881</v>
      </c>
      <c r="D275" s="23">
        <v>5.6095861571461505</v>
      </c>
      <c r="E275" s="23">
        <v>5.2402950400417065</v>
      </c>
      <c r="F275" s="23">
        <v>4.8517836772415546</v>
      </c>
      <c r="G275" s="23">
        <v>4.5446641961494443</v>
      </c>
      <c r="H275" s="23">
        <v>4.2493988729957266</v>
      </c>
      <c r="I275" s="23">
        <v>4.0360187801172103</v>
      </c>
      <c r="J275" s="23">
        <v>3.6988092851976297</v>
      </c>
      <c r="K275" s="23">
        <v>3.3958720007096908</v>
      </c>
      <c r="L275" s="23">
        <v>3.0704281062884817</v>
      </c>
      <c r="M275" s="23">
        <v>1.9842394625958519</v>
      </c>
      <c r="N275" s="23">
        <v>1.0039251666322393</v>
      </c>
      <c r="O275" s="23">
        <v>0.26047390112600866</v>
      </c>
      <c r="P275" s="23">
        <v>-0.32624866881779013</v>
      </c>
      <c r="Q275" s="24"/>
      <c r="R275" s="23">
        <v>16.864257954245986</v>
      </c>
      <c r="S275" s="23">
        <v>16.30958615714615</v>
      </c>
      <c r="T275" s="23">
        <v>15.940295040041706</v>
      </c>
      <c r="U275" s="23">
        <v>15.551783677241554</v>
      </c>
      <c r="V275" s="23">
        <v>15.244664196149444</v>
      </c>
      <c r="W275" s="23">
        <v>14.949398872995726</v>
      </c>
      <c r="X275" s="23">
        <v>14.73601878011721</v>
      </c>
      <c r="Y275" s="23">
        <v>14.398809285197629</v>
      </c>
      <c r="Z275" s="23">
        <v>14.09587200070969</v>
      </c>
      <c r="AA275" s="23">
        <v>13.770428106288481</v>
      </c>
      <c r="AB275" s="23">
        <v>12.684239462595851</v>
      </c>
      <c r="AC275" s="23">
        <v>11.703925166632239</v>
      </c>
      <c r="AD275" s="23">
        <v>10.960473901126008</v>
      </c>
      <c r="AE275" s="23">
        <v>10.373751331182209</v>
      </c>
      <c r="AG275" s="25">
        <v>6.1642579542459881</v>
      </c>
      <c r="AH275" s="25">
        <v>6.1053123285090649</v>
      </c>
      <c r="AI275" s="25">
        <v>6.0291805357812027</v>
      </c>
      <c r="AJ275" s="25">
        <v>5.92852834584275</v>
      </c>
      <c r="AK275" s="25">
        <v>5.9327006575007939</v>
      </c>
      <c r="AL275" s="25">
        <v>5.9100544795338177</v>
      </c>
      <c r="AM275" s="25">
        <v>5.8774472631104331</v>
      </c>
      <c r="AN275" s="25">
        <v>5.6743784225640468</v>
      </c>
      <c r="AO275" s="25">
        <v>5.4328361865971164</v>
      </c>
      <c r="AP275" s="25">
        <v>5.1323442798473096</v>
      </c>
      <c r="AQ275" s="25">
        <v>4.7762776012013433</v>
      </c>
      <c r="AR275" s="25">
        <v>4.5719430957483382</v>
      </c>
      <c r="AS275" s="25">
        <v>4.3168783208013863</v>
      </c>
      <c r="AT275" s="25">
        <v>4.1734863789413623</v>
      </c>
      <c r="AV275" s="26">
        <v>16.864257954245986</v>
      </c>
      <c r="AW275" s="26">
        <v>16.805312328509064</v>
      </c>
      <c r="AX275" s="26">
        <v>16.729180535781204</v>
      </c>
      <c r="AY275" s="26">
        <v>16.628528345842749</v>
      </c>
      <c r="AZ275" s="26">
        <v>16.632700657500791</v>
      </c>
      <c r="BA275" s="26">
        <v>16.610054479533815</v>
      </c>
      <c r="BB275" s="26">
        <v>16.577447263110432</v>
      </c>
      <c r="BC275" s="26">
        <v>16.374378422564046</v>
      </c>
      <c r="BD275" s="26">
        <v>16.132836186597117</v>
      </c>
      <c r="BE275" s="26">
        <v>15.832344279847309</v>
      </c>
      <c r="BF275" s="26">
        <v>15.476277601201343</v>
      </c>
      <c r="BG275" s="26">
        <v>15.271943095748338</v>
      </c>
      <c r="BH275" s="26">
        <v>15.016878320801386</v>
      </c>
      <c r="BI275" s="26">
        <v>14.873486378941362</v>
      </c>
      <c r="BK275" s="27">
        <v>6.1642579542459881</v>
      </c>
      <c r="BL275" s="27">
        <v>5.6100063043483299</v>
      </c>
      <c r="BM275" s="27">
        <v>5.2411393961491939</v>
      </c>
      <c r="BN275" s="27">
        <v>4.8530718236406756</v>
      </c>
      <c r="BO275" s="27">
        <v>4.5463286121206536</v>
      </c>
      <c r="BP275" s="27">
        <v>4.2489004371662702</v>
      </c>
      <c r="BQ275" s="27">
        <v>4.030747943660927</v>
      </c>
      <c r="BR275" s="27">
        <v>3.6926072000285259</v>
      </c>
      <c r="BS275" s="27">
        <v>3.3888368191679348</v>
      </c>
      <c r="BT275" s="27">
        <v>3.0938316909559518</v>
      </c>
      <c r="BU275" s="27">
        <v>2.1822105694451466</v>
      </c>
      <c r="BV275" s="27">
        <v>1.5289622873471878</v>
      </c>
      <c r="BW275" s="27">
        <v>0.91026156441060735</v>
      </c>
      <c r="BX275" s="27">
        <v>0.55254248095706515</v>
      </c>
      <c r="BZ275" s="27">
        <v>16.864257954245986</v>
      </c>
      <c r="CA275" s="27">
        <v>16.310006304348327</v>
      </c>
      <c r="CB275" s="27">
        <v>15.941139396149193</v>
      </c>
      <c r="CC275" s="27">
        <v>15.553071823640675</v>
      </c>
      <c r="CD275" s="27">
        <v>15.246328612120653</v>
      </c>
      <c r="CE275" s="27">
        <v>14.948900437166269</v>
      </c>
      <c r="CF275" s="27">
        <v>14.730747943660926</v>
      </c>
      <c r="CG275" s="27">
        <v>14.392607200028525</v>
      </c>
      <c r="CH275" s="27">
        <v>14.088836819167934</v>
      </c>
      <c r="CI275" s="27">
        <v>13.793831690955951</v>
      </c>
      <c r="CJ275" s="27">
        <v>12.882210569445146</v>
      </c>
      <c r="CK275" s="27">
        <v>12.228962287347187</v>
      </c>
      <c r="CL275" s="27">
        <v>11.610261564410607</v>
      </c>
      <c r="CM275" s="27">
        <v>11.252542480957064</v>
      </c>
      <c r="CO275" s="28">
        <v>6.1642579542459881</v>
      </c>
      <c r="CP275" s="28">
        <v>5.626621321321517</v>
      </c>
      <c r="CQ275" s="28">
        <v>5.2889773664145494</v>
      </c>
      <c r="CR275" s="28">
        <v>4.9317387726543522</v>
      </c>
      <c r="CS275" s="28">
        <v>4.6583186977403912</v>
      </c>
      <c r="CT275" s="28">
        <v>4.3888526220939212</v>
      </c>
      <c r="CU275" s="28">
        <v>4.1912568673314112</v>
      </c>
      <c r="CV275" s="28">
        <v>3.8698401562933284</v>
      </c>
      <c r="CW275" s="28">
        <v>3.5800475245095598</v>
      </c>
      <c r="CX275" s="28">
        <v>3.2793816388319641</v>
      </c>
      <c r="CY275" s="28">
        <v>1.12770198730556</v>
      </c>
      <c r="CZ275" s="28">
        <v>-3.892635905043992</v>
      </c>
      <c r="DA275" s="28">
        <v>-7.7848310042252677</v>
      </c>
      <c r="DB275" s="28">
        <v>-10.504160603550854</v>
      </c>
      <c r="DD275" s="28">
        <v>16.864257954245986</v>
      </c>
      <c r="DE275" s="28">
        <v>16.326621321321518</v>
      </c>
      <c r="DF275" s="28">
        <v>15.988977366414549</v>
      </c>
      <c r="DG275" s="28">
        <v>15.631738772654352</v>
      </c>
      <c r="DH275" s="28">
        <v>15.35831869774039</v>
      </c>
      <c r="DI275" s="28">
        <v>15.088852622093921</v>
      </c>
      <c r="DJ275" s="28">
        <v>14.891256867331411</v>
      </c>
      <c r="DK275" s="28">
        <v>14.569840156293328</v>
      </c>
      <c r="DL275" s="28">
        <v>14.280047524509559</v>
      </c>
      <c r="DM275" s="28">
        <v>13.979381638831963</v>
      </c>
      <c r="DN275" s="28">
        <v>11.827701987305559</v>
      </c>
      <c r="DO275" s="28">
        <v>6.8073640949560072</v>
      </c>
      <c r="DP275" s="28">
        <v>2.9151689957747315</v>
      </c>
      <c r="DQ275" s="28">
        <v>0.19583939644914494</v>
      </c>
      <c r="DS275" s="29">
        <v>6.1642579542459881</v>
      </c>
      <c r="DT275" s="29">
        <v>5.6468613548913922</v>
      </c>
      <c r="DU275" s="29">
        <v>5.2128103233728389</v>
      </c>
      <c r="DV275" s="29">
        <v>4.8494648432659915</v>
      </c>
      <c r="DW275" s="29">
        <v>4.5882823845751908</v>
      </c>
      <c r="DX275" s="29">
        <v>4.3382849572589635</v>
      </c>
      <c r="DY275" s="29">
        <v>4.0832889267268904</v>
      </c>
      <c r="DZ275" s="29">
        <v>3.7727632600986212</v>
      </c>
      <c r="EA275" s="29">
        <v>3.485199645364677</v>
      </c>
      <c r="EB275" s="29">
        <v>2.9918266248561949</v>
      </c>
      <c r="EC275" s="29">
        <v>-2.4959641382391169</v>
      </c>
      <c r="ED275" s="29">
        <v>-6.9796645672819899</v>
      </c>
      <c r="EE275" s="29">
        <v>-9.5961950325450509</v>
      </c>
      <c r="EF275" s="29">
        <v>-9.2901855202394898</v>
      </c>
      <c r="EH275" s="29">
        <v>16.864257954245986</v>
      </c>
      <c r="EI275" s="29">
        <v>16.346861354891391</v>
      </c>
      <c r="EJ275" s="29">
        <v>15.912810323372838</v>
      </c>
      <c r="EK275" s="29">
        <v>15.549464843265991</v>
      </c>
      <c r="EL275" s="29">
        <v>15.28828238457519</v>
      </c>
      <c r="EM275" s="29">
        <v>15.038284957258963</v>
      </c>
      <c r="EN275" s="29">
        <v>14.78328892672689</v>
      </c>
      <c r="EO275" s="29">
        <v>14.47276326009862</v>
      </c>
      <c r="EP275" s="29">
        <v>14.185199645364676</v>
      </c>
      <c r="EQ275" s="29">
        <v>13.691826624856194</v>
      </c>
      <c r="ER275" s="29">
        <v>8.2040358617608824</v>
      </c>
      <c r="ES275" s="29">
        <v>3.7203354327180094</v>
      </c>
      <c r="ET275" s="29">
        <v>1.1038049674549484</v>
      </c>
      <c r="EU275" s="29">
        <v>1.4098144797605094</v>
      </c>
      <c r="EW275" s="1">
        <v>365181</v>
      </c>
      <c r="EX275" s="1">
        <v>392989</v>
      </c>
      <c r="EY275" s="1" t="s">
        <v>865</v>
      </c>
      <c r="EZ275" s="1" t="s">
        <v>860</v>
      </c>
    </row>
    <row r="276" spans="2:156" ht="16" thickBot="1" x14ac:dyDescent="0.4">
      <c r="B276" s="21" t="s">
        <v>276</v>
      </c>
      <c r="C276" s="22">
        <v>7.434219401393392</v>
      </c>
      <c r="D276" s="23">
        <v>5.8611168639783244</v>
      </c>
      <c r="E276" s="23">
        <v>5.6244130478767698</v>
      </c>
      <c r="F276" s="23">
        <v>5.195688042479734</v>
      </c>
      <c r="G276" s="23">
        <v>5.1257742483953042</v>
      </c>
      <c r="H276" s="23">
        <v>4.7399074224620215</v>
      </c>
      <c r="I276" s="23">
        <v>4.5125267428069673</v>
      </c>
      <c r="J276" s="23">
        <v>4.2497903380419046</v>
      </c>
      <c r="K276" s="23">
        <v>3.9838254424377624</v>
      </c>
      <c r="L276" s="23">
        <v>3.5044388192965812</v>
      </c>
      <c r="M276" s="23">
        <v>1.9336564245351653</v>
      </c>
      <c r="N276" s="23">
        <v>0.7842372572483427</v>
      </c>
      <c r="O276" s="23">
        <v>-8.960728374407978E-3</v>
      </c>
      <c r="P276" s="23">
        <v>-0.17798677988807299</v>
      </c>
      <c r="Q276" s="24"/>
      <c r="R276" s="23">
        <v>14.434219401393392</v>
      </c>
      <c r="S276" s="23">
        <v>12.861116863978324</v>
      </c>
      <c r="T276" s="23">
        <v>12.62441304787677</v>
      </c>
      <c r="U276" s="23">
        <v>12.195688042479734</v>
      </c>
      <c r="V276" s="23">
        <v>12.125774248395304</v>
      </c>
      <c r="W276" s="23">
        <v>11.739907422462021</v>
      </c>
      <c r="X276" s="23">
        <v>11.512526742806967</v>
      </c>
      <c r="Y276" s="23">
        <v>11.249790338041905</v>
      </c>
      <c r="Z276" s="23">
        <v>10.983825442437762</v>
      </c>
      <c r="AA276" s="23">
        <v>10.504438819296581</v>
      </c>
      <c r="AB276" s="23">
        <v>8.9336564245351653</v>
      </c>
      <c r="AC276" s="23">
        <v>7.7842372572483427</v>
      </c>
      <c r="AD276" s="23">
        <v>6.991039271625592</v>
      </c>
      <c r="AE276" s="23">
        <v>6.822013220111927</v>
      </c>
      <c r="AG276" s="25">
        <v>7.434219401393392</v>
      </c>
      <c r="AH276" s="25">
        <v>6.6472612125100419</v>
      </c>
      <c r="AI276" s="25">
        <v>6.5451011914530799</v>
      </c>
      <c r="AJ276" s="25">
        <v>6.3014788124391945</v>
      </c>
      <c r="AK276" s="25">
        <v>6.314637984631176</v>
      </c>
      <c r="AL276" s="25">
        <v>6.0428231725095518</v>
      </c>
      <c r="AM276" s="25">
        <v>5.8890188283040334</v>
      </c>
      <c r="AN276" s="25">
        <v>5.6138213532175065</v>
      </c>
      <c r="AO276" s="25">
        <v>5.3930358896122819</v>
      </c>
      <c r="AP276" s="25">
        <v>4.9980997773580889</v>
      </c>
      <c r="AQ276" s="25">
        <v>4.1949270966420329</v>
      </c>
      <c r="AR276" s="25">
        <v>3.2129585186719112</v>
      </c>
      <c r="AS276" s="25">
        <v>2.2738083038890124</v>
      </c>
      <c r="AT276" s="25">
        <v>1.6107678782991428</v>
      </c>
      <c r="AV276" s="26">
        <v>14.434219401393392</v>
      </c>
      <c r="AW276" s="26">
        <v>13.647261212510042</v>
      </c>
      <c r="AX276" s="26">
        <v>13.54510119145308</v>
      </c>
      <c r="AY276" s="26">
        <v>13.301478812439194</v>
      </c>
      <c r="AZ276" s="26">
        <v>13.314637984631176</v>
      </c>
      <c r="BA276" s="26">
        <v>13.042823172509552</v>
      </c>
      <c r="BB276" s="26">
        <v>12.889018828304033</v>
      </c>
      <c r="BC276" s="26">
        <v>12.613821353217507</v>
      </c>
      <c r="BD276" s="26">
        <v>12.393035889612282</v>
      </c>
      <c r="BE276" s="26">
        <v>11.998099777358089</v>
      </c>
      <c r="BF276" s="26">
        <v>11.194927096642033</v>
      </c>
      <c r="BG276" s="26">
        <v>10.212958518671911</v>
      </c>
      <c r="BH276" s="26">
        <v>9.2738083038890124</v>
      </c>
      <c r="BI276" s="26">
        <v>8.6107678782991428</v>
      </c>
      <c r="BK276" s="27">
        <v>7.434219401393392</v>
      </c>
      <c r="BL276" s="27">
        <v>5.8611168639783244</v>
      </c>
      <c r="BM276" s="27">
        <v>5.6244130478767698</v>
      </c>
      <c r="BN276" s="27">
        <v>5.195688042479734</v>
      </c>
      <c r="BO276" s="27">
        <v>5.1257742183339339</v>
      </c>
      <c r="BP276" s="27">
        <v>4.7399074628524289</v>
      </c>
      <c r="BQ276" s="27">
        <v>4.5125267428069673</v>
      </c>
      <c r="BR276" s="27">
        <v>4.2497903380419046</v>
      </c>
      <c r="BS276" s="27">
        <v>3.9838254424377624</v>
      </c>
      <c r="BT276" s="27">
        <v>3.52124255934865</v>
      </c>
      <c r="BU276" s="27">
        <v>2.0084870707158657</v>
      </c>
      <c r="BV276" s="27">
        <v>0.87465189371033247</v>
      </c>
      <c r="BW276" s="27">
        <v>7.026086417628008E-2</v>
      </c>
      <c r="BX276" s="27">
        <v>-0.11239119500026362</v>
      </c>
      <c r="BZ276" s="27">
        <v>14.434219401393392</v>
      </c>
      <c r="CA276" s="27">
        <v>12.861116863978324</v>
      </c>
      <c r="CB276" s="27">
        <v>12.62441304787677</v>
      </c>
      <c r="CC276" s="27">
        <v>12.195688042479734</v>
      </c>
      <c r="CD276" s="27">
        <v>12.125774218333934</v>
      </c>
      <c r="CE276" s="27">
        <v>11.739907462852429</v>
      </c>
      <c r="CF276" s="27">
        <v>11.512526742806967</v>
      </c>
      <c r="CG276" s="27">
        <v>11.249790338041905</v>
      </c>
      <c r="CH276" s="27">
        <v>10.983825442437762</v>
      </c>
      <c r="CI276" s="27">
        <v>10.52124255934865</v>
      </c>
      <c r="CJ276" s="27">
        <v>9.0084870707158657</v>
      </c>
      <c r="CK276" s="27">
        <v>7.8746518937103325</v>
      </c>
      <c r="CL276" s="27">
        <v>7.0702608641762801</v>
      </c>
      <c r="CM276" s="27">
        <v>6.8876088049997364</v>
      </c>
      <c r="CO276" s="28">
        <v>7.434219401393392</v>
      </c>
      <c r="CP276" s="28">
        <v>5.8729272038047959</v>
      </c>
      <c r="CQ276" s="28">
        <v>5.6388097987548615</v>
      </c>
      <c r="CR276" s="28">
        <v>5.2369542108356608</v>
      </c>
      <c r="CS276" s="28">
        <v>5.1557031332103751</v>
      </c>
      <c r="CT276" s="28">
        <v>4.7500707003186822</v>
      </c>
      <c r="CU276" s="28">
        <v>4.4381385796833897</v>
      </c>
      <c r="CV276" s="28">
        <v>4.0472037374715235</v>
      </c>
      <c r="CW276" s="28">
        <v>3.7684342949401319</v>
      </c>
      <c r="CX276" s="28">
        <v>3.3274689983826278</v>
      </c>
      <c r="CY276" s="28">
        <v>1.5719566177488495</v>
      </c>
      <c r="CZ276" s="28">
        <v>-1.5881382662174595</v>
      </c>
      <c r="DA276" s="28">
        <v>-4.0063902022521489</v>
      </c>
      <c r="DB276" s="28">
        <v>-5.7741209773340998</v>
      </c>
      <c r="DD276" s="28">
        <v>14.434219401393392</v>
      </c>
      <c r="DE276" s="28">
        <v>12.872927203804796</v>
      </c>
      <c r="DF276" s="28">
        <v>12.638809798754862</v>
      </c>
      <c r="DG276" s="28">
        <v>12.236954210835661</v>
      </c>
      <c r="DH276" s="28">
        <v>12.155703133210375</v>
      </c>
      <c r="DI276" s="28">
        <v>11.750070700318682</v>
      </c>
      <c r="DJ276" s="28">
        <v>11.43813857968339</v>
      </c>
      <c r="DK276" s="28">
        <v>11.047203737471524</v>
      </c>
      <c r="DL276" s="28">
        <v>10.768434294940132</v>
      </c>
      <c r="DM276" s="28">
        <v>10.327468998382628</v>
      </c>
      <c r="DN276" s="28">
        <v>8.5719566177488495</v>
      </c>
      <c r="DO276" s="28">
        <v>5.4118617337825405</v>
      </c>
      <c r="DP276" s="28">
        <v>2.9936097977478511</v>
      </c>
      <c r="DQ276" s="28">
        <v>1.2258790226659002</v>
      </c>
      <c r="DS276" s="29">
        <v>7.434219401393392</v>
      </c>
      <c r="DT276" s="29">
        <v>5.9162998038921941</v>
      </c>
      <c r="DU276" s="29">
        <v>5.6566200287264294</v>
      </c>
      <c r="DV276" s="29">
        <v>5.237238420449069</v>
      </c>
      <c r="DW276" s="29">
        <v>5.1088977012592665</v>
      </c>
      <c r="DX276" s="29">
        <v>4.6856006658775922</v>
      </c>
      <c r="DY276" s="29">
        <v>4.4171116268792758</v>
      </c>
      <c r="DZ276" s="29">
        <v>4.1118131737198986</v>
      </c>
      <c r="EA276" s="29">
        <v>3.837993109378484</v>
      </c>
      <c r="EB276" s="29">
        <v>3.0031980103073117</v>
      </c>
      <c r="EC276" s="29">
        <v>-0.47053444710306636</v>
      </c>
      <c r="ED276" s="29">
        <v>-3.3099893031549854</v>
      </c>
      <c r="EE276" s="29">
        <v>-5.0605796860018799</v>
      </c>
      <c r="EF276" s="29">
        <v>-4.9536564980071702</v>
      </c>
      <c r="EH276" s="29">
        <v>14.434219401393392</v>
      </c>
      <c r="EI276" s="29">
        <v>12.916299803892194</v>
      </c>
      <c r="EJ276" s="29">
        <v>12.656620028726429</v>
      </c>
      <c r="EK276" s="29">
        <v>12.237238420449069</v>
      </c>
      <c r="EL276" s="29">
        <v>12.108897701259266</v>
      </c>
      <c r="EM276" s="29">
        <v>11.685600665877592</v>
      </c>
      <c r="EN276" s="29">
        <v>11.417111626879276</v>
      </c>
      <c r="EO276" s="29">
        <v>11.111813173719899</v>
      </c>
      <c r="EP276" s="29">
        <v>10.837993109378484</v>
      </c>
      <c r="EQ276" s="29">
        <v>10.003198010307312</v>
      </c>
      <c r="ER276" s="29">
        <v>6.5294655528969336</v>
      </c>
      <c r="ES276" s="29">
        <v>3.6900106968450146</v>
      </c>
      <c r="ET276" s="29">
        <v>1.9394203139981201</v>
      </c>
      <c r="EU276" s="29">
        <v>2.0463435019928298</v>
      </c>
      <c r="EW276" s="1">
        <v>381359</v>
      </c>
      <c r="EX276" s="1">
        <v>397718</v>
      </c>
      <c r="EY276" s="1" t="s">
        <v>498</v>
      </c>
      <c r="EZ276" s="1" t="s">
        <v>857</v>
      </c>
    </row>
    <row r="277" spans="2:156" ht="16" thickBot="1" x14ac:dyDescent="0.4">
      <c r="B277" s="21" t="s">
        <v>277</v>
      </c>
      <c r="C277" s="22">
        <v>19.134592601046258</v>
      </c>
      <c r="D277" s="23">
        <v>18.699823274733209</v>
      </c>
      <c r="E277" s="23">
        <v>18.471178817728287</v>
      </c>
      <c r="F277" s="23">
        <v>18.116769535612601</v>
      </c>
      <c r="G277" s="23">
        <v>17.777399779534463</v>
      </c>
      <c r="H277" s="23">
        <v>17.045151535729861</v>
      </c>
      <c r="I277" s="23">
        <v>16.391388468605026</v>
      </c>
      <c r="J277" s="23">
        <v>15.869135680759474</v>
      </c>
      <c r="K277" s="23">
        <v>15.491000945169844</v>
      </c>
      <c r="L277" s="23">
        <v>14.583287127325569</v>
      </c>
      <c r="M277" s="23">
        <v>12.3068997183804</v>
      </c>
      <c r="N277" s="23">
        <v>10.823387987448665</v>
      </c>
      <c r="O277" s="23">
        <v>10.183596804097359</v>
      </c>
      <c r="P277" s="23">
        <v>9.7892639526079819</v>
      </c>
      <c r="Q277" s="24"/>
      <c r="R277" s="23">
        <v>32.134592601046258</v>
      </c>
      <c r="S277" s="23">
        <v>31.699823274733209</v>
      </c>
      <c r="T277" s="23">
        <v>31.471178817728287</v>
      </c>
      <c r="U277" s="23">
        <v>31.116769535612601</v>
      </c>
      <c r="V277" s="23">
        <v>30.777399779534463</v>
      </c>
      <c r="W277" s="23">
        <v>30.045151535729861</v>
      </c>
      <c r="X277" s="23">
        <v>29.391388468605026</v>
      </c>
      <c r="Y277" s="23">
        <v>28.869135680759474</v>
      </c>
      <c r="Z277" s="23">
        <v>28.491000945169844</v>
      </c>
      <c r="AA277" s="23">
        <v>27.583287127325569</v>
      </c>
      <c r="AB277" s="23">
        <v>25.3068997183804</v>
      </c>
      <c r="AC277" s="23">
        <v>23.823387987448665</v>
      </c>
      <c r="AD277" s="23">
        <v>23.183596804097359</v>
      </c>
      <c r="AE277" s="23">
        <v>22.789263952607982</v>
      </c>
      <c r="AG277" s="25">
        <v>19.134592601046258</v>
      </c>
      <c r="AH277" s="25">
        <v>18.902930879230055</v>
      </c>
      <c r="AI277" s="25">
        <v>18.896786490379171</v>
      </c>
      <c r="AJ277" s="25">
        <v>18.830574819535578</v>
      </c>
      <c r="AK277" s="25">
        <v>18.715770569388845</v>
      </c>
      <c r="AL277" s="25">
        <v>18.250603494557676</v>
      </c>
      <c r="AM277" s="25">
        <v>17.62684299056043</v>
      </c>
      <c r="AN277" s="25">
        <v>17.174089033757099</v>
      </c>
      <c r="AO277" s="25">
        <v>16.785827202550397</v>
      </c>
      <c r="AP277" s="25">
        <v>15.919691950235823</v>
      </c>
      <c r="AQ277" s="25">
        <v>14.585037262045166</v>
      </c>
      <c r="AR277" s="25">
        <v>13.540528550028657</v>
      </c>
      <c r="AS277" s="25">
        <v>12.841821557560635</v>
      </c>
      <c r="AT277" s="25">
        <v>12.296093024384938</v>
      </c>
      <c r="AV277" s="26">
        <v>32.134592601046258</v>
      </c>
      <c r="AW277" s="26">
        <v>31.902930879230055</v>
      </c>
      <c r="AX277" s="26">
        <v>31.896786490379171</v>
      </c>
      <c r="AY277" s="26">
        <v>31.830574819535578</v>
      </c>
      <c r="AZ277" s="26">
        <v>31.715770569388845</v>
      </c>
      <c r="BA277" s="26">
        <v>31.250603494557676</v>
      </c>
      <c r="BB277" s="26">
        <v>30.62684299056043</v>
      </c>
      <c r="BC277" s="26">
        <v>30.174089033757099</v>
      </c>
      <c r="BD277" s="26">
        <v>29.785827202550397</v>
      </c>
      <c r="BE277" s="26">
        <v>28.919691950235823</v>
      </c>
      <c r="BF277" s="26">
        <v>27.585037262045166</v>
      </c>
      <c r="BG277" s="26">
        <v>26.540528550028657</v>
      </c>
      <c r="BH277" s="26">
        <v>25.841821557560635</v>
      </c>
      <c r="BI277" s="26">
        <v>25.296093024384938</v>
      </c>
      <c r="BK277" s="27">
        <v>19.134592601046258</v>
      </c>
      <c r="BL277" s="27">
        <v>18.700204903592855</v>
      </c>
      <c r="BM277" s="27">
        <v>18.47193862326219</v>
      </c>
      <c r="BN277" s="27">
        <v>18.11789307079902</v>
      </c>
      <c r="BO277" s="27">
        <v>17.778873144523732</v>
      </c>
      <c r="BP277" s="27">
        <v>17.044706169849356</v>
      </c>
      <c r="BQ277" s="27">
        <v>16.387352696651881</v>
      </c>
      <c r="BR277" s="27">
        <v>15.864920714248761</v>
      </c>
      <c r="BS277" s="27">
        <v>15.490727165146421</v>
      </c>
      <c r="BT277" s="27">
        <v>14.636167396036964</v>
      </c>
      <c r="BU277" s="27">
        <v>12.573404047929632</v>
      </c>
      <c r="BV277" s="27">
        <v>11.317785379313474</v>
      </c>
      <c r="BW277" s="27">
        <v>10.77511042437288</v>
      </c>
      <c r="BX277" s="27">
        <v>10.599223128744413</v>
      </c>
      <c r="BZ277" s="27">
        <v>32.134592601046258</v>
      </c>
      <c r="CA277" s="27">
        <v>31.700204903592855</v>
      </c>
      <c r="CB277" s="27">
        <v>31.47193862326219</v>
      </c>
      <c r="CC277" s="27">
        <v>31.11789307079902</v>
      </c>
      <c r="CD277" s="27">
        <v>30.778873144523732</v>
      </c>
      <c r="CE277" s="27">
        <v>30.044706169849356</v>
      </c>
      <c r="CF277" s="27">
        <v>29.387352696651881</v>
      </c>
      <c r="CG277" s="27">
        <v>28.864920714248761</v>
      </c>
      <c r="CH277" s="27">
        <v>28.490727165146421</v>
      </c>
      <c r="CI277" s="27">
        <v>27.636167396036964</v>
      </c>
      <c r="CJ277" s="27">
        <v>25.573404047929632</v>
      </c>
      <c r="CK277" s="27">
        <v>24.317785379313474</v>
      </c>
      <c r="CL277" s="27">
        <v>23.77511042437288</v>
      </c>
      <c r="CM277" s="27">
        <v>23.599223128744413</v>
      </c>
      <c r="CO277" s="28">
        <v>19.134592601046258</v>
      </c>
      <c r="CP277" s="28">
        <v>18.706875888770142</v>
      </c>
      <c r="CQ277" s="28">
        <v>18.498005489955048</v>
      </c>
      <c r="CR277" s="28">
        <v>18.151232297702023</v>
      </c>
      <c r="CS277" s="28">
        <v>17.816427791691204</v>
      </c>
      <c r="CT277" s="28">
        <v>17.068000821954968</v>
      </c>
      <c r="CU277" s="28">
        <v>16.42160586654725</v>
      </c>
      <c r="CV277" s="28">
        <v>16.082085715193092</v>
      </c>
      <c r="CW277" s="28">
        <v>15.470096902136298</v>
      </c>
      <c r="CX277" s="28">
        <v>14.878067647093228</v>
      </c>
      <c r="CY277" s="28">
        <v>11.878274027175902</v>
      </c>
      <c r="CZ277" s="28">
        <v>5.4352003234794921</v>
      </c>
      <c r="DA277" s="28">
        <v>0.48353533804844062</v>
      </c>
      <c r="DB277" s="28">
        <v>-2.8421236954264515</v>
      </c>
      <c r="DD277" s="28">
        <v>32.134592601046258</v>
      </c>
      <c r="DE277" s="28">
        <v>31.706875888770142</v>
      </c>
      <c r="DF277" s="28">
        <v>31.498005489955048</v>
      </c>
      <c r="DG277" s="28">
        <v>31.151232297702023</v>
      </c>
      <c r="DH277" s="28">
        <v>30.816427791691204</v>
      </c>
      <c r="DI277" s="28">
        <v>30.068000821954968</v>
      </c>
      <c r="DJ277" s="28">
        <v>29.42160586654725</v>
      </c>
      <c r="DK277" s="28">
        <v>29.082085715193092</v>
      </c>
      <c r="DL277" s="28">
        <v>28.470096902136298</v>
      </c>
      <c r="DM277" s="28">
        <v>27.878067647093228</v>
      </c>
      <c r="DN277" s="28">
        <v>24.878274027175902</v>
      </c>
      <c r="DO277" s="28">
        <v>18.435200323479492</v>
      </c>
      <c r="DP277" s="28">
        <v>13.483535338048441</v>
      </c>
      <c r="DQ277" s="28">
        <v>10.157876304573549</v>
      </c>
      <c r="DS277" s="29">
        <v>19.134592601046258</v>
      </c>
      <c r="DT277" s="29">
        <v>18.781671130254587</v>
      </c>
      <c r="DU277" s="29">
        <v>18.494242222363798</v>
      </c>
      <c r="DV277" s="29">
        <v>18.167895904234815</v>
      </c>
      <c r="DW277" s="29">
        <v>17.877147575504814</v>
      </c>
      <c r="DX277" s="29">
        <v>17.191938500438368</v>
      </c>
      <c r="DY277" s="29">
        <v>16.596820449066165</v>
      </c>
      <c r="DZ277" s="29">
        <v>16.394778099316348</v>
      </c>
      <c r="EA277" s="29">
        <v>15.658309035720531</v>
      </c>
      <c r="EB277" s="29">
        <v>14.237269004741275</v>
      </c>
      <c r="EC277" s="29">
        <v>7.1265626698234996</v>
      </c>
      <c r="ED277" s="29">
        <v>1.3227894394410882</v>
      </c>
      <c r="EE277" s="29">
        <v>-1.9639190369041586</v>
      </c>
      <c r="EF277" s="29">
        <v>-1.0861414328747543</v>
      </c>
      <c r="EH277" s="29">
        <v>32.134592601046258</v>
      </c>
      <c r="EI277" s="29">
        <v>31.781671130254587</v>
      </c>
      <c r="EJ277" s="29">
        <v>31.494242222363798</v>
      </c>
      <c r="EK277" s="29">
        <v>31.167895904234815</v>
      </c>
      <c r="EL277" s="29">
        <v>30.877147575504814</v>
      </c>
      <c r="EM277" s="29">
        <v>30.191938500438368</v>
      </c>
      <c r="EN277" s="29">
        <v>29.596820449066165</v>
      </c>
      <c r="EO277" s="29">
        <v>29.394778099316348</v>
      </c>
      <c r="EP277" s="29">
        <v>28.658309035720531</v>
      </c>
      <c r="EQ277" s="29">
        <v>27.237269004741275</v>
      </c>
      <c r="ER277" s="29">
        <v>20.1265626698235</v>
      </c>
      <c r="ES277" s="29">
        <v>14.322789439441088</v>
      </c>
      <c r="ET277" s="29">
        <v>11.036080963095841</v>
      </c>
      <c r="EU277" s="29">
        <v>11.913858567125246</v>
      </c>
      <c r="EW277" s="1">
        <v>389111</v>
      </c>
      <c r="EX277" s="1">
        <v>413393</v>
      </c>
      <c r="EY277" s="1" t="s">
        <v>749</v>
      </c>
      <c r="EZ277" s="1" t="s">
        <v>848</v>
      </c>
    </row>
    <row r="278" spans="2:156" ht="16" thickBot="1" x14ac:dyDescent="0.4">
      <c r="B278" s="21" t="s">
        <v>278</v>
      </c>
      <c r="C278" s="22">
        <v>8.3002788782231161</v>
      </c>
      <c r="D278" s="23">
        <v>8.0387416605490358</v>
      </c>
      <c r="E278" s="23">
        <v>7.8638368254231601</v>
      </c>
      <c r="F278" s="23">
        <v>7.6441466757769572</v>
      </c>
      <c r="G278" s="23">
        <v>7.587224381713952</v>
      </c>
      <c r="H278" s="23">
        <v>7.3186835888624344</v>
      </c>
      <c r="I278" s="23">
        <v>7.2405651735034571</v>
      </c>
      <c r="J278" s="23">
        <v>7.2940966477581579</v>
      </c>
      <c r="K278" s="23">
        <v>7.1324837929028551</v>
      </c>
      <c r="L278" s="23">
        <v>6.9599132641176666</v>
      </c>
      <c r="M278" s="23">
        <v>6.5442757610110913</v>
      </c>
      <c r="N278" s="23">
        <v>6.1597479471783725</v>
      </c>
      <c r="O278" s="23">
        <v>6.0146341132488157</v>
      </c>
      <c r="P278" s="23">
        <v>6.0470296488876212</v>
      </c>
      <c r="Q278" s="24"/>
      <c r="R278" s="23">
        <v>15.300278878223116</v>
      </c>
      <c r="S278" s="23">
        <v>15.038741660549036</v>
      </c>
      <c r="T278" s="23">
        <v>14.86383682542316</v>
      </c>
      <c r="U278" s="23">
        <v>14.644146675776957</v>
      </c>
      <c r="V278" s="23">
        <v>14.587224381713952</v>
      </c>
      <c r="W278" s="23">
        <v>14.318683588862434</v>
      </c>
      <c r="X278" s="23">
        <v>14.240565173503457</v>
      </c>
      <c r="Y278" s="23">
        <v>14.294096647758158</v>
      </c>
      <c r="Z278" s="23">
        <v>14.132483792902855</v>
      </c>
      <c r="AA278" s="23">
        <v>13.959913264117667</v>
      </c>
      <c r="AB278" s="23">
        <v>13.544275761011091</v>
      </c>
      <c r="AC278" s="23">
        <v>13.159747947178372</v>
      </c>
      <c r="AD278" s="23">
        <v>13.014634113248816</v>
      </c>
      <c r="AE278" s="23">
        <v>13.047029648887621</v>
      </c>
      <c r="AG278" s="25">
        <v>8.3002788782231161</v>
      </c>
      <c r="AH278" s="25">
        <v>8.3960456363126994</v>
      </c>
      <c r="AI278" s="25">
        <v>8.4917905635131063</v>
      </c>
      <c r="AJ278" s="25">
        <v>8.5536135909988129</v>
      </c>
      <c r="AK278" s="25">
        <v>8.7787205317964982</v>
      </c>
      <c r="AL278" s="25">
        <v>8.7872648894694478</v>
      </c>
      <c r="AM278" s="25">
        <v>8.8975573937915033</v>
      </c>
      <c r="AN278" s="25">
        <v>9.0649045120687113</v>
      </c>
      <c r="AO278" s="25">
        <v>8.9792795263145226</v>
      </c>
      <c r="AP278" s="25">
        <v>8.8383076485768584</v>
      </c>
      <c r="AQ278" s="25">
        <v>8.8955935783281017</v>
      </c>
      <c r="AR278" s="25">
        <v>8.9046313068215266</v>
      </c>
      <c r="AS278" s="25">
        <v>8.9362099972826279</v>
      </c>
      <c r="AT278" s="25">
        <v>9.1225570174410588</v>
      </c>
      <c r="AV278" s="26">
        <v>15.300278878223116</v>
      </c>
      <c r="AW278" s="26">
        <v>15.396045636312699</v>
      </c>
      <c r="AX278" s="26">
        <v>15.491790563513106</v>
      </c>
      <c r="AY278" s="26">
        <v>15.553613590998813</v>
      </c>
      <c r="AZ278" s="26">
        <v>15.778720531796498</v>
      </c>
      <c r="BA278" s="26">
        <v>15.787264889469448</v>
      </c>
      <c r="BB278" s="26">
        <v>15.897557393791503</v>
      </c>
      <c r="BC278" s="26">
        <v>16.064904512068711</v>
      </c>
      <c r="BD278" s="26">
        <v>15.979279526314523</v>
      </c>
      <c r="BE278" s="26">
        <v>15.838307648576858</v>
      </c>
      <c r="BF278" s="26">
        <v>15.895593578328102</v>
      </c>
      <c r="BG278" s="26">
        <v>15.904631306821527</v>
      </c>
      <c r="BH278" s="26">
        <v>15.936209997282628</v>
      </c>
      <c r="BI278" s="26">
        <v>16.122557017441061</v>
      </c>
      <c r="BK278" s="27">
        <v>8.3002788782231161</v>
      </c>
      <c r="BL278" s="27">
        <v>8.038992650661136</v>
      </c>
      <c r="BM278" s="27">
        <v>7.8643406497429869</v>
      </c>
      <c r="BN278" s="27">
        <v>7.6448968083650133</v>
      </c>
      <c r="BO278" s="27">
        <v>7.5882082413729215</v>
      </c>
      <c r="BP278" s="27">
        <v>7.3183865057858313</v>
      </c>
      <c r="BQ278" s="27">
        <v>7.2374211091932459</v>
      </c>
      <c r="BR278" s="27">
        <v>7.2904503360242998</v>
      </c>
      <c r="BS278" s="27">
        <v>7.1283413487085827</v>
      </c>
      <c r="BT278" s="27">
        <v>6.9694376359436774</v>
      </c>
      <c r="BU278" s="27">
        <v>6.642216310875261</v>
      </c>
      <c r="BV278" s="27">
        <v>6.4238918527607094</v>
      </c>
      <c r="BW278" s="27">
        <v>6.3532107568347147</v>
      </c>
      <c r="BX278" s="27">
        <v>6.5217757194613615</v>
      </c>
      <c r="BZ278" s="27">
        <v>15.300278878223116</v>
      </c>
      <c r="CA278" s="27">
        <v>15.038992650661136</v>
      </c>
      <c r="CB278" s="27">
        <v>14.864340649742987</v>
      </c>
      <c r="CC278" s="27">
        <v>14.644896808365013</v>
      </c>
      <c r="CD278" s="27">
        <v>14.588208241372921</v>
      </c>
      <c r="CE278" s="27">
        <v>14.318386505785831</v>
      </c>
      <c r="CF278" s="27">
        <v>14.237421109193246</v>
      </c>
      <c r="CG278" s="27">
        <v>14.2904503360243</v>
      </c>
      <c r="CH278" s="27">
        <v>14.128341348708583</v>
      </c>
      <c r="CI278" s="27">
        <v>13.969437635943677</v>
      </c>
      <c r="CJ278" s="27">
        <v>13.642216310875261</v>
      </c>
      <c r="CK278" s="27">
        <v>13.423891852760709</v>
      </c>
      <c r="CL278" s="27">
        <v>13.353210756834715</v>
      </c>
      <c r="CM278" s="27">
        <v>13.521775719461361</v>
      </c>
      <c r="CO278" s="28">
        <v>8.3002788782231161</v>
      </c>
      <c r="CP278" s="28">
        <v>8.0674670509415272</v>
      </c>
      <c r="CQ278" s="28">
        <v>7.9261019276749423</v>
      </c>
      <c r="CR278" s="28">
        <v>7.7405838484850502</v>
      </c>
      <c r="CS278" s="28">
        <v>7.7170990200763967</v>
      </c>
      <c r="CT278" s="28">
        <v>7.4778477424042844</v>
      </c>
      <c r="CU278" s="28">
        <v>7.4198246271440542</v>
      </c>
      <c r="CV278" s="28">
        <v>7.4897247534594182</v>
      </c>
      <c r="CW278" s="28">
        <v>7.3448722815371887</v>
      </c>
      <c r="CX278" s="28">
        <v>7.1925454478129733</v>
      </c>
      <c r="CY278" s="28">
        <v>6.6558399368764256</v>
      </c>
      <c r="CZ278" s="28">
        <v>5.113880654809595</v>
      </c>
      <c r="DA278" s="28">
        <v>2.6621048938347798</v>
      </c>
      <c r="DB278" s="28">
        <v>1.2648535641580452</v>
      </c>
      <c r="DD278" s="28">
        <v>15.300278878223116</v>
      </c>
      <c r="DE278" s="28">
        <v>15.067467050941527</v>
      </c>
      <c r="DF278" s="28">
        <v>14.926101927674942</v>
      </c>
      <c r="DG278" s="28">
        <v>14.74058384848505</v>
      </c>
      <c r="DH278" s="28">
        <v>14.717099020076397</v>
      </c>
      <c r="DI278" s="28">
        <v>14.477847742404284</v>
      </c>
      <c r="DJ278" s="28">
        <v>14.419824627144054</v>
      </c>
      <c r="DK278" s="28">
        <v>14.489724753459418</v>
      </c>
      <c r="DL278" s="28">
        <v>14.344872281537189</v>
      </c>
      <c r="DM278" s="28">
        <v>14.192545447812973</v>
      </c>
      <c r="DN278" s="28">
        <v>13.655839936876426</v>
      </c>
      <c r="DO278" s="28">
        <v>12.113880654809595</v>
      </c>
      <c r="DP278" s="28">
        <v>9.6621048938347798</v>
      </c>
      <c r="DQ278" s="28">
        <v>8.2648535641580452</v>
      </c>
      <c r="DS278" s="29">
        <v>8.3002788782231161</v>
      </c>
      <c r="DT278" s="29">
        <v>8.0905657095535162</v>
      </c>
      <c r="DU278" s="29">
        <v>7.9192497999069662</v>
      </c>
      <c r="DV278" s="29">
        <v>7.7406850602174302</v>
      </c>
      <c r="DW278" s="29">
        <v>7.7322349994502435</v>
      </c>
      <c r="DX278" s="29">
        <v>7.5100285662585993</v>
      </c>
      <c r="DY278" s="29">
        <v>7.4583850315984161</v>
      </c>
      <c r="DZ278" s="29">
        <v>7.5345853941445444</v>
      </c>
      <c r="EA278" s="29">
        <v>7.3880402064940132</v>
      </c>
      <c r="EB278" s="29">
        <v>7.1577402922473752</v>
      </c>
      <c r="EC278" s="29">
        <v>5.6862411832692104</v>
      </c>
      <c r="ED278" s="29">
        <v>2.9970461968994648</v>
      </c>
      <c r="EE278" s="29">
        <v>1.3798967366659696</v>
      </c>
      <c r="EF278" s="29">
        <v>1.9607815145164587</v>
      </c>
      <c r="EH278" s="29">
        <v>15.300278878223116</v>
      </c>
      <c r="EI278" s="29">
        <v>15.090565709553516</v>
      </c>
      <c r="EJ278" s="29">
        <v>14.919249799906966</v>
      </c>
      <c r="EK278" s="29">
        <v>14.74068506021743</v>
      </c>
      <c r="EL278" s="29">
        <v>14.732234999450244</v>
      </c>
      <c r="EM278" s="29">
        <v>14.510028566258599</v>
      </c>
      <c r="EN278" s="29">
        <v>14.458385031598416</v>
      </c>
      <c r="EO278" s="29">
        <v>14.534585394144544</v>
      </c>
      <c r="EP278" s="29">
        <v>14.388040206494013</v>
      </c>
      <c r="EQ278" s="29">
        <v>14.157740292247375</v>
      </c>
      <c r="ER278" s="29">
        <v>12.68624118326921</v>
      </c>
      <c r="ES278" s="29">
        <v>9.9970461968994648</v>
      </c>
      <c r="ET278" s="29">
        <v>8.3798967366659696</v>
      </c>
      <c r="EU278" s="29">
        <v>8.9607815145164587</v>
      </c>
      <c r="EW278" s="1">
        <v>369058</v>
      </c>
      <c r="EX278" s="1">
        <v>426505</v>
      </c>
      <c r="EY278" s="1" t="s">
        <v>442</v>
      </c>
      <c r="EZ278" s="1" t="s">
        <v>848</v>
      </c>
    </row>
    <row r="279" spans="2:156" ht="16" thickBot="1" x14ac:dyDescent="0.4">
      <c r="B279" s="21" t="s">
        <v>279</v>
      </c>
      <c r="C279" s="22">
        <v>1.884586639395744</v>
      </c>
      <c r="D279" s="23">
        <v>2.0727672575223739</v>
      </c>
      <c r="E279" s="23">
        <v>1.6609220911667517</v>
      </c>
      <c r="F279" s="23">
        <v>1.3184100274330888</v>
      </c>
      <c r="G279" s="23">
        <v>0.92001872814399377</v>
      </c>
      <c r="H279" s="23">
        <v>0.50425390539380288</v>
      </c>
      <c r="I279" s="23">
        <v>-0.21767085609198489</v>
      </c>
      <c r="J279" s="23">
        <v>-0.56996561714941407</v>
      </c>
      <c r="K279" s="23">
        <v>-0.89666468151285272</v>
      </c>
      <c r="L279" s="23">
        <v>-1.6237299060422004</v>
      </c>
      <c r="M279" s="23">
        <v>-7.1700169301960486</v>
      </c>
      <c r="N279" s="23">
        <v>-8.168714813915031</v>
      </c>
      <c r="O279" s="23">
        <v>-9.6687132646347678</v>
      </c>
      <c r="P279" s="23">
        <v>-9.2001836442250919</v>
      </c>
      <c r="Q279" s="24"/>
      <c r="R279" s="23">
        <v>5.384586639395744</v>
      </c>
      <c r="S279" s="23">
        <v>5.5727672575223739</v>
      </c>
      <c r="T279" s="23">
        <v>5.1609220911667517</v>
      </c>
      <c r="U279" s="23">
        <v>4.8184100274330888</v>
      </c>
      <c r="V279" s="23">
        <v>4.4200187281439938</v>
      </c>
      <c r="W279" s="23">
        <v>4.0042539053938029</v>
      </c>
      <c r="X279" s="23">
        <v>3.2823291439080151</v>
      </c>
      <c r="Y279" s="23">
        <v>2.9300343828505859</v>
      </c>
      <c r="Z279" s="23">
        <v>2.6033353184871473</v>
      </c>
      <c r="AA279" s="23">
        <v>1.8762700939577996</v>
      </c>
      <c r="AB279" s="23">
        <v>-3.6700169301960486</v>
      </c>
      <c r="AC279" s="23">
        <v>-4.668714813915031</v>
      </c>
      <c r="AD279" s="23">
        <v>-6.1687132646347678</v>
      </c>
      <c r="AE279" s="23">
        <v>-5.7001836442250919</v>
      </c>
      <c r="AG279" s="25">
        <v>1.884586639395744</v>
      </c>
      <c r="AH279" s="25">
        <v>2.0747759263164323</v>
      </c>
      <c r="AI279" s="25">
        <v>1.7559698723281691</v>
      </c>
      <c r="AJ279" s="25">
        <v>1.6019770439441796</v>
      </c>
      <c r="AK279" s="25">
        <v>1.4326723861201813</v>
      </c>
      <c r="AL279" s="25">
        <v>1.198413963152948</v>
      </c>
      <c r="AM279" s="25">
        <v>0.61469274106962857</v>
      </c>
      <c r="AN279" s="25">
        <v>0.36768361492268298</v>
      </c>
      <c r="AO279" s="25">
        <v>0.11962922522340591</v>
      </c>
      <c r="AP279" s="25">
        <v>-0.42557911645969426</v>
      </c>
      <c r="AQ279" s="25">
        <v>-1.740119709010127</v>
      </c>
      <c r="AR279" s="25">
        <v>-2.7014736152409178</v>
      </c>
      <c r="AS279" s="25">
        <v>-3.3679452218095314</v>
      </c>
      <c r="AT279" s="25">
        <v>-3.6921758604937054</v>
      </c>
      <c r="AV279" s="26">
        <v>5.384586639395744</v>
      </c>
      <c r="AW279" s="26">
        <v>5.5747759263164323</v>
      </c>
      <c r="AX279" s="26">
        <v>5.2559698723281691</v>
      </c>
      <c r="AY279" s="26">
        <v>5.1019770439441796</v>
      </c>
      <c r="AZ279" s="26">
        <v>4.9326723861201813</v>
      </c>
      <c r="BA279" s="26">
        <v>4.698413963152948</v>
      </c>
      <c r="BB279" s="26">
        <v>4.1146927410696286</v>
      </c>
      <c r="BC279" s="26">
        <v>3.867683614922683</v>
      </c>
      <c r="BD279" s="26">
        <v>3.6196292252234059</v>
      </c>
      <c r="BE279" s="26">
        <v>3.0744208835403057</v>
      </c>
      <c r="BF279" s="26">
        <v>1.759880290989873</v>
      </c>
      <c r="BG279" s="26">
        <v>0.79852638475908222</v>
      </c>
      <c r="BH279" s="26">
        <v>0.13205477819046862</v>
      </c>
      <c r="BI279" s="26">
        <v>-0.19217586049370539</v>
      </c>
      <c r="BK279" s="27">
        <v>1.884586639395744</v>
      </c>
      <c r="BL279" s="27">
        <v>2.0728254926099545</v>
      </c>
      <c r="BM279" s="27">
        <v>1.6610395738116317</v>
      </c>
      <c r="BN279" s="27">
        <v>1.3185841969587813</v>
      </c>
      <c r="BO279" s="27">
        <v>0.92024741714244129</v>
      </c>
      <c r="BP279" s="27">
        <v>0.5041858278101472</v>
      </c>
      <c r="BQ279" s="27">
        <v>-0.21840476215024296</v>
      </c>
      <c r="BR279" s="27">
        <v>-0.57081883941944511</v>
      </c>
      <c r="BS279" s="27">
        <v>-0.8976210833881666</v>
      </c>
      <c r="BT279" s="27">
        <v>-1.5691454403302814</v>
      </c>
      <c r="BU279" s="27">
        <v>-6.9106604814744585</v>
      </c>
      <c r="BV279" s="27">
        <v>-7.8205896894283384</v>
      </c>
      <c r="BW279" s="27">
        <v>-9.3589496565429826</v>
      </c>
      <c r="BX279" s="27">
        <v>-8.9073747896396895</v>
      </c>
      <c r="BZ279" s="27">
        <v>5.384586639395744</v>
      </c>
      <c r="CA279" s="27">
        <v>5.5728254926099545</v>
      </c>
      <c r="CB279" s="27">
        <v>5.1610395738116317</v>
      </c>
      <c r="CC279" s="27">
        <v>4.8185841969587813</v>
      </c>
      <c r="CD279" s="27">
        <v>4.4202474171424413</v>
      </c>
      <c r="CE279" s="27">
        <v>4.0041858278101472</v>
      </c>
      <c r="CF279" s="27">
        <v>3.281595237849757</v>
      </c>
      <c r="CG279" s="27">
        <v>2.9291811605805549</v>
      </c>
      <c r="CH279" s="27">
        <v>2.6023789166118334</v>
      </c>
      <c r="CI279" s="27">
        <v>1.9308545596697186</v>
      </c>
      <c r="CJ279" s="27">
        <v>-3.4106604814744585</v>
      </c>
      <c r="CK279" s="27">
        <v>-4.3205896894283384</v>
      </c>
      <c r="CL279" s="27">
        <v>-5.8589496565429826</v>
      </c>
      <c r="CM279" s="27">
        <v>-5.4073747896396895</v>
      </c>
      <c r="CO279" s="28">
        <v>1.884586639395744</v>
      </c>
      <c r="CP279" s="28">
        <v>2.0744122156854345</v>
      </c>
      <c r="CQ279" s="28">
        <v>1.6809301948986306</v>
      </c>
      <c r="CR279" s="28">
        <v>1.3581096631083192</v>
      </c>
      <c r="CS279" s="28">
        <v>1.0040185019712666</v>
      </c>
      <c r="CT279" s="28">
        <v>0.62238143404839263</v>
      </c>
      <c r="CU279" s="28">
        <v>-9.5138053108243525E-2</v>
      </c>
      <c r="CV279" s="28">
        <v>-2.3414444298046675</v>
      </c>
      <c r="CW279" s="28">
        <v>-2.4583842403595284</v>
      </c>
      <c r="CX279" s="28">
        <v>-2.8971834040347062</v>
      </c>
      <c r="CY279" s="28">
        <v>-8.904551569834652</v>
      </c>
      <c r="CZ279" s="28">
        <v>-15.153992648480276</v>
      </c>
      <c r="DA279" s="28">
        <v>-19.740321275189032</v>
      </c>
      <c r="DB279" s="28">
        <v>-22.891306427501938</v>
      </c>
      <c r="DD279" s="28">
        <v>5.384586639395744</v>
      </c>
      <c r="DE279" s="28">
        <v>5.5744122156854345</v>
      </c>
      <c r="DF279" s="28">
        <v>5.1809301948986306</v>
      </c>
      <c r="DG279" s="28">
        <v>4.8581096631083192</v>
      </c>
      <c r="DH279" s="28">
        <v>4.5040185019712666</v>
      </c>
      <c r="DI279" s="28">
        <v>4.1223814340483926</v>
      </c>
      <c r="DJ279" s="28">
        <v>3.4048619468917565</v>
      </c>
      <c r="DK279" s="28">
        <v>1.1585555701953325</v>
      </c>
      <c r="DL279" s="28">
        <v>1.0416157596404716</v>
      </c>
      <c r="DM279" s="28">
        <v>0.6028165959652938</v>
      </c>
      <c r="DN279" s="28">
        <v>-5.404551569834652</v>
      </c>
      <c r="DO279" s="28">
        <v>-11.653992648480276</v>
      </c>
      <c r="DP279" s="28">
        <v>-16.240321275189032</v>
      </c>
      <c r="DQ279" s="28">
        <v>-19.391306427501938</v>
      </c>
      <c r="DS279" s="29">
        <v>1.884586639395744</v>
      </c>
      <c r="DT279" s="29">
        <v>2.1472792071257913</v>
      </c>
      <c r="DU279" s="29">
        <v>1.6265083574031749</v>
      </c>
      <c r="DV279" s="29">
        <v>1.306642974301937</v>
      </c>
      <c r="DW279" s="29">
        <v>0.96472128664292001</v>
      </c>
      <c r="DX279" s="29">
        <v>-3.8594255300397151</v>
      </c>
      <c r="DY279" s="29">
        <v>-4.27099796146193</v>
      </c>
      <c r="DZ279" s="29">
        <v>-4.2210505268911405</v>
      </c>
      <c r="EA279" s="29">
        <v>-4.3004709039645306</v>
      </c>
      <c r="EB279" s="29">
        <v>-5.7129610849361114</v>
      </c>
      <c r="EC279" s="29">
        <v>-12.934305025690435</v>
      </c>
      <c r="ED279" s="29">
        <v>-18.44688927869111</v>
      </c>
      <c r="EE279" s="29">
        <v>-21.452057497151657</v>
      </c>
      <c r="EF279" s="29">
        <v>-20.184114519596505</v>
      </c>
      <c r="EH279" s="29">
        <v>5.384586639395744</v>
      </c>
      <c r="EI279" s="29">
        <v>5.6472792071257913</v>
      </c>
      <c r="EJ279" s="29">
        <v>5.1265083574031749</v>
      </c>
      <c r="EK279" s="29">
        <v>4.806642974301937</v>
      </c>
      <c r="EL279" s="29">
        <v>4.46472128664292</v>
      </c>
      <c r="EM279" s="29">
        <v>-0.35942553003971511</v>
      </c>
      <c r="EN279" s="29">
        <v>-0.77099796146193</v>
      </c>
      <c r="EO279" s="29">
        <v>-0.72105052689114046</v>
      </c>
      <c r="EP279" s="29">
        <v>-0.80047090396453058</v>
      </c>
      <c r="EQ279" s="29">
        <v>-2.2129610849361114</v>
      </c>
      <c r="ER279" s="29">
        <v>-9.4343050256904348</v>
      </c>
      <c r="ES279" s="29">
        <v>-14.94688927869111</v>
      </c>
      <c r="ET279" s="29">
        <v>-17.952057497151657</v>
      </c>
      <c r="EU279" s="29">
        <v>-16.684114519596505</v>
      </c>
      <c r="EW279" s="1">
        <v>393626</v>
      </c>
      <c r="EX279" s="1">
        <v>390716</v>
      </c>
      <c r="EY279" s="1" t="s">
        <v>640</v>
      </c>
      <c r="EZ279" s="1" t="s">
        <v>859</v>
      </c>
    </row>
    <row r="280" spans="2:156" ht="16" thickBot="1" x14ac:dyDescent="0.4">
      <c r="B280" s="21" t="s">
        <v>280</v>
      </c>
      <c r="C280" s="22">
        <v>-0.39098137188720683</v>
      </c>
      <c r="D280" s="23">
        <v>-0.38763985487340014</v>
      </c>
      <c r="E280" s="23">
        <v>-0.44511253651235849</v>
      </c>
      <c r="F280" s="23">
        <v>-0.58676854747368878</v>
      </c>
      <c r="G280" s="23">
        <v>-0.63797469694696751</v>
      </c>
      <c r="H280" s="23">
        <v>-0.71284512089287766</v>
      </c>
      <c r="I280" s="23">
        <v>-0.78922660920403764</v>
      </c>
      <c r="J280" s="23">
        <v>-0.87402425761738911</v>
      </c>
      <c r="K280" s="23">
        <v>-0.95524461294206553</v>
      </c>
      <c r="L280" s="23">
        <v>-1.0323409619376243</v>
      </c>
      <c r="M280" s="23">
        <v>-1.3227651036095978</v>
      </c>
      <c r="N280" s="23">
        <v>-1.430040024648072</v>
      </c>
      <c r="O280" s="23">
        <v>-1.3814542807676453</v>
      </c>
      <c r="P280" s="23">
        <v>-1.2814650485762495</v>
      </c>
      <c r="Q280" s="24"/>
      <c r="R280" s="23">
        <v>6.1090186281127927</v>
      </c>
      <c r="S280" s="23">
        <v>6.1123601451265994</v>
      </c>
      <c r="T280" s="23">
        <v>6.054887463487642</v>
      </c>
      <c r="U280" s="23">
        <v>5.9132314525263112</v>
      </c>
      <c r="V280" s="23">
        <v>5.8620253030530325</v>
      </c>
      <c r="W280" s="23">
        <v>5.7871548791071223</v>
      </c>
      <c r="X280" s="23">
        <v>5.7107733907959624</v>
      </c>
      <c r="Y280" s="23">
        <v>5.6259757423826109</v>
      </c>
      <c r="Z280" s="23">
        <v>5.5447553870579345</v>
      </c>
      <c r="AA280" s="23">
        <v>5.4676590380623757</v>
      </c>
      <c r="AB280" s="23">
        <v>5.1772348963904022</v>
      </c>
      <c r="AC280" s="23">
        <v>5.069959975351928</v>
      </c>
      <c r="AD280" s="23">
        <v>5.1185457192323547</v>
      </c>
      <c r="AE280" s="23">
        <v>5.2185349514237505</v>
      </c>
      <c r="AG280" s="25">
        <v>-0.39098137188720683</v>
      </c>
      <c r="AH280" s="25">
        <v>-0.31205403525346709</v>
      </c>
      <c r="AI280" s="25">
        <v>-0.26754030805376816</v>
      </c>
      <c r="AJ280" s="25">
        <v>-0.29355194094641623</v>
      </c>
      <c r="AK280" s="25">
        <v>-0.20549799010894221</v>
      </c>
      <c r="AL280" s="25">
        <v>-0.17700189697139335</v>
      </c>
      <c r="AM280" s="25">
        <v>-0.15786324334034196</v>
      </c>
      <c r="AN280" s="25">
        <v>-0.16038607504021707</v>
      </c>
      <c r="AO280" s="25">
        <v>-0.19638402336503935</v>
      </c>
      <c r="AP280" s="25">
        <v>-0.25204188424326768</v>
      </c>
      <c r="AQ280" s="25">
        <v>-0.33667595005785911</v>
      </c>
      <c r="AR280" s="25">
        <v>-0.36702724415079802</v>
      </c>
      <c r="AS280" s="25">
        <v>-0.31348881715870247</v>
      </c>
      <c r="AT280" s="25">
        <v>-0.24089479964727145</v>
      </c>
      <c r="AV280" s="26">
        <v>6.1090186281127927</v>
      </c>
      <c r="AW280" s="26">
        <v>6.1879459647465325</v>
      </c>
      <c r="AX280" s="26">
        <v>6.2324596919462323</v>
      </c>
      <c r="AY280" s="26">
        <v>6.2064480590535833</v>
      </c>
      <c r="AZ280" s="26">
        <v>6.2945020098910582</v>
      </c>
      <c r="BA280" s="26">
        <v>6.3229981030286062</v>
      </c>
      <c r="BB280" s="26">
        <v>6.3421367566596576</v>
      </c>
      <c r="BC280" s="26">
        <v>6.3396139249597834</v>
      </c>
      <c r="BD280" s="26">
        <v>6.3036159766349602</v>
      </c>
      <c r="BE280" s="26">
        <v>6.2479581157567328</v>
      </c>
      <c r="BF280" s="26">
        <v>6.1633240499421404</v>
      </c>
      <c r="BG280" s="26">
        <v>6.1329727558492024</v>
      </c>
      <c r="BH280" s="26">
        <v>6.1865111828412971</v>
      </c>
      <c r="BI280" s="26">
        <v>6.2591052003527281</v>
      </c>
      <c r="BK280" s="27">
        <v>-0.39098137188720683</v>
      </c>
      <c r="BL280" s="27">
        <v>-0.38760316079338741</v>
      </c>
      <c r="BM280" s="27">
        <v>-0.44503929573115597</v>
      </c>
      <c r="BN280" s="27">
        <v>-0.58665890748513938</v>
      </c>
      <c r="BO280" s="27">
        <v>-0.63775535919767457</v>
      </c>
      <c r="BP280" s="27">
        <v>-0.71291063968744339</v>
      </c>
      <c r="BQ280" s="27">
        <v>-0.78992168247226857</v>
      </c>
      <c r="BR280" s="27">
        <v>-0.87484014456474846</v>
      </c>
      <c r="BS280" s="27">
        <v>-0.95616964828945505</v>
      </c>
      <c r="BT280" s="27">
        <v>-1.0241089622273858</v>
      </c>
      <c r="BU280" s="27">
        <v>-1.2740160941965275</v>
      </c>
      <c r="BV280" s="27">
        <v>-1.3376758837886431</v>
      </c>
      <c r="BW280" s="27">
        <v>-1.2745248492355028</v>
      </c>
      <c r="BX280" s="27">
        <v>-1.1488153530397547</v>
      </c>
      <c r="BZ280" s="27">
        <v>6.1090186281127927</v>
      </c>
      <c r="CA280" s="27">
        <v>6.1123968392066121</v>
      </c>
      <c r="CB280" s="27">
        <v>6.0549607042688436</v>
      </c>
      <c r="CC280" s="27">
        <v>5.9133410925148606</v>
      </c>
      <c r="CD280" s="27">
        <v>5.8622446408023254</v>
      </c>
      <c r="CE280" s="27">
        <v>5.7870893603125566</v>
      </c>
      <c r="CF280" s="27">
        <v>5.7100783175277314</v>
      </c>
      <c r="CG280" s="27">
        <v>5.6251598554352515</v>
      </c>
      <c r="CH280" s="27">
        <v>5.5438303517105449</v>
      </c>
      <c r="CI280" s="27">
        <v>5.4758910377726142</v>
      </c>
      <c r="CJ280" s="27">
        <v>5.2259839058034725</v>
      </c>
      <c r="CK280" s="27">
        <v>5.1623241162113569</v>
      </c>
      <c r="CL280" s="27">
        <v>5.2254751507644972</v>
      </c>
      <c r="CM280" s="27">
        <v>5.3511846469602453</v>
      </c>
      <c r="CO280" s="28">
        <v>-0.39098137188720683</v>
      </c>
      <c r="CP280" s="28">
        <v>-0.37666300929282714</v>
      </c>
      <c r="CQ280" s="28">
        <v>-0.41660230559407241</v>
      </c>
      <c r="CR280" s="28">
        <v>-0.53799116612620956</v>
      </c>
      <c r="CS280" s="28">
        <v>-0.56401742042409886</v>
      </c>
      <c r="CT280" s="28">
        <v>-0.61665204410426711</v>
      </c>
      <c r="CU280" s="28">
        <v>-0.67076967729406256</v>
      </c>
      <c r="CV280" s="28">
        <v>-0.73120358483604697</v>
      </c>
      <c r="CW280" s="28">
        <v>-0.78614301917295037</v>
      </c>
      <c r="CX280" s="28">
        <v>-0.83333206491131051</v>
      </c>
      <c r="CY280" s="28">
        <v>-1.0624735848184681</v>
      </c>
      <c r="CZ280" s="28">
        <v>-1.6235203045943258</v>
      </c>
      <c r="DA280" s="28">
        <v>-2.0482114450411846</v>
      </c>
      <c r="DB280" s="28">
        <v>-2.2814447976344319</v>
      </c>
      <c r="DD280" s="28">
        <v>6.1090186281127927</v>
      </c>
      <c r="DE280" s="28">
        <v>6.1233369907071733</v>
      </c>
      <c r="DF280" s="28">
        <v>6.083397694405928</v>
      </c>
      <c r="DG280" s="28">
        <v>5.9620088338737904</v>
      </c>
      <c r="DH280" s="28">
        <v>5.9359825795759011</v>
      </c>
      <c r="DI280" s="28">
        <v>5.8833479558957329</v>
      </c>
      <c r="DJ280" s="28">
        <v>5.8292303227059374</v>
      </c>
      <c r="DK280" s="28">
        <v>5.768796415163953</v>
      </c>
      <c r="DL280" s="28">
        <v>5.7138569808270496</v>
      </c>
      <c r="DM280" s="28">
        <v>5.6666679350886895</v>
      </c>
      <c r="DN280" s="28">
        <v>5.4375264151815319</v>
      </c>
      <c r="DO280" s="28">
        <v>4.8764796954056742</v>
      </c>
      <c r="DP280" s="28">
        <v>4.4517885549588154</v>
      </c>
      <c r="DQ280" s="28">
        <v>4.2185552023655681</v>
      </c>
      <c r="DS280" s="29">
        <v>-0.39098137188720683</v>
      </c>
      <c r="DT280" s="29">
        <v>-0.37264232986072399</v>
      </c>
      <c r="DU280" s="29">
        <v>-0.43276888594627438</v>
      </c>
      <c r="DV280" s="29">
        <v>-0.55837224589354584</v>
      </c>
      <c r="DW280" s="29">
        <v>-0.59643177534608327</v>
      </c>
      <c r="DX280" s="29">
        <v>-0.64432338023175717</v>
      </c>
      <c r="DY280" s="29">
        <v>-0.69634133427352651</v>
      </c>
      <c r="DZ280" s="29">
        <v>-0.75132909116337387</v>
      </c>
      <c r="EA280" s="29">
        <v>-0.8029215121826887</v>
      </c>
      <c r="EB280" s="29">
        <v>-0.89021256908372948</v>
      </c>
      <c r="EC280" s="29">
        <v>-1.6167922271660995</v>
      </c>
      <c r="ED280" s="29">
        <v>-2.185134498664528</v>
      </c>
      <c r="EE280" s="29">
        <v>-2.4378335096410897</v>
      </c>
      <c r="EF280" s="29">
        <v>-2.1880833930347166</v>
      </c>
      <c r="EH280" s="29">
        <v>6.1090186281127927</v>
      </c>
      <c r="EI280" s="29">
        <v>6.1273576701392756</v>
      </c>
      <c r="EJ280" s="29">
        <v>6.0672311140537261</v>
      </c>
      <c r="EK280" s="29">
        <v>5.9416277541064542</v>
      </c>
      <c r="EL280" s="29">
        <v>5.9035682246539167</v>
      </c>
      <c r="EM280" s="29">
        <v>5.8556766197682428</v>
      </c>
      <c r="EN280" s="29">
        <v>5.8036586657264735</v>
      </c>
      <c r="EO280" s="29">
        <v>5.7486709088366261</v>
      </c>
      <c r="EP280" s="29">
        <v>5.6970784878173113</v>
      </c>
      <c r="EQ280" s="29">
        <v>5.6097874309162705</v>
      </c>
      <c r="ER280" s="29">
        <v>4.8832077728339005</v>
      </c>
      <c r="ES280" s="29">
        <v>4.314865501335472</v>
      </c>
      <c r="ET280" s="29">
        <v>4.0621664903589103</v>
      </c>
      <c r="EU280" s="29">
        <v>4.3119166069652834</v>
      </c>
      <c r="EW280" s="1">
        <v>331916</v>
      </c>
      <c r="EX280" s="1">
        <v>445505</v>
      </c>
      <c r="EY280" s="1" t="s">
        <v>571</v>
      </c>
      <c r="EZ280" s="1" t="s">
        <v>866</v>
      </c>
    </row>
    <row r="281" spans="2:156" ht="16" thickBot="1" x14ac:dyDescent="0.4">
      <c r="B281" s="21" t="s">
        <v>281</v>
      </c>
      <c r="C281" s="22">
        <v>11.694430532790568</v>
      </c>
      <c r="D281" s="23">
        <v>11.223136003830454</v>
      </c>
      <c r="E281" s="23">
        <v>10.997572158640645</v>
      </c>
      <c r="F281" s="23">
        <v>10.653309292077919</v>
      </c>
      <c r="G281" s="23">
        <v>10.352789411863878</v>
      </c>
      <c r="H281" s="23">
        <v>9.9780169406888035</v>
      </c>
      <c r="I281" s="23">
        <v>9.6510634759305116</v>
      </c>
      <c r="J281" s="23">
        <v>9.2584479501301171</v>
      </c>
      <c r="K281" s="23">
        <v>8.8379481698986631</v>
      </c>
      <c r="L281" s="23">
        <v>8.3574903533001041</v>
      </c>
      <c r="M281" s="23">
        <v>6.6477941353346672</v>
      </c>
      <c r="N281" s="23">
        <v>5.7651673249971829</v>
      </c>
      <c r="O281" s="23">
        <v>5.520297987048842</v>
      </c>
      <c r="P281" s="23">
        <v>5.5735405978517001</v>
      </c>
      <c r="Q281" s="24"/>
      <c r="R281" s="23">
        <v>16.33143053279057</v>
      </c>
      <c r="S281" s="23">
        <v>15.860136003830455</v>
      </c>
      <c r="T281" s="23">
        <v>15.634572158640646</v>
      </c>
      <c r="U281" s="23">
        <v>15.29030929207792</v>
      </c>
      <c r="V281" s="23">
        <v>14.989789411863878</v>
      </c>
      <c r="W281" s="23">
        <v>14.615016940688804</v>
      </c>
      <c r="X281" s="23">
        <v>14.288063475930512</v>
      </c>
      <c r="Y281" s="23">
        <v>13.895447950130118</v>
      </c>
      <c r="Z281" s="23">
        <v>13.474948169898664</v>
      </c>
      <c r="AA281" s="23">
        <v>12.994490353300105</v>
      </c>
      <c r="AB281" s="23">
        <v>11.284794135334668</v>
      </c>
      <c r="AC281" s="23">
        <v>10.402167324997183</v>
      </c>
      <c r="AD281" s="23">
        <v>10.157297987048842</v>
      </c>
      <c r="AE281" s="23">
        <v>10.210540597851701</v>
      </c>
      <c r="AG281" s="25">
        <v>11.694430532790568</v>
      </c>
      <c r="AH281" s="25">
        <v>11.440130373257013</v>
      </c>
      <c r="AI281" s="25">
        <v>11.278446598760109</v>
      </c>
      <c r="AJ281" s="25">
        <v>11.072498850255716</v>
      </c>
      <c r="AK281" s="25">
        <v>10.935725362389453</v>
      </c>
      <c r="AL281" s="25">
        <v>10.69165046964225</v>
      </c>
      <c r="AM281" s="25">
        <v>10.451132176232052</v>
      </c>
      <c r="AN281" s="25">
        <v>10.137445837138218</v>
      </c>
      <c r="AO281" s="25">
        <v>9.7766793645210583</v>
      </c>
      <c r="AP281" s="25">
        <v>9.4092901775616742</v>
      </c>
      <c r="AQ281" s="25">
        <v>8.30136015875566</v>
      </c>
      <c r="AR281" s="25">
        <v>7.5761048912598827</v>
      </c>
      <c r="AS281" s="25">
        <v>7.1718576961380514</v>
      </c>
      <c r="AT281" s="25">
        <v>6.8907672815973076</v>
      </c>
      <c r="AV281" s="26">
        <v>16.33143053279057</v>
      </c>
      <c r="AW281" s="26">
        <v>16.077130373257013</v>
      </c>
      <c r="AX281" s="26">
        <v>15.915446598760109</v>
      </c>
      <c r="AY281" s="26">
        <v>15.709498850255716</v>
      </c>
      <c r="AZ281" s="26">
        <v>15.572725362389454</v>
      </c>
      <c r="BA281" s="26">
        <v>15.32865046964225</v>
      </c>
      <c r="BB281" s="26">
        <v>15.088132176232053</v>
      </c>
      <c r="BC281" s="26">
        <v>14.774445837138218</v>
      </c>
      <c r="BD281" s="26">
        <v>14.413679364521059</v>
      </c>
      <c r="BE281" s="26">
        <v>14.046290177561675</v>
      </c>
      <c r="BF281" s="26">
        <v>12.93836015875566</v>
      </c>
      <c r="BG281" s="26">
        <v>12.213104891259883</v>
      </c>
      <c r="BH281" s="26">
        <v>11.808857696138052</v>
      </c>
      <c r="BI281" s="26">
        <v>11.527767281597308</v>
      </c>
      <c r="BK281" s="27">
        <v>11.694430532790568</v>
      </c>
      <c r="BL281" s="27">
        <v>11.223207088177181</v>
      </c>
      <c r="BM281" s="27">
        <v>10.997296445281638</v>
      </c>
      <c r="BN281" s="27">
        <v>10.653069938168459</v>
      </c>
      <c r="BO281" s="27">
        <v>10.352607486840812</v>
      </c>
      <c r="BP281" s="27">
        <v>9.9776981532206133</v>
      </c>
      <c r="BQ281" s="27">
        <v>9.6503969827411122</v>
      </c>
      <c r="BR281" s="27">
        <v>9.2577937961246644</v>
      </c>
      <c r="BS281" s="27">
        <v>8.8383393188451222</v>
      </c>
      <c r="BT281" s="27">
        <v>8.3988614627189602</v>
      </c>
      <c r="BU281" s="27">
        <v>6.8270125698156967</v>
      </c>
      <c r="BV281" s="27">
        <v>6.0085044990954373</v>
      </c>
      <c r="BW281" s="27">
        <v>5.7671519199494767</v>
      </c>
      <c r="BX281" s="27">
        <v>5.8132377501039585</v>
      </c>
      <c r="BZ281" s="27">
        <v>16.33143053279057</v>
      </c>
      <c r="CA281" s="27">
        <v>15.860207088177182</v>
      </c>
      <c r="CB281" s="27">
        <v>15.634296445281638</v>
      </c>
      <c r="CC281" s="27">
        <v>15.290069938168459</v>
      </c>
      <c r="CD281" s="27">
        <v>14.989607486840812</v>
      </c>
      <c r="CE281" s="27">
        <v>14.614698153220614</v>
      </c>
      <c r="CF281" s="27">
        <v>14.287396982741113</v>
      </c>
      <c r="CG281" s="27">
        <v>13.894793796124665</v>
      </c>
      <c r="CH281" s="27">
        <v>13.475339318845123</v>
      </c>
      <c r="CI281" s="27">
        <v>13.035861462718961</v>
      </c>
      <c r="CJ281" s="27">
        <v>11.464012569815697</v>
      </c>
      <c r="CK281" s="27">
        <v>10.645504499095438</v>
      </c>
      <c r="CL281" s="27">
        <v>10.404151919949477</v>
      </c>
      <c r="CM281" s="27">
        <v>10.450237750103959</v>
      </c>
      <c r="CO281" s="28">
        <v>11.694430532790568</v>
      </c>
      <c r="CP281" s="28">
        <v>11.215772984122442</v>
      </c>
      <c r="CQ281" s="28">
        <v>10.993232702984415</v>
      </c>
      <c r="CR281" s="28">
        <v>10.65217015333333</v>
      </c>
      <c r="CS281" s="28">
        <v>10.371442238511422</v>
      </c>
      <c r="CT281" s="28">
        <v>10.011094053548719</v>
      </c>
      <c r="CU281" s="28">
        <v>9.685578986195253</v>
      </c>
      <c r="CV281" s="28">
        <v>9.2919594626101603</v>
      </c>
      <c r="CW281" s="28">
        <v>8.9193777912034946</v>
      </c>
      <c r="CX281" s="28">
        <v>8.5496058570857318</v>
      </c>
      <c r="CY281" s="28">
        <v>6.0638677600308029</v>
      </c>
      <c r="CZ281" s="28">
        <v>0.56377012694246531</v>
      </c>
      <c r="DA281" s="28">
        <v>-3.8975159768895509</v>
      </c>
      <c r="DB281" s="28">
        <v>-7.0542351431230443</v>
      </c>
      <c r="DD281" s="28">
        <v>16.33143053279057</v>
      </c>
      <c r="DE281" s="28">
        <v>15.852772984122442</v>
      </c>
      <c r="DF281" s="28">
        <v>15.630232702984415</v>
      </c>
      <c r="DG281" s="28">
        <v>15.28917015333333</v>
      </c>
      <c r="DH281" s="28">
        <v>15.008442238511423</v>
      </c>
      <c r="DI281" s="28">
        <v>14.64809405354872</v>
      </c>
      <c r="DJ281" s="28">
        <v>14.322578986195253</v>
      </c>
      <c r="DK281" s="28">
        <v>13.928959462610161</v>
      </c>
      <c r="DL281" s="28">
        <v>13.556377791203495</v>
      </c>
      <c r="DM281" s="28">
        <v>13.186605857085732</v>
      </c>
      <c r="DN281" s="28">
        <v>10.700867760030803</v>
      </c>
      <c r="DO281" s="28">
        <v>5.2007701269424658</v>
      </c>
      <c r="DP281" s="28">
        <v>0.73948402311044958</v>
      </c>
      <c r="DQ281" s="28">
        <v>-2.4172351431230439</v>
      </c>
      <c r="DS281" s="29">
        <v>11.694430532790568</v>
      </c>
      <c r="DT281" s="29">
        <v>11.27303907078864</v>
      </c>
      <c r="DU281" s="29">
        <v>10.961888564575528</v>
      </c>
      <c r="DV281" s="29">
        <v>10.627793657514154</v>
      </c>
      <c r="DW281" s="29">
        <v>10.379298354704071</v>
      </c>
      <c r="DX281" s="29">
        <v>10.076262775047137</v>
      </c>
      <c r="DY281" s="29">
        <v>9.8027896076167522</v>
      </c>
      <c r="DZ281" s="29">
        <v>9.4752937332091207</v>
      </c>
      <c r="EA281" s="29">
        <v>9.005256412693214</v>
      </c>
      <c r="EB281" s="29">
        <v>7.7018838061291586</v>
      </c>
      <c r="EC281" s="29">
        <v>1.602277263915326</v>
      </c>
      <c r="ED281" s="29">
        <v>-3.3790441145169225</v>
      </c>
      <c r="EE281" s="29">
        <v>-6.3853138540759744</v>
      </c>
      <c r="EF281" s="29">
        <v>-5.7697574525998974</v>
      </c>
      <c r="EH281" s="29">
        <v>16.33143053279057</v>
      </c>
      <c r="EI281" s="29">
        <v>15.91003907078864</v>
      </c>
      <c r="EJ281" s="29">
        <v>15.598888564575528</v>
      </c>
      <c r="EK281" s="29">
        <v>15.264793657514154</v>
      </c>
      <c r="EL281" s="29">
        <v>15.016298354704071</v>
      </c>
      <c r="EM281" s="29">
        <v>14.713262775047138</v>
      </c>
      <c r="EN281" s="29">
        <v>14.439789607616753</v>
      </c>
      <c r="EO281" s="29">
        <v>14.112293733209121</v>
      </c>
      <c r="EP281" s="29">
        <v>13.642256412693214</v>
      </c>
      <c r="EQ281" s="29">
        <v>12.338883806129159</v>
      </c>
      <c r="ER281" s="29">
        <v>6.2392772639153264</v>
      </c>
      <c r="ES281" s="29">
        <v>1.2579558854830779</v>
      </c>
      <c r="ET281" s="29">
        <v>-1.7483138540759739</v>
      </c>
      <c r="EU281" s="29">
        <v>-1.1327574525998969</v>
      </c>
      <c r="EW281" s="1">
        <v>392426</v>
      </c>
      <c r="EX281" s="1">
        <v>407533</v>
      </c>
      <c r="EY281" s="1" t="s">
        <v>646</v>
      </c>
      <c r="EZ281" s="1" t="s">
        <v>851</v>
      </c>
    </row>
    <row r="282" spans="2:156" ht="16" thickBot="1" x14ac:dyDescent="0.4">
      <c r="B282" s="21" t="s">
        <v>282</v>
      </c>
      <c r="C282" s="22">
        <v>11.564774460138716</v>
      </c>
      <c r="D282" s="23">
        <v>10.948431261608842</v>
      </c>
      <c r="E282" s="23">
        <v>10.508987724590325</v>
      </c>
      <c r="F282" s="23">
        <v>10.10740839171412</v>
      </c>
      <c r="G282" s="23">
        <v>9.5192395278967101</v>
      </c>
      <c r="H282" s="23">
        <v>9.0110412548330672</v>
      </c>
      <c r="I282" s="23">
        <v>8.4698492418465889</v>
      </c>
      <c r="J282" s="23">
        <v>7.8158637290955433</v>
      </c>
      <c r="K282" s="23">
        <v>7.3626965083971907</v>
      </c>
      <c r="L282" s="23">
        <v>6.56308549272471</v>
      </c>
      <c r="M282" s="23">
        <v>3.774072894284231</v>
      </c>
      <c r="N282" s="23">
        <v>2.2790868120807133</v>
      </c>
      <c r="O282" s="23">
        <v>2.0392985124703848</v>
      </c>
      <c r="P282" s="23">
        <v>2.1866050337189264</v>
      </c>
      <c r="Q282" s="24"/>
      <c r="R282" s="23">
        <v>15.701774460138717</v>
      </c>
      <c r="S282" s="23">
        <v>15.085431261608843</v>
      </c>
      <c r="T282" s="23">
        <v>14.645987724590325</v>
      </c>
      <c r="U282" s="23">
        <v>14.244408391714121</v>
      </c>
      <c r="V282" s="23">
        <v>13.656239527896711</v>
      </c>
      <c r="W282" s="23">
        <v>13.148041254833068</v>
      </c>
      <c r="X282" s="23">
        <v>12.606849241846589</v>
      </c>
      <c r="Y282" s="23">
        <v>11.952863729095544</v>
      </c>
      <c r="Z282" s="23">
        <v>11.499696508397191</v>
      </c>
      <c r="AA282" s="23">
        <v>10.70008549272471</v>
      </c>
      <c r="AB282" s="23">
        <v>7.9110728942842314</v>
      </c>
      <c r="AC282" s="23">
        <v>6.4160868120807137</v>
      </c>
      <c r="AD282" s="23">
        <v>6.1762985124703853</v>
      </c>
      <c r="AE282" s="23">
        <v>6.3236050337189269</v>
      </c>
      <c r="AG282" s="25">
        <v>11.564774460138716</v>
      </c>
      <c r="AH282" s="25">
        <v>11.20882447347326</v>
      </c>
      <c r="AI282" s="25">
        <v>10.887643051098648</v>
      </c>
      <c r="AJ282" s="25">
        <v>10.661403635990217</v>
      </c>
      <c r="AK282" s="25">
        <v>10.275275649503126</v>
      </c>
      <c r="AL282" s="25">
        <v>9.9115980731588564</v>
      </c>
      <c r="AM282" s="25">
        <v>9.4577380405471825</v>
      </c>
      <c r="AN282" s="25">
        <v>8.8771960288980605</v>
      </c>
      <c r="AO282" s="25">
        <v>8.4571719551118907</v>
      </c>
      <c r="AP282" s="25">
        <v>7.8035274908382188</v>
      </c>
      <c r="AQ282" s="25">
        <v>6.0823238230532795</v>
      </c>
      <c r="AR282" s="25">
        <v>4.7483441427028907</v>
      </c>
      <c r="AS282" s="25">
        <v>4.0518871848400195</v>
      </c>
      <c r="AT282" s="25">
        <v>3.4854749108863601</v>
      </c>
      <c r="AV282" s="26">
        <v>15.701774460138717</v>
      </c>
      <c r="AW282" s="26">
        <v>15.345824473473261</v>
      </c>
      <c r="AX282" s="26">
        <v>15.024643051098648</v>
      </c>
      <c r="AY282" s="26">
        <v>14.798403635990217</v>
      </c>
      <c r="AZ282" s="26">
        <v>14.412275649503126</v>
      </c>
      <c r="BA282" s="26">
        <v>14.048598073158857</v>
      </c>
      <c r="BB282" s="26">
        <v>13.594738040547183</v>
      </c>
      <c r="BC282" s="26">
        <v>13.014196028898061</v>
      </c>
      <c r="BD282" s="26">
        <v>12.594171955111891</v>
      </c>
      <c r="BE282" s="26">
        <v>11.940527490838219</v>
      </c>
      <c r="BF282" s="26">
        <v>10.21932382305328</v>
      </c>
      <c r="BG282" s="26">
        <v>8.8853441427028912</v>
      </c>
      <c r="BH282" s="26">
        <v>8.18888718484002</v>
      </c>
      <c r="BI282" s="26">
        <v>7.6224749108863605</v>
      </c>
      <c r="BK282" s="27">
        <v>11.564774460138716</v>
      </c>
      <c r="BL282" s="27">
        <v>10.948582689161984</v>
      </c>
      <c r="BM282" s="27">
        <v>10.508827443119843</v>
      </c>
      <c r="BN282" s="27">
        <v>10.107360130798101</v>
      </c>
      <c r="BO282" s="27">
        <v>9.519322400959652</v>
      </c>
      <c r="BP282" s="27">
        <v>9.0106016049314928</v>
      </c>
      <c r="BQ282" s="27">
        <v>8.4682009233030406</v>
      </c>
      <c r="BR282" s="27">
        <v>7.8140627019416353</v>
      </c>
      <c r="BS282" s="27">
        <v>7.3619338329312694</v>
      </c>
      <c r="BT282" s="27">
        <v>6.6197428571957673</v>
      </c>
      <c r="BU282" s="27">
        <v>4.0585818621256351</v>
      </c>
      <c r="BV282" s="27">
        <v>2.7023210937466153</v>
      </c>
      <c r="BW282" s="27">
        <v>2.4813658175152646</v>
      </c>
      <c r="BX282" s="27">
        <v>2.6547802533711398</v>
      </c>
      <c r="BZ282" s="27">
        <v>15.701774460138717</v>
      </c>
      <c r="CA282" s="27">
        <v>15.085582689161985</v>
      </c>
      <c r="CB282" s="27">
        <v>14.645827443119844</v>
      </c>
      <c r="CC282" s="27">
        <v>14.244360130798102</v>
      </c>
      <c r="CD282" s="27">
        <v>13.656322400959652</v>
      </c>
      <c r="CE282" s="27">
        <v>13.147601604931493</v>
      </c>
      <c r="CF282" s="27">
        <v>12.605200923303041</v>
      </c>
      <c r="CG282" s="27">
        <v>11.951062701941636</v>
      </c>
      <c r="CH282" s="27">
        <v>11.49893383293127</v>
      </c>
      <c r="CI282" s="27">
        <v>10.756742857195768</v>
      </c>
      <c r="CJ282" s="27">
        <v>8.1955818621256356</v>
      </c>
      <c r="CK282" s="27">
        <v>6.8393210937466158</v>
      </c>
      <c r="CL282" s="27">
        <v>6.6183658175152651</v>
      </c>
      <c r="CM282" s="27">
        <v>6.7917802533711402</v>
      </c>
      <c r="CO282" s="28">
        <v>11.564774460138716</v>
      </c>
      <c r="CP282" s="28">
        <v>10.933627088439668</v>
      </c>
      <c r="CQ282" s="28">
        <v>10.496184230281743</v>
      </c>
      <c r="CR282" s="28">
        <v>10.09207302875874</v>
      </c>
      <c r="CS282" s="28">
        <v>9.5219815375721488</v>
      </c>
      <c r="CT282" s="28">
        <v>9.0252704802877108</v>
      </c>
      <c r="CU282" s="28">
        <v>8.4782217054952174</v>
      </c>
      <c r="CV282" s="28">
        <v>7.8290980363169211</v>
      </c>
      <c r="CW282" s="28">
        <v>7.4448391924438244</v>
      </c>
      <c r="CX282" s="28">
        <v>6.8345100149520341</v>
      </c>
      <c r="CY282" s="28">
        <v>3.8290493283794831</v>
      </c>
      <c r="CZ282" s="28">
        <v>-0.88426862628826797</v>
      </c>
      <c r="DA282" s="28">
        <v>-3.9477982302605241</v>
      </c>
      <c r="DB282" s="28">
        <v>-6.0241703143912844</v>
      </c>
      <c r="DD282" s="28">
        <v>15.701774460138717</v>
      </c>
      <c r="DE282" s="28">
        <v>15.070627088439668</v>
      </c>
      <c r="DF282" s="28">
        <v>14.633184230281744</v>
      </c>
      <c r="DG282" s="28">
        <v>14.229073028758741</v>
      </c>
      <c r="DH282" s="28">
        <v>13.658981537572149</v>
      </c>
      <c r="DI282" s="28">
        <v>13.162270480287711</v>
      </c>
      <c r="DJ282" s="28">
        <v>12.615221705495218</v>
      </c>
      <c r="DK282" s="28">
        <v>11.966098036316922</v>
      </c>
      <c r="DL282" s="28">
        <v>11.581839192443825</v>
      </c>
      <c r="DM282" s="28">
        <v>10.971510014952035</v>
      </c>
      <c r="DN282" s="28">
        <v>7.9660493283794835</v>
      </c>
      <c r="DO282" s="28">
        <v>3.2527313737117325</v>
      </c>
      <c r="DP282" s="28">
        <v>0.18920176973947633</v>
      </c>
      <c r="DQ282" s="28">
        <v>-1.8871703143912839</v>
      </c>
      <c r="DS282" s="29">
        <v>11.564774460138716</v>
      </c>
      <c r="DT282" s="29">
        <v>10.984364962720676</v>
      </c>
      <c r="DU282" s="29">
        <v>10.375558632362415</v>
      </c>
      <c r="DV282" s="29">
        <v>9.969989615391917</v>
      </c>
      <c r="DW282" s="29">
        <v>9.4229284856057376</v>
      </c>
      <c r="DX282" s="29">
        <v>8.984025950778431</v>
      </c>
      <c r="DY282" s="29">
        <v>8.5013179483050436</v>
      </c>
      <c r="DZ282" s="29">
        <v>7.9387430734343631</v>
      </c>
      <c r="EA282" s="29">
        <v>7.5281951934252103</v>
      </c>
      <c r="EB282" s="29">
        <v>6.250759714966172</v>
      </c>
      <c r="EC282" s="29">
        <v>0.60323882874893542</v>
      </c>
      <c r="ED282" s="29">
        <v>-3.5300064765045107</v>
      </c>
      <c r="EE282" s="29">
        <v>-5.394748658622909</v>
      </c>
      <c r="EF282" s="29">
        <v>-4.6459474885537375</v>
      </c>
      <c r="EH282" s="29">
        <v>15.701774460138717</v>
      </c>
      <c r="EI282" s="29">
        <v>15.121364962720676</v>
      </c>
      <c r="EJ282" s="29">
        <v>14.512558632362415</v>
      </c>
      <c r="EK282" s="29">
        <v>14.106989615391917</v>
      </c>
      <c r="EL282" s="29">
        <v>13.559928485605738</v>
      </c>
      <c r="EM282" s="29">
        <v>13.121025950778431</v>
      </c>
      <c r="EN282" s="29">
        <v>12.638317948305044</v>
      </c>
      <c r="EO282" s="29">
        <v>12.075743073434364</v>
      </c>
      <c r="EP282" s="29">
        <v>11.665195193425211</v>
      </c>
      <c r="EQ282" s="29">
        <v>10.387759714966172</v>
      </c>
      <c r="ER282" s="29">
        <v>4.7402388287489359</v>
      </c>
      <c r="ES282" s="29">
        <v>0.60699352349548974</v>
      </c>
      <c r="ET282" s="29">
        <v>-1.2577486586229085</v>
      </c>
      <c r="EU282" s="29">
        <v>-0.50894748855373706</v>
      </c>
      <c r="EW282" s="1">
        <v>392001</v>
      </c>
      <c r="EX282" s="1">
        <v>372504</v>
      </c>
      <c r="EY282" s="1" t="s">
        <v>502</v>
      </c>
      <c r="EZ282" s="1" t="s">
        <v>502</v>
      </c>
    </row>
    <row r="283" spans="2:156" ht="16" thickBot="1" x14ac:dyDescent="0.4">
      <c r="B283" s="21" t="s">
        <v>283</v>
      </c>
      <c r="C283" s="22">
        <v>5.7529186500468725</v>
      </c>
      <c r="D283" s="23">
        <v>5.2175369894801946</v>
      </c>
      <c r="E283" s="23">
        <v>4.7676640338191554</v>
      </c>
      <c r="F283" s="23">
        <v>4.1311722997512597</v>
      </c>
      <c r="G283" s="23">
        <v>3.4770780080882986</v>
      </c>
      <c r="H283" s="23">
        <v>2.7750569408737107</v>
      </c>
      <c r="I283" s="23">
        <v>2.0627330821159795</v>
      </c>
      <c r="J283" s="23">
        <v>1.267759024669445</v>
      </c>
      <c r="K283" s="23">
        <v>0.45862080254946136</v>
      </c>
      <c r="L283" s="23">
        <v>-0.49214081718734093</v>
      </c>
      <c r="M283" s="23">
        <v>-4.1698706165317247</v>
      </c>
      <c r="N283" s="23">
        <v>-6.2655396301619533</v>
      </c>
      <c r="O283" s="23">
        <v>-6.5619284496272989</v>
      </c>
      <c r="P283" s="23">
        <v>-6.4272548124083215</v>
      </c>
      <c r="Q283" s="24"/>
      <c r="R283" s="23">
        <v>9.889918650046873</v>
      </c>
      <c r="S283" s="23">
        <v>9.3545369894801951</v>
      </c>
      <c r="T283" s="23">
        <v>8.9046640338191558</v>
      </c>
      <c r="U283" s="23">
        <v>8.2681722997512601</v>
      </c>
      <c r="V283" s="23">
        <v>7.614078008088299</v>
      </c>
      <c r="W283" s="23">
        <v>6.9120569408737111</v>
      </c>
      <c r="X283" s="23">
        <v>6.19973308211598</v>
      </c>
      <c r="Y283" s="23">
        <v>5.4047590246694455</v>
      </c>
      <c r="Z283" s="23">
        <v>4.5956208025494618</v>
      </c>
      <c r="AA283" s="23">
        <v>3.6448591828126595</v>
      </c>
      <c r="AB283" s="23">
        <v>-3.2870616531724295E-2</v>
      </c>
      <c r="AC283" s="23">
        <v>-2.1285396301619528</v>
      </c>
      <c r="AD283" s="23">
        <v>-2.4249284496272985</v>
      </c>
      <c r="AE283" s="23">
        <v>-2.2902548124083211</v>
      </c>
      <c r="AG283" s="25">
        <v>5.7529186500468725</v>
      </c>
      <c r="AH283" s="25">
        <v>5.3555043118049888</v>
      </c>
      <c r="AI283" s="25">
        <v>5.0390090577517057</v>
      </c>
      <c r="AJ283" s="25">
        <v>4.6372257588076735</v>
      </c>
      <c r="AK283" s="25">
        <v>4.2555867497730802</v>
      </c>
      <c r="AL283" s="25">
        <v>3.7639479854199251</v>
      </c>
      <c r="AM283" s="25">
        <v>3.2146148085181458</v>
      </c>
      <c r="AN283" s="25">
        <v>2.5388441357213871</v>
      </c>
      <c r="AO283" s="25">
        <v>1.9284940470643264</v>
      </c>
      <c r="AP283" s="25">
        <v>1.1628716659272342</v>
      </c>
      <c r="AQ283" s="25">
        <v>-1.1806204517428611</v>
      </c>
      <c r="AR283" s="25">
        <v>-3.1564865623877374</v>
      </c>
      <c r="AS283" s="25">
        <v>-4.1344897739690083</v>
      </c>
      <c r="AT283" s="25">
        <v>-4.9696928140832561</v>
      </c>
      <c r="AV283" s="26">
        <v>9.889918650046873</v>
      </c>
      <c r="AW283" s="26">
        <v>9.4925043118049892</v>
      </c>
      <c r="AX283" s="26">
        <v>9.1760090577517062</v>
      </c>
      <c r="AY283" s="26">
        <v>8.774225758807674</v>
      </c>
      <c r="AZ283" s="26">
        <v>8.3925867497730806</v>
      </c>
      <c r="BA283" s="26">
        <v>7.9009479854199256</v>
      </c>
      <c r="BB283" s="26">
        <v>7.3516148085181463</v>
      </c>
      <c r="BC283" s="26">
        <v>6.6758441357213876</v>
      </c>
      <c r="BD283" s="26">
        <v>6.0654940470643268</v>
      </c>
      <c r="BE283" s="26">
        <v>5.2998716659272347</v>
      </c>
      <c r="BF283" s="26">
        <v>2.9563795482571393</v>
      </c>
      <c r="BG283" s="26">
        <v>0.98051343761226306</v>
      </c>
      <c r="BH283" s="26">
        <v>2.5102260309921576E-3</v>
      </c>
      <c r="BI283" s="26">
        <v>-0.83269281408325568</v>
      </c>
      <c r="BK283" s="27">
        <v>5.7529186500468725</v>
      </c>
      <c r="BL283" s="27">
        <v>5.2175881269607665</v>
      </c>
      <c r="BM283" s="27">
        <v>4.7677659657503852</v>
      </c>
      <c r="BN283" s="27">
        <v>4.1313243268052844</v>
      </c>
      <c r="BO283" s="27">
        <v>3.4772758133743373</v>
      </c>
      <c r="BP283" s="27">
        <v>2.7749979799917099</v>
      </c>
      <c r="BQ283" s="27">
        <v>2.0620978995705386</v>
      </c>
      <c r="BR283" s="27">
        <v>1.267023607284834</v>
      </c>
      <c r="BS283" s="27">
        <v>0.45770950654891607</v>
      </c>
      <c r="BT283" s="27">
        <v>-0.41408506772084408</v>
      </c>
      <c r="BU283" s="27">
        <v>-3.8037443872821477</v>
      </c>
      <c r="BV283" s="27">
        <v>-5.7904561083444968</v>
      </c>
      <c r="BW283" s="27">
        <v>-6.1269592711166361</v>
      </c>
      <c r="BX283" s="27">
        <v>-6.0482334621313711</v>
      </c>
      <c r="BZ283" s="27">
        <v>9.889918650046873</v>
      </c>
      <c r="CA283" s="27">
        <v>9.3545881269607669</v>
      </c>
      <c r="CB283" s="27">
        <v>8.9047659657503857</v>
      </c>
      <c r="CC283" s="27">
        <v>8.2683243268052848</v>
      </c>
      <c r="CD283" s="27">
        <v>7.6142758133743378</v>
      </c>
      <c r="CE283" s="27">
        <v>6.9119979799917104</v>
      </c>
      <c r="CF283" s="27">
        <v>6.199097899570539</v>
      </c>
      <c r="CG283" s="27">
        <v>5.4040236072848344</v>
      </c>
      <c r="CH283" s="27">
        <v>4.5947095065489165</v>
      </c>
      <c r="CI283" s="27">
        <v>3.7229149322791564</v>
      </c>
      <c r="CJ283" s="27">
        <v>0.33325561271785276</v>
      </c>
      <c r="CK283" s="27">
        <v>-1.6534561083444963</v>
      </c>
      <c r="CL283" s="27">
        <v>-1.9899592711166356</v>
      </c>
      <c r="CM283" s="27">
        <v>-1.9112334621313707</v>
      </c>
      <c r="CO283" s="28">
        <v>5.7529186500468725</v>
      </c>
      <c r="CP283" s="28">
        <v>5.2095254175102745</v>
      </c>
      <c r="CQ283" s="28">
        <v>4.7796346704060468</v>
      </c>
      <c r="CR283" s="28">
        <v>4.1584875277112623</v>
      </c>
      <c r="CS283" s="28">
        <v>3.4758719950768047</v>
      </c>
      <c r="CT283" s="28">
        <v>2.7924451942074668</v>
      </c>
      <c r="CU283" s="28">
        <v>2.1036008864459639</v>
      </c>
      <c r="CV283" s="28">
        <v>1.2971779874551821</v>
      </c>
      <c r="CW283" s="28">
        <v>0.66851100594405111</v>
      </c>
      <c r="CX283" s="28">
        <v>-0.10887611069140846</v>
      </c>
      <c r="CY283" s="28">
        <v>-4.1879007107988429</v>
      </c>
      <c r="CZ283" s="28">
        <v>-11.161284645438158</v>
      </c>
      <c r="DA283" s="28">
        <v>-15.902379287424978</v>
      </c>
      <c r="DB283" s="28">
        <v>-19.348999462547397</v>
      </c>
      <c r="DD283" s="28">
        <v>9.889918650046873</v>
      </c>
      <c r="DE283" s="28">
        <v>9.346525417510275</v>
      </c>
      <c r="DF283" s="28">
        <v>8.9166346704060473</v>
      </c>
      <c r="DG283" s="28">
        <v>8.2954875277112627</v>
      </c>
      <c r="DH283" s="28">
        <v>7.6128719950768051</v>
      </c>
      <c r="DI283" s="28">
        <v>6.9294451942074673</v>
      </c>
      <c r="DJ283" s="28">
        <v>6.2406008864459643</v>
      </c>
      <c r="DK283" s="28">
        <v>5.4341779874551825</v>
      </c>
      <c r="DL283" s="28">
        <v>4.8055110059440516</v>
      </c>
      <c r="DM283" s="28">
        <v>4.028123889308592</v>
      </c>
      <c r="DN283" s="28">
        <v>-5.0900710798842397E-2</v>
      </c>
      <c r="DO283" s="28">
        <v>-7.0242846454381578</v>
      </c>
      <c r="DP283" s="28">
        <v>-11.765379287424977</v>
      </c>
      <c r="DQ283" s="28">
        <v>-15.211999462547396</v>
      </c>
      <c r="DS283" s="29">
        <v>5.7529186500468725</v>
      </c>
      <c r="DT283" s="29">
        <v>5.293212862784511</v>
      </c>
      <c r="DU283" s="29">
        <v>4.6234620249497134</v>
      </c>
      <c r="DV283" s="29">
        <v>4.0105580302713193</v>
      </c>
      <c r="DW283" s="29">
        <v>3.3739693018647472</v>
      </c>
      <c r="DX283" s="29">
        <v>2.7864264006431512</v>
      </c>
      <c r="DY283" s="29">
        <v>2.1966042288155734</v>
      </c>
      <c r="DZ283" s="29">
        <v>1.5195961852467974</v>
      </c>
      <c r="EA283" s="29">
        <v>0.80634889770837859</v>
      </c>
      <c r="EB283" s="29">
        <v>-0.93952634448181982</v>
      </c>
      <c r="EC283" s="29">
        <v>-8.8876091584050485</v>
      </c>
      <c r="ED283" s="29">
        <v>-15.105404637320547</v>
      </c>
      <c r="EE283" s="29">
        <v>-18.086580446209183</v>
      </c>
      <c r="EF283" s="29">
        <v>-17.261760197945208</v>
      </c>
      <c r="EH283" s="29">
        <v>9.889918650046873</v>
      </c>
      <c r="EI283" s="29">
        <v>9.4302128627845114</v>
      </c>
      <c r="EJ283" s="29">
        <v>8.7604620249497138</v>
      </c>
      <c r="EK283" s="29">
        <v>8.1475580302713198</v>
      </c>
      <c r="EL283" s="29">
        <v>7.5109693018647476</v>
      </c>
      <c r="EM283" s="29">
        <v>6.9234264006431516</v>
      </c>
      <c r="EN283" s="29">
        <v>6.3336042288155738</v>
      </c>
      <c r="EO283" s="29">
        <v>5.6565961852467979</v>
      </c>
      <c r="EP283" s="29">
        <v>4.943348897708379</v>
      </c>
      <c r="EQ283" s="29">
        <v>3.1974736555181806</v>
      </c>
      <c r="ER283" s="29">
        <v>-4.750609158405048</v>
      </c>
      <c r="ES283" s="29">
        <v>-10.968404637320546</v>
      </c>
      <c r="ET283" s="29">
        <v>-13.949580446209183</v>
      </c>
      <c r="EU283" s="29">
        <v>-13.124760197945207</v>
      </c>
      <c r="EW283" s="1">
        <v>390968</v>
      </c>
      <c r="EX283" s="1">
        <v>373004</v>
      </c>
      <c r="EY283" s="1" t="s">
        <v>502</v>
      </c>
      <c r="EZ283" s="1" t="s">
        <v>502</v>
      </c>
    </row>
    <row r="284" spans="2:156" ht="16" thickBot="1" x14ac:dyDescent="0.4">
      <c r="B284" s="21" t="s">
        <v>284</v>
      </c>
      <c r="C284" s="22">
        <v>11.59976964913869</v>
      </c>
      <c r="D284" s="23">
        <v>11.376487637524216</v>
      </c>
      <c r="E284" s="23">
        <v>10.995121267261769</v>
      </c>
      <c r="F284" s="23">
        <v>10.513465847306113</v>
      </c>
      <c r="G284" s="23">
        <v>10.449260035316561</v>
      </c>
      <c r="H284" s="23">
        <v>10.008814528396355</v>
      </c>
      <c r="I284" s="23">
        <v>9.483434378803528</v>
      </c>
      <c r="J284" s="23">
        <v>9.1714490535275637</v>
      </c>
      <c r="K284" s="23">
        <v>8.6517362620245049</v>
      </c>
      <c r="L284" s="23">
        <v>8.2193057995336396</v>
      </c>
      <c r="M284" s="23">
        <v>6.6361159981200615</v>
      </c>
      <c r="N284" s="23">
        <v>5.8122689281403268</v>
      </c>
      <c r="O284" s="23">
        <v>5.7859718757266521</v>
      </c>
      <c r="P284" s="23">
        <v>5.9908737014424176</v>
      </c>
      <c r="Q284" s="24"/>
      <c r="R284" s="23">
        <v>16.23976964913869</v>
      </c>
      <c r="S284" s="23">
        <v>16.016487637524214</v>
      </c>
      <c r="T284" s="23">
        <v>15.63512126726177</v>
      </c>
      <c r="U284" s="23">
        <v>15.153465847306114</v>
      </c>
      <c r="V284" s="23">
        <v>15.089260035316562</v>
      </c>
      <c r="W284" s="23">
        <v>14.648814528396356</v>
      </c>
      <c r="X284" s="23">
        <v>14.123434378803529</v>
      </c>
      <c r="Y284" s="23">
        <v>13.811449053527564</v>
      </c>
      <c r="Z284" s="23">
        <v>13.291736262024505</v>
      </c>
      <c r="AA284" s="23">
        <v>12.85930579953364</v>
      </c>
      <c r="AB284" s="23">
        <v>11.276115998120062</v>
      </c>
      <c r="AC284" s="23">
        <v>10.452268928140327</v>
      </c>
      <c r="AD284" s="23">
        <v>10.425971875726653</v>
      </c>
      <c r="AE284" s="23">
        <v>10.630873701442418</v>
      </c>
      <c r="AG284" s="25">
        <v>11.59976964913869</v>
      </c>
      <c r="AH284" s="25">
        <v>11.452865401913016</v>
      </c>
      <c r="AI284" s="25">
        <v>11.156730817491967</v>
      </c>
      <c r="AJ284" s="25">
        <v>10.811252749985686</v>
      </c>
      <c r="AK284" s="25">
        <v>10.876659437727298</v>
      </c>
      <c r="AL284" s="25">
        <v>10.531026885428671</v>
      </c>
      <c r="AM284" s="25">
        <v>10.048386373671841</v>
      </c>
      <c r="AN284" s="25">
        <v>9.7478912505178972</v>
      </c>
      <c r="AO284" s="25">
        <v>9.2142664895401776</v>
      </c>
      <c r="AP284" s="25">
        <v>8.8038955664907075</v>
      </c>
      <c r="AQ284" s="25">
        <v>7.8363115525802751</v>
      </c>
      <c r="AR284" s="25">
        <v>7.1099946503497264</v>
      </c>
      <c r="AS284" s="25">
        <v>6.7188298788934695</v>
      </c>
      <c r="AT284" s="25">
        <v>6.4520886610779478</v>
      </c>
      <c r="AV284" s="26">
        <v>16.23976964913869</v>
      </c>
      <c r="AW284" s="26">
        <v>16.092865401913016</v>
      </c>
      <c r="AX284" s="26">
        <v>15.796730817491968</v>
      </c>
      <c r="AY284" s="26">
        <v>15.451252749985686</v>
      </c>
      <c r="AZ284" s="26">
        <v>15.516659437727299</v>
      </c>
      <c r="BA284" s="26">
        <v>15.171026885428672</v>
      </c>
      <c r="BB284" s="26">
        <v>14.688386373671841</v>
      </c>
      <c r="BC284" s="26">
        <v>14.387891250517898</v>
      </c>
      <c r="BD284" s="26">
        <v>13.854266489540178</v>
      </c>
      <c r="BE284" s="26">
        <v>13.443895566490708</v>
      </c>
      <c r="BF284" s="26">
        <v>12.476311552580276</v>
      </c>
      <c r="BG284" s="26">
        <v>11.749994650349727</v>
      </c>
      <c r="BH284" s="26">
        <v>11.35882987889347</v>
      </c>
      <c r="BI284" s="26">
        <v>11.092088661077948</v>
      </c>
      <c r="BK284" s="27">
        <v>11.59976964913869</v>
      </c>
      <c r="BL284" s="27">
        <v>11.376506174468226</v>
      </c>
      <c r="BM284" s="27">
        <v>10.995157616951149</v>
      </c>
      <c r="BN284" s="27">
        <v>10.513520455366658</v>
      </c>
      <c r="BO284" s="27">
        <v>10.449327554991655</v>
      </c>
      <c r="BP284" s="27">
        <v>10.008794357632262</v>
      </c>
      <c r="BQ284" s="27">
        <v>9.4832173801915118</v>
      </c>
      <c r="BR284" s="27">
        <v>9.1711967258586959</v>
      </c>
      <c r="BS284" s="27">
        <v>8.651448610538079</v>
      </c>
      <c r="BT284" s="27">
        <v>8.266441034399211</v>
      </c>
      <c r="BU284" s="27">
        <v>6.8569151151020691</v>
      </c>
      <c r="BV284" s="27">
        <v>6.1020868080833353</v>
      </c>
      <c r="BW284" s="27">
        <v>6.016256232344773</v>
      </c>
      <c r="BX284" s="27">
        <v>6.1911369904226277</v>
      </c>
      <c r="BZ284" s="27">
        <v>16.23976964913869</v>
      </c>
      <c r="CA284" s="27">
        <v>16.016506174468226</v>
      </c>
      <c r="CB284" s="27">
        <v>15.635157616951149</v>
      </c>
      <c r="CC284" s="27">
        <v>15.153520455366658</v>
      </c>
      <c r="CD284" s="27">
        <v>15.089327554991655</v>
      </c>
      <c r="CE284" s="27">
        <v>14.648794357632262</v>
      </c>
      <c r="CF284" s="27">
        <v>14.123217380191512</v>
      </c>
      <c r="CG284" s="27">
        <v>13.811196725858697</v>
      </c>
      <c r="CH284" s="27">
        <v>13.29144861053808</v>
      </c>
      <c r="CI284" s="27">
        <v>12.906441034399212</v>
      </c>
      <c r="CJ284" s="27">
        <v>11.49691511510207</v>
      </c>
      <c r="CK284" s="27">
        <v>10.742086808083336</v>
      </c>
      <c r="CL284" s="27">
        <v>10.656256232344774</v>
      </c>
      <c r="CM284" s="27">
        <v>10.831136990422628</v>
      </c>
      <c r="CO284" s="28">
        <v>11.59976964913869</v>
      </c>
      <c r="CP284" s="28">
        <v>11.363633036030734</v>
      </c>
      <c r="CQ284" s="28">
        <v>11.000544199817572</v>
      </c>
      <c r="CR284" s="28">
        <v>10.534747429456701</v>
      </c>
      <c r="CS284" s="28">
        <v>10.500657987869239</v>
      </c>
      <c r="CT284" s="28">
        <v>10.082531346805963</v>
      </c>
      <c r="CU284" s="28">
        <v>9.567267983651913</v>
      </c>
      <c r="CV284" s="28">
        <v>9.2714186245036707</v>
      </c>
      <c r="CW284" s="28">
        <v>8.8088877728183146</v>
      </c>
      <c r="CX284" s="28">
        <v>8.5023617781554801</v>
      </c>
      <c r="CY284" s="28">
        <v>6.566602480658112</v>
      </c>
      <c r="CZ284" s="28">
        <v>2.6704905196076432</v>
      </c>
      <c r="DA284" s="28">
        <v>-9.6573918498787492E-2</v>
      </c>
      <c r="DB284" s="28">
        <v>-1.9274724050899295</v>
      </c>
      <c r="DD284" s="28">
        <v>16.23976964913869</v>
      </c>
      <c r="DE284" s="28">
        <v>16.003633036030735</v>
      </c>
      <c r="DF284" s="28">
        <v>15.640544199817572</v>
      </c>
      <c r="DG284" s="28">
        <v>15.174747429456701</v>
      </c>
      <c r="DH284" s="28">
        <v>15.14065798786924</v>
      </c>
      <c r="DI284" s="28">
        <v>14.722531346805964</v>
      </c>
      <c r="DJ284" s="28">
        <v>14.207267983651914</v>
      </c>
      <c r="DK284" s="28">
        <v>13.911418624503671</v>
      </c>
      <c r="DL284" s="28">
        <v>13.448887772818315</v>
      </c>
      <c r="DM284" s="28">
        <v>13.142361778155481</v>
      </c>
      <c r="DN284" s="28">
        <v>11.206602480658113</v>
      </c>
      <c r="DO284" s="28">
        <v>7.3104905196076437</v>
      </c>
      <c r="DP284" s="28">
        <v>4.5434260815012131</v>
      </c>
      <c r="DQ284" s="28">
        <v>2.7125275949100711</v>
      </c>
      <c r="DS284" s="29">
        <v>11.59976964913869</v>
      </c>
      <c r="DT284" s="29">
        <v>11.421469801504243</v>
      </c>
      <c r="DU284" s="29">
        <v>10.927437875087815</v>
      </c>
      <c r="DV284" s="29">
        <v>10.480042013271692</v>
      </c>
      <c r="DW284" s="29">
        <v>10.472028284955396</v>
      </c>
      <c r="DX284" s="29">
        <v>10.122999103959771</v>
      </c>
      <c r="DY284" s="29">
        <v>9.6819054354427045</v>
      </c>
      <c r="DZ284" s="29">
        <v>9.4774342776722751</v>
      </c>
      <c r="EA284" s="29">
        <v>9.0374675039619881</v>
      </c>
      <c r="EB284" s="29">
        <v>8.1077203788356229</v>
      </c>
      <c r="EC284" s="29">
        <v>3.6367733517170002</v>
      </c>
      <c r="ED284" s="29">
        <v>0.15528361984702954</v>
      </c>
      <c r="EE284" s="29">
        <v>-1.6191310208798271</v>
      </c>
      <c r="EF284" s="29">
        <v>-0.79162672181217886</v>
      </c>
      <c r="EH284" s="29">
        <v>16.23976964913869</v>
      </c>
      <c r="EI284" s="29">
        <v>16.061469801504245</v>
      </c>
      <c r="EJ284" s="29">
        <v>15.567437875087816</v>
      </c>
      <c r="EK284" s="29">
        <v>15.120042013271693</v>
      </c>
      <c r="EL284" s="29">
        <v>15.112028284955397</v>
      </c>
      <c r="EM284" s="29">
        <v>14.762999103959771</v>
      </c>
      <c r="EN284" s="29">
        <v>14.321905435442705</v>
      </c>
      <c r="EO284" s="29">
        <v>14.117434277672276</v>
      </c>
      <c r="EP284" s="29">
        <v>13.677467503961989</v>
      </c>
      <c r="EQ284" s="29">
        <v>12.747720378835623</v>
      </c>
      <c r="ER284" s="29">
        <v>8.2767733517170008</v>
      </c>
      <c r="ES284" s="29">
        <v>4.7952836198470301</v>
      </c>
      <c r="ET284" s="29">
        <v>3.0208689791201735</v>
      </c>
      <c r="EU284" s="29">
        <v>3.8483732781878217</v>
      </c>
      <c r="EW284" s="1">
        <v>378952</v>
      </c>
      <c r="EX284" s="1">
        <v>392177</v>
      </c>
      <c r="EY284" s="1" t="s">
        <v>464</v>
      </c>
      <c r="EZ284" s="1" t="s">
        <v>856</v>
      </c>
    </row>
    <row r="285" spans="2:156" ht="16" thickBot="1" x14ac:dyDescent="0.4">
      <c r="B285" s="21" t="s">
        <v>285</v>
      </c>
      <c r="C285" s="22">
        <v>2.2478754505971734</v>
      </c>
      <c r="D285" s="23">
        <v>2.1002413255204857</v>
      </c>
      <c r="E285" s="23">
        <v>1.845861945552592</v>
      </c>
      <c r="F285" s="23">
        <v>1.582073132978266</v>
      </c>
      <c r="G285" s="23">
        <v>1.4454792903236005</v>
      </c>
      <c r="H285" s="23">
        <v>1.156261473006424</v>
      </c>
      <c r="I285" s="23">
        <v>0.84196144731683731</v>
      </c>
      <c r="J285" s="23">
        <v>0.57977032482603974</v>
      </c>
      <c r="K285" s="23">
        <v>0.25957029770165363</v>
      </c>
      <c r="L285" s="23">
        <v>-8.9057780594174574E-2</v>
      </c>
      <c r="M285" s="23">
        <v>-1.2504403429030262</v>
      </c>
      <c r="N285" s="23">
        <v>-1.7939456838033614</v>
      </c>
      <c r="O285" s="23">
        <v>-1.772517011670633</v>
      </c>
      <c r="P285" s="23">
        <v>-1.617558913310102</v>
      </c>
      <c r="Q285" s="24"/>
      <c r="R285" s="23">
        <v>2.2478754505971734</v>
      </c>
      <c r="S285" s="23">
        <v>2.1002413255204857</v>
      </c>
      <c r="T285" s="23">
        <v>1.845861945552592</v>
      </c>
      <c r="U285" s="23">
        <v>1.582073132978266</v>
      </c>
      <c r="V285" s="23">
        <v>1.4454792903236005</v>
      </c>
      <c r="W285" s="23">
        <v>1.156261473006424</v>
      </c>
      <c r="X285" s="23">
        <v>0.84196144731683731</v>
      </c>
      <c r="Y285" s="23">
        <v>0.57977032482603974</v>
      </c>
      <c r="Z285" s="23">
        <v>0.25957029770165363</v>
      </c>
      <c r="AA285" s="23">
        <v>-8.9057780594174574E-2</v>
      </c>
      <c r="AB285" s="23">
        <v>-1.2504403429030262</v>
      </c>
      <c r="AC285" s="23">
        <v>-1.7939456838033614</v>
      </c>
      <c r="AD285" s="23">
        <v>-1.772517011670633</v>
      </c>
      <c r="AE285" s="23">
        <v>-1.617558913310102</v>
      </c>
      <c r="AG285" s="25">
        <v>2.2478754505971734</v>
      </c>
      <c r="AH285" s="25">
        <v>2.1460850554460729</v>
      </c>
      <c r="AI285" s="25">
        <v>1.9769868780892974</v>
      </c>
      <c r="AJ285" s="25">
        <v>1.8469621029839196</v>
      </c>
      <c r="AK285" s="25">
        <v>1.8096204402542622</v>
      </c>
      <c r="AL285" s="25">
        <v>1.6845911557581132</v>
      </c>
      <c r="AM285" s="25">
        <v>1.4554047995155521</v>
      </c>
      <c r="AN285" s="25">
        <v>1.2661855352980176</v>
      </c>
      <c r="AO285" s="25">
        <v>1.0072548914987429</v>
      </c>
      <c r="AP285" s="25">
        <v>0.75593491096386245</v>
      </c>
      <c r="AQ285" s="25">
        <v>9.7417269971700193E-4</v>
      </c>
      <c r="AR285" s="25">
        <v>-0.49529055622300788</v>
      </c>
      <c r="AS285" s="25">
        <v>-0.66678473224003909</v>
      </c>
      <c r="AT285" s="25">
        <v>-0.80825825645562688</v>
      </c>
      <c r="AV285" s="26">
        <v>2.2478754505971734</v>
      </c>
      <c r="AW285" s="26">
        <v>2.1460850554460729</v>
      </c>
      <c r="AX285" s="26">
        <v>1.9769868780892974</v>
      </c>
      <c r="AY285" s="26">
        <v>1.8469621029839196</v>
      </c>
      <c r="AZ285" s="26">
        <v>1.8096204402542622</v>
      </c>
      <c r="BA285" s="26">
        <v>1.6845911557581132</v>
      </c>
      <c r="BB285" s="26">
        <v>1.4554047995155521</v>
      </c>
      <c r="BC285" s="26">
        <v>1.2661855352980176</v>
      </c>
      <c r="BD285" s="26">
        <v>1.0072548914987429</v>
      </c>
      <c r="BE285" s="26">
        <v>0.75593491096386245</v>
      </c>
      <c r="BF285" s="26">
        <v>9.7417269971700193E-4</v>
      </c>
      <c r="BG285" s="26">
        <v>-0.49529055622300788</v>
      </c>
      <c r="BH285" s="26">
        <v>-0.66678473224003909</v>
      </c>
      <c r="BI285" s="26">
        <v>-0.80825825645562688</v>
      </c>
      <c r="BK285" s="27">
        <v>2.2478754505971734</v>
      </c>
      <c r="BL285" s="27">
        <v>2.1002600572689207</v>
      </c>
      <c r="BM285" s="27">
        <v>1.8456067898552</v>
      </c>
      <c r="BN285" s="27">
        <v>1.581817860208016</v>
      </c>
      <c r="BO285" s="27">
        <v>1.445292450892417</v>
      </c>
      <c r="BP285" s="27">
        <v>1.1560652266051967</v>
      </c>
      <c r="BQ285" s="27">
        <v>0.84181869601389181</v>
      </c>
      <c r="BR285" s="27">
        <v>0.5796949776678737</v>
      </c>
      <c r="BS285" s="27">
        <v>0.26029878425038078</v>
      </c>
      <c r="BT285" s="27">
        <v>-5.2507531384144102E-2</v>
      </c>
      <c r="BU285" s="27">
        <v>-1.1025997736284125</v>
      </c>
      <c r="BV285" s="27">
        <v>-1.6121400874829135</v>
      </c>
      <c r="BW285" s="27">
        <v>-1.5998460755882427</v>
      </c>
      <c r="BX285" s="27">
        <v>-1.4702345330148994</v>
      </c>
      <c r="BZ285" s="27">
        <v>2.2478754505971734</v>
      </c>
      <c r="CA285" s="27">
        <v>2.1002600572689207</v>
      </c>
      <c r="CB285" s="27">
        <v>1.8456067898552</v>
      </c>
      <c r="CC285" s="27">
        <v>1.581817860208016</v>
      </c>
      <c r="CD285" s="27">
        <v>1.445292450892417</v>
      </c>
      <c r="CE285" s="27">
        <v>1.1560652266051967</v>
      </c>
      <c r="CF285" s="27">
        <v>0.84181869601389181</v>
      </c>
      <c r="CG285" s="27">
        <v>0.5796949776678737</v>
      </c>
      <c r="CH285" s="27">
        <v>0.26029878425038078</v>
      </c>
      <c r="CI285" s="27">
        <v>-5.2507531384144102E-2</v>
      </c>
      <c r="CJ285" s="27">
        <v>-1.1025997736284125</v>
      </c>
      <c r="CK285" s="27">
        <v>-1.6121400874829135</v>
      </c>
      <c r="CL285" s="27">
        <v>-1.5998460755882427</v>
      </c>
      <c r="CM285" s="27">
        <v>-1.4702345330148994</v>
      </c>
      <c r="CO285" s="28">
        <v>2.2478754505971734</v>
      </c>
      <c r="CP285" s="28">
        <v>2.1024987897665328</v>
      </c>
      <c r="CQ285" s="28">
        <v>1.8561472490345992</v>
      </c>
      <c r="CR285" s="28">
        <v>1.6034325896524759</v>
      </c>
      <c r="CS285" s="28">
        <v>1.4985684204096863</v>
      </c>
      <c r="CT285" s="28">
        <v>1.2206903397251985</v>
      </c>
      <c r="CU285" s="28">
        <v>0.92034768730687055</v>
      </c>
      <c r="CV285" s="28">
        <v>0.67243789919989361</v>
      </c>
      <c r="CW285" s="28">
        <v>0.40388999404918735</v>
      </c>
      <c r="CX285" s="28">
        <v>0.14899121207341537</v>
      </c>
      <c r="CY285" s="28">
        <v>-1.421572886146734</v>
      </c>
      <c r="CZ285" s="28">
        <v>-4.8199176685755134</v>
      </c>
      <c r="DA285" s="28">
        <v>-7.4141610546497247</v>
      </c>
      <c r="DB285" s="28">
        <v>-9.3908511103497574</v>
      </c>
      <c r="DD285" s="28">
        <v>2.2478754505971734</v>
      </c>
      <c r="DE285" s="28">
        <v>2.1024987897665328</v>
      </c>
      <c r="DF285" s="28">
        <v>1.8561472490345992</v>
      </c>
      <c r="DG285" s="28">
        <v>1.6034325896524759</v>
      </c>
      <c r="DH285" s="28">
        <v>1.4985684204096863</v>
      </c>
      <c r="DI285" s="28">
        <v>1.2206903397251985</v>
      </c>
      <c r="DJ285" s="28">
        <v>0.92034768730687055</v>
      </c>
      <c r="DK285" s="28">
        <v>0.67243789919989361</v>
      </c>
      <c r="DL285" s="28">
        <v>0.40388999404918735</v>
      </c>
      <c r="DM285" s="28">
        <v>0.14899121207341537</v>
      </c>
      <c r="DN285" s="28">
        <v>-1.421572886146734</v>
      </c>
      <c r="DO285" s="28">
        <v>-4.8199176685755134</v>
      </c>
      <c r="DP285" s="28">
        <v>-7.4141610546497247</v>
      </c>
      <c r="DQ285" s="28">
        <v>-9.3908511103497574</v>
      </c>
      <c r="DS285" s="29">
        <v>2.2478754505971734</v>
      </c>
      <c r="DT285" s="29">
        <v>2.1341020080359279</v>
      </c>
      <c r="DU285" s="29">
        <v>1.7618646297990868</v>
      </c>
      <c r="DV285" s="29">
        <v>1.5128265423747838</v>
      </c>
      <c r="DW285" s="29">
        <v>1.4380865114062029</v>
      </c>
      <c r="DX285" s="29">
        <v>1.2067035729423612</v>
      </c>
      <c r="DY285" s="29">
        <v>0.9457595285182876</v>
      </c>
      <c r="DZ285" s="29">
        <v>0.749844055493746</v>
      </c>
      <c r="EA285" s="29">
        <v>0.43842133730247212</v>
      </c>
      <c r="EB285" s="29">
        <v>-0.39040071341456972</v>
      </c>
      <c r="EC285" s="29">
        <v>-4.2034718789688164</v>
      </c>
      <c r="ED285" s="29">
        <v>-7.2615370953592766</v>
      </c>
      <c r="EE285" s="29">
        <v>-8.9995147183845035</v>
      </c>
      <c r="EF285" s="29">
        <v>-8.5493308632125462</v>
      </c>
      <c r="EH285" s="29">
        <v>2.2478754505971734</v>
      </c>
      <c r="EI285" s="29">
        <v>2.1341020080359279</v>
      </c>
      <c r="EJ285" s="29">
        <v>1.7618646297990868</v>
      </c>
      <c r="EK285" s="29">
        <v>1.5128265423747838</v>
      </c>
      <c r="EL285" s="29">
        <v>1.4380865114062029</v>
      </c>
      <c r="EM285" s="29">
        <v>1.2067035729423612</v>
      </c>
      <c r="EN285" s="29">
        <v>0.9457595285182876</v>
      </c>
      <c r="EO285" s="29">
        <v>0.749844055493746</v>
      </c>
      <c r="EP285" s="29">
        <v>0.43842133730247212</v>
      </c>
      <c r="EQ285" s="29">
        <v>-0.39040071341456972</v>
      </c>
      <c r="ER285" s="29">
        <v>-4.2034718789688164</v>
      </c>
      <c r="ES285" s="29">
        <v>-7.2615370953592766</v>
      </c>
      <c r="ET285" s="29">
        <v>-8.9995147183845035</v>
      </c>
      <c r="EU285" s="29">
        <v>-8.5493308632125462</v>
      </c>
      <c r="EW285" s="1">
        <v>379671</v>
      </c>
      <c r="EX285" s="1">
        <v>391133</v>
      </c>
      <c r="EY285" s="1" t="s">
        <v>464</v>
      </c>
      <c r="EZ285" s="1" t="s">
        <v>856</v>
      </c>
    </row>
    <row r="286" spans="2:156" ht="16" thickBot="1" x14ac:dyDescent="0.4">
      <c r="B286" s="21" t="s">
        <v>286</v>
      </c>
      <c r="C286" s="22">
        <v>11.255133262778202</v>
      </c>
      <c r="D286" s="23">
        <v>10.518026280912071</v>
      </c>
      <c r="E286" s="23">
        <v>10.410254640630113</v>
      </c>
      <c r="F286" s="23">
        <v>10.189660008565422</v>
      </c>
      <c r="G286" s="23">
        <v>10.047192774523111</v>
      </c>
      <c r="H286" s="23">
        <v>9.8808993999642158</v>
      </c>
      <c r="I286" s="23">
        <v>9.7256122639568297</v>
      </c>
      <c r="J286" s="23">
        <v>9.6021643367475615</v>
      </c>
      <c r="K286" s="23">
        <v>9.4454780057144756</v>
      </c>
      <c r="L286" s="23">
        <v>9.2955839909927356</v>
      </c>
      <c r="M286" s="23">
        <v>8.6570010377889393</v>
      </c>
      <c r="N286" s="23">
        <v>8.2326593621009465</v>
      </c>
      <c r="O286" s="23">
        <v>7.9435576119146472</v>
      </c>
      <c r="P286" s="23">
        <v>7.8757212070296365</v>
      </c>
      <c r="Q286" s="24"/>
      <c r="R286" s="23">
        <v>18.255133262778202</v>
      </c>
      <c r="S286" s="23">
        <v>17.518026280912071</v>
      </c>
      <c r="T286" s="23">
        <v>17.410254640630114</v>
      </c>
      <c r="U286" s="23">
        <v>17.189660008565422</v>
      </c>
      <c r="V286" s="23">
        <v>17.047192774523111</v>
      </c>
      <c r="W286" s="23">
        <v>16.880899399964214</v>
      </c>
      <c r="X286" s="23">
        <v>16.72561226395683</v>
      </c>
      <c r="Y286" s="23">
        <v>16.602164336747563</v>
      </c>
      <c r="Z286" s="23">
        <v>16.445478005714477</v>
      </c>
      <c r="AA286" s="23">
        <v>16.295583990992736</v>
      </c>
      <c r="AB286" s="23">
        <v>15.657001037788939</v>
      </c>
      <c r="AC286" s="23">
        <v>15.232659362100947</v>
      </c>
      <c r="AD286" s="23">
        <v>14.943557611914647</v>
      </c>
      <c r="AE286" s="23">
        <v>14.875721207029637</v>
      </c>
      <c r="AG286" s="25">
        <v>11.255133262778202</v>
      </c>
      <c r="AH286" s="25">
        <v>10.937118809528426</v>
      </c>
      <c r="AI286" s="25">
        <v>10.987535788369316</v>
      </c>
      <c r="AJ286" s="25">
        <v>10.916544207248236</v>
      </c>
      <c r="AK286" s="25">
        <v>10.927050824052502</v>
      </c>
      <c r="AL286" s="25">
        <v>10.904271965586961</v>
      </c>
      <c r="AM286" s="25">
        <v>10.860152447658923</v>
      </c>
      <c r="AN286" s="25">
        <v>10.798118356338803</v>
      </c>
      <c r="AO286" s="25">
        <v>10.668075191591916</v>
      </c>
      <c r="AP286" s="25">
        <v>10.514848320086001</v>
      </c>
      <c r="AQ286" s="25">
        <v>10.251885266284283</v>
      </c>
      <c r="AR286" s="25">
        <v>10.082143767512139</v>
      </c>
      <c r="AS286" s="25">
        <v>9.9361276338563176</v>
      </c>
      <c r="AT286" s="25">
        <v>9.9145963368125987</v>
      </c>
      <c r="AV286" s="26">
        <v>18.255133262778202</v>
      </c>
      <c r="AW286" s="26">
        <v>17.937118809528428</v>
      </c>
      <c r="AX286" s="26">
        <v>17.987535788369314</v>
      </c>
      <c r="AY286" s="26">
        <v>17.916544207248236</v>
      </c>
      <c r="AZ286" s="26">
        <v>17.9270508240525</v>
      </c>
      <c r="BA286" s="26">
        <v>17.904271965586961</v>
      </c>
      <c r="BB286" s="26">
        <v>17.860152447658923</v>
      </c>
      <c r="BC286" s="26">
        <v>17.798118356338804</v>
      </c>
      <c r="BD286" s="26">
        <v>17.668075191591917</v>
      </c>
      <c r="BE286" s="26">
        <v>17.514848320086003</v>
      </c>
      <c r="BF286" s="26">
        <v>17.251885266284283</v>
      </c>
      <c r="BG286" s="26">
        <v>17.082143767512139</v>
      </c>
      <c r="BH286" s="26">
        <v>16.936127633856316</v>
      </c>
      <c r="BI286" s="26">
        <v>16.9145963368126</v>
      </c>
      <c r="BK286" s="27">
        <v>11.255133262778202</v>
      </c>
      <c r="BL286" s="27">
        <v>10.518078745926147</v>
      </c>
      <c r="BM286" s="27">
        <v>10.410358691927113</v>
      </c>
      <c r="BN286" s="27">
        <v>10.189814983682915</v>
      </c>
      <c r="BO286" s="27">
        <v>10.047396583421234</v>
      </c>
      <c r="BP286" s="27">
        <v>9.8808383862153146</v>
      </c>
      <c r="BQ286" s="27">
        <v>9.7249643539158015</v>
      </c>
      <c r="BR286" s="27">
        <v>9.6014064741346665</v>
      </c>
      <c r="BS286" s="27">
        <v>9.4446188007037044</v>
      </c>
      <c r="BT286" s="27">
        <v>9.3022746947789248</v>
      </c>
      <c r="BU286" s="27">
        <v>8.6982736194196484</v>
      </c>
      <c r="BV286" s="27">
        <v>8.3140916324520546</v>
      </c>
      <c r="BW286" s="27">
        <v>8.0402829292000355</v>
      </c>
      <c r="BX286" s="27">
        <v>7.9974591196460914</v>
      </c>
      <c r="BZ286" s="27">
        <v>18.255133262778202</v>
      </c>
      <c r="CA286" s="27">
        <v>17.518078745926147</v>
      </c>
      <c r="CB286" s="27">
        <v>17.410358691927115</v>
      </c>
      <c r="CC286" s="27">
        <v>17.189814983682915</v>
      </c>
      <c r="CD286" s="27">
        <v>17.047396583421232</v>
      </c>
      <c r="CE286" s="27">
        <v>16.880838386215316</v>
      </c>
      <c r="CF286" s="27">
        <v>16.724964353915801</v>
      </c>
      <c r="CG286" s="27">
        <v>16.601406474134667</v>
      </c>
      <c r="CH286" s="27">
        <v>16.444618800703704</v>
      </c>
      <c r="CI286" s="27">
        <v>16.302274694778923</v>
      </c>
      <c r="CJ286" s="27">
        <v>15.698273619419648</v>
      </c>
      <c r="CK286" s="27">
        <v>15.314091632452055</v>
      </c>
      <c r="CL286" s="27">
        <v>15.040282929200036</v>
      </c>
      <c r="CM286" s="27">
        <v>14.997459119646091</v>
      </c>
      <c r="CO286" s="28">
        <v>11.255133262778202</v>
      </c>
      <c r="CP286" s="28">
        <v>10.520852505796674</v>
      </c>
      <c r="CQ286" s="28">
        <v>10.42461345209084</v>
      </c>
      <c r="CR286" s="28">
        <v>10.2144604932187</v>
      </c>
      <c r="CS286" s="28">
        <v>10.087717477797119</v>
      </c>
      <c r="CT286" s="28">
        <v>9.9339216577551017</v>
      </c>
      <c r="CU286" s="28">
        <v>9.7721733531182746</v>
      </c>
      <c r="CV286" s="28">
        <v>9.6509102187302211</v>
      </c>
      <c r="CW286" s="28">
        <v>9.5016531751153348</v>
      </c>
      <c r="CX286" s="28">
        <v>9.3730783485535767</v>
      </c>
      <c r="CY286" s="28">
        <v>8.5513968559893545</v>
      </c>
      <c r="CZ286" s="28">
        <v>6.8942303393418101</v>
      </c>
      <c r="DA286" s="28">
        <v>5.4529135257821313</v>
      </c>
      <c r="DB286" s="28">
        <v>4.4929011557751721</v>
      </c>
      <c r="DD286" s="28">
        <v>18.255133262778202</v>
      </c>
      <c r="DE286" s="28">
        <v>17.520852505796675</v>
      </c>
      <c r="DF286" s="28">
        <v>17.424613452090838</v>
      </c>
      <c r="DG286" s="28">
        <v>17.214460493218702</v>
      </c>
      <c r="DH286" s="28">
        <v>17.087717477797121</v>
      </c>
      <c r="DI286" s="28">
        <v>16.9339216577551</v>
      </c>
      <c r="DJ286" s="28">
        <v>16.772173353118276</v>
      </c>
      <c r="DK286" s="28">
        <v>16.650910218730221</v>
      </c>
      <c r="DL286" s="28">
        <v>16.501653175115337</v>
      </c>
      <c r="DM286" s="28">
        <v>16.373078348553577</v>
      </c>
      <c r="DN286" s="28">
        <v>15.551396855989355</v>
      </c>
      <c r="DO286" s="28">
        <v>13.89423033934181</v>
      </c>
      <c r="DP286" s="28">
        <v>12.452913525782131</v>
      </c>
      <c r="DQ286" s="28">
        <v>11.492901155775172</v>
      </c>
      <c r="DS286" s="29">
        <v>11.255133262778202</v>
      </c>
      <c r="DT286" s="29">
        <v>10.538661114366736</v>
      </c>
      <c r="DU286" s="29">
        <v>10.426958733263234</v>
      </c>
      <c r="DV286" s="29">
        <v>10.223227518523311</v>
      </c>
      <c r="DW286" s="29">
        <v>10.111174669490024</v>
      </c>
      <c r="DX286" s="29">
        <v>9.97491166661157</v>
      </c>
      <c r="DY286" s="29">
        <v>9.8243278488568659</v>
      </c>
      <c r="DZ286" s="29">
        <v>9.7197354006237511</v>
      </c>
      <c r="EA286" s="29">
        <v>9.564209924916165</v>
      </c>
      <c r="EB286" s="29">
        <v>9.1837937948579516</v>
      </c>
      <c r="EC286" s="29">
        <v>7.2785024577350317</v>
      </c>
      <c r="ED286" s="29">
        <v>5.7014972824620891</v>
      </c>
      <c r="EE286" s="29">
        <v>4.684440144878586</v>
      </c>
      <c r="EF286" s="29">
        <v>4.8846421193496674</v>
      </c>
      <c r="EH286" s="29">
        <v>18.255133262778202</v>
      </c>
      <c r="EI286" s="29">
        <v>17.538661114366736</v>
      </c>
      <c r="EJ286" s="29">
        <v>17.426958733263234</v>
      </c>
      <c r="EK286" s="29">
        <v>17.223227518523309</v>
      </c>
      <c r="EL286" s="29">
        <v>17.111174669490026</v>
      </c>
      <c r="EM286" s="29">
        <v>16.974911666611568</v>
      </c>
      <c r="EN286" s="29">
        <v>16.824327848856868</v>
      </c>
      <c r="EO286" s="29">
        <v>16.719735400623751</v>
      </c>
      <c r="EP286" s="29">
        <v>16.564209924916163</v>
      </c>
      <c r="EQ286" s="29">
        <v>16.183793794857952</v>
      </c>
      <c r="ER286" s="29">
        <v>14.278502457735032</v>
      </c>
      <c r="ES286" s="29">
        <v>12.701497282462089</v>
      </c>
      <c r="ET286" s="29">
        <v>11.684440144878586</v>
      </c>
      <c r="EU286" s="29">
        <v>11.884642119349667</v>
      </c>
      <c r="EW286" s="1">
        <v>380334</v>
      </c>
      <c r="EX286" s="1">
        <v>397555</v>
      </c>
      <c r="EY286" s="1" t="s">
        <v>498</v>
      </c>
      <c r="EZ286" s="1" t="s">
        <v>857</v>
      </c>
    </row>
    <row r="287" spans="2:156" ht="16" thickBot="1" x14ac:dyDescent="0.4">
      <c r="B287" s="21" t="s">
        <v>287</v>
      </c>
      <c r="C287" s="22">
        <v>11.104129631488163</v>
      </c>
      <c r="D287" s="23">
        <v>10.709368449089098</v>
      </c>
      <c r="E287" s="23">
        <v>10.641671013957055</v>
      </c>
      <c r="F287" s="23">
        <v>10.357219703340604</v>
      </c>
      <c r="G287" s="23">
        <v>10.164235040260587</v>
      </c>
      <c r="H287" s="23">
        <v>9.8376858290830089</v>
      </c>
      <c r="I287" s="23">
        <v>9.480115619513743</v>
      </c>
      <c r="J287" s="23">
        <v>9.3315613115047213</v>
      </c>
      <c r="K287" s="23">
        <v>8.8802638351285417</v>
      </c>
      <c r="L287" s="23">
        <v>8.5053702939838605</v>
      </c>
      <c r="M287" s="23">
        <v>7.0707073432307332</v>
      </c>
      <c r="N287" s="23">
        <v>6.3554914939652853</v>
      </c>
      <c r="O287" s="23">
        <v>6.2580081476214247</v>
      </c>
      <c r="P287" s="23">
        <v>6.5224346030167126</v>
      </c>
      <c r="Q287" s="24"/>
      <c r="R287" s="23">
        <v>15.604129631488163</v>
      </c>
      <c r="S287" s="23">
        <v>15.209368449089098</v>
      </c>
      <c r="T287" s="23">
        <v>15.141671013957055</v>
      </c>
      <c r="U287" s="23">
        <v>14.857219703340604</v>
      </c>
      <c r="V287" s="23">
        <v>14.664235040260587</v>
      </c>
      <c r="W287" s="23">
        <v>14.337685829083009</v>
      </c>
      <c r="X287" s="23">
        <v>13.980115619513743</v>
      </c>
      <c r="Y287" s="23">
        <v>13.831561311504721</v>
      </c>
      <c r="Z287" s="23">
        <v>13.380263835128542</v>
      </c>
      <c r="AA287" s="23">
        <v>13.00537029398386</v>
      </c>
      <c r="AB287" s="23">
        <v>11.570707343230733</v>
      </c>
      <c r="AC287" s="23">
        <v>10.855491493965285</v>
      </c>
      <c r="AD287" s="23">
        <v>10.758008147621425</v>
      </c>
      <c r="AE287" s="23">
        <v>11.022434603016713</v>
      </c>
      <c r="AG287" s="25">
        <v>11.104129631488163</v>
      </c>
      <c r="AH287" s="25">
        <v>10.794377796075503</v>
      </c>
      <c r="AI287" s="25">
        <v>10.725389746983145</v>
      </c>
      <c r="AJ287" s="25">
        <v>10.509463315836731</v>
      </c>
      <c r="AK287" s="25">
        <v>10.463971413433578</v>
      </c>
      <c r="AL287" s="25">
        <v>10.134173372057697</v>
      </c>
      <c r="AM287" s="25">
        <v>9.7875462457222913</v>
      </c>
      <c r="AN287" s="25">
        <v>9.6495440118966744</v>
      </c>
      <c r="AO287" s="25">
        <v>9.2003313037049743</v>
      </c>
      <c r="AP287" s="25">
        <v>8.7894285136693657</v>
      </c>
      <c r="AQ287" s="25">
        <v>8.1196999993732657</v>
      </c>
      <c r="AR287" s="25">
        <v>7.6439767806846675</v>
      </c>
      <c r="AS287" s="25">
        <v>7.3580974738526077</v>
      </c>
      <c r="AT287" s="25">
        <v>7.2811607766907063</v>
      </c>
      <c r="AV287" s="26">
        <v>15.604129631488163</v>
      </c>
      <c r="AW287" s="26">
        <v>15.294377796075503</v>
      </c>
      <c r="AX287" s="26">
        <v>15.225389746983145</v>
      </c>
      <c r="AY287" s="26">
        <v>15.009463315836731</v>
      </c>
      <c r="AZ287" s="26">
        <v>14.963971413433578</v>
      </c>
      <c r="BA287" s="26">
        <v>14.634173372057697</v>
      </c>
      <c r="BB287" s="26">
        <v>14.287546245722291</v>
      </c>
      <c r="BC287" s="26">
        <v>14.149544011896674</v>
      </c>
      <c r="BD287" s="26">
        <v>13.700331303704974</v>
      </c>
      <c r="BE287" s="26">
        <v>13.289428513669366</v>
      </c>
      <c r="BF287" s="26">
        <v>12.619699999373266</v>
      </c>
      <c r="BG287" s="26">
        <v>12.143976780684667</v>
      </c>
      <c r="BH287" s="26">
        <v>11.858097473852608</v>
      </c>
      <c r="BI287" s="26">
        <v>11.781160776690706</v>
      </c>
      <c r="BK287" s="27">
        <v>11.104129631488163</v>
      </c>
      <c r="BL287" s="27">
        <v>10.709429128894335</v>
      </c>
      <c r="BM287" s="27">
        <v>10.641791516955106</v>
      </c>
      <c r="BN287" s="27">
        <v>10.357399740345176</v>
      </c>
      <c r="BO287" s="27">
        <v>10.164495112731071</v>
      </c>
      <c r="BP287" s="27">
        <v>9.8376080429198112</v>
      </c>
      <c r="BQ287" s="27">
        <v>9.4793635660208313</v>
      </c>
      <c r="BR287" s="27">
        <v>9.3306043533941168</v>
      </c>
      <c r="BS287" s="27">
        <v>8.8791719359047789</v>
      </c>
      <c r="BT287" s="27">
        <v>8.5418759070109456</v>
      </c>
      <c r="BU287" s="27">
        <v>7.2527739546446188</v>
      </c>
      <c r="BV287" s="27">
        <v>6.6121003741952187</v>
      </c>
      <c r="BW287" s="27">
        <v>6.5162205981516266</v>
      </c>
      <c r="BX287" s="27">
        <v>6.7686538365386113</v>
      </c>
      <c r="BZ287" s="27">
        <v>15.604129631488163</v>
      </c>
      <c r="CA287" s="27">
        <v>15.209429128894335</v>
      </c>
      <c r="CB287" s="27">
        <v>15.141791516955106</v>
      </c>
      <c r="CC287" s="27">
        <v>14.857399740345176</v>
      </c>
      <c r="CD287" s="27">
        <v>14.664495112731071</v>
      </c>
      <c r="CE287" s="27">
        <v>14.337608042919811</v>
      </c>
      <c r="CF287" s="27">
        <v>13.979363566020831</v>
      </c>
      <c r="CG287" s="27">
        <v>13.830604353394117</v>
      </c>
      <c r="CH287" s="27">
        <v>13.379171935904779</v>
      </c>
      <c r="CI287" s="27">
        <v>13.041875907010946</v>
      </c>
      <c r="CJ287" s="27">
        <v>11.752773954644619</v>
      </c>
      <c r="CK287" s="27">
        <v>11.112100374195219</v>
      </c>
      <c r="CL287" s="27">
        <v>11.016220598151627</v>
      </c>
      <c r="CM287" s="27">
        <v>11.268653836538611</v>
      </c>
      <c r="CO287" s="28">
        <v>11.104129631488163</v>
      </c>
      <c r="CP287" s="28">
        <v>10.682997160180332</v>
      </c>
      <c r="CQ287" s="28">
        <v>10.602517392682653</v>
      </c>
      <c r="CR287" s="28">
        <v>10.306141795757535</v>
      </c>
      <c r="CS287" s="28">
        <v>10.158747857118515</v>
      </c>
      <c r="CT287" s="28">
        <v>9.768937883696573</v>
      </c>
      <c r="CU287" s="28">
        <v>9.3741795308798608</v>
      </c>
      <c r="CV287" s="28">
        <v>9.2028616225304933</v>
      </c>
      <c r="CW287" s="28">
        <v>8.7867234253203073</v>
      </c>
      <c r="CX287" s="28">
        <v>8.4561426127521226</v>
      </c>
      <c r="CY287" s="28">
        <v>5.9003349565125021</v>
      </c>
      <c r="CZ287" s="28">
        <v>-0.77411044065120649</v>
      </c>
      <c r="DA287" s="28">
        <v>-6.1440682286688286</v>
      </c>
      <c r="DB287" s="28">
        <v>-9.5104674594339613</v>
      </c>
      <c r="DD287" s="28">
        <v>15.604129631488163</v>
      </c>
      <c r="DE287" s="28">
        <v>15.182997160180332</v>
      </c>
      <c r="DF287" s="28">
        <v>15.102517392682653</v>
      </c>
      <c r="DG287" s="28">
        <v>14.806141795757535</v>
      </c>
      <c r="DH287" s="28">
        <v>14.658747857118515</v>
      </c>
      <c r="DI287" s="28">
        <v>14.268937883696573</v>
      </c>
      <c r="DJ287" s="28">
        <v>13.874179530879861</v>
      </c>
      <c r="DK287" s="28">
        <v>13.702861622530493</v>
      </c>
      <c r="DL287" s="28">
        <v>13.286723425320307</v>
      </c>
      <c r="DM287" s="28">
        <v>12.956142612752123</v>
      </c>
      <c r="DN287" s="28">
        <v>10.400334956512502</v>
      </c>
      <c r="DO287" s="28">
        <v>3.7258895593487935</v>
      </c>
      <c r="DP287" s="28">
        <v>-1.6440682286688286</v>
      </c>
      <c r="DQ287" s="28">
        <v>-5.0104674594339613</v>
      </c>
      <c r="DS287" s="29">
        <v>11.104129631488163</v>
      </c>
      <c r="DT287" s="29">
        <v>10.777325288602036</v>
      </c>
      <c r="DU287" s="29">
        <v>10.660292464685726</v>
      </c>
      <c r="DV287" s="29">
        <v>10.401222711971613</v>
      </c>
      <c r="DW287" s="29">
        <v>10.267970442709728</v>
      </c>
      <c r="DX287" s="29">
        <v>9.9894592221137177</v>
      </c>
      <c r="DY287" s="29">
        <v>9.6713689970402843</v>
      </c>
      <c r="DZ287" s="29">
        <v>9.5693122346944985</v>
      </c>
      <c r="EA287" s="29">
        <v>9.0303849256367723</v>
      </c>
      <c r="EB287" s="29">
        <v>7.4599221098912771</v>
      </c>
      <c r="EC287" s="29">
        <v>0.12598764966268305</v>
      </c>
      <c r="ED287" s="29">
        <v>-5.8845011546493708</v>
      </c>
      <c r="EE287" s="29">
        <v>-9.3477110076315171</v>
      </c>
      <c r="EF287" s="29">
        <v>-8.0280862185393573</v>
      </c>
      <c r="EH287" s="29">
        <v>15.604129631488163</v>
      </c>
      <c r="EI287" s="29">
        <v>15.277325288602036</v>
      </c>
      <c r="EJ287" s="29">
        <v>15.160292464685726</v>
      </c>
      <c r="EK287" s="29">
        <v>14.901222711971613</v>
      </c>
      <c r="EL287" s="29">
        <v>14.767970442709728</v>
      </c>
      <c r="EM287" s="29">
        <v>14.489459222113718</v>
      </c>
      <c r="EN287" s="29">
        <v>14.171368997040284</v>
      </c>
      <c r="EO287" s="29">
        <v>14.069312234694499</v>
      </c>
      <c r="EP287" s="29">
        <v>13.530384925636772</v>
      </c>
      <c r="EQ287" s="29">
        <v>11.959922109891277</v>
      </c>
      <c r="ER287" s="29">
        <v>4.6259876496626831</v>
      </c>
      <c r="ES287" s="29">
        <v>-1.3845011546493708</v>
      </c>
      <c r="ET287" s="29">
        <v>-4.8477110076315171</v>
      </c>
      <c r="EU287" s="29">
        <v>-3.5280862185393573</v>
      </c>
      <c r="EW287" s="1">
        <v>321492</v>
      </c>
      <c r="EX287" s="1">
        <v>468870</v>
      </c>
      <c r="EY287" s="1" t="s">
        <v>485</v>
      </c>
      <c r="EZ287" s="1" t="s">
        <v>863</v>
      </c>
    </row>
    <row r="288" spans="2:156" ht="16" thickBot="1" x14ac:dyDescent="0.4">
      <c r="B288" s="21" t="s">
        <v>288</v>
      </c>
      <c r="C288" s="22">
        <v>2.5488024953625517</v>
      </c>
      <c r="D288" s="23">
        <v>2.5369304730852305</v>
      </c>
      <c r="E288" s="23">
        <v>2.4707021413920338</v>
      </c>
      <c r="F288" s="23">
        <v>2.3794713974147865</v>
      </c>
      <c r="G288" s="23">
        <v>2.2840536714976967</v>
      </c>
      <c r="H288" s="23">
        <v>2.1944113701094667</v>
      </c>
      <c r="I288" s="23">
        <v>2.059700537596854</v>
      </c>
      <c r="J288" s="23">
        <v>1.8982803722611763</v>
      </c>
      <c r="K288" s="23">
        <v>1.7343852437312908</v>
      </c>
      <c r="L288" s="23">
        <v>1.5006093380021994</v>
      </c>
      <c r="M288" s="23">
        <v>0.63824028187366721</v>
      </c>
      <c r="N288" s="23">
        <v>0.25479992397911566</v>
      </c>
      <c r="O288" s="23">
        <v>0.19310469611966496</v>
      </c>
      <c r="P288" s="23">
        <v>0.3457020440919365</v>
      </c>
      <c r="Q288" s="24"/>
      <c r="R288" s="23">
        <v>4.0488024953625512</v>
      </c>
      <c r="S288" s="23">
        <v>4.0369304730852305</v>
      </c>
      <c r="T288" s="23">
        <v>3.9707021413920338</v>
      </c>
      <c r="U288" s="23">
        <v>3.8794713974147865</v>
      </c>
      <c r="V288" s="23">
        <v>3.7840536714976967</v>
      </c>
      <c r="W288" s="23">
        <v>3.6944113701094667</v>
      </c>
      <c r="X288" s="23">
        <v>3.559700537596854</v>
      </c>
      <c r="Y288" s="23">
        <v>3.3982803722611763</v>
      </c>
      <c r="Z288" s="23">
        <v>3.2343852437312908</v>
      </c>
      <c r="AA288" s="23">
        <v>3.0006093380021994</v>
      </c>
      <c r="AB288" s="23">
        <v>2.1382402818736672</v>
      </c>
      <c r="AC288" s="23">
        <v>1.7547999239791157</v>
      </c>
      <c r="AD288" s="23">
        <v>1.693104696119665</v>
      </c>
      <c r="AE288" s="23">
        <v>1.8457020440919365</v>
      </c>
      <c r="AG288" s="25">
        <v>2.5488024953625517</v>
      </c>
      <c r="AH288" s="25">
        <v>2.5829246153262564</v>
      </c>
      <c r="AI288" s="25">
        <v>2.5770959083598681</v>
      </c>
      <c r="AJ288" s="25">
        <v>2.570641355700201</v>
      </c>
      <c r="AK288" s="25">
        <v>2.5627452143022977</v>
      </c>
      <c r="AL288" s="25">
        <v>2.550673913384399</v>
      </c>
      <c r="AM288" s="25">
        <v>2.4876960126601801</v>
      </c>
      <c r="AN288" s="25">
        <v>2.3871030461261564</v>
      </c>
      <c r="AO288" s="25">
        <v>2.2751306118019365</v>
      </c>
      <c r="AP288" s="25">
        <v>2.1482540221467943</v>
      </c>
      <c r="AQ288" s="25">
        <v>1.7326166638957243</v>
      </c>
      <c r="AR288" s="25">
        <v>1.3888920233504081</v>
      </c>
      <c r="AS288" s="25">
        <v>1.1536030172140297</v>
      </c>
      <c r="AT288" s="25">
        <v>1.0220558474715471</v>
      </c>
      <c r="AV288" s="26">
        <v>4.0488024953625512</v>
      </c>
      <c r="AW288" s="26">
        <v>4.0829246153262559</v>
      </c>
      <c r="AX288" s="26">
        <v>4.0770959083598681</v>
      </c>
      <c r="AY288" s="26">
        <v>4.070641355700201</v>
      </c>
      <c r="AZ288" s="26">
        <v>4.0627452143022982</v>
      </c>
      <c r="BA288" s="26">
        <v>4.050673913384399</v>
      </c>
      <c r="BB288" s="26">
        <v>3.9876960126601801</v>
      </c>
      <c r="BC288" s="26">
        <v>3.8871030461261564</v>
      </c>
      <c r="BD288" s="26">
        <v>3.7751306118019365</v>
      </c>
      <c r="BE288" s="26">
        <v>3.6482540221467943</v>
      </c>
      <c r="BF288" s="26">
        <v>3.2326166638957243</v>
      </c>
      <c r="BG288" s="26">
        <v>2.8888920233504081</v>
      </c>
      <c r="BH288" s="26">
        <v>2.6536030172140297</v>
      </c>
      <c r="BI288" s="26">
        <v>2.5220558474715471</v>
      </c>
      <c r="BK288" s="27">
        <v>2.5488024953625517</v>
      </c>
      <c r="BL288" s="27">
        <v>2.5370029984575386</v>
      </c>
      <c r="BM288" s="27">
        <v>2.470847033741669</v>
      </c>
      <c r="BN288" s="27">
        <v>2.3796865988795606</v>
      </c>
      <c r="BO288" s="27">
        <v>2.2843377681463206</v>
      </c>
      <c r="BP288" s="27">
        <v>2.1943264378285474</v>
      </c>
      <c r="BQ288" s="27">
        <v>2.0590448626924949</v>
      </c>
      <c r="BR288" s="27">
        <v>1.897511202496533</v>
      </c>
      <c r="BS288" s="27">
        <v>1.7335142734770059</v>
      </c>
      <c r="BT288" s="27">
        <v>1.5181238210140187</v>
      </c>
      <c r="BU288" s="27">
        <v>0.72536394868994591</v>
      </c>
      <c r="BV288" s="27">
        <v>0.38843972922459358</v>
      </c>
      <c r="BW288" s="27">
        <v>0.33381478907103812</v>
      </c>
      <c r="BX288" s="27">
        <v>0.52414222216276052</v>
      </c>
      <c r="BZ288" s="27">
        <v>4.0488024953625512</v>
      </c>
      <c r="CA288" s="27">
        <v>4.0370029984575382</v>
      </c>
      <c r="CB288" s="27">
        <v>3.970847033741669</v>
      </c>
      <c r="CC288" s="27">
        <v>3.8796865988795606</v>
      </c>
      <c r="CD288" s="27">
        <v>3.7843377681463206</v>
      </c>
      <c r="CE288" s="27">
        <v>3.6943264378285474</v>
      </c>
      <c r="CF288" s="27">
        <v>3.5590448626924949</v>
      </c>
      <c r="CG288" s="27">
        <v>3.397511202496533</v>
      </c>
      <c r="CH288" s="27">
        <v>3.2335142734770059</v>
      </c>
      <c r="CI288" s="27">
        <v>3.0181238210140187</v>
      </c>
      <c r="CJ288" s="27">
        <v>2.2253639486899459</v>
      </c>
      <c r="CK288" s="27">
        <v>1.8884397292245936</v>
      </c>
      <c r="CL288" s="27">
        <v>1.8338147890710381</v>
      </c>
      <c r="CM288" s="27">
        <v>2.0241422221627605</v>
      </c>
      <c r="CO288" s="28">
        <v>2.5488024953625517</v>
      </c>
      <c r="CP288" s="28">
        <v>2.5316748994772778</v>
      </c>
      <c r="CQ288" s="28">
        <v>2.459526532859813</v>
      </c>
      <c r="CR288" s="28">
        <v>2.3621603889569665</v>
      </c>
      <c r="CS288" s="28">
        <v>2.2508771427778811</v>
      </c>
      <c r="CT288" s="28">
        <v>2.1337857341775006</v>
      </c>
      <c r="CU288" s="28">
        <v>1.9908988467782631</v>
      </c>
      <c r="CV288" s="28">
        <v>1.8288500585507022</v>
      </c>
      <c r="CW288" s="28">
        <v>1.6699086110541677</v>
      </c>
      <c r="CX288" s="28">
        <v>1.4989683240940419</v>
      </c>
      <c r="CY288" s="28">
        <v>0.72713153100182559</v>
      </c>
      <c r="CZ288" s="28">
        <v>-7.2575327266820366E-2</v>
      </c>
      <c r="DA288" s="28">
        <v>-0.50844948563276215</v>
      </c>
      <c r="DB288" s="28">
        <v>-0.81368025987559456</v>
      </c>
      <c r="DD288" s="28">
        <v>4.0488024953625512</v>
      </c>
      <c r="DE288" s="28">
        <v>4.0316748994772773</v>
      </c>
      <c r="DF288" s="28">
        <v>3.959526532859813</v>
      </c>
      <c r="DG288" s="28">
        <v>3.8621603889569665</v>
      </c>
      <c r="DH288" s="28">
        <v>3.7508771427778811</v>
      </c>
      <c r="DI288" s="28">
        <v>3.6337857341775006</v>
      </c>
      <c r="DJ288" s="28">
        <v>3.4908988467782631</v>
      </c>
      <c r="DK288" s="28">
        <v>3.3288500585507022</v>
      </c>
      <c r="DL288" s="28">
        <v>3.1699086110541677</v>
      </c>
      <c r="DM288" s="28">
        <v>2.9989683240940419</v>
      </c>
      <c r="DN288" s="28">
        <v>2.2271315310018256</v>
      </c>
      <c r="DO288" s="28">
        <v>1.4274246727331796</v>
      </c>
      <c r="DP288" s="28">
        <v>0.99155051436723785</v>
      </c>
      <c r="DQ288" s="28">
        <v>0.68631974012440544</v>
      </c>
      <c r="DS288" s="29">
        <v>2.5488024953625517</v>
      </c>
      <c r="DT288" s="29">
        <v>2.5392056566818582</v>
      </c>
      <c r="DU288" s="29">
        <v>2.4361915271060726</v>
      </c>
      <c r="DV288" s="29">
        <v>2.3312037393927207</v>
      </c>
      <c r="DW288" s="29">
        <v>2.212573647525411</v>
      </c>
      <c r="DX288" s="29">
        <v>2.0968557239971393</v>
      </c>
      <c r="DY288" s="29">
        <v>1.9612536310086837</v>
      </c>
      <c r="DZ288" s="29">
        <v>1.8152706414254194</v>
      </c>
      <c r="EA288" s="29">
        <v>1.6820623842658442</v>
      </c>
      <c r="EB288" s="29">
        <v>1.4362329717112514</v>
      </c>
      <c r="EC288" s="29">
        <v>0.30588268819713615</v>
      </c>
      <c r="ED288" s="29">
        <v>-0.30026180416635739</v>
      </c>
      <c r="EE288" s="29">
        <v>-0.49235038507393014</v>
      </c>
      <c r="EF288" s="29">
        <v>-0.32867783343987611</v>
      </c>
      <c r="EH288" s="29">
        <v>4.0488024953625512</v>
      </c>
      <c r="EI288" s="29">
        <v>4.0392056566818582</v>
      </c>
      <c r="EJ288" s="29">
        <v>3.9361915271060726</v>
      </c>
      <c r="EK288" s="29">
        <v>3.8312037393927207</v>
      </c>
      <c r="EL288" s="29">
        <v>3.712573647525411</v>
      </c>
      <c r="EM288" s="29">
        <v>3.5968557239971393</v>
      </c>
      <c r="EN288" s="29">
        <v>3.4612536310086837</v>
      </c>
      <c r="EO288" s="29">
        <v>3.3152706414254194</v>
      </c>
      <c r="EP288" s="29">
        <v>3.1820623842658442</v>
      </c>
      <c r="EQ288" s="29">
        <v>2.9362329717112514</v>
      </c>
      <c r="ER288" s="29">
        <v>1.8058826881971362</v>
      </c>
      <c r="ES288" s="29">
        <v>1.1997381958336426</v>
      </c>
      <c r="ET288" s="29">
        <v>1.0076496149260699</v>
      </c>
      <c r="EU288" s="29">
        <v>1.1713221665601239</v>
      </c>
      <c r="EW288" s="1">
        <v>338069</v>
      </c>
      <c r="EX288" s="1">
        <v>412086</v>
      </c>
      <c r="EY288" s="1" t="s">
        <v>727</v>
      </c>
      <c r="EZ288" s="1" t="s">
        <v>868</v>
      </c>
    </row>
    <row r="289" spans="2:156" ht="16" thickBot="1" x14ac:dyDescent="0.4">
      <c r="B289" s="21" t="s">
        <v>289</v>
      </c>
      <c r="C289" s="22">
        <v>-0.23510247914050897</v>
      </c>
      <c r="D289" s="23">
        <v>-0.17783720696573191</v>
      </c>
      <c r="E289" s="23">
        <v>-0.28775105905845422</v>
      </c>
      <c r="F289" s="23">
        <v>-0.3730361969255096</v>
      </c>
      <c r="G289" s="23">
        <v>-0.43185240502539735</v>
      </c>
      <c r="H289" s="23">
        <v>-0.55867117525870658</v>
      </c>
      <c r="I289" s="23">
        <v>-0.66149089610391965</v>
      </c>
      <c r="J289" s="23">
        <v>-0.71551814870932873</v>
      </c>
      <c r="K289" s="23">
        <v>-0.78644017262344867</v>
      </c>
      <c r="L289" s="23">
        <v>-0.91653534047110874</v>
      </c>
      <c r="M289" s="23">
        <v>-1.2359516015744854</v>
      </c>
      <c r="N289" s="23">
        <v>-1.4801318326056458</v>
      </c>
      <c r="O289" s="23">
        <v>-1.5267943417113639</v>
      </c>
      <c r="P289" s="23">
        <v>-1.4809446103799049</v>
      </c>
      <c r="Q289" s="24"/>
      <c r="R289" s="23">
        <v>0.76489752085949103</v>
      </c>
      <c r="S289" s="23">
        <v>0.82216279303426809</v>
      </c>
      <c r="T289" s="23">
        <v>0.71224894094154578</v>
      </c>
      <c r="U289" s="23">
        <v>0.6269638030744904</v>
      </c>
      <c r="V289" s="23">
        <v>0.56814759497460265</v>
      </c>
      <c r="W289" s="23">
        <v>0.44132882474129342</v>
      </c>
      <c r="X289" s="23">
        <v>0.33850910389608035</v>
      </c>
      <c r="Y289" s="23">
        <v>0.28448185129067127</v>
      </c>
      <c r="Z289" s="23">
        <v>0.21355982737655133</v>
      </c>
      <c r="AA289" s="23">
        <v>8.3464659528891261E-2</v>
      </c>
      <c r="AB289" s="23">
        <v>-0.23595160157448536</v>
      </c>
      <c r="AC289" s="23">
        <v>-0.48013183260564585</v>
      </c>
      <c r="AD289" s="23">
        <v>-0.52679434171136386</v>
      </c>
      <c r="AE289" s="23">
        <v>-0.48094461037990488</v>
      </c>
      <c r="AG289" s="25">
        <v>-0.23510247914050897</v>
      </c>
      <c r="AH289" s="25">
        <v>-0.13176127870190868</v>
      </c>
      <c r="AI289" s="25">
        <v>-0.18410469558710574</v>
      </c>
      <c r="AJ289" s="25">
        <v>-0.20462730932232098</v>
      </c>
      <c r="AK289" s="25">
        <v>-0.20029046474348888</v>
      </c>
      <c r="AL289" s="25">
        <v>-0.27255462514884243</v>
      </c>
      <c r="AM289" s="25">
        <v>-0.35279433748084621</v>
      </c>
      <c r="AN289" s="25">
        <v>-0.45570540608068377</v>
      </c>
      <c r="AO289" s="25">
        <v>-0.56633099258353692</v>
      </c>
      <c r="AP289" s="25">
        <v>-0.79530546187662843</v>
      </c>
      <c r="AQ289" s="25">
        <v>-0.86896640219306764</v>
      </c>
      <c r="AR289" s="25">
        <v>-0.87391184218876994</v>
      </c>
      <c r="AS289" s="25">
        <v>-0.88292441090103591</v>
      </c>
      <c r="AT289" s="25">
        <v>-0.79189774422980364</v>
      </c>
      <c r="AV289" s="26">
        <v>0.76489752085949103</v>
      </c>
      <c r="AW289" s="26">
        <v>0.86823872129809132</v>
      </c>
      <c r="AX289" s="26">
        <v>0.81589530441289426</v>
      </c>
      <c r="AY289" s="26">
        <v>0.79537269067767902</v>
      </c>
      <c r="AZ289" s="26">
        <v>0.79970953525651112</v>
      </c>
      <c r="BA289" s="26">
        <v>0.72744537485115757</v>
      </c>
      <c r="BB289" s="26">
        <v>0.64720566251915379</v>
      </c>
      <c r="BC289" s="26">
        <v>0.54429459391931623</v>
      </c>
      <c r="BD289" s="26">
        <v>0.43366900741646308</v>
      </c>
      <c r="BE289" s="26">
        <v>0.20469453812337157</v>
      </c>
      <c r="BF289" s="26">
        <v>0.13103359780693236</v>
      </c>
      <c r="BG289" s="26">
        <v>0.12608815781123006</v>
      </c>
      <c r="BH289" s="26">
        <v>0.11707558909896409</v>
      </c>
      <c r="BI289" s="26">
        <v>0.20810225577019636</v>
      </c>
      <c r="BK289" s="27">
        <v>-0.23510247914050897</v>
      </c>
      <c r="BL289" s="27">
        <v>-0.1777821894387781</v>
      </c>
      <c r="BM289" s="27">
        <v>-0.28763533615174808</v>
      </c>
      <c r="BN289" s="27">
        <v>-0.37286481950238493</v>
      </c>
      <c r="BO289" s="27">
        <v>-0.43162792664393823</v>
      </c>
      <c r="BP289" s="27">
        <v>-0.55873888319626186</v>
      </c>
      <c r="BQ289" s="27">
        <v>-0.66221181267285001</v>
      </c>
      <c r="BR289" s="27">
        <v>-0.7163573544951678</v>
      </c>
      <c r="BS289" s="27">
        <v>-0.78738704583138652</v>
      </c>
      <c r="BT289" s="27">
        <v>-0.90883511004896178</v>
      </c>
      <c r="BU289" s="27">
        <v>-1.1878341300062978</v>
      </c>
      <c r="BV289" s="27">
        <v>-1.3857563804861677</v>
      </c>
      <c r="BW289" s="27">
        <v>-1.4167665488671828</v>
      </c>
      <c r="BX289" s="27">
        <v>-1.3429725790347309</v>
      </c>
      <c r="BZ289" s="27">
        <v>0.76489752085949103</v>
      </c>
      <c r="CA289" s="27">
        <v>0.8222178105612219</v>
      </c>
      <c r="CB289" s="27">
        <v>0.71236466384825192</v>
      </c>
      <c r="CC289" s="27">
        <v>0.62713518049761507</v>
      </c>
      <c r="CD289" s="27">
        <v>0.56837207335606177</v>
      </c>
      <c r="CE289" s="27">
        <v>0.44126111680373814</v>
      </c>
      <c r="CF289" s="27">
        <v>0.33778818732714999</v>
      </c>
      <c r="CG289" s="27">
        <v>0.2836426455048322</v>
      </c>
      <c r="CH289" s="27">
        <v>0.21261295416861348</v>
      </c>
      <c r="CI289" s="27">
        <v>9.1164889951038219E-2</v>
      </c>
      <c r="CJ289" s="27">
        <v>-0.18783413000629778</v>
      </c>
      <c r="CK289" s="27">
        <v>-0.38575638048616767</v>
      </c>
      <c r="CL289" s="27">
        <v>-0.41676654886718278</v>
      </c>
      <c r="CM289" s="27">
        <v>-0.34297257903473088</v>
      </c>
      <c r="CO289" s="28">
        <v>-0.23510247914050897</v>
      </c>
      <c r="CP289" s="28">
        <v>-0.17204503091304879</v>
      </c>
      <c r="CQ289" s="28">
        <v>-0.26689535534840658</v>
      </c>
      <c r="CR289" s="28">
        <v>-0.34046410163898511</v>
      </c>
      <c r="CS289" s="28">
        <v>-0.40027759308751953</v>
      </c>
      <c r="CT289" s="28">
        <v>-0.50282260139336277</v>
      </c>
      <c r="CU289" s="28">
        <v>-0.595416502450826</v>
      </c>
      <c r="CV289" s="28">
        <v>-0.64208261140780021</v>
      </c>
      <c r="CW289" s="28">
        <v>-0.75223634379220616</v>
      </c>
      <c r="CX289" s="28">
        <v>-0.84968843741829936</v>
      </c>
      <c r="CY289" s="28">
        <v>-1.2246080675287958</v>
      </c>
      <c r="CZ289" s="28">
        <v>-1.6400202067912755</v>
      </c>
      <c r="DA289" s="28">
        <v>-1.8432820272788923</v>
      </c>
      <c r="DB289" s="28">
        <v>-1.8797446277235936</v>
      </c>
      <c r="DD289" s="28">
        <v>0.76489752085949103</v>
      </c>
      <c r="DE289" s="28">
        <v>0.82795496908695121</v>
      </c>
      <c r="DF289" s="28">
        <v>0.73310464465159342</v>
      </c>
      <c r="DG289" s="28">
        <v>0.65953589836101489</v>
      </c>
      <c r="DH289" s="28">
        <v>0.59972240691248047</v>
      </c>
      <c r="DI289" s="28">
        <v>0.49717739860663723</v>
      </c>
      <c r="DJ289" s="28">
        <v>0.404583497549174</v>
      </c>
      <c r="DK289" s="28">
        <v>0.35791738859219979</v>
      </c>
      <c r="DL289" s="28">
        <v>0.24776365620779384</v>
      </c>
      <c r="DM289" s="28">
        <v>0.15031156258170064</v>
      </c>
      <c r="DN289" s="28">
        <v>-0.22460806752879581</v>
      </c>
      <c r="DO289" s="28">
        <v>-0.64002020679127547</v>
      </c>
      <c r="DP289" s="28">
        <v>-0.84328202727889234</v>
      </c>
      <c r="DQ289" s="28">
        <v>-0.87974462772359363</v>
      </c>
      <c r="DS289" s="29">
        <v>-0.23510247914050897</v>
      </c>
      <c r="DT289" s="29">
        <v>-0.16201093554146784</v>
      </c>
      <c r="DU289" s="29">
        <v>-0.27007574895923181</v>
      </c>
      <c r="DV289" s="29">
        <v>-0.33908024369751821</v>
      </c>
      <c r="DW289" s="29">
        <v>-0.41385146886086943</v>
      </c>
      <c r="DX289" s="29">
        <v>-0.48313009941961393</v>
      </c>
      <c r="DY289" s="29">
        <v>-0.58187636265183151</v>
      </c>
      <c r="DZ289" s="29">
        <v>-0.63119834089332016</v>
      </c>
      <c r="EA289" s="29">
        <v>-0.72922624306073835</v>
      </c>
      <c r="EB289" s="29">
        <v>-0.86032808313935849</v>
      </c>
      <c r="EC289" s="29">
        <v>-1.3840999157702711</v>
      </c>
      <c r="ED289" s="29">
        <v>-1.735156446061386</v>
      </c>
      <c r="EE289" s="29">
        <v>-1.8431442114343497</v>
      </c>
      <c r="EF289" s="29">
        <v>-1.6228576083118664</v>
      </c>
      <c r="EH289" s="29">
        <v>0.76489752085949103</v>
      </c>
      <c r="EI289" s="29">
        <v>0.83798906445853216</v>
      </c>
      <c r="EJ289" s="29">
        <v>0.72992425104076819</v>
      </c>
      <c r="EK289" s="29">
        <v>0.66091975630248179</v>
      </c>
      <c r="EL289" s="29">
        <v>0.58614853113913057</v>
      </c>
      <c r="EM289" s="29">
        <v>0.51686990058038607</v>
      </c>
      <c r="EN289" s="29">
        <v>0.41812363734816849</v>
      </c>
      <c r="EO289" s="29">
        <v>0.36880165910667984</v>
      </c>
      <c r="EP289" s="29">
        <v>0.27077375693926165</v>
      </c>
      <c r="EQ289" s="29">
        <v>0.13967191686064151</v>
      </c>
      <c r="ER289" s="29">
        <v>-0.38409991577027114</v>
      </c>
      <c r="ES289" s="29">
        <v>-0.73515644606138597</v>
      </c>
      <c r="ET289" s="29">
        <v>-0.8431442114343497</v>
      </c>
      <c r="EU289" s="29">
        <v>-0.62285760831186643</v>
      </c>
      <c r="EW289" s="1">
        <v>335344</v>
      </c>
      <c r="EX289" s="1">
        <v>542653</v>
      </c>
      <c r="EY289" s="1" t="s">
        <v>536</v>
      </c>
      <c r="EZ289" s="1" t="s">
        <v>863</v>
      </c>
    </row>
    <row r="290" spans="2:156" ht="16" thickBot="1" x14ac:dyDescent="0.4">
      <c r="B290" s="21" t="s">
        <v>290</v>
      </c>
      <c r="C290" s="22">
        <v>3.4310725813843757</v>
      </c>
      <c r="D290" s="23">
        <v>3.3045200137923114</v>
      </c>
      <c r="E290" s="23">
        <v>3.1197695674067489</v>
      </c>
      <c r="F290" s="23">
        <v>2.8724499245952835</v>
      </c>
      <c r="G290" s="23">
        <v>2.7500806020941404</v>
      </c>
      <c r="H290" s="23">
        <v>2.5279057363338442</v>
      </c>
      <c r="I290" s="23">
        <v>2.2984156453411941</v>
      </c>
      <c r="J290" s="23">
        <v>2.0745512241832307</v>
      </c>
      <c r="K290" s="23">
        <v>1.8334810669195294</v>
      </c>
      <c r="L290" s="23">
        <v>1.4759567072295763</v>
      </c>
      <c r="M290" s="23">
        <v>0.27456640002233534</v>
      </c>
      <c r="N290" s="23">
        <v>-0.28567036882361752</v>
      </c>
      <c r="O290" s="23">
        <v>-0.42308166627532806</v>
      </c>
      <c r="P290" s="23">
        <v>-0.17664226378466896</v>
      </c>
      <c r="Q290" s="24"/>
      <c r="R290" s="23">
        <v>13.310272581384375</v>
      </c>
      <c r="S290" s="23">
        <v>13.183720013792311</v>
      </c>
      <c r="T290" s="23">
        <v>12.998969567406748</v>
      </c>
      <c r="U290" s="23">
        <v>12.751649924595283</v>
      </c>
      <c r="V290" s="23">
        <v>12.629280602094139</v>
      </c>
      <c r="W290" s="23">
        <v>12.407105736333843</v>
      </c>
      <c r="X290" s="23">
        <v>12.177615645341193</v>
      </c>
      <c r="Y290" s="23">
        <v>11.953751224183229</v>
      </c>
      <c r="Z290" s="23">
        <v>11.712681066919529</v>
      </c>
      <c r="AA290" s="23">
        <v>11.355156707229575</v>
      </c>
      <c r="AB290" s="23">
        <v>10.153766400022334</v>
      </c>
      <c r="AC290" s="23">
        <v>9.5935296311763807</v>
      </c>
      <c r="AD290" s="23">
        <v>9.456118333724671</v>
      </c>
      <c r="AE290" s="23">
        <v>9.7025577362153292</v>
      </c>
      <c r="AG290" s="25">
        <v>3.4310725813843757</v>
      </c>
      <c r="AH290" s="25">
        <v>3.3925014906321431</v>
      </c>
      <c r="AI290" s="25">
        <v>3.2779783282716428</v>
      </c>
      <c r="AJ290" s="25">
        <v>3.1432979440506914</v>
      </c>
      <c r="AK290" s="25">
        <v>3.1316464161106685</v>
      </c>
      <c r="AL290" s="25">
        <v>3.0029481569275207</v>
      </c>
      <c r="AM290" s="25">
        <v>2.8392119784480441</v>
      </c>
      <c r="AN290" s="25">
        <v>2.6668322305526218</v>
      </c>
      <c r="AO290" s="25">
        <v>2.4693637490178748</v>
      </c>
      <c r="AP290" s="25">
        <v>2.2225749981867686</v>
      </c>
      <c r="AQ290" s="25">
        <v>1.621206489962403</v>
      </c>
      <c r="AR290" s="25">
        <v>1.078306430386399</v>
      </c>
      <c r="AS290" s="25">
        <v>0.7031055377826414</v>
      </c>
      <c r="AT290" s="25">
        <v>0.50910602789790094</v>
      </c>
      <c r="AV290" s="26">
        <v>13.310272581384375</v>
      </c>
      <c r="AW290" s="26">
        <v>13.271701490632143</v>
      </c>
      <c r="AX290" s="26">
        <v>13.157178328271641</v>
      </c>
      <c r="AY290" s="26">
        <v>13.022497944050691</v>
      </c>
      <c r="AZ290" s="26">
        <v>13.010846416110667</v>
      </c>
      <c r="BA290" s="26">
        <v>12.882148156927521</v>
      </c>
      <c r="BB290" s="26">
        <v>12.718411978448042</v>
      </c>
      <c r="BC290" s="26">
        <v>12.546032230552621</v>
      </c>
      <c r="BD290" s="26">
        <v>12.348563749017874</v>
      </c>
      <c r="BE290" s="26">
        <v>12.101774998186768</v>
      </c>
      <c r="BF290" s="26">
        <v>11.500406489962401</v>
      </c>
      <c r="BG290" s="26">
        <v>10.957506430386399</v>
      </c>
      <c r="BH290" s="26">
        <v>10.582305537782641</v>
      </c>
      <c r="BI290" s="26">
        <v>10.388306027897901</v>
      </c>
      <c r="BK290" s="27">
        <v>3.4310725813843757</v>
      </c>
      <c r="BL290" s="27">
        <v>3.304586853344242</v>
      </c>
      <c r="BM290" s="27">
        <v>3.1193029042675864</v>
      </c>
      <c r="BN290" s="27">
        <v>2.8719982882122288</v>
      </c>
      <c r="BO290" s="27">
        <v>2.7496844051508393</v>
      </c>
      <c r="BP290" s="27">
        <v>2.527490169462979</v>
      </c>
      <c r="BQ290" s="27">
        <v>2.2978899667827566</v>
      </c>
      <c r="BR290" s="27">
        <v>2.0741190575828785</v>
      </c>
      <c r="BS290" s="27">
        <v>1.8346158349552946</v>
      </c>
      <c r="BT290" s="27">
        <v>1.5041722106060051</v>
      </c>
      <c r="BU290" s="27">
        <v>0.39796735121791826</v>
      </c>
      <c r="BV290" s="27">
        <v>-0.11377762424986226</v>
      </c>
      <c r="BW290" s="27">
        <v>-0.24190079879267667</v>
      </c>
      <c r="BX290" s="27">
        <v>7.1593194819108419E-4</v>
      </c>
      <c r="BZ290" s="27">
        <v>13.310272581384375</v>
      </c>
      <c r="CA290" s="27">
        <v>13.183786853344241</v>
      </c>
      <c r="CB290" s="27">
        <v>12.998502904267585</v>
      </c>
      <c r="CC290" s="27">
        <v>12.751198288212228</v>
      </c>
      <c r="CD290" s="27">
        <v>12.628884405150838</v>
      </c>
      <c r="CE290" s="27">
        <v>12.406690169462978</v>
      </c>
      <c r="CF290" s="27">
        <v>12.177089966782756</v>
      </c>
      <c r="CG290" s="27">
        <v>11.953319057582878</v>
      </c>
      <c r="CH290" s="27">
        <v>11.713815834955295</v>
      </c>
      <c r="CI290" s="27">
        <v>11.383372210606005</v>
      </c>
      <c r="CJ290" s="27">
        <v>10.277167351217917</v>
      </c>
      <c r="CK290" s="27">
        <v>9.7654223757501377</v>
      </c>
      <c r="CL290" s="27">
        <v>9.6372992012073233</v>
      </c>
      <c r="CM290" s="27">
        <v>9.8799159319481902</v>
      </c>
      <c r="CO290" s="28">
        <v>3.4310725813843757</v>
      </c>
      <c r="CP290" s="28">
        <v>3.2933068328715143</v>
      </c>
      <c r="CQ290" s="28">
        <v>3.1045287543127582</v>
      </c>
      <c r="CR290" s="28">
        <v>2.8588644799009444</v>
      </c>
      <c r="CS290" s="28">
        <v>2.7297715251754964</v>
      </c>
      <c r="CT290" s="28">
        <v>2.4943444871941258</v>
      </c>
      <c r="CU290" s="28">
        <v>2.2413821099043005</v>
      </c>
      <c r="CV290" s="28">
        <v>2.0022297309116297</v>
      </c>
      <c r="CW290" s="28">
        <v>1.7801004305281705</v>
      </c>
      <c r="CX290" s="28">
        <v>1.5170193897906028</v>
      </c>
      <c r="CY290" s="28">
        <v>0.42511138145001315</v>
      </c>
      <c r="CZ290" s="28">
        <v>-0.74941638141290845</v>
      </c>
      <c r="DA290" s="28">
        <v>-1.3390924421777672</v>
      </c>
      <c r="DB290" s="28">
        <v>-1.6221615760804191</v>
      </c>
      <c r="DD290" s="28">
        <v>13.310272581384375</v>
      </c>
      <c r="DE290" s="28">
        <v>13.172506832871512</v>
      </c>
      <c r="DF290" s="28">
        <v>12.983728754312757</v>
      </c>
      <c r="DG290" s="28">
        <v>12.738064479900943</v>
      </c>
      <c r="DH290" s="28">
        <v>12.608971525175495</v>
      </c>
      <c r="DI290" s="28">
        <v>12.373544487194124</v>
      </c>
      <c r="DJ290" s="28">
        <v>12.1205821099043</v>
      </c>
      <c r="DK290" s="28">
        <v>11.881429730911629</v>
      </c>
      <c r="DL290" s="28">
        <v>11.65930043052817</v>
      </c>
      <c r="DM290" s="28">
        <v>11.396219389790602</v>
      </c>
      <c r="DN290" s="28">
        <v>10.304311381450013</v>
      </c>
      <c r="DO290" s="28">
        <v>9.1297836185870906</v>
      </c>
      <c r="DP290" s="28">
        <v>8.5401075578222319</v>
      </c>
      <c r="DQ290" s="28">
        <v>8.25703842391958</v>
      </c>
      <c r="DS290" s="29">
        <v>3.4310725813843757</v>
      </c>
      <c r="DT290" s="29">
        <v>3.3033419622505935</v>
      </c>
      <c r="DU290" s="29">
        <v>3.0397062803672723</v>
      </c>
      <c r="DV290" s="29">
        <v>2.7788663441327861</v>
      </c>
      <c r="DW290" s="29">
        <v>2.6380364984222027</v>
      </c>
      <c r="DX290" s="29">
        <v>2.4100336856673321</v>
      </c>
      <c r="DY290" s="29">
        <v>2.176684487602107</v>
      </c>
      <c r="DZ290" s="29">
        <v>1.9704534196740795</v>
      </c>
      <c r="EA290" s="29">
        <v>1.7697508104325452</v>
      </c>
      <c r="EB290" s="29">
        <v>1.3764708691179344</v>
      </c>
      <c r="EC290" s="29">
        <v>-0.24552312053642034</v>
      </c>
      <c r="ED290" s="29">
        <v>-1.1786056927986532</v>
      </c>
      <c r="EE290" s="29">
        <v>-1.4748275498178511</v>
      </c>
      <c r="EF290" s="29">
        <v>-1.0971920263585453</v>
      </c>
      <c r="EH290" s="29">
        <v>13.310272581384375</v>
      </c>
      <c r="EI290" s="29">
        <v>13.182541962250593</v>
      </c>
      <c r="EJ290" s="29">
        <v>12.918906280367271</v>
      </c>
      <c r="EK290" s="29">
        <v>12.658066344132784</v>
      </c>
      <c r="EL290" s="29">
        <v>12.517236498422202</v>
      </c>
      <c r="EM290" s="29">
        <v>12.28923368566733</v>
      </c>
      <c r="EN290" s="29">
        <v>12.055884487602107</v>
      </c>
      <c r="EO290" s="29">
        <v>11.849653419674079</v>
      </c>
      <c r="EP290" s="29">
        <v>11.648950810432545</v>
      </c>
      <c r="EQ290" s="29">
        <v>11.255670869117933</v>
      </c>
      <c r="ER290" s="29">
        <v>9.6336768794635788</v>
      </c>
      <c r="ES290" s="29">
        <v>8.7005943072013459</v>
      </c>
      <c r="ET290" s="29">
        <v>8.404372450182148</v>
      </c>
      <c r="EU290" s="29">
        <v>8.7820079736414538</v>
      </c>
      <c r="EW290" s="1">
        <v>365151</v>
      </c>
      <c r="EX290" s="1">
        <v>491747</v>
      </c>
      <c r="EY290" s="1" t="s">
        <v>448</v>
      </c>
      <c r="EZ290" s="1" t="s">
        <v>862</v>
      </c>
    </row>
    <row r="291" spans="2:156" ht="16" thickBot="1" x14ac:dyDescent="0.4">
      <c r="B291" s="21" t="s">
        <v>291</v>
      </c>
      <c r="C291" s="22">
        <v>1.8510814702727365</v>
      </c>
      <c r="D291" s="23">
        <v>0.87721420179648435</v>
      </c>
      <c r="E291" s="23">
        <v>0.84249634471695467</v>
      </c>
      <c r="F291" s="23">
        <v>0.74152144598323222</v>
      </c>
      <c r="G291" s="23">
        <v>0.75942917454474568</v>
      </c>
      <c r="H291" s="23">
        <v>0.65985118164705003</v>
      </c>
      <c r="I291" s="23">
        <v>0.59087969634001825</v>
      </c>
      <c r="J291" s="23">
        <v>0.60053777306081013</v>
      </c>
      <c r="K291" s="23">
        <v>0.51137245920687757</v>
      </c>
      <c r="L291" s="23">
        <v>0.39743033491369717</v>
      </c>
      <c r="M291" s="23">
        <v>-4.9428680456866658E-2</v>
      </c>
      <c r="N291" s="23">
        <v>-0.28279927852422837</v>
      </c>
      <c r="O291" s="23">
        <v>-0.40426144107438589</v>
      </c>
      <c r="P291" s="23">
        <v>-0.35310192484330649</v>
      </c>
      <c r="Q291" s="24"/>
      <c r="R291" s="23">
        <v>1.8510814702727365</v>
      </c>
      <c r="S291" s="23">
        <v>0.87721420179648435</v>
      </c>
      <c r="T291" s="23">
        <v>0.84249634471695467</v>
      </c>
      <c r="U291" s="23">
        <v>0.74152144598323222</v>
      </c>
      <c r="V291" s="23">
        <v>0.75942917454474568</v>
      </c>
      <c r="W291" s="23">
        <v>0.65985118164705003</v>
      </c>
      <c r="X291" s="23">
        <v>0.59087969634001825</v>
      </c>
      <c r="Y291" s="23">
        <v>0.60053777306081013</v>
      </c>
      <c r="Z291" s="23">
        <v>0.51137245920687757</v>
      </c>
      <c r="AA291" s="23">
        <v>0.39743033491369717</v>
      </c>
      <c r="AB291" s="23">
        <v>-4.9428680456866658E-2</v>
      </c>
      <c r="AC291" s="23">
        <v>-0.28279927852422837</v>
      </c>
      <c r="AD291" s="23">
        <v>-0.40426144107438589</v>
      </c>
      <c r="AE291" s="23">
        <v>-0.35310192484330649</v>
      </c>
      <c r="AG291" s="25">
        <v>1.8510814702727365</v>
      </c>
      <c r="AH291" s="25">
        <v>1.3535925487048699</v>
      </c>
      <c r="AI291" s="25">
        <v>1.3525513114547034</v>
      </c>
      <c r="AJ291" s="25">
        <v>1.3005188916040771</v>
      </c>
      <c r="AK291" s="25">
        <v>1.3470519160187102</v>
      </c>
      <c r="AL291" s="25">
        <v>1.2893384704006192</v>
      </c>
      <c r="AM291" s="25">
        <v>1.2460565357747257</v>
      </c>
      <c r="AN291" s="25">
        <v>1.2681330737512266</v>
      </c>
      <c r="AO291" s="25">
        <v>1.1960589231113787</v>
      </c>
      <c r="AP291" s="25">
        <v>1.1385454799556056</v>
      </c>
      <c r="AQ291" s="25">
        <v>0.96598593230525953</v>
      </c>
      <c r="AR291" s="25">
        <v>0.72038695883597592</v>
      </c>
      <c r="AS291" s="25">
        <v>0.49532576437705034</v>
      </c>
      <c r="AT291" s="25">
        <v>0.34244095987780421</v>
      </c>
      <c r="AV291" s="26">
        <v>1.8510814702727365</v>
      </c>
      <c r="AW291" s="26">
        <v>1.3535925487048699</v>
      </c>
      <c r="AX291" s="26">
        <v>1.3525513114547034</v>
      </c>
      <c r="AY291" s="26">
        <v>1.3005188916040771</v>
      </c>
      <c r="AZ291" s="26">
        <v>1.3470519160187102</v>
      </c>
      <c r="BA291" s="26">
        <v>1.2893384704006192</v>
      </c>
      <c r="BB291" s="26">
        <v>1.2460565357747257</v>
      </c>
      <c r="BC291" s="26">
        <v>1.2681330737512266</v>
      </c>
      <c r="BD291" s="26">
        <v>1.1960589231113787</v>
      </c>
      <c r="BE291" s="26">
        <v>1.1385454799556056</v>
      </c>
      <c r="BF291" s="26">
        <v>0.96598593230525953</v>
      </c>
      <c r="BG291" s="26">
        <v>0.72038695883597592</v>
      </c>
      <c r="BH291" s="26">
        <v>0.49532576437705034</v>
      </c>
      <c r="BI291" s="26">
        <v>0.34244095987780421</v>
      </c>
      <c r="BK291" s="27">
        <v>1.8510814702727365</v>
      </c>
      <c r="BL291" s="27">
        <v>0.87722644877326417</v>
      </c>
      <c r="BM291" s="27">
        <v>0.84252053106990399</v>
      </c>
      <c r="BN291" s="27">
        <v>0.74155782618829447</v>
      </c>
      <c r="BO291" s="27">
        <v>0.75947599305191549</v>
      </c>
      <c r="BP291" s="27">
        <v>0.65983701232288139</v>
      </c>
      <c r="BQ291" s="27">
        <v>0.59072878904180826</v>
      </c>
      <c r="BR291" s="27">
        <v>0.60035385453092793</v>
      </c>
      <c r="BS291" s="27">
        <v>0.51117534648991025</v>
      </c>
      <c r="BT291" s="27">
        <v>0.40527550555614722</v>
      </c>
      <c r="BU291" s="27">
        <v>-1.1125301398468679E-2</v>
      </c>
      <c r="BV291" s="27">
        <v>-0.22790406441408884</v>
      </c>
      <c r="BW291" s="27">
        <v>-0.34814383607860577</v>
      </c>
      <c r="BX291" s="27">
        <v>-0.29852043882695867</v>
      </c>
      <c r="BZ291" s="27">
        <v>1.8510814702727365</v>
      </c>
      <c r="CA291" s="27">
        <v>0.87722644877326417</v>
      </c>
      <c r="CB291" s="27">
        <v>0.84252053106990399</v>
      </c>
      <c r="CC291" s="27">
        <v>0.74155782618829447</v>
      </c>
      <c r="CD291" s="27">
        <v>0.75947599305191549</v>
      </c>
      <c r="CE291" s="27">
        <v>0.65983701232288139</v>
      </c>
      <c r="CF291" s="27">
        <v>0.59072878904180826</v>
      </c>
      <c r="CG291" s="27">
        <v>0.60035385453092793</v>
      </c>
      <c r="CH291" s="27">
        <v>0.51117534648991025</v>
      </c>
      <c r="CI291" s="27">
        <v>0.40527550555614722</v>
      </c>
      <c r="CJ291" s="27">
        <v>-1.1125301398468679E-2</v>
      </c>
      <c r="CK291" s="27">
        <v>-0.22790406441408884</v>
      </c>
      <c r="CL291" s="27">
        <v>-0.34814383607860577</v>
      </c>
      <c r="CM291" s="27">
        <v>-0.29852043882695867</v>
      </c>
      <c r="CO291" s="28">
        <v>1.8510814702727365</v>
      </c>
      <c r="CP291" s="28">
        <v>0.87425286779754874</v>
      </c>
      <c r="CQ291" s="28">
        <v>0.83691875300729102</v>
      </c>
      <c r="CR291" s="28">
        <v>0.73198316451571221</v>
      </c>
      <c r="CS291" s="28">
        <v>0.73793826528918238</v>
      </c>
      <c r="CT291" s="28">
        <v>0.6197174521463511</v>
      </c>
      <c r="CU291" s="28">
        <v>0.52431790804839729</v>
      </c>
      <c r="CV291" s="28">
        <v>0.51864097933615039</v>
      </c>
      <c r="CW291" s="28">
        <v>0.4114515426386478</v>
      </c>
      <c r="CX291" s="28">
        <v>0.32615112377026456</v>
      </c>
      <c r="CY291" s="28">
        <v>-4.1955911886096153E-2</v>
      </c>
      <c r="CZ291" s="28">
        <v>-0.24149445557026716</v>
      </c>
      <c r="DA291" s="28">
        <v>-0.27395800852709495</v>
      </c>
      <c r="DB291" s="28">
        <v>-0.24657122639625939</v>
      </c>
      <c r="DD291" s="28">
        <v>1.8510814702727365</v>
      </c>
      <c r="DE291" s="28">
        <v>0.87425286779754874</v>
      </c>
      <c r="DF291" s="28">
        <v>0.83691875300729102</v>
      </c>
      <c r="DG291" s="28">
        <v>0.73198316451571221</v>
      </c>
      <c r="DH291" s="28">
        <v>0.73793826528918238</v>
      </c>
      <c r="DI291" s="28">
        <v>0.6197174521463511</v>
      </c>
      <c r="DJ291" s="28">
        <v>0.52431790804839729</v>
      </c>
      <c r="DK291" s="28">
        <v>0.51864097933615039</v>
      </c>
      <c r="DL291" s="28">
        <v>0.4114515426386478</v>
      </c>
      <c r="DM291" s="28">
        <v>0.32615112377026456</v>
      </c>
      <c r="DN291" s="28">
        <v>-4.1955911886096153E-2</v>
      </c>
      <c r="DO291" s="28">
        <v>-0.24149445557026716</v>
      </c>
      <c r="DP291" s="28">
        <v>-0.27395800852709495</v>
      </c>
      <c r="DQ291" s="28">
        <v>-0.24657122639625939</v>
      </c>
      <c r="DS291" s="29">
        <v>1.8510814702727365</v>
      </c>
      <c r="DT291" s="29">
        <v>0.87796197178673996</v>
      </c>
      <c r="DU291" s="29">
        <v>0.82108096465221569</v>
      </c>
      <c r="DV291" s="29">
        <v>0.70972204210247947</v>
      </c>
      <c r="DW291" s="29">
        <v>0.70326980611825585</v>
      </c>
      <c r="DX291" s="29">
        <v>0.58052099887834974</v>
      </c>
      <c r="DY291" s="29">
        <v>0.48969645403697415</v>
      </c>
      <c r="DZ291" s="29">
        <v>0.4892810063188815</v>
      </c>
      <c r="EA291" s="29">
        <v>0.3944996871289117</v>
      </c>
      <c r="EB291" s="29">
        <v>0.30681164333376687</v>
      </c>
      <c r="EC291" s="29">
        <v>-7.0860816681527439E-2</v>
      </c>
      <c r="ED291" s="29">
        <v>-0.20655522886956668</v>
      </c>
      <c r="EE291" s="29">
        <v>-0.18189479889915816</v>
      </c>
      <c r="EF291" s="29">
        <v>-8.6646140677555827E-2</v>
      </c>
      <c r="EH291" s="29">
        <v>1.8510814702727365</v>
      </c>
      <c r="EI291" s="29">
        <v>0.87796197178673996</v>
      </c>
      <c r="EJ291" s="29">
        <v>0.82108096465221569</v>
      </c>
      <c r="EK291" s="29">
        <v>0.70972204210247947</v>
      </c>
      <c r="EL291" s="29">
        <v>0.70326980611825585</v>
      </c>
      <c r="EM291" s="29">
        <v>0.58052099887834974</v>
      </c>
      <c r="EN291" s="29">
        <v>0.48969645403697415</v>
      </c>
      <c r="EO291" s="29">
        <v>0.4892810063188815</v>
      </c>
      <c r="EP291" s="29">
        <v>0.3944996871289117</v>
      </c>
      <c r="EQ291" s="29">
        <v>0.30681164333376687</v>
      </c>
      <c r="ER291" s="29">
        <v>-7.0860816681527439E-2</v>
      </c>
      <c r="ES291" s="29">
        <v>-0.20655522886956668</v>
      </c>
      <c r="ET291" s="29">
        <v>-0.18189479889915816</v>
      </c>
      <c r="EU291" s="29">
        <v>-8.6646140677555827E-2</v>
      </c>
      <c r="EW291" s="1">
        <v>361018</v>
      </c>
      <c r="EX291" s="1">
        <v>507505</v>
      </c>
      <c r="EY291" s="1" t="s">
        <v>446</v>
      </c>
      <c r="EZ291" s="1" t="s">
        <v>862</v>
      </c>
    </row>
    <row r="292" spans="2:156" ht="16" thickBot="1" x14ac:dyDescent="0.4">
      <c r="B292" s="21" t="s">
        <v>292</v>
      </c>
      <c r="C292" s="22">
        <v>0.27797727629623292</v>
      </c>
      <c r="D292" s="23">
        <v>0.23657143241394341</v>
      </c>
      <c r="E292" s="23">
        <v>0.15799209808368797</v>
      </c>
      <c r="F292" s="23">
        <v>4.8014199950645597E-2</v>
      </c>
      <c r="G292" s="23">
        <v>-3.1115861058307992E-2</v>
      </c>
      <c r="H292" s="23">
        <v>-0.11987802733784836</v>
      </c>
      <c r="I292" s="23">
        <v>-0.21303333451072604</v>
      </c>
      <c r="J292" s="23">
        <v>-0.31187740049667045</v>
      </c>
      <c r="K292" s="23">
        <v>-0.41826787108137342</v>
      </c>
      <c r="L292" s="23">
        <v>-0.59438530472453355</v>
      </c>
      <c r="M292" s="23">
        <v>-1.3231971189944982</v>
      </c>
      <c r="N292" s="23">
        <v>-1.8582862531743247</v>
      </c>
      <c r="O292" s="23">
        <v>-2.1942199237432218</v>
      </c>
      <c r="P292" s="23">
        <v>-2.2550750350328546</v>
      </c>
      <c r="Q292" s="24"/>
      <c r="R292" s="23">
        <v>7.7779772762962329</v>
      </c>
      <c r="S292" s="23">
        <v>7.7365714324139434</v>
      </c>
      <c r="T292" s="23">
        <v>7.657992098083688</v>
      </c>
      <c r="U292" s="23">
        <v>7.5480141999506456</v>
      </c>
      <c r="V292" s="23">
        <v>7.468884138941692</v>
      </c>
      <c r="W292" s="23">
        <v>7.3801219726621516</v>
      </c>
      <c r="X292" s="23">
        <v>7.286966665489274</v>
      </c>
      <c r="Y292" s="23">
        <v>7.1881225995033295</v>
      </c>
      <c r="Z292" s="23">
        <v>7.0817321289186266</v>
      </c>
      <c r="AA292" s="23">
        <v>6.9056146952754665</v>
      </c>
      <c r="AB292" s="23">
        <v>6.1768028810055018</v>
      </c>
      <c r="AC292" s="23">
        <v>5.6417137468256753</v>
      </c>
      <c r="AD292" s="23">
        <v>5.3057800762567782</v>
      </c>
      <c r="AE292" s="23">
        <v>5.2449249649671454</v>
      </c>
      <c r="AG292" s="25">
        <v>0.27797727629623292</v>
      </c>
      <c r="AH292" s="25">
        <v>0.24126318228799715</v>
      </c>
      <c r="AI292" s="25">
        <v>0.17548157470581582</v>
      </c>
      <c r="AJ292" s="25">
        <v>0.1147608221833627</v>
      </c>
      <c r="AK292" s="25">
        <v>5.4972585953406039E-2</v>
      </c>
      <c r="AL292" s="25">
        <v>-1.9930897685548565E-2</v>
      </c>
      <c r="AM292" s="25">
        <v>-0.11261147827961793</v>
      </c>
      <c r="AN292" s="25">
        <v>-0.22158203814579203</v>
      </c>
      <c r="AO292" s="25">
        <v>-0.34473421601071053</v>
      </c>
      <c r="AP292" s="25">
        <v>-0.48275856111152393</v>
      </c>
      <c r="AQ292" s="25">
        <v>-0.80974002762569164</v>
      </c>
      <c r="AR292" s="25">
        <v>-1.2740618502873486</v>
      </c>
      <c r="AS292" s="25">
        <v>-1.6875566714426702</v>
      </c>
      <c r="AT292" s="25">
        <v>-2.0096988183564486</v>
      </c>
      <c r="AV292" s="26">
        <v>7.7779772762962329</v>
      </c>
      <c r="AW292" s="26">
        <v>7.7412631822879971</v>
      </c>
      <c r="AX292" s="26">
        <v>7.6754815747058158</v>
      </c>
      <c r="AY292" s="26">
        <v>7.6147608221833627</v>
      </c>
      <c r="AZ292" s="26">
        <v>7.554972585953406</v>
      </c>
      <c r="BA292" s="26">
        <v>7.4800691023144514</v>
      </c>
      <c r="BB292" s="26">
        <v>7.3873885217203821</v>
      </c>
      <c r="BC292" s="26">
        <v>7.278417961854208</v>
      </c>
      <c r="BD292" s="26">
        <v>7.1552657839892895</v>
      </c>
      <c r="BE292" s="26">
        <v>7.0172414388884761</v>
      </c>
      <c r="BF292" s="26">
        <v>6.6902599723743084</v>
      </c>
      <c r="BG292" s="26">
        <v>6.2259381497126514</v>
      </c>
      <c r="BH292" s="26">
        <v>5.8124433285573298</v>
      </c>
      <c r="BI292" s="26">
        <v>5.4903011816435514</v>
      </c>
      <c r="BK292" s="27">
        <v>0.27797727629623292</v>
      </c>
      <c r="BL292" s="27">
        <v>0.23661066585877055</v>
      </c>
      <c r="BM292" s="27">
        <v>0.15808046780913987</v>
      </c>
      <c r="BN292" s="27">
        <v>4.8145774359229954E-2</v>
      </c>
      <c r="BO292" s="27">
        <v>-3.0942719280576014E-2</v>
      </c>
      <c r="BP292" s="27">
        <v>-0.11992540971610843</v>
      </c>
      <c r="BQ292" s="27">
        <v>-0.21353606326642272</v>
      </c>
      <c r="BR292" s="27">
        <v>-0.31246702559051442</v>
      </c>
      <c r="BS292" s="27">
        <v>-0.41893615476615675</v>
      </c>
      <c r="BT292" s="27">
        <v>-0.5905176803428791</v>
      </c>
      <c r="BU292" s="27">
        <v>-1.2974441435049986</v>
      </c>
      <c r="BV292" s="27">
        <v>-1.8044969593173592</v>
      </c>
      <c r="BW292" s="27">
        <v>-2.1308517120911477</v>
      </c>
      <c r="BX292" s="27">
        <v>-2.1725344366892285</v>
      </c>
      <c r="BZ292" s="27">
        <v>7.7779772762962329</v>
      </c>
      <c r="CA292" s="27">
        <v>7.7366106658587706</v>
      </c>
      <c r="CB292" s="27">
        <v>7.6580804678091399</v>
      </c>
      <c r="CC292" s="27">
        <v>7.54814577435923</v>
      </c>
      <c r="CD292" s="27">
        <v>7.469057280719424</v>
      </c>
      <c r="CE292" s="27">
        <v>7.3800745902838916</v>
      </c>
      <c r="CF292" s="27">
        <v>7.2864639367335773</v>
      </c>
      <c r="CG292" s="27">
        <v>7.1875329744094856</v>
      </c>
      <c r="CH292" s="27">
        <v>7.0810638452338432</v>
      </c>
      <c r="CI292" s="27">
        <v>6.9094823196571209</v>
      </c>
      <c r="CJ292" s="27">
        <v>6.2025558564950014</v>
      </c>
      <c r="CK292" s="27">
        <v>5.6955030406826408</v>
      </c>
      <c r="CL292" s="27">
        <v>5.3691482879088523</v>
      </c>
      <c r="CM292" s="27">
        <v>5.3274655633107715</v>
      </c>
      <c r="CO292" s="28">
        <v>0.27797727629623292</v>
      </c>
      <c r="CP292" s="28">
        <v>0.21700727521253693</v>
      </c>
      <c r="CQ292" s="28">
        <v>0.12060307511100454</v>
      </c>
      <c r="CR292" s="28">
        <v>-1.1333542379264649E-2</v>
      </c>
      <c r="CS292" s="28">
        <v>-0.13033277567200763</v>
      </c>
      <c r="CT292" s="28">
        <v>-0.2754519716303232</v>
      </c>
      <c r="CU292" s="28">
        <v>-0.44683702609456954</v>
      </c>
      <c r="CV292" s="28">
        <v>-0.63008933777526632</v>
      </c>
      <c r="CW292" s="28">
        <v>-0.79793046964137915</v>
      </c>
      <c r="CX292" s="28">
        <v>-0.97440566446645871</v>
      </c>
      <c r="CY292" s="28">
        <v>-1.8775040549381918</v>
      </c>
      <c r="CZ292" s="28">
        <v>-3.4013544092243286</v>
      </c>
      <c r="DA292" s="28">
        <v>-4.4505319839766493</v>
      </c>
      <c r="DB292" s="28">
        <v>-5.2335286035442419</v>
      </c>
      <c r="DD292" s="28">
        <v>7.7779772762962329</v>
      </c>
      <c r="DE292" s="28">
        <v>7.7170072752125369</v>
      </c>
      <c r="DF292" s="28">
        <v>7.6206030751110045</v>
      </c>
      <c r="DG292" s="28">
        <v>7.4886664576207354</v>
      </c>
      <c r="DH292" s="28">
        <v>7.3696672243279924</v>
      </c>
      <c r="DI292" s="28">
        <v>7.2245480283696768</v>
      </c>
      <c r="DJ292" s="28">
        <v>7.0531629739054305</v>
      </c>
      <c r="DK292" s="28">
        <v>6.8699106622247337</v>
      </c>
      <c r="DL292" s="28">
        <v>6.7020695303586209</v>
      </c>
      <c r="DM292" s="28">
        <v>6.5255943355335413</v>
      </c>
      <c r="DN292" s="28">
        <v>5.6224959450618082</v>
      </c>
      <c r="DO292" s="28">
        <v>4.0986455907756714</v>
      </c>
      <c r="DP292" s="28">
        <v>3.0494680160233507</v>
      </c>
      <c r="DQ292" s="28">
        <v>2.2664713964557581</v>
      </c>
      <c r="DS292" s="29">
        <v>0.27797727629623292</v>
      </c>
      <c r="DT292" s="29">
        <v>0.2392912438462087</v>
      </c>
      <c r="DU292" s="29">
        <v>0.14616118410265155</v>
      </c>
      <c r="DV292" s="29">
        <v>2.0821543178136004E-2</v>
      </c>
      <c r="DW292" s="29">
        <v>-0.10137382901786562</v>
      </c>
      <c r="DX292" s="29">
        <v>-0.24008944493286588</v>
      </c>
      <c r="DY292" s="29">
        <v>-0.38947466392579244</v>
      </c>
      <c r="DZ292" s="29">
        <v>-0.54767395618353909</v>
      </c>
      <c r="EA292" s="29">
        <v>-0.70527010072089791</v>
      </c>
      <c r="EB292" s="29">
        <v>-1.0841700679648048</v>
      </c>
      <c r="EC292" s="29">
        <v>-2.8738096779890681</v>
      </c>
      <c r="ED292" s="29">
        <v>-4.230426780280311</v>
      </c>
      <c r="EE292" s="29">
        <v>-4.9311600246176557</v>
      </c>
      <c r="EF292" s="29">
        <v>-4.7971308740123071</v>
      </c>
      <c r="EH292" s="29">
        <v>7.7779772762962329</v>
      </c>
      <c r="EI292" s="29">
        <v>7.7392912438462087</v>
      </c>
      <c r="EJ292" s="29">
        <v>7.6461611841026516</v>
      </c>
      <c r="EK292" s="29">
        <v>7.520821543178136</v>
      </c>
      <c r="EL292" s="29">
        <v>7.3986261709821344</v>
      </c>
      <c r="EM292" s="29">
        <v>7.2599105550671341</v>
      </c>
      <c r="EN292" s="29">
        <v>7.1105253360742076</v>
      </c>
      <c r="EO292" s="29">
        <v>6.9523260438164609</v>
      </c>
      <c r="EP292" s="29">
        <v>6.7947298992791021</v>
      </c>
      <c r="EQ292" s="29">
        <v>6.4158299320351952</v>
      </c>
      <c r="ER292" s="29">
        <v>4.6261903220109319</v>
      </c>
      <c r="ES292" s="29">
        <v>3.269573219719689</v>
      </c>
      <c r="ET292" s="29">
        <v>2.5688399753823443</v>
      </c>
      <c r="EU292" s="29">
        <v>2.7028691259876929</v>
      </c>
      <c r="EW292" s="1">
        <v>381588</v>
      </c>
      <c r="EX292" s="1">
        <v>463721</v>
      </c>
      <c r="EY292" s="1" t="s">
        <v>504</v>
      </c>
      <c r="EZ292" s="1" t="s">
        <v>504</v>
      </c>
    </row>
    <row r="293" spans="2:156" ht="16" thickBot="1" x14ac:dyDescent="0.4">
      <c r="B293" s="21" t="s">
        <v>293</v>
      </c>
      <c r="C293" s="22">
        <v>5.8323696886534471</v>
      </c>
      <c r="D293" s="23">
        <v>5.906549341336472</v>
      </c>
      <c r="E293" s="23">
        <v>5.8422454490016484</v>
      </c>
      <c r="F293" s="23">
        <v>5.5444120661199463</v>
      </c>
      <c r="G293" s="23">
        <v>5.2918828033820304</v>
      </c>
      <c r="H293" s="23">
        <v>4.9692613132546093</v>
      </c>
      <c r="I293" s="23">
        <v>4.6866947716637455</v>
      </c>
      <c r="J293" s="23">
        <v>4.2932364331508417</v>
      </c>
      <c r="K293" s="23">
        <v>3.8926674311370242</v>
      </c>
      <c r="L293" s="23">
        <v>3.4764905079436659</v>
      </c>
      <c r="M293" s="23">
        <v>1.8817761541425284</v>
      </c>
      <c r="N293" s="23">
        <v>0.51658108044995643</v>
      </c>
      <c r="O293" s="23">
        <v>-5.0034034865767296E-2</v>
      </c>
      <c r="P293" s="23">
        <v>4.192932763146473E-3</v>
      </c>
      <c r="Q293" s="24"/>
      <c r="R293" s="23">
        <v>11.332369688653447</v>
      </c>
      <c r="S293" s="23">
        <v>11.406549341336472</v>
      </c>
      <c r="T293" s="23">
        <v>11.342245449001648</v>
      </c>
      <c r="U293" s="23">
        <v>11.044412066119946</v>
      </c>
      <c r="V293" s="23">
        <v>10.79188280338203</v>
      </c>
      <c r="W293" s="23">
        <v>10.469261313254609</v>
      </c>
      <c r="X293" s="23">
        <v>10.186694771663745</v>
      </c>
      <c r="Y293" s="23">
        <v>9.7932364331508417</v>
      </c>
      <c r="Z293" s="23">
        <v>9.3926674311370242</v>
      </c>
      <c r="AA293" s="23">
        <v>8.9764905079436659</v>
      </c>
      <c r="AB293" s="23">
        <v>7.3817761541425284</v>
      </c>
      <c r="AC293" s="23">
        <v>6.0165810804499564</v>
      </c>
      <c r="AD293" s="23">
        <v>5.4499659651342327</v>
      </c>
      <c r="AE293" s="23">
        <v>5.5041929327631465</v>
      </c>
      <c r="AG293" s="25">
        <v>5.8323696886534471</v>
      </c>
      <c r="AH293" s="25">
        <v>5.8355456799458025</v>
      </c>
      <c r="AI293" s="25">
        <v>5.7541055372323981</v>
      </c>
      <c r="AJ293" s="25">
        <v>5.4899696908788869</v>
      </c>
      <c r="AK293" s="25">
        <v>5.2813714455960046</v>
      </c>
      <c r="AL293" s="25">
        <v>4.9513115708579605</v>
      </c>
      <c r="AM293" s="25">
        <v>4.0483941357543074</v>
      </c>
      <c r="AN293" s="25">
        <v>2.9100556157200046</v>
      </c>
      <c r="AO293" s="25">
        <v>1.5959955441713944</v>
      </c>
      <c r="AP293" s="25">
        <v>2.302469369436011E-2</v>
      </c>
      <c r="AQ293" s="25">
        <v>-0.67686896284598674</v>
      </c>
      <c r="AR293" s="25">
        <v>-1.1435268528139773</v>
      </c>
      <c r="AS293" s="25">
        <v>-1.2691602496161991</v>
      </c>
      <c r="AT293" s="25">
        <v>-1.2823674390739015</v>
      </c>
      <c r="AV293" s="26">
        <v>11.332369688653447</v>
      </c>
      <c r="AW293" s="26">
        <v>11.335545679945803</v>
      </c>
      <c r="AX293" s="26">
        <v>11.254105537232398</v>
      </c>
      <c r="AY293" s="26">
        <v>10.989969690878887</v>
      </c>
      <c r="AZ293" s="26">
        <v>10.781371445596005</v>
      </c>
      <c r="BA293" s="26">
        <v>10.45131157085796</v>
      </c>
      <c r="BB293" s="26">
        <v>9.5483941357543074</v>
      </c>
      <c r="BC293" s="26">
        <v>8.4100556157200046</v>
      </c>
      <c r="BD293" s="26">
        <v>7.0959955441713944</v>
      </c>
      <c r="BE293" s="26">
        <v>5.5230246936943601</v>
      </c>
      <c r="BF293" s="26">
        <v>4.8231310371540133</v>
      </c>
      <c r="BG293" s="26">
        <v>4.3564731471860227</v>
      </c>
      <c r="BH293" s="26">
        <v>4.2308397503838009</v>
      </c>
      <c r="BI293" s="26">
        <v>4.2176325609260985</v>
      </c>
      <c r="BK293" s="27">
        <v>5.8323696886534471</v>
      </c>
      <c r="BL293" s="27">
        <v>5.9068308140613084</v>
      </c>
      <c r="BM293" s="27">
        <v>5.8392607968247461</v>
      </c>
      <c r="BN293" s="27">
        <v>5.5414204777620633</v>
      </c>
      <c r="BO293" s="27">
        <v>5.2890713373222482</v>
      </c>
      <c r="BP293" s="27">
        <v>4.9669223168841441</v>
      </c>
      <c r="BQ293" s="27">
        <v>4.6850048224532479</v>
      </c>
      <c r="BR293" s="27">
        <v>4.2923389320363263</v>
      </c>
      <c r="BS293" s="27">
        <v>3.9013363720525298</v>
      </c>
      <c r="BT293" s="27">
        <v>3.5261677878024891</v>
      </c>
      <c r="BU293" s="27">
        <v>2.0958299929358866</v>
      </c>
      <c r="BV293" s="27">
        <v>0.92899531057293672</v>
      </c>
      <c r="BW293" s="27">
        <v>0.51465932517133339</v>
      </c>
      <c r="BX293" s="27">
        <v>0.65631045744367</v>
      </c>
      <c r="BZ293" s="27">
        <v>11.332369688653447</v>
      </c>
      <c r="CA293" s="27">
        <v>11.406830814061308</v>
      </c>
      <c r="CB293" s="27">
        <v>11.339260796824746</v>
      </c>
      <c r="CC293" s="27">
        <v>11.041420477762063</v>
      </c>
      <c r="CD293" s="27">
        <v>10.789071337322248</v>
      </c>
      <c r="CE293" s="27">
        <v>10.466922316884144</v>
      </c>
      <c r="CF293" s="27">
        <v>10.185004822453248</v>
      </c>
      <c r="CG293" s="27">
        <v>9.7923389320363263</v>
      </c>
      <c r="CH293" s="27">
        <v>9.4013363720525298</v>
      </c>
      <c r="CI293" s="27">
        <v>9.0261677878024891</v>
      </c>
      <c r="CJ293" s="27">
        <v>7.5958299929358866</v>
      </c>
      <c r="CK293" s="27">
        <v>6.4289953105729367</v>
      </c>
      <c r="CL293" s="27">
        <v>6.0146593251713334</v>
      </c>
      <c r="CM293" s="27">
        <v>6.15631045744367</v>
      </c>
      <c r="CO293" s="28">
        <v>5.8323696886534471</v>
      </c>
      <c r="CP293" s="28">
        <v>5.8830730678054621</v>
      </c>
      <c r="CQ293" s="28">
        <v>5.8311177359914907</v>
      </c>
      <c r="CR293" s="28">
        <v>5.5498849958748657</v>
      </c>
      <c r="CS293" s="28">
        <v>5.3167714177631389</v>
      </c>
      <c r="CT293" s="28">
        <v>5.0181513648537432</v>
      </c>
      <c r="CU293" s="28">
        <v>4.7498868994189039</v>
      </c>
      <c r="CV293" s="28">
        <v>4.3772643478337159</v>
      </c>
      <c r="CW293" s="28">
        <v>3.9576136726018447</v>
      </c>
      <c r="CX293" s="28">
        <v>3.4273753016678796</v>
      </c>
      <c r="CY293" s="28">
        <v>0.19186978045898684</v>
      </c>
      <c r="CZ293" s="28">
        <v>-7.3648873445640319</v>
      </c>
      <c r="DA293" s="28">
        <v>-13.197182647461574</v>
      </c>
      <c r="DB293" s="28">
        <v>-17.05503996402517</v>
      </c>
      <c r="DD293" s="28">
        <v>11.332369688653447</v>
      </c>
      <c r="DE293" s="28">
        <v>11.383073067805462</v>
      </c>
      <c r="DF293" s="28">
        <v>11.331117735991491</v>
      </c>
      <c r="DG293" s="28">
        <v>11.049884995874866</v>
      </c>
      <c r="DH293" s="28">
        <v>10.816771417763139</v>
      </c>
      <c r="DI293" s="28">
        <v>10.518151364853743</v>
      </c>
      <c r="DJ293" s="28">
        <v>10.249886899418904</v>
      </c>
      <c r="DK293" s="28">
        <v>9.8772643478337159</v>
      </c>
      <c r="DL293" s="28">
        <v>9.4576136726018447</v>
      </c>
      <c r="DM293" s="28">
        <v>8.9273753016678796</v>
      </c>
      <c r="DN293" s="28">
        <v>5.6918697804589868</v>
      </c>
      <c r="DO293" s="28">
        <v>-1.8648873445640319</v>
      </c>
      <c r="DP293" s="28">
        <v>-7.6971826474615739</v>
      </c>
      <c r="DQ293" s="28">
        <v>-11.55503996402517</v>
      </c>
      <c r="DS293" s="29">
        <v>5.8323696886534471</v>
      </c>
      <c r="DT293" s="29">
        <v>5.9840796808156043</v>
      </c>
      <c r="DU293" s="29">
        <v>5.8950087029935574</v>
      </c>
      <c r="DV293" s="29">
        <v>5.6735470024273482</v>
      </c>
      <c r="DW293" s="29">
        <v>5.5080195244514911</v>
      </c>
      <c r="DX293" s="29">
        <v>5.3005711393199881</v>
      </c>
      <c r="DY293" s="29">
        <v>5.1171920041259327</v>
      </c>
      <c r="DZ293" s="29">
        <v>4.823863307495678</v>
      </c>
      <c r="EA293" s="29">
        <v>4.2967586631492054</v>
      </c>
      <c r="EB293" s="29">
        <v>2.5036017641067261</v>
      </c>
      <c r="EC293" s="29">
        <v>-5.6949489076842568</v>
      </c>
      <c r="ED293" s="29">
        <v>-12.583820503577584</v>
      </c>
      <c r="EE293" s="29">
        <v>-16.633983685829264</v>
      </c>
      <c r="EF293" s="29">
        <v>-15.614954208005301</v>
      </c>
      <c r="EH293" s="29">
        <v>11.332369688653447</v>
      </c>
      <c r="EI293" s="29">
        <v>11.484079680815604</v>
      </c>
      <c r="EJ293" s="29">
        <v>11.395008702993557</v>
      </c>
      <c r="EK293" s="29">
        <v>11.173547002427348</v>
      </c>
      <c r="EL293" s="29">
        <v>11.008019524451491</v>
      </c>
      <c r="EM293" s="29">
        <v>10.800571139319988</v>
      </c>
      <c r="EN293" s="29">
        <v>10.617192004125933</v>
      </c>
      <c r="EO293" s="29">
        <v>10.323863307495678</v>
      </c>
      <c r="EP293" s="29">
        <v>9.7967586631492054</v>
      </c>
      <c r="EQ293" s="29">
        <v>8.0036017641067261</v>
      </c>
      <c r="ER293" s="29">
        <v>-0.19494890768425677</v>
      </c>
      <c r="ES293" s="29">
        <v>-7.0838205035775843</v>
      </c>
      <c r="ET293" s="29">
        <v>-11.133983685829264</v>
      </c>
      <c r="EU293" s="29">
        <v>-10.114954208005301</v>
      </c>
      <c r="EW293" s="1">
        <v>330806</v>
      </c>
      <c r="EX293" s="1">
        <v>435291</v>
      </c>
      <c r="EY293" s="1" t="s">
        <v>500</v>
      </c>
      <c r="EZ293" s="1" t="s">
        <v>864</v>
      </c>
    </row>
    <row r="294" spans="2:156" ht="16" thickBot="1" x14ac:dyDescent="0.4">
      <c r="B294" s="21" t="s">
        <v>294</v>
      </c>
      <c r="C294" s="22">
        <v>4.3216995357717778</v>
      </c>
      <c r="D294" s="23">
        <v>4.1909050997241604</v>
      </c>
      <c r="E294" s="23">
        <v>4.2523788917390979</v>
      </c>
      <c r="F294" s="23">
        <v>4.1527239453132783</v>
      </c>
      <c r="G294" s="23">
        <v>4.1586975202035976</v>
      </c>
      <c r="H294" s="23">
        <v>4.0410203417164761</v>
      </c>
      <c r="I294" s="23">
        <v>3.9830975174802186</v>
      </c>
      <c r="J294" s="23">
        <v>4.04283853588871</v>
      </c>
      <c r="K294" s="23">
        <v>3.9240152430475073</v>
      </c>
      <c r="L294" s="23">
        <v>3.8346091492215377</v>
      </c>
      <c r="M294" s="23">
        <v>1.5585752084248625</v>
      </c>
      <c r="N294" s="23">
        <v>-0.81717928477633706</v>
      </c>
      <c r="O294" s="23">
        <v>-1.0258509369693467</v>
      </c>
      <c r="P294" s="23">
        <v>-1.1685660118455274</v>
      </c>
      <c r="Q294" s="24"/>
      <c r="R294" s="23">
        <v>7.1216995357717785</v>
      </c>
      <c r="S294" s="23">
        <v>6.9909050997241611</v>
      </c>
      <c r="T294" s="23">
        <v>7.0523788917390986</v>
      </c>
      <c r="U294" s="23">
        <v>6.952723945313279</v>
      </c>
      <c r="V294" s="23">
        <v>6.9586975202035983</v>
      </c>
      <c r="W294" s="23">
        <v>6.8410203417164768</v>
      </c>
      <c r="X294" s="23">
        <v>6.7830975174802193</v>
      </c>
      <c r="Y294" s="23">
        <v>6.8428385358887107</v>
      </c>
      <c r="Z294" s="23">
        <v>6.724015243047508</v>
      </c>
      <c r="AA294" s="23">
        <v>6.6346091492215384</v>
      </c>
      <c r="AB294" s="23">
        <v>4.3585752084248632</v>
      </c>
      <c r="AC294" s="23">
        <v>1.9828207152236637</v>
      </c>
      <c r="AD294" s="23">
        <v>1.774149063030654</v>
      </c>
      <c r="AE294" s="23">
        <v>1.6314339881544733</v>
      </c>
      <c r="AG294" s="25">
        <v>4.3216995357717778</v>
      </c>
      <c r="AH294" s="25">
        <v>4.2291625303594591</v>
      </c>
      <c r="AI294" s="25">
        <v>4.3419652851186639</v>
      </c>
      <c r="AJ294" s="25">
        <v>4.3067978868210304</v>
      </c>
      <c r="AK294" s="25">
        <v>4.3746501258116313</v>
      </c>
      <c r="AL294" s="25">
        <v>4.3183367941275668</v>
      </c>
      <c r="AM294" s="25">
        <v>4.3021023811540378</v>
      </c>
      <c r="AN294" s="25">
        <v>4.3825605587667908</v>
      </c>
      <c r="AO294" s="25">
        <v>4.2853825421541556</v>
      </c>
      <c r="AP294" s="25">
        <v>4.2205704586406432</v>
      </c>
      <c r="AQ294" s="25">
        <v>4.1691252090904163</v>
      </c>
      <c r="AR294" s="25">
        <v>4.0340032436615791</v>
      </c>
      <c r="AS294" s="25">
        <v>3.886903643700597</v>
      </c>
      <c r="AT294" s="25">
        <v>3.8093576076280335</v>
      </c>
      <c r="AV294" s="26">
        <v>7.1216995357717785</v>
      </c>
      <c r="AW294" s="26">
        <v>7.0291625303594598</v>
      </c>
      <c r="AX294" s="26">
        <v>7.1419652851186646</v>
      </c>
      <c r="AY294" s="26">
        <v>7.1067978868210311</v>
      </c>
      <c r="AZ294" s="26">
        <v>7.174650125811632</v>
      </c>
      <c r="BA294" s="26">
        <v>7.1183367941275675</v>
      </c>
      <c r="BB294" s="26">
        <v>7.1021023811540385</v>
      </c>
      <c r="BC294" s="26">
        <v>7.1825605587667916</v>
      </c>
      <c r="BD294" s="26">
        <v>7.0853825421541563</v>
      </c>
      <c r="BE294" s="26">
        <v>7.0205704586406439</v>
      </c>
      <c r="BF294" s="26">
        <v>6.969125209090417</v>
      </c>
      <c r="BG294" s="26">
        <v>6.8340032436615799</v>
      </c>
      <c r="BH294" s="26">
        <v>6.6869036437005978</v>
      </c>
      <c r="BI294" s="26">
        <v>6.6093576076280343</v>
      </c>
      <c r="BK294" s="27">
        <v>4.3216995357717778</v>
      </c>
      <c r="BL294" s="27">
        <v>4.1910223474161903</v>
      </c>
      <c r="BM294" s="27">
        <v>4.2526077122808932</v>
      </c>
      <c r="BN294" s="27">
        <v>4.1530668146395655</v>
      </c>
      <c r="BO294" s="27">
        <v>4.1591433209210358</v>
      </c>
      <c r="BP294" s="27">
        <v>4.0408850541910981</v>
      </c>
      <c r="BQ294" s="27">
        <v>3.9816610901947245</v>
      </c>
      <c r="BR294" s="27">
        <v>4.0411973680331359</v>
      </c>
      <c r="BS294" s="27">
        <v>3.9221299888703216</v>
      </c>
      <c r="BT294" s="27">
        <v>3.8371259996262594</v>
      </c>
      <c r="BU294" s="27">
        <v>1.5950898922812824</v>
      </c>
      <c r="BV294" s="27">
        <v>-0.70765484826464231</v>
      </c>
      <c r="BW294" s="27">
        <v>-0.88385818314614006</v>
      </c>
      <c r="BX294" s="27">
        <v>-0.96424750971191742</v>
      </c>
      <c r="BZ294" s="27">
        <v>7.1216995357717785</v>
      </c>
      <c r="CA294" s="27">
        <v>6.991022347416191</v>
      </c>
      <c r="CB294" s="27">
        <v>7.0526077122808939</v>
      </c>
      <c r="CC294" s="27">
        <v>6.9530668146395662</v>
      </c>
      <c r="CD294" s="27">
        <v>6.9591433209210365</v>
      </c>
      <c r="CE294" s="27">
        <v>6.8408850541910988</v>
      </c>
      <c r="CF294" s="27">
        <v>6.7816610901947252</v>
      </c>
      <c r="CG294" s="27">
        <v>6.8411973680331366</v>
      </c>
      <c r="CH294" s="27">
        <v>6.7221299888703223</v>
      </c>
      <c r="CI294" s="27">
        <v>6.6371259996262602</v>
      </c>
      <c r="CJ294" s="27">
        <v>4.3950898922812831</v>
      </c>
      <c r="CK294" s="27">
        <v>2.0923451517353584</v>
      </c>
      <c r="CL294" s="27">
        <v>1.9161418168538606</v>
      </c>
      <c r="CM294" s="27">
        <v>1.8357524902880833</v>
      </c>
      <c r="CO294" s="28">
        <v>4.3216995357717778</v>
      </c>
      <c r="CP294" s="28">
        <v>4.1910157721747163</v>
      </c>
      <c r="CQ294" s="28">
        <v>4.2562854446505227</v>
      </c>
      <c r="CR294" s="28">
        <v>4.1577605280824246</v>
      </c>
      <c r="CS294" s="28">
        <v>4.1603729288157485</v>
      </c>
      <c r="CT294" s="28">
        <v>4.0332972215805629</v>
      </c>
      <c r="CU294" s="28">
        <v>3.9579439014881137</v>
      </c>
      <c r="CV294" s="28">
        <v>3.9957249506587678</v>
      </c>
      <c r="CW294" s="28">
        <v>3.8637801612356801</v>
      </c>
      <c r="CX294" s="28">
        <v>3.7734228873409679</v>
      </c>
      <c r="CY294" s="28">
        <v>3.343391414601836</v>
      </c>
      <c r="CZ294" s="28">
        <v>-9.3268066244160508E-2</v>
      </c>
      <c r="DA294" s="28">
        <v>-0.62009041847380075</v>
      </c>
      <c r="DB294" s="28">
        <v>-0.90640859169543475</v>
      </c>
      <c r="DD294" s="28">
        <v>7.1216995357717785</v>
      </c>
      <c r="DE294" s="28">
        <v>6.991015772174717</v>
      </c>
      <c r="DF294" s="28">
        <v>7.0562854446505234</v>
      </c>
      <c r="DG294" s="28">
        <v>6.9577605280824253</v>
      </c>
      <c r="DH294" s="28">
        <v>6.9603729288157492</v>
      </c>
      <c r="DI294" s="28">
        <v>6.8332972215805636</v>
      </c>
      <c r="DJ294" s="28">
        <v>6.7579439014881144</v>
      </c>
      <c r="DK294" s="28">
        <v>6.7957249506587685</v>
      </c>
      <c r="DL294" s="28">
        <v>6.6637801612356808</v>
      </c>
      <c r="DM294" s="28">
        <v>6.5734228873409686</v>
      </c>
      <c r="DN294" s="28">
        <v>6.1433914146018367</v>
      </c>
      <c r="DO294" s="28">
        <v>2.7067319337558402</v>
      </c>
      <c r="DP294" s="28">
        <v>2.1799095815262</v>
      </c>
      <c r="DQ294" s="28">
        <v>1.893591408304566</v>
      </c>
      <c r="DS294" s="29">
        <v>4.3216995357717778</v>
      </c>
      <c r="DT294" s="29">
        <v>4.197232907868381</v>
      </c>
      <c r="DU294" s="29">
        <v>4.2516549919225257</v>
      </c>
      <c r="DV294" s="29">
        <v>4.151407124609988</v>
      </c>
      <c r="DW294" s="29">
        <v>4.1523175635276743</v>
      </c>
      <c r="DX294" s="29">
        <v>4.0244664243298356</v>
      </c>
      <c r="DY294" s="29">
        <v>2.6193127484693486</v>
      </c>
      <c r="DZ294" s="29">
        <v>2.7214506023397682</v>
      </c>
      <c r="EA294" s="29">
        <v>2.6554858029830051</v>
      </c>
      <c r="EB294" s="29">
        <v>2.5319154990988313</v>
      </c>
      <c r="EC294" s="29">
        <v>0.54615900874269396</v>
      </c>
      <c r="ED294" s="29">
        <v>-0.31859859570595006</v>
      </c>
      <c r="EE294" s="29">
        <v>-0.64437924042191952</v>
      </c>
      <c r="EF294" s="29">
        <v>-0.48294182584984569</v>
      </c>
      <c r="EH294" s="29">
        <v>7.1216995357717785</v>
      </c>
      <c r="EI294" s="29">
        <v>6.9972329078683817</v>
      </c>
      <c r="EJ294" s="29">
        <v>7.0516549919225264</v>
      </c>
      <c r="EK294" s="29">
        <v>6.9514071246099887</v>
      </c>
      <c r="EL294" s="29">
        <v>6.952317563527675</v>
      </c>
      <c r="EM294" s="29">
        <v>6.8244664243298363</v>
      </c>
      <c r="EN294" s="29">
        <v>5.4193127484693493</v>
      </c>
      <c r="EO294" s="29">
        <v>5.5214506023397689</v>
      </c>
      <c r="EP294" s="29">
        <v>5.4554858029830058</v>
      </c>
      <c r="EQ294" s="29">
        <v>5.331915499098832</v>
      </c>
      <c r="ER294" s="29">
        <v>3.3461590087426947</v>
      </c>
      <c r="ES294" s="29">
        <v>2.4814014042940506</v>
      </c>
      <c r="ET294" s="29">
        <v>2.1556207595780812</v>
      </c>
      <c r="EU294" s="29">
        <v>2.317058174150155</v>
      </c>
      <c r="EW294" s="1">
        <v>356910</v>
      </c>
      <c r="EX294" s="1">
        <v>513357</v>
      </c>
      <c r="EY294" s="1" t="s">
        <v>446</v>
      </c>
      <c r="EZ294" s="1" t="s">
        <v>862</v>
      </c>
    </row>
    <row r="295" spans="2:156" ht="16" thickBot="1" x14ac:dyDescent="0.4">
      <c r="B295" s="21" t="s">
        <v>295</v>
      </c>
      <c r="C295" s="22">
        <v>10.782304634492245</v>
      </c>
      <c r="D295" s="23">
        <v>10.770488137314185</v>
      </c>
      <c r="E295" s="23">
        <v>10.54438738899286</v>
      </c>
      <c r="F295" s="23">
        <v>10.183328275086639</v>
      </c>
      <c r="G295" s="23">
        <v>9.8232046990083806</v>
      </c>
      <c r="H295" s="23">
        <v>9.4093203433548904</v>
      </c>
      <c r="I295" s="23">
        <v>9.0621411590526684</v>
      </c>
      <c r="J295" s="23">
        <v>8.6197067143993653</v>
      </c>
      <c r="K295" s="23">
        <v>8.0543190302348027</v>
      </c>
      <c r="L295" s="23">
        <v>7.4625415617339979</v>
      </c>
      <c r="M295" s="23">
        <v>5.2765763684256228</v>
      </c>
      <c r="N295" s="23">
        <v>4.1499414574372437</v>
      </c>
      <c r="O295" s="23">
        <v>3.8180075645943532</v>
      </c>
      <c r="P295" s="23">
        <v>3.8128555458362996</v>
      </c>
      <c r="Q295" s="24"/>
      <c r="R295" s="23">
        <v>15.419304634492246</v>
      </c>
      <c r="S295" s="23">
        <v>15.407488137314186</v>
      </c>
      <c r="T295" s="23">
        <v>15.18138738899286</v>
      </c>
      <c r="U295" s="23">
        <v>14.82032827508664</v>
      </c>
      <c r="V295" s="23">
        <v>14.460204699008381</v>
      </c>
      <c r="W295" s="23">
        <v>14.046320343354891</v>
      </c>
      <c r="X295" s="23">
        <v>13.699141159052669</v>
      </c>
      <c r="Y295" s="23">
        <v>13.256706714399366</v>
      </c>
      <c r="Z295" s="23">
        <v>12.691319030234803</v>
      </c>
      <c r="AA295" s="23">
        <v>12.099541561733998</v>
      </c>
      <c r="AB295" s="23">
        <v>9.9135763684256233</v>
      </c>
      <c r="AC295" s="23">
        <v>8.7869414574372442</v>
      </c>
      <c r="AD295" s="23">
        <v>8.4550075645943537</v>
      </c>
      <c r="AE295" s="23">
        <v>8.4498555458363001</v>
      </c>
      <c r="AG295" s="25">
        <v>10.782304634492245</v>
      </c>
      <c r="AH295" s="25">
        <v>10.74431433896115</v>
      </c>
      <c r="AI295" s="25">
        <v>10.562843489448168</v>
      </c>
      <c r="AJ295" s="25">
        <v>10.32158191435944</v>
      </c>
      <c r="AK295" s="25">
        <v>10.118253084001894</v>
      </c>
      <c r="AL295" s="25">
        <v>9.8263665803975382</v>
      </c>
      <c r="AM295" s="25">
        <v>9.5583203887743959</v>
      </c>
      <c r="AN295" s="25">
        <v>9.1952645852688537</v>
      </c>
      <c r="AO295" s="25">
        <v>8.771663793611534</v>
      </c>
      <c r="AP295" s="25">
        <v>8.3570949950024254</v>
      </c>
      <c r="AQ295" s="25">
        <v>7.0224426972371301</v>
      </c>
      <c r="AR295" s="25">
        <v>6.0370066823895883</v>
      </c>
      <c r="AS295" s="25">
        <v>5.4011871889239842</v>
      </c>
      <c r="AT295" s="25">
        <v>4.94629481808375</v>
      </c>
      <c r="AV295" s="26">
        <v>15.419304634492246</v>
      </c>
      <c r="AW295" s="26">
        <v>15.38131433896115</v>
      </c>
      <c r="AX295" s="26">
        <v>15.199843489448169</v>
      </c>
      <c r="AY295" s="26">
        <v>14.95858191435944</v>
      </c>
      <c r="AZ295" s="26">
        <v>14.755253084001895</v>
      </c>
      <c r="BA295" s="26">
        <v>14.463366580397539</v>
      </c>
      <c r="BB295" s="26">
        <v>14.195320388774396</v>
      </c>
      <c r="BC295" s="26">
        <v>13.832264585268854</v>
      </c>
      <c r="BD295" s="26">
        <v>13.408663793611534</v>
      </c>
      <c r="BE295" s="26">
        <v>12.994094995002426</v>
      </c>
      <c r="BF295" s="26">
        <v>11.659442697237131</v>
      </c>
      <c r="BG295" s="26">
        <v>10.674006682389589</v>
      </c>
      <c r="BH295" s="26">
        <v>10.038187188923985</v>
      </c>
      <c r="BI295" s="26">
        <v>9.5832948180837505</v>
      </c>
      <c r="BK295" s="27">
        <v>10.782304634492245</v>
      </c>
      <c r="BL295" s="27">
        <v>10.770644632620186</v>
      </c>
      <c r="BM295" s="27">
        <v>10.544699816306032</v>
      </c>
      <c r="BN295" s="27">
        <v>10.183794151904561</v>
      </c>
      <c r="BO295" s="27">
        <v>9.8238170080144833</v>
      </c>
      <c r="BP295" s="27">
        <v>9.4091373559460454</v>
      </c>
      <c r="BQ295" s="27">
        <v>9.0602096579163458</v>
      </c>
      <c r="BR295" s="27">
        <v>8.6169920595100731</v>
      </c>
      <c r="BS295" s="27">
        <v>8.0512320237089039</v>
      </c>
      <c r="BT295" s="27">
        <v>7.5154630302252556</v>
      </c>
      <c r="BU295" s="27">
        <v>5.5380655883071057</v>
      </c>
      <c r="BV295" s="27">
        <v>4.565117539529858</v>
      </c>
      <c r="BW295" s="27">
        <v>4.2604977706250793</v>
      </c>
      <c r="BX295" s="27">
        <v>4.3131735283384032</v>
      </c>
      <c r="BZ295" s="27">
        <v>15.419304634492246</v>
      </c>
      <c r="CA295" s="27">
        <v>15.407644632620187</v>
      </c>
      <c r="CB295" s="27">
        <v>15.181699816306033</v>
      </c>
      <c r="CC295" s="27">
        <v>14.820794151904561</v>
      </c>
      <c r="CD295" s="27">
        <v>14.460817008014484</v>
      </c>
      <c r="CE295" s="27">
        <v>14.046137355946046</v>
      </c>
      <c r="CF295" s="27">
        <v>13.697209657916346</v>
      </c>
      <c r="CG295" s="27">
        <v>13.253992059510074</v>
      </c>
      <c r="CH295" s="27">
        <v>12.688232023708904</v>
      </c>
      <c r="CI295" s="27">
        <v>12.152463030225256</v>
      </c>
      <c r="CJ295" s="27">
        <v>10.175065588307106</v>
      </c>
      <c r="CK295" s="27">
        <v>9.2021175395298584</v>
      </c>
      <c r="CL295" s="27">
        <v>8.8974977706250797</v>
      </c>
      <c r="CM295" s="27">
        <v>8.9501735283384036</v>
      </c>
      <c r="CO295" s="28">
        <v>10.782304634492245</v>
      </c>
      <c r="CP295" s="28">
        <v>10.763308290895091</v>
      </c>
      <c r="CQ295" s="28">
        <v>10.549173810767787</v>
      </c>
      <c r="CR295" s="28">
        <v>10.202904249089972</v>
      </c>
      <c r="CS295" s="28">
        <v>9.8835980601129609</v>
      </c>
      <c r="CT295" s="28">
        <v>9.5109472331501443</v>
      </c>
      <c r="CU295" s="28">
        <v>9.1920320843946168</v>
      </c>
      <c r="CV295" s="28">
        <v>8.7869637539960106</v>
      </c>
      <c r="CW295" s="28">
        <v>8.3839597914447861</v>
      </c>
      <c r="CX295" s="28">
        <v>8.0028791270052313</v>
      </c>
      <c r="CY295" s="28">
        <v>5.1100435265722268</v>
      </c>
      <c r="CZ295" s="28">
        <v>-0.72837268427667823</v>
      </c>
      <c r="DA295" s="28">
        <v>-5.4245379848608373</v>
      </c>
      <c r="DB295" s="28">
        <v>-8.579806887210804</v>
      </c>
      <c r="DD295" s="28">
        <v>15.419304634492246</v>
      </c>
      <c r="DE295" s="28">
        <v>15.400308290895092</v>
      </c>
      <c r="DF295" s="28">
        <v>15.186173810767787</v>
      </c>
      <c r="DG295" s="28">
        <v>14.839904249089972</v>
      </c>
      <c r="DH295" s="28">
        <v>14.520598060112961</v>
      </c>
      <c r="DI295" s="28">
        <v>14.147947233150145</v>
      </c>
      <c r="DJ295" s="28">
        <v>13.829032084394617</v>
      </c>
      <c r="DK295" s="28">
        <v>13.423963753996011</v>
      </c>
      <c r="DL295" s="28">
        <v>13.020959791444787</v>
      </c>
      <c r="DM295" s="28">
        <v>12.639879127005232</v>
      </c>
      <c r="DN295" s="28">
        <v>9.7470435265722273</v>
      </c>
      <c r="DO295" s="28">
        <v>3.9086273157233222</v>
      </c>
      <c r="DP295" s="28">
        <v>-0.78753798486083681</v>
      </c>
      <c r="DQ295" s="28">
        <v>-3.9428068872108035</v>
      </c>
      <c r="DS295" s="29">
        <v>10.782304634492245</v>
      </c>
      <c r="DT295" s="29">
        <v>10.833489685451944</v>
      </c>
      <c r="DU295" s="29">
        <v>10.519253343629375</v>
      </c>
      <c r="DV295" s="29">
        <v>10.185288959939697</v>
      </c>
      <c r="DW295" s="29">
        <v>9.8980931993705941</v>
      </c>
      <c r="DX295" s="29">
        <v>9.584460504377402</v>
      </c>
      <c r="DY295" s="29">
        <v>9.3215440660649715</v>
      </c>
      <c r="DZ295" s="29">
        <v>8.9849429448232581</v>
      </c>
      <c r="EA295" s="29">
        <v>8.4255494876288779</v>
      </c>
      <c r="EB295" s="29">
        <v>7.05630121747493</v>
      </c>
      <c r="EC295" s="29">
        <v>0.50321253449425996</v>
      </c>
      <c r="ED295" s="29">
        <v>-4.8307863916881999</v>
      </c>
      <c r="EE295" s="29">
        <v>-7.9434881472602719</v>
      </c>
      <c r="EF295" s="29">
        <v>-7.2056569778566093</v>
      </c>
      <c r="EH295" s="29">
        <v>15.419304634492246</v>
      </c>
      <c r="EI295" s="29">
        <v>15.470489685451945</v>
      </c>
      <c r="EJ295" s="29">
        <v>15.156253343629375</v>
      </c>
      <c r="EK295" s="29">
        <v>14.822288959939698</v>
      </c>
      <c r="EL295" s="29">
        <v>14.535093199370595</v>
      </c>
      <c r="EM295" s="29">
        <v>14.221460504377403</v>
      </c>
      <c r="EN295" s="29">
        <v>13.958544066064972</v>
      </c>
      <c r="EO295" s="29">
        <v>13.621942944823259</v>
      </c>
      <c r="EP295" s="29">
        <v>13.062549487628878</v>
      </c>
      <c r="EQ295" s="29">
        <v>11.69330121747493</v>
      </c>
      <c r="ER295" s="29">
        <v>5.1402125344942604</v>
      </c>
      <c r="ES295" s="29">
        <v>-0.19378639168819944</v>
      </c>
      <c r="ET295" s="29">
        <v>-3.3064881472602714</v>
      </c>
      <c r="EU295" s="29">
        <v>-2.5686569778566088</v>
      </c>
      <c r="EW295" s="1">
        <v>394298</v>
      </c>
      <c r="EX295" s="1">
        <v>409450</v>
      </c>
      <c r="EY295" s="1" t="s">
        <v>646</v>
      </c>
      <c r="EZ295" s="1" t="s">
        <v>851</v>
      </c>
    </row>
    <row r="296" spans="2:156" ht="16" thickBot="1" x14ac:dyDescent="0.4">
      <c r="B296" s="21" t="s">
        <v>3</v>
      </c>
      <c r="C296" s="22">
        <v>17.307666572519459</v>
      </c>
      <c r="D296" s="23">
        <v>17.221425772766661</v>
      </c>
      <c r="E296" s="23">
        <v>17.134891481863988</v>
      </c>
      <c r="F296" s="23">
        <v>16.99552818718314</v>
      </c>
      <c r="G296" s="23">
        <v>16.912724937183139</v>
      </c>
      <c r="H296" s="23">
        <v>16.854756690374629</v>
      </c>
      <c r="I296" s="23">
        <v>16.801191699949097</v>
      </c>
      <c r="J296" s="23">
        <v>17.254412921849163</v>
      </c>
      <c r="K296" s="23">
        <v>17.216136640790868</v>
      </c>
      <c r="L296" s="23">
        <v>17.20188614251807</v>
      </c>
      <c r="M296" s="23">
        <v>16.660114725051827</v>
      </c>
      <c r="N296" s="23">
        <v>16.89749269288555</v>
      </c>
      <c r="O296" s="23">
        <v>16.668851842743514</v>
      </c>
      <c r="P296" s="23">
        <v>16.731183758591747</v>
      </c>
      <c r="Q296" s="24"/>
      <c r="R296" s="23">
        <v>23.807666572519459</v>
      </c>
      <c r="S296" s="23">
        <v>23.721425772766661</v>
      </c>
      <c r="T296" s="23">
        <v>23.634891481863988</v>
      </c>
      <c r="U296" s="23">
        <v>23.49552818718314</v>
      </c>
      <c r="V296" s="23">
        <v>23.412724937183139</v>
      </c>
      <c r="W296" s="23">
        <v>23.354756690374629</v>
      </c>
      <c r="X296" s="23">
        <v>23.301191699949097</v>
      </c>
      <c r="Y296" s="23">
        <v>23.754412921849163</v>
      </c>
      <c r="Z296" s="23">
        <v>23.716136640790868</v>
      </c>
      <c r="AA296" s="23">
        <v>23.70188614251807</v>
      </c>
      <c r="AB296" s="23">
        <v>23.160114725051827</v>
      </c>
      <c r="AC296" s="23">
        <v>23.39749269288555</v>
      </c>
      <c r="AD296" s="23">
        <v>23.168851842743514</v>
      </c>
      <c r="AE296" s="23">
        <v>23.231183758591747</v>
      </c>
      <c r="AG296" s="25">
        <v>17.307666572519459</v>
      </c>
      <c r="AH296" s="25">
        <v>17.468105820515397</v>
      </c>
      <c r="AI296" s="25">
        <v>17.592831751659809</v>
      </c>
      <c r="AJ296" s="25">
        <v>17.669944963361935</v>
      </c>
      <c r="AK296" s="25">
        <v>17.807622713361937</v>
      </c>
      <c r="AL296" s="25">
        <v>17.957133743149171</v>
      </c>
      <c r="AM296" s="25">
        <v>18.062937649532149</v>
      </c>
      <c r="AN296" s="25">
        <v>18.563414587430689</v>
      </c>
      <c r="AO296" s="25">
        <v>18.597366484159522</v>
      </c>
      <c r="AP296" s="25">
        <v>18.620308921760998</v>
      </c>
      <c r="AQ296" s="25">
        <v>18.403468488684073</v>
      </c>
      <c r="AR296" s="25">
        <v>18.793594131649559</v>
      </c>
      <c r="AS296" s="25">
        <v>18.722018260333485</v>
      </c>
      <c r="AT296" s="25">
        <v>18.883298062224991</v>
      </c>
      <c r="AV296" s="26">
        <v>23.807666572519459</v>
      </c>
      <c r="AW296" s="26">
        <v>23.968105820515397</v>
      </c>
      <c r="AX296" s="26">
        <v>24.092831751659809</v>
      </c>
      <c r="AY296" s="26">
        <v>24.169944963361935</v>
      </c>
      <c r="AZ296" s="26">
        <v>24.307622713361937</v>
      </c>
      <c r="BA296" s="26">
        <v>24.457133743149171</v>
      </c>
      <c r="BB296" s="26">
        <v>24.562937649532149</v>
      </c>
      <c r="BC296" s="26">
        <v>25.063414587430689</v>
      </c>
      <c r="BD296" s="26">
        <v>25.097366484159522</v>
      </c>
      <c r="BE296" s="26">
        <v>25.120308921760998</v>
      </c>
      <c r="BF296" s="26">
        <v>24.903468488684073</v>
      </c>
      <c r="BG296" s="26">
        <v>25.293594131649559</v>
      </c>
      <c r="BH296" s="26">
        <v>25.222018260333485</v>
      </c>
      <c r="BI296" s="26">
        <v>25.383298062224991</v>
      </c>
      <c r="BK296" s="27">
        <v>17.307666572519459</v>
      </c>
      <c r="BL296" s="27">
        <v>17.221546224894318</v>
      </c>
      <c r="BM296" s="27">
        <v>17.135132378672502</v>
      </c>
      <c r="BN296" s="27">
        <v>16.995886354204416</v>
      </c>
      <c r="BO296" s="27">
        <v>16.913197244629949</v>
      </c>
      <c r="BP296" s="27">
        <v>16.854615475481012</v>
      </c>
      <c r="BQ296" s="27">
        <v>16.799693612715053</v>
      </c>
      <c r="BR296" s="27">
        <v>17.252746851267219</v>
      </c>
      <c r="BS296" s="27">
        <v>17.214250455258927</v>
      </c>
      <c r="BT296" s="27">
        <v>17.205394398098932</v>
      </c>
      <c r="BU296" s="27">
        <v>16.703165379969054</v>
      </c>
      <c r="BV296" s="27">
        <v>17.014172291364712</v>
      </c>
      <c r="BW296" s="27">
        <v>16.82363345051963</v>
      </c>
      <c r="BX296" s="27">
        <v>16.952105645297436</v>
      </c>
      <c r="BZ296" s="27">
        <v>23.807666572519459</v>
      </c>
      <c r="CA296" s="27">
        <v>23.721546224894318</v>
      </c>
      <c r="CB296" s="27">
        <v>23.635132378672502</v>
      </c>
      <c r="CC296" s="27">
        <v>23.495886354204416</v>
      </c>
      <c r="CD296" s="27">
        <v>23.413197244629949</v>
      </c>
      <c r="CE296" s="27">
        <v>23.354615475481012</v>
      </c>
      <c r="CF296" s="27">
        <v>23.299693612715053</v>
      </c>
      <c r="CG296" s="27">
        <v>23.752746851267219</v>
      </c>
      <c r="CH296" s="27">
        <v>23.714250455258927</v>
      </c>
      <c r="CI296" s="27">
        <v>23.705394398098932</v>
      </c>
      <c r="CJ296" s="27">
        <v>23.203165379969054</v>
      </c>
      <c r="CK296" s="27">
        <v>23.514172291364712</v>
      </c>
      <c r="CL296" s="27">
        <v>23.32363345051963</v>
      </c>
      <c r="CM296" s="27">
        <v>23.452105645297436</v>
      </c>
      <c r="CO296" s="28">
        <v>17.307666572519459</v>
      </c>
      <c r="CP296" s="28">
        <v>17.246029603617725</v>
      </c>
      <c r="CQ296" s="28">
        <v>17.186081496757609</v>
      </c>
      <c r="CR296" s="28">
        <v>17.074562915906544</v>
      </c>
      <c r="CS296" s="28">
        <v>17.019870721225693</v>
      </c>
      <c r="CT296" s="28">
        <v>16.98699393292782</v>
      </c>
      <c r="CU296" s="28">
        <v>16.955408251012926</v>
      </c>
      <c r="CV296" s="28">
        <v>17.420713971753461</v>
      </c>
      <c r="CW296" s="28">
        <v>17.400813989625416</v>
      </c>
      <c r="CX296" s="28">
        <v>17.405804752110797</v>
      </c>
      <c r="CY296" s="28">
        <v>16.888014042208049</v>
      </c>
      <c r="CZ296" s="28">
        <v>17.063754934680485</v>
      </c>
      <c r="DA296" s="28">
        <v>16.854865231829571</v>
      </c>
      <c r="DB296" s="28">
        <v>17.075037560176455</v>
      </c>
      <c r="DD296" s="28">
        <v>23.807666572519459</v>
      </c>
      <c r="DE296" s="28">
        <v>23.746029603617725</v>
      </c>
      <c r="DF296" s="28">
        <v>23.686081496757609</v>
      </c>
      <c r="DG296" s="28">
        <v>23.574562915906544</v>
      </c>
      <c r="DH296" s="28">
        <v>23.519870721225693</v>
      </c>
      <c r="DI296" s="28">
        <v>23.48699393292782</v>
      </c>
      <c r="DJ296" s="28">
        <v>23.455408251012926</v>
      </c>
      <c r="DK296" s="28">
        <v>23.920713971753461</v>
      </c>
      <c r="DL296" s="28">
        <v>23.900813989625416</v>
      </c>
      <c r="DM296" s="28">
        <v>23.905804752110797</v>
      </c>
      <c r="DN296" s="28">
        <v>23.388014042208049</v>
      </c>
      <c r="DO296" s="28">
        <v>23.563754934680485</v>
      </c>
      <c r="DP296" s="28">
        <v>23.354865231829571</v>
      </c>
      <c r="DQ296" s="28">
        <v>23.575037560176455</v>
      </c>
      <c r="DS296" s="29">
        <v>17.307666572519459</v>
      </c>
      <c r="DT296" s="29">
        <v>17.245884479149641</v>
      </c>
      <c r="DU296" s="29">
        <v>17.167379431863992</v>
      </c>
      <c r="DV296" s="29">
        <v>17.048931104204417</v>
      </c>
      <c r="DW296" s="29">
        <v>16.990827923353351</v>
      </c>
      <c r="DX296" s="29">
        <v>16.954930423353353</v>
      </c>
      <c r="DY296" s="29">
        <v>16.91638629569378</v>
      </c>
      <c r="DZ296" s="29">
        <v>17.377328407576812</v>
      </c>
      <c r="EA296" s="29">
        <v>17.3498017509961</v>
      </c>
      <c r="EB296" s="29">
        <v>17.325018007845717</v>
      </c>
      <c r="EC296" s="29">
        <v>16.708790504184059</v>
      </c>
      <c r="ED296" s="29">
        <v>16.945965274701937</v>
      </c>
      <c r="EE296" s="29">
        <v>16.843124377319384</v>
      </c>
      <c r="EF296" s="29">
        <v>17.212683254547297</v>
      </c>
      <c r="EH296" s="29">
        <v>23.807666572519459</v>
      </c>
      <c r="EI296" s="29">
        <v>23.745884479149641</v>
      </c>
      <c r="EJ296" s="29">
        <v>23.667379431863992</v>
      </c>
      <c r="EK296" s="29">
        <v>23.548931104204417</v>
      </c>
      <c r="EL296" s="29">
        <v>23.490827923353351</v>
      </c>
      <c r="EM296" s="29">
        <v>23.454930423353353</v>
      </c>
      <c r="EN296" s="29">
        <v>23.41638629569378</v>
      </c>
      <c r="EO296" s="29">
        <v>23.877328407576812</v>
      </c>
      <c r="EP296" s="29">
        <v>23.8498017509961</v>
      </c>
      <c r="EQ296" s="29">
        <v>23.825018007845717</v>
      </c>
      <c r="ER296" s="29">
        <v>23.208790504184059</v>
      </c>
      <c r="ES296" s="29">
        <v>23.445965274701937</v>
      </c>
      <c r="ET296" s="29">
        <v>23.343124377319384</v>
      </c>
      <c r="EU296" s="29">
        <v>23.712683254547297</v>
      </c>
      <c r="EW296" s="1">
        <v>300289</v>
      </c>
      <c r="EX296" s="1">
        <v>530805</v>
      </c>
      <c r="EY296" s="1" t="s">
        <v>453</v>
      </c>
      <c r="EZ296" s="1" t="s">
        <v>863</v>
      </c>
    </row>
    <row r="297" spans="2:156" ht="16" thickBot="1" x14ac:dyDescent="0.4">
      <c r="B297" s="21" t="s">
        <v>296</v>
      </c>
      <c r="C297" s="22">
        <v>24.936085999845872</v>
      </c>
      <c r="D297" s="23">
        <v>24.822764313547552</v>
      </c>
      <c r="E297" s="23">
        <v>24.762494227253093</v>
      </c>
      <c r="F297" s="23">
        <v>24.583796392409642</v>
      </c>
      <c r="G297" s="23">
        <v>24.525412333471941</v>
      </c>
      <c r="H297" s="23">
        <v>24.342962722776925</v>
      </c>
      <c r="I297" s="23">
        <v>24.218068888599166</v>
      </c>
      <c r="J297" s="23">
        <v>24.195447633172119</v>
      </c>
      <c r="K297" s="23">
        <v>24.00406004822042</v>
      </c>
      <c r="L297" s="23">
        <v>23.769041559753461</v>
      </c>
      <c r="M297" s="23">
        <v>22.692579743523112</v>
      </c>
      <c r="N297" s="23">
        <v>22.213315016985796</v>
      </c>
      <c r="O297" s="23">
        <v>22.129872927493182</v>
      </c>
      <c r="P297" s="23">
        <v>22.329314246036418</v>
      </c>
      <c r="Q297" s="24"/>
      <c r="R297" s="23">
        <v>42.246085999845874</v>
      </c>
      <c r="S297" s="23">
        <v>42.132764313547547</v>
      </c>
      <c r="T297" s="23">
        <v>42.072494227253088</v>
      </c>
      <c r="U297" s="23">
        <v>41.893796392409641</v>
      </c>
      <c r="V297" s="23">
        <v>41.835412333471936</v>
      </c>
      <c r="W297" s="23">
        <v>41.65296272277692</v>
      </c>
      <c r="X297" s="23">
        <v>41.528068888599165</v>
      </c>
      <c r="Y297" s="23">
        <v>41.505447633172118</v>
      </c>
      <c r="Z297" s="23">
        <v>41.314060048220419</v>
      </c>
      <c r="AA297" s="23">
        <v>41.079041559753463</v>
      </c>
      <c r="AB297" s="23">
        <v>40.002579743523114</v>
      </c>
      <c r="AC297" s="23">
        <v>39.523315016985798</v>
      </c>
      <c r="AD297" s="23">
        <v>39.439872927493177</v>
      </c>
      <c r="AE297" s="23">
        <v>39.639314246036413</v>
      </c>
      <c r="AG297" s="25">
        <v>24.936085999845872</v>
      </c>
      <c r="AH297" s="25">
        <v>24.891152289439901</v>
      </c>
      <c r="AI297" s="25">
        <v>24.923712438869078</v>
      </c>
      <c r="AJ297" s="25">
        <v>24.870689174209424</v>
      </c>
      <c r="AK297" s="25">
        <v>24.935477048146552</v>
      </c>
      <c r="AL297" s="25">
        <v>24.86820288730982</v>
      </c>
      <c r="AM297" s="25">
        <v>24.824306290041044</v>
      </c>
      <c r="AN297" s="25">
        <v>24.784731615593763</v>
      </c>
      <c r="AO297" s="25">
        <v>24.57723114410587</v>
      </c>
      <c r="AP297" s="25">
        <v>24.363901344421805</v>
      </c>
      <c r="AQ297" s="25">
        <v>23.837194304176666</v>
      </c>
      <c r="AR297" s="25">
        <v>23.467243039755264</v>
      </c>
      <c r="AS297" s="25">
        <v>23.240811595960722</v>
      </c>
      <c r="AT297" s="25">
        <v>23.178931715422195</v>
      </c>
      <c r="AV297" s="26">
        <v>42.246085999845874</v>
      </c>
      <c r="AW297" s="26">
        <v>42.201152289439904</v>
      </c>
      <c r="AX297" s="26">
        <v>42.233712438869077</v>
      </c>
      <c r="AY297" s="26">
        <v>42.180689174209427</v>
      </c>
      <c r="AZ297" s="26">
        <v>42.245477048146554</v>
      </c>
      <c r="BA297" s="26">
        <v>42.178202887309816</v>
      </c>
      <c r="BB297" s="26">
        <v>42.134306290041046</v>
      </c>
      <c r="BC297" s="26">
        <v>42.094731615593759</v>
      </c>
      <c r="BD297" s="26">
        <v>41.887231144105868</v>
      </c>
      <c r="BE297" s="26">
        <v>41.6739013444218</v>
      </c>
      <c r="BF297" s="26">
        <v>41.147194304176665</v>
      </c>
      <c r="BG297" s="26">
        <v>40.777243039755263</v>
      </c>
      <c r="BH297" s="26">
        <v>40.550811595960724</v>
      </c>
      <c r="BI297" s="26">
        <v>40.488931715422197</v>
      </c>
      <c r="BK297" s="27">
        <v>24.936085999845872</v>
      </c>
      <c r="BL297" s="27">
        <v>24.822831400324855</v>
      </c>
      <c r="BM297" s="27">
        <v>24.762627471651911</v>
      </c>
      <c r="BN297" s="27">
        <v>24.583995411057252</v>
      </c>
      <c r="BO297" s="27">
        <v>24.525671867321304</v>
      </c>
      <c r="BP297" s="27">
        <v>24.342884511953724</v>
      </c>
      <c r="BQ297" s="27">
        <v>24.217239537599493</v>
      </c>
      <c r="BR297" s="27">
        <v>24.1944904449131</v>
      </c>
      <c r="BS297" s="27">
        <v>24.002967393643107</v>
      </c>
      <c r="BT297" s="27">
        <v>23.793331356137806</v>
      </c>
      <c r="BU297" s="27">
        <v>22.809924147537721</v>
      </c>
      <c r="BV297" s="27">
        <v>22.39550345974915</v>
      </c>
      <c r="BW297" s="27">
        <v>22.328802378121154</v>
      </c>
      <c r="BX297" s="27">
        <v>22.496611563323874</v>
      </c>
      <c r="BZ297" s="27">
        <v>42.246085999845874</v>
      </c>
      <c r="CA297" s="27">
        <v>42.132831400324854</v>
      </c>
      <c r="CB297" s="27">
        <v>42.072627471651913</v>
      </c>
      <c r="CC297" s="27">
        <v>41.893995411057254</v>
      </c>
      <c r="CD297" s="27">
        <v>41.835671867321302</v>
      </c>
      <c r="CE297" s="27">
        <v>41.652884511953722</v>
      </c>
      <c r="CF297" s="27">
        <v>41.527239537599492</v>
      </c>
      <c r="CG297" s="27">
        <v>41.504490444913095</v>
      </c>
      <c r="CH297" s="27">
        <v>41.312967393643106</v>
      </c>
      <c r="CI297" s="27">
        <v>41.103331356137808</v>
      </c>
      <c r="CJ297" s="27">
        <v>40.119924147537716</v>
      </c>
      <c r="CK297" s="27">
        <v>39.705503459749153</v>
      </c>
      <c r="CL297" s="27">
        <v>39.638802378121156</v>
      </c>
      <c r="CM297" s="27">
        <v>39.806611563323877</v>
      </c>
      <c r="CO297" s="28">
        <v>24.936085999845872</v>
      </c>
      <c r="CP297" s="28">
        <v>24.8095828929562</v>
      </c>
      <c r="CQ297" s="28">
        <v>24.741866623483023</v>
      </c>
      <c r="CR297" s="28">
        <v>24.554577123774131</v>
      </c>
      <c r="CS297" s="28">
        <v>24.474956647283971</v>
      </c>
      <c r="CT297" s="28">
        <v>24.258856710476167</v>
      </c>
      <c r="CU297" s="28">
        <v>24.082198793394713</v>
      </c>
      <c r="CV297" s="28">
        <v>24.006196324514086</v>
      </c>
      <c r="CW297" s="28">
        <v>23.772529985587514</v>
      </c>
      <c r="CX297" s="28">
        <v>23.582017884892746</v>
      </c>
      <c r="CY297" s="28">
        <v>22.672165373041828</v>
      </c>
      <c r="CZ297" s="28">
        <v>20.960323444899014</v>
      </c>
      <c r="DA297" s="28">
        <v>19.806657488225412</v>
      </c>
      <c r="DB297" s="28">
        <v>19.083612086878968</v>
      </c>
      <c r="DD297" s="28">
        <v>42.246085999845874</v>
      </c>
      <c r="DE297" s="28">
        <v>42.119582892956203</v>
      </c>
      <c r="DF297" s="28">
        <v>42.051866623483022</v>
      </c>
      <c r="DG297" s="28">
        <v>41.864577123774126</v>
      </c>
      <c r="DH297" s="28">
        <v>41.78495664728397</v>
      </c>
      <c r="DI297" s="28">
        <v>41.568856710476162</v>
      </c>
      <c r="DJ297" s="28">
        <v>41.392198793394712</v>
      </c>
      <c r="DK297" s="28">
        <v>41.316196324514081</v>
      </c>
      <c r="DL297" s="28">
        <v>41.082529985587513</v>
      </c>
      <c r="DM297" s="28">
        <v>40.892017884892745</v>
      </c>
      <c r="DN297" s="28">
        <v>39.982165373041823</v>
      </c>
      <c r="DO297" s="28">
        <v>38.270323444899013</v>
      </c>
      <c r="DP297" s="28">
        <v>37.116657488225414</v>
      </c>
      <c r="DQ297" s="28">
        <v>36.393612086878967</v>
      </c>
      <c r="DS297" s="29">
        <v>24.936085999845872</v>
      </c>
      <c r="DT297" s="29">
        <v>24.826341023132649</v>
      </c>
      <c r="DU297" s="29">
        <v>24.734298919037116</v>
      </c>
      <c r="DV297" s="29">
        <v>24.541291256851054</v>
      </c>
      <c r="DW297" s="29">
        <v>24.455295699991083</v>
      </c>
      <c r="DX297" s="29">
        <v>24.245232804115822</v>
      </c>
      <c r="DY297" s="29">
        <v>24.084712106378809</v>
      </c>
      <c r="DZ297" s="29">
        <v>24.032129732017708</v>
      </c>
      <c r="EA297" s="29">
        <v>23.811372811989266</v>
      </c>
      <c r="EB297" s="29">
        <v>23.425202211829312</v>
      </c>
      <c r="EC297" s="29">
        <v>21.453813203423504</v>
      </c>
      <c r="ED297" s="29">
        <v>19.988887608494533</v>
      </c>
      <c r="EE297" s="29">
        <v>19.257543399262797</v>
      </c>
      <c r="EF297" s="29">
        <v>19.583033483895356</v>
      </c>
      <c r="EH297" s="29">
        <v>42.246085999845874</v>
      </c>
      <c r="EI297" s="29">
        <v>42.136341023132644</v>
      </c>
      <c r="EJ297" s="29">
        <v>42.044298919037111</v>
      </c>
      <c r="EK297" s="29">
        <v>41.851291256851049</v>
      </c>
      <c r="EL297" s="29">
        <v>41.765295699991078</v>
      </c>
      <c r="EM297" s="29">
        <v>41.555232804115818</v>
      </c>
      <c r="EN297" s="29">
        <v>41.394712106378805</v>
      </c>
      <c r="EO297" s="29">
        <v>41.34212973201771</v>
      </c>
      <c r="EP297" s="29">
        <v>41.121372811989261</v>
      </c>
      <c r="EQ297" s="29">
        <v>40.735202211829311</v>
      </c>
      <c r="ER297" s="29">
        <v>38.763813203423503</v>
      </c>
      <c r="ES297" s="29">
        <v>37.298887608494532</v>
      </c>
      <c r="ET297" s="29">
        <v>36.567543399262796</v>
      </c>
      <c r="EU297" s="29">
        <v>36.893033483895351</v>
      </c>
      <c r="EW297" s="1">
        <v>311307</v>
      </c>
      <c r="EX297" s="1">
        <v>553464</v>
      </c>
      <c r="EY297" s="1" t="s">
        <v>536</v>
      </c>
      <c r="EZ297" s="1" t="s">
        <v>863</v>
      </c>
    </row>
    <row r="298" spans="2:156" ht="16" thickBot="1" x14ac:dyDescent="0.4">
      <c r="B298" s="21" t="s">
        <v>297</v>
      </c>
      <c r="C298" s="22">
        <v>9.1399634267693237</v>
      </c>
      <c r="D298" s="23">
        <v>8.678097193810796</v>
      </c>
      <c r="E298" s="23">
        <v>8.4864914284932897</v>
      </c>
      <c r="F298" s="23">
        <v>8.2206057202134275</v>
      </c>
      <c r="G298" s="23">
        <v>7.9621539492277957</v>
      </c>
      <c r="H298" s="23">
        <v>7.6828511109199589</v>
      </c>
      <c r="I298" s="23">
        <v>7.403144555897736</v>
      </c>
      <c r="J298" s="23">
        <v>7.1184024415735703</v>
      </c>
      <c r="K298" s="23">
        <v>6.794273708585699</v>
      </c>
      <c r="L298" s="23">
        <v>6.3611730084536582</v>
      </c>
      <c r="M298" s="23">
        <v>4.4468001789883473</v>
      </c>
      <c r="N298" s="23">
        <v>2.82122771611159</v>
      </c>
      <c r="O298" s="23">
        <v>1.8048240980250867</v>
      </c>
      <c r="P298" s="23">
        <v>1.2269296127421576</v>
      </c>
      <c r="Q298" s="24"/>
      <c r="R298" s="23">
        <v>13.776963426769324</v>
      </c>
      <c r="S298" s="23">
        <v>13.315097193810796</v>
      </c>
      <c r="T298" s="23">
        <v>13.12349142849329</v>
      </c>
      <c r="U298" s="23">
        <v>12.857605720213428</v>
      </c>
      <c r="V298" s="23">
        <v>12.599153949227796</v>
      </c>
      <c r="W298" s="23">
        <v>12.319851110919959</v>
      </c>
      <c r="X298" s="23">
        <v>12.040144555897736</v>
      </c>
      <c r="Y298" s="23">
        <v>11.755402441573571</v>
      </c>
      <c r="Z298" s="23">
        <v>11.431273708585699</v>
      </c>
      <c r="AA298" s="23">
        <v>10.998173008453659</v>
      </c>
      <c r="AB298" s="23">
        <v>9.0838001789883478</v>
      </c>
      <c r="AC298" s="23">
        <v>7.4582277161115904</v>
      </c>
      <c r="AD298" s="23">
        <v>6.4418240980250872</v>
      </c>
      <c r="AE298" s="23">
        <v>5.8639296127421581</v>
      </c>
      <c r="AG298" s="25">
        <v>9.1399634267693237</v>
      </c>
      <c r="AH298" s="25">
        <v>8.992881128732229</v>
      </c>
      <c r="AI298" s="25">
        <v>8.9578827426882626</v>
      </c>
      <c r="AJ298" s="25">
        <v>8.9005487511423098</v>
      </c>
      <c r="AK298" s="25">
        <v>8.8634997304495773</v>
      </c>
      <c r="AL298" s="25">
        <v>8.7733197515738155</v>
      </c>
      <c r="AM298" s="25">
        <v>8.63127327302964</v>
      </c>
      <c r="AN298" s="25">
        <v>8.466669945443595</v>
      </c>
      <c r="AO298" s="25">
        <v>8.2406882187450421</v>
      </c>
      <c r="AP298" s="25">
        <v>8.0046156189846993</v>
      </c>
      <c r="AQ298" s="25">
        <v>7.0496384474945568</v>
      </c>
      <c r="AR298" s="25">
        <v>5.896105027066092</v>
      </c>
      <c r="AS298" s="25">
        <v>4.7666337828264176</v>
      </c>
      <c r="AT298" s="25">
        <v>3.8632667720886928</v>
      </c>
      <c r="AV298" s="26">
        <v>13.776963426769324</v>
      </c>
      <c r="AW298" s="26">
        <v>13.629881128732229</v>
      </c>
      <c r="AX298" s="26">
        <v>13.594882742688263</v>
      </c>
      <c r="AY298" s="26">
        <v>13.53754875114231</v>
      </c>
      <c r="AZ298" s="26">
        <v>13.500499730449578</v>
      </c>
      <c r="BA298" s="26">
        <v>13.410319751573816</v>
      </c>
      <c r="BB298" s="26">
        <v>13.26827327302964</v>
      </c>
      <c r="BC298" s="26">
        <v>13.103669945443595</v>
      </c>
      <c r="BD298" s="26">
        <v>12.877688218745043</v>
      </c>
      <c r="BE298" s="26">
        <v>12.6416156189847</v>
      </c>
      <c r="BF298" s="26">
        <v>11.686638447494557</v>
      </c>
      <c r="BG298" s="26">
        <v>10.533105027066092</v>
      </c>
      <c r="BH298" s="26">
        <v>9.403633782826418</v>
      </c>
      <c r="BI298" s="26">
        <v>8.5002667720886933</v>
      </c>
      <c r="BK298" s="27">
        <v>9.1399634267693237</v>
      </c>
      <c r="BL298" s="27">
        <v>8.6787110120647224</v>
      </c>
      <c r="BM298" s="27">
        <v>8.4877165594434469</v>
      </c>
      <c r="BN298" s="27">
        <v>8.2224279649863252</v>
      </c>
      <c r="BO298" s="27">
        <v>7.964554865131408</v>
      </c>
      <c r="BP298" s="27">
        <v>7.6821327811853415</v>
      </c>
      <c r="BQ298" s="27">
        <v>7.3955216787715177</v>
      </c>
      <c r="BR298" s="27">
        <v>7.1094703168651758</v>
      </c>
      <c r="BS298" s="27">
        <v>6.7841415609685214</v>
      </c>
      <c r="BT298" s="27">
        <v>6.3812479910842974</v>
      </c>
      <c r="BU298" s="27">
        <v>4.6637447563572891</v>
      </c>
      <c r="BV298" s="27">
        <v>3.4234102226789425</v>
      </c>
      <c r="BW298" s="27">
        <v>2.5790732307202369</v>
      </c>
      <c r="BX298" s="27">
        <v>2.3495506798521504</v>
      </c>
      <c r="BZ298" s="27">
        <v>13.776963426769324</v>
      </c>
      <c r="CA298" s="27">
        <v>13.315711012064723</v>
      </c>
      <c r="CB298" s="27">
        <v>13.124716559443447</v>
      </c>
      <c r="CC298" s="27">
        <v>12.859427964986326</v>
      </c>
      <c r="CD298" s="27">
        <v>12.601554865131408</v>
      </c>
      <c r="CE298" s="27">
        <v>12.319132781185342</v>
      </c>
      <c r="CF298" s="27">
        <v>12.032521678771518</v>
      </c>
      <c r="CG298" s="27">
        <v>11.746470316865176</v>
      </c>
      <c r="CH298" s="27">
        <v>11.421141560968522</v>
      </c>
      <c r="CI298" s="27">
        <v>11.018247991084298</v>
      </c>
      <c r="CJ298" s="27">
        <v>9.3007447563572896</v>
      </c>
      <c r="CK298" s="27">
        <v>8.0604102226789429</v>
      </c>
      <c r="CL298" s="27">
        <v>7.2160732307202373</v>
      </c>
      <c r="CM298" s="27">
        <v>6.9865506798521508</v>
      </c>
      <c r="CO298" s="28">
        <v>9.1399634267693237</v>
      </c>
      <c r="CP298" s="28">
        <v>8.6815178561869502</v>
      </c>
      <c r="CQ298" s="28">
        <v>8.5009693382237757</v>
      </c>
      <c r="CR298" s="28">
        <v>8.2463160605465582</v>
      </c>
      <c r="CS298" s="28">
        <v>7.9974302229066474</v>
      </c>
      <c r="CT298" s="28">
        <v>7.6943329388633668</v>
      </c>
      <c r="CU298" s="28">
        <v>7.3510473462574115</v>
      </c>
      <c r="CV298" s="28">
        <v>6.9963214721250715</v>
      </c>
      <c r="CW298" s="28">
        <v>6.637699752003499</v>
      </c>
      <c r="CX298" s="28">
        <v>6.2365103493405485</v>
      </c>
      <c r="CY298" s="28">
        <v>3.3155254766479878</v>
      </c>
      <c r="CZ298" s="28">
        <v>-1.2845002618267962</v>
      </c>
      <c r="DA298" s="28">
        <v>-4.4525169559349251</v>
      </c>
      <c r="DB298" s="28">
        <v>-6.5403055313630674</v>
      </c>
      <c r="DD298" s="28">
        <v>13.776963426769324</v>
      </c>
      <c r="DE298" s="28">
        <v>13.318517856186951</v>
      </c>
      <c r="DF298" s="28">
        <v>13.137969338223776</v>
      </c>
      <c r="DG298" s="28">
        <v>12.883316060546559</v>
      </c>
      <c r="DH298" s="28">
        <v>12.634430222906648</v>
      </c>
      <c r="DI298" s="28">
        <v>12.331332938863367</v>
      </c>
      <c r="DJ298" s="28">
        <v>11.988047346257412</v>
      </c>
      <c r="DK298" s="28">
        <v>11.633321472125072</v>
      </c>
      <c r="DL298" s="28">
        <v>11.274699752003499</v>
      </c>
      <c r="DM298" s="28">
        <v>10.873510349340549</v>
      </c>
      <c r="DN298" s="28">
        <v>7.9525254766479883</v>
      </c>
      <c r="DO298" s="28">
        <v>3.3524997381732042</v>
      </c>
      <c r="DP298" s="28">
        <v>0.18448304406507532</v>
      </c>
      <c r="DQ298" s="28">
        <v>-1.9033055313630669</v>
      </c>
      <c r="DS298" s="29">
        <v>9.1399634267693237</v>
      </c>
      <c r="DT298" s="29">
        <v>8.7201217729152489</v>
      </c>
      <c r="DU298" s="29">
        <v>8.4506767635217539</v>
      </c>
      <c r="DV298" s="29">
        <v>8.1833950504809163</v>
      </c>
      <c r="DW298" s="29">
        <v>7.9171277907064646</v>
      </c>
      <c r="DX298" s="29">
        <v>7.6059314364291684</v>
      </c>
      <c r="DY298" s="29">
        <v>7.2570136519887463</v>
      </c>
      <c r="DZ298" s="29">
        <v>6.8940260097148478</v>
      </c>
      <c r="EA298" s="29">
        <v>6.4668889569317294</v>
      </c>
      <c r="EB298" s="29">
        <v>5.5021850321924539</v>
      </c>
      <c r="EC298" s="29">
        <v>0.34924399632678771</v>
      </c>
      <c r="ED298" s="29">
        <v>-3.7206935246914412</v>
      </c>
      <c r="EE298" s="29">
        <v>-5.7675971741260348</v>
      </c>
      <c r="EF298" s="29">
        <v>-5.4194629302691553</v>
      </c>
      <c r="EH298" s="29">
        <v>13.776963426769324</v>
      </c>
      <c r="EI298" s="29">
        <v>13.357121772915249</v>
      </c>
      <c r="EJ298" s="29">
        <v>13.087676763521754</v>
      </c>
      <c r="EK298" s="29">
        <v>12.820395050480917</v>
      </c>
      <c r="EL298" s="29">
        <v>12.554127790706465</v>
      </c>
      <c r="EM298" s="29">
        <v>12.242931436429169</v>
      </c>
      <c r="EN298" s="29">
        <v>11.894013651988747</v>
      </c>
      <c r="EO298" s="29">
        <v>11.531026009714848</v>
      </c>
      <c r="EP298" s="29">
        <v>11.10388895693173</v>
      </c>
      <c r="EQ298" s="29">
        <v>10.139185032192454</v>
      </c>
      <c r="ER298" s="29">
        <v>4.9862439963267882</v>
      </c>
      <c r="ES298" s="29">
        <v>0.91630647530855924</v>
      </c>
      <c r="ET298" s="29">
        <v>-1.1305971741260343</v>
      </c>
      <c r="EU298" s="29">
        <v>-0.78246293026915481</v>
      </c>
      <c r="EW298" s="1">
        <v>347198</v>
      </c>
      <c r="EX298" s="1">
        <v>407434</v>
      </c>
      <c r="EY298" s="1" t="s">
        <v>727</v>
      </c>
      <c r="EZ298" s="1" t="s">
        <v>868</v>
      </c>
    </row>
    <row r="299" spans="2:156" ht="16" thickBot="1" x14ac:dyDescent="0.4">
      <c r="B299" s="21" t="s">
        <v>298</v>
      </c>
      <c r="C299" s="22">
        <v>5.9170273601110326</v>
      </c>
      <c r="D299" s="23">
        <v>5.807981212076462</v>
      </c>
      <c r="E299" s="23">
        <v>5.7990441794651231</v>
      </c>
      <c r="F299" s="23">
        <v>5.6439474803942797</v>
      </c>
      <c r="G299" s="23">
        <v>5.6412003192004949</v>
      </c>
      <c r="H299" s="23">
        <v>5.4019928896681222</v>
      </c>
      <c r="I299" s="23">
        <v>5.2706194281188372</v>
      </c>
      <c r="J299" s="23">
        <v>5.1070171867186627</v>
      </c>
      <c r="K299" s="23">
        <v>4.9302551853319336</v>
      </c>
      <c r="L299" s="23">
        <v>4.6771436862145244</v>
      </c>
      <c r="M299" s="23">
        <v>3.8550788575367285</v>
      </c>
      <c r="N299" s="23">
        <v>3.429222332013385</v>
      </c>
      <c r="O299" s="23">
        <v>3.3192125943191542</v>
      </c>
      <c r="P299" s="23">
        <v>3.4868389403815208</v>
      </c>
      <c r="Q299" s="24"/>
      <c r="R299" s="23">
        <v>7.9170273601110326</v>
      </c>
      <c r="S299" s="23">
        <v>7.807981212076462</v>
      </c>
      <c r="T299" s="23">
        <v>7.7990441794651231</v>
      </c>
      <c r="U299" s="23">
        <v>7.6439474803942797</v>
      </c>
      <c r="V299" s="23">
        <v>7.6412003192004949</v>
      </c>
      <c r="W299" s="23">
        <v>7.4019928896681222</v>
      </c>
      <c r="X299" s="23">
        <v>7.2706194281188372</v>
      </c>
      <c r="Y299" s="23">
        <v>7.1070171867186627</v>
      </c>
      <c r="Z299" s="23">
        <v>6.9302551853319336</v>
      </c>
      <c r="AA299" s="23">
        <v>6.6771436862145244</v>
      </c>
      <c r="AB299" s="23">
        <v>5.8550788575367285</v>
      </c>
      <c r="AC299" s="23">
        <v>5.429222332013385</v>
      </c>
      <c r="AD299" s="23">
        <v>5.3192125943191542</v>
      </c>
      <c r="AE299" s="23">
        <v>5.4868389403815208</v>
      </c>
      <c r="AG299" s="25">
        <v>5.9170273601110326</v>
      </c>
      <c r="AH299" s="25">
        <v>5.8225327226513439</v>
      </c>
      <c r="AI299" s="25">
        <v>5.8464593022369851</v>
      </c>
      <c r="AJ299" s="25">
        <v>5.7551683689355562</v>
      </c>
      <c r="AK299" s="25">
        <v>5.7123940751975937</v>
      </c>
      <c r="AL299" s="25">
        <v>5.5254065404838206</v>
      </c>
      <c r="AM299" s="25">
        <v>5.3236324398269312</v>
      </c>
      <c r="AN299" s="25">
        <v>5.1738770814650907</v>
      </c>
      <c r="AO299" s="25">
        <v>4.931588679752906</v>
      </c>
      <c r="AP299" s="25">
        <v>4.6898112988536891</v>
      </c>
      <c r="AQ299" s="25">
        <v>4.2961026727068337</v>
      </c>
      <c r="AR299" s="25">
        <v>3.9613579545353339</v>
      </c>
      <c r="AS299" s="25">
        <v>3.7497524279717123</v>
      </c>
      <c r="AT299" s="25">
        <v>3.6676243876666224</v>
      </c>
      <c r="AV299" s="26">
        <v>7.9170273601110326</v>
      </c>
      <c r="AW299" s="26">
        <v>7.8225327226513439</v>
      </c>
      <c r="AX299" s="26">
        <v>7.8464593022369851</v>
      </c>
      <c r="AY299" s="26">
        <v>7.7551683689355562</v>
      </c>
      <c r="AZ299" s="26">
        <v>7.7123940751975937</v>
      </c>
      <c r="BA299" s="26">
        <v>7.5254065404838206</v>
      </c>
      <c r="BB299" s="26">
        <v>7.3236324398269312</v>
      </c>
      <c r="BC299" s="26">
        <v>7.1738770814650907</v>
      </c>
      <c r="BD299" s="26">
        <v>6.931588679752906</v>
      </c>
      <c r="BE299" s="26">
        <v>6.6898112988536891</v>
      </c>
      <c r="BF299" s="26">
        <v>6.2961026727068337</v>
      </c>
      <c r="BG299" s="26">
        <v>5.9613579545353339</v>
      </c>
      <c r="BH299" s="26">
        <v>5.7497524279717123</v>
      </c>
      <c r="BI299" s="26">
        <v>5.6676243876666224</v>
      </c>
      <c r="BK299" s="27">
        <v>5.9170273601110326</v>
      </c>
      <c r="BL299" s="27">
        <v>5.8079812110436837</v>
      </c>
      <c r="BM299" s="27">
        <v>5.7990441835579212</v>
      </c>
      <c r="BN299" s="27">
        <v>5.6439474803942797</v>
      </c>
      <c r="BO299" s="27">
        <v>5.6412002929181657</v>
      </c>
      <c r="BP299" s="27">
        <v>5.4019929173463925</v>
      </c>
      <c r="BQ299" s="27">
        <v>5.2706194281188372</v>
      </c>
      <c r="BR299" s="27">
        <v>5.1070171867186627</v>
      </c>
      <c r="BS299" s="27">
        <v>4.9302551853319336</v>
      </c>
      <c r="BT299" s="27">
        <v>4.6961984054389312</v>
      </c>
      <c r="BU299" s="27">
        <v>3.9362038527371084</v>
      </c>
      <c r="BV299" s="27">
        <v>3.527323561597477</v>
      </c>
      <c r="BW299" s="27">
        <v>3.4096899020564031</v>
      </c>
      <c r="BX299" s="27">
        <v>3.5608795144553866</v>
      </c>
      <c r="BZ299" s="27">
        <v>7.9170273601110326</v>
      </c>
      <c r="CA299" s="27">
        <v>7.8079812110436837</v>
      </c>
      <c r="CB299" s="27">
        <v>7.7990441835579212</v>
      </c>
      <c r="CC299" s="27">
        <v>7.6439474803942797</v>
      </c>
      <c r="CD299" s="27">
        <v>7.6412002929181657</v>
      </c>
      <c r="CE299" s="27">
        <v>7.4019929173463925</v>
      </c>
      <c r="CF299" s="27">
        <v>7.2706194281188372</v>
      </c>
      <c r="CG299" s="27">
        <v>7.1070171867186627</v>
      </c>
      <c r="CH299" s="27">
        <v>6.9302551853319336</v>
      </c>
      <c r="CI299" s="27">
        <v>6.6961984054389312</v>
      </c>
      <c r="CJ299" s="27">
        <v>5.9362038527371084</v>
      </c>
      <c r="CK299" s="27">
        <v>5.527323561597477</v>
      </c>
      <c r="CL299" s="27">
        <v>5.4096899020564031</v>
      </c>
      <c r="CM299" s="27">
        <v>5.5608795144553866</v>
      </c>
      <c r="CO299" s="28">
        <v>5.9170273601110326</v>
      </c>
      <c r="CP299" s="28">
        <v>5.7951466590954777</v>
      </c>
      <c r="CQ299" s="28">
        <v>5.7765985237395379</v>
      </c>
      <c r="CR299" s="28">
        <v>5.6048470522002107</v>
      </c>
      <c r="CS299" s="28">
        <v>5.5830912830795283</v>
      </c>
      <c r="CT299" s="28">
        <v>5.311319219212689</v>
      </c>
      <c r="CU299" s="28">
        <v>5.1267800266731269</v>
      </c>
      <c r="CV299" s="28">
        <v>4.9065785665532395</v>
      </c>
      <c r="CW299" s="28">
        <v>4.6987307670363521</v>
      </c>
      <c r="CX299" s="28">
        <v>4.4755967703326931</v>
      </c>
      <c r="CY299" s="28">
        <v>3.1701048083986656</v>
      </c>
      <c r="CZ299" s="28">
        <v>7.5489086842562614E-2</v>
      </c>
      <c r="DA299" s="28">
        <v>-2.3568693400014453</v>
      </c>
      <c r="DB299" s="28">
        <v>-3.9895213793390489</v>
      </c>
      <c r="DD299" s="28">
        <v>7.9170273601110326</v>
      </c>
      <c r="DE299" s="28">
        <v>7.7951466590954777</v>
      </c>
      <c r="DF299" s="28">
        <v>7.7765985237395379</v>
      </c>
      <c r="DG299" s="28">
        <v>7.6048470522002107</v>
      </c>
      <c r="DH299" s="28">
        <v>7.5830912830795283</v>
      </c>
      <c r="DI299" s="28">
        <v>7.311319219212689</v>
      </c>
      <c r="DJ299" s="28">
        <v>7.1267800266731269</v>
      </c>
      <c r="DK299" s="28">
        <v>6.9065785665532395</v>
      </c>
      <c r="DL299" s="28">
        <v>6.6987307670363521</v>
      </c>
      <c r="DM299" s="28">
        <v>6.4755967703326931</v>
      </c>
      <c r="DN299" s="28">
        <v>5.1701048083986656</v>
      </c>
      <c r="DO299" s="28">
        <v>2.0754890868425626</v>
      </c>
      <c r="DP299" s="28">
        <v>-0.35686934000144532</v>
      </c>
      <c r="DQ299" s="28">
        <v>-1.9895213793390489</v>
      </c>
      <c r="DS299" s="29">
        <v>5.9170273601110326</v>
      </c>
      <c r="DT299" s="29">
        <v>5.8366834880024587</v>
      </c>
      <c r="DU299" s="29">
        <v>5.8014324807887396</v>
      </c>
      <c r="DV299" s="29">
        <v>5.6434360583157073</v>
      </c>
      <c r="DW299" s="29">
        <v>5.6342030148885875</v>
      </c>
      <c r="DX299" s="29">
        <v>5.3918439812179733</v>
      </c>
      <c r="DY299" s="29">
        <v>5.2466255228833747</v>
      </c>
      <c r="DZ299" s="29">
        <v>5.0991618853688552</v>
      </c>
      <c r="EA299" s="29">
        <v>4.8843302371459298</v>
      </c>
      <c r="EB299" s="29">
        <v>4.1204934622314866</v>
      </c>
      <c r="EC299" s="29">
        <v>0.63994109104818975</v>
      </c>
      <c r="ED299" s="29">
        <v>-2.1315075748601906</v>
      </c>
      <c r="EE299" s="29">
        <v>-3.7396050386950961</v>
      </c>
      <c r="EF299" s="29">
        <v>-3.1726407399719889</v>
      </c>
      <c r="EH299" s="29">
        <v>7.9170273601110326</v>
      </c>
      <c r="EI299" s="29">
        <v>7.8366834880024587</v>
      </c>
      <c r="EJ299" s="29">
        <v>7.8014324807887396</v>
      </c>
      <c r="EK299" s="29">
        <v>7.6434360583157073</v>
      </c>
      <c r="EL299" s="29">
        <v>7.6342030148885875</v>
      </c>
      <c r="EM299" s="29">
        <v>7.3918439812179733</v>
      </c>
      <c r="EN299" s="29">
        <v>7.2466255228833747</v>
      </c>
      <c r="EO299" s="29">
        <v>7.0991618853688552</v>
      </c>
      <c r="EP299" s="29">
        <v>6.8843302371459298</v>
      </c>
      <c r="EQ299" s="29">
        <v>6.1204934622314866</v>
      </c>
      <c r="ER299" s="29">
        <v>2.6399410910481897</v>
      </c>
      <c r="ES299" s="29">
        <v>-0.1315075748601906</v>
      </c>
      <c r="ET299" s="29">
        <v>-1.7396050386950961</v>
      </c>
      <c r="EU299" s="29">
        <v>-1.1726407399719889</v>
      </c>
      <c r="EW299" s="1">
        <v>297180</v>
      </c>
      <c r="EX299" s="1">
        <v>518183</v>
      </c>
      <c r="EY299" s="1" t="s">
        <v>538</v>
      </c>
      <c r="EZ299" s="1" t="s">
        <v>863</v>
      </c>
    </row>
    <row r="300" spans="2:156" ht="16" thickBot="1" x14ac:dyDescent="0.4">
      <c r="B300" s="21" t="s">
        <v>299</v>
      </c>
      <c r="C300" s="22">
        <v>9.6385091779843144</v>
      </c>
      <c r="D300" s="23">
        <v>9.5191834575295466</v>
      </c>
      <c r="E300" s="23">
        <v>9.3854905088723495</v>
      </c>
      <c r="F300" s="23">
        <v>9.0533687162759211</v>
      </c>
      <c r="G300" s="23">
        <v>8.9369351821178178</v>
      </c>
      <c r="H300" s="23">
        <v>8.5889990693698284</v>
      </c>
      <c r="I300" s="23">
        <v>8.2667626415298443</v>
      </c>
      <c r="J300" s="23">
        <v>8.0267694770085765</v>
      </c>
      <c r="K300" s="23">
        <v>7.7130327932645777</v>
      </c>
      <c r="L300" s="23">
        <v>7.2900012054984842</v>
      </c>
      <c r="M300" s="23">
        <v>5.8032269950849411</v>
      </c>
      <c r="N300" s="23">
        <v>4.8971464571077448</v>
      </c>
      <c r="O300" s="23">
        <v>4.4881610284810591</v>
      </c>
      <c r="P300" s="23">
        <v>4.3366040609580523</v>
      </c>
      <c r="Q300" s="24"/>
      <c r="R300" s="23">
        <v>14.275509177984315</v>
      </c>
      <c r="S300" s="23">
        <v>14.156183457529547</v>
      </c>
      <c r="T300" s="23">
        <v>14.02249050887235</v>
      </c>
      <c r="U300" s="23">
        <v>13.690368716275922</v>
      </c>
      <c r="V300" s="23">
        <v>13.573935182117818</v>
      </c>
      <c r="W300" s="23">
        <v>13.225999069369829</v>
      </c>
      <c r="X300" s="23">
        <v>12.903762641529845</v>
      </c>
      <c r="Y300" s="23">
        <v>12.663769477008577</v>
      </c>
      <c r="Z300" s="23">
        <v>12.350032793264578</v>
      </c>
      <c r="AA300" s="23">
        <v>11.927001205498485</v>
      </c>
      <c r="AB300" s="23">
        <v>10.440226995084942</v>
      </c>
      <c r="AC300" s="23">
        <v>9.5341464571077452</v>
      </c>
      <c r="AD300" s="23">
        <v>9.1251610284810596</v>
      </c>
      <c r="AE300" s="23">
        <v>8.9736040609580527</v>
      </c>
      <c r="AG300" s="25">
        <v>9.6385091779843144</v>
      </c>
      <c r="AH300" s="25">
        <v>9.6586613390068266</v>
      </c>
      <c r="AI300" s="25">
        <v>9.6934658010808885</v>
      </c>
      <c r="AJ300" s="25">
        <v>9.5735492689462287</v>
      </c>
      <c r="AK300" s="25">
        <v>9.7189639440289639</v>
      </c>
      <c r="AL300" s="25">
        <v>9.6325878979358279</v>
      </c>
      <c r="AM300" s="25">
        <v>9.5173085427670472</v>
      </c>
      <c r="AN300" s="25">
        <v>9.3576544421341943</v>
      </c>
      <c r="AO300" s="25">
        <v>9.1144604163698446</v>
      </c>
      <c r="AP300" s="25">
        <v>8.7784398996172559</v>
      </c>
      <c r="AQ300" s="25">
        <v>7.8869199467032391</v>
      </c>
      <c r="AR300" s="25">
        <v>7.3411397446417439</v>
      </c>
      <c r="AS300" s="25">
        <v>7.0782206943861006</v>
      </c>
      <c r="AT300" s="25">
        <v>6.9475434951221224</v>
      </c>
      <c r="AV300" s="26">
        <v>14.275509177984315</v>
      </c>
      <c r="AW300" s="26">
        <v>14.295661339006827</v>
      </c>
      <c r="AX300" s="26">
        <v>14.330465801080889</v>
      </c>
      <c r="AY300" s="26">
        <v>14.210549268946229</v>
      </c>
      <c r="AZ300" s="26">
        <v>14.355963944028964</v>
      </c>
      <c r="BA300" s="26">
        <v>14.269587897935828</v>
      </c>
      <c r="BB300" s="26">
        <v>14.154308542767048</v>
      </c>
      <c r="BC300" s="26">
        <v>13.994654442134195</v>
      </c>
      <c r="BD300" s="26">
        <v>13.751460416369845</v>
      </c>
      <c r="BE300" s="26">
        <v>13.415439899617256</v>
      </c>
      <c r="BF300" s="26">
        <v>12.52391994670324</v>
      </c>
      <c r="BG300" s="26">
        <v>11.978139744641744</v>
      </c>
      <c r="BH300" s="26">
        <v>11.715220694386101</v>
      </c>
      <c r="BI300" s="26">
        <v>11.584543495122123</v>
      </c>
      <c r="BK300" s="27">
        <v>9.6385091779843144</v>
      </c>
      <c r="BL300" s="27">
        <v>9.5193604913978103</v>
      </c>
      <c r="BM300" s="27">
        <v>9.385840837557863</v>
      </c>
      <c r="BN300" s="27">
        <v>9.0538929021147112</v>
      </c>
      <c r="BO300" s="27">
        <v>8.9376172150224935</v>
      </c>
      <c r="BP300" s="27">
        <v>8.5887942901744232</v>
      </c>
      <c r="BQ300" s="27">
        <v>8.2645848923407232</v>
      </c>
      <c r="BR300" s="27">
        <v>8.0242281813601188</v>
      </c>
      <c r="BS300" s="27">
        <v>7.7101543362777907</v>
      </c>
      <c r="BT300" s="27">
        <v>7.3219276362148289</v>
      </c>
      <c r="BU300" s="27">
        <v>5.9876653968000539</v>
      </c>
      <c r="BV300" s="27">
        <v>5.2327192616155997</v>
      </c>
      <c r="BW300" s="27">
        <v>4.8757519751518217</v>
      </c>
      <c r="BX300" s="27">
        <v>4.8048283103230318</v>
      </c>
      <c r="BZ300" s="27">
        <v>14.275509177984315</v>
      </c>
      <c r="CA300" s="27">
        <v>14.156360491397811</v>
      </c>
      <c r="CB300" s="27">
        <v>14.022840837557863</v>
      </c>
      <c r="CC300" s="27">
        <v>13.690892902114712</v>
      </c>
      <c r="CD300" s="27">
        <v>13.574617215022494</v>
      </c>
      <c r="CE300" s="27">
        <v>13.225794290174424</v>
      </c>
      <c r="CF300" s="27">
        <v>12.901584892340724</v>
      </c>
      <c r="CG300" s="27">
        <v>12.661228181360119</v>
      </c>
      <c r="CH300" s="27">
        <v>12.347154336277791</v>
      </c>
      <c r="CI300" s="27">
        <v>11.958927636214829</v>
      </c>
      <c r="CJ300" s="27">
        <v>10.624665396800054</v>
      </c>
      <c r="CK300" s="27">
        <v>9.8697192616156002</v>
      </c>
      <c r="CL300" s="27">
        <v>9.5127519751518221</v>
      </c>
      <c r="CM300" s="27">
        <v>9.4418283103230323</v>
      </c>
      <c r="CO300" s="28">
        <v>9.6385091779843144</v>
      </c>
      <c r="CP300" s="28">
        <v>9.5203735732566344</v>
      </c>
      <c r="CQ300" s="28">
        <v>9.3971651268077974</v>
      </c>
      <c r="CR300" s="28">
        <v>9.0698151624690375</v>
      </c>
      <c r="CS300" s="28">
        <v>8.9458569038986369</v>
      </c>
      <c r="CT300" s="28">
        <v>8.584593805661644</v>
      </c>
      <c r="CU300" s="28">
        <v>8.2324839132368108</v>
      </c>
      <c r="CV300" s="28">
        <v>7.9521722531682286</v>
      </c>
      <c r="CW300" s="28">
        <v>7.6096771775352305</v>
      </c>
      <c r="CX300" s="28">
        <v>7.1731562184232551</v>
      </c>
      <c r="CY300" s="28">
        <v>4.9790814664359786</v>
      </c>
      <c r="CZ300" s="28">
        <v>1.2627254398143286</v>
      </c>
      <c r="DA300" s="28">
        <v>-1.6133494441441272</v>
      </c>
      <c r="DB300" s="28">
        <v>-3.5399037905538187</v>
      </c>
      <c r="DD300" s="28">
        <v>14.275509177984315</v>
      </c>
      <c r="DE300" s="28">
        <v>14.157373573256635</v>
      </c>
      <c r="DF300" s="28">
        <v>14.034165126807798</v>
      </c>
      <c r="DG300" s="28">
        <v>13.706815162469038</v>
      </c>
      <c r="DH300" s="28">
        <v>13.582856903898637</v>
      </c>
      <c r="DI300" s="28">
        <v>13.221593805661644</v>
      </c>
      <c r="DJ300" s="28">
        <v>12.869483913236811</v>
      </c>
      <c r="DK300" s="28">
        <v>12.589172253168229</v>
      </c>
      <c r="DL300" s="28">
        <v>12.246677177535231</v>
      </c>
      <c r="DM300" s="28">
        <v>11.810156218423256</v>
      </c>
      <c r="DN300" s="28">
        <v>9.6160814664359791</v>
      </c>
      <c r="DO300" s="28">
        <v>5.8997254398143291</v>
      </c>
      <c r="DP300" s="28">
        <v>3.0236505558558733</v>
      </c>
      <c r="DQ300" s="28">
        <v>1.0970962094461818</v>
      </c>
      <c r="DS300" s="29">
        <v>9.6385091779843144</v>
      </c>
      <c r="DT300" s="29">
        <v>9.5539044364491676</v>
      </c>
      <c r="DU300" s="29">
        <v>9.3298879240859414</v>
      </c>
      <c r="DV300" s="29">
        <v>8.9807044561396854</v>
      </c>
      <c r="DW300" s="29">
        <v>8.8566051951758666</v>
      </c>
      <c r="DX300" s="29">
        <v>8.5157616603647917</v>
      </c>
      <c r="DY300" s="29">
        <v>8.1730135832402659</v>
      </c>
      <c r="DZ300" s="29">
        <v>7.9160763526179583</v>
      </c>
      <c r="EA300" s="29">
        <v>7.5188815476692277</v>
      </c>
      <c r="EB300" s="29">
        <v>6.5152347616547246</v>
      </c>
      <c r="EC300" s="29">
        <v>2.2571415230083076</v>
      </c>
      <c r="ED300" s="29">
        <v>-1.0323470441898372</v>
      </c>
      <c r="EE300" s="29">
        <v>-2.989453781032207</v>
      </c>
      <c r="EF300" s="29">
        <v>-2.360173684905476</v>
      </c>
      <c r="EH300" s="29">
        <v>14.275509177984315</v>
      </c>
      <c r="EI300" s="29">
        <v>14.190904436449168</v>
      </c>
      <c r="EJ300" s="29">
        <v>13.966887924085942</v>
      </c>
      <c r="EK300" s="29">
        <v>13.617704456139686</v>
      </c>
      <c r="EL300" s="29">
        <v>13.493605195175867</v>
      </c>
      <c r="EM300" s="29">
        <v>13.152761660364792</v>
      </c>
      <c r="EN300" s="29">
        <v>12.810013583240266</v>
      </c>
      <c r="EO300" s="29">
        <v>12.553076352617959</v>
      </c>
      <c r="EP300" s="29">
        <v>12.155881547669228</v>
      </c>
      <c r="EQ300" s="29">
        <v>11.152234761654725</v>
      </c>
      <c r="ER300" s="29">
        <v>6.8941415230083081</v>
      </c>
      <c r="ES300" s="29">
        <v>3.6046529558101632</v>
      </c>
      <c r="ET300" s="29">
        <v>1.6475462189677934</v>
      </c>
      <c r="EU300" s="29">
        <v>2.2768263150945245</v>
      </c>
      <c r="EW300" s="1">
        <v>391844</v>
      </c>
      <c r="EX300" s="1">
        <v>398322</v>
      </c>
      <c r="EY300" s="1" t="s">
        <v>580</v>
      </c>
      <c r="EZ300" s="1" t="s">
        <v>853</v>
      </c>
    </row>
    <row r="301" spans="2:156" ht="16" thickBot="1" x14ac:dyDescent="0.4">
      <c r="B301" s="21" t="s">
        <v>300</v>
      </c>
      <c r="C301" s="22">
        <v>15.372985451526826</v>
      </c>
      <c r="D301" s="23">
        <v>15.307025636640496</v>
      </c>
      <c r="E301" s="23">
        <v>15.213582826249684</v>
      </c>
      <c r="F301" s="23">
        <v>14.99133599334877</v>
      </c>
      <c r="G301" s="23">
        <v>14.786524802420477</v>
      </c>
      <c r="H301" s="23">
        <v>14.555223553561607</v>
      </c>
      <c r="I301" s="23">
        <v>14.332031135745417</v>
      </c>
      <c r="J301" s="23">
        <v>14.123404439176728</v>
      </c>
      <c r="K301" s="23">
        <v>13.853917531103725</v>
      </c>
      <c r="L301" s="23">
        <v>13.611063680992338</v>
      </c>
      <c r="M301" s="23">
        <v>12.743401683191173</v>
      </c>
      <c r="N301" s="23">
        <v>12.234067533336173</v>
      </c>
      <c r="O301" s="23">
        <v>12.107657030490952</v>
      </c>
      <c r="P301" s="23">
        <v>12.069263168109373</v>
      </c>
      <c r="Q301" s="24"/>
      <c r="R301" s="23">
        <v>19.872985451526826</v>
      </c>
      <c r="S301" s="23">
        <v>19.807025636640496</v>
      </c>
      <c r="T301" s="23">
        <v>19.713582826249684</v>
      </c>
      <c r="U301" s="23">
        <v>19.49133599334877</v>
      </c>
      <c r="V301" s="23">
        <v>19.286524802420477</v>
      </c>
      <c r="W301" s="23">
        <v>19.055223553561607</v>
      </c>
      <c r="X301" s="23">
        <v>18.832031135745417</v>
      </c>
      <c r="Y301" s="23">
        <v>18.623404439176728</v>
      </c>
      <c r="Z301" s="23">
        <v>18.353917531103725</v>
      </c>
      <c r="AA301" s="23">
        <v>18.111063680992338</v>
      </c>
      <c r="AB301" s="23">
        <v>17.243401683191173</v>
      </c>
      <c r="AC301" s="23">
        <v>16.734067533336173</v>
      </c>
      <c r="AD301" s="23">
        <v>16.607657030490952</v>
      </c>
      <c r="AE301" s="23">
        <v>16.569263168109373</v>
      </c>
      <c r="AG301" s="25">
        <v>15.372985451526826</v>
      </c>
      <c r="AH301" s="25">
        <v>15.29747450010699</v>
      </c>
      <c r="AI301" s="25">
        <v>15.243878890437102</v>
      </c>
      <c r="AJ301" s="25">
        <v>15.095796919216216</v>
      </c>
      <c r="AK301" s="25">
        <v>14.975512718662099</v>
      </c>
      <c r="AL301" s="25">
        <v>14.784772983366189</v>
      </c>
      <c r="AM301" s="25">
        <v>14.595991479302203</v>
      </c>
      <c r="AN301" s="25">
        <v>14.357062240014159</v>
      </c>
      <c r="AO301" s="25">
        <v>14.039875353440937</v>
      </c>
      <c r="AP301" s="25">
        <v>13.71911002059079</v>
      </c>
      <c r="AQ301" s="25">
        <v>13.16513517251428</v>
      </c>
      <c r="AR301" s="25">
        <v>12.819179877768729</v>
      </c>
      <c r="AS301" s="25">
        <v>12.613639864915406</v>
      </c>
      <c r="AT301" s="25">
        <v>12.401786033445223</v>
      </c>
      <c r="AV301" s="26">
        <v>19.872985451526826</v>
      </c>
      <c r="AW301" s="26">
        <v>19.79747450010699</v>
      </c>
      <c r="AX301" s="26">
        <v>19.743878890437102</v>
      </c>
      <c r="AY301" s="26">
        <v>19.595796919216216</v>
      </c>
      <c r="AZ301" s="26">
        <v>19.475512718662099</v>
      </c>
      <c r="BA301" s="26">
        <v>19.284772983366189</v>
      </c>
      <c r="BB301" s="26">
        <v>19.095991479302203</v>
      </c>
      <c r="BC301" s="26">
        <v>18.857062240014159</v>
      </c>
      <c r="BD301" s="26">
        <v>18.539875353440937</v>
      </c>
      <c r="BE301" s="26">
        <v>18.21911002059079</v>
      </c>
      <c r="BF301" s="26">
        <v>17.66513517251428</v>
      </c>
      <c r="BG301" s="26">
        <v>17.319179877768729</v>
      </c>
      <c r="BH301" s="26">
        <v>17.113639864915406</v>
      </c>
      <c r="BI301" s="26">
        <v>16.901786033445223</v>
      </c>
      <c r="BK301" s="27">
        <v>15.372985451526826</v>
      </c>
      <c r="BL301" s="27">
        <v>15.307050961086448</v>
      </c>
      <c r="BM301" s="27">
        <v>15.213642740725581</v>
      </c>
      <c r="BN301" s="27">
        <v>14.991425284369086</v>
      </c>
      <c r="BO301" s="27">
        <v>14.786642244098189</v>
      </c>
      <c r="BP301" s="27">
        <v>14.555188425834874</v>
      </c>
      <c r="BQ301" s="27">
        <v>14.331657941948578</v>
      </c>
      <c r="BR301" s="27">
        <v>14.122967742613035</v>
      </c>
      <c r="BS301" s="27">
        <v>13.853462552602672</v>
      </c>
      <c r="BT301" s="27">
        <v>13.631501536088003</v>
      </c>
      <c r="BU301" s="27">
        <v>12.837400015333742</v>
      </c>
      <c r="BV301" s="27">
        <v>12.372706534528469</v>
      </c>
      <c r="BW301" s="27">
        <v>12.250316079411039</v>
      </c>
      <c r="BX301" s="27">
        <v>12.215547442986441</v>
      </c>
      <c r="BZ301" s="27">
        <v>19.872985451526826</v>
      </c>
      <c r="CA301" s="27">
        <v>19.807050961086446</v>
      </c>
      <c r="CB301" s="27">
        <v>19.713642740725582</v>
      </c>
      <c r="CC301" s="27">
        <v>19.491425284369086</v>
      </c>
      <c r="CD301" s="27">
        <v>19.286642244098189</v>
      </c>
      <c r="CE301" s="27">
        <v>19.055188425834874</v>
      </c>
      <c r="CF301" s="27">
        <v>18.831657941948578</v>
      </c>
      <c r="CG301" s="27">
        <v>18.622967742613035</v>
      </c>
      <c r="CH301" s="27">
        <v>18.353462552602672</v>
      </c>
      <c r="CI301" s="27">
        <v>18.131501536088003</v>
      </c>
      <c r="CJ301" s="27">
        <v>17.337400015333742</v>
      </c>
      <c r="CK301" s="27">
        <v>16.872706534528469</v>
      </c>
      <c r="CL301" s="27">
        <v>16.750316079411039</v>
      </c>
      <c r="CM301" s="27">
        <v>16.715547442986441</v>
      </c>
      <c r="CO301" s="28">
        <v>15.372985451526826</v>
      </c>
      <c r="CP301" s="28">
        <v>15.311213737294047</v>
      </c>
      <c r="CQ301" s="28">
        <v>15.233834693717849</v>
      </c>
      <c r="CR301" s="28">
        <v>15.025040612406226</v>
      </c>
      <c r="CS301" s="28">
        <v>14.844438295002803</v>
      </c>
      <c r="CT301" s="28">
        <v>14.636437095118517</v>
      </c>
      <c r="CU301" s="28">
        <v>14.439931631615117</v>
      </c>
      <c r="CV301" s="28">
        <v>14.260706074901069</v>
      </c>
      <c r="CW301" s="28">
        <v>14.04124568040702</v>
      </c>
      <c r="CX301" s="28">
        <v>13.872835998496594</v>
      </c>
      <c r="CY301" s="28">
        <v>12.738365509587769</v>
      </c>
      <c r="CZ301" s="28">
        <v>10.255180243347702</v>
      </c>
      <c r="DA301" s="28">
        <v>8.3705912892513901</v>
      </c>
      <c r="DB301" s="28">
        <v>7.0780815312718204</v>
      </c>
      <c r="DD301" s="28">
        <v>19.872985451526826</v>
      </c>
      <c r="DE301" s="28">
        <v>19.811213737294047</v>
      </c>
      <c r="DF301" s="28">
        <v>19.733834693717849</v>
      </c>
      <c r="DG301" s="28">
        <v>19.525040612406226</v>
      </c>
      <c r="DH301" s="28">
        <v>19.344438295002803</v>
      </c>
      <c r="DI301" s="28">
        <v>19.136437095118517</v>
      </c>
      <c r="DJ301" s="28">
        <v>18.939931631615117</v>
      </c>
      <c r="DK301" s="28">
        <v>18.760706074901069</v>
      </c>
      <c r="DL301" s="28">
        <v>18.54124568040702</v>
      </c>
      <c r="DM301" s="28">
        <v>18.372835998496594</v>
      </c>
      <c r="DN301" s="28">
        <v>17.238365509587769</v>
      </c>
      <c r="DO301" s="28">
        <v>14.755180243347702</v>
      </c>
      <c r="DP301" s="28">
        <v>12.87059128925139</v>
      </c>
      <c r="DQ301" s="28">
        <v>11.57808153127182</v>
      </c>
      <c r="DS301" s="29">
        <v>15.372985451526826</v>
      </c>
      <c r="DT301" s="29">
        <v>15.348064000484866</v>
      </c>
      <c r="DU301" s="29">
        <v>15.212258989171607</v>
      </c>
      <c r="DV301" s="29">
        <v>15.014304409658674</v>
      </c>
      <c r="DW301" s="29">
        <v>14.860754099126474</v>
      </c>
      <c r="DX301" s="29">
        <v>14.697445781739928</v>
      </c>
      <c r="DY301" s="29">
        <v>14.538907332126005</v>
      </c>
      <c r="DZ301" s="29">
        <v>14.398196416339054</v>
      </c>
      <c r="EA301" s="29">
        <v>14.181232462812041</v>
      </c>
      <c r="EB301" s="29">
        <v>13.710618312775729</v>
      </c>
      <c r="EC301" s="29">
        <v>10.929189388305005</v>
      </c>
      <c r="ED301" s="29">
        <v>8.6558111845367556</v>
      </c>
      <c r="EE301" s="29">
        <v>7.4183636917115727</v>
      </c>
      <c r="EF301" s="29">
        <v>7.771785352252472</v>
      </c>
      <c r="EH301" s="29">
        <v>19.872985451526826</v>
      </c>
      <c r="EI301" s="29">
        <v>19.848064000484868</v>
      </c>
      <c r="EJ301" s="29">
        <v>19.712258989171609</v>
      </c>
      <c r="EK301" s="29">
        <v>19.514304409658674</v>
      </c>
      <c r="EL301" s="29">
        <v>19.360754099126474</v>
      </c>
      <c r="EM301" s="29">
        <v>19.19744578173993</v>
      </c>
      <c r="EN301" s="29">
        <v>19.038907332126005</v>
      </c>
      <c r="EO301" s="29">
        <v>18.898196416339054</v>
      </c>
      <c r="EP301" s="29">
        <v>18.681232462812041</v>
      </c>
      <c r="EQ301" s="29">
        <v>18.210618312775729</v>
      </c>
      <c r="ER301" s="29">
        <v>15.429189388305005</v>
      </c>
      <c r="ES301" s="29">
        <v>13.155811184536756</v>
      </c>
      <c r="ET301" s="29">
        <v>11.918363691711573</v>
      </c>
      <c r="EU301" s="29">
        <v>12.271785352252472</v>
      </c>
      <c r="EW301" s="1">
        <v>336410</v>
      </c>
      <c r="EX301" s="1">
        <v>427512</v>
      </c>
      <c r="EY301" s="1" t="s">
        <v>455</v>
      </c>
      <c r="EZ301" s="1" t="s">
        <v>864</v>
      </c>
    </row>
    <row r="302" spans="2:156" ht="16" thickBot="1" x14ac:dyDescent="0.4">
      <c r="B302" s="21" t="s">
        <v>301</v>
      </c>
      <c r="C302" s="22">
        <v>7.4660965457302595</v>
      </c>
      <c r="D302" s="23">
        <v>6.5729684342285069</v>
      </c>
      <c r="E302" s="23">
        <v>6.9315200385831304</v>
      </c>
      <c r="F302" s="23">
        <v>6.0818813563062299</v>
      </c>
      <c r="G302" s="23">
        <v>6.3358923185253531</v>
      </c>
      <c r="H302" s="23">
        <v>5.5014111385894076</v>
      </c>
      <c r="I302" s="23">
        <v>5.3279894569048025</v>
      </c>
      <c r="J302" s="23">
        <v>4.8339461893088256</v>
      </c>
      <c r="K302" s="23">
        <v>4.602724047957004</v>
      </c>
      <c r="L302" s="23">
        <v>3.8566341405596702</v>
      </c>
      <c r="M302" s="23">
        <v>2.0723191605647422</v>
      </c>
      <c r="N302" s="23">
        <v>1.0680008938452126</v>
      </c>
      <c r="O302" s="23">
        <v>0.44682742585033708</v>
      </c>
      <c r="P302" s="23">
        <v>0.16483877515802092</v>
      </c>
      <c r="Q302" s="24"/>
      <c r="R302" s="23">
        <v>7.4660965457302595</v>
      </c>
      <c r="S302" s="23">
        <v>6.5729684342285069</v>
      </c>
      <c r="T302" s="23">
        <v>6.9315200385831304</v>
      </c>
      <c r="U302" s="23">
        <v>6.0818813563062299</v>
      </c>
      <c r="V302" s="23">
        <v>6.3358923185253531</v>
      </c>
      <c r="W302" s="23">
        <v>5.5014111385894076</v>
      </c>
      <c r="X302" s="23">
        <v>5.3279894569048025</v>
      </c>
      <c r="Y302" s="23">
        <v>4.8339461893088256</v>
      </c>
      <c r="Z302" s="23">
        <v>4.602724047957004</v>
      </c>
      <c r="AA302" s="23">
        <v>3.8566341405596702</v>
      </c>
      <c r="AB302" s="23">
        <v>2.0723191605647422</v>
      </c>
      <c r="AC302" s="23">
        <v>1.0680008938452126</v>
      </c>
      <c r="AD302" s="23">
        <v>0.44682742585033708</v>
      </c>
      <c r="AE302" s="23">
        <v>0.16483877515802092</v>
      </c>
      <c r="AG302" s="25">
        <v>7.4660965457302595</v>
      </c>
      <c r="AH302" s="25">
        <v>7.0306384704347984</v>
      </c>
      <c r="AI302" s="25">
        <v>7.6715037700428645</v>
      </c>
      <c r="AJ302" s="25">
        <v>7.1817981484417395</v>
      </c>
      <c r="AK302" s="25">
        <v>7.7626042869658356</v>
      </c>
      <c r="AL302" s="25">
        <v>7.252933327810581</v>
      </c>
      <c r="AM302" s="25">
        <v>7.2515324918948458</v>
      </c>
      <c r="AN302" s="25">
        <v>6.8726221873621078</v>
      </c>
      <c r="AO302" s="25">
        <v>6.6507152200735753</v>
      </c>
      <c r="AP302" s="25">
        <v>5.9420687547081315</v>
      </c>
      <c r="AQ302" s="25">
        <v>5.3265407329192485</v>
      </c>
      <c r="AR302" s="25">
        <v>5.0155716199370595</v>
      </c>
      <c r="AS302" s="25">
        <v>4.6509358952095994</v>
      </c>
      <c r="AT302" s="25">
        <v>4.4290189034894567</v>
      </c>
      <c r="AV302" s="26">
        <v>7.4660965457302595</v>
      </c>
      <c r="AW302" s="26">
        <v>7.0306384704347984</v>
      </c>
      <c r="AX302" s="26">
        <v>7.6715037700428645</v>
      </c>
      <c r="AY302" s="26">
        <v>7.1817981484417395</v>
      </c>
      <c r="AZ302" s="26">
        <v>7.7626042869658356</v>
      </c>
      <c r="BA302" s="26">
        <v>7.252933327810581</v>
      </c>
      <c r="BB302" s="26">
        <v>7.2515324918948458</v>
      </c>
      <c r="BC302" s="26">
        <v>6.8726221873621078</v>
      </c>
      <c r="BD302" s="26">
        <v>6.6507152200735753</v>
      </c>
      <c r="BE302" s="26">
        <v>5.9420687547081315</v>
      </c>
      <c r="BF302" s="26">
        <v>5.3265407329192485</v>
      </c>
      <c r="BG302" s="26">
        <v>5.0155716199370595</v>
      </c>
      <c r="BH302" s="26">
        <v>4.6509358952095994</v>
      </c>
      <c r="BI302" s="26">
        <v>4.4290189034894567</v>
      </c>
      <c r="BK302" s="27">
        <v>7.4660965457302595</v>
      </c>
      <c r="BL302" s="27">
        <v>6.573300331725612</v>
      </c>
      <c r="BM302" s="27">
        <v>6.9321649624062971</v>
      </c>
      <c r="BN302" s="27">
        <v>6.0828558654921245</v>
      </c>
      <c r="BO302" s="27">
        <v>6.3371437472417718</v>
      </c>
      <c r="BP302" s="27">
        <v>5.5010304334628763</v>
      </c>
      <c r="BQ302" s="27">
        <v>5.323985171410115</v>
      </c>
      <c r="BR302" s="27">
        <v>4.8292358593838749</v>
      </c>
      <c r="BS302" s="27">
        <v>4.597425680139569</v>
      </c>
      <c r="BT302" s="27">
        <v>3.8898308677229956</v>
      </c>
      <c r="BU302" s="27">
        <v>2.2937586759958819</v>
      </c>
      <c r="BV302" s="27">
        <v>1.5263520052409696</v>
      </c>
      <c r="BW302" s="27">
        <v>0.99699870871339513</v>
      </c>
      <c r="BX302" s="27">
        <v>0.87898243000922349</v>
      </c>
      <c r="BZ302" s="27">
        <v>7.4660965457302595</v>
      </c>
      <c r="CA302" s="27">
        <v>6.573300331725612</v>
      </c>
      <c r="CB302" s="27">
        <v>6.9321649624062971</v>
      </c>
      <c r="CC302" s="27">
        <v>6.0828558654921245</v>
      </c>
      <c r="CD302" s="27">
        <v>6.3371437472417718</v>
      </c>
      <c r="CE302" s="27">
        <v>5.5010304334628763</v>
      </c>
      <c r="CF302" s="27">
        <v>5.323985171410115</v>
      </c>
      <c r="CG302" s="27">
        <v>4.8292358593838749</v>
      </c>
      <c r="CH302" s="27">
        <v>4.597425680139569</v>
      </c>
      <c r="CI302" s="27">
        <v>3.8898308677229956</v>
      </c>
      <c r="CJ302" s="27">
        <v>2.2937586759958819</v>
      </c>
      <c r="CK302" s="27">
        <v>1.5263520052409696</v>
      </c>
      <c r="CL302" s="27">
        <v>0.99699870871339513</v>
      </c>
      <c r="CM302" s="27">
        <v>0.87898243000922349</v>
      </c>
      <c r="CO302" s="28">
        <v>7.4660965457302595</v>
      </c>
      <c r="CP302" s="28">
        <v>6.5640345257791708</v>
      </c>
      <c r="CQ302" s="28">
        <v>6.9378879081082943</v>
      </c>
      <c r="CR302" s="28">
        <v>6.0939991505270541</v>
      </c>
      <c r="CS302" s="28">
        <v>6.3352165591503358</v>
      </c>
      <c r="CT302" s="28">
        <v>5.4628077817780145</v>
      </c>
      <c r="CU302" s="28">
        <v>5.2122740229260991</v>
      </c>
      <c r="CV302" s="28">
        <v>4.625836200213719</v>
      </c>
      <c r="CW302" s="28">
        <v>4.3251351848843456</v>
      </c>
      <c r="CX302" s="28">
        <v>3.5564968404634349</v>
      </c>
      <c r="CY302" s="28">
        <v>0.78444429282933825</v>
      </c>
      <c r="CZ302" s="28">
        <v>-4.1014925483970117</v>
      </c>
      <c r="DA302" s="28">
        <v>-8.3772109644445649</v>
      </c>
      <c r="DB302" s="28">
        <v>-11.280588892088659</v>
      </c>
      <c r="DD302" s="28">
        <v>7.4660965457302595</v>
      </c>
      <c r="DE302" s="28">
        <v>6.5640345257791708</v>
      </c>
      <c r="DF302" s="28">
        <v>6.9378879081082943</v>
      </c>
      <c r="DG302" s="28">
        <v>6.0939991505270541</v>
      </c>
      <c r="DH302" s="28">
        <v>6.3352165591503358</v>
      </c>
      <c r="DI302" s="28">
        <v>5.4628077817780145</v>
      </c>
      <c r="DJ302" s="28">
        <v>5.2122740229260991</v>
      </c>
      <c r="DK302" s="28">
        <v>4.625836200213719</v>
      </c>
      <c r="DL302" s="28">
        <v>4.3251351848843456</v>
      </c>
      <c r="DM302" s="28">
        <v>3.5564968404634349</v>
      </c>
      <c r="DN302" s="28">
        <v>0.78444429282933825</v>
      </c>
      <c r="DO302" s="28">
        <v>-4.1014925483970117</v>
      </c>
      <c r="DP302" s="28">
        <v>-8.3772109644445649</v>
      </c>
      <c r="DQ302" s="28">
        <v>-11.280588892088659</v>
      </c>
      <c r="DS302" s="29">
        <v>7.4660965457302595</v>
      </c>
      <c r="DT302" s="29">
        <v>6.6347213716246642</v>
      </c>
      <c r="DU302" s="29">
        <v>6.9282289178846064</v>
      </c>
      <c r="DV302" s="29">
        <v>6.1006154875043102</v>
      </c>
      <c r="DW302" s="29">
        <v>6.3718524613957825</v>
      </c>
      <c r="DX302" s="29">
        <v>5.5532022770692571</v>
      </c>
      <c r="DY302" s="29">
        <v>5.3528734705695413</v>
      </c>
      <c r="DZ302" s="29">
        <v>4.8310112363044659</v>
      </c>
      <c r="EA302" s="29">
        <v>4.5353742455074588</v>
      </c>
      <c r="EB302" s="29">
        <v>2.9730168300460633</v>
      </c>
      <c r="EC302" s="29">
        <v>-2.9682836283411973</v>
      </c>
      <c r="ED302" s="29">
        <v>-7.7854317395169161</v>
      </c>
      <c r="EE302" s="29">
        <v>-10.820741210161493</v>
      </c>
      <c r="EF302" s="29">
        <v>-9.6988758457897077</v>
      </c>
      <c r="EH302" s="29">
        <v>7.4660965457302595</v>
      </c>
      <c r="EI302" s="29">
        <v>6.6347213716246642</v>
      </c>
      <c r="EJ302" s="29">
        <v>6.9282289178846064</v>
      </c>
      <c r="EK302" s="29">
        <v>6.1006154875043102</v>
      </c>
      <c r="EL302" s="29">
        <v>6.3718524613957825</v>
      </c>
      <c r="EM302" s="29">
        <v>5.5532022770692571</v>
      </c>
      <c r="EN302" s="29">
        <v>5.3528734705695413</v>
      </c>
      <c r="EO302" s="29">
        <v>4.8310112363044659</v>
      </c>
      <c r="EP302" s="29">
        <v>4.5353742455074588</v>
      </c>
      <c r="EQ302" s="29">
        <v>2.9730168300460633</v>
      </c>
      <c r="ER302" s="29">
        <v>-2.9682836283411973</v>
      </c>
      <c r="ES302" s="29">
        <v>-7.7854317395169161</v>
      </c>
      <c r="ET302" s="29">
        <v>-10.820741210161493</v>
      </c>
      <c r="EU302" s="29">
        <v>-9.6988758457897077</v>
      </c>
      <c r="EW302" s="1">
        <v>371065</v>
      </c>
      <c r="EX302" s="1">
        <v>409109</v>
      </c>
      <c r="EY302" s="1" t="s">
        <v>483</v>
      </c>
      <c r="EZ302" s="1" t="s">
        <v>857</v>
      </c>
    </row>
    <row r="303" spans="2:156" ht="16" thickBot="1" x14ac:dyDescent="0.4">
      <c r="B303" s="21" t="s">
        <v>302</v>
      </c>
      <c r="C303" s="22">
        <v>4.6791638992702032</v>
      </c>
      <c r="D303" s="23">
        <v>4.7172958340188549</v>
      </c>
      <c r="E303" s="23">
        <v>4.6407449916654429</v>
      </c>
      <c r="F303" s="23">
        <v>4.5204001981713899</v>
      </c>
      <c r="G303" s="23">
        <v>4.4308494210451164</v>
      </c>
      <c r="H303" s="23">
        <v>4.3184946940522835</v>
      </c>
      <c r="I303" s="23">
        <v>4.1579149601525289</v>
      </c>
      <c r="J303" s="23">
        <v>3.9832442752083015</v>
      </c>
      <c r="K303" s="23">
        <v>3.7842858103443469</v>
      </c>
      <c r="L303" s="23">
        <v>3.5002270372763071</v>
      </c>
      <c r="M303" s="23">
        <v>2.4221804102841871</v>
      </c>
      <c r="N303" s="23">
        <v>1.9568627743397711</v>
      </c>
      <c r="O303" s="23">
        <v>1.8694917706250118</v>
      </c>
      <c r="P303" s="23">
        <v>2.2042370134870657</v>
      </c>
      <c r="Q303" s="24"/>
      <c r="R303" s="23" t="e">
        <v>#N/A</v>
      </c>
      <c r="S303" s="23" t="e">
        <v>#N/A</v>
      </c>
      <c r="T303" s="23" t="e">
        <v>#N/A</v>
      </c>
      <c r="U303" s="23" t="e">
        <v>#N/A</v>
      </c>
      <c r="V303" s="23" t="e">
        <v>#N/A</v>
      </c>
      <c r="W303" s="23" t="e">
        <v>#N/A</v>
      </c>
      <c r="X303" s="23" t="e">
        <v>#N/A</v>
      </c>
      <c r="Y303" s="23" t="e">
        <v>#N/A</v>
      </c>
      <c r="Z303" s="23" t="e">
        <v>#N/A</v>
      </c>
      <c r="AA303" s="23" t="e">
        <v>#N/A</v>
      </c>
      <c r="AB303" s="23" t="e">
        <v>#N/A</v>
      </c>
      <c r="AC303" s="23" t="e">
        <v>#N/A</v>
      </c>
      <c r="AD303" s="23" t="e">
        <v>#N/A</v>
      </c>
      <c r="AE303" s="23" t="e">
        <v>#N/A</v>
      </c>
      <c r="AG303" s="25">
        <v>4.6791638992702032</v>
      </c>
      <c r="AH303" s="25">
        <v>4.8012607141553243</v>
      </c>
      <c r="AI303" s="25">
        <v>4.8371003631660754</v>
      </c>
      <c r="AJ303" s="25">
        <v>4.8494068694007977</v>
      </c>
      <c r="AK303" s="25">
        <v>4.8885572616425845</v>
      </c>
      <c r="AL303" s="25">
        <v>4.9189330679674343</v>
      </c>
      <c r="AM303" s="25">
        <v>4.8624707926226263</v>
      </c>
      <c r="AN303" s="25">
        <v>4.7421581425943637</v>
      </c>
      <c r="AO303" s="25">
        <v>4.5246450602027721</v>
      </c>
      <c r="AP303" s="25">
        <v>4.2257519053564572</v>
      </c>
      <c r="AQ303" s="25">
        <v>3.9801299285342617</v>
      </c>
      <c r="AR303" s="25">
        <v>3.5635433614207797</v>
      </c>
      <c r="AS303" s="25">
        <v>3.2169137245094896</v>
      </c>
      <c r="AT303" s="25">
        <v>3.0642702229727261</v>
      </c>
      <c r="AV303" s="26" t="e">
        <v>#N/A</v>
      </c>
      <c r="AW303" s="26" t="e">
        <v>#N/A</v>
      </c>
      <c r="AX303" s="26" t="e">
        <v>#N/A</v>
      </c>
      <c r="AY303" s="26" t="e">
        <v>#N/A</v>
      </c>
      <c r="AZ303" s="26" t="e">
        <v>#N/A</v>
      </c>
      <c r="BA303" s="26" t="e">
        <v>#N/A</v>
      </c>
      <c r="BB303" s="26" t="e">
        <v>#N/A</v>
      </c>
      <c r="BC303" s="26" t="e">
        <v>#N/A</v>
      </c>
      <c r="BD303" s="26" t="e">
        <v>#N/A</v>
      </c>
      <c r="BE303" s="26" t="e">
        <v>#N/A</v>
      </c>
      <c r="BF303" s="26" t="e">
        <v>#N/A</v>
      </c>
      <c r="BG303" s="26" t="e">
        <v>#N/A</v>
      </c>
      <c r="BH303" s="26" t="e">
        <v>#N/A</v>
      </c>
      <c r="BI303" s="26" t="e">
        <v>#N/A</v>
      </c>
      <c r="BK303" s="27">
        <v>4.6791638992702032</v>
      </c>
      <c r="BL303" s="27">
        <v>4.7172958330176185</v>
      </c>
      <c r="BM303" s="27">
        <v>4.6407449946674939</v>
      </c>
      <c r="BN303" s="27">
        <v>4.5204001981713899</v>
      </c>
      <c r="BO303" s="27">
        <v>4.4308494050443219</v>
      </c>
      <c r="BP303" s="27">
        <v>4.3184947330564665</v>
      </c>
      <c r="BQ303" s="27">
        <v>4.1579149601525289</v>
      </c>
      <c r="BR303" s="27">
        <v>3.9832442752083015</v>
      </c>
      <c r="BS303" s="27">
        <v>3.7842858103443469</v>
      </c>
      <c r="BT303" s="27">
        <v>3.5224785997401158</v>
      </c>
      <c r="BU303" s="27">
        <v>2.5240323615338207</v>
      </c>
      <c r="BV303" s="27">
        <v>2.084389273128795</v>
      </c>
      <c r="BW303" s="27">
        <v>1.988466695317455</v>
      </c>
      <c r="BX303" s="27">
        <v>2.3034654589849017</v>
      </c>
      <c r="BZ303" s="27" t="e">
        <v>#N/A</v>
      </c>
      <c r="CA303" s="27" t="e">
        <v>#N/A</v>
      </c>
      <c r="CB303" s="27" t="e">
        <v>#N/A</v>
      </c>
      <c r="CC303" s="27" t="e">
        <v>#N/A</v>
      </c>
      <c r="CD303" s="27" t="e">
        <v>#N/A</v>
      </c>
      <c r="CE303" s="27" t="e">
        <v>#N/A</v>
      </c>
      <c r="CF303" s="27" t="e">
        <v>#N/A</v>
      </c>
      <c r="CG303" s="27" t="e">
        <v>#N/A</v>
      </c>
      <c r="CH303" s="27" t="e">
        <v>#N/A</v>
      </c>
      <c r="CI303" s="27" t="e">
        <v>#N/A</v>
      </c>
      <c r="CJ303" s="27" t="e">
        <v>#N/A</v>
      </c>
      <c r="CK303" s="27" t="e">
        <v>#N/A</v>
      </c>
      <c r="CL303" s="27" t="e">
        <v>#N/A</v>
      </c>
      <c r="CM303" s="27" t="e">
        <v>#N/A</v>
      </c>
      <c r="CO303" s="28">
        <v>4.6791638992702032</v>
      </c>
      <c r="CP303" s="28">
        <v>4.7182016384531282</v>
      </c>
      <c r="CQ303" s="28">
        <v>4.6434245979649669</v>
      </c>
      <c r="CR303" s="28">
        <v>4.5205268084641359</v>
      </c>
      <c r="CS303" s="28">
        <v>4.4123065929100953</v>
      </c>
      <c r="CT303" s="28">
        <v>4.2859790786914482</v>
      </c>
      <c r="CU303" s="28">
        <v>4.1201201980109294</v>
      </c>
      <c r="CV303" s="28">
        <v>3.9358317995436298</v>
      </c>
      <c r="CW303" s="28">
        <v>3.7540015100958835</v>
      </c>
      <c r="CX303" s="28">
        <v>3.5063236571062415</v>
      </c>
      <c r="CY303" s="28">
        <v>2.5121284795328549</v>
      </c>
      <c r="CZ303" s="28">
        <v>1.9515458391673945</v>
      </c>
      <c r="DA303" s="28">
        <v>1.923808320697793</v>
      </c>
      <c r="DB303" s="28">
        <v>2.0718692591142975</v>
      </c>
      <c r="DD303" s="28" t="e">
        <v>#N/A</v>
      </c>
      <c r="DE303" s="28" t="e">
        <v>#N/A</v>
      </c>
      <c r="DF303" s="28" t="e">
        <v>#N/A</v>
      </c>
      <c r="DG303" s="28" t="e">
        <v>#N/A</v>
      </c>
      <c r="DH303" s="28" t="e">
        <v>#N/A</v>
      </c>
      <c r="DI303" s="28" t="e">
        <v>#N/A</v>
      </c>
      <c r="DJ303" s="28" t="e">
        <v>#N/A</v>
      </c>
      <c r="DK303" s="28" t="e">
        <v>#N/A</v>
      </c>
      <c r="DL303" s="28" t="e">
        <v>#N/A</v>
      </c>
      <c r="DM303" s="28" t="e">
        <v>#N/A</v>
      </c>
      <c r="DN303" s="28" t="e">
        <v>#N/A</v>
      </c>
      <c r="DO303" s="28" t="e">
        <v>#N/A</v>
      </c>
      <c r="DP303" s="28" t="e">
        <v>#N/A</v>
      </c>
      <c r="DQ303" s="28" t="e">
        <v>#N/A</v>
      </c>
      <c r="DS303" s="29">
        <v>4.6791638992702032</v>
      </c>
      <c r="DT303" s="29">
        <v>4.7280572515227535</v>
      </c>
      <c r="DU303" s="29">
        <v>4.6325628956732281</v>
      </c>
      <c r="DV303" s="29">
        <v>4.505694219615398</v>
      </c>
      <c r="DW303" s="29">
        <v>4.3692888306174522</v>
      </c>
      <c r="DX303" s="29">
        <v>4.2064341527597433</v>
      </c>
      <c r="DY303" s="29">
        <v>4.0459940852986609</v>
      </c>
      <c r="DZ303" s="29">
        <v>3.8812140502200201</v>
      </c>
      <c r="EA303" s="29">
        <v>3.7054099422388136</v>
      </c>
      <c r="EB303" s="29">
        <v>3.4862394148044</v>
      </c>
      <c r="EC303" s="29">
        <v>2.6784333704484276</v>
      </c>
      <c r="ED303" s="29">
        <v>2.382189539462237</v>
      </c>
      <c r="EE303" s="29">
        <v>2.5726399090762957</v>
      </c>
      <c r="EF303" s="29">
        <v>2.8777044442002317</v>
      </c>
      <c r="EH303" s="29" t="e">
        <v>#N/A</v>
      </c>
      <c r="EI303" s="29" t="e">
        <v>#N/A</v>
      </c>
      <c r="EJ303" s="29" t="e">
        <v>#N/A</v>
      </c>
      <c r="EK303" s="29" t="e">
        <v>#N/A</v>
      </c>
      <c r="EL303" s="29" t="e">
        <v>#N/A</v>
      </c>
      <c r="EM303" s="29" t="e">
        <v>#N/A</v>
      </c>
      <c r="EN303" s="29" t="e">
        <v>#N/A</v>
      </c>
      <c r="EO303" s="29" t="e">
        <v>#N/A</v>
      </c>
      <c r="EP303" s="29" t="e">
        <v>#N/A</v>
      </c>
      <c r="EQ303" s="29" t="e">
        <v>#N/A</v>
      </c>
      <c r="ER303" s="29" t="e">
        <v>#N/A</v>
      </c>
      <c r="ES303" s="29" t="e">
        <v>#N/A</v>
      </c>
      <c r="ET303" s="29" t="e">
        <v>#N/A</v>
      </c>
      <c r="EU303" s="29" t="e">
        <v>#N/A</v>
      </c>
      <c r="EW303" s="1">
        <v>361282</v>
      </c>
      <c r="EX303" s="1">
        <v>570359</v>
      </c>
      <c r="EY303" s="1" t="s">
        <v>865</v>
      </c>
      <c r="EZ303" s="1" t="s">
        <v>863</v>
      </c>
    </row>
    <row r="304" spans="2:156" ht="16" thickBot="1" x14ac:dyDescent="0.4">
      <c r="B304" s="21" t="s">
        <v>303</v>
      </c>
      <c r="C304" s="22">
        <v>26.868600000000001</v>
      </c>
      <c r="D304" s="23">
        <v>26.876817160162201</v>
      </c>
      <c r="E304" s="23">
        <v>26.786761983029862</v>
      </c>
      <c r="F304" s="23">
        <v>26.711178903024539</v>
      </c>
      <c r="G304" s="23">
        <v>26.692239291488896</v>
      </c>
      <c r="H304" s="23">
        <v>26.709255077247068</v>
      </c>
      <c r="I304" s="23">
        <v>26.66896057279433</v>
      </c>
      <c r="J304" s="23">
        <v>26.697854589422608</v>
      </c>
      <c r="K304" s="23">
        <v>26.697504006083392</v>
      </c>
      <c r="L304" s="23">
        <v>26.651566102835115</v>
      </c>
      <c r="M304" s="23">
        <v>26.603525854804683</v>
      </c>
      <c r="N304" s="23">
        <v>26.672796194106933</v>
      </c>
      <c r="O304" s="23">
        <v>26.787463490661384</v>
      </c>
      <c r="P304" s="23">
        <v>26.996157721383067</v>
      </c>
      <c r="Q304" s="24"/>
      <c r="R304" s="23">
        <v>33.868600000000001</v>
      </c>
      <c r="S304" s="23">
        <v>33.876817160162204</v>
      </c>
      <c r="T304" s="23">
        <v>33.786761983029862</v>
      </c>
      <c r="U304" s="23">
        <v>33.711178903024539</v>
      </c>
      <c r="V304" s="23">
        <v>33.692239291488896</v>
      </c>
      <c r="W304" s="23">
        <v>33.709255077247064</v>
      </c>
      <c r="X304" s="23">
        <v>33.668960572794333</v>
      </c>
      <c r="Y304" s="23">
        <v>33.697854589422604</v>
      </c>
      <c r="Z304" s="23">
        <v>33.697504006083392</v>
      </c>
      <c r="AA304" s="23">
        <v>33.651566102835119</v>
      </c>
      <c r="AB304" s="23">
        <v>33.603525854804687</v>
      </c>
      <c r="AC304" s="23">
        <v>33.672796194106937</v>
      </c>
      <c r="AD304" s="23">
        <v>33.787463490661381</v>
      </c>
      <c r="AE304" s="23">
        <v>33.996157721383071</v>
      </c>
      <c r="AG304" s="25">
        <v>26.868600000000001</v>
      </c>
      <c r="AH304" s="25">
        <v>27.014116857784543</v>
      </c>
      <c r="AI304" s="25">
        <v>27.045725649998953</v>
      </c>
      <c r="AJ304" s="25">
        <v>27.09426773070761</v>
      </c>
      <c r="AK304" s="25">
        <v>27.200336384288914</v>
      </c>
      <c r="AL304" s="25">
        <v>27.331636836468867</v>
      </c>
      <c r="AM304" s="25">
        <v>27.382660643174436</v>
      </c>
      <c r="AN304" s="25">
        <v>27.469182752174419</v>
      </c>
      <c r="AO304" s="25">
        <v>27.508328856320666</v>
      </c>
      <c r="AP304" s="25">
        <v>27.497106848323106</v>
      </c>
      <c r="AQ304" s="25">
        <v>27.59775737507028</v>
      </c>
      <c r="AR304" s="25">
        <v>27.714905226700864</v>
      </c>
      <c r="AS304" s="25">
        <v>27.83487338988364</v>
      </c>
      <c r="AT304" s="25">
        <v>28.004241243623277</v>
      </c>
      <c r="AV304" s="26">
        <v>33.868600000000001</v>
      </c>
      <c r="AW304" s="26">
        <v>34.014116857784543</v>
      </c>
      <c r="AX304" s="26">
        <v>34.045725649998957</v>
      </c>
      <c r="AY304" s="26">
        <v>34.094267730707614</v>
      </c>
      <c r="AZ304" s="26">
        <v>34.200336384288917</v>
      </c>
      <c r="BA304" s="26">
        <v>34.331636836468867</v>
      </c>
      <c r="BB304" s="26">
        <v>34.382660643174432</v>
      </c>
      <c r="BC304" s="26">
        <v>34.469182752174419</v>
      </c>
      <c r="BD304" s="26">
        <v>34.508328856320666</v>
      </c>
      <c r="BE304" s="26">
        <v>34.497106848323106</v>
      </c>
      <c r="BF304" s="26">
        <v>34.59775737507028</v>
      </c>
      <c r="BG304" s="26">
        <v>34.714905226700864</v>
      </c>
      <c r="BH304" s="26">
        <v>34.83487338988364</v>
      </c>
      <c r="BI304" s="26">
        <v>35.004241243623277</v>
      </c>
      <c r="BK304" s="27">
        <v>26.868600000000001</v>
      </c>
      <c r="BL304" s="27">
        <v>26.876817160162201</v>
      </c>
      <c r="BM304" s="27">
        <v>26.786761984048024</v>
      </c>
      <c r="BN304" s="27">
        <v>26.711178903024539</v>
      </c>
      <c r="BO304" s="27">
        <v>26.6922392874209</v>
      </c>
      <c r="BP304" s="27">
        <v>26.709255082296554</v>
      </c>
      <c r="BQ304" s="27">
        <v>26.66896057279433</v>
      </c>
      <c r="BR304" s="27">
        <v>26.697854589422608</v>
      </c>
      <c r="BS304" s="27">
        <v>26.697504006083392</v>
      </c>
      <c r="BT304" s="27">
        <v>26.654402943324044</v>
      </c>
      <c r="BU304" s="27">
        <v>26.615756983205006</v>
      </c>
      <c r="BV304" s="27">
        <v>26.687373903960026</v>
      </c>
      <c r="BW304" s="27">
        <v>26.800491388875283</v>
      </c>
      <c r="BX304" s="27">
        <v>27.006436218841149</v>
      </c>
      <c r="BZ304" s="27">
        <v>33.868600000000001</v>
      </c>
      <c r="CA304" s="27">
        <v>33.876817160162204</v>
      </c>
      <c r="CB304" s="27">
        <v>33.786761984048027</v>
      </c>
      <c r="CC304" s="27">
        <v>33.711178903024539</v>
      </c>
      <c r="CD304" s="27">
        <v>33.692239287420904</v>
      </c>
      <c r="CE304" s="27">
        <v>33.709255082296551</v>
      </c>
      <c r="CF304" s="27">
        <v>33.668960572794333</v>
      </c>
      <c r="CG304" s="27">
        <v>33.697854589422604</v>
      </c>
      <c r="CH304" s="27">
        <v>33.697504006083392</v>
      </c>
      <c r="CI304" s="27">
        <v>33.654402943324044</v>
      </c>
      <c r="CJ304" s="27">
        <v>33.615756983205003</v>
      </c>
      <c r="CK304" s="27">
        <v>33.687373903960022</v>
      </c>
      <c r="CL304" s="27">
        <v>33.800491388875287</v>
      </c>
      <c r="CM304" s="27">
        <v>34.006436218841145</v>
      </c>
      <c r="CO304" s="28">
        <v>26.868600000000001</v>
      </c>
      <c r="CP304" s="28">
        <v>26.895205297874927</v>
      </c>
      <c r="CQ304" s="28">
        <v>26.824226810687215</v>
      </c>
      <c r="CR304" s="28">
        <v>26.769246126288206</v>
      </c>
      <c r="CS304" s="28">
        <v>26.769335578844743</v>
      </c>
      <c r="CT304" s="28">
        <v>26.804447879100294</v>
      </c>
      <c r="CU304" s="28">
        <v>26.787923457899378</v>
      </c>
      <c r="CV304" s="28">
        <v>26.840888440743043</v>
      </c>
      <c r="CW304" s="28">
        <v>26.869087061533477</v>
      </c>
      <c r="CX304" s="28">
        <v>26.858096633581219</v>
      </c>
      <c r="CY304" s="28">
        <v>26.921897156164</v>
      </c>
      <c r="CZ304" s="28">
        <v>27.075411926536297</v>
      </c>
      <c r="DA304" s="28">
        <v>27.283082712685925</v>
      </c>
      <c r="DB304" s="28">
        <v>27.552790909585539</v>
      </c>
      <c r="DD304" s="28">
        <v>33.868600000000001</v>
      </c>
      <c r="DE304" s="28">
        <v>33.895205297874924</v>
      </c>
      <c r="DF304" s="28">
        <v>33.824226810687215</v>
      </c>
      <c r="DG304" s="28">
        <v>33.769246126288209</v>
      </c>
      <c r="DH304" s="28">
        <v>33.769335578844746</v>
      </c>
      <c r="DI304" s="28">
        <v>33.804447879100294</v>
      </c>
      <c r="DJ304" s="28">
        <v>33.787923457899382</v>
      </c>
      <c r="DK304" s="28">
        <v>33.840888440743043</v>
      </c>
      <c r="DL304" s="28">
        <v>33.869087061533477</v>
      </c>
      <c r="DM304" s="28">
        <v>33.858096633581219</v>
      </c>
      <c r="DN304" s="28">
        <v>33.921897156164</v>
      </c>
      <c r="DO304" s="28">
        <v>34.075411926536297</v>
      </c>
      <c r="DP304" s="28">
        <v>34.283082712685925</v>
      </c>
      <c r="DQ304" s="28">
        <v>34.552790909585539</v>
      </c>
      <c r="DS304" s="29">
        <v>26.868600000000001</v>
      </c>
      <c r="DT304" s="29">
        <v>26.895865142333619</v>
      </c>
      <c r="DU304" s="29">
        <v>26.817185384212564</v>
      </c>
      <c r="DV304" s="29">
        <v>26.760271690228418</v>
      </c>
      <c r="DW304" s="29">
        <v>26.757864773868889</v>
      </c>
      <c r="DX304" s="29">
        <v>26.79308636837251</v>
      </c>
      <c r="DY304" s="29">
        <v>26.778458840253045</v>
      </c>
      <c r="DZ304" s="29">
        <v>26.834757857606636</v>
      </c>
      <c r="EA304" s="29">
        <v>26.866744678929884</v>
      </c>
      <c r="EB304" s="29">
        <v>26.854631578478759</v>
      </c>
      <c r="EC304" s="29">
        <v>26.910781661238509</v>
      </c>
      <c r="ED304" s="29">
        <v>27.07784078362878</v>
      </c>
      <c r="EE304" s="29">
        <v>27.295935060713333</v>
      </c>
      <c r="EF304" s="29">
        <v>27.583922857456411</v>
      </c>
      <c r="EH304" s="29">
        <v>33.868600000000001</v>
      </c>
      <c r="EI304" s="29">
        <v>33.895865142333619</v>
      </c>
      <c r="EJ304" s="29">
        <v>33.817185384212564</v>
      </c>
      <c r="EK304" s="29">
        <v>33.760271690228421</v>
      </c>
      <c r="EL304" s="29">
        <v>33.757864773868889</v>
      </c>
      <c r="EM304" s="29">
        <v>33.793086368372514</v>
      </c>
      <c r="EN304" s="29">
        <v>33.778458840253045</v>
      </c>
      <c r="EO304" s="29">
        <v>33.834757857606633</v>
      </c>
      <c r="EP304" s="29">
        <v>33.866744678929884</v>
      </c>
      <c r="EQ304" s="29">
        <v>33.854631578478759</v>
      </c>
      <c r="ER304" s="29">
        <v>33.910781661238509</v>
      </c>
      <c r="ES304" s="29">
        <v>34.07784078362878</v>
      </c>
      <c r="ET304" s="29">
        <v>34.295935060713333</v>
      </c>
      <c r="EU304" s="29">
        <v>34.583922857456415</v>
      </c>
      <c r="EW304" s="1">
        <v>361282</v>
      </c>
      <c r="EX304" s="1">
        <v>570359</v>
      </c>
      <c r="EY304" s="1" t="s">
        <v>865</v>
      </c>
      <c r="EZ304" s="1" t="s">
        <v>863</v>
      </c>
    </row>
    <row r="305" spans="2:156" ht="16" thickBot="1" x14ac:dyDescent="0.4">
      <c r="B305" s="21" t="s">
        <v>304</v>
      </c>
      <c r="C305" s="22">
        <v>7.5517920750260608</v>
      </c>
      <c r="D305" s="23">
        <v>7.7477599811312778</v>
      </c>
      <c r="E305" s="23">
        <v>7.3276797526559161</v>
      </c>
      <c r="F305" s="23">
        <v>7.256311834611342</v>
      </c>
      <c r="G305" s="23">
        <v>6.9484143191530698</v>
      </c>
      <c r="H305" s="23">
        <v>6.3149167254709333</v>
      </c>
      <c r="I305" s="23">
        <v>5.6364831377775388</v>
      </c>
      <c r="J305" s="23">
        <v>5.2701474798869725</v>
      </c>
      <c r="K305" s="23">
        <v>4.9508403409472486</v>
      </c>
      <c r="L305" s="23">
        <v>4.258039800762532</v>
      </c>
      <c r="M305" s="23">
        <v>2.3285948638383527</v>
      </c>
      <c r="N305" s="23">
        <v>1.347772244388544</v>
      </c>
      <c r="O305" s="23">
        <v>1.1139190348935095</v>
      </c>
      <c r="P305" s="23">
        <v>1.237098795036875</v>
      </c>
      <c r="Q305" s="24"/>
      <c r="R305" s="23">
        <v>11.051792075026061</v>
      </c>
      <c r="S305" s="23">
        <v>11.247759981131278</v>
      </c>
      <c r="T305" s="23">
        <v>10.827679752655916</v>
      </c>
      <c r="U305" s="23">
        <v>10.756311834611342</v>
      </c>
      <c r="V305" s="23">
        <v>10.44841431915307</v>
      </c>
      <c r="W305" s="23">
        <v>9.8149167254709333</v>
      </c>
      <c r="X305" s="23">
        <v>9.1364831377775388</v>
      </c>
      <c r="Y305" s="23">
        <v>8.7701474798869725</v>
      </c>
      <c r="Z305" s="23">
        <v>8.4508403409472486</v>
      </c>
      <c r="AA305" s="23">
        <v>7.758039800762532</v>
      </c>
      <c r="AB305" s="23">
        <v>5.8285948638383527</v>
      </c>
      <c r="AC305" s="23">
        <v>4.847772244388544</v>
      </c>
      <c r="AD305" s="23">
        <v>4.6139190348935095</v>
      </c>
      <c r="AE305" s="23">
        <v>4.737098795036875</v>
      </c>
      <c r="AG305" s="25">
        <v>7.5517920750260608</v>
      </c>
      <c r="AH305" s="25">
        <v>7.732115475434103</v>
      </c>
      <c r="AI305" s="25">
        <v>7.3742472830506145</v>
      </c>
      <c r="AJ305" s="25">
        <v>7.4334227432256021</v>
      </c>
      <c r="AK305" s="25">
        <v>7.312763444403501</v>
      </c>
      <c r="AL305" s="25">
        <v>6.8354824395998328</v>
      </c>
      <c r="AM305" s="25">
        <v>6.2385682161216653</v>
      </c>
      <c r="AN305" s="25">
        <v>6.0313312480424184</v>
      </c>
      <c r="AO305" s="25">
        <v>5.8564409776547688</v>
      </c>
      <c r="AP305" s="25">
        <v>5.3269004197322367</v>
      </c>
      <c r="AQ305" s="25">
        <v>4.1762404611850634</v>
      </c>
      <c r="AR305" s="25">
        <v>3.1830619287348689</v>
      </c>
      <c r="AS305" s="25">
        <v>2.5430335010601919</v>
      </c>
      <c r="AT305" s="25">
        <v>2.0214424432818969</v>
      </c>
      <c r="AV305" s="26">
        <v>11.051792075026061</v>
      </c>
      <c r="AW305" s="26">
        <v>11.232115475434103</v>
      </c>
      <c r="AX305" s="26">
        <v>10.874247283050614</v>
      </c>
      <c r="AY305" s="26">
        <v>10.933422743225602</v>
      </c>
      <c r="AZ305" s="26">
        <v>10.812763444403501</v>
      </c>
      <c r="BA305" s="26">
        <v>10.335482439599833</v>
      </c>
      <c r="BB305" s="26">
        <v>9.7385682161216653</v>
      </c>
      <c r="BC305" s="26">
        <v>9.5313312480424184</v>
      </c>
      <c r="BD305" s="26">
        <v>9.3564409776547688</v>
      </c>
      <c r="BE305" s="26">
        <v>8.8269004197322367</v>
      </c>
      <c r="BF305" s="26">
        <v>7.6762404611850634</v>
      </c>
      <c r="BG305" s="26">
        <v>6.6830619287348689</v>
      </c>
      <c r="BH305" s="26">
        <v>6.0430335010601919</v>
      </c>
      <c r="BI305" s="26">
        <v>5.5214424432818969</v>
      </c>
      <c r="BK305" s="27">
        <v>7.5517920750260608</v>
      </c>
      <c r="BL305" s="27">
        <v>7.7477599729131494</v>
      </c>
      <c r="BM305" s="27">
        <v>7.3276797682804897</v>
      </c>
      <c r="BN305" s="27">
        <v>7.256311834611342</v>
      </c>
      <c r="BO305" s="27">
        <v>6.9484142189824247</v>
      </c>
      <c r="BP305" s="27">
        <v>6.3149168375385472</v>
      </c>
      <c r="BQ305" s="27">
        <v>5.6364831377775388</v>
      </c>
      <c r="BR305" s="27">
        <v>5.2701474798869725</v>
      </c>
      <c r="BS305" s="27">
        <v>4.9508403409472486</v>
      </c>
      <c r="BT305" s="27">
        <v>4.311739813948881</v>
      </c>
      <c r="BU305" s="27">
        <v>2.5488117266451802</v>
      </c>
      <c r="BV305" s="27">
        <v>1.6085182119798134</v>
      </c>
      <c r="BW305" s="27">
        <v>1.3489167192018492</v>
      </c>
      <c r="BX305" s="27">
        <v>1.4263213070208849</v>
      </c>
      <c r="BZ305" s="27">
        <v>11.051792075026061</v>
      </c>
      <c r="CA305" s="27">
        <v>11.247759972913149</v>
      </c>
      <c r="CB305" s="27">
        <v>10.82767976828049</v>
      </c>
      <c r="CC305" s="27">
        <v>10.756311834611342</v>
      </c>
      <c r="CD305" s="27">
        <v>10.448414218982425</v>
      </c>
      <c r="CE305" s="27">
        <v>9.8149168375385472</v>
      </c>
      <c r="CF305" s="27">
        <v>9.1364831377775388</v>
      </c>
      <c r="CG305" s="27">
        <v>8.7701474798869725</v>
      </c>
      <c r="CH305" s="27">
        <v>8.4508403409472486</v>
      </c>
      <c r="CI305" s="27">
        <v>7.811739813948881</v>
      </c>
      <c r="CJ305" s="27">
        <v>6.0488117266451802</v>
      </c>
      <c r="CK305" s="27">
        <v>5.1085182119798134</v>
      </c>
      <c r="CL305" s="27">
        <v>4.8489167192018492</v>
      </c>
      <c r="CM305" s="27">
        <v>4.9263213070208849</v>
      </c>
      <c r="CO305" s="28">
        <v>7.5517920750260608</v>
      </c>
      <c r="CP305" s="28">
        <v>7.748306246930138</v>
      </c>
      <c r="CQ305" s="28">
        <v>7.3440235021513178</v>
      </c>
      <c r="CR305" s="28">
        <v>7.2905370119327841</v>
      </c>
      <c r="CS305" s="28">
        <v>7.0503871151514073</v>
      </c>
      <c r="CT305" s="28">
        <v>6.4764269238731966</v>
      </c>
      <c r="CU305" s="28">
        <v>5.7874617534161921</v>
      </c>
      <c r="CV305" s="28">
        <v>5.503173493758192</v>
      </c>
      <c r="CW305" s="28">
        <v>5.2829162850494829</v>
      </c>
      <c r="CX305" s="28">
        <v>4.796570655760263</v>
      </c>
      <c r="CY305" s="28">
        <v>2.5270153717633193</v>
      </c>
      <c r="CZ305" s="28">
        <v>-2.0169088609329187</v>
      </c>
      <c r="DA305" s="28">
        <v>-5.5874210442144694</v>
      </c>
      <c r="DB305" s="28">
        <v>-8.1011751687461597</v>
      </c>
      <c r="DD305" s="28">
        <v>11.051792075026061</v>
      </c>
      <c r="DE305" s="28">
        <v>11.248306246930138</v>
      </c>
      <c r="DF305" s="28">
        <v>10.844023502151318</v>
      </c>
      <c r="DG305" s="28">
        <v>10.790537011932784</v>
      </c>
      <c r="DH305" s="28">
        <v>10.550387115151407</v>
      </c>
      <c r="DI305" s="28">
        <v>9.9764269238731966</v>
      </c>
      <c r="DJ305" s="28">
        <v>9.2874617534161921</v>
      </c>
      <c r="DK305" s="28">
        <v>9.003173493758192</v>
      </c>
      <c r="DL305" s="28">
        <v>8.7829162850494829</v>
      </c>
      <c r="DM305" s="28">
        <v>8.296570655760263</v>
      </c>
      <c r="DN305" s="28">
        <v>6.0270153717633193</v>
      </c>
      <c r="DO305" s="28">
        <v>1.4830911390670813</v>
      </c>
      <c r="DP305" s="28">
        <v>-2.0874210442144694</v>
      </c>
      <c r="DQ305" s="28">
        <v>-4.6011751687461597</v>
      </c>
      <c r="DS305" s="29">
        <v>7.5517920750260608</v>
      </c>
      <c r="DT305" s="29">
        <v>7.8036191510327608</v>
      </c>
      <c r="DU305" s="29">
        <v>7.2708298404023193</v>
      </c>
      <c r="DV305" s="29">
        <v>7.2115573052388733</v>
      </c>
      <c r="DW305" s="29">
        <v>6.9294767975185341</v>
      </c>
      <c r="DX305" s="29">
        <v>6.38489061719544</v>
      </c>
      <c r="DY305" s="29">
        <v>5.7901476237565213</v>
      </c>
      <c r="DZ305" s="29">
        <v>5.5495633980865033</v>
      </c>
      <c r="EA305" s="29">
        <v>5.2502690625368764</v>
      </c>
      <c r="EB305" s="29">
        <v>4.0178219983609189</v>
      </c>
      <c r="EC305" s="29">
        <v>-1.0356554740052957</v>
      </c>
      <c r="ED305" s="29">
        <v>-5.1100697060913625</v>
      </c>
      <c r="EE305" s="29">
        <v>-7.4207169854124011</v>
      </c>
      <c r="EF305" s="29">
        <v>-6.880813701412638</v>
      </c>
      <c r="EH305" s="29">
        <v>11.051792075026061</v>
      </c>
      <c r="EI305" s="29">
        <v>11.303619151032761</v>
      </c>
      <c r="EJ305" s="29">
        <v>10.770829840402319</v>
      </c>
      <c r="EK305" s="29">
        <v>10.711557305238873</v>
      </c>
      <c r="EL305" s="29">
        <v>10.429476797518534</v>
      </c>
      <c r="EM305" s="29">
        <v>9.88489061719544</v>
      </c>
      <c r="EN305" s="29">
        <v>9.2901476237565213</v>
      </c>
      <c r="EO305" s="29">
        <v>9.0495633980865033</v>
      </c>
      <c r="EP305" s="29">
        <v>8.7502690625368764</v>
      </c>
      <c r="EQ305" s="29">
        <v>7.5178219983609189</v>
      </c>
      <c r="ER305" s="29">
        <v>2.4643445259947043</v>
      </c>
      <c r="ES305" s="29">
        <v>-1.6100697060913625</v>
      </c>
      <c r="ET305" s="29">
        <v>-3.9207169854124011</v>
      </c>
      <c r="EU305" s="29">
        <v>-3.380813701412638</v>
      </c>
      <c r="EW305" s="1">
        <v>387882</v>
      </c>
      <c r="EX305" s="1">
        <v>414309</v>
      </c>
      <c r="EY305" s="1" t="s">
        <v>749</v>
      </c>
      <c r="EZ305" s="1" t="s">
        <v>848</v>
      </c>
    </row>
    <row r="306" spans="2:156" ht="16" thickBot="1" x14ac:dyDescent="0.4">
      <c r="B306" s="21" t="s">
        <v>305</v>
      </c>
      <c r="C306" s="22">
        <v>5.6412085069317257</v>
      </c>
      <c r="D306" s="23">
        <v>5.6037397115841312</v>
      </c>
      <c r="E306" s="23">
        <v>5.5329435172800334</v>
      </c>
      <c r="F306" s="23">
        <v>5.4172454040041078</v>
      </c>
      <c r="G306" s="23">
        <v>5.3236401851578474</v>
      </c>
      <c r="H306" s="23">
        <v>5.2381644722363152</v>
      </c>
      <c r="I306" s="23">
        <v>5.150857976966245</v>
      </c>
      <c r="J306" s="23">
        <v>5.0538806324730903</v>
      </c>
      <c r="K306" s="23">
        <v>4.9582669507173822</v>
      </c>
      <c r="L306" s="23">
        <v>4.8392870190584727</v>
      </c>
      <c r="M306" s="23">
        <v>4.3605610471449392</v>
      </c>
      <c r="N306" s="23">
        <v>4.0581782283288046</v>
      </c>
      <c r="O306" s="23">
        <v>3.9803617408802818</v>
      </c>
      <c r="P306" s="23">
        <v>3.9847621504277431</v>
      </c>
      <c r="Q306" s="24"/>
      <c r="R306" s="23">
        <v>19.389208506931723</v>
      </c>
      <c r="S306" s="23">
        <v>19.351739711584131</v>
      </c>
      <c r="T306" s="23">
        <v>19.280943517280033</v>
      </c>
      <c r="U306" s="23">
        <v>19.165245404004107</v>
      </c>
      <c r="V306" s="23">
        <v>19.071640185157847</v>
      </c>
      <c r="W306" s="23">
        <v>18.986164472236315</v>
      </c>
      <c r="X306" s="23">
        <v>18.898857976966244</v>
      </c>
      <c r="Y306" s="23">
        <v>18.80188063247309</v>
      </c>
      <c r="Z306" s="23">
        <v>18.706266950717382</v>
      </c>
      <c r="AA306" s="23">
        <v>18.587287019058472</v>
      </c>
      <c r="AB306" s="23">
        <v>18.108561047144939</v>
      </c>
      <c r="AC306" s="23">
        <v>17.806178228328804</v>
      </c>
      <c r="AD306" s="23">
        <v>17.728361740880281</v>
      </c>
      <c r="AE306" s="23">
        <v>17.732762150427742</v>
      </c>
      <c r="AG306" s="25">
        <v>5.6412085069317257</v>
      </c>
      <c r="AH306" s="25">
        <v>5.7235898406868131</v>
      </c>
      <c r="AI306" s="25">
        <v>5.7626657665172774</v>
      </c>
      <c r="AJ306" s="25">
        <v>5.7763756750869888</v>
      </c>
      <c r="AK306" s="25">
        <v>5.8188462066764437</v>
      </c>
      <c r="AL306" s="25">
        <v>5.8563326426436815</v>
      </c>
      <c r="AM306" s="25">
        <v>5.8597787347217221</v>
      </c>
      <c r="AN306" s="25">
        <v>5.8297456808290917</v>
      </c>
      <c r="AO306" s="25">
        <v>5.7657395579389368</v>
      </c>
      <c r="AP306" s="25">
        <v>5.6345684560861535</v>
      </c>
      <c r="AQ306" s="25">
        <v>5.5145226580699482</v>
      </c>
      <c r="AR306" s="25">
        <v>5.4628591313737562</v>
      </c>
      <c r="AS306" s="25">
        <v>5.4943711879662445</v>
      </c>
      <c r="AT306" s="25">
        <v>5.5393863082545103</v>
      </c>
      <c r="AV306" s="26">
        <v>19.389208506931723</v>
      </c>
      <c r="AW306" s="26">
        <v>19.471589840686811</v>
      </c>
      <c r="AX306" s="26">
        <v>19.510665766517278</v>
      </c>
      <c r="AY306" s="26">
        <v>19.524375675086986</v>
      </c>
      <c r="AZ306" s="26">
        <v>19.566846206676445</v>
      </c>
      <c r="BA306" s="26">
        <v>19.60433264264368</v>
      </c>
      <c r="BB306" s="26">
        <v>19.60777873472172</v>
      </c>
      <c r="BC306" s="26">
        <v>19.577745680829089</v>
      </c>
      <c r="BD306" s="26">
        <v>19.513739557938937</v>
      </c>
      <c r="BE306" s="26">
        <v>19.382568456086155</v>
      </c>
      <c r="BF306" s="26">
        <v>19.262522658069948</v>
      </c>
      <c r="BG306" s="26">
        <v>19.210859131373756</v>
      </c>
      <c r="BH306" s="26">
        <v>19.242371187966242</v>
      </c>
      <c r="BI306" s="26">
        <v>19.287386308254511</v>
      </c>
      <c r="BK306" s="27">
        <v>5.6412085069317257</v>
      </c>
      <c r="BL306" s="27">
        <v>5.6038482790542155</v>
      </c>
      <c r="BM306" s="27">
        <v>5.5331606580578345</v>
      </c>
      <c r="BN306" s="27">
        <v>5.4175683190890229</v>
      </c>
      <c r="BO306" s="27">
        <v>5.3240659579202454</v>
      </c>
      <c r="BP306" s="27">
        <v>5.238037253675822</v>
      </c>
      <c r="BQ306" s="27">
        <v>5.1495085600209318</v>
      </c>
      <c r="BR306" s="27">
        <v>5.0522975007306048</v>
      </c>
      <c r="BS306" s="27">
        <v>4.9564724796452015</v>
      </c>
      <c r="BT306" s="27">
        <v>4.846698200588099</v>
      </c>
      <c r="BU306" s="27">
        <v>4.4183546854419706</v>
      </c>
      <c r="BV306" s="27">
        <v>4.192320633694143</v>
      </c>
      <c r="BW306" s="27">
        <v>4.1454342119961556</v>
      </c>
      <c r="BX306" s="27">
        <v>4.2066858823053312</v>
      </c>
      <c r="BZ306" s="27">
        <v>19.389208506931723</v>
      </c>
      <c r="CA306" s="27">
        <v>19.351848279054217</v>
      </c>
      <c r="CB306" s="27">
        <v>19.281160658057836</v>
      </c>
      <c r="CC306" s="27">
        <v>19.165568319089022</v>
      </c>
      <c r="CD306" s="27">
        <v>19.072065957920245</v>
      </c>
      <c r="CE306" s="27">
        <v>18.986037253675821</v>
      </c>
      <c r="CF306" s="27">
        <v>18.897508560020931</v>
      </c>
      <c r="CG306" s="27">
        <v>18.800297500730604</v>
      </c>
      <c r="CH306" s="27">
        <v>18.704472479645201</v>
      </c>
      <c r="CI306" s="27">
        <v>18.594698200588098</v>
      </c>
      <c r="CJ306" s="27">
        <v>18.16635468544197</v>
      </c>
      <c r="CK306" s="27">
        <v>17.940320633694142</v>
      </c>
      <c r="CL306" s="27">
        <v>17.893434211996155</v>
      </c>
      <c r="CM306" s="27">
        <v>17.954685882305331</v>
      </c>
      <c r="CO306" s="28">
        <v>5.6412085069317257</v>
      </c>
      <c r="CP306" s="28">
        <v>5.6059083765063473</v>
      </c>
      <c r="CQ306" s="28">
        <v>5.5435534610523085</v>
      </c>
      <c r="CR306" s="28">
        <v>5.4372190900627775</v>
      </c>
      <c r="CS306" s="28">
        <v>5.3493785131742708</v>
      </c>
      <c r="CT306" s="28">
        <v>5.2643414618353628</v>
      </c>
      <c r="CU306" s="28">
        <v>5.1685807511815813</v>
      </c>
      <c r="CV306" s="28">
        <v>5.0583752900552117</v>
      </c>
      <c r="CW306" s="28">
        <v>4.95459544838757</v>
      </c>
      <c r="CX306" s="28">
        <v>4.8450448941366151</v>
      </c>
      <c r="CY306" s="28">
        <v>4.0325309480412432</v>
      </c>
      <c r="CZ306" s="28">
        <v>1.884315529729486</v>
      </c>
      <c r="DA306" s="28">
        <v>0.45524380739716541</v>
      </c>
      <c r="DB306" s="28">
        <v>-0.41180026703401218</v>
      </c>
      <c r="DD306" s="28">
        <v>19.389208506931723</v>
      </c>
      <c r="DE306" s="28">
        <v>19.353908376506347</v>
      </c>
      <c r="DF306" s="28">
        <v>19.29155346105231</v>
      </c>
      <c r="DG306" s="28">
        <v>19.185219090062777</v>
      </c>
      <c r="DH306" s="28">
        <v>19.09737851317427</v>
      </c>
      <c r="DI306" s="28">
        <v>19.012341461835362</v>
      </c>
      <c r="DJ306" s="28">
        <v>18.916580751181581</v>
      </c>
      <c r="DK306" s="28">
        <v>18.806375290055211</v>
      </c>
      <c r="DL306" s="28">
        <v>18.702595448387569</v>
      </c>
      <c r="DM306" s="28">
        <v>18.593044894136614</v>
      </c>
      <c r="DN306" s="28">
        <v>17.780530948041243</v>
      </c>
      <c r="DO306" s="28">
        <v>15.632315529729485</v>
      </c>
      <c r="DP306" s="28">
        <v>14.203243807397165</v>
      </c>
      <c r="DQ306" s="28">
        <v>13.336199732965987</v>
      </c>
      <c r="DS306" s="29">
        <v>5.6412085069317257</v>
      </c>
      <c r="DT306" s="29">
        <v>5.6240314619531429</v>
      </c>
      <c r="DU306" s="29">
        <v>5.5440988487809602</v>
      </c>
      <c r="DV306" s="29">
        <v>5.4406086980309123</v>
      </c>
      <c r="DW306" s="29">
        <v>5.3616942281726576</v>
      </c>
      <c r="DX306" s="29">
        <v>5.2903458243923449</v>
      </c>
      <c r="DY306" s="29">
        <v>5.2061407740130772</v>
      </c>
      <c r="DZ306" s="29">
        <v>5.1109228005462288</v>
      </c>
      <c r="EA306" s="29">
        <v>4.9783122466740775</v>
      </c>
      <c r="EB306" s="29">
        <v>4.575541549469504</v>
      </c>
      <c r="EC306" s="29">
        <v>2.2491834434127735</v>
      </c>
      <c r="ED306" s="29">
        <v>0.36211697150156219</v>
      </c>
      <c r="EE306" s="29">
        <v>-0.4366364930744826</v>
      </c>
      <c r="EF306" s="29">
        <v>9.4568465520181277E-2</v>
      </c>
      <c r="EH306" s="29">
        <v>19.389208506931723</v>
      </c>
      <c r="EI306" s="29">
        <v>19.372031461953142</v>
      </c>
      <c r="EJ306" s="29">
        <v>19.292098848780959</v>
      </c>
      <c r="EK306" s="29">
        <v>19.188608698030912</v>
      </c>
      <c r="EL306" s="29">
        <v>19.109694228172657</v>
      </c>
      <c r="EM306" s="29">
        <v>19.038345824392344</v>
      </c>
      <c r="EN306" s="29">
        <v>18.954140774013077</v>
      </c>
      <c r="EO306" s="29">
        <v>18.858922800546228</v>
      </c>
      <c r="EP306" s="29">
        <v>18.726312246674077</v>
      </c>
      <c r="EQ306" s="29">
        <v>18.323541549469503</v>
      </c>
      <c r="ER306" s="29">
        <v>15.997183443412773</v>
      </c>
      <c r="ES306" s="29">
        <v>14.110116971501562</v>
      </c>
      <c r="ET306" s="29">
        <v>13.311363506925517</v>
      </c>
      <c r="EU306" s="29">
        <v>13.842568465520181</v>
      </c>
      <c r="EW306" s="1">
        <v>385446</v>
      </c>
      <c r="EX306" s="1">
        <v>437481</v>
      </c>
      <c r="EY306" s="1" t="s">
        <v>567</v>
      </c>
      <c r="EZ306" s="1" t="s">
        <v>504</v>
      </c>
    </row>
    <row r="307" spans="2:156" ht="16" thickBot="1" x14ac:dyDescent="0.4">
      <c r="B307" s="21" t="s">
        <v>306</v>
      </c>
      <c r="C307" s="22">
        <v>19.438926222452224</v>
      </c>
      <c r="D307" s="23">
        <v>18.220648643569987</v>
      </c>
      <c r="E307" s="23">
        <v>18.114346525831586</v>
      </c>
      <c r="F307" s="23">
        <v>17.903896875264266</v>
      </c>
      <c r="G307" s="23">
        <v>17.628322845658374</v>
      </c>
      <c r="H307" s="23">
        <v>17.435637233204915</v>
      </c>
      <c r="I307" s="23">
        <v>13.032056552950511</v>
      </c>
      <c r="J307" s="23">
        <v>12.773038464767573</v>
      </c>
      <c r="K307" s="23">
        <v>12.468180031176381</v>
      </c>
      <c r="L307" s="23">
        <v>9.9773966193736214</v>
      </c>
      <c r="M307" s="23">
        <v>9.0973676553009568</v>
      </c>
      <c r="N307" s="23">
        <v>8.3228499580451114</v>
      </c>
      <c r="O307" s="23">
        <v>7.5914209653745672</v>
      </c>
      <c r="P307" s="23">
        <v>7.9438402989753882</v>
      </c>
      <c r="Q307" s="24"/>
      <c r="R307" s="23">
        <v>28.438926222452224</v>
      </c>
      <c r="S307" s="23">
        <v>27.220648643569987</v>
      </c>
      <c r="T307" s="23">
        <v>27.114346525831586</v>
      </c>
      <c r="U307" s="23">
        <v>26.903896875264266</v>
      </c>
      <c r="V307" s="23">
        <v>26.628322845658374</v>
      </c>
      <c r="W307" s="23">
        <v>26.435637233204915</v>
      </c>
      <c r="X307" s="23">
        <v>22.032056552950511</v>
      </c>
      <c r="Y307" s="23">
        <v>21.773038464767573</v>
      </c>
      <c r="Z307" s="23">
        <v>21.468180031176381</v>
      </c>
      <c r="AA307" s="23">
        <v>18.977396619373621</v>
      </c>
      <c r="AB307" s="23">
        <v>18.097367655300957</v>
      </c>
      <c r="AC307" s="23">
        <v>17.322849958045111</v>
      </c>
      <c r="AD307" s="23">
        <v>16.591420965374567</v>
      </c>
      <c r="AE307" s="23">
        <v>16.943840298975388</v>
      </c>
      <c r="AG307" s="25">
        <v>19.438926222452224</v>
      </c>
      <c r="AH307" s="25">
        <v>18.809851930442811</v>
      </c>
      <c r="AI307" s="25">
        <v>18.757287301507091</v>
      </c>
      <c r="AJ307" s="25">
        <v>18.629747358388016</v>
      </c>
      <c r="AK307" s="25">
        <v>18.45023567312947</v>
      </c>
      <c r="AL307" s="25">
        <v>18.321103965582267</v>
      </c>
      <c r="AM307" s="25">
        <v>16.027864201852566</v>
      </c>
      <c r="AN307" s="25">
        <v>15.780809878882852</v>
      </c>
      <c r="AO307" s="25">
        <v>15.468725137097113</v>
      </c>
      <c r="AP307" s="25">
        <v>15.17104718262426</v>
      </c>
      <c r="AQ307" s="25">
        <v>14.527754631849</v>
      </c>
      <c r="AR307" s="25">
        <v>14.000262034705283</v>
      </c>
      <c r="AS307" s="25">
        <v>13.65698799996628</v>
      </c>
      <c r="AT307" s="25">
        <v>13.82083329750068</v>
      </c>
      <c r="AV307" s="26">
        <v>28.438926222452224</v>
      </c>
      <c r="AW307" s="26">
        <v>27.809851930442811</v>
      </c>
      <c r="AX307" s="26">
        <v>27.757287301507091</v>
      </c>
      <c r="AY307" s="26">
        <v>27.629747358388016</v>
      </c>
      <c r="AZ307" s="26">
        <v>27.45023567312947</v>
      </c>
      <c r="BA307" s="26">
        <v>27.321103965582267</v>
      </c>
      <c r="BB307" s="26">
        <v>25.027864201852566</v>
      </c>
      <c r="BC307" s="26">
        <v>24.780809878882852</v>
      </c>
      <c r="BD307" s="26">
        <v>24.468725137097113</v>
      </c>
      <c r="BE307" s="26">
        <v>24.17104718262426</v>
      </c>
      <c r="BF307" s="26">
        <v>23.527754631849</v>
      </c>
      <c r="BG307" s="26">
        <v>23.000262034705283</v>
      </c>
      <c r="BH307" s="26">
        <v>22.65698799996628</v>
      </c>
      <c r="BI307" s="26">
        <v>22.82083329750068</v>
      </c>
      <c r="BK307" s="27">
        <v>19.438926222452224</v>
      </c>
      <c r="BL307" s="27">
        <v>18.220662545142858</v>
      </c>
      <c r="BM307" s="27">
        <v>18.114374142869256</v>
      </c>
      <c r="BN307" s="27">
        <v>17.903937936229383</v>
      </c>
      <c r="BO307" s="27">
        <v>17.628377157783017</v>
      </c>
      <c r="BP307" s="27">
        <v>17.435621101120717</v>
      </c>
      <c r="BQ307" s="27">
        <v>13.031884935992091</v>
      </c>
      <c r="BR307" s="27">
        <v>12.77283714725867</v>
      </c>
      <c r="BS307" s="27">
        <v>12.467951237864618</v>
      </c>
      <c r="BT307" s="27">
        <v>9.9993906075181798</v>
      </c>
      <c r="BU307" s="27">
        <v>9.1933432575792793</v>
      </c>
      <c r="BV307" s="27">
        <v>8.4475367094670162</v>
      </c>
      <c r="BW307" s="27">
        <v>7.7119577292038244</v>
      </c>
      <c r="BX307" s="27">
        <v>8.0512277187600674</v>
      </c>
      <c r="BZ307" s="27">
        <v>28.438926222452224</v>
      </c>
      <c r="CA307" s="27">
        <v>27.220662545142858</v>
      </c>
      <c r="CB307" s="27">
        <v>27.114374142869256</v>
      </c>
      <c r="CC307" s="27">
        <v>26.903937936229383</v>
      </c>
      <c r="CD307" s="27">
        <v>26.628377157783017</v>
      </c>
      <c r="CE307" s="27">
        <v>26.435621101120717</v>
      </c>
      <c r="CF307" s="27">
        <v>22.031884935992089</v>
      </c>
      <c r="CG307" s="27">
        <v>21.77283714725867</v>
      </c>
      <c r="CH307" s="27">
        <v>21.467951237864618</v>
      </c>
      <c r="CI307" s="27">
        <v>18.99939060751818</v>
      </c>
      <c r="CJ307" s="27">
        <v>18.193343257579279</v>
      </c>
      <c r="CK307" s="27">
        <v>17.447536709467016</v>
      </c>
      <c r="CL307" s="27">
        <v>16.711957729203824</v>
      </c>
      <c r="CM307" s="27">
        <v>17.051227718760067</v>
      </c>
      <c r="CO307" s="28">
        <v>19.438926222452224</v>
      </c>
      <c r="CP307" s="28">
        <v>18.214838991911918</v>
      </c>
      <c r="CQ307" s="28">
        <v>18.113109062627061</v>
      </c>
      <c r="CR307" s="28">
        <v>17.902843351239877</v>
      </c>
      <c r="CS307" s="28">
        <v>17.634607963491831</v>
      </c>
      <c r="CT307" s="28">
        <v>17.448140525251659</v>
      </c>
      <c r="CU307" s="28">
        <v>13.046901610715954</v>
      </c>
      <c r="CV307" s="28">
        <v>12.788603650691226</v>
      </c>
      <c r="CW307" s="28">
        <v>12.509644349690387</v>
      </c>
      <c r="CX307" s="28">
        <v>10.178411374712333</v>
      </c>
      <c r="CY307" s="28">
        <v>7.6599009875548489</v>
      </c>
      <c r="CZ307" s="28">
        <v>3.5444890722512739</v>
      </c>
      <c r="DA307" s="28">
        <v>0.76853516962970048</v>
      </c>
      <c r="DB307" s="28">
        <v>-0.33126260453351364</v>
      </c>
      <c r="DD307" s="28">
        <v>28.438926222452224</v>
      </c>
      <c r="DE307" s="28">
        <v>27.214838991911918</v>
      </c>
      <c r="DF307" s="28">
        <v>27.113109062627061</v>
      </c>
      <c r="DG307" s="28">
        <v>26.902843351239877</v>
      </c>
      <c r="DH307" s="28">
        <v>26.634607963491831</v>
      </c>
      <c r="DI307" s="28">
        <v>26.448140525251659</v>
      </c>
      <c r="DJ307" s="28">
        <v>22.046901610715956</v>
      </c>
      <c r="DK307" s="28">
        <v>21.788603650691226</v>
      </c>
      <c r="DL307" s="28">
        <v>21.509644349690387</v>
      </c>
      <c r="DM307" s="28">
        <v>19.178411374712333</v>
      </c>
      <c r="DN307" s="28">
        <v>16.659900987554849</v>
      </c>
      <c r="DO307" s="28">
        <v>12.544489072251274</v>
      </c>
      <c r="DP307" s="28">
        <v>9.7685351696297005</v>
      </c>
      <c r="DQ307" s="28">
        <v>8.6687373954664864</v>
      </c>
      <c r="DS307" s="29">
        <v>19.438926222452224</v>
      </c>
      <c r="DT307" s="29">
        <v>18.265093415650945</v>
      </c>
      <c r="DU307" s="29">
        <v>18.122431577801272</v>
      </c>
      <c r="DV307" s="29">
        <v>17.935357874127824</v>
      </c>
      <c r="DW307" s="29">
        <v>17.706496398407438</v>
      </c>
      <c r="DX307" s="29">
        <v>16.979978430663841</v>
      </c>
      <c r="DY307" s="29">
        <v>9.8566195168417465</v>
      </c>
      <c r="DZ307" s="29">
        <v>8.7486270037099061</v>
      </c>
      <c r="EA307" s="29">
        <v>8.6405839490044762</v>
      </c>
      <c r="EB307" s="29">
        <v>8.0740275471166107</v>
      </c>
      <c r="EC307" s="29">
        <v>4.4621301758396719</v>
      </c>
      <c r="ED307" s="29">
        <v>0.92244615792620266</v>
      </c>
      <c r="EE307" s="29">
        <v>-0.93211463941329242</v>
      </c>
      <c r="EF307" s="29">
        <v>0.36164187545985982</v>
      </c>
      <c r="EH307" s="29">
        <v>28.438926222452224</v>
      </c>
      <c r="EI307" s="29">
        <v>27.265093415650945</v>
      </c>
      <c r="EJ307" s="29">
        <v>27.122431577801272</v>
      </c>
      <c r="EK307" s="29">
        <v>26.935357874127824</v>
      </c>
      <c r="EL307" s="29">
        <v>26.706496398407438</v>
      </c>
      <c r="EM307" s="29">
        <v>25.979978430663841</v>
      </c>
      <c r="EN307" s="29">
        <v>18.856619516841747</v>
      </c>
      <c r="EO307" s="29">
        <v>17.748627003709906</v>
      </c>
      <c r="EP307" s="29">
        <v>17.640583949004476</v>
      </c>
      <c r="EQ307" s="29">
        <v>17.074027547116611</v>
      </c>
      <c r="ER307" s="29">
        <v>13.462130175839672</v>
      </c>
      <c r="ES307" s="29">
        <v>9.9224461579262027</v>
      </c>
      <c r="ET307" s="29">
        <v>8.0678853605867076</v>
      </c>
      <c r="EU307" s="29">
        <v>9.3616418754598598</v>
      </c>
      <c r="EW307" s="1">
        <v>347661</v>
      </c>
      <c r="EX307" s="1">
        <v>461494</v>
      </c>
      <c r="EY307" s="1" t="s">
        <v>506</v>
      </c>
      <c r="EZ307" s="1" t="s">
        <v>858</v>
      </c>
    </row>
    <row r="308" spans="2:156" ht="16" thickBot="1" x14ac:dyDescent="0.4">
      <c r="B308" s="21" t="s">
        <v>307</v>
      </c>
      <c r="C308" s="22">
        <v>12.06560976886295</v>
      </c>
      <c r="D308" s="23">
        <v>11.813177655741457</v>
      </c>
      <c r="E308" s="23">
        <v>11.730869647634025</v>
      </c>
      <c r="F308" s="23">
        <v>11.522524997712097</v>
      </c>
      <c r="G308" s="23">
        <v>11.29825499399832</v>
      </c>
      <c r="H308" s="23">
        <v>11.161201129345766</v>
      </c>
      <c r="I308" s="23">
        <v>10.978615465787774</v>
      </c>
      <c r="J308" s="23">
        <v>10.793574935587472</v>
      </c>
      <c r="K308" s="23">
        <v>10.573247517367802</v>
      </c>
      <c r="L308" s="23">
        <v>10.40041169544406</v>
      </c>
      <c r="M308" s="23">
        <v>9.7332998576008247</v>
      </c>
      <c r="N308" s="23">
        <v>9.1960404785947532</v>
      </c>
      <c r="O308" s="23">
        <v>9.0038570893855248</v>
      </c>
      <c r="P308" s="23">
        <v>9.1575470732613766</v>
      </c>
      <c r="Q308" s="24"/>
      <c r="R308" s="23">
        <v>16.202609768862949</v>
      </c>
      <c r="S308" s="23">
        <v>15.950177655741458</v>
      </c>
      <c r="T308" s="23">
        <v>15.867869647634025</v>
      </c>
      <c r="U308" s="23">
        <v>15.659524997712097</v>
      </c>
      <c r="V308" s="23">
        <v>15.435254993998321</v>
      </c>
      <c r="W308" s="23">
        <v>15.298201129345767</v>
      </c>
      <c r="X308" s="23">
        <v>15.115615465787775</v>
      </c>
      <c r="Y308" s="23">
        <v>14.930574935587472</v>
      </c>
      <c r="Z308" s="23">
        <v>14.710247517367803</v>
      </c>
      <c r="AA308" s="23">
        <v>14.53741169544406</v>
      </c>
      <c r="AB308" s="23">
        <v>13.870299857600825</v>
      </c>
      <c r="AC308" s="23">
        <v>13.333040478594754</v>
      </c>
      <c r="AD308" s="23">
        <v>13.140857089385525</v>
      </c>
      <c r="AE308" s="23">
        <v>13.294547073261377</v>
      </c>
      <c r="AG308" s="25">
        <v>12.06560976886295</v>
      </c>
      <c r="AH308" s="25">
        <v>11.983690962010551</v>
      </c>
      <c r="AI308" s="25">
        <v>11.997674199042079</v>
      </c>
      <c r="AJ308" s="25">
        <v>11.902939421088098</v>
      </c>
      <c r="AK308" s="25">
        <v>11.789914252179146</v>
      </c>
      <c r="AL308" s="25">
        <v>11.734049074213377</v>
      </c>
      <c r="AM308" s="25">
        <v>11.57994048474146</v>
      </c>
      <c r="AN308" s="25">
        <v>11.376953307649694</v>
      </c>
      <c r="AO308" s="25">
        <v>11.090203979482293</v>
      </c>
      <c r="AP308" s="25">
        <v>10.82685750365038</v>
      </c>
      <c r="AQ308" s="25">
        <v>10.54598232963337</v>
      </c>
      <c r="AR308" s="25">
        <v>10.285100760238631</v>
      </c>
      <c r="AS308" s="25">
        <v>10.099695126236561</v>
      </c>
      <c r="AT308" s="25">
        <v>10.381496668254291</v>
      </c>
      <c r="AV308" s="26">
        <v>16.202609768862949</v>
      </c>
      <c r="AW308" s="26">
        <v>16.120690962010549</v>
      </c>
      <c r="AX308" s="26">
        <v>16.134674199042081</v>
      </c>
      <c r="AY308" s="26">
        <v>16.0399394210881</v>
      </c>
      <c r="AZ308" s="26">
        <v>15.926914252179147</v>
      </c>
      <c r="BA308" s="26">
        <v>15.871049074213378</v>
      </c>
      <c r="BB308" s="26">
        <v>15.71694048474146</v>
      </c>
      <c r="BC308" s="26">
        <v>15.513953307649695</v>
      </c>
      <c r="BD308" s="26">
        <v>15.227203979482294</v>
      </c>
      <c r="BE308" s="26">
        <v>14.963857503650381</v>
      </c>
      <c r="BF308" s="26">
        <v>14.68298232963337</v>
      </c>
      <c r="BG308" s="26">
        <v>14.422100760238632</v>
      </c>
      <c r="BH308" s="26">
        <v>14.236695126236562</v>
      </c>
      <c r="BI308" s="26">
        <v>14.518496668254292</v>
      </c>
      <c r="BK308" s="27">
        <v>12.06560976886295</v>
      </c>
      <c r="BL308" s="27">
        <v>11.81324197851241</v>
      </c>
      <c r="BM308" s="27">
        <v>11.730997560543646</v>
      </c>
      <c r="BN308" s="27">
        <v>11.522715209481202</v>
      </c>
      <c r="BO308" s="27">
        <v>11.298506723009144</v>
      </c>
      <c r="BP308" s="27">
        <v>11.1611261592109</v>
      </c>
      <c r="BQ308" s="27">
        <v>10.977819971756315</v>
      </c>
      <c r="BR308" s="27">
        <v>10.792641803875579</v>
      </c>
      <c r="BS308" s="27">
        <v>10.572186859289022</v>
      </c>
      <c r="BT308" s="27">
        <v>10.409181071605381</v>
      </c>
      <c r="BU308" s="27">
        <v>9.7864568452271357</v>
      </c>
      <c r="BV308" s="27">
        <v>9.300509045061558</v>
      </c>
      <c r="BW308" s="27">
        <v>9.1381757826309489</v>
      </c>
      <c r="BX308" s="27">
        <v>9.3098300581042555</v>
      </c>
      <c r="BZ308" s="27">
        <v>16.202609768862949</v>
      </c>
      <c r="CA308" s="27">
        <v>15.950241978512411</v>
      </c>
      <c r="CB308" s="27">
        <v>15.867997560543646</v>
      </c>
      <c r="CC308" s="27">
        <v>15.659715209481202</v>
      </c>
      <c r="CD308" s="27">
        <v>15.435506723009144</v>
      </c>
      <c r="CE308" s="27">
        <v>15.2981261592109</v>
      </c>
      <c r="CF308" s="27">
        <v>15.114819971756315</v>
      </c>
      <c r="CG308" s="27">
        <v>14.92964180387558</v>
      </c>
      <c r="CH308" s="27">
        <v>14.709186859289023</v>
      </c>
      <c r="CI308" s="27">
        <v>14.546181071605382</v>
      </c>
      <c r="CJ308" s="27">
        <v>13.923456845227136</v>
      </c>
      <c r="CK308" s="27">
        <v>13.437509045061558</v>
      </c>
      <c r="CL308" s="27">
        <v>13.275175782630949</v>
      </c>
      <c r="CM308" s="27">
        <v>13.446830058104256</v>
      </c>
      <c r="CO308" s="28">
        <v>12.06560976886295</v>
      </c>
      <c r="CP308" s="28">
        <v>11.807512696113012</v>
      </c>
      <c r="CQ308" s="28">
        <v>11.730214600319551</v>
      </c>
      <c r="CR308" s="28">
        <v>11.521644295483695</v>
      </c>
      <c r="CS308" s="28">
        <v>11.289205541256196</v>
      </c>
      <c r="CT308" s="28">
        <v>11.137906946131979</v>
      </c>
      <c r="CU308" s="28">
        <v>10.930022811027703</v>
      </c>
      <c r="CV308" s="28">
        <v>10.714046551644756</v>
      </c>
      <c r="CW308" s="28">
        <v>10.473121326776981</v>
      </c>
      <c r="CX308" s="28">
        <v>10.298463504729677</v>
      </c>
      <c r="CY308" s="28">
        <v>9.2063632327528726</v>
      </c>
      <c r="CZ308" s="28">
        <v>6.6573733262170158</v>
      </c>
      <c r="DA308" s="28">
        <v>4.7883744962139225</v>
      </c>
      <c r="DB308" s="28">
        <v>3.781316469505267</v>
      </c>
      <c r="DD308" s="28">
        <v>16.202609768862949</v>
      </c>
      <c r="DE308" s="28">
        <v>15.944512696113012</v>
      </c>
      <c r="DF308" s="28">
        <v>15.867214600319551</v>
      </c>
      <c r="DG308" s="28">
        <v>15.658644295483695</v>
      </c>
      <c r="DH308" s="28">
        <v>15.426205541256197</v>
      </c>
      <c r="DI308" s="28">
        <v>15.27490694613198</v>
      </c>
      <c r="DJ308" s="28">
        <v>15.067022811027703</v>
      </c>
      <c r="DK308" s="28">
        <v>14.851046551644757</v>
      </c>
      <c r="DL308" s="28">
        <v>14.610121326776982</v>
      </c>
      <c r="DM308" s="28">
        <v>14.435463504729677</v>
      </c>
      <c r="DN308" s="28">
        <v>13.343363232752873</v>
      </c>
      <c r="DO308" s="28">
        <v>10.794373326217016</v>
      </c>
      <c r="DP308" s="28">
        <v>8.925374496213923</v>
      </c>
      <c r="DQ308" s="28">
        <v>7.9183164695052675</v>
      </c>
      <c r="DS308" s="29">
        <v>12.06560976886295</v>
      </c>
      <c r="DT308" s="29">
        <v>11.846826361330333</v>
      </c>
      <c r="DU308" s="29">
        <v>11.765676686971775</v>
      </c>
      <c r="DV308" s="29">
        <v>11.582752654429708</v>
      </c>
      <c r="DW308" s="29">
        <v>11.377014703383109</v>
      </c>
      <c r="DX308" s="29">
        <v>11.2732378895853</v>
      </c>
      <c r="DY308" s="29">
        <v>11.104604858244349</v>
      </c>
      <c r="DZ308" s="29">
        <v>10.932367305639627</v>
      </c>
      <c r="EA308" s="29">
        <v>10.699212603804202</v>
      </c>
      <c r="EB308" s="29">
        <v>10.127248678709712</v>
      </c>
      <c r="EC308" s="29">
        <v>7.3608806266934774</v>
      </c>
      <c r="ED308" s="29">
        <v>4.9905203277945844</v>
      </c>
      <c r="EE308" s="29">
        <v>3.7475482492101619</v>
      </c>
      <c r="EF308" s="29">
        <v>4.4408421891402305</v>
      </c>
      <c r="EH308" s="29">
        <v>16.202609768862949</v>
      </c>
      <c r="EI308" s="29">
        <v>15.983826361330333</v>
      </c>
      <c r="EJ308" s="29">
        <v>15.902676686971775</v>
      </c>
      <c r="EK308" s="29">
        <v>15.719752654429708</v>
      </c>
      <c r="EL308" s="29">
        <v>15.51401470338311</v>
      </c>
      <c r="EM308" s="29">
        <v>15.4102378895853</v>
      </c>
      <c r="EN308" s="29">
        <v>15.241604858244349</v>
      </c>
      <c r="EO308" s="29">
        <v>15.069367305639627</v>
      </c>
      <c r="EP308" s="29">
        <v>14.836212603804203</v>
      </c>
      <c r="EQ308" s="29">
        <v>14.264248678709713</v>
      </c>
      <c r="ER308" s="29">
        <v>11.497880626693478</v>
      </c>
      <c r="ES308" s="29">
        <v>9.1275203277945849</v>
      </c>
      <c r="ET308" s="29">
        <v>7.8845482492101624</v>
      </c>
      <c r="EU308" s="29">
        <v>8.577842189140231</v>
      </c>
      <c r="EW308" s="1">
        <v>347651</v>
      </c>
      <c r="EX308" s="1">
        <v>461484</v>
      </c>
      <c r="EY308" s="1" t="s">
        <v>506</v>
      </c>
      <c r="EZ308" s="1" t="s">
        <v>858</v>
      </c>
    </row>
    <row r="309" spans="2:156" ht="16" thickBot="1" x14ac:dyDescent="0.4">
      <c r="B309" s="21" t="s">
        <v>308</v>
      </c>
      <c r="C309" s="22">
        <v>9.370810353752816</v>
      </c>
      <c r="D309" s="23">
        <v>7.5192197599989665</v>
      </c>
      <c r="E309" s="23">
        <v>7.4701778576401345</v>
      </c>
      <c r="F309" s="23">
        <v>7.0668300870587668</v>
      </c>
      <c r="G309" s="23">
        <v>7.0764566568771308</v>
      </c>
      <c r="H309" s="23">
        <v>6.7685815215877625</v>
      </c>
      <c r="I309" s="23">
        <v>6.6508205823098407</v>
      </c>
      <c r="J309" s="23">
        <v>6.48777676048757</v>
      </c>
      <c r="K309" s="23">
        <v>6.0743539099289663</v>
      </c>
      <c r="L309" s="23">
        <v>5.7163596809562236</v>
      </c>
      <c r="M309" s="23">
        <v>4.4121841671459237</v>
      </c>
      <c r="N309" s="23">
        <v>3.7900617410348687</v>
      </c>
      <c r="O309" s="23">
        <v>3.9100320712678993</v>
      </c>
      <c r="P309" s="23">
        <v>3.7677443601760459</v>
      </c>
      <c r="Q309" s="24"/>
      <c r="R309" s="23">
        <v>13.970810353752817</v>
      </c>
      <c r="S309" s="23">
        <v>12.119219759998968</v>
      </c>
      <c r="T309" s="23">
        <v>12.070177857640136</v>
      </c>
      <c r="U309" s="23">
        <v>11.666830087058768</v>
      </c>
      <c r="V309" s="23">
        <v>11.676456656877132</v>
      </c>
      <c r="W309" s="23">
        <v>11.368581521587764</v>
      </c>
      <c r="X309" s="23">
        <v>11.250820582309842</v>
      </c>
      <c r="Y309" s="23">
        <v>11.087776760487571</v>
      </c>
      <c r="Z309" s="23">
        <v>10.674353909928968</v>
      </c>
      <c r="AA309" s="23">
        <v>10.316359680956225</v>
      </c>
      <c r="AB309" s="23">
        <v>9.0121841671459251</v>
      </c>
      <c r="AC309" s="23">
        <v>8.3900617410348701</v>
      </c>
      <c r="AD309" s="23">
        <v>8.5100320712679007</v>
      </c>
      <c r="AE309" s="23">
        <v>8.3677443601760473</v>
      </c>
      <c r="AG309" s="25">
        <v>9.370810353752816</v>
      </c>
      <c r="AH309" s="25">
        <v>8.5591063768072839</v>
      </c>
      <c r="AI309" s="25">
        <v>8.7396054712446123</v>
      </c>
      <c r="AJ309" s="25">
        <v>8.6079129289085117</v>
      </c>
      <c r="AK309" s="25">
        <v>8.8729052683274663</v>
      </c>
      <c r="AL309" s="25">
        <v>8.8310682379288625</v>
      </c>
      <c r="AM309" s="25">
        <v>8.7647488603853407</v>
      </c>
      <c r="AN309" s="25">
        <v>8.6186926984654058</v>
      </c>
      <c r="AO309" s="25">
        <v>8.3070582219854696</v>
      </c>
      <c r="AP309" s="25">
        <v>8.0579095126553497</v>
      </c>
      <c r="AQ309" s="25">
        <v>7.4170456527688504</v>
      </c>
      <c r="AR309" s="25">
        <v>7.0042133099390984</v>
      </c>
      <c r="AS309" s="25">
        <v>6.8753735316937465</v>
      </c>
      <c r="AT309" s="25">
        <v>6.846272689198095</v>
      </c>
      <c r="AV309" s="26">
        <v>13.970810353752817</v>
      </c>
      <c r="AW309" s="26">
        <v>13.159106376807285</v>
      </c>
      <c r="AX309" s="26">
        <v>13.339605471244614</v>
      </c>
      <c r="AY309" s="26">
        <v>13.207912928908513</v>
      </c>
      <c r="AZ309" s="26">
        <v>13.472905268327468</v>
      </c>
      <c r="BA309" s="26">
        <v>13.431068237928864</v>
      </c>
      <c r="BB309" s="26">
        <v>13.364748860385342</v>
      </c>
      <c r="BC309" s="26">
        <v>13.218692698465407</v>
      </c>
      <c r="BD309" s="26">
        <v>12.907058221985471</v>
      </c>
      <c r="BE309" s="26">
        <v>12.657909512655351</v>
      </c>
      <c r="BF309" s="26">
        <v>12.017045652768852</v>
      </c>
      <c r="BG309" s="26">
        <v>11.6042133099391</v>
      </c>
      <c r="BH309" s="26">
        <v>11.475373531693748</v>
      </c>
      <c r="BI309" s="26">
        <v>11.446272689198096</v>
      </c>
      <c r="BK309" s="27">
        <v>9.370810353752816</v>
      </c>
      <c r="BL309" s="27">
        <v>7.5194727660043377</v>
      </c>
      <c r="BM309" s="27">
        <v>7.4706795401662713</v>
      </c>
      <c r="BN309" s="27">
        <v>7.06758449940987</v>
      </c>
      <c r="BO309" s="27">
        <v>7.0774376213454282</v>
      </c>
      <c r="BP309" s="27">
        <v>6.7682862896019031</v>
      </c>
      <c r="BQ309" s="27">
        <v>6.6477045703521256</v>
      </c>
      <c r="BR309" s="27">
        <v>6.4841337647071384</v>
      </c>
      <c r="BS309" s="27">
        <v>6.0716050770553878</v>
      </c>
      <c r="BT309" s="27">
        <v>5.756676822490185</v>
      </c>
      <c r="BU309" s="27">
        <v>4.6578147070595506</v>
      </c>
      <c r="BV309" s="27">
        <v>4.1948884457226612</v>
      </c>
      <c r="BW309" s="27">
        <v>4.3475687024250647</v>
      </c>
      <c r="BX309" s="27">
        <v>4.3124497941242836</v>
      </c>
      <c r="BZ309" s="27">
        <v>13.970810353752817</v>
      </c>
      <c r="CA309" s="27">
        <v>12.119472766004339</v>
      </c>
      <c r="CB309" s="27">
        <v>12.070679540166273</v>
      </c>
      <c r="CC309" s="27">
        <v>11.667584499409871</v>
      </c>
      <c r="CD309" s="27">
        <v>11.67743762134543</v>
      </c>
      <c r="CE309" s="27">
        <v>11.368286289601905</v>
      </c>
      <c r="CF309" s="27">
        <v>11.247704570352127</v>
      </c>
      <c r="CG309" s="27">
        <v>11.08413376470714</v>
      </c>
      <c r="CH309" s="27">
        <v>10.671605077055389</v>
      </c>
      <c r="CI309" s="27">
        <v>10.356676822490186</v>
      </c>
      <c r="CJ309" s="27">
        <v>9.257814707059552</v>
      </c>
      <c r="CK309" s="27">
        <v>8.7948884457226626</v>
      </c>
      <c r="CL309" s="27">
        <v>8.9475687024250661</v>
      </c>
      <c r="CM309" s="27">
        <v>8.9124497941242851</v>
      </c>
      <c r="CO309" s="28">
        <v>9.370810353752816</v>
      </c>
      <c r="CP309" s="28">
        <v>7.5383312233744295</v>
      </c>
      <c r="CQ309" s="28">
        <v>7.5138762008461359</v>
      </c>
      <c r="CR309" s="28">
        <v>7.1317703145103462</v>
      </c>
      <c r="CS309" s="28">
        <v>7.1585567709964231</v>
      </c>
      <c r="CT309" s="28">
        <v>6.8564844876449698</v>
      </c>
      <c r="CU309" s="28">
        <v>6.7259038202865327</v>
      </c>
      <c r="CV309" s="28">
        <v>6.5457854249174332</v>
      </c>
      <c r="CW309" s="28">
        <v>6.2433296387427291</v>
      </c>
      <c r="CX309" s="28">
        <v>6.0252293831282486</v>
      </c>
      <c r="CY309" s="28">
        <v>4.487047922313586</v>
      </c>
      <c r="CZ309" s="28">
        <v>1.9435491807779073</v>
      </c>
      <c r="DA309" s="28">
        <v>9.1478029261722327E-2</v>
      </c>
      <c r="DB309" s="28">
        <v>-1.0763448076441335</v>
      </c>
      <c r="DD309" s="28">
        <v>13.970810353752817</v>
      </c>
      <c r="DE309" s="28">
        <v>12.138331223374431</v>
      </c>
      <c r="DF309" s="28">
        <v>12.113876200846137</v>
      </c>
      <c r="DG309" s="28">
        <v>11.731770314510348</v>
      </c>
      <c r="DH309" s="28">
        <v>11.758556770996424</v>
      </c>
      <c r="DI309" s="28">
        <v>11.456484487644971</v>
      </c>
      <c r="DJ309" s="28">
        <v>11.325903820286534</v>
      </c>
      <c r="DK309" s="28">
        <v>11.145785424917435</v>
      </c>
      <c r="DL309" s="28">
        <v>10.84332963874273</v>
      </c>
      <c r="DM309" s="28">
        <v>10.62522938312825</v>
      </c>
      <c r="DN309" s="28">
        <v>9.0870479223135874</v>
      </c>
      <c r="DO309" s="28">
        <v>6.5435491807779087</v>
      </c>
      <c r="DP309" s="28">
        <v>4.6914780292617237</v>
      </c>
      <c r="DQ309" s="28">
        <v>3.5236551923558679</v>
      </c>
      <c r="DS309" s="29">
        <v>9.370810353752816</v>
      </c>
      <c r="DT309" s="29">
        <v>7.5576916842375255</v>
      </c>
      <c r="DU309" s="29">
        <v>7.4534487394620133</v>
      </c>
      <c r="DV309" s="29">
        <v>7.0557689595209254</v>
      </c>
      <c r="DW309" s="29">
        <v>7.0797964283918393</v>
      </c>
      <c r="DX309" s="29">
        <v>6.7851428693162674</v>
      </c>
      <c r="DY309" s="29">
        <v>6.6570376154027642</v>
      </c>
      <c r="DZ309" s="29">
        <v>6.486414948025498</v>
      </c>
      <c r="EA309" s="29">
        <v>6.1362179832802681</v>
      </c>
      <c r="EB309" s="29">
        <v>5.5516091429695109</v>
      </c>
      <c r="EC309" s="29">
        <v>2.7003793900668782</v>
      </c>
      <c r="ED309" s="29">
        <v>0.40400662218144134</v>
      </c>
      <c r="EE309" s="29">
        <v>-0.68209289472049051</v>
      </c>
      <c r="EF309" s="29">
        <v>-0.16134417309510241</v>
      </c>
      <c r="EH309" s="29">
        <v>13.970810353752817</v>
      </c>
      <c r="EI309" s="29">
        <v>12.157691684237527</v>
      </c>
      <c r="EJ309" s="29">
        <v>12.053448739462015</v>
      </c>
      <c r="EK309" s="29">
        <v>11.655768959520927</v>
      </c>
      <c r="EL309" s="29">
        <v>11.679796428391841</v>
      </c>
      <c r="EM309" s="29">
        <v>11.385142869316269</v>
      </c>
      <c r="EN309" s="29">
        <v>11.257037615402766</v>
      </c>
      <c r="EO309" s="29">
        <v>11.086414948025499</v>
      </c>
      <c r="EP309" s="29">
        <v>10.73621798328027</v>
      </c>
      <c r="EQ309" s="29">
        <v>10.151609142969512</v>
      </c>
      <c r="ER309" s="29">
        <v>7.3003793900668796</v>
      </c>
      <c r="ES309" s="29">
        <v>5.0040066221814428</v>
      </c>
      <c r="ET309" s="29">
        <v>3.9179071052795109</v>
      </c>
      <c r="EU309" s="29">
        <v>4.438655826904899</v>
      </c>
      <c r="EW309" s="1">
        <v>332037</v>
      </c>
      <c r="EX309" s="1">
        <v>432063</v>
      </c>
      <c r="EY309" s="1" t="s">
        <v>500</v>
      </c>
      <c r="EZ309" s="1" t="s">
        <v>864</v>
      </c>
    </row>
    <row r="310" spans="2:156" ht="16" thickBot="1" x14ac:dyDescent="0.4">
      <c r="B310" s="21" t="s">
        <v>309</v>
      </c>
      <c r="C310" s="22">
        <v>10.799362100067958</v>
      </c>
      <c r="D310" s="23">
        <v>10.050777301655128</v>
      </c>
      <c r="E310" s="23">
        <v>9.8333863480101176</v>
      </c>
      <c r="F310" s="23">
        <v>9.6002433306349069</v>
      </c>
      <c r="G310" s="23">
        <v>9.3527844571697791</v>
      </c>
      <c r="H310" s="23">
        <v>9.1011160224971501</v>
      </c>
      <c r="I310" s="23">
        <v>8.8396040581993542</v>
      </c>
      <c r="J310" s="23">
        <v>8.5672772103675907</v>
      </c>
      <c r="K310" s="23">
        <v>8.2989390318747969</v>
      </c>
      <c r="L310" s="23">
        <v>7.9849214484985378</v>
      </c>
      <c r="M310" s="23">
        <v>6.8737850903252156</v>
      </c>
      <c r="N310" s="23">
        <v>6.3284400620088714</v>
      </c>
      <c r="O310" s="23">
        <v>6.2309476737527394</v>
      </c>
      <c r="P310" s="23">
        <v>6.2822951679436354</v>
      </c>
      <c r="Q310" s="24"/>
      <c r="R310" s="23">
        <v>14.299362100067958</v>
      </c>
      <c r="S310" s="23">
        <v>13.550777301655128</v>
      </c>
      <c r="T310" s="23">
        <v>13.333386348010118</v>
      </c>
      <c r="U310" s="23">
        <v>13.100243330634907</v>
      </c>
      <c r="V310" s="23">
        <v>12.852784457169779</v>
      </c>
      <c r="W310" s="23">
        <v>12.60111602249715</v>
      </c>
      <c r="X310" s="23">
        <v>12.339604058199354</v>
      </c>
      <c r="Y310" s="23">
        <v>12.067277210367591</v>
      </c>
      <c r="Z310" s="23">
        <v>11.798939031874797</v>
      </c>
      <c r="AA310" s="23">
        <v>11.484921448498538</v>
      </c>
      <c r="AB310" s="23">
        <v>10.373785090325216</v>
      </c>
      <c r="AC310" s="23">
        <v>9.8284400620088714</v>
      </c>
      <c r="AD310" s="23">
        <v>9.7309476737527394</v>
      </c>
      <c r="AE310" s="23">
        <v>9.7822951679436354</v>
      </c>
      <c r="AG310" s="25">
        <v>10.799362100067958</v>
      </c>
      <c r="AH310" s="25">
        <v>10.420668844218349</v>
      </c>
      <c r="AI310" s="25">
        <v>10.268925617262063</v>
      </c>
      <c r="AJ310" s="25">
        <v>10.135967320717477</v>
      </c>
      <c r="AK310" s="25">
        <v>10.012247713199585</v>
      </c>
      <c r="AL310" s="25">
        <v>9.859672572610469</v>
      </c>
      <c r="AM310" s="25">
        <v>9.667943750604028</v>
      </c>
      <c r="AN310" s="25">
        <v>9.4573832279564733</v>
      </c>
      <c r="AO310" s="25">
        <v>9.2351403812553734</v>
      </c>
      <c r="AP310" s="25">
        <v>8.9941202769327617</v>
      </c>
      <c r="AQ310" s="25">
        <v>8.2067749815821394</v>
      </c>
      <c r="AR310" s="25">
        <v>7.7108046015231047</v>
      </c>
      <c r="AS310" s="25">
        <v>7.4664835424682856</v>
      </c>
      <c r="AT310" s="25">
        <v>7.3059481884911683</v>
      </c>
      <c r="AV310" s="26">
        <v>14.299362100067958</v>
      </c>
      <c r="AW310" s="26">
        <v>13.920668844218349</v>
      </c>
      <c r="AX310" s="26">
        <v>13.768925617262063</v>
      </c>
      <c r="AY310" s="26">
        <v>13.635967320717477</v>
      </c>
      <c r="AZ310" s="26">
        <v>13.512247713199585</v>
      </c>
      <c r="BA310" s="26">
        <v>13.359672572610469</v>
      </c>
      <c r="BB310" s="26">
        <v>13.167943750604028</v>
      </c>
      <c r="BC310" s="26">
        <v>12.957383227956473</v>
      </c>
      <c r="BD310" s="26">
        <v>12.735140381255373</v>
      </c>
      <c r="BE310" s="26">
        <v>12.494120276932762</v>
      </c>
      <c r="BF310" s="26">
        <v>11.706774981582139</v>
      </c>
      <c r="BG310" s="26">
        <v>11.210804601523105</v>
      </c>
      <c r="BH310" s="26">
        <v>10.966483542468286</v>
      </c>
      <c r="BI310" s="26">
        <v>10.805948188491168</v>
      </c>
      <c r="BK310" s="27">
        <v>10.799362100067958</v>
      </c>
      <c r="BL310" s="27">
        <v>10.050812436821293</v>
      </c>
      <c r="BM310" s="27">
        <v>9.8334631005373723</v>
      </c>
      <c r="BN310" s="27">
        <v>9.6003575972646864</v>
      </c>
      <c r="BO310" s="27">
        <v>9.3529348175504641</v>
      </c>
      <c r="BP310" s="27">
        <v>9.1010711533613762</v>
      </c>
      <c r="BQ310" s="27">
        <v>8.839127403194917</v>
      </c>
      <c r="BR310" s="27">
        <v>8.5667180000474801</v>
      </c>
      <c r="BS310" s="27">
        <v>8.2983055872452525</v>
      </c>
      <c r="BT310" s="27">
        <v>8.0112986265545718</v>
      </c>
      <c r="BU310" s="27">
        <v>6.9928589349271029</v>
      </c>
      <c r="BV310" s="27">
        <v>6.4923954882809021</v>
      </c>
      <c r="BW310" s="27">
        <v>6.3935296767798793</v>
      </c>
      <c r="BX310" s="27">
        <v>6.4432946161989531</v>
      </c>
      <c r="BZ310" s="27">
        <v>14.299362100067958</v>
      </c>
      <c r="CA310" s="27">
        <v>13.550812436821293</v>
      </c>
      <c r="CB310" s="27">
        <v>13.333463100537372</v>
      </c>
      <c r="CC310" s="27">
        <v>13.100357597264686</v>
      </c>
      <c r="CD310" s="27">
        <v>12.852934817550464</v>
      </c>
      <c r="CE310" s="27">
        <v>12.601071153361376</v>
      </c>
      <c r="CF310" s="27">
        <v>12.339127403194917</v>
      </c>
      <c r="CG310" s="27">
        <v>12.06671800004748</v>
      </c>
      <c r="CH310" s="27">
        <v>11.798305587245252</v>
      </c>
      <c r="CI310" s="27">
        <v>11.511298626554572</v>
      </c>
      <c r="CJ310" s="27">
        <v>10.492858934927103</v>
      </c>
      <c r="CK310" s="27">
        <v>9.9923954882809021</v>
      </c>
      <c r="CL310" s="27">
        <v>9.8935296767798793</v>
      </c>
      <c r="CM310" s="27">
        <v>9.9432946161989531</v>
      </c>
      <c r="CO310" s="28">
        <v>10.799362100067958</v>
      </c>
      <c r="CP310" s="28">
        <v>10.053510369173177</v>
      </c>
      <c r="CQ310" s="28">
        <v>9.846725702065708</v>
      </c>
      <c r="CR310" s="28">
        <v>9.6212896742602254</v>
      </c>
      <c r="CS310" s="28">
        <v>9.3983340936660138</v>
      </c>
      <c r="CT310" s="28">
        <v>9.1688756947929591</v>
      </c>
      <c r="CU310" s="28">
        <v>8.9293629378936075</v>
      </c>
      <c r="CV310" s="28">
        <v>8.6836675276101545</v>
      </c>
      <c r="CW310" s="28">
        <v>8.4641437119841108</v>
      </c>
      <c r="CX310" s="28">
        <v>8.231797169924878</v>
      </c>
      <c r="CY310" s="28">
        <v>6.8725390952301417</v>
      </c>
      <c r="CZ310" s="28">
        <v>4.459377238072566</v>
      </c>
      <c r="DA310" s="28">
        <v>2.6072410488328455</v>
      </c>
      <c r="DB310" s="28">
        <v>1.2988145540563991</v>
      </c>
      <c r="DD310" s="28">
        <v>14.299362100067958</v>
      </c>
      <c r="DE310" s="28">
        <v>13.553510369173177</v>
      </c>
      <c r="DF310" s="28">
        <v>13.346725702065708</v>
      </c>
      <c r="DG310" s="28">
        <v>13.121289674260225</v>
      </c>
      <c r="DH310" s="28">
        <v>12.898334093666014</v>
      </c>
      <c r="DI310" s="28">
        <v>12.668875694792959</v>
      </c>
      <c r="DJ310" s="28">
        <v>12.429362937893607</v>
      </c>
      <c r="DK310" s="28">
        <v>12.183667527610154</v>
      </c>
      <c r="DL310" s="28">
        <v>11.964143711984111</v>
      </c>
      <c r="DM310" s="28">
        <v>11.731797169924878</v>
      </c>
      <c r="DN310" s="28">
        <v>10.372539095230142</v>
      </c>
      <c r="DO310" s="28">
        <v>7.959377238072566</v>
      </c>
      <c r="DP310" s="28">
        <v>6.1072410488328455</v>
      </c>
      <c r="DQ310" s="28">
        <v>4.7988145540563991</v>
      </c>
      <c r="DS310" s="29">
        <v>10.799362100067958</v>
      </c>
      <c r="DT310" s="29">
        <v>10.073944077999855</v>
      </c>
      <c r="DU310" s="29">
        <v>9.7874805086106207</v>
      </c>
      <c r="DV310" s="29">
        <v>9.5504204851518608</v>
      </c>
      <c r="DW310" s="29">
        <v>9.3389465892054151</v>
      </c>
      <c r="DX310" s="29">
        <v>9.1364578812063613</v>
      </c>
      <c r="DY310" s="29">
        <v>8.9200533928833536</v>
      </c>
      <c r="DZ310" s="29">
        <v>8.7076620364592721</v>
      </c>
      <c r="EA310" s="29">
        <v>8.46181905323186</v>
      </c>
      <c r="EB310" s="29">
        <v>7.8496290579056947</v>
      </c>
      <c r="EC310" s="29">
        <v>5.0091091285086726</v>
      </c>
      <c r="ED310" s="29">
        <v>2.8255280111846908</v>
      </c>
      <c r="EE310" s="29">
        <v>1.5703471178462376</v>
      </c>
      <c r="EF310" s="29">
        <v>1.8870265950544951</v>
      </c>
      <c r="EH310" s="29">
        <v>14.299362100067958</v>
      </c>
      <c r="EI310" s="29">
        <v>13.573944077999855</v>
      </c>
      <c r="EJ310" s="29">
        <v>13.287480508610621</v>
      </c>
      <c r="EK310" s="29">
        <v>13.050420485151861</v>
      </c>
      <c r="EL310" s="29">
        <v>12.838946589205415</v>
      </c>
      <c r="EM310" s="29">
        <v>12.636457881206361</v>
      </c>
      <c r="EN310" s="29">
        <v>12.420053392883354</v>
      </c>
      <c r="EO310" s="29">
        <v>12.207662036459272</v>
      </c>
      <c r="EP310" s="29">
        <v>11.96181905323186</v>
      </c>
      <c r="EQ310" s="29">
        <v>11.349629057905695</v>
      </c>
      <c r="ER310" s="29">
        <v>8.5091091285086726</v>
      </c>
      <c r="ES310" s="29">
        <v>6.3255280111846908</v>
      </c>
      <c r="ET310" s="29">
        <v>5.0703471178462376</v>
      </c>
      <c r="EU310" s="29">
        <v>5.3870265950544951</v>
      </c>
      <c r="EW310" s="1">
        <v>331716</v>
      </c>
      <c r="EX310" s="1">
        <v>429849</v>
      </c>
      <c r="EY310" s="1" t="s">
        <v>455</v>
      </c>
      <c r="EZ310" s="1" t="s">
        <v>864</v>
      </c>
    </row>
    <row r="311" spans="2:156" ht="16" thickBot="1" x14ac:dyDescent="0.4">
      <c r="B311" s="109" t="s">
        <v>881</v>
      </c>
      <c r="C311" s="22">
        <v>20.633195609117841</v>
      </c>
      <c r="D311" s="23">
        <v>20.413680949325553</v>
      </c>
      <c r="E311" s="23">
        <v>20.393355517863306</v>
      </c>
      <c r="F311" s="23">
        <v>20.393355517863306</v>
      </c>
      <c r="G311" s="23">
        <v>20.393355517863306</v>
      </c>
      <c r="H311" s="23">
        <v>20.393355517863306</v>
      </c>
      <c r="I311" s="23">
        <v>20.393355517863306</v>
      </c>
      <c r="J311" s="23">
        <v>13.630355517863306</v>
      </c>
      <c r="K311" s="23">
        <v>13.630355517863306</v>
      </c>
      <c r="L311" s="23">
        <v>13.630355517863306</v>
      </c>
      <c r="M311" s="23">
        <v>13.630355517863306</v>
      </c>
      <c r="N311" s="23">
        <v>13.630355517863306</v>
      </c>
      <c r="O311" s="23">
        <v>13.630355517863306</v>
      </c>
      <c r="P311" s="23">
        <v>13.630355517863306</v>
      </c>
      <c r="Q311" s="24"/>
      <c r="R311" s="23">
        <v>25.270195609117842</v>
      </c>
      <c r="S311" s="23">
        <v>25.050680949325553</v>
      </c>
      <c r="T311" s="23">
        <v>25.030355517863306</v>
      </c>
      <c r="U311" s="23">
        <v>25.030355517863306</v>
      </c>
      <c r="V311" s="23">
        <v>25.030355517863306</v>
      </c>
      <c r="W311" s="23">
        <v>25.030355517863306</v>
      </c>
      <c r="X311" s="23">
        <v>25.030355517863306</v>
      </c>
      <c r="Y311" s="23">
        <v>25.030355517863306</v>
      </c>
      <c r="Z311" s="23">
        <v>25.030355517863306</v>
      </c>
      <c r="AA311" s="23">
        <v>25.030355517863306</v>
      </c>
      <c r="AB311" s="23">
        <v>25.030355517863306</v>
      </c>
      <c r="AC311" s="23">
        <v>25.030355517863306</v>
      </c>
      <c r="AD311" s="23">
        <v>25.030355517863306</v>
      </c>
      <c r="AE311" s="23">
        <v>25.030355517863306</v>
      </c>
      <c r="AG311" s="25">
        <v>20.633195609117841</v>
      </c>
      <c r="AH311" s="25">
        <v>20.523438279221697</v>
      </c>
      <c r="AI311" s="25">
        <v>20.513275563490573</v>
      </c>
      <c r="AJ311" s="25">
        <v>20.513275563490573</v>
      </c>
      <c r="AK311" s="25">
        <v>20.513275563490573</v>
      </c>
      <c r="AL311" s="25">
        <v>20.513275563490573</v>
      </c>
      <c r="AM311" s="25">
        <v>20.513275563490573</v>
      </c>
      <c r="AN311" s="25">
        <v>13.750275563490574</v>
      </c>
      <c r="AO311" s="25">
        <v>13.750275563490574</v>
      </c>
      <c r="AP311" s="25">
        <v>13.750275563490574</v>
      </c>
      <c r="AQ311" s="25">
        <v>13.750275563490574</v>
      </c>
      <c r="AR311" s="25">
        <v>13.750275563490574</v>
      </c>
      <c r="AS311" s="25">
        <v>13.750275563490574</v>
      </c>
      <c r="AT311" s="25">
        <v>13.750275563490574</v>
      </c>
      <c r="AV311" s="26">
        <v>25.270195609117842</v>
      </c>
      <c r="AW311" s="26">
        <v>25.160438279221697</v>
      </c>
      <c r="AX311" s="26">
        <v>25.150275563490574</v>
      </c>
      <c r="AY311" s="26">
        <v>25.150275563490574</v>
      </c>
      <c r="AZ311" s="26">
        <v>25.150275563490574</v>
      </c>
      <c r="BA311" s="26">
        <v>25.150275563490574</v>
      </c>
      <c r="BB311" s="26">
        <v>25.150275563490574</v>
      </c>
      <c r="BC311" s="26">
        <v>25.150275563490574</v>
      </c>
      <c r="BD311" s="26">
        <v>25.150275563490574</v>
      </c>
      <c r="BE311" s="26">
        <v>25.150275563490574</v>
      </c>
      <c r="BF311" s="26">
        <v>25.150275563490574</v>
      </c>
      <c r="BG311" s="26">
        <v>25.150275563490574</v>
      </c>
      <c r="BH311" s="26">
        <v>25.150275563490574</v>
      </c>
      <c r="BI311" s="26">
        <v>25.150275563490574</v>
      </c>
      <c r="BK311" s="27">
        <v>20.633195609117841</v>
      </c>
      <c r="BL311" s="27">
        <v>20.413680949325553</v>
      </c>
      <c r="BM311" s="27">
        <v>20.393355517863306</v>
      </c>
      <c r="BN311" s="27">
        <v>20.393355517863306</v>
      </c>
      <c r="BO311" s="27">
        <v>20.393355517863306</v>
      </c>
      <c r="BP311" s="27">
        <v>20.393355517863306</v>
      </c>
      <c r="BQ311" s="27">
        <v>20.393355517863306</v>
      </c>
      <c r="BR311" s="27">
        <v>13.630355517863306</v>
      </c>
      <c r="BS311" s="27">
        <v>13.630355517863306</v>
      </c>
      <c r="BT311" s="27">
        <v>13.630355517863306</v>
      </c>
      <c r="BU311" s="27">
        <v>13.630355517863306</v>
      </c>
      <c r="BV311" s="27">
        <v>13.630355517863306</v>
      </c>
      <c r="BW311" s="27">
        <v>13.630355517863306</v>
      </c>
      <c r="BX311" s="27">
        <v>13.630355517863306</v>
      </c>
      <c r="BZ311" s="27">
        <v>25.270195609117842</v>
      </c>
      <c r="CA311" s="27">
        <v>25.050680949325553</v>
      </c>
      <c r="CB311" s="27">
        <v>25.030355517863306</v>
      </c>
      <c r="CC311" s="27">
        <v>25.030355517863306</v>
      </c>
      <c r="CD311" s="27">
        <v>25.030355517863306</v>
      </c>
      <c r="CE311" s="27">
        <v>25.030355517863306</v>
      </c>
      <c r="CF311" s="27">
        <v>25.030355517863306</v>
      </c>
      <c r="CG311" s="27">
        <v>25.030355517863306</v>
      </c>
      <c r="CH311" s="27">
        <v>25.030355517863306</v>
      </c>
      <c r="CI311" s="27">
        <v>25.030355517863306</v>
      </c>
      <c r="CJ311" s="27">
        <v>25.030355517863306</v>
      </c>
      <c r="CK311" s="27">
        <v>25.030355517863306</v>
      </c>
      <c r="CL311" s="27">
        <v>25.030355517863306</v>
      </c>
      <c r="CM311" s="27">
        <v>25.030355517863306</v>
      </c>
      <c r="CO311" s="28">
        <v>20.633195609117841</v>
      </c>
      <c r="CP311" s="28">
        <v>20.413680949325553</v>
      </c>
      <c r="CQ311" s="28">
        <v>20.393355517863306</v>
      </c>
      <c r="CR311" s="28">
        <v>20.393355517863306</v>
      </c>
      <c r="CS311" s="28">
        <v>20.393355517863306</v>
      </c>
      <c r="CT311" s="28">
        <v>20.393355517863306</v>
      </c>
      <c r="CU311" s="28">
        <v>20.393355517863306</v>
      </c>
      <c r="CV311" s="28">
        <v>13.630355517863306</v>
      </c>
      <c r="CW311" s="28">
        <v>13.630355517863306</v>
      </c>
      <c r="CX311" s="28">
        <v>13.630355517863306</v>
      </c>
      <c r="CY311" s="28">
        <v>13.630355517863306</v>
      </c>
      <c r="CZ311" s="28">
        <v>13.630355517863306</v>
      </c>
      <c r="DA311" s="28">
        <v>13.630355517863306</v>
      </c>
      <c r="DB311" s="28">
        <v>13.630355517863306</v>
      </c>
      <c r="DD311" s="28">
        <v>25.270195609117842</v>
      </c>
      <c r="DE311" s="28">
        <v>25.050680949325553</v>
      </c>
      <c r="DF311" s="28">
        <v>25.030355517863306</v>
      </c>
      <c r="DG311" s="28">
        <v>25.030355517863306</v>
      </c>
      <c r="DH311" s="28">
        <v>25.030355517863306</v>
      </c>
      <c r="DI311" s="28">
        <v>25.030355517863306</v>
      </c>
      <c r="DJ311" s="28">
        <v>25.030355517863306</v>
      </c>
      <c r="DK311" s="28">
        <v>25.030355517863306</v>
      </c>
      <c r="DL311" s="28">
        <v>25.030355517863306</v>
      </c>
      <c r="DM311" s="28">
        <v>25.030355517863306</v>
      </c>
      <c r="DN311" s="28">
        <v>25.030355517863306</v>
      </c>
      <c r="DO311" s="28">
        <v>25.030355517863306</v>
      </c>
      <c r="DP311" s="28">
        <v>25.030355517863306</v>
      </c>
      <c r="DQ311" s="28">
        <v>25.030355517863306</v>
      </c>
      <c r="DS311" s="29">
        <v>20.633195609117841</v>
      </c>
      <c r="DT311" s="29">
        <v>20.413680949325553</v>
      </c>
      <c r="DU311" s="29">
        <v>20.393355517863306</v>
      </c>
      <c r="DV311" s="29">
        <v>20.393355517863306</v>
      </c>
      <c r="DW311" s="29">
        <v>20.393355517863306</v>
      </c>
      <c r="DX311" s="29">
        <v>20.393355517863306</v>
      </c>
      <c r="DY311" s="29">
        <v>20.393355517863306</v>
      </c>
      <c r="DZ311" s="29">
        <v>13.630355517863306</v>
      </c>
      <c r="EA311" s="29">
        <v>13.630355517863306</v>
      </c>
      <c r="EB311" s="29">
        <v>13.630355517863306</v>
      </c>
      <c r="EC311" s="29">
        <v>13.630355517863306</v>
      </c>
      <c r="ED311" s="29">
        <v>13.630355517863306</v>
      </c>
      <c r="EE311" s="29">
        <v>13.630355517863306</v>
      </c>
      <c r="EF311" s="29">
        <v>13.630355517863306</v>
      </c>
      <c r="EH311" s="29">
        <v>25.270195609117842</v>
      </c>
      <c r="EI311" s="29">
        <v>25.050680949325553</v>
      </c>
      <c r="EJ311" s="29">
        <v>25.030355517863306</v>
      </c>
      <c r="EK311" s="29">
        <v>25.030355517863306</v>
      </c>
      <c r="EL311" s="29">
        <v>25.030355517863306</v>
      </c>
      <c r="EM311" s="29">
        <v>25.030355517863306</v>
      </c>
      <c r="EN311" s="29">
        <v>25.030355517863306</v>
      </c>
      <c r="EO311" s="29">
        <v>25.030355517863306</v>
      </c>
      <c r="EP311" s="29">
        <v>25.030355517863306</v>
      </c>
      <c r="EQ311" s="29">
        <v>25.030355517863306</v>
      </c>
      <c r="ER311" s="29">
        <v>25.030355517863306</v>
      </c>
      <c r="ES311" s="29">
        <v>25.030355517863306</v>
      </c>
      <c r="ET311" s="29">
        <v>25.030355517863306</v>
      </c>
      <c r="EU311" s="29">
        <v>25.030355517863306</v>
      </c>
      <c r="EW311" s="1"/>
      <c r="EX311" s="1"/>
      <c r="EY311" s="1" t="s">
        <v>498</v>
      </c>
      <c r="EZ311" s="1" t="s">
        <v>857</v>
      </c>
    </row>
    <row r="312" spans="2:156" ht="16" thickBot="1" x14ac:dyDescent="0.4">
      <c r="B312" s="21" t="s">
        <v>310</v>
      </c>
      <c r="C312" s="22">
        <v>14.834659878913834</v>
      </c>
      <c r="D312" s="23">
        <v>14.877964348341875</v>
      </c>
      <c r="E312" s="23">
        <v>14.718070501492271</v>
      </c>
      <c r="F312" s="23">
        <v>14.614480926761457</v>
      </c>
      <c r="G312" s="23">
        <v>14.447756379901882</v>
      </c>
      <c r="H312" s="23">
        <v>14.300659320410748</v>
      </c>
      <c r="I312" s="23">
        <v>14.236284278339156</v>
      </c>
      <c r="J312" s="23">
        <v>14.113077023510566</v>
      </c>
      <c r="K312" s="23">
        <v>13.940509812900011</v>
      </c>
      <c r="L312" s="23">
        <v>13.749964399113566</v>
      </c>
      <c r="M312" s="23">
        <v>13.037895422125615</v>
      </c>
      <c r="N312" s="23">
        <v>12.489514860674895</v>
      </c>
      <c r="O312" s="23">
        <v>12.150021835896336</v>
      </c>
      <c r="P312" s="23">
        <v>12.089051751776417</v>
      </c>
      <c r="Q312" s="24"/>
      <c r="R312" s="23">
        <v>19.471659878913833</v>
      </c>
      <c r="S312" s="23">
        <v>19.514964348341877</v>
      </c>
      <c r="T312" s="23">
        <v>19.355070501492271</v>
      </c>
      <c r="U312" s="23">
        <v>19.25148092676146</v>
      </c>
      <c r="V312" s="23">
        <v>19.084756379901883</v>
      </c>
      <c r="W312" s="23">
        <v>18.937659320410749</v>
      </c>
      <c r="X312" s="23">
        <v>18.873284278339156</v>
      </c>
      <c r="Y312" s="23">
        <v>18.750077023510567</v>
      </c>
      <c r="Z312" s="23">
        <v>18.577509812900011</v>
      </c>
      <c r="AA312" s="23">
        <v>18.386964399113566</v>
      </c>
      <c r="AB312" s="23">
        <v>17.674895422125616</v>
      </c>
      <c r="AC312" s="23">
        <v>17.126514860674895</v>
      </c>
      <c r="AD312" s="23">
        <v>16.787021835896336</v>
      </c>
      <c r="AE312" s="23">
        <v>16.726051751776417</v>
      </c>
      <c r="AG312" s="25">
        <v>14.834659878913834</v>
      </c>
      <c r="AH312" s="25">
        <v>14.950731468865925</v>
      </c>
      <c r="AI312" s="25">
        <v>14.889873513037465</v>
      </c>
      <c r="AJ312" s="25">
        <v>14.901077849605755</v>
      </c>
      <c r="AK312" s="25">
        <v>14.851456570047848</v>
      </c>
      <c r="AL312" s="25">
        <v>14.804036151511273</v>
      </c>
      <c r="AM312" s="25">
        <v>14.7163493307024</v>
      </c>
      <c r="AN312" s="25">
        <v>14.514589905075761</v>
      </c>
      <c r="AO312" s="25">
        <v>14.272813040137152</v>
      </c>
      <c r="AP312" s="25">
        <v>13.999433645773786</v>
      </c>
      <c r="AQ312" s="25">
        <v>13.733095949684778</v>
      </c>
      <c r="AR312" s="25">
        <v>13.366239390491669</v>
      </c>
      <c r="AS312" s="25">
        <v>13.063196397430435</v>
      </c>
      <c r="AT312" s="25">
        <v>12.865224044683954</v>
      </c>
      <c r="AV312" s="26">
        <v>19.471659878913833</v>
      </c>
      <c r="AW312" s="26">
        <v>19.587731468865925</v>
      </c>
      <c r="AX312" s="26">
        <v>19.526873513037465</v>
      </c>
      <c r="AY312" s="26">
        <v>19.538077849605756</v>
      </c>
      <c r="AZ312" s="26">
        <v>19.488456570047848</v>
      </c>
      <c r="BA312" s="26">
        <v>19.441036151511273</v>
      </c>
      <c r="BB312" s="26">
        <v>19.3533493307024</v>
      </c>
      <c r="BC312" s="26">
        <v>19.15158990507576</v>
      </c>
      <c r="BD312" s="26">
        <v>18.909813040137152</v>
      </c>
      <c r="BE312" s="26">
        <v>18.636433645773785</v>
      </c>
      <c r="BF312" s="26">
        <v>18.370095949684778</v>
      </c>
      <c r="BG312" s="26">
        <v>18.003239390491672</v>
      </c>
      <c r="BH312" s="26">
        <v>17.700196397430435</v>
      </c>
      <c r="BI312" s="26">
        <v>17.502224044683956</v>
      </c>
      <c r="BK312" s="27">
        <v>14.834659878913834</v>
      </c>
      <c r="BL312" s="27">
        <v>14.87800249687033</v>
      </c>
      <c r="BM312" s="27">
        <v>14.718146904284799</v>
      </c>
      <c r="BN312" s="27">
        <v>14.614593686212965</v>
      </c>
      <c r="BO312" s="27">
        <v>14.447905705480586</v>
      </c>
      <c r="BP312" s="27">
        <v>14.300614562699426</v>
      </c>
      <c r="BQ312" s="27">
        <v>14.235812766855567</v>
      </c>
      <c r="BR312" s="27">
        <v>14.112524265116207</v>
      </c>
      <c r="BS312" s="27">
        <v>13.93988091566662</v>
      </c>
      <c r="BT312" s="27">
        <v>13.756625649931944</v>
      </c>
      <c r="BU312" s="27">
        <v>13.076477766350347</v>
      </c>
      <c r="BV312" s="27">
        <v>12.560248539593132</v>
      </c>
      <c r="BW312" s="27">
        <v>12.23173166200101</v>
      </c>
      <c r="BX312" s="27">
        <v>12.188305353914487</v>
      </c>
      <c r="BZ312" s="27">
        <v>19.471659878913833</v>
      </c>
      <c r="CA312" s="27">
        <v>19.515002496870331</v>
      </c>
      <c r="CB312" s="27">
        <v>19.355146904284801</v>
      </c>
      <c r="CC312" s="27">
        <v>19.251593686212964</v>
      </c>
      <c r="CD312" s="27">
        <v>19.084905705480587</v>
      </c>
      <c r="CE312" s="27">
        <v>18.937614562699427</v>
      </c>
      <c r="CF312" s="27">
        <v>18.872812766855567</v>
      </c>
      <c r="CG312" s="27">
        <v>18.749524265116207</v>
      </c>
      <c r="CH312" s="27">
        <v>18.576880915666621</v>
      </c>
      <c r="CI312" s="27">
        <v>18.393625649931945</v>
      </c>
      <c r="CJ312" s="27">
        <v>17.713477766350348</v>
      </c>
      <c r="CK312" s="27">
        <v>17.197248539593133</v>
      </c>
      <c r="CL312" s="27">
        <v>16.868731662001011</v>
      </c>
      <c r="CM312" s="27">
        <v>16.825305353914487</v>
      </c>
      <c r="CO312" s="28">
        <v>14.834659878913834</v>
      </c>
      <c r="CP312" s="28">
        <v>14.875231480595442</v>
      </c>
      <c r="CQ312" s="28">
        <v>14.721187069113341</v>
      </c>
      <c r="CR312" s="28">
        <v>14.62302378455389</v>
      </c>
      <c r="CS312" s="28">
        <v>14.456477734541703</v>
      </c>
      <c r="CT312" s="28">
        <v>14.295546883290417</v>
      </c>
      <c r="CU312" s="28">
        <v>14.176288569058539</v>
      </c>
      <c r="CV312" s="28">
        <v>13.995271377382528</v>
      </c>
      <c r="CW312" s="28">
        <v>13.780521004994378</v>
      </c>
      <c r="CX312" s="28">
        <v>13.596204658773527</v>
      </c>
      <c r="CY312" s="28">
        <v>12.736965076174426</v>
      </c>
      <c r="CZ312" s="28">
        <v>11.243407395997586</v>
      </c>
      <c r="DA312" s="28">
        <v>10.086417722972264</v>
      </c>
      <c r="DB312" s="28">
        <v>9.2709737215341299</v>
      </c>
      <c r="DD312" s="28">
        <v>19.471659878913833</v>
      </c>
      <c r="DE312" s="28">
        <v>19.512231480595442</v>
      </c>
      <c r="DF312" s="28">
        <v>19.358187069113342</v>
      </c>
      <c r="DG312" s="28">
        <v>19.260023784553891</v>
      </c>
      <c r="DH312" s="28">
        <v>19.093477734541704</v>
      </c>
      <c r="DI312" s="28">
        <v>18.932546883290417</v>
      </c>
      <c r="DJ312" s="28">
        <v>18.813288569058539</v>
      </c>
      <c r="DK312" s="28">
        <v>18.63227137738253</v>
      </c>
      <c r="DL312" s="28">
        <v>18.417521004994377</v>
      </c>
      <c r="DM312" s="28">
        <v>18.233204658773527</v>
      </c>
      <c r="DN312" s="28">
        <v>17.373965076174429</v>
      </c>
      <c r="DO312" s="28">
        <v>15.880407395997587</v>
      </c>
      <c r="DP312" s="28">
        <v>14.723417722972265</v>
      </c>
      <c r="DQ312" s="28">
        <v>13.90797372153413</v>
      </c>
      <c r="DS312" s="29">
        <v>14.834659878913834</v>
      </c>
      <c r="DT312" s="29">
        <v>14.896587138185613</v>
      </c>
      <c r="DU312" s="29">
        <v>14.738115248223803</v>
      </c>
      <c r="DV312" s="29">
        <v>14.63986058499972</v>
      </c>
      <c r="DW312" s="29">
        <v>14.44383437250101</v>
      </c>
      <c r="DX312" s="29">
        <v>14.270712298692574</v>
      </c>
      <c r="DY312" s="29">
        <v>14.173802093319246</v>
      </c>
      <c r="DZ312" s="29">
        <v>14.018822057048421</v>
      </c>
      <c r="EA312" s="29">
        <v>13.827111609055754</v>
      </c>
      <c r="EB312" s="29">
        <v>13.456094365547019</v>
      </c>
      <c r="EC312" s="29">
        <v>11.77504058942481</v>
      </c>
      <c r="ED312" s="29">
        <v>10.30793452534008</v>
      </c>
      <c r="EE312" s="29">
        <v>9.4935431327569493</v>
      </c>
      <c r="EF312" s="29">
        <v>9.6690406608629438</v>
      </c>
      <c r="EH312" s="29">
        <v>19.471659878913833</v>
      </c>
      <c r="EI312" s="29">
        <v>19.533587138185613</v>
      </c>
      <c r="EJ312" s="29">
        <v>19.375115248223803</v>
      </c>
      <c r="EK312" s="29">
        <v>19.276860584999721</v>
      </c>
      <c r="EL312" s="29">
        <v>19.080834372501009</v>
      </c>
      <c r="EM312" s="29">
        <v>18.907712298692573</v>
      </c>
      <c r="EN312" s="29">
        <v>18.810802093319246</v>
      </c>
      <c r="EO312" s="29">
        <v>18.655822057048422</v>
      </c>
      <c r="EP312" s="29">
        <v>18.464111609055756</v>
      </c>
      <c r="EQ312" s="29">
        <v>18.093094365547017</v>
      </c>
      <c r="ER312" s="29">
        <v>16.412040589424812</v>
      </c>
      <c r="ES312" s="29">
        <v>14.944934525340081</v>
      </c>
      <c r="ET312" s="29">
        <v>14.13054313275695</v>
      </c>
      <c r="EU312" s="29">
        <v>14.306040660862944</v>
      </c>
      <c r="EW312" s="1">
        <v>392582</v>
      </c>
      <c r="EX312" s="1">
        <v>405316</v>
      </c>
      <c r="EY312" s="1" t="s">
        <v>490</v>
      </c>
      <c r="EZ312" s="1" t="s">
        <v>851</v>
      </c>
    </row>
    <row r="313" spans="2:156" ht="16" thickBot="1" x14ac:dyDescent="0.4">
      <c r="B313" s="21" t="s">
        <v>311</v>
      </c>
      <c r="C313" s="22">
        <v>7.4986320070448524</v>
      </c>
      <c r="D313" s="23">
        <v>7.5593107963502142</v>
      </c>
      <c r="E313" s="23">
        <v>7.4726956952935275</v>
      </c>
      <c r="F313" s="23">
        <v>7.1858107530282247</v>
      </c>
      <c r="G313" s="23">
        <v>7.215214537499353</v>
      </c>
      <c r="H313" s="23">
        <v>7.0029096735956511</v>
      </c>
      <c r="I313" s="23">
        <v>6.8552002821664768</v>
      </c>
      <c r="J313" s="23">
        <v>6.7341306013969646</v>
      </c>
      <c r="K313" s="23">
        <v>6.6275103052145479</v>
      </c>
      <c r="L313" s="23">
        <v>6.3870899094334135</v>
      </c>
      <c r="M313" s="23">
        <v>5.7383463249717437</v>
      </c>
      <c r="N313" s="23">
        <v>5.4013177714440204</v>
      </c>
      <c r="O313" s="23">
        <v>5.1701262619863115</v>
      </c>
      <c r="P313" s="23">
        <v>5.1795903664335761</v>
      </c>
      <c r="Q313" s="24"/>
      <c r="R313" s="23">
        <v>10.998632007044852</v>
      </c>
      <c r="S313" s="23">
        <v>11.059310796350214</v>
      </c>
      <c r="T313" s="23">
        <v>10.972695695293528</v>
      </c>
      <c r="U313" s="23">
        <v>10.685810753028225</v>
      </c>
      <c r="V313" s="23">
        <v>10.715214537499353</v>
      </c>
      <c r="W313" s="23">
        <v>10.502909673595651</v>
      </c>
      <c r="X313" s="23">
        <v>10.355200282166477</v>
      </c>
      <c r="Y313" s="23">
        <v>10.234130601396965</v>
      </c>
      <c r="Z313" s="23">
        <v>10.127510305214548</v>
      </c>
      <c r="AA313" s="23">
        <v>9.8870899094334135</v>
      </c>
      <c r="AB313" s="23">
        <v>9.2383463249717437</v>
      </c>
      <c r="AC313" s="23">
        <v>8.9013177714440204</v>
      </c>
      <c r="AD313" s="23">
        <v>8.6701262619863115</v>
      </c>
      <c r="AE313" s="23">
        <v>8.6795903664335761</v>
      </c>
      <c r="AG313" s="25">
        <v>7.4986320070448524</v>
      </c>
      <c r="AH313" s="25">
        <v>7.6229261648323057</v>
      </c>
      <c r="AI313" s="25">
        <v>7.6342530858295561</v>
      </c>
      <c r="AJ313" s="25">
        <v>7.4650607084483269</v>
      </c>
      <c r="AK313" s="25">
        <v>7.6226400567897095</v>
      </c>
      <c r="AL313" s="25">
        <v>7.5120113488917823</v>
      </c>
      <c r="AM313" s="25">
        <v>7.4333670860842957</v>
      </c>
      <c r="AN313" s="25">
        <v>7.32660430075825</v>
      </c>
      <c r="AO313" s="25">
        <v>7.2079165233713667</v>
      </c>
      <c r="AP313" s="25">
        <v>6.9040307401206977</v>
      </c>
      <c r="AQ313" s="25">
        <v>6.4403552836285396</v>
      </c>
      <c r="AR313" s="25">
        <v>6.1188999773799804</v>
      </c>
      <c r="AS313" s="25">
        <v>5.8771687293922099</v>
      </c>
      <c r="AT313" s="25">
        <v>5.831054525862605</v>
      </c>
      <c r="AV313" s="26">
        <v>10.998632007044852</v>
      </c>
      <c r="AW313" s="26">
        <v>11.122926164832306</v>
      </c>
      <c r="AX313" s="26">
        <v>11.134253085829556</v>
      </c>
      <c r="AY313" s="26">
        <v>10.965060708448327</v>
      </c>
      <c r="AZ313" s="26">
        <v>11.122640056789709</v>
      </c>
      <c r="BA313" s="26">
        <v>11.012011348891782</v>
      </c>
      <c r="BB313" s="26">
        <v>10.933367086084296</v>
      </c>
      <c r="BC313" s="26">
        <v>10.82660430075825</v>
      </c>
      <c r="BD313" s="26">
        <v>10.707916523371367</v>
      </c>
      <c r="BE313" s="26">
        <v>10.404030740120698</v>
      </c>
      <c r="BF313" s="26">
        <v>9.9403552836285396</v>
      </c>
      <c r="BG313" s="26">
        <v>9.6188999773799804</v>
      </c>
      <c r="BH313" s="26">
        <v>9.3771687293922099</v>
      </c>
      <c r="BI313" s="26">
        <v>9.331054525862605</v>
      </c>
      <c r="BK313" s="27">
        <v>7.4986320070448524</v>
      </c>
      <c r="BL313" s="27">
        <v>7.5594009833561646</v>
      </c>
      <c r="BM313" s="27">
        <v>7.4728761165370479</v>
      </c>
      <c r="BN313" s="27">
        <v>7.186082512197693</v>
      </c>
      <c r="BO313" s="27">
        <v>7.2155666448118314</v>
      </c>
      <c r="BP313" s="27">
        <v>7.0028037089235422</v>
      </c>
      <c r="BQ313" s="27">
        <v>6.8540755532798254</v>
      </c>
      <c r="BR313" s="27">
        <v>6.7328150846211869</v>
      </c>
      <c r="BS313" s="27">
        <v>6.626026105115562</v>
      </c>
      <c r="BT313" s="27">
        <v>6.3975951299863638</v>
      </c>
      <c r="BU313" s="27">
        <v>5.8059661059761591</v>
      </c>
      <c r="BV313" s="27">
        <v>5.5377680766374393</v>
      </c>
      <c r="BW313" s="27">
        <v>5.333835663435373</v>
      </c>
      <c r="BX313" s="27">
        <v>5.3880266504277063</v>
      </c>
      <c r="BZ313" s="27">
        <v>10.998632007044852</v>
      </c>
      <c r="CA313" s="27">
        <v>11.059400983356165</v>
      </c>
      <c r="CB313" s="27">
        <v>10.972876116537048</v>
      </c>
      <c r="CC313" s="27">
        <v>10.686082512197693</v>
      </c>
      <c r="CD313" s="27">
        <v>10.715566644811831</v>
      </c>
      <c r="CE313" s="27">
        <v>10.502803708923542</v>
      </c>
      <c r="CF313" s="27">
        <v>10.354075553279825</v>
      </c>
      <c r="CG313" s="27">
        <v>10.232815084621187</v>
      </c>
      <c r="CH313" s="27">
        <v>10.126026105115562</v>
      </c>
      <c r="CI313" s="27">
        <v>9.8975951299863638</v>
      </c>
      <c r="CJ313" s="27">
        <v>9.3059661059761591</v>
      </c>
      <c r="CK313" s="27">
        <v>9.0377680766374393</v>
      </c>
      <c r="CL313" s="27">
        <v>8.833835663435373</v>
      </c>
      <c r="CM313" s="27">
        <v>8.8880266504277063</v>
      </c>
      <c r="CO313" s="28">
        <v>7.4986320070448524</v>
      </c>
      <c r="CP313" s="28">
        <v>7.5651623760505711</v>
      </c>
      <c r="CQ313" s="28">
        <v>7.4890219934060553</v>
      </c>
      <c r="CR313" s="28">
        <v>7.2060937425063223</v>
      </c>
      <c r="CS313" s="28">
        <v>7.2348316598856179</v>
      </c>
      <c r="CT313" s="28">
        <v>7.0130290942099247</v>
      </c>
      <c r="CU313" s="28">
        <v>6.843116735022214</v>
      </c>
      <c r="CV313" s="28">
        <v>6.6951275748673531</v>
      </c>
      <c r="CW313" s="28">
        <v>6.5703853651377333</v>
      </c>
      <c r="CX313" s="28">
        <v>6.3265146925512692</v>
      </c>
      <c r="CY313" s="28">
        <v>5.3661163927949911</v>
      </c>
      <c r="CZ313" s="28">
        <v>3.4200458670987128</v>
      </c>
      <c r="DA313" s="28">
        <v>1.632029207398551</v>
      </c>
      <c r="DB313" s="28">
        <v>0.6559465454073532</v>
      </c>
      <c r="DD313" s="28">
        <v>10.998632007044852</v>
      </c>
      <c r="DE313" s="28">
        <v>11.065162376050571</v>
      </c>
      <c r="DF313" s="28">
        <v>10.989021993406055</v>
      </c>
      <c r="DG313" s="28">
        <v>10.706093742506322</v>
      </c>
      <c r="DH313" s="28">
        <v>10.734831659885618</v>
      </c>
      <c r="DI313" s="28">
        <v>10.513029094209925</v>
      </c>
      <c r="DJ313" s="28">
        <v>10.343116735022214</v>
      </c>
      <c r="DK313" s="28">
        <v>10.195127574867353</v>
      </c>
      <c r="DL313" s="28">
        <v>10.070385365137733</v>
      </c>
      <c r="DM313" s="28">
        <v>9.8265146925512692</v>
      </c>
      <c r="DN313" s="28">
        <v>8.8661163927949911</v>
      </c>
      <c r="DO313" s="28">
        <v>6.9200458670987128</v>
      </c>
      <c r="DP313" s="28">
        <v>5.132029207398551</v>
      </c>
      <c r="DQ313" s="28">
        <v>4.1559465454073532</v>
      </c>
      <c r="DS313" s="29">
        <v>7.4986320070448524</v>
      </c>
      <c r="DT313" s="29">
        <v>7.5942508753230786</v>
      </c>
      <c r="DU313" s="29">
        <v>7.4979879034483421</v>
      </c>
      <c r="DV313" s="29">
        <v>7.2268739160121296</v>
      </c>
      <c r="DW313" s="29">
        <v>7.2735957401935636</v>
      </c>
      <c r="DX313" s="29">
        <v>7.0779703162662706</v>
      </c>
      <c r="DY313" s="29">
        <v>6.9328184481157447</v>
      </c>
      <c r="DZ313" s="29">
        <v>6.8136176222086124</v>
      </c>
      <c r="EA313" s="29">
        <v>6.6892139181355006</v>
      </c>
      <c r="EB313" s="29">
        <v>6.1812702250713158</v>
      </c>
      <c r="EC313" s="29">
        <v>3.9247824153497284</v>
      </c>
      <c r="ED313" s="29">
        <v>2.0743953556235102</v>
      </c>
      <c r="EE313" s="29">
        <v>0.85773931188391828</v>
      </c>
      <c r="EF313" s="29">
        <v>1.2974492111238192</v>
      </c>
      <c r="EH313" s="29">
        <v>10.998632007044852</v>
      </c>
      <c r="EI313" s="29">
        <v>11.094250875323079</v>
      </c>
      <c r="EJ313" s="29">
        <v>10.997987903448342</v>
      </c>
      <c r="EK313" s="29">
        <v>10.72687391601213</v>
      </c>
      <c r="EL313" s="29">
        <v>10.773595740193564</v>
      </c>
      <c r="EM313" s="29">
        <v>10.577970316266271</v>
      </c>
      <c r="EN313" s="29">
        <v>10.432818448115745</v>
      </c>
      <c r="EO313" s="29">
        <v>10.313617622208612</v>
      </c>
      <c r="EP313" s="29">
        <v>10.189213918135501</v>
      </c>
      <c r="EQ313" s="29">
        <v>9.6812702250713158</v>
      </c>
      <c r="ER313" s="29">
        <v>7.4247824153497284</v>
      </c>
      <c r="ES313" s="29">
        <v>5.5743953556235102</v>
      </c>
      <c r="ET313" s="29">
        <v>4.3577393118839183</v>
      </c>
      <c r="EU313" s="29">
        <v>4.7974492111238192</v>
      </c>
      <c r="EW313" s="1">
        <v>354932</v>
      </c>
      <c r="EX313" s="1">
        <v>429640</v>
      </c>
      <c r="EY313" s="1" t="s">
        <v>462</v>
      </c>
      <c r="EZ313" s="1" t="s">
        <v>864</v>
      </c>
    </row>
    <row r="314" spans="2:156" ht="16" thickBot="1" x14ac:dyDescent="0.4">
      <c r="B314" s="21" t="s">
        <v>312</v>
      </c>
      <c r="C314" s="22">
        <v>13.685579771313368</v>
      </c>
      <c r="D314" s="23">
        <v>13.548302968480398</v>
      </c>
      <c r="E314" s="23">
        <v>13.373175882491038</v>
      </c>
      <c r="F314" s="23">
        <v>13.024915059892876</v>
      </c>
      <c r="G314" s="23">
        <v>12.80292277313268</v>
      </c>
      <c r="H314" s="23">
        <v>12.465433630926976</v>
      </c>
      <c r="I314" s="23">
        <v>12.185371293928421</v>
      </c>
      <c r="J314" s="23">
        <v>11.898889896090811</v>
      </c>
      <c r="K314" s="23">
        <v>11.563781272272466</v>
      </c>
      <c r="L314" s="23">
        <v>11.179924611428529</v>
      </c>
      <c r="M314" s="23">
        <v>9.8788259443446904</v>
      </c>
      <c r="N314" s="23">
        <v>9.0703663610677143</v>
      </c>
      <c r="O314" s="23">
        <v>8.753241935163679</v>
      </c>
      <c r="P314" s="23">
        <v>8.6945085533826258</v>
      </c>
      <c r="Q314" s="24"/>
      <c r="R314" s="23">
        <v>18.322579771313368</v>
      </c>
      <c r="S314" s="23">
        <v>18.1853029684804</v>
      </c>
      <c r="T314" s="23">
        <v>18.010175882491041</v>
      </c>
      <c r="U314" s="23">
        <v>17.661915059892877</v>
      </c>
      <c r="V314" s="23">
        <v>17.439922773132679</v>
      </c>
      <c r="W314" s="23">
        <v>17.102433630926974</v>
      </c>
      <c r="X314" s="23">
        <v>16.82237129392842</v>
      </c>
      <c r="Y314" s="23">
        <v>16.535889896090811</v>
      </c>
      <c r="Z314" s="23">
        <v>16.200781272272465</v>
      </c>
      <c r="AA314" s="23">
        <v>15.816924611428529</v>
      </c>
      <c r="AB314" s="23">
        <v>14.515825944344691</v>
      </c>
      <c r="AC314" s="23">
        <v>13.707366361067715</v>
      </c>
      <c r="AD314" s="23">
        <v>13.390241935163679</v>
      </c>
      <c r="AE314" s="23">
        <v>13.331508553382626</v>
      </c>
      <c r="AG314" s="25">
        <v>13.685579771313368</v>
      </c>
      <c r="AH314" s="25">
        <v>13.531893620177016</v>
      </c>
      <c r="AI314" s="25">
        <v>13.375488899403468</v>
      </c>
      <c r="AJ314" s="25">
        <v>13.107350379314056</v>
      </c>
      <c r="AK314" s="25">
        <v>12.968331101511415</v>
      </c>
      <c r="AL314" s="25">
        <v>12.67551131605031</v>
      </c>
      <c r="AM314" s="25">
        <v>12.393888747014618</v>
      </c>
      <c r="AN314" s="25">
        <v>12.081331615570818</v>
      </c>
      <c r="AO314" s="25">
        <v>11.694131003373357</v>
      </c>
      <c r="AP314" s="25">
        <v>11.291217822127093</v>
      </c>
      <c r="AQ314" s="25">
        <v>10.421441322682714</v>
      </c>
      <c r="AR314" s="25">
        <v>9.6664166434438883</v>
      </c>
      <c r="AS314" s="25">
        <v>9.1894901675441041</v>
      </c>
      <c r="AT314" s="25">
        <v>8.7977551808412642</v>
      </c>
      <c r="AV314" s="26">
        <v>18.322579771313368</v>
      </c>
      <c r="AW314" s="26">
        <v>18.168893620177016</v>
      </c>
      <c r="AX314" s="26">
        <v>18.012488899403468</v>
      </c>
      <c r="AY314" s="26">
        <v>17.744350379314056</v>
      </c>
      <c r="AZ314" s="26">
        <v>17.605331101511418</v>
      </c>
      <c r="BA314" s="26">
        <v>17.312511316050312</v>
      </c>
      <c r="BB314" s="26">
        <v>17.030888747014618</v>
      </c>
      <c r="BC314" s="26">
        <v>16.718331615570818</v>
      </c>
      <c r="BD314" s="26">
        <v>16.331131003373358</v>
      </c>
      <c r="BE314" s="26">
        <v>15.928217822127094</v>
      </c>
      <c r="BF314" s="26">
        <v>15.058441322682715</v>
      </c>
      <c r="BG314" s="26">
        <v>14.303416643443889</v>
      </c>
      <c r="BH314" s="26">
        <v>13.826490167544105</v>
      </c>
      <c r="BI314" s="26">
        <v>13.434755180841265</v>
      </c>
      <c r="BK314" s="27">
        <v>13.685579771313368</v>
      </c>
      <c r="BL314" s="27">
        <v>13.548302964450212</v>
      </c>
      <c r="BM314" s="27">
        <v>13.373175890504458</v>
      </c>
      <c r="BN314" s="27">
        <v>13.024915059892876</v>
      </c>
      <c r="BO314" s="27">
        <v>12.802922730124855</v>
      </c>
      <c r="BP314" s="27">
        <v>12.465433671079975</v>
      </c>
      <c r="BQ314" s="27">
        <v>12.185371293928421</v>
      </c>
      <c r="BR314" s="27">
        <v>11.898889896090811</v>
      </c>
      <c r="BS314" s="27">
        <v>11.563781272272466</v>
      </c>
      <c r="BT314" s="27">
        <v>11.203253981799868</v>
      </c>
      <c r="BU314" s="27">
        <v>9.9760789557966749</v>
      </c>
      <c r="BV314" s="27">
        <v>9.1867563482885313</v>
      </c>
      <c r="BW314" s="27">
        <v>8.8588859474710073</v>
      </c>
      <c r="BX314" s="27">
        <v>8.7800417985107799</v>
      </c>
      <c r="BZ314" s="27">
        <v>18.322579771313368</v>
      </c>
      <c r="CA314" s="27">
        <v>18.185302964450212</v>
      </c>
      <c r="CB314" s="27">
        <v>18.010175890504456</v>
      </c>
      <c r="CC314" s="27">
        <v>17.661915059892877</v>
      </c>
      <c r="CD314" s="27">
        <v>17.439922730124856</v>
      </c>
      <c r="CE314" s="27">
        <v>17.102433671079975</v>
      </c>
      <c r="CF314" s="27">
        <v>16.82237129392842</v>
      </c>
      <c r="CG314" s="27">
        <v>16.535889896090811</v>
      </c>
      <c r="CH314" s="27">
        <v>16.200781272272465</v>
      </c>
      <c r="CI314" s="27">
        <v>15.840253981799869</v>
      </c>
      <c r="CJ314" s="27">
        <v>14.613078955796675</v>
      </c>
      <c r="CK314" s="27">
        <v>13.823756348288532</v>
      </c>
      <c r="CL314" s="27">
        <v>13.495885947471008</v>
      </c>
      <c r="CM314" s="27">
        <v>13.41704179851078</v>
      </c>
      <c r="CO314" s="28">
        <v>13.685579771313368</v>
      </c>
      <c r="CP314" s="28">
        <v>13.533248154069868</v>
      </c>
      <c r="CQ314" s="28">
        <v>13.355160293917557</v>
      </c>
      <c r="CR314" s="28">
        <v>12.995225817732667</v>
      </c>
      <c r="CS314" s="28">
        <v>12.76147313564358</v>
      </c>
      <c r="CT314" s="28">
        <v>12.392134673592324</v>
      </c>
      <c r="CU314" s="28">
        <v>12.049349569472726</v>
      </c>
      <c r="CV314" s="28">
        <v>11.698828520235217</v>
      </c>
      <c r="CW314" s="28">
        <v>11.331206988263904</v>
      </c>
      <c r="CX314" s="28">
        <v>10.973293736451291</v>
      </c>
      <c r="CY314" s="28">
        <v>9.1799787715773427</v>
      </c>
      <c r="CZ314" s="28">
        <v>5.7276475947245942</v>
      </c>
      <c r="DA314" s="28">
        <v>3.2444700439036431</v>
      </c>
      <c r="DB314" s="28">
        <v>1.4356808179084304</v>
      </c>
      <c r="DD314" s="28">
        <v>18.322579771313368</v>
      </c>
      <c r="DE314" s="28">
        <v>18.170248154069867</v>
      </c>
      <c r="DF314" s="28">
        <v>17.992160293917557</v>
      </c>
      <c r="DG314" s="28">
        <v>17.632225817732667</v>
      </c>
      <c r="DH314" s="28">
        <v>17.398473135643581</v>
      </c>
      <c r="DI314" s="28">
        <v>17.029134673592324</v>
      </c>
      <c r="DJ314" s="28">
        <v>16.686349569472725</v>
      </c>
      <c r="DK314" s="28">
        <v>16.335828520235218</v>
      </c>
      <c r="DL314" s="28">
        <v>15.968206988263905</v>
      </c>
      <c r="DM314" s="28">
        <v>15.610293736451291</v>
      </c>
      <c r="DN314" s="28">
        <v>13.816978771577343</v>
      </c>
      <c r="DO314" s="28">
        <v>10.364647594724595</v>
      </c>
      <c r="DP314" s="28">
        <v>7.8814700439036436</v>
      </c>
      <c r="DQ314" s="28">
        <v>6.0726808179084308</v>
      </c>
      <c r="DS314" s="29">
        <v>13.685579771313368</v>
      </c>
      <c r="DT314" s="29">
        <v>13.582748736404012</v>
      </c>
      <c r="DU314" s="29">
        <v>13.360329102041256</v>
      </c>
      <c r="DV314" s="29">
        <v>13.015146078953617</v>
      </c>
      <c r="DW314" s="29">
        <v>12.794463205613418</v>
      </c>
      <c r="DX314" s="29">
        <v>12.462294040691845</v>
      </c>
      <c r="DY314" s="29">
        <v>12.177812310362997</v>
      </c>
      <c r="DZ314" s="29">
        <v>11.895292646665013</v>
      </c>
      <c r="EA314" s="29">
        <v>11.55840195671567</v>
      </c>
      <c r="EB314" s="29">
        <v>10.686401504588011</v>
      </c>
      <c r="EC314" s="29">
        <v>6.68495334432669</v>
      </c>
      <c r="ED314" s="29">
        <v>3.5311862569331538</v>
      </c>
      <c r="EE314" s="29">
        <v>1.8175022413153954</v>
      </c>
      <c r="EF314" s="29">
        <v>2.243670626225839</v>
      </c>
      <c r="EH314" s="29">
        <v>18.322579771313368</v>
      </c>
      <c r="EI314" s="29">
        <v>18.219748736404014</v>
      </c>
      <c r="EJ314" s="29">
        <v>17.997329102041256</v>
      </c>
      <c r="EK314" s="29">
        <v>17.652146078953617</v>
      </c>
      <c r="EL314" s="29">
        <v>17.431463205613419</v>
      </c>
      <c r="EM314" s="29">
        <v>17.099294040691845</v>
      </c>
      <c r="EN314" s="29">
        <v>16.814812310362996</v>
      </c>
      <c r="EO314" s="29">
        <v>16.532292646665013</v>
      </c>
      <c r="EP314" s="29">
        <v>16.195401956715671</v>
      </c>
      <c r="EQ314" s="29">
        <v>15.323401504588011</v>
      </c>
      <c r="ER314" s="29">
        <v>11.32195334432669</v>
      </c>
      <c r="ES314" s="29">
        <v>8.1681862569331543</v>
      </c>
      <c r="ET314" s="29">
        <v>6.4545022413153958</v>
      </c>
      <c r="EU314" s="29">
        <v>6.8806706262258395</v>
      </c>
      <c r="EW314" s="1">
        <v>332713</v>
      </c>
      <c r="EX314" s="1">
        <v>428643</v>
      </c>
      <c r="EY314" s="1" t="s">
        <v>455</v>
      </c>
      <c r="EZ314" s="1" t="s">
        <v>864</v>
      </c>
    </row>
    <row r="315" spans="2:156" ht="16" thickBot="1" x14ac:dyDescent="0.4">
      <c r="B315" s="21" t="s">
        <v>313</v>
      </c>
      <c r="C315" s="22">
        <v>9.0363620898414521</v>
      </c>
      <c r="D315" s="23">
        <v>8.8978481877795339</v>
      </c>
      <c r="E315" s="23">
        <v>8.8126175247012242</v>
      </c>
      <c r="F315" s="23">
        <v>8.5148736731235495</v>
      </c>
      <c r="G315" s="23">
        <v>8.2277472065918715</v>
      </c>
      <c r="H315" s="23">
        <v>7.8489507781012264</v>
      </c>
      <c r="I315" s="23">
        <v>7.4654470416503855</v>
      </c>
      <c r="J315" s="23">
        <v>7.1602865372501263</v>
      </c>
      <c r="K315" s="23">
        <v>6.7479480147057842</v>
      </c>
      <c r="L315" s="23">
        <v>6.2904939064379963</v>
      </c>
      <c r="M315" s="23">
        <v>4.6271503494664579</v>
      </c>
      <c r="N315" s="23">
        <v>3.9288819052344799</v>
      </c>
      <c r="O315" s="23">
        <v>3.8929664268579458</v>
      </c>
      <c r="P315" s="23">
        <v>4.2298348074915708</v>
      </c>
      <c r="Q315" s="24"/>
      <c r="R315" s="23">
        <v>11.536362089841452</v>
      </c>
      <c r="S315" s="23">
        <v>11.397848187779534</v>
      </c>
      <c r="T315" s="23">
        <v>11.312617524701224</v>
      </c>
      <c r="U315" s="23">
        <v>11.014873673123549</v>
      </c>
      <c r="V315" s="23">
        <v>10.727747206591872</v>
      </c>
      <c r="W315" s="23">
        <v>10.348950778101226</v>
      </c>
      <c r="X315" s="23">
        <v>9.9654470416503855</v>
      </c>
      <c r="Y315" s="23">
        <v>9.6602865372501263</v>
      </c>
      <c r="Z315" s="23">
        <v>9.2479480147057842</v>
      </c>
      <c r="AA315" s="23">
        <v>8.7904939064379963</v>
      </c>
      <c r="AB315" s="23">
        <v>7.1271503494664579</v>
      </c>
      <c r="AC315" s="23">
        <v>6.4288819052344799</v>
      </c>
      <c r="AD315" s="23">
        <v>6.3929664268579458</v>
      </c>
      <c r="AE315" s="23">
        <v>6.7298348074915708</v>
      </c>
      <c r="AG315" s="25">
        <v>9.0363620898414521</v>
      </c>
      <c r="AH315" s="25">
        <v>8.927602133546646</v>
      </c>
      <c r="AI315" s="25">
        <v>8.9029264857675283</v>
      </c>
      <c r="AJ315" s="25">
        <v>8.742001630230698</v>
      </c>
      <c r="AK315" s="25">
        <v>8.6226180308534879</v>
      </c>
      <c r="AL315" s="25">
        <v>8.3924263691793719</v>
      </c>
      <c r="AM315" s="25">
        <v>8.132895371491756</v>
      </c>
      <c r="AN315" s="25">
        <v>7.9434324406598673</v>
      </c>
      <c r="AO315" s="25">
        <v>7.6442574202124023</v>
      </c>
      <c r="AP315" s="25">
        <v>7.3752282925384032</v>
      </c>
      <c r="AQ315" s="25">
        <v>6.3892750663630622</v>
      </c>
      <c r="AR315" s="25">
        <v>5.751380609806052</v>
      </c>
      <c r="AS315" s="25">
        <v>5.4253079524230721</v>
      </c>
      <c r="AT315" s="25">
        <v>5.2674532393809805</v>
      </c>
      <c r="AV315" s="26">
        <v>11.536362089841452</v>
      </c>
      <c r="AW315" s="26">
        <v>11.427602133546646</v>
      </c>
      <c r="AX315" s="26">
        <v>11.402926485767528</v>
      </c>
      <c r="AY315" s="26">
        <v>11.242001630230698</v>
      </c>
      <c r="AZ315" s="26">
        <v>11.122618030853488</v>
      </c>
      <c r="BA315" s="26">
        <v>10.892426369179372</v>
      </c>
      <c r="BB315" s="26">
        <v>10.632895371491756</v>
      </c>
      <c r="BC315" s="26">
        <v>10.443432440659867</v>
      </c>
      <c r="BD315" s="26">
        <v>10.144257420212401</v>
      </c>
      <c r="BE315" s="26">
        <v>9.8752282925384023</v>
      </c>
      <c r="BF315" s="26">
        <v>8.8892750663630622</v>
      </c>
      <c r="BG315" s="26">
        <v>8.251380609806052</v>
      </c>
      <c r="BH315" s="26">
        <v>7.9253079524230721</v>
      </c>
      <c r="BI315" s="26">
        <v>7.7674532393809805</v>
      </c>
      <c r="BK315" s="27">
        <v>9.0363620898414521</v>
      </c>
      <c r="BL315" s="27">
        <v>8.8978675905783913</v>
      </c>
      <c r="BM315" s="27">
        <v>8.8126590026079494</v>
      </c>
      <c r="BN315" s="27">
        <v>8.514935617926465</v>
      </c>
      <c r="BO315" s="27">
        <v>8.2278281366693165</v>
      </c>
      <c r="BP315" s="27">
        <v>7.8489265452938399</v>
      </c>
      <c r="BQ315" s="27">
        <v>7.4651882138006647</v>
      </c>
      <c r="BR315" s="27">
        <v>7.1599860770873933</v>
      </c>
      <c r="BS315" s="27">
        <v>6.7476062955549025</v>
      </c>
      <c r="BT315" s="27">
        <v>6.3339392733543516</v>
      </c>
      <c r="BU315" s="27">
        <v>4.8173520644292083</v>
      </c>
      <c r="BV315" s="27">
        <v>4.1692531910728761</v>
      </c>
      <c r="BW315" s="27">
        <v>4.1191872380562824</v>
      </c>
      <c r="BX315" s="27">
        <v>4.428892997414474</v>
      </c>
      <c r="BZ315" s="27">
        <v>11.536362089841452</v>
      </c>
      <c r="CA315" s="27">
        <v>11.397867590578391</v>
      </c>
      <c r="CB315" s="27">
        <v>11.312659002607949</v>
      </c>
      <c r="CC315" s="27">
        <v>11.014935617926465</v>
      </c>
      <c r="CD315" s="27">
        <v>10.727828136669316</v>
      </c>
      <c r="CE315" s="27">
        <v>10.348926545293839</v>
      </c>
      <c r="CF315" s="27">
        <v>9.9651882138006656</v>
      </c>
      <c r="CG315" s="27">
        <v>9.6599860770873924</v>
      </c>
      <c r="CH315" s="27">
        <v>9.2476062955549025</v>
      </c>
      <c r="CI315" s="27">
        <v>8.8339392733543516</v>
      </c>
      <c r="CJ315" s="27">
        <v>7.3173520644292083</v>
      </c>
      <c r="CK315" s="27">
        <v>6.6692531910728761</v>
      </c>
      <c r="CL315" s="27">
        <v>6.6191872380562824</v>
      </c>
      <c r="CM315" s="27">
        <v>6.928892997414474</v>
      </c>
      <c r="CO315" s="28">
        <v>9.0363620898414521</v>
      </c>
      <c r="CP315" s="28">
        <v>8.8920328485214153</v>
      </c>
      <c r="CQ315" s="28">
        <v>8.8124185764804785</v>
      </c>
      <c r="CR315" s="28">
        <v>8.5281772333648718</v>
      </c>
      <c r="CS315" s="28">
        <v>8.2759389738277953</v>
      </c>
      <c r="CT315" s="28">
        <v>7.9320379891181361</v>
      </c>
      <c r="CU315" s="28">
        <v>7.5689913871282331</v>
      </c>
      <c r="CV315" s="28">
        <v>7.2918239921904968</v>
      </c>
      <c r="CW315" s="28">
        <v>6.9519904899199929</v>
      </c>
      <c r="CX315" s="28">
        <v>6.645414495242477</v>
      </c>
      <c r="CY315" s="28">
        <v>4.9984205472554457</v>
      </c>
      <c r="CZ315" s="28">
        <v>2.4983298031002548</v>
      </c>
      <c r="DA315" s="28">
        <v>0.85319496404765438</v>
      </c>
      <c r="DB315" s="28">
        <v>-0.27930300634924698</v>
      </c>
      <c r="DD315" s="28">
        <v>11.536362089841452</v>
      </c>
      <c r="DE315" s="28">
        <v>11.392032848521415</v>
      </c>
      <c r="DF315" s="28">
        <v>11.312418576480479</v>
      </c>
      <c r="DG315" s="28">
        <v>11.028177233364872</v>
      </c>
      <c r="DH315" s="28">
        <v>10.775938973827795</v>
      </c>
      <c r="DI315" s="28">
        <v>10.432037989118136</v>
      </c>
      <c r="DJ315" s="28">
        <v>10.068991387128232</v>
      </c>
      <c r="DK315" s="28">
        <v>9.7918239921904977</v>
      </c>
      <c r="DL315" s="28">
        <v>9.4519904899199929</v>
      </c>
      <c r="DM315" s="28">
        <v>9.145414495242477</v>
      </c>
      <c r="DN315" s="28">
        <v>7.4984205472554457</v>
      </c>
      <c r="DO315" s="28">
        <v>4.9983298031002548</v>
      </c>
      <c r="DP315" s="28">
        <v>3.3531949640476544</v>
      </c>
      <c r="DQ315" s="28">
        <v>2.220696993650753</v>
      </c>
      <c r="DS315" s="29">
        <v>9.0363620898414521</v>
      </c>
      <c r="DT315" s="29">
        <v>8.9230005664073957</v>
      </c>
      <c r="DU315" s="29">
        <v>8.7348277377076542</v>
      </c>
      <c r="DV315" s="29">
        <v>8.4157430413279606</v>
      </c>
      <c r="DW315" s="29">
        <v>8.1471388703191963</v>
      </c>
      <c r="DX315" s="29">
        <v>7.8219417168285519</v>
      </c>
      <c r="DY315" s="29">
        <v>7.4685799524246379</v>
      </c>
      <c r="DZ315" s="29">
        <v>7.2526972701967898</v>
      </c>
      <c r="EA315" s="29">
        <v>6.9120971210834128</v>
      </c>
      <c r="EB315" s="29">
        <v>6.2626293556029005</v>
      </c>
      <c r="EC315" s="29">
        <v>3.263194472401306</v>
      </c>
      <c r="ED315" s="29">
        <v>1.2149609424910253</v>
      </c>
      <c r="EE315" s="29">
        <v>0.20913122314958521</v>
      </c>
      <c r="EF315" s="29">
        <v>0.71663831331099281</v>
      </c>
      <c r="EH315" s="29">
        <v>11.536362089841452</v>
      </c>
      <c r="EI315" s="29">
        <v>11.423000566407396</v>
      </c>
      <c r="EJ315" s="29">
        <v>11.234827737707654</v>
      </c>
      <c r="EK315" s="29">
        <v>10.915743041327961</v>
      </c>
      <c r="EL315" s="29">
        <v>10.647138870319196</v>
      </c>
      <c r="EM315" s="29">
        <v>10.321941716828551</v>
      </c>
      <c r="EN315" s="29">
        <v>9.968579952424637</v>
      </c>
      <c r="EO315" s="29">
        <v>9.7526972701967907</v>
      </c>
      <c r="EP315" s="29">
        <v>9.4120971210834128</v>
      </c>
      <c r="EQ315" s="29">
        <v>8.7626293556029005</v>
      </c>
      <c r="ER315" s="29">
        <v>5.763194472401306</v>
      </c>
      <c r="ES315" s="29">
        <v>3.7149609424910253</v>
      </c>
      <c r="ET315" s="29">
        <v>2.7091312231495852</v>
      </c>
      <c r="EU315" s="29">
        <v>3.2166383133109928</v>
      </c>
      <c r="EW315" s="1">
        <v>302535</v>
      </c>
      <c r="EX315" s="1">
        <v>529330</v>
      </c>
      <c r="EY315" s="1" t="s">
        <v>453</v>
      </c>
      <c r="EZ315" s="1" t="s">
        <v>863</v>
      </c>
    </row>
    <row r="316" spans="2:156" ht="16" thickBot="1" x14ac:dyDescent="0.4">
      <c r="B316" s="21" t="s">
        <v>314</v>
      </c>
      <c r="C316" s="22">
        <v>7.450831296968957</v>
      </c>
      <c r="D316" s="23">
        <v>7.3185372198241225</v>
      </c>
      <c r="E316" s="23">
        <v>6.8750834169023065</v>
      </c>
      <c r="F316" s="23">
        <v>6.2076237649099575</v>
      </c>
      <c r="G316" s="23">
        <v>5.661320556191658</v>
      </c>
      <c r="H316" s="23">
        <v>4.9593682629229399</v>
      </c>
      <c r="I316" s="23">
        <v>4.2997900474071109</v>
      </c>
      <c r="J316" s="23">
        <v>3.5563539739114667</v>
      </c>
      <c r="K316" s="23">
        <v>2.830331297257505</v>
      </c>
      <c r="L316" s="23">
        <v>1.8736138731833947</v>
      </c>
      <c r="M316" s="23">
        <v>-1.5350146690966398</v>
      </c>
      <c r="N316" s="23">
        <v>-3.080418097186687</v>
      </c>
      <c r="O316" s="23">
        <v>-3.1671572534293055</v>
      </c>
      <c r="P316" s="23">
        <v>-2.5994265760682183</v>
      </c>
      <c r="Q316" s="24"/>
      <c r="R316" s="23">
        <v>11.950831296968957</v>
      </c>
      <c r="S316" s="23">
        <v>11.818537219824123</v>
      </c>
      <c r="T316" s="23">
        <v>11.375083416902307</v>
      </c>
      <c r="U316" s="23">
        <v>10.707623764909957</v>
      </c>
      <c r="V316" s="23">
        <v>10.161320556191658</v>
      </c>
      <c r="W316" s="23">
        <v>9.4593682629229399</v>
      </c>
      <c r="X316" s="23">
        <v>8.7997900474071109</v>
      </c>
      <c r="Y316" s="23">
        <v>8.0563539739114667</v>
      </c>
      <c r="Z316" s="23">
        <v>7.330331297257505</v>
      </c>
      <c r="AA316" s="23">
        <v>6.3736138731833947</v>
      </c>
      <c r="AB316" s="23">
        <v>2.9649853309033602</v>
      </c>
      <c r="AC316" s="23">
        <v>1.419581902813313</v>
      </c>
      <c r="AD316" s="23">
        <v>1.3328427465706945</v>
      </c>
      <c r="AE316" s="23">
        <v>1.9005734239317817</v>
      </c>
      <c r="AG316" s="25">
        <v>7.450831296968957</v>
      </c>
      <c r="AH316" s="25">
        <v>7.4111049336567092</v>
      </c>
      <c r="AI316" s="25">
        <v>7.1285385743716745</v>
      </c>
      <c r="AJ316" s="25">
        <v>6.7894974556137839</v>
      </c>
      <c r="AK316" s="25">
        <v>6.6182377240550672</v>
      </c>
      <c r="AL316" s="25">
        <v>6.2440753853601692</v>
      </c>
      <c r="AM316" s="25">
        <v>5.8477332704661933</v>
      </c>
      <c r="AN316" s="25">
        <v>5.3617958930208758</v>
      </c>
      <c r="AO316" s="25">
        <v>4.8706824835666964</v>
      </c>
      <c r="AP316" s="25">
        <v>4.3050046834243645</v>
      </c>
      <c r="AQ316" s="25">
        <v>2.5294433463499573</v>
      </c>
      <c r="AR316" s="25">
        <v>1.3997063924461131</v>
      </c>
      <c r="AS316" s="25">
        <v>0.83913515606111844</v>
      </c>
      <c r="AT316" s="25">
        <v>0.47313892324856965</v>
      </c>
      <c r="AV316" s="26">
        <v>11.950831296968957</v>
      </c>
      <c r="AW316" s="26">
        <v>11.911104933656709</v>
      </c>
      <c r="AX316" s="26">
        <v>11.628538574371674</v>
      </c>
      <c r="AY316" s="26">
        <v>11.289497455613784</v>
      </c>
      <c r="AZ316" s="26">
        <v>11.118237724055067</v>
      </c>
      <c r="BA316" s="26">
        <v>10.744075385360169</v>
      </c>
      <c r="BB316" s="26">
        <v>10.347733270466193</v>
      </c>
      <c r="BC316" s="26">
        <v>9.8617958930208758</v>
      </c>
      <c r="BD316" s="26">
        <v>9.3706824835666964</v>
      </c>
      <c r="BE316" s="26">
        <v>8.8050046834243645</v>
      </c>
      <c r="BF316" s="26">
        <v>7.0294433463499573</v>
      </c>
      <c r="BG316" s="26">
        <v>5.8997063924461131</v>
      </c>
      <c r="BH316" s="26">
        <v>5.3391351560611184</v>
      </c>
      <c r="BI316" s="26">
        <v>4.9731389232485697</v>
      </c>
      <c r="BK316" s="27">
        <v>7.450831296968957</v>
      </c>
      <c r="BL316" s="27">
        <v>7.3186728837671495</v>
      </c>
      <c r="BM316" s="27">
        <v>6.875354699318585</v>
      </c>
      <c r="BN316" s="27">
        <v>6.2080295877483707</v>
      </c>
      <c r="BO316" s="27">
        <v>5.6618517723205883</v>
      </c>
      <c r="BP316" s="27">
        <v>4.959209299720829</v>
      </c>
      <c r="BQ316" s="27">
        <v>4.2981045114464713</v>
      </c>
      <c r="BR316" s="27">
        <v>3.554375178187243</v>
      </c>
      <c r="BS316" s="27">
        <v>2.8278879776423125</v>
      </c>
      <c r="BT316" s="27">
        <v>1.953006873828091</v>
      </c>
      <c r="BU316" s="27">
        <v>-1.1690474477743109</v>
      </c>
      <c r="BV316" s="27">
        <v>-2.5614440871579127</v>
      </c>
      <c r="BW316" s="27">
        <v>-2.6458288109423123</v>
      </c>
      <c r="BX316" s="27">
        <v>-2.0611200181676033</v>
      </c>
      <c r="BZ316" s="27">
        <v>11.950831296968957</v>
      </c>
      <c r="CA316" s="27">
        <v>11.81867288376715</v>
      </c>
      <c r="CB316" s="27">
        <v>11.375354699318585</v>
      </c>
      <c r="CC316" s="27">
        <v>10.708029587748371</v>
      </c>
      <c r="CD316" s="27">
        <v>10.161851772320588</v>
      </c>
      <c r="CE316" s="27">
        <v>9.459209299720829</v>
      </c>
      <c r="CF316" s="27">
        <v>8.7981045114464713</v>
      </c>
      <c r="CG316" s="27">
        <v>8.054375178187243</v>
      </c>
      <c r="CH316" s="27">
        <v>7.3278879776423125</v>
      </c>
      <c r="CI316" s="27">
        <v>6.453006873828091</v>
      </c>
      <c r="CJ316" s="27">
        <v>3.3309525522256891</v>
      </c>
      <c r="CK316" s="27">
        <v>1.9385559128420873</v>
      </c>
      <c r="CL316" s="27">
        <v>1.8541711890576877</v>
      </c>
      <c r="CM316" s="27">
        <v>2.4388799818323967</v>
      </c>
      <c r="CO316" s="28">
        <v>7.450831296968957</v>
      </c>
      <c r="CP316" s="28">
        <v>7.2993370993867934</v>
      </c>
      <c r="CQ316" s="28">
        <v>6.8560032630296703</v>
      </c>
      <c r="CR316" s="28">
        <v>6.2202080715188259</v>
      </c>
      <c r="CS316" s="28">
        <v>5.7242363301512427</v>
      </c>
      <c r="CT316" s="28">
        <v>5.0549886474125749</v>
      </c>
      <c r="CU316" s="28">
        <v>4.396624011152813</v>
      </c>
      <c r="CV316" s="28">
        <v>3.6483663586060473</v>
      </c>
      <c r="CW316" s="28">
        <v>3.0483171682179311</v>
      </c>
      <c r="CX316" s="28">
        <v>2.3663500203065588</v>
      </c>
      <c r="CY316" s="28">
        <v>-1.0580585973673244</v>
      </c>
      <c r="CZ316" s="28">
        <v>-7.0208328554879103</v>
      </c>
      <c r="DA316" s="28">
        <v>-11.125768934584727</v>
      </c>
      <c r="DB316" s="28">
        <v>-14.262731527170487</v>
      </c>
      <c r="DD316" s="28">
        <v>11.950831296968957</v>
      </c>
      <c r="DE316" s="28">
        <v>11.799337099386793</v>
      </c>
      <c r="DF316" s="28">
        <v>11.35600326302967</v>
      </c>
      <c r="DG316" s="28">
        <v>10.720208071518826</v>
      </c>
      <c r="DH316" s="28">
        <v>10.224236330151243</v>
      </c>
      <c r="DI316" s="28">
        <v>9.5549886474125749</v>
      </c>
      <c r="DJ316" s="28">
        <v>8.896624011152813</v>
      </c>
      <c r="DK316" s="28">
        <v>8.1483663586060473</v>
      </c>
      <c r="DL316" s="28">
        <v>7.5483171682179311</v>
      </c>
      <c r="DM316" s="28">
        <v>6.8663500203065588</v>
      </c>
      <c r="DN316" s="28">
        <v>3.4419414026326756</v>
      </c>
      <c r="DO316" s="28">
        <v>-2.5208328554879103</v>
      </c>
      <c r="DP316" s="28">
        <v>-6.6257689345847268</v>
      </c>
      <c r="DQ316" s="28">
        <v>-9.7627315271704873</v>
      </c>
      <c r="DS316" s="29">
        <v>7.450831296968957</v>
      </c>
      <c r="DT316" s="29">
        <v>7.372379904324843</v>
      </c>
      <c r="DU316" s="29">
        <v>6.7372451426051185</v>
      </c>
      <c r="DV316" s="29">
        <v>6.0718092788251816</v>
      </c>
      <c r="DW316" s="29">
        <v>5.6033426500535946</v>
      </c>
      <c r="DX316" s="29">
        <v>5.0190957380016137</v>
      </c>
      <c r="DY316" s="29">
        <v>4.463403737457508</v>
      </c>
      <c r="DZ316" s="29">
        <v>3.8658541543176241</v>
      </c>
      <c r="EA316" s="29">
        <v>3.3047276053032171</v>
      </c>
      <c r="EB316" s="29">
        <v>1.8349246354680204</v>
      </c>
      <c r="EC316" s="29">
        <v>-4.9392133089452486</v>
      </c>
      <c r="ED316" s="29">
        <v>-9.9012500551586413</v>
      </c>
      <c r="EE316" s="29">
        <v>-12.469920222073469</v>
      </c>
      <c r="EF316" s="29">
        <v>-11.646095078915479</v>
      </c>
      <c r="EH316" s="29">
        <v>11.950831296968957</v>
      </c>
      <c r="EI316" s="29">
        <v>11.872379904324843</v>
      </c>
      <c r="EJ316" s="29">
        <v>11.237245142605119</v>
      </c>
      <c r="EK316" s="29">
        <v>10.571809278825182</v>
      </c>
      <c r="EL316" s="29">
        <v>10.103342650053595</v>
      </c>
      <c r="EM316" s="29">
        <v>9.5190957380016137</v>
      </c>
      <c r="EN316" s="29">
        <v>8.963403737457508</v>
      </c>
      <c r="EO316" s="29">
        <v>8.3658541543176241</v>
      </c>
      <c r="EP316" s="29">
        <v>7.8047276053032171</v>
      </c>
      <c r="EQ316" s="29">
        <v>6.3349246354680204</v>
      </c>
      <c r="ER316" s="29">
        <v>-0.43921330894524857</v>
      </c>
      <c r="ES316" s="29">
        <v>-5.4012500551586413</v>
      </c>
      <c r="ET316" s="29">
        <v>-7.9699202220734691</v>
      </c>
      <c r="EU316" s="29">
        <v>-7.1460950789154793</v>
      </c>
      <c r="EW316" s="1">
        <v>356139</v>
      </c>
      <c r="EX316" s="1">
        <v>410059</v>
      </c>
      <c r="EY316" s="1" t="s">
        <v>528</v>
      </c>
      <c r="EZ316" s="1" t="s">
        <v>864</v>
      </c>
    </row>
    <row r="317" spans="2:156" ht="16" thickBot="1" x14ac:dyDescent="0.4">
      <c r="B317" s="21" t="s">
        <v>315</v>
      </c>
      <c r="C317" s="22">
        <v>6.6521246366146904</v>
      </c>
      <c r="D317" s="23">
        <v>5.2486944244318607</v>
      </c>
      <c r="E317" s="23">
        <v>4.9154830702157035</v>
      </c>
      <c r="F317" s="23">
        <v>4.6743802766665397</v>
      </c>
      <c r="G317" s="23">
        <v>4.350800023499275</v>
      </c>
      <c r="H317" s="23">
        <v>4.1105360028089635</v>
      </c>
      <c r="I317" s="23">
        <v>3.8701984173314479</v>
      </c>
      <c r="J317" s="23">
        <v>3.6183712025349557</v>
      </c>
      <c r="K317" s="23">
        <v>3.2997025809940084</v>
      </c>
      <c r="L317" s="23">
        <v>3.0134586249851978</v>
      </c>
      <c r="M317" s="23">
        <v>1.9533057052538645</v>
      </c>
      <c r="N317" s="23">
        <v>1.3321533332546416</v>
      </c>
      <c r="O317" s="23">
        <v>1.0298157462479871</v>
      </c>
      <c r="P317" s="23">
        <v>0.97181852582253114</v>
      </c>
      <c r="Q317" s="24"/>
      <c r="R317" s="23">
        <v>16.15212463661469</v>
      </c>
      <c r="S317" s="23">
        <v>14.748694424431861</v>
      </c>
      <c r="T317" s="23">
        <v>14.415483070215704</v>
      </c>
      <c r="U317" s="23">
        <v>14.17438027666654</v>
      </c>
      <c r="V317" s="23">
        <v>13.850800023499275</v>
      </c>
      <c r="W317" s="23">
        <v>13.610536002808963</v>
      </c>
      <c r="X317" s="23">
        <v>13.370198417331448</v>
      </c>
      <c r="Y317" s="23">
        <v>13.118371202534956</v>
      </c>
      <c r="Z317" s="23">
        <v>12.799702580994008</v>
      </c>
      <c r="AA317" s="23">
        <v>12.513458624985198</v>
      </c>
      <c r="AB317" s="23">
        <v>11.453305705253864</v>
      </c>
      <c r="AC317" s="23">
        <v>10.832153333254642</v>
      </c>
      <c r="AD317" s="23">
        <v>10.529815746247987</v>
      </c>
      <c r="AE317" s="23">
        <v>10.471818525822531</v>
      </c>
      <c r="AG317" s="25">
        <v>6.6521246366146904</v>
      </c>
      <c r="AH317" s="25">
        <v>6.0842771037488674</v>
      </c>
      <c r="AI317" s="25">
        <v>5.9750961287988513</v>
      </c>
      <c r="AJ317" s="25">
        <v>5.9027539981338464</v>
      </c>
      <c r="AK317" s="25">
        <v>5.7631325635325457</v>
      </c>
      <c r="AL317" s="25">
        <v>5.6653317601159685</v>
      </c>
      <c r="AM317" s="25">
        <v>5.4861431347218925</v>
      </c>
      <c r="AN317" s="25">
        <v>5.2273612848565598</v>
      </c>
      <c r="AO317" s="25">
        <v>4.8337929008026812</v>
      </c>
      <c r="AP317" s="25">
        <v>4.4335619421608392</v>
      </c>
      <c r="AQ317" s="25">
        <v>3.9641224135154616</v>
      </c>
      <c r="AR317" s="25">
        <v>3.7295257049245976</v>
      </c>
      <c r="AS317" s="25">
        <v>3.6630296582240476</v>
      </c>
      <c r="AT317" s="25">
        <v>3.6885911565367735</v>
      </c>
      <c r="AV317" s="26">
        <v>16.15212463661469</v>
      </c>
      <c r="AW317" s="26">
        <v>15.584277103748867</v>
      </c>
      <c r="AX317" s="26">
        <v>15.475096128798851</v>
      </c>
      <c r="AY317" s="26">
        <v>15.402753998133846</v>
      </c>
      <c r="AZ317" s="26">
        <v>15.263132563532546</v>
      </c>
      <c r="BA317" s="26">
        <v>15.165331760115969</v>
      </c>
      <c r="BB317" s="26">
        <v>14.986143134721893</v>
      </c>
      <c r="BC317" s="26">
        <v>14.72736128485656</v>
      </c>
      <c r="BD317" s="26">
        <v>14.333792900802681</v>
      </c>
      <c r="BE317" s="26">
        <v>13.933561942160839</v>
      </c>
      <c r="BF317" s="26">
        <v>13.464122413515462</v>
      </c>
      <c r="BG317" s="26">
        <v>13.229525704924598</v>
      </c>
      <c r="BH317" s="26">
        <v>13.163029658224048</v>
      </c>
      <c r="BI317" s="26">
        <v>13.188591156536773</v>
      </c>
      <c r="BK317" s="27">
        <v>6.6521246366146904</v>
      </c>
      <c r="BL317" s="27">
        <v>5.2487718906759717</v>
      </c>
      <c r="BM317" s="27">
        <v>4.9156380608302825</v>
      </c>
      <c r="BN317" s="27">
        <v>4.6746099612148271</v>
      </c>
      <c r="BO317" s="27">
        <v>4.3511039529267386</v>
      </c>
      <c r="BP317" s="27">
        <v>4.1104452702279168</v>
      </c>
      <c r="BQ317" s="27">
        <v>3.8692369742861814</v>
      </c>
      <c r="BR317" s="27">
        <v>3.61724501016419</v>
      </c>
      <c r="BS317" s="27">
        <v>3.2984235610729122</v>
      </c>
      <c r="BT317" s="27">
        <v>3.0305946255241594</v>
      </c>
      <c r="BU317" s="27">
        <v>2.0479416721147352</v>
      </c>
      <c r="BV317" s="27">
        <v>1.4910464435191813</v>
      </c>
      <c r="BW317" s="27">
        <v>1.2094739422293443</v>
      </c>
      <c r="BX317" s="27">
        <v>1.1837754528454667</v>
      </c>
      <c r="BZ317" s="27">
        <v>16.15212463661469</v>
      </c>
      <c r="CA317" s="27">
        <v>14.748771890675972</v>
      </c>
      <c r="CB317" s="27">
        <v>14.415638060830283</v>
      </c>
      <c r="CC317" s="27">
        <v>14.174609961214827</v>
      </c>
      <c r="CD317" s="27">
        <v>13.851103952926739</v>
      </c>
      <c r="CE317" s="27">
        <v>13.610445270227917</v>
      </c>
      <c r="CF317" s="27">
        <v>13.369236974286181</v>
      </c>
      <c r="CG317" s="27">
        <v>13.11724501016419</v>
      </c>
      <c r="CH317" s="27">
        <v>12.798423561072912</v>
      </c>
      <c r="CI317" s="27">
        <v>12.530594625524159</v>
      </c>
      <c r="CJ317" s="27">
        <v>11.547941672114735</v>
      </c>
      <c r="CK317" s="27">
        <v>10.991046443519181</v>
      </c>
      <c r="CL317" s="27">
        <v>10.709473942229344</v>
      </c>
      <c r="CM317" s="27">
        <v>10.683775452845467</v>
      </c>
      <c r="CO317" s="28">
        <v>6.6521246366146904</v>
      </c>
      <c r="CP317" s="28">
        <v>5.2562185955088445</v>
      </c>
      <c r="CQ317" s="28">
        <v>4.9433350264134308</v>
      </c>
      <c r="CR317" s="28">
        <v>4.7181367820983855</v>
      </c>
      <c r="CS317" s="28">
        <v>4.409530741937715</v>
      </c>
      <c r="CT317" s="28">
        <v>4.1820494515789477</v>
      </c>
      <c r="CU317" s="28">
        <v>3.946620036197146</v>
      </c>
      <c r="CV317" s="28">
        <v>3.6972846384079219</v>
      </c>
      <c r="CW317" s="28">
        <v>3.3907616706629682</v>
      </c>
      <c r="CX317" s="28">
        <v>3.1390213280673933</v>
      </c>
      <c r="CY317" s="28">
        <v>1.7280773347489955</v>
      </c>
      <c r="CZ317" s="28">
        <v>-0.96846078966338922</v>
      </c>
      <c r="DA317" s="28">
        <v>-3.1335849200550925</v>
      </c>
      <c r="DB317" s="28">
        <v>-4.7832208864429404</v>
      </c>
      <c r="DD317" s="28">
        <v>16.15212463661469</v>
      </c>
      <c r="DE317" s="28">
        <v>14.756218595508845</v>
      </c>
      <c r="DF317" s="28">
        <v>14.443335026413431</v>
      </c>
      <c r="DG317" s="28">
        <v>14.218136782098385</v>
      </c>
      <c r="DH317" s="28">
        <v>13.909530741937715</v>
      </c>
      <c r="DI317" s="28">
        <v>13.682049451578948</v>
      </c>
      <c r="DJ317" s="28">
        <v>13.446620036197146</v>
      </c>
      <c r="DK317" s="28">
        <v>13.197284638407922</v>
      </c>
      <c r="DL317" s="28">
        <v>12.890761670662968</v>
      </c>
      <c r="DM317" s="28">
        <v>12.639021328067393</v>
      </c>
      <c r="DN317" s="28">
        <v>11.228077334748995</v>
      </c>
      <c r="DO317" s="28">
        <v>8.5315392103366108</v>
      </c>
      <c r="DP317" s="28">
        <v>6.3664150799449075</v>
      </c>
      <c r="DQ317" s="28">
        <v>4.7167791135570596</v>
      </c>
      <c r="DS317" s="29">
        <v>6.6521246366146904</v>
      </c>
      <c r="DT317" s="29">
        <v>5.3035088074684555</v>
      </c>
      <c r="DU317" s="29">
        <v>4.9709763577806019</v>
      </c>
      <c r="DV317" s="29">
        <v>4.7701035240071672</v>
      </c>
      <c r="DW317" s="29">
        <v>4.5013032507460711</v>
      </c>
      <c r="DX317" s="29">
        <v>4.3023352037893119</v>
      </c>
      <c r="DY317" s="29">
        <v>4.1403027747158987</v>
      </c>
      <c r="DZ317" s="29">
        <v>3.9503987013254331</v>
      </c>
      <c r="EA317" s="29">
        <v>3.6490169218073518</v>
      </c>
      <c r="EB317" s="29">
        <v>2.951403348314301</v>
      </c>
      <c r="EC317" s="29">
        <v>-0.12508611069349485</v>
      </c>
      <c r="ED317" s="29">
        <v>-2.6877934841618369</v>
      </c>
      <c r="EE317" s="29">
        <v>-4.2824038300467393</v>
      </c>
      <c r="EF317" s="29">
        <v>-3.8816064991221992</v>
      </c>
      <c r="EH317" s="29">
        <v>16.15212463661469</v>
      </c>
      <c r="EI317" s="29">
        <v>14.803508807468456</v>
      </c>
      <c r="EJ317" s="29">
        <v>14.470976357780602</v>
      </c>
      <c r="EK317" s="29">
        <v>14.270103524007167</v>
      </c>
      <c r="EL317" s="29">
        <v>14.001303250746071</v>
      </c>
      <c r="EM317" s="29">
        <v>13.802335203789312</v>
      </c>
      <c r="EN317" s="29">
        <v>13.640302774715899</v>
      </c>
      <c r="EO317" s="29">
        <v>13.450398701325433</v>
      </c>
      <c r="EP317" s="29">
        <v>13.149016921807352</v>
      </c>
      <c r="EQ317" s="29">
        <v>12.451403348314301</v>
      </c>
      <c r="ER317" s="29">
        <v>9.3749138893065052</v>
      </c>
      <c r="ES317" s="29">
        <v>6.8122065158381631</v>
      </c>
      <c r="ET317" s="29">
        <v>5.2175961699532607</v>
      </c>
      <c r="EU317" s="29">
        <v>5.6183935008778008</v>
      </c>
      <c r="EW317" s="1">
        <v>383780</v>
      </c>
      <c r="EX317" s="1">
        <v>399743</v>
      </c>
      <c r="EY317" s="1" t="s">
        <v>450</v>
      </c>
      <c r="EZ317" s="1" t="s">
        <v>851</v>
      </c>
    </row>
    <row r="318" spans="2:156" ht="16" thickBot="1" x14ac:dyDescent="0.4">
      <c r="B318" s="21" t="s">
        <v>316</v>
      </c>
      <c r="C318" s="22">
        <v>15.092139706315022</v>
      </c>
      <c r="D318" s="23">
        <v>14.978667398318555</v>
      </c>
      <c r="E318" s="23">
        <v>14.792994851645526</v>
      </c>
      <c r="F318" s="23">
        <v>14.675529123107017</v>
      </c>
      <c r="G318" s="23">
        <v>14.516626830468651</v>
      </c>
      <c r="H318" s="23">
        <v>14.418227031942079</v>
      </c>
      <c r="I318" s="23">
        <v>14.316584501018729</v>
      </c>
      <c r="J318" s="23">
        <v>14.160979094448729</v>
      </c>
      <c r="K318" s="23">
        <v>14.018198407747109</v>
      </c>
      <c r="L318" s="23">
        <v>13.841508644943561</v>
      </c>
      <c r="M318" s="23">
        <v>13.021122714840745</v>
      </c>
      <c r="N318" s="23">
        <v>12.496538617897075</v>
      </c>
      <c r="O318" s="23">
        <v>12.329287573072731</v>
      </c>
      <c r="P318" s="23">
        <v>12.277144391139531</v>
      </c>
      <c r="Q318" s="24"/>
      <c r="R318" s="23">
        <v>19.229139706315024</v>
      </c>
      <c r="S318" s="23">
        <v>19.115667398318557</v>
      </c>
      <c r="T318" s="23">
        <v>18.929994851645525</v>
      </c>
      <c r="U318" s="23">
        <v>18.812529123107019</v>
      </c>
      <c r="V318" s="23">
        <v>18.653626830468653</v>
      </c>
      <c r="W318" s="23">
        <v>18.555227031942081</v>
      </c>
      <c r="X318" s="23">
        <v>18.453584501018732</v>
      </c>
      <c r="Y318" s="23">
        <v>18.297979094448728</v>
      </c>
      <c r="Z318" s="23">
        <v>18.155198407747108</v>
      </c>
      <c r="AA318" s="23">
        <v>17.97850864494356</v>
      </c>
      <c r="AB318" s="23">
        <v>17.158122714840744</v>
      </c>
      <c r="AC318" s="23">
        <v>16.633538617897074</v>
      </c>
      <c r="AD318" s="23">
        <v>16.466287573072734</v>
      </c>
      <c r="AE318" s="23">
        <v>16.41414439113953</v>
      </c>
      <c r="AG318" s="25">
        <v>15.092139706315022</v>
      </c>
      <c r="AH318" s="25">
        <v>15.396332564127762</v>
      </c>
      <c r="AI318" s="25">
        <v>15.565952867280265</v>
      </c>
      <c r="AJ318" s="25">
        <v>15.805881622393278</v>
      </c>
      <c r="AK318" s="25">
        <v>16.028655042432533</v>
      </c>
      <c r="AL318" s="25">
        <v>16.294541409528343</v>
      </c>
      <c r="AM318" s="25">
        <v>16.303890488232042</v>
      </c>
      <c r="AN318" s="25">
        <v>16.11188180632017</v>
      </c>
      <c r="AO318" s="25">
        <v>15.821574276439952</v>
      </c>
      <c r="AP318" s="25">
        <v>15.4590308605505</v>
      </c>
      <c r="AQ318" s="25">
        <v>15.174128541158121</v>
      </c>
      <c r="AR318" s="25">
        <v>15.11288338034071</v>
      </c>
      <c r="AS318" s="25">
        <v>15.34571941658484</v>
      </c>
      <c r="AT318" s="25">
        <v>15.641748502960953</v>
      </c>
      <c r="AV318" s="26">
        <v>19.229139706315024</v>
      </c>
      <c r="AW318" s="26">
        <v>19.533332564127761</v>
      </c>
      <c r="AX318" s="26">
        <v>19.702952867280267</v>
      </c>
      <c r="AY318" s="26">
        <v>19.94288162239328</v>
      </c>
      <c r="AZ318" s="26">
        <v>20.165655042432533</v>
      </c>
      <c r="BA318" s="26">
        <v>20.431541409528343</v>
      </c>
      <c r="BB318" s="26">
        <v>20.440890488232043</v>
      </c>
      <c r="BC318" s="26">
        <v>20.248881806320171</v>
      </c>
      <c r="BD318" s="26">
        <v>19.958574276439954</v>
      </c>
      <c r="BE318" s="26">
        <v>19.596030860550499</v>
      </c>
      <c r="BF318" s="26">
        <v>19.311128541158119</v>
      </c>
      <c r="BG318" s="26">
        <v>19.249883380340712</v>
      </c>
      <c r="BH318" s="26">
        <v>19.482719416584843</v>
      </c>
      <c r="BI318" s="26">
        <v>19.778748502960951</v>
      </c>
      <c r="BK318" s="27">
        <v>15.092139706315022</v>
      </c>
      <c r="BL318" s="27">
        <v>14.978881835324133</v>
      </c>
      <c r="BM318" s="27">
        <v>14.793425353774216</v>
      </c>
      <c r="BN318" s="27">
        <v>14.676165630443743</v>
      </c>
      <c r="BO318" s="27">
        <v>14.517466945345726</v>
      </c>
      <c r="BP318" s="27">
        <v>14.417976074993645</v>
      </c>
      <c r="BQ318" s="27">
        <v>14.313924689286074</v>
      </c>
      <c r="BR318" s="27">
        <v>14.157855421647257</v>
      </c>
      <c r="BS318" s="27">
        <v>14.014658231006225</v>
      </c>
      <c r="BT318" s="27">
        <v>13.873088522501375</v>
      </c>
      <c r="BU318" s="27">
        <v>13.185637895180017</v>
      </c>
      <c r="BV318" s="27">
        <v>12.781293651027505</v>
      </c>
      <c r="BW318" s="27">
        <v>12.693285528267213</v>
      </c>
      <c r="BX318" s="27">
        <v>12.765663543400292</v>
      </c>
      <c r="BZ318" s="27">
        <v>19.229139706315024</v>
      </c>
      <c r="CA318" s="27">
        <v>19.115881835324132</v>
      </c>
      <c r="CB318" s="27">
        <v>18.930425353774218</v>
      </c>
      <c r="CC318" s="27">
        <v>18.813165630443741</v>
      </c>
      <c r="CD318" s="27">
        <v>18.654466945345725</v>
      </c>
      <c r="CE318" s="27">
        <v>18.554976074993647</v>
      </c>
      <c r="CF318" s="27">
        <v>18.450924689286076</v>
      </c>
      <c r="CG318" s="27">
        <v>18.294855421647256</v>
      </c>
      <c r="CH318" s="27">
        <v>18.151658231006223</v>
      </c>
      <c r="CI318" s="27">
        <v>18.010088522501377</v>
      </c>
      <c r="CJ318" s="27">
        <v>17.322637895180016</v>
      </c>
      <c r="CK318" s="27">
        <v>16.918293651027504</v>
      </c>
      <c r="CL318" s="27">
        <v>16.830285528267211</v>
      </c>
      <c r="CM318" s="27">
        <v>16.902663543400294</v>
      </c>
      <c r="CO318" s="28">
        <v>15.092139706315022</v>
      </c>
      <c r="CP318" s="28">
        <v>15.026320957785979</v>
      </c>
      <c r="CQ318" s="28">
        <v>14.874657096233141</v>
      </c>
      <c r="CR318" s="28">
        <v>14.777654578665524</v>
      </c>
      <c r="CS318" s="28">
        <v>14.62014573844961</v>
      </c>
      <c r="CT318" s="28">
        <v>14.499417611326686</v>
      </c>
      <c r="CU318" s="28">
        <v>14.352165104444333</v>
      </c>
      <c r="CV318" s="28">
        <v>14.128535878294761</v>
      </c>
      <c r="CW318" s="28">
        <v>13.896509054529863</v>
      </c>
      <c r="CX318" s="28">
        <v>13.566892060256039</v>
      </c>
      <c r="CY318" s="28">
        <v>12.548507543851473</v>
      </c>
      <c r="CZ318" s="28">
        <v>10.312189874774896</v>
      </c>
      <c r="DA318" s="28">
        <v>8.1923131347655289</v>
      </c>
      <c r="DB318" s="28">
        <v>6.8315564410232099</v>
      </c>
      <c r="DD318" s="28">
        <v>19.229139706315024</v>
      </c>
      <c r="DE318" s="28">
        <v>19.163320957785977</v>
      </c>
      <c r="DF318" s="28">
        <v>19.011657096233144</v>
      </c>
      <c r="DG318" s="28">
        <v>18.914654578665527</v>
      </c>
      <c r="DH318" s="28">
        <v>18.757145738449609</v>
      </c>
      <c r="DI318" s="28">
        <v>18.636417611326685</v>
      </c>
      <c r="DJ318" s="28">
        <v>18.489165104444332</v>
      </c>
      <c r="DK318" s="28">
        <v>18.265535878294763</v>
      </c>
      <c r="DL318" s="28">
        <v>18.033509054529866</v>
      </c>
      <c r="DM318" s="28">
        <v>17.703892060256038</v>
      </c>
      <c r="DN318" s="28">
        <v>16.685507543851472</v>
      </c>
      <c r="DO318" s="28">
        <v>14.449189874774897</v>
      </c>
      <c r="DP318" s="28">
        <v>12.329313134765529</v>
      </c>
      <c r="DQ318" s="28">
        <v>10.96855644102321</v>
      </c>
      <c r="DS318" s="29">
        <v>15.092139706315022</v>
      </c>
      <c r="DT318" s="29">
        <v>15.039375990200055</v>
      </c>
      <c r="DU318" s="29">
        <v>14.850837038927919</v>
      </c>
      <c r="DV318" s="29">
        <v>14.741372158708769</v>
      </c>
      <c r="DW318" s="29">
        <v>14.578127769204317</v>
      </c>
      <c r="DX318" s="29">
        <v>14.365987418123494</v>
      </c>
      <c r="DY318" s="29">
        <v>14.216578281178551</v>
      </c>
      <c r="DZ318" s="29">
        <v>13.998064263224142</v>
      </c>
      <c r="EA318" s="29">
        <v>13.768216461007187</v>
      </c>
      <c r="EB318" s="29">
        <v>13.501362154818667</v>
      </c>
      <c r="EC318" s="29">
        <v>10.841217074905602</v>
      </c>
      <c r="ED318" s="29">
        <v>7.8836010797819167</v>
      </c>
      <c r="EE318" s="29">
        <v>6.5559415562065482</v>
      </c>
      <c r="EF318" s="29">
        <v>7.4836216881934643</v>
      </c>
      <c r="EH318" s="29">
        <v>19.229139706315024</v>
      </c>
      <c r="EI318" s="29">
        <v>19.176375990200057</v>
      </c>
      <c r="EJ318" s="29">
        <v>18.987837038927921</v>
      </c>
      <c r="EK318" s="29">
        <v>18.878372158708771</v>
      </c>
      <c r="EL318" s="29">
        <v>18.715127769204315</v>
      </c>
      <c r="EM318" s="29">
        <v>18.502987418123496</v>
      </c>
      <c r="EN318" s="29">
        <v>18.35357828117855</v>
      </c>
      <c r="EO318" s="29">
        <v>18.135064263224145</v>
      </c>
      <c r="EP318" s="29">
        <v>17.905216461007186</v>
      </c>
      <c r="EQ318" s="29">
        <v>17.638362154818665</v>
      </c>
      <c r="ER318" s="29">
        <v>14.978217074905603</v>
      </c>
      <c r="ES318" s="29">
        <v>12.020601079781917</v>
      </c>
      <c r="ET318" s="29">
        <v>10.692941556206549</v>
      </c>
      <c r="EU318" s="29">
        <v>11.620621688193465</v>
      </c>
      <c r="EW318" s="1">
        <v>376338</v>
      </c>
      <c r="EX318" s="1">
        <v>429396</v>
      </c>
      <c r="EY318" s="1" t="s">
        <v>560</v>
      </c>
      <c r="EZ318" s="1" t="s">
        <v>504</v>
      </c>
    </row>
    <row r="319" spans="2:156" ht="16" thickBot="1" x14ac:dyDescent="0.4">
      <c r="B319" s="21" t="s">
        <v>317</v>
      </c>
      <c r="C319" s="22">
        <v>10.410139180634147</v>
      </c>
      <c r="D319" s="23">
        <v>10.065127370010165</v>
      </c>
      <c r="E319" s="23">
        <v>9.9191848942989225</v>
      </c>
      <c r="F319" s="23">
        <v>9.6956821018939223</v>
      </c>
      <c r="G319" s="23">
        <v>9.6275734907503931</v>
      </c>
      <c r="H319" s="23">
        <v>9.3889221881580003</v>
      </c>
      <c r="I319" s="23">
        <v>9.2040870187320358</v>
      </c>
      <c r="J319" s="23">
        <v>9.0515478570613155</v>
      </c>
      <c r="K319" s="23">
        <v>8.8378798842917394</v>
      </c>
      <c r="L319" s="23">
        <v>8.5239149112702393</v>
      </c>
      <c r="M319" s="23">
        <v>7.4006338285956694</v>
      </c>
      <c r="N319" s="23">
        <v>6.6650318401423227</v>
      </c>
      <c r="O319" s="23">
        <v>6.3479491226464742</v>
      </c>
      <c r="P319" s="23">
        <v>6.1949107170910285</v>
      </c>
      <c r="Q319" s="24"/>
      <c r="R319" s="23">
        <v>17.410139180634147</v>
      </c>
      <c r="S319" s="23">
        <v>17.065127370010167</v>
      </c>
      <c r="T319" s="23">
        <v>16.919184894298922</v>
      </c>
      <c r="U319" s="23">
        <v>16.695682101893922</v>
      </c>
      <c r="V319" s="23">
        <v>16.627573490750393</v>
      </c>
      <c r="W319" s="23">
        <v>16.388922188157999</v>
      </c>
      <c r="X319" s="23">
        <v>16.204087018732036</v>
      </c>
      <c r="Y319" s="23">
        <v>16.051547857061315</v>
      </c>
      <c r="Z319" s="23">
        <v>15.837879884291739</v>
      </c>
      <c r="AA319" s="23">
        <v>15.523914911270239</v>
      </c>
      <c r="AB319" s="23">
        <v>14.400633828595669</v>
      </c>
      <c r="AC319" s="23">
        <v>13.665031840142323</v>
      </c>
      <c r="AD319" s="23">
        <v>13.347949122646474</v>
      </c>
      <c r="AE319" s="23">
        <v>13.194910717091028</v>
      </c>
      <c r="AG319" s="25">
        <v>10.410139180634147</v>
      </c>
      <c r="AH319" s="25">
        <v>10.284707030666111</v>
      </c>
      <c r="AI319" s="25">
        <v>10.273868979373953</v>
      </c>
      <c r="AJ319" s="25">
        <v>10.195052660338089</v>
      </c>
      <c r="AK319" s="25">
        <v>10.272888730755495</v>
      </c>
      <c r="AL319" s="25">
        <v>10.171971856847426</v>
      </c>
      <c r="AM319" s="25">
        <v>10.085512890832932</v>
      </c>
      <c r="AN319" s="25">
        <v>10.005880805200141</v>
      </c>
      <c r="AO319" s="25">
        <v>9.8391818986495121</v>
      </c>
      <c r="AP319" s="25">
        <v>9.6257868080779012</v>
      </c>
      <c r="AQ319" s="25">
        <v>8.9226058238784454</v>
      </c>
      <c r="AR319" s="25">
        <v>8.3916283311361202</v>
      </c>
      <c r="AS319" s="25">
        <v>8.0908810419540291</v>
      </c>
      <c r="AT319" s="25">
        <v>7.8883980854167124</v>
      </c>
      <c r="AV319" s="26">
        <v>17.410139180634147</v>
      </c>
      <c r="AW319" s="26">
        <v>17.284707030666112</v>
      </c>
      <c r="AX319" s="26">
        <v>17.273868979373951</v>
      </c>
      <c r="AY319" s="26">
        <v>17.195052660338089</v>
      </c>
      <c r="AZ319" s="26">
        <v>17.272888730755497</v>
      </c>
      <c r="BA319" s="26">
        <v>17.171971856847428</v>
      </c>
      <c r="BB319" s="26">
        <v>17.085512890832931</v>
      </c>
      <c r="BC319" s="26">
        <v>17.005880805200142</v>
      </c>
      <c r="BD319" s="26">
        <v>16.839181898649514</v>
      </c>
      <c r="BE319" s="26">
        <v>16.625786808077901</v>
      </c>
      <c r="BF319" s="26">
        <v>15.922605823878445</v>
      </c>
      <c r="BG319" s="26">
        <v>15.39162833113612</v>
      </c>
      <c r="BH319" s="26">
        <v>15.090881041954029</v>
      </c>
      <c r="BI319" s="26">
        <v>14.888398085416712</v>
      </c>
      <c r="BK319" s="27">
        <v>10.410139180634147</v>
      </c>
      <c r="BL319" s="27">
        <v>10.065280512754573</v>
      </c>
      <c r="BM319" s="27">
        <v>9.919321551404277</v>
      </c>
      <c r="BN319" s="27">
        <v>9.695951329903906</v>
      </c>
      <c r="BO319" s="27">
        <v>9.6279744254577029</v>
      </c>
      <c r="BP319" s="27">
        <v>9.3886601069597635</v>
      </c>
      <c r="BQ319" s="27">
        <v>9.2023365453666681</v>
      </c>
      <c r="BR319" s="27">
        <v>9.0495513765948452</v>
      </c>
      <c r="BS319" s="27">
        <v>8.8369825420822536</v>
      </c>
      <c r="BT319" s="27">
        <v>8.5449059060595012</v>
      </c>
      <c r="BU319" s="27">
        <v>7.5180711643904043</v>
      </c>
      <c r="BV319" s="27">
        <v>6.9031991602160687</v>
      </c>
      <c r="BW319" s="27">
        <v>6.6733494158935986</v>
      </c>
      <c r="BX319" s="27">
        <v>6.6474025840648139</v>
      </c>
      <c r="BZ319" s="27">
        <v>17.410139180634147</v>
      </c>
      <c r="CA319" s="27">
        <v>17.065280512754573</v>
      </c>
      <c r="CB319" s="27">
        <v>16.919321551404277</v>
      </c>
      <c r="CC319" s="27">
        <v>16.695951329903906</v>
      </c>
      <c r="CD319" s="27">
        <v>16.627974425457701</v>
      </c>
      <c r="CE319" s="27">
        <v>16.388660106959762</v>
      </c>
      <c r="CF319" s="27">
        <v>16.20233654536667</v>
      </c>
      <c r="CG319" s="27">
        <v>16.049551376594845</v>
      </c>
      <c r="CH319" s="27">
        <v>15.836982542082254</v>
      </c>
      <c r="CI319" s="27">
        <v>15.544905906059501</v>
      </c>
      <c r="CJ319" s="27">
        <v>14.518071164390404</v>
      </c>
      <c r="CK319" s="27">
        <v>13.903199160216069</v>
      </c>
      <c r="CL319" s="27">
        <v>13.673349415893599</v>
      </c>
      <c r="CM319" s="27">
        <v>13.647402584064814</v>
      </c>
      <c r="CO319" s="28">
        <v>10.410139180634147</v>
      </c>
      <c r="CP319" s="28">
        <v>10.071199749859277</v>
      </c>
      <c r="CQ319" s="28">
        <v>9.9223105693589027</v>
      </c>
      <c r="CR319" s="28">
        <v>9.6963743556538873</v>
      </c>
      <c r="CS319" s="28">
        <v>9.6296863920954596</v>
      </c>
      <c r="CT319" s="28">
        <v>9.3825261611502295</v>
      </c>
      <c r="CU319" s="28">
        <v>9.1718196928981541</v>
      </c>
      <c r="CV319" s="28">
        <v>8.9895456727198013</v>
      </c>
      <c r="CW319" s="28">
        <v>8.7844732060114001</v>
      </c>
      <c r="CX319" s="28">
        <v>8.5074570600393358</v>
      </c>
      <c r="CY319" s="28">
        <v>7.1605951585192091</v>
      </c>
      <c r="CZ319" s="28">
        <v>4.3803052343382731</v>
      </c>
      <c r="DA319" s="28">
        <v>2.3505948981515594</v>
      </c>
      <c r="DB319" s="28">
        <v>1.0318515387844975</v>
      </c>
      <c r="DD319" s="28">
        <v>17.410139180634147</v>
      </c>
      <c r="DE319" s="28">
        <v>17.071199749859275</v>
      </c>
      <c r="DF319" s="28">
        <v>16.922310569358903</v>
      </c>
      <c r="DG319" s="28">
        <v>16.696374355653887</v>
      </c>
      <c r="DH319" s="28">
        <v>16.629686392095458</v>
      </c>
      <c r="DI319" s="28">
        <v>16.382526161150231</v>
      </c>
      <c r="DJ319" s="28">
        <v>16.171819692898154</v>
      </c>
      <c r="DK319" s="28">
        <v>15.989545672719801</v>
      </c>
      <c r="DL319" s="28">
        <v>15.7844732060114</v>
      </c>
      <c r="DM319" s="28">
        <v>15.507457060039336</v>
      </c>
      <c r="DN319" s="28">
        <v>14.160595158519209</v>
      </c>
      <c r="DO319" s="28">
        <v>11.380305234338273</v>
      </c>
      <c r="DP319" s="28">
        <v>9.3505948981515594</v>
      </c>
      <c r="DQ319" s="28">
        <v>8.0318515387844975</v>
      </c>
      <c r="DS319" s="29">
        <v>10.410139180634147</v>
      </c>
      <c r="DT319" s="29">
        <v>10.102707730868801</v>
      </c>
      <c r="DU319" s="29">
        <v>9.9235258277923037</v>
      </c>
      <c r="DV319" s="29">
        <v>9.7001349540641719</v>
      </c>
      <c r="DW319" s="29">
        <v>9.6432642282744236</v>
      </c>
      <c r="DX319" s="29">
        <v>9.4134852686507031</v>
      </c>
      <c r="DY319" s="29">
        <v>9.2187603940679743</v>
      </c>
      <c r="DZ319" s="29">
        <v>9.054270035114369</v>
      </c>
      <c r="EA319" s="29">
        <v>8.8166648784789885</v>
      </c>
      <c r="EB319" s="29">
        <v>8.1093795843135918</v>
      </c>
      <c r="EC319" s="29">
        <v>5.073437486244238</v>
      </c>
      <c r="ED319" s="29">
        <v>2.5730403189079674</v>
      </c>
      <c r="EE319" s="29">
        <v>1.2257706749835364</v>
      </c>
      <c r="EF319" s="29">
        <v>1.5939759830890097</v>
      </c>
      <c r="EH319" s="29">
        <v>17.410139180634147</v>
      </c>
      <c r="EI319" s="29">
        <v>17.102707730868801</v>
      </c>
      <c r="EJ319" s="29">
        <v>16.923525827792304</v>
      </c>
      <c r="EK319" s="29">
        <v>16.700134954064172</v>
      </c>
      <c r="EL319" s="29">
        <v>16.643264228274425</v>
      </c>
      <c r="EM319" s="29">
        <v>16.413485268650703</v>
      </c>
      <c r="EN319" s="29">
        <v>16.218760394067974</v>
      </c>
      <c r="EO319" s="29">
        <v>16.054270035114371</v>
      </c>
      <c r="EP319" s="29">
        <v>15.816664878478988</v>
      </c>
      <c r="EQ319" s="29">
        <v>15.109379584313592</v>
      </c>
      <c r="ER319" s="29">
        <v>12.073437486244238</v>
      </c>
      <c r="ES319" s="29">
        <v>9.5730403189079674</v>
      </c>
      <c r="ET319" s="29">
        <v>8.2257706749835364</v>
      </c>
      <c r="EU319" s="29">
        <v>8.5939759830890097</v>
      </c>
      <c r="EW319" s="1">
        <v>387190</v>
      </c>
      <c r="EX319" s="1">
        <v>398835</v>
      </c>
      <c r="EY319" s="1" t="s">
        <v>457</v>
      </c>
      <c r="EZ319" s="1" t="s">
        <v>853</v>
      </c>
    </row>
    <row r="320" spans="2:156" ht="16" thickBot="1" x14ac:dyDescent="0.4">
      <c r="B320" s="21" t="s">
        <v>318</v>
      </c>
      <c r="C320" s="22">
        <v>13.011655778446622</v>
      </c>
      <c r="D320" s="23">
        <v>13.013418275431002</v>
      </c>
      <c r="E320" s="23">
        <v>12.895026243206644</v>
      </c>
      <c r="F320" s="23">
        <v>12.692899972328103</v>
      </c>
      <c r="G320" s="23">
        <v>12.557102949945218</v>
      </c>
      <c r="H320" s="23">
        <v>12.455075452789673</v>
      </c>
      <c r="I320" s="23">
        <v>12.344785474965118</v>
      </c>
      <c r="J320" s="23">
        <v>12.246314599173409</v>
      </c>
      <c r="K320" s="23">
        <v>9.2484163808224338</v>
      </c>
      <c r="L320" s="23">
        <v>9.2825743098496076</v>
      </c>
      <c r="M320" s="23">
        <v>9.0224955248495959</v>
      </c>
      <c r="N320" s="23">
        <v>8.7772577541791819</v>
      </c>
      <c r="O320" s="23">
        <v>8.9473907720207251</v>
      </c>
      <c r="P320" s="23">
        <v>9.1935571499444109</v>
      </c>
      <c r="Q320" s="24"/>
      <c r="R320" s="23">
        <v>30.011655778446624</v>
      </c>
      <c r="S320" s="23">
        <v>30.013418275431</v>
      </c>
      <c r="T320" s="23">
        <v>29.895026243206644</v>
      </c>
      <c r="U320" s="23">
        <v>29.692899972328103</v>
      </c>
      <c r="V320" s="23">
        <v>29.557102949945218</v>
      </c>
      <c r="W320" s="23">
        <v>29.455075452789671</v>
      </c>
      <c r="X320" s="23">
        <v>29.344785474965118</v>
      </c>
      <c r="Y320" s="23">
        <v>29.246314599173409</v>
      </c>
      <c r="Z320" s="23">
        <v>26.248416380822434</v>
      </c>
      <c r="AA320" s="23">
        <v>26.282574309849608</v>
      </c>
      <c r="AB320" s="23">
        <v>26.022495524849596</v>
      </c>
      <c r="AC320" s="23">
        <v>25.777257754179182</v>
      </c>
      <c r="AD320" s="23">
        <v>25.947390772020725</v>
      </c>
      <c r="AE320" s="23">
        <v>26.193557149944411</v>
      </c>
      <c r="AG320" s="25">
        <v>13.011655778446622</v>
      </c>
      <c r="AH320" s="25">
        <v>13.274686807511829</v>
      </c>
      <c r="AI320" s="25">
        <v>13.439912213974241</v>
      </c>
      <c r="AJ320" s="25">
        <v>13.534830771886694</v>
      </c>
      <c r="AK320" s="25">
        <v>13.6976024842839</v>
      </c>
      <c r="AL320" s="25">
        <v>13.882026457417439</v>
      </c>
      <c r="AM320" s="25">
        <v>13.988302970323698</v>
      </c>
      <c r="AN320" s="25">
        <v>14.038072038750368</v>
      </c>
      <c r="AO320" s="25">
        <v>14.032604930793283</v>
      </c>
      <c r="AP320" s="25">
        <v>13.898184384403939</v>
      </c>
      <c r="AQ320" s="25">
        <v>13.905310914882421</v>
      </c>
      <c r="AR320" s="25">
        <v>13.882257197607455</v>
      </c>
      <c r="AS320" s="25">
        <v>13.987234691688871</v>
      </c>
      <c r="AT320" s="25">
        <v>14.155374072926604</v>
      </c>
      <c r="AV320" s="26">
        <v>30.011655778446624</v>
      </c>
      <c r="AW320" s="26">
        <v>30.274686807511827</v>
      </c>
      <c r="AX320" s="26">
        <v>30.439912213974239</v>
      </c>
      <c r="AY320" s="26">
        <v>30.534830771886696</v>
      </c>
      <c r="AZ320" s="26">
        <v>30.697602484283898</v>
      </c>
      <c r="BA320" s="26">
        <v>30.882026457417439</v>
      </c>
      <c r="BB320" s="26">
        <v>30.988302970323698</v>
      </c>
      <c r="BC320" s="26">
        <v>31.038072038750368</v>
      </c>
      <c r="BD320" s="26">
        <v>31.032604930793283</v>
      </c>
      <c r="BE320" s="26">
        <v>30.89818438440394</v>
      </c>
      <c r="BF320" s="26">
        <v>30.905310914882421</v>
      </c>
      <c r="BG320" s="26">
        <v>30.882257197607455</v>
      </c>
      <c r="BH320" s="26">
        <v>30.987234691688869</v>
      </c>
      <c r="BI320" s="26">
        <v>31.155374072926605</v>
      </c>
      <c r="BK320" s="27">
        <v>13.011655778446622</v>
      </c>
      <c r="BL320" s="27">
        <v>13.013521765031653</v>
      </c>
      <c r="BM320" s="27">
        <v>12.89523302869274</v>
      </c>
      <c r="BN320" s="27">
        <v>12.6932072535835</v>
      </c>
      <c r="BO320" s="27">
        <v>12.557508228029882</v>
      </c>
      <c r="BP320" s="27">
        <v>12.454954311347491</v>
      </c>
      <c r="BQ320" s="27">
        <v>12.343498917893262</v>
      </c>
      <c r="BR320" s="27">
        <v>12.244806553914382</v>
      </c>
      <c r="BS320" s="27">
        <v>9.2467081391687529</v>
      </c>
      <c r="BT320" s="27">
        <v>9.2888517397047536</v>
      </c>
      <c r="BU320" s="27">
        <v>9.0742846224652354</v>
      </c>
      <c r="BV320" s="27">
        <v>8.9144761399619696</v>
      </c>
      <c r="BW320" s="27">
        <v>9.1018315503789822</v>
      </c>
      <c r="BX320" s="27">
        <v>9.3950217180211766</v>
      </c>
      <c r="BZ320" s="27">
        <v>30.011655778446624</v>
      </c>
      <c r="CA320" s="27">
        <v>30.013521765031655</v>
      </c>
      <c r="CB320" s="27">
        <v>29.89523302869274</v>
      </c>
      <c r="CC320" s="27">
        <v>29.693207253583502</v>
      </c>
      <c r="CD320" s="27">
        <v>29.557508228029882</v>
      </c>
      <c r="CE320" s="27">
        <v>29.454954311347493</v>
      </c>
      <c r="CF320" s="27">
        <v>29.343498917893264</v>
      </c>
      <c r="CG320" s="27">
        <v>29.24480655391438</v>
      </c>
      <c r="CH320" s="27">
        <v>26.246708139168753</v>
      </c>
      <c r="CI320" s="27">
        <v>26.288851739704754</v>
      </c>
      <c r="CJ320" s="27">
        <v>26.074284622465235</v>
      </c>
      <c r="CK320" s="27">
        <v>25.91447613996197</v>
      </c>
      <c r="CL320" s="27">
        <v>26.101831550378982</v>
      </c>
      <c r="CM320" s="27">
        <v>26.395021718021177</v>
      </c>
      <c r="CO320" s="28">
        <v>13.011655778446622</v>
      </c>
      <c r="CP320" s="28">
        <v>13.04563126284069</v>
      </c>
      <c r="CQ320" s="28">
        <v>12.963459919336564</v>
      </c>
      <c r="CR320" s="28">
        <v>12.799932966689713</v>
      </c>
      <c r="CS320" s="28">
        <v>12.701369165447414</v>
      </c>
      <c r="CT320" s="28">
        <v>12.632849679832162</v>
      </c>
      <c r="CU320" s="28">
        <v>12.55029376067154</v>
      </c>
      <c r="CV320" s="28">
        <v>12.476954889552799</v>
      </c>
      <c r="CW320" s="28">
        <v>9.7038378744979994</v>
      </c>
      <c r="CX320" s="28">
        <v>9.7793850994805318</v>
      </c>
      <c r="CY320" s="28">
        <v>5.085518728171575</v>
      </c>
      <c r="CZ320" s="28">
        <v>4.2280464328474814</v>
      </c>
      <c r="DA320" s="28">
        <v>4.226726234013487</v>
      </c>
      <c r="DB320" s="28">
        <v>4.2762380149145365</v>
      </c>
      <c r="DD320" s="28">
        <v>30.011655778446624</v>
      </c>
      <c r="DE320" s="28">
        <v>30.04563126284069</v>
      </c>
      <c r="DF320" s="28">
        <v>29.963459919336564</v>
      </c>
      <c r="DG320" s="28">
        <v>29.799932966689713</v>
      </c>
      <c r="DH320" s="28">
        <v>29.701369165447414</v>
      </c>
      <c r="DI320" s="28">
        <v>29.632849679832162</v>
      </c>
      <c r="DJ320" s="28">
        <v>29.55029376067154</v>
      </c>
      <c r="DK320" s="28">
        <v>29.4769548895528</v>
      </c>
      <c r="DL320" s="28">
        <v>26.703837874497999</v>
      </c>
      <c r="DM320" s="28">
        <v>26.779385099480532</v>
      </c>
      <c r="DN320" s="28">
        <v>22.085518728171575</v>
      </c>
      <c r="DO320" s="28">
        <v>21.228046432847481</v>
      </c>
      <c r="DP320" s="28">
        <v>21.226726234013487</v>
      </c>
      <c r="DQ320" s="28">
        <v>21.276238014914536</v>
      </c>
      <c r="DS320" s="29">
        <v>13.011655778446622</v>
      </c>
      <c r="DT320" s="29">
        <v>13.057950831959827</v>
      </c>
      <c r="DU320" s="29">
        <v>12.959478113009659</v>
      </c>
      <c r="DV320" s="29">
        <v>12.79862875891793</v>
      </c>
      <c r="DW320" s="29">
        <v>12.707142232634608</v>
      </c>
      <c r="DX320" s="29">
        <v>12.636863526190439</v>
      </c>
      <c r="DY320" s="29">
        <v>9.6896528247191434</v>
      </c>
      <c r="DZ320" s="29">
        <v>9.815734803270491</v>
      </c>
      <c r="EA320" s="29">
        <v>9.8968766572152376</v>
      </c>
      <c r="EB320" s="29">
        <v>9.8071472746544366</v>
      </c>
      <c r="EC320" s="29">
        <v>8.1154189737106535</v>
      </c>
      <c r="ED320" s="29">
        <v>7.3394773685214076</v>
      </c>
      <c r="EE320" s="29">
        <v>7.3263524764250576</v>
      </c>
      <c r="EF320" s="29">
        <v>8.0829119741317932</v>
      </c>
      <c r="EH320" s="29">
        <v>30.011655778446624</v>
      </c>
      <c r="EI320" s="29">
        <v>30.057950831959829</v>
      </c>
      <c r="EJ320" s="29">
        <v>29.959478113009659</v>
      </c>
      <c r="EK320" s="29">
        <v>29.798628758917928</v>
      </c>
      <c r="EL320" s="29">
        <v>29.70714223263461</v>
      </c>
      <c r="EM320" s="29">
        <v>29.636863526190439</v>
      </c>
      <c r="EN320" s="29">
        <v>26.689652824719143</v>
      </c>
      <c r="EO320" s="29">
        <v>26.815734803270491</v>
      </c>
      <c r="EP320" s="29">
        <v>26.896876657215238</v>
      </c>
      <c r="EQ320" s="29">
        <v>26.807147274654437</v>
      </c>
      <c r="ER320" s="29">
        <v>25.115418973710653</v>
      </c>
      <c r="ES320" s="29">
        <v>24.339477368521408</v>
      </c>
      <c r="ET320" s="29">
        <v>24.326352476425058</v>
      </c>
      <c r="EU320" s="29">
        <v>25.082911974131793</v>
      </c>
      <c r="EW320" s="1">
        <v>379112</v>
      </c>
      <c r="EX320" s="1">
        <v>418005</v>
      </c>
      <c r="EY320" s="1" t="s">
        <v>614</v>
      </c>
      <c r="EZ320" s="1" t="s">
        <v>504</v>
      </c>
    </row>
    <row r="321" spans="2:156" ht="16" thickBot="1" x14ac:dyDescent="0.4">
      <c r="B321" s="21" t="s">
        <v>319</v>
      </c>
      <c r="C321" s="22">
        <v>13.635120732554192</v>
      </c>
      <c r="D321" s="23">
        <v>13.368513833192528</v>
      </c>
      <c r="E321" s="23">
        <v>13.399537465068297</v>
      </c>
      <c r="F321" s="23">
        <v>13.072839013054848</v>
      </c>
      <c r="G321" s="23">
        <v>12.811607607026781</v>
      </c>
      <c r="H321" s="23">
        <v>12.515011953220336</v>
      </c>
      <c r="I321" s="23">
        <v>12.274427577991327</v>
      </c>
      <c r="J321" s="23">
        <v>11.979271461391454</v>
      </c>
      <c r="K321" s="23">
        <v>11.607495804412935</v>
      </c>
      <c r="L321" s="23">
        <v>11.225016577228761</v>
      </c>
      <c r="M321" s="23">
        <v>9.8009861628974786</v>
      </c>
      <c r="N321" s="23">
        <v>8.6971718464090895</v>
      </c>
      <c r="O321" s="23">
        <v>8.0507799742300765</v>
      </c>
      <c r="P321" s="23">
        <v>7.6836728213226078</v>
      </c>
      <c r="Q321" s="24"/>
      <c r="R321" s="23">
        <v>18.135120732554192</v>
      </c>
      <c r="S321" s="23">
        <v>17.86851383319253</v>
      </c>
      <c r="T321" s="23">
        <v>17.899537465068299</v>
      </c>
      <c r="U321" s="23">
        <v>17.572839013054846</v>
      </c>
      <c r="V321" s="23">
        <v>17.311607607026779</v>
      </c>
      <c r="W321" s="23">
        <v>17.015011953220338</v>
      </c>
      <c r="X321" s="23">
        <v>16.774427577991325</v>
      </c>
      <c r="Y321" s="23">
        <v>16.479271461391455</v>
      </c>
      <c r="Z321" s="23">
        <v>16.107495804412935</v>
      </c>
      <c r="AA321" s="23">
        <v>15.725016577228761</v>
      </c>
      <c r="AB321" s="23">
        <v>14.300986162897479</v>
      </c>
      <c r="AC321" s="23">
        <v>13.197171846409089</v>
      </c>
      <c r="AD321" s="23">
        <v>12.550779974230077</v>
      </c>
      <c r="AE321" s="23">
        <v>12.183672821322608</v>
      </c>
      <c r="AG321" s="25">
        <v>13.635120732554192</v>
      </c>
      <c r="AH321" s="25">
        <v>13.350813207083428</v>
      </c>
      <c r="AI321" s="25">
        <v>13.39153790864639</v>
      </c>
      <c r="AJ321" s="25">
        <v>13.119903505746793</v>
      </c>
      <c r="AK321" s="25">
        <v>12.930380599370102</v>
      </c>
      <c r="AL321" s="25">
        <v>12.679737382181422</v>
      </c>
      <c r="AM321" s="25">
        <v>12.450713159655892</v>
      </c>
      <c r="AN321" s="25">
        <v>12.156224878250304</v>
      </c>
      <c r="AO321" s="25">
        <v>11.765948417328321</v>
      </c>
      <c r="AP321" s="25">
        <v>11.393150561352803</v>
      </c>
      <c r="AQ321" s="25">
        <v>10.380710112194592</v>
      </c>
      <c r="AR321" s="25">
        <v>9.5175905213208605</v>
      </c>
      <c r="AS321" s="25">
        <v>8.8128411580080286</v>
      </c>
      <c r="AT321" s="25">
        <v>8.2796397693830457</v>
      </c>
      <c r="AV321" s="26">
        <v>18.135120732554192</v>
      </c>
      <c r="AW321" s="26">
        <v>17.850813207083426</v>
      </c>
      <c r="AX321" s="26">
        <v>17.891537908646391</v>
      </c>
      <c r="AY321" s="26">
        <v>17.619903505746791</v>
      </c>
      <c r="AZ321" s="26">
        <v>17.430380599370103</v>
      </c>
      <c r="BA321" s="26">
        <v>17.179737382181422</v>
      </c>
      <c r="BB321" s="26">
        <v>16.950713159655891</v>
      </c>
      <c r="BC321" s="26">
        <v>16.656224878250306</v>
      </c>
      <c r="BD321" s="26">
        <v>16.265948417328321</v>
      </c>
      <c r="BE321" s="26">
        <v>15.893150561352803</v>
      </c>
      <c r="BF321" s="26">
        <v>14.880710112194592</v>
      </c>
      <c r="BG321" s="26">
        <v>14.01759052132086</v>
      </c>
      <c r="BH321" s="26">
        <v>13.312841158008029</v>
      </c>
      <c r="BI321" s="26">
        <v>12.779639769383046</v>
      </c>
      <c r="BK321" s="27">
        <v>13.635120732554192</v>
      </c>
      <c r="BL321" s="27">
        <v>13.368712060050461</v>
      </c>
      <c r="BM321" s="27">
        <v>13.39939092183921</v>
      </c>
      <c r="BN321" s="27">
        <v>13.072840239994248</v>
      </c>
      <c r="BO321" s="27">
        <v>12.811779535137317</v>
      </c>
      <c r="BP321" s="27">
        <v>12.514479338815738</v>
      </c>
      <c r="BQ321" s="27">
        <v>12.272290619684631</v>
      </c>
      <c r="BR321" s="27">
        <v>11.976936282050993</v>
      </c>
      <c r="BS321" s="27">
        <v>11.606296720118108</v>
      </c>
      <c r="BT321" s="27">
        <v>11.249752736674456</v>
      </c>
      <c r="BU321" s="27">
        <v>9.9334763274748834</v>
      </c>
      <c r="BV321" s="27">
        <v>8.9781476085306871</v>
      </c>
      <c r="BW321" s="27">
        <v>8.3886328723799277</v>
      </c>
      <c r="BX321" s="27">
        <v>8.1038999264931526</v>
      </c>
      <c r="BZ321" s="27">
        <v>18.135120732554192</v>
      </c>
      <c r="CA321" s="27">
        <v>17.868712060050463</v>
      </c>
      <c r="CB321" s="27">
        <v>17.89939092183921</v>
      </c>
      <c r="CC321" s="27">
        <v>17.57284023999425</v>
      </c>
      <c r="CD321" s="27">
        <v>17.311779535137319</v>
      </c>
      <c r="CE321" s="27">
        <v>17.01447933881574</v>
      </c>
      <c r="CF321" s="27">
        <v>16.772290619684632</v>
      </c>
      <c r="CG321" s="27">
        <v>16.476936282050993</v>
      </c>
      <c r="CH321" s="27">
        <v>16.10629672011811</v>
      </c>
      <c r="CI321" s="27">
        <v>15.749752736674456</v>
      </c>
      <c r="CJ321" s="27">
        <v>14.433476327474883</v>
      </c>
      <c r="CK321" s="27">
        <v>13.478147608530687</v>
      </c>
      <c r="CL321" s="27">
        <v>12.888632872379928</v>
      </c>
      <c r="CM321" s="27">
        <v>12.603899926493153</v>
      </c>
      <c r="CO321" s="28">
        <v>13.635120732554192</v>
      </c>
      <c r="CP321" s="28">
        <v>13.363540505481268</v>
      </c>
      <c r="CQ321" s="28">
        <v>13.397082346100348</v>
      </c>
      <c r="CR321" s="28">
        <v>13.063965648836142</v>
      </c>
      <c r="CS321" s="28">
        <v>12.820938720595388</v>
      </c>
      <c r="CT321" s="28">
        <v>12.539240994558936</v>
      </c>
      <c r="CU321" s="28">
        <v>12.306717574284031</v>
      </c>
      <c r="CV321" s="28">
        <v>12.020518851998713</v>
      </c>
      <c r="CW321" s="28">
        <v>11.683283046657547</v>
      </c>
      <c r="CX321" s="28">
        <v>11.365852783631498</v>
      </c>
      <c r="CY321" s="28">
        <v>9.2927812853293261</v>
      </c>
      <c r="CZ321" s="28">
        <v>5.1658572246180441</v>
      </c>
      <c r="DA321" s="28">
        <v>1.8252553630421886</v>
      </c>
      <c r="DB321" s="28">
        <v>-0.46089812458547641</v>
      </c>
      <c r="DD321" s="28">
        <v>18.135120732554192</v>
      </c>
      <c r="DE321" s="28">
        <v>17.863540505481268</v>
      </c>
      <c r="DF321" s="28">
        <v>17.897082346100348</v>
      </c>
      <c r="DG321" s="28">
        <v>17.563965648836142</v>
      </c>
      <c r="DH321" s="28">
        <v>17.320938720595386</v>
      </c>
      <c r="DI321" s="28">
        <v>17.039240994558938</v>
      </c>
      <c r="DJ321" s="28">
        <v>16.806717574284029</v>
      </c>
      <c r="DK321" s="28">
        <v>16.520518851998713</v>
      </c>
      <c r="DL321" s="28">
        <v>16.183283046657547</v>
      </c>
      <c r="DM321" s="28">
        <v>15.865852783631498</v>
      </c>
      <c r="DN321" s="28">
        <v>13.792781285329326</v>
      </c>
      <c r="DO321" s="28">
        <v>9.6658572246180441</v>
      </c>
      <c r="DP321" s="28">
        <v>6.3252553630421886</v>
      </c>
      <c r="DQ321" s="28">
        <v>4.0391018754145236</v>
      </c>
      <c r="DS321" s="29">
        <v>13.635120732554192</v>
      </c>
      <c r="DT321" s="29">
        <v>13.419577954014835</v>
      </c>
      <c r="DU321" s="29">
        <v>13.409187521280653</v>
      </c>
      <c r="DV321" s="29">
        <v>13.092347180330172</v>
      </c>
      <c r="DW321" s="29">
        <v>12.886832001971868</v>
      </c>
      <c r="DX321" s="29">
        <v>12.653923540761536</v>
      </c>
      <c r="DY321" s="29">
        <v>12.460221929818394</v>
      </c>
      <c r="DZ321" s="29">
        <v>12.217103595492913</v>
      </c>
      <c r="EA321" s="29">
        <v>11.853588789223004</v>
      </c>
      <c r="EB321" s="29">
        <v>10.92295403235239</v>
      </c>
      <c r="EC321" s="29">
        <v>6.4856648537302846</v>
      </c>
      <c r="ED321" s="29">
        <v>2.7407107862203119</v>
      </c>
      <c r="EE321" s="29">
        <v>0.36589021030972191</v>
      </c>
      <c r="EF321" s="29">
        <v>0.53069133000806801</v>
      </c>
      <c r="EH321" s="29">
        <v>18.135120732554192</v>
      </c>
      <c r="EI321" s="29">
        <v>17.919577954014834</v>
      </c>
      <c r="EJ321" s="29">
        <v>17.909187521280653</v>
      </c>
      <c r="EK321" s="29">
        <v>17.592347180330172</v>
      </c>
      <c r="EL321" s="29">
        <v>17.386832001971868</v>
      </c>
      <c r="EM321" s="29">
        <v>17.153923540761536</v>
      </c>
      <c r="EN321" s="29">
        <v>16.960221929818395</v>
      </c>
      <c r="EO321" s="29">
        <v>16.717103595492915</v>
      </c>
      <c r="EP321" s="29">
        <v>16.353588789223004</v>
      </c>
      <c r="EQ321" s="29">
        <v>15.42295403235239</v>
      </c>
      <c r="ER321" s="29">
        <v>10.985664853730285</v>
      </c>
      <c r="ES321" s="29">
        <v>7.2407107862203119</v>
      </c>
      <c r="ET321" s="29">
        <v>4.8658902103097219</v>
      </c>
      <c r="EU321" s="29">
        <v>5.030691330008068</v>
      </c>
      <c r="EW321" s="1">
        <v>378367</v>
      </c>
      <c r="EX321" s="1">
        <v>401718</v>
      </c>
      <c r="EY321" s="1" t="s">
        <v>553</v>
      </c>
      <c r="EZ321" s="1" t="s">
        <v>857</v>
      </c>
    </row>
    <row r="322" spans="2:156" ht="16" thickBot="1" x14ac:dyDescent="0.4">
      <c r="B322" s="21" t="s">
        <v>320</v>
      </c>
      <c r="C322" s="22">
        <v>8.0237253145034373</v>
      </c>
      <c r="D322" s="23">
        <v>7.863259210115837</v>
      </c>
      <c r="E322" s="23">
        <v>7.7937009041851706</v>
      </c>
      <c r="F322" s="23">
        <v>7.3875494640530395</v>
      </c>
      <c r="G322" s="23">
        <v>7.2851423529808468</v>
      </c>
      <c r="H322" s="23">
        <v>6.8516633148245276</v>
      </c>
      <c r="I322" s="23">
        <v>6.4560329472715523</v>
      </c>
      <c r="J322" s="23">
        <v>6.0767234244105737</v>
      </c>
      <c r="K322" s="23">
        <v>5.6602792276761775</v>
      </c>
      <c r="L322" s="23">
        <v>5.0501703666272135</v>
      </c>
      <c r="M322" s="23">
        <v>2.9048078330850906</v>
      </c>
      <c r="N322" s="23">
        <v>1.4962739804634992</v>
      </c>
      <c r="O322" s="23">
        <v>0.85865088583095783</v>
      </c>
      <c r="P322" s="23">
        <v>0.61057378561913467</v>
      </c>
      <c r="Q322" s="24"/>
      <c r="R322" s="23">
        <v>12.660725314503438</v>
      </c>
      <c r="S322" s="23">
        <v>12.500259210115837</v>
      </c>
      <c r="T322" s="23">
        <v>12.430700904185171</v>
      </c>
      <c r="U322" s="23">
        <v>12.02454946405304</v>
      </c>
      <c r="V322" s="23">
        <v>11.922142352980847</v>
      </c>
      <c r="W322" s="23">
        <v>11.488663314824528</v>
      </c>
      <c r="X322" s="23">
        <v>11.093032947271553</v>
      </c>
      <c r="Y322" s="23">
        <v>10.713723424410574</v>
      </c>
      <c r="Z322" s="23">
        <v>10.297279227676178</v>
      </c>
      <c r="AA322" s="23">
        <v>9.687170366627214</v>
      </c>
      <c r="AB322" s="23">
        <v>7.5418078330850911</v>
      </c>
      <c r="AC322" s="23">
        <v>6.1332739804634997</v>
      </c>
      <c r="AD322" s="23">
        <v>5.4956508858309583</v>
      </c>
      <c r="AE322" s="23">
        <v>5.2475737856191351</v>
      </c>
      <c r="AG322" s="25">
        <v>8.0237253145034373</v>
      </c>
      <c r="AH322" s="25">
        <v>7.8536090475147908</v>
      </c>
      <c r="AI322" s="25">
        <v>7.8355399831935149</v>
      </c>
      <c r="AJ322" s="25">
        <v>7.5587363019933704</v>
      </c>
      <c r="AK322" s="25">
        <v>7.5948051683830187</v>
      </c>
      <c r="AL322" s="25">
        <v>7.2793300268628656</v>
      </c>
      <c r="AM322" s="25">
        <v>6.9510209918889121</v>
      </c>
      <c r="AN322" s="25">
        <v>6.6239277832714691</v>
      </c>
      <c r="AO322" s="25">
        <v>6.2370239847725237</v>
      </c>
      <c r="AP322" s="25">
        <v>5.7338155080207827</v>
      </c>
      <c r="AQ322" s="25">
        <v>4.4645630452315785</v>
      </c>
      <c r="AR322" s="25">
        <v>3.413460596988763</v>
      </c>
      <c r="AS322" s="25">
        <v>2.6143662964480647</v>
      </c>
      <c r="AT322" s="25">
        <v>2.0257439462040452</v>
      </c>
      <c r="AV322" s="26">
        <v>12.660725314503438</v>
      </c>
      <c r="AW322" s="26">
        <v>12.490609047514791</v>
      </c>
      <c r="AX322" s="26">
        <v>12.472539983193515</v>
      </c>
      <c r="AY322" s="26">
        <v>12.195736301993371</v>
      </c>
      <c r="AZ322" s="26">
        <v>12.231805168383019</v>
      </c>
      <c r="BA322" s="26">
        <v>11.916330026862866</v>
      </c>
      <c r="BB322" s="26">
        <v>11.588020991888913</v>
      </c>
      <c r="BC322" s="26">
        <v>11.26092778327147</v>
      </c>
      <c r="BD322" s="26">
        <v>10.874023984772524</v>
      </c>
      <c r="BE322" s="26">
        <v>10.370815508020783</v>
      </c>
      <c r="BF322" s="26">
        <v>9.101563045231579</v>
      </c>
      <c r="BG322" s="26">
        <v>8.0504605969887635</v>
      </c>
      <c r="BH322" s="26">
        <v>7.2513662964480652</v>
      </c>
      <c r="BI322" s="26">
        <v>6.6627439462040456</v>
      </c>
      <c r="BK322" s="27">
        <v>8.0237253145034373</v>
      </c>
      <c r="BL322" s="27">
        <v>7.8635499630970056</v>
      </c>
      <c r="BM322" s="27">
        <v>7.7942779965319566</v>
      </c>
      <c r="BN322" s="27">
        <v>7.3884142192662488</v>
      </c>
      <c r="BO322" s="27">
        <v>7.2862251019502171</v>
      </c>
      <c r="BP322" s="27">
        <v>6.8513385168687435</v>
      </c>
      <c r="BQ322" s="27">
        <v>6.4525849157032269</v>
      </c>
      <c r="BR322" s="27">
        <v>6.0726891614666485</v>
      </c>
      <c r="BS322" s="27">
        <v>5.655713279365024</v>
      </c>
      <c r="BT322" s="27">
        <v>5.0855926111212426</v>
      </c>
      <c r="BU322" s="27">
        <v>3.1351257189529349</v>
      </c>
      <c r="BV322" s="27">
        <v>1.9421972670473799</v>
      </c>
      <c r="BW322" s="27">
        <v>1.372717989146075</v>
      </c>
      <c r="BX322" s="27">
        <v>1.261166673612653</v>
      </c>
      <c r="BZ322" s="27">
        <v>12.660725314503438</v>
      </c>
      <c r="CA322" s="27">
        <v>12.500549963097006</v>
      </c>
      <c r="CB322" s="27">
        <v>12.431277996531957</v>
      </c>
      <c r="CC322" s="27">
        <v>12.025414219266249</v>
      </c>
      <c r="CD322" s="27">
        <v>11.923225101950218</v>
      </c>
      <c r="CE322" s="27">
        <v>11.488338516868744</v>
      </c>
      <c r="CF322" s="27">
        <v>11.089584915703227</v>
      </c>
      <c r="CG322" s="27">
        <v>10.709689161466649</v>
      </c>
      <c r="CH322" s="27">
        <v>10.292713279365024</v>
      </c>
      <c r="CI322" s="27">
        <v>9.7225926111212431</v>
      </c>
      <c r="CJ322" s="27">
        <v>7.7721257189529354</v>
      </c>
      <c r="CK322" s="27">
        <v>6.5791972670473804</v>
      </c>
      <c r="CL322" s="27">
        <v>6.0097179891460755</v>
      </c>
      <c r="CM322" s="27">
        <v>5.8981666736126535</v>
      </c>
      <c r="CO322" s="28">
        <v>8.0237253145034373</v>
      </c>
      <c r="CP322" s="28">
        <v>7.8574092631518457</v>
      </c>
      <c r="CQ322" s="28">
        <v>7.7845487114908103</v>
      </c>
      <c r="CR322" s="28">
        <v>7.3760922416566075</v>
      </c>
      <c r="CS322" s="28">
        <v>7.2897174330740739</v>
      </c>
      <c r="CT322" s="28">
        <v>6.8520375610121107</v>
      </c>
      <c r="CU322" s="28">
        <v>6.4144381939153732</v>
      </c>
      <c r="CV322" s="28">
        <v>5.9886736090733095</v>
      </c>
      <c r="CW322" s="28">
        <v>5.5788938716516512</v>
      </c>
      <c r="CX322" s="28">
        <v>5.0669873670084158</v>
      </c>
      <c r="CY322" s="28">
        <v>1.9229886946327071</v>
      </c>
      <c r="CZ322" s="28">
        <v>-4.6808268497665395</v>
      </c>
      <c r="DA322" s="28">
        <v>-9.8377264482105744</v>
      </c>
      <c r="DB322" s="28">
        <v>-13.302107446976308</v>
      </c>
      <c r="DD322" s="28">
        <v>12.660725314503438</v>
      </c>
      <c r="DE322" s="28">
        <v>12.494409263151846</v>
      </c>
      <c r="DF322" s="28">
        <v>12.421548711490811</v>
      </c>
      <c r="DG322" s="28">
        <v>12.013092241656608</v>
      </c>
      <c r="DH322" s="28">
        <v>11.926717433074074</v>
      </c>
      <c r="DI322" s="28">
        <v>11.489037561012111</v>
      </c>
      <c r="DJ322" s="28">
        <v>11.051438193915374</v>
      </c>
      <c r="DK322" s="28">
        <v>10.62567360907331</v>
      </c>
      <c r="DL322" s="28">
        <v>10.215893871651652</v>
      </c>
      <c r="DM322" s="28">
        <v>9.7039873670084162</v>
      </c>
      <c r="DN322" s="28">
        <v>6.5599886946327075</v>
      </c>
      <c r="DO322" s="28">
        <v>-4.3826849766539056E-2</v>
      </c>
      <c r="DP322" s="28">
        <v>-5.2007264482105739</v>
      </c>
      <c r="DQ322" s="28">
        <v>-8.6651074469763074</v>
      </c>
      <c r="DS322" s="29">
        <v>8.0237253145034373</v>
      </c>
      <c r="DT322" s="29">
        <v>7.9395784447662443</v>
      </c>
      <c r="DU322" s="29">
        <v>7.8150304276076028</v>
      </c>
      <c r="DV322" s="29">
        <v>7.4251720138514639</v>
      </c>
      <c r="DW322" s="29">
        <v>7.3504236726823606</v>
      </c>
      <c r="DX322" s="29">
        <v>6.9575804022494285</v>
      </c>
      <c r="DY322" s="29">
        <v>6.5738692641240348</v>
      </c>
      <c r="DZ322" s="29">
        <v>6.2081653429126078</v>
      </c>
      <c r="EA322" s="29">
        <v>5.6889320760794888</v>
      </c>
      <c r="EB322" s="29">
        <v>4.1298280245075958</v>
      </c>
      <c r="EC322" s="29">
        <v>-3.1130359344795906</v>
      </c>
      <c r="ED322" s="29">
        <v>-9.0806365866835748</v>
      </c>
      <c r="EE322" s="29">
        <v>-12.521134142207899</v>
      </c>
      <c r="EF322" s="29">
        <v>-11.783175341974363</v>
      </c>
      <c r="EH322" s="29">
        <v>12.660725314503438</v>
      </c>
      <c r="EI322" s="29">
        <v>12.576578444766245</v>
      </c>
      <c r="EJ322" s="29">
        <v>12.452030427607603</v>
      </c>
      <c r="EK322" s="29">
        <v>12.062172013851464</v>
      </c>
      <c r="EL322" s="29">
        <v>11.987423672682361</v>
      </c>
      <c r="EM322" s="29">
        <v>11.594580402249429</v>
      </c>
      <c r="EN322" s="29">
        <v>11.210869264124035</v>
      </c>
      <c r="EO322" s="29">
        <v>10.845165342912608</v>
      </c>
      <c r="EP322" s="29">
        <v>10.325932076079489</v>
      </c>
      <c r="EQ322" s="29">
        <v>8.7668280245075962</v>
      </c>
      <c r="ER322" s="29">
        <v>1.5239640655204099</v>
      </c>
      <c r="ES322" s="29">
        <v>-4.4436365866835743</v>
      </c>
      <c r="ET322" s="29">
        <v>-7.8841341422078983</v>
      </c>
      <c r="EU322" s="29">
        <v>-7.146175341974363</v>
      </c>
      <c r="EW322" s="1">
        <v>395148</v>
      </c>
      <c r="EX322" s="1">
        <v>398108</v>
      </c>
      <c r="EY322" s="1" t="s">
        <v>466</v>
      </c>
      <c r="EZ322" s="1" t="s">
        <v>853</v>
      </c>
    </row>
    <row r="323" spans="2:156" ht="16" thickBot="1" x14ac:dyDescent="0.4">
      <c r="B323" s="21" t="s">
        <v>321</v>
      </c>
      <c r="C323" s="22">
        <v>11.021243489577033</v>
      </c>
      <c r="D323" s="23">
        <v>10.799140488176292</v>
      </c>
      <c r="E323" s="23">
        <v>10.472839444744606</v>
      </c>
      <c r="F323" s="23">
        <v>10.045712567290375</v>
      </c>
      <c r="G323" s="23">
        <v>9.6825987431500096</v>
      </c>
      <c r="H323" s="23">
        <v>9.3098321577883567</v>
      </c>
      <c r="I323" s="23">
        <v>8.8514212668101813</v>
      </c>
      <c r="J323" s="23">
        <v>8.4126474384858554</v>
      </c>
      <c r="K323" s="23">
        <v>7.9658987825887948</v>
      </c>
      <c r="L323" s="23">
        <v>7.3708412594689232</v>
      </c>
      <c r="M323" s="23">
        <v>5.2777589071404378</v>
      </c>
      <c r="N323" s="23">
        <v>4.3255084481365955</v>
      </c>
      <c r="O323" s="23">
        <v>4.0917218285930375</v>
      </c>
      <c r="P323" s="23">
        <v>4.3270349928204581</v>
      </c>
      <c r="Q323" s="24"/>
      <c r="R323" s="23">
        <v>15.158243489577034</v>
      </c>
      <c r="S323" s="23">
        <v>14.936140488176292</v>
      </c>
      <c r="T323" s="23">
        <v>14.609839444744606</v>
      </c>
      <c r="U323" s="23">
        <v>14.182712567290375</v>
      </c>
      <c r="V323" s="23">
        <v>13.81959874315001</v>
      </c>
      <c r="W323" s="23">
        <v>13.446832157788357</v>
      </c>
      <c r="X323" s="23">
        <v>12.988421266810182</v>
      </c>
      <c r="Y323" s="23">
        <v>12.549647438485856</v>
      </c>
      <c r="Z323" s="23">
        <v>12.102898782588795</v>
      </c>
      <c r="AA323" s="23">
        <v>11.507841259468924</v>
      </c>
      <c r="AB323" s="23">
        <v>9.4147589071404383</v>
      </c>
      <c r="AC323" s="23">
        <v>8.462508448136596</v>
      </c>
      <c r="AD323" s="23">
        <v>8.2287218285930379</v>
      </c>
      <c r="AE323" s="23">
        <v>8.4640349928204586</v>
      </c>
      <c r="AG323" s="25">
        <v>11.021243489577033</v>
      </c>
      <c r="AH323" s="25">
        <v>10.992160492393547</v>
      </c>
      <c r="AI323" s="25">
        <v>10.796829856297046</v>
      </c>
      <c r="AJ323" s="25">
        <v>10.571679195165318</v>
      </c>
      <c r="AK323" s="25">
        <v>10.447253782713103</v>
      </c>
      <c r="AL323" s="25">
        <v>10.273874250758984</v>
      </c>
      <c r="AM323" s="25">
        <v>9.9668710442604738</v>
      </c>
      <c r="AN323" s="25">
        <v>9.6612252851563447</v>
      </c>
      <c r="AO323" s="25">
        <v>9.3238534300298817</v>
      </c>
      <c r="AP323" s="25">
        <v>8.9096075531849319</v>
      </c>
      <c r="AQ323" s="25">
        <v>7.5793191469877144</v>
      </c>
      <c r="AR323" s="25">
        <v>6.7523233106906062</v>
      </c>
      <c r="AS323" s="25">
        <v>6.2242263809150771</v>
      </c>
      <c r="AT323" s="25">
        <v>5.981680434649256</v>
      </c>
      <c r="AV323" s="26">
        <v>15.158243489577034</v>
      </c>
      <c r="AW323" s="26">
        <v>15.129160492393547</v>
      </c>
      <c r="AX323" s="26">
        <v>14.933829856297047</v>
      </c>
      <c r="AY323" s="26">
        <v>14.708679195165319</v>
      </c>
      <c r="AZ323" s="26">
        <v>14.584253782713104</v>
      </c>
      <c r="BA323" s="26">
        <v>14.410874250758985</v>
      </c>
      <c r="BB323" s="26">
        <v>14.103871044260474</v>
      </c>
      <c r="BC323" s="26">
        <v>13.798225285156345</v>
      </c>
      <c r="BD323" s="26">
        <v>13.460853430029882</v>
      </c>
      <c r="BE323" s="26">
        <v>13.046607553184932</v>
      </c>
      <c r="BF323" s="26">
        <v>11.716319146987715</v>
      </c>
      <c r="BG323" s="26">
        <v>10.889323310690607</v>
      </c>
      <c r="BH323" s="26">
        <v>10.361226380915078</v>
      </c>
      <c r="BI323" s="26">
        <v>10.118680434649256</v>
      </c>
      <c r="BK323" s="27">
        <v>11.021243489577033</v>
      </c>
      <c r="BL323" s="27">
        <v>10.799284919700339</v>
      </c>
      <c r="BM323" s="27">
        <v>10.473129279025573</v>
      </c>
      <c r="BN323" s="27">
        <v>10.04614584437215</v>
      </c>
      <c r="BO323" s="27">
        <v>9.6831676581820521</v>
      </c>
      <c r="BP323" s="27">
        <v>9.3096627761594828</v>
      </c>
      <c r="BQ323" s="27">
        <v>8.8496197875026414</v>
      </c>
      <c r="BR323" s="27">
        <v>8.4105373146683977</v>
      </c>
      <c r="BS323" s="27">
        <v>7.9635122037445853</v>
      </c>
      <c r="BT323" s="27">
        <v>7.4193288402342255</v>
      </c>
      <c r="BU323" s="27">
        <v>5.5138271410892443</v>
      </c>
      <c r="BV323" s="27">
        <v>4.6863152697467818</v>
      </c>
      <c r="BW323" s="27">
        <v>4.4695592676234703</v>
      </c>
      <c r="BX323" s="27">
        <v>4.7408474830543135</v>
      </c>
      <c r="BZ323" s="27">
        <v>15.158243489577034</v>
      </c>
      <c r="CA323" s="27">
        <v>14.93628491970034</v>
      </c>
      <c r="CB323" s="27">
        <v>14.610129279025573</v>
      </c>
      <c r="CC323" s="27">
        <v>14.183145844372151</v>
      </c>
      <c r="CD323" s="27">
        <v>13.820167658182053</v>
      </c>
      <c r="CE323" s="27">
        <v>13.446662776159483</v>
      </c>
      <c r="CF323" s="27">
        <v>12.986619787502642</v>
      </c>
      <c r="CG323" s="27">
        <v>12.547537314668398</v>
      </c>
      <c r="CH323" s="27">
        <v>12.100512203744586</v>
      </c>
      <c r="CI323" s="27">
        <v>11.556328840234226</v>
      </c>
      <c r="CJ323" s="27">
        <v>9.6508271410892448</v>
      </c>
      <c r="CK323" s="27">
        <v>8.8233152697467823</v>
      </c>
      <c r="CL323" s="27">
        <v>8.6065592676234708</v>
      </c>
      <c r="CM323" s="27">
        <v>8.8778474830543139</v>
      </c>
      <c r="CO323" s="28">
        <v>11.021243489577033</v>
      </c>
      <c r="CP323" s="28">
        <v>10.806819769108001</v>
      </c>
      <c r="CQ323" s="28">
        <v>10.504632545617611</v>
      </c>
      <c r="CR323" s="28">
        <v>10.105439018996254</v>
      </c>
      <c r="CS323" s="28">
        <v>9.8026922922911854</v>
      </c>
      <c r="CT323" s="28">
        <v>9.4897302840674218</v>
      </c>
      <c r="CU323" s="28">
        <v>9.0783519262036663</v>
      </c>
      <c r="CV323" s="28">
        <v>8.6986157652195022</v>
      </c>
      <c r="CW323" s="28">
        <v>8.3613994993885044</v>
      </c>
      <c r="CX323" s="28">
        <v>7.9611275698476938</v>
      </c>
      <c r="CY323" s="28">
        <v>5.4448928772881473</v>
      </c>
      <c r="CZ323" s="28">
        <v>0.89791731886151993</v>
      </c>
      <c r="DA323" s="28">
        <v>-2.6389539112532212</v>
      </c>
      <c r="DB323" s="28">
        <v>-4.8137842509687978</v>
      </c>
      <c r="DD323" s="28">
        <v>15.158243489577034</v>
      </c>
      <c r="DE323" s="28">
        <v>14.943819769108002</v>
      </c>
      <c r="DF323" s="28">
        <v>14.641632545617611</v>
      </c>
      <c r="DG323" s="28">
        <v>14.242439018996254</v>
      </c>
      <c r="DH323" s="28">
        <v>13.939692292291186</v>
      </c>
      <c r="DI323" s="28">
        <v>13.626730284067422</v>
      </c>
      <c r="DJ323" s="28">
        <v>13.215351926203667</v>
      </c>
      <c r="DK323" s="28">
        <v>12.835615765219503</v>
      </c>
      <c r="DL323" s="28">
        <v>12.498399499388505</v>
      </c>
      <c r="DM323" s="28">
        <v>12.098127569847694</v>
      </c>
      <c r="DN323" s="28">
        <v>9.5818928772881478</v>
      </c>
      <c r="DO323" s="28">
        <v>5.0349173188615204</v>
      </c>
      <c r="DP323" s="28">
        <v>1.4980460887467792</v>
      </c>
      <c r="DQ323" s="28">
        <v>-0.67678425096879735</v>
      </c>
      <c r="DS323" s="29">
        <v>11.021243489577033</v>
      </c>
      <c r="DT323" s="29">
        <v>10.860658474527936</v>
      </c>
      <c r="DU323" s="29">
        <v>10.430086266430733</v>
      </c>
      <c r="DV323" s="29">
        <v>10.023374769995032</v>
      </c>
      <c r="DW323" s="29">
        <v>9.7286198669637223</v>
      </c>
      <c r="DX323" s="29">
        <v>9.4545568922167256</v>
      </c>
      <c r="DY323" s="29">
        <v>9.0892854426076521</v>
      </c>
      <c r="DZ323" s="29">
        <v>8.7702967605448166</v>
      </c>
      <c r="EA323" s="29">
        <v>8.3456233184864015</v>
      </c>
      <c r="EB323" s="29">
        <v>7.2036079493277114</v>
      </c>
      <c r="EC323" s="29">
        <v>1.8732901221716318</v>
      </c>
      <c r="ED323" s="29">
        <v>-2.1603740888570933</v>
      </c>
      <c r="EE323" s="29">
        <v>-4.4421934882903535</v>
      </c>
      <c r="EF323" s="29">
        <v>-3.6048158086365554</v>
      </c>
      <c r="EH323" s="29">
        <v>15.158243489577034</v>
      </c>
      <c r="EI323" s="29">
        <v>14.997658474527936</v>
      </c>
      <c r="EJ323" s="29">
        <v>14.567086266430733</v>
      </c>
      <c r="EK323" s="29">
        <v>14.160374769995032</v>
      </c>
      <c r="EL323" s="29">
        <v>13.865619866963723</v>
      </c>
      <c r="EM323" s="29">
        <v>13.591556892216726</v>
      </c>
      <c r="EN323" s="29">
        <v>13.226285442607653</v>
      </c>
      <c r="EO323" s="29">
        <v>12.907296760544817</v>
      </c>
      <c r="EP323" s="29">
        <v>12.482623318486402</v>
      </c>
      <c r="EQ323" s="29">
        <v>11.340607949327712</v>
      </c>
      <c r="ER323" s="29">
        <v>6.0102901221716323</v>
      </c>
      <c r="ES323" s="29">
        <v>1.9766259111429072</v>
      </c>
      <c r="ET323" s="29">
        <v>-0.30519348829035309</v>
      </c>
      <c r="EU323" s="29">
        <v>0.53218419136344508</v>
      </c>
      <c r="EW323" s="1">
        <v>353958</v>
      </c>
      <c r="EX323" s="1">
        <v>426066</v>
      </c>
      <c r="EY323" s="1" t="s">
        <v>462</v>
      </c>
      <c r="EZ323" s="1" t="s">
        <v>864</v>
      </c>
    </row>
    <row r="324" spans="2:156" ht="16" thickBot="1" x14ac:dyDescent="0.4">
      <c r="B324" s="21" t="s">
        <v>322</v>
      </c>
      <c r="C324" s="22">
        <v>5.5001442995122929</v>
      </c>
      <c r="D324" s="23">
        <v>5.3309954096872367</v>
      </c>
      <c r="E324" s="23">
        <v>4.943939959339648</v>
      </c>
      <c r="F324" s="23">
        <v>4.3043797528887815</v>
      </c>
      <c r="G324" s="23">
        <v>3.8166255207207058</v>
      </c>
      <c r="H324" s="23">
        <v>3.174917695635731</v>
      </c>
      <c r="I324" s="23">
        <v>2.615844712068359</v>
      </c>
      <c r="J324" s="23">
        <v>1.9298250991146659</v>
      </c>
      <c r="K324" s="23">
        <v>1.3380539090661259</v>
      </c>
      <c r="L324" s="23">
        <v>0.3826921691103955</v>
      </c>
      <c r="M324" s="23">
        <v>-2.5150544647054929</v>
      </c>
      <c r="N324" s="23">
        <v>-3.8177714759272661</v>
      </c>
      <c r="O324" s="23">
        <v>-3.8266569531190342</v>
      </c>
      <c r="P324" s="23">
        <v>-3.2350023367476695</v>
      </c>
      <c r="Q324" s="24"/>
      <c r="R324" s="23">
        <v>10.137144299512293</v>
      </c>
      <c r="S324" s="23">
        <v>9.9679954096872372</v>
      </c>
      <c r="T324" s="23">
        <v>9.5809399593396485</v>
      </c>
      <c r="U324" s="23">
        <v>8.941379752888782</v>
      </c>
      <c r="V324" s="23">
        <v>8.4536255207207063</v>
      </c>
      <c r="W324" s="23">
        <v>7.8119176956357315</v>
      </c>
      <c r="X324" s="23">
        <v>7.2528447120683595</v>
      </c>
      <c r="Y324" s="23">
        <v>6.5668250991146664</v>
      </c>
      <c r="Z324" s="23">
        <v>5.9750539090661263</v>
      </c>
      <c r="AA324" s="23">
        <v>5.019692169110396</v>
      </c>
      <c r="AB324" s="23">
        <v>2.1219455352945076</v>
      </c>
      <c r="AC324" s="23">
        <v>0.81922852407273439</v>
      </c>
      <c r="AD324" s="23">
        <v>0.81034304688096626</v>
      </c>
      <c r="AE324" s="23">
        <v>1.401997663252331</v>
      </c>
      <c r="AG324" s="25">
        <v>5.5001442995122929</v>
      </c>
      <c r="AH324" s="25">
        <v>5.5704563828774454</v>
      </c>
      <c r="AI324" s="25">
        <v>5.44993515726091</v>
      </c>
      <c r="AJ324" s="25">
        <v>5.2033484777962329</v>
      </c>
      <c r="AK324" s="25">
        <v>5.1412150486788732</v>
      </c>
      <c r="AL324" s="25">
        <v>4.8774831822372846</v>
      </c>
      <c r="AM324" s="25">
        <v>4.602992366180235</v>
      </c>
      <c r="AN324" s="25">
        <v>4.1758098465445137</v>
      </c>
      <c r="AO324" s="25">
        <v>3.7723804333886122</v>
      </c>
      <c r="AP324" s="25">
        <v>3.1752505364116992</v>
      </c>
      <c r="AQ324" s="25">
        <v>1.7390882792109643</v>
      </c>
      <c r="AR324" s="25">
        <v>0.64060443491907293</v>
      </c>
      <c r="AS324" s="25">
        <v>4.2183477473351161E-2</v>
      </c>
      <c r="AT324" s="25">
        <v>-0.3356302978586676</v>
      </c>
      <c r="AV324" s="26">
        <v>10.137144299512293</v>
      </c>
      <c r="AW324" s="26">
        <v>10.207456382877446</v>
      </c>
      <c r="AX324" s="26">
        <v>10.086935157260911</v>
      </c>
      <c r="AY324" s="26">
        <v>9.8403484777962333</v>
      </c>
      <c r="AZ324" s="26">
        <v>9.7782150486788737</v>
      </c>
      <c r="BA324" s="26">
        <v>9.5144831822372851</v>
      </c>
      <c r="BB324" s="26">
        <v>9.2399923661802355</v>
      </c>
      <c r="BC324" s="26">
        <v>8.8128098465445142</v>
      </c>
      <c r="BD324" s="26">
        <v>8.4093804333886126</v>
      </c>
      <c r="BE324" s="26">
        <v>7.8122505364116996</v>
      </c>
      <c r="BF324" s="26">
        <v>6.3760882792109648</v>
      </c>
      <c r="BG324" s="26">
        <v>5.2776044349190734</v>
      </c>
      <c r="BH324" s="26">
        <v>4.6791834774733516</v>
      </c>
      <c r="BI324" s="26">
        <v>4.3013697021413329</v>
      </c>
      <c r="BK324" s="27">
        <v>5.5001442995122929</v>
      </c>
      <c r="BL324" s="27">
        <v>5.3311679560931076</v>
      </c>
      <c r="BM324" s="27">
        <v>4.9442840069300615</v>
      </c>
      <c r="BN324" s="27">
        <v>4.3048937635501119</v>
      </c>
      <c r="BO324" s="27">
        <v>3.8172995511269967</v>
      </c>
      <c r="BP324" s="27">
        <v>3.1747157705502005</v>
      </c>
      <c r="BQ324" s="27">
        <v>2.6137060170875834</v>
      </c>
      <c r="BR324" s="27">
        <v>1.9273111846782029</v>
      </c>
      <c r="BS324" s="27">
        <v>1.3352124544152026</v>
      </c>
      <c r="BT324" s="27">
        <v>0.45364751456891383</v>
      </c>
      <c r="BU324" s="27">
        <v>-2.1789768862672823</v>
      </c>
      <c r="BV324" s="27">
        <v>-3.3216028565750015</v>
      </c>
      <c r="BW324" s="27">
        <v>-3.3197775407747017</v>
      </c>
      <c r="BX324" s="27">
        <v>-2.694361811372854</v>
      </c>
      <c r="BZ324" s="27">
        <v>10.137144299512293</v>
      </c>
      <c r="CA324" s="27">
        <v>9.968167956093108</v>
      </c>
      <c r="CB324" s="27">
        <v>9.581284006930062</v>
      </c>
      <c r="CC324" s="27">
        <v>8.9418937635501123</v>
      </c>
      <c r="CD324" s="27">
        <v>8.4542995511269972</v>
      </c>
      <c r="CE324" s="27">
        <v>7.8117157705502009</v>
      </c>
      <c r="CF324" s="27">
        <v>7.2507060170875839</v>
      </c>
      <c r="CG324" s="27">
        <v>6.5643111846782034</v>
      </c>
      <c r="CH324" s="27">
        <v>5.9722124544152031</v>
      </c>
      <c r="CI324" s="27">
        <v>5.0906475145689143</v>
      </c>
      <c r="CJ324" s="27">
        <v>2.4580231137327182</v>
      </c>
      <c r="CK324" s="27">
        <v>1.3153971434249989</v>
      </c>
      <c r="CL324" s="27">
        <v>1.3172224592252988</v>
      </c>
      <c r="CM324" s="27">
        <v>1.9426381886271464</v>
      </c>
      <c r="CO324" s="28">
        <v>5.5001442995122929</v>
      </c>
      <c r="CP324" s="28">
        <v>5.3401191686275169</v>
      </c>
      <c r="CQ324" s="28">
        <v>4.9839487808710672</v>
      </c>
      <c r="CR324" s="28">
        <v>4.3956250169235567</v>
      </c>
      <c r="CS324" s="28">
        <v>3.9686255595045346</v>
      </c>
      <c r="CT324" s="28">
        <v>3.3690117136371889</v>
      </c>
      <c r="CU324" s="28">
        <v>2.808225004213341</v>
      </c>
      <c r="CV324" s="28">
        <v>2.1342005487475753</v>
      </c>
      <c r="CW324" s="28">
        <v>1.6368448107539173</v>
      </c>
      <c r="CX324" s="28">
        <v>0.9528908013978743</v>
      </c>
      <c r="CY324" s="28">
        <v>-1.6070403571215088</v>
      </c>
      <c r="CZ324" s="28">
        <v>-4.8643973245055498</v>
      </c>
      <c r="DA324" s="28">
        <v>-6.3837454663852569</v>
      </c>
      <c r="DB324" s="28">
        <v>-7.4499916393140886</v>
      </c>
      <c r="DD324" s="28">
        <v>10.137144299512293</v>
      </c>
      <c r="DE324" s="28">
        <v>9.9771191686275174</v>
      </c>
      <c r="DF324" s="28">
        <v>9.6209487808710676</v>
      </c>
      <c r="DG324" s="28">
        <v>9.0326250169235571</v>
      </c>
      <c r="DH324" s="28">
        <v>8.605625559504535</v>
      </c>
      <c r="DI324" s="28">
        <v>8.0060117136371893</v>
      </c>
      <c r="DJ324" s="28">
        <v>7.4452250042133414</v>
      </c>
      <c r="DK324" s="28">
        <v>6.7712005487475757</v>
      </c>
      <c r="DL324" s="28">
        <v>6.2738448107539178</v>
      </c>
      <c r="DM324" s="28">
        <v>5.5898908013978748</v>
      </c>
      <c r="DN324" s="28">
        <v>3.0299596428784916</v>
      </c>
      <c r="DO324" s="28">
        <v>-0.22739732450554939</v>
      </c>
      <c r="DP324" s="28">
        <v>-1.7467454663852564</v>
      </c>
      <c r="DQ324" s="28">
        <v>-2.8129916393140881</v>
      </c>
      <c r="DS324" s="29">
        <v>5.5001442995122929</v>
      </c>
      <c r="DT324" s="29">
        <v>5.379637818502804</v>
      </c>
      <c r="DU324" s="29">
        <v>4.7986823816015978</v>
      </c>
      <c r="DV324" s="29">
        <v>4.1680691173581401</v>
      </c>
      <c r="DW324" s="29">
        <v>3.7095572662480336</v>
      </c>
      <c r="DX324" s="29">
        <v>3.1342562467091994</v>
      </c>
      <c r="DY324" s="29">
        <v>2.6430744478572912</v>
      </c>
      <c r="DZ324" s="29">
        <v>2.0766271678694821</v>
      </c>
      <c r="EA324" s="29">
        <v>1.6614557275477289</v>
      </c>
      <c r="EB324" s="29">
        <v>0.63336357810086596</v>
      </c>
      <c r="EC324" s="29">
        <v>-3.5121422377560521</v>
      </c>
      <c r="ED324" s="29">
        <v>-6.0219738610984201</v>
      </c>
      <c r="EE324" s="29">
        <v>-6.6855274125091277</v>
      </c>
      <c r="EF324" s="29">
        <v>-5.7076705480382195</v>
      </c>
      <c r="EH324" s="29">
        <v>10.137144299512293</v>
      </c>
      <c r="EI324" s="29">
        <v>10.016637818502804</v>
      </c>
      <c r="EJ324" s="29">
        <v>9.4356823816015982</v>
      </c>
      <c r="EK324" s="29">
        <v>8.8050691173581406</v>
      </c>
      <c r="EL324" s="29">
        <v>8.3465572662480341</v>
      </c>
      <c r="EM324" s="29">
        <v>7.7712562467091999</v>
      </c>
      <c r="EN324" s="29">
        <v>7.2800744478572916</v>
      </c>
      <c r="EO324" s="29">
        <v>6.7136271678694825</v>
      </c>
      <c r="EP324" s="29">
        <v>6.2984557275477293</v>
      </c>
      <c r="EQ324" s="29">
        <v>5.2703635781008664</v>
      </c>
      <c r="ER324" s="29">
        <v>1.1248577622439484</v>
      </c>
      <c r="ES324" s="29">
        <v>-1.3849738610984197</v>
      </c>
      <c r="ET324" s="29">
        <v>-2.0485274125091273</v>
      </c>
      <c r="EU324" s="29">
        <v>-1.070670548038219</v>
      </c>
      <c r="EW324" s="1">
        <v>344741</v>
      </c>
      <c r="EX324" s="1">
        <v>422417</v>
      </c>
      <c r="EY324" s="1" t="s">
        <v>528</v>
      </c>
      <c r="EZ324" s="1" t="s">
        <v>864</v>
      </c>
    </row>
    <row r="325" spans="2:156" ht="16" thickBot="1" x14ac:dyDescent="0.4">
      <c r="B325" s="21" t="s">
        <v>323</v>
      </c>
      <c r="C325" s="22">
        <v>5.9244101887636962</v>
      </c>
      <c r="D325" s="23">
        <v>5.4414832690422301</v>
      </c>
      <c r="E325" s="23">
        <v>5.4710014451856068</v>
      </c>
      <c r="F325" s="23">
        <v>5.0080436182776822</v>
      </c>
      <c r="G325" s="23">
        <v>4.637901120191124</v>
      </c>
      <c r="H325" s="23">
        <v>4.1834049500466239</v>
      </c>
      <c r="I325" s="23">
        <v>3.8408854914814032</v>
      </c>
      <c r="J325" s="23">
        <v>3.4450741050691249</v>
      </c>
      <c r="K325" s="23">
        <v>2.8397848568554256</v>
      </c>
      <c r="L325" s="23">
        <v>2.3370505411824158</v>
      </c>
      <c r="M325" s="23">
        <v>0.1862619579372371</v>
      </c>
      <c r="N325" s="23">
        <v>-1.4087866669339597</v>
      </c>
      <c r="O325" s="23">
        <v>-2.2310545163209206</v>
      </c>
      <c r="P325" s="23">
        <v>-2.7158131819974294</v>
      </c>
      <c r="Q325" s="24"/>
      <c r="R325" s="23">
        <v>16.624410188763697</v>
      </c>
      <c r="S325" s="23">
        <v>16.141483269042229</v>
      </c>
      <c r="T325" s="23">
        <v>16.171001445185606</v>
      </c>
      <c r="U325" s="23">
        <v>15.708043618277681</v>
      </c>
      <c r="V325" s="23">
        <v>15.337901120191123</v>
      </c>
      <c r="W325" s="23">
        <v>14.883404950046623</v>
      </c>
      <c r="X325" s="23">
        <v>14.540885491481403</v>
      </c>
      <c r="Y325" s="23">
        <v>14.145074105069124</v>
      </c>
      <c r="Z325" s="23">
        <v>13.539784856855425</v>
      </c>
      <c r="AA325" s="23">
        <v>13.037050541182415</v>
      </c>
      <c r="AB325" s="23">
        <v>10.886261957937236</v>
      </c>
      <c r="AC325" s="23">
        <v>9.2912133330660396</v>
      </c>
      <c r="AD325" s="23">
        <v>8.4689454836790787</v>
      </c>
      <c r="AE325" s="23">
        <v>7.9841868180025699</v>
      </c>
      <c r="AG325" s="25">
        <v>5.9244101887636962</v>
      </c>
      <c r="AH325" s="25">
        <v>5.5215844201849968</v>
      </c>
      <c r="AI325" s="25">
        <v>5.6112886052034678</v>
      </c>
      <c r="AJ325" s="25">
        <v>5.2931519484144616</v>
      </c>
      <c r="AK325" s="25">
        <v>5.0659919627210037</v>
      </c>
      <c r="AL325" s="25">
        <v>4.7473707139867916</v>
      </c>
      <c r="AM325" s="25">
        <v>4.5034671928154903</v>
      </c>
      <c r="AN325" s="25">
        <v>4.1457007977523102</v>
      </c>
      <c r="AO325" s="25">
        <v>3.6915027420179722</v>
      </c>
      <c r="AP325" s="25">
        <v>3.2069899181647461</v>
      </c>
      <c r="AQ325" s="25">
        <v>1.5758152790990252</v>
      </c>
      <c r="AR325" s="25">
        <v>0.2657013130792869</v>
      </c>
      <c r="AS325" s="25">
        <v>-0.73130188199214174</v>
      </c>
      <c r="AT325" s="25">
        <v>-1.4920477985493257</v>
      </c>
      <c r="AV325" s="26">
        <v>16.624410188763697</v>
      </c>
      <c r="AW325" s="26">
        <v>16.221584420184996</v>
      </c>
      <c r="AX325" s="26">
        <v>16.311288605203465</v>
      </c>
      <c r="AY325" s="26">
        <v>15.993151948414461</v>
      </c>
      <c r="AZ325" s="26">
        <v>15.765991962721003</v>
      </c>
      <c r="BA325" s="26">
        <v>15.447370713986791</v>
      </c>
      <c r="BB325" s="26">
        <v>15.20346719281549</v>
      </c>
      <c r="BC325" s="26">
        <v>14.845700797752309</v>
      </c>
      <c r="BD325" s="26">
        <v>14.391502742017972</v>
      </c>
      <c r="BE325" s="26">
        <v>13.906989918164745</v>
      </c>
      <c r="BF325" s="26">
        <v>12.275815279099024</v>
      </c>
      <c r="BG325" s="26">
        <v>10.965701313079286</v>
      </c>
      <c r="BH325" s="26">
        <v>9.9686981180078575</v>
      </c>
      <c r="BI325" s="26">
        <v>9.2079522014506736</v>
      </c>
      <c r="BK325" s="27">
        <v>5.9244101887636962</v>
      </c>
      <c r="BL325" s="27">
        <v>5.4418528593004947</v>
      </c>
      <c r="BM325" s="27">
        <v>5.4717199355572994</v>
      </c>
      <c r="BN325" s="27">
        <v>5.00912230901538</v>
      </c>
      <c r="BO325" s="27">
        <v>4.6393156083713016</v>
      </c>
      <c r="BP325" s="27">
        <v>4.1829816785128529</v>
      </c>
      <c r="BQ325" s="27">
        <v>3.836429267629816</v>
      </c>
      <c r="BR325" s="27">
        <v>3.4398738975685728</v>
      </c>
      <c r="BS325" s="27">
        <v>2.8338689716754395</v>
      </c>
      <c r="BT325" s="27">
        <v>2.3743872718634798</v>
      </c>
      <c r="BU325" s="27">
        <v>0.4108537302367985</v>
      </c>
      <c r="BV325" s="27">
        <v>-0.96013984117250217</v>
      </c>
      <c r="BW325" s="27">
        <v>-1.7058620384030512</v>
      </c>
      <c r="BX325" s="27">
        <v>-2.0413075124085118</v>
      </c>
      <c r="BZ325" s="27">
        <v>16.624410188763697</v>
      </c>
      <c r="CA325" s="27">
        <v>16.141852859300492</v>
      </c>
      <c r="CB325" s="27">
        <v>16.171719935557299</v>
      </c>
      <c r="CC325" s="27">
        <v>15.709122309015379</v>
      </c>
      <c r="CD325" s="27">
        <v>15.339315608371301</v>
      </c>
      <c r="CE325" s="27">
        <v>14.882981678512852</v>
      </c>
      <c r="CF325" s="27">
        <v>14.536429267629815</v>
      </c>
      <c r="CG325" s="27">
        <v>14.139873897568572</v>
      </c>
      <c r="CH325" s="27">
        <v>13.533868971675439</v>
      </c>
      <c r="CI325" s="27">
        <v>13.074387271863479</v>
      </c>
      <c r="CJ325" s="27">
        <v>11.110853730236798</v>
      </c>
      <c r="CK325" s="27">
        <v>9.7398601588274971</v>
      </c>
      <c r="CL325" s="27">
        <v>8.9941379615969481</v>
      </c>
      <c r="CM325" s="27">
        <v>8.6586924875914875</v>
      </c>
      <c r="CO325" s="28">
        <v>5.9244101887636962</v>
      </c>
      <c r="CP325" s="28">
        <v>5.4491820599275265</v>
      </c>
      <c r="CQ325" s="28">
        <v>5.4919335563050389</v>
      </c>
      <c r="CR325" s="28">
        <v>5.0314085628651739</v>
      </c>
      <c r="CS325" s="28">
        <v>4.6985110408955251</v>
      </c>
      <c r="CT325" s="28">
        <v>4.2705990313085866</v>
      </c>
      <c r="CU325" s="28">
        <v>3.9406919453497711</v>
      </c>
      <c r="CV325" s="28">
        <v>3.5603877333550713</v>
      </c>
      <c r="CW325" s="28">
        <v>3.0147502758797877</v>
      </c>
      <c r="CX325" s="28">
        <v>2.5476730012000814</v>
      </c>
      <c r="CY325" s="28">
        <v>-0.48647617495383955</v>
      </c>
      <c r="CZ325" s="28">
        <v>-5.9929953141164383</v>
      </c>
      <c r="DA325" s="28">
        <v>-10.275476676087063</v>
      </c>
      <c r="DB325" s="28">
        <v>-13.057088470417316</v>
      </c>
      <c r="DD325" s="28">
        <v>16.624410188763697</v>
      </c>
      <c r="DE325" s="28">
        <v>16.149182059927526</v>
      </c>
      <c r="DF325" s="28">
        <v>16.191933556305038</v>
      </c>
      <c r="DG325" s="28">
        <v>15.731408562865173</v>
      </c>
      <c r="DH325" s="28">
        <v>15.398511040895524</v>
      </c>
      <c r="DI325" s="28">
        <v>14.970599031308586</v>
      </c>
      <c r="DJ325" s="28">
        <v>14.64069194534977</v>
      </c>
      <c r="DK325" s="28">
        <v>14.260387733355071</v>
      </c>
      <c r="DL325" s="28">
        <v>13.714750275879787</v>
      </c>
      <c r="DM325" s="28">
        <v>13.247673001200081</v>
      </c>
      <c r="DN325" s="28">
        <v>10.21352382504616</v>
      </c>
      <c r="DO325" s="28">
        <v>4.707004685883561</v>
      </c>
      <c r="DP325" s="28">
        <v>0.42452332391293623</v>
      </c>
      <c r="DQ325" s="28">
        <v>-2.3570884704173167</v>
      </c>
      <c r="DS325" s="29">
        <v>5.9244101887636962</v>
      </c>
      <c r="DT325" s="29">
        <v>5.4949479435763298</v>
      </c>
      <c r="DU325" s="29">
        <v>5.4130434600346007</v>
      </c>
      <c r="DV325" s="29">
        <v>4.9346552691086352</v>
      </c>
      <c r="DW325" s="29">
        <v>4.6175938741445286</v>
      </c>
      <c r="DX325" s="29">
        <v>4.1342794229652355</v>
      </c>
      <c r="DY325" s="29">
        <v>3.8339716874435066</v>
      </c>
      <c r="DZ325" s="29">
        <v>3.4902377800837172</v>
      </c>
      <c r="EA325" s="29">
        <v>2.9504405100698481</v>
      </c>
      <c r="EB325" s="29">
        <v>1.7120113015957035</v>
      </c>
      <c r="EC325" s="29">
        <v>-4.4077509000751682</v>
      </c>
      <c r="ED325" s="29">
        <v>-9.3509038443763934</v>
      </c>
      <c r="EE325" s="29">
        <v>-12.274547849088297</v>
      </c>
      <c r="EF325" s="29">
        <v>-11.843276369513408</v>
      </c>
      <c r="EH325" s="29">
        <v>16.624410188763697</v>
      </c>
      <c r="EI325" s="29">
        <v>16.194947943576331</v>
      </c>
      <c r="EJ325" s="29">
        <v>16.1130434600346</v>
      </c>
      <c r="EK325" s="29">
        <v>15.634655269108634</v>
      </c>
      <c r="EL325" s="29">
        <v>15.317593874144528</v>
      </c>
      <c r="EM325" s="29">
        <v>14.834279422965235</v>
      </c>
      <c r="EN325" s="29">
        <v>14.533971687443506</v>
      </c>
      <c r="EO325" s="29">
        <v>14.190237780083717</v>
      </c>
      <c r="EP325" s="29">
        <v>13.650440510069847</v>
      </c>
      <c r="EQ325" s="29">
        <v>12.412011301595703</v>
      </c>
      <c r="ER325" s="29">
        <v>6.2922490999248311</v>
      </c>
      <c r="ES325" s="29">
        <v>1.3490961556236059</v>
      </c>
      <c r="ET325" s="29">
        <v>-1.5745478490882974</v>
      </c>
      <c r="EU325" s="29">
        <v>-1.1432763695134085</v>
      </c>
      <c r="EW325" s="1">
        <v>379792</v>
      </c>
      <c r="EX325" s="1">
        <v>400497</v>
      </c>
      <c r="EY325" s="1" t="s">
        <v>553</v>
      </c>
      <c r="EZ325" s="1" t="s">
        <v>857</v>
      </c>
    </row>
    <row r="326" spans="2:156" ht="16" thickBot="1" x14ac:dyDescent="0.4">
      <c r="B326" s="21" t="s">
        <v>324</v>
      </c>
      <c r="C326" s="22">
        <v>10.142342087945012</v>
      </c>
      <c r="D326" s="23">
        <v>9.8839189271202752</v>
      </c>
      <c r="E326" s="23">
        <v>9.7328676341059648</v>
      </c>
      <c r="F326" s="23">
        <v>9.3892227605778142</v>
      </c>
      <c r="G326" s="23">
        <v>9.0232873361874937</v>
      </c>
      <c r="H326" s="23">
        <v>8.5781814146618522</v>
      </c>
      <c r="I326" s="23">
        <v>8.1530118047388651</v>
      </c>
      <c r="J326" s="23">
        <v>7.7056664486742061</v>
      </c>
      <c r="K326" s="23">
        <v>7.1947797924256598</v>
      </c>
      <c r="L326" s="23">
        <v>6.6463877376533098</v>
      </c>
      <c r="M326" s="23">
        <v>0.36990763313697528</v>
      </c>
      <c r="N326" s="23">
        <v>-2.8412079449469303</v>
      </c>
      <c r="O326" s="23">
        <v>-3.0425179684541561</v>
      </c>
      <c r="P326" s="23">
        <v>-2.9357842470205284</v>
      </c>
      <c r="Q326" s="24"/>
      <c r="R326" s="23">
        <v>14.779342087945013</v>
      </c>
      <c r="S326" s="23">
        <v>14.520918927120276</v>
      </c>
      <c r="T326" s="23">
        <v>14.369867634105965</v>
      </c>
      <c r="U326" s="23">
        <v>14.026222760577815</v>
      </c>
      <c r="V326" s="23">
        <v>13.660287336187494</v>
      </c>
      <c r="W326" s="23">
        <v>13.215181414661853</v>
      </c>
      <c r="X326" s="23">
        <v>12.790011804738866</v>
      </c>
      <c r="Y326" s="23">
        <v>12.342666448674207</v>
      </c>
      <c r="Z326" s="23">
        <v>11.83177979242566</v>
      </c>
      <c r="AA326" s="23">
        <v>11.28338773765331</v>
      </c>
      <c r="AB326" s="23">
        <v>5.0069076331369757</v>
      </c>
      <c r="AC326" s="23">
        <v>1.7957920550530702</v>
      </c>
      <c r="AD326" s="23">
        <v>1.5944820315458443</v>
      </c>
      <c r="AE326" s="23">
        <v>1.701215752979472</v>
      </c>
      <c r="AG326" s="25">
        <v>10.142342087945012</v>
      </c>
      <c r="AH326" s="25">
        <v>9.9937733337792931</v>
      </c>
      <c r="AI326" s="25">
        <v>9.9011781497597351</v>
      </c>
      <c r="AJ326" s="25">
        <v>9.6582665953151547</v>
      </c>
      <c r="AK326" s="25">
        <v>9.486478373242992</v>
      </c>
      <c r="AL326" s="25">
        <v>9.1629944924749402</v>
      </c>
      <c r="AM326" s="25">
        <v>8.8420475610947502</v>
      </c>
      <c r="AN326" s="25">
        <v>8.4903427212869378</v>
      </c>
      <c r="AO326" s="25">
        <v>8.0603697996251675</v>
      </c>
      <c r="AP326" s="25">
        <v>7.6171540308213412</v>
      </c>
      <c r="AQ326" s="25">
        <v>6.330818437394619</v>
      </c>
      <c r="AR326" s="25">
        <v>5.3401724675128328</v>
      </c>
      <c r="AS326" s="25">
        <v>4.7837838363350222</v>
      </c>
      <c r="AT326" s="25">
        <v>4.3544596997760721</v>
      </c>
      <c r="AV326" s="26">
        <v>14.779342087945013</v>
      </c>
      <c r="AW326" s="26">
        <v>14.630773333779294</v>
      </c>
      <c r="AX326" s="26">
        <v>14.538178149759736</v>
      </c>
      <c r="AY326" s="26">
        <v>14.295266595315155</v>
      </c>
      <c r="AZ326" s="26">
        <v>14.123478373242992</v>
      </c>
      <c r="BA326" s="26">
        <v>13.799994492474941</v>
      </c>
      <c r="BB326" s="26">
        <v>13.479047561094751</v>
      </c>
      <c r="BC326" s="26">
        <v>13.127342721286938</v>
      </c>
      <c r="BD326" s="26">
        <v>12.697369799625168</v>
      </c>
      <c r="BE326" s="26">
        <v>12.254154030821342</v>
      </c>
      <c r="BF326" s="26">
        <v>10.967818437394619</v>
      </c>
      <c r="BG326" s="26">
        <v>9.9771724675128333</v>
      </c>
      <c r="BH326" s="26">
        <v>9.4207838363350227</v>
      </c>
      <c r="BI326" s="26">
        <v>8.9914596997760725</v>
      </c>
      <c r="BK326" s="27">
        <v>10.142342087945012</v>
      </c>
      <c r="BL326" s="27">
        <v>9.8839864710046221</v>
      </c>
      <c r="BM326" s="27">
        <v>9.7330021285721742</v>
      </c>
      <c r="BN326" s="27">
        <v>9.3894171424060673</v>
      </c>
      <c r="BO326" s="27">
        <v>9.0235677694030265</v>
      </c>
      <c r="BP326" s="27">
        <v>8.5780975262586221</v>
      </c>
      <c r="BQ326" s="27">
        <v>8.152121319554352</v>
      </c>
      <c r="BR326" s="27">
        <v>7.7046230361662964</v>
      </c>
      <c r="BS326" s="27">
        <v>7.1935942722847983</v>
      </c>
      <c r="BT326" s="27">
        <v>6.6968390462062644</v>
      </c>
      <c r="BU326" s="27">
        <v>0.59608193488650585</v>
      </c>
      <c r="BV326" s="27">
        <v>-2.4792880989760988</v>
      </c>
      <c r="BW326" s="27">
        <v>-2.6776154629541722</v>
      </c>
      <c r="BX326" s="27">
        <v>-2.5685793438199269</v>
      </c>
      <c r="BZ326" s="27">
        <v>14.779342087945013</v>
      </c>
      <c r="CA326" s="27">
        <v>14.520986471004623</v>
      </c>
      <c r="CB326" s="27">
        <v>14.370002128572175</v>
      </c>
      <c r="CC326" s="27">
        <v>14.026417142406068</v>
      </c>
      <c r="CD326" s="27">
        <v>13.660567769403027</v>
      </c>
      <c r="CE326" s="27">
        <v>13.215097526258623</v>
      </c>
      <c r="CF326" s="27">
        <v>12.789121319554352</v>
      </c>
      <c r="CG326" s="27">
        <v>12.341623036166297</v>
      </c>
      <c r="CH326" s="27">
        <v>11.830594272284799</v>
      </c>
      <c r="CI326" s="27">
        <v>11.333839046206265</v>
      </c>
      <c r="CJ326" s="27">
        <v>5.2330819348865063</v>
      </c>
      <c r="CK326" s="27">
        <v>2.1577119010239016</v>
      </c>
      <c r="CL326" s="27">
        <v>1.9593845370458283</v>
      </c>
      <c r="CM326" s="27">
        <v>2.0684206561800735</v>
      </c>
      <c r="CO326" s="28">
        <v>10.142342087945012</v>
      </c>
      <c r="CP326" s="28">
        <v>9.8934593795079824</v>
      </c>
      <c r="CQ326" s="28">
        <v>9.7688146753680893</v>
      </c>
      <c r="CR326" s="28">
        <v>9.437010097488189</v>
      </c>
      <c r="CS326" s="28">
        <v>9.1614836700149578</v>
      </c>
      <c r="CT326" s="28">
        <v>8.7655961984382404</v>
      </c>
      <c r="CU326" s="28">
        <v>8.3964400872624516</v>
      </c>
      <c r="CV326" s="28">
        <v>8.0068463303255779</v>
      </c>
      <c r="CW326" s="28">
        <v>5.7344473431456109</v>
      </c>
      <c r="CX326" s="28">
        <v>5.3553404142658039</v>
      </c>
      <c r="CY326" s="28">
        <v>-3.1112970673452374</v>
      </c>
      <c r="CZ326" s="28">
        <v>-7.8850110916281864</v>
      </c>
      <c r="DA326" s="28">
        <v>-11.382323807749785</v>
      </c>
      <c r="DB326" s="28">
        <v>-13.831074290841556</v>
      </c>
      <c r="DD326" s="28">
        <v>14.779342087945013</v>
      </c>
      <c r="DE326" s="28">
        <v>14.530459379507983</v>
      </c>
      <c r="DF326" s="28">
        <v>14.40581467536809</v>
      </c>
      <c r="DG326" s="28">
        <v>14.074010097488189</v>
      </c>
      <c r="DH326" s="28">
        <v>13.798483670014958</v>
      </c>
      <c r="DI326" s="28">
        <v>13.402596198438241</v>
      </c>
      <c r="DJ326" s="28">
        <v>13.033440087262452</v>
      </c>
      <c r="DK326" s="28">
        <v>12.643846330325578</v>
      </c>
      <c r="DL326" s="28">
        <v>10.371447343145611</v>
      </c>
      <c r="DM326" s="28">
        <v>9.9923404142658043</v>
      </c>
      <c r="DN326" s="28">
        <v>1.5257029326547631</v>
      </c>
      <c r="DO326" s="28">
        <v>-3.2480110916281859</v>
      </c>
      <c r="DP326" s="28">
        <v>-6.7453238077497844</v>
      </c>
      <c r="DQ326" s="28">
        <v>-9.1940742908415558</v>
      </c>
      <c r="DS326" s="29">
        <v>10.142342087945012</v>
      </c>
      <c r="DT326" s="29">
        <v>9.9560828140193518</v>
      </c>
      <c r="DU326" s="29">
        <v>9.7390626038292609</v>
      </c>
      <c r="DV326" s="29">
        <v>9.4004462822916999</v>
      </c>
      <c r="DW326" s="29">
        <v>9.119071958112718</v>
      </c>
      <c r="DX326" s="29">
        <v>8.7938921307096258</v>
      </c>
      <c r="DY326" s="29">
        <v>8.2235735067670213</v>
      </c>
      <c r="DZ326" s="29">
        <v>7.9120979408690157</v>
      </c>
      <c r="EA326" s="29">
        <v>7.4683214523145143</v>
      </c>
      <c r="EB326" s="29">
        <v>5.3132016020196708</v>
      </c>
      <c r="EC326" s="29">
        <v>-5.0514163668243626</v>
      </c>
      <c r="ED326" s="29">
        <v>-9.1563429504718314</v>
      </c>
      <c r="EE326" s="29">
        <v>-11.458813117273088</v>
      </c>
      <c r="EF326" s="29">
        <v>-10.820757242922582</v>
      </c>
      <c r="EH326" s="29">
        <v>14.779342087945013</v>
      </c>
      <c r="EI326" s="29">
        <v>14.593082814019352</v>
      </c>
      <c r="EJ326" s="29">
        <v>14.376062603829261</v>
      </c>
      <c r="EK326" s="29">
        <v>14.0374462822917</v>
      </c>
      <c r="EL326" s="29">
        <v>13.756071958112718</v>
      </c>
      <c r="EM326" s="29">
        <v>13.430892130709626</v>
      </c>
      <c r="EN326" s="29">
        <v>12.860573506767022</v>
      </c>
      <c r="EO326" s="29">
        <v>12.549097940869016</v>
      </c>
      <c r="EP326" s="29">
        <v>12.105321452314515</v>
      </c>
      <c r="EQ326" s="29">
        <v>9.9502016020196713</v>
      </c>
      <c r="ER326" s="29">
        <v>-0.41441636682436211</v>
      </c>
      <c r="ES326" s="29">
        <v>-4.519342950471831</v>
      </c>
      <c r="ET326" s="29">
        <v>-6.8218131172730878</v>
      </c>
      <c r="EU326" s="29">
        <v>-6.1837572429225816</v>
      </c>
      <c r="EW326" s="1">
        <v>334207</v>
      </c>
      <c r="EX326" s="1">
        <v>442111</v>
      </c>
      <c r="EY326" s="1" t="s">
        <v>494</v>
      </c>
      <c r="EZ326" s="1" t="s">
        <v>864</v>
      </c>
    </row>
    <row r="327" spans="2:156" ht="16" thickBot="1" x14ac:dyDescent="0.4">
      <c r="B327" s="21" t="s">
        <v>325</v>
      </c>
      <c r="C327" s="22">
        <v>7.1450502648024425</v>
      </c>
      <c r="D327" s="23">
        <v>7.0102410221204465</v>
      </c>
      <c r="E327" s="23">
        <v>6.8683695042415547</v>
      </c>
      <c r="F327" s="23">
        <v>6.6135141290811532</v>
      </c>
      <c r="G327" s="23">
        <v>6.4041390250933325</v>
      </c>
      <c r="H327" s="23">
        <v>6.1411660682001674</v>
      </c>
      <c r="I327" s="23">
        <v>5.8940030638243321</v>
      </c>
      <c r="J327" s="23">
        <v>5.6085949557224257</v>
      </c>
      <c r="K327" s="23">
        <v>5.300262379048398</v>
      </c>
      <c r="L327" s="23">
        <v>4.9593100050168371</v>
      </c>
      <c r="M327" s="23">
        <v>3.813407526797624</v>
      </c>
      <c r="N327" s="23">
        <v>3.3143828997435314</v>
      </c>
      <c r="O327" s="23">
        <v>3.269895555617504</v>
      </c>
      <c r="P327" s="23">
        <v>3.4485069891989344</v>
      </c>
      <c r="Q327" s="24"/>
      <c r="R327" s="23">
        <v>23.403050264802442</v>
      </c>
      <c r="S327" s="23">
        <v>23.268241022120446</v>
      </c>
      <c r="T327" s="23">
        <v>23.126369504241552</v>
      </c>
      <c r="U327" s="23">
        <v>22.871514129081152</v>
      </c>
      <c r="V327" s="23">
        <v>22.662139025093332</v>
      </c>
      <c r="W327" s="23">
        <v>22.399166068200167</v>
      </c>
      <c r="X327" s="23">
        <v>22.152003063824331</v>
      </c>
      <c r="Y327" s="23">
        <v>21.866594955722427</v>
      </c>
      <c r="Z327" s="23">
        <v>21.558262379048397</v>
      </c>
      <c r="AA327" s="23">
        <v>21.217310005016834</v>
      </c>
      <c r="AB327" s="23">
        <v>20.071407526797621</v>
      </c>
      <c r="AC327" s="23">
        <v>19.572382899743531</v>
      </c>
      <c r="AD327" s="23">
        <v>19.527895555617505</v>
      </c>
      <c r="AE327" s="23">
        <v>19.706506989198935</v>
      </c>
      <c r="AG327" s="25">
        <v>7.1450502648024425</v>
      </c>
      <c r="AH327" s="25">
        <v>7.1093747828228349</v>
      </c>
      <c r="AI327" s="25">
        <v>7.0491657478144223</v>
      </c>
      <c r="AJ327" s="25">
        <v>6.9161872510862601</v>
      </c>
      <c r="AK327" s="25">
        <v>6.8491683332699864</v>
      </c>
      <c r="AL327" s="25">
        <v>6.7062688767345211</v>
      </c>
      <c r="AM327" s="25">
        <v>6.5415487067050737</v>
      </c>
      <c r="AN327" s="25">
        <v>6.3232658050853363</v>
      </c>
      <c r="AO327" s="25">
        <v>6.0614599718459647</v>
      </c>
      <c r="AP327" s="25">
        <v>5.7942607390683936</v>
      </c>
      <c r="AQ327" s="25">
        <v>5.0734646777090902</v>
      </c>
      <c r="AR327" s="25">
        <v>4.6093919832948647</v>
      </c>
      <c r="AS327" s="25">
        <v>4.3695956721651719</v>
      </c>
      <c r="AT327" s="25">
        <v>4.2436970192268646</v>
      </c>
      <c r="AV327" s="26">
        <v>23.403050264802442</v>
      </c>
      <c r="AW327" s="26">
        <v>23.367374782822836</v>
      </c>
      <c r="AX327" s="26">
        <v>23.307165747814423</v>
      </c>
      <c r="AY327" s="26">
        <v>23.174187251086259</v>
      </c>
      <c r="AZ327" s="26">
        <v>23.107168333269986</v>
      </c>
      <c r="BA327" s="26">
        <v>22.964268876734522</v>
      </c>
      <c r="BB327" s="26">
        <v>22.799548706705075</v>
      </c>
      <c r="BC327" s="26">
        <v>22.581265805085337</v>
      </c>
      <c r="BD327" s="26">
        <v>22.319459971845966</v>
      </c>
      <c r="BE327" s="26">
        <v>22.052260739068394</v>
      </c>
      <c r="BF327" s="26">
        <v>21.331464677709089</v>
      </c>
      <c r="BG327" s="26">
        <v>20.867391983294866</v>
      </c>
      <c r="BH327" s="26">
        <v>20.627595672165171</v>
      </c>
      <c r="BI327" s="26">
        <v>20.501697019226864</v>
      </c>
      <c r="BK327" s="27">
        <v>7.1450502648024425</v>
      </c>
      <c r="BL327" s="27">
        <v>7.010252910300645</v>
      </c>
      <c r="BM327" s="27">
        <v>6.8683932061042796</v>
      </c>
      <c r="BN327" s="27">
        <v>6.6135494792551501</v>
      </c>
      <c r="BO327" s="27">
        <v>6.404185373793803</v>
      </c>
      <c r="BP327" s="27">
        <v>6.1411527128219507</v>
      </c>
      <c r="BQ327" s="27">
        <v>5.8938611358638191</v>
      </c>
      <c r="BR327" s="27">
        <v>5.608428493006393</v>
      </c>
      <c r="BS327" s="27">
        <v>5.3000734378593712</v>
      </c>
      <c r="BT327" s="27">
        <v>4.9895063387475744</v>
      </c>
      <c r="BU327" s="27">
        <v>3.9426074758055183</v>
      </c>
      <c r="BV327" s="27">
        <v>3.4746694300189453</v>
      </c>
      <c r="BW327" s="27">
        <v>3.4186111464018332</v>
      </c>
      <c r="BX327" s="27">
        <v>3.5765705430617825</v>
      </c>
      <c r="BZ327" s="27">
        <v>23.403050264802442</v>
      </c>
      <c r="CA327" s="27">
        <v>23.268252910300646</v>
      </c>
      <c r="CB327" s="27">
        <v>23.126393206104279</v>
      </c>
      <c r="CC327" s="27">
        <v>22.871549479255151</v>
      </c>
      <c r="CD327" s="27">
        <v>22.662185373793804</v>
      </c>
      <c r="CE327" s="27">
        <v>22.399152712821952</v>
      </c>
      <c r="CF327" s="27">
        <v>22.151861135863818</v>
      </c>
      <c r="CG327" s="27">
        <v>21.866428493006392</v>
      </c>
      <c r="CH327" s="27">
        <v>21.55807343785937</v>
      </c>
      <c r="CI327" s="27">
        <v>21.247506338747574</v>
      </c>
      <c r="CJ327" s="27">
        <v>20.200607475805519</v>
      </c>
      <c r="CK327" s="27">
        <v>19.732669430018944</v>
      </c>
      <c r="CL327" s="27">
        <v>19.676611146401832</v>
      </c>
      <c r="CM327" s="27">
        <v>19.83457054306178</v>
      </c>
      <c r="CO327" s="28">
        <v>7.1450502648024425</v>
      </c>
      <c r="CP327" s="28">
        <v>7.0176108369405341</v>
      </c>
      <c r="CQ327" s="28">
        <v>6.893515745025784</v>
      </c>
      <c r="CR327" s="28">
        <v>6.6596226475151639</v>
      </c>
      <c r="CS327" s="28">
        <v>6.4852794212033054</v>
      </c>
      <c r="CT327" s="28">
        <v>6.2708026942028035</v>
      </c>
      <c r="CU327" s="28">
        <v>6.0632985709339628</v>
      </c>
      <c r="CV327" s="28">
        <v>5.8264664038144325</v>
      </c>
      <c r="CW327" s="28">
        <v>5.5945686152570246</v>
      </c>
      <c r="CX327" s="28">
        <v>5.3733260371100116</v>
      </c>
      <c r="CY327" s="28">
        <v>4.1140485857658362</v>
      </c>
      <c r="CZ327" s="28">
        <v>1.8170401644671585</v>
      </c>
      <c r="DA327" s="28">
        <v>0.12354788998719357</v>
      </c>
      <c r="DB327" s="28">
        <v>-0.94935139419088443</v>
      </c>
      <c r="DD327" s="28">
        <v>23.403050264802442</v>
      </c>
      <c r="DE327" s="28">
        <v>23.275610836940533</v>
      </c>
      <c r="DF327" s="28">
        <v>23.151515745025783</v>
      </c>
      <c r="DG327" s="28">
        <v>22.917622647515163</v>
      </c>
      <c r="DH327" s="28">
        <v>22.743279421203304</v>
      </c>
      <c r="DI327" s="28">
        <v>22.528802694202803</v>
      </c>
      <c r="DJ327" s="28">
        <v>22.321298570933962</v>
      </c>
      <c r="DK327" s="28">
        <v>22.084466403814432</v>
      </c>
      <c r="DL327" s="28">
        <v>21.852568615257024</v>
      </c>
      <c r="DM327" s="28">
        <v>21.631326037110011</v>
      </c>
      <c r="DN327" s="28">
        <v>20.372048585765835</v>
      </c>
      <c r="DO327" s="28">
        <v>18.075040164467158</v>
      </c>
      <c r="DP327" s="28">
        <v>16.381547889987193</v>
      </c>
      <c r="DQ327" s="28">
        <v>15.308648605809115</v>
      </c>
      <c r="DS327" s="29">
        <v>7.1450502648024425</v>
      </c>
      <c r="DT327" s="29">
        <v>7.0486736722154113</v>
      </c>
      <c r="DU327" s="29">
        <v>6.8609353301572611</v>
      </c>
      <c r="DV327" s="29">
        <v>6.6259785392155237</v>
      </c>
      <c r="DW327" s="29">
        <v>6.4598027030624969</v>
      </c>
      <c r="DX327" s="29">
        <v>6.2671199973097096</v>
      </c>
      <c r="DY327" s="29">
        <v>6.0956742232152692</v>
      </c>
      <c r="DZ327" s="29">
        <v>5.9069861928361966</v>
      </c>
      <c r="EA327" s="29">
        <v>5.6541014873127438</v>
      </c>
      <c r="EB327" s="29">
        <v>5.0570701761188346</v>
      </c>
      <c r="EC327" s="29">
        <v>2.3404911908703987</v>
      </c>
      <c r="ED327" s="29">
        <v>0.30663173206630745</v>
      </c>
      <c r="EE327" s="29">
        <v>-0.76078799625462779</v>
      </c>
      <c r="EF327" s="29">
        <v>-0.26748190282769357</v>
      </c>
      <c r="EH327" s="29">
        <v>23.403050264802442</v>
      </c>
      <c r="EI327" s="29">
        <v>23.30667367221541</v>
      </c>
      <c r="EJ327" s="29">
        <v>23.11893533015726</v>
      </c>
      <c r="EK327" s="29">
        <v>22.883978539215523</v>
      </c>
      <c r="EL327" s="29">
        <v>22.717802703062496</v>
      </c>
      <c r="EM327" s="29">
        <v>22.525119997309709</v>
      </c>
      <c r="EN327" s="29">
        <v>22.353674223215268</v>
      </c>
      <c r="EO327" s="29">
        <v>22.164986192836196</v>
      </c>
      <c r="EP327" s="29">
        <v>21.912101487312743</v>
      </c>
      <c r="EQ327" s="29">
        <v>21.315070176118834</v>
      </c>
      <c r="ER327" s="29">
        <v>18.598491190870398</v>
      </c>
      <c r="ES327" s="29">
        <v>16.564631732066307</v>
      </c>
      <c r="ET327" s="29">
        <v>15.497212003745371</v>
      </c>
      <c r="EU327" s="29">
        <v>15.990518097172306</v>
      </c>
      <c r="EW327" s="1">
        <v>387242</v>
      </c>
      <c r="EX327" s="1">
        <v>405960</v>
      </c>
      <c r="EY327" s="1" t="s">
        <v>545</v>
      </c>
      <c r="EZ327" s="1" t="s">
        <v>851</v>
      </c>
    </row>
    <row r="328" spans="2:156" ht="16" thickBot="1" x14ac:dyDescent="0.4">
      <c r="B328" s="21" t="s">
        <v>326</v>
      </c>
      <c r="C328" s="22">
        <v>6.2052475527312438</v>
      </c>
      <c r="D328" s="23">
        <v>5.935253990417138</v>
      </c>
      <c r="E328" s="23">
        <v>5.9215262773644586</v>
      </c>
      <c r="F328" s="23">
        <v>5.6645541903965313</v>
      </c>
      <c r="G328" s="23">
        <v>5.498090960902676</v>
      </c>
      <c r="H328" s="23">
        <v>5.2936296040387525</v>
      </c>
      <c r="I328" s="23">
        <v>5.1841295831761958</v>
      </c>
      <c r="J328" s="23">
        <v>5.0912567659386134</v>
      </c>
      <c r="K328" s="23">
        <v>4.9046684798284303</v>
      </c>
      <c r="L328" s="23">
        <v>4.794116190090902</v>
      </c>
      <c r="M328" s="23">
        <v>3.798867161383729</v>
      </c>
      <c r="N328" s="23">
        <v>2.4493415790299551</v>
      </c>
      <c r="O328" s="23">
        <v>1.3825708512281452</v>
      </c>
      <c r="P328" s="23">
        <v>0.15874127045443132</v>
      </c>
      <c r="Q328" s="24"/>
      <c r="R328" s="23">
        <v>13.205247552731244</v>
      </c>
      <c r="S328" s="23">
        <v>12.935253990417138</v>
      </c>
      <c r="T328" s="23">
        <v>12.921526277364459</v>
      </c>
      <c r="U328" s="23">
        <v>12.664554190396531</v>
      </c>
      <c r="V328" s="23">
        <v>12.498090960902676</v>
      </c>
      <c r="W328" s="23">
        <v>12.293629604038752</v>
      </c>
      <c r="X328" s="23">
        <v>12.184129583176196</v>
      </c>
      <c r="Y328" s="23">
        <v>12.091256765938613</v>
      </c>
      <c r="Z328" s="23">
        <v>11.90466847982843</v>
      </c>
      <c r="AA328" s="23">
        <v>11.794116190090902</v>
      </c>
      <c r="AB328" s="23">
        <v>10.798867161383729</v>
      </c>
      <c r="AC328" s="23">
        <v>9.4493415790299551</v>
      </c>
      <c r="AD328" s="23">
        <v>8.3825708512281452</v>
      </c>
      <c r="AE328" s="23">
        <v>7.1587412704544313</v>
      </c>
      <c r="AG328" s="25">
        <v>6.2052475527312438</v>
      </c>
      <c r="AH328" s="25">
        <v>6.2707150858028307</v>
      </c>
      <c r="AI328" s="25">
        <v>6.5632850257705524</v>
      </c>
      <c r="AJ328" s="25">
        <v>6.6207302716434508</v>
      </c>
      <c r="AK328" s="25">
        <v>6.7788794881920573</v>
      </c>
      <c r="AL328" s="25">
        <v>6.8811445722500562</v>
      </c>
      <c r="AM328" s="25">
        <v>6.9919505291495962</v>
      </c>
      <c r="AN328" s="25">
        <v>7.0602425549247254</v>
      </c>
      <c r="AO328" s="25">
        <v>6.9838402121439405</v>
      </c>
      <c r="AP328" s="25">
        <v>6.9291754984591734</v>
      </c>
      <c r="AQ328" s="25">
        <v>6.5287361568600595</v>
      </c>
      <c r="AR328" s="25">
        <v>6.0288755053004799</v>
      </c>
      <c r="AS328" s="25">
        <v>5.3871196486382917</v>
      </c>
      <c r="AT328" s="25">
        <v>4.7939631862839622</v>
      </c>
      <c r="AV328" s="26">
        <v>13.205247552731244</v>
      </c>
      <c r="AW328" s="26">
        <v>13.270715085802831</v>
      </c>
      <c r="AX328" s="26">
        <v>13.563285025770552</v>
      </c>
      <c r="AY328" s="26">
        <v>13.620730271643451</v>
      </c>
      <c r="AZ328" s="26">
        <v>13.778879488192057</v>
      </c>
      <c r="BA328" s="26">
        <v>13.881144572250056</v>
      </c>
      <c r="BB328" s="26">
        <v>13.991950529149596</v>
      </c>
      <c r="BC328" s="26">
        <v>14.060242554924725</v>
      </c>
      <c r="BD328" s="26">
        <v>13.98384021214394</v>
      </c>
      <c r="BE328" s="26">
        <v>13.929175498459173</v>
      </c>
      <c r="BF328" s="26">
        <v>13.528736156860059</v>
      </c>
      <c r="BG328" s="26">
        <v>13.02887550530048</v>
      </c>
      <c r="BH328" s="26">
        <v>12.387119648638292</v>
      </c>
      <c r="BI328" s="26">
        <v>11.793963186283962</v>
      </c>
      <c r="BK328" s="27">
        <v>6.2052475527312438</v>
      </c>
      <c r="BL328" s="27">
        <v>5.9362599660798772</v>
      </c>
      <c r="BM328" s="27">
        <v>5.9235129388250236</v>
      </c>
      <c r="BN328" s="27">
        <v>5.6675083039446754</v>
      </c>
      <c r="BO328" s="27">
        <v>5.5019857032624948</v>
      </c>
      <c r="BP328" s="27">
        <v>5.292459687991256</v>
      </c>
      <c r="BQ328" s="27">
        <v>5.1717376563098814</v>
      </c>
      <c r="BR328" s="27">
        <v>5.0767711763877585</v>
      </c>
      <c r="BS328" s="27">
        <v>4.8882047226938319</v>
      </c>
      <c r="BT328" s="27">
        <v>4.7862794516189524</v>
      </c>
      <c r="BU328" s="27">
        <v>3.9833455554703328</v>
      </c>
      <c r="BV328" s="27">
        <v>3.2302821819809573</v>
      </c>
      <c r="BW328" s="27">
        <v>2.4550573606356743</v>
      </c>
      <c r="BX328" s="27">
        <v>1.8049279523940029</v>
      </c>
      <c r="BZ328" s="27">
        <v>13.205247552731244</v>
      </c>
      <c r="CA328" s="27">
        <v>12.936259966079877</v>
      </c>
      <c r="CB328" s="27">
        <v>12.923512938825024</v>
      </c>
      <c r="CC328" s="27">
        <v>12.667508303944675</v>
      </c>
      <c r="CD328" s="27">
        <v>12.501985703262495</v>
      </c>
      <c r="CE328" s="27">
        <v>12.292459687991256</v>
      </c>
      <c r="CF328" s="27">
        <v>12.171737656309881</v>
      </c>
      <c r="CG328" s="27">
        <v>12.076771176387759</v>
      </c>
      <c r="CH328" s="27">
        <v>11.888204722693832</v>
      </c>
      <c r="CI328" s="27">
        <v>11.786279451618952</v>
      </c>
      <c r="CJ328" s="27">
        <v>10.983345555470333</v>
      </c>
      <c r="CK328" s="27">
        <v>10.230282181980957</v>
      </c>
      <c r="CL328" s="27">
        <v>9.4550573606356743</v>
      </c>
      <c r="CM328" s="27">
        <v>8.8049279523940029</v>
      </c>
      <c r="CO328" s="28">
        <v>6.2052475527312438</v>
      </c>
      <c r="CP328" s="28">
        <v>5.9571234182419825</v>
      </c>
      <c r="CQ328" s="28">
        <v>5.9752987290613451</v>
      </c>
      <c r="CR328" s="28">
        <v>5.7485272898222295</v>
      </c>
      <c r="CS328" s="28">
        <v>5.6090997108770146</v>
      </c>
      <c r="CT328" s="28">
        <v>5.4048024295518697</v>
      </c>
      <c r="CU328" s="28">
        <v>5.2695594118770615</v>
      </c>
      <c r="CV328" s="28">
        <v>5.1397126294566604</v>
      </c>
      <c r="CW328" s="28">
        <v>4.8978967270761586</v>
      </c>
      <c r="CX328" s="28">
        <v>4.7281637826318708</v>
      </c>
      <c r="CY328" s="28">
        <v>2.726104638639157</v>
      </c>
      <c r="CZ328" s="28">
        <v>-0.22161902413876078</v>
      </c>
      <c r="DA328" s="28">
        <v>-2.291036393467401</v>
      </c>
      <c r="DB328" s="28">
        <v>-3.2884008541074934</v>
      </c>
      <c r="DD328" s="28">
        <v>13.205247552731244</v>
      </c>
      <c r="DE328" s="28">
        <v>12.957123418241983</v>
      </c>
      <c r="DF328" s="28">
        <v>12.975298729061345</v>
      </c>
      <c r="DG328" s="28">
        <v>12.748527289822229</v>
      </c>
      <c r="DH328" s="28">
        <v>12.609099710877015</v>
      </c>
      <c r="DI328" s="28">
        <v>12.40480242955187</v>
      </c>
      <c r="DJ328" s="28">
        <v>12.269559411877061</v>
      </c>
      <c r="DK328" s="28">
        <v>12.13971262945666</v>
      </c>
      <c r="DL328" s="28">
        <v>11.897896727076159</v>
      </c>
      <c r="DM328" s="28">
        <v>11.728163782631871</v>
      </c>
      <c r="DN328" s="28">
        <v>9.726104638639157</v>
      </c>
      <c r="DO328" s="28">
        <v>6.7783809758612392</v>
      </c>
      <c r="DP328" s="28">
        <v>4.708963606532599</v>
      </c>
      <c r="DQ328" s="28">
        <v>3.7115991458925066</v>
      </c>
      <c r="DS328" s="29">
        <v>6.2052475527312438</v>
      </c>
      <c r="DT328" s="29">
        <v>5.9438524712640106</v>
      </c>
      <c r="DU328" s="29">
        <v>5.9100872817490995</v>
      </c>
      <c r="DV328" s="29">
        <v>5.656394300881125</v>
      </c>
      <c r="DW328" s="29">
        <v>5.4938287387168252</v>
      </c>
      <c r="DX328" s="29">
        <v>5.2411729156856293</v>
      </c>
      <c r="DY328" s="29">
        <v>5.0269623856803172</v>
      </c>
      <c r="DZ328" s="29">
        <v>4.7971479819338665</v>
      </c>
      <c r="EA328" s="29">
        <v>4.4313703727649809</v>
      </c>
      <c r="EB328" s="29">
        <v>3.9220691654633413</v>
      </c>
      <c r="EC328" s="29">
        <v>0.80543815349628289</v>
      </c>
      <c r="ED328" s="29">
        <v>-1.9685468874286656</v>
      </c>
      <c r="EE328" s="29">
        <v>-3.3330542650247992</v>
      </c>
      <c r="EF328" s="29">
        <v>-3.1752977830792233</v>
      </c>
      <c r="EH328" s="29">
        <v>13.205247552731244</v>
      </c>
      <c r="EI328" s="29">
        <v>12.943852471264011</v>
      </c>
      <c r="EJ328" s="29">
        <v>12.910087281749099</v>
      </c>
      <c r="EK328" s="29">
        <v>12.656394300881125</v>
      </c>
      <c r="EL328" s="29">
        <v>12.493828738716825</v>
      </c>
      <c r="EM328" s="29">
        <v>12.241172915685629</v>
      </c>
      <c r="EN328" s="29">
        <v>12.026962385680317</v>
      </c>
      <c r="EO328" s="29">
        <v>11.797147981933866</v>
      </c>
      <c r="EP328" s="29">
        <v>11.431370372764981</v>
      </c>
      <c r="EQ328" s="29">
        <v>10.922069165463341</v>
      </c>
      <c r="ER328" s="29">
        <v>7.8054381534962829</v>
      </c>
      <c r="ES328" s="29">
        <v>5.0314531125713344</v>
      </c>
      <c r="ET328" s="29">
        <v>3.6669457349752008</v>
      </c>
      <c r="EU328" s="29">
        <v>3.8247022169207767</v>
      </c>
      <c r="EW328" s="1">
        <v>380714</v>
      </c>
      <c r="EX328" s="1">
        <v>396551</v>
      </c>
      <c r="EY328" s="1" t="s">
        <v>555</v>
      </c>
      <c r="EZ328" s="1" t="s">
        <v>849</v>
      </c>
    </row>
    <row r="329" spans="2:156" ht="16" thickBot="1" x14ac:dyDescent="0.4">
      <c r="B329" s="21" t="s">
        <v>327</v>
      </c>
      <c r="C329" s="22">
        <v>7.3650000000000002</v>
      </c>
      <c r="D329" s="23">
        <v>7.393347548506819</v>
      </c>
      <c r="E329" s="23">
        <v>7.3537370799017321</v>
      </c>
      <c r="F329" s="23">
        <v>7.2355968183951873</v>
      </c>
      <c r="G329" s="23">
        <v>7.1126684284983543</v>
      </c>
      <c r="H329" s="23">
        <v>7.2062393237864519</v>
      </c>
      <c r="I329" s="23">
        <v>7.1713979193277737</v>
      </c>
      <c r="J329" s="23">
        <v>7.1246903247435274</v>
      </c>
      <c r="K329" s="23">
        <v>7.07851828302271</v>
      </c>
      <c r="L329" s="23">
        <v>6.9881408738673496</v>
      </c>
      <c r="M329" s="23">
        <v>-2.7054429268784261</v>
      </c>
      <c r="N329" s="23">
        <v>-2.8580278841266669</v>
      </c>
      <c r="O329" s="23">
        <v>-2.9713890837312071</v>
      </c>
      <c r="P329" s="23">
        <v>-2.5387444892344924</v>
      </c>
      <c r="Q329" s="24"/>
      <c r="R329" s="23">
        <v>12.615</v>
      </c>
      <c r="S329" s="23">
        <v>12.643347548506819</v>
      </c>
      <c r="T329" s="23">
        <v>12.603737079901732</v>
      </c>
      <c r="U329" s="23">
        <v>12.485596818395187</v>
      </c>
      <c r="V329" s="23">
        <v>12.362668428498354</v>
      </c>
      <c r="W329" s="23">
        <v>12.456239323786452</v>
      </c>
      <c r="X329" s="23">
        <v>12.421397919327774</v>
      </c>
      <c r="Y329" s="23">
        <v>12.374690324743527</v>
      </c>
      <c r="Z329" s="23">
        <v>12.32851828302271</v>
      </c>
      <c r="AA329" s="23">
        <v>12.23814087386735</v>
      </c>
      <c r="AB329" s="23">
        <v>2.5445570731215739</v>
      </c>
      <c r="AC329" s="23">
        <v>2.3919721158733331</v>
      </c>
      <c r="AD329" s="23">
        <v>2.2786109162687929</v>
      </c>
      <c r="AE329" s="23">
        <v>2.7112555107655076</v>
      </c>
      <c r="AG329" s="25">
        <v>7.3650000000000002</v>
      </c>
      <c r="AH329" s="25">
        <v>7.5446299375538288</v>
      </c>
      <c r="AI329" s="25">
        <v>7.6866702829269027</v>
      </c>
      <c r="AJ329" s="25">
        <v>7.7489646758456523</v>
      </c>
      <c r="AK329" s="25">
        <v>7.817517576008072</v>
      </c>
      <c r="AL329" s="25">
        <v>8.0768277302343883</v>
      </c>
      <c r="AM329" s="25">
        <v>8.1761970629295817</v>
      </c>
      <c r="AN329" s="25">
        <v>8.2267834970322085</v>
      </c>
      <c r="AO329" s="25">
        <v>8.2451080644611423</v>
      </c>
      <c r="AP329" s="25">
        <v>8.2100092335293908</v>
      </c>
      <c r="AQ329" s="25">
        <v>8.0844553142626552</v>
      </c>
      <c r="AR329" s="25">
        <v>7.9843193041575242</v>
      </c>
      <c r="AS329" s="25">
        <v>7.4459987785184278</v>
      </c>
      <c r="AT329" s="25">
        <v>7.4237595780183927</v>
      </c>
      <c r="AV329" s="26">
        <v>12.615</v>
      </c>
      <c r="AW329" s="26">
        <v>12.794629937553829</v>
      </c>
      <c r="AX329" s="26">
        <v>12.936670282926903</v>
      </c>
      <c r="AY329" s="26">
        <v>12.998964675845652</v>
      </c>
      <c r="AZ329" s="26">
        <v>13.067517576008072</v>
      </c>
      <c r="BA329" s="26">
        <v>13.326827730234388</v>
      </c>
      <c r="BB329" s="26">
        <v>13.426197062929582</v>
      </c>
      <c r="BC329" s="26">
        <v>13.476783497032208</v>
      </c>
      <c r="BD329" s="26">
        <v>13.495108064461142</v>
      </c>
      <c r="BE329" s="26">
        <v>13.460009233529391</v>
      </c>
      <c r="BF329" s="26">
        <v>13.334455314262655</v>
      </c>
      <c r="BG329" s="26">
        <v>13.234319304157523</v>
      </c>
      <c r="BH329" s="26">
        <v>12.695998778518428</v>
      </c>
      <c r="BI329" s="26">
        <v>12.673759578018393</v>
      </c>
      <c r="BK329" s="27">
        <v>7.3650000000000002</v>
      </c>
      <c r="BL329" s="27">
        <v>7.393850364954675</v>
      </c>
      <c r="BM329" s="27">
        <v>7.3547997384193451</v>
      </c>
      <c r="BN329" s="27">
        <v>7.2371784767212244</v>
      </c>
      <c r="BO329" s="27">
        <v>7.11477094274702</v>
      </c>
      <c r="BP329" s="27">
        <v>7.2056198030571235</v>
      </c>
      <c r="BQ329" s="27">
        <v>7.164820662613776</v>
      </c>
      <c r="BR329" s="27">
        <v>7.1174857284983801</v>
      </c>
      <c r="BS329" s="27">
        <v>7.0703563824063203</v>
      </c>
      <c r="BT329" s="27">
        <v>6.9798125434358873</v>
      </c>
      <c r="BU329" s="27">
        <v>-2.6195843688707043</v>
      </c>
      <c r="BV329" s="27">
        <v>-2.4802463151574905</v>
      </c>
      <c r="BW329" s="27">
        <v>-2.3988922913391164</v>
      </c>
      <c r="BX329" s="27">
        <v>-1.7165382723324605</v>
      </c>
      <c r="BZ329" s="27">
        <v>12.615</v>
      </c>
      <c r="CA329" s="27">
        <v>12.643850364954675</v>
      </c>
      <c r="CB329" s="27">
        <v>12.604799738419345</v>
      </c>
      <c r="CC329" s="27">
        <v>12.487178476721224</v>
      </c>
      <c r="CD329" s="27">
        <v>12.36477094274702</v>
      </c>
      <c r="CE329" s="27">
        <v>12.455619803057123</v>
      </c>
      <c r="CF329" s="27">
        <v>12.414820662613776</v>
      </c>
      <c r="CG329" s="27">
        <v>12.36748572849838</v>
      </c>
      <c r="CH329" s="27">
        <v>12.32035638240632</v>
      </c>
      <c r="CI329" s="27">
        <v>12.229812543435887</v>
      </c>
      <c r="CJ329" s="27">
        <v>2.6304156311292957</v>
      </c>
      <c r="CK329" s="27">
        <v>2.7697536848425095</v>
      </c>
      <c r="CL329" s="27">
        <v>2.8511077086608836</v>
      </c>
      <c r="CM329" s="27">
        <v>3.5334617276675395</v>
      </c>
      <c r="CO329" s="28">
        <v>7.3650000000000002</v>
      </c>
      <c r="CP329" s="28">
        <v>7.4182468768697305</v>
      </c>
      <c r="CQ329" s="28">
        <v>7.4044640760001279</v>
      </c>
      <c r="CR329" s="28">
        <v>7.3079440740788115</v>
      </c>
      <c r="CS329" s="28">
        <v>7.2057881196989158</v>
      </c>
      <c r="CT329" s="28">
        <v>7.2990564323872693</v>
      </c>
      <c r="CU329" s="28">
        <v>7.2503902255819384</v>
      </c>
      <c r="CV329" s="28">
        <v>7.2041670758447776</v>
      </c>
      <c r="CW329" s="28">
        <v>7.1354836895097815</v>
      </c>
      <c r="CX329" s="28">
        <v>6.96881310507667</v>
      </c>
      <c r="CY329" s="28">
        <v>-2.2539509359231786</v>
      </c>
      <c r="CZ329" s="28">
        <v>-2.8654407918267317</v>
      </c>
      <c r="DA329" s="28">
        <v>-3.1509820876703252</v>
      </c>
      <c r="DB329" s="28">
        <v>-2.5506135405330177</v>
      </c>
      <c r="DD329" s="28">
        <v>12.615</v>
      </c>
      <c r="DE329" s="28">
        <v>12.66824687686973</v>
      </c>
      <c r="DF329" s="28">
        <v>12.654464076000128</v>
      </c>
      <c r="DG329" s="28">
        <v>12.557944074078812</v>
      </c>
      <c r="DH329" s="28">
        <v>12.455788119698916</v>
      </c>
      <c r="DI329" s="28">
        <v>12.549056432387269</v>
      </c>
      <c r="DJ329" s="28">
        <v>12.500390225581938</v>
      </c>
      <c r="DK329" s="28">
        <v>12.454167075844778</v>
      </c>
      <c r="DL329" s="28">
        <v>12.385483689509782</v>
      </c>
      <c r="DM329" s="28">
        <v>12.21881310507667</v>
      </c>
      <c r="DN329" s="28">
        <v>2.9960490640768214</v>
      </c>
      <c r="DO329" s="28">
        <v>2.3845592081732683</v>
      </c>
      <c r="DP329" s="28">
        <v>2.0990179123296748</v>
      </c>
      <c r="DQ329" s="28">
        <v>2.6993864594669823</v>
      </c>
      <c r="DS329" s="29">
        <v>7.3650000000000002</v>
      </c>
      <c r="DT329" s="29">
        <v>7.4106041042732471</v>
      </c>
      <c r="DU329" s="29">
        <v>7.3808025912572006</v>
      </c>
      <c r="DV329" s="29">
        <v>7.2721489006275917</v>
      </c>
      <c r="DW329" s="29">
        <v>7.1562055892738492</v>
      </c>
      <c r="DX329" s="29">
        <v>3.4314089616889074</v>
      </c>
      <c r="DY329" s="29">
        <v>-3.8091242979190341</v>
      </c>
      <c r="DZ329" s="29">
        <v>-3.3269462231263063</v>
      </c>
      <c r="EA329" s="29">
        <v>-2.8138037669027725</v>
      </c>
      <c r="EB329" s="29">
        <v>-2.4367584330580314</v>
      </c>
      <c r="EC329" s="29">
        <v>-2.8170026518144589</v>
      </c>
      <c r="ED329" s="29">
        <v>-3.7131325986872525</v>
      </c>
      <c r="EE329" s="29">
        <v>-3.5200566995884479</v>
      </c>
      <c r="EF329" s="29">
        <v>-2.6747390599084717</v>
      </c>
      <c r="EH329" s="29">
        <v>12.615</v>
      </c>
      <c r="EI329" s="29">
        <v>12.660604104273247</v>
      </c>
      <c r="EJ329" s="29">
        <v>12.630802591257201</v>
      </c>
      <c r="EK329" s="29">
        <v>12.522148900627592</v>
      </c>
      <c r="EL329" s="29">
        <v>12.406205589273849</v>
      </c>
      <c r="EM329" s="29">
        <v>8.6814089616889074</v>
      </c>
      <c r="EN329" s="29">
        <v>1.4408757020809659</v>
      </c>
      <c r="EO329" s="29">
        <v>1.9230537768736937</v>
      </c>
      <c r="EP329" s="29">
        <v>2.4361962330972275</v>
      </c>
      <c r="EQ329" s="29">
        <v>2.8132415669419686</v>
      </c>
      <c r="ER329" s="29">
        <v>2.4329973481855411</v>
      </c>
      <c r="ES329" s="29">
        <v>1.5368674013127475</v>
      </c>
      <c r="ET329" s="29">
        <v>1.7299433004115521</v>
      </c>
      <c r="EU329" s="29">
        <v>2.5752609400915283</v>
      </c>
      <c r="EW329" s="1">
        <v>378738</v>
      </c>
      <c r="EX329" s="1">
        <v>397694</v>
      </c>
      <c r="EY329" s="1" t="s">
        <v>487</v>
      </c>
      <c r="EZ329" s="1" t="s">
        <v>856</v>
      </c>
    </row>
    <row r="330" spans="2:156" ht="16" thickBot="1" x14ac:dyDescent="0.4">
      <c r="B330" s="21" t="s">
        <v>328</v>
      </c>
      <c r="C330" s="22">
        <v>19.432653596436776</v>
      </c>
      <c r="D330" s="23">
        <v>19.514477439291099</v>
      </c>
      <c r="E330" s="23">
        <v>19.46201904481066</v>
      </c>
      <c r="F330" s="23">
        <v>19.371594307225106</v>
      </c>
      <c r="G330" s="23">
        <v>19.305876693648198</v>
      </c>
      <c r="H330" s="23">
        <v>19.259986825950712</v>
      </c>
      <c r="I330" s="23">
        <v>19.20218464418155</v>
      </c>
      <c r="J330" s="23">
        <v>19.122621628214727</v>
      </c>
      <c r="K330" s="23">
        <v>19.069055313795243</v>
      </c>
      <c r="L330" s="23">
        <v>19.002625595388565</v>
      </c>
      <c r="M330" s="23">
        <v>18.496760509911681</v>
      </c>
      <c r="N330" s="23">
        <v>17.718252311618635</v>
      </c>
      <c r="O330" s="23">
        <v>16.858339432618468</v>
      </c>
      <c r="P330" s="23">
        <v>16.589772568937754</v>
      </c>
      <c r="Q330" s="24"/>
      <c r="R330" s="23">
        <v>-4.3823464035632265</v>
      </c>
      <c r="S330" s="23">
        <v>-4.3005225607089033</v>
      </c>
      <c r="T330" s="23">
        <v>-4.3529809551893406</v>
      </c>
      <c r="U330" s="23">
        <v>-4.4434056927748964</v>
      </c>
      <c r="V330" s="23">
        <v>-4.5091233063518041</v>
      </c>
      <c r="W330" s="23">
        <v>-4.5550131740492903</v>
      </c>
      <c r="X330" s="23">
        <v>-4.6128153558184497</v>
      </c>
      <c r="Y330" s="23">
        <v>-4.6923783717852752</v>
      </c>
      <c r="Z330" s="23">
        <v>-4.7459446862047576</v>
      </c>
      <c r="AA330" s="23">
        <v>-4.8123744046114352</v>
      </c>
      <c r="AB330" s="23">
        <v>-5.3182394900883185</v>
      </c>
      <c r="AC330" s="23">
        <v>-6.0967476883813676</v>
      </c>
      <c r="AD330" s="23">
        <v>-6.9566605673815332</v>
      </c>
      <c r="AE330" s="23">
        <v>-7.2252274310622466</v>
      </c>
      <c r="AG330" s="25">
        <v>19.432653596436776</v>
      </c>
      <c r="AH330" s="25">
        <v>19.581954520483091</v>
      </c>
      <c r="AI330" s="25">
        <v>19.615596864830231</v>
      </c>
      <c r="AJ330" s="25">
        <v>19.616971431172225</v>
      </c>
      <c r="AK330" s="25">
        <v>19.648215884033817</v>
      </c>
      <c r="AL330" s="25">
        <v>19.68916163768673</v>
      </c>
      <c r="AM330" s="25">
        <v>19.693188126659646</v>
      </c>
      <c r="AN330" s="25">
        <v>19.663895888301486</v>
      </c>
      <c r="AO330" s="25">
        <v>19.639246271511727</v>
      </c>
      <c r="AP330" s="25">
        <v>19.593317983261066</v>
      </c>
      <c r="AQ330" s="25">
        <v>19.342531992993756</v>
      </c>
      <c r="AR330" s="25">
        <v>19.019920870740144</v>
      </c>
      <c r="AS330" s="25">
        <v>18.41002462048392</v>
      </c>
      <c r="AT330" s="25">
        <v>18.362116081286558</v>
      </c>
      <c r="AV330" s="26">
        <v>-4.3823464035632265</v>
      </c>
      <c r="AW330" s="26">
        <v>-4.2330454795169095</v>
      </c>
      <c r="AX330" s="26">
        <v>-4.1994031351697725</v>
      </c>
      <c r="AY330" s="26">
        <v>-4.1980285688277785</v>
      </c>
      <c r="AZ330" s="26">
        <v>-4.1667841159661849</v>
      </c>
      <c r="BA330" s="26">
        <v>-4.1258383623132699</v>
      </c>
      <c r="BB330" s="26">
        <v>-4.1218118733403566</v>
      </c>
      <c r="BC330" s="26">
        <v>-4.1511041116985146</v>
      </c>
      <c r="BD330" s="26">
        <v>-4.1757537284882744</v>
      </c>
      <c r="BE330" s="26">
        <v>-4.2216820167389351</v>
      </c>
      <c r="BF330" s="26">
        <v>-4.4724680070062464</v>
      </c>
      <c r="BG330" s="26">
        <v>-4.7950791292598556</v>
      </c>
      <c r="BH330" s="26">
        <v>-5.404975379516082</v>
      </c>
      <c r="BI330" s="26">
        <v>-5.4528839187134421</v>
      </c>
      <c r="BK330" s="27">
        <v>19.432653596436776</v>
      </c>
      <c r="BL330" s="27">
        <v>19.515018751113097</v>
      </c>
      <c r="BM330" s="27">
        <v>19.463101891272736</v>
      </c>
      <c r="BN330" s="27">
        <v>19.373206571578351</v>
      </c>
      <c r="BO330" s="27">
        <v>19.308001918173037</v>
      </c>
      <c r="BP330" s="27">
        <v>19.259352862260982</v>
      </c>
      <c r="BQ330" s="27">
        <v>19.19545975705169</v>
      </c>
      <c r="BR330" s="27">
        <v>19.11471031605657</v>
      </c>
      <c r="BS330" s="27">
        <v>19.060109469250957</v>
      </c>
      <c r="BT330" s="27">
        <v>18.998204021292466</v>
      </c>
      <c r="BU330" s="27">
        <v>18.59913421492805</v>
      </c>
      <c r="BV330" s="27">
        <v>18.151385735994573</v>
      </c>
      <c r="BW330" s="27">
        <v>17.476880014943305</v>
      </c>
      <c r="BX330" s="27">
        <v>17.487366633104756</v>
      </c>
      <c r="BZ330" s="27">
        <v>-4.3823464035632265</v>
      </c>
      <c r="CA330" s="27">
        <v>-4.2999812488869038</v>
      </c>
      <c r="CB330" s="27">
        <v>-4.3518981087272639</v>
      </c>
      <c r="CC330" s="27">
        <v>-4.4417934284216489</v>
      </c>
      <c r="CD330" s="27">
        <v>-4.5069980818269633</v>
      </c>
      <c r="CE330" s="27">
        <v>-4.5556471377390171</v>
      </c>
      <c r="CF330" s="27">
        <v>-4.6195402429483119</v>
      </c>
      <c r="CG330" s="27">
        <v>-4.7002896839434323</v>
      </c>
      <c r="CH330" s="27">
        <v>-4.7548905307490452</v>
      </c>
      <c r="CI330" s="27">
        <v>-4.8167959787075363</v>
      </c>
      <c r="CJ330" s="27">
        <v>-5.2158657850719514</v>
      </c>
      <c r="CK330" s="27">
        <v>-5.6636142640054299</v>
      </c>
      <c r="CL330" s="27">
        <v>-6.3381199850566974</v>
      </c>
      <c r="CM330" s="27">
        <v>-6.3276333668952462</v>
      </c>
      <c r="CO330" s="28">
        <v>19.432653596436776</v>
      </c>
      <c r="CP330" s="28">
        <v>19.530552063078307</v>
      </c>
      <c r="CQ330" s="28">
        <v>19.49171919036181</v>
      </c>
      <c r="CR330" s="28">
        <v>19.412218798591503</v>
      </c>
      <c r="CS330" s="28">
        <v>19.357348859101418</v>
      </c>
      <c r="CT330" s="28">
        <v>19.303462544705759</v>
      </c>
      <c r="CU330" s="28">
        <v>19.223623912406893</v>
      </c>
      <c r="CV330" s="28">
        <v>19.115045328251014</v>
      </c>
      <c r="CW330" s="28">
        <v>19.02314555868141</v>
      </c>
      <c r="CX330" s="28">
        <v>18.911714763464673</v>
      </c>
      <c r="CY330" s="28">
        <v>17.819144055306488</v>
      </c>
      <c r="CZ330" s="28">
        <v>16.302180817800743</v>
      </c>
      <c r="DA330" s="28">
        <v>14.978620302405758</v>
      </c>
      <c r="DB330" s="28">
        <v>14.570132672202071</v>
      </c>
      <c r="DD330" s="28">
        <v>-4.3823464035632265</v>
      </c>
      <c r="DE330" s="28">
        <v>-4.2844479369216941</v>
      </c>
      <c r="DF330" s="28">
        <v>-4.3232808096381925</v>
      </c>
      <c r="DG330" s="28">
        <v>-4.4027812014084988</v>
      </c>
      <c r="DH330" s="28">
        <v>-4.4576511408985846</v>
      </c>
      <c r="DI330" s="28">
        <v>-4.511537455294242</v>
      </c>
      <c r="DJ330" s="28">
        <v>-4.5913760875931091</v>
      </c>
      <c r="DK330" s="28">
        <v>-4.6999546717489871</v>
      </c>
      <c r="DL330" s="28">
        <v>-4.7918544413185922</v>
      </c>
      <c r="DM330" s="28">
        <v>-4.9032852365353277</v>
      </c>
      <c r="DN330" s="28">
        <v>-5.9958559446935142</v>
      </c>
      <c r="DO330" s="28">
        <v>-7.5128191821992578</v>
      </c>
      <c r="DP330" s="28">
        <v>-8.8363796975942428</v>
      </c>
      <c r="DQ330" s="28">
        <v>-9.2448673277979303</v>
      </c>
      <c r="DS330" s="29">
        <v>19.432653596436776</v>
      </c>
      <c r="DT330" s="29">
        <v>19.526878568899733</v>
      </c>
      <c r="DU330" s="29">
        <v>19.46348986803044</v>
      </c>
      <c r="DV330" s="29">
        <v>19.371949350245202</v>
      </c>
      <c r="DW330" s="29">
        <v>19.306140228391804</v>
      </c>
      <c r="DX330" s="29">
        <v>19.228248977883553</v>
      </c>
      <c r="DY330" s="29">
        <v>19.107552071048126</v>
      </c>
      <c r="DZ330" s="29">
        <v>18.945397206730334</v>
      </c>
      <c r="EA330" s="29">
        <v>18.783194401951882</v>
      </c>
      <c r="EB330" s="29">
        <v>18.560864936010717</v>
      </c>
      <c r="EC330" s="29">
        <v>17.020631548229709</v>
      </c>
      <c r="ED330" s="29">
        <v>15.437247856952503</v>
      </c>
      <c r="EE330" s="29">
        <v>14.534599217413021</v>
      </c>
      <c r="EF330" s="29">
        <v>14.678817266103543</v>
      </c>
      <c r="EH330" s="29">
        <v>-4.3823464035632265</v>
      </c>
      <c r="EI330" s="29">
        <v>-4.2881214311002704</v>
      </c>
      <c r="EJ330" s="29">
        <v>-4.3515101319695608</v>
      </c>
      <c r="EK330" s="29">
        <v>-4.443050649754797</v>
      </c>
      <c r="EL330" s="29">
        <v>-4.5088597716081953</v>
      </c>
      <c r="EM330" s="29">
        <v>-4.5867510221164487</v>
      </c>
      <c r="EN330" s="29">
        <v>-4.7074479289518738</v>
      </c>
      <c r="EO330" s="29">
        <v>-4.8696027932696682</v>
      </c>
      <c r="EP330" s="29">
        <v>-5.0318055980481189</v>
      </c>
      <c r="EQ330" s="29">
        <v>-5.254135063989283</v>
      </c>
      <c r="ER330" s="29">
        <v>-6.7943684517702927</v>
      </c>
      <c r="ES330" s="29">
        <v>-8.3777521430474984</v>
      </c>
      <c r="ET330" s="29">
        <v>-9.2804007825869803</v>
      </c>
      <c r="EU330" s="29">
        <v>-9.1361827338964581</v>
      </c>
      <c r="EW330" s="1">
        <v>341861</v>
      </c>
      <c r="EX330" s="1">
        <v>458979</v>
      </c>
      <c r="EY330" s="1" t="s">
        <v>865</v>
      </c>
      <c r="EZ330" s="1" t="s">
        <v>858</v>
      </c>
    </row>
    <row r="331" spans="2:156" ht="16" thickBot="1" x14ac:dyDescent="0.4">
      <c r="B331" s="21" t="s">
        <v>329</v>
      </c>
      <c r="C331" s="22">
        <v>28.20416337626191</v>
      </c>
      <c r="D331" s="23">
        <v>25.672168039487943</v>
      </c>
      <c r="E331" s="23">
        <v>25.409718752712795</v>
      </c>
      <c r="F331" s="23">
        <v>25.066622088549465</v>
      </c>
      <c r="G331" s="23">
        <v>25.041854377373543</v>
      </c>
      <c r="H331" s="23">
        <v>24.877537196506516</v>
      </c>
      <c r="I331" s="23">
        <v>24.722464336921249</v>
      </c>
      <c r="J331" s="23">
        <v>24.619214844741123</v>
      </c>
      <c r="K331" s="23">
        <v>22.766849806452882</v>
      </c>
      <c r="L331" s="23">
        <v>22.298613675211389</v>
      </c>
      <c r="M331" s="23">
        <v>21.593099293062387</v>
      </c>
      <c r="N331" s="23">
        <v>21.119577280399515</v>
      </c>
      <c r="O331" s="23">
        <v>20.760626524556713</v>
      </c>
      <c r="P331" s="23">
        <v>20.712669371456201</v>
      </c>
      <c r="Q331" s="24"/>
      <c r="R331" s="23">
        <v>13.704163376261908</v>
      </c>
      <c r="S331" s="23">
        <v>11.172168039487943</v>
      </c>
      <c r="T331" s="23">
        <v>10.909718752712795</v>
      </c>
      <c r="U331" s="23">
        <v>10.566622088549465</v>
      </c>
      <c r="V331" s="23">
        <v>10.541854377373543</v>
      </c>
      <c r="W331" s="23">
        <v>10.377537196506516</v>
      </c>
      <c r="X331" s="23">
        <v>10.222464336921249</v>
      </c>
      <c r="Y331" s="23">
        <v>10.119214844741123</v>
      </c>
      <c r="Z331" s="23">
        <v>8.2668498064528819</v>
      </c>
      <c r="AA331" s="23">
        <v>7.7986136752113886</v>
      </c>
      <c r="AB331" s="23">
        <v>7.0930992930623873</v>
      </c>
      <c r="AC331" s="23">
        <v>6.6195772803995148</v>
      </c>
      <c r="AD331" s="23">
        <v>6.260626524556713</v>
      </c>
      <c r="AE331" s="23">
        <v>6.2126693714562009</v>
      </c>
      <c r="AG331" s="25">
        <v>28.20416337626191</v>
      </c>
      <c r="AH331" s="25">
        <v>27.066983417740566</v>
      </c>
      <c r="AI331" s="25">
        <v>27.130340609499026</v>
      </c>
      <c r="AJ331" s="25">
        <v>27.025657491114593</v>
      </c>
      <c r="AK331" s="25">
        <v>27.219923506678882</v>
      </c>
      <c r="AL331" s="25">
        <v>27.278955166561779</v>
      </c>
      <c r="AM331" s="25">
        <v>27.292104115545747</v>
      </c>
      <c r="AN331" s="25">
        <v>27.312985335790245</v>
      </c>
      <c r="AO331" s="25">
        <v>26.378109888578685</v>
      </c>
      <c r="AP331" s="25">
        <v>26.120791221403962</v>
      </c>
      <c r="AQ331" s="25">
        <v>25.898281083366527</v>
      </c>
      <c r="AR331" s="25">
        <v>25.58976361736579</v>
      </c>
      <c r="AS331" s="25">
        <v>25.245772959947608</v>
      </c>
      <c r="AT331" s="25">
        <v>25.013411857346227</v>
      </c>
      <c r="AV331" s="26">
        <v>13.704163376261908</v>
      </c>
      <c r="AW331" s="26">
        <v>12.566983417740564</v>
      </c>
      <c r="AX331" s="26">
        <v>12.630340609499026</v>
      </c>
      <c r="AY331" s="26">
        <v>12.525657491114591</v>
      </c>
      <c r="AZ331" s="26">
        <v>12.719923506678882</v>
      </c>
      <c r="BA331" s="26">
        <v>12.778955166561779</v>
      </c>
      <c r="BB331" s="26">
        <v>12.792104115545746</v>
      </c>
      <c r="BC331" s="26">
        <v>12.812985335790247</v>
      </c>
      <c r="BD331" s="26">
        <v>11.878109888578686</v>
      </c>
      <c r="BE331" s="26">
        <v>11.620791221403962</v>
      </c>
      <c r="BF331" s="26">
        <v>11.398281083366527</v>
      </c>
      <c r="BG331" s="26">
        <v>11.08976361736579</v>
      </c>
      <c r="BH331" s="26">
        <v>10.745772959947608</v>
      </c>
      <c r="BI331" s="26">
        <v>10.513411857346227</v>
      </c>
      <c r="BK331" s="27">
        <v>28.20416337626191</v>
      </c>
      <c r="BL331" s="27">
        <v>25.672237459890894</v>
      </c>
      <c r="BM331" s="27">
        <v>25.409857152486374</v>
      </c>
      <c r="BN331" s="27">
        <v>25.066828502752525</v>
      </c>
      <c r="BO331" s="27">
        <v>25.042124360683346</v>
      </c>
      <c r="BP331" s="27">
        <v>24.877456218804795</v>
      </c>
      <c r="BQ331" s="27">
        <v>24.721605565265456</v>
      </c>
      <c r="BR331" s="27">
        <v>24.61820649559764</v>
      </c>
      <c r="BS331" s="27">
        <v>22.765710001409666</v>
      </c>
      <c r="BT331" s="27">
        <v>22.302798378757156</v>
      </c>
      <c r="BU331" s="27">
        <v>21.627403564252322</v>
      </c>
      <c r="BV331" s="27">
        <v>21.201471378796711</v>
      </c>
      <c r="BW331" s="27">
        <v>20.862813821872791</v>
      </c>
      <c r="BX331" s="27">
        <v>20.819541925688604</v>
      </c>
      <c r="BZ331" s="27">
        <v>13.704163376261908</v>
      </c>
      <c r="CA331" s="27">
        <v>11.172237459890894</v>
      </c>
      <c r="CB331" s="27">
        <v>10.909857152486374</v>
      </c>
      <c r="CC331" s="27">
        <v>10.566828502752525</v>
      </c>
      <c r="CD331" s="27">
        <v>10.542124360683346</v>
      </c>
      <c r="CE331" s="27">
        <v>10.377456218804795</v>
      </c>
      <c r="CF331" s="27">
        <v>10.221605565265456</v>
      </c>
      <c r="CG331" s="27">
        <v>10.11820649559764</v>
      </c>
      <c r="CH331" s="27">
        <v>8.2657100014096656</v>
      </c>
      <c r="CI331" s="27">
        <v>7.8027983787571564</v>
      </c>
      <c r="CJ331" s="27">
        <v>7.1274035642523224</v>
      </c>
      <c r="CK331" s="27">
        <v>6.7014713787967111</v>
      </c>
      <c r="CL331" s="27">
        <v>6.3628138218727912</v>
      </c>
      <c r="CM331" s="27">
        <v>6.3195419256886041</v>
      </c>
      <c r="CO331" s="28">
        <v>28.20416337626191</v>
      </c>
      <c r="CP331" s="28">
        <v>25.690427407544444</v>
      </c>
      <c r="CQ331" s="28">
        <v>25.456287138313122</v>
      </c>
      <c r="CR331" s="28">
        <v>25.137120658408456</v>
      </c>
      <c r="CS331" s="28">
        <v>25.128461467998328</v>
      </c>
      <c r="CT331" s="28">
        <v>24.969302200682332</v>
      </c>
      <c r="CU331" s="28">
        <v>24.789778502950252</v>
      </c>
      <c r="CV331" s="28">
        <v>24.658717444095029</v>
      </c>
      <c r="CW331" s="28">
        <v>22.793787451204693</v>
      </c>
      <c r="CX331" s="28">
        <v>22.348352266106545</v>
      </c>
      <c r="CY331" s="28">
        <v>21.600959632079395</v>
      </c>
      <c r="CZ331" s="28">
        <v>20.29917886263598</v>
      </c>
      <c r="DA331" s="28">
        <v>19.353992899009999</v>
      </c>
      <c r="DB331" s="28">
        <v>18.746629506564783</v>
      </c>
      <c r="DD331" s="28">
        <v>13.704163376261908</v>
      </c>
      <c r="DE331" s="28">
        <v>11.190427407544444</v>
      </c>
      <c r="DF331" s="28">
        <v>10.956287138313122</v>
      </c>
      <c r="DG331" s="28">
        <v>10.637120658408456</v>
      </c>
      <c r="DH331" s="28">
        <v>10.628461467998328</v>
      </c>
      <c r="DI331" s="28">
        <v>10.469302200682332</v>
      </c>
      <c r="DJ331" s="28">
        <v>10.289778502950252</v>
      </c>
      <c r="DK331" s="28">
        <v>10.158717444095029</v>
      </c>
      <c r="DL331" s="28">
        <v>8.2937874512046932</v>
      </c>
      <c r="DM331" s="28">
        <v>7.848352266106545</v>
      </c>
      <c r="DN331" s="28">
        <v>7.1009596320793946</v>
      </c>
      <c r="DO331" s="28">
        <v>5.7991788626359799</v>
      </c>
      <c r="DP331" s="28">
        <v>4.8539928990099988</v>
      </c>
      <c r="DQ331" s="28">
        <v>4.2466295065647834</v>
      </c>
      <c r="DS331" s="29">
        <v>28.20416337626191</v>
      </c>
      <c r="DT331" s="29">
        <v>25.706233029515101</v>
      </c>
      <c r="DU331" s="29">
        <v>25.461101613562668</v>
      </c>
      <c r="DV331" s="29">
        <v>25.143069993560644</v>
      </c>
      <c r="DW331" s="29">
        <v>25.113843075970443</v>
      </c>
      <c r="DX331" s="29">
        <v>24.944129624710595</v>
      </c>
      <c r="DY331" s="29">
        <v>24.774334417240773</v>
      </c>
      <c r="DZ331" s="29">
        <v>24.647522607136107</v>
      </c>
      <c r="EA331" s="29">
        <v>22.79569611602594</v>
      </c>
      <c r="EB331" s="29">
        <v>22.175360413362192</v>
      </c>
      <c r="EC331" s="29">
        <v>20.630526075226108</v>
      </c>
      <c r="ED331" s="29">
        <v>19.388260627204382</v>
      </c>
      <c r="EE331" s="29">
        <v>18.745689403557677</v>
      </c>
      <c r="EF331" s="29">
        <v>19.018971560673574</v>
      </c>
      <c r="EH331" s="29">
        <v>13.704163376261908</v>
      </c>
      <c r="EI331" s="29">
        <v>11.206233029515101</v>
      </c>
      <c r="EJ331" s="29">
        <v>10.961101613562668</v>
      </c>
      <c r="EK331" s="29">
        <v>10.643069993560644</v>
      </c>
      <c r="EL331" s="29">
        <v>10.613843075970443</v>
      </c>
      <c r="EM331" s="29">
        <v>10.444129624710595</v>
      </c>
      <c r="EN331" s="29">
        <v>10.274334417240773</v>
      </c>
      <c r="EO331" s="29">
        <v>10.147522607136107</v>
      </c>
      <c r="EP331" s="29">
        <v>8.2956961160259404</v>
      </c>
      <c r="EQ331" s="29">
        <v>7.675360413362192</v>
      </c>
      <c r="ER331" s="29">
        <v>6.1305260752261077</v>
      </c>
      <c r="ES331" s="29">
        <v>4.8882606272043816</v>
      </c>
      <c r="ET331" s="29">
        <v>4.2456894035576767</v>
      </c>
      <c r="EU331" s="29">
        <v>4.5189715606735739</v>
      </c>
      <c r="EW331" s="1">
        <v>382649</v>
      </c>
      <c r="EX331" s="1">
        <v>398230</v>
      </c>
      <c r="EY331" s="1" t="s">
        <v>498</v>
      </c>
      <c r="EZ331" s="1" t="s">
        <v>857</v>
      </c>
    </row>
    <row r="332" spans="2:156" ht="16" thickBot="1" x14ac:dyDescent="0.4">
      <c r="B332" s="21" t="s">
        <v>330</v>
      </c>
      <c r="C332" s="22">
        <v>8.5907420075991059</v>
      </c>
      <c r="D332" s="23">
        <v>7.992321773858075</v>
      </c>
      <c r="E332" s="23">
        <v>7.8529967084696892</v>
      </c>
      <c r="F332" s="23">
        <v>7.327848402729332</v>
      </c>
      <c r="G332" s="23">
        <v>7.0574262101066854</v>
      </c>
      <c r="H332" s="23">
        <v>6.545029230983225</v>
      </c>
      <c r="I332" s="23">
        <v>6.0371840306087918</v>
      </c>
      <c r="J332" s="23">
        <v>5.5333014519332764</v>
      </c>
      <c r="K332" s="23">
        <v>5.0311937026801559</v>
      </c>
      <c r="L332" s="23">
        <v>4.3121824090523972</v>
      </c>
      <c r="M332" s="23">
        <v>1.9508595044879016</v>
      </c>
      <c r="N332" s="23">
        <v>0.92291371887053231</v>
      </c>
      <c r="O332" s="23">
        <v>0.69329476238491594</v>
      </c>
      <c r="P332" s="23">
        <v>1.0846572221716926</v>
      </c>
      <c r="Q332" s="24"/>
      <c r="R332" s="23">
        <v>12.727742007599106</v>
      </c>
      <c r="S332" s="23">
        <v>12.129321773858075</v>
      </c>
      <c r="T332" s="23">
        <v>11.98999670846969</v>
      </c>
      <c r="U332" s="23">
        <v>11.464848402729332</v>
      </c>
      <c r="V332" s="23">
        <v>11.194426210106686</v>
      </c>
      <c r="W332" s="23">
        <v>10.682029230983225</v>
      </c>
      <c r="X332" s="23">
        <v>10.174184030608792</v>
      </c>
      <c r="Y332" s="23">
        <v>9.6703014519332768</v>
      </c>
      <c r="Z332" s="23">
        <v>9.1681937026801563</v>
      </c>
      <c r="AA332" s="23">
        <v>8.4491824090523977</v>
      </c>
      <c r="AB332" s="23">
        <v>6.087859504487902</v>
      </c>
      <c r="AC332" s="23">
        <v>5.0599137188705328</v>
      </c>
      <c r="AD332" s="23">
        <v>4.8302947623849164</v>
      </c>
      <c r="AE332" s="23">
        <v>5.221657222171693</v>
      </c>
      <c r="AG332" s="25">
        <v>8.5907420075991059</v>
      </c>
      <c r="AH332" s="25">
        <v>8.246467767746104</v>
      </c>
      <c r="AI332" s="25">
        <v>8.1964156113614592</v>
      </c>
      <c r="AJ332" s="25">
        <v>7.8638485158252021</v>
      </c>
      <c r="AK332" s="25">
        <v>7.8411657110396824</v>
      </c>
      <c r="AL332" s="25">
        <v>7.5003325233159259</v>
      </c>
      <c r="AM332" s="25">
        <v>7.088321816446765</v>
      </c>
      <c r="AN332" s="25">
        <v>6.6974504429511548</v>
      </c>
      <c r="AO332" s="25">
        <v>6.2868657802144696</v>
      </c>
      <c r="AP332" s="25">
        <v>5.7018809604096532</v>
      </c>
      <c r="AQ332" s="25">
        <v>4.2031693954080183</v>
      </c>
      <c r="AR332" s="25">
        <v>3.3280807013509133</v>
      </c>
      <c r="AS332" s="25">
        <v>2.8437749983869445</v>
      </c>
      <c r="AT332" s="25">
        <v>2.7137019735693819</v>
      </c>
      <c r="AV332" s="26">
        <v>12.727742007599106</v>
      </c>
      <c r="AW332" s="26">
        <v>12.383467767746104</v>
      </c>
      <c r="AX332" s="26">
        <v>12.33341561136146</v>
      </c>
      <c r="AY332" s="26">
        <v>12.000848515825203</v>
      </c>
      <c r="AZ332" s="26">
        <v>11.978165711039683</v>
      </c>
      <c r="BA332" s="26">
        <v>11.637332523315926</v>
      </c>
      <c r="BB332" s="26">
        <v>11.225321816446765</v>
      </c>
      <c r="BC332" s="26">
        <v>10.834450442951155</v>
      </c>
      <c r="BD332" s="26">
        <v>10.42386578021447</v>
      </c>
      <c r="BE332" s="26">
        <v>9.8388809604096537</v>
      </c>
      <c r="BF332" s="26">
        <v>8.3401693954080187</v>
      </c>
      <c r="BG332" s="26">
        <v>7.4650807013509137</v>
      </c>
      <c r="BH332" s="26">
        <v>6.9807749983869449</v>
      </c>
      <c r="BI332" s="26">
        <v>6.8507019735693824</v>
      </c>
      <c r="BK332" s="27">
        <v>8.5907420075991059</v>
      </c>
      <c r="BL332" s="27">
        <v>7.9923665834079856</v>
      </c>
      <c r="BM332" s="27">
        <v>7.8526613405707675</v>
      </c>
      <c r="BN332" s="27">
        <v>7.3275099703322972</v>
      </c>
      <c r="BO332" s="27">
        <v>7.0569845631461909</v>
      </c>
      <c r="BP332" s="27">
        <v>6.5446613397025892</v>
      </c>
      <c r="BQ332" s="27">
        <v>6.036918271518573</v>
      </c>
      <c r="BR332" s="27">
        <v>5.5331609061101688</v>
      </c>
      <c r="BS332" s="27">
        <v>5.0325455135180732</v>
      </c>
      <c r="BT332" s="27">
        <v>4.3700511971916853</v>
      </c>
      <c r="BU332" s="27">
        <v>2.1908251294383163</v>
      </c>
      <c r="BV332" s="27">
        <v>1.2192441431930874</v>
      </c>
      <c r="BW332" s="27">
        <v>0.97892434060658928</v>
      </c>
      <c r="BX332" s="27">
        <v>1.3279886618854704</v>
      </c>
      <c r="BZ332" s="27">
        <v>12.727742007599106</v>
      </c>
      <c r="CA332" s="27">
        <v>12.129366583407986</v>
      </c>
      <c r="CB332" s="27">
        <v>11.989661340570768</v>
      </c>
      <c r="CC332" s="27">
        <v>11.464509970332298</v>
      </c>
      <c r="CD332" s="27">
        <v>11.193984563146191</v>
      </c>
      <c r="CE332" s="27">
        <v>10.68166133970259</v>
      </c>
      <c r="CF332" s="27">
        <v>10.173918271518573</v>
      </c>
      <c r="CG332" s="27">
        <v>9.6701609061101692</v>
      </c>
      <c r="CH332" s="27">
        <v>9.1695455135180737</v>
      </c>
      <c r="CI332" s="27">
        <v>8.5070511971916858</v>
      </c>
      <c r="CJ332" s="27">
        <v>6.3278251294383168</v>
      </c>
      <c r="CK332" s="27">
        <v>5.3562441431930878</v>
      </c>
      <c r="CL332" s="27">
        <v>5.1159243406065897</v>
      </c>
      <c r="CM332" s="27">
        <v>5.4649886618854708</v>
      </c>
      <c r="CO332" s="28">
        <v>8.5907420075991059</v>
      </c>
      <c r="CP332" s="28">
        <v>7.9964511645407033</v>
      </c>
      <c r="CQ332" s="28">
        <v>7.8570047964932481</v>
      </c>
      <c r="CR332" s="28">
        <v>7.3319785498694277</v>
      </c>
      <c r="CS332" s="28">
        <v>7.1310083347802067</v>
      </c>
      <c r="CT332" s="28">
        <v>6.6438242429358425</v>
      </c>
      <c r="CU332" s="28">
        <v>6.1299685593372111</v>
      </c>
      <c r="CV332" s="28">
        <v>5.6457002881938898</v>
      </c>
      <c r="CW332" s="28">
        <v>5.2279039050937293</v>
      </c>
      <c r="CX332" s="28">
        <v>4.6806462642056168</v>
      </c>
      <c r="CY332" s="28">
        <v>1.3492159477232342</v>
      </c>
      <c r="CZ332" s="28">
        <v>-5.7138101424072403</v>
      </c>
      <c r="DA332" s="28">
        <v>-11.493294923868959</v>
      </c>
      <c r="DB332" s="28">
        <v>-15.157858372640092</v>
      </c>
      <c r="DD332" s="28">
        <v>12.727742007599106</v>
      </c>
      <c r="DE332" s="28">
        <v>12.133451164540704</v>
      </c>
      <c r="DF332" s="28">
        <v>11.994004796493249</v>
      </c>
      <c r="DG332" s="28">
        <v>11.468978549869428</v>
      </c>
      <c r="DH332" s="28">
        <v>11.268008334780207</v>
      </c>
      <c r="DI332" s="28">
        <v>10.780824242935843</v>
      </c>
      <c r="DJ332" s="28">
        <v>10.266968559337212</v>
      </c>
      <c r="DK332" s="28">
        <v>9.7827002881938903</v>
      </c>
      <c r="DL332" s="28">
        <v>9.3649039050937297</v>
      </c>
      <c r="DM332" s="28">
        <v>8.8176462642056173</v>
      </c>
      <c r="DN332" s="28">
        <v>5.4862159477232346</v>
      </c>
      <c r="DO332" s="28">
        <v>-1.5768101424072398</v>
      </c>
      <c r="DP332" s="28">
        <v>-7.3562949238689583</v>
      </c>
      <c r="DQ332" s="28">
        <v>-11.020858372640092</v>
      </c>
      <c r="DS332" s="29">
        <v>8.5907420075991059</v>
      </c>
      <c r="DT332" s="29">
        <v>8.0590563256154155</v>
      </c>
      <c r="DU332" s="29">
        <v>7.7972131783457037</v>
      </c>
      <c r="DV332" s="29">
        <v>7.2764818696965214</v>
      </c>
      <c r="DW332" s="29">
        <v>7.1071418316578683</v>
      </c>
      <c r="DX332" s="29">
        <v>6.6724849552246539</v>
      </c>
      <c r="DY332" s="29">
        <v>6.2200533288390076</v>
      </c>
      <c r="DZ332" s="29">
        <v>5.8229975332949913</v>
      </c>
      <c r="EA332" s="29">
        <v>5.2628789114650907</v>
      </c>
      <c r="EB332" s="29">
        <v>3.4603987309846751</v>
      </c>
      <c r="EC332" s="29">
        <v>-4.6829163569082439</v>
      </c>
      <c r="ED332" s="29">
        <v>-11.005008385290644</v>
      </c>
      <c r="EE332" s="29">
        <v>-14.857000809465198</v>
      </c>
      <c r="EF332" s="29">
        <v>-13.587966537347505</v>
      </c>
      <c r="EH332" s="29">
        <v>12.727742007599106</v>
      </c>
      <c r="EI332" s="29">
        <v>12.196056325615416</v>
      </c>
      <c r="EJ332" s="29">
        <v>11.934213178345704</v>
      </c>
      <c r="EK332" s="29">
        <v>11.413481869696522</v>
      </c>
      <c r="EL332" s="29">
        <v>11.244141831657869</v>
      </c>
      <c r="EM332" s="29">
        <v>10.809484955224654</v>
      </c>
      <c r="EN332" s="29">
        <v>10.357053328839008</v>
      </c>
      <c r="EO332" s="29">
        <v>9.9599975332949917</v>
      </c>
      <c r="EP332" s="29">
        <v>9.3998789114650911</v>
      </c>
      <c r="EQ332" s="29">
        <v>7.5973987309846756</v>
      </c>
      <c r="ER332" s="29">
        <v>-0.54591635690824347</v>
      </c>
      <c r="ES332" s="29">
        <v>-6.8680083852906435</v>
      </c>
      <c r="ET332" s="29">
        <v>-10.720000809465198</v>
      </c>
      <c r="EU332" s="29">
        <v>-9.4509665373475045</v>
      </c>
      <c r="EW332" s="1">
        <v>352393</v>
      </c>
      <c r="EX332" s="1">
        <v>431036</v>
      </c>
      <c r="EY332" s="1" t="s">
        <v>462</v>
      </c>
      <c r="EZ332" s="1" t="s">
        <v>864</v>
      </c>
    </row>
    <row r="333" spans="2:156" ht="16" thickBot="1" x14ac:dyDescent="0.4">
      <c r="B333" s="21" t="s">
        <v>331</v>
      </c>
      <c r="C333" s="22">
        <v>6.057682258850031</v>
      </c>
      <c r="D333" s="23">
        <v>5.4935784113094499</v>
      </c>
      <c r="E333" s="23">
        <v>5.3259173925755405</v>
      </c>
      <c r="F333" s="23">
        <v>5.0519514498934228</v>
      </c>
      <c r="G333" s="23">
        <v>4.8398458299697573</v>
      </c>
      <c r="H333" s="23">
        <v>4.5142560701051835</v>
      </c>
      <c r="I333" s="23">
        <v>4.1977073235578857</v>
      </c>
      <c r="J333" s="23">
        <v>3.9976575037251774</v>
      </c>
      <c r="K333" s="23">
        <v>3.6339394627589083</v>
      </c>
      <c r="L333" s="23">
        <v>3.2381939603240291</v>
      </c>
      <c r="M333" s="23">
        <v>1.8649771351004212</v>
      </c>
      <c r="N333" s="23">
        <v>1.1449875580843436</v>
      </c>
      <c r="O333" s="23">
        <v>0.93149485789689024</v>
      </c>
      <c r="P333" s="23">
        <v>1.1123717846149734</v>
      </c>
      <c r="Q333" s="24"/>
      <c r="R333" s="23">
        <v>9.057682258850031</v>
      </c>
      <c r="S333" s="23">
        <v>8.4935784113094499</v>
      </c>
      <c r="T333" s="23">
        <v>8.3259173925755405</v>
      </c>
      <c r="U333" s="23">
        <v>8.0519514498934228</v>
      </c>
      <c r="V333" s="23">
        <v>7.8398458299697573</v>
      </c>
      <c r="W333" s="23">
        <v>7.5142560701051835</v>
      </c>
      <c r="X333" s="23">
        <v>7.1977073235578857</v>
      </c>
      <c r="Y333" s="23">
        <v>6.9976575037251774</v>
      </c>
      <c r="Z333" s="23">
        <v>6.6339394627589083</v>
      </c>
      <c r="AA333" s="23">
        <v>6.2381939603240291</v>
      </c>
      <c r="AB333" s="23">
        <v>4.8649771351004212</v>
      </c>
      <c r="AC333" s="23">
        <v>4.1449875580843436</v>
      </c>
      <c r="AD333" s="23">
        <v>3.9314948578968902</v>
      </c>
      <c r="AE333" s="23">
        <v>4.1123717846149734</v>
      </c>
      <c r="AG333" s="25">
        <v>6.057682258850031</v>
      </c>
      <c r="AH333" s="25">
        <v>5.7388929694850148</v>
      </c>
      <c r="AI333" s="25">
        <v>5.6330707303534329</v>
      </c>
      <c r="AJ333" s="25">
        <v>5.4752382597547395</v>
      </c>
      <c r="AK333" s="25">
        <v>5.3834238073307645</v>
      </c>
      <c r="AL333" s="25">
        <v>5.1549244756481105</v>
      </c>
      <c r="AM333" s="25">
        <v>4.8955792505503055</v>
      </c>
      <c r="AN333" s="25">
        <v>4.7252964841127678</v>
      </c>
      <c r="AO333" s="25">
        <v>4.3758961119849804</v>
      </c>
      <c r="AP333" s="25">
        <v>4.0461192533591124</v>
      </c>
      <c r="AQ333" s="25">
        <v>3.2894053873182934</v>
      </c>
      <c r="AR333" s="25">
        <v>2.7116308681000181</v>
      </c>
      <c r="AS333" s="25">
        <v>2.3387615919174305</v>
      </c>
      <c r="AT333" s="25">
        <v>2.1588981274603309</v>
      </c>
      <c r="AV333" s="26">
        <v>9.057682258850031</v>
      </c>
      <c r="AW333" s="26">
        <v>8.7388929694850148</v>
      </c>
      <c r="AX333" s="26">
        <v>8.6330707303534329</v>
      </c>
      <c r="AY333" s="26">
        <v>8.4752382597547395</v>
      </c>
      <c r="AZ333" s="26">
        <v>8.3834238073307645</v>
      </c>
      <c r="BA333" s="26">
        <v>8.1549244756481105</v>
      </c>
      <c r="BB333" s="26">
        <v>7.8955792505503055</v>
      </c>
      <c r="BC333" s="26">
        <v>7.7252964841127678</v>
      </c>
      <c r="BD333" s="26">
        <v>7.3758961119849804</v>
      </c>
      <c r="BE333" s="26">
        <v>7.0461192533591124</v>
      </c>
      <c r="BF333" s="26">
        <v>6.2894053873182934</v>
      </c>
      <c r="BG333" s="26">
        <v>5.7116308681000181</v>
      </c>
      <c r="BH333" s="26">
        <v>5.3387615919174305</v>
      </c>
      <c r="BI333" s="26">
        <v>5.1588981274603309</v>
      </c>
      <c r="BK333" s="27">
        <v>6.057682258850031</v>
      </c>
      <c r="BL333" s="27">
        <v>5.493596909770611</v>
      </c>
      <c r="BM333" s="27">
        <v>5.3259542393883983</v>
      </c>
      <c r="BN333" s="27">
        <v>5.0520063728102613</v>
      </c>
      <c r="BO333" s="27">
        <v>4.8399177676369654</v>
      </c>
      <c r="BP333" s="27">
        <v>4.5142345021201784</v>
      </c>
      <c r="BQ333" s="27">
        <v>4.1974773945792361</v>
      </c>
      <c r="BR333" s="27">
        <v>3.9973905501991336</v>
      </c>
      <c r="BS333" s="27">
        <v>3.6336356987937108</v>
      </c>
      <c r="BT333" s="27">
        <v>3.2658134591089212</v>
      </c>
      <c r="BU333" s="27">
        <v>1.9880027137485943</v>
      </c>
      <c r="BV333" s="27">
        <v>1.3122971645094719</v>
      </c>
      <c r="BW333" s="27">
        <v>1.0819113543450154</v>
      </c>
      <c r="BX333" s="27">
        <v>1.2474803556407092</v>
      </c>
      <c r="BZ333" s="27">
        <v>9.057682258850031</v>
      </c>
      <c r="CA333" s="27">
        <v>8.493596909770611</v>
      </c>
      <c r="CB333" s="27">
        <v>8.3259542393883983</v>
      </c>
      <c r="CC333" s="27">
        <v>8.0520063728102613</v>
      </c>
      <c r="CD333" s="27">
        <v>7.8399177676369654</v>
      </c>
      <c r="CE333" s="27">
        <v>7.5142345021201784</v>
      </c>
      <c r="CF333" s="27">
        <v>7.1974773945792361</v>
      </c>
      <c r="CG333" s="27">
        <v>6.9973905501991336</v>
      </c>
      <c r="CH333" s="27">
        <v>6.6336356987937108</v>
      </c>
      <c r="CI333" s="27">
        <v>6.2658134591089212</v>
      </c>
      <c r="CJ333" s="27">
        <v>4.9880027137485943</v>
      </c>
      <c r="CK333" s="27">
        <v>4.3122971645094719</v>
      </c>
      <c r="CL333" s="27">
        <v>4.0819113543450154</v>
      </c>
      <c r="CM333" s="27">
        <v>4.2474803556407092</v>
      </c>
      <c r="CO333" s="28">
        <v>6.057682258850031</v>
      </c>
      <c r="CP333" s="28">
        <v>5.48336006821682</v>
      </c>
      <c r="CQ333" s="28">
        <v>5.3104109383176521</v>
      </c>
      <c r="CR333" s="28">
        <v>5.0291774743804343</v>
      </c>
      <c r="CS333" s="28">
        <v>4.8130140050886894</v>
      </c>
      <c r="CT333" s="28">
        <v>4.4730646114668904</v>
      </c>
      <c r="CU333" s="28">
        <v>4.1255507544587982</v>
      </c>
      <c r="CV333" s="28">
        <v>3.8937342567821354</v>
      </c>
      <c r="CW333" s="28">
        <v>3.5394096664399317</v>
      </c>
      <c r="CX333" s="28">
        <v>3.2255886887541561</v>
      </c>
      <c r="CY333" s="28">
        <v>1.3490607468487585</v>
      </c>
      <c r="CZ333" s="28">
        <v>-2.5939951670026566</v>
      </c>
      <c r="DA333" s="28">
        <v>-5.6659093056468706</v>
      </c>
      <c r="DB333" s="28">
        <v>-7.6732878287048898</v>
      </c>
      <c r="DD333" s="28">
        <v>9.057682258850031</v>
      </c>
      <c r="DE333" s="28">
        <v>8.48336006821682</v>
      </c>
      <c r="DF333" s="28">
        <v>8.3104109383176521</v>
      </c>
      <c r="DG333" s="28">
        <v>8.0291774743804343</v>
      </c>
      <c r="DH333" s="28">
        <v>7.8130140050886894</v>
      </c>
      <c r="DI333" s="28">
        <v>7.4730646114668904</v>
      </c>
      <c r="DJ333" s="28">
        <v>7.1255507544587982</v>
      </c>
      <c r="DK333" s="28">
        <v>6.8937342567821354</v>
      </c>
      <c r="DL333" s="28">
        <v>6.5394096664399317</v>
      </c>
      <c r="DM333" s="28">
        <v>6.2255886887541561</v>
      </c>
      <c r="DN333" s="28">
        <v>4.3490607468487585</v>
      </c>
      <c r="DO333" s="28">
        <v>0.40600483299734336</v>
      </c>
      <c r="DP333" s="28">
        <v>-2.6659093056468706</v>
      </c>
      <c r="DQ333" s="28">
        <v>-4.6732878287048898</v>
      </c>
      <c r="DS333" s="29">
        <v>6.057682258850031</v>
      </c>
      <c r="DT333" s="29">
        <v>5.5326227062247302</v>
      </c>
      <c r="DU333" s="29">
        <v>5.3079477566876356</v>
      </c>
      <c r="DV333" s="29">
        <v>5.0390618573855797</v>
      </c>
      <c r="DW333" s="29">
        <v>4.845581458746949</v>
      </c>
      <c r="DX333" s="29">
        <v>4.549297828662894</v>
      </c>
      <c r="DY333" s="29">
        <v>4.2542494654828431</v>
      </c>
      <c r="DZ333" s="29">
        <v>4.085845202123167</v>
      </c>
      <c r="EA333" s="29">
        <v>3.6832874494229308</v>
      </c>
      <c r="EB333" s="29">
        <v>2.7061223173907969</v>
      </c>
      <c r="EC333" s="29">
        <v>-1.7872965031426666</v>
      </c>
      <c r="ED333" s="29">
        <v>-5.2935195555972179</v>
      </c>
      <c r="EE333" s="29">
        <v>-7.3166548076100426</v>
      </c>
      <c r="EF333" s="29">
        <v>-6.6255110742559324</v>
      </c>
      <c r="EH333" s="29">
        <v>9.057682258850031</v>
      </c>
      <c r="EI333" s="29">
        <v>8.5326227062247302</v>
      </c>
      <c r="EJ333" s="29">
        <v>8.3079477566876356</v>
      </c>
      <c r="EK333" s="29">
        <v>8.0390618573855797</v>
      </c>
      <c r="EL333" s="29">
        <v>7.845581458746949</v>
      </c>
      <c r="EM333" s="29">
        <v>7.549297828662894</v>
      </c>
      <c r="EN333" s="29">
        <v>7.2542494654828431</v>
      </c>
      <c r="EO333" s="29">
        <v>7.085845202123167</v>
      </c>
      <c r="EP333" s="29">
        <v>6.6832874494229308</v>
      </c>
      <c r="EQ333" s="29">
        <v>5.7061223173907969</v>
      </c>
      <c r="ER333" s="29">
        <v>1.2127034968573334</v>
      </c>
      <c r="ES333" s="29">
        <v>-2.2935195555972179</v>
      </c>
      <c r="ET333" s="29">
        <v>-4.3166548076100426</v>
      </c>
      <c r="EU333" s="29">
        <v>-3.6255110742559324</v>
      </c>
      <c r="EW333" s="1">
        <v>327495</v>
      </c>
      <c r="EX333" s="1">
        <v>477808</v>
      </c>
      <c r="EY333" s="1" t="s">
        <v>471</v>
      </c>
      <c r="EZ333" s="1" t="s">
        <v>863</v>
      </c>
    </row>
    <row r="334" spans="2:156" ht="16" thickBot="1" x14ac:dyDescent="0.4">
      <c r="B334" s="21" t="s">
        <v>332</v>
      </c>
      <c r="C334" s="22">
        <v>7.268992886874555</v>
      </c>
      <c r="D334" s="23">
        <v>7.0703859152822996</v>
      </c>
      <c r="E334" s="23">
        <v>7.140038212156405</v>
      </c>
      <c r="F334" s="23">
        <v>6.6906418694950389</v>
      </c>
      <c r="G334" s="23">
        <v>6.4255041067145839</v>
      </c>
      <c r="H334" s="23">
        <v>6.0122338758411686</v>
      </c>
      <c r="I334" s="23">
        <v>5.7254691939777373</v>
      </c>
      <c r="J334" s="23">
        <v>5.3297552238203707</v>
      </c>
      <c r="K334" s="23">
        <v>5.0284861878784284</v>
      </c>
      <c r="L334" s="23">
        <v>3.8922111443007097</v>
      </c>
      <c r="M334" s="23">
        <v>2.2780337289001622</v>
      </c>
      <c r="N334" s="23">
        <v>0.84574600952706191</v>
      </c>
      <c r="O334" s="23">
        <v>0.31856370990789173</v>
      </c>
      <c r="P334" s="23">
        <v>0.33226175049060203</v>
      </c>
      <c r="Q334" s="24"/>
      <c r="R334" s="23">
        <v>11.905992886874555</v>
      </c>
      <c r="S334" s="23">
        <v>11.7073859152823</v>
      </c>
      <c r="T334" s="23">
        <v>11.777038212156405</v>
      </c>
      <c r="U334" s="23">
        <v>11.327641869495039</v>
      </c>
      <c r="V334" s="23">
        <v>11.062504106714584</v>
      </c>
      <c r="W334" s="23">
        <v>10.649233875841169</v>
      </c>
      <c r="X334" s="23">
        <v>10.362469193977738</v>
      </c>
      <c r="Y334" s="23">
        <v>9.9667552238203712</v>
      </c>
      <c r="Z334" s="23">
        <v>9.6654861878784288</v>
      </c>
      <c r="AA334" s="23">
        <v>8.5292111443007101</v>
      </c>
      <c r="AB334" s="23">
        <v>6.9150337289001627</v>
      </c>
      <c r="AC334" s="23">
        <v>5.4827460095270624</v>
      </c>
      <c r="AD334" s="23">
        <v>4.9555637099078922</v>
      </c>
      <c r="AE334" s="23">
        <v>4.9692617504906025</v>
      </c>
      <c r="AG334" s="25">
        <v>7.268992886874555</v>
      </c>
      <c r="AH334" s="25">
        <v>7.0927509616180551</v>
      </c>
      <c r="AI334" s="25">
        <v>7.2488178328372737</v>
      </c>
      <c r="AJ334" s="25">
        <v>6.9795302239746739</v>
      </c>
      <c r="AK334" s="25">
        <v>6.864738518458056</v>
      </c>
      <c r="AL334" s="25">
        <v>6.6464452244399332</v>
      </c>
      <c r="AM334" s="25">
        <v>6.4508431536656872</v>
      </c>
      <c r="AN334" s="25">
        <v>6.1192845357794958</v>
      </c>
      <c r="AO334" s="25">
        <v>5.8230626526238751</v>
      </c>
      <c r="AP334" s="25">
        <v>5.3199372823819395</v>
      </c>
      <c r="AQ334" s="25">
        <v>4.458387230009965</v>
      </c>
      <c r="AR334" s="25">
        <v>3.7167799157376287</v>
      </c>
      <c r="AS334" s="25">
        <v>3.0862154031026279</v>
      </c>
      <c r="AT334" s="25">
        <v>2.7900818762320583</v>
      </c>
      <c r="AV334" s="26">
        <v>11.905992886874555</v>
      </c>
      <c r="AW334" s="26">
        <v>11.729750961618056</v>
      </c>
      <c r="AX334" s="26">
        <v>11.885817832837274</v>
      </c>
      <c r="AY334" s="26">
        <v>11.616530223974674</v>
      </c>
      <c r="AZ334" s="26">
        <v>11.501738518458057</v>
      </c>
      <c r="BA334" s="26">
        <v>11.283445224439934</v>
      </c>
      <c r="BB334" s="26">
        <v>11.087843153665688</v>
      </c>
      <c r="BC334" s="26">
        <v>10.756284535779496</v>
      </c>
      <c r="BD334" s="26">
        <v>10.460062652623876</v>
      </c>
      <c r="BE334" s="26">
        <v>9.95693728238194</v>
      </c>
      <c r="BF334" s="26">
        <v>9.0953872300099654</v>
      </c>
      <c r="BG334" s="26">
        <v>8.3537799157376291</v>
      </c>
      <c r="BH334" s="26">
        <v>7.7232154031026283</v>
      </c>
      <c r="BI334" s="26">
        <v>7.4270818762320587</v>
      </c>
      <c r="BK334" s="27">
        <v>7.268992886874555</v>
      </c>
      <c r="BL334" s="27">
        <v>7.0705824774253792</v>
      </c>
      <c r="BM334" s="27">
        <v>7.1394878596422</v>
      </c>
      <c r="BN334" s="27">
        <v>6.6902044741714874</v>
      </c>
      <c r="BO334" s="27">
        <v>6.425227057721294</v>
      </c>
      <c r="BP334" s="27">
        <v>6.0114712303028028</v>
      </c>
      <c r="BQ334" s="27">
        <v>5.7235343965188434</v>
      </c>
      <c r="BR334" s="27">
        <v>5.3277728343971873</v>
      </c>
      <c r="BS334" s="27">
        <v>5.0288028751076155</v>
      </c>
      <c r="BT334" s="27">
        <v>3.9313490990453559</v>
      </c>
      <c r="BU334" s="27">
        <v>2.4632047959589443</v>
      </c>
      <c r="BV334" s="27">
        <v>1.2028445278394955</v>
      </c>
      <c r="BW334" s="27">
        <v>0.95126560449452313</v>
      </c>
      <c r="BX334" s="27">
        <v>1.0984513566330065</v>
      </c>
      <c r="BZ334" s="27">
        <v>11.905992886874555</v>
      </c>
      <c r="CA334" s="27">
        <v>11.70758247742538</v>
      </c>
      <c r="CB334" s="27">
        <v>11.7764878596422</v>
      </c>
      <c r="CC334" s="27">
        <v>11.327204474171488</v>
      </c>
      <c r="CD334" s="27">
        <v>11.062227057721294</v>
      </c>
      <c r="CE334" s="27">
        <v>10.648471230302803</v>
      </c>
      <c r="CF334" s="27">
        <v>10.360534396518844</v>
      </c>
      <c r="CG334" s="27">
        <v>9.9647728343971878</v>
      </c>
      <c r="CH334" s="27">
        <v>9.6658028751076159</v>
      </c>
      <c r="CI334" s="27">
        <v>8.5683490990453564</v>
      </c>
      <c r="CJ334" s="27">
        <v>7.1002047959589447</v>
      </c>
      <c r="CK334" s="27">
        <v>5.8398445278394959</v>
      </c>
      <c r="CL334" s="27">
        <v>5.5882656044945236</v>
      </c>
      <c r="CM334" s="27">
        <v>5.735451356633007</v>
      </c>
      <c r="CO334" s="28">
        <v>7.268992886874555</v>
      </c>
      <c r="CP334" s="28">
        <v>7.0624039259423697</v>
      </c>
      <c r="CQ334" s="28">
        <v>7.13695715683847</v>
      </c>
      <c r="CR334" s="28">
        <v>6.6748390426516906</v>
      </c>
      <c r="CS334" s="28">
        <v>6.4448890001429504</v>
      </c>
      <c r="CT334" s="28">
        <v>5.9756047962855803</v>
      </c>
      <c r="CU334" s="28">
        <v>5.6314204156283978</v>
      </c>
      <c r="CV334" s="28">
        <v>4.6242906881833363</v>
      </c>
      <c r="CW334" s="28">
        <v>4.3502040155626851</v>
      </c>
      <c r="CX334" s="28">
        <v>3.8214326131160696</v>
      </c>
      <c r="CY334" s="28">
        <v>0.43642041132865472</v>
      </c>
      <c r="CZ334" s="28">
        <v>-4.8977195097174118</v>
      </c>
      <c r="DA334" s="28">
        <v>-9.1617128445951579</v>
      </c>
      <c r="DB334" s="28">
        <v>-11.988231199214539</v>
      </c>
      <c r="DD334" s="28">
        <v>11.905992886874555</v>
      </c>
      <c r="DE334" s="28">
        <v>11.69940392594237</v>
      </c>
      <c r="DF334" s="28">
        <v>11.77395715683847</v>
      </c>
      <c r="DG334" s="28">
        <v>11.311839042651691</v>
      </c>
      <c r="DH334" s="28">
        <v>11.081889000142951</v>
      </c>
      <c r="DI334" s="28">
        <v>10.612604796285581</v>
      </c>
      <c r="DJ334" s="28">
        <v>10.268420415628398</v>
      </c>
      <c r="DK334" s="28">
        <v>9.2612906881833368</v>
      </c>
      <c r="DL334" s="28">
        <v>8.9872040155626856</v>
      </c>
      <c r="DM334" s="28">
        <v>8.4584326131160701</v>
      </c>
      <c r="DN334" s="28">
        <v>5.0734204113286552</v>
      </c>
      <c r="DO334" s="28">
        <v>-0.26071950971741131</v>
      </c>
      <c r="DP334" s="28">
        <v>-4.5247128445951574</v>
      </c>
      <c r="DQ334" s="28">
        <v>-7.3512311992145385</v>
      </c>
      <c r="DS334" s="29">
        <v>7.268992886874555</v>
      </c>
      <c r="DT334" s="29">
        <v>7.1354596901304603</v>
      </c>
      <c r="DU334" s="29">
        <v>7.1421835264817695</v>
      </c>
      <c r="DV334" s="29">
        <v>6.6966173726886247</v>
      </c>
      <c r="DW334" s="29">
        <v>6.5084083470585057</v>
      </c>
      <c r="DX334" s="29">
        <v>4.7612540922733793</v>
      </c>
      <c r="DY334" s="29">
        <v>3.9765311191393238</v>
      </c>
      <c r="DZ334" s="29">
        <v>3.6961591756974919</v>
      </c>
      <c r="EA334" s="29">
        <v>3.4232313444072382</v>
      </c>
      <c r="EB334" s="29">
        <v>2.0202037185602428</v>
      </c>
      <c r="EC334" s="29">
        <v>-4.0071298071304291</v>
      </c>
      <c r="ED334" s="29">
        <v>-8.7532145567790351</v>
      </c>
      <c r="EE334" s="29">
        <v>-11.464566792916159</v>
      </c>
      <c r="EF334" s="29">
        <v>-10.522582226232707</v>
      </c>
      <c r="EH334" s="29">
        <v>11.905992886874555</v>
      </c>
      <c r="EI334" s="29">
        <v>11.772459690130461</v>
      </c>
      <c r="EJ334" s="29">
        <v>11.77918352648177</v>
      </c>
      <c r="EK334" s="29">
        <v>11.333617372688625</v>
      </c>
      <c r="EL334" s="29">
        <v>11.145408347058506</v>
      </c>
      <c r="EM334" s="29">
        <v>9.3982540922733797</v>
      </c>
      <c r="EN334" s="29">
        <v>8.6135311191393242</v>
      </c>
      <c r="EO334" s="29">
        <v>8.3331591756974923</v>
      </c>
      <c r="EP334" s="29">
        <v>8.0602313444072387</v>
      </c>
      <c r="EQ334" s="29">
        <v>6.6572037185602433</v>
      </c>
      <c r="ER334" s="29">
        <v>0.62987019286957135</v>
      </c>
      <c r="ES334" s="29">
        <v>-4.1162145567790347</v>
      </c>
      <c r="ET334" s="29">
        <v>-6.8275667929161585</v>
      </c>
      <c r="EU334" s="29">
        <v>-5.8855822262327067</v>
      </c>
      <c r="EW334" s="1">
        <v>372174</v>
      </c>
      <c r="EX334" s="1">
        <v>410598</v>
      </c>
      <c r="EY334" s="1" t="s">
        <v>483</v>
      </c>
      <c r="EZ334" s="1" t="s">
        <v>857</v>
      </c>
    </row>
    <row r="335" spans="2:156" ht="16" thickBot="1" x14ac:dyDescent="0.4">
      <c r="B335" s="21" t="s">
        <v>333</v>
      </c>
      <c r="C335" s="22">
        <v>4.4685229816404455</v>
      </c>
      <c r="D335" s="23">
        <v>4.3050577140628263</v>
      </c>
      <c r="E335" s="23">
        <v>3.9495203561365084</v>
      </c>
      <c r="F335" s="23">
        <v>3.4813445530589249</v>
      </c>
      <c r="G335" s="23">
        <v>2.9329312306609925</v>
      </c>
      <c r="H335" s="23">
        <v>2.2733530088495453</v>
      </c>
      <c r="I335" s="23">
        <v>1.6386951850086504</v>
      </c>
      <c r="J335" s="23">
        <v>0.96904664318638112</v>
      </c>
      <c r="K335" s="23">
        <v>0.28201025698363935</v>
      </c>
      <c r="L335" s="23">
        <v>-0.58575695942037243</v>
      </c>
      <c r="M335" s="23">
        <v>-3.7481222739743245</v>
      </c>
      <c r="N335" s="23">
        <v>-5.2096489767822334</v>
      </c>
      <c r="O335" s="23">
        <v>-5.4268303144748984</v>
      </c>
      <c r="P335" s="23">
        <v>-4.8984936752895365</v>
      </c>
      <c r="Q335" s="24"/>
      <c r="R335" s="23">
        <v>7.9685229816404455</v>
      </c>
      <c r="S335" s="23">
        <v>7.8050577140628263</v>
      </c>
      <c r="T335" s="23">
        <v>7.4495203561365084</v>
      </c>
      <c r="U335" s="23">
        <v>6.9813445530589249</v>
      </c>
      <c r="V335" s="23">
        <v>6.4329312306609925</v>
      </c>
      <c r="W335" s="23">
        <v>5.7733530088495453</v>
      </c>
      <c r="X335" s="23">
        <v>5.1386951850086504</v>
      </c>
      <c r="Y335" s="23">
        <v>4.4690466431863811</v>
      </c>
      <c r="Z335" s="23">
        <v>3.7820102569836394</v>
      </c>
      <c r="AA335" s="23">
        <v>2.9142430405796276</v>
      </c>
      <c r="AB335" s="23">
        <v>-0.24812227397432451</v>
      </c>
      <c r="AC335" s="23">
        <v>-1.7096489767822334</v>
      </c>
      <c r="AD335" s="23">
        <v>-1.9268303144748984</v>
      </c>
      <c r="AE335" s="23">
        <v>-1.3984936752895365</v>
      </c>
      <c r="AG335" s="25">
        <v>4.4685229816404455</v>
      </c>
      <c r="AH335" s="25">
        <v>4.3907086989461774</v>
      </c>
      <c r="AI335" s="25">
        <v>4.1496650428964941</v>
      </c>
      <c r="AJ335" s="25">
        <v>3.9351154401608373</v>
      </c>
      <c r="AK335" s="25">
        <v>3.6619294618291391</v>
      </c>
      <c r="AL335" s="25">
        <v>3.3339107620820538</v>
      </c>
      <c r="AM335" s="25">
        <v>2.9332224316624202</v>
      </c>
      <c r="AN335" s="25">
        <v>2.4855748377804545</v>
      </c>
      <c r="AO335" s="25">
        <v>1.97760731933041</v>
      </c>
      <c r="AP335" s="25">
        <v>1.4636523571569384</v>
      </c>
      <c r="AQ335" s="25">
        <v>-0.32981447016288001</v>
      </c>
      <c r="AR335" s="25">
        <v>-1.5531878711930815</v>
      </c>
      <c r="AS335" s="25">
        <v>-2.2228017242249507</v>
      </c>
      <c r="AT335" s="25">
        <v>-2.5943958983816984</v>
      </c>
      <c r="AV335" s="26">
        <v>7.9685229816404455</v>
      </c>
      <c r="AW335" s="26">
        <v>7.8907086989461774</v>
      </c>
      <c r="AX335" s="26">
        <v>7.6496650428964941</v>
      </c>
      <c r="AY335" s="26">
        <v>7.4351154401608373</v>
      </c>
      <c r="AZ335" s="26">
        <v>7.1619294618291391</v>
      </c>
      <c r="BA335" s="26">
        <v>6.8339107620820538</v>
      </c>
      <c r="BB335" s="26">
        <v>6.4332224316624202</v>
      </c>
      <c r="BC335" s="26">
        <v>5.9855748377804545</v>
      </c>
      <c r="BD335" s="26">
        <v>5.47760731933041</v>
      </c>
      <c r="BE335" s="26">
        <v>4.9636523571569384</v>
      </c>
      <c r="BF335" s="26">
        <v>3.17018552983712</v>
      </c>
      <c r="BG335" s="26">
        <v>1.9468121288069185</v>
      </c>
      <c r="BH335" s="26">
        <v>1.2771982757750493</v>
      </c>
      <c r="BI335" s="26">
        <v>0.90560410161830163</v>
      </c>
      <c r="BK335" s="27">
        <v>4.4685229816404455</v>
      </c>
      <c r="BL335" s="27">
        <v>4.3050691295704659</v>
      </c>
      <c r="BM335" s="27">
        <v>3.9495454742415337</v>
      </c>
      <c r="BN335" s="27">
        <v>3.481381893248999</v>
      </c>
      <c r="BO335" s="27">
        <v>2.9329847603515766</v>
      </c>
      <c r="BP335" s="27">
        <v>2.2733370832128426</v>
      </c>
      <c r="BQ335" s="27">
        <v>1.6385248501652416</v>
      </c>
      <c r="BR335" s="27">
        <v>0.96884702944229062</v>
      </c>
      <c r="BS335" s="27">
        <v>0.28178390716266932</v>
      </c>
      <c r="BT335" s="27">
        <v>-0.51172584082379302</v>
      </c>
      <c r="BU335" s="27">
        <v>-3.4335771797659973</v>
      </c>
      <c r="BV335" s="27">
        <v>-4.8024750179407079</v>
      </c>
      <c r="BW335" s="27">
        <v>-5.044905258488896</v>
      </c>
      <c r="BX335" s="27">
        <v>-4.5715244188643851</v>
      </c>
      <c r="BZ335" s="27">
        <v>7.9685229816404455</v>
      </c>
      <c r="CA335" s="27">
        <v>7.8050691295704659</v>
      </c>
      <c r="CB335" s="27">
        <v>7.4495454742415337</v>
      </c>
      <c r="CC335" s="27">
        <v>6.981381893248999</v>
      </c>
      <c r="CD335" s="27">
        <v>6.4329847603515766</v>
      </c>
      <c r="CE335" s="27">
        <v>5.7733370832128426</v>
      </c>
      <c r="CF335" s="27">
        <v>5.1385248501652416</v>
      </c>
      <c r="CG335" s="27">
        <v>4.4688470294422906</v>
      </c>
      <c r="CH335" s="27">
        <v>3.7817839071626693</v>
      </c>
      <c r="CI335" s="27">
        <v>2.988274159176207</v>
      </c>
      <c r="CJ335" s="27">
        <v>6.64228202340027E-2</v>
      </c>
      <c r="CK335" s="27">
        <v>-1.3024750179407079</v>
      </c>
      <c r="CL335" s="27">
        <v>-1.544905258488896</v>
      </c>
      <c r="CM335" s="27">
        <v>-1.0715244188643851</v>
      </c>
      <c r="CO335" s="28">
        <v>4.4685229816404455</v>
      </c>
      <c r="CP335" s="28">
        <v>4.2891454823242334</v>
      </c>
      <c r="CQ335" s="28">
        <v>3.9412200361167358</v>
      </c>
      <c r="CR335" s="28">
        <v>3.5166849414312988</v>
      </c>
      <c r="CS335" s="28">
        <v>3.0134600929357429</v>
      </c>
      <c r="CT335" s="28">
        <v>2.4047329695594755</v>
      </c>
      <c r="CU335" s="28">
        <v>1.7869379378711727</v>
      </c>
      <c r="CV335" s="28">
        <v>1.1406391067160797</v>
      </c>
      <c r="CW335" s="28">
        <v>0.55905426557060878</v>
      </c>
      <c r="CX335" s="28">
        <v>-2.5651396581459096E-2</v>
      </c>
      <c r="CY335" s="28">
        <v>-3.3982214996589732</v>
      </c>
      <c r="CZ335" s="28">
        <v>-8.9366253942612985</v>
      </c>
      <c r="DA335" s="28">
        <v>-12.950818194839812</v>
      </c>
      <c r="DB335" s="28">
        <v>-15.851865021011179</v>
      </c>
      <c r="DD335" s="28">
        <v>7.9685229816404455</v>
      </c>
      <c r="DE335" s="28">
        <v>7.7891454823242334</v>
      </c>
      <c r="DF335" s="28">
        <v>7.4412200361167358</v>
      </c>
      <c r="DG335" s="28">
        <v>7.0166849414312988</v>
      </c>
      <c r="DH335" s="28">
        <v>6.5134600929357429</v>
      </c>
      <c r="DI335" s="28">
        <v>5.9047329695594755</v>
      </c>
      <c r="DJ335" s="28">
        <v>5.2869379378711727</v>
      </c>
      <c r="DK335" s="28">
        <v>4.6406391067160797</v>
      </c>
      <c r="DL335" s="28">
        <v>4.0590542655706088</v>
      </c>
      <c r="DM335" s="28">
        <v>3.4743486034185409</v>
      </c>
      <c r="DN335" s="28">
        <v>0.10177850034102676</v>
      </c>
      <c r="DO335" s="28">
        <v>-5.4366253942612985</v>
      </c>
      <c r="DP335" s="28">
        <v>-9.4508181948398118</v>
      </c>
      <c r="DQ335" s="28">
        <v>-12.351865021011179</v>
      </c>
      <c r="DS335" s="29">
        <v>4.4685229816404455</v>
      </c>
      <c r="DT335" s="29">
        <v>4.3567527148058396</v>
      </c>
      <c r="DU335" s="29">
        <v>3.8430107156736639</v>
      </c>
      <c r="DV335" s="29">
        <v>3.3916773277835865</v>
      </c>
      <c r="DW335" s="29">
        <v>2.8333197017684082</v>
      </c>
      <c r="DX335" s="29">
        <v>2.2839251660817155</v>
      </c>
      <c r="DY335" s="29">
        <v>1.758144652854746</v>
      </c>
      <c r="DZ335" s="29">
        <v>1.2473894246845916</v>
      </c>
      <c r="EA335" s="29">
        <v>0.6495867984087198</v>
      </c>
      <c r="EB335" s="29">
        <v>-0.74593417823032837</v>
      </c>
      <c r="EC335" s="29">
        <v>-7.2619278091185748</v>
      </c>
      <c r="ED335" s="29">
        <v>-12.060147514008435</v>
      </c>
      <c r="EE335" s="29">
        <v>-14.604967356254178</v>
      </c>
      <c r="EF335" s="29">
        <v>-13.684513936380831</v>
      </c>
      <c r="EH335" s="29">
        <v>7.9685229816404455</v>
      </c>
      <c r="EI335" s="29">
        <v>7.8567527148058396</v>
      </c>
      <c r="EJ335" s="29">
        <v>7.3430107156736639</v>
      </c>
      <c r="EK335" s="29">
        <v>6.8916773277835865</v>
      </c>
      <c r="EL335" s="29">
        <v>6.3333197017684082</v>
      </c>
      <c r="EM335" s="29">
        <v>5.7839251660817155</v>
      </c>
      <c r="EN335" s="29">
        <v>5.258144652854746</v>
      </c>
      <c r="EO335" s="29">
        <v>4.7473894246845916</v>
      </c>
      <c r="EP335" s="29">
        <v>4.1495867984087198</v>
      </c>
      <c r="EQ335" s="29">
        <v>2.7540658217696716</v>
      </c>
      <c r="ER335" s="29">
        <v>-3.7619278091185748</v>
      </c>
      <c r="ES335" s="29">
        <v>-8.5601475140084347</v>
      </c>
      <c r="ET335" s="29">
        <v>-11.104967356254178</v>
      </c>
      <c r="EU335" s="29">
        <v>-10.184513936380831</v>
      </c>
      <c r="EW335" s="1">
        <v>352531</v>
      </c>
      <c r="EX335" s="1">
        <v>404369</v>
      </c>
      <c r="EY335" s="1" t="s">
        <v>460</v>
      </c>
      <c r="EZ335" s="1" t="s">
        <v>867</v>
      </c>
    </row>
    <row r="336" spans="2:156" ht="16" thickBot="1" x14ac:dyDescent="0.4">
      <c r="B336" s="21" t="s">
        <v>334</v>
      </c>
      <c r="C336" s="22">
        <v>12.029578166025257</v>
      </c>
      <c r="D336" s="23">
        <v>11.54225288998051</v>
      </c>
      <c r="E336" s="23">
        <v>11.236138270234793</v>
      </c>
      <c r="F336" s="23">
        <v>10.960297272724649</v>
      </c>
      <c r="G336" s="23">
        <v>10.613700386950883</v>
      </c>
      <c r="H336" s="23">
        <v>10.253576702352248</v>
      </c>
      <c r="I336" s="23">
        <v>9.8550253361372366</v>
      </c>
      <c r="J336" s="23">
        <v>9.4859053737573493</v>
      </c>
      <c r="K336" s="23">
        <v>9.106810174928027</v>
      </c>
      <c r="L336" s="23">
        <v>8.6341419169876978</v>
      </c>
      <c r="M336" s="23">
        <v>6.9469881680230667</v>
      </c>
      <c r="N336" s="23">
        <v>6.1997572511148533</v>
      </c>
      <c r="O336" s="23">
        <v>6.0831097929917277</v>
      </c>
      <c r="P336" s="23">
        <v>6.25397289226132</v>
      </c>
      <c r="Q336" s="24"/>
      <c r="R336" s="23">
        <v>16.666578166025257</v>
      </c>
      <c r="S336" s="23">
        <v>16.179252889980511</v>
      </c>
      <c r="T336" s="23">
        <v>15.873138270234794</v>
      </c>
      <c r="U336" s="23">
        <v>15.597297272724649</v>
      </c>
      <c r="V336" s="23">
        <v>15.250700386950884</v>
      </c>
      <c r="W336" s="23">
        <v>14.890576702352249</v>
      </c>
      <c r="X336" s="23">
        <v>14.492025336137237</v>
      </c>
      <c r="Y336" s="23">
        <v>14.12290537375735</v>
      </c>
      <c r="Z336" s="23">
        <v>13.743810174928027</v>
      </c>
      <c r="AA336" s="23">
        <v>13.271141916987698</v>
      </c>
      <c r="AB336" s="23">
        <v>11.583988168023067</v>
      </c>
      <c r="AC336" s="23">
        <v>10.836757251114854</v>
      </c>
      <c r="AD336" s="23">
        <v>10.720109792991728</v>
      </c>
      <c r="AE336" s="23">
        <v>10.89097289226132</v>
      </c>
      <c r="AG336" s="25">
        <v>12.029578166025257</v>
      </c>
      <c r="AH336" s="25">
        <v>11.800710579411492</v>
      </c>
      <c r="AI336" s="25">
        <v>11.588825110277014</v>
      </c>
      <c r="AJ336" s="25">
        <v>11.465190787373185</v>
      </c>
      <c r="AK336" s="25">
        <v>11.283382944518674</v>
      </c>
      <c r="AL336" s="25">
        <v>11.055094948523307</v>
      </c>
      <c r="AM336" s="25">
        <v>10.750797802129361</v>
      </c>
      <c r="AN336" s="25">
        <v>10.48425534786764</v>
      </c>
      <c r="AO336" s="25">
        <v>10.171229613946386</v>
      </c>
      <c r="AP336" s="25">
        <v>9.8254076789864708</v>
      </c>
      <c r="AQ336" s="25">
        <v>8.7654198149594507</v>
      </c>
      <c r="AR336" s="25">
        <v>8.1415491482674494</v>
      </c>
      <c r="AS336" s="25">
        <v>7.8230845473070065</v>
      </c>
      <c r="AT336" s="25">
        <v>7.6230747177453129</v>
      </c>
      <c r="AV336" s="26">
        <v>16.666578166025257</v>
      </c>
      <c r="AW336" s="26">
        <v>16.437710579411494</v>
      </c>
      <c r="AX336" s="26">
        <v>16.225825110277015</v>
      </c>
      <c r="AY336" s="26">
        <v>16.102190787373186</v>
      </c>
      <c r="AZ336" s="26">
        <v>15.920382944518675</v>
      </c>
      <c r="BA336" s="26">
        <v>15.692094948523307</v>
      </c>
      <c r="BB336" s="26">
        <v>15.387797802129361</v>
      </c>
      <c r="BC336" s="26">
        <v>15.12125534786764</v>
      </c>
      <c r="BD336" s="26">
        <v>14.808229613946386</v>
      </c>
      <c r="BE336" s="26">
        <v>14.462407678986471</v>
      </c>
      <c r="BF336" s="26">
        <v>13.402419814959451</v>
      </c>
      <c r="BG336" s="26">
        <v>12.77854914826745</v>
      </c>
      <c r="BH336" s="26">
        <v>12.460084547307007</v>
      </c>
      <c r="BI336" s="26">
        <v>12.260074717745313</v>
      </c>
      <c r="BK336" s="27">
        <v>12.029578166025257</v>
      </c>
      <c r="BL336" s="27">
        <v>11.542252879973324</v>
      </c>
      <c r="BM336" s="27">
        <v>11.236138290279092</v>
      </c>
      <c r="BN336" s="27">
        <v>10.960297272724649</v>
      </c>
      <c r="BO336" s="27">
        <v>10.613700306938512</v>
      </c>
      <c r="BP336" s="27">
        <v>10.253576792358501</v>
      </c>
      <c r="BQ336" s="27">
        <v>9.8550253361372366</v>
      </c>
      <c r="BR336" s="27">
        <v>9.4859053737573493</v>
      </c>
      <c r="BS336" s="27">
        <v>9.106810174928027</v>
      </c>
      <c r="BT336" s="27">
        <v>8.6776134481679641</v>
      </c>
      <c r="BU336" s="27">
        <v>7.1331098395122865</v>
      </c>
      <c r="BV336" s="27">
        <v>6.4260589088249169</v>
      </c>
      <c r="BW336" s="27">
        <v>6.2922212084234843</v>
      </c>
      <c r="BX336" s="27">
        <v>6.4267102651395547</v>
      </c>
      <c r="BZ336" s="27">
        <v>16.666578166025257</v>
      </c>
      <c r="CA336" s="27">
        <v>16.179252879973326</v>
      </c>
      <c r="CB336" s="27">
        <v>15.873138290279092</v>
      </c>
      <c r="CC336" s="27">
        <v>15.597297272724649</v>
      </c>
      <c r="CD336" s="27">
        <v>15.250700306938512</v>
      </c>
      <c r="CE336" s="27">
        <v>14.890576792358502</v>
      </c>
      <c r="CF336" s="27">
        <v>14.492025336137237</v>
      </c>
      <c r="CG336" s="27">
        <v>14.12290537375735</v>
      </c>
      <c r="CH336" s="27">
        <v>13.743810174928027</v>
      </c>
      <c r="CI336" s="27">
        <v>13.314613448167965</v>
      </c>
      <c r="CJ336" s="27">
        <v>11.770109839512287</v>
      </c>
      <c r="CK336" s="27">
        <v>11.063058908824917</v>
      </c>
      <c r="CL336" s="27">
        <v>10.929221208423485</v>
      </c>
      <c r="CM336" s="27">
        <v>11.063710265139555</v>
      </c>
      <c r="CO336" s="28">
        <v>12.029578166025257</v>
      </c>
      <c r="CP336" s="28">
        <v>11.540357764868828</v>
      </c>
      <c r="CQ336" s="28">
        <v>11.248114402093249</v>
      </c>
      <c r="CR336" s="28">
        <v>10.982601007376015</v>
      </c>
      <c r="CS336" s="28">
        <v>10.663417480053162</v>
      </c>
      <c r="CT336" s="28">
        <v>10.330820207080604</v>
      </c>
      <c r="CU336" s="28">
        <v>9.9547627763716608</v>
      </c>
      <c r="CV336" s="28">
        <v>9.6103580322108257</v>
      </c>
      <c r="CW336" s="28">
        <v>9.2964539389429124</v>
      </c>
      <c r="CX336" s="28">
        <v>8.9455549010142636</v>
      </c>
      <c r="CY336" s="28">
        <v>6.6445309798979721</v>
      </c>
      <c r="CZ336" s="28">
        <v>1.811575113743281</v>
      </c>
      <c r="DA336" s="28">
        <v>-2.0968974568199137</v>
      </c>
      <c r="DB336" s="28">
        <v>-4.8135784378948792</v>
      </c>
      <c r="DD336" s="28">
        <v>16.666578166025257</v>
      </c>
      <c r="DE336" s="28">
        <v>16.17735776486883</v>
      </c>
      <c r="DF336" s="28">
        <v>15.885114402093249</v>
      </c>
      <c r="DG336" s="28">
        <v>15.619601007376016</v>
      </c>
      <c r="DH336" s="28">
        <v>15.300417480053163</v>
      </c>
      <c r="DI336" s="28">
        <v>14.967820207080605</v>
      </c>
      <c r="DJ336" s="28">
        <v>14.591762776371661</v>
      </c>
      <c r="DK336" s="28">
        <v>14.247358032210826</v>
      </c>
      <c r="DL336" s="28">
        <v>13.933453938942913</v>
      </c>
      <c r="DM336" s="28">
        <v>13.582554901014264</v>
      </c>
      <c r="DN336" s="28">
        <v>11.281530979897973</v>
      </c>
      <c r="DO336" s="28">
        <v>6.4485751137432814</v>
      </c>
      <c r="DP336" s="28">
        <v>2.5401025431800868</v>
      </c>
      <c r="DQ336" s="28">
        <v>-0.1765784378948787</v>
      </c>
      <c r="DS336" s="29">
        <v>12.029578166025257</v>
      </c>
      <c r="DT336" s="29">
        <v>11.596217927440064</v>
      </c>
      <c r="DU336" s="29">
        <v>11.180208483150208</v>
      </c>
      <c r="DV336" s="29">
        <v>10.924492285371651</v>
      </c>
      <c r="DW336" s="29">
        <v>10.641492899864364</v>
      </c>
      <c r="DX336" s="29">
        <v>10.369801635681918</v>
      </c>
      <c r="DY336" s="29">
        <v>10.049203854101279</v>
      </c>
      <c r="DZ336" s="29">
        <v>9.776672463284001</v>
      </c>
      <c r="EA336" s="29">
        <v>9.3792519334487352</v>
      </c>
      <c r="EB336" s="29">
        <v>8.2179647673621403</v>
      </c>
      <c r="EC336" s="29">
        <v>2.7818380422898557</v>
      </c>
      <c r="ED336" s="29">
        <v>-1.6003886658687208</v>
      </c>
      <c r="EE336" s="29">
        <v>-4.1732266599228964</v>
      </c>
      <c r="EF336" s="29">
        <v>-3.5063349957891141</v>
      </c>
      <c r="EH336" s="29">
        <v>16.666578166025257</v>
      </c>
      <c r="EI336" s="29">
        <v>16.233217927440066</v>
      </c>
      <c r="EJ336" s="29">
        <v>15.817208483150209</v>
      </c>
      <c r="EK336" s="29">
        <v>15.561492285371651</v>
      </c>
      <c r="EL336" s="29">
        <v>15.278492899864364</v>
      </c>
      <c r="EM336" s="29">
        <v>15.006801635681919</v>
      </c>
      <c r="EN336" s="29">
        <v>14.686203854101279</v>
      </c>
      <c r="EO336" s="29">
        <v>14.413672463284001</v>
      </c>
      <c r="EP336" s="29">
        <v>14.016251933448736</v>
      </c>
      <c r="EQ336" s="29">
        <v>12.854964767362141</v>
      </c>
      <c r="ER336" s="29">
        <v>7.4188380422898561</v>
      </c>
      <c r="ES336" s="29">
        <v>3.0366113341312797</v>
      </c>
      <c r="ET336" s="29">
        <v>0.46377334007710402</v>
      </c>
      <c r="EU336" s="29">
        <v>1.1306650042108863</v>
      </c>
      <c r="EW336" s="1">
        <v>377117</v>
      </c>
      <c r="EX336" s="1">
        <v>395709</v>
      </c>
      <c r="EY336" s="1" t="s">
        <v>555</v>
      </c>
      <c r="EZ336" s="1" t="s">
        <v>849</v>
      </c>
    </row>
    <row r="337" spans="2:156" ht="16" thickBot="1" x14ac:dyDescent="0.4">
      <c r="B337" s="21" t="s">
        <v>335</v>
      </c>
      <c r="C337" s="22">
        <v>3.9456591036021571</v>
      </c>
      <c r="D337" s="23">
        <v>3.2633180197000371</v>
      </c>
      <c r="E337" s="23">
        <v>1.1343116226015688</v>
      </c>
      <c r="F337" s="23">
        <v>-1.2973449868718774</v>
      </c>
      <c r="G337" s="23">
        <v>-3.3805742822174913</v>
      </c>
      <c r="H337" s="23">
        <v>-5.5924128338872947</v>
      </c>
      <c r="I337" s="23">
        <v>-7.6589958445731092</v>
      </c>
      <c r="J337" s="23">
        <v>-0.81482996473305391</v>
      </c>
      <c r="K337" s="23">
        <v>-1.9302648907066207</v>
      </c>
      <c r="L337" s="23">
        <v>-2.8350632821036754</v>
      </c>
      <c r="M337" s="23">
        <v>-3.259555869232706</v>
      </c>
      <c r="N337" s="23">
        <v>-3.09978878539874</v>
      </c>
      <c r="O337" s="23">
        <v>-3.0745653606496965</v>
      </c>
      <c r="P337" s="23">
        <v>-2.7358624412579111</v>
      </c>
      <c r="Q337" s="24"/>
      <c r="R337" s="23">
        <v>10.445659103602157</v>
      </c>
      <c r="S337" s="23">
        <v>9.7633180197000371</v>
      </c>
      <c r="T337" s="23">
        <v>7.6343116226015688</v>
      </c>
      <c r="U337" s="23">
        <v>5.2026550131281226</v>
      </c>
      <c r="V337" s="23">
        <v>3.1194257177825087</v>
      </c>
      <c r="W337" s="23">
        <v>0.90758716611270529</v>
      </c>
      <c r="X337" s="23">
        <v>-1.1589958445731092</v>
      </c>
      <c r="Y337" s="23">
        <v>-2.3148299647330539</v>
      </c>
      <c r="Z337" s="23">
        <v>-3.4302648907066207</v>
      </c>
      <c r="AA337" s="23">
        <v>-4.3350632821036754</v>
      </c>
      <c r="AB337" s="23">
        <v>-4.759555869232706</v>
      </c>
      <c r="AC337" s="23">
        <v>-4.59978878539874</v>
      </c>
      <c r="AD337" s="23">
        <v>-4.5745653606496965</v>
      </c>
      <c r="AE337" s="23">
        <v>-4.2358624412579111</v>
      </c>
      <c r="AG337" s="25">
        <v>3.9456591036021571</v>
      </c>
      <c r="AH337" s="25">
        <v>3.946506451452592</v>
      </c>
      <c r="AI337" s="25">
        <v>2.1924444249312671</v>
      </c>
      <c r="AJ337" s="25">
        <v>0.13153039452922144</v>
      </c>
      <c r="AK337" s="25">
        <v>-1.5992061876573942</v>
      </c>
      <c r="AL337" s="25">
        <v>-3.4665698783942034</v>
      </c>
      <c r="AM337" s="25">
        <v>-5.2789675887865428</v>
      </c>
      <c r="AN337" s="25">
        <v>1.7570642076626442</v>
      </c>
      <c r="AO337" s="25">
        <v>0.76084074204350571</v>
      </c>
      <c r="AP337" s="25">
        <v>-9.7583797037209763E-2</v>
      </c>
      <c r="AQ337" s="25">
        <v>-9.6348508815168543E-2</v>
      </c>
      <c r="AR337" s="25">
        <v>0.30593205068934992</v>
      </c>
      <c r="AS337" s="25">
        <v>0.50040530446037224</v>
      </c>
      <c r="AT337" s="25">
        <v>0.91060237749571371</v>
      </c>
      <c r="AV337" s="26">
        <v>10.445659103602157</v>
      </c>
      <c r="AW337" s="26">
        <v>10.446506451452592</v>
      </c>
      <c r="AX337" s="26">
        <v>8.6924444249312671</v>
      </c>
      <c r="AY337" s="26">
        <v>6.6315303945292214</v>
      </c>
      <c r="AZ337" s="26">
        <v>4.9007938123426058</v>
      </c>
      <c r="BA337" s="26">
        <v>3.0334301216057966</v>
      </c>
      <c r="BB337" s="26">
        <v>1.2210324112134572</v>
      </c>
      <c r="BC337" s="26">
        <v>0.25706420766264415</v>
      </c>
      <c r="BD337" s="26">
        <v>-0.73915925795649429</v>
      </c>
      <c r="BE337" s="26">
        <v>-1.5975837970372098</v>
      </c>
      <c r="BF337" s="26">
        <v>-1.5963485088151685</v>
      </c>
      <c r="BG337" s="26">
        <v>-1.1940679493106501</v>
      </c>
      <c r="BH337" s="26">
        <v>-0.99959469553962776</v>
      </c>
      <c r="BI337" s="26">
        <v>-0.58939762250428629</v>
      </c>
      <c r="BK337" s="27">
        <v>3.9456591036021571</v>
      </c>
      <c r="BL337" s="27">
        <v>3.2633180197000371</v>
      </c>
      <c r="BM337" s="27">
        <v>1.1343116326369902</v>
      </c>
      <c r="BN337" s="27">
        <v>-1.2973449868718774</v>
      </c>
      <c r="BO337" s="27">
        <v>-3.3805742922973394</v>
      </c>
      <c r="BP337" s="27">
        <v>-5.5924128237748185</v>
      </c>
      <c r="BQ337" s="27">
        <v>-7.6589958445731092</v>
      </c>
      <c r="BR337" s="27">
        <v>-0.81482996473305391</v>
      </c>
      <c r="BS337" s="27">
        <v>-1.9302648907066207</v>
      </c>
      <c r="BT337" s="27">
        <v>-2.8296335882251817</v>
      </c>
      <c r="BU337" s="27">
        <v>-3.2349235378957744</v>
      </c>
      <c r="BV337" s="27">
        <v>-3.0679177468327268</v>
      </c>
      <c r="BW337" s="27">
        <v>-3.04254936745496</v>
      </c>
      <c r="BX337" s="27">
        <v>-2.7070861387369334</v>
      </c>
      <c r="BZ337" s="27">
        <v>10.445659103602157</v>
      </c>
      <c r="CA337" s="27">
        <v>9.7633180197000371</v>
      </c>
      <c r="CB337" s="27">
        <v>7.6343116326369902</v>
      </c>
      <c r="CC337" s="27">
        <v>5.2026550131281226</v>
      </c>
      <c r="CD337" s="27">
        <v>3.1194257077026606</v>
      </c>
      <c r="CE337" s="27">
        <v>0.90758717622518148</v>
      </c>
      <c r="CF337" s="27">
        <v>-1.1589958445731092</v>
      </c>
      <c r="CG337" s="27">
        <v>-2.3148299647330539</v>
      </c>
      <c r="CH337" s="27">
        <v>-3.4302648907066207</v>
      </c>
      <c r="CI337" s="27">
        <v>-4.3296335882251817</v>
      </c>
      <c r="CJ337" s="27">
        <v>-4.7349235378957744</v>
      </c>
      <c r="CK337" s="27">
        <v>-4.5679177468327268</v>
      </c>
      <c r="CL337" s="27">
        <v>-4.54254936745496</v>
      </c>
      <c r="CM337" s="27">
        <v>-4.2070861387369334</v>
      </c>
      <c r="CO337" s="28">
        <v>3.9456591036021571</v>
      </c>
      <c r="CP337" s="28">
        <v>3.2987964446567482</v>
      </c>
      <c r="CQ337" s="28">
        <v>1.2111856174599893</v>
      </c>
      <c r="CR337" s="28">
        <v>-1.1758816631226452</v>
      </c>
      <c r="CS337" s="28">
        <v>-3.2159007275461242</v>
      </c>
      <c r="CT337" s="28">
        <v>-5.3807835891510507</v>
      </c>
      <c r="CU337" s="28">
        <v>-7.4029896616920396</v>
      </c>
      <c r="CV337" s="28">
        <v>-0.51236334580938347</v>
      </c>
      <c r="CW337" s="28">
        <v>-1.580605717038754</v>
      </c>
      <c r="CX337" s="28">
        <v>-2.434625570594033</v>
      </c>
      <c r="CY337" s="28">
        <v>-2.6339894519500895</v>
      </c>
      <c r="CZ337" s="28">
        <v>-2.4966379494946906</v>
      </c>
      <c r="DA337" s="28">
        <v>-2.4720471029652167</v>
      </c>
      <c r="DB337" s="28">
        <v>-2.079978099239991</v>
      </c>
      <c r="DD337" s="28">
        <v>10.445659103602157</v>
      </c>
      <c r="DE337" s="28">
        <v>9.7987964446567482</v>
      </c>
      <c r="DF337" s="28">
        <v>7.7111856174599893</v>
      </c>
      <c r="DG337" s="28">
        <v>5.3241183368773548</v>
      </c>
      <c r="DH337" s="28">
        <v>3.2840992724538758</v>
      </c>
      <c r="DI337" s="28">
        <v>1.1192164108489493</v>
      </c>
      <c r="DJ337" s="28">
        <v>-0.90298966169203965</v>
      </c>
      <c r="DK337" s="28">
        <v>-2.0123633458093835</v>
      </c>
      <c r="DL337" s="28">
        <v>-3.080605717038754</v>
      </c>
      <c r="DM337" s="28">
        <v>-3.934625570594033</v>
      </c>
      <c r="DN337" s="28">
        <v>-4.1339894519500895</v>
      </c>
      <c r="DO337" s="28">
        <v>-3.9966379494946906</v>
      </c>
      <c r="DP337" s="28">
        <v>-3.9720471029652167</v>
      </c>
      <c r="DQ337" s="28">
        <v>-3.579978099239991</v>
      </c>
      <c r="DS337" s="29">
        <v>3.9456591036021571</v>
      </c>
      <c r="DT337" s="29">
        <v>3.3031446882835453</v>
      </c>
      <c r="DU337" s="29">
        <v>1.2009102795028603</v>
      </c>
      <c r="DV337" s="29">
        <v>-1.1871439217213862</v>
      </c>
      <c r="DW337" s="29">
        <v>-3.2239901878252049</v>
      </c>
      <c r="DX337" s="29">
        <v>-5.3816598253905603</v>
      </c>
      <c r="DY337" s="29">
        <v>-7.3969964314493843</v>
      </c>
      <c r="DZ337" s="29">
        <v>-0.49607734499167222</v>
      </c>
      <c r="EA337" s="29">
        <v>-1.5523812713381098</v>
      </c>
      <c r="EB337" s="29">
        <v>-2.4580588463747617</v>
      </c>
      <c r="EC337" s="29">
        <v>-2.8792382770935063</v>
      </c>
      <c r="ED337" s="29">
        <v>-2.7044652882875866</v>
      </c>
      <c r="EE337" s="29">
        <v>-2.5898000518030599</v>
      </c>
      <c r="EF337" s="29">
        <v>-1.9295344709151294</v>
      </c>
      <c r="EH337" s="29">
        <v>10.445659103602157</v>
      </c>
      <c r="EI337" s="29">
        <v>9.8031446882835453</v>
      </c>
      <c r="EJ337" s="29">
        <v>7.7009102795028603</v>
      </c>
      <c r="EK337" s="29">
        <v>5.3128560782786138</v>
      </c>
      <c r="EL337" s="29">
        <v>3.2760098121747951</v>
      </c>
      <c r="EM337" s="29">
        <v>1.1183401746094397</v>
      </c>
      <c r="EN337" s="29">
        <v>-0.89699643144938435</v>
      </c>
      <c r="EO337" s="29">
        <v>-1.9960773449916722</v>
      </c>
      <c r="EP337" s="29">
        <v>-3.0523812713381098</v>
      </c>
      <c r="EQ337" s="29">
        <v>-3.9580588463747617</v>
      </c>
      <c r="ER337" s="29">
        <v>-4.3792382770935063</v>
      </c>
      <c r="ES337" s="29">
        <v>-4.2044652882875866</v>
      </c>
      <c r="ET337" s="29">
        <v>-4.0898000518030599</v>
      </c>
      <c r="EU337" s="29">
        <v>-3.4295344709151294</v>
      </c>
      <c r="EW337" s="1">
        <v>385373</v>
      </c>
      <c r="EX337" s="1">
        <v>395948</v>
      </c>
      <c r="EY337" s="1" t="s">
        <v>681</v>
      </c>
      <c r="EZ337" s="1" t="s">
        <v>859</v>
      </c>
    </row>
    <row r="338" spans="2:156" ht="16" thickBot="1" x14ac:dyDescent="0.4">
      <c r="B338" s="21" t="s">
        <v>336</v>
      </c>
      <c r="C338" s="22">
        <v>7.5460583447562861</v>
      </c>
      <c r="D338" s="23">
        <v>7.6030121671041258</v>
      </c>
      <c r="E338" s="23">
        <v>7.5001009277517277</v>
      </c>
      <c r="F338" s="23">
        <v>7.2618522459287167</v>
      </c>
      <c r="G338" s="23">
        <v>7.1038738701603155</v>
      </c>
      <c r="H338" s="23">
        <v>6.8418268567001377</v>
      </c>
      <c r="I338" s="23">
        <v>6.6027257269854491</v>
      </c>
      <c r="J338" s="23">
        <v>6.3217386290032618</v>
      </c>
      <c r="K338" s="23">
        <v>6.0522950099932142</v>
      </c>
      <c r="L338" s="23">
        <v>5.695133852539529</v>
      </c>
      <c r="M338" s="23">
        <v>4.5265851276186346</v>
      </c>
      <c r="N338" s="23">
        <v>3.863780038919737</v>
      </c>
      <c r="O338" s="23">
        <v>3.7277037071516368</v>
      </c>
      <c r="P338" s="23">
        <v>3.7455905017516553</v>
      </c>
      <c r="Q338" s="24"/>
      <c r="R338" s="23">
        <v>11.046058344756286</v>
      </c>
      <c r="S338" s="23">
        <v>11.103012167104126</v>
      </c>
      <c r="T338" s="23">
        <v>11.000100927751728</v>
      </c>
      <c r="U338" s="23">
        <v>10.761852245928717</v>
      </c>
      <c r="V338" s="23">
        <v>10.603873870160315</v>
      </c>
      <c r="W338" s="23">
        <v>10.341826856700138</v>
      </c>
      <c r="X338" s="23">
        <v>10.102725726985449</v>
      </c>
      <c r="Y338" s="23">
        <v>9.8217386290032618</v>
      </c>
      <c r="Z338" s="23">
        <v>9.5522950099932142</v>
      </c>
      <c r="AA338" s="23">
        <v>9.195133852539529</v>
      </c>
      <c r="AB338" s="23">
        <v>8.0265851276186346</v>
      </c>
      <c r="AC338" s="23">
        <v>7.363780038919737</v>
      </c>
      <c r="AD338" s="23">
        <v>7.2277037071516368</v>
      </c>
      <c r="AE338" s="23">
        <v>7.2455905017516553</v>
      </c>
      <c r="AG338" s="25">
        <v>7.5460583447562861</v>
      </c>
      <c r="AH338" s="25">
        <v>7.5915232129152308</v>
      </c>
      <c r="AI338" s="25">
        <v>7.519227341995629</v>
      </c>
      <c r="AJ338" s="25">
        <v>7.3740630008082935</v>
      </c>
      <c r="AK338" s="25">
        <v>7.3309810597738796</v>
      </c>
      <c r="AL338" s="25">
        <v>7.1674588976388076</v>
      </c>
      <c r="AM338" s="25">
        <v>7.0049078433677181</v>
      </c>
      <c r="AN338" s="25">
        <v>6.7909517734584135</v>
      </c>
      <c r="AO338" s="25">
        <v>6.5812561726514982</v>
      </c>
      <c r="AP338" s="25">
        <v>6.3221439270339257</v>
      </c>
      <c r="AQ338" s="25">
        <v>5.648585722853376</v>
      </c>
      <c r="AR338" s="25">
        <v>5.2031967565520869</v>
      </c>
      <c r="AS338" s="25">
        <v>4.9829996180895364</v>
      </c>
      <c r="AT338" s="25">
        <v>4.8361326459000011</v>
      </c>
      <c r="AV338" s="26">
        <v>11.046058344756286</v>
      </c>
      <c r="AW338" s="26">
        <v>11.091523212915231</v>
      </c>
      <c r="AX338" s="26">
        <v>11.019227341995629</v>
      </c>
      <c r="AY338" s="26">
        <v>10.874063000808293</v>
      </c>
      <c r="AZ338" s="26">
        <v>10.83098105977388</v>
      </c>
      <c r="BA338" s="26">
        <v>10.667458897638808</v>
      </c>
      <c r="BB338" s="26">
        <v>10.504907843367718</v>
      </c>
      <c r="BC338" s="26">
        <v>10.290951773458413</v>
      </c>
      <c r="BD338" s="26">
        <v>10.081256172651498</v>
      </c>
      <c r="BE338" s="26">
        <v>9.8221439270339257</v>
      </c>
      <c r="BF338" s="26">
        <v>9.148585722853376</v>
      </c>
      <c r="BG338" s="26">
        <v>8.7031967565520869</v>
      </c>
      <c r="BH338" s="26">
        <v>8.4829996180895364</v>
      </c>
      <c r="BI338" s="26">
        <v>8.3361326459000011</v>
      </c>
      <c r="BK338" s="27">
        <v>7.5460583447562861</v>
      </c>
      <c r="BL338" s="27">
        <v>7.603166689487459</v>
      </c>
      <c r="BM338" s="27">
        <v>7.500409882764</v>
      </c>
      <c r="BN338" s="27">
        <v>7.2623144902203745</v>
      </c>
      <c r="BO338" s="27">
        <v>7.1044790034461389</v>
      </c>
      <c r="BP338" s="27">
        <v>6.841629258913601</v>
      </c>
      <c r="BQ338" s="27">
        <v>6.6006317879452112</v>
      </c>
      <c r="BR338" s="27">
        <v>6.3192811515358223</v>
      </c>
      <c r="BS338" s="27">
        <v>6.049512621952065</v>
      </c>
      <c r="BT338" s="27">
        <v>5.726800311421643</v>
      </c>
      <c r="BU338" s="27">
        <v>4.6985784021688968</v>
      </c>
      <c r="BV338" s="27">
        <v>4.1829249872305994</v>
      </c>
      <c r="BW338" s="27">
        <v>4.0876691178349684</v>
      </c>
      <c r="BX338" s="27">
        <v>4.1837578688596331</v>
      </c>
      <c r="BZ338" s="27">
        <v>11.046058344756286</v>
      </c>
      <c r="CA338" s="27">
        <v>11.103166689487459</v>
      </c>
      <c r="CB338" s="27">
        <v>11.000409882764</v>
      </c>
      <c r="CC338" s="27">
        <v>10.762314490220374</v>
      </c>
      <c r="CD338" s="27">
        <v>10.604479003446139</v>
      </c>
      <c r="CE338" s="27">
        <v>10.341629258913601</v>
      </c>
      <c r="CF338" s="27">
        <v>10.100631787945211</v>
      </c>
      <c r="CG338" s="27">
        <v>9.8192811515358223</v>
      </c>
      <c r="CH338" s="27">
        <v>9.549512621952065</v>
      </c>
      <c r="CI338" s="27">
        <v>9.226800311421643</v>
      </c>
      <c r="CJ338" s="27">
        <v>8.1985784021688968</v>
      </c>
      <c r="CK338" s="27">
        <v>7.6829249872305994</v>
      </c>
      <c r="CL338" s="27">
        <v>7.5876691178349684</v>
      </c>
      <c r="CM338" s="27">
        <v>7.6837578688596331</v>
      </c>
      <c r="CO338" s="28">
        <v>7.5460583447562861</v>
      </c>
      <c r="CP338" s="28">
        <v>7.6024492349409876</v>
      </c>
      <c r="CQ338" s="28">
        <v>7.507008355387617</v>
      </c>
      <c r="CR338" s="28">
        <v>7.2761803201127204</v>
      </c>
      <c r="CS338" s="28">
        <v>7.133817922780187</v>
      </c>
      <c r="CT338" s="28">
        <v>6.8887466254916117</v>
      </c>
      <c r="CU338" s="28">
        <v>6.6632135721724968</v>
      </c>
      <c r="CV338" s="28">
        <v>6.3855929165089282</v>
      </c>
      <c r="CW338" s="28">
        <v>6.1535703653280311</v>
      </c>
      <c r="CX338" s="28">
        <v>5.8795510466156973</v>
      </c>
      <c r="CY338" s="28">
        <v>4.0232185033639638</v>
      </c>
      <c r="CZ338" s="28">
        <v>0.16972622801156589</v>
      </c>
      <c r="DA338" s="28">
        <v>-2.9385334701548835</v>
      </c>
      <c r="DB338" s="28">
        <v>-5.1406070755174724</v>
      </c>
      <c r="DD338" s="28">
        <v>11.046058344756286</v>
      </c>
      <c r="DE338" s="28">
        <v>11.102449234940988</v>
      </c>
      <c r="DF338" s="28">
        <v>11.007008355387617</v>
      </c>
      <c r="DG338" s="28">
        <v>10.77618032011272</v>
      </c>
      <c r="DH338" s="28">
        <v>10.633817922780187</v>
      </c>
      <c r="DI338" s="28">
        <v>10.388746625491612</v>
      </c>
      <c r="DJ338" s="28">
        <v>10.163213572172497</v>
      </c>
      <c r="DK338" s="28">
        <v>9.8855929165089282</v>
      </c>
      <c r="DL338" s="28">
        <v>9.6535703653280311</v>
      </c>
      <c r="DM338" s="28">
        <v>9.3795510466156973</v>
      </c>
      <c r="DN338" s="28">
        <v>7.5232185033639638</v>
      </c>
      <c r="DO338" s="28">
        <v>3.6697262280115659</v>
      </c>
      <c r="DP338" s="28">
        <v>0.56146652984511647</v>
      </c>
      <c r="DQ338" s="28">
        <v>-1.6406070755174724</v>
      </c>
      <c r="DS338" s="29">
        <v>7.5460583447562861</v>
      </c>
      <c r="DT338" s="29">
        <v>7.6485091359635931</v>
      </c>
      <c r="DU338" s="29">
        <v>7.4855032456632333</v>
      </c>
      <c r="DV338" s="29">
        <v>7.26310517078233</v>
      </c>
      <c r="DW338" s="29">
        <v>7.1411311618756628</v>
      </c>
      <c r="DX338" s="29">
        <v>6.9276838580785967</v>
      </c>
      <c r="DY338" s="29">
        <v>6.7221851734311198</v>
      </c>
      <c r="DZ338" s="29">
        <v>6.482574111945782</v>
      </c>
      <c r="EA338" s="29">
        <v>6.1763874710819096</v>
      </c>
      <c r="EB338" s="29">
        <v>5.2472974727441901</v>
      </c>
      <c r="EC338" s="29">
        <v>0.90784855716330171</v>
      </c>
      <c r="ED338" s="29">
        <v>-2.6916965885848683</v>
      </c>
      <c r="EE338" s="29">
        <v>-4.7314751278869132</v>
      </c>
      <c r="EF338" s="29">
        <v>-4.1767263761596212</v>
      </c>
      <c r="EH338" s="29">
        <v>11.046058344756286</v>
      </c>
      <c r="EI338" s="29">
        <v>11.148509135963593</v>
      </c>
      <c r="EJ338" s="29">
        <v>10.985503245663233</v>
      </c>
      <c r="EK338" s="29">
        <v>10.76310517078233</v>
      </c>
      <c r="EL338" s="29">
        <v>10.641131161875663</v>
      </c>
      <c r="EM338" s="29">
        <v>10.427683858078597</v>
      </c>
      <c r="EN338" s="29">
        <v>10.22218517343112</v>
      </c>
      <c r="EO338" s="29">
        <v>9.982574111945782</v>
      </c>
      <c r="EP338" s="29">
        <v>9.6763874710819096</v>
      </c>
      <c r="EQ338" s="29">
        <v>8.7472974727441901</v>
      </c>
      <c r="ER338" s="29">
        <v>4.4078485571633017</v>
      </c>
      <c r="ES338" s="29">
        <v>0.80830341141513173</v>
      </c>
      <c r="ET338" s="29">
        <v>-1.2314751278869132</v>
      </c>
      <c r="EU338" s="29">
        <v>-0.67672637615962117</v>
      </c>
      <c r="EW338" s="1">
        <v>331775</v>
      </c>
      <c r="EX338" s="1">
        <v>438420</v>
      </c>
      <c r="EY338" s="1" t="s">
        <v>494</v>
      </c>
      <c r="EZ338" s="1" t="s">
        <v>864</v>
      </c>
    </row>
    <row r="339" spans="2:156" ht="16" thickBot="1" x14ac:dyDescent="0.4">
      <c r="B339" s="21" t="s">
        <v>337</v>
      </c>
      <c r="C339" s="22">
        <v>10.615088591173496</v>
      </c>
      <c r="D339" s="23">
        <v>10.418010385740875</v>
      </c>
      <c r="E339" s="23">
        <v>10.284717441261895</v>
      </c>
      <c r="F339" s="23">
        <v>10.21362493861727</v>
      </c>
      <c r="G339" s="23">
        <v>9.8939120338082276</v>
      </c>
      <c r="H339" s="23">
        <v>9.4582048289089578</v>
      </c>
      <c r="I339" s="23">
        <v>9.059950062228566</v>
      </c>
      <c r="J339" s="23">
        <v>8.9470186516790431</v>
      </c>
      <c r="K339" s="23">
        <v>8.444388637765698</v>
      </c>
      <c r="L339" s="23">
        <v>8.0453235270480281</v>
      </c>
      <c r="M339" s="23">
        <v>6.5048176902131303</v>
      </c>
      <c r="N339" s="23">
        <v>5.6237166398817529</v>
      </c>
      <c r="O339" s="23">
        <v>5.3531536984115391</v>
      </c>
      <c r="P339" s="23">
        <v>5.3776689067968597</v>
      </c>
      <c r="Q339" s="24"/>
      <c r="R339" s="23">
        <v>15.252088591173496</v>
      </c>
      <c r="S339" s="23">
        <v>15.055010385740875</v>
      </c>
      <c r="T339" s="23">
        <v>14.921717441261896</v>
      </c>
      <c r="U339" s="23">
        <v>14.850624938617271</v>
      </c>
      <c r="V339" s="23">
        <v>14.530912033808228</v>
      </c>
      <c r="W339" s="23">
        <v>14.095204828908958</v>
      </c>
      <c r="X339" s="23">
        <v>13.696950062228566</v>
      </c>
      <c r="Y339" s="23">
        <v>13.584018651679044</v>
      </c>
      <c r="Z339" s="23">
        <v>13.081388637765698</v>
      </c>
      <c r="AA339" s="23">
        <v>12.682323527048029</v>
      </c>
      <c r="AB339" s="23">
        <v>11.141817690213131</v>
      </c>
      <c r="AC339" s="23">
        <v>10.260716639881753</v>
      </c>
      <c r="AD339" s="23">
        <v>9.9901536984115396</v>
      </c>
      <c r="AE339" s="23">
        <v>10.01466890679686</v>
      </c>
      <c r="AG339" s="25">
        <v>10.615088591173496</v>
      </c>
      <c r="AH339" s="25">
        <v>10.448187151182658</v>
      </c>
      <c r="AI339" s="25">
        <v>10.395998685702308</v>
      </c>
      <c r="AJ339" s="25">
        <v>10.469511091670938</v>
      </c>
      <c r="AK339" s="25">
        <v>10.264143257629808</v>
      </c>
      <c r="AL339" s="25">
        <v>9.9562973449501051</v>
      </c>
      <c r="AM339" s="25">
        <v>9.6535412626159349</v>
      </c>
      <c r="AN339" s="25">
        <v>9.5793732780515732</v>
      </c>
      <c r="AO339" s="25">
        <v>9.1182915026780229</v>
      </c>
      <c r="AP339" s="25">
        <v>8.7960300232764208</v>
      </c>
      <c r="AQ339" s="25">
        <v>8.1099996169248829</v>
      </c>
      <c r="AR339" s="25">
        <v>7.4154962507167905</v>
      </c>
      <c r="AS339" s="25">
        <v>7.0259016280472952</v>
      </c>
      <c r="AT339" s="25">
        <v>6.6852012978217275</v>
      </c>
      <c r="AV339" s="26">
        <v>15.252088591173496</v>
      </c>
      <c r="AW339" s="26">
        <v>15.085187151182659</v>
      </c>
      <c r="AX339" s="26">
        <v>15.032998685702308</v>
      </c>
      <c r="AY339" s="26">
        <v>15.106511091670939</v>
      </c>
      <c r="AZ339" s="26">
        <v>14.901143257629808</v>
      </c>
      <c r="BA339" s="26">
        <v>14.593297344950106</v>
      </c>
      <c r="BB339" s="26">
        <v>14.290541262615935</v>
      </c>
      <c r="BC339" s="26">
        <v>14.216373278051574</v>
      </c>
      <c r="BD339" s="26">
        <v>13.755291502678023</v>
      </c>
      <c r="BE339" s="26">
        <v>13.433030023276421</v>
      </c>
      <c r="BF339" s="26">
        <v>12.746999616924883</v>
      </c>
      <c r="BG339" s="26">
        <v>12.052496250716791</v>
      </c>
      <c r="BH339" s="26">
        <v>11.662901628047296</v>
      </c>
      <c r="BI339" s="26">
        <v>11.322201297821728</v>
      </c>
      <c r="BK339" s="27">
        <v>10.615088591173496</v>
      </c>
      <c r="BL339" s="27">
        <v>10.418066519213594</v>
      </c>
      <c r="BM339" s="27">
        <v>10.284829146429745</v>
      </c>
      <c r="BN339" s="27">
        <v>10.213809760995277</v>
      </c>
      <c r="BO339" s="27">
        <v>9.8941210114336524</v>
      </c>
      <c r="BP339" s="27">
        <v>9.4581417290744962</v>
      </c>
      <c r="BQ339" s="27">
        <v>9.0592520224643263</v>
      </c>
      <c r="BR339" s="27">
        <v>8.9462408355036214</v>
      </c>
      <c r="BS339" s="27">
        <v>8.4434963669439487</v>
      </c>
      <c r="BT339" s="27">
        <v>8.0750142809649947</v>
      </c>
      <c r="BU339" s="27">
        <v>6.6857562908657187</v>
      </c>
      <c r="BV339" s="27">
        <v>5.8869596479349227</v>
      </c>
      <c r="BW339" s="27">
        <v>5.6206766194804274</v>
      </c>
      <c r="BX339" s="27">
        <v>5.6507995262550921</v>
      </c>
      <c r="BZ339" s="27">
        <v>15.252088591173496</v>
      </c>
      <c r="CA339" s="27">
        <v>15.055066519213595</v>
      </c>
      <c r="CB339" s="27">
        <v>14.921829146429745</v>
      </c>
      <c r="CC339" s="27">
        <v>14.850809760995277</v>
      </c>
      <c r="CD339" s="27">
        <v>14.531121011433653</v>
      </c>
      <c r="CE339" s="27">
        <v>14.095141729074497</v>
      </c>
      <c r="CF339" s="27">
        <v>13.696252022464327</v>
      </c>
      <c r="CG339" s="27">
        <v>13.583240835503622</v>
      </c>
      <c r="CH339" s="27">
        <v>13.080496366943949</v>
      </c>
      <c r="CI339" s="27">
        <v>12.712014280964995</v>
      </c>
      <c r="CJ339" s="27">
        <v>11.322756290865719</v>
      </c>
      <c r="CK339" s="27">
        <v>10.523959647934923</v>
      </c>
      <c r="CL339" s="27">
        <v>10.257676619480428</v>
      </c>
      <c r="CM339" s="27">
        <v>10.287799526255093</v>
      </c>
      <c r="CO339" s="28">
        <v>10.615088591173496</v>
      </c>
      <c r="CP339" s="28">
        <v>10.41062367363182</v>
      </c>
      <c r="CQ339" s="28">
        <v>10.284618858725615</v>
      </c>
      <c r="CR339" s="28">
        <v>10.200893786876138</v>
      </c>
      <c r="CS339" s="28">
        <v>9.9254402046196155</v>
      </c>
      <c r="CT339" s="28">
        <v>9.5261601783567702</v>
      </c>
      <c r="CU339" s="28">
        <v>9.0948600866181337</v>
      </c>
      <c r="CV339" s="28">
        <v>8.8921300145310376</v>
      </c>
      <c r="CW339" s="28">
        <v>8.5490159510588786</v>
      </c>
      <c r="CX339" s="28">
        <v>8.213566675198928</v>
      </c>
      <c r="CY339" s="28">
        <v>6.3344545539456902</v>
      </c>
      <c r="CZ339" s="28">
        <v>2.162472391439124</v>
      </c>
      <c r="DA339" s="28">
        <v>-1.1207719543891344</v>
      </c>
      <c r="DB339" s="28">
        <v>-3.3521487193570252</v>
      </c>
      <c r="DD339" s="28">
        <v>15.252088591173496</v>
      </c>
      <c r="DE339" s="28">
        <v>15.04762367363182</v>
      </c>
      <c r="DF339" s="28">
        <v>14.921618858725616</v>
      </c>
      <c r="DG339" s="28">
        <v>14.837893786876139</v>
      </c>
      <c r="DH339" s="28">
        <v>14.562440204619616</v>
      </c>
      <c r="DI339" s="28">
        <v>14.163160178356771</v>
      </c>
      <c r="DJ339" s="28">
        <v>13.731860086618134</v>
      </c>
      <c r="DK339" s="28">
        <v>13.529130014531038</v>
      </c>
      <c r="DL339" s="28">
        <v>13.186015951058879</v>
      </c>
      <c r="DM339" s="28">
        <v>12.850566675198928</v>
      </c>
      <c r="DN339" s="28">
        <v>10.971454553945691</v>
      </c>
      <c r="DO339" s="28">
        <v>6.7994723914391244</v>
      </c>
      <c r="DP339" s="28">
        <v>3.5162280456108661</v>
      </c>
      <c r="DQ339" s="28">
        <v>1.2848512806429753</v>
      </c>
      <c r="DS339" s="29">
        <v>10.615088591173496</v>
      </c>
      <c r="DT339" s="29">
        <v>10.466811025055247</v>
      </c>
      <c r="DU339" s="29">
        <v>10.297780672582608</v>
      </c>
      <c r="DV339" s="29">
        <v>10.221336573677236</v>
      </c>
      <c r="DW339" s="29">
        <v>9.9800898620484322</v>
      </c>
      <c r="DX339" s="29">
        <v>9.6255371276492436</v>
      </c>
      <c r="DY339" s="29">
        <v>9.2443133761059091</v>
      </c>
      <c r="DZ339" s="29">
        <v>9.0578905532602683</v>
      </c>
      <c r="EA339" s="29">
        <v>8.7293156133099625</v>
      </c>
      <c r="EB339" s="29">
        <v>7.6210765336335733</v>
      </c>
      <c r="EC339" s="29">
        <v>3.0248646522704234</v>
      </c>
      <c r="ED339" s="29">
        <v>-0.73810302460425703</v>
      </c>
      <c r="EE339" s="29">
        <v>-2.9349340368608026</v>
      </c>
      <c r="EF339" s="29">
        <v>-2.3878891755276825</v>
      </c>
      <c r="EH339" s="29">
        <v>15.252088591173496</v>
      </c>
      <c r="EI339" s="29">
        <v>15.103811025055247</v>
      </c>
      <c r="EJ339" s="29">
        <v>14.934780672582608</v>
      </c>
      <c r="EK339" s="29">
        <v>14.858336573677237</v>
      </c>
      <c r="EL339" s="29">
        <v>14.617089862048433</v>
      </c>
      <c r="EM339" s="29">
        <v>14.262537127649244</v>
      </c>
      <c r="EN339" s="29">
        <v>13.88131337610591</v>
      </c>
      <c r="EO339" s="29">
        <v>13.694890553260269</v>
      </c>
      <c r="EP339" s="29">
        <v>13.366315613309963</v>
      </c>
      <c r="EQ339" s="29">
        <v>12.258076533633574</v>
      </c>
      <c r="ER339" s="29">
        <v>7.6618646522704239</v>
      </c>
      <c r="ES339" s="29">
        <v>3.8988969753957434</v>
      </c>
      <c r="ET339" s="29">
        <v>1.7020659631391979</v>
      </c>
      <c r="EU339" s="29">
        <v>2.2491108244723179</v>
      </c>
      <c r="EW339" s="1">
        <v>390339</v>
      </c>
      <c r="EX339" s="1">
        <v>414050</v>
      </c>
      <c r="EY339" s="1" t="s">
        <v>604</v>
      </c>
      <c r="EZ339" s="1" t="s">
        <v>848</v>
      </c>
    </row>
    <row r="340" spans="2:156" ht="16" thickBot="1" x14ac:dyDescent="0.4">
      <c r="B340" s="21" t="s">
        <v>338</v>
      </c>
      <c r="C340" s="22">
        <v>11.501482823941382</v>
      </c>
      <c r="D340" s="23">
        <v>11.463805459034003</v>
      </c>
      <c r="E340" s="23">
        <v>11.32099037696473</v>
      </c>
      <c r="F340" s="23">
        <v>11.096391928712608</v>
      </c>
      <c r="G340" s="23">
        <v>10.873065159478939</v>
      </c>
      <c r="H340" s="23">
        <v>10.637848768684826</v>
      </c>
      <c r="I340" s="23">
        <v>10.434050363645017</v>
      </c>
      <c r="J340" s="23">
        <v>10.238921183156695</v>
      </c>
      <c r="K340" s="23">
        <v>10.062707196607704</v>
      </c>
      <c r="L340" s="23">
        <v>9.8095476138054529</v>
      </c>
      <c r="M340" s="23">
        <v>8.9077226978969488</v>
      </c>
      <c r="N340" s="23">
        <v>8.4177764678344964</v>
      </c>
      <c r="O340" s="23">
        <v>8.3485133282998856</v>
      </c>
      <c r="P340" s="23">
        <v>8.4991786003569807</v>
      </c>
      <c r="Q340" s="24"/>
      <c r="R340" s="23">
        <v>16.138482823941381</v>
      </c>
      <c r="S340" s="23">
        <v>16.100805459034003</v>
      </c>
      <c r="T340" s="23">
        <v>15.95799037696473</v>
      </c>
      <c r="U340" s="23">
        <v>15.733391928712608</v>
      </c>
      <c r="V340" s="23">
        <v>15.510065159478939</v>
      </c>
      <c r="W340" s="23">
        <v>15.274848768684826</v>
      </c>
      <c r="X340" s="23">
        <v>15.071050363645018</v>
      </c>
      <c r="Y340" s="23">
        <v>14.875921183156695</v>
      </c>
      <c r="Z340" s="23">
        <v>14.699707196607704</v>
      </c>
      <c r="AA340" s="23">
        <v>14.446547613805453</v>
      </c>
      <c r="AB340" s="23">
        <v>13.544722697896949</v>
      </c>
      <c r="AC340" s="23">
        <v>13.054776467834497</v>
      </c>
      <c r="AD340" s="23">
        <v>12.985513328299886</v>
      </c>
      <c r="AE340" s="23">
        <v>13.136178600356981</v>
      </c>
      <c r="AG340" s="25">
        <v>11.501482823941382</v>
      </c>
      <c r="AH340" s="25">
        <v>11.642820091834606</v>
      </c>
      <c r="AI340" s="25">
        <v>11.7139064346143</v>
      </c>
      <c r="AJ340" s="25">
        <v>11.748761670218798</v>
      </c>
      <c r="AK340" s="25">
        <v>11.770779544415088</v>
      </c>
      <c r="AL340" s="25">
        <v>11.787370502122462</v>
      </c>
      <c r="AM340" s="25">
        <v>11.779442678840688</v>
      </c>
      <c r="AN340" s="25">
        <v>11.834742043521494</v>
      </c>
      <c r="AO340" s="25">
        <v>11.706224203102346</v>
      </c>
      <c r="AP340" s="25">
        <v>11.565734535200345</v>
      </c>
      <c r="AQ340" s="25">
        <v>11.462179566136586</v>
      </c>
      <c r="AR340" s="25">
        <v>11.269152389075728</v>
      </c>
      <c r="AS340" s="25">
        <v>11.236150781601346</v>
      </c>
      <c r="AT340" s="25">
        <v>11.233773435539025</v>
      </c>
      <c r="AV340" s="26">
        <v>16.138482823941381</v>
      </c>
      <c r="AW340" s="26">
        <v>16.279820091834608</v>
      </c>
      <c r="AX340" s="26">
        <v>16.350906434614302</v>
      </c>
      <c r="AY340" s="26">
        <v>16.385761670218798</v>
      </c>
      <c r="AZ340" s="26">
        <v>16.407779544415089</v>
      </c>
      <c r="BA340" s="26">
        <v>16.424370502122464</v>
      </c>
      <c r="BB340" s="26">
        <v>16.416442678840689</v>
      </c>
      <c r="BC340" s="26">
        <v>16.471742043521495</v>
      </c>
      <c r="BD340" s="26">
        <v>16.343224203102345</v>
      </c>
      <c r="BE340" s="26">
        <v>16.202734535200346</v>
      </c>
      <c r="BF340" s="26">
        <v>16.099179566136584</v>
      </c>
      <c r="BG340" s="26">
        <v>15.906152389075729</v>
      </c>
      <c r="BH340" s="26">
        <v>15.873150781601346</v>
      </c>
      <c r="BI340" s="26">
        <v>15.870773435539025</v>
      </c>
      <c r="BK340" s="27">
        <v>11.501482823941382</v>
      </c>
      <c r="BL340" s="27">
        <v>11.463805459034003</v>
      </c>
      <c r="BM340" s="27">
        <v>11.32099037696473</v>
      </c>
      <c r="BN340" s="27">
        <v>11.096391767307917</v>
      </c>
      <c r="BO340" s="27">
        <v>10.873065139425615</v>
      </c>
      <c r="BP340" s="27">
        <v>10.637848798880107</v>
      </c>
      <c r="BQ340" s="27">
        <v>10.434050363645017</v>
      </c>
      <c r="BR340" s="27">
        <v>10.238921132976021</v>
      </c>
      <c r="BS340" s="27">
        <v>10.062707196607704</v>
      </c>
      <c r="BT340" s="27">
        <v>9.8225252780310495</v>
      </c>
      <c r="BU340" s="27">
        <v>8.965706111799717</v>
      </c>
      <c r="BV340" s="27">
        <v>8.5085120310434412</v>
      </c>
      <c r="BW340" s="27">
        <v>8.4222937508992093</v>
      </c>
      <c r="BX340" s="27">
        <v>8.5649805599689106</v>
      </c>
      <c r="BZ340" s="27">
        <v>16.138482823941381</v>
      </c>
      <c r="CA340" s="27">
        <v>16.100805459034003</v>
      </c>
      <c r="CB340" s="27">
        <v>15.95799037696473</v>
      </c>
      <c r="CC340" s="27">
        <v>15.733391767307918</v>
      </c>
      <c r="CD340" s="27">
        <v>15.510065139425615</v>
      </c>
      <c r="CE340" s="27">
        <v>15.274848798880107</v>
      </c>
      <c r="CF340" s="27">
        <v>15.071050363645018</v>
      </c>
      <c r="CG340" s="27">
        <v>14.875921132976021</v>
      </c>
      <c r="CH340" s="27">
        <v>14.699707196607704</v>
      </c>
      <c r="CI340" s="27">
        <v>14.45952527803105</v>
      </c>
      <c r="CJ340" s="27">
        <v>13.602706111799717</v>
      </c>
      <c r="CK340" s="27">
        <v>13.145512031043442</v>
      </c>
      <c r="CL340" s="27">
        <v>13.05929375089921</v>
      </c>
      <c r="CM340" s="27">
        <v>13.201980559968911</v>
      </c>
      <c r="CO340" s="28">
        <v>11.501482823941382</v>
      </c>
      <c r="CP340" s="28">
        <v>11.48638299128457</v>
      </c>
      <c r="CQ340" s="28">
        <v>11.368657111335606</v>
      </c>
      <c r="CR340" s="28">
        <v>11.139720313194806</v>
      </c>
      <c r="CS340" s="28">
        <v>10.931139619442538</v>
      </c>
      <c r="CT340" s="28">
        <v>10.706133339161525</v>
      </c>
      <c r="CU340" s="28">
        <v>10.497694398718155</v>
      </c>
      <c r="CV340" s="28">
        <v>10.236913738879338</v>
      </c>
      <c r="CW340" s="28">
        <v>10.067085998267737</v>
      </c>
      <c r="CX340" s="28">
        <v>9.8159651393233904</v>
      </c>
      <c r="CY340" s="28">
        <v>7.832992502301634</v>
      </c>
      <c r="CZ340" s="28">
        <v>6.8417620904316294</v>
      </c>
      <c r="DA340" s="28">
        <v>6.3479627123727198</v>
      </c>
      <c r="DB340" s="28">
        <v>5.8297071414745574</v>
      </c>
      <c r="DD340" s="28">
        <v>16.138482823941381</v>
      </c>
      <c r="DE340" s="28">
        <v>16.123382991284572</v>
      </c>
      <c r="DF340" s="28">
        <v>16.005657111335609</v>
      </c>
      <c r="DG340" s="28">
        <v>15.776720313194806</v>
      </c>
      <c r="DH340" s="28">
        <v>15.568139619442539</v>
      </c>
      <c r="DI340" s="28">
        <v>15.343133339161525</v>
      </c>
      <c r="DJ340" s="28">
        <v>15.134694398718155</v>
      </c>
      <c r="DK340" s="28">
        <v>14.873913738879338</v>
      </c>
      <c r="DL340" s="28">
        <v>14.704085998267738</v>
      </c>
      <c r="DM340" s="28">
        <v>14.452965139323391</v>
      </c>
      <c r="DN340" s="28">
        <v>12.469992502301634</v>
      </c>
      <c r="DO340" s="28">
        <v>11.47876209043163</v>
      </c>
      <c r="DP340" s="28">
        <v>10.98496271237272</v>
      </c>
      <c r="DQ340" s="28">
        <v>10.466707141474558</v>
      </c>
      <c r="DS340" s="29">
        <v>11.501482823941382</v>
      </c>
      <c r="DT340" s="29">
        <v>11.503012426964464</v>
      </c>
      <c r="DU340" s="29">
        <v>11.351793923701882</v>
      </c>
      <c r="DV340" s="29">
        <v>11.10841357367288</v>
      </c>
      <c r="DW340" s="29">
        <v>10.827027992650919</v>
      </c>
      <c r="DX340" s="29">
        <v>10.706136580121479</v>
      </c>
      <c r="DY340" s="29">
        <v>10.512555088256295</v>
      </c>
      <c r="DZ340" s="29">
        <v>8.8449185620494752</v>
      </c>
      <c r="EA340" s="29">
        <v>8.7981933885967738</v>
      </c>
      <c r="EB340" s="29">
        <v>8.5462693898494884</v>
      </c>
      <c r="EC340" s="29">
        <v>7.4571163428883409</v>
      </c>
      <c r="ED340" s="29">
        <v>6.7491660400502447</v>
      </c>
      <c r="EE340" s="29">
        <v>6.4879547093547032</v>
      </c>
      <c r="EF340" s="29">
        <v>6.81846576742198</v>
      </c>
      <c r="EH340" s="29">
        <v>16.138482823941381</v>
      </c>
      <c r="EI340" s="29">
        <v>16.140012426964464</v>
      </c>
      <c r="EJ340" s="29">
        <v>15.988793923701882</v>
      </c>
      <c r="EK340" s="29">
        <v>15.745413573672881</v>
      </c>
      <c r="EL340" s="29">
        <v>15.464027992650919</v>
      </c>
      <c r="EM340" s="29">
        <v>15.343136580121479</v>
      </c>
      <c r="EN340" s="29">
        <v>15.149555088256296</v>
      </c>
      <c r="EO340" s="29">
        <v>13.481918562049476</v>
      </c>
      <c r="EP340" s="29">
        <v>13.435193388596774</v>
      </c>
      <c r="EQ340" s="29">
        <v>13.183269389849489</v>
      </c>
      <c r="ER340" s="29">
        <v>12.094116342888341</v>
      </c>
      <c r="ES340" s="29">
        <v>11.386166040050245</v>
      </c>
      <c r="ET340" s="29">
        <v>11.124954709354704</v>
      </c>
      <c r="EU340" s="29">
        <v>11.45546576742198</v>
      </c>
      <c r="EW340" s="1">
        <v>341290</v>
      </c>
      <c r="EX340" s="1">
        <v>428540</v>
      </c>
      <c r="EY340" s="1" t="s">
        <v>625</v>
      </c>
      <c r="EZ340" s="1" t="s">
        <v>864</v>
      </c>
    </row>
    <row r="341" spans="2:156" ht="16" thickBot="1" x14ac:dyDescent="0.4">
      <c r="B341" s="21" t="s">
        <v>339</v>
      </c>
      <c r="C341" s="22">
        <v>15.096083537885605</v>
      </c>
      <c r="D341" s="23">
        <v>15.076128470478839</v>
      </c>
      <c r="E341" s="23">
        <v>14.903667002867147</v>
      </c>
      <c r="F341" s="23">
        <v>14.638408464618028</v>
      </c>
      <c r="G341" s="23">
        <v>14.389383031635298</v>
      </c>
      <c r="H341" s="23">
        <v>14.095775112776856</v>
      </c>
      <c r="I341" s="23">
        <v>13.826901906160334</v>
      </c>
      <c r="J341" s="23">
        <v>13.511369724143357</v>
      </c>
      <c r="K341" s="23">
        <v>13.174024176794735</v>
      </c>
      <c r="L341" s="23">
        <v>12.78841313970813</v>
      </c>
      <c r="M341" s="23">
        <v>11.374265224682876</v>
      </c>
      <c r="N341" s="23">
        <v>10.671251550103683</v>
      </c>
      <c r="O341" s="23">
        <v>10.499611437794812</v>
      </c>
      <c r="P341" s="23">
        <v>10.607141360824308</v>
      </c>
      <c r="Q341" s="24"/>
      <c r="R341" s="23">
        <v>19.733083537885605</v>
      </c>
      <c r="S341" s="23">
        <v>19.713128470478839</v>
      </c>
      <c r="T341" s="23">
        <v>19.540667002867146</v>
      </c>
      <c r="U341" s="23">
        <v>19.275408464618028</v>
      </c>
      <c r="V341" s="23">
        <v>19.026383031635298</v>
      </c>
      <c r="W341" s="23">
        <v>18.732775112776856</v>
      </c>
      <c r="X341" s="23">
        <v>18.463901906160334</v>
      </c>
      <c r="Y341" s="23">
        <v>18.148369724143357</v>
      </c>
      <c r="Z341" s="23">
        <v>17.811024176794735</v>
      </c>
      <c r="AA341" s="23">
        <v>17.42541313970813</v>
      </c>
      <c r="AB341" s="23">
        <v>16.011265224682877</v>
      </c>
      <c r="AC341" s="23">
        <v>15.308251550103684</v>
      </c>
      <c r="AD341" s="23">
        <v>15.136611437794812</v>
      </c>
      <c r="AE341" s="23">
        <v>15.244141360824308</v>
      </c>
      <c r="AG341" s="25">
        <v>15.096083537885605</v>
      </c>
      <c r="AH341" s="25">
        <v>15.072689528777087</v>
      </c>
      <c r="AI341" s="25">
        <v>14.946352559979632</v>
      </c>
      <c r="AJ341" s="25">
        <v>14.786586874559683</v>
      </c>
      <c r="AK341" s="25">
        <v>14.667523529558578</v>
      </c>
      <c r="AL341" s="25">
        <v>14.478883736143985</v>
      </c>
      <c r="AM341" s="25">
        <v>14.282893595660159</v>
      </c>
      <c r="AN341" s="25">
        <v>14.035255260720284</v>
      </c>
      <c r="AO341" s="25">
        <v>13.754875786871315</v>
      </c>
      <c r="AP341" s="25">
        <v>13.479544932388075</v>
      </c>
      <c r="AQ341" s="25">
        <v>12.583003920145558</v>
      </c>
      <c r="AR341" s="25">
        <v>11.96109796662352</v>
      </c>
      <c r="AS341" s="25">
        <v>11.597830633332414</v>
      </c>
      <c r="AT341" s="25">
        <v>11.357595376371014</v>
      </c>
      <c r="AV341" s="26">
        <v>19.733083537885605</v>
      </c>
      <c r="AW341" s="26">
        <v>19.709689528777087</v>
      </c>
      <c r="AX341" s="26">
        <v>19.58335255997963</v>
      </c>
      <c r="AY341" s="26">
        <v>19.423586874559682</v>
      </c>
      <c r="AZ341" s="26">
        <v>19.30452352955858</v>
      </c>
      <c r="BA341" s="26">
        <v>19.115883736143985</v>
      </c>
      <c r="BB341" s="26">
        <v>18.919893595660159</v>
      </c>
      <c r="BC341" s="26">
        <v>18.672255260720284</v>
      </c>
      <c r="BD341" s="26">
        <v>18.391875786871317</v>
      </c>
      <c r="BE341" s="26">
        <v>18.116544932388074</v>
      </c>
      <c r="BF341" s="26">
        <v>17.220003920145558</v>
      </c>
      <c r="BG341" s="26">
        <v>16.59809796662352</v>
      </c>
      <c r="BH341" s="26">
        <v>16.234830633332415</v>
      </c>
      <c r="BI341" s="26">
        <v>15.994595376371015</v>
      </c>
      <c r="BK341" s="27">
        <v>15.096083537885605</v>
      </c>
      <c r="BL341" s="27">
        <v>15.076145018664958</v>
      </c>
      <c r="BM341" s="27">
        <v>14.903700027662339</v>
      </c>
      <c r="BN341" s="27">
        <v>14.638457697633413</v>
      </c>
      <c r="BO341" s="27">
        <v>14.389447582222989</v>
      </c>
      <c r="BP341" s="27">
        <v>14.095755863290197</v>
      </c>
      <c r="BQ341" s="27">
        <v>13.826697686187639</v>
      </c>
      <c r="BR341" s="27">
        <v>13.511130205774762</v>
      </c>
      <c r="BS341" s="27">
        <v>13.17375239259291</v>
      </c>
      <c r="BT341" s="27">
        <v>12.821093052368351</v>
      </c>
      <c r="BU341" s="27">
        <v>11.515726162366988</v>
      </c>
      <c r="BV341" s="27">
        <v>10.849438345290313</v>
      </c>
      <c r="BW341" s="27">
        <v>10.666675996361327</v>
      </c>
      <c r="BX341" s="27">
        <v>10.754169757486146</v>
      </c>
      <c r="BZ341" s="27">
        <v>19.733083537885605</v>
      </c>
      <c r="CA341" s="27">
        <v>19.71314501866496</v>
      </c>
      <c r="CB341" s="27">
        <v>19.540700027662339</v>
      </c>
      <c r="CC341" s="27">
        <v>19.275457697633414</v>
      </c>
      <c r="CD341" s="27">
        <v>19.026447582222989</v>
      </c>
      <c r="CE341" s="27">
        <v>18.732755863290198</v>
      </c>
      <c r="CF341" s="27">
        <v>18.46369768618764</v>
      </c>
      <c r="CG341" s="27">
        <v>18.148130205774763</v>
      </c>
      <c r="CH341" s="27">
        <v>17.81075239259291</v>
      </c>
      <c r="CI341" s="27">
        <v>17.458093052368351</v>
      </c>
      <c r="CJ341" s="27">
        <v>16.152726162366989</v>
      </c>
      <c r="CK341" s="27">
        <v>15.486438345290313</v>
      </c>
      <c r="CL341" s="27">
        <v>15.303675996361328</v>
      </c>
      <c r="CM341" s="27">
        <v>15.391169757486146</v>
      </c>
      <c r="CO341" s="28">
        <v>15.096083537885605</v>
      </c>
      <c r="CP341" s="28">
        <v>15.070879719843635</v>
      </c>
      <c r="CQ341" s="28">
        <v>14.901329766490948</v>
      </c>
      <c r="CR341" s="28">
        <v>14.64162176483989</v>
      </c>
      <c r="CS341" s="28">
        <v>14.413364609308589</v>
      </c>
      <c r="CT341" s="28">
        <v>14.136377316633336</v>
      </c>
      <c r="CU341" s="28">
        <v>13.867454868933123</v>
      </c>
      <c r="CV341" s="28">
        <v>13.553779323216622</v>
      </c>
      <c r="CW341" s="28">
        <v>13.259561371822011</v>
      </c>
      <c r="CX341" s="28">
        <v>12.978088793425698</v>
      </c>
      <c r="CY341" s="28">
        <v>11.049770118638909</v>
      </c>
      <c r="CZ341" s="28">
        <v>7.0146588788512361</v>
      </c>
      <c r="DA341" s="28">
        <v>3.8776163357772049</v>
      </c>
      <c r="DB341" s="28">
        <v>1.7866907810713428</v>
      </c>
      <c r="DD341" s="28">
        <v>19.733083537885605</v>
      </c>
      <c r="DE341" s="28">
        <v>19.707879719843636</v>
      </c>
      <c r="DF341" s="28">
        <v>19.538329766490946</v>
      </c>
      <c r="DG341" s="28">
        <v>19.27862176483989</v>
      </c>
      <c r="DH341" s="28">
        <v>19.050364609308588</v>
      </c>
      <c r="DI341" s="28">
        <v>18.773377316633336</v>
      </c>
      <c r="DJ341" s="28">
        <v>18.504454868933124</v>
      </c>
      <c r="DK341" s="28">
        <v>18.190779323216624</v>
      </c>
      <c r="DL341" s="28">
        <v>17.89656137182201</v>
      </c>
      <c r="DM341" s="28">
        <v>17.615088793425699</v>
      </c>
      <c r="DN341" s="28">
        <v>15.686770118638909</v>
      </c>
      <c r="DO341" s="28">
        <v>11.651658878851237</v>
      </c>
      <c r="DP341" s="28">
        <v>8.5146163357772053</v>
      </c>
      <c r="DQ341" s="28">
        <v>6.4236907810713433</v>
      </c>
      <c r="DS341" s="29">
        <v>15.096083537885605</v>
      </c>
      <c r="DT341" s="29">
        <v>15.119072240396878</v>
      </c>
      <c r="DU341" s="29">
        <v>14.881705586805904</v>
      </c>
      <c r="DV341" s="29">
        <v>14.625673990937253</v>
      </c>
      <c r="DW341" s="29">
        <v>14.410667016124307</v>
      </c>
      <c r="DX341" s="29">
        <v>14.17165182236424</v>
      </c>
      <c r="DY341" s="29">
        <v>13.948429423198174</v>
      </c>
      <c r="DZ341" s="29">
        <v>13.692675184444788</v>
      </c>
      <c r="EA341" s="29">
        <v>13.325995625722141</v>
      </c>
      <c r="EB341" s="29">
        <v>12.356412258724053</v>
      </c>
      <c r="EC341" s="29">
        <v>7.7940703791906021</v>
      </c>
      <c r="ED341" s="29">
        <v>4.198337679404748</v>
      </c>
      <c r="EE341" s="29">
        <v>2.1672103466538069</v>
      </c>
      <c r="EF341" s="29">
        <v>2.7933139131351581</v>
      </c>
      <c r="EH341" s="29">
        <v>19.733083537885605</v>
      </c>
      <c r="EI341" s="29">
        <v>19.756072240396879</v>
      </c>
      <c r="EJ341" s="29">
        <v>19.518705586805904</v>
      </c>
      <c r="EK341" s="29">
        <v>19.262673990937252</v>
      </c>
      <c r="EL341" s="29">
        <v>19.047667016124308</v>
      </c>
      <c r="EM341" s="29">
        <v>18.80865182236424</v>
      </c>
      <c r="EN341" s="29">
        <v>18.585429423198175</v>
      </c>
      <c r="EO341" s="29">
        <v>18.329675184444788</v>
      </c>
      <c r="EP341" s="29">
        <v>17.962995625722144</v>
      </c>
      <c r="EQ341" s="29">
        <v>16.993412258724053</v>
      </c>
      <c r="ER341" s="29">
        <v>12.431070379190603</v>
      </c>
      <c r="ES341" s="29">
        <v>8.8353376794047485</v>
      </c>
      <c r="ET341" s="29">
        <v>6.8042103466538073</v>
      </c>
      <c r="EU341" s="29">
        <v>7.4303139131351585</v>
      </c>
      <c r="EW341" s="1">
        <v>394942</v>
      </c>
      <c r="EX341" s="1">
        <v>405940</v>
      </c>
      <c r="EY341" s="1" t="s">
        <v>490</v>
      </c>
      <c r="EZ341" s="1" t="s">
        <v>851</v>
      </c>
    </row>
    <row r="342" spans="2:156" ht="16" thickBot="1" x14ac:dyDescent="0.4">
      <c r="B342" s="21" t="s">
        <v>340</v>
      </c>
      <c r="C342" s="22">
        <v>12.396525154494473</v>
      </c>
      <c r="D342" s="23">
        <v>12.238608787371387</v>
      </c>
      <c r="E342" s="23">
        <v>12.055721315427215</v>
      </c>
      <c r="F342" s="23">
        <v>11.813013500718695</v>
      </c>
      <c r="G342" s="23">
        <v>11.64133482821992</v>
      </c>
      <c r="H342" s="23">
        <v>11.509873783662554</v>
      </c>
      <c r="I342" s="23">
        <v>11.301050267950508</v>
      </c>
      <c r="J342" s="23">
        <v>11.140524608700773</v>
      </c>
      <c r="K342" s="23">
        <v>10.943092031375834</v>
      </c>
      <c r="L342" s="23">
        <v>10.700855145652751</v>
      </c>
      <c r="M342" s="23">
        <v>9.5647084232515418</v>
      </c>
      <c r="N342" s="23">
        <v>8.5344687710355771</v>
      </c>
      <c r="O342" s="23">
        <v>7.8899076813772471</v>
      </c>
      <c r="P342" s="23">
        <v>7.4524411524495484</v>
      </c>
      <c r="Q342" s="24"/>
      <c r="R342" s="23">
        <v>17.033525154494473</v>
      </c>
      <c r="S342" s="23">
        <v>16.875608787371387</v>
      </c>
      <c r="T342" s="23">
        <v>16.692721315427214</v>
      </c>
      <c r="U342" s="23">
        <v>16.450013500718697</v>
      </c>
      <c r="V342" s="23">
        <v>16.278334828219919</v>
      </c>
      <c r="W342" s="23">
        <v>16.146873783662556</v>
      </c>
      <c r="X342" s="23">
        <v>15.938050267950508</v>
      </c>
      <c r="Y342" s="23">
        <v>15.777524608700773</v>
      </c>
      <c r="Z342" s="23">
        <v>15.580092031375834</v>
      </c>
      <c r="AA342" s="23">
        <v>15.337855145652751</v>
      </c>
      <c r="AB342" s="23">
        <v>14.201708423251542</v>
      </c>
      <c r="AC342" s="23">
        <v>13.171468771035578</v>
      </c>
      <c r="AD342" s="23">
        <v>12.526907681377248</v>
      </c>
      <c r="AE342" s="23">
        <v>12.089441152449549</v>
      </c>
      <c r="AG342" s="25">
        <v>12.396525154494473</v>
      </c>
      <c r="AH342" s="25">
        <v>12.495126455030965</v>
      </c>
      <c r="AI342" s="25">
        <v>12.527502023768978</v>
      </c>
      <c r="AJ342" s="25">
        <v>12.516729496484841</v>
      </c>
      <c r="AK342" s="25">
        <v>12.589497549959587</v>
      </c>
      <c r="AL342" s="25">
        <v>12.681969967590941</v>
      </c>
      <c r="AM342" s="25">
        <v>12.634251213176874</v>
      </c>
      <c r="AN342" s="25">
        <v>12.568753595209266</v>
      </c>
      <c r="AO342" s="25">
        <v>12.437585334493795</v>
      </c>
      <c r="AP342" s="25">
        <v>12.247338489534297</v>
      </c>
      <c r="AQ342" s="25">
        <v>11.679994214205909</v>
      </c>
      <c r="AR342" s="25">
        <v>11.247111028478653</v>
      </c>
      <c r="AS342" s="25">
        <v>10.806393183190567</v>
      </c>
      <c r="AT342" s="25">
        <v>10.503709531452628</v>
      </c>
      <c r="AV342" s="26">
        <v>17.033525154494473</v>
      </c>
      <c r="AW342" s="26">
        <v>17.132126455030964</v>
      </c>
      <c r="AX342" s="26">
        <v>17.164502023768978</v>
      </c>
      <c r="AY342" s="26">
        <v>17.153729496484843</v>
      </c>
      <c r="AZ342" s="26">
        <v>17.226497549959589</v>
      </c>
      <c r="BA342" s="26">
        <v>17.318969967590942</v>
      </c>
      <c r="BB342" s="26">
        <v>17.271251213176875</v>
      </c>
      <c r="BC342" s="26">
        <v>17.205753595209266</v>
      </c>
      <c r="BD342" s="26">
        <v>17.074585334493797</v>
      </c>
      <c r="BE342" s="26">
        <v>16.884338489534297</v>
      </c>
      <c r="BF342" s="26">
        <v>16.316994214205909</v>
      </c>
      <c r="BG342" s="26">
        <v>15.884111028478653</v>
      </c>
      <c r="BH342" s="26">
        <v>15.443393183190567</v>
      </c>
      <c r="BI342" s="26">
        <v>15.140709531452629</v>
      </c>
      <c r="BK342" s="27">
        <v>12.396525154494473</v>
      </c>
      <c r="BL342" s="27">
        <v>12.23915072377282</v>
      </c>
      <c r="BM342" s="27">
        <v>12.056806491777937</v>
      </c>
      <c r="BN342" s="27">
        <v>11.814631171905416</v>
      </c>
      <c r="BO342" s="27">
        <v>11.643465830061414</v>
      </c>
      <c r="BP342" s="27">
        <v>11.509238817577998</v>
      </c>
      <c r="BQ342" s="27">
        <v>11.294288533463762</v>
      </c>
      <c r="BR342" s="27">
        <v>11.132609679301797</v>
      </c>
      <c r="BS342" s="27">
        <v>10.934112994882554</v>
      </c>
      <c r="BT342" s="27">
        <v>10.719323767813378</v>
      </c>
      <c r="BU342" s="27">
        <v>9.7693943743864473</v>
      </c>
      <c r="BV342" s="27">
        <v>9.0870846471863107</v>
      </c>
      <c r="BW342" s="27">
        <v>8.5943215805697548</v>
      </c>
      <c r="BX342" s="27">
        <v>8.4172123787152184</v>
      </c>
      <c r="BZ342" s="27">
        <v>17.033525154494473</v>
      </c>
      <c r="CA342" s="27">
        <v>16.87615072377282</v>
      </c>
      <c r="CB342" s="27">
        <v>16.693806491777938</v>
      </c>
      <c r="CC342" s="27">
        <v>16.451631171905419</v>
      </c>
      <c r="CD342" s="27">
        <v>16.280465830061416</v>
      </c>
      <c r="CE342" s="27">
        <v>16.146238817577999</v>
      </c>
      <c r="CF342" s="27">
        <v>15.931288533463762</v>
      </c>
      <c r="CG342" s="27">
        <v>15.769609679301798</v>
      </c>
      <c r="CH342" s="27">
        <v>15.571112994882554</v>
      </c>
      <c r="CI342" s="27">
        <v>15.356323767813379</v>
      </c>
      <c r="CJ342" s="27">
        <v>14.406394374386448</v>
      </c>
      <c r="CK342" s="27">
        <v>13.724084647186311</v>
      </c>
      <c r="CL342" s="27">
        <v>13.231321580569755</v>
      </c>
      <c r="CM342" s="27">
        <v>13.054212378715219</v>
      </c>
      <c r="CO342" s="28">
        <v>12.396525154494473</v>
      </c>
      <c r="CP342" s="28">
        <v>12.258234886414055</v>
      </c>
      <c r="CQ342" s="28">
        <v>12.09538049733243</v>
      </c>
      <c r="CR342" s="28">
        <v>11.870389824126985</v>
      </c>
      <c r="CS342" s="28">
        <v>11.712453432514685</v>
      </c>
      <c r="CT342" s="28">
        <v>11.572897058314418</v>
      </c>
      <c r="CU342" s="28">
        <v>11.335300372954276</v>
      </c>
      <c r="CV342" s="28">
        <v>11.137044182252</v>
      </c>
      <c r="CW342" s="28">
        <v>10.896367067902359</v>
      </c>
      <c r="CX342" s="28">
        <v>10.658616286976047</v>
      </c>
      <c r="CY342" s="28">
        <v>9.030812603106833</v>
      </c>
      <c r="CZ342" s="28">
        <v>6.8454459854788645</v>
      </c>
      <c r="DA342" s="28">
        <v>5.4590245214577529</v>
      </c>
      <c r="DB342" s="28">
        <v>4.9467515543475855</v>
      </c>
      <c r="DD342" s="28">
        <v>17.033525154494473</v>
      </c>
      <c r="DE342" s="28">
        <v>16.895234886414055</v>
      </c>
      <c r="DF342" s="28">
        <v>16.732380497332429</v>
      </c>
      <c r="DG342" s="28">
        <v>16.507389824126985</v>
      </c>
      <c r="DH342" s="28">
        <v>16.349453432514686</v>
      </c>
      <c r="DI342" s="28">
        <v>16.209897058314418</v>
      </c>
      <c r="DJ342" s="28">
        <v>15.972300372954276</v>
      </c>
      <c r="DK342" s="28">
        <v>15.774044182252</v>
      </c>
      <c r="DL342" s="28">
        <v>15.533367067902359</v>
      </c>
      <c r="DM342" s="28">
        <v>15.295616286976047</v>
      </c>
      <c r="DN342" s="28">
        <v>13.667812603106833</v>
      </c>
      <c r="DO342" s="28">
        <v>11.482445985478865</v>
      </c>
      <c r="DP342" s="28">
        <v>10.096024521457753</v>
      </c>
      <c r="DQ342" s="28">
        <v>9.583751554347586</v>
      </c>
      <c r="DS342" s="29">
        <v>12.396525154494473</v>
      </c>
      <c r="DT342" s="29">
        <v>12.256179537835436</v>
      </c>
      <c r="DU342" s="29">
        <v>12.027230871312717</v>
      </c>
      <c r="DV342" s="29">
        <v>11.777610442428069</v>
      </c>
      <c r="DW342" s="29">
        <v>11.601122209760433</v>
      </c>
      <c r="DX342" s="29">
        <v>11.439076883162652</v>
      </c>
      <c r="DY342" s="29">
        <v>11.077444412224507</v>
      </c>
      <c r="DZ342" s="29">
        <v>10.843149766740741</v>
      </c>
      <c r="EA342" s="29">
        <v>10.540322036691549</v>
      </c>
      <c r="EB342" s="29">
        <v>10.119793946550256</v>
      </c>
      <c r="EC342" s="29">
        <v>7.7853097946307628</v>
      </c>
      <c r="ED342" s="29">
        <v>5.9085135223917717</v>
      </c>
      <c r="EE342" s="29">
        <v>5.09427202424326</v>
      </c>
      <c r="EF342" s="29">
        <v>5.4685883927228609</v>
      </c>
      <c r="EH342" s="29">
        <v>17.033525154494473</v>
      </c>
      <c r="EI342" s="29">
        <v>16.893179537835437</v>
      </c>
      <c r="EJ342" s="29">
        <v>16.664230871312718</v>
      </c>
      <c r="EK342" s="29">
        <v>16.414610442428071</v>
      </c>
      <c r="EL342" s="29">
        <v>16.238122209760434</v>
      </c>
      <c r="EM342" s="29">
        <v>16.076076883162653</v>
      </c>
      <c r="EN342" s="29">
        <v>15.714444412224507</v>
      </c>
      <c r="EO342" s="29">
        <v>15.480149766740741</v>
      </c>
      <c r="EP342" s="29">
        <v>15.17732203669155</v>
      </c>
      <c r="EQ342" s="29">
        <v>14.756793946550257</v>
      </c>
      <c r="ER342" s="29">
        <v>12.422309794630763</v>
      </c>
      <c r="ES342" s="29">
        <v>10.545513522391772</v>
      </c>
      <c r="ET342" s="29">
        <v>9.7312720242432604</v>
      </c>
      <c r="EU342" s="29">
        <v>10.105588392722861</v>
      </c>
      <c r="EW342" s="1">
        <v>407734</v>
      </c>
      <c r="EX342" s="1">
        <v>375459</v>
      </c>
      <c r="EY342" s="1" t="s">
        <v>469</v>
      </c>
      <c r="EZ342" s="1" t="s">
        <v>853</v>
      </c>
    </row>
    <row r="343" spans="2:156" ht="16" thickBot="1" x14ac:dyDescent="0.4">
      <c r="B343" s="21" t="s">
        <v>341</v>
      </c>
      <c r="C343" s="22">
        <v>4.7657502618666339</v>
      </c>
      <c r="D343" s="23">
        <v>4.1058647759101916</v>
      </c>
      <c r="E343" s="23">
        <v>3.7306616073459793</v>
      </c>
      <c r="F343" s="23">
        <v>3.4261537425326551</v>
      </c>
      <c r="G343" s="23">
        <v>3.2272826661239833</v>
      </c>
      <c r="H343" s="23">
        <v>2.8918048142938204</v>
      </c>
      <c r="I343" s="23">
        <v>2.6475518026051006</v>
      </c>
      <c r="J343" s="23">
        <v>2.3977772904557355</v>
      </c>
      <c r="K343" s="23">
        <v>2.197968360797752</v>
      </c>
      <c r="L343" s="23">
        <v>1.8373385460878637</v>
      </c>
      <c r="M343" s="23">
        <v>0.69386321085519853</v>
      </c>
      <c r="N343" s="23">
        <v>-0.29273807601192203</v>
      </c>
      <c r="O343" s="23">
        <v>-0.90897994107248792</v>
      </c>
      <c r="P343" s="23">
        <v>-1.3841810200820746</v>
      </c>
      <c r="Q343" s="24"/>
      <c r="R343" s="23">
        <v>11.765750261866634</v>
      </c>
      <c r="S343" s="23">
        <v>11.105864775910192</v>
      </c>
      <c r="T343" s="23">
        <v>10.730661607345979</v>
      </c>
      <c r="U343" s="23">
        <v>10.426153742532655</v>
      </c>
      <c r="V343" s="23">
        <v>10.227282666123983</v>
      </c>
      <c r="W343" s="23">
        <v>9.8918048142938204</v>
      </c>
      <c r="X343" s="23">
        <v>9.6475518026051006</v>
      </c>
      <c r="Y343" s="23">
        <v>9.3977772904557355</v>
      </c>
      <c r="Z343" s="23">
        <v>9.197968360797752</v>
      </c>
      <c r="AA343" s="23">
        <v>8.8373385460878637</v>
      </c>
      <c r="AB343" s="23">
        <v>7.6938632108551985</v>
      </c>
      <c r="AC343" s="23">
        <v>6.707261923988078</v>
      </c>
      <c r="AD343" s="23">
        <v>6.0910200589275121</v>
      </c>
      <c r="AE343" s="23">
        <v>5.6158189799179254</v>
      </c>
      <c r="AG343" s="25">
        <v>4.7657502618666339</v>
      </c>
      <c r="AH343" s="25">
        <v>4.6702602785136396</v>
      </c>
      <c r="AI343" s="25">
        <v>4.6162599958678445</v>
      </c>
      <c r="AJ343" s="25">
        <v>4.6250058878949734</v>
      </c>
      <c r="AK343" s="25">
        <v>4.7525525544191023</v>
      </c>
      <c r="AL343" s="25">
        <v>4.7347154880581801</v>
      </c>
      <c r="AM343" s="25">
        <v>4.7198413389263489</v>
      </c>
      <c r="AN343" s="25">
        <v>4.6218020758725995</v>
      </c>
      <c r="AO343" s="25">
        <v>4.4830069507946533</v>
      </c>
      <c r="AP343" s="25">
        <v>4.1916544799532502</v>
      </c>
      <c r="AQ343" s="25">
        <v>3.7152010357590584</v>
      </c>
      <c r="AR343" s="25">
        <v>3.3709339277544856</v>
      </c>
      <c r="AS343" s="25">
        <v>3.0945946498453551</v>
      </c>
      <c r="AT343" s="25">
        <v>2.8773880738037363</v>
      </c>
      <c r="AV343" s="26">
        <v>11.765750261866634</v>
      </c>
      <c r="AW343" s="26">
        <v>11.67026027851364</v>
      </c>
      <c r="AX343" s="26">
        <v>11.616259995867845</v>
      </c>
      <c r="AY343" s="26">
        <v>11.625005887894973</v>
      </c>
      <c r="AZ343" s="26">
        <v>11.752552554419102</v>
      </c>
      <c r="BA343" s="26">
        <v>11.73471548805818</v>
      </c>
      <c r="BB343" s="26">
        <v>11.719841338926349</v>
      </c>
      <c r="BC343" s="26">
        <v>11.6218020758726</v>
      </c>
      <c r="BD343" s="26">
        <v>11.483006950794653</v>
      </c>
      <c r="BE343" s="26">
        <v>11.19165447995325</v>
      </c>
      <c r="BF343" s="26">
        <v>10.715201035759058</v>
      </c>
      <c r="BG343" s="26">
        <v>10.370933927754486</v>
      </c>
      <c r="BH343" s="26">
        <v>10.094594649845355</v>
      </c>
      <c r="BI343" s="26">
        <v>9.8773880738037363</v>
      </c>
      <c r="BK343" s="27">
        <v>4.7657502618666339</v>
      </c>
      <c r="BL343" s="27">
        <v>4.1063725616724582</v>
      </c>
      <c r="BM343" s="27">
        <v>3.7316819218480859</v>
      </c>
      <c r="BN343" s="27">
        <v>3.4276665100488586</v>
      </c>
      <c r="BO343" s="27">
        <v>3.229268290276103</v>
      </c>
      <c r="BP343" s="27">
        <v>2.8912082183193419</v>
      </c>
      <c r="BQ343" s="27">
        <v>2.6412232613552362</v>
      </c>
      <c r="BR343" s="27">
        <v>2.3903570584692062</v>
      </c>
      <c r="BS343" s="27">
        <v>2.1895852494732679</v>
      </c>
      <c r="BT343" s="27">
        <v>1.8470457149410322</v>
      </c>
      <c r="BU343" s="27">
        <v>0.85098184712022373</v>
      </c>
      <c r="BV343" s="27">
        <v>0.18846299964341995</v>
      </c>
      <c r="BW343" s="27">
        <v>-0.27801834314476537</v>
      </c>
      <c r="BX343" s="27">
        <v>-0.47271714675493115</v>
      </c>
      <c r="BZ343" s="27">
        <v>11.765750261866634</v>
      </c>
      <c r="CA343" s="27">
        <v>11.106372561672458</v>
      </c>
      <c r="CB343" s="27">
        <v>10.731681921848086</v>
      </c>
      <c r="CC343" s="27">
        <v>10.427666510048859</v>
      </c>
      <c r="CD343" s="27">
        <v>10.229268290276103</v>
      </c>
      <c r="CE343" s="27">
        <v>9.8912082183193419</v>
      </c>
      <c r="CF343" s="27">
        <v>9.6412232613552362</v>
      </c>
      <c r="CG343" s="27">
        <v>9.3903570584692062</v>
      </c>
      <c r="CH343" s="27">
        <v>9.1895852494732679</v>
      </c>
      <c r="CI343" s="27">
        <v>8.8470457149410322</v>
      </c>
      <c r="CJ343" s="27">
        <v>7.8509818471202237</v>
      </c>
      <c r="CK343" s="27">
        <v>7.1884629996434199</v>
      </c>
      <c r="CL343" s="27">
        <v>6.7219816568552346</v>
      </c>
      <c r="CM343" s="27">
        <v>6.5272828532450688</v>
      </c>
      <c r="CO343" s="28">
        <v>4.7657502618666339</v>
      </c>
      <c r="CP343" s="28">
        <v>4.1460111202052161</v>
      </c>
      <c r="CQ343" s="28">
        <v>3.8148175899980359</v>
      </c>
      <c r="CR343" s="28">
        <v>3.5508559817960048</v>
      </c>
      <c r="CS343" s="28">
        <v>3.3923041039038537</v>
      </c>
      <c r="CT343" s="28">
        <v>3.0832654630220659</v>
      </c>
      <c r="CU343" s="28">
        <v>2.8506660731765052</v>
      </c>
      <c r="CV343" s="28">
        <v>2.6072679720286089</v>
      </c>
      <c r="CW343" s="28">
        <v>2.4053920466702223</v>
      </c>
      <c r="CX343" s="28">
        <v>2.0416537808828537</v>
      </c>
      <c r="CY343" s="28">
        <v>0.57716938286099406</v>
      </c>
      <c r="CZ343" s="28">
        <v>-2.2750551249391222</v>
      </c>
      <c r="DA343" s="28">
        <v>-4.5215923017863489</v>
      </c>
      <c r="DB343" s="28">
        <v>-5.7586612386660931</v>
      </c>
      <c r="DD343" s="28">
        <v>11.765750261866634</v>
      </c>
      <c r="DE343" s="28">
        <v>11.146011120205216</v>
      </c>
      <c r="DF343" s="28">
        <v>10.814817589998036</v>
      </c>
      <c r="DG343" s="28">
        <v>10.550855981796005</v>
      </c>
      <c r="DH343" s="28">
        <v>10.392304103903854</v>
      </c>
      <c r="DI343" s="28">
        <v>10.083265463022066</v>
      </c>
      <c r="DJ343" s="28">
        <v>9.8506660731765052</v>
      </c>
      <c r="DK343" s="28">
        <v>9.6072679720286089</v>
      </c>
      <c r="DL343" s="28">
        <v>9.4053920466702223</v>
      </c>
      <c r="DM343" s="28">
        <v>9.0416537808828537</v>
      </c>
      <c r="DN343" s="28">
        <v>7.5771693828609941</v>
      </c>
      <c r="DO343" s="28">
        <v>4.7249448750608778</v>
      </c>
      <c r="DP343" s="28">
        <v>2.4784076982136511</v>
      </c>
      <c r="DQ343" s="28">
        <v>1.2413387613339069</v>
      </c>
      <c r="DS343" s="29">
        <v>4.7657502618666339</v>
      </c>
      <c r="DT343" s="29">
        <v>4.1566805381012557</v>
      </c>
      <c r="DU343" s="29">
        <v>3.7674801330471865</v>
      </c>
      <c r="DV343" s="29">
        <v>3.4943072461812363</v>
      </c>
      <c r="DW343" s="29">
        <v>3.3366651222822483</v>
      </c>
      <c r="DX343" s="29">
        <v>3.0247600407921666</v>
      </c>
      <c r="DY343" s="29">
        <v>2.7715987348894942</v>
      </c>
      <c r="DZ343" s="29">
        <v>2.5040053877890713</v>
      </c>
      <c r="EA343" s="29">
        <v>2.2676755519756711</v>
      </c>
      <c r="EB343" s="29">
        <v>1.8089322475202394</v>
      </c>
      <c r="EC343" s="29">
        <v>-1.1895812491745303</v>
      </c>
      <c r="ED343" s="29">
        <v>-3.9620253866233455</v>
      </c>
      <c r="EE343" s="29">
        <v>-5.4615703114041239</v>
      </c>
      <c r="EF343" s="29">
        <v>-5.1335702901661122</v>
      </c>
      <c r="EH343" s="29">
        <v>11.765750261866634</v>
      </c>
      <c r="EI343" s="29">
        <v>11.156680538101256</v>
      </c>
      <c r="EJ343" s="29">
        <v>10.767480133047187</v>
      </c>
      <c r="EK343" s="29">
        <v>10.494307246181236</v>
      </c>
      <c r="EL343" s="29">
        <v>10.336665122282248</v>
      </c>
      <c r="EM343" s="29">
        <v>10.024760040792167</v>
      </c>
      <c r="EN343" s="29">
        <v>9.7715987348894942</v>
      </c>
      <c r="EO343" s="29">
        <v>9.5040053877890713</v>
      </c>
      <c r="EP343" s="29">
        <v>9.2676755519756711</v>
      </c>
      <c r="EQ343" s="29">
        <v>8.8089322475202394</v>
      </c>
      <c r="ER343" s="29">
        <v>5.8104187508254697</v>
      </c>
      <c r="ES343" s="29">
        <v>3.0379746133766545</v>
      </c>
      <c r="ET343" s="29">
        <v>1.5384296885958761</v>
      </c>
      <c r="EU343" s="29">
        <v>1.8664297098338878</v>
      </c>
      <c r="EW343" s="1">
        <v>378751</v>
      </c>
      <c r="EX343" s="1">
        <v>398897</v>
      </c>
      <c r="EY343" s="1" t="s">
        <v>498</v>
      </c>
      <c r="EZ343" s="1" t="s">
        <v>857</v>
      </c>
    </row>
    <row r="344" spans="2:156" ht="16" thickBot="1" x14ac:dyDescent="0.4">
      <c r="B344" s="21" t="s">
        <v>342</v>
      </c>
      <c r="C344" s="22">
        <v>14.313914017522928</v>
      </c>
      <c r="D344" s="23">
        <v>14.279499077878352</v>
      </c>
      <c r="E344" s="23">
        <v>14.144165486770003</v>
      </c>
      <c r="F344" s="23">
        <v>13.945713560094227</v>
      </c>
      <c r="G344" s="23">
        <v>13.693411741968649</v>
      </c>
      <c r="H344" s="23">
        <v>13.423685992634159</v>
      </c>
      <c r="I344" s="23">
        <v>13.19504134731854</v>
      </c>
      <c r="J344" s="23">
        <v>12.865356272264361</v>
      </c>
      <c r="K344" s="23">
        <v>12.484419036579652</v>
      </c>
      <c r="L344" s="23">
        <v>12.097025827660151</v>
      </c>
      <c r="M344" s="23">
        <v>10.637092335772657</v>
      </c>
      <c r="N344" s="23">
        <v>9.7212500408057778</v>
      </c>
      <c r="O344" s="23">
        <v>9.3384664844987313</v>
      </c>
      <c r="P344" s="23">
        <v>9.2448800025201869</v>
      </c>
      <c r="Q344" s="24"/>
      <c r="R344" s="23">
        <v>18.950914017522926</v>
      </c>
      <c r="S344" s="23">
        <v>18.916499077878353</v>
      </c>
      <c r="T344" s="23">
        <v>18.781165486770004</v>
      </c>
      <c r="U344" s="23">
        <v>18.582713560094227</v>
      </c>
      <c r="V344" s="23">
        <v>18.33041174196865</v>
      </c>
      <c r="W344" s="23">
        <v>18.060685992634159</v>
      </c>
      <c r="X344" s="23">
        <v>17.83204134731854</v>
      </c>
      <c r="Y344" s="23">
        <v>17.502356272264361</v>
      </c>
      <c r="Z344" s="23">
        <v>17.121419036579653</v>
      </c>
      <c r="AA344" s="23">
        <v>16.734025827660151</v>
      </c>
      <c r="AB344" s="23">
        <v>15.274092335772657</v>
      </c>
      <c r="AC344" s="23">
        <v>14.358250040805778</v>
      </c>
      <c r="AD344" s="23">
        <v>13.975466484498732</v>
      </c>
      <c r="AE344" s="23">
        <v>13.881880002520187</v>
      </c>
      <c r="AG344" s="25">
        <v>14.313914017522928</v>
      </c>
      <c r="AH344" s="25">
        <v>14.256195016291734</v>
      </c>
      <c r="AI344" s="25">
        <v>14.144411862694149</v>
      </c>
      <c r="AJ344" s="25">
        <v>13.997674439216929</v>
      </c>
      <c r="AK344" s="25">
        <v>13.865565565124903</v>
      </c>
      <c r="AL344" s="25">
        <v>13.649384547981743</v>
      </c>
      <c r="AM344" s="25">
        <v>13.462047645338123</v>
      </c>
      <c r="AN344" s="25">
        <v>13.188450997804761</v>
      </c>
      <c r="AO344" s="25">
        <v>12.850556794043094</v>
      </c>
      <c r="AP344" s="25">
        <v>12.555828965956954</v>
      </c>
      <c r="AQ344" s="25">
        <v>11.597886471271595</v>
      </c>
      <c r="AR344" s="25">
        <v>10.93149922299321</v>
      </c>
      <c r="AS344" s="25">
        <v>10.526738541185267</v>
      </c>
      <c r="AT344" s="25">
        <v>10.233959901317396</v>
      </c>
      <c r="AV344" s="26">
        <v>18.950914017522926</v>
      </c>
      <c r="AW344" s="26">
        <v>18.893195016291735</v>
      </c>
      <c r="AX344" s="26">
        <v>18.781411862694149</v>
      </c>
      <c r="AY344" s="26">
        <v>18.63467443921693</v>
      </c>
      <c r="AZ344" s="26">
        <v>18.502565565124904</v>
      </c>
      <c r="BA344" s="26">
        <v>18.286384547981744</v>
      </c>
      <c r="BB344" s="26">
        <v>18.099047645338125</v>
      </c>
      <c r="BC344" s="26">
        <v>17.825450997804761</v>
      </c>
      <c r="BD344" s="26">
        <v>17.487556794043094</v>
      </c>
      <c r="BE344" s="26">
        <v>17.192828965956956</v>
      </c>
      <c r="BF344" s="26">
        <v>16.234886471271594</v>
      </c>
      <c r="BG344" s="26">
        <v>15.568499222993211</v>
      </c>
      <c r="BH344" s="26">
        <v>15.163738541185268</v>
      </c>
      <c r="BI344" s="26">
        <v>14.870959901317397</v>
      </c>
      <c r="BK344" s="27">
        <v>14.313914017522928</v>
      </c>
      <c r="BL344" s="27">
        <v>14.279609524083593</v>
      </c>
      <c r="BM344" s="27">
        <v>14.143787792105474</v>
      </c>
      <c r="BN344" s="27">
        <v>13.945393196302987</v>
      </c>
      <c r="BO344" s="27">
        <v>13.693182991266653</v>
      </c>
      <c r="BP344" s="27">
        <v>13.423222379618316</v>
      </c>
      <c r="BQ344" s="27">
        <v>13.193679363028128</v>
      </c>
      <c r="BR344" s="27">
        <v>12.864113170392148</v>
      </c>
      <c r="BS344" s="27">
        <v>12.48616042791182</v>
      </c>
      <c r="BT344" s="27">
        <v>12.135008956426088</v>
      </c>
      <c r="BU344" s="27">
        <v>10.802981216053354</v>
      </c>
      <c r="BV344" s="27">
        <v>10.057890750997526</v>
      </c>
      <c r="BW344" s="27">
        <v>9.7477452891695613</v>
      </c>
      <c r="BX344" s="27">
        <v>9.7069159705196135</v>
      </c>
      <c r="BZ344" s="27">
        <v>18.950914017522926</v>
      </c>
      <c r="CA344" s="27">
        <v>18.916609524083594</v>
      </c>
      <c r="CB344" s="27">
        <v>18.780787792105475</v>
      </c>
      <c r="CC344" s="27">
        <v>18.582393196302988</v>
      </c>
      <c r="CD344" s="27">
        <v>18.330182991266653</v>
      </c>
      <c r="CE344" s="27">
        <v>18.060222379618317</v>
      </c>
      <c r="CF344" s="27">
        <v>17.830679363028128</v>
      </c>
      <c r="CG344" s="27">
        <v>17.501113170392149</v>
      </c>
      <c r="CH344" s="27">
        <v>17.12316042791182</v>
      </c>
      <c r="CI344" s="27">
        <v>16.772008956426088</v>
      </c>
      <c r="CJ344" s="27">
        <v>15.439981216053354</v>
      </c>
      <c r="CK344" s="27">
        <v>14.694890750997526</v>
      </c>
      <c r="CL344" s="27">
        <v>14.384745289169562</v>
      </c>
      <c r="CM344" s="27">
        <v>14.343915970519614</v>
      </c>
      <c r="CO344" s="28">
        <v>14.313914017522928</v>
      </c>
      <c r="CP344" s="28">
        <v>14.273983543167848</v>
      </c>
      <c r="CQ344" s="28">
        <v>14.133779515675332</v>
      </c>
      <c r="CR344" s="28">
        <v>13.938558335366224</v>
      </c>
      <c r="CS344" s="28">
        <v>13.69076049056271</v>
      </c>
      <c r="CT344" s="28">
        <v>13.42612822361086</v>
      </c>
      <c r="CU344" s="28">
        <v>13.191017218243658</v>
      </c>
      <c r="CV344" s="28">
        <v>12.890111674169049</v>
      </c>
      <c r="CW344" s="28">
        <v>12.552342491001326</v>
      </c>
      <c r="CX344" s="28">
        <v>12.256345893915025</v>
      </c>
      <c r="CY344" s="28">
        <v>10.226291971189486</v>
      </c>
      <c r="CZ344" s="28">
        <v>6.1733589490172918</v>
      </c>
      <c r="DA344" s="28">
        <v>3.0326732099021712</v>
      </c>
      <c r="DB344" s="28">
        <v>0.97142934354452137</v>
      </c>
      <c r="DD344" s="28">
        <v>18.950914017522926</v>
      </c>
      <c r="DE344" s="28">
        <v>18.910983543167848</v>
      </c>
      <c r="DF344" s="28">
        <v>18.770779515675333</v>
      </c>
      <c r="DG344" s="28">
        <v>18.575558335366225</v>
      </c>
      <c r="DH344" s="28">
        <v>18.32776049056271</v>
      </c>
      <c r="DI344" s="28">
        <v>18.06312822361086</v>
      </c>
      <c r="DJ344" s="28">
        <v>17.828017218243659</v>
      </c>
      <c r="DK344" s="28">
        <v>17.527111674169049</v>
      </c>
      <c r="DL344" s="28">
        <v>17.189342491001327</v>
      </c>
      <c r="DM344" s="28">
        <v>16.893345893915026</v>
      </c>
      <c r="DN344" s="28">
        <v>14.863291971189486</v>
      </c>
      <c r="DO344" s="28">
        <v>10.810358949017292</v>
      </c>
      <c r="DP344" s="28">
        <v>7.6696732099021716</v>
      </c>
      <c r="DQ344" s="28">
        <v>5.6084293435445218</v>
      </c>
      <c r="DS344" s="29">
        <v>14.313914017522928</v>
      </c>
      <c r="DT344" s="29">
        <v>14.328365940037985</v>
      </c>
      <c r="DU344" s="29">
        <v>14.13931301185319</v>
      </c>
      <c r="DV344" s="29">
        <v>13.955364516829913</v>
      </c>
      <c r="DW344" s="29">
        <v>13.738383266960764</v>
      </c>
      <c r="DX344" s="29">
        <v>13.520530768935998</v>
      </c>
      <c r="DY344" s="29">
        <v>13.32660660752596</v>
      </c>
      <c r="DZ344" s="29">
        <v>13.056601643951748</v>
      </c>
      <c r="EA344" s="29">
        <v>12.649138191123914</v>
      </c>
      <c r="EB344" s="29">
        <v>11.684885321011318</v>
      </c>
      <c r="EC344" s="29">
        <v>7.1307011176073303</v>
      </c>
      <c r="ED344" s="29">
        <v>3.5290730565988895</v>
      </c>
      <c r="EE344" s="29">
        <v>1.4756168541795702</v>
      </c>
      <c r="EF344" s="29">
        <v>2.0327647893587155</v>
      </c>
      <c r="EH344" s="29">
        <v>18.950914017522926</v>
      </c>
      <c r="EI344" s="29">
        <v>18.965365940037984</v>
      </c>
      <c r="EJ344" s="29">
        <v>18.77631301185319</v>
      </c>
      <c r="EK344" s="29">
        <v>18.592364516829914</v>
      </c>
      <c r="EL344" s="29">
        <v>18.375383266960764</v>
      </c>
      <c r="EM344" s="29">
        <v>18.157530768935999</v>
      </c>
      <c r="EN344" s="29">
        <v>17.963606607525961</v>
      </c>
      <c r="EO344" s="29">
        <v>17.693601643951748</v>
      </c>
      <c r="EP344" s="29">
        <v>17.286138191123914</v>
      </c>
      <c r="EQ344" s="29">
        <v>16.321885321011319</v>
      </c>
      <c r="ER344" s="29">
        <v>11.767701117607331</v>
      </c>
      <c r="ES344" s="29">
        <v>8.1660730565988899</v>
      </c>
      <c r="ET344" s="29">
        <v>6.1126168541795707</v>
      </c>
      <c r="EU344" s="29">
        <v>6.669764789358716</v>
      </c>
      <c r="EW344" s="1">
        <v>391273</v>
      </c>
      <c r="EX344" s="1">
        <v>403453</v>
      </c>
      <c r="EY344" s="1" t="s">
        <v>490</v>
      </c>
      <c r="EZ344" s="1" t="s">
        <v>851</v>
      </c>
    </row>
    <row r="345" spans="2:156" ht="16" thickBot="1" x14ac:dyDescent="0.4">
      <c r="B345" s="21" t="s">
        <v>343</v>
      </c>
      <c r="C345" s="22">
        <v>13.058614516857411</v>
      </c>
      <c r="D345" s="23">
        <v>13.011687066564606</v>
      </c>
      <c r="E345" s="23">
        <v>12.826485917687927</v>
      </c>
      <c r="F345" s="23">
        <v>12.588964589573168</v>
      </c>
      <c r="G345" s="23">
        <v>12.34206978756</v>
      </c>
      <c r="H345" s="23">
        <v>12.056611939166062</v>
      </c>
      <c r="I345" s="23">
        <v>11.758689389629154</v>
      </c>
      <c r="J345" s="23">
        <v>11.437916485941173</v>
      </c>
      <c r="K345" s="23">
        <v>11.106438497538255</v>
      </c>
      <c r="L345" s="23">
        <v>10.707580791441544</v>
      </c>
      <c r="M345" s="23">
        <v>9.2828246930485623</v>
      </c>
      <c r="N345" s="23">
        <v>8.4895192428197568</v>
      </c>
      <c r="O345" s="23">
        <v>8.2233933405741357</v>
      </c>
      <c r="P345" s="23">
        <v>8.1896260997276737</v>
      </c>
      <c r="Q345" s="24"/>
      <c r="R345" s="23">
        <v>17.695614516857411</v>
      </c>
      <c r="S345" s="23">
        <v>17.648687066564605</v>
      </c>
      <c r="T345" s="23">
        <v>17.463485917687926</v>
      </c>
      <c r="U345" s="23">
        <v>17.225964589573167</v>
      </c>
      <c r="V345" s="23">
        <v>16.97906978756</v>
      </c>
      <c r="W345" s="23">
        <v>16.693611939166061</v>
      </c>
      <c r="X345" s="23">
        <v>16.395689389629155</v>
      </c>
      <c r="Y345" s="23">
        <v>16.074916485941174</v>
      </c>
      <c r="Z345" s="23">
        <v>15.743438497538255</v>
      </c>
      <c r="AA345" s="23">
        <v>15.344580791441544</v>
      </c>
      <c r="AB345" s="23">
        <v>13.919824693048563</v>
      </c>
      <c r="AC345" s="23">
        <v>13.126519242819757</v>
      </c>
      <c r="AD345" s="23">
        <v>12.860393340574136</v>
      </c>
      <c r="AE345" s="23">
        <v>12.826626099727674</v>
      </c>
      <c r="AG345" s="25">
        <v>13.058614516857411</v>
      </c>
      <c r="AH345" s="25">
        <v>13.01838148242528</v>
      </c>
      <c r="AI345" s="25">
        <v>12.864410982637299</v>
      </c>
      <c r="AJ345" s="25">
        <v>12.708335208317878</v>
      </c>
      <c r="AK345" s="25">
        <v>12.545941049467794</v>
      </c>
      <c r="AL345" s="25">
        <v>12.330714545482298</v>
      </c>
      <c r="AM345" s="25">
        <v>12.070482252431761</v>
      </c>
      <c r="AN345" s="25">
        <v>11.77762218644501</v>
      </c>
      <c r="AO345" s="25">
        <v>11.453846221907044</v>
      </c>
      <c r="AP345" s="25">
        <v>11.107878253206406</v>
      </c>
      <c r="AQ345" s="25">
        <v>10.175261632368182</v>
      </c>
      <c r="AR345" s="25">
        <v>9.5158542150455609</v>
      </c>
      <c r="AS345" s="25">
        <v>9.1101849313923751</v>
      </c>
      <c r="AT345" s="25">
        <v>8.8053004933333963</v>
      </c>
      <c r="AV345" s="26">
        <v>17.695614516857411</v>
      </c>
      <c r="AW345" s="26">
        <v>17.65538148242528</v>
      </c>
      <c r="AX345" s="26">
        <v>17.501410982637299</v>
      </c>
      <c r="AY345" s="26">
        <v>17.345335208317877</v>
      </c>
      <c r="AZ345" s="26">
        <v>17.182941049467793</v>
      </c>
      <c r="BA345" s="26">
        <v>16.967714545482298</v>
      </c>
      <c r="BB345" s="26">
        <v>16.70748225243176</v>
      </c>
      <c r="BC345" s="26">
        <v>16.414622186445008</v>
      </c>
      <c r="BD345" s="26">
        <v>16.090846221907043</v>
      </c>
      <c r="BE345" s="26">
        <v>15.744878253206407</v>
      </c>
      <c r="BF345" s="26">
        <v>14.812261632368182</v>
      </c>
      <c r="BG345" s="26">
        <v>14.152854215045561</v>
      </c>
      <c r="BH345" s="26">
        <v>13.747184931392376</v>
      </c>
      <c r="BI345" s="26">
        <v>13.442300493333397</v>
      </c>
      <c r="BK345" s="27">
        <v>13.058614516857411</v>
      </c>
      <c r="BL345" s="27">
        <v>13.011771938129392</v>
      </c>
      <c r="BM345" s="27">
        <v>12.826655763281037</v>
      </c>
      <c r="BN345" s="27">
        <v>12.58921744243013</v>
      </c>
      <c r="BO345" s="27">
        <v>12.342391919602585</v>
      </c>
      <c r="BP345" s="27">
        <v>12.056515718323643</v>
      </c>
      <c r="BQ345" s="27">
        <v>11.757668083964068</v>
      </c>
      <c r="BR345" s="27">
        <v>11.436718601133691</v>
      </c>
      <c r="BS345" s="27">
        <v>11.105080720266212</v>
      </c>
      <c r="BT345" s="27">
        <v>10.734894470053032</v>
      </c>
      <c r="BU345" s="27">
        <v>9.4160089335692572</v>
      </c>
      <c r="BV345" s="27">
        <v>8.6937627464720517</v>
      </c>
      <c r="BW345" s="27">
        <v>8.4361446280203438</v>
      </c>
      <c r="BX345" s="27">
        <v>8.4230219615136352</v>
      </c>
      <c r="BZ345" s="27">
        <v>17.695614516857411</v>
      </c>
      <c r="CA345" s="27">
        <v>17.648771938129393</v>
      </c>
      <c r="CB345" s="27">
        <v>17.463655763281039</v>
      </c>
      <c r="CC345" s="27">
        <v>17.22621744243013</v>
      </c>
      <c r="CD345" s="27">
        <v>16.979391919602584</v>
      </c>
      <c r="CE345" s="27">
        <v>16.693515718323646</v>
      </c>
      <c r="CF345" s="27">
        <v>16.394668083964071</v>
      </c>
      <c r="CG345" s="27">
        <v>16.073718601133692</v>
      </c>
      <c r="CH345" s="27">
        <v>15.742080720266213</v>
      </c>
      <c r="CI345" s="27">
        <v>15.371894470053032</v>
      </c>
      <c r="CJ345" s="27">
        <v>14.053008933569258</v>
      </c>
      <c r="CK345" s="27">
        <v>13.330762746472052</v>
      </c>
      <c r="CL345" s="27">
        <v>13.073144628020344</v>
      </c>
      <c r="CM345" s="27">
        <v>13.060021961513636</v>
      </c>
      <c r="CO345" s="28">
        <v>13.058614516857411</v>
      </c>
      <c r="CP345" s="28">
        <v>13.000232937529125</v>
      </c>
      <c r="CQ345" s="28">
        <v>12.812014835026789</v>
      </c>
      <c r="CR345" s="28">
        <v>12.569960740499903</v>
      </c>
      <c r="CS345" s="28">
        <v>12.328432020241756</v>
      </c>
      <c r="CT345" s="28">
        <v>12.0495925219267</v>
      </c>
      <c r="CU345" s="28">
        <v>11.743446867659262</v>
      </c>
      <c r="CV345" s="28">
        <v>11.413186528629195</v>
      </c>
      <c r="CW345" s="28">
        <v>11.111184007503864</v>
      </c>
      <c r="CX345" s="28">
        <v>10.800686220363845</v>
      </c>
      <c r="CY345" s="28">
        <v>8.6863725153136233</v>
      </c>
      <c r="CZ345" s="28">
        <v>4.0562925520638302</v>
      </c>
      <c r="DA345" s="28">
        <v>0.44660907321016552</v>
      </c>
      <c r="DB345" s="28">
        <v>-1.9403860762488989</v>
      </c>
      <c r="DD345" s="28">
        <v>17.695614516857411</v>
      </c>
      <c r="DE345" s="28">
        <v>17.637232937529127</v>
      </c>
      <c r="DF345" s="28">
        <v>17.449014835026787</v>
      </c>
      <c r="DG345" s="28">
        <v>17.206960740499902</v>
      </c>
      <c r="DH345" s="28">
        <v>16.965432020241757</v>
      </c>
      <c r="DI345" s="28">
        <v>16.686592521926698</v>
      </c>
      <c r="DJ345" s="28">
        <v>16.380446867659263</v>
      </c>
      <c r="DK345" s="28">
        <v>16.050186528629197</v>
      </c>
      <c r="DL345" s="28">
        <v>15.748184007503864</v>
      </c>
      <c r="DM345" s="28">
        <v>15.437686220363846</v>
      </c>
      <c r="DN345" s="28">
        <v>13.323372515313624</v>
      </c>
      <c r="DO345" s="28">
        <v>8.6932925520638307</v>
      </c>
      <c r="DP345" s="28">
        <v>5.083609073210166</v>
      </c>
      <c r="DQ345" s="28">
        <v>2.6966139237511015</v>
      </c>
      <c r="DS345" s="29">
        <v>13.058614516857411</v>
      </c>
      <c r="DT345" s="29">
        <v>13.059995087666248</v>
      </c>
      <c r="DU345" s="29">
        <v>12.83192307592358</v>
      </c>
      <c r="DV345" s="29">
        <v>12.616151304025923</v>
      </c>
      <c r="DW345" s="29">
        <v>12.411103185682158</v>
      </c>
      <c r="DX345" s="29">
        <v>12.185298660039692</v>
      </c>
      <c r="DY345" s="29">
        <v>11.93323638870657</v>
      </c>
      <c r="DZ345" s="29">
        <v>11.66532317538026</v>
      </c>
      <c r="EA345" s="29">
        <v>11.28060156084525</v>
      </c>
      <c r="EB345" s="29">
        <v>10.17181172967565</v>
      </c>
      <c r="EC345" s="29">
        <v>4.9817486611692487</v>
      </c>
      <c r="ED345" s="29">
        <v>0.80993830746377782</v>
      </c>
      <c r="EE345" s="29">
        <v>-1.5538373330518134</v>
      </c>
      <c r="EF345" s="29">
        <v>-0.86348669201559858</v>
      </c>
      <c r="EH345" s="29">
        <v>17.695614516857411</v>
      </c>
      <c r="EI345" s="29">
        <v>17.696995087666249</v>
      </c>
      <c r="EJ345" s="29">
        <v>17.468923075923581</v>
      </c>
      <c r="EK345" s="29">
        <v>17.253151304025923</v>
      </c>
      <c r="EL345" s="29">
        <v>17.048103185682159</v>
      </c>
      <c r="EM345" s="29">
        <v>16.822298660039692</v>
      </c>
      <c r="EN345" s="29">
        <v>16.570236388706569</v>
      </c>
      <c r="EO345" s="29">
        <v>16.302323175380259</v>
      </c>
      <c r="EP345" s="29">
        <v>15.917601560845251</v>
      </c>
      <c r="EQ345" s="29">
        <v>14.80881172967565</v>
      </c>
      <c r="ER345" s="29">
        <v>9.6187486611692492</v>
      </c>
      <c r="ES345" s="29">
        <v>5.4469383074637783</v>
      </c>
      <c r="ET345" s="29">
        <v>3.0831626669481871</v>
      </c>
      <c r="EU345" s="29">
        <v>3.7735133079844019</v>
      </c>
      <c r="EW345" s="1">
        <v>386475</v>
      </c>
      <c r="EX345" s="1">
        <v>422130</v>
      </c>
      <c r="EY345" s="1" t="s">
        <v>614</v>
      </c>
      <c r="EZ345" s="1" t="s">
        <v>504</v>
      </c>
    </row>
    <row r="346" spans="2:156" ht="16" thickBot="1" x14ac:dyDescent="0.4">
      <c r="B346" s="21" t="s">
        <v>344</v>
      </c>
      <c r="C346" s="22">
        <v>7.6665528265936214</v>
      </c>
      <c r="D346" s="23">
        <v>6.6535393092906503</v>
      </c>
      <c r="E346" s="23">
        <v>6.1520674120039942</v>
      </c>
      <c r="F346" s="23">
        <v>5.7569138127277686</v>
      </c>
      <c r="G346" s="23">
        <v>5.2920185855771447</v>
      </c>
      <c r="H346" s="23">
        <v>4.8273339868445362</v>
      </c>
      <c r="I346" s="23">
        <v>4.3181124541847282</v>
      </c>
      <c r="J346" s="23">
        <v>3.8639162415837234</v>
      </c>
      <c r="K346" s="23">
        <v>3.4095675503044767</v>
      </c>
      <c r="L346" s="23">
        <v>2.8427947772020232</v>
      </c>
      <c r="M346" s="23">
        <v>0.7870200695661147</v>
      </c>
      <c r="N346" s="23">
        <v>-8.126151832040307E-2</v>
      </c>
      <c r="O346" s="23">
        <v>-0.15110878902423863</v>
      </c>
      <c r="P346" s="23">
        <v>7.0864686516998177E-2</v>
      </c>
      <c r="Q346" s="24"/>
      <c r="R346" s="23">
        <v>14.666552826593621</v>
      </c>
      <c r="S346" s="23">
        <v>13.65353930929065</v>
      </c>
      <c r="T346" s="23">
        <v>13.152067412003994</v>
      </c>
      <c r="U346" s="23">
        <v>12.756913812727769</v>
      </c>
      <c r="V346" s="23">
        <v>12.292018585577145</v>
      </c>
      <c r="W346" s="23">
        <v>11.827333986844536</v>
      </c>
      <c r="X346" s="23">
        <v>11.318112454184728</v>
      </c>
      <c r="Y346" s="23">
        <v>10.863916241583723</v>
      </c>
      <c r="Z346" s="23">
        <v>10.409567550304477</v>
      </c>
      <c r="AA346" s="23">
        <v>9.8427947772020232</v>
      </c>
      <c r="AB346" s="23">
        <v>7.7870200695661147</v>
      </c>
      <c r="AC346" s="23">
        <v>6.9187384816795969</v>
      </c>
      <c r="AD346" s="23">
        <v>6.8488912109757614</v>
      </c>
      <c r="AE346" s="23">
        <v>7.0708646865169982</v>
      </c>
      <c r="AG346" s="25">
        <v>7.6665528265936214</v>
      </c>
      <c r="AH346" s="25">
        <v>7.2200773210181506</v>
      </c>
      <c r="AI346" s="25">
        <v>6.9175722087352831</v>
      </c>
      <c r="AJ346" s="25">
        <v>6.7662051210350018</v>
      </c>
      <c r="AK346" s="25">
        <v>6.5715277778972521</v>
      </c>
      <c r="AL346" s="25">
        <v>6.3199605284782496</v>
      </c>
      <c r="AM346" s="25">
        <v>5.9674136477506146</v>
      </c>
      <c r="AN346" s="25">
        <v>5.6408779394947128</v>
      </c>
      <c r="AO346" s="25">
        <v>5.2784422478473392</v>
      </c>
      <c r="AP346" s="25">
        <v>4.8548043284030218</v>
      </c>
      <c r="AQ346" s="25">
        <v>3.5327701656599046</v>
      </c>
      <c r="AR346" s="25">
        <v>2.8055694901260253</v>
      </c>
      <c r="AS346" s="25">
        <v>2.5018188791679208</v>
      </c>
      <c r="AT346" s="25">
        <v>2.3207286503651332</v>
      </c>
      <c r="AV346" s="26">
        <v>14.666552826593621</v>
      </c>
      <c r="AW346" s="26">
        <v>14.220077321018151</v>
      </c>
      <c r="AX346" s="26">
        <v>13.917572208735283</v>
      </c>
      <c r="AY346" s="26">
        <v>13.766205121035002</v>
      </c>
      <c r="AZ346" s="26">
        <v>13.571527777897252</v>
      </c>
      <c r="BA346" s="26">
        <v>13.31996052847825</v>
      </c>
      <c r="BB346" s="26">
        <v>12.967413647750615</v>
      </c>
      <c r="BC346" s="26">
        <v>12.640877939494713</v>
      </c>
      <c r="BD346" s="26">
        <v>12.278442247847339</v>
      </c>
      <c r="BE346" s="26">
        <v>11.854804328403022</v>
      </c>
      <c r="BF346" s="26">
        <v>10.532770165659905</v>
      </c>
      <c r="BG346" s="26">
        <v>9.8055694901260253</v>
      </c>
      <c r="BH346" s="26">
        <v>9.5018188791679208</v>
      </c>
      <c r="BI346" s="26">
        <v>9.3207286503651332</v>
      </c>
      <c r="BK346" s="27">
        <v>7.6665528265936214</v>
      </c>
      <c r="BL346" s="27">
        <v>6.6535392992893971</v>
      </c>
      <c r="BM346" s="27">
        <v>6.1520674320684989</v>
      </c>
      <c r="BN346" s="27">
        <v>5.7569138127277686</v>
      </c>
      <c r="BO346" s="27">
        <v>5.2920184855514272</v>
      </c>
      <c r="BP346" s="27">
        <v>4.8273340968505991</v>
      </c>
      <c r="BQ346" s="27">
        <v>4.3181124541847282</v>
      </c>
      <c r="BR346" s="27">
        <v>3.8639162415837234</v>
      </c>
      <c r="BS346" s="27">
        <v>3.4095675503044767</v>
      </c>
      <c r="BT346" s="27">
        <v>2.8966933888847031</v>
      </c>
      <c r="BU346" s="27">
        <v>1.0157884831304109</v>
      </c>
      <c r="BV346" s="27">
        <v>0.19717672233080563</v>
      </c>
      <c r="BW346" s="27">
        <v>0.12001175898224048</v>
      </c>
      <c r="BX346" s="27">
        <v>0.30854897127536773</v>
      </c>
      <c r="BZ346" s="27">
        <v>14.666552826593621</v>
      </c>
      <c r="CA346" s="27">
        <v>13.653539299289397</v>
      </c>
      <c r="CB346" s="27">
        <v>13.152067432068499</v>
      </c>
      <c r="CC346" s="27">
        <v>12.756913812727769</v>
      </c>
      <c r="CD346" s="27">
        <v>12.292018485551427</v>
      </c>
      <c r="CE346" s="27">
        <v>11.827334096850599</v>
      </c>
      <c r="CF346" s="27">
        <v>11.318112454184728</v>
      </c>
      <c r="CG346" s="27">
        <v>10.863916241583723</v>
      </c>
      <c r="CH346" s="27">
        <v>10.409567550304477</v>
      </c>
      <c r="CI346" s="27">
        <v>9.8966933888847031</v>
      </c>
      <c r="CJ346" s="27">
        <v>8.0157884831304109</v>
      </c>
      <c r="CK346" s="27">
        <v>7.1971767223308056</v>
      </c>
      <c r="CL346" s="27">
        <v>7.1200117589822405</v>
      </c>
      <c r="CM346" s="27">
        <v>7.3085489712753677</v>
      </c>
      <c r="CO346" s="28">
        <v>7.6665528265936214</v>
      </c>
      <c r="CP346" s="28">
        <v>6.6501624850901244</v>
      </c>
      <c r="CQ346" s="28">
        <v>6.1554229260088924</v>
      </c>
      <c r="CR346" s="28">
        <v>5.7624925425544351</v>
      </c>
      <c r="CS346" s="28">
        <v>5.3081257988654542</v>
      </c>
      <c r="CT346" s="28">
        <v>4.8417262123887905</v>
      </c>
      <c r="CU346" s="28">
        <v>4.3184156271318983</v>
      </c>
      <c r="CV346" s="28">
        <v>3.8505097473571333</v>
      </c>
      <c r="CW346" s="28">
        <v>3.4339502201002503</v>
      </c>
      <c r="CX346" s="28">
        <v>2.9596370361482371</v>
      </c>
      <c r="CY346" s="28">
        <v>0.66420575603113008</v>
      </c>
      <c r="CZ346" s="28">
        <v>-2.6202771058127574</v>
      </c>
      <c r="DA346" s="28">
        <v>-4.7295044357493445</v>
      </c>
      <c r="DB346" s="28">
        <v>-6.4117282386692871</v>
      </c>
      <c r="DD346" s="28">
        <v>14.666552826593621</v>
      </c>
      <c r="DE346" s="28">
        <v>13.650162485090124</v>
      </c>
      <c r="DF346" s="28">
        <v>13.155422926008892</v>
      </c>
      <c r="DG346" s="28">
        <v>12.762492542554435</v>
      </c>
      <c r="DH346" s="28">
        <v>12.308125798865454</v>
      </c>
      <c r="DI346" s="28">
        <v>11.841726212388791</v>
      </c>
      <c r="DJ346" s="28">
        <v>11.318415627131898</v>
      </c>
      <c r="DK346" s="28">
        <v>10.850509747357133</v>
      </c>
      <c r="DL346" s="28">
        <v>10.43395022010025</v>
      </c>
      <c r="DM346" s="28">
        <v>9.9596370361482371</v>
      </c>
      <c r="DN346" s="28">
        <v>7.6642057560311301</v>
      </c>
      <c r="DO346" s="28">
        <v>4.3797228941872426</v>
      </c>
      <c r="DP346" s="28">
        <v>2.2704955642506555</v>
      </c>
      <c r="DQ346" s="28">
        <v>0.58827176133071291</v>
      </c>
      <c r="DS346" s="29">
        <v>7.6665528265936214</v>
      </c>
      <c r="DT346" s="29">
        <v>6.6953197921175107</v>
      </c>
      <c r="DU346" s="29">
        <v>6.0243228172615044</v>
      </c>
      <c r="DV346" s="29">
        <v>5.6273973663838692</v>
      </c>
      <c r="DW346" s="29">
        <v>5.2089077494435276</v>
      </c>
      <c r="DX346" s="29">
        <v>4.811543979023547</v>
      </c>
      <c r="DY346" s="29">
        <v>4.3519297568580058</v>
      </c>
      <c r="DZ346" s="29">
        <v>3.9709019981148757</v>
      </c>
      <c r="EA346" s="29">
        <v>3.6189925508170546</v>
      </c>
      <c r="EB346" s="29">
        <v>2.7067757818663694</v>
      </c>
      <c r="EC346" s="29">
        <v>-1.5310538939954519</v>
      </c>
      <c r="ED346" s="29">
        <v>-4.4699706169613336</v>
      </c>
      <c r="EE346" s="29">
        <v>-5.9515284536248849</v>
      </c>
      <c r="EF346" s="29">
        <v>-5.2101316855379665</v>
      </c>
      <c r="EH346" s="29">
        <v>14.666552826593621</v>
      </c>
      <c r="EI346" s="29">
        <v>13.695319792117511</v>
      </c>
      <c r="EJ346" s="29">
        <v>13.024322817261504</v>
      </c>
      <c r="EK346" s="29">
        <v>12.627397366383869</v>
      </c>
      <c r="EL346" s="29">
        <v>12.208907749443528</v>
      </c>
      <c r="EM346" s="29">
        <v>11.811543979023547</v>
      </c>
      <c r="EN346" s="29">
        <v>11.351929756858006</v>
      </c>
      <c r="EO346" s="29">
        <v>10.970901998114876</v>
      </c>
      <c r="EP346" s="29">
        <v>10.618992550817055</v>
      </c>
      <c r="EQ346" s="29">
        <v>9.7067757818663694</v>
      </c>
      <c r="ER346" s="29">
        <v>5.4689461060045481</v>
      </c>
      <c r="ES346" s="29">
        <v>2.5300293830386664</v>
      </c>
      <c r="ET346" s="29">
        <v>1.0484715463751151</v>
      </c>
      <c r="EU346" s="29">
        <v>1.7898683144620335</v>
      </c>
      <c r="EW346" s="1">
        <v>383306</v>
      </c>
      <c r="EX346" s="1">
        <v>392514</v>
      </c>
      <c r="EY346" s="1" t="s">
        <v>492</v>
      </c>
      <c r="EZ346" s="1" t="s">
        <v>849</v>
      </c>
    </row>
    <row r="347" spans="2:156" ht="16" thickBot="1" x14ac:dyDescent="0.4">
      <c r="B347" s="21" t="s">
        <v>345</v>
      </c>
      <c r="C347" s="22">
        <v>2.1926390187457496</v>
      </c>
      <c r="D347" s="23">
        <v>2.004870529981412</v>
      </c>
      <c r="E347" s="23">
        <v>1.7551768634287548</v>
      </c>
      <c r="F347" s="23">
        <v>1.3053027495096927</v>
      </c>
      <c r="G347" s="23">
        <v>0.70130818313180043</v>
      </c>
      <c r="H347" s="23">
        <v>0.21056022817282027</v>
      </c>
      <c r="I347" s="23">
        <v>-0.36743735400540345</v>
      </c>
      <c r="J347" s="23">
        <v>-0.98454632113359608</v>
      </c>
      <c r="K347" s="23">
        <v>-1.696634768176164</v>
      </c>
      <c r="L347" s="23">
        <v>-2.4116378049747098</v>
      </c>
      <c r="M347" s="23">
        <v>-5.3405798433239831</v>
      </c>
      <c r="N347" s="23">
        <v>-7.4873415421382497</v>
      </c>
      <c r="O347" s="23">
        <v>-8.5528514344707958</v>
      </c>
      <c r="P347" s="23">
        <v>-8.04364366712867</v>
      </c>
      <c r="Q347" s="24"/>
      <c r="R347" s="23">
        <v>5.6926390187457496</v>
      </c>
      <c r="S347" s="23">
        <v>5.504870529981412</v>
      </c>
      <c r="T347" s="23">
        <v>5.2551768634287548</v>
      </c>
      <c r="U347" s="23">
        <v>4.8053027495096927</v>
      </c>
      <c r="V347" s="23">
        <v>4.2013081831318004</v>
      </c>
      <c r="W347" s="23">
        <v>3.7105602281728203</v>
      </c>
      <c r="X347" s="23">
        <v>3.1325626459945966</v>
      </c>
      <c r="Y347" s="23">
        <v>2.5154536788664039</v>
      </c>
      <c r="Z347" s="23">
        <v>1.803365231823836</v>
      </c>
      <c r="AA347" s="23">
        <v>1.0883621950252902</v>
      </c>
      <c r="AB347" s="23">
        <v>-1.8405798433239831</v>
      </c>
      <c r="AC347" s="23">
        <v>-3.9873415421382497</v>
      </c>
      <c r="AD347" s="23">
        <v>-5.0528514344707958</v>
      </c>
      <c r="AE347" s="23">
        <v>-4.54364366712867</v>
      </c>
      <c r="AG347" s="25">
        <v>2.1926390187457496</v>
      </c>
      <c r="AH347" s="25">
        <v>2.0056997495561966</v>
      </c>
      <c r="AI347" s="25">
        <v>1.7933817414608235</v>
      </c>
      <c r="AJ347" s="25">
        <v>1.4854153601575746</v>
      </c>
      <c r="AK347" s="25">
        <v>1.0581544606385869</v>
      </c>
      <c r="AL347" s="25">
        <v>0.68744143801464475</v>
      </c>
      <c r="AM347" s="25">
        <v>0.17011493128190125</v>
      </c>
      <c r="AN347" s="25">
        <v>-0.40289070107846214</v>
      </c>
      <c r="AO347" s="25">
        <v>-1.0908660666236258</v>
      </c>
      <c r="AP347" s="25">
        <v>-1.694988886464742</v>
      </c>
      <c r="AQ347" s="25">
        <v>-3.6163947451245839</v>
      </c>
      <c r="AR347" s="25">
        <v>-5.2552745666374854</v>
      </c>
      <c r="AS347" s="25">
        <v>-6.6931222197222233</v>
      </c>
      <c r="AT347" s="25">
        <v>-6.6107987137581539</v>
      </c>
      <c r="AV347" s="26">
        <v>5.6926390187457496</v>
      </c>
      <c r="AW347" s="26">
        <v>5.5056997495561966</v>
      </c>
      <c r="AX347" s="26">
        <v>5.2933817414608235</v>
      </c>
      <c r="AY347" s="26">
        <v>4.9854153601575746</v>
      </c>
      <c r="AZ347" s="26">
        <v>4.5581544606385869</v>
      </c>
      <c r="BA347" s="26">
        <v>4.1874414380146447</v>
      </c>
      <c r="BB347" s="26">
        <v>3.6701149312819012</v>
      </c>
      <c r="BC347" s="26">
        <v>3.0971092989215379</v>
      </c>
      <c r="BD347" s="26">
        <v>2.4091339333763742</v>
      </c>
      <c r="BE347" s="26">
        <v>1.805011113535258</v>
      </c>
      <c r="BF347" s="26">
        <v>-0.11639474512458392</v>
      </c>
      <c r="BG347" s="26">
        <v>-1.7552745666374854</v>
      </c>
      <c r="BH347" s="26">
        <v>-3.1931222197222233</v>
      </c>
      <c r="BI347" s="26">
        <v>-3.1107987137581539</v>
      </c>
      <c r="BK347" s="27">
        <v>2.1926390187457496</v>
      </c>
      <c r="BL347" s="27">
        <v>2.0052521097946734</v>
      </c>
      <c r="BM347" s="27">
        <v>1.7537953980918743</v>
      </c>
      <c r="BN347" s="27">
        <v>1.3041259905300819</v>
      </c>
      <c r="BO347" s="27">
        <v>0.70043115689727031</v>
      </c>
      <c r="BP347" s="27">
        <v>0.20890394435298631</v>
      </c>
      <c r="BQ347" s="27">
        <v>-0.37106927003627277</v>
      </c>
      <c r="BR347" s="27">
        <v>-0.98814941120965827</v>
      </c>
      <c r="BS347" s="27">
        <v>-1.6948730375281933</v>
      </c>
      <c r="BT347" s="27">
        <v>-2.3491999629648923</v>
      </c>
      <c r="BU347" s="27">
        <v>-5.0178685618634589</v>
      </c>
      <c r="BV347" s="27">
        <v>-6.8278070667772717</v>
      </c>
      <c r="BW347" s="27">
        <v>-7.7248260752537767</v>
      </c>
      <c r="BX347" s="27">
        <v>-7.1184256779341482</v>
      </c>
      <c r="BZ347" s="27">
        <v>5.6926390187457496</v>
      </c>
      <c r="CA347" s="27">
        <v>5.5052521097946734</v>
      </c>
      <c r="CB347" s="27">
        <v>5.2537953980918743</v>
      </c>
      <c r="CC347" s="27">
        <v>4.8041259905300819</v>
      </c>
      <c r="CD347" s="27">
        <v>4.2004311568972703</v>
      </c>
      <c r="CE347" s="27">
        <v>3.7089039443529863</v>
      </c>
      <c r="CF347" s="27">
        <v>3.1289307299637272</v>
      </c>
      <c r="CG347" s="27">
        <v>2.5118505887903417</v>
      </c>
      <c r="CH347" s="27">
        <v>1.8051269624718067</v>
      </c>
      <c r="CI347" s="27">
        <v>1.1508000370351077</v>
      </c>
      <c r="CJ347" s="27">
        <v>-1.5178685618634589</v>
      </c>
      <c r="CK347" s="27">
        <v>-3.3278070667772717</v>
      </c>
      <c r="CL347" s="27">
        <v>-4.2248260752537767</v>
      </c>
      <c r="CM347" s="27">
        <v>-3.6184256779341482</v>
      </c>
      <c r="CO347" s="28">
        <v>2.1926390187457496</v>
      </c>
      <c r="CP347" s="28">
        <v>1.9799566805228821</v>
      </c>
      <c r="CQ347" s="28">
        <v>1.7270516376427931</v>
      </c>
      <c r="CR347" s="28">
        <v>1.2709013932705417</v>
      </c>
      <c r="CS347" s="28">
        <v>0.68137800421749972</v>
      </c>
      <c r="CT347" s="28">
        <v>0.18626249904122716</v>
      </c>
      <c r="CU347" s="28">
        <v>-0.44061115828020547</v>
      </c>
      <c r="CV347" s="28">
        <v>-1.1040743181682942</v>
      </c>
      <c r="CW347" s="28">
        <v>-1.7937417107983649</v>
      </c>
      <c r="CX347" s="28">
        <v>-2.3720285689433567</v>
      </c>
      <c r="CY347" s="28">
        <v>-6.3497452600170163</v>
      </c>
      <c r="CZ347" s="28">
        <v>-14.294740216753432</v>
      </c>
      <c r="DA347" s="28">
        <v>-20.960465653979469</v>
      </c>
      <c r="DB347" s="28">
        <v>-23.638683692587115</v>
      </c>
      <c r="DD347" s="28">
        <v>5.6926390187457496</v>
      </c>
      <c r="DE347" s="28">
        <v>5.4799566805228821</v>
      </c>
      <c r="DF347" s="28">
        <v>5.2270516376427931</v>
      </c>
      <c r="DG347" s="28">
        <v>4.7709013932705417</v>
      </c>
      <c r="DH347" s="28">
        <v>4.1813780042174997</v>
      </c>
      <c r="DI347" s="28">
        <v>3.6862624990412272</v>
      </c>
      <c r="DJ347" s="28">
        <v>3.0593888417197945</v>
      </c>
      <c r="DK347" s="28">
        <v>2.3959256818317058</v>
      </c>
      <c r="DL347" s="28">
        <v>1.7062582892016351</v>
      </c>
      <c r="DM347" s="28">
        <v>1.1279714310566433</v>
      </c>
      <c r="DN347" s="28">
        <v>-2.8497452600170163</v>
      </c>
      <c r="DO347" s="28">
        <v>-10.794740216753432</v>
      </c>
      <c r="DP347" s="28">
        <v>-17.460465653979469</v>
      </c>
      <c r="DQ347" s="28">
        <v>-20.138683692587115</v>
      </c>
      <c r="DS347" s="29">
        <v>2.1926390187457496</v>
      </c>
      <c r="DT347" s="29">
        <v>2.0665772407580167</v>
      </c>
      <c r="DU347" s="29">
        <v>1.6976310464232469</v>
      </c>
      <c r="DV347" s="29">
        <v>1.247762165881305</v>
      </c>
      <c r="DW347" s="29">
        <v>0.6711064445033692</v>
      </c>
      <c r="DX347" s="29">
        <v>0.22650850082861496</v>
      </c>
      <c r="DY347" s="29">
        <v>-0.33533574692059176</v>
      </c>
      <c r="DZ347" s="29">
        <v>-0.91970744494572187</v>
      </c>
      <c r="EA347" s="29">
        <v>-1.7005268134131555</v>
      </c>
      <c r="EB347" s="29">
        <v>-3.4410074571380349</v>
      </c>
      <c r="EC347" s="29">
        <v>-11.981166605221297</v>
      </c>
      <c r="ED347" s="29">
        <v>-19.207800391502573</v>
      </c>
      <c r="EE347" s="29">
        <v>-24.063784539315584</v>
      </c>
      <c r="EF347" s="29">
        <v>-21.934181113653246</v>
      </c>
      <c r="EH347" s="29">
        <v>5.6926390187457496</v>
      </c>
      <c r="EI347" s="29">
        <v>5.5665772407580167</v>
      </c>
      <c r="EJ347" s="29">
        <v>5.1976310464232469</v>
      </c>
      <c r="EK347" s="29">
        <v>4.747762165881305</v>
      </c>
      <c r="EL347" s="29">
        <v>4.1711064445033692</v>
      </c>
      <c r="EM347" s="29">
        <v>3.726508500828615</v>
      </c>
      <c r="EN347" s="29">
        <v>3.1646642530794082</v>
      </c>
      <c r="EO347" s="29">
        <v>2.5802925550542781</v>
      </c>
      <c r="EP347" s="29">
        <v>1.7994731865868445</v>
      </c>
      <c r="EQ347" s="29">
        <v>5.8992542861965092E-2</v>
      </c>
      <c r="ER347" s="29">
        <v>-8.4811666052212971</v>
      </c>
      <c r="ES347" s="29">
        <v>-15.707800391502573</v>
      </c>
      <c r="ET347" s="29">
        <v>-20.563784539315584</v>
      </c>
      <c r="EU347" s="29">
        <v>-18.434181113653246</v>
      </c>
      <c r="EW347" s="1">
        <v>343077</v>
      </c>
      <c r="EX347" s="1">
        <v>463204</v>
      </c>
      <c r="EY347" s="1" t="s">
        <v>506</v>
      </c>
      <c r="EZ347" s="1" t="s">
        <v>858</v>
      </c>
    </row>
    <row r="348" spans="2:156" ht="16" thickBot="1" x14ac:dyDescent="0.4">
      <c r="B348" s="21" t="s">
        <v>346</v>
      </c>
      <c r="C348" s="22">
        <v>5.2076858447974814</v>
      </c>
      <c r="D348" s="23">
        <v>4.5839292978048682</v>
      </c>
      <c r="E348" s="23">
        <v>4.2464658016438825</v>
      </c>
      <c r="F348" s="23">
        <v>3.5491905890009114</v>
      </c>
      <c r="G348" s="23">
        <v>3.3498575332353475</v>
      </c>
      <c r="H348" s="23">
        <v>2.5172988045806939</v>
      </c>
      <c r="I348" s="23">
        <v>2.0237960458842608</v>
      </c>
      <c r="J348" s="23">
        <v>1.3403371746178436</v>
      </c>
      <c r="K348" s="23">
        <v>0.71241622488071954</v>
      </c>
      <c r="L348" s="23">
        <v>-0.26924129730841173</v>
      </c>
      <c r="M348" s="23">
        <v>-3.4110688961509652</v>
      </c>
      <c r="N348" s="23">
        <v>-4.9158559897390219</v>
      </c>
      <c r="O348" s="23">
        <v>-5.3136967081322979</v>
      </c>
      <c r="P348" s="23">
        <v>-5.071436767390157</v>
      </c>
      <c r="Q348" s="24"/>
      <c r="R348" s="23">
        <v>9.8446858447974819</v>
      </c>
      <c r="S348" s="23">
        <v>9.2209292978048687</v>
      </c>
      <c r="T348" s="23">
        <v>8.883465801643883</v>
      </c>
      <c r="U348" s="23">
        <v>8.1861905890009119</v>
      </c>
      <c r="V348" s="23">
        <v>7.986857533235348</v>
      </c>
      <c r="W348" s="23">
        <v>7.1542988045806943</v>
      </c>
      <c r="X348" s="23">
        <v>6.6607960458842612</v>
      </c>
      <c r="Y348" s="23">
        <v>5.9773371746178441</v>
      </c>
      <c r="Z348" s="23">
        <v>5.34941622488072</v>
      </c>
      <c r="AA348" s="23">
        <v>4.3677587026915887</v>
      </c>
      <c r="AB348" s="23">
        <v>1.2259311038490353</v>
      </c>
      <c r="AC348" s="23">
        <v>-0.27885598973902148</v>
      </c>
      <c r="AD348" s="23">
        <v>-0.67669670813229743</v>
      </c>
      <c r="AE348" s="23">
        <v>-0.43443676739015658</v>
      </c>
      <c r="AG348" s="25">
        <v>5.2076858447974814</v>
      </c>
      <c r="AH348" s="25">
        <v>4.8894953844576463</v>
      </c>
      <c r="AI348" s="25">
        <v>4.7038813828874062</v>
      </c>
      <c r="AJ348" s="25">
        <v>4.2653385164191633</v>
      </c>
      <c r="AK348" s="25">
        <v>4.3531424702148271</v>
      </c>
      <c r="AL348" s="25">
        <v>3.7840118941133341</v>
      </c>
      <c r="AM348" s="25">
        <v>3.4679579278648447</v>
      </c>
      <c r="AN348" s="25">
        <v>2.9825119601527597</v>
      </c>
      <c r="AO348" s="25">
        <v>2.5555942928287969</v>
      </c>
      <c r="AP348" s="25">
        <v>1.9193670825017897</v>
      </c>
      <c r="AQ348" s="25">
        <v>0.19026432099552792</v>
      </c>
      <c r="AR348" s="25">
        <v>-0.96145230439746499</v>
      </c>
      <c r="AS348" s="25">
        <v>-1.8213784107782089</v>
      </c>
      <c r="AT348" s="25">
        <v>-2.2874892689634621</v>
      </c>
      <c r="AV348" s="26">
        <v>9.8446858447974819</v>
      </c>
      <c r="AW348" s="26">
        <v>9.5264953844576468</v>
      </c>
      <c r="AX348" s="26">
        <v>9.3408813828874067</v>
      </c>
      <c r="AY348" s="26">
        <v>8.9023385164191637</v>
      </c>
      <c r="AZ348" s="26">
        <v>8.9901424702148276</v>
      </c>
      <c r="BA348" s="26">
        <v>8.4210118941133345</v>
      </c>
      <c r="BB348" s="26">
        <v>8.1049579278648451</v>
      </c>
      <c r="BC348" s="26">
        <v>7.6195119601527601</v>
      </c>
      <c r="BD348" s="26">
        <v>7.1925942928287974</v>
      </c>
      <c r="BE348" s="26">
        <v>6.5563670825017901</v>
      </c>
      <c r="BF348" s="26">
        <v>4.8272643209955284</v>
      </c>
      <c r="BG348" s="26">
        <v>3.6755476956025355</v>
      </c>
      <c r="BH348" s="26">
        <v>2.8156215892217915</v>
      </c>
      <c r="BI348" s="26">
        <v>2.3495107310365384</v>
      </c>
      <c r="BK348" s="27">
        <v>5.2076858447974814</v>
      </c>
      <c r="BL348" s="27">
        <v>4.5841563265158882</v>
      </c>
      <c r="BM348" s="27">
        <v>4.2469180881538158</v>
      </c>
      <c r="BN348" s="27">
        <v>3.5498709320327961</v>
      </c>
      <c r="BO348" s="27">
        <v>3.3507373900680761</v>
      </c>
      <c r="BP348" s="27">
        <v>2.5170324699305127</v>
      </c>
      <c r="BQ348" s="27">
        <v>2.020984118031194</v>
      </c>
      <c r="BR348" s="27">
        <v>1.336712697388009</v>
      </c>
      <c r="BS348" s="27">
        <v>0.70832365880736248</v>
      </c>
      <c r="BT348" s="27">
        <v>-0.19455004673269727</v>
      </c>
      <c r="BU348" s="27">
        <v>-3.0103704105126852</v>
      </c>
      <c r="BV348" s="27">
        <v>-4.2891028639037181</v>
      </c>
      <c r="BW348" s="27">
        <v>-4.6481413015243191</v>
      </c>
      <c r="BX348" s="27">
        <v>-4.2468482460526786</v>
      </c>
      <c r="BZ348" s="27">
        <v>9.8446858447974819</v>
      </c>
      <c r="CA348" s="27">
        <v>9.2211563265158887</v>
      </c>
      <c r="CB348" s="27">
        <v>8.8839180881538162</v>
      </c>
      <c r="CC348" s="27">
        <v>8.1868709320327966</v>
      </c>
      <c r="CD348" s="27">
        <v>7.9877373900680766</v>
      </c>
      <c r="CE348" s="27">
        <v>7.1540324699305131</v>
      </c>
      <c r="CF348" s="27">
        <v>6.6579841180311945</v>
      </c>
      <c r="CG348" s="27">
        <v>5.9737126973880095</v>
      </c>
      <c r="CH348" s="27">
        <v>5.3453236588073629</v>
      </c>
      <c r="CI348" s="27">
        <v>4.4424499532673032</v>
      </c>
      <c r="CJ348" s="27">
        <v>1.6266295894873153</v>
      </c>
      <c r="CK348" s="27">
        <v>0.34789713609628237</v>
      </c>
      <c r="CL348" s="27">
        <v>-1.1141301524318692E-2</v>
      </c>
      <c r="CM348" s="27">
        <v>0.39015175394732182</v>
      </c>
      <c r="CO348" s="28">
        <v>5.2076858447974814</v>
      </c>
      <c r="CP348" s="28">
        <v>4.5753191149959989</v>
      </c>
      <c r="CQ348" s="28">
        <v>4.2525189312167058</v>
      </c>
      <c r="CR348" s="28">
        <v>3.5806394615098469</v>
      </c>
      <c r="CS348" s="28">
        <v>3.4307555327133095</v>
      </c>
      <c r="CT348" s="28">
        <v>2.637062906842516</v>
      </c>
      <c r="CU348" s="28">
        <v>2.1421725617531244</v>
      </c>
      <c r="CV348" s="28">
        <v>1.4865438231435419</v>
      </c>
      <c r="CW348" s="28">
        <v>0.99683301530843949</v>
      </c>
      <c r="CX348" s="28">
        <v>0.27308006019140763</v>
      </c>
      <c r="CY348" s="28">
        <v>-3.564398104020448</v>
      </c>
      <c r="CZ348" s="28">
        <v>-11.12572484066736</v>
      </c>
      <c r="DA348" s="28">
        <v>-17.073792641818685</v>
      </c>
      <c r="DB348" s="28">
        <v>-20.956967080848734</v>
      </c>
      <c r="DD348" s="28">
        <v>9.8446858447974819</v>
      </c>
      <c r="DE348" s="28">
        <v>9.2123191149959993</v>
      </c>
      <c r="DF348" s="28">
        <v>8.8895189312167062</v>
      </c>
      <c r="DG348" s="28">
        <v>8.2176394615098474</v>
      </c>
      <c r="DH348" s="28">
        <v>8.0677555327133099</v>
      </c>
      <c r="DI348" s="28">
        <v>7.2740629068425164</v>
      </c>
      <c r="DJ348" s="28">
        <v>6.7791725617531249</v>
      </c>
      <c r="DK348" s="28">
        <v>6.1235438231435424</v>
      </c>
      <c r="DL348" s="28">
        <v>5.6338330153084399</v>
      </c>
      <c r="DM348" s="28">
        <v>4.9100800601914081</v>
      </c>
      <c r="DN348" s="28">
        <v>1.0726018959795525</v>
      </c>
      <c r="DO348" s="28">
        <v>-6.4887248406673592</v>
      </c>
      <c r="DP348" s="28">
        <v>-12.436792641818684</v>
      </c>
      <c r="DQ348" s="28">
        <v>-16.319967080848734</v>
      </c>
      <c r="DS348" s="29">
        <v>5.2076858447974814</v>
      </c>
      <c r="DT348" s="29">
        <v>4.6620724497677628</v>
      </c>
      <c r="DU348" s="29">
        <v>4.1744886330633832</v>
      </c>
      <c r="DV348" s="29">
        <v>3.4958105830068291</v>
      </c>
      <c r="DW348" s="29">
        <v>3.358832263831772</v>
      </c>
      <c r="DX348" s="29">
        <v>2.6231734368984263</v>
      </c>
      <c r="DY348" s="29">
        <v>2.2031216325035032</v>
      </c>
      <c r="DZ348" s="29">
        <v>1.6307902788511051</v>
      </c>
      <c r="EA348" s="29">
        <v>0.99651802127680966</v>
      </c>
      <c r="EB348" s="29">
        <v>-0.97128033985280382</v>
      </c>
      <c r="EC348" s="29">
        <v>-9.5930375336871023</v>
      </c>
      <c r="ED348" s="29">
        <v>-16.213963905611536</v>
      </c>
      <c r="EE348" s="29">
        <v>-20.082063571785675</v>
      </c>
      <c r="EF348" s="29">
        <v>-18.834237830121467</v>
      </c>
      <c r="EH348" s="29">
        <v>9.8446858447974819</v>
      </c>
      <c r="EI348" s="29">
        <v>9.2990724497677633</v>
      </c>
      <c r="EJ348" s="29">
        <v>8.8114886330633837</v>
      </c>
      <c r="EK348" s="29">
        <v>8.1328105830068296</v>
      </c>
      <c r="EL348" s="29">
        <v>7.9958322638317725</v>
      </c>
      <c r="EM348" s="29">
        <v>7.2601734368984268</v>
      </c>
      <c r="EN348" s="29">
        <v>6.8401216325035037</v>
      </c>
      <c r="EO348" s="29">
        <v>6.2677902788511055</v>
      </c>
      <c r="EP348" s="29">
        <v>5.6335180212768101</v>
      </c>
      <c r="EQ348" s="29">
        <v>3.6657196601471966</v>
      </c>
      <c r="ER348" s="29">
        <v>-4.9560375336871019</v>
      </c>
      <c r="ES348" s="29">
        <v>-11.576963905611535</v>
      </c>
      <c r="ET348" s="29">
        <v>-15.445063571785674</v>
      </c>
      <c r="EU348" s="29">
        <v>-14.197237830121466</v>
      </c>
      <c r="EW348" s="1">
        <v>365831</v>
      </c>
      <c r="EX348" s="1">
        <v>407025</v>
      </c>
      <c r="EY348" s="1" t="s">
        <v>574</v>
      </c>
      <c r="EZ348" s="1" t="s">
        <v>857</v>
      </c>
    </row>
    <row r="349" spans="2:156" ht="16" thickBot="1" x14ac:dyDescent="0.4">
      <c r="B349" s="21" t="s">
        <v>347</v>
      </c>
      <c r="C349" s="22">
        <v>8.0233435260849504</v>
      </c>
      <c r="D349" s="23">
        <v>8.0675745301844959</v>
      </c>
      <c r="E349" s="23">
        <v>7.9313788488940062</v>
      </c>
      <c r="F349" s="23">
        <v>7.7246988378969004</v>
      </c>
      <c r="G349" s="23">
        <v>7.6153744465373965</v>
      </c>
      <c r="H349" s="23">
        <v>7.553021220334986</v>
      </c>
      <c r="I349" s="23">
        <v>7.3991039391343651</v>
      </c>
      <c r="J349" s="23">
        <v>7.2782118737899273</v>
      </c>
      <c r="K349" s="23">
        <v>7.1228160507402896</v>
      </c>
      <c r="L349" s="23">
        <v>6.9226294342626531</v>
      </c>
      <c r="M349" s="23">
        <v>5.8596037291425525</v>
      </c>
      <c r="N349" s="23">
        <v>4.7500499984114626</v>
      </c>
      <c r="O349" s="23">
        <v>3.6772971555283611</v>
      </c>
      <c r="P349" s="23">
        <v>3.0867680888989</v>
      </c>
      <c r="Q349" s="24"/>
      <c r="R349" s="23">
        <v>10.52334352608495</v>
      </c>
      <c r="S349" s="23">
        <v>10.567574530184496</v>
      </c>
      <c r="T349" s="23">
        <v>10.431378848894006</v>
      </c>
      <c r="U349" s="23">
        <v>10.2246988378969</v>
      </c>
      <c r="V349" s="23">
        <v>10.115374446537396</v>
      </c>
      <c r="W349" s="23">
        <v>10.053021220334987</v>
      </c>
      <c r="X349" s="23">
        <v>9.8991039391343651</v>
      </c>
      <c r="Y349" s="23">
        <v>9.7782118737899282</v>
      </c>
      <c r="Z349" s="23">
        <v>9.6228160507402904</v>
      </c>
      <c r="AA349" s="23">
        <v>9.4226294342626531</v>
      </c>
      <c r="AB349" s="23">
        <v>8.3596037291425525</v>
      </c>
      <c r="AC349" s="23">
        <v>7.2500499984114626</v>
      </c>
      <c r="AD349" s="23">
        <v>6.1772971555283611</v>
      </c>
      <c r="AE349" s="23">
        <v>5.5867680888989</v>
      </c>
      <c r="AG349" s="25">
        <v>8.0233435260849504</v>
      </c>
      <c r="AH349" s="25">
        <v>8.173179254604479</v>
      </c>
      <c r="AI349" s="25">
        <v>8.1487251109895809</v>
      </c>
      <c r="AJ349" s="25">
        <v>8.0749647612519642</v>
      </c>
      <c r="AK349" s="25">
        <v>8.0914825546119733</v>
      </c>
      <c r="AL349" s="25">
        <v>8.1256881049518768</v>
      </c>
      <c r="AM349" s="25">
        <v>8.0278479889184453</v>
      </c>
      <c r="AN349" s="25">
        <v>7.9304985601169751</v>
      </c>
      <c r="AO349" s="25">
        <v>7.7780991081063346</v>
      </c>
      <c r="AP349" s="25">
        <v>7.6027472074631852</v>
      </c>
      <c r="AQ349" s="25">
        <v>7.17865429096077</v>
      </c>
      <c r="AR349" s="25">
        <v>6.5377234609893069</v>
      </c>
      <c r="AS349" s="25">
        <v>5.6696663177257118</v>
      </c>
      <c r="AT349" s="25">
        <v>4.8384067712491152</v>
      </c>
      <c r="AV349" s="26">
        <v>10.52334352608495</v>
      </c>
      <c r="AW349" s="26">
        <v>10.673179254604479</v>
      </c>
      <c r="AX349" s="26">
        <v>10.648725110989581</v>
      </c>
      <c r="AY349" s="26">
        <v>10.574964761251964</v>
      </c>
      <c r="AZ349" s="26">
        <v>10.591482554611973</v>
      </c>
      <c r="BA349" s="26">
        <v>10.625688104951877</v>
      </c>
      <c r="BB349" s="26">
        <v>10.527847988918445</v>
      </c>
      <c r="BC349" s="26">
        <v>10.430498560116975</v>
      </c>
      <c r="BD349" s="26">
        <v>10.278099108106336</v>
      </c>
      <c r="BE349" s="26">
        <v>10.102747207463185</v>
      </c>
      <c r="BF349" s="26">
        <v>9.67865429096077</v>
      </c>
      <c r="BG349" s="26">
        <v>9.0377234609893069</v>
      </c>
      <c r="BH349" s="26">
        <v>8.1696663177257118</v>
      </c>
      <c r="BI349" s="26">
        <v>7.3384067712491152</v>
      </c>
      <c r="BK349" s="27">
        <v>8.0233435260849504</v>
      </c>
      <c r="BL349" s="27">
        <v>8.0681895692613192</v>
      </c>
      <c r="BM349" s="27">
        <v>7.9326118444534099</v>
      </c>
      <c r="BN349" s="27">
        <v>7.7265426887344582</v>
      </c>
      <c r="BO349" s="27">
        <v>7.6177975572441783</v>
      </c>
      <c r="BP349" s="27">
        <v>7.5523023787494008</v>
      </c>
      <c r="BQ349" s="27">
        <v>7.3914481239455787</v>
      </c>
      <c r="BR349" s="27">
        <v>7.2692512446891167</v>
      </c>
      <c r="BS349" s="27">
        <v>7.1126629151125096</v>
      </c>
      <c r="BT349" s="27">
        <v>6.9244767423424811</v>
      </c>
      <c r="BU349" s="27">
        <v>6.0055240853647973</v>
      </c>
      <c r="BV349" s="27">
        <v>5.2542931347938939</v>
      </c>
      <c r="BW349" s="27">
        <v>4.3906356092055105</v>
      </c>
      <c r="BX349" s="27">
        <v>4.1433496536196337</v>
      </c>
      <c r="BZ349" s="27">
        <v>10.52334352608495</v>
      </c>
      <c r="CA349" s="27">
        <v>10.568189569261319</v>
      </c>
      <c r="CB349" s="27">
        <v>10.43261184445341</v>
      </c>
      <c r="CC349" s="27">
        <v>10.226542688734458</v>
      </c>
      <c r="CD349" s="27">
        <v>10.117797557244177</v>
      </c>
      <c r="CE349" s="27">
        <v>10.052302378749401</v>
      </c>
      <c r="CF349" s="27">
        <v>9.8914481239455796</v>
      </c>
      <c r="CG349" s="27">
        <v>9.7692512446891158</v>
      </c>
      <c r="CH349" s="27">
        <v>9.6126629151125087</v>
      </c>
      <c r="CI349" s="27">
        <v>9.4244767423424811</v>
      </c>
      <c r="CJ349" s="27">
        <v>8.5055240853647973</v>
      </c>
      <c r="CK349" s="27">
        <v>7.7542931347938939</v>
      </c>
      <c r="CL349" s="27">
        <v>6.8906356092055105</v>
      </c>
      <c r="CM349" s="27">
        <v>6.6433496536196337</v>
      </c>
      <c r="CO349" s="28">
        <v>8.0233435260849504</v>
      </c>
      <c r="CP349" s="28">
        <v>8.0727564995869798</v>
      </c>
      <c r="CQ349" s="28">
        <v>7.9393163960840987</v>
      </c>
      <c r="CR349" s="28">
        <v>7.7294447388583389</v>
      </c>
      <c r="CS349" s="28">
        <v>7.6015228293594168</v>
      </c>
      <c r="CT349" s="28">
        <v>7.4893107533215995</v>
      </c>
      <c r="CU349" s="28">
        <v>7.2521828846043661</v>
      </c>
      <c r="CV349" s="28">
        <v>7.041819989022617</v>
      </c>
      <c r="CW349" s="28">
        <v>6.8035901498234264</v>
      </c>
      <c r="CX349" s="28">
        <v>6.5656452809971793</v>
      </c>
      <c r="CY349" s="28">
        <v>4.8162378610101033</v>
      </c>
      <c r="CZ349" s="28">
        <v>2.7572975555872841</v>
      </c>
      <c r="DA349" s="28">
        <v>1.4111354922634138</v>
      </c>
      <c r="DB349" s="28">
        <v>0.86126418129788718</v>
      </c>
      <c r="DD349" s="28">
        <v>10.52334352608495</v>
      </c>
      <c r="DE349" s="28">
        <v>10.57275649958698</v>
      </c>
      <c r="DF349" s="28">
        <v>10.439316396084099</v>
      </c>
      <c r="DG349" s="28">
        <v>10.229444738858339</v>
      </c>
      <c r="DH349" s="28">
        <v>10.101522829359418</v>
      </c>
      <c r="DI349" s="28">
        <v>9.9893107533216003</v>
      </c>
      <c r="DJ349" s="28">
        <v>9.7521828846043661</v>
      </c>
      <c r="DK349" s="28">
        <v>9.541819989022617</v>
      </c>
      <c r="DL349" s="28">
        <v>9.3035901498234264</v>
      </c>
      <c r="DM349" s="28">
        <v>9.0656452809971793</v>
      </c>
      <c r="DN349" s="28">
        <v>7.3162378610101033</v>
      </c>
      <c r="DO349" s="28">
        <v>5.2572975555872841</v>
      </c>
      <c r="DP349" s="28">
        <v>3.9111354922634138</v>
      </c>
      <c r="DQ349" s="28">
        <v>3.3612641812978872</v>
      </c>
      <c r="DS349" s="29">
        <v>8.0233435260849504</v>
      </c>
      <c r="DT349" s="29">
        <v>8.0794897538455572</v>
      </c>
      <c r="DU349" s="29">
        <v>7.9085143963526123</v>
      </c>
      <c r="DV349" s="29">
        <v>7.684857566431182</v>
      </c>
      <c r="DW349" s="29">
        <v>7.5324994138780346</v>
      </c>
      <c r="DX349" s="29">
        <v>7.3939216225547808</v>
      </c>
      <c r="DY349" s="29">
        <v>7.1262236751295056</v>
      </c>
      <c r="DZ349" s="29">
        <v>6.8767987877004604</v>
      </c>
      <c r="EA349" s="29">
        <v>6.5814057959472425</v>
      </c>
      <c r="EB349" s="29">
        <v>6.1822373257935794</v>
      </c>
      <c r="EC349" s="29">
        <v>3.8105282991181948</v>
      </c>
      <c r="ED349" s="29">
        <v>1.9383071147317281</v>
      </c>
      <c r="EE349" s="29">
        <v>1.1220732143896015</v>
      </c>
      <c r="EF349" s="29">
        <v>1.2271341265323965</v>
      </c>
      <c r="EH349" s="29">
        <v>10.52334352608495</v>
      </c>
      <c r="EI349" s="29">
        <v>10.579489753845557</v>
      </c>
      <c r="EJ349" s="29">
        <v>10.408514396352611</v>
      </c>
      <c r="EK349" s="29">
        <v>10.184857566431182</v>
      </c>
      <c r="EL349" s="29">
        <v>10.032499413878035</v>
      </c>
      <c r="EM349" s="29">
        <v>9.8939216225547817</v>
      </c>
      <c r="EN349" s="29">
        <v>9.6262236751295056</v>
      </c>
      <c r="EO349" s="29">
        <v>9.3767987877004604</v>
      </c>
      <c r="EP349" s="29">
        <v>9.0814057959472425</v>
      </c>
      <c r="EQ349" s="29">
        <v>8.6822373257935794</v>
      </c>
      <c r="ER349" s="29">
        <v>6.3105282991181948</v>
      </c>
      <c r="ES349" s="29">
        <v>4.4383071147317281</v>
      </c>
      <c r="ET349" s="29">
        <v>3.6220732143896015</v>
      </c>
      <c r="EU349" s="29">
        <v>3.7271341265323965</v>
      </c>
      <c r="EW349" s="1">
        <v>339551</v>
      </c>
      <c r="EX349" s="1">
        <v>564489</v>
      </c>
      <c r="EY349" s="1" t="s">
        <v>536</v>
      </c>
      <c r="EZ349" s="1" t="s">
        <v>863</v>
      </c>
    </row>
    <row r="350" spans="2:156" ht="16" thickBot="1" x14ac:dyDescent="0.4">
      <c r="B350" s="21" t="s">
        <v>348</v>
      </c>
      <c r="C350" s="22">
        <v>10.672327719047281</v>
      </c>
      <c r="D350" s="23">
        <v>10.467429692018424</v>
      </c>
      <c r="E350" s="23">
        <v>10.041479979734042</v>
      </c>
      <c r="F350" s="23">
        <v>9.5498921272572534</v>
      </c>
      <c r="G350" s="23">
        <v>9.0252804131931423</v>
      </c>
      <c r="H350" s="23">
        <v>8.5128869872202149</v>
      </c>
      <c r="I350" s="23">
        <v>7.9857306008941986</v>
      </c>
      <c r="J350" s="23">
        <v>7.4346867669783716</v>
      </c>
      <c r="K350" s="23">
        <v>6.8873212205732965</v>
      </c>
      <c r="L350" s="23">
        <v>6.1630460994747303</v>
      </c>
      <c r="M350" s="23">
        <v>3.4319397892120698</v>
      </c>
      <c r="N350" s="23">
        <v>1.9994367228707546</v>
      </c>
      <c r="O350" s="23">
        <v>1.6208468068316009</v>
      </c>
      <c r="P350" s="23">
        <v>1.8843490228849475</v>
      </c>
      <c r="Q350" s="24"/>
      <c r="R350" s="23">
        <v>15.309327719047282</v>
      </c>
      <c r="S350" s="23">
        <v>15.104429692018424</v>
      </c>
      <c r="T350" s="23">
        <v>14.678479979734043</v>
      </c>
      <c r="U350" s="23">
        <v>14.186892127257254</v>
      </c>
      <c r="V350" s="23">
        <v>13.662280413193143</v>
      </c>
      <c r="W350" s="23">
        <v>13.149886987220215</v>
      </c>
      <c r="X350" s="23">
        <v>12.622730600894199</v>
      </c>
      <c r="Y350" s="23">
        <v>12.071686766978372</v>
      </c>
      <c r="Z350" s="23">
        <v>11.524321220573297</v>
      </c>
      <c r="AA350" s="23">
        <v>10.800046099474731</v>
      </c>
      <c r="AB350" s="23">
        <v>8.0689397892120702</v>
      </c>
      <c r="AC350" s="23">
        <v>6.636436722870755</v>
      </c>
      <c r="AD350" s="23">
        <v>6.2578468068316013</v>
      </c>
      <c r="AE350" s="23">
        <v>6.521349022884948</v>
      </c>
      <c r="AG350" s="25">
        <v>10.672327719047281</v>
      </c>
      <c r="AH350" s="25">
        <v>10.572718309303418</v>
      </c>
      <c r="AI350" s="25">
        <v>10.293907431575132</v>
      </c>
      <c r="AJ350" s="25">
        <v>10.073195586499191</v>
      </c>
      <c r="AK350" s="25">
        <v>9.8306952336679529</v>
      </c>
      <c r="AL350" s="25">
        <v>9.5532263532089949</v>
      </c>
      <c r="AM350" s="25">
        <v>9.2071848337960507</v>
      </c>
      <c r="AN350" s="25">
        <v>8.8182632928625146</v>
      </c>
      <c r="AO350" s="25">
        <v>8.3825253391717407</v>
      </c>
      <c r="AP350" s="25">
        <v>7.9212548972153609</v>
      </c>
      <c r="AQ350" s="25">
        <v>6.4302821506084769</v>
      </c>
      <c r="AR350" s="25">
        <v>5.2402584225814977</v>
      </c>
      <c r="AS350" s="25">
        <v>4.489471011598372</v>
      </c>
      <c r="AT350" s="25">
        <v>3.9810335374117081</v>
      </c>
      <c r="AV350" s="26">
        <v>15.309327719047282</v>
      </c>
      <c r="AW350" s="26">
        <v>15.209718309303419</v>
      </c>
      <c r="AX350" s="26">
        <v>14.930907431575132</v>
      </c>
      <c r="AY350" s="26">
        <v>14.710195586499191</v>
      </c>
      <c r="AZ350" s="26">
        <v>14.467695233667953</v>
      </c>
      <c r="BA350" s="26">
        <v>14.190226353208995</v>
      </c>
      <c r="BB350" s="26">
        <v>13.844184833796051</v>
      </c>
      <c r="BC350" s="26">
        <v>13.455263292862515</v>
      </c>
      <c r="BD350" s="26">
        <v>13.019525339171741</v>
      </c>
      <c r="BE350" s="26">
        <v>12.558254897215361</v>
      </c>
      <c r="BF350" s="26">
        <v>11.067282150608477</v>
      </c>
      <c r="BG350" s="26">
        <v>9.8772584225814981</v>
      </c>
      <c r="BH350" s="26">
        <v>9.1264710115983725</v>
      </c>
      <c r="BI350" s="26">
        <v>8.6180335374117085</v>
      </c>
      <c r="BK350" s="27">
        <v>10.672327719047281</v>
      </c>
      <c r="BL350" s="27">
        <v>10.467499943322796</v>
      </c>
      <c r="BM350" s="27">
        <v>10.041620509264941</v>
      </c>
      <c r="BN350" s="27">
        <v>9.5501010526928152</v>
      </c>
      <c r="BO350" s="27">
        <v>9.0255559439222424</v>
      </c>
      <c r="BP350" s="27">
        <v>8.5128047157310291</v>
      </c>
      <c r="BQ350" s="27">
        <v>7.9848568553245283</v>
      </c>
      <c r="BR350" s="27">
        <v>7.4336620567904941</v>
      </c>
      <c r="BS350" s="27">
        <v>6.8861597900550429</v>
      </c>
      <c r="BT350" s="27">
        <v>6.2106871046437604</v>
      </c>
      <c r="BU350" s="27">
        <v>3.6479335329582554</v>
      </c>
      <c r="BV350" s="27">
        <v>2.2965714226381024</v>
      </c>
      <c r="BW350" s="27">
        <v>1.9138633815935755</v>
      </c>
      <c r="BX350" s="27">
        <v>2.1737293210993158</v>
      </c>
      <c r="BZ350" s="27">
        <v>15.309327719047282</v>
      </c>
      <c r="CA350" s="27">
        <v>15.104499943322796</v>
      </c>
      <c r="CB350" s="27">
        <v>14.678620509264942</v>
      </c>
      <c r="CC350" s="27">
        <v>14.187101052692816</v>
      </c>
      <c r="CD350" s="27">
        <v>13.662555943922243</v>
      </c>
      <c r="CE350" s="27">
        <v>13.14980471573103</v>
      </c>
      <c r="CF350" s="27">
        <v>12.621856855324529</v>
      </c>
      <c r="CG350" s="27">
        <v>12.070662056790495</v>
      </c>
      <c r="CH350" s="27">
        <v>11.523159790055043</v>
      </c>
      <c r="CI350" s="27">
        <v>10.847687104643761</v>
      </c>
      <c r="CJ350" s="27">
        <v>8.2849335329582559</v>
      </c>
      <c r="CK350" s="27">
        <v>6.9335714226381029</v>
      </c>
      <c r="CL350" s="27">
        <v>6.550863381593576</v>
      </c>
      <c r="CM350" s="27">
        <v>6.8107293210993163</v>
      </c>
      <c r="CO350" s="28">
        <v>10.672327719047281</v>
      </c>
      <c r="CP350" s="28">
        <v>10.439867918909279</v>
      </c>
      <c r="CQ350" s="28">
        <v>9.9942668054954353</v>
      </c>
      <c r="CR350" s="28">
        <v>9.4924072216587909</v>
      </c>
      <c r="CS350" s="28">
        <v>8.9502982209809971</v>
      </c>
      <c r="CT350" s="28">
        <v>8.3924972867955283</v>
      </c>
      <c r="CU350" s="28">
        <v>7.7824349530488153</v>
      </c>
      <c r="CV350" s="28">
        <v>7.1422108065186638</v>
      </c>
      <c r="CW350" s="28">
        <v>6.5763600136406239</v>
      </c>
      <c r="CX350" s="28">
        <v>5.9900105363147169</v>
      </c>
      <c r="CY350" s="28">
        <v>3.3107735111117513</v>
      </c>
      <c r="CZ350" s="28">
        <v>-0.33948863342057223</v>
      </c>
      <c r="DA350" s="28">
        <v>-2.4227603058174694</v>
      </c>
      <c r="DB350" s="28">
        <v>-4.0631216470922809</v>
      </c>
      <c r="DD350" s="28">
        <v>15.309327719047282</v>
      </c>
      <c r="DE350" s="28">
        <v>15.076867918909279</v>
      </c>
      <c r="DF350" s="28">
        <v>14.631266805495436</v>
      </c>
      <c r="DG350" s="28">
        <v>14.129407221658791</v>
      </c>
      <c r="DH350" s="28">
        <v>13.587298220980998</v>
      </c>
      <c r="DI350" s="28">
        <v>13.029497286795529</v>
      </c>
      <c r="DJ350" s="28">
        <v>12.419434953048816</v>
      </c>
      <c r="DK350" s="28">
        <v>11.779210806518664</v>
      </c>
      <c r="DL350" s="28">
        <v>11.213360013640624</v>
      </c>
      <c r="DM350" s="28">
        <v>10.627010536314717</v>
      </c>
      <c r="DN350" s="28">
        <v>7.9477735111117518</v>
      </c>
      <c r="DO350" s="28">
        <v>4.2975113665794282</v>
      </c>
      <c r="DP350" s="28">
        <v>2.2142396941825311</v>
      </c>
      <c r="DQ350" s="28">
        <v>0.5738783529077196</v>
      </c>
      <c r="DS350" s="29">
        <v>10.672327719047281</v>
      </c>
      <c r="DT350" s="29">
        <v>10.489097170552574</v>
      </c>
      <c r="DU350" s="29">
        <v>9.8942596799812268</v>
      </c>
      <c r="DV350" s="29">
        <v>9.3819166129771485</v>
      </c>
      <c r="DW350" s="29">
        <v>8.8560481394466759</v>
      </c>
      <c r="DX350" s="29">
        <v>8.3565848167482581</v>
      </c>
      <c r="DY350" s="29">
        <v>7.8297661583978542</v>
      </c>
      <c r="DZ350" s="29">
        <v>7.3062472265944685</v>
      </c>
      <c r="EA350" s="29">
        <v>6.8392399529057144</v>
      </c>
      <c r="EB350" s="29">
        <v>5.8804266554188835</v>
      </c>
      <c r="EC350" s="29">
        <v>1.3883048339265578</v>
      </c>
      <c r="ED350" s="29">
        <v>-1.5514163467033093</v>
      </c>
      <c r="EE350" s="29">
        <v>-2.8150710500094611</v>
      </c>
      <c r="EF350" s="29">
        <v>-2.2578261428986615</v>
      </c>
      <c r="EH350" s="29">
        <v>15.309327719047282</v>
      </c>
      <c r="EI350" s="29">
        <v>15.126097170552574</v>
      </c>
      <c r="EJ350" s="29">
        <v>14.531259679981227</v>
      </c>
      <c r="EK350" s="29">
        <v>14.018916612977149</v>
      </c>
      <c r="EL350" s="29">
        <v>13.493048139446676</v>
      </c>
      <c r="EM350" s="29">
        <v>12.993584816748259</v>
      </c>
      <c r="EN350" s="29">
        <v>12.466766158397855</v>
      </c>
      <c r="EO350" s="29">
        <v>11.943247226594469</v>
      </c>
      <c r="EP350" s="29">
        <v>11.476239952905715</v>
      </c>
      <c r="EQ350" s="29">
        <v>10.517426655418884</v>
      </c>
      <c r="ER350" s="29">
        <v>6.0253048339265582</v>
      </c>
      <c r="ES350" s="29">
        <v>3.0855836532966912</v>
      </c>
      <c r="ET350" s="29">
        <v>1.8219289499905393</v>
      </c>
      <c r="EU350" s="29">
        <v>2.379173857101339</v>
      </c>
      <c r="EW350" s="1">
        <v>373376</v>
      </c>
      <c r="EX350" s="1">
        <v>436176</v>
      </c>
      <c r="EY350" s="1" t="s">
        <v>504</v>
      </c>
      <c r="EZ350" s="1" t="s">
        <v>504</v>
      </c>
    </row>
    <row r="351" spans="2:156" ht="16" thickBot="1" x14ac:dyDescent="0.4">
      <c r="B351" s="21" t="s">
        <v>349</v>
      </c>
      <c r="C351" s="22">
        <v>4.4857151389419876</v>
      </c>
      <c r="D351" s="23">
        <v>4.2268497197903834</v>
      </c>
      <c r="E351" s="23">
        <v>3.8978487391881309</v>
      </c>
      <c r="F351" s="23">
        <v>3.527759439536311</v>
      </c>
      <c r="G351" s="23">
        <v>2.9267651342924026</v>
      </c>
      <c r="H351" s="23">
        <v>2.291945652006369</v>
      </c>
      <c r="I351" s="23">
        <v>1.4704523469727455</v>
      </c>
      <c r="J351" s="23">
        <v>2.0665300359649379</v>
      </c>
      <c r="K351" s="23">
        <v>1.4306066412717087</v>
      </c>
      <c r="L351" s="23">
        <v>0.65729540453308033</v>
      </c>
      <c r="M351" s="23">
        <v>-2.0776213782776018</v>
      </c>
      <c r="N351" s="23">
        <v>-3.3708906346873206</v>
      </c>
      <c r="O351" s="23">
        <v>-3.5344702487519868</v>
      </c>
      <c r="P351" s="23">
        <v>-3.2044203775120614</v>
      </c>
      <c r="Q351" s="24"/>
      <c r="R351" s="23">
        <v>13.622715138941988</v>
      </c>
      <c r="S351" s="23">
        <v>13.363849719790384</v>
      </c>
      <c r="T351" s="23">
        <v>13.034848739188131</v>
      </c>
      <c r="U351" s="23">
        <v>12.664759439536311</v>
      </c>
      <c r="V351" s="23">
        <v>12.063765134292403</v>
      </c>
      <c r="W351" s="23">
        <v>11.428945652006369</v>
      </c>
      <c r="X351" s="23">
        <v>10.607452346972746</v>
      </c>
      <c r="Y351" s="23">
        <v>10.206530035964938</v>
      </c>
      <c r="Z351" s="23">
        <v>9.5706066412717092</v>
      </c>
      <c r="AA351" s="23">
        <v>8.7972954045330809</v>
      </c>
      <c r="AB351" s="23">
        <v>6.0623786217223987</v>
      </c>
      <c r="AC351" s="23">
        <v>4.7691093653126799</v>
      </c>
      <c r="AD351" s="23">
        <v>4.6055297512480138</v>
      </c>
      <c r="AE351" s="23">
        <v>4.9355796224879391</v>
      </c>
      <c r="AG351" s="25">
        <v>4.4857151389419876</v>
      </c>
      <c r="AH351" s="25">
        <v>4.2788242501453979</v>
      </c>
      <c r="AI351" s="25">
        <v>4.0989007260600125</v>
      </c>
      <c r="AJ351" s="25">
        <v>4.0588263236062119</v>
      </c>
      <c r="AK351" s="25">
        <v>3.7765255839718854</v>
      </c>
      <c r="AL351" s="25">
        <v>3.3769716023051295</v>
      </c>
      <c r="AM351" s="25">
        <v>2.7402481295025183</v>
      </c>
      <c r="AN351" s="25">
        <v>3.2823777073765861</v>
      </c>
      <c r="AO351" s="25">
        <v>2.8832930970150983</v>
      </c>
      <c r="AP351" s="25">
        <v>2.2593401632743308</v>
      </c>
      <c r="AQ351" s="25">
        <v>0.52051369756495092</v>
      </c>
      <c r="AR351" s="25">
        <v>-0.60206374731425782</v>
      </c>
      <c r="AS351" s="25">
        <v>-1.1074269011557725</v>
      </c>
      <c r="AT351" s="25">
        <v>-1.4427823915497697</v>
      </c>
      <c r="AV351" s="26">
        <v>13.622715138941988</v>
      </c>
      <c r="AW351" s="26">
        <v>13.415824250145398</v>
      </c>
      <c r="AX351" s="26">
        <v>13.235900726060013</v>
      </c>
      <c r="AY351" s="26">
        <v>13.195826323606212</v>
      </c>
      <c r="AZ351" s="26">
        <v>12.913525583971886</v>
      </c>
      <c r="BA351" s="26">
        <v>12.51397160230513</v>
      </c>
      <c r="BB351" s="26">
        <v>11.877248129502519</v>
      </c>
      <c r="BC351" s="26">
        <v>11.422377707376587</v>
      </c>
      <c r="BD351" s="26">
        <v>11.023293097015099</v>
      </c>
      <c r="BE351" s="26">
        <v>10.399340163274331</v>
      </c>
      <c r="BF351" s="26">
        <v>8.6605136975649515</v>
      </c>
      <c r="BG351" s="26">
        <v>7.5379362526857427</v>
      </c>
      <c r="BH351" s="26">
        <v>7.0325730988442281</v>
      </c>
      <c r="BI351" s="26">
        <v>6.6972176084502308</v>
      </c>
      <c r="BK351" s="27">
        <v>4.4857151389419876</v>
      </c>
      <c r="BL351" s="27">
        <v>4.2268497096446538</v>
      </c>
      <c r="BM351" s="27">
        <v>3.8978487594019242</v>
      </c>
      <c r="BN351" s="27">
        <v>3.527759439536311</v>
      </c>
      <c r="BO351" s="27">
        <v>2.9267650142797379</v>
      </c>
      <c r="BP351" s="27">
        <v>2.2919457821978284</v>
      </c>
      <c r="BQ351" s="27">
        <v>1.4704523469727455</v>
      </c>
      <c r="BR351" s="27">
        <v>2.0665300359649379</v>
      </c>
      <c r="BS351" s="27">
        <v>1.4306066412717087</v>
      </c>
      <c r="BT351" s="27">
        <v>0.72068602965675055</v>
      </c>
      <c r="BU351" s="27">
        <v>-1.8135109414797306</v>
      </c>
      <c r="BV351" s="27">
        <v>-3.0559929731496744</v>
      </c>
      <c r="BW351" s="27">
        <v>-3.2492449130808154</v>
      </c>
      <c r="BX351" s="27">
        <v>-2.9391260361355052</v>
      </c>
      <c r="BZ351" s="27">
        <v>13.622715138941988</v>
      </c>
      <c r="CA351" s="27">
        <v>13.363849709644654</v>
      </c>
      <c r="CB351" s="27">
        <v>13.034848759401925</v>
      </c>
      <c r="CC351" s="27">
        <v>12.664759439536311</v>
      </c>
      <c r="CD351" s="27">
        <v>12.063765014279738</v>
      </c>
      <c r="CE351" s="27">
        <v>11.428945782197829</v>
      </c>
      <c r="CF351" s="27">
        <v>10.607452346972746</v>
      </c>
      <c r="CG351" s="27">
        <v>10.206530035964938</v>
      </c>
      <c r="CH351" s="27">
        <v>9.5706066412717092</v>
      </c>
      <c r="CI351" s="27">
        <v>8.8606860296567511</v>
      </c>
      <c r="CJ351" s="27">
        <v>6.32648905852027</v>
      </c>
      <c r="CK351" s="27">
        <v>5.0840070268503261</v>
      </c>
      <c r="CL351" s="27">
        <v>4.8907550869191851</v>
      </c>
      <c r="CM351" s="27">
        <v>5.2008739638644954</v>
      </c>
      <c r="CO351" s="28">
        <v>4.4857151389419876</v>
      </c>
      <c r="CP351" s="28">
        <v>4.2254675657383522</v>
      </c>
      <c r="CQ351" s="28">
        <v>3.9101964719836992</v>
      </c>
      <c r="CR351" s="28">
        <v>3.5576091711930857</v>
      </c>
      <c r="CS351" s="28">
        <v>2.9887130051054669</v>
      </c>
      <c r="CT351" s="28">
        <v>2.3700771446142568</v>
      </c>
      <c r="CU351" s="28">
        <v>1.5434347399155612</v>
      </c>
      <c r="CV351" s="28">
        <v>2.0594321343834707</v>
      </c>
      <c r="CW351" s="28">
        <v>1.5740529076697634</v>
      </c>
      <c r="CX351" s="28">
        <v>0.98096063018182988</v>
      </c>
      <c r="CY351" s="28">
        <v>-2.326450746242152</v>
      </c>
      <c r="CZ351" s="28">
        <v>-8.3969677361796897</v>
      </c>
      <c r="DA351" s="28">
        <v>-12.7423367295536</v>
      </c>
      <c r="DB351" s="28">
        <v>-15.597938428752556</v>
      </c>
      <c r="DD351" s="28">
        <v>13.622715138941988</v>
      </c>
      <c r="DE351" s="28">
        <v>13.362467565738353</v>
      </c>
      <c r="DF351" s="28">
        <v>13.0471964719837</v>
      </c>
      <c r="DG351" s="28">
        <v>12.694609171193086</v>
      </c>
      <c r="DH351" s="28">
        <v>12.125713005105467</v>
      </c>
      <c r="DI351" s="28">
        <v>11.507077144614257</v>
      </c>
      <c r="DJ351" s="28">
        <v>10.680434739915562</v>
      </c>
      <c r="DK351" s="28">
        <v>10.199432134383471</v>
      </c>
      <c r="DL351" s="28">
        <v>9.7140529076697639</v>
      </c>
      <c r="DM351" s="28">
        <v>9.1209606301818305</v>
      </c>
      <c r="DN351" s="28">
        <v>5.8135492537578486</v>
      </c>
      <c r="DO351" s="28">
        <v>-0.25696773617968915</v>
      </c>
      <c r="DP351" s="28">
        <v>-4.6023367295535991</v>
      </c>
      <c r="DQ351" s="28">
        <v>-7.4579384287525556</v>
      </c>
      <c r="DS351" s="29">
        <v>4.4857151389419876</v>
      </c>
      <c r="DT351" s="29">
        <v>4.302893244628855</v>
      </c>
      <c r="DU351" s="29">
        <v>3.8351874820628709</v>
      </c>
      <c r="DV351" s="29">
        <v>3.4528126579911635</v>
      </c>
      <c r="DW351" s="29">
        <v>2.9205162381862273</v>
      </c>
      <c r="DX351" s="29">
        <v>2.383042591827266</v>
      </c>
      <c r="DY351" s="29">
        <v>1.6476853610214306</v>
      </c>
      <c r="DZ351" s="29">
        <v>2.3280399752458969</v>
      </c>
      <c r="EA351" s="29">
        <v>1.7864143066789673</v>
      </c>
      <c r="EB351" s="29">
        <v>0.21758041151607443</v>
      </c>
      <c r="EC351" s="29">
        <v>-7.0543756637723831</v>
      </c>
      <c r="ED351" s="29">
        <v>-12.470105866566854</v>
      </c>
      <c r="EE351" s="29">
        <v>-15.188706485241724</v>
      </c>
      <c r="EF351" s="29">
        <v>-13.864637600857293</v>
      </c>
      <c r="EH351" s="29">
        <v>13.622715138941988</v>
      </c>
      <c r="EI351" s="29">
        <v>13.439893244628855</v>
      </c>
      <c r="EJ351" s="29">
        <v>12.972187482062871</v>
      </c>
      <c r="EK351" s="29">
        <v>12.589812657991164</v>
      </c>
      <c r="EL351" s="29">
        <v>12.057516238186228</v>
      </c>
      <c r="EM351" s="29">
        <v>11.520042591827266</v>
      </c>
      <c r="EN351" s="29">
        <v>10.784685361021431</v>
      </c>
      <c r="EO351" s="29">
        <v>10.468039975245897</v>
      </c>
      <c r="EP351" s="29">
        <v>9.9264143066789678</v>
      </c>
      <c r="EQ351" s="29">
        <v>8.357580411516075</v>
      </c>
      <c r="ER351" s="29">
        <v>1.0856243362276174</v>
      </c>
      <c r="ES351" s="29">
        <v>-4.3301058665668535</v>
      </c>
      <c r="ET351" s="29">
        <v>-7.0487064852417234</v>
      </c>
      <c r="EU351" s="29">
        <v>-5.7246376008572923</v>
      </c>
      <c r="EW351" s="1">
        <v>382923</v>
      </c>
      <c r="EX351" s="1">
        <v>394645</v>
      </c>
      <c r="EY351" s="1" t="s">
        <v>492</v>
      </c>
      <c r="EZ351" s="1" t="s">
        <v>849</v>
      </c>
    </row>
    <row r="352" spans="2:156" ht="16" thickBot="1" x14ac:dyDescent="0.4">
      <c r="B352" s="21" t="s">
        <v>350</v>
      </c>
      <c r="C352" s="22">
        <v>2.7278507867205803</v>
      </c>
      <c r="D352" s="23">
        <v>2.6416666331476026</v>
      </c>
      <c r="E352" s="23">
        <v>2.4686648551438388</v>
      </c>
      <c r="F352" s="23">
        <v>2.037754603837497</v>
      </c>
      <c r="G352" s="23">
        <v>2.0174251456150625</v>
      </c>
      <c r="H352" s="23">
        <v>1.6485380408894645</v>
      </c>
      <c r="I352" s="23">
        <v>-1.3768714925095367</v>
      </c>
      <c r="J352" s="23">
        <v>-1.3416460126361542</v>
      </c>
      <c r="K352" s="23">
        <v>-3.8101133036232042</v>
      </c>
      <c r="L352" s="23">
        <v>-3.9511146839884859</v>
      </c>
      <c r="M352" s="23">
        <v>-5.2655128517200254</v>
      </c>
      <c r="N352" s="23">
        <v>-6.0613651570974021</v>
      </c>
      <c r="O352" s="23">
        <v>-5.9291157459293871</v>
      </c>
      <c r="P352" s="23">
        <v>-5.4846297249121427</v>
      </c>
      <c r="Q352" s="24"/>
      <c r="R352" s="23">
        <v>6.7278507867205803</v>
      </c>
      <c r="S352" s="23">
        <v>6.6416666331476026</v>
      </c>
      <c r="T352" s="23">
        <v>6.4686648551438388</v>
      </c>
      <c r="U352" s="23">
        <v>6.037754603837497</v>
      </c>
      <c r="V352" s="23">
        <v>6.0174251456150625</v>
      </c>
      <c r="W352" s="23">
        <v>5.6485380408894645</v>
      </c>
      <c r="X352" s="23">
        <v>2.6231285074904633</v>
      </c>
      <c r="Y352" s="23">
        <v>2.6583539873638458</v>
      </c>
      <c r="Z352" s="23">
        <v>0.18988669637679578</v>
      </c>
      <c r="AA352" s="23">
        <v>4.8885316011514135E-2</v>
      </c>
      <c r="AB352" s="23">
        <v>-1.2655128517200254</v>
      </c>
      <c r="AC352" s="23">
        <v>-2.0613651570974021</v>
      </c>
      <c r="AD352" s="23">
        <v>-1.9291157459293871</v>
      </c>
      <c r="AE352" s="23">
        <v>-1.4846297249121427</v>
      </c>
      <c r="AG352" s="25">
        <v>2.7278507867205803</v>
      </c>
      <c r="AH352" s="25">
        <v>2.9187762398317467</v>
      </c>
      <c r="AI352" s="25">
        <v>2.9749522772681889</v>
      </c>
      <c r="AJ352" s="25">
        <v>2.8399634981803974</v>
      </c>
      <c r="AK352" s="25">
        <v>2.9522710917542963</v>
      </c>
      <c r="AL352" s="25">
        <v>2.7936898385558475</v>
      </c>
      <c r="AM352" s="25">
        <v>2.6199270830508237</v>
      </c>
      <c r="AN352" s="25">
        <v>2.6103561412730016</v>
      </c>
      <c r="AO352" s="25">
        <v>2.2982162904810259</v>
      </c>
      <c r="AP352" s="25">
        <v>2.0438637453966084</v>
      </c>
      <c r="AQ352" s="25">
        <v>1.3921338532440224</v>
      </c>
      <c r="AR352" s="25">
        <v>0.74861364446194401</v>
      </c>
      <c r="AS352" s="25">
        <v>0.2627201790992828</v>
      </c>
      <c r="AT352" s="25">
        <v>0.13165879214414744</v>
      </c>
      <c r="AV352" s="26">
        <v>6.7278507867205803</v>
      </c>
      <c r="AW352" s="26">
        <v>6.9187762398317467</v>
      </c>
      <c r="AX352" s="26">
        <v>6.9749522772681889</v>
      </c>
      <c r="AY352" s="26">
        <v>6.8399634981803974</v>
      </c>
      <c r="AZ352" s="26">
        <v>6.9522710917542963</v>
      </c>
      <c r="BA352" s="26">
        <v>6.7936898385558475</v>
      </c>
      <c r="BB352" s="26">
        <v>6.6199270830508237</v>
      </c>
      <c r="BC352" s="26">
        <v>6.6103561412730016</v>
      </c>
      <c r="BD352" s="26">
        <v>6.2982162904810259</v>
      </c>
      <c r="BE352" s="26">
        <v>6.0438637453966084</v>
      </c>
      <c r="BF352" s="26">
        <v>5.3921338532440224</v>
      </c>
      <c r="BG352" s="26">
        <v>4.748613644461944</v>
      </c>
      <c r="BH352" s="26">
        <v>4.2627201790992828</v>
      </c>
      <c r="BI352" s="26">
        <v>4.1316587921441474</v>
      </c>
      <c r="BK352" s="27">
        <v>2.7278507867205803</v>
      </c>
      <c r="BL352" s="27">
        <v>2.6418899707877195</v>
      </c>
      <c r="BM352" s="27">
        <v>2.4691107476279068</v>
      </c>
      <c r="BN352" s="27">
        <v>2.0384242370242749</v>
      </c>
      <c r="BO352" s="27">
        <v>2.0177514629320772</v>
      </c>
      <c r="BP352" s="27">
        <v>1.6480369428411166</v>
      </c>
      <c r="BQ352" s="27">
        <v>-1.3792680734901488</v>
      </c>
      <c r="BR352" s="27">
        <v>-1.3442880311405183</v>
      </c>
      <c r="BS352" s="27">
        <v>-3.8118988648392609</v>
      </c>
      <c r="BT352" s="27">
        <v>-3.9212239001212765</v>
      </c>
      <c r="BU352" s="27">
        <v>-5.1022887249305882</v>
      </c>
      <c r="BV352" s="27">
        <v>-5.7598659907919618</v>
      </c>
      <c r="BW352" s="27">
        <v>-5.5797034138056958</v>
      </c>
      <c r="BX352" s="27">
        <v>-5.058998166753085</v>
      </c>
      <c r="BZ352" s="27">
        <v>6.7278507867205803</v>
      </c>
      <c r="CA352" s="27">
        <v>6.6418899707877195</v>
      </c>
      <c r="CB352" s="27">
        <v>6.4691107476279068</v>
      </c>
      <c r="CC352" s="27">
        <v>6.0384242370242749</v>
      </c>
      <c r="CD352" s="27">
        <v>6.0177514629320772</v>
      </c>
      <c r="CE352" s="27">
        <v>5.6480369428411166</v>
      </c>
      <c r="CF352" s="27">
        <v>2.6207319265098512</v>
      </c>
      <c r="CG352" s="27">
        <v>2.6557119688594817</v>
      </c>
      <c r="CH352" s="27">
        <v>0.18810113516073912</v>
      </c>
      <c r="CI352" s="27">
        <v>7.8776099878723471E-2</v>
      </c>
      <c r="CJ352" s="27">
        <v>-1.1022887249305882</v>
      </c>
      <c r="CK352" s="27">
        <v>-1.7598659907919618</v>
      </c>
      <c r="CL352" s="27">
        <v>-1.5797034138056958</v>
      </c>
      <c r="CM352" s="27">
        <v>-1.058998166753085</v>
      </c>
      <c r="CO352" s="28">
        <v>2.7278507867205803</v>
      </c>
      <c r="CP352" s="28">
        <v>2.6419182070665741</v>
      </c>
      <c r="CQ352" s="28">
        <v>2.4703077516997123</v>
      </c>
      <c r="CR352" s="28">
        <v>2.0392443449467557</v>
      </c>
      <c r="CS352" s="28">
        <v>2.0639301137446839</v>
      </c>
      <c r="CT352" s="28">
        <v>1.6277492667344848</v>
      </c>
      <c r="CU352" s="28">
        <v>-1.2944996410790566</v>
      </c>
      <c r="CV352" s="28">
        <v>-1.3277792483214554</v>
      </c>
      <c r="CW352" s="28">
        <v>-3.5125942218626705</v>
      </c>
      <c r="CX352" s="28">
        <v>-3.5846687215887272</v>
      </c>
      <c r="CY352" s="28">
        <v>-6.5580879288987575</v>
      </c>
      <c r="CZ352" s="28">
        <v>-8.6154744681561795</v>
      </c>
      <c r="DA352" s="28">
        <v>-9.2964712553834374</v>
      </c>
      <c r="DB352" s="28">
        <v>-9.974111992218532</v>
      </c>
      <c r="DD352" s="28">
        <v>6.7278507867205803</v>
      </c>
      <c r="DE352" s="28">
        <v>6.6419182070665741</v>
      </c>
      <c r="DF352" s="28">
        <v>6.4703077516997123</v>
      </c>
      <c r="DG352" s="28">
        <v>6.0392443449467557</v>
      </c>
      <c r="DH352" s="28">
        <v>6.0639301137446839</v>
      </c>
      <c r="DI352" s="28">
        <v>5.6277492667344848</v>
      </c>
      <c r="DJ352" s="28">
        <v>2.7055003589209434</v>
      </c>
      <c r="DK352" s="28">
        <v>2.6722207516785446</v>
      </c>
      <c r="DL352" s="28">
        <v>0.48740577813732955</v>
      </c>
      <c r="DM352" s="28">
        <v>0.41533127841127282</v>
      </c>
      <c r="DN352" s="28">
        <v>-2.5580879288987575</v>
      </c>
      <c r="DO352" s="28">
        <v>-4.6154744681561795</v>
      </c>
      <c r="DP352" s="28">
        <v>-5.2964712553834374</v>
      </c>
      <c r="DQ352" s="28">
        <v>-5.974111992218532</v>
      </c>
      <c r="DS352" s="29">
        <v>2.7278507867205803</v>
      </c>
      <c r="DT352" s="29">
        <v>2.6602748011424282</v>
      </c>
      <c r="DU352" s="29">
        <v>2.4363817951426263</v>
      </c>
      <c r="DV352" s="29">
        <v>1.9898214182623555</v>
      </c>
      <c r="DW352" s="29">
        <v>1.9945741565977499</v>
      </c>
      <c r="DX352" s="29">
        <v>-0.93918145234975015</v>
      </c>
      <c r="DY352" s="29">
        <v>-3.6918612483805688</v>
      </c>
      <c r="DZ352" s="29">
        <v>-3.531366368680537</v>
      </c>
      <c r="EA352" s="29">
        <v>-3.4419755676168933</v>
      </c>
      <c r="EB352" s="29">
        <v>-3.8354222436626273</v>
      </c>
      <c r="EC352" s="29">
        <v>-6.4894387100646469</v>
      </c>
      <c r="ED352" s="29">
        <v>-8.0789913577318231</v>
      </c>
      <c r="EE352" s="29">
        <v>-8.3770981615246995</v>
      </c>
      <c r="EF352" s="29">
        <v>-7.6574097888044435</v>
      </c>
      <c r="EH352" s="29">
        <v>6.7278507867205803</v>
      </c>
      <c r="EI352" s="29">
        <v>6.6602748011424282</v>
      </c>
      <c r="EJ352" s="29">
        <v>6.4363817951426263</v>
      </c>
      <c r="EK352" s="29">
        <v>5.9898214182623555</v>
      </c>
      <c r="EL352" s="29">
        <v>5.9945741565977499</v>
      </c>
      <c r="EM352" s="29">
        <v>3.0608185476502499</v>
      </c>
      <c r="EN352" s="29">
        <v>0.30813875161943116</v>
      </c>
      <c r="EO352" s="29">
        <v>0.46863363131946301</v>
      </c>
      <c r="EP352" s="29">
        <v>0.55802443238310673</v>
      </c>
      <c r="EQ352" s="29">
        <v>0.1645777563373727</v>
      </c>
      <c r="ER352" s="29">
        <v>-2.4894387100646469</v>
      </c>
      <c r="ES352" s="29">
        <v>-4.0789913577318231</v>
      </c>
      <c r="ET352" s="29">
        <v>-4.3770981615246995</v>
      </c>
      <c r="EU352" s="29">
        <v>-3.6574097888044435</v>
      </c>
      <c r="EW352" s="1">
        <v>350648</v>
      </c>
      <c r="EX352" s="1">
        <v>481468</v>
      </c>
      <c r="EY352" s="1" t="s">
        <v>448</v>
      </c>
      <c r="EZ352" s="1" t="s">
        <v>862</v>
      </c>
    </row>
    <row r="353" spans="2:156" ht="16" thickBot="1" x14ac:dyDescent="0.4">
      <c r="B353" s="21" t="s">
        <v>351</v>
      </c>
      <c r="C353" s="22">
        <v>1.6078999999999999</v>
      </c>
      <c r="D353" s="23">
        <v>1.6306633404113025</v>
      </c>
      <c r="E353" s="23">
        <v>1.6075413000991463</v>
      </c>
      <c r="F353" s="23">
        <v>1.5929595710902409</v>
      </c>
      <c r="G353" s="23">
        <v>1.6007304852863817</v>
      </c>
      <c r="H353" s="23">
        <v>1.6172905114459155</v>
      </c>
      <c r="I353" s="23">
        <v>1.5977863630364175</v>
      </c>
      <c r="J353" s="23">
        <v>1.6049081251311357</v>
      </c>
      <c r="K353" s="23">
        <v>1.6301691612046536</v>
      </c>
      <c r="L353" s="23">
        <v>1.6140277084314278</v>
      </c>
      <c r="M353" s="23">
        <v>1.6231823945842612</v>
      </c>
      <c r="N353" s="23">
        <v>1.6329383620836126</v>
      </c>
      <c r="O353" s="23">
        <v>1.6205217963435423</v>
      </c>
      <c r="P353" s="23">
        <v>1.628351542056981</v>
      </c>
      <c r="Q353" s="24"/>
      <c r="R353" s="23">
        <v>1.6078999999999999</v>
      </c>
      <c r="S353" s="23">
        <v>1.6306633404113025</v>
      </c>
      <c r="T353" s="23">
        <v>1.6075413000991463</v>
      </c>
      <c r="U353" s="23">
        <v>1.5929595710902409</v>
      </c>
      <c r="V353" s="23">
        <v>1.6007304852863817</v>
      </c>
      <c r="W353" s="23">
        <v>1.6172905114459155</v>
      </c>
      <c r="X353" s="23">
        <v>1.5977863630364175</v>
      </c>
      <c r="Y353" s="23">
        <v>1.6049081251311357</v>
      </c>
      <c r="Z353" s="23">
        <v>1.6301691612046536</v>
      </c>
      <c r="AA353" s="23">
        <v>1.6140277084314278</v>
      </c>
      <c r="AB353" s="23">
        <v>1.6231823945842612</v>
      </c>
      <c r="AC353" s="23">
        <v>1.6329383620836126</v>
      </c>
      <c r="AD353" s="23">
        <v>1.6205217963435423</v>
      </c>
      <c r="AE353" s="23">
        <v>1.628351542056981</v>
      </c>
      <c r="AG353" s="25">
        <v>1.6078999999999999</v>
      </c>
      <c r="AH353" s="25">
        <v>1.6308950991020335</v>
      </c>
      <c r="AI353" s="25">
        <v>1.608051481390631</v>
      </c>
      <c r="AJ353" s="25">
        <v>1.5937389222200018</v>
      </c>
      <c r="AK353" s="25">
        <v>1.6016613084674529</v>
      </c>
      <c r="AL353" s="25">
        <v>1.618466091683556</v>
      </c>
      <c r="AM353" s="25">
        <v>1.5993413924807101</v>
      </c>
      <c r="AN353" s="25">
        <v>1.6068211898841094</v>
      </c>
      <c r="AO353" s="25">
        <v>1.6324296748320331</v>
      </c>
      <c r="AP353" s="25">
        <v>1.616431763790529</v>
      </c>
      <c r="AQ353" s="25">
        <v>1.6258496581506132</v>
      </c>
      <c r="AR353" s="25">
        <v>1.6357075727343635</v>
      </c>
      <c r="AS353" s="25">
        <v>1.6234251089535663</v>
      </c>
      <c r="AT353" s="25">
        <v>1.6313251220943652</v>
      </c>
      <c r="AV353" s="26">
        <v>1.6078999999999999</v>
      </c>
      <c r="AW353" s="26">
        <v>1.6308950991020335</v>
      </c>
      <c r="AX353" s="26">
        <v>1.608051481390631</v>
      </c>
      <c r="AY353" s="26">
        <v>1.5937389222200018</v>
      </c>
      <c r="AZ353" s="26">
        <v>1.6016613084674529</v>
      </c>
      <c r="BA353" s="26">
        <v>1.618466091683556</v>
      </c>
      <c r="BB353" s="26">
        <v>1.5993413924807101</v>
      </c>
      <c r="BC353" s="26">
        <v>1.6068211898841094</v>
      </c>
      <c r="BD353" s="26">
        <v>1.6324296748320331</v>
      </c>
      <c r="BE353" s="26">
        <v>1.616431763790529</v>
      </c>
      <c r="BF353" s="26">
        <v>1.6258496581506132</v>
      </c>
      <c r="BG353" s="26">
        <v>1.6357075727343635</v>
      </c>
      <c r="BH353" s="26">
        <v>1.6234251089535663</v>
      </c>
      <c r="BI353" s="26">
        <v>1.6313251220943652</v>
      </c>
      <c r="BK353" s="27">
        <v>1.6078999999999999</v>
      </c>
      <c r="BL353" s="27">
        <v>1.6306633404113025</v>
      </c>
      <c r="BM353" s="27">
        <v>1.6075413000991463</v>
      </c>
      <c r="BN353" s="27">
        <v>1.5929595710902409</v>
      </c>
      <c r="BO353" s="27">
        <v>1.6007304852863817</v>
      </c>
      <c r="BP353" s="27">
        <v>1.6172905114459155</v>
      </c>
      <c r="BQ353" s="27">
        <v>1.5977863630364175</v>
      </c>
      <c r="BR353" s="27">
        <v>1.6049081251311357</v>
      </c>
      <c r="BS353" s="27">
        <v>1.6301691612046536</v>
      </c>
      <c r="BT353" s="27">
        <v>1.6140277084314278</v>
      </c>
      <c r="BU353" s="27">
        <v>1.6231823945842612</v>
      </c>
      <c r="BV353" s="27">
        <v>1.6329383620836126</v>
      </c>
      <c r="BW353" s="27">
        <v>1.6205217963435423</v>
      </c>
      <c r="BX353" s="27">
        <v>1.628351542056981</v>
      </c>
      <c r="BZ353" s="27">
        <v>1.6078999999999999</v>
      </c>
      <c r="CA353" s="27">
        <v>1.6306633404113025</v>
      </c>
      <c r="CB353" s="27">
        <v>1.6075413000991463</v>
      </c>
      <c r="CC353" s="27">
        <v>1.5929595710902409</v>
      </c>
      <c r="CD353" s="27">
        <v>1.6007304852863817</v>
      </c>
      <c r="CE353" s="27">
        <v>1.6172905114459155</v>
      </c>
      <c r="CF353" s="27">
        <v>1.5977863630364175</v>
      </c>
      <c r="CG353" s="27">
        <v>1.6049081251311357</v>
      </c>
      <c r="CH353" s="27">
        <v>1.6301691612046536</v>
      </c>
      <c r="CI353" s="27">
        <v>1.6140277084314278</v>
      </c>
      <c r="CJ353" s="27">
        <v>1.6231823945842612</v>
      </c>
      <c r="CK353" s="27">
        <v>1.6329383620836126</v>
      </c>
      <c r="CL353" s="27">
        <v>1.6205217963435423</v>
      </c>
      <c r="CM353" s="27">
        <v>1.628351542056981</v>
      </c>
      <c r="CO353" s="28">
        <v>1.6078999999999999</v>
      </c>
      <c r="CP353" s="28">
        <v>1.6302834203222498</v>
      </c>
      <c r="CQ353" s="28">
        <v>1.6068434534286569</v>
      </c>
      <c r="CR353" s="28">
        <v>1.5919223138424563</v>
      </c>
      <c r="CS353" s="28">
        <v>1.5993938163296444</v>
      </c>
      <c r="CT353" s="28">
        <v>1.6156789271852472</v>
      </c>
      <c r="CU353" s="28">
        <v>1.5954369120152019</v>
      </c>
      <c r="CV353" s="28">
        <v>1.6018474872009452</v>
      </c>
      <c r="CW353" s="28">
        <v>1.6264043863124029</v>
      </c>
      <c r="CX353" s="28">
        <v>1.6098188177683403</v>
      </c>
      <c r="CY353" s="28">
        <v>1.6192193847712235</v>
      </c>
      <c r="CZ353" s="28">
        <v>1.6292927291965205</v>
      </c>
      <c r="DA353" s="28">
        <v>1.6171378029579051</v>
      </c>
      <c r="DB353" s="28">
        <v>1.6252169465966255</v>
      </c>
      <c r="DD353" s="28">
        <v>1.6078999999999999</v>
      </c>
      <c r="DE353" s="28">
        <v>1.6302834203222498</v>
      </c>
      <c r="DF353" s="28">
        <v>1.6068434534286569</v>
      </c>
      <c r="DG353" s="28">
        <v>1.5919223138424563</v>
      </c>
      <c r="DH353" s="28">
        <v>1.5993938163296444</v>
      </c>
      <c r="DI353" s="28">
        <v>1.6156789271852472</v>
      </c>
      <c r="DJ353" s="28">
        <v>1.5954369120152019</v>
      </c>
      <c r="DK353" s="28">
        <v>1.6018474872009452</v>
      </c>
      <c r="DL353" s="28">
        <v>1.6264043863124029</v>
      </c>
      <c r="DM353" s="28">
        <v>1.6098188177683403</v>
      </c>
      <c r="DN353" s="28">
        <v>1.6192193847712235</v>
      </c>
      <c r="DO353" s="28">
        <v>1.6292927291965205</v>
      </c>
      <c r="DP353" s="28">
        <v>1.6171378029579051</v>
      </c>
      <c r="DQ353" s="28">
        <v>1.6252169465966255</v>
      </c>
      <c r="DS353" s="29">
        <v>1.6078999999999999</v>
      </c>
      <c r="DT353" s="29">
        <v>1.6302834203222498</v>
      </c>
      <c r="DU353" s="29">
        <v>1.6068434534286569</v>
      </c>
      <c r="DV353" s="29">
        <v>1.5919223138424563</v>
      </c>
      <c r="DW353" s="29">
        <v>1.5993938163296444</v>
      </c>
      <c r="DX353" s="29">
        <v>1.6156789271852472</v>
      </c>
      <c r="DY353" s="29">
        <v>1.5954369120152019</v>
      </c>
      <c r="DZ353" s="29">
        <v>1.6018474872009452</v>
      </c>
      <c r="EA353" s="29">
        <v>1.6264043863124029</v>
      </c>
      <c r="EB353" s="29">
        <v>1.6098188177683403</v>
      </c>
      <c r="EC353" s="29">
        <v>1.6192193847712235</v>
      </c>
      <c r="ED353" s="29">
        <v>1.6292927291965205</v>
      </c>
      <c r="EE353" s="29">
        <v>1.6171378029579051</v>
      </c>
      <c r="EF353" s="29">
        <v>1.6252169465966255</v>
      </c>
      <c r="EH353" s="29">
        <v>1.6078999999999999</v>
      </c>
      <c r="EI353" s="29">
        <v>1.6302834203222498</v>
      </c>
      <c r="EJ353" s="29">
        <v>1.6068434534286569</v>
      </c>
      <c r="EK353" s="29">
        <v>1.5919223138424563</v>
      </c>
      <c r="EL353" s="29">
        <v>1.5993938163296444</v>
      </c>
      <c r="EM353" s="29">
        <v>1.6156789271852472</v>
      </c>
      <c r="EN353" s="29">
        <v>1.5954369120152019</v>
      </c>
      <c r="EO353" s="29">
        <v>1.6018474872009452</v>
      </c>
      <c r="EP353" s="29">
        <v>1.6264043863124029</v>
      </c>
      <c r="EQ353" s="29">
        <v>1.6098188177683403</v>
      </c>
      <c r="ER353" s="29">
        <v>1.6192193847712235</v>
      </c>
      <c r="ES353" s="29">
        <v>1.6292927291965205</v>
      </c>
      <c r="ET353" s="29">
        <v>1.6171378029579051</v>
      </c>
      <c r="EU353" s="29">
        <v>1.6252169465966255</v>
      </c>
      <c r="EW353" s="1">
        <v>357906</v>
      </c>
      <c r="EX353" s="1">
        <v>527506</v>
      </c>
      <c r="EY353" s="1" t="s">
        <v>446</v>
      </c>
      <c r="EZ353" s="1" t="s">
        <v>862</v>
      </c>
    </row>
    <row r="354" spans="2:156" ht="16" thickBot="1" x14ac:dyDescent="0.4">
      <c r="B354" s="21" t="s">
        <v>352</v>
      </c>
      <c r="C354" s="22">
        <v>7.2107499214473378</v>
      </c>
      <c r="D354" s="23">
        <v>6.680857286318572</v>
      </c>
      <c r="E354" s="23">
        <v>6.3248186721885151</v>
      </c>
      <c r="F354" s="23">
        <v>5.8621093661570089</v>
      </c>
      <c r="G354" s="23">
        <v>5.4261366428104498</v>
      </c>
      <c r="H354" s="23">
        <v>4.8854182958704389</v>
      </c>
      <c r="I354" s="23">
        <v>4.4003381794937191</v>
      </c>
      <c r="J354" s="23">
        <v>3.8486462791024305</v>
      </c>
      <c r="K354" s="23">
        <v>3.3141244449940466</v>
      </c>
      <c r="L354" s="23">
        <v>2.6409596235252888</v>
      </c>
      <c r="M354" s="23">
        <v>0.26885449989748267</v>
      </c>
      <c r="N354" s="23">
        <v>-0.96796701034391575</v>
      </c>
      <c r="O354" s="23">
        <v>-1.27356312010183</v>
      </c>
      <c r="P354" s="23">
        <v>-1.2151959815574891</v>
      </c>
      <c r="Q354" s="24"/>
      <c r="R354" s="23">
        <v>10.710749921447338</v>
      </c>
      <c r="S354" s="23">
        <v>10.180857286318572</v>
      </c>
      <c r="T354" s="23">
        <v>9.8248186721885151</v>
      </c>
      <c r="U354" s="23">
        <v>9.3621093661570089</v>
      </c>
      <c r="V354" s="23">
        <v>8.9261366428104498</v>
      </c>
      <c r="W354" s="23">
        <v>8.3854182958704389</v>
      </c>
      <c r="X354" s="23">
        <v>7.9003381794937191</v>
      </c>
      <c r="Y354" s="23">
        <v>7.3486462791024305</v>
      </c>
      <c r="Z354" s="23">
        <v>6.8141244449940466</v>
      </c>
      <c r="AA354" s="23">
        <v>6.1409596235252888</v>
      </c>
      <c r="AB354" s="23">
        <v>3.7688544998974827</v>
      </c>
      <c r="AC354" s="23">
        <v>2.5320329896560843</v>
      </c>
      <c r="AD354" s="23">
        <v>2.22643687989817</v>
      </c>
      <c r="AE354" s="23">
        <v>2.2848040184425109</v>
      </c>
      <c r="AG354" s="25">
        <v>7.2107499214473378</v>
      </c>
      <c r="AH354" s="25">
        <v>6.9011557124275917</v>
      </c>
      <c r="AI354" s="25">
        <v>6.627027439470849</v>
      </c>
      <c r="AJ354" s="25">
        <v>6.32123229725679</v>
      </c>
      <c r="AK354" s="25">
        <v>6.0903687889529685</v>
      </c>
      <c r="AL354" s="25">
        <v>5.7048323041686757</v>
      </c>
      <c r="AM354" s="25">
        <v>5.3377853760630547</v>
      </c>
      <c r="AN354" s="25">
        <v>4.8989848044989657</v>
      </c>
      <c r="AO354" s="25">
        <v>4.4593692234152176</v>
      </c>
      <c r="AP354" s="25">
        <v>3.9642438429984939</v>
      </c>
      <c r="AQ354" s="25">
        <v>2.3061001386297804</v>
      </c>
      <c r="AR354" s="25">
        <v>1.1307803907166516</v>
      </c>
      <c r="AS354" s="25">
        <v>0.48155612369301082</v>
      </c>
      <c r="AT354" s="25">
        <v>-1.714836542086573E-2</v>
      </c>
      <c r="AV354" s="26">
        <v>10.710749921447338</v>
      </c>
      <c r="AW354" s="26">
        <v>10.401155712427592</v>
      </c>
      <c r="AX354" s="26">
        <v>10.127027439470849</v>
      </c>
      <c r="AY354" s="26">
        <v>9.82123229725679</v>
      </c>
      <c r="AZ354" s="26">
        <v>9.5903687889529685</v>
      </c>
      <c r="BA354" s="26">
        <v>9.2048323041686757</v>
      </c>
      <c r="BB354" s="26">
        <v>8.8377853760630547</v>
      </c>
      <c r="BC354" s="26">
        <v>8.3989848044989657</v>
      </c>
      <c r="BD354" s="26">
        <v>7.9593692234152176</v>
      </c>
      <c r="BE354" s="26">
        <v>7.4642438429984939</v>
      </c>
      <c r="BF354" s="26">
        <v>5.8061001386297804</v>
      </c>
      <c r="BG354" s="26">
        <v>4.6307803907166516</v>
      </c>
      <c r="BH354" s="26">
        <v>3.9815561236930108</v>
      </c>
      <c r="BI354" s="26">
        <v>3.4828516345791343</v>
      </c>
      <c r="BK354" s="27">
        <v>7.2107499214473378</v>
      </c>
      <c r="BL354" s="27">
        <v>6.680882405084434</v>
      </c>
      <c r="BM354" s="27">
        <v>6.324873457733414</v>
      </c>
      <c r="BN354" s="27">
        <v>5.8621912108556575</v>
      </c>
      <c r="BO354" s="27">
        <v>5.4262439047747044</v>
      </c>
      <c r="BP354" s="27">
        <v>4.8853862224008697</v>
      </c>
      <c r="BQ354" s="27">
        <v>4.3999976178742344</v>
      </c>
      <c r="BR354" s="27">
        <v>3.8482465171894127</v>
      </c>
      <c r="BS354" s="27">
        <v>3.3136720014414998</v>
      </c>
      <c r="BT354" s="27">
        <v>2.692980181374784</v>
      </c>
      <c r="BU354" s="27">
        <v>0.49289234719163488</v>
      </c>
      <c r="BV354" s="27">
        <v>-0.68490516587046812</v>
      </c>
      <c r="BW354" s="27">
        <v>-1.0076713693066388</v>
      </c>
      <c r="BX354" s="27">
        <v>-0.97972170719006257</v>
      </c>
      <c r="BZ354" s="27">
        <v>10.710749921447338</v>
      </c>
      <c r="CA354" s="27">
        <v>10.180882405084434</v>
      </c>
      <c r="CB354" s="27">
        <v>9.824873457733414</v>
      </c>
      <c r="CC354" s="27">
        <v>9.3621912108556575</v>
      </c>
      <c r="CD354" s="27">
        <v>8.9262439047747044</v>
      </c>
      <c r="CE354" s="27">
        <v>8.3853862224008697</v>
      </c>
      <c r="CF354" s="27">
        <v>7.8999976178742344</v>
      </c>
      <c r="CG354" s="27">
        <v>7.3482465171894127</v>
      </c>
      <c r="CH354" s="27">
        <v>6.8136720014414998</v>
      </c>
      <c r="CI354" s="27">
        <v>6.192980181374784</v>
      </c>
      <c r="CJ354" s="27">
        <v>3.9928923471916349</v>
      </c>
      <c r="CK354" s="27">
        <v>2.8150948341295319</v>
      </c>
      <c r="CL354" s="27">
        <v>2.4923286306933612</v>
      </c>
      <c r="CM354" s="27">
        <v>2.5202782928099374</v>
      </c>
      <c r="CO354" s="28">
        <v>7.2107499214473378</v>
      </c>
      <c r="CP354" s="28">
        <v>6.6738233687508099</v>
      </c>
      <c r="CQ354" s="28">
        <v>6.3258659601565821</v>
      </c>
      <c r="CR354" s="28">
        <v>5.8619958360817197</v>
      </c>
      <c r="CS354" s="28">
        <v>5.4658868786745991</v>
      </c>
      <c r="CT354" s="28">
        <v>4.9651680194631691</v>
      </c>
      <c r="CU354" s="28">
        <v>4.5066273647221493</v>
      </c>
      <c r="CV354" s="28">
        <v>3.9914903133395487</v>
      </c>
      <c r="CW354" s="28">
        <v>3.5491805311381039</v>
      </c>
      <c r="CX354" s="28">
        <v>3.055401681524577</v>
      </c>
      <c r="CY354" s="28">
        <v>0.52151236129039802</v>
      </c>
      <c r="CZ354" s="28">
        <v>-3.5356031144260101</v>
      </c>
      <c r="DA354" s="28">
        <v>-6.5441401845660323</v>
      </c>
      <c r="DB354" s="28">
        <v>-8.79210172234027</v>
      </c>
      <c r="DD354" s="28">
        <v>10.710749921447338</v>
      </c>
      <c r="DE354" s="28">
        <v>10.17382336875081</v>
      </c>
      <c r="DF354" s="28">
        <v>9.8258659601565821</v>
      </c>
      <c r="DG354" s="28">
        <v>9.3619958360817197</v>
      </c>
      <c r="DH354" s="28">
        <v>8.9658868786745991</v>
      </c>
      <c r="DI354" s="28">
        <v>8.4651680194631691</v>
      </c>
      <c r="DJ354" s="28">
        <v>8.0066273647221493</v>
      </c>
      <c r="DK354" s="28">
        <v>7.4914903133395487</v>
      </c>
      <c r="DL354" s="28">
        <v>7.0491805311381039</v>
      </c>
      <c r="DM354" s="28">
        <v>6.555401681524577</v>
      </c>
      <c r="DN354" s="28">
        <v>4.021512361290398</v>
      </c>
      <c r="DO354" s="28">
        <v>-3.5603114426010052E-2</v>
      </c>
      <c r="DP354" s="28">
        <v>-3.0441401845660323</v>
      </c>
      <c r="DQ354" s="28">
        <v>-5.29210172234027</v>
      </c>
      <c r="DS354" s="29">
        <v>7.2107499214473378</v>
      </c>
      <c r="DT354" s="29">
        <v>6.7280916311123544</v>
      </c>
      <c r="DU354" s="29">
        <v>6.222239142011718</v>
      </c>
      <c r="DV354" s="29">
        <v>5.7451356780239369</v>
      </c>
      <c r="DW354" s="29">
        <v>5.3695082469719537</v>
      </c>
      <c r="DX354" s="29">
        <v>4.9230347432737744</v>
      </c>
      <c r="DY354" s="29">
        <v>4.5246031924397947</v>
      </c>
      <c r="DZ354" s="29">
        <v>4.0901238418272623</v>
      </c>
      <c r="EA354" s="29">
        <v>3.6358238215158476</v>
      </c>
      <c r="EB354" s="29">
        <v>2.5862959313366645</v>
      </c>
      <c r="EC354" s="29">
        <v>-2.1766106367988201</v>
      </c>
      <c r="ED354" s="29">
        <v>-5.7808481832867074</v>
      </c>
      <c r="EE354" s="29">
        <v>-7.789548894018985</v>
      </c>
      <c r="EF354" s="29">
        <v>-7.4550802178279341</v>
      </c>
      <c r="EH354" s="29">
        <v>10.710749921447338</v>
      </c>
      <c r="EI354" s="29">
        <v>10.228091631112354</v>
      </c>
      <c r="EJ354" s="29">
        <v>9.722239142011718</v>
      </c>
      <c r="EK354" s="29">
        <v>9.2451356780239369</v>
      </c>
      <c r="EL354" s="29">
        <v>8.8695082469719537</v>
      </c>
      <c r="EM354" s="29">
        <v>8.4230347432737744</v>
      </c>
      <c r="EN354" s="29">
        <v>8.0246031924397947</v>
      </c>
      <c r="EO354" s="29">
        <v>7.5901238418272623</v>
      </c>
      <c r="EP354" s="29">
        <v>7.1358238215158476</v>
      </c>
      <c r="EQ354" s="29">
        <v>6.0862959313366645</v>
      </c>
      <c r="ER354" s="29">
        <v>1.3233893632011799</v>
      </c>
      <c r="ES354" s="29">
        <v>-2.2808481832867074</v>
      </c>
      <c r="ET354" s="29">
        <v>-4.289548894018985</v>
      </c>
      <c r="EU354" s="29">
        <v>-3.9550802178279341</v>
      </c>
      <c r="EW354" s="1">
        <v>357874</v>
      </c>
      <c r="EX354" s="1">
        <v>421203</v>
      </c>
      <c r="EY354" s="1" t="s">
        <v>508</v>
      </c>
      <c r="EZ354" s="1" t="s">
        <v>864</v>
      </c>
    </row>
    <row r="355" spans="2:156" ht="16" thickBot="1" x14ac:dyDescent="0.4">
      <c r="B355" s="21" t="s">
        <v>353</v>
      </c>
      <c r="C355" s="22">
        <v>4.8753937871648674</v>
      </c>
      <c r="D355" s="23">
        <v>4.8973919075131995</v>
      </c>
      <c r="E355" s="23">
        <v>4.9264731511397288</v>
      </c>
      <c r="F355" s="23">
        <v>4.8429339968392977</v>
      </c>
      <c r="G355" s="23">
        <v>4.6335817283792817</v>
      </c>
      <c r="H355" s="23">
        <v>4.5777045112553871</v>
      </c>
      <c r="I355" s="23">
        <v>4.5413548815545521</v>
      </c>
      <c r="J355" s="23">
        <v>4.3333534998290411</v>
      </c>
      <c r="K355" s="23">
        <v>4.2342841775761073</v>
      </c>
      <c r="L355" s="23">
        <v>4.155240589849388</v>
      </c>
      <c r="M355" s="23">
        <v>3.4982477731269945</v>
      </c>
      <c r="N355" s="23">
        <v>3.2343020583567661</v>
      </c>
      <c r="O355" s="23">
        <v>3.3029632209493833</v>
      </c>
      <c r="P355" s="23">
        <v>3.5132586163601918</v>
      </c>
      <c r="Q355" s="24"/>
      <c r="R355" s="23">
        <v>6.3753937871648674</v>
      </c>
      <c r="S355" s="23">
        <v>6.3973919075131995</v>
      </c>
      <c r="T355" s="23">
        <v>6.4264731511397288</v>
      </c>
      <c r="U355" s="23">
        <v>6.3429339968392977</v>
      </c>
      <c r="V355" s="23">
        <v>6.1335817283792817</v>
      </c>
      <c r="W355" s="23">
        <v>6.0777045112553871</v>
      </c>
      <c r="X355" s="23">
        <v>6.0413548815545521</v>
      </c>
      <c r="Y355" s="23">
        <v>5.8333534998290411</v>
      </c>
      <c r="Z355" s="23">
        <v>5.7342841775761073</v>
      </c>
      <c r="AA355" s="23">
        <v>5.655240589849388</v>
      </c>
      <c r="AB355" s="23">
        <v>4.9982477731269945</v>
      </c>
      <c r="AC355" s="23">
        <v>4.7343020583567661</v>
      </c>
      <c r="AD355" s="23">
        <v>4.8029632209493833</v>
      </c>
      <c r="AE355" s="23">
        <v>5.0132586163601918</v>
      </c>
      <c r="AG355" s="25">
        <v>4.8753937871648674</v>
      </c>
      <c r="AH355" s="25">
        <v>4.9370831568399964</v>
      </c>
      <c r="AI355" s="25">
        <v>5.0263583159749352</v>
      </c>
      <c r="AJ355" s="25">
        <v>5.0140967709897009</v>
      </c>
      <c r="AK355" s="25">
        <v>4.8937557580923983</v>
      </c>
      <c r="AL355" s="25">
        <v>4.9087165090315814</v>
      </c>
      <c r="AM355" s="25">
        <v>4.9194843618296691</v>
      </c>
      <c r="AN355" s="25">
        <v>4.7610131736658516</v>
      </c>
      <c r="AO355" s="25">
        <v>4.683409048604406</v>
      </c>
      <c r="AP355" s="25">
        <v>4.7016576868358957</v>
      </c>
      <c r="AQ355" s="25">
        <v>4.4111157880219753</v>
      </c>
      <c r="AR355" s="25">
        <v>4.2798441330798367</v>
      </c>
      <c r="AS355" s="25">
        <v>4.1970911039855174</v>
      </c>
      <c r="AT355" s="25">
        <v>4.1768624663488909</v>
      </c>
      <c r="AV355" s="26">
        <v>6.3753937871648674</v>
      </c>
      <c r="AW355" s="26">
        <v>6.4370831568399964</v>
      </c>
      <c r="AX355" s="26">
        <v>6.5263583159749352</v>
      </c>
      <c r="AY355" s="26">
        <v>6.5140967709897009</v>
      </c>
      <c r="AZ355" s="26">
        <v>6.3937557580923983</v>
      </c>
      <c r="BA355" s="26">
        <v>6.4087165090315814</v>
      </c>
      <c r="BB355" s="26">
        <v>6.4194843618296691</v>
      </c>
      <c r="BC355" s="26">
        <v>6.2610131736658516</v>
      </c>
      <c r="BD355" s="26">
        <v>6.183409048604406</v>
      </c>
      <c r="BE355" s="26">
        <v>6.2016576868358957</v>
      </c>
      <c r="BF355" s="26">
        <v>5.9111157880219753</v>
      </c>
      <c r="BG355" s="26">
        <v>5.7798441330798367</v>
      </c>
      <c r="BH355" s="26">
        <v>5.6970911039855174</v>
      </c>
      <c r="BI355" s="26">
        <v>5.6768624663488909</v>
      </c>
      <c r="BK355" s="27">
        <v>4.8753937871648674</v>
      </c>
      <c r="BL355" s="27">
        <v>4.8973919064695952</v>
      </c>
      <c r="BM355" s="27">
        <v>4.9264731541757438</v>
      </c>
      <c r="BN355" s="27">
        <v>4.8429339968392977</v>
      </c>
      <c r="BO355" s="27">
        <v>4.6335817075887533</v>
      </c>
      <c r="BP355" s="27">
        <v>4.5777045338785136</v>
      </c>
      <c r="BQ355" s="27">
        <v>4.5413548815545521</v>
      </c>
      <c r="BR355" s="27">
        <v>4.3333534998290411</v>
      </c>
      <c r="BS355" s="27">
        <v>4.2342841775761073</v>
      </c>
      <c r="BT355" s="27">
        <v>4.1777516683951443</v>
      </c>
      <c r="BU355" s="27">
        <v>3.6010277800472963</v>
      </c>
      <c r="BV355" s="27">
        <v>3.34704231931922</v>
      </c>
      <c r="BW355" s="27">
        <v>3.403669232610536</v>
      </c>
      <c r="BX355" s="27">
        <v>3.6151632009821331</v>
      </c>
      <c r="BZ355" s="27">
        <v>6.3753937871648674</v>
      </c>
      <c r="CA355" s="27">
        <v>6.3973919064695952</v>
      </c>
      <c r="CB355" s="27">
        <v>6.4264731541757438</v>
      </c>
      <c r="CC355" s="27">
        <v>6.3429339968392977</v>
      </c>
      <c r="CD355" s="27">
        <v>6.1335817075887533</v>
      </c>
      <c r="CE355" s="27">
        <v>6.0777045338785136</v>
      </c>
      <c r="CF355" s="27">
        <v>6.0413548815545521</v>
      </c>
      <c r="CG355" s="27">
        <v>5.8333534998290411</v>
      </c>
      <c r="CH355" s="27">
        <v>5.7342841775761073</v>
      </c>
      <c r="CI355" s="27">
        <v>5.6777516683951443</v>
      </c>
      <c r="CJ355" s="27">
        <v>5.1010277800472963</v>
      </c>
      <c r="CK355" s="27">
        <v>4.84704231931922</v>
      </c>
      <c r="CL355" s="27">
        <v>4.903669232610536</v>
      </c>
      <c r="CM355" s="27">
        <v>5.1151632009821331</v>
      </c>
      <c r="CO355" s="28">
        <v>4.8753937871648674</v>
      </c>
      <c r="CP355" s="28">
        <v>4.9047686313172942</v>
      </c>
      <c r="CQ355" s="28">
        <v>4.9442616224462075</v>
      </c>
      <c r="CR355" s="28">
        <v>4.8740047143720897</v>
      </c>
      <c r="CS355" s="28">
        <v>4.6824253838030234</v>
      </c>
      <c r="CT355" s="28">
        <v>4.6450674084899264</v>
      </c>
      <c r="CU355" s="28">
        <v>4.6276509043133753</v>
      </c>
      <c r="CV355" s="28">
        <v>4.4461895766917037</v>
      </c>
      <c r="CW355" s="28">
        <v>4.3764681161292449</v>
      </c>
      <c r="CX355" s="28">
        <v>4.4238313250091199</v>
      </c>
      <c r="CY355" s="28">
        <v>3.7742573864247131</v>
      </c>
      <c r="CZ355" s="28">
        <v>2.6422969826817857</v>
      </c>
      <c r="DA355" s="28">
        <v>1.9434395744464377</v>
      </c>
      <c r="DB355" s="28">
        <v>1.5408526321962936</v>
      </c>
      <c r="DD355" s="28">
        <v>6.3753937871648674</v>
      </c>
      <c r="DE355" s="28">
        <v>6.4047686313172942</v>
      </c>
      <c r="DF355" s="28">
        <v>6.4442616224462075</v>
      </c>
      <c r="DG355" s="28">
        <v>6.3740047143720897</v>
      </c>
      <c r="DH355" s="28">
        <v>6.1824253838030234</v>
      </c>
      <c r="DI355" s="28">
        <v>6.1450674084899264</v>
      </c>
      <c r="DJ355" s="28">
        <v>6.1276509043133753</v>
      </c>
      <c r="DK355" s="28">
        <v>5.9461895766917037</v>
      </c>
      <c r="DL355" s="28">
        <v>5.8764681161292449</v>
      </c>
      <c r="DM355" s="28">
        <v>5.9238313250091199</v>
      </c>
      <c r="DN355" s="28">
        <v>5.2742573864247131</v>
      </c>
      <c r="DO355" s="28">
        <v>4.1422969826817857</v>
      </c>
      <c r="DP355" s="28">
        <v>3.4434395744464377</v>
      </c>
      <c r="DQ355" s="28">
        <v>3.0408526321962936</v>
      </c>
      <c r="DS355" s="29">
        <v>4.8753937871648674</v>
      </c>
      <c r="DT355" s="29">
        <v>4.9092266578593948</v>
      </c>
      <c r="DU355" s="29">
        <v>4.9145711626798985</v>
      </c>
      <c r="DV355" s="29">
        <v>4.8393193060006778</v>
      </c>
      <c r="DW355" s="29">
        <v>4.6490242523256153</v>
      </c>
      <c r="DX355" s="29">
        <v>4.6220292052479319</v>
      </c>
      <c r="DY355" s="29">
        <v>4.6146495813972965</v>
      </c>
      <c r="DZ355" s="29">
        <v>4.449387281145615</v>
      </c>
      <c r="EA355" s="29">
        <v>4.3951625403380756</v>
      </c>
      <c r="EB355" s="29">
        <v>4.2885554305272056</v>
      </c>
      <c r="EC355" s="29">
        <v>2.8426053972629806</v>
      </c>
      <c r="ED355" s="29">
        <v>1.919651025266643</v>
      </c>
      <c r="EE355" s="29">
        <v>1.5461558837316129</v>
      </c>
      <c r="EF355" s="29">
        <v>1.9280775482060042</v>
      </c>
      <c r="EH355" s="29">
        <v>6.3753937871648674</v>
      </c>
      <c r="EI355" s="29">
        <v>6.4092266578593948</v>
      </c>
      <c r="EJ355" s="29">
        <v>6.4145711626798985</v>
      </c>
      <c r="EK355" s="29">
        <v>6.3393193060006778</v>
      </c>
      <c r="EL355" s="29">
        <v>6.1490242523256153</v>
      </c>
      <c r="EM355" s="29">
        <v>6.1220292052479319</v>
      </c>
      <c r="EN355" s="29">
        <v>6.1146495813972965</v>
      </c>
      <c r="EO355" s="29">
        <v>5.949387281145615</v>
      </c>
      <c r="EP355" s="29">
        <v>5.8951625403380756</v>
      </c>
      <c r="EQ355" s="29">
        <v>5.7885554305272056</v>
      </c>
      <c r="ER355" s="29">
        <v>4.3426053972629806</v>
      </c>
      <c r="ES355" s="29">
        <v>3.419651025266643</v>
      </c>
      <c r="ET355" s="29">
        <v>3.0461558837316129</v>
      </c>
      <c r="EU355" s="29">
        <v>3.4280775482060042</v>
      </c>
      <c r="EW355" s="1">
        <v>388779</v>
      </c>
      <c r="EX355" s="1">
        <v>419157</v>
      </c>
      <c r="EY355" s="1" t="s">
        <v>749</v>
      </c>
      <c r="EZ355" s="1" t="s">
        <v>848</v>
      </c>
    </row>
    <row r="356" spans="2:156" ht="16" thickBot="1" x14ac:dyDescent="0.4">
      <c r="B356" s="21" t="s">
        <v>354</v>
      </c>
      <c r="C356" s="22">
        <v>-2.3296464713076297</v>
      </c>
      <c r="D356" s="23">
        <v>-2.5860341590360392</v>
      </c>
      <c r="E356" s="23">
        <v>-2.8096358484201467</v>
      </c>
      <c r="F356" s="23">
        <v>-3.3507870249498559</v>
      </c>
      <c r="G356" s="23">
        <v>-3.7949147739453615</v>
      </c>
      <c r="H356" s="23">
        <v>-4.1092856063399488</v>
      </c>
      <c r="I356" s="23">
        <v>-4.5513143925807427</v>
      </c>
      <c r="J356" s="23">
        <v>-4.9585300748906533</v>
      </c>
      <c r="K356" s="23">
        <v>-5.2882498293673272</v>
      </c>
      <c r="L356" s="23">
        <v>-8.2686304744302319</v>
      </c>
      <c r="M356" s="23">
        <v>-10.823020714313465</v>
      </c>
      <c r="N356" s="23">
        <v>-13.192472398580449</v>
      </c>
      <c r="O356" s="23">
        <v>-13.731611282870375</v>
      </c>
      <c r="P356" s="23">
        <v>-12.909430706356112</v>
      </c>
      <c r="Q356" s="24"/>
      <c r="R356" s="23">
        <v>1.8073535286923708</v>
      </c>
      <c r="S356" s="23">
        <v>1.5509658409639613</v>
      </c>
      <c r="T356" s="23">
        <v>1.3273641515798538</v>
      </c>
      <c r="U356" s="23">
        <v>0.78621297505014454</v>
      </c>
      <c r="V356" s="23">
        <v>0.34208522605463898</v>
      </c>
      <c r="W356" s="23">
        <v>2.7714393660051684E-2</v>
      </c>
      <c r="X356" s="23">
        <v>-0.41431439258074221</v>
      </c>
      <c r="Y356" s="23">
        <v>-0.82153007489065288</v>
      </c>
      <c r="Z356" s="23">
        <v>-1.1512498293673268</v>
      </c>
      <c r="AA356" s="23">
        <v>-4.1316304744302315</v>
      </c>
      <c r="AB356" s="23">
        <v>-6.6860207143134645</v>
      </c>
      <c r="AC356" s="23">
        <v>-9.0554723985804486</v>
      </c>
      <c r="AD356" s="23">
        <v>-9.5946112828703747</v>
      </c>
      <c r="AE356" s="23">
        <v>-8.7724307063561113</v>
      </c>
      <c r="AG356" s="25">
        <v>-2.3296464713076297</v>
      </c>
      <c r="AH356" s="25">
        <v>-2.1195455764264288</v>
      </c>
      <c r="AI356" s="25">
        <v>-2.0085972317694356</v>
      </c>
      <c r="AJ356" s="25">
        <v>-2.0600368486886644</v>
      </c>
      <c r="AK356" s="25">
        <v>-2.0248422216427961</v>
      </c>
      <c r="AL356" s="25">
        <v>-1.9293641376634731</v>
      </c>
      <c r="AM356" s="25">
        <v>-2.156137761561002</v>
      </c>
      <c r="AN356" s="25">
        <v>-2.2651367733450698</v>
      </c>
      <c r="AO356" s="25">
        <v>-2.5632237186680449</v>
      </c>
      <c r="AP356" s="25">
        <v>-3.3784641681627399</v>
      </c>
      <c r="AQ356" s="25">
        <v>-3.8017380604143725</v>
      </c>
      <c r="AR356" s="25">
        <v>-5.0212162199511354</v>
      </c>
      <c r="AS356" s="25">
        <v>-6.0637330599883086</v>
      </c>
      <c r="AT356" s="25">
        <v>-6.5324905447471622</v>
      </c>
      <c r="AV356" s="26">
        <v>1.8073535286923708</v>
      </c>
      <c r="AW356" s="26">
        <v>2.0174544235735716</v>
      </c>
      <c r="AX356" s="26">
        <v>2.1284027682305648</v>
      </c>
      <c r="AY356" s="26">
        <v>2.076963151311336</v>
      </c>
      <c r="AZ356" s="26">
        <v>2.1121577783572043</v>
      </c>
      <c r="BA356" s="26">
        <v>2.2076358623365273</v>
      </c>
      <c r="BB356" s="26">
        <v>1.9808622384389984</v>
      </c>
      <c r="BC356" s="26">
        <v>1.8718632266549307</v>
      </c>
      <c r="BD356" s="26">
        <v>1.5737762813319556</v>
      </c>
      <c r="BE356" s="26">
        <v>0.75853583183726059</v>
      </c>
      <c r="BF356" s="26">
        <v>0.335261939585628</v>
      </c>
      <c r="BG356" s="26">
        <v>-0.88421621995113497</v>
      </c>
      <c r="BH356" s="26">
        <v>-1.9267330599883081</v>
      </c>
      <c r="BI356" s="26">
        <v>-2.3954905447471617</v>
      </c>
      <c r="BK356" s="27">
        <v>-2.3296464713076297</v>
      </c>
      <c r="BL356" s="27">
        <v>-2.5859469823237369</v>
      </c>
      <c r="BM356" s="27">
        <v>-2.8107079687756453</v>
      </c>
      <c r="BN356" s="27">
        <v>-3.3518062986030621</v>
      </c>
      <c r="BO356" s="27">
        <v>-3.7958141139093868</v>
      </c>
      <c r="BP356" s="27">
        <v>-4.1102750207778556</v>
      </c>
      <c r="BQ356" s="27">
        <v>-4.5526707431221887</v>
      </c>
      <c r="BR356" s="27">
        <v>-4.9596892019954879</v>
      </c>
      <c r="BS356" s="27">
        <v>-5.2857350124661018</v>
      </c>
      <c r="BT356" s="27">
        <v>-8.226190563491663</v>
      </c>
      <c r="BU356" s="27">
        <v>-10.615620419222239</v>
      </c>
      <c r="BV356" s="27">
        <v>-12.873862108950057</v>
      </c>
      <c r="BW356" s="27">
        <v>-13.364731233551176</v>
      </c>
      <c r="BX356" s="27">
        <v>-12.517839987470502</v>
      </c>
      <c r="BZ356" s="27">
        <v>1.8073535286923708</v>
      </c>
      <c r="CA356" s="27">
        <v>1.5510530176762636</v>
      </c>
      <c r="CB356" s="27">
        <v>1.3262920312243551</v>
      </c>
      <c r="CC356" s="27">
        <v>0.78519370139693834</v>
      </c>
      <c r="CD356" s="27">
        <v>0.34118588609061362</v>
      </c>
      <c r="CE356" s="27">
        <v>2.6724979222144896E-2</v>
      </c>
      <c r="CF356" s="27">
        <v>-0.41567074312218821</v>
      </c>
      <c r="CG356" s="27">
        <v>-0.82268920199548745</v>
      </c>
      <c r="CH356" s="27">
        <v>-1.1487350124661013</v>
      </c>
      <c r="CI356" s="27">
        <v>-4.0891905634916625</v>
      </c>
      <c r="CJ356" s="27">
        <v>-6.4786204192222385</v>
      </c>
      <c r="CK356" s="27">
        <v>-8.7368621089500564</v>
      </c>
      <c r="CL356" s="27">
        <v>-9.2277312335511752</v>
      </c>
      <c r="CM356" s="27">
        <v>-8.3808399874705017</v>
      </c>
      <c r="CO356" s="28">
        <v>-2.3296464713076297</v>
      </c>
      <c r="CP356" s="28">
        <v>-2.5450604594661712</v>
      </c>
      <c r="CQ356" s="28">
        <v>-2.8157539433603098</v>
      </c>
      <c r="CR356" s="28">
        <v>-3.3524203567635418</v>
      </c>
      <c r="CS356" s="28">
        <v>-3.8432228422141641</v>
      </c>
      <c r="CT356" s="28">
        <v>-4.2517317767328002</v>
      </c>
      <c r="CU356" s="28">
        <v>-4.8434706690653329</v>
      </c>
      <c r="CV356" s="28">
        <v>-5.4000610231296768</v>
      </c>
      <c r="CW356" s="28">
        <v>-5.7784482679977138</v>
      </c>
      <c r="CX356" s="28">
        <v>-8.4694831503641979</v>
      </c>
      <c r="CY356" s="28">
        <v>-10.593794110696322</v>
      </c>
      <c r="CZ356" s="28">
        <v>-14.141218532228763</v>
      </c>
      <c r="DA356" s="28">
        <v>-15.250748912656093</v>
      </c>
      <c r="DB356" s="28">
        <v>-15.691110729918449</v>
      </c>
      <c r="DD356" s="28">
        <v>1.8073535286923708</v>
      </c>
      <c r="DE356" s="28">
        <v>1.5919395405338292</v>
      </c>
      <c r="DF356" s="28">
        <v>1.3212460566396906</v>
      </c>
      <c r="DG356" s="28">
        <v>0.78457964323645868</v>
      </c>
      <c r="DH356" s="28">
        <v>0.29377715778583635</v>
      </c>
      <c r="DI356" s="28">
        <v>-0.11473177673279977</v>
      </c>
      <c r="DJ356" s="28">
        <v>-0.7064706690653324</v>
      </c>
      <c r="DK356" s="28">
        <v>-1.2630610231296764</v>
      </c>
      <c r="DL356" s="28">
        <v>-1.6414482679977134</v>
      </c>
      <c r="DM356" s="28">
        <v>-4.3324831503641974</v>
      </c>
      <c r="DN356" s="28">
        <v>-6.4567941106963218</v>
      </c>
      <c r="DO356" s="28">
        <v>-10.004218532228762</v>
      </c>
      <c r="DP356" s="28">
        <v>-11.113748912656092</v>
      </c>
      <c r="DQ356" s="28">
        <v>-11.554110729918449</v>
      </c>
      <c r="DS356" s="29">
        <v>-2.3296464713076297</v>
      </c>
      <c r="DT356" s="29">
        <v>-2.4894476583526135</v>
      </c>
      <c r="DU356" s="29">
        <v>-2.8226412966482179</v>
      </c>
      <c r="DV356" s="29">
        <v>-3.3747130719403202</v>
      </c>
      <c r="DW356" s="29">
        <v>-3.913899803620243</v>
      </c>
      <c r="DX356" s="29">
        <v>-4.3214401691830773</v>
      </c>
      <c r="DY356" s="29">
        <v>-4.8476011485708064</v>
      </c>
      <c r="DZ356" s="29">
        <v>-7.4841320052507818</v>
      </c>
      <c r="EA356" s="29">
        <v>-7.6717529450252222</v>
      </c>
      <c r="EB356" s="29">
        <v>-9.6390030760942196</v>
      </c>
      <c r="EC356" s="29">
        <v>-13.070201414820446</v>
      </c>
      <c r="ED356" s="29">
        <v>-15.050459920626665</v>
      </c>
      <c r="EE356" s="29">
        <v>-15.518505767488506</v>
      </c>
      <c r="EF356" s="29">
        <v>-14.345576427493924</v>
      </c>
      <c r="EH356" s="29">
        <v>1.8073535286923708</v>
      </c>
      <c r="EI356" s="29">
        <v>1.647552341647387</v>
      </c>
      <c r="EJ356" s="29">
        <v>1.3143587033517825</v>
      </c>
      <c r="EK356" s="29">
        <v>0.76228692805968024</v>
      </c>
      <c r="EL356" s="29">
        <v>0.22310019637975742</v>
      </c>
      <c r="EM356" s="29">
        <v>-0.18444016918307682</v>
      </c>
      <c r="EN356" s="29">
        <v>-0.71060114857080592</v>
      </c>
      <c r="EO356" s="29">
        <v>-3.3471320052507814</v>
      </c>
      <c r="EP356" s="29">
        <v>-3.5347529450252217</v>
      </c>
      <c r="EQ356" s="29">
        <v>-5.5020030760942191</v>
      </c>
      <c r="ER356" s="29">
        <v>-8.9332014148204451</v>
      </c>
      <c r="ES356" s="29">
        <v>-10.913459920626664</v>
      </c>
      <c r="ET356" s="29">
        <v>-11.381505767488505</v>
      </c>
      <c r="EU356" s="29">
        <v>-10.208576427493924</v>
      </c>
      <c r="EW356" s="1">
        <v>325814</v>
      </c>
      <c r="EX356" s="1">
        <v>549933</v>
      </c>
      <c r="EY356" s="1" t="s">
        <v>536</v>
      </c>
      <c r="EZ356" s="1" t="s">
        <v>863</v>
      </c>
    </row>
    <row r="357" spans="2:156" ht="16" thickBot="1" x14ac:dyDescent="0.4">
      <c r="B357" s="21" t="s">
        <v>355</v>
      </c>
      <c r="C357" s="22">
        <v>12.054586045916423</v>
      </c>
      <c r="D357" s="23">
        <v>10.728420004684473</v>
      </c>
      <c r="E357" s="23">
        <v>10.456780749759467</v>
      </c>
      <c r="F357" s="23">
        <v>10.226741179781934</v>
      </c>
      <c r="G357" s="23">
        <v>9.9614753782083589</v>
      </c>
      <c r="H357" s="23">
        <v>9.6814490214697937</v>
      </c>
      <c r="I357" s="23">
        <v>9.408318516064524</v>
      </c>
      <c r="J357" s="23">
        <v>9.1085190202324373</v>
      </c>
      <c r="K357" s="23">
        <v>8.8070871651824589</v>
      </c>
      <c r="L357" s="23">
        <v>8.4302503794331702</v>
      </c>
      <c r="M357" s="23">
        <v>7.0527952051112148</v>
      </c>
      <c r="N357" s="23">
        <v>6.2318175127938034</v>
      </c>
      <c r="O357" s="23">
        <v>5.8496153336487566</v>
      </c>
      <c r="P357" s="23">
        <v>5.4746461652430121</v>
      </c>
      <c r="Q357" s="24"/>
      <c r="R357" s="23">
        <v>16.691586045916424</v>
      </c>
      <c r="S357" s="23">
        <v>15.365420004684474</v>
      </c>
      <c r="T357" s="23">
        <v>15.093780749759468</v>
      </c>
      <c r="U357" s="23">
        <v>14.863741179781934</v>
      </c>
      <c r="V357" s="23">
        <v>14.598475378208359</v>
      </c>
      <c r="W357" s="23">
        <v>14.318449021469794</v>
      </c>
      <c r="X357" s="23">
        <v>14.045318516064524</v>
      </c>
      <c r="Y357" s="23">
        <v>13.745519020232438</v>
      </c>
      <c r="Z357" s="23">
        <v>13.444087165182459</v>
      </c>
      <c r="AA357" s="23">
        <v>13.067250379433171</v>
      </c>
      <c r="AB357" s="23">
        <v>11.689795205111215</v>
      </c>
      <c r="AC357" s="23">
        <v>10.868817512793804</v>
      </c>
      <c r="AD357" s="23">
        <v>10.486615333648757</v>
      </c>
      <c r="AE357" s="23">
        <v>10.111646165243013</v>
      </c>
      <c r="AG357" s="25">
        <v>12.054586045916423</v>
      </c>
      <c r="AH357" s="25">
        <v>11.429651595771107</v>
      </c>
      <c r="AI357" s="25">
        <v>11.288614970767016</v>
      </c>
      <c r="AJ357" s="25">
        <v>11.180705426687842</v>
      </c>
      <c r="AK357" s="25">
        <v>11.055752363703879</v>
      </c>
      <c r="AL357" s="25">
        <v>10.884629347620299</v>
      </c>
      <c r="AM357" s="25">
        <v>10.676595138997618</v>
      </c>
      <c r="AN357" s="25">
        <v>10.426476589646109</v>
      </c>
      <c r="AO357" s="25">
        <v>10.147934057242511</v>
      </c>
      <c r="AP357" s="25">
        <v>9.8267672718535763</v>
      </c>
      <c r="AQ357" s="25">
        <v>8.9936234698130626</v>
      </c>
      <c r="AR357" s="25">
        <v>8.4073705947780173</v>
      </c>
      <c r="AS357" s="25">
        <v>8.0249023505063146</v>
      </c>
      <c r="AT357" s="25">
        <v>7.7654026558729186</v>
      </c>
      <c r="AV357" s="26">
        <v>16.691586045916424</v>
      </c>
      <c r="AW357" s="26">
        <v>16.066651595771106</v>
      </c>
      <c r="AX357" s="26">
        <v>15.925614970767016</v>
      </c>
      <c r="AY357" s="26">
        <v>15.817705426687843</v>
      </c>
      <c r="AZ357" s="26">
        <v>15.69275236370388</v>
      </c>
      <c r="BA357" s="26">
        <v>15.5216293476203</v>
      </c>
      <c r="BB357" s="26">
        <v>15.313595138997618</v>
      </c>
      <c r="BC357" s="26">
        <v>15.063476589646109</v>
      </c>
      <c r="BD357" s="26">
        <v>14.784934057242511</v>
      </c>
      <c r="BE357" s="26">
        <v>14.463767271853577</v>
      </c>
      <c r="BF357" s="26">
        <v>13.630623469813063</v>
      </c>
      <c r="BG357" s="26">
        <v>13.044370594778018</v>
      </c>
      <c r="BH357" s="26">
        <v>12.661902350506315</v>
      </c>
      <c r="BI357" s="26">
        <v>12.402402655872919</v>
      </c>
      <c r="BK357" s="27">
        <v>12.054586045916423</v>
      </c>
      <c r="BL357" s="27">
        <v>10.728661296624242</v>
      </c>
      <c r="BM357" s="27">
        <v>10.457098525759077</v>
      </c>
      <c r="BN357" s="27">
        <v>10.227281069629948</v>
      </c>
      <c r="BO357" s="27">
        <v>9.962239493648239</v>
      </c>
      <c r="BP357" s="27">
        <v>9.6810728465783704</v>
      </c>
      <c r="BQ357" s="27">
        <v>9.4054016009851917</v>
      </c>
      <c r="BR357" s="27">
        <v>9.1051484182020257</v>
      </c>
      <c r="BS357" s="27">
        <v>8.8037181589797697</v>
      </c>
      <c r="BT357" s="27">
        <v>8.4578519734487525</v>
      </c>
      <c r="BU357" s="27">
        <v>7.2200787827929602</v>
      </c>
      <c r="BV357" s="27">
        <v>6.56510838377854</v>
      </c>
      <c r="BW357" s="27">
        <v>6.3209851918169164</v>
      </c>
      <c r="BX357" s="27">
        <v>6.2001528338353395</v>
      </c>
      <c r="BZ357" s="27">
        <v>16.691586045916424</v>
      </c>
      <c r="CA357" s="27">
        <v>15.365661296624243</v>
      </c>
      <c r="CB357" s="27">
        <v>15.094098525759078</v>
      </c>
      <c r="CC357" s="27">
        <v>14.864281069629948</v>
      </c>
      <c r="CD357" s="27">
        <v>14.599239493648239</v>
      </c>
      <c r="CE357" s="27">
        <v>14.318072846578371</v>
      </c>
      <c r="CF357" s="27">
        <v>14.042401600985192</v>
      </c>
      <c r="CG357" s="27">
        <v>13.742148418202026</v>
      </c>
      <c r="CH357" s="27">
        <v>13.44071815897977</v>
      </c>
      <c r="CI357" s="27">
        <v>13.094851973448753</v>
      </c>
      <c r="CJ357" s="27">
        <v>11.857078782792961</v>
      </c>
      <c r="CK357" s="27">
        <v>11.20210838377854</v>
      </c>
      <c r="CL357" s="27">
        <v>10.957985191816917</v>
      </c>
      <c r="CM357" s="27">
        <v>10.83715283383534</v>
      </c>
      <c r="CO357" s="28">
        <v>12.054586045916423</v>
      </c>
      <c r="CP357" s="28">
        <v>10.72149407084936</v>
      </c>
      <c r="CQ357" s="28">
        <v>10.454047302419841</v>
      </c>
      <c r="CR357" s="28">
        <v>10.221404790564504</v>
      </c>
      <c r="CS357" s="28">
        <v>9.9617873672225912</v>
      </c>
      <c r="CT357" s="28">
        <v>9.6780196478372336</v>
      </c>
      <c r="CU357" s="28">
        <v>9.3887577192900888</v>
      </c>
      <c r="CV357" s="28">
        <v>9.0695544806155954</v>
      </c>
      <c r="CW357" s="28">
        <v>8.7791806227528735</v>
      </c>
      <c r="CX357" s="28">
        <v>8.4606463949880446</v>
      </c>
      <c r="CY357" s="28">
        <v>6.3289213776281841</v>
      </c>
      <c r="CZ357" s="28">
        <v>2.5101288754642752</v>
      </c>
      <c r="DA357" s="28">
        <v>-0.26577569127280753</v>
      </c>
      <c r="DB357" s="28">
        <v>-2.1840272864668719</v>
      </c>
      <c r="DD357" s="28">
        <v>16.691586045916424</v>
      </c>
      <c r="DE357" s="28">
        <v>15.35849407084936</v>
      </c>
      <c r="DF357" s="28">
        <v>15.091047302419842</v>
      </c>
      <c r="DG357" s="28">
        <v>14.858404790564505</v>
      </c>
      <c r="DH357" s="28">
        <v>14.598787367222592</v>
      </c>
      <c r="DI357" s="28">
        <v>14.315019647837234</v>
      </c>
      <c r="DJ357" s="28">
        <v>14.025757719290089</v>
      </c>
      <c r="DK357" s="28">
        <v>13.706554480615596</v>
      </c>
      <c r="DL357" s="28">
        <v>13.416180622752874</v>
      </c>
      <c r="DM357" s="28">
        <v>13.097646394988045</v>
      </c>
      <c r="DN357" s="28">
        <v>10.965921377628185</v>
      </c>
      <c r="DO357" s="28">
        <v>7.1471288754642757</v>
      </c>
      <c r="DP357" s="28">
        <v>4.3712243087271929</v>
      </c>
      <c r="DQ357" s="28">
        <v>2.4529727135331285</v>
      </c>
      <c r="DS357" s="29">
        <v>12.054586045916423</v>
      </c>
      <c r="DT357" s="29">
        <v>10.757777885964062</v>
      </c>
      <c r="DU357" s="29">
        <v>10.413603264341949</v>
      </c>
      <c r="DV357" s="29">
        <v>10.180882306847034</v>
      </c>
      <c r="DW357" s="29">
        <v>9.9404963874778751</v>
      </c>
      <c r="DX357" s="29">
        <v>9.6882547955548137</v>
      </c>
      <c r="DY357" s="29">
        <v>9.4219972668409397</v>
      </c>
      <c r="DZ357" s="29">
        <v>9.1326570252260915</v>
      </c>
      <c r="EA357" s="29">
        <v>8.8133511713359276</v>
      </c>
      <c r="EB357" s="29">
        <v>7.9523911107909839</v>
      </c>
      <c r="EC357" s="29">
        <v>3.7024950520871016</v>
      </c>
      <c r="ED357" s="29">
        <v>0.31932679664993913</v>
      </c>
      <c r="EE357" s="29">
        <v>-1.5956099012082703</v>
      </c>
      <c r="EF357" s="29">
        <v>-1.1704810819649225</v>
      </c>
      <c r="EH357" s="29">
        <v>16.691586045916424</v>
      </c>
      <c r="EI357" s="29">
        <v>15.394777885964062</v>
      </c>
      <c r="EJ357" s="29">
        <v>15.05060326434195</v>
      </c>
      <c r="EK357" s="29">
        <v>14.817882306847034</v>
      </c>
      <c r="EL357" s="29">
        <v>14.577496387477876</v>
      </c>
      <c r="EM357" s="29">
        <v>14.325254795554814</v>
      </c>
      <c r="EN357" s="29">
        <v>14.05899726684094</v>
      </c>
      <c r="EO357" s="29">
        <v>13.769657025226092</v>
      </c>
      <c r="EP357" s="29">
        <v>13.450351171335928</v>
      </c>
      <c r="EQ357" s="29">
        <v>12.589391110790984</v>
      </c>
      <c r="ER357" s="29">
        <v>8.3394950520871021</v>
      </c>
      <c r="ES357" s="29">
        <v>4.9563267966499396</v>
      </c>
      <c r="ET357" s="29">
        <v>3.0413900987917302</v>
      </c>
      <c r="EU357" s="29">
        <v>3.4665189180350779</v>
      </c>
      <c r="EW357" s="1">
        <v>347779</v>
      </c>
      <c r="EX357" s="1">
        <v>406066</v>
      </c>
      <c r="EY357" s="1" t="s">
        <v>727</v>
      </c>
      <c r="EZ357" s="1" t="s">
        <v>868</v>
      </c>
    </row>
    <row r="358" spans="2:156" ht="16" thickBot="1" x14ac:dyDescent="0.4">
      <c r="B358" s="21" t="s">
        <v>356</v>
      </c>
      <c r="C358" s="22">
        <v>4.1401142407747216</v>
      </c>
      <c r="D358" s="23">
        <v>3.8838972145190347</v>
      </c>
      <c r="E358" s="23">
        <v>3.8140302834232642</v>
      </c>
      <c r="F358" s="23">
        <v>3.5236600105212759</v>
      </c>
      <c r="G358" s="23">
        <v>3.378096628842945</v>
      </c>
      <c r="H358" s="23">
        <v>3.1028165033167685</v>
      </c>
      <c r="I358" s="23">
        <v>2.9724432400247558</v>
      </c>
      <c r="J358" s="23">
        <v>2.754025331360781</v>
      </c>
      <c r="K358" s="23">
        <v>2.4222494113215944</v>
      </c>
      <c r="L358" s="23">
        <v>2.0471162121742914</v>
      </c>
      <c r="M358" s="23">
        <v>0.6437021797278959</v>
      </c>
      <c r="N358" s="23">
        <v>-0.46120610084226854</v>
      </c>
      <c r="O358" s="23">
        <v>-1.0646079128442736</v>
      </c>
      <c r="P358" s="23">
        <v>-1.6182382069149455</v>
      </c>
      <c r="Q358" s="24"/>
      <c r="R358" s="23">
        <v>7.6401142407747216</v>
      </c>
      <c r="S358" s="23">
        <v>7.3838972145190347</v>
      </c>
      <c r="T358" s="23">
        <v>7.3140302834232642</v>
      </c>
      <c r="U358" s="23">
        <v>7.0236600105212759</v>
      </c>
      <c r="V358" s="23">
        <v>6.878096628842945</v>
      </c>
      <c r="W358" s="23">
        <v>6.6028165033167685</v>
      </c>
      <c r="X358" s="23">
        <v>6.4724432400247558</v>
      </c>
      <c r="Y358" s="23">
        <v>6.254025331360781</v>
      </c>
      <c r="Z358" s="23">
        <v>5.9222494113215944</v>
      </c>
      <c r="AA358" s="23">
        <v>5.5471162121742914</v>
      </c>
      <c r="AB358" s="23">
        <v>4.1437021797278959</v>
      </c>
      <c r="AC358" s="23">
        <v>3.0387938991577315</v>
      </c>
      <c r="AD358" s="23">
        <v>2.4353920871557264</v>
      </c>
      <c r="AE358" s="23">
        <v>1.8817617930850545</v>
      </c>
      <c r="AG358" s="25">
        <v>4.1401142407747216</v>
      </c>
      <c r="AH358" s="25">
        <v>4.0728071547719278</v>
      </c>
      <c r="AI358" s="25">
        <v>4.1676874825204653</v>
      </c>
      <c r="AJ358" s="25">
        <v>4.0797935106487557</v>
      </c>
      <c r="AK358" s="25">
        <v>4.1482750864109619</v>
      </c>
      <c r="AL358" s="25">
        <v>4.0706857001475569</v>
      </c>
      <c r="AM358" s="25">
        <v>4.0130270689855365</v>
      </c>
      <c r="AN358" s="25">
        <v>3.8088080557524524</v>
      </c>
      <c r="AO358" s="25">
        <v>3.4946416794088666</v>
      </c>
      <c r="AP358" s="25">
        <v>3.2056893864104854</v>
      </c>
      <c r="AQ358" s="25">
        <v>2.3873523647187742</v>
      </c>
      <c r="AR358" s="25">
        <v>1.6569722439113352</v>
      </c>
      <c r="AS358" s="25">
        <v>1.0558688017741744</v>
      </c>
      <c r="AT358" s="25">
        <v>0.58304502572340411</v>
      </c>
      <c r="AV358" s="26">
        <v>7.6401142407747216</v>
      </c>
      <c r="AW358" s="26">
        <v>7.5728071547719278</v>
      </c>
      <c r="AX358" s="26">
        <v>7.6676874825204653</v>
      </c>
      <c r="AY358" s="26">
        <v>7.5797935106487557</v>
      </c>
      <c r="AZ358" s="26">
        <v>7.6482750864109619</v>
      </c>
      <c r="BA358" s="26">
        <v>7.5706857001475569</v>
      </c>
      <c r="BB358" s="26">
        <v>7.5130270689855365</v>
      </c>
      <c r="BC358" s="26">
        <v>7.3088080557524524</v>
      </c>
      <c r="BD358" s="26">
        <v>6.9946416794088666</v>
      </c>
      <c r="BE358" s="26">
        <v>6.7056893864104854</v>
      </c>
      <c r="BF358" s="26">
        <v>5.8873523647187742</v>
      </c>
      <c r="BG358" s="26">
        <v>5.1569722439113352</v>
      </c>
      <c r="BH358" s="26">
        <v>4.5558688017741744</v>
      </c>
      <c r="BI358" s="26">
        <v>4.0830450257234041</v>
      </c>
      <c r="BK358" s="27">
        <v>4.1401142407747216</v>
      </c>
      <c r="BL358" s="27">
        <v>3.8843089910411432</v>
      </c>
      <c r="BM358" s="27">
        <v>3.8148468119093799</v>
      </c>
      <c r="BN358" s="27">
        <v>3.5248775069022429</v>
      </c>
      <c r="BO358" s="27">
        <v>3.3796917763483805</v>
      </c>
      <c r="BP358" s="27">
        <v>3.1023377984667437</v>
      </c>
      <c r="BQ358" s="27">
        <v>2.9673996955449287</v>
      </c>
      <c r="BR358" s="27">
        <v>2.7481189773946646</v>
      </c>
      <c r="BS358" s="27">
        <v>2.4155170986768262</v>
      </c>
      <c r="BT358" s="27">
        <v>2.0652705724779903</v>
      </c>
      <c r="BU358" s="27">
        <v>0.78144044078880626</v>
      </c>
      <c r="BV358" s="27">
        <v>-0.12440177903384608</v>
      </c>
      <c r="BW358" s="27">
        <v>-0.65252286293437578</v>
      </c>
      <c r="BX358" s="27">
        <v>-0.86701491402492081</v>
      </c>
      <c r="BZ358" s="27">
        <v>7.6401142407747216</v>
      </c>
      <c r="CA358" s="27">
        <v>7.3843089910411432</v>
      </c>
      <c r="CB358" s="27">
        <v>7.3148468119093799</v>
      </c>
      <c r="CC358" s="27">
        <v>7.0248775069022429</v>
      </c>
      <c r="CD358" s="27">
        <v>6.8796917763483805</v>
      </c>
      <c r="CE358" s="27">
        <v>6.6023377984667437</v>
      </c>
      <c r="CF358" s="27">
        <v>6.4673996955449287</v>
      </c>
      <c r="CG358" s="27">
        <v>6.2481189773946646</v>
      </c>
      <c r="CH358" s="27">
        <v>5.9155170986768262</v>
      </c>
      <c r="CI358" s="27">
        <v>5.5652705724779903</v>
      </c>
      <c r="CJ358" s="27">
        <v>4.2814404407888063</v>
      </c>
      <c r="CK358" s="27">
        <v>3.3755982209661539</v>
      </c>
      <c r="CL358" s="27">
        <v>2.8474771370656242</v>
      </c>
      <c r="CM358" s="27">
        <v>2.6329850859750792</v>
      </c>
      <c r="CO358" s="28">
        <v>4.1401142407747216</v>
      </c>
      <c r="CP358" s="28">
        <v>3.8868448881932824</v>
      </c>
      <c r="CQ358" s="28">
        <v>3.8287252762255886</v>
      </c>
      <c r="CR358" s="28">
        <v>3.5472887331852512</v>
      </c>
      <c r="CS358" s="28">
        <v>3.4078921063169734</v>
      </c>
      <c r="CT358" s="28">
        <v>3.1213968743915697</v>
      </c>
      <c r="CU358" s="28">
        <v>2.9521029163853729</v>
      </c>
      <c r="CV358" s="28">
        <v>2.6696717122246802</v>
      </c>
      <c r="CW358" s="28">
        <v>2.3138764867703028</v>
      </c>
      <c r="CX358" s="28">
        <v>1.9678067236428678</v>
      </c>
      <c r="CY358" s="28">
        <v>-0.2725645411777684</v>
      </c>
      <c r="CZ358" s="28">
        <v>-4.9427617093695417</v>
      </c>
      <c r="DA358" s="28">
        <v>-8.5858829407378643</v>
      </c>
      <c r="DB358" s="28">
        <v>-10.950291197999491</v>
      </c>
      <c r="DD358" s="28">
        <v>7.6401142407747216</v>
      </c>
      <c r="DE358" s="28">
        <v>7.3868448881932824</v>
      </c>
      <c r="DF358" s="28">
        <v>7.3287252762255886</v>
      </c>
      <c r="DG358" s="28">
        <v>7.0472887331852512</v>
      </c>
      <c r="DH358" s="28">
        <v>6.9078921063169734</v>
      </c>
      <c r="DI358" s="28">
        <v>6.6213968743915697</v>
      </c>
      <c r="DJ358" s="28">
        <v>6.4521029163853729</v>
      </c>
      <c r="DK358" s="28">
        <v>6.1696717122246802</v>
      </c>
      <c r="DL358" s="28">
        <v>5.8138764867703028</v>
      </c>
      <c r="DM358" s="28">
        <v>5.4678067236428678</v>
      </c>
      <c r="DN358" s="28">
        <v>3.2274354588222316</v>
      </c>
      <c r="DO358" s="28">
        <v>-1.4427617093695417</v>
      </c>
      <c r="DP358" s="28">
        <v>-5.0858829407378643</v>
      </c>
      <c r="DQ358" s="28">
        <v>-7.4502911979994906</v>
      </c>
      <c r="DS358" s="29">
        <v>4.1401142407747216</v>
      </c>
      <c r="DT358" s="29">
        <v>3.9227681572152218</v>
      </c>
      <c r="DU358" s="29">
        <v>3.8240260838210496</v>
      </c>
      <c r="DV358" s="29">
        <v>3.5453027166201778</v>
      </c>
      <c r="DW358" s="29">
        <v>3.4091565103431805</v>
      </c>
      <c r="DX358" s="29">
        <v>3.130629403995421</v>
      </c>
      <c r="DY358" s="29">
        <v>2.9638511008064636</v>
      </c>
      <c r="DZ358" s="29">
        <v>2.6986141913382351</v>
      </c>
      <c r="EA358" s="29">
        <v>2.2615267709380422</v>
      </c>
      <c r="EB358" s="29">
        <v>1.1806018553196047</v>
      </c>
      <c r="EC358" s="29">
        <v>-3.9105107668244479</v>
      </c>
      <c r="ED358" s="29">
        <v>-8.1791411059019197</v>
      </c>
      <c r="EE358" s="29">
        <v>-10.625311746422678</v>
      </c>
      <c r="EF358" s="29">
        <v>-10.094427664049825</v>
      </c>
      <c r="EH358" s="29">
        <v>7.6401142407747216</v>
      </c>
      <c r="EI358" s="29">
        <v>7.4227681572152218</v>
      </c>
      <c r="EJ358" s="29">
        <v>7.3240260838210496</v>
      </c>
      <c r="EK358" s="29">
        <v>7.0453027166201778</v>
      </c>
      <c r="EL358" s="29">
        <v>6.9091565103431805</v>
      </c>
      <c r="EM358" s="29">
        <v>6.630629403995421</v>
      </c>
      <c r="EN358" s="29">
        <v>6.4638511008064636</v>
      </c>
      <c r="EO358" s="29">
        <v>6.1986141913382351</v>
      </c>
      <c r="EP358" s="29">
        <v>5.7615267709380422</v>
      </c>
      <c r="EQ358" s="29">
        <v>4.6806018553196047</v>
      </c>
      <c r="ER358" s="29">
        <v>-0.41051076682444787</v>
      </c>
      <c r="ES358" s="29">
        <v>-4.6791411059019197</v>
      </c>
      <c r="ET358" s="29">
        <v>-7.1253117464226783</v>
      </c>
      <c r="EU358" s="29">
        <v>-6.5944276640498245</v>
      </c>
      <c r="EW358" s="1">
        <v>391885</v>
      </c>
      <c r="EX358" s="1">
        <v>406064</v>
      </c>
      <c r="EY358" s="1" t="s">
        <v>490</v>
      </c>
      <c r="EZ358" s="1" t="s">
        <v>851</v>
      </c>
    </row>
    <row r="359" spans="2:156" ht="16" thickBot="1" x14ac:dyDescent="0.4">
      <c r="B359" s="21" t="s">
        <v>357</v>
      </c>
      <c r="C359" s="22">
        <v>14.518354898120844</v>
      </c>
      <c r="D359" s="23">
        <v>12.694784238432009</v>
      </c>
      <c r="E359" s="23">
        <v>12.610554931882389</v>
      </c>
      <c r="F359" s="23">
        <v>12.335515182972099</v>
      </c>
      <c r="G359" s="23">
        <v>12.128965765936405</v>
      </c>
      <c r="H359" s="23">
        <v>11.796100556382161</v>
      </c>
      <c r="I359" s="23">
        <v>11.422676346892274</v>
      </c>
      <c r="J359" s="23">
        <v>11.025682442750449</v>
      </c>
      <c r="K359" s="23">
        <v>10.639237113931515</v>
      </c>
      <c r="L359" s="23">
        <v>10.115094162271761</v>
      </c>
      <c r="M359" s="23">
        <v>8.2219226960059579</v>
      </c>
      <c r="N359" s="23">
        <v>7.2003762142915928</v>
      </c>
      <c r="O359" s="23">
        <v>6.8944389694254404</v>
      </c>
      <c r="P359" s="23">
        <v>6.9706666414452343</v>
      </c>
      <c r="Q359" s="24"/>
      <c r="R359" s="23">
        <v>18.655354898120844</v>
      </c>
      <c r="S359" s="23">
        <v>16.831784238432007</v>
      </c>
      <c r="T359" s="23">
        <v>16.747554931882391</v>
      </c>
      <c r="U359" s="23">
        <v>16.472515182972099</v>
      </c>
      <c r="V359" s="23">
        <v>16.265965765936407</v>
      </c>
      <c r="W359" s="23">
        <v>15.933100556382161</v>
      </c>
      <c r="X359" s="23">
        <v>15.559676346892275</v>
      </c>
      <c r="Y359" s="23">
        <v>15.16268244275045</v>
      </c>
      <c r="Z359" s="23">
        <v>14.776237113931515</v>
      </c>
      <c r="AA359" s="23">
        <v>14.252094162271762</v>
      </c>
      <c r="AB359" s="23">
        <v>12.358922696005958</v>
      </c>
      <c r="AC359" s="23">
        <v>11.337376214291593</v>
      </c>
      <c r="AD359" s="23">
        <v>11.031438969425441</v>
      </c>
      <c r="AE359" s="23">
        <v>11.107666641445235</v>
      </c>
      <c r="AG359" s="25">
        <v>14.518354898120844</v>
      </c>
      <c r="AH359" s="25">
        <v>13.570497922776287</v>
      </c>
      <c r="AI359" s="25">
        <v>13.507801369221696</v>
      </c>
      <c r="AJ359" s="25">
        <v>13.311192968219473</v>
      </c>
      <c r="AK359" s="25">
        <v>13.218533422165816</v>
      </c>
      <c r="AL359" s="25">
        <v>12.950070242238112</v>
      </c>
      <c r="AM359" s="25">
        <v>12.647853820248084</v>
      </c>
      <c r="AN359" s="25">
        <v>12.350240643312024</v>
      </c>
      <c r="AO359" s="25">
        <v>12.044180274906893</v>
      </c>
      <c r="AP359" s="25">
        <v>11.675053942716467</v>
      </c>
      <c r="AQ359" s="25">
        <v>10.417541666094177</v>
      </c>
      <c r="AR359" s="25">
        <v>9.5716701099491459</v>
      </c>
      <c r="AS359" s="25">
        <v>9.0897358028651425</v>
      </c>
      <c r="AT359" s="25">
        <v>8.788624822720962</v>
      </c>
      <c r="AV359" s="26">
        <v>18.655354898120844</v>
      </c>
      <c r="AW359" s="26">
        <v>17.707497922776287</v>
      </c>
      <c r="AX359" s="26">
        <v>17.644801369221696</v>
      </c>
      <c r="AY359" s="26">
        <v>17.448192968219473</v>
      </c>
      <c r="AZ359" s="26">
        <v>17.355533422165816</v>
      </c>
      <c r="BA359" s="26">
        <v>17.087070242238113</v>
      </c>
      <c r="BB359" s="26">
        <v>16.784853820248085</v>
      </c>
      <c r="BC359" s="26">
        <v>16.487240643312024</v>
      </c>
      <c r="BD359" s="26">
        <v>16.181180274906893</v>
      </c>
      <c r="BE359" s="26">
        <v>15.812053942716467</v>
      </c>
      <c r="BF359" s="26">
        <v>14.554541666094178</v>
      </c>
      <c r="BG359" s="26">
        <v>13.708670109949146</v>
      </c>
      <c r="BH359" s="26">
        <v>13.226735802865143</v>
      </c>
      <c r="BI359" s="26">
        <v>12.925624822720962</v>
      </c>
      <c r="BK359" s="27">
        <v>14.518354898120844</v>
      </c>
      <c r="BL359" s="27">
        <v>12.694958153283295</v>
      </c>
      <c r="BM359" s="27">
        <v>12.609484330656642</v>
      </c>
      <c r="BN359" s="27">
        <v>12.334499133506798</v>
      </c>
      <c r="BO359" s="27">
        <v>12.127664096175634</v>
      </c>
      <c r="BP359" s="27">
        <v>11.794730270296839</v>
      </c>
      <c r="BQ359" s="27">
        <v>11.420924085358136</v>
      </c>
      <c r="BR359" s="27">
        <v>11.024230044155656</v>
      </c>
      <c r="BS359" s="27">
        <v>10.642945041135318</v>
      </c>
      <c r="BT359" s="27">
        <v>10.163332148963603</v>
      </c>
      <c r="BU359" s="27">
        <v>8.4436717473645704</v>
      </c>
      <c r="BV359" s="27">
        <v>7.5645608055208218</v>
      </c>
      <c r="BW359" s="27">
        <v>7.3281663965044785</v>
      </c>
      <c r="BX359" s="27">
        <v>7.4457303268382216</v>
      </c>
      <c r="BZ359" s="27">
        <v>18.655354898120844</v>
      </c>
      <c r="CA359" s="27">
        <v>16.831958153283296</v>
      </c>
      <c r="CB359" s="27">
        <v>16.746484330656642</v>
      </c>
      <c r="CC359" s="27">
        <v>16.471499133506796</v>
      </c>
      <c r="CD359" s="27">
        <v>16.264664096175636</v>
      </c>
      <c r="CE359" s="27">
        <v>15.931730270296839</v>
      </c>
      <c r="CF359" s="27">
        <v>15.557924085358136</v>
      </c>
      <c r="CG359" s="27">
        <v>15.161230044155657</v>
      </c>
      <c r="CH359" s="27">
        <v>14.779945041135319</v>
      </c>
      <c r="CI359" s="27">
        <v>14.300332148963603</v>
      </c>
      <c r="CJ359" s="27">
        <v>12.580671747364571</v>
      </c>
      <c r="CK359" s="27">
        <v>11.701560805520822</v>
      </c>
      <c r="CL359" s="27">
        <v>11.465166396504479</v>
      </c>
      <c r="CM359" s="27">
        <v>11.582730326838222</v>
      </c>
      <c r="CO359" s="28">
        <v>14.518354898120844</v>
      </c>
      <c r="CP359" s="28">
        <v>12.688113030173518</v>
      </c>
      <c r="CQ359" s="28">
        <v>12.602054799172222</v>
      </c>
      <c r="CR359" s="28">
        <v>12.323378900525242</v>
      </c>
      <c r="CS359" s="28">
        <v>12.146889628450239</v>
      </c>
      <c r="CT359" s="28">
        <v>11.829200565139143</v>
      </c>
      <c r="CU359" s="28">
        <v>11.475698094768866</v>
      </c>
      <c r="CV359" s="28">
        <v>11.10832594505025</v>
      </c>
      <c r="CW359" s="28">
        <v>10.787649438034702</v>
      </c>
      <c r="CX359" s="28">
        <v>10.398229110768078</v>
      </c>
      <c r="CY359" s="28">
        <v>8.1256126084453228</v>
      </c>
      <c r="CZ359" s="28">
        <v>4.1954357053098335</v>
      </c>
      <c r="DA359" s="28">
        <v>1.1936686661442089</v>
      </c>
      <c r="DB359" s="28">
        <v>-0.73308885700974358</v>
      </c>
      <c r="DD359" s="28">
        <v>18.655354898120844</v>
      </c>
      <c r="DE359" s="28">
        <v>16.825113030173519</v>
      </c>
      <c r="DF359" s="28">
        <v>16.739054799172223</v>
      </c>
      <c r="DG359" s="28">
        <v>16.460378900525242</v>
      </c>
      <c r="DH359" s="28">
        <v>16.28388962845024</v>
      </c>
      <c r="DI359" s="28">
        <v>15.966200565139143</v>
      </c>
      <c r="DJ359" s="28">
        <v>15.612698094768866</v>
      </c>
      <c r="DK359" s="28">
        <v>15.245325945050251</v>
      </c>
      <c r="DL359" s="28">
        <v>14.924649438034702</v>
      </c>
      <c r="DM359" s="28">
        <v>14.535229110768078</v>
      </c>
      <c r="DN359" s="28">
        <v>12.262612608445323</v>
      </c>
      <c r="DO359" s="28">
        <v>8.3324357053098339</v>
      </c>
      <c r="DP359" s="28">
        <v>5.3306686661442093</v>
      </c>
      <c r="DQ359" s="28">
        <v>3.4039111429902569</v>
      </c>
      <c r="DS359" s="29">
        <v>14.518354898120844</v>
      </c>
      <c r="DT359" s="29">
        <v>12.736243630408556</v>
      </c>
      <c r="DU359" s="29">
        <v>12.566190869476198</v>
      </c>
      <c r="DV359" s="29">
        <v>12.279556571390607</v>
      </c>
      <c r="DW359" s="29">
        <v>12.09051671424546</v>
      </c>
      <c r="DX359" s="29">
        <v>11.81432612736895</v>
      </c>
      <c r="DY359" s="29">
        <v>11.484782671444183</v>
      </c>
      <c r="DZ359" s="29">
        <v>11.151609761507316</v>
      </c>
      <c r="EA359" s="29">
        <v>10.758785249578199</v>
      </c>
      <c r="EB359" s="29">
        <v>9.764543256193825</v>
      </c>
      <c r="EC359" s="29">
        <v>5.2741907528798393</v>
      </c>
      <c r="ED359" s="29">
        <v>1.8021822085693415</v>
      </c>
      <c r="EE359" s="29">
        <v>-0.18514269933494987</v>
      </c>
      <c r="EF359" s="29">
        <v>0.3056523102908173</v>
      </c>
      <c r="EH359" s="29">
        <v>18.655354898120844</v>
      </c>
      <c r="EI359" s="29">
        <v>16.873243630408556</v>
      </c>
      <c r="EJ359" s="29">
        <v>16.703190869476199</v>
      </c>
      <c r="EK359" s="29">
        <v>16.416556571390608</v>
      </c>
      <c r="EL359" s="29">
        <v>16.227516714245461</v>
      </c>
      <c r="EM359" s="29">
        <v>15.951326127368951</v>
      </c>
      <c r="EN359" s="29">
        <v>15.621782671444183</v>
      </c>
      <c r="EO359" s="29">
        <v>15.288609761507317</v>
      </c>
      <c r="EP359" s="29">
        <v>14.8957852495782</v>
      </c>
      <c r="EQ359" s="29">
        <v>13.901543256193825</v>
      </c>
      <c r="ER359" s="29">
        <v>9.4111907528798397</v>
      </c>
      <c r="ES359" s="29">
        <v>5.939182208569342</v>
      </c>
      <c r="ET359" s="29">
        <v>3.9518573006650506</v>
      </c>
      <c r="EU359" s="29">
        <v>4.4426523102908178</v>
      </c>
      <c r="EW359" s="1">
        <v>338653</v>
      </c>
      <c r="EX359" s="1">
        <v>556688</v>
      </c>
      <c r="EY359" s="1" t="s">
        <v>536</v>
      </c>
      <c r="EZ359" s="1" t="s">
        <v>863</v>
      </c>
    </row>
    <row r="360" spans="2:156" ht="16" thickBot="1" x14ac:dyDescent="0.4">
      <c r="B360" s="21" t="s">
        <v>358</v>
      </c>
      <c r="C360" s="22">
        <v>4.803761620915548</v>
      </c>
      <c r="D360" s="23">
        <v>4.8399250533155573</v>
      </c>
      <c r="E360" s="23">
        <v>4.5792601317906563</v>
      </c>
      <c r="F360" s="23">
        <v>4.3677670864385281</v>
      </c>
      <c r="G360" s="23">
        <v>4.0665368256479582</v>
      </c>
      <c r="H360" s="23">
        <v>3.7557499606742564</v>
      </c>
      <c r="I360" s="23">
        <v>3.3947218489204403</v>
      </c>
      <c r="J360" s="23">
        <v>3.1030406858386996</v>
      </c>
      <c r="K360" s="23">
        <v>2.7928576815147093</v>
      </c>
      <c r="L360" s="23">
        <v>2.4085523419627588</v>
      </c>
      <c r="M360" s="23">
        <v>1.0793608000850838</v>
      </c>
      <c r="N360" s="23">
        <v>0.45102565748643286</v>
      </c>
      <c r="O360" s="23">
        <v>0.30724704414889459</v>
      </c>
      <c r="P360" s="23">
        <v>0.38957494548162686</v>
      </c>
      <c r="Q360" s="24"/>
      <c r="R360" s="23">
        <v>8.303761620915548</v>
      </c>
      <c r="S360" s="23">
        <v>8.3399250533155573</v>
      </c>
      <c r="T360" s="23">
        <v>8.0792601317906563</v>
      </c>
      <c r="U360" s="23">
        <v>7.8677670864385281</v>
      </c>
      <c r="V360" s="23">
        <v>7.5665368256479582</v>
      </c>
      <c r="W360" s="23">
        <v>7.2557499606742564</v>
      </c>
      <c r="X360" s="23">
        <v>6.8947218489204403</v>
      </c>
      <c r="Y360" s="23">
        <v>6.6030406858386996</v>
      </c>
      <c r="Z360" s="23">
        <v>6.2928576815147093</v>
      </c>
      <c r="AA360" s="23">
        <v>5.9085523419627588</v>
      </c>
      <c r="AB360" s="23">
        <v>4.5793608000850838</v>
      </c>
      <c r="AC360" s="23">
        <v>3.9510256574864329</v>
      </c>
      <c r="AD360" s="23">
        <v>3.8072470441488946</v>
      </c>
      <c r="AE360" s="23">
        <v>3.8895749454816269</v>
      </c>
      <c r="AG360" s="25">
        <v>4.803761620915548</v>
      </c>
      <c r="AH360" s="25">
        <v>4.834184607047483</v>
      </c>
      <c r="AI360" s="25">
        <v>4.6597817913846313</v>
      </c>
      <c r="AJ360" s="25">
        <v>4.5609288718062864</v>
      </c>
      <c r="AK360" s="25">
        <v>4.3869155104289792</v>
      </c>
      <c r="AL360" s="25">
        <v>4.1721455734148112</v>
      </c>
      <c r="AM360" s="25">
        <v>3.8403966156491958</v>
      </c>
      <c r="AN360" s="25">
        <v>3.5433753376631536</v>
      </c>
      <c r="AO360" s="25">
        <v>3.2605885455642039</v>
      </c>
      <c r="AP360" s="25">
        <v>2.87827651211526</v>
      </c>
      <c r="AQ360" s="25">
        <v>1.9920902587123432</v>
      </c>
      <c r="AR360" s="25">
        <v>1.4231711538020306</v>
      </c>
      <c r="AS360" s="25">
        <v>1.1114638440175568</v>
      </c>
      <c r="AT360" s="25">
        <v>0.85330267233753432</v>
      </c>
      <c r="AV360" s="26">
        <v>8.303761620915548</v>
      </c>
      <c r="AW360" s="26">
        <v>8.334184607047483</v>
      </c>
      <c r="AX360" s="26">
        <v>8.1597817913846313</v>
      </c>
      <c r="AY360" s="26">
        <v>8.0609288718062864</v>
      </c>
      <c r="AZ360" s="26">
        <v>7.8869155104289792</v>
      </c>
      <c r="BA360" s="26">
        <v>7.6721455734148112</v>
      </c>
      <c r="BB360" s="26">
        <v>7.3403966156491958</v>
      </c>
      <c r="BC360" s="26">
        <v>7.0433753376631536</v>
      </c>
      <c r="BD360" s="26">
        <v>6.7605885455642039</v>
      </c>
      <c r="BE360" s="26">
        <v>6.37827651211526</v>
      </c>
      <c r="BF360" s="26">
        <v>5.4920902587123432</v>
      </c>
      <c r="BG360" s="26">
        <v>4.9231711538020306</v>
      </c>
      <c r="BH360" s="26">
        <v>4.6114638440175568</v>
      </c>
      <c r="BI360" s="26">
        <v>4.3533026723375343</v>
      </c>
      <c r="BK360" s="27">
        <v>4.803761620915548</v>
      </c>
      <c r="BL360" s="27">
        <v>4.8399250432392673</v>
      </c>
      <c r="BM360" s="27">
        <v>4.5792601418393897</v>
      </c>
      <c r="BN360" s="27">
        <v>4.3677670864385281</v>
      </c>
      <c r="BO360" s="27">
        <v>4.0665367656361333</v>
      </c>
      <c r="BP360" s="27">
        <v>3.7557500306805025</v>
      </c>
      <c r="BQ360" s="27">
        <v>3.3947218489204403</v>
      </c>
      <c r="BR360" s="27">
        <v>3.1030406858386996</v>
      </c>
      <c r="BS360" s="27">
        <v>2.7928576815147093</v>
      </c>
      <c r="BT360" s="27">
        <v>2.439025768561363</v>
      </c>
      <c r="BU360" s="27">
        <v>1.2040993906188291</v>
      </c>
      <c r="BV360" s="27">
        <v>0.59913163914411172</v>
      </c>
      <c r="BW360" s="27">
        <v>0.44177509709368934</v>
      </c>
      <c r="BX360" s="27">
        <v>0.49848741119380691</v>
      </c>
      <c r="BZ360" s="27">
        <v>8.303761620915548</v>
      </c>
      <c r="CA360" s="27">
        <v>8.3399250432392673</v>
      </c>
      <c r="CB360" s="27">
        <v>8.0792601418393897</v>
      </c>
      <c r="CC360" s="27">
        <v>7.8677670864385281</v>
      </c>
      <c r="CD360" s="27">
        <v>7.5665367656361333</v>
      </c>
      <c r="CE360" s="27">
        <v>7.2557500306805025</v>
      </c>
      <c r="CF360" s="27">
        <v>6.8947218489204403</v>
      </c>
      <c r="CG360" s="27">
        <v>6.6030406858386996</v>
      </c>
      <c r="CH360" s="27">
        <v>6.2928576815147093</v>
      </c>
      <c r="CI360" s="27">
        <v>5.939025768561363</v>
      </c>
      <c r="CJ360" s="27">
        <v>4.7040993906188291</v>
      </c>
      <c r="CK360" s="27">
        <v>4.0991316391441117</v>
      </c>
      <c r="CL360" s="27">
        <v>3.9417750970936893</v>
      </c>
      <c r="CM360" s="27">
        <v>3.9984874111938069</v>
      </c>
      <c r="CO360" s="28">
        <v>4.803761620915548</v>
      </c>
      <c r="CP360" s="28">
        <v>4.8485346468339063</v>
      </c>
      <c r="CQ360" s="28">
        <v>4.6125346123075968</v>
      </c>
      <c r="CR360" s="28">
        <v>4.4127131273050519</v>
      </c>
      <c r="CS360" s="28">
        <v>4.1480695400733545</v>
      </c>
      <c r="CT360" s="28">
        <v>3.8784239721291414</v>
      </c>
      <c r="CU360" s="28">
        <v>3.5553359073879989</v>
      </c>
      <c r="CV360" s="28">
        <v>3.3135591956697468</v>
      </c>
      <c r="CW360" s="28">
        <v>3.0740390227017205</v>
      </c>
      <c r="CX360" s="28">
        <v>2.8055626721648608</v>
      </c>
      <c r="CY360" s="28">
        <v>1.212381842212217</v>
      </c>
      <c r="CZ360" s="28">
        <v>-1.9555482012953007</v>
      </c>
      <c r="DA360" s="28">
        <v>-4.3837859310547032</v>
      </c>
      <c r="DB360" s="28">
        <v>-6.0492069965433259</v>
      </c>
      <c r="DD360" s="28">
        <v>8.303761620915548</v>
      </c>
      <c r="DE360" s="28">
        <v>8.3485346468339063</v>
      </c>
      <c r="DF360" s="28">
        <v>8.1125346123075968</v>
      </c>
      <c r="DG360" s="28">
        <v>7.9127131273050519</v>
      </c>
      <c r="DH360" s="28">
        <v>7.6480695400733545</v>
      </c>
      <c r="DI360" s="28">
        <v>7.3784239721291414</v>
      </c>
      <c r="DJ360" s="28">
        <v>7.0553359073879989</v>
      </c>
      <c r="DK360" s="28">
        <v>6.8135591956697468</v>
      </c>
      <c r="DL360" s="28">
        <v>6.5740390227017205</v>
      </c>
      <c r="DM360" s="28">
        <v>6.3055626721648608</v>
      </c>
      <c r="DN360" s="28">
        <v>4.712381842212217</v>
      </c>
      <c r="DO360" s="28">
        <v>1.5444517987046993</v>
      </c>
      <c r="DP360" s="28">
        <v>-0.88378593105470316</v>
      </c>
      <c r="DQ360" s="28">
        <v>-2.5492069965433259</v>
      </c>
      <c r="DS360" s="29">
        <v>4.803761620915548</v>
      </c>
      <c r="DT360" s="29">
        <v>4.9036716816381798</v>
      </c>
      <c r="DU360" s="29">
        <v>4.5716502942611132</v>
      </c>
      <c r="DV360" s="29">
        <v>4.3924691447156015</v>
      </c>
      <c r="DW360" s="29">
        <v>4.1784434386105946</v>
      </c>
      <c r="DX360" s="29">
        <v>3.9742307312386451</v>
      </c>
      <c r="DY360" s="29">
        <v>3.7146956998845209</v>
      </c>
      <c r="DZ360" s="29">
        <v>3.5373908714623692</v>
      </c>
      <c r="EA360" s="29">
        <v>3.2792249389001533</v>
      </c>
      <c r="EB360" s="29">
        <v>2.5107500913963232</v>
      </c>
      <c r="EC360" s="29">
        <v>-1.1220333383789338</v>
      </c>
      <c r="ED360" s="29">
        <v>-3.9885973981875651</v>
      </c>
      <c r="EE360" s="29">
        <v>-5.5868810462809719</v>
      </c>
      <c r="EF360" s="29">
        <v>-5.0804000264827351</v>
      </c>
      <c r="EH360" s="29">
        <v>8.303761620915548</v>
      </c>
      <c r="EI360" s="29">
        <v>8.4036716816381798</v>
      </c>
      <c r="EJ360" s="29">
        <v>8.0716502942611132</v>
      </c>
      <c r="EK360" s="29">
        <v>7.8924691447156015</v>
      </c>
      <c r="EL360" s="29">
        <v>7.6784434386105946</v>
      </c>
      <c r="EM360" s="29">
        <v>7.4742307312386451</v>
      </c>
      <c r="EN360" s="29">
        <v>7.2146956998845209</v>
      </c>
      <c r="EO360" s="29">
        <v>7.0373908714623692</v>
      </c>
      <c r="EP360" s="29">
        <v>6.7792249389001533</v>
      </c>
      <c r="EQ360" s="29">
        <v>6.0107500913963232</v>
      </c>
      <c r="ER360" s="29">
        <v>2.3779666616210662</v>
      </c>
      <c r="ES360" s="29">
        <v>-0.48859739818756509</v>
      </c>
      <c r="ET360" s="29">
        <v>-2.0868810462809719</v>
      </c>
      <c r="EU360" s="29">
        <v>-1.5804000264827351</v>
      </c>
      <c r="EW360" s="1">
        <v>384710</v>
      </c>
      <c r="EX360" s="1">
        <v>381286</v>
      </c>
      <c r="EY360" s="1" t="s">
        <v>444</v>
      </c>
      <c r="EZ360" s="1" t="s">
        <v>849</v>
      </c>
    </row>
    <row r="361" spans="2:156" ht="16" thickBot="1" x14ac:dyDescent="0.4">
      <c r="B361" s="21" t="s">
        <v>359</v>
      </c>
      <c r="C361" s="22">
        <v>10.297997025604952</v>
      </c>
      <c r="D361" s="23">
        <v>10.031310436291006</v>
      </c>
      <c r="E361" s="23">
        <v>9.7880519025398236</v>
      </c>
      <c r="F361" s="23">
        <v>9.4028155261062807</v>
      </c>
      <c r="G361" s="23">
        <v>9.0488794161692852</v>
      </c>
      <c r="H361" s="23">
        <v>8.6477776843623211</v>
      </c>
      <c r="I361" s="23">
        <v>8.1698605266860032</v>
      </c>
      <c r="J361" s="23">
        <v>7.6956286846861772</v>
      </c>
      <c r="K361" s="23">
        <v>7.2521166661956524</v>
      </c>
      <c r="L361" s="23">
        <v>6.5810926665440022</v>
      </c>
      <c r="M361" s="23">
        <v>4.2335207522843845</v>
      </c>
      <c r="N361" s="23">
        <v>3.1006990195022084</v>
      </c>
      <c r="O361" s="23">
        <v>2.8172724164652081</v>
      </c>
      <c r="P361" s="23">
        <v>3.2195936924927224</v>
      </c>
      <c r="Q361" s="24"/>
      <c r="R361" s="23">
        <v>14.297997025604952</v>
      </c>
      <c r="S361" s="23">
        <v>14.031310436291006</v>
      </c>
      <c r="T361" s="23">
        <v>13.788051902539824</v>
      </c>
      <c r="U361" s="23">
        <v>13.402815526106281</v>
      </c>
      <c r="V361" s="23">
        <v>13.048879416169285</v>
      </c>
      <c r="W361" s="23">
        <v>12.647777684362321</v>
      </c>
      <c r="X361" s="23">
        <v>12.169860526686003</v>
      </c>
      <c r="Y361" s="23">
        <v>11.695628684686177</v>
      </c>
      <c r="Z361" s="23">
        <v>11.252116666195652</v>
      </c>
      <c r="AA361" s="23">
        <v>10.581092666544002</v>
      </c>
      <c r="AB361" s="23">
        <v>8.2335207522843845</v>
      </c>
      <c r="AC361" s="23">
        <v>7.1006990195022084</v>
      </c>
      <c r="AD361" s="23">
        <v>6.8172724164652081</v>
      </c>
      <c r="AE361" s="23">
        <v>7.2195936924927224</v>
      </c>
      <c r="AG361" s="25">
        <v>10.297997025604952</v>
      </c>
      <c r="AH361" s="25">
        <v>10.032921764363952</v>
      </c>
      <c r="AI361" s="25">
        <v>9.8373957202804441</v>
      </c>
      <c r="AJ361" s="25">
        <v>9.5190443678678207</v>
      </c>
      <c r="AK361" s="25">
        <v>9.3787760611710844</v>
      </c>
      <c r="AL361" s="25">
        <v>8.9304240529065595</v>
      </c>
      <c r="AM361" s="25">
        <v>8.4564551736729108</v>
      </c>
      <c r="AN361" s="25">
        <v>8.1837781312459956</v>
      </c>
      <c r="AO361" s="25">
        <v>7.5961021351675928</v>
      </c>
      <c r="AP361" s="25">
        <v>7.0709363831727519</v>
      </c>
      <c r="AQ361" s="25">
        <v>6.0126475374077302</v>
      </c>
      <c r="AR361" s="25">
        <v>5.1273801144279858</v>
      </c>
      <c r="AS361" s="25">
        <v>4.4129106960425375</v>
      </c>
      <c r="AT361" s="25">
        <v>4.0100250713192622</v>
      </c>
      <c r="AV361" s="26">
        <v>14.297997025604952</v>
      </c>
      <c r="AW361" s="26">
        <v>14.032921764363952</v>
      </c>
      <c r="AX361" s="26">
        <v>13.837395720280444</v>
      </c>
      <c r="AY361" s="26">
        <v>13.519044367867821</v>
      </c>
      <c r="AZ361" s="26">
        <v>13.378776061171084</v>
      </c>
      <c r="BA361" s="26">
        <v>12.930424052906559</v>
      </c>
      <c r="BB361" s="26">
        <v>12.456455173672911</v>
      </c>
      <c r="BC361" s="26">
        <v>12.183778131245996</v>
      </c>
      <c r="BD361" s="26">
        <v>11.596102135167593</v>
      </c>
      <c r="BE361" s="26">
        <v>11.070936383172752</v>
      </c>
      <c r="BF361" s="26">
        <v>10.01264753740773</v>
      </c>
      <c r="BG361" s="26">
        <v>9.1273801144279858</v>
      </c>
      <c r="BH361" s="26">
        <v>8.4129106960425375</v>
      </c>
      <c r="BI361" s="26">
        <v>8.0100250713192622</v>
      </c>
      <c r="BK361" s="27">
        <v>10.297997025604952</v>
      </c>
      <c r="BL361" s="27">
        <v>10.031346390484549</v>
      </c>
      <c r="BM361" s="27">
        <v>9.7873719362896328</v>
      </c>
      <c r="BN361" s="27">
        <v>9.4021351842684755</v>
      </c>
      <c r="BO361" s="27">
        <v>9.0482411592914236</v>
      </c>
      <c r="BP361" s="27">
        <v>8.6472484931029694</v>
      </c>
      <c r="BQ361" s="27">
        <v>8.1694764957440889</v>
      </c>
      <c r="BR361" s="27">
        <v>7.6954253711965013</v>
      </c>
      <c r="BS361" s="27">
        <v>7.2540734752121452</v>
      </c>
      <c r="BT361" s="27">
        <v>6.6283504300671297</v>
      </c>
      <c r="BU361" s="27">
        <v>4.4325902840973441</v>
      </c>
      <c r="BV361" s="27">
        <v>3.3557996230694798</v>
      </c>
      <c r="BW361" s="27">
        <v>3.0721782408254157</v>
      </c>
      <c r="BX361" s="27">
        <v>3.4465762067426695</v>
      </c>
      <c r="BZ361" s="27">
        <v>14.297997025604952</v>
      </c>
      <c r="CA361" s="27">
        <v>14.031346390484549</v>
      </c>
      <c r="CB361" s="27">
        <v>13.787371936289633</v>
      </c>
      <c r="CC361" s="27">
        <v>13.402135184268475</v>
      </c>
      <c r="CD361" s="27">
        <v>13.048241159291424</v>
      </c>
      <c r="CE361" s="27">
        <v>12.647248493102969</v>
      </c>
      <c r="CF361" s="27">
        <v>12.169476495744089</v>
      </c>
      <c r="CG361" s="27">
        <v>11.695425371196501</v>
      </c>
      <c r="CH361" s="27">
        <v>11.254073475212145</v>
      </c>
      <c r="CI361" s="27">
        <v>10.62835043006713</v>
      </c>
      <c r="CJ361" s="27">
        <v>8.4325902840973441</v>
      </c>
      <c r="CK361" s="27">
        <v>7.3557996230694798</v>
      </c>
      <c r="CL361" s="27">
        <v>7.0721782408254157</v>
      </c>
      <c r="CM361" s="27">
        <v>7.4465762067426695</v>
      </c>
      <c r="CO361" s="28">
        <v>10.297997025604952</v>
      </c>
      <c r="CP361" s="28">
        <v>9.9847051141681558</v>
      </c>
      <c r="CQ361" s="28">
        <v>9.729491963867801</v>
      </c>
      <c r="CR361" s="28">
        <v>9.3392528982355305</v>
      </c>
      <c r="CS361" s="28">
        <v>8.9656455477468029</v>
      </c>
      <c r="CT361" s="28">
        <v>8.5312837819298686</v>
      </c>
      <c r="CU361" s="28">
        <v>7.9855246823996673</v>
      </c>
      <c r="CV361" s="28">
        <v>7.4435726961296833</v>
      </c>
      <c r="CW361" s="28">
        <v>6.9892297315472298</v>
      </c>
      <c r="CX361" s="28">
        <v>6.4609902129620096</v>
      </c>
      <c r="CY361" s="28">
        <v>4.0140115229772917</v>
      </c>
      <c r="CZ361" s="28">
        <v>-0.24114917560353888</v>
      </c>
      <c r="DA361" s="28">
        <v>-3.2371892633399995</v>
      </c>
      <c r="DB361" s="28">
        <v>-5.54809641892912</v>
      </c>
      <c r="DD361" s="28">
        <v>14.297997025604952</v>
      </c>
      <c r="DE361" s="28">
        <v>13.984705114168156</v>
      </c>
      <c r="DF361" s="28">
        <v>13.729491963867801</v>
      </c>
      <c r="DG361" s="28">
        <v>13.339252898235531</v>
      </c>
      <c r="DH361" s="28">
        <v>12.965645547746803</v>
      </c>
      <c r="DI361" s="28">
        <v>12.531283781929869</v>
      </c>
      <c r="DJ361" s="28">
        <v>11.985524682399667</v>
      </c>
      <c r="DK361" s="28">
        <v>11.443572696129683</v>
      </c>
      <c r="DL361" s="28">
        <v>10.98922973154723</v>
      </c>
      <c r="DM361" s="28">
        <v>10.46099021296201</v>
      </c>
      <c r="DN361" s="28">
        <v>8.0140115229772917</v>
      </c>
      <c r="DO361" s="28">
        <v>3.7588508243964611</v>
      </c>
      <c r="DP361" s="28">
        <v>0.76281073666000054</v>
      </c>
      <c r="DQ361" s="28">
        <v>-1.54809641892912</v>
      </c>
      <c r="DS361" s="29">
        <v>10.297997025604952</v>
      </c>
      <c r="DT361" s="29">
        <v>10.056423839047916</v>
      </c>
      <c r="DU361" s="29">
        <v>9.6835608649409632</v>
      </c>
      <c r="DV361" s="29">
        <v>9.2975726399838763</v>
      </c>
      <c r="DW361" s="29">
        <v>8.950251492255779</v>
      </c>
      <c r="DX361" s="29">
        <v>8.5811441926266276</v>
      </c>
      <c r="DY361" s="29">
        <v>8.126935502821846</v>
      </c>
      <c r="DZ361" s="29">
        <v>7.7046732258559985</v>
      </c>
      <c r="EA361" s="29">
        <v>7.3404448115360399</v>
      </c>
      <c r="EB361" s="29">
        <v>6.2507878154875556</v>
      </c>
      <c r="EC361" s="29">
        <v>1.2860055138251809</v>
      </c>
      <c r="ED361" s="29">
        <v>-2.2872737148826729</v>
      </c>
      <c r="EE361" s="29">
        <v>-4.2999763437531655</v>
      </c>
      <c r="EF361" s="29">
        <v>-3.7526079502504999</v>
      </c>
      <c r="EH361" s="29">
        <v>14.297997025604952</v>
      </c>
      <c r="EI361" s="29">
        <v>14.056423839047916</v>
      </c>
      <c r="EJ361" s="29">
        <v>13.683560864940963</v>
      </c>
      <c r="EK361" s="29">
        <v>13.297572639983876</v>
      </c>
      <c r="EL361" s="29">
        <v>12.950251492255779</v>
      </c>
      <c r="EM361" s="29">
        <v>12.581144192626628</v>
      </c>
      <c r="EN361" s="29">
        <v>12.126935502821846</v>
      </c>
      <c r="EO361" s="29">
        <v>11.704673225855998</v>
      </c>
      <c r="EP361" s="29">
        <v>11.34044481153604</v>
      </c>
      <c r="EQ361" s="29">
        <v>10.250787815487556</v>
      </c>
      <c r="ER361" s="29">
        <v>5.2860055138251809</v>
      </c>
      <c r="ES361" s="29">
        <v>1.7127262851173271</v>
      </c>
      <c r="ET361" s="29">
        <v>-0.29997634375316551</v>
      </c>
      <c r="EU361" s="29">
        <v>0.24739204974950013</v>
      </c>
      <c r="EW361" s="1">
        <v>341657</v>
      </c>
      <c r="EX361" s="1">
        <v>498418</v>
      </c>
      <c r="EY361" s="1" t="s">
        <v>448</v>
      </c>
      <c r="EZ361" s="1" t="s">
        <v>862</v>
      </c>
    </row>
    <row r="362" spans="2:156" ht="16" thickBot="1" x14ac:dyDescent="0.4">
      <c r="B362" s="21" t="s">
        <v>360</v>
      </c>
      <c r="C362" s="22">
        <v>6.2989016398338009</v>
      </c>
      <c r="D362" s="23">
        <v>5.9884575164587837</v>
      </c>
      <c r="E362" s="23">
        <v>6.0388027677843024</v>
      </c>
      <c r="F362" s="23">
        <v>5.5724475880806619</v>
      </c>
      <c r="G362" s="23">
        <v>5.5143378997008199</v>
      </c>
      <c r="H362" s="23">
        <v>5.1748360090625045</v>
      </c>
      <c r="I362" s="23">
        <v>4.7565065240577358</v>
      </c>
      <c r="J362" s="23">
        <v>4.3865549924089873</v>
      </c>
      <c r="K362" s="23">
        <v>4.027578901952273</v>
      </c>
      <c r="L362" s="23">
        <v>3.5047370345298372</v>
      </c>
      <c r="M362" s="23">
        <v>1.7813337602541299</v>
      </c>
      <c r="N362" s="23">
        <v>0.99977043736626214</v>
      </c>
      <c r="O362" s="23">
        <v>0.85049359721192275</v>
      </c>
      <c r="P362" s="23">
        <v>1.0990313252567923</v>
      </c>
      <c r="Q362" s="24"/>
      <c r="R362" s="23">
        <v>9.7989016398338009</v>
      </c>
      <c r="S362" s="23">
        <v>9.4884575164587837</v>
      </c>
      <c r="T362" s="23">
        <v>9.5388027677843024</v>
      </c>
      <c r="U362" s="23">
        <v>9.0724475880806619</v>
      </c>
      <c r="V362" s="23">
        <v>9.0143378997008199</v>
      </c>
      <c r="W362" s="23">
        <v>8.6748360090625045</v>
      </c>
      <c r="X362" s="23">
        <v>8.2565065240577358</v>
      </c>
      <c r="Y362" s="23">
        <v>7.8865549924089873</v>
      </c>
      <c r="Z362" s="23">
        <v>7.527578901952273</v>
      </c>
      <c r="AA362" s="23">
        <v>7.0047370345298372</v>
      </c>
      <c r="AB362" s="23">
        <v>5.2813337602541299</v>
      </c>
      <c r="AC362" s="23">
        <v>4.4997704373662621</v>
      </c>
      <c r="AD362" s="23">
        <v>4.3504935972119227</v>
      </c>
      <c r="AE362" s="23">
        <v>4.5990313252567923</v>
      </c>
      <c r="AG362" s="25">
        <v>6.2989016398338009</v>
      </c>
      <c r="AH362" s="25">
        <v>6.0121417658574359</v>
      </c>
      <c r="AI362" s="25">
        <v>6.0851749309820988</v>
      </c>
      <c r="AJ362" s="25">
        <v>5.7018589068299885</v>
      </c>
      <c r="AK362" s="25">
        <v>5.7453627711444035</v>
      </c>
      <c r="AL362" s="25">
        <v>5.4708651775984105</v>
      </c>
      <c r="AM362" s="25">
        <v>5.1367966061535828</v>
      </c>
      <c r="AN362" s="25">
        <v>4.7830572078344762</v>
      </c>
      <c r="AO362" s="25">
        <v>4.36116290272534</v>
      </c>
      <c r="AP362" s="25">
        <v>3.9733777381432773</v>
      </c>
      <c r="AQ362" s="25">
        <v>2.9252303532267838</v>
      </c>
      <c r="AR362" s="25">
        <v>2.2722767831488078</v>
      </c>
      <c r="AS362" s="25">
        <v>1.8563076259826854</v>
      </c>
      <c r="AT362" s="25">
        <v>1.7196708724839684</v>
      </c>
      <c r="AV362" s="26">
        <v>9.7989016398338009</v>
      </c>
      <c r="AW362" s="26">
        <v>9.5121417658574359</v>
      </c>
      <c r="AX362" s="26">
        <v>9.5851749309820988</v>
      </c>
      <c r="AY362" s="26">
        <v>9.2018589068299885</v>
      </c>
      <c r="AZ362" s="26">
        <v>9.2453627711444035</v>
      </c>
      <c r="BA362" s="26">
        <v>8.9708651775984105</v>
      </c>
      <c r="BB362" s="26">
        <v>8.6367966061535828</v>
      </c>
      <c r="BC362" s="26">
        <v>8.2830572078344762</v>
      </c>
      <c r="BD362" s="26">
        <v>7.86116290272534</v>
      </c>
      <c r="BE362" s="26">
        <v>7.4733777381432773</v>
      </c>
      <c r="BF362" s="26">
        <v>6.4252303532267838</v>
      </c>
      <c r="BG362" s="26">
        <v>5.7722767831488078</v>
      </c>
      <c r="BH362" s="26">
        <v>5.3563076259826854</v>
      </c>
      <c r="BI362" s="26">
        <v>5.2196708724839684</v>
      </c>
      <c r="BK362" s="27">
        <v>6.2989016398338009</v>
      </c>
      <c r="BL362" s="27">
        <v>5.9884994743605464</v>
      </c>
      <c r="BM362" s="27">
        <v>6.0385143168443278</v>
      </c>
      <c r="BN362" s="27">
        <v>5.5721662761759614</v>
      </c>
      <c r="BO362" s="27">
        <v>5.5140921704647639</v>
      </c>
      <c r="BP362" s="27">
        <v>5.1745807656313882</v>
      </c>
      <c r="BQ362" s="27">
        <v>4.7561050350708225</v>
      </c>
      <c r="BR362" s="27">
        <v>4.3862419977455609</v>
      </c>
      <c r="BS362" s="27">
        <v>4.0286102249451172</v>
      </c>
      <c r="BT362" s="27">
        <v>3.5496984173017356</v>
      </c>
      <c r="BU362" s="27">
        <v>1.9865002662077824</v>
      </c>
      <c r="BV362" s="27">
        <v>1.2657325459624964</v>
      </c>
      <c r="BW362" s="27">
        <v>1.1173125601650753</v>
      </c>
      <c r="BX362" s="27">
        <v>1.3423703644978247</v>
      </c>
      <c r="BZ362" s="27">
        <v>9.7989016398338009</v>
      </c>
      <c r="CA362" s="27">
        <v>9.4884994743605464</v>
      </c>
      <c r="CB362" s="27">
        <v>9.5385143168443278</v>
      </c>
      <c r="CC362" s="27">
        <v>9.0721662761759614</v>
      </c>
      <c r="CD362" s="27">
        <v>9.0140921704647639</v>
      </c>
      <c r="CE362" s="27">
        <v>8.6745807656313882</v>
      </c>
      <c r="CF362" s="27">
        <v>8.2561050350708225</v>
      </c>
      <c r="CG362" s="27">
        <v>7.8862419977455609</v>
      </c>
      <c r="CH362" s="27">
        <v>7.5286102249451172</v>
      </c>
      <c r="CI362" s="27">
        <v>7.0496984173017356</v>
      </c>
      <c r="CJ362" s="27">
        <v>5.4865002662077824</v>
      </c>
      <c r="CK362" s="27">
        <v>4.7657325459624964</v>
      </c>
      <c r="CL362" s="27">
        <v>4.6173125601650753</v>
      </c>
      <c r="CM362" s="27">
        <v>4.8423703644978247</v>
      </c>
      <c r="CO362" s="28">
        <v>6.2989016398338009</v>
      </c>
      <c r="CP362" s="28">
        <v>5.9808287023780178</v>
      </c>
      <c r="CQ362" s="28">
        <v>6.0411432710032038</v>
      </c>
      <c r="CR362" s="28">
        <v>5.5870624071417438</v>
      </c>
      <c r="CS362" s="28">
        <v>5.5535970725772401</v>
      </c>
      <c r="CT362" s="28">
        <v>5.2321338659822985</v>
      </c>
      <c r="CU362" s="28">
        <v>4.785164174197849</v>
      </c>
      <c r="CV362" s="28">
        <v>4.4216293149951031</v>
      </c>
      <c r="CW362" s="28">
        <v>4.1166139665542829</v>
      </c>
      <c r="CX362" s="28">
        <v>3.7112905464254471</v>
      </c>
      <c r="CY362" s="28">
        <v>1.4318352011175293</v>
      </c>
      <c r="CZ362" s="28">
        <v>-3.5023478735745499</v>
      </c>
      <c r="DA362" s="28">
        <v>-7.4583750094148371</v>
      </c>
      <c r="DB362" s="28">
        <v>-9.901629619557383</v>
      </c>
      <c r="DD362" s="28">
        <v>9.7989016398338009</v>
      </c>
      <c r="DE362" s="28">
        <v>9.4808287023780178</v>
      </c>
      <c r="DF362" s="28">
        <v>9.5411432710032038</v>
      </c>
      <c r="DG362" s="28">
        <v>9.0870624071417438</v>
      </c>
      <c r="DH362" s="28">
        <v>9.0535970725772401</v>
      </c>
      <c r="DI362" s="28">
        <v>8.7321338659822985</v>
      </c>
      <c r="DJ362" s="28">
        <v>8.285164174197849</v>
      </c>
      <c r="DK362" s="28">
        <v>7.9216293149951031</v>
      </c>
      <c r="DL362" s="28">
        <v>7.6166139665542829</v>
      </c>
      <c r="DM362" s="28">
        <v>7.2112905464254471</v>
      </c>
      <c r="DN362" s="28">
        <v>4.9318352011175293</v>
      </c>
      <c r="DO362" s="28">
        <v>-2.347873574549908E-3</v>
      </c>
      <c r="DP362" s="28">
        <v>-3.9583750094148371</v>
      </c>
      <c r="DQ362" s="28">
        <v>-6.401629619557383</v>
      </c>
      <c r="DS362" s="29">
        <v>6.2989016398338009</v>
      </c>
      <c r="DT362" s="29">
        <v>6.0500955095143727</v>
      </c>
      <c r="DU362" s="29">
        <v>6.0309096062629184</v>
      </c>
      <c r="DV362" s="29">
        <v>5.601780582809841</v>
      </c>
      <c r="DW362" s="29">
        <v>5.6191535435240691</v>
      </c>
      <c r="DX362" s="29">
        <v>5.3408233521535156</v>
      </c>
      <c r="DY362" s="29">
        <v>4.9603211052857556</v>
      </c>
      <c r="DZ362" s="29">
        <v>4.6783225385868086</v>
      </c>
      <c r="EA362" s="29">
        <v>4.3198838060967617</v>
      </c>
      <c r="EB362" s="29">
        <v>3.0701390616838928</v>
      </c>
      <c r="EC362" s="29">
        <v>-2.5245827025163869</v>
      </c>
      <c r="ED362" s="29">
        <v>-6.9237212816007627</v>
      </c>
      <c r="EE362" s="29">
        <v>-9.5507777036711801</v>
      </c>
      <c r="EF362" s="29">
        <v>-8.5665893023737709</v>
      </c>
      <c r="EH362" s="29">
        <v>9.7989016398338009</v>
      </c>
      <c r="EI362" s="29">
        <v>9.5500955095143727</v>
      </c>
      <c r="EJ362" s="29">
        <v>9.5309096062629184</v>
      </c>
      <c r="EK362" s="29">
        <v>9.101780582809841</v>
      </c>
      <c r="EL362" s="29">
        <v>9.1191535435240691</v>
      </c>
      <c r="EM362" s="29">
        <v>8.8408233521535156</v>
      </c>
      <c r="EN362" s="29">
        <v>8.4603211052857556</v>
      </c>
      <c r="EO362" s="29">
        <v>8.1783225385868086</v>
      </c>
      <c r="EP362" s="29">
        <v>7.8198838060967617</v>
      </c>
      <c r="EQ362" s="29">
        <v>6.5701390616838928</v>
      </c>
      <c r="ER362" s="29">
        <v>0.97541729748361305</v>
      </c>
      <c r="ES362" s="29">
        <v>-3.4237212816007627</v>
      </c>
      <c r="ET362" s="29">
        <v>-6.0507777036711801</v>
      </c>
      <c r="EU362" s="29">
        <v>-5.0665893023737709</v>
      </c>
      <c r="EW362" s="1">
        <v>389971</v>
      </c>
      <c r="EX362" s="1">
        <v>388470</v>
      </c>
      <c r="EY362" s="1" t="s">
        <v>520</v>
      </c>
      <c r="EZ362" s="1" t="s">
        <v>859</v>
      </c>
    </row>
    <row r="363" spans="2:156" ht="16" thickBot="1" x14ac:dyDescent="0.4">
      <c r="B363" s="21" t="s">
        <v>361</v>
      </c>
      <c r="C363" s="22">
        <v>3.1643364847053217</v>
      </c>
      <c r="D363" s="23">
        <v>3.0686051641063301</v>
      </c>
      <c r="E363" s="23">
        <v>2.7868569205368185</v>
      </c>
      <c r="F363" s="23">
        <v>2.3656557567450527</v>
      </c>
      <c r="G363" s="23">
        <v>1.8699198881828796</v>
      </c>
      <c r="H363" s="23">
        <v>1.3791588164272781</v>
      </c>
      <c r="I363" s="23">
        <v>0.85751338257838938</v>
      </c>
      <c r="J363" s="23">
        <v>0.33865604366073399</v>
      </c>
      <c r="K363" s="23">
        <v>-0.13204719975382773</v>
      </c>
      <c r="L363" s="23">
        <v>-0.75236056917231053</v>
      </c>
      <c r="M363" s="23">
        <v>-3.0782145686022062</v>
      </c>
      <c r="N363" s="23">
        <v>-4.2930906083289031</v>
      </c>
      <c r="O363" s="23">
        <v>-4.6185730374523359</v>
      </c>
      <c r="P363" s="23">
        <v>-4.5254287611741972</v>
      </c>
      <c r="Q363" s="24"/>
      <c r="R363" s="23">
        <v>6.6643364847053217</v>
      </c>
      <c r="S363" s="23">
        <v>6.5686051641063301</v>
      </c>
      <c r="T363" s="23">
        <v>6.2868569205368185</v>
      </c>
      <c r="U363" s="23">
        <v>5.8656557567450527</v>
      </c>
      <c r="V363" s="23">
        <v>5.3699198881828796</v>
      </c>
      <c r="W363" s="23">
        <v>4.8791588164272781</v>
      </c>
      <c r="X363" s="23">
        <v>4.3575133825783894</v>
      </c>
      <c r="Y363" s="23">
        <v>3.838656043660734</v>
      </c>
      <c r="Z363" s="23">
        <v>3.3679528002461723</v>
      </c>
      <c r="AA363" s="23">
        <v>2.7476394308276895</v>
      </c>
      <c r="AB363" s="23">
        <v>0.42178543139779379</v>
      </c>
      <c r="AC363" s="23">
        <v>-0.7930906083289031</v>
      </c>
      <c r="AD363" s="23">
        <v>-1.1185730374523359</v>
      </c>
      <c r="AE363" s="23">
        <v>-1.0254287611741972</v>
      </c>
      <c r="AG363" s="25">
        <v>3.1643364847053217</v>
      </c>
      <c r="AH363" s="25">
        <v>3.0748371210993728</v>
      </c>
      <c r="AI363" s="25">
        <v>2.8841379285784434</v>
      </c>
      <c r="AJ363" s="25">
        <v>2.7093967240343524</v>
      </c>
      <c r="AK363" s="25">
        <v>2.440319978141309</v>
      </c>
      <c r="AL363" s="25">
        <v>2.1129422612607343</v>
      </c>
      <c r="AM363" s="25">
        <v>1.6846092835024127</v>
      </c>
      <c r="AN363" s="25">
        <v>1.2247462813633376</v>
      </c>
      <c r="AO363" s="25">
        <v>0.76762284983290385</v>
      </c>
      <c r="AP363" s="25">
        <v>0.21780185440538702</v>
      </c>
      <c r="AQ363" s="25">
        <v>-1.2872239879968248</v>
      </c>
      <c r="AR363" s="25">
        <v>-2.2775415515470314</v>
      </c>
      <c r="AS363" s="25">
        <v>-2.8115672702608876</v>
      </c>
      <c r="AT363" s="25">
        <v>-3.1835765490347185</v>
      </c>
      <c r="AV363" s="26">
        <v>6.6643364847053217</v>
      </c>
      <c r="AW363" s="26">
        <v>6.5748371210993728</v>
      </c>
      <c r="AX363" s="26">
        <v>6.3841379285784434</v>
      </c>
      <c r="AY363" s="26">
        <v>6.2093967240343524</v>
      </c>
      <c r="AZ363" s="26">
        <v>5.940319978141309</v>
      </c>
      <c r="BA363" s="26">
        <v>5.6129422612607343</v>
      </c>
      <c r="BB363" s="26">
        <v>5.1846092835024127</v>
      </c>
      <c r="BC363" s="26">
        <v>4.7247462813633376</v>
      </c>
      <c r="BD363" s="26">
        <v>4.2676228498329039</v>
      </c>
      <c r="BE363" s="26">
        <v>3.717801854405387</v>
      </c>
      <c r="BF363" s="26">
        <v>2.2127760120031752</v>
      </c>
      <c r="BG363" s="26">
        <v>1.2224584484529686</v>
      </c>
      <c r="BH363" s="26">
        <v>0.6884327297391124</v>
      </c>
      <c r="BI363" s="26">
        <v>0.31642345096528146</v>
      </c>
      <c r="BK363" s="27">
        <v>3.1643364847053217</v>
      </c>
      <c r="BL363" s="27">
        <v>3.0686051641063301</v>
      </c>
      <c r="BM363" s="27">
        <v>2.7868569405649861</v>
      </c>
      <c r="BN363" s="27">
        <v>2.3656557567450527</v>
      </c>
      <c r="BO363" s="27">
        <v>1.8699197981621829</v>
      </c>
      <c r="BP363" s="27">
        <v>1.3791589064284864</v>
      </c>
      <c r="BQ363" s="27">
        <v>0.85751338257838938</v>
      </c>
      <c r="BR363" s="27">
        <v>0.33865604366073399</v>
      </c>
      <c r="BS363" s="27">
        <v>-0.13204719975382773</v>
      </c>
      <c r="BT363" s="27">
        <v>-0.7048737586021474</v>
      </c>
      <c r="BU363" s="27">
        <v>-2.8764180993931276</v>
      </c>
      <c r="BV363" s="27">
        <v>-4.0467655292245084</v>
      </c>
      <c r="BW363" s="27">
        <v>-4.3886520742685917</v>
      </c>
      <c r="BX363" s="27">
        <v>-4.3333480554295676</v>
      </c>
      <c r="BZ363" s="27">
        <v>6.6643364847053217</v>
      </c>
      <c r="CA363" s="27">
        <v>6.5686051641063301</v>
      </c>
      <c r="CB363" s="27">
        <v>6.2868569405649861</v>
      </c>
      <c r="CC363" s="27">
        <v>5.8656557567450527</v>
      </c>
      <c r="CD363" s="27">
        <v>5.3699197981621829</v>
      </c>
      <c r="CE363" s="27">
        <v>4.8791589064284864</v>
      </c>
      <c r="CF363" s="27">
        <v>4.3575133825783894</v>
      </c>
      <c r="CG363" s="27">
        <v>3.838656043660734</v>
      </c>
      <c r="CH363" s="27">
        <v>3.3679528002461723</v>
      </c>
      <c r="CI363" s="27">
        <v>2.7951262413978526</v>
      </c>
      <c r="CJ363" s="27">
        <v>0.62358190060687235</v>
      </c>
      <c r="CK363" s="27">
        <v>-0.54676552922450838</v>
      </c>
      <c r="CL363" s="27">
        <v>-0.88865207426859172</v>
      </c>
      <c r="CM363" s="27">
        <v>-0.83334805542956758</v>
      </c>
      <c r="CO363" s="28">
        <v>3.1643364847053217</v>
      </c>
      <c r="CP363" s="28">
        <v>3.0630037275146051</v>
      </c>
      <c r="CQ363" s="28">
        <v>2.7636229017332461</v>
      </c>
      <c r="CR363" s="28">
        <v>2.3126454187556469</v>
      </c>
      <c r="CS363" s="28">
        <v>1.7985870930373622</v>
      </c>
      <c r="CT363" s="28">
        <v>1.2606207828781777</v>
      </c>
      <c r="CU363" s="28">
        <v>0.65286928452710669</v>
      </c>
      <c r="CV363" s="28">
        <v>3.482437372086622E-2</v>
      </c>
      <c r="CW363" s="28">
        <v>-0.468134893432957</v>
      </c>
      <c r="CX363" s="28">
        <v>-1.0516392719417347</v>
      </c>
      <c r="CY363" s="28">
        <v>-4.2162158687846798</v>
      </c>
      <c r="CZ363" s="28">
        <v>-10.048059078210279</v>
      </c>
      <c r="DA363" s="28">
        <v>-14.481993072232832</v>
      </c>
      <c r="DB363" s="28">
        <v>-17.769980136969188</v>
      </c>
      <c r="DD363" s="28">
        <v>6.6643364847053217</v>
      </c>
      <c r="DE363" s="28">
        <v>6.5630037275146051</v>
      </c>
      <c r="DF363" s="28">
        <v>6.2636229017332461</v>
      </c>
      <c r="DG363" s="28">
        <v>5.8126454187556469</v>
      </c>
      <c r="DH363" s="28">
        <v>5.2985870930373622</v>
      </c>
      <c r="DI363" s="28">
        <v>4.7606207828781777</v>
      </c>
      <c r="DJ363" s="28">
        <v>4.1528692845271067</v>
      </c>
      <c r="DK363" s="28">
        <v>3.5348243737208662</v>
      </c>
      <c r="DL363" s="28">
        <v>3.031865106567043</v>
      </c>
      <c r="DM363" s="28">
        <v>2.4483607280582653</v>
      </c>
      <c r="DN363" s="28">
        <v>-0.7162158687846798</v>
      </c>
      <c r="DO363" s="28">
        <v>-6.5480590782102794</v>
      </c>
      <c r="DP363" s="28">
        <v>-10.981993072232832</v>
      </c>
      <c r="DQ363" s="28">
        <v>-14.269980136969188</v>
      </c>
      <c r="DS363" s="29">
        <v>3.1643364847053217</v>
      </c>
      <c r="DT363" s="29">
        <v>3.1316546963990231</v>
      </c>
      <c r="DU363" s="29">
        <v>2.6969488289930208</v>
      </c>
      <c r="DV363" s="29">
        <v>2.2494937491098863</v>
      </c>
      <c r="DW363" s="29">
        <v>1.7708383629453266</v>
      </c>
      <c r="DX363" s="29">
        <v>1.3042695693344406</v>
      </c>
      <c r="DY363" s="29">
        <v>0.77696595964761883</v>
      </c>
      <c r="DZ363" s="29">
        <v>0.2608607711412958</v>
      </c>
      <c r="EA363" s="29">
        <v>-0.23786630154964783</v>
      </c>
      <c r="EB363" s="29">
        <v>-1.6809078636030677</v>
      </c>
      <c r="EC363" s="29">
        <v>-8.7146239706875406</v>
      </c>
      <c r="ED363" s="29">
        <v>-14.088261050727503</v>
      </c>
      <c r="EE363" s="29">
        <v>-17.112992624796625</v>
      </c>
      <c r="EF363" s="29">
        <v>-16.262049684038374</v>
      </c>
      <c r="EH363" s="29">
        <v>6.6643364847053217</v>
      </c>
      <c r="EI363" s="29">
        <v>6.6316546963990231</v>
      </c>
      <c r="EJ363" s="29">
        <v>6.1969488289930208</v>
      </c>
      <c r="EK363" s="29">
        <v>5.7494937491098863</v>
      </c>
      <c r="EL363" s="29">
        <v>5.2708383629453266</v>
      </c>
      <c r="EM363" s="29">
        <v>4.8042695693344406</v>
      </c>
      <c r="EN363" s="29">
        <v>4.2769659596476188</v>
      </c>
      <c r="EO363" s="29">
        <v>3.7608607711412958</v>
      </c>
      <c r="EP363" s="29">
        <v>3.2621336984503522</v>
      </c>
      <c r="EQ363" s="29">
        <v>1.8190921363969323</v>
      </c>
      <c r="ER363" s="29">
        <v>-5.2146239706875406</v>
      </c>
      <c r="ES363" s="29">
        <v>-10.588261050727503</v>
      </c>
      <c r="ET363" s="29">
        <v>-13.612992624796625</v>
      </c>
      <c r="EU363" s="29">
        <v>-12.762049684038374</v>
      </c>
      <c r="EW363" s="1">
        <v>384841</v>
      </c>
      <c r="EX363" s="1">
        <v>392774</v>
      </c>
      <c r="EY363" s="1" t="s">
        <v>492</v>
      </c>
      <c r="EZ363" s="1" t="s">
        <v>849</v>
      </c>
    </row>
    <row r="364" spans="2:156" ht="16" thickBot="1" x14ac:dyDescent="0.4">
      <c r="B364" s="21" t="s">
        <v>362</v>
      </c>
      <c r="C364" s="22">
        <v>16.63919379715535</v>
      </c>
      <c r="D364" s="23">
        <v>15.694344754607901</v>
      </c>
      <c r="E364" s="23">
        <v>14.983100160292899</v>
      </c>
      <c r="F364" s="23">
        <v>14.485890895924168</v>
      </c>
      <c r="G364" s="23">
        <v>13.804098686243492</v>
      </c>
      <c r="H364" s="23">
        <v>13.206444105181518</v>
      </c>
      <c r="I364" s="23">
        <v>12.508545375545765</v>
      </c>
      <c r="J364" s="23">
        <v>11.835618497086838</v>
      </c>
      <c r="K364" s="23">
        <v>11.001135142922134</v>
      </c>
      <c r="L364" s="23">
        <v>10.33330291387519</v>
      </c>
      <c r="M364" s="23">
        <v>7.3985798853192968</v>
      </c>
      <c r="N364" s="23">
        <v>5.4522203024722344</v>
      </c>
      <c r="O364" s="23">
        <v>5.3214992490294435</v>
      </c>
      <c r="P364" s="23">
        <v>5.5226578742641692</v>
      </c>
      <c r="Q364" s="24"/>
      <c r="R364" s="23">
        <v>23.63919379715535</v>
      </c>
      <c r="S364" s="23">
        <v>22.694344754607901</v>
      </c>
      <c r="T364" s="23">
        <v>21.983100160292899</v>
      </c>
      <c r="U364" s="23">
        <v>21.485890895924168</v>
      </c>
      <c r="V364" s="23">
        <v>20.804098686243492</v>
      </c>
      <c r="W364" s="23">
        <v>20.206444105181518</v>
      </c>
      <c r="X364" s="23">
        <v>19.508545375545765</v>
      </c>
      <c r="Y364" s="23">
        <v>18.835618497086838</v>
      </c>
      <c r="Z364" s="23">
        <v>18.001135142922134</v>
      </c>
      <c r="AA364" s="23">
        <v>17.33330291387519</v>
      </c>
      <c r="AB364" s="23">
        <v>14.398579885319297</v>
      </c>
      <c r="AC364" s="23">
        <v>12.452220302472234</v>
      </c>
      <c r="AD364" s="23">
        <v>12.321499249029443</v>
      </c>
      <c r="AE364" s="23">
        <v>12.522657874264169</v>
      </c>
      <c r="AG364" s="25">
        <v>16.63919379715535</v>
      </c>
      <c r="AH364" s="25">
        <v>16.229721160845159</v>
      </c>
      <c r="AI364" s="25">
        <v>15.800265437611884</v>
      </c>
      <c r="AJ364" s="25">
        <v>15.613923769903106</v>
      </c>
      <c r="AK364" s="25">
        <v>15.289943699158517</v>
      </c>
      <c r="AL364" s="25">
        <v>14.930166923689352</v>
      </c>
      <c r="AM364" s="25">
        <v>14.47676547893488</v>
      </c>
      <c r="AN364" s="25">
        <v>13.963420411271496</v>
      </c>
      <c r="AO364" s="25">
        <v>13.25595064846846</v>
      </c>
      <c r="AP364" s="25">
        <v>12.773235868438132</v>
      </c>
      <c r="AQ364" s="25">
        <v>10.904774931552662</v>
      </c>
      <c r="AR364" s="25">
        <v>9.3653136730699593</v>
      </c>
      <c r="AS364" s="25">
        <v>8.8228318521450078</v>
      </c>
      <c r="AT364" s="25">
        <v>8.3474624484777067</v>
      </c>
      <c r="AV364" s="26">
        <v>23.63919379715535</v>
      </c>
      <c r="AW364" s="26">
        <v>23.229721160845159</v>
      </c>
      <c r="AX364" s="26">
        <v>22.800265437611884</v>
      </c>
      <c r="AY364" s="26">
        <v>22.613923769903106</v>
      </c>
      <c r="AZ364" s="26">
        <v>22.289943699158517</v>
      </c>
      <c r="BA364" s="26">
        <v>21.930166923689352</v>
      </c>
      <c r="BB364" s="26">
        <v>21.47676547893488</v>
      </c>
      <c r="BC364" s="26">
        <v>20.963420411271496</v>
      </c>
      <c r="BD364" s="26">
        <v>20.25595064846846</v>
      </c>
      <c r="BE364" s="26">
        <v>19.773235868438132</v>
      </c>
      <c r="BF364" s="26">
        <v>17.904774931552662</v>
      </c>
      <c r="BG364" s="26">
        <v>16.365313673069959</v>
      </c>
      <c r="BH364" s="26">
        <v>15.822831852145008</v>
      </c>
      <c r="BI364" s="26">
        <v>15.347462448477707</v>
      </c>
      <c r="BK364" s="27">
        <v>16.63919379715535</v>
      </c>
      <c r="BL364" s="27">
        <v>15.694470699231918</v>
      </c>
      <c r="BM364" s="27">
        <v>14.982969232454792</v>
      </c>
      <c r="BN364" s="27">
        <v>14.485867473758578</v>
      </c>
      <c r="BO364" s="27">
        <v>13.804199472762509</v>
      </c>
      <c r="BP364" s="27">
        <v>13.206042086693426</v>
      </c>
      <c r="BQ364" s="27">
        <v>12.506980019089042</v>
      </c>
      <c r="BR364" s="27">
        <v>11.833910494912004</v>
      </c>
      <c r="BS364" s="27">
        <v>11.000330282685159</v>
      </c>
      <c r="BT364" s="27">
        <v>10.403651711390378</v>
      </c>
      <c r="BU364" s="27">
        <v>7.7112567194994206</v>
      </c>
      <c r="BV364" s="27">
        <v>5.8995624070120414</v>
      </c>
      <c r="BW364" s="27">
        <v>5.7775142479668347</v>
      </c>
      <c r="BX364" s="27">
        <v>5.9886718887494013</v>
      </c>
      <c r="BZ364" s="27">
        <v>23.63919379715535</v>
      </c>
      <c r="CA364" s="27">
        <v>22.694470699231918</v>
      </c>
      <c r="CB364" s="27">
        <v>21.982969232454792</v>
      </c>
      <c r="CC364" s="27">
        <v>21.485867473758578</v>
      </c>
      <c r="CD364" s="27">
        <v>20.804199472762509</v>
      </c>
      <c r="CE364" s="27">
        <v>20.206042086693426</v>
      </c>
      <c r="CF364" s="27">
        <v>19.506980019089042</v>
      </c>
      <c r="CG364" s="27">
        <v>18.833910494912004</v>
      </c>
      <c r="CH364" s="27">
        <v>18.000330282685159</v>
      </c>
      <c r="CI364" s="27">
        <v>17.403651711390378</v>
      </c>
      <c r="CJ364" s="27">
        <v>14.711256719499421</v>
      </c>
      <c r="CK364" s="27">
        <v>12.899562407012041</v>
      </c>
      <c r="CL364" s="27">
        <v>12.777514247966835</v>
      </c>
      <c r="CM364" s="27">
        <v>12.988671888749401</v>
      </c>
      <c r="CO364" s="28">
        <v>16.63919379715535</v>
      </c>
      <c r="CP364" s="28">
        <v>15.704311805030265</v>
      </c>
      <c r="CQ364" s="28">
        <v>15.035988240062341</v>
      </c>
      <c r="CR364" s="28">
        <v>14.572730026599345</v>
      </c>
      <c r="CS364" s="28">
        <v>13.965121511283424</v>
      </c>
      <c r="CT364" s="28">
        <v>13.438152036640741</v>
      </c>
      <c r="CU364" s="28">
        <v>12.797783813676556</v>
      </c>
      <c r="CV364" s="28">
        <v>12.194984515842549</v>
      </c>
      <c r="CW364" s="28">
        <v>11.4984098271158</v>
      </c>
      <c r="CX364" s="28">
        <v>11.075597934898237</v>
      </c>
      <c r="CY364" s="28">
        <v>6.6513472142858987</v>
      </c>
      <c r="CZ364" s="28">
        <v>0.9096235104227901</v>
      </c>
      <c r="DA364" s="28">
        <v>-2.7111345263150355</v>
      </c>
      <c r="DB364" s="28">
        <v>-5.4578499934423803</v>
      </c>
      <c r="DD364" s="28">
        <v>23.63919379715535</v>
      </c>
      <c r="DE364" s="28">
        <v>22.704311805030265</v>
      </c>
      <c r="DF364" s="28">
        <v>22.035988240062341</v>
      </c>
      <c r="DG364" s="28">
        <v>21.572730026599345</v>
      </c>
      <c r="DH364" s="28">
        <v>20.965121511283424</v>
      </c>
      <c r="DI364" s="28">
        <v>20.438152036640741</v>
      </c>
      <c r="DJ364" s="28">
        <v>19.797783813676556</v>
      </c>
      <c r="DK364" s="28">
        <v>19.194984515842549</v>
      </c>
      <c r="DL364" s="28">
        <v>18.4984098271158</v>
      </c>
      <c r="DM364" s="28">
        <v>18.075597934898237</v>
      </c>
      <c r="DN364" s="28">
        <v>13.651347214285899</v>
      </c>
      <c r="DO364" s="28">
        <v>7.9096235104227901</v>
      </c>
      <c r="DP364" s="28">
        <v>4.2888654736849645</v>
      </c>
      <c r="DQ364" s="28">
        <v>1.5421500065576197</v>
      </c>
      <c r="DS364" s="29">
        <v>16.63919379715535</v>
      </c>
      <c r="DT364" s="29">
        <v>15.758815787373315</v>
      </c>
      <c r="DU364" s="29">
        <v>14.828942854114715</v>
      </c>
      <c r="DV364" s="29">
        <v>14.36005180410104</v>
      </c>
      <c r="DW364" s="29">
        <v>13.781968323430061</v>
      </c>
      <c r="DX364" s="29">
        <v>13.325367358721003</v>
      </c>
      <c r="DY364" s="29">
        <v>12.75811514742216</v>
      </c>
      <c r="DZ364" s="29">
        <v>12.253812147639142</v>
      </c>
      <c r="EA364" s="29">
        <v>11.326363528601902</v>
      </c>
      <c r="EB364" s="29">
        <v>10.098155446238493</v>
      </c>
      <c r="EC364" s="29">
        <v>2.7036539733047675</v>
      </c>
      <c r="ED364" s="29">
        <v>-2.4202132160360605</v>
      </c>
      <c r="EE364" s="29">
        <v>-4.6492657007869127</v>
      </c>
      <c r="EF364" s="29">
        <v>-3.7535170844096939</v>
      </c>
      <c r="EH364" s="29">
        <v>23.63919379715535</v>
      </c>
      <c r="EI364" s="29">
        <v>22.758815787373315</v>
      </c>
      <c r="EJ364" s="29">
        <v>21.828942854114715</v>
      </c>
      <c r="EK364" s="29">
        <v>21.36005180410104</v>
      </c>
      <c r="EL364" s="29">
        <v>20.781968323430061</v>
      </c>
      <c r="EM364" s="29">
        <v>20.325367358721003</v>
      </c>
      <c r="EN364" s="29">
        <v>19.75811514742216</v>
      </c>
      <c r="EO364" s="29">
        <v>19.253812147639142</v>
      </c>
      <c r="EP364" s="29">
        <v>18.326363528601902</v>
      </c>
      <c r="EQ364" s="29">
        <v>17.098155446238493</v>
      </c>
      <c r="ER364" s="29">
        <v>9.7036539733047675</v>
      </c>
      <c r="ES364" s="29">
        <v>4.5797867839639395</v>
      </c>
      <c r="ET364" s="29">
        <v>2.3507342992130873</v>
      </c>
      <c r="EU364" s="29">
        <v>3.2464829155903061</v>
      </c>
      <c r="EW364" s="1">
        <v>392132</v>
      </c>
      <c r="EX364" s="1">
        <v>374352</v>
      </c>
      <c r="EY364" s="1" t="s">
        <v>502</v>
      </c>
      <c r="EZ364" s="1" t="s">
        <v>502</v>
      </c>
    </row>
    <row r="365" spans="2:156" ht="16" thickBot="1" x14ac:dyDescent="0.4">
      <c r="B365" s="21" t="s">
        <v>363</v>
      </c>
      <c r="C365" s="22">
        <v>8.1755881220087456</v>
      </c>
      <c r="D365" s="23">
        <v>8.2399560497457927</v>
      </c>
      <c r="E365" s="23">
        <v>7.9161625642060542</v>
      </c>
      <c r="F365" s="23">
        <v>7.7253009883230384</v>
      </c>
      <c r="G365" s="23">
        <v>7.4723713748750775</v>
      </c>
      <c r="H365" s="23">
        <v>7.0906919648985092</v>
      </c>
      <c r="I365" s="23">
        <v>6.6806212099314806</v>
      </c>
      <c r="J365" s="23">
        <v>6.4429170609104052</v>
      </c>
      <c r="K365" s="23">
        <v>6.1248145587251432</v>
      </c>
      <c r="L365" s="23">
        <v>5.614945200121344</v>
      </c>
      <c r="M365" s="23">
        <v>4.1396285694758372</v>
      </c>
      <c r="N365" s="23">
        <v>3.3289934359043567</v>
      </c>
      <c r="O365" s="23">
        <v>3.0608263871323853</v>
      </c>
      <c r="P365" s="23">
        <v>2.9948481147226076</v>
      </c>
      <c r="Q365" s="24"/>
      <c r="R365" s="23">
        <v>11.675588122008746</v>
      </c>
      <c r="S365" s="23">
        <v>11.739956049745793</v>
      </c>
      <c r="T365" s="23">
        <v>11.416162564206054</v>
      </c>
      <c r="U365" s="23">
        <v>11.225300988323038</v>
      </c>
      <c r="V365" s="23">
        <v>10.972371374875078</v>
      </c>
      <c r="W365" s="23">
        <v>10.590691964898509</v>
      </c>
      <c r="X365" s="23">
        <v>10.180621209931481</v>
      </c>
      <c r="Y365" s="23">
        <v>9.9429170609104052</v>
      </c>
      <c r="Z365" s="23">
        <v>9.6248145587251432</v>
      </c>
      <c r="AA365" s="23">
        <v>9.114945200121344</v>
      </c>
      <c r="AB365" s="23">
        <v>7.6396285694758372</v>
      </c>
      <c r="AC365" s="23">
        <v>6.8289934359043567</v>
      </c>
      <c r="AD365" s="23">
        <v>6.5608263871323853</v>
      </c>
      <c r="AE365" s="23">
        <v>6.4948481147226076</v>
      </c>
      <c r="AG365" s="25">
        <v>8.1755881220087456</v>
      </c>
      <c r="AH365" s="25">
        <v>8.2715079040457962</v>
      </c>
      <c r="AI365" s="25">
        <v>8.0357532232227573</v>
      </c>
      <c r="AJ365" s="25">
        <v>7.9850490048159291</v>
      </c>
      <c r="AK365" s="25">
        <v>7.8956453918285749</v>
      </c>
      <c r="AL365" s="25">
        <v>7.6533201487872944</v>
      </c>
      <c r="AM365" s="25">
        <v>7.3401913579226257</v>
      </c>
      <c r="AN365" s="25">
        <v>7.1661657677302451</v>
      </c>
      <c r="AO365" s="25">
        <v>6.8767264442124976</v>
      </c>
      <c r="AP365" s="25">
        <v>6.4493646997757494</v>
      </c>
      <c r="AQ365" s="25">
        <v>5.5147622316227096</v>
      </c>
      <c r="AR365" s="25">
        <v>4.8753392732939904</v>
      </c>
      <c r="AS365" s="25">
        <v>4.4676866985637869</v>
      </c>
      <c r="AT365" s="25">
        <v>4.1632603081763122</v>
      </c>
      <c r="AV365" s="26">
        <v>11.675588122008746</v>
      </c>
      <c r="AW365" s="26">
        <v>11.771507904045796</v>
      </c>
      <c r="AX365" s="26">
        <v>11.535753223222757</v>
      </c>
      <c r="AY365" s="26">
        <v>11.485049004815929</v>
      </c>
      <c r="AZ365" s="26">
        <v>11.395645391828575</v>
      </c>
      <c r="BA365" s="26">
        <v>11.153320148787294</v>
      </c>
      <c r="BB365" s="26">
        <v>10.840191357922626</v>
      </c>
      <c r="BC365" s="26">
        <v>10.666165767730245</v>
      </c>
      <c r="BD365" s="26">
        <v>10.376726444212498</v>
      </c>
      <c r="BE365" s="26">
        <v>9.9493646997757494</v>
      </c>
      <c r="BF365" s="26">
        <v>9.0147622316227096</v>
      </c>
      <c r="BG365" s="26">
        <v>8.3753392732939904</v>
      </c>
      <c r="BH365" s="26">
        <v>7.9676866985637869</v>
      </c>
      <c r="BI365" s="26">
        <v>7.6632603081763122</v>
      </c>
      <c r="BK365" s="27">
        <v>8.1755881220087456</v>
      </c>
      <c r="BL365" s="27">
        <v>8.2400992743821213</v>
      </c>
      <c r="BM365" s="27">
        <v>7.9164519620963318</v>
      </c>
      <c r="BN365" s="27">
        <v>7.7257276170374976</v>
      </c>
      <c r="BO365" s="27">
        <v>7.4729308537269077</v>
      </c>
      <c r="BP365" s="27">
        <v>7.090523724092245</v>
      </c>
      <c r="BQ365" s="27">
        <v>6.6788217872838587</v>
      </c>
      <c r="BR365" s="27">
        <v>6.4408246971470078</v>
      </c>
      <c r="BS365" s="27">
        <v>6.1225292623271592</v>
      </c>
      <c r="BT365" s="27">
        <v>5.6481278326687132</v>
      </c>
      <c r="BU365" s="27">
        <v>4.3088356568382835</v>
      </c>
      <c r="BV365" s="27">
        <v>3.608077350889582</v>
      </c>
      <c r="BW365" s="27">
        <v>3.3635275955684705</v>
      </c>
      <c r="BX365" s="27">
        <v>3.346521545776044</v>
      </c>
      <c r="BZ365" s="27">
        <v>11.675588122008746</v>
      </c>
      <c r="CA365" s="27">
        <v>11.740099274382121</v>
      </c>
      <c r="CB365" s="27">
        <v>11.416451962096332</v>
      </c>
      <c r="CC365" s="27">
        <v>11.225727617037498</v>
      </c>
      <c r="CD365" s="27">
        <v>10.972930853726908</v>
      </c>
      <c r="CE365" s="27">
        <v>10.590523724092245</v>
      </c>
      <c r="CF365" s="27">
        <v>10.178821787283859</v>
      </c>
      <c r="CG365" s="27">
        <v>9.9408246971470078</v>
      </c>
      <c r="CH365" s="27">
        <v>9.6225292623271592</v>
      </c>
      <c r="CI365" s="27">
        <v>9.1481278326687132</v>
      </c>
      <c r="CJ365" s="27">
        <v>7.8088356568382835</v>
      </c>
      <c r="CK365" s="27">
        <v>7.108077350889582</v>
      </c>
      <c r="CL365" s="27">
        <v>6.8635275955684705</v>
      </c>
      <c r="CM365" s="27">
        <v>6.846521545776044</v>
      </c>
      <c r="CO365" s="28">
        <v>8.1755881220087456</v>
      </c>
      <c r="CP365" s="28">
        <v>8.2394079596317678</v>
      </c>
      <c r="CQ365" s="28">
        <v>7.922516104585096</v>
      </c>
      <c r="CR365" s="28">
        <v>7.7381249770976073</v>
      </c>
      <c r="CS365" s="28">
        <v>7.5053111525461222</v>
      </c>
      <c r="CT365" s="28">
        <v>7.1386954993081932</v>
      </c>
      <c r="CU365" s="28">
        <v>6.7335198507069389</v>
      </c>
      <c r="CV365" s="28">
        <v>6.4975076528635878</v>
      </c>
      <c r="CW365" s="28">
        <v>6.2348863793907867</v>
      </c>
      <c r="CX365" s="28">
        <v>5.8120007958951856</v>
      </c>
      <c r="CY365" s="28">
        <v>3.9363033019667046</v>
      </c>
      <c r="CZ365" s="28">
        <v>0.29061576724159721</v>
      </c>
      <c r="DA365" s="28">
        <v>-2.5027369674987341</v>
      </c>
      <c r="DB365" s="28">
        <v>-4.4105866526964022</v>
      </c>
      <c r="DD365" s="28">
        <v>11.675588122008746</v>
      </c>
      <c r="DE365" s="28">
        <v>11.739407959631768</v>
      </c>
      <c r="DF365" s="28">
        <v>11.422516104585096</v>
      </c>
      <c r="DG365" s="28">
        <v>11.238124977097607</v>
      </c>
      <c r="DH365" s="28">
        <v>11.005311152546122</v>
      </c>
      <c r="DI365" s="28">
        <v>10.638695499308193</v>
      </c>
      <c r="DJ365" s="28">
        <v>10.233519850706939</v>
      </c>
      <c r="DK365" s="28">
        <v>9.9975076528635878</v>
      </c>
      <c r="DL365" s="28">
        <v>9.7348863793907867</v>
      </c>
      <c r="DM365" s="28">
        <v>9.3120007958951856</v>
      </c>
      <c r="DN365" s="28">
        <v>7.4363033019667046</v>
      </c>
      <c r="DO365" s="28">
        <v>3.7906157672415972</v>
      </c>
      <c r="DP365" s="28">
        <v>0.99726303250126591</v>
      </c>
      <c r="DQ365" s="28">
        <v>-0.91058665269640215</v>
      </c>
      <c r="DS365" s="29">
        <v>8.1755881220087456</v>
      </c>
      <c r="DT365" s="29">
        <v>8.2848924107958144</v>
      </c>
      <c r="DU365" s="29">
        <v>7.9021258186941452</v>
      </c>
      <c r="DV365" s="29">
        <v>7.7230999551217714</v>
      </c>
      <c r="DW365" s="29">
        <v>7.5142019270933336</v>
      </c>
      <c r="DX365" s="29">
        <v>7.1887542594903806</v>
      </c>
      <c r="DY365" s="29">
        <v>6.8205462409192368</v>
      </c>
      <c r="DZ365" s="29">
        <v>6.6291589314603332</v>
      </c>
      <c r="EA365" s="29">
        <v>6.3274174388150382</v>
      </c>
      <c r="EB365" s="29">
        <v>5.3287132690142549</v>
      </c>
      <c r="EC365" s="29">
        <v>1.1935719542877976</v>
      </c>
      <c r="ED365" s="29">
        <v>-2.0662366188721322</v>
      </c>
      <c r="EE365" s="29">
        <v>-3.9094756477059676</v>
      </c>
      <c r="EF365" s="29">
        <v>-3.4194413078736403</v>
      </c>
      <c r="EH365" s="29">
        <v>11.675588122008746</v>
      </c>
      <c r="EI365" s="29">
        <v>11.784892410795814</v>
      </c>
      <c r="EJ365" s="29">
        <v>11.402125818694145</v>
      </c>
      <c r="EK365" s="29">
        <v>11.223099955121771</v>
      </c>
      <c r="EL365" s="29">
        <v>11.014201927093334</v>
      </c>
      <c r="EM365" s="29">
        <v>10.688754259490381</v>
      </c>
      <c r="EN365" s="29">
        <v>10.320546240919237</v>
      </c>
      <c r="EO365" s="29">
        <v>10.129158931460333</v>
      </c>
      <c r="EP365" s="29">
        <v>9.8274174388150382</v>
      </c>
      <c r="EQ365" s="29">
        <v>8.8287132690142549</v>
      </c>
      <c r="ER365" s="29">
        <v>4.6935719542877976</v>
      </c>
      <c r="ES365" s="29">
        <v>1.4337633811278678</v>
      </c>
      <c r="ET365" s="29">
        <v>-0.40947564770596756</v>
      </c>
      <c r="EU365" s="29">
        <v>8.0558692126359688E-2</v>
      </c>
      <c r="EW365" s="1">
        <v>390519</v>
      </c>
      <c r="EX365" s="1">
        <v>412388</v>
      </c>
      <c r="EY365" s="1" t="s">
        <v>541</v>
      </c>
      <c r="EZ365" s="1" t="s">
        <v>848</v>
      </c>
    </row>
    <row r="366" spans="2:156" ht="16" thickBot="1" x14ac:dyDescent="0.4">
      <c r="B366" s="21" t="s">
        <v>364</v>
      </c>
      <c r="C366" s="22">
        <v>6.8145905429365143</v>
      </c>
      <c r="D366" s="23">
        <v>6.0934032827728259</v>
      </c>
      <c r="E366" s="23">
        <v>5.8603891194508009</v>
      </c>
      <c r="F366" s="23">
        <v>5.3545274943842678</v>
      </c>
      <c r="G366" s="23">
        <v>4.9776169077285566</v>
      </c>
      <c r="H366" s="23">
        <v>4.4179392084294911</v>
      </c>
      <c r="I366" s="23">
        <v>3.9219198812613918</v>
      </c>
      <c r="J366" s="23">
        <v>3.334173718943088</v>
      </c>
      <c r="K366" s="23">
        <v>2.761252323367497</v>
      </c>
      <c r="L366" s="23">
        <v>2.0388972647284653</v>
      </c>
      <c r="M366" s="23">
        <v>-0.613512456598162</v>
      </c>
      <c r="N366" s="23">
        <v>-2.3165228512257912</v>
      </c>
      <c r="O366" s="23">
        <v>-3.033087522795558</v>
      </c>
      <c r="P366" s="23">
        <v>-3.4142928936741122</v>
      </c>
      <c r="Q366" s="24"/>
      <c r="R366" s="23">
        <v>11.451590542936515</v>
      </c>
      <c r="S366" s="23">
        <v>10.730403282772826</v>
      </c>
      <c r="T366" s="23">
        <v>10.497389119450801</v>
      </c>
      <c r="U366" s="23">
        <v>9.9915274943842682</v>
      </c>
      <c r="V366" s="23">
        <v>9.614616907728557</v>
      </c>
      <c r="W366" s="23">
        <v>9.0549392084294915</v>
      </c>
      <c r="X366" s="23">
        <v>8.5589198812613922</v>
      </c>
      <c r="Y366" s="23">
        <v>7.9711737189430885</v>
      </c>
      <c r="Z366" s="23">
        <v>7.3982523233674975</v>
      </c>
      <c r="AA366" s="23">
        <v>6.6758972647284658</v>
      </c>
      <c r="AB366" s="23">
        <v>4.0234875434018385</v>
      </c>
      <c r="AC366" s="23">
        <v>2.3204771487742093</v>
      </c>
      <c r="AD366" s="23">
        <v>1.6039124772044424</v>
      </c>
      <c r="AE366" s="23">
        <v>1.2227071063258883</v>
      </c>
      <c r="AG366" s="25">
        <v>6.8145905429365143</v>
      </c>
      <c r="AH366" s="25">
        <v>6.3436551119133995</v>
      </c>
      <c r="AI366" s="25">
        <v>6.165439095834941</v>
      </c>
      <c r="AJ366" s="25">
        <v>5.7844027497915036</v>
      </c>
      <c r="AK366" s="25">
        <v>5.5646383311879077</v>
      </c>
      <c r="AL366" s="25">
        <v>5.1024500136388156</v>
      </c>
      <c r="AM366" s="25">
        <v>4.657145707575971</v>
      </c>
      <c r="AN366" s="25">
        <v>4.1668901407079417</v>
      </c>
      <c r="AO366" s="25">
        <v>3.5652010623684021</v>
      </c>
      <c r="AP366" s="25">
        <v>2.935778055798977</v>
      </c>
      <c r="AQ366" s="25">
        <v>1.1669140965178002</v>
      </c>
      <c r="AR366" s="25">
        <v>-0.27510384597702853</v>
      </c>
      <c r="AS366" s="25">
        <v>-1.1986742752124329</v>
      </c>
      <c r="AT366" s="25">
        <v>-2.0169277351109187</v>
      </c>
      <c r="AV366" s="26">
        <v>11.451590542936515</v>
      </c>
      <c r="AW366" s="26">
        <v>10.9806551119134</v>
      </c>
      <c r="AX366" s="26">
        <v>10.802439095834941</v>
      </c>
      <c r="AY366" s="26">
        <v>10.421402749791504</v>
      </c>
      <c r="AZ366" s="26">
        <v>10.201638331187908</v>
      </c>
      <c r="BA366" s="26">
        <v>9.739450013638816</v>
      </c>
      <c r="BB366" s="26">
        <v>9.2941457075759715</v>
      </c>
      <c r="BC366" s="26">
        <v>8.8038901407079422</v>
      </c>
      <c r="BD366" s="26">
        <v>8.2022010623684025</v>
      </c>
      <c r="BE366" s="26">
        <v>7.5727780557989774</v>
      </c>
      <c r="BF366" s="26">
        <v>5.8039140965178007</v>
      </c>
      <c r="BG366" s="26">
        <v>4.3618961540229719</v>
      </c>
      <c r="BH366" s="26">
        <v>3.4383257247875676</v>
      </c>
      <c r="BI366" s="26">
        <v>2.6200722648890817</v>
      </c>
      <c r="BK366" s="27">
        <v>6.8145905429365143</v>
      </c>
      <c r="BL366" s="27">
        <v>6.0936094538755796</v>
      </c>
      <c r="BM366" s="27">
        <v>5.8607983757833608</v>
      </c>
      <c r="BN366" s="27">
        <v>5.3551395738189029</v>
      </c>
      <c r="BO366" s="27">
        <v>4.9784176017910511</v>
      </c>
      <c r="BP366" s="27">
        <v>4.4176990821720565</v>
      </c>
      <c r="BQ366" s="27">
        <v>3.9191263632596893</v>
      </c>
      <c r="BR366" s="27">
        <v>3.330894655070832</v>
      </c>
      <c r="BS366" s="27">
        <v>2.7575402968933176</v>
      </c>
      <c r="BT366" s="27">
        <v>2.0819821562944618</v>
      </c>
      <c r="BU366" s="27">
        <v>-0.38226323380466454</v>
      </c>
      <c r="BV366" s="27">
        <v>-1.9128261835929905</v>
      </c>
      <c r="BW366" s="27">
        <v>-2.5853018008936779</v>
      </c>
      <c r="BX366" s="27">
        <v>-2.8768749530700433</v>
      </c>
      <c r="BZ366" s="27">
        <v>11.451590542936515</v>
      </c>
      <c r="CA366" s="27">
        <v>10.73060945387558</v>
      </c>
      <c r="CB366" s="27">
        <v>10.497798375783361</v>
      </c>
      <c r="CC366" s="27">
        <v>9.9921395738189034</v>
      </c>
      <c r="CD366" s="27">
        <v>9.6154176017910515</v>
      </c>
      <c r="CE366" s="27">
        <v>9.054699082172057</v>
      </c>
      <c r="CF366" s="27">
        <v>8.5561263632596898</v>
      </c>
      <c r="CG366" s="27">
        <v>7.9678946550708325</v>
      </c>
      <c r="CH366" s="27">
        <v>7.394540296893318</v>
      </c>
      <c r="CI366" s="27">
        <v>6.7189821562944623</v>
      </c>
      <c r="CJ366" s="27">
        <v>4.2547367661953359</v>
      </c>
      <c r="CK366" s="27">
        <v>2.72417381640701</v>
      </c>
      <c r="CL366" s="27">
        <v>2.0516981991063226</v>
      </c>
      <c r="CM366" s="27">
        <v>1.7601250469299572</v>
      </c>
      <c r="CO366" s="28">
        <v>6.8145905429365143</v>
      </c>
      <c r="CP366" s="28">
        <v>6.0930645806994299</v>
      </c>
      <c r="CQ366" s="28">
        <v>5.869696684748817</v>
      </c>
      <c r="CR366" s="28">
        <v>5.3560837790027875</v>
      </c>
      <c r="CS366" s="28">
        <v>5.0215766808993152</v>
      </c>
      <c r="CT366" s="28">
        <v>4.4900935734818574</v>
      </c>
      <c r="CU366" s="28">
        <v>4.0062057060899647</v>
      </c>
      <c r="CV366" s="28">
        <v>3.4744537605865276</v>
      </c>
      <c r="CW366" s="28">
        <v>2.9613065395937568</v>
      </c>
      <c r="CX366" s="28">
        <v>2.4185099711391658</v>
      </c>
      <c r="CY366" s="28">
        <v>-0.88917044737784323</v>
      </c>
      <c r="CZ366" s="28">
        <v>-6.77708854946885</v>
      </c>
      <c r="DA366" s="28">
        <v>-11.221251338108416</v>
      </c>
      <c r="DB366" s="28">
        <v>-14.295138088436268</v>
      </c>
      <c r="DD366" s="28">
        <v>11.451590542936515</v>
      </c>
      <c r="DE366" s="28">
        <v>10.73006458069943</v>
      </c>
      <c r="DF366" s="28">
        <v>10.506696684748817</v>
      </c>
      <c r="DG366" s="28">
        <v>9.993083779002788</v>
      </c>
      <c r="DH366" s="28">
        <v>9.6585766808993156</v>
      </c>
      <c r="DI366" s="28">
        <v>9.1270935734818579</v>
      </c>
      <c r="DJ366" s="28">
        <v>8.6432057060899652</v>
      </c>
      <c r="DK366" s="28">
        <v>8.111453760586528</v>
      </c>
      <c r="DL366" s="28">
        <v>7.5983065395937572</v>
      </c>
      <c r="DM366" s="28">
        <v>7.0555099711391662</v>
      </c>
      <c r="DN366" s="28">
        <v>3.7478295526221572</v>
      </c>
      <c r="DO366" s="28">
        <v>-2.1400885494688495</v>
      </c>
      <c r="DP366" s="28">
        <v>-6.584251338108416</v>
      </c>
      <c r="DQ366" s="28">
        <v>-9.6581380884362673</v>
      </c>
      <c r="DS366" s="29">
        <v>6.8145905429365143</v>
      </c>
      <c r="DT366" s="29">
        <v>6.1721521348592887</v>
      </c>
      <c r="DU366" s="29">
        <v>5.8530961376786834</v>
      </c>
      <c r="DV366" s="29">
        <v>5.3538893717861669</v>
      </c>
      <c r="DW366" s="29">
        <v>5.0486941840348507</v>
      </c>
      <c r="DX366" s="29">
        <v>4.5904148676587369</v>
      </c>
      <c r="DY366" s="29">
        <v>4.1521824006647989</v>
      </c>
      <c r="DZ366" s="29">
        <v>3.6656640531284737</v>
      </c>
      <c r="EA366" s="29">
        <v>3.0823685966003822</v>
      </c>
      <c r="EB366" s="29">
        <v>1.6673040412576157</v>
      </c>
      <c r="EC366" s="29">
        <v>-4.9342774195503765</v>
      </c>
      <c r="ED366" s="29">
        <v>-10.239390187478683</v>
      </c>
      <c r="EE366" s="29">
        <v>-13.215372364643052</v>
      </c>
      <c r="EF366" s="29">
        <v>-12.781532720657879</v>
      </c>
      <c r="EH366" s="29">
        <v>11.451590542936515</v>
      </c>
      <c r="EI366" s="29">
        <v>10.809152134859289</v>
      </c>
      <c r="EJ366" s="29">
        <v>10.490096137678684</v>
      </c>
      <c r="EK366" s="29">
        <v>9.9908893717861673</v>
      </c>
      <c r="EL366" s="29">
        <v>9.6856941840348512</v>
      </c>
      <c r="EM366" s="29">
        <v>9.2274148676587373</v>
      </c>
      <c r="EN366" s="29">
        <v>8.7891824006647994</v>
      </c>
      <c r="EO366" s="29">
        <v>8.3026640531284741</v>
      </c>
      <c r="EP366" s="29">
        <v>7.7193685966003827</v>
      </c>
      <c r="EQ366" s="29">
        <v>6.3043040412576161</v>
      </c>
      <c r="ER366" s="29">
        <v>-0.29727741955037601</v>
      </c>
      <c r="ES366" s="29">
        <v>-5.602390187478683</v>
      </c>
      <c r="ET366" s="29">
        <v>-8.5783723646430516</v>
      </c>
      <c r="EU366" s="29">
        <v>-8.1445327206578781</v>
      </c>
      <c r="EW366" s="1">
        <v>358258</v>
      </c>
      <c r="EX366" s="1">
        <v>418014</v>
      </c>
      <c r="EY366" s="1" t="s">
        <v>528</v>
      </c>
      <c r="EZ366" s="1" t="s">
        <v>864</v>
      </c>
    </row>
    <row r="367" spans="2:156" ht="16" thickBot="1" x14ac:dyDescent="0.4">
      <c r="B367" s="21" t="s">
        <v>365</v>
      </c>
      <c r="C367" s="22">
        <v>2.8650092798287012</v>
      </c>
      <c r="D367" s="23">
        <v>2.900436119314679</v>
      </c>
      <c r="E367" s="23">
        <v>2.8201239619256491</v>
      </c>
      <c r="F367" s="23">
        <v>2.6498598126679695</v>
      </c>
      <c r="G367" s="23">
        <v>2.4374216672202325</v>
      </c>
      <c r="H367" s="23">
        <v>2.2825567544005843</v>
      </c>
      <c r="I367" s="23">
        <v>2.0899552533825476</v>
      </c>
      <c r="J367" s="23">
        <v>4.8349010019684968</v>
      </c>
      <c r="K367" s="23">
        <v>4.6503599853508399</v>
      </c>
      <c r="L367" s="23">
        <v>4.4274673814212697</v>
      </c>
      <c r="M367" s="23">
        <v>3.5491884949817276</v>
      </c>
      <c r="N367" s="23">
        <v>3.0496204743918121</v>
      </c>
      <c r="O367" s="23">
        <v>2.6910275831586468</v>
      </c>
      <c r="P367" s="23">
        <v>3.0707340199399233</v>
      </c>
      <c r="Q367" s="24"/>
      <c r="R367" s="23">
        <v>3.8650092798287012</v>
      </c>
      <c r="S367" s="23">
        <v>3.900436119314679</v>
      </c>
      <c r="T367" s="23">
        <v>3.8201239619256491</v>
      </c>
      <c r="U367" s="23">
        <v>3.6498598126679695</v>
      </c>
      <c r="V367" s="23">
        <v>3.4374216672202325</v>
      </c>
      <c r="W367" s="23">
        <v>3.2825567544005843</v>
      </c>
      <c r="X367" s="23">
        <v>3.0899552533825476</v>
      </c>
      <c r="Y367" s="23">
        <v>2.8349010019684968</v>
      </c>
      <c r="Z367" s="23">
        <v>2.6503599853508399</v>
      </c>
      <c r="AA367" s="23">
        <v>2.4274673814212697</v>
      </c>
      <c r="AB367" s="23">
        <v>1.5491884949817276</v>
      </c>
      <c r="AC367" s="23">
        <v>1.0496204743918121</v>
      </c>
      <c r="AD367" s="23">
        <v>0.69102758315864676</v>
      </c>
      <c r="AE367" s="23">
        <v>1.0707340199399233</v>
      </c>
      <c r="AG367" s="25">
        <v>2.8650092798287012</v>
      </c>
      <c r="AH367" s="25">
        <v>2.8801945208628252</v>
      </c>
      <c r="AI367" s="25">
        <v>2.8011225781111504</v>
      </c>
      <c r="AJ367" s="25">
        <v>2.6669362032636057</v>
      </c>
      <c r="AK367" s="25">
        <v>2.4897248642856873</v>
      </c>
      <c r="AL367" s="25">
        <v>2.3441211553089296</v>
      </c>
      <c r="AM367" s="25">
        <v>2.1314508153737428</v>
      </c>
      <c r="AN367" s="25">
        <v>4.8543841125091243</v>
      </c>
      <c r="AO367" s="25">
        <v>4.5941371064762144</v>
      </c>
      <c r="AP367" s="25">
        <v>4.1034004376885616</v>
      </c>
      <c r="AQ367" s="25">
        <v>3.7960749318874054</v>
      </c>
      <c r="AR367" s="25">
        <v>3.3571433401256563</v>
      </c>
      <c r="AS367" s="25">
        <v>2.9207076259167692</v>
      </c>
      <c r="AT367" s="25">
        <v>3.0769234292195353</v>
      </c>
      <c r="AV367" s="26">
        <v>3.8650092798287012</v>
      </c>
      <c r="AW367" s="26">
        <v>3.8801945208628252</v>
      </c>
      <c r="AX367" s="26">
        <v>3.8011225781111504</v>
      </c>
      <c r="AY367" s="26">
        <v>3.6669362032636057</v>
      </c>
      <c r="AZ367" s="26">
        <v>3.4897248642856873</v>
      </c>
      <c r="BA367" s="26">
        <v>3.3441211553089296</v>
      </c>
      <c r="BB367" s="26">
        <v>3.1314508153737428</v>
      </c>
      <c r="BC367" s="26">
        <v>2.8543841125091243</v>
      </c>
      <c r="BD367" s="26">
        <v>2.5941371064762144</v>
      </c>
      <c r="BE367" s="26">
        <v>2.1034004376885616</v>
      </c>
      <c r="BF367" s="26">
        <v>1.7960749318874054</v>
      </c>
      <c r="BG367" s="26">
        <v>1.3571433401256563</v>
      </c>
      <c r="BH367" s="26">
        <v>0.92070762591676925</v>
      </c>
      <c r="BI367" s="26">
        <v>1.0769234292195353</v>
      </c>
      <c r="BK367" s="27">
        <v>2.8650092798287012</v>
      </c>
      <c r="BL367" s="27">
        <v>2.9004361172979793</v>
      </c>
      <c r="BM367" s="27">
        <v>2.8201239669278513</v>
      </c>
      <c r="BN367" s="27">
        <v>2.6498598126679695</v>
      </c>
      <c r="BO367" s="27">
        <v>2.4374216390682673</v>
      </c>
      <c r="BP367" s="27">
        <v>2.282556783401251</v>
      </c>
      <c r="BQ367" s="27">
        <v>2.0899552533825476</v>
      </c>
      <c r="BR367" s="27">
        <v>4.8349010019684968</v>
      </c>
      <c r="BS367" s="27">
        <v>4.6503599853508399</v>
      </c>
      <c r="BT367" s="27">
        <v>4.4432289161685103</v>
      </c>
      <c r="BU367" s="27">
        <v>3.6223929087811442</v>
      </c>
      <c r="BV367" s="27">
        <v>3.1383116027888072</v>
      </c>
      <c r="BW367" s="27">
        <v>2.7737531692197521</v>
      </c>
      <c r="BX367" s="27">
        <v>3.135812008885182</v>
      </c>
      <c r="BZ367" s="27">
        <v>3.8650092798287012</v>
      </c>
      <c r="CA367" s="27">
        <v>3.9004361172979793</v>
      </c>
      <c r="CB367" s="27">
        <v>3.8201239669278513</v>
      </c>
      <c r="CC367" s="27">
        <v>3.6498598126679695</v>
      </c>
      <c r="CD367" s="27">
        <v>3.4374216390682673</v>
      </c>
      <c r="CE367" s="27">
        <v>3.282556783401251</v>
      </c>
      <c r="CF367" s="27">
        <v>3.0899552533825476</v>
      </c>
      <c r="CG367" s="27">
        <v>2.8349010019684968</v>
      </c>
      <c r="CH367" s="27">
        <v>2.6503599853508399</v>
      </c>
      <c r="CI367" s="27">
        <v>2.4432289161685103</v>
      </c>
      <c r="CJ367" s="27">
        <v>1.6223929087811442</v>
      </c>
      <c r="CK367" s="27">
        <v>1.1383116027888072</v>
      </c>
      <c r="CL367" s="27">
        <v>0.77375316921975212</v>
      </c>
      <c r="CM367" s="27">
        <v>1.135812008885182</v>
      </c>
      <c r="CO367" s="28">
        <v>2.8650092798287012</v>
      </c>
      <c r="CP367" s="28">
        <v>2.8832257709913556</v>
      </c>
      <c r="CQ367" s="28">
        <v>2.7953132180090439</v>
      </c>
      <c r="CR367" s="28">
        <v>2.6140929226523006</v>
      </c>
      <c r="CS367" s="28">
        <v>2.3871239332247693</v>
      </c>
      <c r="CT367" s="28">
        <v>2.2110616411604029</v>
      </c>
      <c r="CU367" s="28">
        <v>1.983247571078838</v>
      </c>
      <c r="CV367" s="28">
        <v>4.700724351267545</v>
      </c>
      <c r="CW367" s="28">
        <v>4.4916335016046931</v>
      </c>
      <c r="CX367" s="28">
        <v>4.2890460963854853</v>
      </c>
      <c r="CY367" s="28">
        <v>3.0517665518517241</v>
      </c>
      <c r="CZ367" s="28">
        <v>0.45678309412613416</v>
      </c>
      <c r="DA367" s="28">
        <v>-1.7734644601105778</v>
      </c>
      <c r="DB367" s="28">
        <v>-2.5853384979602829</v>
      </c>
      <c r="DD367" s="28">
        <v>3.8650092798287012</v>
      </c>
      <c r="DE367" s="28">
        <v>3.8832257709913556</v>
      </c>
      <c r="DF367" s="28">
        <v>3.7953132180090439</v>
      </c>
      <c r="DG367" s="28">
        <v>3.6140929226523006</v>
      </c>
      <c r="DH367" s="28">
        <v>3.3871239332247693</v>
      </c>
      <c r="DI367" s="28">
        <v>3.2110616411604029</v>
      </c>
      <c r="DJ367" s="28">
        <v>2.983247571078838</v>
      </c>
      <c r="DK367" s="28">
        <v>2.700724351267545</v>
      </c>
      <c r="DL367" s="28">
        <v>2.4916335016046931</v>
      </c>
      <c r="DM367" s="28">
        <v>2.2890460963854853</v>
      </c>
      <c r="DN367" s="28">
        <v>1.0517665518517241</v>
      </c>
      <c r="DO367" s="28">
        <v>-1.5432169058738658</v>
      </c>
      <c r="DP367" s="28">
        <v>-3.7734644601105778</v>
      </c>
      <c r="DQ367" s="28">
        <v>-4.5853384979602829</v>
      </c>
      <c r="DS367" s="29">
        <v>2.8650092798287012</v>
      </c>
      <c r="DT367" s="29">
        <v>2.9261351901973089</v>
      </c>
      <c r="DU367" s="29">
        <v>2.8228471112311393</v>
      </c>
      <c r="DV367" s="29">
        <v>2.6614927014193581</v>
      </c>
      <c r="DW367" s="29">
        <v>2.4581504394023108</v>
      </c>
      <c r="DX367" s="29">
        <v>2.3189684628776384</v>
      </c>
      <c r="DY367" s="29">
        <v>2.1365364664922319</v>
      </c>
      <c r="DZ367" s="29">
        <v>4.8905559978981694</v>
      </c>
      <c r="EA367" s="29">
        <v>4.7120431643615417</v>
      </c>
      <c r="EB367" s="29">
        <v>4.1016242383471413</v>
      </c>
      <c r="EC367" s="29">
        <v>1.1101823827736759</v>
      </c>
      <c r="ED367" s="29">
        <v>-1.2622095064032344</v>
      </c>
      <c r="EE367" s="29">
        <v>-2.9008157399296657</v>
      </c>
      <c r="EF367" s="29">
        <v>-1.9646431300577447</v>
      </c>
      <c r="EH367" s="29">
        <v>3.8650092798287012</v>
      </c>
      <c r="EI367" s="29">
        <v>3.9261351901973089</v>
      </c>
      <c r="EJ367" s="29">
        <v>3.8228471112311393</v>
      </c>
      <c r="EK367" s="29">
        <v>3.6614927014193581</v>
      </c>
      <c r="EL367" s="29">
        <v>3.4581504394023108</v>
      </c>
      <c r="EM367" s="29">
        <v>3.3189684628776384</v>
      </c>
      <c r="EN367" s="29">
        <v>3.1365364664922319</v>
      </c>
      <c r="EO367" s="29">
        <v>2.8905559978981694</v>
      </c>
      <c r="EP367" s="29">
        <v>2.7120431643615417</v>
      </c>
      <c r="EQ367" s="29">
        <v>2.1016242383471413</v>
      </c>
      <c r="ER367" s="29">
        <v>-0.88981761722632413</v>
      </c>
      <c r="ES367" s="29">
        <v>-3.2622095064032344</v>
      </c>
      <c r="ET367" s="29">
        <v>-4.9008157399296657</v>
      </c>
      <c r="EU367" s="29">
        <v>-3.9646431300577447</v>
      </c>
      <c r="EW367" s="1">
        <v>343294</v>
      </c>
      <c r="EX367" s="1">
        <v>463785</v>
      </c>
      <c r="EY367" s="1" t="s">
        <v>506</v>
      </c>
      <c r="EZ367" s="1" t="s">
        <v>858</v>
      </c>
    </row>
    <row r="368" spans="2:156" ht="16" thickBot="1" x14ac:dyDescent="0.4">
      <c r="B368" s="21" t="s">
        <v>366</v>
      </c>
      <c r="C368" s="22">
        <v>5.3530170735982789</v>
      </c>
      <c r="D368" s="23">
        <v>4.3927689875063187</v>
      </c>
      <c r="E368" s="23">
        <v>4.1701293251378218</v>
      </c>
      <c r="F368" s="23">
        <v>4.0095557112237916</v>
      </c>
      <c r="G368" s="23">
        <v>3.7460752893900011</v>
      </c>
      <c r="H368" s="23">
        <v>3.4629797420997104</v>
      </c>
      <c r="I368" s="23">
        <v>3.1337279812868513</v>
      </c>
      <c r="J368" s="23">
        <v>2.9080439451633548</v>
      </c>
      <c r="K368" s="23">
        <v>2.6126454938874133</v>
      </c>
      <c r="L368" s="23">
        <v>2.2597119982922891</v>
      </c>
      <c r="M368" s="23">
        <v>0.86008113368145445</v>
      </c>
      <c r="N368" s="23">
        <v>3.3618028887079987E-2</v>
      </c>
      <c r="O368" s="23">
        <v>-0.24745509502614382</v>
      </c>
      <c r="P368" s="23">
        <v>-0.30435334053952801</v>
      </c>
      <c r="Q368" s="24"/>
      <c r="R368" s="23">
        <v>8.8530170735982789</v>
      </c>
      <c r="S368" s="23">
        <v>7.8927689875063187</v>
      </c>
      <c r="T368" s="23">
        <v>7.6701293251378218</v>
      </c>
      <c r="U368" s="23">
        <v>7.5095557112237916</v>
      </c>
      <c r="V368" s="23">
        <v>7.2460752893900011</v>
      </c>
      <c r="W368" s="23">
        <v>6.9629797420997104</v>
      </c>
      <c r="X368" s="23">
        <v>6.6337279812868513</v>
      </c>
      <c r="Y368" s="23">
        <v>6.4080439451633548</v>
      </c>
      <c r="Z368" s="23">
        <v>6.1126454938874133</v>
      </c>
      <c r="AA368" s="23">
        <v>5.7597119982922891</v>
      </c>
      <c r="AB368" s="23">
        <v>4.3600811336814544</v>
      </c>
      <c r="AC368" s="23">
        <v>3.53361802888708</v>
      </c>
      <c r="AD368" s="23">
        <v>3.2525449049738562</v>
      </c>
      <c r="AE368" s="23">
        <v>3.195646659460472</v>
      </c>
      <c r="AG368" s="25">
        <v>5.3530170735982789</v>
      </c>
      <c r="AH368" s="25">
        <v>4.8687681241744905</v>
      </c>
      <c r="AI368" s="25">
        <v>4.7641154904461249</v>
      </c>
      <c r="AJ368" s="25">
        <v>4.7346151536714327</v>
      </c>
      <c r="AK368" s="25">
        <v>4.6195338698723489</v>
      </c>
      <c r="AL368" s="25">
        <v>4.4533571835297288</v>
      </c>
      <c r="AM368" s="25">
        <v>4.2200521429798776</v>
      </c>
      <c r="AN368" s="25">
        <v>4.0692996758025739</v>
      </c>
      <c r="AO368" s="25">
        <v>3.820533792863273</v>
      </c>
      <c r="AP368" s="25">
        <v>3.5541035338540272</v>
      </c>
      <c r="AQ368" s="25">
        <v>2.6249252074273492</v>
      </c>
      <c r="AR368" s="25">
        <v>1.994970423238053</v>
      </c>
      <c r="AS368" s="25">
        <v>1.7009639367782654</v>
      </c>
      <c r="AT368" s="25">
        <v>1.4693018350647122</v>
      </c>
      <c r="AV368" s="26">
        <v>8.8530170735982789</v>
      </c>
      <c r="AW368" s="26">
        <v>8.3687681241744905</v>
      </c>
      <c r="AX368" s="26">
        <v>8.2641154904461249</v>
      </c>
      <c r="AY368" s="26">
        <v>8.2346151536714327</v>
      </c>
      <c r="AZ368" s="26">
        <v>8.1195338698723489</v>
      </c>
      <c r="BA368" s="26">
        <v>7.9533571835297288</v>
      </c>
      <c r="BB368" s="26">
        <v>7.7200521429798776</v>
      </c>
      <c r="BC368" s="26">
        <v>7.5692996758025739</v>
      </c>
      <c r="BD368" s="26">
        <v>7.320533792863273</v>
      </c>
      <c r="BE368" s="26">
        <v>7.0541035338540272</v>
      </c>
      <c r="BF368" s="26">
        <v>6.1249252074273492</v>
      </c>
      <c r="BG368" s="26">
        <v>5.494970423238053</v>
      </c>
      <c r="BH368" s="26">
        <v>5.2009639367782654</v>
      </c>
      <c r="BI368" s="26">
        <v>4.9693018350647122</v>
      </c>
      <c r="BK368" s="27">
        <v>5.3530170735982789</v>
      </c>
      <c r="BL368" s="27">
        <v>4.3927820789646503</v>
      </c>
      <c r="BM368" s="27">
        <v>4.1699344813057326</v>
      </c>
      <c r="BN368" s="27">
        <v>4.0093618841792775</v>
      </c>
      <c r="BO368" s="27">
        <v>3.7458926688160918</v>
      </c>
      <c r="BP368" s="27">
        <v>3.4628277762059785</v>
      </c>
      <c r="BQ368" s="27">
        <v>3.1336173860710446</v>
      </c>
      <c r="BR368" s="27">
        <v>2.9079856200862793</v>
      </c>
      <c r="BS368" s="27">
        <v>2.6132083582181114</v>
      </c>
      <c r="BT368" s="27">
        <v>2.2823369827984781</v>
      </c>
      <c r="BU368" s="27">
        <v>0.95470551714854324</v>
      </c>
      <c r="BV368" s="27">
        <v>0.15201306217081978</v>
      </c>
      <c r="BW368" s="27">
        <v>-0.13254764832066002</v>
      </c>
      <c r="BX368" s="27">
        <v>-0.20482391508834752</v>
      </c>
      <c r="BZ368" s="27">
        <v>8.8530170735982789</v>
      </c>
      <c r="CA368" s="27">
        <v>7.8927820789646503</v>
      </c>
      <c r="CB368" s="27">
        <v>7.6699344813057326</v>
      </c>
      <c r="CC368" s="27">
        <v>7.5093618841792775</v>
      </c>
      <c r="CD368" s="27">
        <v>7.2458926688160918</v>
      </c>
      <c r="CE368" s="27">
        <v>6.9628277762059785</v>
      </c>
      <c r="CF368" s="27">
        <v>6.6336173860710446</v>
      </c>
      <c r="CG368" s="27">
        <v>6.4079856200862793</v>
      </c>
      <c r="CH368" s="27">
        <v>6.1132083582181114</v>
      </c>
      <c r="CI368" s="27">
        <v>5.7823369827984781</v>
      </c>
      <c r="CJ368" s="27">
        <v>4.4547055171485432</v>
      </c>
      <c r="CK368" s="27">
        <v>3.6520130621708198</v>
      </c>
      <c r="CL368" s="27">
        <v>3.36745235167934</v>
      </c>
      <c r="CM368" s="27">
        <v>3.2951760849116525</v>
      </c>
      <c r="CO368" s="28">
        <v>5.3530170735982789</v>
      </c>
      <c r="CP368" s="28">
        <v>4.378611041612988</v>
      </c>
      <c r="CQ368" s="28">
        <v>4.1333307567566226</v>
      </c>
      <c r="CR368" s="28">
        <v>3.9340979384053707</v>
      </c>
      <c r="CS368" s="28">
        <v>3.643028887822954</v>
      </c>
      <c r="CT368" s="28">
        <v>3.3138316565974648</v>
      </c>
      <c r="CU368" s="28">
        <v>2.9092912477085022</v>
      </c>
      <c r="CV368" s="28">
        <v>2.5887535907542016</v>
      </c>
      <c r="CW368" s="28">
        <v>2.2472289893109245</v>
      </c>
      <c r="CX368" s="28">
        <v>1.8874092131058031</v>
      </c>
      <c r="CY368" s="28">
        <v>-9.7363326023938157E-3</v>
      </c>
      <c r="CZ368" s="28">
        <v>-3.821199547193217</v>
      </c>
      <c r="DA368" s="28">
        <v>-6.7820726379067438</v>
      </c>
      <c r="DB368" s="28">
        <v>-9.1835536322747089</v>
      </c>
      <c r="DD368" s="28">
        <v>8.8530170735982789</v>
      </c>
      <c r="DE368" s="28">
        <v>7.878611041612988</v>
      </c>
      <c r="DF368" s="28">
        <v>7.6333307567566226</v>
      </c>
      <c r="DG368" s="28">
        <v>7.4340979384053707</v>
      </c>
      <c r="DH368" s="28">
        <v>7.143028887822954</v>
      </c>
      <c r="DI368" s="28">
        <v>6.8138316565974648</v>
      </c>
      <c r="DJ368" s="28">
        <v>6.4092912477085022</v>
      </c>
      <c r="DK368" s="28">
        <v>6.0887535907542016</v>
      </c>
      <c r="DL368" s="28">
        <v>5.7472289893109245</v>
      </c>
      <c r="DM368" s="28">
        <v>5.3874092131058031</v>
      </c>
      <c r="DN368" s="28">
        <v>3.4902636673976062</v>
      </c>
      <c r="DO368" s="28">
        <v>-0.32119954719321697</v>
      </c>
      <c r="DP368" s="28">
        <v>-3.2820726379067438</v>
      </c>
      <c r="DQ368" s="28">
        <v>-5.6835536322747089</v>
      </c>
      <c r="DS368" s="29">
        <v>5.3530170735982789</v>
      </c>
      <c r="DT368" s="29">
        <v>4.4391222575538922</v>
      </c>
      <c r="DU368" s="29">
        <v>4.1627281188713141</v>
      </c>
      <c r="DV368" s="29">
        <v>3.9788859961973877</v>
      </c>
      <c r="DW368" s="29">
        <v>3.7265018201473659</v>
      </c>
      <c r="DX368" s="29">
        <v>3.4500911715360232</v>
      </c>
      <c r="DY368" s="29">
        <v>3.0942763119000265</v>
      </c>
      <c r="DZ368" s="29">
        <v>2.8287581615763191</v>
      </c>
      <c r="EA368" s="29">
        <v>2.5041477031108492</v>
      </c>
      <c r="EB368" s="29">
        <v>1.58576000715939</v>
      </c>
      <c r="EC368" s="29">
        <v>-2.7710533745377361</v>
      </c>
      <c r="ED368" s="29">
        <v>-6.2191539620993339</v>
      </c>
      <c r="EE368" s="29">
        <v>-8.3106137635341923</v>
      </c>
      <c r="EF368" s="29">
        <v>-8.0859419583115937</v>
      </c>
      <c r="EH368" s="29">
        <v>8.8530170735982789</v>
      </c>
      <c r="EI368" s="29">
        <v>7.9391222575538922</v>
      </c>
      <c r="EJ368" s="29">
        <v>7.6627281188713141</v>
      </c>
      <c r="EK368" s="29">
        <v>7.4788859961973877</v>
      </c>
      <c r="EL368" s="29">
        <v>7.2265018201473659</v>
      </c>
      <c r="EM368" s="29">
        <v>6.9500911715360232</v>
      </c>
      <c r="EN368" s="29">
        <v>6.5942763119000265</v>
      </c>
      <c r="EO368" s="29">
        <v>6.3287581615763191</v>
      </c>
      <c r="EP368" s="29">
        <v>6.0041477031108492</v>
      </c>
      <c r="EQ368" s="29">
        <v>5.08576000715939</v>
      </c>
      <c r="ER368" s="29">
        <v>0.72894662546226385</v>
      </c>
      <c r="ES368" s="29">
        <v>-2.7191539620993339</v>
      </c>
      <c r="ET368" s="29">
        <v>-4.8106137635341923</v>
      </c>
      <c r="EU368" s="29">
        <v>-4.5859419583115937</v>
      </c>
      <c r="EW368" s="1">
        <v>382132</v>
      </c>
      <c r="EX368" s="1">
        <v>386340</v>
      </c>
      <c r="EY368" s="1" t="s">
        <v>444</v>
      </c>
      <c r="EZ368" s="1" t="s">
        <v>849</v>
      </c>
    </row>
    <row r="369" spans="2:156" ht="16" thickBot="1" x14ac:dyDescent="0.4">
      <c r="B369" s="21" t="s">
        <v>367</v>
      </c>
      <c r="C369" s="22">
        <v>10.475363994970451</v>
      </c>
      <c r="D369" s="23">
        <v>10.255580597861577</v>
      </c>
      <c r="E369" s="23">
        <v>10.095868124726463</v>
      </c>
      <c r="F369" s="23">
        <v>9.9260973285543486</v>
      </c>
      <c r="G369" s="23">
        <v>9.6670402612780251</v>
      </c>
      <c r="H369" s="23">
        <v>9.4417133098972208</v>
      </c>
      <c r="I369" s="23">
        <v>9.2685064478515233</v>
      </c>
      <c r="J369" s="23">
        <v>9.1380408499364254</v>
      </c>
      <c r="K369" s="23">
        <v>8.848272134405244</v>
      </c>
      <c r="L369" s="23">
        <v>8.5761702735248537</v>
      </c>
      <c r="M369" s="23">
        <v>7.2548700002186166</v>
      </c>
      <c r="N369" s="23">
        <v>5.881748586894382</v>
      </c>
      <c r="O369" s="23">
        <v>4.7816504050549256</v>
      </c>
      <c r="P369" s="23">
        <v>3.7470279416046282</v>
      </c>
      <c r="Q369" s="24"/>
      <c r="R369" s="23">
        <v>15.112363994970451</v>
      </c>
      <c r="S369" s="23">
        <v>14.892580597861578</v>
      </c>
      <c r="T369" s="23">
        <v>14.732868124726464</v>
      </c>
      <c r="U369" s="23">
        <v>14.563097328554349</v>
      </c>
      <c r="V369" s="23">
        <v>14.304040261278026</v>
      </c>
      <c r="W369" s="23">
        <v>14.078713309897221</v>
      </c>
      <c r="X369" s="23">
        <v>13.905506447851524</v>
      </c>
      <c r="Y369" s="23">
        <v>13.775040849936426</v>
      </c>
      <c r="Z369" s="23">
        <v>13.485272134405244</v>
      </c>
      <c r="AA369" s="23">
        <v>13.213170273524854</v>
      </c>
      <c r="AB369" s="23">
        <v>11.891870000218617</v>
      </c>
      <c r="AC369" s="23">
        <v>10.518748586894382</v>
      </c>
      <c r="AD369" s="23">
        <v>9.418650405054926</v>
      </c>
      <c r="AE369" s="23">
        <v>8.3840279416046286</v>
      </c>
      <c r="AG369" s="25">
        <v>10.475363994970451</v>
      </c>
      <c r="AH369" s="25">
        <v>10.421185485815027</v>
      </c>
      <c r="AI369" s="25">
        <v>10.420136641520038</v>
      </c>
      <c r="AJ369" s="25">
        <v>10.438494629459894</v>
      </c>
      <c r="AK369" s="25">
        <v>10.391552052523586</v>
      </c>
      <c r="AL369" s="25">
        <v>10.351025054292828</v>
      </c>
      <c r="AM369" s="25">
        <v>10.305200862851342</v>
      </c>
      <c r="AN369" s="25">
        <v>10.190202099162722</v>
      </c>
      <c r="AO369" s="25">
        <v>10.050784232385968</v>
      </c>
      <c r="AP369" s="25">
        <v>9.766273384932159</v>
      </c>
      <c r="AQ369" s="25">
        <v>8.9267587926432856</v>
      </c>
      <c r="AR369" s="25">
        <v>8.1861832353044406</v>
      </c>
      <c r="AS369" s="25">
        <v>7.4527408793871146</v>
      </c>
      <c r="AT369" s="25">
        <v>6.9834237252322886</v>
      </c>
      <c r="AV369" s="26">
        <v>15.112363994970451</v>
      </c>
      <c r="AW369" s="26">
        <v>15.058185485815027</v>
      </c>
      <c r="AX369" s="26">
        <v>15.057136641520039</v>
      </c>
      <c r="AY369" s="26">
        <v>15.075494629459895</v>
      </c>
      <c r="AZ369" s="26">
        <v>15.028552052523587</v>
      </c>
      <c r="BA369" s="26">
        <v>14.988025054292828</v>
      </c>
      <c r="BB369" s="26">
        <v>14.942200862851342</v>
      </c>
      <c r="BC369" s="26">
        <v>14.827202099162722</v>
      </c>
      <c r="BD369" s="26">
        <v>14.687784232385969</v>
      </c>
      <c r="BE369" s="26">
        <v>14.403273384932159</v>
      </c>
      <c r="BF369" s="26">
        <v>13.563758792643286</v>
      </c>
      <c r="BG369" s="26">
        <v>12.823183235304441</v>
      </c>
      <c r="BH369" s="26">
        <v>12.089740879387115</v>
      </c>
      <c r="BI369" s="26">
        <v>11.620423725232289</v>
      </c>
      <c r="BK369" s="27">
        <v>10.475363994970451</v>
      </c>
      <c r="BL369" s="27">
        <v>10.256380652087133</v>
      </c>
      <c r="BM369" s="27">
        <v>10.097467719124452</v>
      </c>
      <c r="BN369" s="27">
        <v>9.9284633736151662</v>
      </c>
      <c r="BO369" s="27">
        <v>9.6701696475345518</v>
      </c>
      <c r="BP369" s="27">
        <v>9.440776967414779</v>
      </c>
      <c r="BQ369" s="27">
        <v>9.2586081263968154</v>
      </c>
      <c r="BR369" s="27">
        <v>9.1265254969983332</v>
      </c>
      <c r="BS369" s="27">
        <v>8.8351759295719727</v>
      </c>
      <c r="BT369" s="27">
        <v>8.5843660144514349</v>
      </c>
      <c r="BU369" s="27">
        <v>7.4669677640208665</v>
      </c>
      <c r="BV369" s="27">
        <v>6.5832306557277924</v>
      </c>
      <c r="BW369" s="27">
        <v>5.7208437199136313</v>
      </c>
      <c r="BX369" s="27">
        <v>5.1324889977946455</v>
      </c>
      <c r="BZ369" s="27">
        <v>15.112363994970451</v>
      </c>
      <c r="CA369" s="27">
        <v>14.893380652087133</v>
      </c>
      <c r="CB369" s="27">
        <v>14.734467719124453</v>
      </c>
      <c r="CC369" s="27">
        <v>14.565463373615167</v>
      </c>
      <c r="CD369" s="27">
        <v>14.307169647534552</v>
      </c>
      <c r="CE369" s="27">
        <v>14.077776967414779</v>
      </c>
      <c r="CF369" s="27">
        <v>13.895608126396816</v>
      </c>
      <c r="CG369" s="27">
        <v>13.763525496998334</v>
      </c>
      <c r="CH369" s="27">
        <v>13.472175929571973</v>
      </c>
      <c r="CI369" s="27">
        <v>13.221366014451435</v>
      </c>
      <c r="CJ369" s="27">
        <v>12.103967764020867</v>
      </c>
      <c r="CK369" s="27">
        <v>11.220230655727793</v>
      </c>
      <c r="CL369" s="27">
        <v>10.357843719913632</v>
      </c>
      <c r="CM369" s="27">
        <v>9.769488997794646</v>
      </c>
      <c r="CO369" s="28">
        <v>10.475363994970451</v>
      </c>
      <c r="CP369" s="28">
        <v>10.25513170354515</v>
      </c>
      <c r="CQ369" s="28">
        <v>10.10301545998059</v>
      </c>
      <c r="CR369" s="28">
        <v>9.9334966875998276</v>
      </c>
      <c r="CS369" s="28">
        <v>9.6672622559391304</v>
      </c>
      <c r="CT369" s="28">
        <v>9.4048365681204782</v>
      </c>
      <c r="CU369" s="28">
        <v>9.1647435211149819</v>
      </c>
      <c r="CV369" s="28">
        <v>8.9467512962094897</v>
      </c>
      <c r="CW369" s="28">
        <v>8.5780374957215315</v>
      </c>
      <c r="CX369" s="28">
        <v>8.1482686049959767</v>
      </c>
      <c r="CY369" s="28">
        <v>5.5070116414338379</v>
      </c>
      <c r="CZ369" s="28">
        <v>1.0682516627163956</v>
      </c>
      <c r="DA369" s="28">
        <v>-2.7184563754202138</v>
      </c>
      <c r="DB369" s="28">
        <v>-5.0396248549361182</v>
      </c>
      <c r="DD369" s="28">
        <v>15.112363994970451</v>
      </c>
      <c r="DE369" s="28">
        <v>14.89213170354515</v>
      </c>
      <c r="DF369" s="28">
        <v>14.74001545998059</v>
      </c>
      <c r="DG369" s="28">
        <v>14.570496687599828</v>
      </c>
      <c r="DH369" s="28">
        <v>14.304262255939131</v>
      </c>
      <c r="DI369" s="28">
        <v>14.041836568120479</v>
      </c>
      <c r="DJ369" s="28">
        <v>13.801743521114982</v>
      </c>
      <c r="DK369" s="28">
        <v>13.58375129620949</v>
      </c>
      <c r="DL369" s="28">
        <v>13.215037495721532</v>
      </c>
      <c r="DM369" s="28">
        <v>12.785268604995977</v>
      </c>
      <c r="DN369" s="28">
        <v>10.144011641433838</v>
      </c>
      <c r="DO369" s="28">
        <v>5.7052516627163961</v>
      </c>
      <c r="DP369" s="28">
        <v>1.9185436245797867</v>
      </c>
      <c r="DQ369" s="28">
        <v>-0.40262485493611777</v>
      </c>
      <c r="DS369" s="29">
        <v>10.475363994970451</v>
      </c>
      <c r="DT369" s="29">
        <v>10.273862355333023</v>
      </c>
      <c r="DU369" s="29">
        <v>10.05401668814579</v>
      </c>
      <c r="DV369" s="29">
        <v>9.8705260864484021</v>
      </c>
      <c r="DW369" s="29">
        <v>9.6018434117236175</v>
      </c>
      <c r="DX369" s="29">
        <v>9.2225387662793317</v>
      </c>
      <c r="DY369" s="29">
        <v>8.9502675632490956</v>
      </c>
      <c r="DZ369" s="29">
        <v>8.681082612531144</v>
      </c>
      <c r="EA369" s="29">
        <v>8.2418971337392843</v>
      </c>
      <c r="EB369" s="29">
        <v>7.3742718490355887</v>
      </c>
      <c r="EC369" s="29">
        <v>2.6108845639328884</v>
      </c>
      <c r="ED369" s="29">
        <v>-1.7810505088806856</v>
      </c>
      <c r="EE369" s="29">
        <v>-4.509619383811156</v>
      </c>
      <c r="EF369" s="29">
        <v>-4.1521997302697926</v>
      </c>
      <c r="EH369" s="29">
        <v>15.112363994970451</v>
      </c>
      <c r="EI369" s="29">
        <v>14.910862355333023</v>
      </c>
      <c r="EJ369" s="29">
        <v>14.69101668814579</v>
      </c>
      <c r="EK369" s="29">
        <v>14.507526086448403</v>
      </c>
      <c r="EL369" s="29">
        <v>14.238843411723618</v>
      </c>
      <c r="EM369" s="29">
        <v>13.859538766279332</v>
      </c>
      <c r="EN369" s="29">
        <v>13.587267563249096</v>
      </c>
      <c r="EO369" s="29">
        <v>13.318082612531144</v>
      </c>
      <c r="EP369" s="29">
        <v>12.878897133739285</v>
      </c>
      <c r="EQ369" s="29">
        <v>12.011271849035589</v>
      </c>
      <c r="ER369" s="29">
        <v>7.2478845639328888</v>
      </c>
      <c r="ES369" s="29">
        <v>2.8559494911193148</v>
      </c>
      <c r="ET369" s="29">
        <v>0.12738061618884444</v>
      </c>
      <c r="EU369" s="29">
        <v>0.48480026973020784</v>
      </c>
      <c r="EW369" s="1">
        <v>393116</v>
      </c>
      <c r="EX369" s="1">
        <v>392019</v>
      </c>
      <c r="EY369" s="1" t="s">
        <v>640</v>
      </c>
      <c r="EZ369" s="1" t="s">
        <v>859</v>
      </c>
    </row>
    <row r="370" spans="2:156" ht="16" thickBot="1" x14ac:dyDescent="0.4">
      <c r="B370" s="21" t="s">
        <v>368</v>
      </c>
      <c r="C370" s="22">
        <v>12.328599890199873</v>
      </c>
      <c r="D370" s="23">
        <v>11.417037176644994</v>
      </c>
      <c r="E370" s="23">
        <v>11.444504650069112</v>
      </c>
      <c r="F370" s="23">
        <v>10.97778391642826</v>
      </c>
      <c r="G370" s="23">
        <v>10.641259167643524</v>
      </c>
      <c r="H370" s="23">
        <v>10.191107610226329</v>
      </c>
      <c r="I370" s="23">
        <v>9.8421053668230858</v>
      </c>
      <c r="J370" s="23">
        <v>9.3733157940760723</v>
      </c>
      <c r="K370" s="23">
        <v>8.860316249110852</v>
      </c>
      <c r="L370" s="23">
        <v>8.2645639627757674</v>
      </c>
      <c r="M370" s="23">
        <v>6.1938310670464709</v>
      </c>
      <c r="N370" s="23">
        <v>5.4057771721244627</v>
      </c>
      <c r="O370" s="23">
        <v>5.3824996776438283</v>
      </c>
      <c r="P370" s="23">
        <v>5.8333427472717077</v>
      </c>
      <c r="Q370" s="24"/>
      <c r="R370" s="23">
        <v>16.328599890199875</v>
      </c>
      <c r="S370" s="23">
        <v>15.417037176644994</v>
      </c>
      <c r="T370" s="23">
        <v>15.444504650069112</v>
      </c>
      <c r="U370" s="23">
        <v>14.97778391642826</v>
      </c>
      <c r="V370" s="23">
        <v>14.641259167643524</v>
      </c>
      <c r="W370" s="23">
        <v>14.191107610226329</v>
      </c>
      <c r="X370" s="23">
        <v>13.842105366823086</v>
      </c>
      <c r="Y370" s="23">
        <v>13.373315794076072</v>
      </c>
      <c r="Z370" s="23">
        <v>12.860316249110852</v>
      </c>
      <c r="AA370" s="23">
        <v>12.264563962775767</v>
      </c>
      <c r="AB370" s="23">
        <v>10.193831067046471</v>
      </c>
      <c r="AC370" s="23">
        <v>9.4057771721244627</v>
      </c>
      <c r="AD370" s="23">
        <v>9.3824996776438283</v>
      </c>
      <c r="AE370" s="23">
        <v>9.8333427472717077</v>
      </c>
      <c r="AG370" s="25">
        <v>12.328599890199873</v>
      </c>
      <c r="AH370" s="25">
        <v>11.697120802230231</v>
      </c>
      <c r="AI370" s="25">
        <v>11.84178628640222</v>
      </c>
      <c r="AJ370" s="25">
        <v>11.558799619357019</v>
      </c>
      <c r="AK370" s="25">
        <v>11.441846310090781</v>
      </c>
      <c r="AL370" s="25">
        <v>11.173100107564796</v>
      </c>
      <c r="AM370" s="25">
        <v>10.949026573110798</v>
      </c>
      <c r="AN370" s="25">
        <v>10.626063518410371</v>
      </c>
      <c r="AO370" s="25">
        <v>10.226357046201473</v>
      </c>
      <c r="AP370" s="25">
        <v>9.8596989373793171</v>
      </c>
      <c r="AQ370" s="25">
        <v>8.5700712057395165</v>
      </c>
      <c r="AR370" s="25">
        <v>7.7846155430998198</v>
      </c>
      <c r="AS370" s="25">
        <v>7.353518201341501</v>
      </c>
      <c r="AT370" s="25">
        <v>7.2023368333802047</v>
      </c>
      <c r="AV370" s="26">
        <v>16.328599890199875</v>
      </c>
      <c r="AW370" s="26">
        <v>15.697120802230231</v>
      </c>
      <c r="AX370" s="26">
        <v>15.84178628640222</v>
      </c>
      <c r="AY370" s="26">
        <v>15.558799619357019</v>
      </c>
      <c r="AZ370" s="26">
        <v>15.441846310090781</v>
      </c>
      <c r="BA370" s="26">
        <v>15.173100107564796</v>
      </c>
      <c r="BB370" s="26">
        <v>14.949026573110798</v>
      </c>
      <c r="BC370" s="26">
        <v>14.626063518410371</v>
      </c>
      <c r="BD370" s="26">
        <v>14.226357046201473</v>
      </c>
      <c r="BE370" s="26">
        <v>13.859698937379317</v>
      </c>
      <c r="BF370" s="26">
        <v>12.570071205739517</v>
      </c>
      <c r="BG370" s="26">
        <v>11.78461554309982</v>
      </c>
      <c r="BH370" s="26">
        <v>11.353518201341501</v>
      </c>
      <c r="BI370" s="26">
        <v>11.202336833380205</v>
      </c>
      <c r="BK370" s="27">
        <v>12.328599890199873</v>
      </c>
      <c r="BL370" s="27">
        <v>11.417037166047741</v>
      </c>
      <c r="BM370" s="27">
        <v>11.444504660296262</v>
      </c>
      <c r="BN370" s="27">
        <v>10.97778391642826</v>
      </c>
      <c r="BO370" s="27">
        <v>10.641259055283056</v>
      </c>
      <c r="BP370" s="27">
        <v>10.191107722561419</v>
      </c>
      <c r="BQ370" s="27">
        <v>9.8421053668230858</v>
      </c>
      <c r="BR370" s="27">
        <v>9.3733157940760723</v>
      </c>
      <c r="BS370" s="27">
        <v>8.860316249110852</v>
      </c>
      <c r="BT370" s="27">
        <v>8.3273688016014962</v>
      </c>
      <c r="BU370" s="27">
        <v>6.4537129159114777</v>
      </c>
      <c r="BV370" s="27">
        <v>5.7135590114468648</v>
      </c>
      <c r="BW370" s="27">
        <v>5.660731679570798</v>
      </c>
      <c r="BX370" s="27">
        <v>6.0555317089482585</v>
      </c>
      <c r="BZ370" s="27">
        <v>16.328599890199875</v>
      </c>
      <c r="CA370" s="27">
        <v>15.417037166047741</v>
      </c>
      <c r="CB370" s="27">
        <v>15.444504660296262</v>
      </c>
      <c r="CC370" s="27">
        <v>14.97778391642826</v>
      </c>
      <c r="CD370" s="27">
        <v>14.641259055283056</v>
      </c>
      <c r="CE370" s="27">
        <v>14.191107722561419</v>
      </c>
      <c r="CF370" s="27">
        <v>13.842105366823086</v>
      </c>
      <c r="CG370" s="27">
        <v>13.373315794076072</v>
      </c>
      <c r="CH370" s="27">
        <v>12.860316249110852</v>
      </c>
      <c r="CI370" s="27">
        <v>12.327368801601496</v>
      </c>
      <c r="CJ370" s="27">
        <v>10.453712915911478</v>
      </c>
      <c r="CK370" s="27">
        <v>9.7135590114468648</v>
      </c>
      <c r="CL370" s="27">
        <v>9.660731679570798</v>
      </c>
      <c r="CM370" s="27">
        <v>10.055531708948259</v>
      </c>
      <c r="CO370" s="28">
        <v>12.328599890199873</v>
      </c>
      <c r="CP370" s="28">
        <v>11.422568806010551</v>
      </c>
      <c r="CQ370" s="28">
        <v>11.478689412158694</v>
      </c>
      <c r="CR370" s="28">
        <v>11.054073064476736</v>
      </c>
      <c r="CS370" s="28">
        <v>10.789988289393978</v>
      </c>
      <c r="CT370" s="28">
        <v>10.424879062151435</v>
      </c>
      <c r="CU370" s="28">
        <v>10.12212286001688</v>
      </c>
      <c r="CV370" s="28">
        <v>9.7294926684923642</v>
      </c>
      <c r="CW370" s="28">
        <v>9.368649793550901</v>
      </c>
      <c r="CX370" s="28">
        <v>9.0289771174592488</v>
      </c>
      <c r="CY370" s="28">
        <v>6.4634403157821971</v>
      </c>
      <c r="CZ370" s="28">
        <v>1.1600475765505749</v>
      </c>
      <c r="DA370" s="28">
        <v>-3.1608689371844747</v>
      </c>
      <c r="DB370" s="28">
        <v>-5.8259730234401559</v>
      </c>
      <c r="DD370" s="28">
        <v>16.328599890199875</v>
      </c>
      <c r="DE370" s="28">
        <v>15.422568806010551</v>
      </c>
      <c r="DF370" s="28">
        <v>15.478689412158694</v>
      </c>
      <c r="DG370" s="28">
        <v>15.054073064476736</v>
      </c>
      <c r="DH370" s="28">
        <v>14.789988289393978</v>
      </c>
      <c r="DI370" s="28">
        <v>14.424879062151435</v>
      </c>
      <c r="DJ370" s="28">
        <v>14.12212286001688</v>
      </c>
      <c r="DK370" s="28">
        <v>13.729492668492364</v>
      </c>
      <c r="DL370" s="28">
        <v>13.368649793550901</v>
      </c>
      <c r="DM370" s="28">
        <v>13.028977117459249</v>
      </c>
      <c r="DN370" s="28">
        <v>10.463440315782197</v>
      </c>
      <c r="DO370" s="28">
        <v>5.1600475765505749</v>
      </c>
      <c r="DP370" s="28">
        <v>0.8391310628155253</v>
      </c>
      <c r="DQ370" s="28">
        <v>-1.8259730234401559</v>
      </c>
      <c r="DS370" s="29">
        <v>12.328599890199873</v>
      </c>
      <c r="DT370" s="29">
        <v>11.479101104828828</v>
      </c>
      <c r="DU370" s="29">
        <v>11.367249184904678</v>
      </c>
      <c r="DV370" s="29">
        <v>10.943346521343011</v>
      </c>
      <c r="DW370" s="29">
        <v>10.711839970328935</v>
      </c>
      <c r="DX370" s="29">
        <v>10.413929638342257</v>
      </c>
      <c r="DY370" s="29">
        <v>10.16643222945326</v>
      </c>
      <c r="DZ370" s="29">
        <v>9.8551136854889752</v>
      </c>
      <c r="EA370" s="29">
        <v>9.3792858568291475</v>
      </c>
      <c r="EB370" s="29">
        <v>8.0843520266908495</v>
      </c>
      <c r="EC370" s="29">
        <v>1.9623672523597762</v>
      </c>
      <c r="ED370" s="29">
        <v>-2.7810203641733295</v>
      </c>
      <c r="EE370" s="29">
        <v>-5.5855699297838299</v>
      </c>
      <c r="EF370" s="29">
        <v>-4.5091181953366188</v>
      </c>
      <c r="EH370" s="29">
        <v>16.328599890199875</v>
      </c>
      <c r="EI370" s="29">
        <v>15.479101104828828</v>
      </c>
      <c r="EJ370" s="29">
        <v>15.367249184904678</v>
      </c>
      <c r="EK370" s="29">
        <v>14.943346521343011</v>
      </c>
      <c r="EL370" s="29">
        <v>14.711839970328935</v>
      </c>
      <c r="EM370" s="29">
        <v>14.413929638342257</v>
      </c>
      <c r="EN370" s="29">
        <v>14.16643222945326</v>
      </c>
      <c r="EO370" s="29">
        <v>13.855113685488975</v>
      </c>
      <c r="EP370" s="29">
        <v>13.379285856829148</v>
      </c>
      <c r="EQ370" s="29">
        <v>12.08435202669085</v>
      </c>
      <c r="ER370" s="29">
        <v>5.9623672523597762</v>
      </c>
      <c r="ES370" s="29">
        <v>1.2189796358266705</v>
      </c>
      <c r="ET370" s="29">
        <v>-1.5855699297838299</v>
      </c>
      <c r="EU370" s="29">
        <v>-0.50911819533661884</v>
      </c>
      <c r="EW370" s="1">
        <v>378874</v>
      </c>
      <c r="EX370" s="1">
        <v>411666</v>
      </c>
      <c r="EY370" s="1" t="s">
        <v>530</v>
      </c>
      <c r="EZ370" s="1" t="s">
        <v>857</v>
      </c>
    </row>
    <row r="371" spans="2:156" ht="16" thickBot="1" x14ac:dyDescent="0.4">
      <c r="B371" s="21" t="s">
        <v>369</v>
      </c>
      <c r="C371" s="22">
        <v>9.8394265995188022</v>
      </c>
      <c r="D371" s="23">
        <v>9.4735569633522889</v>
      </c>
      <c r="E371" s="23">
        <v>9.5975694489680468</v>
      </c>
      <c r="F371" s="23">
        <v>9.205127041853558</v>
      </c>
      <c r="G371" s="23">
        <v>8.7160977518719474</v>
      </c>
      <c r="H371" s="23">
        <v>8.2755767816578505</v>
      </c>
      <c r="I371" s="23">
        <v>7.9853910251240183</v>
      </c>
      <c r="J371" s="23">
        <v>7.6657507833038796</v>
      </c>
      <c r="K371" s="23">
        <v>7.2796414026997986</v>
      </c>
      <c r="L371" s="23">
        <v>6.6273761576918062</v>
      </c>
      <c r="M371" s="23">
        <v>4.7106258296363528</v>
      </c>
      <c r="N371" s="23">
        <v>3.8305139594487905</v>
      </c>
      <c r="O371" s="23">
        <v>3.6707561855847466</v>
      </c>
      <c r="P371" s="23">
        <v>3.9781934023501151</v>
      </c>
      <c r="Q371" s="24"/>
      <c r="R371" s="23">
        <v>14.476426599518803</v>
      </c>
      <c r="S371" s="23">
        <v>14.110556963352289</v>
      </c>
      <c r="T371" s="23">
        <v>14.234569448968047</v>
      </c>
      <c r="U371" s="23">
        <v>13.842127041853558</v>
      </c>
      <c r="V371" s="23">
        <v>13.353097751871948</v>
      </c>
      <c r="W371" s="23">
        <v>12.912576781657851</v>
      </c>
      <c r="X371" s="23">
        <v>12.622391025124019</v>
      </c>
      <c r="Y371" s="23">
        <v>12.30275078330388</v>
      </c>
      <c r="Z371" s="23">
        <v>11.916641402699799</v>
      </c>
      <c r="AA371" s="23">
        <v>11.264376157691807</v>
      </c>
      <c r="AB371" s="23">
        <v>9.3476258296363532</v>
      </c>
      <c r="AC371" s="23">
        <v>8.4675139594487909</v>
      </c>
      <c r="AD371" s="23">
        <v>8.307756185584747</v>
      </c>
      <c r="AE371" s="23">
        <v>8.6151934023501155</v>
      </c>
      <c r="AG371" s="25">
        <v>9.8394265995188022</v>
      </c>
      <c r="AH371" s="25">
        <v>9.4820609514518868</v>
      </c>
      <c r="AI371" s="25">
        <v>9.6467470741393697</v>
      </c>
      <c r="AJ371" s="25">
        <v>9.3736474518891022</v>
      </c>
      <c r="AK371" s="25">
        <v>9.0267483825192425</v>
      </c>
      <c r="AL371" s="25">
        <v>8.7217899773036489</v>
      </c>
      <c r="AM371" s="25">
        <v>8.507866575843515</v>
      </c>
      <c r="AN371" s="25">
        <v>8.2605666854989526</v>
      </c>
      <c r="AO371" s="25">
        <v>7.9362842093459793</v>
      </c>
      <c r="AP371" s="25">
        <v>7.460265293888698</v>
      </c>
      <c r="AQ371" s="25">
        <v>6.3657276781850953</v>
      </c>
      <c r="AR371" s="25">
        <v>5.6187586805982619</v>
      </c>
      <c r="AS371" s="25">
        <v>5.1026902964851502</v>
      </c>
      <c r="AT371" s="25">
        <v>4.8614194700367293</v>
      </c>
      <c r="AV371" s="26">
        <v>14.476426599518803</v>
      </c>
      <c r="AW371" s="26">
        <v>14.119060951451887</v>
      </c>
      <c r="AX371" s="26">
        <v>14.28374707413937</v>
      </c>
      <c r="AY371" s="26">
        <v>14.010647451889103</v>
      </c>
      <c r="AZ371" s="26">
        <v>13.663748382519243</v>
      </c>
      <c r="BA371" s="26">
        <v>13.358789977303649</v>
      </c>
      <c r="BB371" s="26">
        <v>13.144866575843515</v>
      </c>
      <c r="BC371" s="26">
        <v>12.897566685498953</v>
      </c>
      <c r="BD371" s="26">
        <v>12.57328420934598</v>
      </c>
      <c r="BE371" s="26">
        <v>12.097265293888698</v>
      </c>
      <c r="BF371" s="26">
        <v>11.002727678185096</v>
      </c>
      <c r="BG371" s="26">
        <v>10.255758680598262</v>
      </c>
      <c r="BH371" s="26">
        <v>9.7396902964851506</v>
      </c>
      <c r="BI371" s="26">
        <v>9.4984194700367297</v>
      </c>
      <c r="BK371" s="27">
        <v>9.8394265995188022</v>
      </c>
      <c r="BL371" s="27">
        <v>9.4735569528647545</v>
      </c>
      <c r="BM371" s="27">
        <v>9.5975694590395904</v>
      </c>
      <c r="BN371" s="27">
        <v>9.205127041853558</v>
      </c>
      <c r="BO371" s="27">
        <v>8.7160976686837728</v>
      </c>
      <c r="BP371" s="27">
        <v>8.2755768739716675</v>
      </c>
      <c r="BQ371" s="27">
        <v>7.9853910251240183</v>
      </c>
      <c r="BR371" s="27">
        <v>7.6657507833038796</v>
      </c>
      <c r="BS371" s="27">
        <v>7.2796414026997986</v>
      </c>
      <c r="BT371" s="27">
        <v>6.6796312759120013</v>
      </c>
      <c r="BU371" s="27">
        <v>4.9429258353091683</v>
      </c>
      <c r="BV371" s="27">
        <v>4.1128455233124903</v>
      </c>
      <c r="BW371" s="27">
        <v>3.9058174095373417</v>
      </c>
      <c r="BX371" s="27">
        <v>4.1667766471808996</v>
      </c>
      <c r="BZ371" s="27">
        <v>14.476426599518803</v>
      </c>
      <c r="CA371" s="27">
        <v>14.110556952864755</v>
      </c>
      <c r="CB371" s="27">
        <v>14.234569459039591</v>
      </c>
      <c r="CC371" s="27">
        <v>13.842127041853558</v>
      </c>
      <c r="CD371" s="27">
        <v>13.353097668683773</v>
      </c>
      <c r="CE371" s="27">
        <v>12.912576873971668</v>
      </c>
      <c r="CF371" s="27">
        <v>12.622391025124019</v>
      </c>
      <c r="CG371" s="27">
        <v>12.30275078330388</v>
      </c>
      <c r="CH371" s="27">
        <v>11.916641402699799</v>
      </c>
      <c r="CI371" s="27">
        <v>11.316631275912002</v>
      </c>
      <c r="CJ371" s="27">
        <v>9.5799258353091687</v>
      </c>
      <c r="CK371" s="27">
        <v>8.7498455233124908</v>
      </c>
      <c r="CL371" s="27">
        <v>8.5428174095373421</v>
      </c>
      <c r="CM371" s="27">
        <v>8.8037766471809</v>
      </c>
      <c r="CO371" s="28">
        <v>9.8394265995188022</v>
      </c>
      <c r="CP371" s="28">
        <v>9.4690362869020923</v>
      </c>
      <c r="CQ371" s="28">
        <v>9.5940904116668939</v>
      </c>
      <c r="CR371" s="28">
        <v>9.206604272487537</v>
      </c>
      <c r="CS371" s="28">
        <v>8.7836940735986655</v>
      </c>
      <c r="CT371" s="28">
        <v>8.3263094992335063</v>
      </c>
      <c r="CU371" s="28">
        <v>8.0366309706386208</v>
      </c>
      <c r="CV371" s="28">
        <v>7.7183492848105821</v>
      </c>
      <c r="CW371" s="28">
        <v>7.3953047060882735</v>
      </c>
      <c r="CX371" s="28">
        <v>6.9256055897550883</v>
      </c>
      <c r="CY371" s="28">
        <v>4.228786546132973</v>
      </c>
      <c r="CZ371" s="28">
        <v>-2.0938643567111122</v>
      </c>
      <c r="DA371" s="28">
        <v>-7.1779358045127211</v>
      </c>
      <c r="DB371" s="28">
        <v>-10.415078838753843</v>
      </c>
      <c r="DD371" s="28">
        <v>14.476426599518803</v>
      </c>
      <c r="DE371" s="28">
        <v>14.106036286902093</v>
      </c>
      <c r="DF371" s="28">
        <v>14.231090411666894</v>
      </c>
      <c r="DG371" s="28">
        <v>13.843604272487537</v>
      </c>
      <c r="DH371" s="28">
        <v>13.420694073598666</v>
      </c>
      <c r="DI371" s="28">
        <v>12.963309499233507</v>
      </c>
      <c r="DJ371" s="28">
        <v>12.673630970638621</v>
      </c>
      <c r="DK371" s="28">
        <v>12.355349284810583</v>
      </c>
      <c r="DL371" s="28">
        <v>12.032304706088274</v>
      </c>
      <c r="DM371" s="28">
        <v>11.562605589755089</v>
      </c>
      <c r="DN371" s="28">
        <v>8.8657865461329735</v>
      </c>
      <c r="DO371" s="28">
        <v>2.5431356432888883</v>
      </c>
      <c r="DP371" s="28">
        <v>-2.5409358045127206</v>
      </c>
      <c r="DQ371" s="28">
        <v>-5.7780788387538422</v>
      </c>
      <c r="DS371" s="29">
        <v>9.8394265995188022</v>
      </c>
      <c r="DT371" s="29">
        <v>9.5517043677626603</v>
      </c>
      <c r="DU371" s="29">
        <v>9.5795965226863018</v>
      </c>
      <c r="DV371" s="29">
        <v>9.209909702249826</v>
      </c>
      <c r="DW371" s="29">
        <v>8.831469354241845</v>
      </c>
      <c r="DX371" s="29">
        <v>8.4343302756657206</v>
      </c>
      <c r="DY371" s="29">
        <v>8.2181614099517208</v>
      </c>
      <c r="DZ371" s="29">
        <v>7.9889870669839347</v>
      </c>
      <c r="EA371" s="29">
        <v>7.5327415323630689</v>
      </c>
      <c r="EB371" s="29">
        <v>5.908537936381844</v>
      </c>
      <c r="EC371" s="29">
        <v>-1.1556476105028999</v>
      </c>
      <c r="ED371" s="29">
        <v>-6.7579586380810781</v>
      </c>
      <c r="EE371" s="29">
        <v>-10.067360115066599</v>
      </c>
      <c r="EF371" s="29">
        <v>-8.8407007330981315</v>
      </c>
      <c r="EH371" s="29">
        <v>14.476426599518803</v>
      </c>
      <c r="EI371" s="29">
        <v>14.188704367762661</v>
      </c>
      <c r="EJ371" s="29">
        <v>14.216596522686302</v>
      </c>
      <c r="EK371" s="29">
        <v>13.846909702249826</v>
      </c>
      <c r="EL371" s="29">
        <v>13.468469354241845</v>
      </c>
      <c r="EM371" s="29">
        <v>13.071330275665721</v>
      </c>
      <c r="EN371" s="29">
        <v>12.855161409951721</v>
      </c>
      <c r="EO371" s="29">
        <v>12.625987066983935</v>
      </c>
      <c r="EP371" s="29">
        <v>12.169741532363069</v>
      </c>
      <c r="EQ371" s="29">
        <v>10.545537936381844</v>
      </c>
      <c r="ER371" s="29">
        <v>3.4813523894971006</v>
      </c>
      <c r="ES371" s="29">
        <v>-2.1209586380810777</v>
      </c>
      <c r="ET371" s="29">
        <v>-5.4303601150665983</v>
      </c>
      <c r="EU371" s="29">
        <v>-4.2037007330981311</v>
      </c>
      <c r="EW371" s="1">
        <v>370709</v>
      </c>
      <c r="EX371" s="1">
        <v>410873</v>
      </c>
      <c r="EY371" s="1" t="s">
        <v>483</v>
      </c>
      <c r="EZ371" s="1" t="s">
        <v>857</v>
      </c>
    </row>
    <row r="372" spans="2:156" ht="16" thickBot="1" x14ac:dyDescent="0.4">
      <c r="B372" s="21" t="s">
        <v>370</v>
      </c>
      <c r="C372" s="22">
        <v>14.067644591032401</v>
      </c>
      <c r="D372" s="23">
        <v>11.425095602142566</v>
      </c>
      <c r="E372" s="23">
        <v>11.049612705792194</v>
      </c>
      <c r="F372" s="23">
        <v>10.014322958998525</v>
      </c>
      <c r="G372" s="23">
        <v>8.9348684143752752</v>
      </c>
      <c r="H372" s="23">
        <v>6.5877404973512057</v>
      </c>
      <c r="I372" s="23">
        <v>4.2237400670035044</v>
      </c>
      <c r="J372" s="23">
        <v>2.6824861633488339</v>
      </c>
      <c r="K372" s="23">
        <v>1.0893291632313122</v>
      </c>
      <c r="L372" s="23">
        <v>-0.14319887854386337</v>
      </c>
      <c r="M372" s="23">
        <v>-1.6987386841624641</v>
      </c>
      <c r="N372" s="23">
        <v>-2.4686417358162309</v>
      </c>
      <c r="O372" s="23">
        <v>-2.6377808340782742</v>
      </c>
      <c r="P372" s="23">
        <v>-2.5353193277057393</v>
      </c>
      <c r="Q372" s="24"/>
      <c r="R372" s="23">
        <v>18.704644591032402</v>
      </c>
      <c r="S372" s="23">
        <v>16.062095602142566</v>
      </c>
      <c r="T372" s="23">
        <v>15.686612705792195</v>
      </c>
      <c r="U372" s="23">
        <v>14.651322958998525</v>
      </c>
      <c r="V372" s="23">
        <v>13.571868414375276</v>
      </c>
      <c r="W372" s="23">
        <v>11.224740497351206</v>
      </c>
      <c r="X372" s="23">
        <v>8.8607400670035048</v>
      </c>
      <c r="Y372" s="23">
        <v>7.3194861633488344</v>
      </c>
      <c r="Z372" s="23">
        <v>5.7263291632313127</v>
      </c>
      <c r="AA372" s="23">
        <v>4.4938011214561371</v>
      </c>
      <c r="AB372" s="23">
        <v>2.9382613158375364</v>
      </c>
      <c r="AC372" s="23">
        <v>2.1683582641837695</v>
      </c>
      <c r="AD372" s="23">
        <v>1.9992191659217262</v>
      </c>
      <c r="AE372" s="23">
        <v>2.1016806722942611</v>
      </c>
      <c r="AG372" s="25">
        <v>14.067644591032401</v>
      </c>
      <c r="AH372" s="25">
        <v>12.72990489078431</v>
      </c>
      <c r="AI372" s="25">
        <v>12.502895404142611</v>
      </c>
      <c r="AJ372" s="25">
        <v>12.163995711473637</v>
      </c>
      <c r="AK372" s="25">
        <v>11.808141428130192</v>
      </c>
      <c r="AL372" s="25">
        <v>11.096920235501846</v>
      </c>
      <c r="AM372" s="25">
        <v>10.33842292797045</v>
      </c>
      <c r="AN372" s="25">
        <v>9.79023923416492</v>
      </c>
      <c r="AO372" s="25">
        <v>9.1968360000680356</v>
      </c>
      <c r="AP372" s="25">
        <v>8.7065102648673935</v>
      </c>
      <c r="AQ372" s="25">
        <v>7.7258994804613526</v>
      </c>
      <c r="AR372" s="25">
        <v>6.9714013928023402</v>
      </c>
      <c r="AS372" s="25">
        <v>6.5145891725222036</v>
      </c>
      <c r="AT372" s="25">
        <v>6.1879049282153922</v>
      </c>
      <c r="AV372" s="26">
        <v>18.704644591032402</v>
      </c>
      <c r="AW372" s="26">
        <v>17.366904890784312</v>
      </c>
      <c r="AX372" s="26">
        <v>17.139895404142614</v>
      </c>
      <c r="AY372" s="26">
        <v>16.800995711473639</v>
      </c>
      <c r="AZ372" s="26">
        <v>16.445141428130192</v>
      </c>
      <c r="BA372" s="26">
        <v>15.733920235501847</v>
      </c>
      <c r="BB372" s="26">
        <v>14.975422927970451</v>
      </c>
      <c r="BC372" s="26">
        <v>14.42723923416492</v>
      </c>
      <c r="BD372" s="26">
        <v>13.833836000068036</v>
      </c>
      <c r="BE372" s="26">
        <v>13.343510264867394</v>
      </c>
      <c r="BF372" s="26">
        <v>12.362899480461353</v>
      </c>
      <c r="BG372" s="26">
        <v>11.608401392802341</v>
      </c>
      <c r="BH372" s="26">
        <v>11.151589172522204</v>
      </c>
      <c r="BI372" s="26">
        <v>10.824904928215393</v>
      </c>
      <c r="BK372" s="27">
        <v>14.067644591032401</v>
      </c>
      <c r="BL372" s="27">
        <v>11.425124181638589</v>
      </c>
      <c r="BM372" s="27">
        <v>11.049669785658585</v>
      </c>
      <c r="BN372" s="27">
        <v>10.01440783573223</v>
      </c>
      <c r="BO372" s="27">
        <v>8.9349801918987968</v>
      </c>
      <c r="BP372" s="27">
        <v>6.5877037657709323</v>
      </c>
      <c r="BQ372" s="27">
        <v>4.2233848543930392</v>
      </c>
      <c r="BR372" s="27">
        <v>2.6820286021367323</v>
      </c>
      <c r="BS372" s="27">
        <v>1.0888102692408808</v>
      </c>
      <c r="BT372" s="27">
        <v>-0.10698758283930943</v>
      </c>
      <c r="BU372" s="27">
        <v>-1.5360149717636844</v>
      </c>
      <c r="BV372" s="27">
        <v>-2.2550302414384014</v>
      </c>
      <c r="BW372" s="27">
        <v>-2.4325487265829118</v>
      </c>
      <c r="BX372" s="27">
        <v>-2.3451483225868053</v>
      </c>
      <c r="BZ372" s="27">
        <v>18.704644591032402</v>
      </c>
      <c r="CA372" s="27">
        <v>16.062124181638588</v>
      </c>
      <c r="CB372" s="27">
        <v>15.686669785658585</v>
      </c>
      <c r="CC372" s="27">
        <v>14.651407835732231</v>
      </c>
      <c r="CD372" s="27">
        <v>13.571980191898797</v>
      </c>
      <c r="CE372" s="27">
        <v>11.224703765770933</v>
      </c>
      <c r="CF372" s="27">
        <v>8.8603848543930397</v>
      </c>
      <c r="CG372" s="27">
        <v>7.3190286021367328</v>
      </c>
      <c r="CH372" s="27">
        <v>5.7258102692408812</v>
      </c>
      <c r="CI372" s="27">
        <v>4.530012417160691</v>
      </c>
      <c r="CJ372" s="27">
        <v>3.1009850282363161</v>
      </c>
      <c r="CK372" s="27">
        <v>2.3819697585615991</v>
      </c>
      <c r="CL372" s="27">
        <v>2.2044512734170887</v>
      </c>
      <c r="CM372" s="27">
        <v>2.2918516774131952</v>
      </c>
      <c r="CO372" s="28">
        <v>14.067644591032401</v>
      </c>
      <c r="CP372" s="28">
        <v>11.423600966886532</v>
      </c>
      <c r="CQ372" s="28">
        <v>11.054890380890972</v>
      </c>
      <c r="CR372" s="28">
        <v>10.027730754665665</v>
      </c>
      <c r="CS372" s="28">
        <v>8.9765922611569682</v>
      </c>
      <c r="CT372" s="28">
        <v>6.6648783001642293</v>
      </c>
      <c r="CU372" s="28">
        <v>4.3117454814496128</v>
      </c>
      <c r="CV372" s="28">
        <v>2.8077643963894126</v>
      </c>
      <c r="CW372" s="28">
        <v>1.2927492517800303</v>
      </c>
      <c r="CX372" s="28">
        <v>0.20723282573893087</v>
      </c>
      <c r="CY372" s="28">
        <v>-1.7899691739968979</v>
      </c>
      <c r="CZ372" s="28">
        <v>-6.0553997943722173</v>
      </c>
      <c r="DA372" s="28">
        <v>-9.4174318688808896</v>
      </c>
      <c r="DB372" s="28">
        <v>-11.765670781959798</v>
      </c>
      <c r="DD372" s="28">
        <v>18.704644591032402</v>
      </c>
      <c r="DE372" s="28">
        <v>16.060600966886533</v>
      </c>
      <c r="DF372" s="28">
        <v>15.691890380890973</v>
      </c>
      <c r="DG372" s="28">
        <v>14.664730754665666</v>
      </c>
      <c r="DH372" s="28">
        <v>13.613592261156969</v>
      </c>
      <c r="DI372" s="28">
        <v>11.30187830016423</v>
      </c>
      <c r="DJ372" s="28">
        <v>8.9487454814496132</v>
      </c>
      <c r="DK372" s="28">
        <v>7.444764396389413</v>
      </c>
      <c r="DL372" s="28">
        <v>5.9297492517800308</v>
      </c>
      <c r="DM372" s="28">
        <v>4.8442328257389313</v>
      </c>
      <c r="DN372" s="28">
        <v>2.8470308260031025</v>
      </c>
      <c r="DO372" s="28">
        <v>-1.4183997943722169</v>
      </c>
      <c r="DP372" s="28">
        <v>-4.7804318688808891</v>
      </c>
      <c r="DQ372" s="28">
        <v>-7.1286707819597979</v>
      </c>
      <c r="DS372" s="29">
        <v>14.067644591032401</v>
      </c>
      <c r="DT372" s="29">
        <v>11.479706898231155</v>
      </c>
      <c r="DU372" s="29">
        <v>11.053058189341645</v>
      </c>
      <c r="DV372" s="29">
        <v>10.033262300433798</v>
      </c>
      <c r="DW372" s="29">
        <v>8.9938798206438122</v>
      </c>
      <c r="DX372" s="29">
        <v>6.7104278299387943</v>
      </c>
      <c r="DY372" s="29">
        <v>4.4166130025686741</v>
      </c>
      <c r="DZ372" s="29">
        <v>2.9616064104004138</v>
      </c>
      <c r="EA372" s="29">
        <v>1.3956827183682101</v>
      </c>
      <c r="EB372" s="29">
        <v>-0.28899361575513183</v>
      </c>
      <c r="EC372" s="29">
        <v>-5.0751778213818781</v>
      </c>
      <c r="ED372" s="29">
        <v>-8.8774145702080141</v>
      </c>
      <c r="EE372" s="29">
        <v>-11.083718686974287</v>
      </c>
      <c r="EF372" s="29">
        <v>-10.605972081157553</v>
      </c>
      <c r="EH372" s="29">
        <v>18.704644591032402</v>
      </c>
      <c r="EI372" s="29">
        <v>16.116706898231158</v>
      </c>
      <c r="EJ372" s="29">
        <v>15.690058189341645</v>
      </c>
      <c r="EK372" s="29">
        <v>14.670262300433798</v>
      </c>
      <c r="EL372" s="29">
        <v>13.630879820643813</v>
      </c>
      <c r="EM372" s="29">
        <v>11.347427829938795</v>
      </c>
      <c r="EN372" s="29">
        <v>9.0536130025686745</v>
      </c>
      <c r="EO372" s="29">
        <v>7.5986064104004143</v>
      </c>
      <c r="EP372" s="29">
        <v>6.0326827183682106</v>
      </c>
      <c r="EQ372" s="29">
        <v>4.3480063842448686</v>
      </c>
      <c r="ER372" s="29">
        <v>-0.43817782138187766</v>
      </c>
      <c r="ES372" s="29">
        <v>-4.2404145702080136</v>
      </c>
      <c r="ET372" s="29">
        <v>-6.4467186869742861</v>
      </c>
      <c r="EU372" s="29">
        <v>-5.9689720811575526</v>
      </c>
      <c r="EW372" s="1">
        <v>357435</v>
      </c>
      <c r="EX372" s="1">
        <v>403977</v>
      </c>
      <c r="EY372" s="1" t="s">
        <v>608</v>
      </c>
      <c r="EZ372" s="1" t="s">
        <v>867</v>
      </c>
    </row>
    <row r="373" spans="2:156" ht="16" thickBot="1" x14ac:dyDescent="0.4">
      <c r="B373" s="21" t="s">
        <v>371</v>
      </c>
      <c r="C373" s="22">
        <v>10.896550856699525</v>
      </c>
      <c r="D373" s="23">
        <v>10.564548102463521</v>
      </c>
      <c r="E373" s="23">
        <v>10.156347605613893</v>
      </c>
      <c r="F373" s="23">
        <v>9.5650696391995265</v>
      </c>
      <c r="G373" s="23">
        <v>8.9279627239464681</v>
      </c>
      <c r="H373" s="23">
        <v>8.2042309773982076</v>
      </c>
      <c r="I373" s="23">
        <v>7.5240570258476396</v>
      </c>
      <c r="J373" s="23">
        <v>6.8224831966561474</v>
      </c>
      <c r="K373" s="23">
        <v>6.0399588786104914</v>
      </c>
      <c r="L373" s="23">
        <v>5.117971866474619</v>
      </c>
      <c r="M373" s="23">
        <v>1.6751362690888456</v>
      </c>
      <c r="N373" s="23">
        <v>5.6718160885736779E-2</v>
      </c>
      <c r="O373" s="23">
        <v>-9.8505030137694405E-2</v>
      </c>
      <c r="P373" s="23">
        <v>0.37291462630682304</v>
      </c>
      <c r="Q373" s="24"/>
      <c r="R373" s="23">
        <v>15.533550856699526</v>
      </c>
      <c r="S373" s="23">
        <v>15.201548102463521</v>
      </c>
      <c r="T373" s="23">
        <v>14.793347605613894</v>
      </c>
      <c r="U373" s="23">
        <v>14.202069639199527</v>
      </c>
      <c r="V373" s="23">
        <v>13.564962723946469</v>
      </c>
      <c r="W373" s="23">
        <v>12.841230977398208</v>
      </c>
      <c r="X373" s="23">
        <v>12.16105702584764</v>
      </c>
      <c r="Y373" s="23">
        <v>11.459483196656148</v>
      </c>
      <c r="Z373" s="23">
        <v>10.676958878610492</v>
      </c>
      <c r="AA373" s="23">
        <v>9.7549718664746194</v>
      </c>
      <c r="AB373" s="23">
        <v>6.3121362690888461</v>
      </c>
      <c r="AC373" s="23">
        <v>4.6937181608857372</v>
      </c>
      <c r="AD373" s="23">
        <v>4.538494969862306</v>
      </c>
      <c r="AE373" s="23">
        <v>5.0099146263068235</v>
      </c>
      <c r="AG373" s="25">
        <v>10.896550856699525</v>
      </c>
      <c r="AH373" s="25">
        <v>10.647857288963426</v>
      </c>
      <c r="AI373" s="25">
        <v>10.359046709270672</v>
      </c>
      <c r="AJ373" s="25">
        <v>10.040207590737214</v>
      </c>
      <c r="AK373" s="25">
        <v>9.7118625981455011</v>
      </c>
      <c r="AL373" s="25">
        <v>9.2522237266838125</v>
      </c>
      <c r="AM373" s="25">
        <v>8.787154221919609</v>
      </c>
      <c r="AN373" s="25">
        <v>8.2978166093092813</v>
      </c>
      <c r="AO373" s="25">
        <v>7.683474099080259</v>
      </c>
      <c r="AP373" s="25">
        <v>7.1329876055405723</v>
      </c>
      <c r="AQ373" s="25">
        <v>5.2351632785319708</v>
      </c>
      <c r="AR373" s="25">
        <v>3.8417388968387485</v>
      </c>
      <c r="AS373" s="25">
        <v>3.0743875897761157</v>
      </c>
      <c r="AT373" s="25">
        <v>2.5067854758555228</v>
      </c>
      <c r="AV373" s="26">
        <v>15.533550856699526</v>
      </c>
      <c r="AW373" s="26">
        <v>15.284857288963426</v>
      </c>
      <c r="AX373" s="26">
        <v>14.996046709270672</v>
      </c>
      <c r="AY373" s="26">
        <v>14.677207590737215</v>
      </c>
      <c r="AZ373" s="26">
        <v>14.348862598145502</v>
      </c>
      <c r="BA373" s="26">
        <v>13.889223726683813</v>
      </c>
      <c r="BB373" s="26">
        <v>13.424154221919609</v>
      </c>
      <c r="BC373" s="26">
        <v>12.934816609309282</v>
      </c>
      <c r="BD373" s="26">
        <v>12.320474099080259</v>
      </c>
      <c r="BE373" s="26">
        <v>11.769987605540573</v>
      </c>
      <c r="BF373" s="26">
        <v>9.8721632785319713</v>
      </c>
      <c r="BG373" s="26">
        <v>8.4787388968387489</v>
      </c>
      <c r="BH373" s="26">
        <v>7.7113875897761162</v>
      </c>
      <c r="BI373" s="26">
        <v>7.1437854758555233</v>
      </c>
      <c r="BK373" s="27">
        <v>10.896550856699525</v>
      </c>
      <c r="BL373" s="27">
        <v>10.56457087028396</v>
      </c>
      <c r="BM373" s="27">
        <v>10.156392849464776</v>
      </c>
      <c r="BN373" s="27">
        <v>9.5651369942363189</v>
      </c>
      <c r="BO373" s="27">
        <v>8.9280512482068932</v>
      </c>
      <c r="BP373" s="27">
        <v>8.2042045282957758</v>
      </c>
      <c r="BQ373" s="27">
        <v>7.5237752925890913</v>
      </c>
      <c r="BR373" s="27">
        <v>6.8221536291920586</v>
      </c>
      <c r="BS373" s="27">
        <v>6.0395838966152731</v>
      </c>
      <c r="BT373" s="27">
        <v>5.1902782855647231</v>
      </c>
      <c r="BU373" s="27">
        <v>1.9849100843251719</v>
      </c>
      <c r="BV373" s="27">
        <v>0.43817561342059008</v>
      </c>
      <c r="BW373" s="27">
        <v>0.25025853310217627</v>
      </c>
      <c r="BX373" s="27">
        <v>0.72994038199626488</v>
      </c>
      <c r="BZ373" s="27">
        <v>15.533550856699526</v>
      </c>
      <c r="CA373" s="27">
        <v>15.201570870283961</v>
      </c>
      <c r="CB373" s="27">
        <v>14.793392849464777</v>
      </c>
      <c r="CC373" s="27">
        <v>14.202136994236319</v>
      </c>
      <c r="CD373" s="27">
        <v>13.565051248206894</v>
      </c>
      <c r="CE373" s="27">
        <v>12.841204528295776</v>
      </c>
      <c r="CF373" s="27">
        <v>12.160775292589092</v>
      </c>
      <c r="CG373" s="27">
        <v>11.459153629192059</v>
      </c>
      <c r="CH373" s="27">
        <v>10.676583896615274</v>
      </c>
      <c r="CI373" s="27">
        <v>9.8272782855647236</v>
      </c>
      <c r="CJ373" s="27">
        <v>6.6219100843251724</v>
      </c>
      <c r="CK373" s="27">
        <v>5.0751756134205905</v>
      </c>
      <c r="CL373" s="27">
        <v>4.8872585331021767</v>
      </c>
      <c r="CM373" s="27">
        <v>5.3669403819962653</v>
      </c>
      <c r="CO373" s="28">
        <v>10.896550856699525</v>
      </c>
      <c r="CP373" s="28">
        <v>10.537820230050206</v>
      </c>
      <c r="CQ373" s="28">
        <v>10.129389374141397</v>
      </c>
      <c r="CR373" s="28">
        <v>9.5732338767806393</v>
      </c>
      <c r="CS373" s="28">
        <v>8.9887312223672247</v>
      </c>
      <c r="CT373" s="28">
        <v>8.3105009439501458</v>
      </c>
      <c r="CU373" s="28">
        <v>7.6545459905515667</v>
      </c>
      <c r="CV373" s="28">
        <v>6.9889252129361754</v>
      </c>
      <c r="CW373" s="28">
        <v>6.3081024698910184</v>
      </c>
      <c r="CX373" s="28">
        <v>5.7027797604819668</v>
      </c>
      <c r="CY373" s="28">
        <v>2.8048211378951962</v>
      </c>
      <c r="CZ373" s="28">
        <v>-1.2971647912216895</v>
      </c>
      <c r="DA373" s="28">
        <v>-3.4381998201361768</v>
      </c>
      <c r="DB373" s="28">
        <v>-5.2379105657454019</v>
      </c>
      <c r="DD373" s="28">
        <v>15.533550856699526</v>
      </c>
      <c r="DE373" s="28">
        <v>15.174820230050207</v>
      </c>
      <c r="DF373" s="28">
        <v>14.766389374141397</v>
      </c>
      <c r="DG373" s="28">
        <v>14.21023387678064</v>
      </c>
      <c r="DH373" s="28">
        <v>13.625731222367225</v>
      </c>
      <c r="DI373" s="28">
        <v>12.947500943950146</v>
      </c>
      <c r="DJ373" s="28">
        <v>12.291545990551567</v>
      </c>
      <c r="DK373" s="28">
        <v>11.625925212936176</v>
      </c>
      <c r="DL373" s="28">
        <v>10.945102469891019</v>
      </c>
      <c r="DM373" s="28">
        <v>10.339779760481967</v>
      </c>
      <c r="DN373" s="28">
        <v>7.4418211378951966</v>
      </c>
      <c r="DO373" s="28">
        <v>3.339835208778311</v>
      </c>
      <c r="DP373" s="28">
        <v>1.1988001798638237</v>
      </c>
      <c r="DQ373" s="28">
        <v>-0.60091056574540147</v>
      </c>
      <c r="DS373" s="29">
        <v>10.896550856699525</v>
      </c>
      <c r="DT373" s="29">
        <v>10.590145180506893</v>
      </c>
      <c r="DU373" s="29">
        <v>9.9590505115502435</v>
      </c>
      <c r="DV373" s="29">
        <v>9.3570256131625733</v>
      </c>
      <c r="DW373" s="29">
        <v>8.7699774103118742</v>
      </c>
      <c r="DX373" s="29">
        <v>8.1436762690406592</v>
      </c>
      <c r="DY373" s="29">
        <v>7.5635784639423544</v>
      </c>
      <c r="DZ373" s="29">
        <v>7.0191005728455558</v>
      </c>
      <c r="EA373" s="29">
        <v>6.4545833029918285</v>
      </c>
      <c r="EB373" s="29">
        <v>5.5508963981891455</v>
      </c>
      <c r="EC373" s="29">
        <v>1.1281646239703917</v>
      </c>
      <c r="ED373" s="29">
        <v>-2.0459682688898013</v>
      </c>
      <c r="EE373" s="29">
        <v>-3.3629963150636328</v>
      </c>
      <c r="EF373" s="29">
        <v>-2.8399087775367136</v>
      </c>
      <c r="EH373" s="29">
        <v>15.533550856699526</v>
      </c>
      <c r="EI373" s="29">
        <v>15.227145180506893</v>
      </c>
      <c r="EJ373" s="29">
        <v>14.596050511550244</v>
      </c>
      <c r="EK373" s="29">
        <v>13.994025613162574</v>
      </c>
      <c r="EL373" s="29">
        <v>13.406977410311875</v>
      </c>
      <c r="EM373" s="29">
        <v>12.78067626904066</v>
      </c>
      <c r="EN373" s="29">
        <v>12.200578463942355</v>
      </c>
      <c r="EO373" s="29">
        <v>11.656100572845556</v>
      </c>
      <c r="EP373" s="29">
        <v>11.091583302991829</v>
      </c>
      <c r="EQ373" s="29">
        <v>10.187896398189146</v>
      </c>
      <c r="ER373" s="29">
        <v>5.7651646239703922</v>
      </c>
      <c r="ES373" s="29">
        <v>2.5910317311101991</v>
      </c>
      <c r="ET373" s="29">
        <v>1.2740036849363676</v>
      </c>
      <c r="EU373" s="29">
        <v>1.7970912224632869</v>
      </c>
      <c r="EW373" s="1">
        <v>353466</v>
      </c>
      <c r="EX373" s="1">
        <v>413290</v>
      </c>
      <c r="EY373" s="1" t="s">
        <v>528</v>
      </c>
      <c r="EZ373" s="1" t="s">
        <v>864</v>
      </c>
    </row>
    <row r="374" spans="2:156" ht="16" thickBot="1" x14ac:dyDescent="0.4">
      <c r="B374" s="21" t="s">
        <v>372</v>
      </c>
      <c r="C374" s="22">
        <v>0.90077609264571912</v>
      </c>
      <c r="D374" s="23">
        <v>0.81651634844681409</v>
      </c>
      <c r="E374" s="23">
        <v>0.73131010198329793</v>
      </c>
      <c r="F374" s="23">
        <v>0.60596777564372406</v>
      </c>
      <c r="G374" s="23">
        <v>0.40654296511963839</v>
      </c>
      <c r="H374" s="23">
        <v>0.3177218565320139</v>
      </c>
      <c r="I374" s="23">
        <v>0.29278262249446829</v>
      </c>
      <c r="J374" s="23">
        <v>0.18010639495107927</v>
      </c>
      <c r="K374" s="23">
        <v>8.4461712362631225E-2</v>
      </c>
      <c r="L374" s="23">
        <v>-4.3184793487089479E-2</v>
      </c>
      <c r="M374" s="23">
        <v>-0.68776745306651232</v>
      </c>
      <c r="N374" s="23">
        <v>-1.0090179746829255</v>
      </c>
      <c r="O374" s="23">
        <v>-1.117898339079062</v>
      </c>
      <c r="P374" s="23">
        <v>-1.036290996966942</v>
      </c>
      <c r="R374" s="23">
        <v>8.9007760926457191</v>
      </c>
      <c r="S374" s="23">
        <v>8.8165163484468145</v>
      </c>
      <c r="T374" s="23">
        <v>8.731310101983297</v>
      </c>
      <c r="U374" s="23">
        <v>8.6059677756437232</v>
      </c>
      <c r="V374" s="23">
        <v>8.4065429651196375</v>
      </c>
      <c r="W374" s="23">
        <v>8.3177218565320139</v>
      </c>
      <c r="X374" s="23">
        <v>8.2927826224944674</v>
      </c>
      <c r="Y374" s="23">
        <v>8.1801063949510784</v>
      </c>
      <c r="Z374" s="23">
        <v>8.0844617123626321</v>
      </c>
      <c r="AA374" s="23">
        <v>7.9568152065129105</v>
      </c>
      <c r="AB374" s="23">
        <v>7.3122325469334877</v>
      </c>
      <c r="AC374" s="23">
        <v>6.9909820253170745</v>
      </c>
      <c r="AD374" s="23">
        <v>6.882101660920938</v>
      </c>
      <c r="AE374" s="23">
        <v>6.963709003033058</v>
      </c>
      <c r="AG374" s="25">
        <v>0.90077609264571912</v>
      </c>
      <c r="AH374" s="25">
        <v>0.93188496905117502</v>
      </c>
      <c r="AI374" s="25">
        <v>0.931423315935898</v>
      </c>
      <c r="AJ374" s="25">
        <v>0.9104793098902082</v>
      </c>
      <c r="AK374" s="25">
        <v>0.81276164996432199</v>
      </c>
      <c r="AL374" s="25">
        <v>0.82080123876565736</v>
      </c>
      <c r="AM374" s="25">
        <v>0.89331948168692188</v>
      </c>
      <c r="AN374" s="25">
        <v>0.8143157528735232</v>
      </c>
      <c r="AO374" s="25">
        <v>0.7478801871546148</v>
      </c>
      <c r="AP374" s="25">
        <v>0.73362713004960689</v>
      </c>
      <c r="AQ374" s="25">
        <v>0.55045381281578454</v>
      </c>
      <c r="AR374" s="25">
        <v>0.39394526907419092</v>
      </c>
      <c r="AS374" s="25">
        <v>0.30298144129220006</v>
      </c>
      <c r="AT374" s="25">
        <v>0.29893650771651092</v>
      </c>
      <c r="AV374" s="26">
        <v>8.9007760926457191</v>
      </c>
      <c r="AW374" s="26">
        <v>8.9318849690511755</v>
      </c>
      <c r="AX374" s="26">
        <v>8.9314233159358984</v>
      </c>
      <c r="AY374" s="26">
        <v>8.9104793098902082</v>
      </c>
      <c r="AZ374" s="26">
        <v>8.8127616499643224</v>
      </c>
      <c r="BA374" s="26">
        <v>8.8208012387656574</v>
      </c>
      <c r="BB374" s="26">
        <v>8.8933194816869214</v>
      </c>
      <c r="BC374" s="26">
        <v>8.8143157528735223</v>
      </c>
      <c r="BD374" s="26">
        <v>8.7478801871546139</v>
      </c>
      <c r="BE374" s="26">
        <v>8.7336271300496069</v>
      </c>
      <c r="BF374" s="26">
        <v>8.5504538128157854</v>
      </c>
      <c r="BG374" s="26">
        <v>8.3939452690741909</v>
      </c>
      <c r="BH374" s="26">
        <v>8.3029814412922001</v>
      </c>
      <c r="BI374" s="26">
        <v>8.2989365077165118</v>
      </c>
      <c r="BK374" s="27">
        <v>0.90077609264571912</v>
      </c>
      <c r="BL374" s="27">
        <v>0.81653750112719958</v>
      </c>
      <c r="BM374" s="27">
        <v>0.73135246230853079</v>
      </c>
      <c r="BN374" s="27">
        <v>0.60603104731890767</v>
      </c>
      <c r="BO374" s="27">
        <v>0.40662779648530911</v>
      </c>
      <c r="BP374" s="27">
        <v>0.31769658942419188</v>
      </c>
      <c r="BQ374" s="27">
        <v>0.29251880295754251</v>
      </c>
      <c r="BR374" s="27">
        <v>0.17979701489232713</v>
      </c>
      <c r="BS374" s="27">
        <v>8.4111943388863075E-2</v>
      </c>
      <c r="BT374" s="27">
        <v>-3.0192766683325267E-2</v>
      </c>
      <c r="BU374" s="27">
        <v>-0.62255981615273548</v>
      </c>
      <c r="BV374" s="27">
        <v>-0.91494229001251437</v>
      </c>
      <c r="BW374" s="27">
        <v>-1.0173913530992529</v>
      </c>
      <c r="BX374" s="27">
        <v>-0.93172556959407338</v>
      </c>
      <c r="BZ374" s="27">
        <v>8.9007760926457191</v>
      </c>
      <c r="CA374" s="27">
        <v>8.8165375011272005</v>
      </c>
      <c r="CB374" s="27">
        <v>8.7313524623085303</v>
      </c>
      <c r="CC374" s="27">
        <v>8.6060310473189077</v>
      </c>
      <c r="CD374" s="27">
        <v>8.40662779648531</v>
      </c>
      <c r="CE374" s="27">
        <v>8.317696589424191</v>
      </c>
      <c r="CF374" s="27">
        <v>8.2925188029575416</v>
      </c>
      <c r="CG374" s="27">
        <v>8.1797970148923262</v>
      </c>
      <c r="CH374" s="27">
        <v>8.0841119433888622</v>
      </c>
      <c r="CI374" s="27">
        <v>7.9698072333166747</v>
      </c>
      <c r="CJ374" s="27">
        <v>7.3774401838472645</v>
      </c>
      <c r="CK374" s="27">
        <v>7.0850577099874856</v>
      </c>
      <c r="CL374" s="27">
        <v>6.9826086469007471</v>
      </c>
      <c r="CM374" s="27">
        <v>7.0682744304059266</v>
      </c>
      <c r="CO374" s="28">
        <v>0.90077609264571912</v>
      </c>
      <c r="CP374" s="28">
        <v>0.81536324227924828</v>
      </c>
      <c r="CQ374" s="28">
        <v>0.72952447310165969</v>
      </c>
      <c r="CR374" s="28">
        <v>0.60482463872397796</v>
      </c>
      <c r="CS374" s="28">
        <v>0.42706180737578103</v>
      </c>
      <c r="CT374" s="28">
        <v>0.34159336718408362</v>
      </c>
      <c r="CU374" s="28">
        <v>0.23306166075453127</v>
      </c>
      <c r="CV374" s="28">
        <v>9.551344835073472E-2</v>
      </c>
      <c r="CW374" s="28">
        <v>-2.8787885493120058E-3</v>
      </c>
      <c r="CX374" s="28">
        <v>-0.16828128802755238</v>
      </c>
      <c r="CY374" s="28">
        <v>-0.88080853839281659</v>
      </c>
      <c r="CZ374" s="28">
        <v>-1.6694465517754962</v>
      </c>
      <c r="DA374" s="28">
        <v>-2.1105861310571381</v>
      </c>
      <c r="DB374" s="28">
        <v>-2.3684231524757804</v>
      </c>
      <c r="DD374" s="28">
        <v>8.9007760926457191</v>
      </c>
      <c r="DE374" s="28">
        <v>8.8153632422792487</v>
      </c>
      <c r="DF374" s="28">
        <v>8.7295244731016588</v>
      </c>
      <c r="DG374" s="28">
        <v>8.6048246387239775</v>
      </c>
      <c r="DH374" s="28">
        <v>8.4270618073757806</v>
      </c>
      <c r="DI374" s="28">
        <v>8.3415933671840836</v>
      </c>
      <c r="DJ374" s="28">
        <v>8.2330616607545313</v>
      </c>
      <c r="DK374" s="28">
        <v>8.0955134483507347</v>
      </c>
      <c r="DL374" s="28">
        <v>7.997121211450688</v>
      </c>
      <c r="DM374" s="28">
        <v>7.8317187119724476</v>
      </c>
      <c r="DN374" s="28">
        <v>7.1191914616071834</v>
      </c>
      <c r="DO374" s="28">
        <v>6.3305534482245038</v>
      </c>
      <c r="DP374" s="28">
        <v>5.8894138689428619</v>
      </c>
      <c r="DQ374" s="28">
        <v>5.6315768475242196</v>
      </c>
      <c r="DS374" s="29">
        <v>0.90077609264571912</v>
      </c>
      <c r="DT374" s="29">
        <v>0.81598192706183115</v>
      </c>
      <c r="DU374" s="29">
        <v>0.70217303715148294</v>
      </c>
      <c r="DV374" s="29">
        <v>0.56421329481170623</v>
      </c>
      <c r="DW374" s="29">
        <v>0.3723376985722755</v>
      </c>
      <c r="DX374" s="29">
        <v>0.28911379714531282</v>
      </c>
      <c r="DY374" s="29">
        <v>0.16479813922316033</v>
      </c>
      <c r="DZ374" s="29">
        <v>4.0709550702623609E-2</v>
      </c>
      <c r="EA374" s="29">
        <v>-3.6779736772787786E-2</v>
      </c>
      <c r="EB374" s="29">
        <v>-0.28994895956188227</v>
      </c>
      <c r="EC374" s="29">
        <v>-1.3322547263931783</v>
      </c>
      <c r="ED374" s="29">
        <v>-1.9407555666888578</v>
      </c>
      <c r="EE374" s="29">
        <v>-2.1639291104727523</v>
      </c>
      <c r="EF374" s="29">
        <v>-1.9369680373705869</v>
      </c>
      <c r="EH374" s="29">
        <v>8.9007760926457191</v>
      </c>
      <c r="EI374" s="29">
        <v>8.8159819270618307</v>
      </c>
      <c r="EJ374" s="29">
        <v>8.702173037151482</v>
      </c>
      <c r="EK374" s="29">
        <v>8.5642132948117062</v>
      </c>
      <c r="EL374" s="29">
        <v>8.3723376985722755</v>
      </c>
      <c r="EM374" s="29">
        <v>8.2891137971453119</v>
      </c>
      <c r="EN374" s="29">
        <v>8.1647981392231603</v>
      </c>
      <c r="EO374" s="29">
        <v>8.0407095507026227</v>
      </c>
      <c r="EP374" s="29">
        <v>7.9632202632272122</v>
      </c>
      <c r="EQ374" s="29">
        <v>7.7100510404381177</v>
      </c>
      <c r="ER374" s="29">
        <v>6.6677452736068217</v>
      </c>
      <c r="ES374" s="29">
        <v>6.0592444333111422</v>
      </c>
      <c r="ET374" s="29">
        <v>5.8360708895272477</v>
      </c>
      <c r="EU374" s="29">
        <v>6.0630319626294131</v>
      </c>
      <c r="EW374" s="1">
        <v>351537</v>
      </c>
      <c r="EX374" s="1">
        <v>475934</v>
      </c>
      <c r="EY374" s="1" t="s">
        <v>448</v>
      </c>
      <c r="EZ374" s="1" t="s">
        <v>862</v>
      </c>
    </row>
  </sheetData>
  <mergeCells count="12">
    <mergeCell ref="A1:A3"/>
    <mergeCell ref="BK7:BQ7"/>
    <mergeCell ref="B7:B8"/>
    <mergeCell ref="C7:H7"/>
    <mergeCell ref="R7:W7"/>
    <mergeCell ref="AG7:AL7"/>
    <mergeCell ref="AV7:BB7"/>
    <mergeCell ref="BZ7:CF7"/>
    <mergeCell ref="CO7:CU7"/>
    <mergeCell ref="DD7:DJ7"/>
    <mergeCell ref="DS7:DX7"/>
    <mergeCell ref="EH7:EN7"/>
  </mergeCells>
  <conditionalFormatting sqref="C9:AE373 AG9:AT373 AV9:BI373 BK9:BX373 BZ9:CM373 CO9:DB373 EH9:EU373 DS9:EF373 DD9:DQ373">
    <cfRule type="cellIs" dxfId="61" priority="41" operator="lessThan">
      <formula>0</formula>
    </cfRule>
    <cfRule type="cellIs" dxfId="60" priority="42" operator="greaterThan">
      <formula>#REF!</formula>
    </cfRule>
  </conditionalFormatting>
  <conditionalFormatting sqref="C374:P374">
    <cfRule type="cellIs" dxfId="59" priority="21" operator="lessThan">
      <formula>0</formula>
    </cfRule>
    <cfRule type="cellIs" dxfId="58" priority="22" operator="greaterThan">
      <formula>#REF!</formula>
    </cfRule>
  </conditionalFormatting>
  <conditionalFormatting sqref="R374:AE374">
    <cfRule type="cellIs" dxfId="57" priority="17" operator="lessThan">
      <formula>0</formula>
    </cfRule>
    <cfRule type="cellIs" dxfId="56" priority="18" operator="greaterThan">
      <formula>#REF!</formula>
    </cfRule>
  </conditionalFormatting>
  <conditionalFormatting sqref="AG374:AT374">
    <cfRule type="cellIs" dxfId="55" priority="15" operator="lessThan">
      <formula>0</formula>
    </cfRule>
    <cfRule type="cellIs" dxfId="54" priority="16" operator="greaterThan">
      <formula>#REF!</formula>
    </cfRule>
  </conditionalFormatting>
  <conditionalFormatting sqref="AV374:BI374">
    <cfRule type="cellIs" dxfId="53" priority="13" operator="lessThan">
      <formula>0</formula>
    </cfRule>
    <cfRule type="cellIs" dxfId="52" priority="14" operator="greaterThan">
      <formula>#REF!</formula>
    </cfRule>
  </conditionalFormatting>
  <conditionalFormatting sqref="BK374:BX374">
    <cfRule type="cellIs" dxfId="51" priority="11" operator="lessThan">
      <formula>0</formula>
    </cfRule>
    <cfRule type="cellIs" dxfId="50" priority="12" operator="greaterThan">
      <formula>#REF!</formula>
    </cfRule>
  </conditionalFormatting>
  <conditionalFormatting sqref="BZ374:CM374">
    <cfRule type="cellIs" dxfId="49" priority="9" operator="lessThan">
      <formula>0</formula>
    </cfRule>
    <cfRule type="cellIs" dxfId="48" priority="10" operator="greaterThan">
      <formula>#REF!</formula>
    </cfRule>
  </conditionalFormatting>
  <conditionalFormatting sqref="CO374:DB374">
    <cfRule type="cellIs" dxfId="47" priority="7" operator="lessThan">
      <formula>0</formula>
    </cfRule>
    <cfRule type="cellIs" dxfId="46" priority="8" operator="greaterThan">
      <formula>#REF!</formula>
    </cfRule>
  </conditionalFormatting>
  <conditionalFormatting sqref="DD374:DQ374">
    <cfRule type="cellIs" dxfId="45" priority="5" operator="lessThan">
      <formula>0</formula>
    </cfRule>
    <cfRule type="cellIs" dxfId="44" priority="6" operator="greaterThan">
      <formula>#REF!</formula>
    </cfRule>
  </conditionalFormatting>
  <conditionalFormatting sqref="DS374:EF374">
    <cfRule type="cellIs" dxfId="43" priority="3" operator="lessThan">
      <formula>0</formula>
    </cfRule>
    <cfRule type="cellIs" dxfId="42" priority="4" operator="greaterThan">
      <formula>#REF!</formula>
    </cfRule>
  </conditionalFormatting>
  <conditionalFormatting sqref="EH374:EU374">
    <cfRule type="cellIs" dxfId="41" priority="1" operator="lessThan">
      <formula>0</formula>
    </cfRule>
    <cfRule type="cellIs" dxfId="40" priority="2" operator="greaterThan">
      <formula>#REF!</formula>
    </cfRule>
  </conditionalFormatting>
  <hyperlinks>
    <hyperlink ref="B1" location="'Primary Headroom'!C7" display="Central Outlook " xr:uid="{123EBF29-C941-4130-B19F-F6128DD3D515}"/>
    <hyperlink ref="B2" location="'Primary Headroom'!AG7" display="Falling Short" xr:uid="{9E8597D1-1B6F-40C3-88F8-A5C35C0639B7}"/>
    <hyperlink ref="B3" location="'Primary Headroom'!BK7" display="System Transformation " xr:uid="{B9A0F21B-71DE-476F-881C-5044446893C2}"/>
    <hyperlink ref="B4" location="'Primary Headroom'!CO7" display="Consumer Transformation" xr:uid="{F9335DE8-125B-4F14-A78A-6E7B1E44CC70}"/>
    <hyperlink ref="B5" location="'Primary Headroom'!DS7" display="Leading the Way" xr:uid="{43221741-D7EF-4CF6-AF97-7F4DABFED0DC}"/>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C85C7-F32D-455C-BB57-A430C041F695}">
  <sheetPr codeName="Sheet4"/>
  <dimension ref="A1:EY74"/>
  <sheetViews>
    <sheetView zoomScaleNormal="100" workbookViewId="0">
      <pane xSplit="2" ySplit="8" topLeftCell="C9" activePane="bottomRight" state="frozen"/>
      <selection activeCell="H6" sqref="H6"/>
      <selection pane="topRight" activeCell="H6" sqref="H6"/>
      <selection pane="bottomLeft" activeCell="H6" sqref="H6"/>
      <selection pane="bottomRight" activeCell="H20" sqref="H20"/>
    </sheetView>
  </sheetViews>
  <sheetFormatPr defaultRowHeight="14.5" x14ac:dyDescent="0.35"/>
  <cols>
    <col min="1" max="1" width="29" customWidth="1"/>
    <col min="2" max="2" width="29.453125" bestFit="1" customWidth="1"/>
    <col min="3" max="15" width="8.7265625" customWidth="1"/>
    <col min="16" max="16" width="9.453125" customWidth="1"/>
    <col min="17" max="17" width="5.26953125" style="3" customWidth="1"/>
    <col min="18" max="21" width="8.7265625" customWidth="1"/>
    <col min="22" max="22" width="10.453125" customWidth="1"/>
    <col min="23" max="36" width="8.7265625" customWidth="1"/>
    <col min="37" max="37" width="10.26953125" customWidth="1"/>
    <col min="38" max="38" width="8" customWidth="1"/>
    <col min="39" max="82" width="8.7265625" customWidth="1"/>
    <col min="83" max="83" width="10" customWidth="1"/>
    <col min="84" max="97" width="8.7265625" customWidth="1"/>
    <col min="98" max="98" width="10.54296875" customWidth="1"/>
    <col min="99" max="108" width="8.7265625" customWidth="1"/>
    <col min="109" max="109" width="9.26953125" customWidth="1"/>
    <col min="110" max="110" width="9.7265625" customWidth="1"/>
    <col min="111" max="111" width="9.54296875" customWidth="1"/>
    <col min="112" max="112" width="9.7265625" customWidth="1"/>
    <col min="113" max="113" width="11.26953125" customWidth="1"/>
    <col min="114" max="152" width="8.7265625" customWidth="1"/>
    <col min="153" max="153" width="10.54296875" customWidth="1"/>
    <col min="154" max="154" width="10.7265625" customWidth="1"/>
    <col min="155" max="155" width="18.7265625" bestFit="1" customWidth="1"/>
  </cols>
  <sheetData>
    <row r="1" spans="1:155" ht="15" customHeight="1" thickBot="1" x14ac:dyDescent="0.4">
      <c r="A1" s="314" t="s">
        <v>877</v>
      </c>
      <c r="B1" s="96" t="s">
        <v>878</v>
      </c>
    </row>
    <row r="2" spans="1:155" ht="15" thickBot="1" x14ac:dyDescent="0.4">
      <c r="A2" s="314"/>
      <c r="B2" s="97" t="s">
        <v>955</v>
      </c>
    </row>
    <row r="3" spans="1:155" x14ac:dyDescent="0.35">
      <c r="A3" s="314"/>
      <c r="B3" s="98" t="s">
        <v>876</v>
      </c>
    </row>
    <row r="4" spans="1:155" x14ac:dyDescent="0.35">
      <c r="B4" s="99" t="s">
        <v>841</v>
      </c>
    </row>
    <row r="5" spans="1:155" x14ac:dyDescent="0.35">
      <c r="B5" s="100" t="s">
        <v>7</v>
      </c>
    </row>
    <row r="6" spans="1:155" ht="15" thickBot="1" x14ac:dyDescent="0.4"/>
    <row r="7" spans="1:155" ht="21.5" thickBot="1" x14ac:dyDescent="0.4">
      <c r="B7" s="315" t="s">
        <v>4</v>
      </c>
      <c r="C7" s="317" t="s">
        <v>879</v>
      </c>
      <c r="D7" s="318"/>
      <c r="E7" s="318"/>
      <c r="F7" s="318"/>
      <c r="G7" s="318"/>
      <c r="H7" s="319"/>
      <c r="R7" s="320" t="s">
        <v>880</v>
      </c>
      <c r="S7" s="321"/>
      <c r="T7" s="321"/>
      <c r="U7" s="321"/>
      <c r="V7" s="321"/>
      <c r="W7" s="322"/>
      <c r="AG7" s="323" t="s">
        <v>956</v>
      </c>
      <c r="AH7" s="324"/>
      <c r="AI7" s="324"/>
      <c r="AJ7" s="324"/>
      <c r="AK7" s="324"/>
      <c r="AL7" s="325"/>
      <c r="AV7" s="326" t="s">
        <v>959</v>
      </c>
      <c r="AW7" s="327"/>
      <c r="AX7" s="327"/>
      <c r="AY7" s="327"/>
      <c r="AZ7" s="327"/>
      <c r="BA7" s="327"/>
      <c r="BB7" s="328"/>
      <c r="BK7" s="306" t="s">
        <v>419</v>
      </c>
      <c r="BL7" s="307"/>
      <c r="BM7" s="307"/>
      <c r="BN7" s="307"/>
      <c r="BO7" s="307"/>
      <c r="BP7" s="307"/>
      <c r="BQ7" s="308"/>
      <c r="BZ7" s="306" t="s">
        <v>420</v>
      </c>
      <c r="CA7" s="307"/>
      <c r="CB7" s="307"/>
      <c r="CC7" s="307"/>
      <c r="CD7" s="307"/>
      <c r="CE7" s="307"/>
      <c r="CF7" s="308"/>
      <c r="CO7" s="309" t="s">
        <v>421</v>
      </c>
      <c r="CP7" s="310"/>
      <c r="CQ7" s="310"/>
      <c r="CR7" s="310"/>
      <c r="CS7" s="310"/>
      <c r="CT7" s="310"/>
      <c r="CU7" s="311"/>
      <c r="DD7" s="309" t="s">
        <v>422</v>
      </c>
      <c r="DE7" s="310"/>
      <c r="DF7" s="310"/>
      <c r="DG7" s="310"/>
      <c r="DH7" s="310"/>
      <c r="DI7" s="310"/>
      <c r="DJ7" s="311"/>
      <c r="DS7" s="312" t="s">
        <v>423</v>
      </c>
      <c r="DT7" s="312"/>
      <c r="DU7" s="312"/>
      <c r="DV7" s="312"/>
      <c r="DW7" s="312"/>
      <c r="DX7" s="312"/>
      <c r="EH7" s="313" t="s">
        <v>424</v>
      </c>
      <c r="EI7" s="313"/>
      <c r="EJ7" s="313"/>
      <c r="EK7" s="313"/>
      <c r="EL7" s="313"/>
      <c r="EM7" s="313"/>
      <c r="EN7" s="313"/>
    </row>
    <row r="8" spans="1:155" ht="15" thickBot="1" x14ac:dyDescent="0.4">
      <c r="B8" s="316"/>
      <c r="C8" s="11" t="s">
        <v>406</v>
      </c>
      <c r="D8" s="11" t="s">
        <v>407</v>
      </c>
      <c r="E8" s="11" t="s">
        <v>408</v>
      </c>
      <c r="F8" s="11" t="s">
        <v>409</v>
      </c>
      <c r="G8" s="11" t="s">
        <v>410</v>
      </c>
      <c r="H8" s="11" t="s">
        <v>411</v>
      </c>
      <c r="I8" s="11" t="s">
        <v>412</v>
      </c>
      <c r="J8" s="11" t="s">
        <v>413</v>
      </c>
      <c r="K8" s="11" t="s">
        <v>414</v>
      </c>
      <c r="L8" s="11" t="s">
        <v>882</v>
      </c>
      <c r="M8" s="11">
        <v>2036</v>
      </c>
      <c r="N8" s="11">
        <v>2041</v>
      </c>
      <c r="O8" s="11">
        <v>2046</v>
      </c>
      <c r="P8" s="11">
        <v>2051</v>
      </c>
      <c r="Q8" s="4"/>
      <c r="R8" s="11" t="s">
        <v>406</v>
      </c>
      <c r="S8" s="11" t="s">
        <v>407</v>
      </c>
      <c r="T8" s="11" t="s">
        <v>408</v>
      </c>
      <c r="U8" s="11" t="s">
        <v>409</v>
      </c>
      <c r="V8" s="11" t="s">
        <v>410</v>
      </c>
      <c r="W8" s="11" t="s">
        <v>411</v>
      </c>
      <c r="X8" s="11" t="s">
        <v>412</v>
      </c>
      <c r="Y8" s="11" t="s">
        <v>413</v>
      </c>
      <c r="Z8" s="11" t="s">
        <v>414</v>
      </c>
      <c r="AA8" s="11" t="s">
        <v>882</v>
      </c>
      <c r="AB8" s="11">
        <v>2036</v>
      </c>
      <c r="AC8" s="11">
        <v>2041</v>
      </c>
      <c r="AD8" s="11">
        <v>2046</v>
      </c>
      <c r="AE8" s="11">
        <v>2051</v>
      </c>
      <c r="AG8" s="12" t="s">
        <v>406</v>
      </c>
      <c r="AH8" s="12" t="s">
        <v>407</v>
      </c>
      <c r="AI8" s="12" t="s">
        <v>408</v>
      </c>
      <c r="AJ8" s="12" t="s">
        <v>409</v>
      </c>
      <c r="AK8" s="12" t="s">
        <v>410</v>
      </c>
      <c r="AL8" s="12" t="s">
        <v>411</v>
      </c>
      <c r="AM8" s="13" t="s">
        <v>412</v>
      </c>
      <c r="AN8" s="13" t="s">
        <v>413</v>
      </c>
      <c r="AO8" s="13" t="s">
        <v>414</v>
      </c>
      <c r="AP8" s="13" t="s">
        <v>882</v>
      </c>
      <c r="AQ8" s="13">
        <v>2036</v>
      </c>
      <c r="AR8" s="13">
        <v>2041</v>
      </c>
      <c r="AS8" s="13">
        <v>2046</v>
      </c>
      <c r="AT8" s="13">
        <v>2051</v>
      </c>
      <c r="AV8" s="14" t="s">
        <v>406</v>
      </c>
      <c r="AW8" s="14" t="s">
        <v>407</v>
      </c>
      <c r="AX8" s="14" t="s">
        <v>408</v>
      </c>
      <c r="AY8" s="14" t="s">
        <v>409</v>
      </c>
      <c r="AZ8" s="14" t="s">
        <v>410</v>
      </c>
      <c r="BA8" s="14" t="s">
        <v>411</v>
      </c>
      <c r="BB8" s="14" t="s">
        <v>412</v>
      </c>
      <c r="BC8" s="15" t="s">
        <v>413</v>
      </c>
      <c r="BD8" s="15" t="s">
        <v>414</v>
      </c>
      <c r="BE8" s="15" t="s">
        <v>882</v>
      </c>
      <c r="BF8" s="15">
        <v>2036</v>
      </c>
      <c r="BG8" s="15">
        <v>2041</v>
      </c>
      <c r="BH8" s="15">
        <v>2046</v>
      </c>
      <c r="BI8" s="15">
        <v>2051</v>
      </c>
      <c r="BK8" s="16" t="s">
        <v>406</v>
      </c>
      <c r="BL8" s="16" t="s">
        <v>407</v>
      </c>
      <c r="BM8" s="16" t="s">
        <v>408</v>
      </c>
      <c r="BN8" s="16" t="s">
        <v>409</v>
      </c>
      <c r="BO8" s="16" t="s">
        <v>410</v>
      </c>
      <c r="BP8" s="16" t="s">
        <v>411</v>
      </c>
      <c r="BQ8" s="16" t="s">
        <v>412</v>
      </c>
      <c r="BR8" s="17" t="s">
        <v>413</v>
      </c>
      <c r="BS8" s="17" t="s">
        <v>414</v>
      </c>
      <c r="BT8" s="17" t="s">
        <v>882</v>
      </c>
      <c r="BU8" s="17">
        <v>2036</v>
      </c>
      <c r="BV8" s="17">
        <v>2041</v>
      </c>
      <c r="BW8" s="17">
        <v>2046</v>
      </c>
      <c r="BX8" s="17">
        <v>2051</v>
      </c>
      <c r="BZ8" s="16" t="s">
        <v>406</v>
      </c>
      <c r="CA8" s="16" t="s">
        <v>407</v>
      </c>
      <c r="CB8" s="16" t="s">
        <v>408</v>
      </c>
      <c r="CC8" s="16" t="s">
        <v>409</v>
      </c>
      <c r="CD8" s="16" t="s">
        <v>410</v>
      </c>
      <c r="CE8" s="16" t="s">
        <v>411</v>
      </c>
      <c r="CF8" s="16" t="s">
        <v>412</v>
      </c>
      <c r="CG8" s="17" t="s">
        <v>413</v>
      </c>
      <c r="CH8" s="17" t="s">
        <v>414</v>
      </c>
      <c r="CI8" s="17" t="s">
        <v>882</v>
      </c>
      <c r="CJ8" s="17">
        <v>2036</v>
      </c>
      <c r="CK8" s="17">
        <v>2041</v>
      </c>
      <c r="CL8" s="17">
        <v>2046</v>
      </c>
      <c r="CM8" s="17">
        <v>2051</v>
      </c>
      <c r="CO8" s="18" t="s">
        <v>406</v>
      </c>
      <c r="CP8" s="18" t="s">
        <v>407</v>
      </c>
      <c r="CQ8" s="18" t="s">
        <v>408</v>
      </c>
      <c r="CR8" s="18" t="s">
        <v>409</v>
      </c>
      <c r="CS8" s="18" t="s">
        <v>410</v>
      </c>
      <c r="CT8" s="18" t="s">
        <v>411</v>
      </c>
      <c r="CU8" s="18" t="s">
        <v>412</v>
      </c>
      <c r="CV8" s="19" t="s">
        <v>413</v>
      </c>
      <c r="CW8" s="19" t="s">
        <v>414</v>
      </c>
      <c r="CX8" s="19" t="s">
        <v>882</v>
      </c>
      <c r="CY8" s="19">
        <v>2036</v>
      </c>
      <c r="CZ8" s="19">
        <v>2041</v>
      </c>
      <c r="DA8" s="19">
        <v>2046</v>
      </c>
      <c r="DB8" s="19">
        <v>2051</v>
      </c>
      <c r="DD8" s="18" t="s">
        <v>406</v>
      </c>
      <c r="DE8" s="18" t="s">
        <v>407</v>
      </c>
      <c r="DF8" s="18" t="s">
        <v>408</v>
      </c>
      <c r="DG8" s="18" t="s">
        <v>409</v>
      </c>
      <c r="DH8" s="18" t="s">
        <v>410</v>
      </c>
      <c r="DI8" s="18" t="s">
        <v>411</v>
      </c>
      <c r="DJ8" s="18" t="s">
        <v>412</v>
      </c>
      <c r="DK8" s="19" t="s">
        <v>413</v>
      </c>
      <c r="DL8" s="19" t="s">
        <v>414</v>
      </c>
      <c r="DM8" s="19" t="s">
        <v>882</v>
      </c>
      <c r="DN8" s="19">
        <v>2036</v>
      </c>
      <c r="DO8" s="19">
        <v>2041</v>
      </c>
      <c r="DP8" s="19">
        <v>2046</v>
      </c>
      <c r="DQ8" s="19">
        <v>2051</v>
      </c>
      <c r="DS8" s="20" t="s">
        <v>406</v>
      </c>
      <c r="DT8" s="20" t="s">
        <v>407</v>
      </c>
      <c r="DU8" s="20" t="s">
        <v>408</v>
      </c>
      <c r="DV8" s="20" t="s">
        <v>409</v>
      </c>
      <c r="DW8" s="20" t="s">
        <v>410</v>
      </c>
      <c r="DX8" s="20" t="s">
        <v>411</v>
      </c>
      <c r="DY8" s="20" t="s">
        <v>412</v>
      </c>
      <c r="DZ8" s="20" t="s">
        <v>413</v>
      </c>
      <c r="EA8" s="20" t="s">
        <v>414</v>
      </c>
      <c r="EB8" s="20" t="s">
        <v>882</v>
      </c>
      <c r="EC8" s="20">
        <v>2036</v>
      </c>
      <c r="ED8" s="20">
        <v>2041</v>
      </c>
      <c r="EE8" s="20">
        <v>2046</v>
      </c>
      <c r="EF8" s="20">
        <v>2051</v>
      </c>
      <c r="EH8" s="20" t="s">
        <v>406</v>
      </c>
      <c r="EI8" s="20" t="s">
        <v>407</v>
      </c>
      <c r="EJ8" s="20" t="s">
        <v>408</v>
      </c>
      <c r="EK8" s="20" t="s">
        <v>409</v>
      </c>
      <c r="EL8" s="20" t="s">
        <v>410</v>
      </c>
      <c r="EM8" s="20" t="s">
        <v>411</v>
      </c>
      <c r="EN8" s="20" t="s">
        <v>412</v>
      </c>
      <c r="EO8" s="20" t="s">
        <v>413</v>
      </c>
      <c r="EP8" s="20" t="s">
        <v>414</v>
      </c>
      <c r="EQ8" s="20" t="s">
        <v>882</v>
      </c>
      <c r="ER8" s="20">
        <v>2036</v>
      </c>
      <c r="ES8" s="20">
        <v>2041</v>
      </c>
      <c r="ET8" s="20">
        <v>2046</v>
      </c>
      <c r="EU8" s="20">
        <v>2051</v>
      </c>
      <c r="EW8" s="33" t="s">
        <v>0</v>
      </c>
      <c r="EX8" s="78" t="s">
        <v>1</v>
      </c>
      <c r="EY8" s="79" t="s">
        <v>846</v>
      </c>
    </row>
    <row r="9" spans="1:155" ht="16" thickBot="1" x14ac:dyDescent="0.4">
      <c r="B9" s="21" t="s">
        <v>373</v>
      </c>
      <c r="C9" s="23">
        <v>64.146060724541627</v>
      </c>
      <c r="D9" s="23">
        <v>55.256382781947401</v>
      </c>
      <c r="E9" s="23">
        <v>45.905216198907311</v>
      </c>
      <c r="F9" s="23">
        <v>44.215006844006354</v>
      </c>
      <c r="G9" s="23">
        <v>42.79332280043684</v>
      </c>
      <c r="H9" s="23">
        <v>41.341583199548438</v>
      </c>
      <c r="I9" s="23">
        <v>39.88831372985328</v>
      </c>
      <c r="J9" s="23">
        <v>38.307079180699219</v>
      </c>
      <c r="K9" s="23">
        <v>35.531233102294351</v>
      </c>
      <c r="L9" s="23">
        <v>33.447813845471444</v>
      </c>
      <c r="M9" s="23">
        <v>26.677515795702163</v>
      </c>
      <c r="N9" s="23">
        <v>23.417541217440544</v>
      </c>
      <c r="O9" s="23">
        <v>22.90301899416022</v>
      </c>
      <c r="P9" s="23">
        <v>23.783022061464777</v>
      </c>
      <c r="Q9" s="24"/>
      <c r="R9" s="23">
        <v>82.146060724541627</v>
      </c>
      <c r="S9" s="23">
        <v>73.256382781947394</v>
      </c>
      <c r="T9" s="23">
        <v>63.905216198907311</v>
      </c>
      <c r="U9" s="23">
        <v>62.215006844006354</v>
      </c>
      <c r="V9" s="23">
        <v>60.79332280043684</v>
      </c>
      <c r="W9" s="23">
        <v>59.341583199548438</v>
      </c>
      <c r="X9" s="23">
        <v>57.88831372985328</v>
      </c>
      <c r="Y9" s="23">
        <v>56.307079180699219</v>
      </c>
      <c r="Z9" s="23">
        <v>53.531233102294351</v>
      </c>
      <c r="AA9" s="23">
        <v>51.447813845471444</v>
      </c>
      <c r="AB9" s="23">
        <v>44.677515795702163</v>
      </c>
      <c r="AC9" s="23">
        <v>41.417541217440544</v>
      </c>
      <c r="AD9" s="23">
        <v>40.90301899416022</v>
      </c>
      <c r="AE9" s="23">
        <v>41.783022061464777</v>
      </c>
      <c r="AG9" s="25">
        <v>64.146060724541627</v>
      </c>
      <c r="AH9" s="25">
        <v>59.886593031236245</v>
      </c>
      <c r="AI9" s="25">
        <v>55.199737535020112</v>
      </c>
      <c r="AJ9" s="25">
        <v>54.45421644906807</v>
      </c>
      <c r="AK9" s="25">
        <v>53.845879339406039</v>
      </c>
      <c r="AL9" s="25">
        <v>53.042632234906158</v>
      </c>
      <c r="AM9" s="25">
        <v>52.026097864012314</v>
      </c>
      <c r="AN9" s="25">
        <v>50.814242208600177</v>
      </c>
      <c r="AO9" s="25">
        <v>48.875125011149763</v>
      </c>
      <c r="AP9" s="25">
        <v>47.298641744717997</v>
      </c>
      <c r="AQ9" s="25">
        <v>42.937195691489435</v>
      </c>
      <c r="AR9" s="25">
        <v>40.186000700534194</v>
      </c>
      <c r="AS9" s="25">
        <v>38.851717394356697</v>
      </c>
      <c r="AT9" s="25">
        <v>38.245344396495355</v>
      </c>
      <c r="AV9" s="26">
        <v>82.146060724541627</v>
      </c>
      <c r="AW9" s="26">
        <v>77.886593031236245</v>
      </c>
      <c r="AX9" s="26">
        <v>73.19973753502012</v>
      </c>
      <c r="AY9" s="26">
        <v>72.45421644906807</v>
      </c>
      <c r="AZ9" s="26">
        <v>71.845879339406039</v>
      </c>
      <c r="BA9" s="26">
        <v>71.042632234906165</v>
      </c>
      <c r="BB9" s="26">
        <v>70.026097864012314</v>
      </c>
      <c r="BC9" s="26">
        <v>68.814242208600177</v>
      </c>
      <c r="BD9" s="26">
        <v>66.875125011149763</v>
      </c>
      <c r="BE9" s="26">
        <v>65.298641744717997</v>
      </c>
      <c r="BF9" s="26">
        <v>60.937195691489435</v>
      </c>
      <c r="BG9" s="26">
        <v>58.186000700534194</v>
      </c>
      <c r="BH9" s="26">
        <v>56.851717394356697</v>
      </c>
      <c r="BI9" s="26">
        <v>56.245344396495355</v>
      </c>
      <c r="BK9" s="27">
        <v>64.146060724541627</v>
      </c>
      <c r="BL9" s="27">
        <v>55.256824451590923</v>
      </c>
      <c r="BM9" s="27">
        <v>45.900406391625467</v>
      </c>
      <c r="BN9" s="27">
        <v>44.210402964146681</v>
      </c>
      <c r="BO9" s="27">
        <v>42.789218004325249</v>
      </c>
      <c r="BP9" s="27">
        <v>41.33727499253672</v>
      </c>
      <c r="BQ9" s="27">
        <v>39.882849800026747</v>
      </c>
      <c r="BR9" s="27">
        <v>38.302566637857439</v>
      </c>
      <c r="BS9" s="27">
        <v>35.542944202323298</v>
      </c>
      <c r="BT9" s="27">
        <v>33.654048596844376</v>
      </c>
      <c r="BU9" s="27">
        <v>27.544267260393752</v>
      </c>
      <c r="BV9" s="27">
        <v>24.686506531042681</v>
      </c>
      <c r="BW9" s="27">
        <v>24.312741147465204</v>
      </c>
      <c r="BX9" s="27">
        <v>25.242154317542941</v>
      </c>
      <c r="BZ9" s="27">
        <v>82.146060724541627</v>
      </c>
      <c r="CA9" s="27">
        <v>73.256824451590916</v>
      </c>
      <c r="CB9" s="27">
        <v>63.900406391625467</v>
      </c>
      <c r="CC9" s="27">
        <v>62.210402964146681</v>
      </c>
      <c r="CD9" s="27">
        <v>60.789218004325249</v>
      </c>
      <c r="CE9" s="27">
        <v>59.33727499253672</v>
      </c>
      <c r="CF9" s="27">
        <v>57.882849800026747</v>
      </c>
      <c r="CG9" s="27">
        <v>56.302566637857439</v>
      </c>
      <c r="CH9" s="27">
        <v>53.542944202323298</v>
      </c>
      <c r="CI9" s="27">
        <v>51.654048596844376</v>
      </c>
      <c r="CJ9" s="27">
        <v>45.544267260393752</v>
      </c>
      <c r="CK9" s="27">
        <v>42.686506531042681</v>
      </c>
      <c r="CL9" s="27">
        <v>42.312741147465204</v>
      </c>
      <c r="CM9" s="27">
        <v>43.242154317542941</v>
      </c>
      <c r="CO9" s="28">
        <v>64.146060724541627</v>
      </c>
      <c r="CP9" s="28">
        <v>55.287318146831119</v>
      </c>
      <c r="CQ9" s="28">
        <v>46.028196604199124</v>
      </c>
      <c r="CR9" s="28">
        <v>44.456065517628844</v>
      </c>
      <c r="CS9" s="28">
        <v>43.229057466860354</v>
      </c>
      <c r="CT9" s="28">
        <v>41.979185684696716</v>
      </c>
      <c r="CU9" s="28">
        <v>40.720748595976303</v>
      </c>
      <c r="CV9" s="28">
        <v>39.36252901832836</v>
      </c>
      <c r="CW9" s="28">
        <v>36.983558637792271</v>
      </c>
      <c r="CX9" s="28">
        <v>35.527333293653456</v>
      </c>
      <c r="CY9" s="28">
        <v>26.950954313381956</v>
      </c>
      <c r="CZ9" s="28">
        <v>9.6811250796570647</v>
      </c>
      <c r="DA9" s="28">
        <v>-3.4121855382448985</v>
      </c>
      <c r="DB9" s="28">
        <v>-11.674882657992725</v>
      </c>
      <c r="DD9" s="28">
        <v>82.146060724541627</v>
      </c>
      <c r="DE9" s="28">
        <v>73.287318146831126</v>
      </c>
      <c r="DF9" s="28">
        <v>64.028196604199124</v>
      </c>
      <c r="DG9" s="28">
        <v>62.456065517628844</v>
      </c>
      <c r="DH9" s="28">
        <v>61.229057466860354</v>
      </c>
      <c r="DI9" s="28">
        <v>59.979185684696716</v>
      </c>
      <c r="DJ9" s="28">
        <v>58.720748595976303</v>
      </c>
      <c r="DK9" s="28">
        <v>57.36252901832836</v>
      </c>
      <c r="DL9" s="28">
        <v>54.983558637792271</v>
      </c>
      <c r="DM9" s="28">
        <v>53.527333293653456</v>
      </c>
      <c r="DN9" s="28">
        <v>44.950954313381956</v>
      </c>
      <c r="DO9" s="28">
        <v>27.681125079657065</v>
      </c>
      <c r="DP9" s="28">
        <v>14.587814461755102</v>
      </c>
      <c r="DQ9" s="28">
        <v>6.3251173420072746</v>
      </c>
      <c r="DS9" s="29">
        <v>64.146060724541627</v>
      </c>
      <c r="DT9" s="29">
        <v>55.511815155301321</v>
      </c>
      <c r="DU9" s="29">
        <v>45.715999903174335</v>
      </c>
      <c r="DV9" s="29">
        <v>44.16514981427737</v>
      </c>
      <c r="DW9" s="29">
        <v>43.065458427055646</v>
      </c>
      <c r="DX9" s="29">
        <v>42.04481109785462</v>
      </c>
      <c r="DY9" s="29">
        <v>40.975079119496385</v>
      </c>
      <c r="DZ9" s="29">
        <v>39.862396044772069</v>
      </c>
      <c r="EA9" s="29">
        <v>37.216739076064144</v>
      </c>
      <c r="EB9" s="29">
        <v>32.882853477352313</v>
      </c>
      <c r="EC9" s="29">
        <v>13.426727286786459</v>
      </c>
      <c r="ED9" s="29">
        <v>-1.9173807811171599</v>
      </c>
      <c r="EE9" s="29">
        <v>-10.34661057578333</v>
      </c>
      <c r="EF9" s="29">
        <v>-7.0713940806330839</v>
      </c>
      <c r="EH9" s="29">
        <v>82.146060724541627</v>
      </c>
      <c r="EI9" s="29">
        <v>73.511815155301321</v>
      </c>
      <c r="EJ9" s="29">
        <v>63.715999903174335</v>
      </c>
      <c r="EK9" s="29">
        <v>62.16514981427737</v>
      </c>
      <c r="EL9" s="29">
        <v>61.065458427055646</v>
      </c>
      <c r="EM9" s="29">
        <v>60.04481109785462</v>
      </c>
      <c r="EN9" s="29">
        <v>58.975079119496385</v>
      </c>
      <c r="EO9" s="29">
        <v>57.862396044772069</v>
      </c>
      <c r="EP9" s="29">
        <v>55.216739076064144</v>
      </c>
      <c r="EQ9" s="29">
        <v>50.882853477352313</v>
      </c>
      <c r="ER9" s="29">
        <v>31.426727286786459</v>
      </c>
      <c r="ES9" s="29">
        <v>16.08261921888284</v>
      </c>
      <c r="ET9" s="29">
        <v>7.6533894242166696</v>
      </c>
      <c r="EU9" s="29">
        <v>10.928605919366916</v>
      </c>
      <c r="EW9" s="1">
        <v>389188</v>
      </c>
      <c r="EX9" s="80">
        <v>388310</v>
      </c>
      <c r="EY9" s="80" t="s">
        <v>859</v>
      </c>
    </row>
    <row r="10" spans="1:155" ht="16" thickBot="1" x14ac:dyDescent="0.4">
      <c r="B10" s="21" t="s">
        <v>374</v>
      </c>
      <c r="C10" s="23">
        <v>22.498077795138535</v>
      </c>
      <c r="D10" s="23">
        <v>21.511824615105382</v>
      </c>
      <c r="E10" s="23">
        <v>20.418764471032929</v>
      </c>
      <c r="F10" s="23">
        <v>18.93139561782737</v>
      </c>
      <c r="G10" s="23">
        <v>17.123890975402261</v>
      </c>
      <c r="H10" s="23">
        <v>15.389746400337685</v>
      </c>
      <c r="I10" s="23">
        <v>13.600983007360298</v>
      </c>
      <c r="J10" s="23">
        <v>26.703284972189223</v>
      </c>
      <c r="K10" s="23">
        <v>24.677597853518293</v>
      </c>
      <c r="L10" s="23">
        <v>22.385413677174299</v>
      </c>
      <c r="M10" s="23">
        <v>13.878599448713416</v>
      </c>
      <c r="N10" s="23">
        <v>8.98260208071504</v>
      </c>
      <c r="O10" s="23">
        <v>7.1945133838301558</v>
      </c>
      <c r="P10" s="23">
        <v>6.7529331848783301</v>
      </c>
      <c r="Q10" s="24"/>
      <c r="R10" s="23">
        <v>34.498077795138535</v>
      </c>
      <c r="S10" s="23">
        <v>33.511824615105382</v>
      </c>
      <c r="T10" s="23">
        <v>32.418764471032929</v>
      </c>
      <c r="U10" s="23">
        <v>30.93139561782737</v>
      </c>
      <c r="V10" s="23">
        <v>29.123890975402261</v>
      </c>
      <c r="W10" s="23">
        <v>27.389746400337685</v>
      </c>
      <c r="X10" s="23">
        <v>25.600983007360298</v>
      </c>
      <c r="Y10" s="23">
        <v>23.703284972189223</v>
      </c>
      <c r="Z10" s="23">
        <v>21.677597853518293</v>
      </c>
      <c r="AA10" s="23">
        <v>19.385413677174299</v>
      </c>
      <c r="AB10" s="23">
        <v>10.878599448713416</v>
      </c>
      <c r="AC10" s="23">
        <v>5.98260208071504</v>
      </c>
      <c r="AD10" s="23">
        <v>4.1945133838301558</v>
      </c>
      <c r="AE10" s="23">
        <v>3.7529331848783301</v>
      </c>
      <c r="AG10" s="25">
        <v>22.498077795138535</v>
      </c>
      <c r="AH10" s="25">
        <v>21.962285595167792</v>
      </c>
      <c r="AI10" s="25">
        <v>21.218958002411405</v>
      </c>
      <c r="AJ10" s="25">
        <v>20.359986603260239</v>
      </c>
      <c r="AK10" s="25">
        <v>19.332998706345094</v>
      </c>
      <c r="AL10" s="25">
        <v>18.100103237140843</v>
      </c>
      <c r="AM10" s="25">
        <v>16.659561574598357</v>
      </c>
      <c r="AN10" s="25">
        <v>30.05145792015616</v>
      </c>
      <c r="AO10" s="25">
        <v>28.296700259012965</v>
      </c>
      <c r="AP10" s="25">
        <v>26.416751801066553</v>
      </c>
      <c r="AQ10" s="25">
        <v>20.550745724791526</v>
      </c>
      <c r="AR10" s="25">
        <v>16.313542998634148</v>
      </c>
      <c r="AS10" s="25">
        <v>13.683364908091036</v>
      </c>
      <c r="AT10" s="25">
        <v>11.584223855333704</v>
      </c>
      <c r="AV10" s="26">
        <v>34.498077795138535</v>
      </c>
      <c r="AW10" s="26">
        <v>33.962285595167792</v>
      </c>
      <c r="AX10" s="26">
        <v>33.218958002411405</v>
      </c>
      <c r="AY10" s="26">
        <v>32.359986603260239</v>
      </c>
      <c r="AZ10" s="26">
        <v>31.332998706345094</v>
      </c>
      <c r="BA10" s="26">
        <v>30.100103237140843</v>
      </c>
      <c r="BB10" s="26">
        <v>28.659561574598357</v>
      </c>
      <c r="BC10" s="26">
        <v>27.05145792015616</v>
      </c>
      <c r="BD10" s="26">
        <v>25.296700259012965</v>
      </c>
      <c r="BE10" s="26">
        <v>23.416751801066553</v>
      </c>
      <c r="BF10" s="26">
        <v>17.550745724791526</v>
      </c>
      <c r="BG10" s="26">
        <v>13.313542998634148</v>
      </c>
      <c r="BH10" s="26">
        <v>10.683364908091036</v>
      </c>
      <c r="BI10" s="26">
        <v>8.584223855333704</v>
      </c>
      <c r="BK10" s="27">
        <v>22.498077795138535</v>
      </c>
      <c r="BL10" s="27">
        <v>21.512364078046382</v>
      </c>
      <c r="BM10" s="27">
        <v>20.419012503208286</v>
      </c>
      <c r="BN10" s="27">
        <v>18.932153930379741</v>
      </c>
      <c r="BO10" s="27">
        <v>17.125192927314849</v>
      </c>
      <c r="BP10" s="27">
        <v>15.388506243495939</v>
      </c>
      <c r="BQ10" s="27">
        <v>13.594010949743563</v>
      </c>
      <c r="BR10" s="27">
        <v>26.695395779957906</v>
      </c>
      <c r="BS10" s="27">
        <v>24.671249000073203</v>
      </c>
      <c r="BT10" s="27">
        <v>22.557826569624353</v>
      </c>
      <c r="BU10" s="27">
        <v>14.704157467828566</v>
      </c>
      <c r="BV10" s="27">
        <v>10.279254379184465</v>
      </c>
      <c r="BW10" s="27">
        <v>8.5897285981973113</v>
      </c>
      <c r="BX10" s="27">
        <v>8.313124439142868</v>
      </c>
      <c r="BZ10" s="27">
        <v>34.498077795138535</v>
      </c>
      <c r="CA10" s="27">
        <v>33.512364078046382</v>
      </c>
      <c r="CB10" s="27">
        <v>32.419012503208286</v>
      </c>
      <c r="CC10" s="27">
        <v>30.932153930379741</v>
      </c>
      <c r="CD10" s="27">
        <v>29.125192927314849</v>
      </c>
      <c r="CE10" s="27">
        <v>27.388506243495939</v>
      </c>
      <c r="CF10" s="27">
        <v>25.594010949743563</v>
      </c>
      <c r="CG10" s="27">
        <v>23.695395779957906</v>
      </c>
      <c r="CH10" s="27">
        <v>21.671249000073203</v>
      </c>
      <c r="CI10" s="27">
        <v>19.557826569624353</v>
      </c>
      <c r="CJ10" s="27">
        <v>11.704157467828566</v>
      </c>
      <c r="CK10" s="27">
        <v>7.2792543791844651</v>
      </c>
      <c r="CL10" s="27">
        <v>5.5897285981973113</v>
      </c>
      <c r="CM10" s="27">
        <v>5.313124439142868</v>
      </c>
      <c r="CO10" s="28">
        <v>22.498077795138535</v>
      </c>
      <c r="CP10" s="28">
        <v>21.517305328532451</v>
      </c>
      <c r="CQ10" s="28">
        <v>20.494411388233175</v>
      </c>
      <c r="CR10" s="28">
        <v>19.029619728405663</v>
      </c>
      <c r="CS10" s="28">
        <v>17.364223157992541</v>
      </c>
      <c r="CT10" s="28">
        <v>15.733646101118339</v>
      </c>
      <c r="CU10" s="28">
        <v>13.982258311741333</v>
      </c>
      <c r="CV10" s="28">
        <v>27.132837795546124</v>
      </c>
      <c r="CW10" s="28">
        <v>25.349880847042641</v>
      </c>
      <c r="CX10" s="28">
        <v>23.586191034186044</v>
      </c>
      <c r="CY10" s="28">
        <v>12.805922658872589</v>
      </c>
      <c r="CZ10" s="28">
        <v>-6.9554916686220736</v>
      </c>
      <c r="DA10" s="28">
        <v>-21.818517224043404</v>
      </c>
      <c r="DB10" s="28">
        <v>-32.026475076199858</v>
      </c>
      <c r="DD10" s="28">
        <v>34.498077795138535</v>
      </c>
      <c r="DE10" s="28">
        <v>33.517305328532451</v>
      </c>
      <c r="DF10" s="28">
        <v>32.494411388233175</v>
      </c>
      <c r="DG10" s="28">
        <v>31.029619728405663</v>
      </c>
      <c r="DH10" s="28">
        <v>29.364223157992541</v>
      </c>
      <c r="DI10" s="28">
        <v>27.733646101118339</v>
      </c>
      <c r="DJ10" s="28">
        <v>25.982258311741333</v>
      </c>
      <c r="DK10" s="28">
        <v>24.132837795546124</v>
      </c>
      <c r="DL10" s="28">
        <v>22.349880847042641</v>
      </c>
      <c r="DM10" s="28">
        <v>20.586191034186044</v>
      </c>
      <c r="DN10" s="28">
        <v>9.8059226588725892</v>
      </c>
      <c r="DO10" s="28">
        <v>-9.9554916686220736</v>
      </c>
      <c r="DP10" s="28">
        <v>-24.818517224043404</v>
      </c>
      <c r="DQ10" s="28">
        <v>-35.026475076199858</v>
      </c>
      <c r="DS10" s="29">
        <v>22.498077795138535</v>
      </c>
      <c r="DT10" s="29">
        <v>21.766505335476459</v>
      </c>
      <c r="DU10" s="29">
        <v>20.268591349638925</v>
      </c>
      <c r="DV10" s="29">
        <v>18.821999328144862</v>
      </c>
      <c r="DW10" s="29">
        <v>17.283420671619098</v>
      </c>
      <c r="DX10" s="29">
        <v>15.796660689028698</v>
      </c>
      <c r="DY10" s="29">
        <v>14.278205143869144</v>
      </c>
      <c r="DZ10" s="29">
        <v>27.713317705143936</v>
      </c>
      <c r="EA10" s="29">
        <v>25.798195573831009</v>
      </c>
      <c r="EB10" s="29">
        <v>21.021642918710398</v>
      </c>
      <c r="EC10" s="29">
        <v>-1.5763612586560498</v>
      </c>
      <c r="ED10" s="29">
        <v>-19.281936804784493</v>
      </c>
      <c r="EE10" s="29">
        <v>-29.230445960665776</v>
      </c>
      <c r="EF10" s="29">
        <v>-26.760607980454409</v>
      </c>
      <c r="EH10" s="29">
        <v>34.498077795138535</v>
      </c>
      <c r="EI10" s="29">
        <v>33.766505335476459</v>
      </c>
      <c r="EJ10" s="29">
        <v>32.268591349638925</v>
      </c>
      <c r="EK10" s="29">
        <v>30.821999328144862</v>
      </c>
      <c r="EL10" s="29">
        <v>29.283420671619098</v>
      </c>
      <c r="EM10" s="29">
        <v>27.796660689028698</v>
      </c>
      <c r="EN10" s="29">
        <v>26.278205143869144</v>
      </c>
      <c r="EO10" s="29">
        <v>24.713317705143936</v>
      </c>
      <c r="EP10" s="29">
        <v>22.798195573831009</v>
      </c>
      <c r="EQ10" s="29">
        <v>18.021642918710398</v>
      </c>
      <c r="ER10" s="29">
        <v>-4.5763612586560498</v>
      </c>
      <c r="ES10" s="29">
        <v>-22.281936804784493</v>
      </c>
      <c r="ET10" s="29">
        <v>-32.230445960665776</v>
      </c>
      <c r="EU10" s="29">
        <v>-29.760607980454409</v>
      </c>
      <c r="EW10" s="1">
        <v>380345</v>
      </c>
      <c r="EX10" s="80">
        <v>401831</v>
      </c>
      <c r="EY10" s="80" t="s">
        <v>857</v>
      </c>
    </row>
    <row r="11" spans="1:155" ht="16" thickBot="1" x14ac:dyDescent="0.4">
      <c r="B11" s="21" t="s">
        <v>375</v>
      </c>
      <c r="C11" s="23">
        <v>61.209927579746413</v>
      </c>
      <c r="D11" s="23">
        <v>59.288508455257485</v>
      </c>
      <c r="E11" s="23">
        <v>57.755830806445871</v>
      </c>
      <c r="F11" s="23">
        <v>56.236385195450573</v>
      </c>
      <c r="G11" s="23">
        <v>54.534630038237225</v>
      </c>
      <c r="H11" s="23">
        <v>52.840429467425153</v>
      </c>
      <c r="I11" s="23">
        <v>51.166457070022247</v>
      </c>
      <c r="J11" s="23">
        <v>49.395549522006419</v>
      </c>
      <c r="K11" s="23">
        <v>47.592397264462463</v>
      </c>
      <c r="L11" s="23">
        <v>45.388504183050458</v>
      </c>
      <c r="M11" s="23">
        <v>37.737163379845683</v>
      </c>
      <c r="N11" s="23">
        <v>34.395440063555739</v>
      </c>
      <c r="O11" s="23">
        <v>34.041729700681714</v>
      </c>
      <c r="P11" s="23">
        <v>35.223497024179864</v>
      </c>
      <c r="Q11" s="24"/>
      <c r="R11" s="23">
        <v>79.20992757974642</v>
      </c>
      <c r="S11" s="23">
        <v>77.288508455257485</v>
      </c>
      <c r="T11" s="23">
        <v>75.755830806445871</v>
      </c>
      <c r="U11" s="23">
        <v>74.236385195450566</v>
      </c>
      <c r="V11" s="23">
        <v>72.534630038237225</v>
      </c>
      <c r="W11" s="23">
        <v>70.840429467425153</v>
      </c>
      <c r="X11" s="23">
        <v>69.166457070022247</v>
      </c>
      <c r="Y11" s="23">
        <v>67.395549522006419</v>
      </c>
      <c r="Z11" s="23">
        <v>65.592397264462463</v>
      </c>
      <c r="AA11" s="23">
        <v>63.388504183050458</v>
      </c>
      <c r="AB11" s="23">
        <v>55.737163379845683</v>
      </c>
      <c r="AC11" s="23">
        <v>52.395440063555739</v>
      </c>
      <c r="AD11" s="23">
        <v>52.041729700681714</v>
      </c>
      <c r="AE11" s="23">
        <v>53.223497024179864</v>
      </c>
      <c r="AG11" s="25">
        <v>61.209927579746413</v>
      </c>
      <c r="AH11" s="25">
        <v>60.333997734803802</v>
      </c>
      <c r="AI11" s="25">
        <v>59.330997123845464</v>
      </c>
      <c r="AJ11" s="25">
        <v>58.52231255637377</v>
      </c>
      <c r="AK11" s="25">
        <v>57.639394325494813</v>
      </c>
      <c r="AL11" s="25">
        <v>56.548912013612018</v>
      </c>
      <c r="AM11" s="25">
        <v>55.243477680411139</v>
      </c>
      <c r="AN11" s="25">
        <v>53.762101690004037</v>
      </c>
      <c r="AO11" s="25">
        <v>52.120854556339538</v>
      </c>
      <c r="AP11" s="25">
        <v>50.345120096761477</v>
      </c>
      <c r="AQ11" s="25">
        <v>45.714278517508319</v>
      </c>
      <c r="AR11" s="25">
        <v>42.699592398764523</v>
      </c>
      <c r="AS11" s="25">
        <v>41.041436031535639</v>
      </c>
      <c r="AT11" s="25">
        <v>40.123522401624925</v>
      </c>
      <c r="AV11" s="26">
        <v>79.20992757974642</v>
      </c>
      <c r="AW11" s="26">
        <v>78.333997734803802</v>
      </c>
      <c r="AX11" s="26">
        <v>77.330997123845464</v>
      </c>
      <c r="AY11" s="26">
        <v>76.522312556373777</v>
      </c>
      <c r="AZ11" s="26">
        <v>75.639394325494806</v>
      </c>
      <c r="BA11" s="26">
        <v>74.548912013612011</v>
      </c>
      <c r="BB11" s="26">
        <v>73.243477680411132</v>
      </c>
      <c r="BC11" s="26">
        <v>71.762101690004044</v>
      </c>
      <c r="BD11" s="26">
        <v>70.120854556339538</v>
      </c>
      <c r="BE11" s="26">
        <v>68.345120096761477</v>
      </c>
      <c r="BF11" s="26">
        <v>63.714278517508319</v>
      </c>
      <c r="BG11" s="26">
        <v>60.699592398764523</v>
      </c>
      <c r="BH11" s="26">
        <v>59.041436031535639</v>
      </c>
      <c r="BI11" s="26">
        <v>58.123522401624925</v>
      </c>
      <c r="BK11" s="27">
        <v>61.209927579746413</v>
      </c>
      <c r="BL11" s="27">
        <v>59.288695906259314</v>
      </c>
      <c r="BM11" s="27">
        <v>57.756206007721772</v>
      </c>
      <c r="BN11" s="27">
        <v>56.236943045571188</v>
      </c>
      <c r="BO11" s="27">
        <v>54.535365779785231</v>
      </c>
      <c r="BP11" s="27">
        <v>52.840209701228133</v>
      </c>
      <c r="BQ11" s="27">
        <v>51.164120746411115</v>
      </c>
      <c r="BR11" s="27">
        <v>49.392808865558564</v>
      </c>
      <c r="BS11" s="27">
        <v>47.589291205616703</v>
      </c>
      <c r="BT11" s="27">
        <v>45.609182274119334</v>
      </c>
      <c r="BU11" s="27">
        <v>38.689133028032316</v>
      </c>
      <c r="BV11" s="27">
        <v>35.642306680730243</v>
      </c>
      <c r="BW11" s="27">
        <v>35.246298342768995</v>
      </c>
      <c r="BX11" s="27">
        <v>36.35406610389289</v>
      </c>
      <c r="BZ11" s="27">
        <v>79.20992757974642</v>
      </c>
      <c r="CA11" s="27">
        <v>77.288695906259306</v>
      </c>
      <c r="CB11" s="27">
        <v>75.756206007721772</v>
      </c>
      <c r="CC11" s="27">
        <v>74.236943045571195</v>
      </c>
      <c r="CD11" s="27">
        <v>72.535365779785224</v>
      </c>
      <c r="CE11" s="27">
        <v>70.840209701228133</v>
      </c>
      <c r="CF11" s="27">
        <v>69.164120746411115</v>
      </c>
      <c r="CG11" s="27">
        <v>67.392808865558564</v>
      </c>
      <c r="CH11" s="27">
        <v>65.589291205616703</v>
      </c>
      <c r="CI11" s="27">
        <v>63.609182274119334</v>
      </c>
      <c r="CJ11" s="27">
        <v>56.689133028032316</v>
      </c>
      <c r="CK11" s="27">
        <v>53.642306680730243</v>
      </c>
      <c r="CL11" s="27">
        <v>53.246298342768995</v>
      </c>
      <c r="CM11" s="27">
        <v>54.35406610389289</v>
      </c>
      <c r="CO11" s="28">
        <v>61.209927579746413</v>
      </c>
      <c r="CP11" s="28">
        <v>59.305702426864173</v>
      </c>
      <c r="CQ11" s="28">
        <v>57.893440646026683</v>
      </c>
      <c r="CR11" s="28">
        <v>56.502089702743035</v>
      </c>
      <c r="CS11" s="28">
        <v>55.001434640249663</v>
      </c>
      <c r="CT11" s="28">
        <v>53.505194956148998</v>
      </c>
      <c r="CU11" s="28">
        <v>51.999823314380365</v>
      </c>
      <c r="CV11" s="28">
        <v>50.431666636256494</v>
      </c>
      <c r="CW11" s="28">
        <v>49.020891978819122</v>
      </c>
      <c r="CX11" s="28">
        <v>47.556835365487615</v>
      </c>
      <c r="CY11" s="28">
        <v>38.504410487745105</v>
      </c>
      <c r="CZ11" s="28">
        <v>20.167173682916342</v>
      </c>
      <c r="DA11" s="28">
        <v>6.2673090098274429</v>
      </c>
      <c r="DB11" s="28">
        <v>-2.792388619781434</v>
      </c>
      <c r="DD11" s="28">
        <v>79.20992757974642</v>
      </c>
      <c r="DE11" s="28">
        <v>77.305702426864173</v>
      </c>
      <c r="DF11" s="28">
        <v>75.893440646026676</v>
      </c>
      <c r="DG11" s="28">
        <v>74.502089702743035</v>
      </c>
      <c r="DH11" s="28">
        <v>73.00143464024967</v>
      </c>
      <c r="DI11" s="28">
        <v>71.505194956148998</v>
      </c>
      <c r="DJ11" s="28">
        <v>69.999823314380365</v>
      </c>
      <c r="DK11" s="28">
        <v>68.431666636256494</v>
      </c>
      <c r="DL11" s="28">
        <v>67.020891978819122</v>
      </c>
      <c r="DM11" s="28">
        <v>65.556835365487615</v>
      </c>
      <c r="DN11" s="28">
        <v>56.504410487745105</v>
      </c>
      <c r="DO11" s="28">
        <v>38.167173682916342</v>
      </c>
      <c r="DP11" s="28">
        <v>24.267309009827443</v>
      </c>
      <c r="DQ11" s="28">
        <v>15.207611380218566</v>
      </c>
      <c r="DS11" s="29">
        <v>61.209927579746413</v>
      </c>
      <c r="DT11" s="29">
        <v>59.516647913035229</v>
      </c>
      <c r="DU11" s="29">
        <v>57.402862122048944</v>
      </c>
      <c r="DV11" s="29">
        <v>56.093088568862882</v>
      </c>
      <c r="DW11" s="29">
        <v>54.775978361499774</v>
      </c>
      <c r="DX11" s="29">
        <v>53.572280658961361</v>
      </c>
      <c r="DY11" s="29">
        <v>52.347576660876214</v>
      </c>
      <c r="DZ11" s="29">
        <v>51.130751616836079</v>
      </c>
      <c r="EA11" s="29">
        <v>49.53857340977504</v>
      </c>
      <c r="EB11" s="29">
        <v>45.039289462682547</v>
      </c>
      <c r="EC11" s="29">
        <v>24.049527517019442</v>
      </c>
      <c r="ED11" s="29">
        <v>7.6642726978944324</v>
      </c>
      <c r="EE11" s="29">
        <v>-1.257244099785197</v>
      </c>
      <c r="EF11" s="29">
        <v>2.3156342165563615</v>
      </c>
      <c r="EH11" s="29">
        <v>79.20992757974642</v>
      </c>
      <c r="EI11" s="29">
        <v>77.516647913035229</v>
      </c>
      <c r="EJ11" s="29">
        <v>75.402862122048944</v>
      </c>
      <c r="EK11" s="29">
        <v>74.093088568862882</v>
      </c>
      <c r="EL11" s="29">
        <v>72.775978361499767</v>
      </c>
      <c r="EM11" s="29">
        <v>71.572280658961361</v>
      </c>
      <c r="EN11" s="29">
        <v>70.347576660876214</v>
      </c>
      <c r="EO11" s="29">
        <v>69.130751616836079</v>
      </c>
      <c r="EP11" s="29">
        <v>67.53857340977504</v>
      </c>
      <c r="EQ11" s="29">
        <v>63.039289462682547</v>
      </c>
      <c r="ER11" s="29">
        <v>42.049527517019442</v>
      </c>
      <c r="ES11" s="29">
        <v>25.664272697894432</v>
      </c>
      <c r="ET11" s="29">
        <v>16.742755900214803</v>
      </c>
      <c r="EU11" s="29">
        <v>20.315634216556361</v>
      </c>
      <c r="EW11" s="1">
        <v>376380</v>
      </c>
      <c r="EX11" s="80">
        <v>389012</v>
      </c>
      <c r="EY11" s="80" t="s">
        <v>856</v>
      </c>
    </row>
    <row r="12" spans="1:155" ht="16" thickBot="1" x14ac:dyDescent="0.4">
      <c r="B12" s="21" t="s">
        <v>376</v>
      </c>
      <c r="C12" s="23">
        <v>30.103535649061158</v>
      </c>
      <c r="D12" s="23">
        <v>28.095201897341752</v>
      </c>
      <c r="E12" s="23">
        <v>26.345069452317759</v>
      </c>
      <c r="F12" s="23">
        <v>23.683642805652354</v>
      </c>
      <c r="G12" s="23">
        <v>20.541581949692997</v>
      </c>
      <c r="H12" s="23">
        <v>10.88460351605687</v>
      </c>
      <c r="I12" s="23">
        <v>1.1508832483264655</v>
      </c>
      <c r="J12" s="23">
        <v>-2.6484329089195029</v>
      </c>
      <c r="K12" s="23">
        <v>-9.9644368647200423</v>
      </c>
      <c r="L12" s="23">
        <v>-14.932184308413696</v>
      </c>
      <c r="M12" s="23">
        <v>-29.131623912528028</v>
      </c>
      <c r="N12" s="23">
        <v>-36.791535420711682</v>
      </c>
      <c r="O12" s="23">
        <v>-38.224414984857333</v>
      </c>
      <c r="P12" s="23">
        <v>-37.11236741069888</v>
      </c>
      <c r="Q12" s="24"/>
      <c r="R12" s="23">
        <v>48.103535649061158</v>
      </c>
      <c r="S12" s="23">
        <v>46.095201897341752</v>
      </c>
      <c r="T12" s="23">
        <v>44.345069452317759</v>
      </c>
      <c r="U12" s="23">
        <v>41.683642805652354</v>
      </c>
      <c r="V12" s="23">
        <v>38.541581949692997</v>
      </c>
      <c r="W12" s="23">
        <v>28.88460351605687</v>
      </c>
      <c r="X12" s="23">
        <v>19.150883248326465</v>
      </c>
      <c r="Y12" s="23">
        <v>15.351567091080497</v>
      </c>
      <c r="Z12" s="23">
        <v>8.0355631352799577</v>
      </c>
      <c r="AA12" s="23">
        <v>3.0678156915863042</v>
      </c>
      <c r="AB12" s="23">
        <v>-11.131623912528028</v>
      </c>
      <c r="AC12" s="23">
        <v>-18.791535420711682</v>
      </c>
      <c r="AD12" s="23">
        <v>-20.224414984857333</v>
      </c>
      <c r="AE12" s="23">
        <v>-19.11236741069888</v>
      </c>
      <c r="AG12" s="25">
        <v>30.103535649061158</v>
      </c>
      <c r="AH12" s="25">
        <v>29.155661526389267</v>
      </c>
      <c r="AI12" s="25">
        <v>27.889231881792639</v>
      </c>
      <c r="AJ12" s="25">
        <v>26.525784984430118</v>
      </c>
      <c r="AK12" s="25">
        <v>24.899021993907738</v>
      </c>
      <c r="AL12" s="25">
        <v>22.677331345379216</v>
      </c>
      <c r="AM12" s="25">
        <v>20.141355277220669</v>
      </c>
      <c r="AN12" s="25">
        <v>17.472545395643976</v>
      </c>
      <c r="AO12" s="25">
        <v>13.000137262551647</v>
      </c>
      <c r="AP12" s="25">
        <v>9.7743363416615665</v>
      </c>
      <c r="AQ12" s="25">
        <v>0.98470546069070508</v>
      </c>
      <c r="AR12" s="25">
        <v>-5.0961498277937807</v>
      </c>
      <c r="AS12" s="25">
        <v>-8.5067168928653842</v>
      </c>
      <c r="AT12" s="25">
        <v>-10.656200379394647</v>
      </c>
      <c r="AV12" s="26">
        <v>48.103535649061158</v>
      </c>
      <c r="AW12" s="26">
        <v>47.155661526389267</v>
      </c>
      <c r="AX12" s="26">
        <v>45.889231881792639</v>
      </c>
      <c r="AY12" s="26">
        <v>44.525784984430118</v>
      </c>
      <c r="AZ12" s="26">
        <v>42.899021993907738</v>
      </c>
      <c r="BA12" s="26">
        <v>40.677331345379216</v>
      </c>
      <c r="BB12" s="26">
        <v>38.141355277220669</v>
      </c>
      <c r="BC12" s="26">
        <v>35.472545395643976</v>
      </c>
      <c r="BD12" s="26">
        <v>31.000137262551647</v>
      </c>
      <c r="BE12" s="26">
        <v>27.774336341661567</v>
      </c>
      <c r="BF12" s="26">
        <v>18.984705460690705</v>
      </c>
      <c r="BG12" s="26">
        <v>12.903850172206219</v>
      </c>
      <c r="BH12" s="26">
        <v>9.4932831071346158</v>
      </c>
      <c r="BI12" s="26">
        <v>7.3437996206053526</v>
      </c>
      <c r="BK12" s="27">
        <v>30.103535649061158</v>
      </c>
      <c r="BL12" s="27">
        <v>28.095914397962432</v>
      </c>
      <c r="BM12" s="27">
        <v>26.345718653264669</v>
      </c>
      <c r="BN12" s="27">
        <v>23.684926287298097</v>
      </c>
      <c r="BO12" s="27">
        <v>20.543520466028781</v>
      </c>
      <c r="BP12" s="27">
        <v>10.883328512599391</v>
      </c>
      <c r="BQ12" s="27">
        <v>1.1424077088704649</v>
      </c>
      <c r="BR12" s="27">
        <v>-2.6591483630968185</v>
      </c>
      <c r="BS12" s="27">
        <v>-9.9736178487606395</v>
      </c>
      <c r="BT12" s="27">
        <v>-14.595508360720686</v>
      </c>
      <c r="BU12" s="27">
        <v>-27.557867026635932</v>
      </c>
      <c r="BV12" s="27">
        <v>-34.490658761650536</v>
      </c>
      <c r="BW12" s="27">
        <v>-35.856691379292357</v>
      </c>
      <c r="BX12" s="27">
        <v>-34.627935378513939</v>
      </c>
      <c r="BZ12" s="27">
        <v>48.103535649061158</v>
      </c>
      <c r="CA12" s="27">
        <v>46.095914397962432</v>
      </c>
      <c r="CB12" s="27">
        <v>44.345718653264669</v>
      </c>
      <c r="CC12" s="27">
        <v>41.684926287298097</v>
      </c>
      <c r="CD12" s="27">
        <v>38.543520466028781</v>
      </c>
      <c r="CE12" s="27">
        <v>28.883328512599391</v>
      </c>
      <c r="CF12" s="27">
        <v>19.142407708870465</v>
      </c>
      <c r="CG12" s="27">
        <v>15.340851636903182</v>
      </c>
      <c r="CH12" s="27">
        <v>8.0263821512393605</v>
      </c>
      <c r="CI12" s="27">
        <v>3.4044916392793141</v>
      </c>
      <c r="CJ12" s="27">
        <v>-9.5578670266359325</v>
      </c>
      <c r="CK12" s="27">
        <v>-16.490658761650536</v>
      </c>
      <c r="CL12" s="27">
        <v>-17.856691379292357</v>
      </c>
      <c r="CM12" s="27">
        <v>-16.627935378513939</v>
      </c>
      <c r="CO12" s="28">
        <v>30.103535649061158</v>
      </c>
      <c r="CP12" s="28">
        <v>28.080842326661141</v>
      </c>
      <c r="CQ12" s="28">
        <v>26.424742603982295</v>
      </c>
      <c r="CR12" s="28">
        <v>23.912851264669925</v>
      </c>
      <c r="CS12" s="28">
        <v>20.988411738924725</v>
      </c>
      <c r="CT12" s="28">
        <v>11.556285713453022</v>
      </c>
      <c r="CU12" s="28">
        <v>1.975400084116572</v>
      </c>
      <c r="CV12" s="28">
        <v>-1.7244910250289536</v>
      </c>
      <c r="CW12" s="28">
        <v>-8.4362860375908753</v>
      </c>
      <c r="CX12" s="28">
        <v>-12.265589789891635</v>
      </c>
      <c r="CY12" s="28">
        <v>-30.010461967878712</v>
      </c>
      <c r="CZ12" s="28">
        <v>-65.062692063927955</v>
      </c>
      <c r="DA12" s="28">
        <v>-91.132745700078488</v>
      </c>
      <c r="DB12" s="28">
        <v>-108.41249721061916</v>
      </c>
      <c r="DD12" s="28">
        <v>48.103535649061158</v>
      </c>
      <c r="DE12" s="28">
        <v>46.080842326661141</v>
      </c>
      <c r="DF12" s="28">
        <v>44.424742603982295</v>
      </c>
      <c r="DG12" s="28">
        <v>41.912851264669925</v>
      </c>
      <c r="DH12" s="28">
        <v>38.988411738924725</v>
      </c>
      <c r="DI12" s="28">
        <v>29.556285713453022</v>
      </c>
      <c r="DJ12" s="28">
        <v>19.975400084116572</v>
      </c>
      <c r="DK12" s="28">
        <v>16.275508974971046</v>
      </c>
      <c r="DL12" s="28">
        <v>9.5637139624091247</v>
      </c>
      <c r="DM12" s="28">
        <v>5.7344102101083649</v>
      </c>
      <c r="DN12" s="28">
        <v>-12.010461967878712</v>
      </c>
      <c r="DO12" s="28">
        <v>-47.062692063927955</v>
      </c>
      <c r="DP12" s="28">
        <v>-73.132745700078488</v>
      </c>
      <c r="DQ12" s="28">
        <v>-90.412497210619165</v>
      </c>
      <c r="DS12" s="29">
        <v>30.103535649061158</v>
      </c>
      <c r="DT12" s="29">
        <v>28.510156094677782</v>
      </c>
      <c r="DU12" s="29">
        <v>26.216903859706235</v>
      </c>
      <c r="DV12" s="29">
        <v>23.728009990948934</v>
      </c>
      <c r="DW12" s="29">
        <v>20.987191891733332</v>
      </c>
      <c r="DX12" s="29">
        <v>11.921941165167127</v>
      </c>
      <c r="DY12" s="29">
        <v>2.6584964865564729</v>
      </c>
      <c r="DZ12" s="29">
        <v>-0.66933967029676467</v>
      </c>
      <c r="EA12" s="29">
        <v>-7.9075784679866672</v>
      </c>
      <c r="EB12" s="29">
        <v>-17.274098152924012</v>
      </c>
      <c r="EC12" s="29">
        <v>-56.997404003679264</v>
      </c>
      <c r="ED12" s="29">
        <v>-87.543802061536212</v>
      </c>
      <c r="EE12" s="29">
        <v>-104.32710934492155</v>
      </c>
      <c r="EF12" s="29">
        <v>-99.005731386794935</v>
      </c>
      <c r="EH12" s="29">
        <v>48.103535649061158</v>
      </c>
      <c r="EI12" s="29">
        <v>46.510156094677782</v>
      </c>
      <c r="EJ12" s="29">
        <v>44.216903859706235</v>
      </c>
      <c r="EK12" s="29">
        <v>41.728009990948934</v>
      </c>
      <c r="EL12" s="29">
        <v>38.987191891733332</v>
      </c>
      <c r="EM12" s="29">
        <v>29.921941165167127</v>
      </c>
      <c r="EN12" s="29">
        <v>20.658496486556473</v>
      </c>
      <c r="EO12" s="29">
        <v>17.330660329703235</v>
      </c>
      <c r="EP12" s="29">
        <v>10.092421532013333</v>
      </c>
      <c r="EQ12" s="29">
        <v>0.72590184707598837</v>
      </c>
      <c r="ER12" s="29">
        <v>-38.997404003679264</v>
      </c>
      <c r="ES12" s="29">
        <v>-69.543802061536212</v>
      </c>
      <c r="ET12" s="29">
        <v>-86.327109344921553</v>
      </c>
      <c r="EU12" s="29">
        <v>-81.005731386794935</v>
      </c>
      <c r="EW12" s="1">
        <v>366150</v>
      </c>
      <c r="EX12" s="80">
        <v>402088</v>
      </c>
      <c r="EY12" s="80" t="s">
        <v>857</v>
      </c>
    </row>
    <row r="13" spans="1:155" ht="16" thickBot="1" x14ac:dyDescent="0.4">
      <c r="B13" s="21" t="s">
        <v>377</v>
      </c>
      <c r="C13" s="23">
        <v>63.025207601694881</v>
      </c>
      <c r="D13" s="23">
        <v>60.240416297607993</v>
      </c>
      <c r="E13" s="23">
        <v>55.656641972370835</v>
      </c>
      <c r="F13" s="23">
        <v>50.728548020306761</v>
      </c>
      <c r="G13" s="23">
        <v>46.831486683383019</v>
      </c>
      <c r="H13" s="23">
        <v>45.919173137320428</v>
      </c>
      <c r="I13" s="23">
        <v>44.958403153072965</v>
      </c>
      <c r="J13" s="23">
        <v>43.821522433575211</v>
      </c>
      <c r="K13" s="23">
        <v>42.730781745239682</v>
      </c>
      <c r="L13" s="23">
        <v>41.35255221669172</v>
      </c>
      <c r="M13" s="23">
        <v>36.377799488054308</v>
      </c>
      <c r="N13" s="23">
        <v>24.214884221200322</v>
      </c>
      <c r="O13" s="23">
        <v>26.340452935388896</v>
      </c>
      <c r="P13" s="23">
        <v>29.117384983245898</v>
      </c>
      <c r="Q13" s="24"/>
      <c r="R13" s="23">
        <v>101.02520760169489</v>
      </c>
      <c r="S13" s="23">
        <v>98.240416297607993</v>
      </c>
      <c r="T13" s="23">
        <v>93.656641972370835</v>
      </c>
      <c r="U13" s="23">
        <v>88.728548020306761</v>
      </c>
      <c r="V13" s="23">
        <v>84.831486683383019</v>
      </c>
      <c r="W13" s="23">
        <v>83.919173137320428</v>
      </c>
      <c r="X13" s="23">
        <v>82.958403153072965</v>
      </c>
      <c r="Y13" s="23">
        <v>81.821522433575211</v>
      </c>
      <c r="Z13" s="23">
        <v>80.730781745239682</v>
      </c>
      <c r="AA13" s="23">
        <v>79.35255221669172</v>
      </c>
      <c r="AB13" s="23">
        <v>74.377799488054308</v>
      </c>
      <c r="AC13" s="23">
        <v>62.214884221200322</v>
      </c>
      <c r="AD13" s="23">
        <v>64.340452935388896</v>
      </c>
      <c r="AE13" s="23">
        <v>67.117384983245898</v>
      </c>
      <c r="AG13" s="25">
        <v>63.025207601694881</v>
      </c>
      <c r="AH13" s="25">
        <v>61.975472651396302</v>
      </c>
      <c r="AI13" s="25">
        <v>59.814748861642244</v>
      </c>
      <c r="AJ13" s="25">
        <v>57.536009129093117</v>
      </c>
      <c r="AK13" s="25">
        <v>55.937621844434403</v>
      </c>
      <c r="AL13" s="25">
        <v>55.553701483074263</v>
      </c>
      <c r="AM13" s="25">
        <v>54.92373768098409</v>
      </c>
      <c r="AN13" s="25">
        <v>54.117778499945416</v>
      </c>
      <c r="AO13" s="25">
        <v>53.130342017447163</v>
      </c>
      <c r="AP13" s="25">
        <v>52.009177679081489</v>
      </c>
      <c r="AQ13" s="25">
        <v>49.785732812948169</v>
      </c>
      <c r="AR13" s="25">
        <v>48.502575475966125</v>
      </c>
      <c r="AS13" s="25">
        <v>48.106218696926192</v>
      </c>
      <c r="AT13" s="25">
        <v>48.246719270698208</v>
      </c>
      <c r="AV13" s="26">
        <v>101.02520760169489</v>
      </c>
      <c r="AW13" s="26">
        <v>99.975472651396302</v>
      </c>
      <c r="AX13" s="26">
        <v>97.814748861642244</v>
      </c>
      <c r="AY13" s="26">
        <v>95.536009129093117</v>
      </c>
      <c r="AZ13" s="26">
        <v>93.937621844434403</v>
      </c>
      <c r="BA13" s="26">
        <v>93.553701483074263</v>
      </c>
      <c r="BB13" s="26">
        <v>92.92373768098409</v>
      </c>
      <c r="BC13" s="26">
        <v>92.117778499945416</v>
      </c>
      <c r="BD13" s="26">
        <v>91.130342017447163</v>
      </c>
      <c r="BE13" s="26">
        <v>90.009177679081489</v>
      </c>
      <c r="BF13" s="26">
        <v>87.785732812948169</v>
      </c>
      <c r="BG13" s="26">
        <v>86.502575475966125</v>
      </c>
      <c r="BH13" s="26">
        <v>86.106218696926192</v>
      </c>
      <c r="BI13" s="26">
        <v>86.246719270698208</v>
      </c>
      <c r="BK13" s="27">
        <v>63.025207601694881</v>
      </c>
      <c r="BL13" s="27">
        <v>60.240751828440125</v>
      </c>
      <c r="BM13" s="27">
        <v>55.656072874366998</v>
      </c>
      <c r="BN13" s="27">
        <v>50.728210443170013</v>
      </c>
      <c r="BO13" s="27">
        <v>46.831433836688802</v>
      </c>
      <c r="BP13" s="27">
        <v>45.918080466424215</v>
      </c>
      <c r="BQ13" s="27">
        <v>44.95486955525368</v>
      </c>
      <c r="BR13" s="27">
        <v>43.817757545499205</v>
      </c>
      <c r="BS13" s="27">
        <v>42.729890776090485</v>
      </c>
      <c r="BT13" s="27">
        <v>41.479931484849374</v>
      </c>
      <c r="BU13" s="27">
        <v>36.964370817755906</v>
      </c>
      <c r="BV13" s="27">
        <v>25.075226979389583</v>
      </c>
      <c r="BW13" s="27">
        <v>27.243131983453424</v>
      </c>
      <c r="BX13" s="27">
        <v>30.061838542633495</v>
      </c>
      <c r="BZ13" s="27">
        <v>101.02520760169489</v>
      </c>
      <c r="CA13" s="27">
        <v>98.240751828440125</v>
      </c>
      <c r="CB13" s="27">
        <v>93.656072874366998</v>
      </c>
      <c r="CC13" s="27">
        <v>88.728210443170013</v>
      </c>
      <c r="CD13" s="27">
        <v>84.831433836688802</v>
      </c>
      <c r="CE13" s="27">
        <v>83.918080466424215</v>
      </c>
      <c r="CF13" s="27">
        <v>82.95486955525368</v>
      </c>
      <c r="CG13" s="27">
        <v>81.817757545499205</v>
      </c>
      <c r="CH13" s="27">
        <v>80.729890776090485</v>
      </c>
      <c r="CI13" s="27">
        <v>79.479931484849374</v>
      </c>
      <c r="CJ13" s="27">
        <v>74.964370817755906</v>
      </c>
      <c r="CK13" s="27">
        <v>63.075226979389583</v>
      </c>
      <c r="CL13" s="27">
        <v>65.243131983453424</v>
      </c>
      <c r="CM13" s="27">
        <v>68.061838542633495</v>
      </c>
      <c r="CO13" s="28">
        <v>63.025207601694881</v>
      </c>
      <c r="CP13" s="28">
        <v>60.236049578247361</v>
      </c>
      <c r="CQ13" s="28">
        <v>55.690137018147425</v>
      </c>
      <c r="CR13" s="28">
        <v>50.820288335374471</v>
      </c>
      <c r="CS13" s="28">
        <v>47.003052277104331</v>
      </c>
      <c r="CT13" s="28">
        <v>46.048920602115118</v>
      </c>
      <c r="CU13" s="28">
        <v>45.129242644223638</v>
      </c>
      <c r="CV13" s="28">
        <v>44.127947094779586</v>
      </c>
      <c r="CW13" s="28">
        <v>43.226962480346145</v>
      </c>
      <c r="CX13" s="28">
        <v>42.257451349362356</v>
      </c>
      <c r="CY13" s="28">
        <v>13.218896715150862</v>
      </c>
      <c r="CZ13" s="28">
        <v>-2.3584508579561998</v>
      </c>
      <c r="DA13" s="28">
        <v>-12.984422766691267</v>
      </c>
      <c r="DB13" s="28">
        <v>-19.325044925406189</v>
      </c>
      <c r="DD13" s="28">
        <v>101.02520760169489</v>
      </c>
      <c r="DE13" s="28">
        <v>98.236049578247361</v>
      </c>
      <c r="DF13" s="28">
        <v>93.690137018147425</v>
      </c>
      <c r="DG13" s="28">
        <v>88.820288335374471</v>
      </c>
      <c r="DH13" s="28">
        <v>85.003052277104331</v>
      </c>
      <c r="DI13" s="28">
        <v>84.048920602115118</v>
      </c>
      <c r="DJ13" s="28">
        <v>83.129242644223638</v>
      </c>
      <c r="DK13" s="28">
        <v>82.127947094779586</v>
      </c>
      <c r="DL13" s="28">
        <v>81.226962480346145</v>
      </c>
      <c r="DM13" s="28">
        <v>80.257451349362356</v>
      </c>
      <c r="DN13" s="28">
        <v>51.218896715150862</v>
      </c>
      <c r="DO13" s="28">
        <v>35.6415491420438</v>
      </c>
      <c r="DP13" s="28">
        <v>25.015577233308733</v>
      </c>
      <c r="DQ13" s="28">
        <v>18.674955074593811</v>
      </c>
      <c r="DS13" s="29">
        <v>63.025207601694881</v>
      </c>
      <c r="DT13" s="29">
        <v>60.489111396599213</v>
      </c>
      <c r="DU13" s="29">
        <v>55.776351925464326</v>
      </c>
      <c r="DV13" s="29">
        <v>50.976845567612287</v>
      </c>
      <c r="DW13" s="29">
        <v>46.708972493487408</v>
      </c>
      <c r="DX13" s="29">
        <v>46.088956802511007</v>
      </c>
      <c r="DY13" s="29">
        <v>36.918346725830304</v>
      </c>
      <c r="DZ13" s="29">
        <v>36.689677993649099</v>
      </c>
      <c r="EA13" s="29">
        <v>35.821511438149827</v>
      </c>
      <c r="EB13" s="29">
        <v>32.019278500878585</v>
      </c>
      <c r="EC13" s="29">
        <v>1.6854176479394027</v>
      </c>
      <c r="ED13" s="29">
        <v>-11.44927157933239</v>
      </c>
      <c r="EE13" s="29">
        <v>-17.457452330303994</v>
      </c>
      <c r="EF13" s="29">
        <v>-11.420004916452598</v>
      </c>
      <c r="EH13" s="29">
        <v>101.02520760169489</v>
      </c>
      <c r="EI13" s="29">
        <v>98.489111396599213</v>
      </c>
      <c r="EJ13" s="29">
        <v>93.776351925464326</v>
      </c>
      <c r="EK13" s="29">
        <v>88.976845567612287</v>
      </c>
      <c r="EL13" s="29">
        <v>84.708972493487408</v>
      </c>
      <c r="EM13" s="29">
        <v>84.088956802511007</v>
      </c>
      <c r="EN13" s="29">
        <v>74.918346725830304</v>
      </c>
      <c r="EO13" s="29">
        <v>74.689677993649099</v>
      </c>
      <c r="EP13" s="29">
        <v>73.821511438149827</v>
      </c>
      <c r="EQ13" s="29">
        <v>70.019278500878585</v>
      </c>
      <c r="ER13" s="29">
        <v>39.685417647939403</v>
      </c>
      <c r="ES13" s="29">
        <v>26.55072842066761</v>
      </c>
      <c r="ET13" s="29">
        <v>20.542547669696006</v>
      </c>
      <c r="EU13" s="29">
        <v>26.579995083547402</v>
      </c>
      <c r="EW13" s="1">
        <v>319709</v>
      </c>
      <c r="EX13" s="80">
        <v>470489</v>
      </c>
      <c r="EY13" s="80" t="s">
        <v>863</v>
      </c>
    </row>
    <row r="14" spans="1:155" ht="16" thickBot="1" x14ac:dyDescent="0.4">
      <c r="B14" s="21" t="s">
        <v>378</v>
      </c>
      <c r="C14" s="23">
        <v>77.697610692222099</v>
      </c>
      <c r="D14" s="23">
        <v>75.53350100947452</v>
      </c>
      <c r="E14" s="23">
        <v>73.924381650440921</v>
      </c>
      <c r="F14" s="23">
        <v>72.123626785141255</v>
      </c>
      <c r="G14" s="23">
        <v>70.248417502651918</v>
      </c>
      <c r="H14" s="23">
        <v>68.393483175131053</v>
      </c>
      <c r="I14" s="23">
        <v>66.542504331402327</v>
      </c>
      <c r="J14" s="23">
        <v>64.584916679373208</v>
      </c>
      <c r="K14" s="23">
        <v>62.517722642803975</v>
      </c>
      <c r="L14" s="23">
        <v>60.042785537324391</v>
      </c>
      <c r="M14" s="23">
        <v>35.74644609396114</v>
      </c>
      <c r="N14" s="23">
        <v>13.672413883070533</v>
      </c>
      <c r="O14" s="23">
        <v>11.397376179160347</v>
      </c>
      <c r="P14" s="23">
        <v>11.193280376493135</v>
      </c>
      <c r="Q14" s="24"/>
      <c r="R14" s="23">
        <v>107.6976106922221</v>
      </c>
      <c r="S14" s="23">
        <v>105.53350100947452</v>
      </c>
      <c r="T14" s="23">
        <v>103.92438165044092</v>
      </c>
      <c r="U14" s="23">
        <v>102.12362678514125</v>
      </c>
      <c r="V14" s="23">
        <v>100.24841750265192</v>
      </c>
      <c r="W14" s="23">
        <v>98.393483175131053</v>
      </c>
      <c r="X14" s="23">
        <v>96.542504331402327</v>
      </c>
      <c r="Y14" s="23">
        <v>94.584916679373208</v>
      </c>
      <c r="Z14" s="23">
        <v>92.517722642803975</v>
      </c>
      <c r="AA14" s="23">
        <v>90.042785537324391</v>
      </c>
      <c r="AB14" s="23">
        <v>65.74644609396114</v>
      </c>
      <c r="AC14" s="23">
        <v>43.672413883070533</v>
      </c>
      <c r="AD14" s="23">
        <v>41.397376179160347</v>
      </c>
      <c r="AE14" s="23">
        <v>41.193280376493135</v>
      </c>
      <c r="AG14" s="25">
        <v>77.697610692222099</v>
      </c>
      <c r="AH14" s="25">
        <v>76.956139848441964</v>
      </c>
      <c r="AI14" s="25">
        <v>76.190697606529923</v>
      </c>
      <c r="AJ14" s="25">
        <v>75.435594809279621</v>
      </c>
      <c r="AK14" s="25">
        <v>74.71707410049558</v>
      </c>
      <c r="AL14" s="25">
        <v>73.819533699203348</v>
      </c>
      <c r="AM14" s="25">
        <v>72.613910874702526</v>
      </c>
      <c r="AN14" s="25">
        <v>71.151071657920582</v>
      </c>
      <c r="AO14" s="25">
        <v>69.451229798373461</v>
      </c>
      <c r="AP14" s="25">
        <v>67.544725438727454</v>
      </c>
      <c r="AQ14" s="25">
        <v>61.573388575647797</v>
      </c>
      <c r="AR14" s="25">
        <v>56.754437243230527</v>
      </c>
      <c r="AS14" s="25">
        <v>53.394597052385649</v>
      </c>
      <c r="AT14" s="25">
        <v>50.887316239456595</v>
      </c>
      <c r="AV14" s="26">
        <v>107.6976106922221</v>
      </c>
      <c r="AW14" s="26">
        <v>106.95613984844196</v>
      </c>
      <c r="AX14" s="26">
        <v>106.19069760652992</v>
      </c>
      <c r="AY14" s="26">
        <v>105.43559480927962</v>
      </c>
      <c r="AZ14" s="26">
        <v>104.71707410049558</v>
      </c>
      <c r="BA14" s="26">
        <v>103.81953369920335</v>
      </c>
      <c r="BB14" s="26">
        <v>102.61391087470253</v>
      </c>
      <c r="BC14" s="26">
        <v>101.15107165792058</v>
      </c>
      <c r="BD14" s="26">
        <v>99.451229798373461</v>
      </c>
      <c r="BE14" s="26">
        <v>97.544725438727454</v>
      </c>
      <c r="BF14" s="26">
        <v>91.573388575647797</v>
      </c>
      <c r="BG14" s="26">
        <v>86.754437243230527</v>
      </c>
      <c r="BH14" s="26">
        <v>83.394597052385649</v>
      </c>
      <c r="BI14" s="26">
        <v>80.887316239456595</v>
      </c>
      <c r="BK14" s="27">
        <v>77.697610692222099</v>
      </c>
      <c r="BL14" s="27">
        <v>75.535226079557276</v>
      </c>
      <c r="BM14" s="27">
        <v>73.92672382308055</v>
      </c>
      <c r="BN14" s="27">
        <v>72.127564632785024</v>
      </c>
      <c r="BO14" s="27">
        <v>70.253962720593393</v>
      </c>
      <c r="BP14" s="27">
        <v>68.390830726297835</v>
      </c>
      <c r="BQ14" s="27">
        <v>66.521588390931853</v>
      </c>
      <c r="BR14" s="27">
        <v>64.560722624360679</v>
      </c>
      <c r="BS14" s="27">
        <v>62.491657341970836</v>
      </c>
      <c r="BT14" s="27">
        <v>60.20585216879644</v>
      </c>
      <c r="BU14" s="27">
        <v>36.815402884251853</v>
      </c>
      <c r="BV14" s="27">
        <v>16.069455112417586</v>
      </c>
      <c r="BW14" s="27">
        <v>14.347221666637324</v>
      </c>
      <c r="BX14" s="27">
        <v>15.143139624777916</v>
      </c>
      <c r="BZ14" s="27">
        <v>107.6976106922221</v>
      </c>
      <c r="CA14" s="27">
        <v>105.53522607955728</v>
      </c>
      <c r="CB14" s="27">
        <v>103.92672382308055</v>
      </c>
      <c r="CC14" s="27">
        <v>102.12756463278502</v>
      </c>
      <c r="CD14" s="27">
        <v>100.25396272059339</v>
      </c>
      <c r="CE14" s="27">
        <v>98.390830726297835</v>
      </c>
      <c r="CF14" s="27">
        <v>96.521588390931853</v>
      </c>
      <c r="CG14" s="27">
        <v>94.560722624360679</v>
      </c>
      <c r="CH14" s="27">
        <v>92.491657341970836</v>
      </c>
      <c r="CI14" s="27">
        <v>90.20585216879644</v>
      </c>
      <c r="CJ14" s="27">
        <v>66.815402884251853</v>
      </c>
      <c r="CK14" s="27">
        <v>46.069455112417586</v>
      </c>
      <c r="CL14" s="27">
        <v>44.347221666637324</v>
      </c>
      <c r="CM14" s="27">
        <v>45.143139624777916</v>
      </c>
      <c r="CO14" s="28">
        <v>77.697610692222099</v>
      </c>
      <c r="CP14" s="28">
        <v>75.554887432748373</v>
      </c>
      <c r="CQ14" s="28">
        <v>74.047745768043583</v>
      </c>
      <c r="CR14" s="28">
        <v>72.326347947919132</v>
      </c>
      <c r="CS14" s="28">
        <v>70.619122466062308</v>
      </c>
      <c r="CT14" s="28">
        <v>68.881465052398994</v>
      </c>
      <c r="CU14" s="28">
        <v>67.084122147504928</v>
      </c>
      <c r="CV14" s="28">
        <v>65.183397482973447</v>
      </c>
      <c r="CW14" s="28">
        <v>63.386228943737677</v>
      </c>
      <c r="CX14" s="28">
        <v>61.480864958196491</v>
      </c>
      <c r="CY14" s="28">
        <v>18.647374936264953</v>
      </c>
      <c r="CZ14" s="28">
        <v>-4.6345476403947146</v>
      </c>
      <c r="DA14" s="28">
        <v>-21.511312801998116</v>
      </c>
      <c r="DB14" s="28">
        <v>-31.163435167319875</v>
      </c>
      <c r="DD14" s="28">
        <v>107.6976106922221</v>
      </c>
      <c r="DE14" s="28">
        <v>105.55488743274837</v>
      </c>
      <c r="DF14" s="28">
        <v>104.04774576804358</v>
      </c>
      <c r="DG14" s="28">
        <v>102.32634794791913</v>
      </c>
      <c r="DH14" s="28">
        <v>100.61912246606231</v>
      </c>
      <c r="DI14" s="28">
        <v>98.881465052398994</v>
      </c>
      <c r="DJ14" s="28">
        <v>97.084122147504928</v>
      </c>
      <c r="DK14" s="28">
        <v>95.183397482973447</v>
      </c>
      <c r="DL14" s="28">
        <v>93.386228943737677</v>
      </c>
      <c r="DM14" s="28">
        <v>91.480864958196491</v>
      </c>
      <c r="DN14" s="28">
        <v>48.647374936264953</v>
      </c>
      <c r="DO14" s="28">
        <v>25.365452359605285</v>
      </c>
      <c r="DP14" s="28">
        <v>8.4886871980018839</v>
      </c>
      <c r="DQ14" s="28">
        <v>-1.1634351673198751</v>
      </c>
      <c r="DS14" s="29">
        <v>77.697610692222099</v>
      </c>
      <c r="DT14" s="29">
        <v>75.752971196948053</v>
      </c>
      <c r="DU14" s="29">
        <v>73.771720071131412</v>
      </c>
      <c r="DV14" s="29">
        <v>72.0394268149239</v>
      </c>
      <c r="DW14" s="29">
        <v>70.404394333748698</v>
      </c>
      <c r="DX14" s="29">
        <v>64.998547018476813</v>
      </c>
      <c r="DY14" s="29">
        <v>56.142032710153643</v>
      </c>
      <c r="DZ14" s="29">
        <v>54.774278608111345</v>
      </c>
      <c r="EA14" s="29">
        <v>52.173145674127525</v>
      </c>
      <c r="EB14" s="29">
        <v>42.523255878270191</v>
      </c>
      <c r="EC14" s="29">
        <v>16.55501710765634</v>
      </c>
      <c r="ED14" s="29">
        <v>-4.7360245482753101</v>
      </c>
      <c r="EE14" s="29">
        <v>-15.858408074395072</v>
      </c>
      <c r="EF14" s="29">
        <v>-12.634550908035266</v>
      </c>
      <c r="EH14" s="29">
        <v>107.6976106922221</v>
      </c>
      <c r="EI14" s="29">
        <v>105.75297119694805</v>
      </c>
      <c r="EJ14" s="29">
        <v>103.77172007113141</v>
      </c>
      <c r="EK14" s="29">
        <v>102.0394268149239</v>
      </c>
      <c r="EL14" s="29">
        <v>100.4043943337487</v>
      </c>
      <c r="EM14" s="29">
        <v>94.998547018476813</v>
      </c>
      <c r="EN14" s="29">
        <v>86.142032710153643</v>
      </c>
      <c r="EO14" s="29">
        <v>84.774278608111345</v>
      </c>
      <c r="EP14" s="29">
        <v>82.173145674127525</v>
      </c>
      <c r="EQ14" s="29">
        <v>72.523255878270191</v>
      </c>
      <c r="ER14" s="29">
        <v>46.55501710765634</v>
      </c>
      <c r="ES14" s="29">
        <v>25.26397545172469</v>
      </c>
      <c r="ET14" s="29">
        <v>14.141591925604928</v>
      </c>
      <c r="EU14" s="29">
        <v>17.365449091964734</v>
      </c>
      <c r="EW14" s="1">
        <v>376758</v>
      </c>
      <c r="EX14" s="80">
        <v>397174</v>
      </c>
      <c r="EY14" s="80" t="s">
        <v>856</v>
      </c>
    </row>
    <row r="15" spans="1:155" ht="16" thickBot="1" x14ac:dyDescent="0.4">
      <c r="B15" s="21" t="s">
        <v>379</v>
      </c>
      <c r="C15" s="23">
        <v>56.131067045230708</v>
      </c>
      <c r="D15" s="23">
        <v>56.305269092556848</v>
      </c>
      <c r="E15" s="23">
        <v>55.206973452374342</v>
      </c>
      <c r="F15" s="23">
        <v>53.718541852400065</v>
      </c>
      <c r="G15" s="23">
        <v>52.226109861081596</v>
      </c>
      <c r="H15" s="23">
        <v>50.705553897655278</v>
      </c>
      <c r="I15" s="23">
        <v>49.242310082398745</v>
      </c>
      <c r="J15" s="23">
        <v>47.696670100039057</v>
      </c>
      <c r="K15" s="23">
        <v>46.131868179506682</v>
      </c>
      <c r="L15" s="23">
        <v>44.296323881257024</v>
      </c>
      <c r="M15" s="23">
        <v>37.241297132544901</v>
      </c>
      <c r="N15" s="23">
        <v>33.331093380112577</v>
      </c>
      <c r="O15" s="23">
        <v>32.23027761334987</v>
      </c>
      <c r="P15" s="23">
        <v>32.547597539422668</v>
      </c>
      <c r="Q15" s="24"/>
      <c r="R15" s="23">
        <v>74.131067045230708</v>
      </c>
      <c r="S15" s="23">
        <v>74.305269092556841</v>
      </c>
      <c r="T15" s="23">
        <v>73.206973452374342</v>
      </c>
      <c r="U15" s="23">
        <v>71.718541852400065</v>
      </c>
      <c r="V15" s="23">
        <v>70.226109861081596</v>
      </c>
      <c r="W15" s="23">
        <v>68.705553897655278</v>
      </c>
      <c r="X15" s="23">
        <v>67.242310082398745</v>
      </c>
      <c r="Y15" s="23">
        <v>65.696670100039057</v>
      </c>
      <c r="Z15" s="23">
        <v>64.131868179506682</v>
      </c>
      <c r="AA15" s="23">
        <v>62.296323881257024</v>
      </c>
      <c r="AB15" s="23">
        <v>55.241297132544901</v>
      </c>
      <c r="AC15" s="23">
        <v>51.331093380112577</v>
      </c>
      <c r="AD15" s="23">
        <v>50.23027761334987</v>
      </c>
      <c r="AE15" s="23">
        <v>50.547597539422668</v>
      </c>
      <c r="AG15" s="25">
        <v>56.131067045230708</v>
      </c>
      <c r="AH15" s="25">
        <v>56.749833994962728</v>
      </c>
      <c r="AI15" s="25">
        <v>56.446425340173114</v>
      </c>
      <c r="AJ15" s="25">
        <v>55.931202085911778</v>
      </c>
      <c r="AK15" s="25">
        <v>55.522104579758683</v>
      </c>
      <c r="AL15" s="25">
        <v>54.974022843999208</v>
      </c>
      <c r="AM15" s="25">
        <v>54.180541046912772</v>
      </c>
      <c r="AN15" s="25">
        <v>53.135237225076992</v>
      </c>
      <c r="AO15" s="25">
        <v>51.866084577990392</v>
      </c>
      <c r="AP15" s="25">
        <v>50.420955137813593</v>
      </c>
      <c r="AQ15" s="25">
        <v>46.693463014836794</v>
      </c>
      <c r="AR15" s="25">
        <v>43.735450457518994</v>
      </c>
      <c r="AS15" s="25">
        <v>41.983885828361849</v>
      </c>
      <c r="AT15" s="25">
        <v>40.945981016323856</v>
      </c>
      <c r="AV15" s="26">
        <v>74.131067045230708</v>
      </c>
      <c r="AW15" s="26">
        <v>74.749833994962728</v>
      </c>
      <c r="AX15" s="26">
        <v>74.446425340173107</v>
      </c>
      <c r="AY15" s="26">
        <v>73.931202085911778</v>
      </c>
      <c r="AZ15" s="26">
        <v>73.52210457975869</v>
      </c>
      <c r="BA15" s="26">
        <v>72.974022843999208</v>
      </c>
      <c r="BB15" s="26">
        <v>72.180541046912765</v>
      </c>
      <c r="BC15" s="26">
        <v>71.135237225076992</v>
      </c>
      <c r="BD15" s="26">
        <v>69.866084577990392</v>
      </c>
      <c r="BE15" s="26">
        <v>68.420955137813593</v>
      </c>
      <c r="BF15" s="26">
        <v>64.693463014836794</v>
      </c>
      <c r="BG15" s="26">
        <v>61.735450457518994</v>
      </c>
      <c r="BH15" s="26">
        <v>59.983885828361849</v>
      </c>
      <c r="BI15" s="26">
        <v>58.945981016323856</v>
      </c>
      <c r="BK15" s="27">
        <v>56.131067045230708</v>
      </c>
      <c r="BL15" s="27">
        <v>56.305912354450633</v>
      </c>
      <c r="BM15" s="27">
        <v>55.20825971391352</v>
      </c>
      <c r="BN15" s="27">
        <v>53.720453771139958</v>
      </c>
      <c r="BO15" s="27">
        <v>52.228513435413277</v>
      </c>
      <c r="BP15" s="27">
        <v>50.704835133169752</v>
      </c>
      <c r="BQ15" s="27">
        <v>49.234683252518181</v>
      </c>
      <c r="BR15" s="27">
        <v>47.687725461373304</v>
      </c>
      <c r="BS15" s="27">
        <v>46.12173299965491</v>
      </c>
      <c r="BT15" s="27">
        <v>44.448119103946965</v>
      </c>
      <c r="BU15" s="27">
        <v>37.979486148090103</v>
      </c>
      <c r="BV15" s="27">
        <v>34.501973418220928</v>
      </c>
      <c r="BW15" s="27">
        <v>33.475246005060427</v>
      </c>
      <c r="BX15" s="27">
        <v>33.949504500715335</v>
      </c>
      <c r="BZ15" s="27">
        <v>74.131067045230708</v>
      </c>
      <c r="CA15" s="27">
        <v>74.305912354450641</v>
      </c>
      <c r="CB15" s="27">
        <v>73.20825971391352</v>
      </c>
      <c r="CC15" s="27">
        <v>71.720453771139958</v>
      </c>
      <c r="CD15" s="27">
        <v>70.228513435413277</v>
      </c>
      <c r="CE15" s="27">
        <v>68.704835133169752</v>
      </c>
      <c r="CF15" s="27">
        <v>67.234683252518181</v>
      </c>
      <c r="CG15" s="27">
        <v>65.687725461373304</v>
      </c>
      <c r="CH15" s="27">
        <v>64.12173299965491</v>
      </c>
      <c r="CI15" s="27">
        <v>62.448119103946965</v>
      </c>
      <c r="CJ15" s="27">
        <v>55.979486148090103</v>
      </c>
      <c r="CK15" s="27">
        <v>52.501973418220928</v>
      </c>
      <c r="CL15" s="27">
        <v>51.475246005060427</v>
      </c>
      <c r="CM15" s="27">
        <v>51.949504500715335</v>
      </c>
      <c r="CO15" s="28">
        <v>56.131067045230708</v>
      </c>
      <c r="CP15" s="28">
        <v>56.443770644795912</v>
      </c>
      <c r="CQ15" s="28">
        <v>55.511454458440575</v>
      </c>
      <c r="CR15" s="28">
        <v>54.203702136859931</v>
      </c>
      <c r="CS15" s="28">
        <v>52.953456687484532</v>
      </c>
      <c r="CT15" s="28">
        <v>51.6707633337098</v>
      </c>
      <c r="CU15" s="28">
        <v>50.436814454531486</v>
      </c>
      <c r="CV15" s="28">
        <v>49.144690184526098</v>
      </c>
      <c r="CW15" s="28">
        <v>47.913419613972309</v>
      </c>
      <c r="CX15" s="28">
        <v>46.571821442886375</v>
      </c>
      <c r="CY15" s="28">
        <v>37.575965142675869</v>
      </c>
      <c r="CZ15" s="28">
        <v>20.090866802657899</v>
      </c>
      <c r="DA15" s="28">
        <v>7.0534875802281647</v>
      </c>
      <c r="DB15" s="28">
        <v>-1.0964366634527494</v>
      </c>
      <c r="DD15" s="28">
        <v>74.131067045230708</v>
      </c>
      <c r="DE15" s="28">
        <v>74.443770644795904</v>
      </c>
      <c r="DF15" s="28">
        <v>73.511454458440568</v>
      </c>
      <c r="DG15" s="28">
        <v>72.203702136859931</v>
      </c>
      <c r="DH15" s="28">
        <v>70.953456687484532</v>
      </c>
      <c r="DI15" s="28">
        <v>69.6707633337098</v>
      </c>
      <c r="DJ15" s="28">
        <v>68.436814454531486</v>
      </c>
      <c r="DK15" s="28">
        <v>67.144690184526098</v>
      </c>
      <c r="DL15" s="28">
        <v>65.913419613972309</v>
      </c>
      <c r="DM15" s="28">
        <v>64.571821442886375</v>
      </c>
      <c r="DN15" s="28">
        <v>55.575965142675869</v>
      </c>
      <c r="DO15" s="28">
        <v>38.090866802657899</v>
      </c>
      <c r="DP15" s="28">
        <v>25.053487580228165</v>
      </c>
      <c r="DQ15" s="28">
        <v>16.903563336547251</v>
      </c>
      <c r="DS15" s="29">
        <v>56.131067045230708</v>
      </c>
      <c r="DT15" s="29">
        <v>56.612919061018424</v>
      </c>
      <c r="DU15" s="29">
        <v>55.277303158663166</v>
      </c>
      <c r="DV15" s="29">
        <v>53.95023526393836</v>
      </c>
      <c r="DW15" s="29">
        <v>52.766047414449531</v>
      </c>
      <c r="DX15" s="29">
        <v>51.657968573234314</v>
      </c>
      <c r="DY15" s="29">
        <v>50.584920286730124</v>
      </c>
      <c r="DZ15" s="29">
        <v>49.498964118471321</v>
      </c>
      <c r="EA15" s="29">
        <v>47.917767990260728</v>
      </c>
      <c r="EB15" s="29">
        <v>43.679940272805396</v>
      </c>
      <c r="EC15" s="29">
        <v>23.647836732769036</v>
      </c>
      <c r="ED15" s="29">
        <v>8.0281710230573822</v>
      </c>
      <c r="EE15" s="29">
        <v>-0.27302333938928314</v>
      </c>
      <c r="EF15" s="29">
        <v>3.0521834326435169</v>
      </c>
      <c r="EH15" s="29">
        <v>74.131067045230708</v>
      </c>
      <c r="EI15" s="29">
        <v>74.612919061018431</v>
      </c>
      <c r="EJ15" s="29">
        <v>73.277303158663159</v>
      </c>
      <c r="EK15" s="29">
        <v>71.950235263938367</v>
      </c>
      <c r="EL15" s="29">
        <v>70.766047414449531</v>
      </c>
      <c r="EM15" s="29">
        <v>69.657968573234314</v>
      </c>
      <c r="EN15" s="29">
        <v>68.584920286730124</v>
      </c>
      <c r="EO15" s="29">
        <v>67.498964118471321</v>
      </c>
      <c r="EP15" s="29">
        <v>65.917767990260728</v>
      </c>
      <c r="EQ15" s="29">
        <v>61.679940272805396</v>
      </c>
      <c r="ER15" s="29">
        <v>41.647836732769036</v>
      </c>
      <c r="ES15" s="29">
        <v>26.028171023057382</v>
      </c>
      <c r="ET15" s="29">
        <v>17.726976660610717</v>
      </c>
      <c r="EU15" s="29">
        <v>21.052183432643517</v>
      </c>
      <c r="EW15" s="1">
        <v>391033</v>
      </c>
      <c r="EX15" s="80">
        <v>413945</v>
      </c>
      <c r="EY15" s="80" t="s">
        <v>848</v>
      </c>
    </row>
    <row r="16" spans="1:155" ht="16" thickBot="1" x14ac:dyDescent="0.4">
      <c r="B16" s="21" t="s">
        <v>40</v>
      </c>
      <c r="C16" s="23">
        <v>49.870127943003169</v>
      </c>
      <c r="D16" s="23">
        <v>48.896584195132519</v>
      </c>
      <c r="E16" s="23">
        <v>47.409411300431202</v>
      </c>
      <c r="F16" s="23">
        <v>45.49382017625922</v>
      </c>
      <c r="G16" s="23">
        <v>43.288057593239415</v>
      </c>
      <c r="H16" s="23">
        <v>41.086260878830359</v>
      </c>
      <c r="I16" s="23">
        <v>38.869222927492842</v>
      </c>
      <c r="J16" s="23">
        <v>36.522572769676628</v>
      </c>
      <c r="K16" s="23">
        <v>34.114811871386081</v>
      </c>
      <c r="L16" s="23">
        <v>31.209830108882585</v>
      </c>
      <c r="M16" s="23">
        <v>16.974044935293151</v>
      </c>
      <c r="N16" s="23">
        <v>10.331605162935531</v>
      </c>
      <c r="O16" s="23">
        <v>9.5753723585093979</v>
      </c>
      <c r="P16" s="23">
        <v>10.893888754816999</v>
      </c>
      <c r="Q16" s="24"/>
      <c r="R16" s="23">
        <v>67.870127943003169</v>
      </c>
      <c r="S16" s="23">
        <v>66.896584195132519</v>
      </c>
      <c r="T16" s="23">
        <v>65.409411300431202</v>
      </c>
      <c r="U16" s="23">
        <v>63.49382017625922</v>
      </c>
      <c r="V16" s="23">
        <v>61.288057593239415</v>
      </c>
      <c r="W16" s="23">
        <v>59.086260878830359</v>
      </c>
      <c r="X16" s="23">
        <v>56.869222927492842</v>
      </c>
      <c r="Y16" s="23">
        <v>54.522572769676628</v>
      </c>
      <c r="Z16" s="23">
        <v>52.114811871386081</v>
      </c>
      <c r="AA16" s="23">
        <v>49.209830108882585</v>
      </c>
      <c r="AB16" s="23">
        <v>34.974044935293151</v>
      </c>
      <c r="AC16" s="23">
        <v>28.331605162935531</v>
      </c>
      <c r="AD16" s="23">
        <v>27.575372358509398</v>
      </c>
      <c r="AE16" s="23">
        <v>28.893888754816999</v>
      </c>
      <c r="AG16" s="25">
        <v>49.870127943003169</v>
      </c>
      <c r="AH16" s="25">
        <v>49.636763763566847</v>
      </c>
      <c r="AI16" s="25">
        <v>48.816299105839406</v>
      </c>
      <c r="AJ16" s="25">
        <v>48.00311803167223</v>
      </c>
      <c r="AK16" s="25">
        <v>47.076856909485059</v>
      </c>
      <c r="AL16" s="25">
        <v>45.894692939158759</v>
      </c>
      <c r="AM16" s="25">
        <v>44.373004602629848</v>
      </c>
      <c r="AN16" s="25">
        <v>42.595816379105401</v>
      </c>
      <c r="AO16" s="25">
        <v>40.58926665035392</v>
      </c>
      <c r="AP16" s="25">
        <v>38.384766446238018</v>
      </c>
      <c r="AQ16" s="25">
        <v>32.366157629194731</v>
      </c>
      <c r="AR16" s="25">
        <v>28.597412747914305</v>
      </c>
      <c r="AS16" s="25">
        <v>26.895252946621738</v>
      </c>
      <c r="AT16" s="25">
        <v>26.219057180318984</v>
      </c>
      <c r="AV16" s="26">
        <v>67.870127943003169</v>
      </c>
      <c r="AW16" s="26">
        <v>67.636763763566847</v>
      </c>
      <c r="AX16" s="26">
        <v>66.816299105839406</v>
      </c>
      <c r="AY16" s="26">
        <v>66.00311803167223</v>
      </c>
      <c r="AZ16" s="26">
        <v>65.076856909485059</v>
      </c>
      <c r="BA16" s="26">
        <v>63.894692939158759</v>
      </c>
      <c r="BB16" s="26">
        <v>62.373004602629848</v>
      </c>
      <c r="BC16" s="26">
        <v>60.595816379105401</v>
      </c>
      <c r="BD16" s="26">
        <v>58.58926665035392</v>
      </c>
      <c r="BE16" s="26">
        <v>56.384766446238018</v>
      </c>
      <c r="BF16" s="26">
        <v>50.366157629194731</v>
      </c>
      <c r="BG16" s="26">
        <v>46.597412747914305</v>
      </c>
      <c r="BH16" s="26">
        <v>44.895252946621738</v>
      </c>
      <c r="BI16" s="26">
        <v>44.219057180318984</v>
      </c>
      <c r="BK16" s="27">
        <v>49.870127943003169</v>
      </c>
      <c r="BL16" s="27">
        <v>48.89695873970922</v>
      </c>
      <c r="BM16" s="27">
        <v>47.409789352164708</v>
      </c>
      <c r="BN16" s="27">
        <v>45.494571522703311</v>
      </c>
      <c r="BO16" s="27">
        <v>43.289194297832367</v>
      </c>
      <c r="BP16" s="27">
        <v>41.085507696787843</v>
      </c>
      <c r="BQ16" s="27">
        <v>38.864234216519591</v>
      </c>
      <c r="BR16" s="27">
        <v>36.516863002209874</v>
      </c>
      <c r="BS16" s="27">
        <v>34.109601171655115</v>
      </c>
      <c r="BT16" s="27">
        <v>31.475352004310523</v>
      </c>
      <c r="BU16" s="27">
        <v>18.170271339392343</v>
      </c>
      <c r="BV16" s="27">
        <v>12.151947093400111</v>
      </c>
      <c r="BW16" s="27">
        <v>11.706443702559298</v>
      </c>
      <c r="BX16" s="27">
        <v>13.092844004798266</v>
      </c>
      <c r="BZ16" s="27">
        <v>67.870127943003169</v>
      </c>
      <c r="CA16" s="27">
        <v>66.89695873970922</v>
      </c>
      <c r="CB16" s="27">
        <v>65.409789352164708</v>
      </c>
      <c r="CC16" s="27">
        <v>63.494571522703311</v>
      </c>
      <c r="CD16" s="27">
        <v>61.289194297832367</v>
      </c>
      <c r="CE16" s="27">
        <v>59.085507696787843</v>
      </c>
      <c r="CF16" s="27">
        <v>56.864234216519591</v>
      </c>
      <c r="CG16" s="27">
        <v>54.516863002209874</v>
      </c>
      <c r="CH16" s="27">
        <v>52.109601171655115</v>
      </c>
      <c r="CI16" s="27">
        <v>49.475352004310523</v>
      </c>
      <c r="CJ16" s="27">
        <v>36.170271339392343</v>
      </c>
      <c r="CK16" s="27">
        <v>30.151947093400111</v>
      </c>
      <c r="CL16" s="27">
        <v>29.706443702559298</v>
      </c>
      <c r="CM16" s="27">
        <v>31.092844004798266</v>
      </c>
      <c r="CO16" s="28">
        <v>49.870127943003169</v>
      </c>
      <c r="CP16" s="28">
        <v>48.92698340022541</v>
      </c>
      <c r="CQ16" s="28">
        <v>47.570888175555424</v>
      </c>
      <c r="CR16" s="28">
        <v>45.806099226818674</v>
      </c>
      <c r="CS16" s="28">
        <v>43.86750417516744</v>
      </c>
      <c r="CT16" s="28">
        <v>41.911733405227608</v>
      </c>
      <c r="CU16" s="28">
        <v>39.881568355860466</v>
      </c>
      <c r="CV16" s="28">
        <v>37.770635357711413</v>
      </c>
      <c r="CW16" s="28">
        <v>33.986185419080996</v>
      </c>
      <c r="CX16" s="28">
        <v>32.016993802985127</v>
      </c>
      <c r="CY16" s="28">
        <v>12.937662777991605</v>
      </c>
      <c r="CZ16" s="28">
        <v>-13.564376646274582</v>
      </c>
      <c r="DA16" s="28">
        <v>-33.893494594219931</v>
      </c>
      <c r="DB16" s="28">
        <v>-47.383348847833417</v>
      </c>
      <c r="DD16" s="28">
        <v>67.870127943003169</v>
      </c>
      <c r="DE16" s="28">
        <v>66.92698340022541</v>
      </c>
      <c r="DF16" s="28">
        <v>65.570888175555424</v>
      </c>
      <c r="DG16" s="28">
        <v>63.806099226818674</v>
      </c>
      <c r="DH16" s="28">
        <v>61.86750417516744</v>
      </c>
      <c r="DI16" s="28">
        <v>59.911733405227608</v>
      </c>
      <c r="DJ16" s="28">
        <v>57.881568355860466</v>
      </c>
      <c r="DK16" s="28">
        <v>55.770635357711413</v>
      </c>
      <c r="DL16" s="28">
        <v>51.986185419080996</v>
      </c>
      <c r="DM16" s="28">
        <v>50.016993802985127</v>
      </c>
      <c r="DN16" s="28">
        <v>30.937662777991605</v>
      </c>
      <c r="DO16" s="28">
        <v>4.4356233537254184</v>
      </c>
      <c r="DP16" s="28">
        <v>-15.893494594219931</v>
      </c>
      <c r="DQ16" s="28">
        <v>-29.383348847833417</v>
      </c>
      <c r="DS16" s="29">
        <v>49.870127943003169</v>
      </c>
      <c r="DT16" s="29">
        <v>49.177972301846012</v>
      </c>
      <c r="DU16" s="29">
        <v>47.108481770564808</v>
      </c>
      <c r="DV16" s="29">
        <v>45.266991073034433</v>
      </c>
      <c r="DW16" s="29">
        <v>43.365667284778212</v>
      </c>
      <c r="DX16" s="29">
        <v>41.629040192637021</v>
      </c>
      <c r="DY16" s="29">
        <v>39.592907296525539</v>
      </c>
      <c r="DZ16" s="29">
        <v>37.85654768120915</v>
      </c>
      <c r="EA16" s="29">
        <v>35.524730086426089</v>
      </c>
      <c r="EB16" s="29">
        <v>27.997093018229378</v>
      </c>
      <c r="EC16" s="29">
        <v>-7.579898857201016</v>
      </c>
      <c r="ED16" s="29">
        <v>-31.255184989159545</v>
      </c>
      <c r="EE16" s="29">
        <v>-44.441033983754153</v>
      </c>
      <c r="EF16" s="29">
        <v>-39.496573499888882</v>
      </c>
      <c r="EH16" s="29">
        <v>67.870127943003169</v>
      </c>
      <c r="EI16" s="29">
        <v>67.177972301846012</v>
      </c>
      <c r="EJ16" s="29">
        <v>65.108481770564808</v>
      </c>
      <c r="EK16" s="29">
        <v>63.266991073034433</v>
      </c>
      <c r="EL16" s="29">
        <v>61.365667284778212</v>
      </c>
      <c r="EM16" s="29">
        <v>59.629040192637021</v>
      </c>
      <c r="EN16" s="29">
        <v>57.592907296525539</v>
      </c>
      <c r="EO16" s="29">
        <v>55.85654768120915</v>
      </c>
      <c r="EP16" s="29">
        <v>53.524730086426089</v>
      </c>
      <c r="EQ16" s="29">
        <v>45.997093018229378</v>
      </c>
      <c r="ER16" s="29">
        <v>10.420101142798984</v>
      </c>
      <c r="ES16" s="29">
        <v>-13.255184989159545</v>
      </c>
      <c r="ET16" s="29">
        <v>-26.441033983754153</v>
      </c>
      <c r="EU16" s="29">
        <v>-21.496573499888882</v>
      </c>
      <c r="EW16" s="1">
        <v>332328</v>
      </c>
      <c r="EX16" s="80">
        <v>439711</v>
      </c>
      <c r="EY16" s="80" t="s">
        <v>864</v>
      </c>
    </row>
    <row r="17" spans="2:155" ht="16" thickBot="1" x14ac:dyDescent="0.4">
      <c r="B17" s="21" t="s">
        <v>42</v>
      </c>
      <c r="C17" s="23">
        <v>67.447835998655563</v>
      </c>
      <c r="D17" s="23">
        <v>64.657687960738087</v>
      </c>
      <c r="E17" s="23">
        <v>44.537270052289699</v>
      </c>
      <c r="F17" s="23">
        <v>40.360772331717186</v>
      </c>
      <c r="G17" s="23">
        <v>37.206896618834534</v>
      </c>
      <c r="H17" s="23">
        <v>36.26249244737383</v>
      </c>
      <c r="I17" s="23">
        <v>35.22259904653518</v>
      </c>
      <c r="J17" s="23">
        <v>34.215340251592508</v>
      </c>
      <c r="K17" s="23">
        <v>33.148638890523074</v>
      </c>
      <c r="L17" s="23">
        <v>31.529091191476383</v>
      </c>
      <c r="M17" s="23">
        <v>25.674294568881507</v>
      </c>
      <c r="N17" s="23">
        <v>22.808466694685961</v>
      </c>
      <c r="O17" s="23">
        <v>22.369283454877532</v>
      </c>
      <c r="P17" s="23">
        <v>23.194349153604136</v>
      </c>
      <c r="Q17" s="24"/>
      <c r="R17" s="23">
        <v>85.447835998655563</v>
      </c>
      <c r="S17" s="23">
        <v>82.657687960738087</v>
      </c>
      <c r="T17" s="23">
        <v>62.537270052289699</v>
      </c>
      <c r="U17" s="23">
        <v>58.360772331717186</v>
      </c>
      <c r="V17" s="23">
        <v>55.206896618834534</v>
      </c>
      <c r="W17" s="23">
        <v>54.26249244737383</v>
      </c>
      <c r="X17" s="23">
        <v>53.22259904653518</v>
      </c>
      <c r="Y17" s="23">
        <v>52.215340251592508</v>
      </c>
      <c r="Z17" s="23">
        <v>51.148638890523074</v>
      </c>
      <c r="AA17" s="23">
        <v>49.529091191476383</v>
      </c>
      <c r="AB17" s="23">
        <v>43.674294568881507</v>
      </c>
      <c r="AC17" s="23">
        <v>40.808466694685961</v>
      </c>
      <c r="AD17" s="23">
        <v>40.369283454877532</v>
      </c>
      <c r="AE17" s="23">
        <v>41.194349153604136</v>
      </c>
      <c r="AG17" s="25">
        <v>67.447835998655563</v>
      </c>
      <c r="AH17" s="25">
        <v>66.499286648252792</v>
      </c>
      <c r="AI17" s="25">
        <v>48.589755492234929</v>
      </c>
      <c r="AJ17" s="25">
        <v>46.786252583280998</v>
      </c>
      <c r="AK17" s="25">
        <v>45.534371434749232</v>
      </c>
      <c r="AL17" s="25">
        <v>45.286160373761305</v>
      </c>
      <c r="AM17" s="25">
        <v>44.448653091959272</v>
      </c>
      <c r="AN17" s="25">
        <v>43.4590974953</v>
      </c>
      <c r="AO17" s="25">
        <v>42.241710307717511</v>
      </c>
      <c r="AP17" s="25">
        <v>40.794758025309022</v>
      </c>
      <c r="AQ17" s="25">
        <v>37.471877732029782</v>
      </c>
      <c r="AR17" s="25">
        <v>35.458232812691108</v>
      </c>
      <c r="AS17" s="25">
        <v>34.560332623644996</v>
      </c>
      <c r="AT17" s="25">
        <v>34.24855031657367</v>
      </c>
      <c r="AV17" s="26">
        <v>85.447835998655563</v>
      </c>
      <c r="AW17" s="26">
        <v>84.499286648252792</v>
      </c>
      <c r="AX17" s="26">
        <v>66.589755492234929</v>
      </c>
      <c r="AY17" s="26">
        <v>64.786252583280998</v>
      </c>
      <c r="AZ17" s="26">
        <v>63.534371434749232</v>
      </c>
      <c r="BA17" s="26">
        <v>63.286160373761305</v>
      </c>
      <c r="BB17" s="26">
        <v>62.448653091959272</v>
      </c>
      <c r="BC17" s="26">
        <v>61.4590974953</v>
      </c>
      <c r="BD17" s="26">
        <v>60.241710307717511</v>
      </c>
      <c r="BE17" s="26">
        <v>58.794758025309022</v>
      </c>
      <c r="BF17" s="26">
        <v>55.471877732029782</v>
      </c>
      <c r="BG17" s="26">
        <v>53.458232812691108</v>
      </c>
      <c r="BH17" s="26">
        <v>52.560332623644996</v>
      </c>
      <c r="BI17" s="26">
        <v>52.24855031657367</v>
      </c>
      <c r="BK17" s="27">
        <v>67.447835998655563</v>
      </c>
      <c r="BL17" s="27">
        <v>64.658117864770048</v>
      </c>
      <c r="BM17" s="27">
        <v>44.538130551844901</v>
      </c>
      <c r="BN17" s="27">
        <v>40.362051401133783</v>
      </c>
      <c r="BO17" s="27">
        <v>37.208584035339314</v>
      </c>
      <c r="BP17" s="27">
        <v>36.261988085602894</v>
      </c>
      <c r="BQ17" s="27">
        <v>35.217241425915532</v>
      </c>
      <c r="BR17" s="27">
        <v>34.209057240610576</v>
      </c>
      <c r="BS17" s="27">
        <v>33.148869827524081</v>
      </c>
      <c r="BT17" s="27">
        <v>31.665655297328499</v>
      </c>
      <c r="BU17" s="27">
        <v>26.360149199075977</v>
      </c>
      <c r="BV17" s="27">
        <v>23.846732195163113</v>
      </c>
      <c r="BW17" s="27">
        <v>23.502950564679239</v>
      </c>
      <c r="BX17" s="27">
        <v>24.409240638796163</v>
      </c>
      <c r="BZ17" s="27">
        <v>85.447835998655563</v>
      </c>
      <c r="CA17" s="27">
        <v>82.658117864770048</v>
      </c>
      <c r="CB17" s="27">
        <v>62.538130551844901</v>
      </c>
      <c r="CC17" s="27">
        <v>58.362051401133783</v>
      </c>
      <c r="CD17" s="27">
        <v>55.208584035339314</v>
      </c>
      <c r="CE17" s="27">
        <v>54.261988085602894</v>
      </c>
      <c r="CF17" s="27">
        <v>53.217241425915532</v>
      </c>
      <c r="CG17" s="27">
        <v>52.209057240610576</v>
      </c>
      <c r="CH17" s="27">
        <v>51.148869827524081</v>
      </c>
      <c r="CI17" s="27">
        <v>49.665655297328499</v>
      </c>
      <c r="CJ17" s="27">
        <v>44.360149199075977</v>
      </c>
      <c r="CK17" s="27">
        <v>41.846732195163113</v>
      </c>
      <c r="CL17" s="27">
        <v>41.502950564679239</v>
      </c>
      <c r="CM17" s="27">
        <v>42.409240638796163</v>
      </c>
      <c r="CO17" s="28">
        <v>67.447835998655563</v>
      </c>
      <c r="CP17" s="28">
        <v>64.636645145670371</v>
      </c>
      <c r="CQ17" s="28">
        <v>44.526373850578423</v>
      </c>
      <c r="CR17" s="28">
        <v>40.345410284211269</v>
      </c>
      <c r="CS17" s="28">
        <v>37.173234642356888</v>
      </c>
      <c r="CT17" s="28">
        <v>36.173372273651665</v>
      </c>
      <c r="CU17" s="28">
        <v>35.010215379978746</v>
      </c>
      <c r="CV17" s="28">
        <v>33.844809142137592</v>
      </c>
      <c r="CW17" s="28">
        <v>32.723988202410752</v>
      </c>
      <c r="CX17" s="28">
        <v>31.496616632194389</v>
      </c>
      <c r="CY17" s="28">
        <v>24.287125835216116</v>
      </c>
      <c r="CZ17" s="28">
        <v>7.6490398269455255</v>
      </c>
      <c r="DA17" s="28">
        <v>-5.3881155063708377</v>
      </c>
      <c r="DB17" s="28">
        <v>-13.697714926386453</v>
      </c>
      <c r="DD17" s="28">
        <v>85.447835998655563</v>
      </c>
      <c r="DE17" s="28">
        <v>82.636645145670371</v>
      </c>
      <c r="DF17" s="28">
        <v>62.526373850578423</v>
      </c>
      <c r="DG17" s="28">
        <v>58.345410284211269</v>
      </c>
      <c r="DH17" s="28">
        <v>55.173234642356888</v>
      </c>
      <c r="DI17" s="28">
        <v>54.173372273651665</v>
      </c>
      <c r="DJ17" s="28">
        <v>53.010215379978746</v>
      </c>
      <c r="DK17" s="28">
        <v>51.844809142137592</v>
      </c>
      <c r="DL17" s="28">
        <v>50.723988202410752</v>
      </c>
      <c r="DM17" s="28">
        <v>49.496616632194389</v>
      </c>
      <c r="DN17" s="28">
        <v>42.287125835216116</v>
      </c>
      <c r="DO17" s="28">
        <v>25.649039826945526</v>
      </c>
      <c r="DP17" s="28">
        <v>12.611884493629162</v>
      </c>
      <c r="DQ17" s="28">
        <v>4.3022850736135467</v>
      </c>
      <c r="DS17" s="29">
        <v>67.447835998655563</v>
      </c>
      <c r="DT17" s="29">
        <v>64.801518202085049</v>
      </c>
      <c r="DU17" s="29">
        <v>44.479397920961517</v>
      </c>
      <c r="DV17" s="29">
        <v>40.320801140533689</v>
      </c>
      <c r="DW17" s="29">
        <v>37.23684280650734</v>
      </c>
      <c r="DX17" s="29">
        <v>36.388564419885995</v>
      </c>
      <c r="DY17" s="29">
        <v>35.36378370014998</v>
      </c>
      <c r="DZ17" s="29">
        <v>34.381750293157964</v>
      </c>
      <c r="EA17" s="29">
        <v>33.1215217537451</v>
      </c>
      <c r="EB17" s="29">
        <v>29.681051993970868</v>
      </c>
      <c r="EC17" s="29">
        <v>11.003678906901129</v>
      </c>
      <c r="ED17" s="29">
        <v>-4.1393647795442519</v>
      </c>
      <c r="EE17" s="29">
        <v>-12.557823555651368</v>
      </c>
      <c r="EF17" s="29">
        <v>-9.2311580984600425</v>
      </c>
      <c r="EH17" s="29">
        <v>85.447835998655563</v>
      </c>
      <c r="EI17" s="29">
        <v>82.801518202085049</v>
      </c>
      <c r="EJ17" s="29">
        <v>62.479397920961517</v>
      </c>
      <c r="EK17" s="29">
        <v>58.320801140533689</v>
      </c>
      <c r="EL17" s="29">
        <v>55.23684280650734</v>
      </c>
      <c r="EM17" s="29">
        <v>54.388564419885995</v>
      </c>
      <c r="EN17" s="29">
        <v>53.36378370014998</v>
      </c>
      <c r="EO17" s="29">
        <v>52.381750293157964</v>
      </c>
      <c r="EP17" s="29">
        <v>51.1215217537451</v>
      </c>
      <c r="EQ17" s="29">
        <v>47.681051993970868</v>
      </c>
      <c r="ER17" s="29">
        <v>29.003678906901129</v>
      </c>
      <c r="ES17" s="29">
        <v>13.860635220455748</v>
      </c>
      <c r="ET17" s="29">
        <v>5.4421764443486325</v>
      </c>
      <c r="EU17" s="29">
        <v>8.7688419015399575</v>
      </c>
      <c r="EW17" s="1">
        <v>370584</v>
      </c>
      <c r="EX17" s="80">
        <v>429294</v>
      </c>
      <c r="EY17" s="80" t="s">
        <v>864</v>
      </c>
    </row>
    <row r="18" spans="2:155" ht="16" thickBot="1" x14ac:dyDescent="0.4">
      <c r="B18" s="21" t="s">
        <v>46</v>
      </c>
      <c r="C18" s="23">
        <v>46.611581981831634</v>
      </c>
      <c r="D18" s="23">
        <v>43.08974856954292</v>
      </c>
      <c r="E18" s="23">
        <v>42.146575802981317</v>
      </c>
      <c r="F18" s="23">
        <v>40.86165054146079</v>
      </c>
      <c r="G18" s="23">
        <v>39.308179669665392</v>
      </c>
      <c r="H18" s="23">
        <v>37.695780662665896</v>
      </c>
      <c r="I18" s="23">
        <v>36.120275439176368</v>
      </c>
      <c r="J18" s="23">
        <v>34.349366034494921</v>
      </c>
      <c r="K18" s="23">
        <v>32.500799163832909</v>
      </c>
      <c r="L18" s="23">
        <v>30.200438897988107</v>
      </c>
      <c r="M18" s="23">
        <v>22.571533333584341</v>
      </c>
      <c r="N18" s="23">
        <v>18.658471293524499</v>
      </c>
      <c r="O18" s="23">
        <v>18.033101225380989</v>
      </c>
      <c r="P18" s="23">
        <v>19.272664693502392</v>
      </c>
      <c r="Q18" s="24"/>
      <c r="R18" s="23">
        <v>64.611581981831634</v>
      </c>
      <c r="S18" s="23">
        <v>61.08974856954292</v>
      </c>
      <c r="T18" s="23">
        <v>60.146575802981317</v>
      </c>
      <c r="U18" s="23">
        <v>58.86165054146079</v>
      </c>
      <c r="V18" s="23">
        <v>57.308179669665392</v>
      </c>
      <c r="W18" s="23">
        <v>55.695780662665896</v>
      </c>
      <c r="X18" s="23">
        <v>54.120275439176368</v>
      </c>
      <c r="Y18" s="23">
        <v>52.349366034494921</v>
      </c>
      <c r="Z18" s="23">
        <v>50.500799163832909</v>
      </c>
      <c r="AA18" s="23">
        <v>48.200438897988107</v>
      </c>
      <c r="AB18" s="23">
        <v>40.571533333584341</v>
      </c>
      <c r="AC18" s="23">
        <v>36.658471293524499</v>
      </c>
      <c r="AD18" s="23">
        <v>36.033101225380989</v>
      </c>
      <c r="AE18" s="23">
        <v>37.272664693502392</v>
      </c>
      <c r="AG18" s="25">
        <v>46.611581981831634</v>
      </c>
      <c r="AH18" s="25">
        <v>44.796050277950769</v>
      </c>
      <c r="AI18" s="25">
        <v>43.960473103147677</v>
      </c>
      <c r="AJ18" s="25">
        <v>43.085594230141893</v>
      </c>
      <c r="AK18" s="25">
        <v>42.014138257793576</v>
      </c>
      <c r="AL18" s="25">
        <v>40.640978469703654</v>
      </c>
      <c r="AM18" s="25">
        <v>39.028368585168977</v>
      </c>
      <c r="AN18" s="25">
        <v>37.091359341563901</v>
      </c>
      <c r="AO18" s="25">
        <v>34.896357767723572</v>
      </c>
      <c r="AP18" s="25">
        <v>32.032810126360985</v>
      </c>
      <c r="AQ18" s="25">
        <v>28.105870100710163</v>
      </c>
      <c r="AR18" s="25">
        <v>25.224688630485247</v>
      </c>
      <c r="AS18" s="25">
        <v>23.736314206636237</v>
      </c>
      <c r="AT18" s="25">
        <v>22.989441322370851</v>
      </c>
      <c r="AV18" s="26">
        <v>64.611581981831634</v>
      </c>
      <c r="AW18" s="26">
        <v>62.796050277950769</v>
      </c>
      <c r="AX18" s="26">
        <v>61.960473103147677</v>
      </c>
      <c r="AY18" s="26">
        <v>61.085594230141893</v>
      </c>
      <c r="AZ18" s="26">
        <v>60.014138257793576</v>
      </c>
      <c r="BA18" s="26">
        <v>58.640978469703654</v>
      </c>
      <c r="BB18" s="26">
        <v>57.028368585168977</v>
      </c>
      <c r="BC18" s="26">
        <v>55.091359341563901</v>
      </c>
      <c r="BD18" s="26">
        <v>52.896357767723572</v>
      </c>
      <c r="BE18" s="26">
        <v>50.032810126360985</v>
      </c>
      <c r="BF18" s="26">
        <v>46.105870100710163</v>
      </c>
      <c r="BG18" s="26">
        <v>43.224688630485247</v>
      </c>
      <c r="BH18" s="26">
        <v>41.736314206636237</v>
      </c>
      <c r="BI18" s="26">
        <v>40.989441322370851</v>
      </c>
      <c r="BK18" s="27">
        <v>46.611581981831634</v>
      </c>
      <c r="BL18" s="27">
        <v>43.090249190835664</v>
      </c>
      <c r="BM18" s="27">
        <v>42.144016782918882</v>
      </c>
      <c r="BN18" s="27">
        <v>40.859307012425404</v>
      </c>
      <c r="BO18" s="27">
        <v>39.306215884535476</v>
      </c>
      <c r="BP18" s="27">
        <v>37.6931746988231</v>
      </c>
      <c r="BQ18" s="27">
        <v>36.11584717184526</v>
      </c>
      <c r="BR18" s="27">
        <v>34.345264704004677</v>
      </c>
      <c r="BS18" s="27">
        <v>32.505873640473652</v>
      </c>
      <c r="BT18" s="27">
        <v>30.398667849858597</v>
      </c>
      <c r="BU18" s="27">
        <v>23.523395844656676</v>
      </c>
      <c r="BV18" s="27">
        <v>20.033946771551484</v>
      </c>
      <c r="BW18" s="27">
        <v>19.518718122640834</v>
      </c>
      <c r="BX18" s="27">
        <v>20.828728336575082</v>
      </c>
      <c r="BZ18" s="27">
        <v>64.611581981831634</v>
      </c>
      <c r="CA18" s="27">
        <v>61.090249190835664</v>
      </c>
      <c r="CB18" s="27">
        <v>60.144016782918882</v>
      </c>
      <c r="CC18" s="27">
        <v>58.859307012425404</v>
      </c>
      <c r="CD18" s="27">
        <v>57.306215884535476</v>
      </c>
      <c r="CE18" s="27">
        <v>55.6931746988231</v>
      </c>
      <c r="CF18" s="27">
        <v>54.11584717184526</v>
      </c>
      <c r="CG18" s="27">
        <v>52.345264704004677</v>
      </c>
      <c r="CH18" s="27">
        <v>50.505873640473652</v>
      </c>
      <c r="CI18" s="27">
        <v>48.398667849858597</v>
      </c>
      <c r="CJ18" s="27">
        <v>41.523395844656676</v>
      </c>
      <c r="CK18" s="27">
        <v>38.033946771551484</v>
      </c>
      <c r="CL18" s="27">
        <v>37.518718122640834</v>
      </c>
      <c r="CM18" s="27">
        <v>38.828728336575082</v>
      </c>
      <c r="CO18" s="28">
        <v>46.611581981831634</v>
      </c>
      <c r="CP18" s="28">
        <v>42.966899844455824</v>
      </c>
      <c r="CQ18" s="28">
        <v>42.032249657383886</v>
      </c>
      <c r="CR18" s="28">
        <v>40.760309557598944</v>
      </c>
      <c r="CS18" s="28">
        <v>39.212839271031783</v>
      </c>
      <c r="CT18" s="28">
        <v>37.567480216964213</v>
      </c>
      <c r="CU18" s="28">
        <v>35.849058600327837</v>
      </c>
      <c r="CV18" s="28">
        <v>33.936718447476608</v>
      </c>
      <c r="CW18" s="28">
        <v>32.16437718686538</v>
      </c>
      <c r="CX18" s="28">
        <v>30.313469068899309</v>
      </c>
      <c r="CY18" s="28">
        <v>18.760906984494838</v>
      </c>
      <c r="CZ18" s="28">
        <v>-8.5653220010412525</v>
      </c>
      <c r="DA18" s="28">
        <v>-29.530788183783045</v>
      </c>
      <c r="DB18" s="28">
        <v>-43.273610544539167</v>
      </c>
      <c r="DD18" s="28">
        <v>64.611581981831634</v>
      </c>
      <c r="DE18" s="28">
        <v>60.966899844455824</v>
      </c>
      <c r="DF18" s="28">
        <v>60.032249657383886</v>
      </c>
      <c r="DG18" s="28">
        <v>58.760309557598944</v>
      </c>
      <c r="DH18" s="28">
        <v>57.212839271031783</v>
      </c>
      <c r="DI18" s="28">
        <v>55.567480216964213</v>
      </c>
      <c r="DJ18" s="28">
        <v>53.849058600327837</v>
      </c>
      <c r="DK18" s="28">
        <v>51.936718447476608</v>
      </c>
      <c r="DL18" s="28">
        <v>50.16437718686538</v>
      </c>
      <c r="DM18" s="28">
        <v>48.313469068899309</v>
      </c>
      <c r="DN18" s="28">
        <v>36.760906984494838</v>
      </c>
      <c r="DO18" s="28">
        <v>9.4346779989587475</v>
      </c>
      <c r="DP18" s="28">
        <v>-11.530788183783045</v>
      </c>
      <c r="DQ18" s="28">
        <v>-25.273610544539167</v>
      </c>
      <c r="DS18" s="29">
        <v>46.611581981831634</v>
      </c>
      <c r="DT18" s="29">
        <v>43.371027030975625</v>
      </c>
      <c r="DU18" s="29">
        <v>42.167224012283711</v>
      </c>
      <c r="DV18" s="29">
        <v>41.060747748911496</v>
      </c>
      <c r="DW18" s="29">
        <v>39.713302143319893</v>
      </c>
      <c r="DX18" s="29">
        <v>38.405629642424046</v>
      </c>
      <c r="DY18" s="29">
        <v>37.063194673198467</v>
      </c>
      <c r="DZ18" s="29">
        <v>35.593295921458179</v>
      </c>
      <c r="EA18" s="29">
        <v>33.640942134262573</v>
      </c>
      <c r="EB18" s="29">
        <v>27.06308846488777</v>
      </c>
      <c r="EC18" s="29">
        <v>-3.5512733981698403</v>
      </c>
      <c r="ED18" s="29">
        <v>-28.409095625547934</v>
      </c>
      <c r="EE18" s="29">
        <v>-42.340363207677569</v>
      </c>
      <c r="EF18" s="29">
        <v>-37.07415876229868</v>
      </c>
      <c r="EH18" s="29">
        <v>64.611581981831634</v>
      </c>
      <c r="EI18" s="29">
        <v>61.371027030975625</v>
      </c>
      <c r="EJ18" s="29">
        <v>60.167224012283711</v>
      </c>
      <c r="EK18" s="29">
        <v>59.060747748911496</v>
      </c>
      <c r="EL18" s="29">
        <v>57.713302143319893</v>
      </c>
      <c r="EM18" s="29">
        <v>56.405629642424046</v>
      </c>
      <c r="EN18" s="29">
        <v>55.063194673198467</v>
      </c>
      <c r="EO18" s="29">
        <v>53.593295921458179</v>
      </c>
      <c r="EP18" s="29">
        <v>51.640942134262573</v>
      </c>
      <c r="EQ18" s="29">
        <v>45.06308846488777</v>
      </c>
      <c r="ER18" s="29">
        <v>14.44872660183016</v>
      </c>
      <c r="ES18" s="29">
        <v>-10.409095625547934</v>
      </c>
      <c r="ET18" s="29">
        <v>-24.340363207677569</v>
      </c>
      <c r="EU18" s="29">
        <v>-19.07415876229868</v>
      </c>
      <c r="EW18" s="1">
        <v>330835</v>
      </c>
      <c r="EX18" s="80">
        <v>435308</v>
      </c>
      <c r="EY18" s="80" t="s">
        <v>864</v>
      </c>
    </row>
    <row r="19" spans="2:155" ht="16" thickBot="1" x14ac:dyDescent="0.4">
      <c r="B19" s="21" t="s">
        <v>380</v>
      </c>
      <c r="C19" s="23">
        <v>21.914828160157313</v>
      </c>
      <c r="D19" s="23">
        <v>21.932204893772195</v>
      </c>
      <c r="E19" s="23">
        <v>30.628901538637614</v>
      </c>
      <c r="F19" s="23">
        <v>29.375404842966994</v>
      </c>
      <c r="G19" s="23">
        <v>28.37260987625983</v>
      </c>
      <c r="H19" s="23">
        <v>27.557358489655272</v>
      </c>
      <c r="I19" s="23">
        <v>26.967104307661643</v>
      </c>
      <c r="J19" s="23">
        <v>26.396103961619971</v>
      </c>
      <c r="K19" s="23">
        <v>23.690835707261328</v>
      </c>
      <c r="L19" s="23">
        <v>23.012391838998724</v>
      </c>
      <c r="M19" s="23">
        <v>20.709492737682666</v>
      </c>
      <c r="N19" s="23">
        <v>19.542941410911595</v>
      </c>
      <c r="O19" s="23">
        <v>19.284285990427307</v>
      </c>
      <c r="P19" s="23">
        <v>19.812222368898006</v>
      </c>
      <c r="Q19" s="24"/>
      <c r="R19" s="23">
        <v>63.71482816015731</v>
      </c>
      <c r="S19" s="23">
        <v>63.732204893772192</v>
      </c>
      <c r="T19" s="23">
        <v>72.428901538637604</v>
      </c>
      <c r="U19" s="23">
        <v>71.175404842966998</v>
      </c>
      <c r="V19" s="23">
        <v>70.172609876259827</v>
      </c>
      <c r="W19" s="23">
        <v>69.357358489655269</v>
      </c>
      <c r="X19" s="23">
        <v>68.76710430766164</v>
      </c>
      <c r="Y19" s="23">
        <v>68.196103961619968</v>
      </c>
      <c r="Z19" s="23">
        <v>65.490835707261326</v>
      </c>
      <c r="AA19" s="23">
        <v>64.812391838998721</v>
      </c>
      <c r="AB19" s="23">
        <v>62.509492737682663</v>
      </c>
      <c r="AC19" s="23">
        <v>61.342941410911592</v>
      </c>
      <c r="AD19" s="23">
        <v>61.084285990427304</v>
      </c>
      <c r="AE19" s="23">
        <v>61.612222368898003</v>
      </c>
      <c r="AG19" s="25">
        <v>21.914828160157313</v>
      </c>
      <c r="AH19" s="25">
        <v>24.242789318335298</v>
      </c>
      <c r="AI19" s="25">
        <v>33.928694898358998</v>
      </c>
      <c r="AJ19" s="25">
        <v>33.79331443264099</v>
      </c>
      <c r="AK19" s="25">
        <v>33.900608538303651</v>
      </c>
      <c r="AL19" s="25">
        <v>34.045898319379276</v>
      </c>
      <c r="AM19" s="25">
        <v>34.044291143915238</v>
      </c>
      <c r="AN19" s="25">
        <v>33.830502878642754</v>
      </c>
      <c r="AO19" s="25">
        <v>32.324703937856562</v>
      </c>
      <c r="AP19" s="25">
        <v>31.674066376417706</v>
      </c>
      <c r="AQ19" s="25">
        <v>31.103164397098048</v>
      </c>
      <c r="AR19" s="25">
        <v>30.955071688620279</v>
      </c>
      <c r="AS19" s="25">
        <v>31.130147432829816</v>
      </c>
      <c r="AT19" s="25">
        <v>31.457308960858335</v>
      </c>
      <c r="AV19" s="26">
        <v>63.71482816015731</v>
      </c>
      <c r="AW19" s="26">
        <v>66.042789318335295</v>
      </c>
      <c r="AX19" s="26">
        <v>75.728694898358995</v>
      </c>
      <c r="AY19" s="26">
        <v>75.593314432640994</v>
      </c>
      <c r="AZ19" s="26">
        <v>75.700608538303641</v>
      </c>
      <c r="BA19" s="26">
        <v>75.845898319379273</v>
      </c>
      <c r="BB19" s="26">
        <v>75.844291143915228</v>
      </c>
      <c r="BC19" s="26">
        <v>75.630502878642744</v>
      </c>
      <c r="BD19" s="26">
        <v>74.124703937856566</v>
      </c>
      <c r="BE19" s="26">
        <v>73.47406637641771</v>
      </c>
      <c r="BF19" s="26">
        <v>72.903164397098038</v>
      </c>
      <c r="BG19" s="26">
        <v>72.755071688620276</v>
      </c>
      <c r="BH19" s="26">
        <v>72.930147432829813</v>
      </c>
      <c r="BI19" s="26">
        <v>73.257308960858325</v>
      </c>
      <c r="BK19" s="27">
        <v>21.914828160157313</v>
      </c>
      <c r="BL19" s="27">
        <v>21.932204893772195</v>
      </c>
      <c r="BM19" s="27">
        <v>30.628901547697268</v>
      </c>
      <c r="BN19" s="27">
        <v>29.375404842966994</v>
      </c>
      <c r="BO19" s="27">
        <v>28.372609818340621</v>
      </c>
      <c r="BP19" s="27">
        <v>27.557358547586233</v>
      </c>
      <c r="BQ19" s="27">
        <v>26.967104307661643</v>
      </c>
      <c r="BR19" s="27">
        <v>26.396103961619971</v>
      </c>
      <c r="BS19" s="27">
        <v>23.690835707261328</v>
      </c>
      <c r="BT19" s="27">
        <v>23.042379879662903</v>
      </c>
      <c r="BU19" s="27">
        <v>20.843145939090604</v>
      </c>
      <c r="BV19" s="27">
        <v>19.716265401885025</v>
      </c>
      <c r="BW19" s="27">
        <v>19.457799600819286</v>
      </c>
      <c r="BX19" s="27">
        <v>19.968727641893253</v>
      </c>
      <c r="BZ19" s="27">
        <v>63.71482816015731</v>
      </c>
      <c r="CA19" s="27">
        <v>63.732204893772192</v>
      </c>
      <c r="CB19" s="27">
        <v>72.428901547697265</v>
      </c>
      <c r="CC19" s="27">
        <v>71.175404842966998</v>
      </c>
      <c r="CD19" s="27">
        <v>70.172609818340618</v>
      </c>
      <c r="CE19" s="27">
        <v>69.35735854758623</v>
      </c>
      <c r="CF19" s="27">
        <v>68.76710430766164</v>
      </c>
      <c r="CG19" s="27">
        <v>68.196103961619968</v>
      </c>
      <c r="CH19" s="27">
        <v>65.490835707261326</v>
      </c>
      <c r="CI19" s="27">
        <v>64.8423798796629</v>
      </c>
      <c r="CJ19" s="27">
        <v>62.643145939090601</v>
      </c>
      <c r="CK19" s="27">
        <v>61.516265401885022</v>
      </c>
      <c r="CL19" s="27">
        <v>61.257799600819283</v>
      </c>
      <c r="CM19" s="27">
        <v>61.76872764189325</v>
      </c>
      <c r="CO19" s="28">
        <v>21.914828160157313</v>
      </c>
      <c r="CP19" s="28">
        <v>21.998435993142664</v>
      </c>
      <c r="CQ19" s="28">
        <v>30.777275044444679</v>
      </c>
      <c r="CR19" s="28">
        <v>29.606506435032856</v>
      </c>
      <c r="CS19" s="28">
        <v>28.653975170564323</v>
      </c>
      <c r="CT19" s="28">
        <v>27.868630013604573</v>
      </c>
      <c r="CU19" s="28">
        <v>27.260504875918841</v>
      </c>
      <c r="CV19" s="28">
        <v>26.660053426277045</v>
      </c>
      <c r="CW19" s="28">
        <v>23.960248635595306</v>
      </c>
      <c r="CX19" s="28">
        <v>23.365269693175463</v>
      </c>
      <c r="CY19" s="28">
        <v>20.897237626856878</v>
      </c>
      <c r="CZ19" s="28">
        <v>16.239059591930214</v>
      </c>
      <c r="DA19" s="28">
        <v>13.039632376510525</v>
      </c>
      <c r="DB19" s="28">
        <v>11.173549454877659</v>
      </c>
      <c r="DD19" s="28">
        <v>63.71482816015731</v>
      </c>
      <c r="DE19" s="28">
        <v>63.798435993142661</v>
      </c>
      <c r="DF19" s="28">
        <v>72.577275044444676</v>
      </c>
      <c r="DG19" s="28">
        <v>71.406506435032853</v>
      </c>
      <c r="DH19" s="28">
        <v>70.45397517056432</v>
      </c>
      <c r="DI19" s="28">
        <v>69.66863001360457</v>
      </c>
      <c r="DJ19" s="28">
        <v>69.060504875918838</v>
      </c>
      <c r="DK19" s="28">
        <v>68.460053426277042</v>
      </c>
      <c r="DL19" s="28">
        <v>65.760248635595303</v>
      </c>
      <c r="DM19" s="28">
        <v>65.16526969317546</v>
      </c>
      <c r="DN19" s="28">
        <v>62.697237626856875</v>
      </c>
      <c r="DO19" s="28">
        <v>58.039059591930211</v>
      </c>
      <c r="DP19" s="28">
        <v>54.839632376510522</v>
      </c>
      <c r="DQ19" s="28">
        <v>52.973549454877656</v>
      </c>
      <c r="DS19" s="29">
        <v>21.914828160157313</v>
      </c>
      <c r="DT19" s="29">
        <v>22.105442288953043</v>
      </c>
      <c r="DU19" s="29">
        <v>30.830573364016729</v>
      </c>
      <c r="DV19" s="29">
        <v>29.708436452168634</v>
      </c>
      <c r="DW19" s="29">
        <v>28.806381092063802</v>
      </c>
      <c r="DX19" s="29">
        <v>28.103540035414184</v>
      </c>
      <c r="DY19" s="29">
        <v>27.597458284118389</v>
      </c>
      <c r="DZ19" s="29">
        <v>27.117746230055033</v>
      </c>
      <c r="EA19" s="29">
        <v>24.527389615635187</v>
      </c>
      <c r="EB19" s="29">
        <v>23.193754956127336</v>
      </c>
      <c r="EC19" s="29">
        <v>17.364628960630512</v>
      </c>
      <c r="ED19" s="29">
        <v>13.14452450296028</v>
      </c>
      <c r="EE19" s="29">
        <v>11.159718196275918</v>
      </c>
      <c r="EF19" s="29">
        <v>12.975448651471169</v>
      </c>
      <c r="EH19" s="29">
        <v>63.71482816015731</v>
      </c>
      <c r="EI19" s="29">
        <v>63.90544228895304</v>
      </c>
      <c r="EJ19" s="29">
        <v>72.630573364016726</v>
      </c>
      <c r="EK19" s="29">
        <v>71.508436452168638</v>
      </c>
      <c r="EL19" s="29">
        <v>70.606381092063799</v>
      </c>
      <c r="EM19" s="29">
        <v>69.903540035414181</v>
      </c>
      <c r="EN19" s="29">
        <v>69.397458284118386</v>
      </c>
      <c r="EO19" s="29">
        <v>68.91774623005503</v>
      </c>
      <c r="EP19" s="29">
        <v>66.327389615635184</v>
      </c>
      <c r="EQ19" s="29">
        <v>64.993754956127333</v>
      </c>
      <c r="ER19" s="29">
        <v>59.164628960630509</v>
      </c>
      <c r="ES19" s="29">
        <v>54.944524502960277</v>
      </c>
      <c r="ET19" s="29">
        <v>52.959718196275915</v>
      </c>
      <c r="EU19" s="29">
        <v>54.775448651471166</v>
      </c>
      <c r="EW19" s="1">
        <v>384221</v>
      </c>
      <c r="EX19" s="80">
        <v>397717</v>
      </c>
      <c r="EY19" s="80" t="s">
        <v>849</v>
      </c>
    </row>
    <row r="20" spans="2:155" ht="16" thickBot="1" x14ac:dyDescent="0.4">
      <c r="B20" s="21" t="s">
        <v>381</v>
      </c>
      <c r="C20" s="23">
        <v>37.975781169840857</v>
      </c>
      <c r="D20" s="23">
        <v>37.33334884183725</v>
      </c>
      <c r="E20" s="23">
        <v>35.606367968132915</v>
      </c>
      <c r="F20" s="23">
        <v>33.063415371430168</v>
      </c>
      <c r="G20" s="23">
        <v>30.056206951746148</v>
      </c>
      <c r="H20" s="23">
        <v>26.940505041165494</v>
      </c>
      <c r="I20" s="23">
        <v>23.797467154800756</v>
      </c>
      <c r="J20" s="23">
        <v>20.425445618380877</v>
      </c>
      <c r="K20" s="23">
        <v>16.937621697245774</v>
      </c>
      <c r="L20" s="23">
        <v>12.122358681849448</v>
      </c>
      <c r="M20" s="23">
        <v>-3.0373630463137147</v>
      </c>
      <c r="N20" s="23">
        <v>-11.420820801660511</v>
      </c>
      <c r="O20" s="23">
        <v>-13.331195199712738</v>
      </c>
      <c r="P20" s="23">
        <v>-12.00970634017483</v>
      </c>
      <c r="Q20" s="24"/>
      <c r="R20" s="23">
        <v>49.975781169840857</v>
      </c>
      <c r="S20" s="23">
        <v>49.33334884183725</v>
      </c>
      <c r="T20" s="23">
        <v>47.606367968132915</v>
      </c>
      <c r="U20" s="23">
        <v>45.063415371430168</v>
      </c>
      <c r="V20" s="23">
        <v>42.056206951746148</v>
      </c>
      <c r="W20" s="23">
        <v>38.940505041165494</v>
      </c>
      <c r="X20" s="23">
        <v>35.797467154800756</v>
      </c>
      <c r="Y20" s="23">
        <v>32.425445618380877</v>
      </c>
      <c r="Z20" s="23">
        <v>28.937621697245774</v>
      </c>
      <c r="AA20" s="23">
        <v>24.122358681849448</v>
      </c>
      <c r="AB20" s="23">
        <v>8.9626369536862853</v>
      </c>
      <c r="AC20" s="23">
        <v>0.57917919833948872</v>
      </c>
      <c r="AD20" s="23">
        <v>-1.331195199712738</v>
      </c>
      <c r="AE20" s="23">
        <v>-9.7063401748300748E-3</v>
      </c>
      <c r="AG20" s="25">
        <v>37.975781169840857</v>
      </c>
      <c r="AH20" s="25">
        <v>37.840413303843818</v>
      </c>
      <c r="AI20" s="25">
        <v>36.669192157909592</v>
      </c>
      <c r="AJ20" s="25">
        <v>35.302544097123601</v>
      </c>
      <c r="AK20" s="25">
        <v>33.678688787259546</v>
      </c>
      <c r="AL20" s="25">
        <v>31.617056657968206</v>
      </c>
      <c r="AM20" s="25">
        <v>29.13782694530866</v>
      </c>
      <c r="AN20" s="25">
        <v>26.326735513181475</v>
      </c>
      <c r="AO20" s="25">
        <v>23.222944165534955</v>
      </c>
      <c r="AP20" s="25">
        <v>19.836943188161428</v>
      </c>
      <c r="AQ20" s="25">
        <v>10.623696761811743</v>
      </c>
      <c r="AR20" s="25">
        <v>4.0648995094165343</v>
      </c>
      <c r="AS20" s="25">
        <v>0.18411196098060145</v>
      </c>
      <c r="AT20" s="25">
        <v>-2.1960831081422612</v>
      </c>
      <c r="AV20" s="26">
        <v>49.975781169840857</v>
      </c>
      <c r="AW20" s="26">
        <v>49.840413303843818</v>
      </c>
      <c r="AX20" s="26">
        <v>48.669192157909592</v>
      </c>
      <c r="AY20" s="26">
        <v>47.302544097123601</v>
      </c>
      <c r="AZ20" s="26">
        <v>45.678688787259546</v>
      </c>
      <c r="BA20" s="26">
        <v>43.617056657968206</v>
      </c>
      <c r="BB20" s="26">
        <v>41.13782694530866</v>
      </c>
      <c r="BC20" s="26">
        <v>38.326735513181475</v>
      </c>
      <c r="BD20" s="26">
        <v>35.222944165534955</v>
      </c>
      <c r="BE20" s="26">
        <v>31.836943188161428</v>
      </c>
      <c r="BF20" s="26">
        <v>22.623696761811743</v>
      </c>
      <c r="BG20" s="26">
        <v>16.064899509416534</v>
      </c>
      <c r="BH20" s="26">
        <v>12.184111960980601</v>
      </c>
      <c r="BI20" s="26">
        <v>9.8039168918577388</v>
      </c>
      <c r="BK20" s="27">
        <v>37.975781169840857</v>
      </c>
      <c r="BL20" s="27">
        <v>37.334221552861393</v>
      </c>
      <c r="BM20" s="27">
        <v>35.605900435814519</v>
      </c>
      <c r="BN20" s="27">
        <v>33.061989042822162</v>
      </c>
      <c r="BO20" s="27">
        <v>30.055692954207686</v>
      </c>
      <c r="BP20" s="27">
        <v>26.936791129189857</v>
      </c>
      <c r="BQ20" s="27">
        <v>23.786183410744982</v>
      </c>
      <c r="BR20" s="27">
        <v>20.41353558945714</v>
      </c>
      <c r="BS20" s="27">
        <v>16.935903175993872</v>
      </c>
      <c r="BT20" s="27">
        <v>12.499095401058185</v>
      </c>
      <c r="BU20" s="27">
        <v>-1.3169403475260424</v>
      </c>
      <c r="BV20" s="27">
        <v>-8.8626650974330232</v>
      </c>
      <c r="BW20" s="27">
        <v>-10.613545021781192</v>
      </c>
      <c r="BX20" s="27">
        <v>-9.1264308805775158</v>
      </c>
      <c r="BZ20" s="27">
        <v>49.975781169840857</v>
      </c>
      <c r="CA20" s="27">
        <v>49.334221552861393</v>
      </c>
      <c r="CB20" s="27">
        <v>47.605900435814519</v>
      </c>
      <c r="CC20" s="27">
        <v>45.061989042822162</v>
      </c>
      <c r="CD20" s="27">
        <v>42.055692954207686</v>
      </c>
      <c r="CE20" s="27">
        <v>38.936791129189857</v>
      </c>
      <c r="CF20" s="27">
        <v>35.786183410744982</v>
      </c>
      <c r="CG20" s="27">
        <v>32.41353558945714</v>
      </c>
      <c r="CH20" s="27">
        <v>28.935903175993872</v>
      </c>
      <c r="CI20" s="27">
        <v>24.499095401058185</v>
      </c>
      <c r="CJ20" s="27">
        <v>10.683059652473958</v>
      </c>
      <c r="CK20" s="27">
        <v>3.1373349025669768</v>
      </c>
      <c r="CL20" s="27">
        <v>1.3864549782188078</v>
      </c>
      <c r="CM20" s="27">
        <v>2.8735691194224842</v>
      </c>
      <c r="CO20" s="28">
        <v>37.975781169840857</v>
      </c>
      <c r="CP20" s="28">
        <v>37.284447737442704</v>
      </c>
      <c r="CQ20" s="28">
        <v>35.655868789067327</v>
      </c>
      <c r="CR20" s="28">
        <v>33.108924117963667</v>
      </c>
      <c r="CS20" s="28">
        <v>30.292994370054927</v>
      </c>
      <c r="CT20" s="28">
        <v>27.313266958786954</v>
      </c>
      <c r="CU20" s="28">
        <v>24.117441036173602</v>
      </c>
      <c r="CV20" s="28">
        <v>20.164169343641589</v>
      </c>
      <c r="CW20" s="28">
        <v>17.109543426673667</v>
      </c>
      <c r="CX20" s="28">
        <v>13.923903906667078</v>
      </c>
      <c r="CY20" s="28">
        <v>-7.6598079406418265</v>
      </c>
      <c r="CZ20" s="28">
        <v>-50.805316645009555</v>
      </c>
      <c r="DA20" s="28">
        <v>-83.496697109805268</v>
      </c>
      <c r="DB20" s="28">
        <v>-104.83282021360696</v>
      </c>
      <c r="DD20" s="28">
        <v>49.975781169840857</v>
      </c>
      <c r="DE20" s="28">
        <v>49.284447737442704</v>
      </c>
      <c r="DF20" s="28">
        <v>47.655868789067327</v>
      </c>
      <c r="DG20" s="28">
        <v>45.108924117963667</v>
      </c>
      <c r="DH20" s="28">
        <v>42.292994370054927</v>
      </c>
      <c r="DI20" s="28">
        <v>39.313266958786954</v>
      </c>
      <c r="DJ20" s="28">
        <v>36.117441036173602</v>
      </c>
      <c r="DK20" s="28">
        <v>32.164169343641589</v>
      </c>
      <c r="DL20" s="28">
        <v>29.109543426673667</v>
      </c>
      <c r="DM20" s="28">
        <v>25.923903906667078</v>
      </c>
      <c r="DN20" s="28">
        <v>4.3401920593581735</v>
      </c>
      <c r="DO20" s="28">
        <v>-38.805316645009555</v>
      </c>
      <c r="DP20" s="28">
        <v>-71.496697109805268</v>
      </c>
      <c r="DQ20" s="28">
        <v>-92.832820213606965</v>
      </c>
      <c r="DS20" s="29">
        <v>37.975781169840857</v>
      </c>
      <c r="DT20" s="29">
        <v>37.828910025789952</v>
      </c>
      <c r="DU20" s="29">
        <v>35.588270023426333</v>
      </c>
      <c r="DV20" s="29">
        <v>32.877257476252566</v>
      </c>
      <c r="DW20" s="29">
        <v>30.248926360345621</v>
      </c>
      <c r="DX20" s="29">
        <v>26.41400483893463</v>
      </c>
      <c r="DY20" s="29">
        <v>23.198299736264573</v>
      </c>
      <c r="DZ20" s="29">
        <v>20.49374055683738</v>
      </c>
      <c r="EA20" s="29">
        <v>16.931513692476216</v>
      </c>
      <c r="EB20" s="29">
        <v>6.6127243475104933</v>
      </c>
      <c r="EC20" s="29">
        <v>-41.881484101843796</v>
      </c>
      <c r="ED20" s="29">
        <v>-80.363328087770356</v>
      </c>
      <c r="EE20" s="29">
        <v>-101.45428592755468</v>
      </c>
      <c r="EF20" s="29">
        <v>-93.930962209391623</v>
      </c>
      <c r="EH20" s="29">
        <v>49.975781169840857</v>
      </c>
      <c r="EI20" s="29">
        <v>49.828910025789952</v>
      </c>
      <c r="EJ20" s="29">
        <v>47.588270023426333</v>
      </c>
      <c r="EK20" s="29">
        <v>44.877257476252566</v>
      </c>
      <c r="EL20" s="29">
        <v>42.248926360345621</v>
      </c>
      <c r="EM20" s="29">
        <v>38.41400483893463</v>
      </c>
      <c r="EN20" s="29">
        <v>35.198299736264573</v>
      </c>
      <c r="EO20" s="29">
        <v>32.49374055683738</v>
      </c>
      <c r="EP20" s="29">
        <v>28.931513692476216</v>
      </c>
      <c r="EQ20" s="29">
        <v>18.612724347510493</v>
      </c>
      <c r="ER20" s="29">
        <v>-29.881484101843796</v>
      </c>
      <c r="ES20" s="29">
        <v>-68.363328087770356</v>
      </c>
      <c r="ET20" s="29">
        <v>-89.454285927554679</v>
      </c>
      <c r="EU20" s="29">
        <v>-81.930962209391623</v>
      </c>
      <c r="EW20" s="1">
        <v>372255</v>
      </c>
      <c r="EX20" s="80">
        <v>410566</v>
      </c>
      <c r="EY20" s="80" t="s">
        <v>857</v>
      </c>
    </row>
    <row r="21" spans="2:155" ht="16" thickBot="1" x14ac:dyDescent="0.4">
      <c r="B21" s="21" t="s">
        <v>62</v>
      </c>
      <c r="C21" s="23">
        <v>70.62442813893756</v>
      </c>
      <c r="D21" s="23">
        <v>70.035788901892374</v>
      </c>
      <c r="E21" s="23">
        <v>69.173611504787345</v>
      </c>
      <c r="F21" s="23">
        <v>68.021737883582006</v>
      </c>
      <c r="G21" s="23">
        <v>66.766454476037779</v>
      </c>
      <c r="H21" s="23">
        <v>65.49377921481036</v>
      </c>
      <c r="I21" s="23">
        <v>64.223272736865681</v>
      </c>
      <c r="J21" s="23">
        <v>62.870763657783684</v>
      </c>
      <c r="K21" s="23">
        <v>61.483609774374237</v>
      </c>
      <c r="L21" s="23">
        <v>59.791630119038501</v>
      </c>
      <c r="M21" s="23">
        <v>54.014915603923917</v>
      </c>
      <c r="N21" s="23">
        <v>51.303470639963734</v>
      </c>
      <c r="O21" s="23">
        <v>50.970625180853773</v>
      </c>
      <c r="P21" s="23">
        <v>51.950427251805024</v>
      </c>
      <c r="Q21" s="24"/>
      <c r="R21" s="23">
        <v>88.62442813893756</v>
      </c>
      <c r="S21" s="23">
        <v>88.035788901892374</v>
      </c>
      <c r="T21" s="23">
        <v>87.173611504787345</v>
      </c>
      <c r="U21" s="23">
        <v>86.021737883582006</v>
      </c>
      <c r="V21" s="23">
        <v>84.766454476037779</v>
      </c>
      <c r="W21" s="23">
        <v>83.49377921481036</v>
      </c>
      <c r="X21" s="23">
        <v>82.223272736865681</v>
      </c>
      <c r="Y21" s="23">
        <v>80.870763657783684</v>
      </c>
      <c r="Z21" s="23">
        <v>79.48360977437423</v>
      </c>
      <c r="AA21" s="23">
        <v>77.791630119038501</v>
      </c>
      <c r="AB21" s="23">
        <v>72.014915603923924</v>
      </c>
      <c r="AC21" s="23">
        <v>69.303470639963734</v>
      </c>
      <c r="AD21" s="23">
        <v>68.970625180853773</v>
      </c>
      <c r="AE21" s="23">
        <v>69.950427251805024</v>
      </c>
      <c r="AG21" s="25">
        <v>70.62442813893756</v>
      </c>
      <c r="AH21" s="25">
        <v>70.615423612900059</v>
      </c>
      <c r="AI21" s="25">
        <v>70.229697764542749</v>
      </c>
      <c r="AJ21" s="25">
        <v>69.772337387328804</v>
      </c>
      <c r="AK21" s="25">
        <v>69.318382744194111</v>
      </c>
      <c r="AL21" s="25">
        <v>68.718559201701567</v>
      </c>
      <c r="AM21" s="25">
        <v>67.899456021699194</v>
      </c>
      <c r="AN21" s="25">
        <v>66.881621448269769</v>
      </c>
      <c r="AO21" s="25">
        <v>65.692542984218861</v>
      </c>
      <c r="AP21" s="25">
        <v>64.331067723005532</v>
      </c>
      <c r="AQ21" s="25">
        <v>60.995254902147266</v>
      </c>
      <c r="AR21" s="25">
        <v>58.880234745524078</v>
      </c>
      <c r="AS21" s="25">
        <v>57.962164994818693</v>
      </c>
      <c r="AT21" s="25">
        <v>57.650562335837435</v>
      </c>
      <c r="AV21" s="26">
        <v>88.62442813893756</v>
      </c>
      <c r="AW21" s="26">
        <v>88.615423612900059</v>
      </c>
      <c r="AX21" s="26">
        <v>88.229697764542749</v>
      </c>
      <c r="AY21" s="26">
        <v>87.772337387328804</v>
      </c>
      <c r="AZ21" s="26">
        <v>87.318382744194111</v>
      </c>
      <c r="BA21" s="26">
        <v>86.718559201701567</v>
      </c>
      <c r="BB21" s="26">
        <v>85.899456021699194</v>
      </c>
      <c r="BC21" s="26">
        <v>84.881621448269769</v>
      </c>
      <c r="BD21" s="26">
        <v>83.692542984218861</v>
      </c>
      <c r="BE21" s="26">
        <v>82.331067723005532</v>
      </c>
      <c r="BF21" s="26">
        <v>78.995254902147266</v>
      </c>
      <c r="BG21" s="26">
        <v>76.880234745524078</v>
      </c>
      <c r="BH21" s="26">
        <v>75.962164994818693</v>
      </c>
      <c r="BI21" s="26">
        <v>75.650562335837435</v>
      </c>
      <c r="BK21" s="27">
        <v>70.62442813893756</v>
      </c>
      <c r="BL21" s="27">
        <v>70.03614104749154</v>
      </c>
      <c r="BM21" s="27">
        <v>69.171019421442551</v>
      </c>
      <c r="BN21" s="27">
        <v>68.019235825475661</v>
      </c>
      <c r="BO21" s="27">
        <v>66.764199487921104</v>
      </c>
      <c r="BP21" s="27">
        <v>65.49149870035221</v>
      </c>
      <c r="BQ21" s="27">
        <v>64.220561046295018</v>
      </c>
      <c r="BR21" s="27">
        <v>62.868595570523851</v>
      </c>
      <c r="BS21" s="27">
        <v>61.490150744821229</v>
      </c>
      <c r="BT21" s="27">
        <v>59.941277767583252</v>
      </c>
      <c r="BU21" s="27">
        <v>54.646536124280864</v>
      </c>
      <c r="BV21" s="27">
        <v>52.174480250904054</v>
      </c>
      <c r="BW21" s="27">
        <v>51.891629656319481</v>
      </c>
      <c r="BX21" s="27">
        <v>52.851283435887439</v>
      </c>
      <c r="BZ21" s="27">
        <v>88.62442813893756</v>
      </c>
      <c r="CA21" s="27">
        <v>88.03614104749154</v>
      </c>
      <c r="CB21" s="27">
        <v>87.171019421442551</v>
      </c>
      <c r="CC21" s="27">
        <v>86.019235825475661</v>
      </c>
      <c r="CD21" s="27">
        <v>84.764199487921104</v>
      </c>
      <c r="CE21" s="27">
        <v>83.49149870035221</v>
      </c>
      <c r="CF21" s="27">
        <v>82.220561046295018</v>
      </c>
      <c r="CG21" s="27">
        <v>80.868595570523851</v>
      </c>
      <c r="CH21" s="27">
        <v>79.490150744821221</v>
      </c>
      <c r="CI21" s="27">
        <v>77.941277767583244</v>
      </c>
      <c r="CJ21" s="27">
        <v>72.646536124280857</v>
      </c>
      <c r="CK21" s="27">
        <v>70.174480250904054</v>
      </c>
      <c r="CL21" s="27">
        <v>69.891629656319481</v>
      </c>
      <c r="CM21" s="27">
        <v>70.851283435887439</v>
      </c>
      <c r="CO21" s="28">
        <v>70.62442813893756</v>
      </c>
      <c r="CP21" s="28">
        <v>70.053341521093159</v>
      </c>
      <c r="CQ21" s="28">
        <v>69.256677783293171</v>
      </c>
      <c r="CR21" s="28">
        <v>68.190249404641008</v>
      </c>
      <c r="CS21" s="28">
        <v>67.081443304503352</v>
      </c>
      <c r="CT21" s="28">
        <v>65.955376736790356</v>
      </c>
      <c r="CU21" s="28">
        <v>64.804004758467372</v>
      </c>
      <c r="CV21" s="28">
        <v>63.584510125530379</v>
      </c>
      <c r="CW21" s="28">
        <v>62.486721371832857</v>
      </c>
      <c r="CX21" s="28">
        <v>61.316340364453524</v>
      </c>
      <c r="CY21" s="28">
        <v>53.550685806343026</v>
      </c>
      <c r="CZ21" s="28">
        <v>36.983426799188223</v>
      </c>
      <c r="DA21" s="28">
        <v>24.550032577454871</v>
      </c>
      <c r="DB21" s="28">
        <v>17.181981160343724</v>
      </c>
      <c r="DD21" s="28">
        <v>88.62442813893756</v>
      </c>
      <c r="DE21" s="28">
        <v>88.053341521093159</v>
      </c>
      <c r="DF21" s="28">
        <v>87.256677783293171</v>
      </c>
      <c r="DG21" s="28">
        <v>86.190249404641008</v>
      </c>
      <c r="DH21" s="28">
        <v>85.081443304503352</v>
      </c>
      <c r="DI21" s="28">
        <v>83.955376736790356</v>
      </c>
      <c r="DJ21" s="28">
        <v>82.804004758467372</v>
      </c>
      <c r="DK21" s="28">
        <v>81.584510125530386</v>
      </c>
      <c r="DL21" s="28">
        <v>80.486721371832857</v>
      </c>
      <c r="DM21" s="28">
        <v>79.316340364453524</v>
      </c>
      <c r="DN21" s="28">
        <v>71.550685806343026</v>
      </c>
      <c r="DO21" s="28">
        <v>54.983426799188223</v>
      </c>
      <c r="DP21" s="28">
        <v>42.550032577454871</v>
      </c>
      <c r="DQ21" s="28">
        <v>35.181981160343724</v>
      </c>
      <c r="DS21" s="29">
        <v>70.62442813893756</v>
      </c>
      <c r="DT21" s="29">
        <v>70.279673849422693</v>
      </c>
      <c r="DU21" s="29">
        <v>69.234008191051913</v>
      </c>
      <c r="DV21" s="29">
        <v>68.210392517606238</v>
      </c>
      <c r="DW21" s="29">
        <v>67.196849016341872</v>
      </c>
      <c r="DX21" s="29">
        <v>66.264025150793657</v>
      </c>
      <c r="DY21" s="29">
        <v>65.316407967301956</v>
      </c>
      <c r="DZ21" s="29">
        <v>64.349419120082587</v>
      </c>
      <c r="EA21" s="29">
        <v>62.935994157916994</v>
      </c>
      <c r="EB21" s="29">
        <v>58.794009501188036</v>
      </c>
      <c r="EC21" s="29">
        <v>39.840645718583801</v>
      </c>
      <c r="ED21" s="29">
        <v>25.174512462317182</v>
      </c>
      <c r="EE21" s="29">
        <v>17.434160133877697</v>
      </c>
      <c r="EF21" s="29">
        <v>21.312337752575345</v>
      </c>
      <c r="EH21" s="29">
        <v>88.62442813893756</v>
      </c>
      <c r="EI21" s="29">
        <v>88.279673849422693</v>
      </c>
      <c r="EJ21" s="29">
        <v>87.234008191051913</v>
      </c>
      <c r="EK21" s="29">
        <v>86.210392517606238</v>
      </c>
      <c r="EL21" s="29">
        <v>85.196849016341872</v>
      </c>
      <c r="EM21" s="29">
        <v>84.264025150793657</v>
      </c>
      <c r="EN21" s="29">
        <v>83.316407967301956</v>
      </c>
      <c r="EO21" s="29">
        <v>82.349419120082587</v>
      </c>
      <c r="EP21" s="29">
        <v>80.935994157916994</v>
      </c>
      <c r="EQ21" s="29">
        <v>76.794009501188043</v>
      </c>
      <c r="ER21" s="29">
        <v>57.840645718583801</v>
      </c>
      <c r="ES21" s="29">
        <v>43.174512462317182</v>
      </c>
      <c r="ET21" s="29">
        <v>35.434160133877697</v>
      </c>
      <c r="EU21" s="29">
        <v>39.312337752575345</v>
      </c>
      <c r="EW21" s="1">
        <v>385569</v>
      </c>
      <c r="EX21" s="80">
        <v>434469</v>
      </c>
      <c r="EY21" s="80" t="s">
        <v>848</v>
      </c>
    </row>
    <row r="22" spans="2:155" ht="16" thickBot="1" x14ac:dyDescent="0.4">
      <c r="B22" s="21" t="s">
        <v>382</v>
      </c>
      <c r="C22" s="23">
        <v>38.931486071784065</v>
      </c>
      <c r="D22" s="23">
        <v>36.457515076503327</v>
      </c>
      <c r="E22" s="23">
        <v>34.383060540459198</v>
      </c>
      <c r="F22" s="23">
        <v>32.180779799546343</v>
      </c>
      <c r="G22" s="23">
        <v>29.857207469714282</v>
      </c>
      <c r="H22" s="23">
        <v>27.554071228881</v>
      </c>
      <c r="I22" s="23">
        <v>25.271222653376697</v>
      </c>
      <c r="J22" s="23">
        <v>22.843757215904063</v>
      </c>
      <c r="K22" s="23">
        <v>20.35383235219031</v>
      </c>
      <c r="L22" s="23">
        <v>17.355536851827125</v>
      </c>
      <c r="M22" s="23">
        <v>6.2785468968527169</v>
      </c>
      <c r="N22" s="23">
        <v>0.15839357432710699</v>
      </c>
      <c r="O22" s="23">
        <v>-1.4350190013454807</v>
      </c>
      <c r="P22" s="23">
        <v>-0.97986998697741967</v>
      </c>
      <c r="Q22" s="24"/>
      <c r="R22" s="23">
        <v>56.931486071784065</v>
      </c>
      <c r="S22" s="23">
        <v>54.457515076503327</v>
      </c>
      <c r="T22" s="23">
        <v>52.383060540459198</v>
      </c>
      <c r="U22" s="23">
        <v>50.180779799546343</v>
      </c>
      <c r="V22" s="23">
        <v>47.857207469714282</v>
      </c>
      <c r="W22" s="23">
        <v>45.554071228881</v>
      </c>
      <c r="X22" s="23">
        <v>43.271222653376697</v>
      </c>
      <c r="Y22" s="23">
        <v>40.843757215904063</v>
      </c>
      <c r="Z22" s="23">
        <v>38.35383235219031</v>
      </c>
      <c r="AA22" s="23">
        <v>35.355536851827125</v>
      </c>
      <c r="AB22" s="23">
        <v>24.278546896852717</v>
      </c>
      <c r="AC22" s="23">
        <v>18.158393574327107</v>
      </c>
      <c r="AD22" s="23">
        <v>16.564980998654519</v>
      </c>
      <c r="AE22" s="23">
        <v>17.02013001302258</v>
      </c>
      <c r="AG22" s="25">
        <v>38.931486071784065</v>
      </c>
      <c r="AH22" s="25">
        <v>38.242024054209082</v>
      </c>
      <c r="AI22" s="25">
        <v>37.270995110232747</v>
      </c>
      <c r="AJ22" s="25">
        <v>36.433211390346543</v>
      </c>
      <c r="AK22" s="25">
        <v>35.655225335850403</v>
      </c>
      <c r="AL22" s="25">
        <v>34.62913323166417</v>
      </c>
      <c r="AM22" s="25">
        <v>33.23751454512707</v>
      </c>
      <c r="AN22" s="25">
        <v>31.527516797330023</v>
      </c>
      <c r="AO22" s="25">
        <v>29.530651590850411</v>
      </c>
      <c r="AP22" s="25">
        <v>27.299924048562019</v>
      </c>
      <c r="AQ22" s="25">
        <v>21.139973656443829</v>
      </c>
      <c r="AR22" s="25">
        <v>16.94511011437308</v>
      </c>
      <c r="AS22" s="25">
        <v>14.390110633117601</v>
      </c>
      <c r="AT22" s="25">
        <v>12.999636278373217</v>
      </c>
      <c r="AV22" s="26">
        <v>56.931486071784065</v>
      </c>
      <c r="AW22" s="26">
        <v>56.242024054209082</v>
      </c>
      <c r="AX22" s="26">
        <v>55.270995110232747</v>
      </c>
      <c r="AY22" s="26">
        <v>54.433211390346543</v>
      </c>
      <c r="AZ22" s="26">
        <v>53.655225335850403</v>
      </c>
      <c r="BA22" s="26">
        <v>52.62913323166417</v>
      </c>
      <c r="BB22" s="26">
        <v>51.23751454512707</v>
      </c>
      <c r="BC22" s="26">
        <v>49.527516797330023</v>
      </c>
      <c r="BD22" s="26">
        <v>47.530651590850411</v>
      </c>
      <c r="BE22" s="26">
        <v>45.299924048562019</v>
      </c>
      <c r="BF22" s="26">
        <v>39.139973656443829</v>
      </c>
      <c r="BG22" s="26">
        <v>34.94511011437308</v>
      </c>
      <c r="BH22" s="26">
        <v>32.390110633117601</v>
      </c>
      <c r="BI22" s="26">
        <v>30.999636278373217</v>
      </c>
      <c r="BK22" s="27">
        <v>38.931486071784065</v>
      </c>
      <c r="BL22" s="27">
        <v>36.458527188357778</v>
      </c>
      <c r="BM22" s="27">
        <v>34.384755578684647</v>
      </c>
      <c r="BN22" s="27">
        <v>32.183435392954095</v>
      </c>
      <c r="BO22" s="27">
        <v>29.860813977876589</v>
      </c>
      <c r="BP22" s="27">
        <v>27.552697381618387</v>
      </c>
      <c r="BQ22" s="27">
        <v>25.258791330963163</v>
      </c>
      <c r="BR22" s="27">
        <v>22.829276640148535</v>
      </c>
      <c r="BS22" s="27">
        <v>20.338322261268161</v>
      </c>
      <c r="BT22" s="27">
        <v>17.612750738310183</v>
      </c>
      <c r="BU22" s="27">
        <v>7.6888107496183835</v>
      </c>
      <c r="BV22" s="27">
        <v>2.8399435252366771</v>
      </c>
      <c r="BW22" s="27">
        <v>1.5363124096883354</v>
      </c>
      <c r="BX22" s="27">
        <v>2.491796934269658</v>
      </c>
      <c r="BZ22" s="27">
        <v>56.931486071784065</v>
      </c>
      <c r="CA22" s="27">
        <v>54.458527188357778</v>
      </c>
      <c r="CB22" s="27">
        <v>52.384755578684647</v>
      </c>
      <c r="CC22" s="27">
        <v>50.183435392954095</v>
      </c>
      <c r="CD22" s="27">
        <v>47.860813977876589</v>
      </c>
      <c r="CE22" s="27">
        <v>45.552697381618387</v>
      </c>
      <c r="CF22" s="27">
        <v>43.258791330963163</v>
      </c>
      <c r="CG22" s="27">
        <v>40.829276640148535</v>
      </c>
      <c r="CH22" s="27">
        <v>38.338322261268161</v>
      </c>
      <c r="CI22" s="27">
        <v>35.612750738310183</v>
      </c>
      <c r="CJ22" s="27">
        <v>25.688810749618384</v>
      </c>
      <c r="CK22" s="27">
        <v>20.839943525236677</v>
      </c>
      <c r="CL22" s="27">
        <v>19.536312409688335</v>
      </c>
      <c r="CM22" s="27">
        <v>20.491796934269658</v>
      </c>
      <c r="CO22" s="28">
        <v>38.931486071784065</v>
      </c>
      <c r="CP22" s="28">
        <v>36.508515683100086</v>
      </c>
      <c r="CQ22" s="28">
        <v>34.601606630290377</v>
      </c>
      <c r="CR22" s="28">
        <v>32.599453983064976</v>
      </c>
      <c r="CS22" s="28">
        <v>30.576975245620091</v>
      </c>
      <c r="CT22" s="28">
        <v>28.55754034620989</v>
      </c>
      <c r="CU22" s="28">
        <v>23.609630337247509</v>
      </c>
      <c r="CV22" s="28">
        <v>18.55097440138222</v>
      </c>
      <c r="CW22" s="28">
        <v>16.581320025594849</v>
      </c>
      <c r="CX22" s="28">
        <v>14.49407515756333</v>
      </c>
      <c r="CY22" s="28">
        <v>0.55963306550981429</v>
      </c>
      <c r="CZ22" s="28">
        <v>-27.837756089002937</v>
      </c>
      <c r="DA22" s="28">
        <v>-49.260949718928543</v>
      </c>
      <c r="DB22" s="28">
        <v>-62.559681941349652</v>
      </c>
      <c r="DD22" s="28">
        <v>56.931486071784065</v>
      </c>
      <c r="DE22" s="28">
        <v>54.508515683100086</v>
      </c>
      <c r="DF22" s="28">
        <v>52.601606630290377</v>
      </c>
      <c r="DG22" s="28">
        <v>50.599453983064976</v>
      </c>
      <c r="DH22" s="28">
        <v>48.576975245620091</v>
      </c>
      <c r="DI22" s="28">
        <v>46.55754034620989</v>
      </c>
      <c r="DJ22" s="28">
        <v>41.609630337247509</v>
      </c>
      <c r="DK22" s="28">
        <v>36.55097440138222</v>
      </c>
      <c r="DL22" s="28">
        <v>34.581320025594849</v>
      </c>
      <c r="DM22" s="28">
        <v>32.49407515756333</v>
      </c>
      <c r="DN22" s="28">
        <v>18.559633065509814</v>
      </c>
      <c r="DO22" s="28">
        <v>-9.8377560890029372</v>
      </c>
      <c r="DP22" s="28">
        <v>-31.260949718928543</v>
      </c>
      <c r="DQ22" s="28">
        <v>-44.559681941349652</v>
      </c>
      <c r="DS22" s="29">
        <v>38.931486071784065</v>
      </c>
      <c r="DT22" s="29">
        <v>36.737906049922984</v>
      </c>
      <c r="DU22" s="29">
        <v>33.999766151383042</v>
      </c>
      <c r="DV22" s="29">
        <v>31.984940826010444</v>
      </c>
      <c r="DW22" s="29">
        <v>30.062614497098039</v>
      </c>
      <c r="DX22" s="29">
        <v>28.286936510888751</v>
      </c>
      <c r="DY22" s="29">
        <v>23.578538131554495</v>
      </c>
      <c r="DZ22" s="29">
        <v>18.842530899251216</v>
      </c>
      <c r="EA22" s="29">
        <v>16.366494589011381</v>
      </c>
      <c r="EB22" s="29">
        <v>9.5996521573962781</v>
      </c>
      <c r="EC22" s="29">
        <v>-22.461235391223909</v>
      </c>
      <c r="ED22" s="29">
        <v>-47.824162236886707</v>
      </c>
      <c r="EE22" s="29">
        <v>-61.462329067082067</v>
      </c>
      <c r="EF22" s="29">
        <v>-56.03215962645487</v>
      </c>
      <c r="EH22" s="29">
        <v>56.931486071784065</v>
      </c>
      <c r="EI22" s="29">
        <v>54.737906049922984</v>
      </c>
      <c r="EJ22" s="29">
        <v>51.999766151383042</v>
      </c>
      <c r="EK22" s="29">
        <v>49.984940826010444</v>
      </c>
      <c r="EL22" s="29">
        <v>48.062614497098039</v>
      </c>
      <c r="EM22" s="29">
        <v>46.286936510888751</v>
      </c>
      <c r="EN22" s="29">
        <v>41.578538131554495</v>
      </c>
      <c r="EO22" s="29">
        <v>36.842530899251216</v>
      </c>
      <c r="EP22" s="29">
        <v>34.366494589011381</v>
      </c>
      <c r="EQ22" s="29">
        <v>27.599652157396278</v>
      </c>
      <c r="ER22" s="29">
        <v>-4.4612353912239087</v>
      </c>
      <c r="ES22" s="29">
        <v>-29.824162236886707</v>
      </c>
      <c r="ET22" s="29">
        <v>-43.462329067082067</v>
      </c>
      <c r="EU22" s="29">
        <v>-38.03215962645487</v>
      </c>
      <c r="EW22" s="1">
        <v>380272</v>
      </c>
      <c r="EX22" s="80">
        <v>411184</v>
      </c>
      <c r="EY22" s="80" t="s">
        <v>857</v>
      </c>
    </row>
    <row r="23" spans="2:155" ht="16" thickBot="1" x14ac:dyDescent="0.4">
      <c r="B23" s="21" t="s">
        <v>383</v>
      </c>
      <c r="C23" s="23">
        <v>42.857958369805949</v>
      </c>
      <c r="D23" s="23">
        <v>42.936894370005348</v>
      </c>
      <c r="E23" s="23">
        <v>42.575566397686835</v>
      </c>
      <c r="F23" s="23">
        <v>41.982069143828433</v>
      </c>
      <c r="G23" s="23">
        <v>41.520223851214205</v>
      </c>
      <c r="H23" s="23">
        <v>41.097071072555494</v>
      </c>
      <c r="I23" s="23">
        <v>40.669991181066727</v>
      </c>
      <c r="J23" s="23">
        <v>40.228083926195367</v>
      </c>
      <c r="K23" s="23">
        <v>39.78384268473296</v>
      </c>
      <c r="L23" s="23">
        <v>36.766191929337438</v>
      </c>
      <c r="M23" s="23">
        <v>24.698359169976072</v>
      </c>
      <c r="N23" s="23">
        <v>22.346244148926345</v>
      </c>
      <c r="O23" s="23">
        <v>21.655045499980048</v>
      </c>
      <c r="P23" s="23">
        <v>21.378928946214657</v>
      </c>
      <c r="Q23" s="24"/>
      <c r="R23" s="23">
        <v>74.357958369805942</v>
      </c>
      <c r="S23" s="23">
        <v>74.436894370005348</v>
      </c>
      <c r="T23" s="23">
        <v>74.075566397686828</v>
      </c>
      <c r="U23" s="23">
        <v>73.482069143828426</v>
      </c>
      <c r="V23" s="23">
        <v>73.020223851214212</v>
      </c>
      <c r="W23" s="23">
        <v>72.597071072555494</v>
      </c>
      <c r="X23" s="23">
        <v>72.169991181066734</v>
      </c>
      <c r="Y23" s="23">
        <v>71.728083926195367</v>
      </c>
      <c r="Z23" s="23">
        <v>71.28384268473296</v>
      </c>
      <c r="AA23" s="23">
        <v>68.266191929337438</v>
      </c>
      <c r="AB23" s="23">
        <v>56.198359169976072</v>
      </c>
      <c r="AC23" s="23">
        <v>53.846244148926345</v>
      </c>
      <c r="AD23" s="23">
        <v>53.155045499980048</v>
      </c>
      <c r="AE23" s="23">
        <v>52.878928946214657</v>
      </c>
      <c r="AG23" s="25">
        <v>42.857958369805949</v>
      </c>
      <c r="AH23" s="25">
        <v>43.431377271280041</v>
      </c>
      <c r="AI23" s="25">
        <v>43.648053363032545</v>
      </c>
      <c r="AJ23" s="25">
        <v>43.694116537274745</v>
      </c>
      <c r="AK23" s="25">
        <v>43.892350875461005</v>
      </c>
      <c r="AL23" s="25">
        <v>44.078837651950501</v>
      </c>
      <c r="AM23" s="25">
        <v>44.095789953334361</v>
      </c>
      <c r="AN23" s="25">
        <v>43.967459959292398</v>
      </c>
      <c r="AO23" s="25">
        <v>43.704525123122124</v>
      </c>
      <c r="AP23" s="25">
        <v>43.324499758736401</v>
      </c>
      <c r="AQ23" s="25">
        <v>42.522726810695723</v>
      </c>
      <c r="AR23" s="25">
        <v>41.867147854630844</v>
      </c>
      <c r="AS23" s="25">
        <v>41.430958534275128</v>
      </c>
      <c r="AT23" s="25">
        <v>41.235687645235515</v>
      </c>
      <c r="AV23" s="26">
        <v>74.357958369805942</v>
      </c>
      <c r="AW23" s="26">
        <v>74.931377271280041</v>
      </c>
      <c r="AX23" s="26">
        <v>75.148053363032545</v>
      </c>
      <c r="AY23" s="26">
        <v>75.194116537274738</v>
      </c>
      <c r="AZ23" s="26">
        <v>75.392350875461005</v>
      </c>
      <c r="BA23" s="26">
        <v>75.578837651950494</v>
      </c>
      <c r="BB23" s="26">
        <v>75.595789953334361</v>
      </c>
      <c r="BC23" s="26">
        <v>75.467459959292398</v>
      </c>
      <c r="BD23" s="26">
        <v>75.204525123122124</v>
      </c>
      <c r="BE23" s="26">
        <v>74.824499758736408</v>
      </c>
      <c r="BF23" s="26">
        <v>74.02272681069573</v>
      </c>
      <c r="BG23" s="26">
        <v>73.367147854630844</v>
      </c>
      <c r="BH23" s="26">
        <v>72.930958534275135</v>
      </c>
      <c r="BI23" s="26">
        <v>72.735687645235515</v>
      </c>
      <c r="BK23" s="27">
        <v>42.857958369805949</v>
      </c>
      <c r="BL23" s="27">
        <v>42.937488307204276</v>
      </c>
      <c r="BM23" s="27">
        <v>42.576754055417695</v>
      </c>
      <c r="BN23" s="27">
        <v>41.983834683241334</v>
      </c>
      <c r="BO23" s="27">
        <v>41.522551715348833</v>
      </c>
      <c r="BP23" s="27">
        <v>41.096375149071797</v>
      </c>
      <c r="BQ23" s="27">
        <v>40.662608334039952</v>
      </c>
      <c r="BR23" s="27">
        <v>40.219424527987627</v>
      </c>
      <c r="BS23" s="27">
        <v>39.774029770904114</v>
      </c>
      <c r="BT23" s="27">
        <v>36.785751596168353</v>
      </c>
      <c r="BU23" s="27">
        <v>24.919582703647933</v>
      </c>
      <c r="BV23" s="27">
        <v>22.957663414489502</v>
      </c>
      <c r="BW23" s="27">
        <v>22.439432745867748</v>
      </c>
      <c r="BX23" s="27">
        <v>22.488152168599143</v>
      </c>
      <c r="BZ23" s="27">
        <v>74.357958369805942</v>
      </c>
      <c r="CA23" s="27">
        <v>74.437488307204276</v>
      </c>
      <c r="CB23" s="27">
        <v>74.076754055417695</v>
      </c>
      <c r="CC23" s="27">
        <v>73.483834683241327</v>
      </c>
      <c r="CD23" s="27">
        <v>73.02255171534884</v>
      </c>
      <c r="CE23" s="27">
        <v>72.596375149071804</v>
      </c>
      <c r="CF23" s="27">
        <v>72.162608334039959</v>
      </c>
      <c r="CG23" s="27">
        <v>71.719424527987627</v>
      </c>
      <c r="CH23" s="27">
        <v>71.274029770904122</v>
      </c>
      <c r="CI23" s="27">
        <v>68.285751596168353</v>
      </c>
      <c r="CJ23" s="27">
        <v>56.419582703647933</v>
      </c>
      <c r="CK23" s="27">
        <v>54.457663414489502</v>
      </c>
      <c r="CL23" s="27">
        <v>53.939432745867748</v>
      </c>
      <c r="CM23" s="27">
        <v>53.988152168599143</v>
      </c>
      <c r="CO23" s="28">
        <v>42.857958369805949</v>
      </c>
      <c r="CP23" s="28">
        <v>42.979999370085359</v>
      </c>
      <c r="CQ23" s="28">
        <v>42.674162882641859</v>
      </c>
      <c r="CR23" s="28">
        <v>42.120843036683233</v>
      </c>
      <c r="CS23" s="28">
        <v>41.686416801002466</v>
      </c>
      <c r="CT23" s="28">
        <v>40.449696384521609</v>
      </c>
      <c r="CU23" s="28">
        <v>39.151920141997493</v>
      </c>
      <c r="CV23" s="28">
        <v>38.623697764840642</v>
      </c>
      <c r="CW23" s="28">
        <v>38.114862704157844</v>
      </c>
      <c r="CX23" s="28">
        <v>35.705831038304964</v>
      </c>
      <c r="CY23" s="28">
        <v>25.700966346166695</v>
      </c>
      <c r="CZ23" s="28">
        <v>19.472650802650264</v>
      </c>
      <c r="DA23" s="28">
        <v>15.53395024421441</v>
      </c>
      <c r="DB23" s="28">
        <v>12.815266163017114</v>
      </c>
      <c r="DD23" s="28">
        <v>74.357958369805942</v>
      </c>
      <c r="DE23" s="28">
        <v>74.479999370085352</v>
      </c>
      <c r="DF23" s="28">
        <v>74.174162882641866</v>
      </c>
      <c r="DG23" s="28">
        <v>73.620843036683226</v>
      </c>
      <c r="DH23" s="28">
        <v>73.186416801002466</v>
      </c>
      <c r="DI23" s="28">
        <v>71.949696384521616</v>
      </c>
      <c r="DJ23" s="28">
        <v>70.651920141997493</v>
      </c>
      <c r="DK23" s="28">
        <v>70.123697764840642</v>
      </c>
      <c r="DL23" s="28">
        <v>69.614862704157844</v>
      </c>
      <c r="DM23" s="28">
        <v>67.205831038304964</v>
      </c>
      <c r="DN23" s="28">
        <v>57.200966346166695</v>
      </c>
      <c r="DO23" s="28">
        <v>50.972650802650264</v>
      </c>
      <c r="DP23" s="28">
        <v>47.03395024421441</v>
      </c>
      <c r="DQ23" s="28">
        <v>44.315266163017114</v>
      </c>
      <c r="DS23" s="29">
        <v>42.857958369805949</v>
      </c>
      <c r="DT23" s="29">
        <v>43.039781867436588</v>
      </c>
      <c r="DU23" s="29">
        <v>42.667698208483714</v>
      </c>
      <c r="DV23" s="29">
        <v>42.126025843091853</v>
      </c>
      <c r="DW23" s="29">
        <v>41.706663671770706</v>
      </c>
      <c r="DX23" s="29">
        <v>40.493404421176265</v>
      </c>
      <c r="DY23" s="29">
        <v>39.128583798291714</v>
      </c>
      <c r="DZ23" s="29">
        <v>38.623948795384479</v>
      </c>
      <c r="EA23" s="29">
        <v>38.035941179646443</v>
      </c>
      <c r="EB23" s="29">
        <v>34.757489946940908</v>
      </c>
      <c r="EC23" s="29">
        <v>20.264686611445484</v>
      </c>
      <c r="ED23" s="29">
        <v>15.388708489936079</v>
      </c>
      <c r="EE23" s="29">
        <v>12.505539708956235</v>
      </c>
      <c r="EF23" s="29">
        <v>14.125286701739796</v>
      </c>
      <c r="EH23" s="29">
        <v>74.357958369805942</v>
      </c>
      <c r="EI23" s="29">
        <v>74.539781867436588</v>
      </c>
      <c r="EJ23" s="29">
        <v>74.167698208483714</v>
      </c>
      <c r="EK23" s="29">
        <v>73.626025843091853</v>
      </c>
      <c r="EL23" s="29">
        <v>73.206663671770713</v>
      </c>
      <c r="EM23" s="29">
        <v>71.993404421176265</v>
      </c>
      <c r="EN23" s="29">
        <v>70.628583798291714</v>
      </c>
      <c r="EO23" s="29">
        <v>70.123948795384479</v>
      </c>
      <c r="EP23" s="29">
        <v>69.535941179646443</v>
      </c>
      <c r="EQ23" s="29">
        <v>66.257489946940908</v>
      </c>
      <c r="ER23" s="29">
        <v>51.764686611445484</v>
      </c>
      <c r="ES23" s="29">
        <v>46.888708489936079</v>
      </c>
      <c r="ET23" s="29">
        <v>44.005539708956235</v>
      </c>
      <c r="EU23" s="29">
        <v>45.625286701739796</v>
      </c>
      <c r="EW23" s="1">
        <v>407769</v>
      </c>
      <c r="EX23" s="80">
        <v>375476</v>
      </c>
      <c r="EY23" s="80" t="s">
        <v>853</v>
      </c>
    </row>
    <row r="24" spans="2:155" ht="16" thickBot="1" x14ac:dyDescent="0.4">
      <c r="B24" s="21" t="s">
        <v>384</v>
      </c>
      <c r="C24" s="23">
        <v>32.114422790273906</v>
      </c>
      <c r="D24" s="23">
        <v>27.970135463596549</v>
      </c>
      <c r="E24" s="23">
        <v>26.001711794308051</v>
      </c>
      <c r="F24" s="23">
        <v>20.397567523085826</v>
      </c>
      <c r="G24" s="23">
        <v>14.608098144614587</v>
      </c>
      <c r="H24" s="23">
        <v>8.7248508825317401</v>
      </c>
      <c r="I24" s="23">
        <v>2.5919471306600315</v>
      </c>
      <c r="J24" s="23">
        <v>-2.7939775602055477</v>
      </c>
      <c r="K24" s="23">
        <v>-8.8241162767128287</v>
      </c>
      <c r="L24" s="23">
        <v>-17.656758807379902</v>
      </c>
      <c r="M24" s="23">
        <v>-38.953090068786508</v>
      </c>
      <c r="N24" s="23">
        <v>-51.353561641380139</v>
      </c>
      <c r="O24" s="23">
        <v>-55.070740879261621</v>
      </c>
      <c r="P24" s="23">
        <v>-53.444215606748458</v>
      </c>
      <c r="Q24" s="24"/>
      <c r="R24" s="23">
        <v>55.114422790273906</v>
      </c>
      <c r="S24" s="23">
        <v>50.970135463596549</v>
      </c>
      <c r="T24" s="23">
        <v>49.001711794308051</v>
      </c>
      <c r="U24" s="23">
        <v>43.397567523085826</v>
      </c>
      <c r="V24" s="23">
        <v>37.608098144614587</v>
      </c>
      <c r="W24" s="23">
        <v>31.72485088253174</v>
      </c>
      <c r="X24" s="23">
        <v>25.591947130660031</v>
      </c>
      <c r="Y24" s="23">
        <v>20.206022439794452</v>
      </c>
      <c r="Z24" s="23">
        <v>14.175883723287171</v>
      </c>
      <c r="AA24" s="23">
        <v>5.3432411926200984</v>
      </c>
      <c r="AB24" s="23">
        <v>-15.953090068786508</v>
      </c>
      <c r="AC24" s="23">
        <v>-28.353561641380139</v>
      </c>
      <c r="AD24" s="23">
        <v>-32.070740879261621</v>
      </c>
      <c r="AE24" s="23">
        <v>-30.444215606748458</v>
      </c>
      <c r="AG24" s="25">
        <v>32.114422790273906</v>
      </c>
      <c r="AH24" s="25">
        <v>30.74275068334093</v>
      </c>
      <c r="AI24" s="25">
        <v>29.885561620601493</v>
      </c>
      <c r="AJ24" s="25">
        <v>28.191773348948658</v>
      </c>
      <c r="AK24" s="25">
        <v>26.382183119073503</v>
      </c>
      <c r="AL24" s="25">
        <v>24.175486084971809</v>
      </c>
      <c r="AM24" s="25">
        <v>21.384820145401818</v>
      </c>
      <c r="AN24" s="25">
        <v>18.341409954498033</v>
      </c>
      <c r="AO24" s="25">
        <v>14.882642291266819</v>
      </c>
      <c r="AP24" s="25">
        <v>11.036912865985926</v>
      </c>
      <c r="AQ24" s="25">
        <v>1.6467346245432566</v>
      </c>
      <c r="AR24" s="25">
        <v>-6.7807554664893814</v>
      </c>
      <c r="AS24" s="25">
        <v>-12.484709714714342</v>
      </c>
      <c r="AT24" s="25">
        <v>-15.980175573895593</v>
      </c>
      <c r="AV24" s="26">
        <v>55.114422790273906</v>
      </c>
      <c r="AW24" s="26">
        <v>53.74275068334093</v>
      </c>
      <c r="AX24" s="26">
        <v>52.885561620601493</v>
      </c>
      <c r="AY24" s="26">
        <v>51.191773348948658</v>
      </c>
      <c r="AZ24" s="26">
        <v>49.382183119073503</v>
      </c>
      <c r="BA24" s="26">
        <v>47.175486084971809</v>
      </c>
      <c r="BB24" s="26">
        <v>44.384820145401818</v>
      </c>
      <c r="BC24" s="26">
        <v>41.341409954498033</v>
      </c>
      <c r="BD24" s="26">
        <v>37.882642291266819</v>
      </c>
      <c r="BE24" s="26">
        <v>34.036912865985926</v>
      </c>
      <c r="BF24" s="26">
        <v>24.646734624543257</v>
      </c>
      <c r="BG24" s="26">
        <v>16.219244533510619</v>
      </c>
      <c r="BH24" s="26">
        <v>10.515290285285658</v>
      </c>
      <c r="BI24" s="26">
        <v>7.0198244261044067</v>
      </c>
      <c r="BK24" s="27">
        <v>32.114422790273906</v>
      </c>
      <c r="BL24" s="27">
        <v>27.97168483358638</v>
      </c>
      <c r="BM24" s="27">
        <v>26.000944470922832</v>
      </c>
      <c r="BN24" s="27">
        <v>20.398009954414533</v>
      </c>
      <c r="BO24" s="27">
        <v>14.609901116830201</v>
      </c>
      <c r="BP24" s="27">
        <v>8.7197156403283316</v>
      </c>
      <c r="BQ24" s="27">
        <v>2.5724895576551035</v>
      </c>
      <c r="BR24" s="27">
        <v>-2.815149669922107</v>
      </c>
      <c r="BS24" s="27">
        <v>-8.8334400336685803</v>
      </c>
      <c r="BT24" s="27">
        <v>-17.335103515598377</v>
      </c>
      <c r="BU24" s="27">
        <v>-37.307322230120803</v>
      </c>
      <c r="BV24" s="27">
        <v>-48.511258840716749</v>
      </c>
      <c r="BW24" s="27">
        <v>-51.846317404195929</v>
      </c>
      <c r="BX24" s="27">
        <v>-49.649837637015253</v>
      </c>
      <c r="BZ24" s="27">
        <v>55.114422790273906</v>
      </c>
      <c r="CA24" s="27">
        <v>50.97168483358638</v>
      </c>
      <c r="CB24" s="27">
        <v>49.000944470922832</v>
      </c>
      <c r="CC24" s="27">
        <v>43.398009954414533</v>
      </c>
      <c r="CD24" s="27">
        <v>37.609901116830201</v>
      </c>
      <c r="CE24" s="27">
        <v>31.719715640328332</v>
      </c>
      <c r="CF24" s="27">
        <v>25.572489557655103</v>
      </c>
      <c r="CG24" s="27">
        <v>20.184850330077893</v>
      </c>
      <c r="CH24" s="27">
        <v>14.16655996633142</v>
      </c>
      <c r="CI24" s="27">
        <v>5.6648964844016234</v>
      </c>
      <c r="CJ24" s="27">
        <v>-14.307322230120803</v>
      </c>
      <c r="CK24" s="27">
        <v>-25.511258840716749</v>
      </c>
      <c r="CL24" s="27">
        <v>-28.846317404195929</v>
      </c>
      <c r="CM24" s="27">
        <v>-26.649837637015253</v>
      </c>
      <c r="CO24" s="28">
        <v>32.114422790273906</v>
      </c>
      <c r="CP24" s="28">
        <v>27.827766336581448</v>
      </c>
      <c r="CQ24" s="28">
        <v>25.775498613850417</v>
      </c>
      <c r="CR24" s="28">
        <v>20.052599395525419</v>
      </c>
      <c r="CS24" s="28">
        <v>14.095809327985449</v>
      </c>
      <c r="CT24" s="28">
        <v>7.9425745347195118</v>
      </c>
      <c r="CU24" s="28">
        <v>1.2397742055493097</v>
      </c>
      <c r="CV24" s="28">
        <v>-4.7247441567177191</v>
      </c>
      <c r="CW24" s="28">
        <v>-10.795001009500595</v>
      </c>
      <c r="CX24" s="28">
        <v>-20.325907164493685</v>
      </c>
      <c r="CY24" s="28">
        <v>-47.079976433351931</v>
      </c>
      <c r="CZ24" s="28">
        <v>-82.964154535932437</v>
      </c>
      <c r="DA24" s="28">
        <v>-105.59519618747146</v>
      </c>
      <c r="DB24" s="28">
        <v>-120.15228342935251</v>
      </c>
      <c r="DD24" s="28">
        <v>55.114422790273906</v>
      </c>
      <c r="DE24" s="28">
        <v>50.827766336581448</v>
      </c>
      <c r="DF24" s="28">
        <v>48.775498613850417</v>
      </c>
      <c r="DG24" s="28">
        <v>43.052599395525419</v>
      </c>
      <c r="DH24" s="28">
        <v>37.095809327985449</v>
      </c>
      <c r="DI24" s="28">
        <v>30.942574534719512</v>
      </c>
      <c r="DJ24" s="28">
        <v>24.23977420554931</v>
      </c>
      <c r="DK24" s="28">
        <v>18.275255843282281</v>
      </c>
      <c r="DL24" s="28">
        <v>12.204998990499405</v>
      </c>
      <c r="DM24" s="28">
        <v>2.6740928355063147</v>
      </c>
      <c r="DN24" s="28">
        <v>-24.079976433351931</v>
      </c>
      <c r="DO24" s="28">
        <v>-59.964154535932437</v>
      </c>
      <c r="DP24" s="28">
        <v>-82.595196187471458</v>
      </c>
      <c r="DQ24" s="28">
        <v>-97.152283429352508</v>
      </c>
      <c r="DS24" s="29">
        <v>32.114422790273906</v>
      </c>
      <c r="DT24" s="29">
        <v>28.297087531435906</v>
      </c>
      <c r="DU24" s="29">
        <v>25.698693628135558</v>
      </c>
      <c r="DV24" s="29">
        <v>19.957657147729037</v>
      </c>
      <c r="DW24" s="29">
        <v>14.003955864561362</v>
      </c>
      <c r="DX24" s="29">
        <v>7.3911649974360785</v>
      </c>
      <c r="DY24" s="29">
        <v>-2.8908245022421966</v>
      </c>
      <c r="DZ24" s="29">
        <v>-13.507363693031834</v>
      </c>
      <c r="EA24" s="29">
        <v>-20.268324628185496</v>
      </c>
      <c r="EB24" s="29">
        <v>-31.505519385331752</v>
      </c>
      <c r="EC24" s="29">
        <v>-72.893618924925875</v>
      </c>
      <c r="ED24" s="29">
        <v>-102.45143150620811</v>
      </c>
      <c r="EE24" s="29">
        <v>-116.68801582412368</v>
      </c>
      <c r="EF24" s="29">
        <v>-110.09212512211889</v>
      </c>
      <c r="EH24" s="29">
        <v>55.114422790273906</v>
      </c>
      <c r="EI24" s="29">
        <v>51.297087531435906</v>
      </c>
      <c r="EJ24" s="29">
        <v>48.698693628135558</v>
      </c>
      <c r="EK24" s="29">
        <v>42.957657147729037</v>
      </c>
      <c r="EL24" s="29">
        <v>37.003955864561362</v>
      </c>
      <c r="EM24" s="29">
        <v>30.391164997436078</v>
      </c>
      <c r="EN24" s="29">
        <v>20.109175497757803</v>
      </c>
      <c r="EO24" s="29">
        <v>9.4926363069681656</v>
      </c>
      <c r="EP24" s="29">
        <v>2.7316753718145037</v>
      </c>
      <c r="EQ24" s="29">
        <v>-8.5055193853317519</v>
      </c>
      <c r="ER24" s="29">
        <v>-49.893618924925875</v>
      </c>
      <c r="ES24" s="29">
        <v>-79.45143150620811</v>
      </c>
      <c r="ET24" s="29">
        <v>-93.688015824123681</v>
      </c>
      <c r="EU24" s="29">
        <v>-87.092125122118887</v>
      </c>
      <c r="EW24" s="1">
        <v>338655</v>
      </c>
      <c r="EX24" s="80">
        <v>556583</v>
      </c>
      <c r="EY24" s="80" t="s">
        <v>863</v>
      </c>
    </row>
    <row r="25" spans="2:155" ht="16" thickBot="1" x14ac:dyDescent="0.4">
      <c r="B25" s="21" t="s">
        <v>72</v>
      </c>
      <c r="C25" s="23">
        <v>11.179041854573732</v>
      </c>
      <c r="D25" s="23">
        <v>8.9859044671538086</v>
      </c>
      <c r="E25" s="23">
        <v>8.7703966102116855</v>
      </c>
      <c r="F25" s="23">
        <v>8.5458604975260144</v>
      </c>
      <c r="G25" s="23">
        <v>8.3593175485795435</v>
      </c>
      <c r="H25" s="23">
        <v>8.1884725270996626</v>
      </c>
      <c r="I25" s="23">
        <v>8.0142045311306731</v>
      </c>
      <c r="J25" s="23">
        <v>7.8206625826255092</v>
      </c>
      <c r="K25" s="23">
        <v>7.6152501482304693</v>
      </c>
      <c r="L25" s="23">
        <v>7.3537694347334224</v>
      </c>
      <c r="M25" s="23">
        <v>5.9868548639899615</v>
      </c>
      <c r="N25" s="23">
        <v>4.4447880506829414</v>
      </c>
      <c r="O25" s="23">
        <v>3.3547020206758553</v>
      </c>
      <c r="P25" s="23">
        <v>2.3262815710009619</v>
      </c>
      <c r="Q25" s="24"/>
      <c r="R25" s="23">
        <v>31.679041854573732</v>
      </c>
      <c r="S25" s="23">
        <v>29.485904467153809</v>
      </c>
      <c r="T25" s="23">
        <v>29.270396610211684</v>
      </c>
      <c r="U25" s="23">
        <v>29.045860497526014</v>
      </c>
      <c r="V25" s="23">
        <v>28.859317548579543</v>
      </c>
      <c r="W25" s="23">
        <v>28.688472527099663</v>
      </c>
      <c r="X25" s="23">
        <v>28.514204531130673</v>
      </c>
      <c r="Y25" s="23">
        <v>28.320662582625509</v>
      </c>
      <c r="Z25" s="23">
        <v>28.115250148230469</v>
      </c>
      <c r="AA25" s="23">
        <v>27.853769434733422</v>
      </c>
      <c r="AB25" s="23">
        <v>26.486854863989961</v>
      </c>
      <c r="AC25" s="23">
        <v>24.944788050682941</v>
      </c>
      <c r="AD25" s="23">
        <v>23.854702020675855</v>
      </c>
      <c r="AE25" s="23">
        <v>22.826281571000962</v>
      </c>
      <c r="AG25" s="25">
        <v>11.179041854573732</v>
      </c>
      <c r="AH25" s="25">
        <v>10.541890253362602</v>
      </c>
      <c r="AI25" s="25">
        <v>10.57209623950901</v>
      </c>
      <c r="AJ25" s="25">
        <v>10.582268958670296</v>
      </c>
      <c r="AK25" s="25">
        <v>10.636168526527905</v>
      </c>
      <c r="AL25" s="25">
        <v>10.67389418512585</v>
      </c>
      <c r="AM25" s="25">
        <v>10.638923629322054</v>
      </c>
      <c r="AN25" s="25">
        <v>10.541768317788868</v>
      </c>
      <c r="AO25" s="25">
        <v>10.387586455901802</v>
      </c>
      <c r="AP25" s="25">
        <v>10.179745942015755</v>
      </c>
      <c r="AQ25" s="25">
        <v>9.5843818379464008</v>
      </c>
      <c r="AR25" s="25">
        <v>8.8405524910604427</v>
      </c>
      <c r="AS25" s="25">
        <v>8.050867295691809</v>
      </c>
      <c r="AT25" s="25">
        <v>7.4004227248186538</v>
      </c>
      <c r="AV25" s="26">
        <v>31.679041854573732</v>
      </c>
      <c r="AW25" s="26">
        <v>31.041890253362602</v>
      </c>
      <c r="AX25" s="26">
        <v>31.072096239509008</v>
      </c>
      <c r="AY25" s="26">
        <v>31.082268958670298</v>
      </c>
      <c r="AZ25" s="26">
        <v>31.136168526527904</v>
      </c>
      <c r="BA25" s="26">
        <v>31.17389418512585</v>
      </c>
      <c r="BB25" s="26">
        <v>31.138923629322054</v>
      </c>
      <c r="BC25" s="26">
        <v>31.041768317788868</v>
      </c>
      <c r="BD25" s="26">
        <v>30.887586455901804</v>
      </c>
      <c r="BE25" s="26">
        <v>30.679745942015757</v>
      </c>
      <c r="BF25" s="26">
        <v>30.084381837946403</v>
      </c>
      <c r="BG25" s="26">
        <v>29.340552491060443</v>
      </c>
      <c r="BH25" s="26">
        <v>28.550867295691809</v>
      </c>
      <c r="BI25" s="26">
        <v>27.900422724818654</v>
      </c>
      <c r="BK25" s="27">
        <v>11.179041854573732</v>
      </c>
      <c r="BL25" s="27">
        <v>8.9868745221957766</v>
      </c>
      <c r="BM25" s="27">
        <v>8.7723352590201547</v>
      </c>
      <c r="BN25" s="27">
        <v>8.5487412831026557</v>
      </c>
      <c r="BO25" s="27">
        <v>8.3631149273694732</v>
      </c>
      <c r="BP25" s="27">
        <v>8.1873373954937421</v>
      </c>
      <c r="BQ25" s="27">
        <v>8.0021629193698267</v>
      </c>
      <c r="BR25" s="27">
        <v>7.8065389832694585</v>
      </c>
      <c r="BS25" s="27">
        <v>7.5992452756477888</v>
      </c>
      <c r="BT25" s="27">
        <v>7.3528163392604</v>
      </c>
      <c r="BU25" s="27">
        <v>6.1969802737026072</v>
      </c>
      <c r="BV25" s="27">
        <v>5.244764204137546</v>
      </c>
      <c r="BW25" s="27">
        <v>4.437161645938513</v>
      </c>
      <c r="BX25" s="27">
        <v>3.9585465913064937</v>
      </c>
      <c r="BZ25" s="27">
        <v>31.679041854573732</v>
      </c>
      <c r="CA25" s="27">
        <v>29.486874522195777</v>
      </c>
      <c r="CB25" s="27">
        <v>29.272335259020153</v>
      </c>
      <c r="CC25" s="27">
        <v>29.048741283102657</v>
      </c>
      <c r="CD25" s="27">
        <v>28.863114927369473</v>
      </c>
      <c r="CE25" s="27">
        <v>28.687337395493742</v>
      </c>
      <c r="CF25" s="27">
        <v>28.502162919369827</v>
      </c>
      <c r="CG25" s="27">
        <v>28.306538983269458</v>
      </c>
      <c r="CH25" s="27">
        <v>28.099245275647789</v>
      </c>
      <c r="CI25" s="27">
        <v>27.8528163392604</v>
      </c>
      <c r="CJ25" s="27">
        <v>26.696980273702607</v>
      </c>
      <c r="CK25" s="27">
        <v>25.744764204137546</v>
      </c>
      <c r="CL25" s="27">
        <v>24.937161645938513</v>
      </c>
      <c r="CM25" s="27">
        <v>24.458546591306494</v>
      </c>
      <c r="CO25" s="28">
        <v>11.179041854573732</v>
      </c>
      <c r="CP25" s="28">
        <v>8.9965599178459783</v>
      </c>
      <c r="CQ25" s="28">
        <v>8.7965842373619711</v>
      </c>
      <c r="CR25" s="28">
        <v>8.5804920920028689</v>
      </c>
      <c r="CS25" s="28">
        <v>8.398825964179391</v>
      </c>
      <c r="CT25" s="28">
        <v>8.1949855030761434</v>
      </c>
      <c r="CU25" s="28">
        <v>7.9449623536455256</v>
      </c>
      <c r="CV25" s="28">
        <v>7.6638712353059972</v>
      </c>
      <c r="CW25" s="28">
        <v>7.3718880178771826</v>
      </c>
      <c r="CX25" s="28">
        <v>7.0570594588598539</v>
      </c>
      <c r="CY25" s="28">
        <v>4.5414335001201707</v>
      </c>
      <c r="CZ25" s="28">
        <v>0.80603046867170391</v>
      </c>
      <c r="DA25" s="28">
        <v>-1.7656169248439078</v>
      </c>
      <c r="DB25" s="28">
        <v>-3.0487411035691423</v>
      </c>
      <c r="DD25" s="28">
        <v>31.679041854573732</v>
      </c>
      <c r="DE25" s="28">
        <v>29.496559917845978</v>
      </c>
      <c r="DF25" s="28">
        <v>29.296584237361969</v>
      </c>
      <c r="DG25" s="28">
        <v>29.080492092002871</v>
      </c>
      <c r="DH25" s="28">
        <v>28.898825964179391</v>
      </c>
      <c r="DI25" s="28">
        <v>28.694985503076143</v>
      </c>
      <c r="DJ25" s="28">
        <v>28.444962353645526</v>
      </c>
      <c r="DK25" s="28">
        <v>28.163871235305997</v>
      </c>
      <c r="DL25" s="28">
        <v>27.871888017877183</v>
      </c>
      <c r="DM25" s="28">
        <v>27.557059458859854</v>
      </c>
      <c r="DN25" s="28">
        <v>25.041433500120171</v>
      </c>
      <c r="DO25" s="28">
        <v>21.306030468671704</v>
      </c>
      <c r="DP25" s="28">
        <v>18.734383075156092</v>
      </c>
      <c r="DQ25" s="28">
        <v>17.451258896430858</v>
      </c>
      <c r="DS25" s="29">
        <v>11.179041854573732</v>
      </c>
      <c r="DT25" s="29">
        <v>9.0058559513452465</v>
      </c>
      <c r="DU25" s="29">
        <v>8.7547088343462214</v>
      </c>
      <c r="DV25" s="29">
        <v>8.5178059973106848</v>
      </c>
      <c r="DW25" s="29">
        <v>8.3086423492445789</v>
      </c>
      <c r="DX25" s="29">
        <v>8.0645760589422864</v>
      </c>
      <c r="DY25" s="29">
        <v>7.7592104434235125</v>
      </c>
      <c r="DZ25" s="29">
        <v>7.4045655906199528</v>
      </c>
      <c r="EA25" s="29">
        <v>6.984617815170111</v>
      </c>
      <c r="EB25" s="29">
        <v>6.2298947279477161</v>
      </c>
      <c r="EC25" s="29">
        <v>2.1874745510433158</v>
      </c>
      <c r="ED25" s="29">
        <v>-1.220816390645183</v>
      </c>
      <c r="EE25" s="29">
        <v>-2.8006913056230687</v>
      </c>
      <c r="EF25" s="29">
        <v>-2.4389021184747897</v>
      </c>
      <c r="EH25" s="29">
        <v>31.679041854573732</v>
      </c>
      <c r="EI25" s="29">
        <v>29.505855951345247</v>
      </c>
      <c r="EJ25" s="29">
        <v>29.254708834346221</v>
      </c>
      <c r="EK25" s="29">
        <v>29.017805997310685</v>
      </c>
      <c r="EL25" s="29">
        <v>28.808642349244579</v>
      </c>
      <c r="EM25" s="29">
        <v>28.564576058942286</v>
      </c>
      <c r="EN25" s="29">
        <v>28.259210443423513</v>
      </c>
      <c r="EO25" s="29">
        <v>27.904565590619953</v>
      </c>
      <c r="EP25" s="29">
        <v>27.484617815170111</v>
      </c>
      <c r="EQ25" s="29">
        <v>26.729894727947716</v>
      </c>
      <c r="ER25" s="29">
        <v>22.687474551043316</v>
      </c>
      <c r="ES25" s="29">
        <v>19.279183609354817</v>
      </c>
      <c r="ET25" s="29">
        <v>17.699308694376931</v>
      </c>
      <c r="EU25" s="29">
        <v>18.06109788152521</v>
      </c>
      <c r="EW25" s="1">
        <v>338547</v>
      </c>
      <c r="EX25" s="80">
        <v>560280</v>
      </c>
      <c r="EY25" s="80" t="s">
        <v>863</v>
      </c>
    </row>
    <row r="26" spans="2:155" ht="16" thickBot="1" x14ac:dyDescent="0.4">
      <c r="B26" s="21" t="s">
        <v>385</v>
      </c>
      <c r="C26" s="23">
        <v>29.3669277180393</v>
      </c>
      <c r="D26" s="23">
        <v>29.190617116007971</v>
      </c>
      <c r="E26" s="23">
        <v>28.903264764592315</v>
      </c>
      <c r="F26" s="23">
        <v>28.545216692724402</v>
      </c>
      <c r="G26" s="23">
        <v>28.174455359550258</v>
      </c>
      <c r="H26" s="23">
        <v>27.691915463070586</v>
      </c>
      <c r="I26" s="23">
        <v>27.024098924338297</v>
      </c>
      <c r="J26" s="23">
        <v>26.304142915470919</v>
      </c>
      <c r="K26" s="23">
        <v>24.423540779684259</v>
      </c>
      <c r="L26" s="23">
        <v>23.540957459780046</v>
      </c>
      <c r="M26" s="23">
        <v>16.591162926021063</v>
      </c>
      <c r="N26" s="23">
        <v>11.134203645965485</v>
      </c>
      <c r="O26" s="23">
        <v>9.5650187067357209</v>
      </c>
      <c r="P26" s="23">
        <v>7.3645990416209486</v>
      </c>
      <c r="Q26" s="24"/>
      <c r="R26" s="23">
        <v>50.3669277180393</v>
      </c>
      <c r="S26" s="23">
        <v>50.190617116007971</v>
      </c>
      <c r="T26" s="23">
        <v>49.903264764592315</v>
      </c>
      <c r="U26" s="23">
        <v>49.545216692724402</v>
      </c>
      <c r="V26" s="23">
        <v>49.174455359550258</v>
      </c>
      <c r="W26" s="23">
        <v>48.691915463070586</v>
      </c>
      <c r="X26" s="23">
        <v>48.024098924338297</v>
      </c>
      <c r="Y26" s="23">
        <v>47.304142915470919</v>
      </c>
      <c r="Z26" s="23">
        <v>45.423540779684259</v>
      </c>
      <c r="AA26" s="23">
        <v>44.540957459780046</v>
      </c>
      <c r="AB26" s="23">
        <v>37.591162926021063</v>
      </c>
      <c r="AC26" s="23">
        <v>32.134203645965485</v>
      </c>
      <c r="AD26" s="23">
        <v>30.565018706735721</v>
      </c>
      <c r="AE26" s="23">
        <v>28.364599041620949</v>
      </c>
      <c r="AG26" s="25">
        <v>29.3669277180393</v>
      </c>
      <c r="AH26" s="25">
        <v>29.383380497715656</v>
      </c>
      <c r="AI26" s="25">
        <v>29.285766327690467</v>
      </c>
      <c r="AJ26" s="25">
        <v>29.155322731909941</v>
      </c>
      <c r="AK26" s="25">
        <v>29.054238613268488</v>
      </c>
      <c r="AL26" s="25">
        <v>28.741739045221699</v>
      </c>
      <c r="AM26" s="25">
        <v>28.24333970438088</v>
      </c>
      <c r="AN26" s="25">
        <v>27.655349422916515</v>
      </c>
      <c r="AO26" s="25">
        <v>26.768018279425512</v>
      </c>
      <c r="AP26" s="25">
        <v>25.69332206593046</v>
      </c>
      <c r="AQ26" s="25">
        <v>23.802050880959399</v>
      </c>
      <c r="AR26" s="25">
        <v>21.395982411125395</v>
      </c>
      <c r="AS26" s="25">
        <v>19.416867862615881</v>
      </c>
      <c r="AT26" s="25">
        <v>17.698285018042782</v>
      </c>
      <c r="AV26" s="26">
        <v>50.3669277180393</v>
      </c>
      <c r="AW26" s="26">
        <v>50.383380497715656</v>
      </c>
      <c r="AX26" s="26">
        <v>50.285766327690467</v>
      </c>
      <c r="AY26" s="26">
        <v>50.155322731909941</v>
      </c>
      <c r="AZ26" s="26">
        <v>50.054238613268488</v>
      </c>
      <c r="BA26" s="26">
        <v>49.741739045221699</v>
      </c>
      <c r="BB26" s="26">
        <v>49.24333970438088</v>
      </c>
      <c r="BC26" s="26">
        <v>48.655349422916515</v>
      </c>
      <c r="BD26" s="26">
        <v>47.768018279425512</v>
      </c>
      <c r="BE26" s="26">
        <v>46.69332206593046</v>
      </c>
      <c r="BF26" s="26">
        <v>44.802050880959399</v>
      </c>
      <c r="BG26" s="26">
        <v>42.395982411125395</v>
      </c>
      <c r="BH26" s="26">
        <v>40.416867862615881</v>
      </c>
      <c r="BI26" s="26">
        <v>38.698285018042782</v>
      </c>
      <c r="BK26" s="27">
        <v>29.3669277180393</v>
      </c>
      <c r="BL26" s="27">
        <v>29.192632882096966</v>
      </c>
      <c r="BM26" s="27">
        <v>28.903722446569013</v>
      </c>
      <c r="BN26" s="27">
        <v>28.547363261030959</v>
      </c>
      <c r="BO26" s="27">
        <v>28.178419229989188</v>
      </c>
      <c r="BP26" s="27">
        <v>27.690065599261786</v>
      </c>
      <c r="BQ26" s="27">
        <v>27.009039305403881</v>
      </c>
      <c r="BR26" s="27">
        <v>26.286691631266244</v>
      </c>
      <c r="BS26" s="27">
        <v>24.405676291944559</v>
      </c>
      <c r="BT26" s="27">
        <v>23.583044967495745</v>
      </c>
      <c r="BU26" s="27">
        <v>17.020887003391657</v>
      </c>
      <c r="BV26" s="27">
        <v>12.326679925123152</v>
      </c>
      <c r="BW26" s="27">
        <v>11.097496867761734</v>
      </c>
      <c r="BX26" s="27">
        <v>10.166110256334498</v>
      </c>
      <c r="BZ26" s="27">
        <v>50.3669277180393</v>
      </c>
      <c r="CA26" s="27">
        <v>50.192632882096966</v>
      </c>
      <c r="CB26" s="27">
        <v>49.903722446569013</v>
      </c>
      <c r="CC26" s="27">
        <v>49.547363261030959</v>
      </c>
      <c r="CD26" s="27">
        <v>49.178419229989188</v>
      </c>
      <c r="CE26" s="27">
        <v>48.690065599261786</v>
      </c>
      <c r="CF26" s="27">
        <v>48.009039305403881</v>
      </c>
      <c r="CG26" s="27">
        <v>47.286691631266244</v>
      </c>
      <c r="CH26" s="27">
        <v>45.405676291944559</v>
      </c>
      <c r="CI26" s="27">
        <v>44.583044967495745</v>
      </c>
      <c r="CJ26" s="27">
        <v>38.020887003391657</v>
      </c>
      <c r="CK26" s="27">
        <v>33.326679925123152</v>
      </c>
      <c r="CL26" s="27">
        <v>32.097496867761734</v>
      </c>
      <c r="CM26" s="27">
        <v>31.166110256334498</v>
      </c>
      <c r="CO26" s="28">
        <v>29.3669277180393</v>
      </c>
      <c r="CP26" s="28">
        <v>29.219435597082693</v>
      </c>
      <c r="CQ26" s="28">
        <v>28.920211813949841</v>
      </c>
      <c r="CR26" s="28">
        <v>28.520046883299507</v>
      </c>
      <c r="CS26" s="28">
        <v>22.638162236744058</v>
      </c>
      <c r="CT26" s="28">
        <v>16.662629853046617</v>
      </c>
      <c r="CU26" s="28">
        <v>16.025657050604472</v>
      </c>
      <c r="CV26" s="28">
        <v>15.269459769776759</v>
      </c>
      <c r="CW26" s="28">
        <v>13.299138840282339</v>
      </c>
      <c r="CX26" s="28">
        <v>12.328813293658662</v>
      </c>
      <c r="CY26" s="28">
        <v>-0.97020468830658046</v>
      </c>
      <c r="CZ26" s="28">
        <v>-14.539522248887025</v>
      </c>
      <c r="DA26" s="28">
        <v>-22.948026368579704</v>
      </c>
      <c r="DB26" s="28">
        <v>-28.690642017504388</v>
      </c>
      <c r="DD26" s="28">
        <v>50.3669277180393</v>
      </c>
      <c r="DE26" s="28">
        <v>50.219435597082693</v>
      </c>
      <c r="DF26" s="28">
        <v>49.920211813949841</v>
      </c>
      <c r="DG26" s="28">
        <v>49.520046883299507</v>
      </c>
      <c r="DH26" s="28">
        <v>43.638162236744058</v>
      </c>
      <c r="DI26" s="28">
        <v>37.662629853046617</v>
      </c>
      <c r="DJ26" s="28">
        <v>37.025657050604472</v>
      </c>
      <c r="DK26" s="28">
        <v>36.269459769776759</v>
      </c>
      <c r="DL26" s="28">
        <v>34.299138840282339</v>
      </c>
      <c r="DM26" s="28">
        <v>33.328813293658662</v>
      </c>
      <c r="DN26" s="28">
        <v>20.02979531169342</v>
      </c>
      <c r="DO26" s="28">
        <v>6.4604777511129754</v>
      </c>
      <c r="DP26" s="28">
        <v>-1.9480263685797041</v>
      </c>
      <c r="DQ26" s="28">
        <v>-7.6906420175043877</v>
      </c>
      <c r="DS26" s="29">
        <v>29.3669277180393</v>
      </c>
      <c r="DT26" s="29">
        <v>29.218868266929356</v>
      </c>
      <c r="DU26" s="29">
        <v>28.759007324587458</v>
      </c>
      <c r="DV26" s="29">
        <v>28.294025108921915</v>
      </c>
      <c r="DW26" s="29">
        <v>19.266848495720339</v>
      </c>
      <c r="DX26" s="29">
        <v>13.415214720148263</v>
      </c>
      <c r="DY26" s="29">
        <v>12.825314014603066</v>
      </c>
      <c r="DZ26" s="29">
        <v>12.076532176566396</v>
      </c>
      <c r="EA26" s="29">
        <v>10.056339451863387</v>
      </c>
      <c r="EB26" s="29">
        <v>8.9865407839643439</v>
      </c>
      <c r="EC26" s="29">
        <v>-9.5010364712319983</v>
      </c>
      <c r="ED26" s="29">
        <v>-18.627902980728322</v>
      </c>
      <c r="EE26" s="29">
        <v>-24.482211597158908</v>
      </c>
      <c r="EF26" s="29">
        <v>-24.615096510190909</v>
      </c>
      <c r="EH26" s="29">
        <v>50.3669277180393</v>
      </c>
      <c r="EI26" s="29">
        <v>50.218868266929356</v>
      </c>
      <c r="EJ26" s="29">
        <v>49.759007324587458</v>
      </c>
      <c r="EK26" s="29">
        <v>49.294025108921915</v>
      </c>
      <c r="EL26" s="29">
        <v>40.266848495720339</v>
      </c>
      <c r="EM26" s="29">
        <v>34.415214720148263</v>
      </c>
      <c r="EN26" s="29">
        <v>33.825314014603066</v>
      </c>
      <c r="EO26" s="29">
        <v>33.076532176566396</v>
      </c>
      <c r="EP26" s="29">
        <v>31.056339451863387</v>
      </c>
      <c r="EQ26" s="29">
        <v>29.986540783964344</v>
      </c>
      <c r="ER26" s="29">
        <v>11.498963528768002</v>
      </c>
      <c r="ES26" s="29">
        <v>2.3720970192716777</v>
      </c>
      <c r="ET26" s="29">
        <v>-3.4822115971589085</v>
      </c>
      <c r="EU26" s="29">
        <v>-3.6150965101909094</v>
      </c>
      <c r="EW26" s="1">
        <v>373110</v>
      </c>
      <c r="EX26" s="80">
        <v>393020</v>
      </c>
      <c r="EY26" s="80" t="s">
        <v>856</v>
      </c>
    </row>
    <row r="27" spans="2:155" ht="16" thickBot="1" x14ac:dyDescent="0.4">
      <c r="B27" s="21" t="s">
        <v>74</v>
      </c>
      <c r="C27" s="23">
        <v>73.971672965481616</v>
      </c>
      <c r="D27" s="23">
        <v>73.790215002060165</v>
      </c>
      <c r="E27" s="23">
        <v>71.460537131711689</v>
      </c>
      <c r="F27" s="23">
        <v>66.036762809156528</v>
      </c>
      <c r="G27" s="23">
        <v>60.618158294969838</v>
      </c>
      <c r="H27" s="23">
        <v>50.687472190340713</v>
      </c>
      <c r="I27" s="23">
        <v>47.949648430475946</v>
      </c>
      <c r="J27" s="23">
        <v>46.062069394508882</v>
      </c>
      <c r="K27" s="23">
        <v>44.535444364143586</v>
      </c>
      <c r="L27" s="23">
        <v>43.363297538662692</v>
      </c>
      <c r="M27" s="23">
        <v>37.842331054097514</v>
      </c>
      <c r="N27" s="23">
        <v>32.322900046553315</v>
      </c>
      <c r="O27" s="23">
        <v>29.083620264062063</v>
      </c>
      <c r="P27" s="23">
        <v>26.199879998827527</v>
      </c>
      <c r="Q27" s="24"/>
      <c r="R27" s="23">
        <v>91.971672965481616</v>
      </c>
      <c r="S27" s="23">
        <v>91.790215002060165</v>
      </c>
      <c r="T27" s="23">
        <v>89.460537131711689</v>
      </c>
      <c r="U27" s="23">
        <v>84.036762809156528</v>
      </c>
      <c r="V27" s="23">
        <v>78.618158294969845</v>
      </c>
      <c r="W27" s="23">
        <v>68.687472190340713</v>
      </c>
      <c r="X27" s="23">
        <v>65.949648430475946</v>
      </c>
      <c r="Y27" s="23">
        <v>64.062069394508882</v>
      </c>
      <c r="Z27" s="23">
        <v>62.535444364143586</v>
      </c>
      <c r="AA27" s="23">
        <v>61.363297538662692</v>
      </c>
      <c r="AB27" s="23">
        <v>55.842331054097514</v>
      </c>
      <c r="AC27" s="23">
        <v>50.322900046553315</v>
      </c>
      <c r="AD27" s="23">
        <v>47.083620264062063</v>
      </c>
      <c r="AE27" s="23">
        <v>44.199879998827527</v>
      </c>
      <c r="AG27" s="25">
        <v>73.971672965481616</v>
      </c>
      <c r="AH27" s="25">
        <v>74.171799325713181</v>
      </c>
      <c r="AI27" s="25">
        <v>72.76323876486174</v>
      </c>
      <c r="AJ27" s="25">
        <v>69.063666724349218</v>
      </c>
      <c r="AK27" s="25">
        <v>65.428648401076572</v>
      </c>
      <c r="AL27" s="25">
        <v>58.324425856361351</v>
      </c>
      <c r="AM27" s="25">
        <v>56.430454773654333</v>
      </c>
      <c r="AN27" s="25">
        <v>55.062857941992299</v>
      </c>
      <c r="AO27" s="25">
        <v>54.218868215065797</v>
      </c>
      <c r="AP27" s="25">
        <v>53.248362956587812</v>
      </c>
      <c r="AQ27" s="25">
        <v>50.178377043671276</v>
      </c>
      <c r="AR27" s="25">
        <v>47.394619315434085</v>
      </c>
      <c r="AS27" s="25">
        <v>44.953067956992498</v>
      </c>
      <c r="AT27" s="25">
        <v>42.887638058348131</v>
      </c>
      <c r="AV27" s="26">
        <v>91.971672965481616</v>
      </c>
      <c r="AW27" s="26">
        <v>92.171799325713181</v>
      </c>
      <c r="AX27" s="26">
        <v>90.76323876486174</v>
      </c>
      <c r="AY27" s="26">
        <v>87.063666724349218</v>
      </c>
      <c r="AZ27" s="26">
        <v>83.428648401076572</v>
      </c>
      <c r="BA27" s="26">
        <v>76.324425856361358</v>
      </c>
      <c r="BB27" s="26">
        <v>74.430454773654333</v>
      </c>
      <c r="BC27" s="26">
        <v>73.062857941992291</v>
      </c>
      <c r="BD27" s="26">
        <v>72.218868215065797</v>
      </c>
      <c r="BE27" s="26">
        <v>71.248362956587812</v>
      </c>
      <c r="BF27" s="26">
        <v>68.178377043671276</v>
      </c>
      <c r="BG27" s="26">
        <v>65.394619315434085</v>
      </c>
      <c r="BH27" s="26">
        <v>62.953067956992498</v>
      </c>
      <c r="BI27" s="26">
        <v>60.887638058348131</v>
      </c>
      <c r="BK27" s="27">
        <v>73.971672965481616</v>
      </c>
      <c r="BL27" s="27">
        <v>73.791775909341098</v>
      </c>
      <c r="BM27" s="27">
        <v>71.464418532334733</v>
      </c>
      <c r="BN27" s="27">
        <v>66.042533968452574</v>
      </c>
      <c r="BO27" s="27">
        <v>60.625767569295597</v>
      </c>
      <c r="BP27" s="27">
        <v>50.685197008930089</v>
      </c>
      <c r="BQ27" s="27">
        <v>47.925506159910299</v>
      </c>
      <c r="BR27" s="27">
        <v>46.033752097534432</v>
      </c>
      <c r="BS27" s="27">
        <v>44.503354231365762</v>
      </c>
      <c r="BT27" s="27">
        <v>43.404099182783938</v>
      </c>
      <c r="BU27" s="27">
        <v>38.457906624476266</v>
      </c>
      <c r="BV27" s="27">
        <v>34.181694901017408</v>
      </c>
      <c r="BW27" s="27">
        <v>31.510294635606527</v>
      </c>
      <c r="BX27" s="27">
        <v>29.705131384852564</v>
      </c>
      <c r="BZ27" s="27">
        <v>91.971672965481616</v>
      </c>
      <c r="CA27" s="27">
        <v>91.791775909341098</v>
      </c>
      <c r="CB27" s="27">
        <v>89.464418532334733</v>
      </c>
      <c r="CC27" s="27">
        <v>84.042533968452574</v>
      </c>
      <c r="CD27" s="27">
        <v>78.62576756929559</v>
      </c>
      <c r="CE27" s="27">
        <v>68.685197008930089</v>
      </c>
      <c r="CF27" s="27">
        <v>65.925506159910299</v>
      </c>
      <c r="CG27" s="27">
        <v>64.033752097534432</v>
      </c>
      <c r="CH27" s="27">
        <v>62.503354231365762</v>
      </c>
      <c r="CI27" s="27">
        <v>61.404099182783938</v>
      </c>
      <c r="CJ27" s="27">
        <v>56.457906624476266</v>
      </c>
      <c r="CK27" s="27">
        <v>52.181694901017408</v>
      </c>
      <c r="CL27" s="27">
        <v>49.510294635606527</v>
      </c>
      <c r="CM27" s="27">
        <v>47.705131384852564</v>
      </c>
      <c r="CO27" s="28">
        <v>73.971672965481616</v>
      </c>
      <c r="CP27" s="28">
        <v>73.851551611243963</v>
      </c>
      <c r="CQ27" s="28">
        <v>71.468595820356597</v>
      </c>
      <c r="CR27" s="28">
        <v>66.017191848563556</v>
      </c>
      <c r="CS27" s="28">
        <v>60.567080695510356</v>
      </c>
      <c r="CT27" s="28">
        <v>50.509385721452702</v>
      </c>
      <c r="CU27" s="28">
        <v>47.525842853811611</v>
      </c>
      <c r="CV27" s="28">
        <v>45.335061420210906</v>
      </c>
      <c r="CW27" s="28">
        <v>43.582257193452136</v>
      </c>
      <c r="CX27" s="28">
        <v>42.215785060696362</v>
      </c>
      <c r="CY27" s="28">
        <v>32.186001050304839</v>
      </c>
      <c r="CZ27" s="28">
        <v>15.038017142718559</v>
      </c>
      <c r="DA27" s="28">
        <v>1.4946520996602715</v>
      </c>
      <c r="DB27" s="28">
        <v>-8.5494007546875253</v>
      </c>
      <c r="DD27" s="28">
        <v>91.971672965481616</v>
      </c>
      <c r="DE27" s="28">
        <v>91.851551611243963</v>
      </c>
      <c r="DF27" s="28">
        <v>89.468595820356597</v>
      </c>
      <c r="DG27" s="28">
        <v>84.017191848563556</v>
      </c>
      <c r="DH27" s="28">
        <v>78.567080695510356</v>
      </c>
      <c r="DI27" s="28">
        <v>68.509385721452702</v>
      </c>
      <c r="DJ27" s="28">
        <v>65.525842853811611</v>
      </c>
      <c r="DK27" s="28">
        <v>63.335061420210906</v>
      </c>
      <c r="DL27" s="28">
        <v>61.582257193452136</v>
      </c>
      <c r="DM27" s="28">
        <v>60.215785060696362</v>
      </c>
      <c r="DN27" s="28">
        <v>50.186001050304839</v>
      </c>
      <c r="DO27" s="28">
        <v>33.038017142718559</v>
      </c>
      <c r="DP27" s="28">
        <v>19.494652099660271</v>
      </c>
      <c r="DQ27" s="28">
        <v>9.4505992453124747</v>
      </c>
      <c r="DS27" s="29">
        <v>73.971672965481616</v>
      </c>
      <c r="DT27" s="29">
        <v>73.987180167817357</v>
      </c>
      <c r="DU27" s="29">
        <v>71.423726314124536</v>
      </c>
      <c r="DV27" s="29">
        <v>65.974780146335291</v>
      </c>
      <c r="DW27" s="29">
        <v>60.555919137381203</v>
      </c>
      <c r="DX27" s="29">
        <v>49.950430597672096</v>
      </c>
      <c r="DY27" s="29">
        <v>46.401014817998202</v>
      </c>
      <c r="DZ27" s="29">
        <v>43.736017429974879</v>
      </c>
      <c r="EA27" s="29">
        <v>42.17707854681808</v>
      </c>
      <c r="EB27" s="29">
        <v>38.570648794929127</v>
      </c>
      <c r="EC27" s="29">
        <v>20.443907440785495</v>
      </c>
      <c r="ED27" s="29">
        <v>3.9626657632004481</v>
      </c>
      <c r="EE27" s="29">
        <v>-6.3052499810766278</v>
      </c>
      <c r="EF27" s="29">
        <v>-4.8748880501510712</v>
      </c>
      <c r="EH27" s="29">
        <v>91.971672965481616</v>
      </c>
      <c r="EI27" s="29">
        <v>91.987180167817357</v>
      </c>
      <c r="EJ27" s="29">
        <v>89.423726314124536</v>
      </c>
      <c r="EK27" s="29">
        <v>83.974780146335291</v>
      </c>
      <c r="EL27" s="29">
        <v>78.55591913738121</v>
      </c>
      <c r="EM27" s="29">
        <v>67.950430597672096</v>
      </c>
      <c r="EN27" s="29">
        <v>64.401014817998202</v>
      </c>
      <c r="EO27" s="29">
        <v>61.736017429974879</v>
      </c>
      <c r="EP27" s="29">
        <v>60.17707854681808</v>
      </c>
      <c r="EQ27" s="29">
        <v>56.570648794929127</v>
      </c>
      <c r="ER27" s="29">
        <v>38.443907440785495</v>
      </c>
      <c r="ES27" s="29">
        <v>21.962665763200448</v>
      </c>
      <c r="ET27" s="29">
        <v>11.694750018923372</v>
      </c>
      <c r="EU27" s="29">
        <v>13.125111949848929</v>
      </c>
      <c r="EW27" s="1">
        <v>388461</v>
      </c>
      <c r="EX27" s="80">
        <v>411290</v>
      </c>
      <c r="EY27" s="80" t="s">
        <v>848</v>
      </c>
    </row>
    <row r="28" spans="2:155" ht="16" thickBot="1" x14ac:dyDescent="0.4">
      <c r="B28" s="21" t="s">
        <v>78</v>
      </c>
      <c r="C28" s="23">
        <v>27.741761906472661</v>
      </c>
      <c r="D28" s="23">
        <v>26.947988306621454</v>
      </c>
      <c r="E28" s="23">
        <v>25.145851332867196</v>
      </c>
      <c r="F28" s="23">
        <v>22.878096847754904</v>
      </c>
      <c r="G28" s="23">
        <v>20.270152960225502</v>
      </c>
      <c r="H28" s="23">
        <v>17.61363501577307</v>
      </c>
      <c r="I28" s="23">
        <v>14.952238531347959</v>
      </c>
      <c r="J28" s="23">
        <v>12.114373232994495</v>
      </c>
      <c r="K28" s="23">
        <v>9.165476142521797</v>
      </c>
      <c r="L28" s="23">
        <v>5.4917840937398239</v>
      </c>
      <c r="M28" s="23">
        <v>-8.7503713468072988</v>
      </c>
      <c r="N28" s="23">
        <v>-16.84755739949253</v>
      </c>
      <c r="O28" s="23">
        <v>-19.681997702210879</v>
      </c>
      <c r="P28" s="23">
        <v>-19.601617802917474</v>
      </c>
      <c r="Q28" s="24"/>
      <c r="R28" s="23">
        <v>45.741761906472661</v>
      </c>
      <c r="S28" s="23">
        <v>44.947988306621454</v>
      </c>
      <c r="T28" s="23">
        <v>43.145851332867196</v>
      </c>
      <c r="U28" s="23">
        <v>40.878096847754904</v>
      </c>
      <c r="V28" s="23">
        <v>38.270152960225502</v>
      </c>
      <c r="W28" s="23">
        <v>35.61363501577307</v>
      </c>
      <c r="X28" s="23">
        <v>32.952238531347959</v>
      </c>
      <c r="Y28" s="23">
        <v>30.114373232994495</v>
      </c>
      <c r="Z28" s="23">
        <v>27.165476142521797</v>
      </c>
      <c r="AA28" s="23">
        <v>23.491784093739824</v>
      </c>
      <c r="AB28" s="23">
        <v>9.2496286531927012</v>
      </c>
      <c r="AC28" s="23">
        <v>1.1524426005074702</v>
      </c>
      <c r="AD28" s="23">
        <v>-1.6819977022108787</v>
      </c>
      <c r="AE28" s="23">
        <v>-1.6016178029174739</v>
      </c>
      <c r="AG28" s="25">
        <v>27.741761906472661</v>
      </c>
      <c r="AH28" s="25">
        <v>27.552347872110147</v>
      </c>
      <c r="AI28" s="25">
        <v>26.443140032362919</v>
      </c>
      <c r="AJ28" s="25">
        <v>25.323654923453205</v>
      </c>
      <c r="AK28" s="25">
        <v>24.072495214686981</v>
      </c>
      <c r="AL28" s="25">
        <v>22.534549754220038</v>
      </c>
      <c r="AM28" s="25">
        <v>20.636976641291099</v>
      </c>
      <c r="AN28" s="25">
        <v>18.425548548737851</v>
      </c>
      <c r="AO28" s="25">
        <v>15.946816477614021</v>
      </c>
      <c r="AP28" s="25">
        <v>13.237368980040799</v>
      </c>
      <c r="AQ28" s="25">
        <v>4.73594327602882</v>
      </c>
      <c r="AR28" s="25">
        <v>-1.9237355737431869</v>
      </c>
      <c r="AS28" s="25">
        <v>-6.2325898847776955</v>
      </c>
      <c r="AT28" s="25">
        <v>-9.1681231328202273</v>
      </c>
      <c r="AV28" s="26">
        <v>45.741761906472661</v>
      </c>
      <c r="AW28" s="26">
        <v>45.552347872110147</v>
      </c>
      <c r="AX28" s="26">
        <v>44.443140032362919</v>
      </c>
      <c r="AY28" s="26">
        <v>43.323654923453205</v>
      </c>
      <c r="AZ28" s="26">
        <v>42.072495214686981</v>
      </c>
      <c r="BA28" s="26">
        <v>40.534549754220038</v>
      </c>
      <c r="BB28" s="26">
        <v>38.636976641291099</v>
      </c>
      <c r="BC28" s="26">
        <v>36.425548548737851</v>
      </c>
      <c r="BD28" s="26">
        <v>33.946816477614021</v>
      </c>
      <c r="BE28" s="26">
        <v>31.237368980040799</v>
      </c>
      <c r="BF28" s="26">
        <v>22.73594327602882</v>
      </c>
      <c r="BG28" s="26">
        <v>16.076264426256813</v>
      </c>
      <c r="BH28" s="26">
        <v>11.767410115222305</v>
      </c>
      <c r="BI28" s="26">
        <v>8.8318768671797727</v>
      </c>
      <c r="BK28" s="27">
        <v>27.741761906472661</v>
      </c>
      <c r="BL28" s="27">
        <v>26.948806729506813</v>
      </c>
      <c r="BM28" s="27">
        <v>25.145261958251112</v>
      </c>
      <c r="BN28" s="27">
        <v>22.878133669096997</v>
      </c>
      <c r="BO28" s="27">
        <v>20.270906861517275</v>
      </c>
      <c r="BP28" s="27">
        <v>17.611413875896702</v>
      </c>
      <c r="BQ28" s="27">
        <v>14.943182406861496</v>
      </c>
      <c r="BR28" s="27">
        <v>12.104434474122996</v>
      </c>
      <c r="BS28" s="27">
        <v>9.1602911250640773</v>
      </c>
      <c r="BT28" s="27">
        <v>5.7845090908156465</v>
      </c>
      <c r="BU28" s="27">
        <v>-7.3831679390124805</v>
      </c>
      <c r="BV28" s="27">
        <v>-14.75727044027019</v>
      </c>
      <c r="BW28" s="27">
        <v>-17.440038094100373</v>
      </c>
      <c r="BX28" s="27">
        <v>-17.164064566780723</v>
      </c>
      <c r="BZ28" s="27">
        <v>45.741761906472661</v>
      </c>
      <c r="CA28" s="27">
        <v>44.948806729506813</v>
      </c>
      <c r="CB28" s="27">
        <v>43.145261958251112</v>
      </c>
      <c r="CC28" s="27">
        <v>40.878133669096997</v>
      </c>
      <c r="CD28" s="27">
        <v>38.270906861517275</v>
      </c>
      <c r="CE28" s="27">
        <v>35.611413875896702</v>
      </c>
      <c r="CF28" s="27">
        <v>32.943182406861496</v>
      </c>
      <c r="CG28" s="27">
        <v>30.104434474122996</v>
      </c>
      <c r="CH28" s="27">
        <v>27.160291125064077</v>
      </c>
      <c r="CI28" s="27">
        <v>23.784509090815646</v>
      </c>
      <c r="CJ28" s="27">
        <v>10.61683206098752</v>
      </c>
      <c r="CK28" s="27">
        <v>3.2427295597298098</v>
      </c>
      <c r="CL28" s="27">
        <v>0.5599619058996268</v>
      </c>
      <c r="CM28" s="27">
        <v>0.83593543321927655</v>
      </c>
      <c r="CO28" s="28">
        <v>27.741761906472661</v>
      </c>
      <c r="CP28" s="28">
        <v>26.925312418187389</v>
      </c>
      <c r="CQ28" s="28">
        <v>25.16147939314088</v>
      </c>
      <c r="CR28" s="28">
        <v>22.919675159737039</v>
      </c>
      <c r="CS28" s="28">
        <v>20.476602143511528</v>
      </c>
      <c r="CT28" s="28">
        <v>17.900701481988548</v>
      </c>
      <c r="CU28" s="28">
        <v>15.089795315558604</v>
      </c>
      <c r="CV28" s="28">
        <v>12.091255573800012</v>
      </c>
      <c r="CW28" s="28">
        <v>9.35818603970759</v>
      </c>
      <c r="CX28" s="28">
        <v>6.4953603856821047</v>
      </c>
      <c r="CY28" s="28">
        <v>-11.678991902316</v>
      </c>
      <c r="CZ28" s="28">
        <v>-47.393544990247278</v>
      </c>
      <c r="DA28" s="28">
        <v>-74.709717098619848</v>
      </c>
      <c r="DB28" s="28">
        <v>-93.268573031412814</v>
      </c>
      <c r="DD28" s="28">
        <v>45.741761906472661</v>
      </c>
      <c r="DE28" s="28">
        <v>44.925312418187389</v>
      </c>
      <c r="DF28" s="28">
        <v>43.16147939314088</v>
      </c>
      <c r="DG28" s="28">
        <v>40.919675159737039</v>
      </c>
      <c r="DH28" s="28">
        <v>38.476602143511528</v>
      </c>
      <c r="DI28" s="28">
        <v>35.900701481988548</v>
      </c>
      <c r="DJ28" s="28">
        <v>33.089795315558604</v>
      </c>
      <c r="DK28" s="28">
        <v>30.091255573800012</v>
      </c>
      <c r="DL28" s="28">
        <v>27.35818603970759</v>
      </c>
      <c r="DM28" s="28">
        <v>24.495360385682105</v>
      </c>
      <c r="DN28" s="28">
        <v>6.3210080976840004</v>
      </c>
      <c r="DO28" s="28">
        <v>-29.393544990247278</v>
      </c>
      <c r="DP28" s="28">
        <v>-56.709717098619848</v>
      </c>
      <c r="DQ28" s="28">
        <v>-75.268573031412814</v>
      </c>
      <c r="DS28" s="29">
        <v>27.741761906472661</v>
      </c>
      <c r="DT28" s="29">
        <v>27.342977751200991</v>
      </c>
      <c r="DU28" s="29">
        <v>25.05391947167378</v>
      </c>
      <c r="DV28" s="29">
        <v>22.822589073905874</v>
      </c>
      <c r="DW28" s="29">
        <v>20.404639146024408</v>
      </c>
      <c r="DX28" s="29">
        <v>18.063433914281092</v>
      </c>
      <c r="DY28" s="29">
        <v>15.604640474694577</v>
      </c>
      <c r="DZ28" s="29">
        <v>13.03901575998762</v>
      </c>
      <c r="EA28" s="29">
        <v>9.82273353859064</v>
      </c>
      <c r="EB28" s="29">
        <v>1.3467943587169344</v>
      </c>
      <c r="EC28" s="29">
        <v>-38.983262754662945</v>
      </c>
      <c r="ED28" s="29">
        <v>-71.039054739504451</v>
      </c>
      <c r="EE28" s="29">
        <v>-89.230275856712751</v>
      </c>
      <c r="EF28" s="29">
        <v>-84.785917250869915</v>
      </c>
      <c r="EH28" s="29">
        <v>45.741761906472661</v>
      </c>
      <c r="EI28" s="29">
        <v>45.342977751200991</v>
      </c>
      <c r="EJ28" s="29">
        <v>43.05391947167378</v>
      </c>
      <c r="EK28" s="29">
        <v>40.822589073905874</v>
      </c>
      <c r="EL28" s="29">
        <v>38.404639146024408</v>
      </c>
      <c r="EM28" s="29">
        <v>36.063433914281092</v>
      </c>
      <c r="EN28" s="29">
        <v>33.604640474694577</v>
      </c>
      <c r="EO28" s="29">
        <v>31.03901575998762</v>
      </c>
      <c r="EP28" s="29">
        <v>27.82273353859064</v>
      </c>
      <c r="EQ28" s="29">
        <v>19.346794358716934</v>
      </c>
      <c r="ER28" s="29">
        <v>-20.983262754662945</v>
      </c>
      <c r="ES28" s="29">
        <v>-53.039054739504451</v>
      </c>
      <c r="ET28" s="29">
        <v>-71.230275856712751</v>
      </c>
      <c r="EU28" s="29">
        <v>-66.785917250869915</v>
      </c>
      <c r="EW28" s="1">
        <v>389137</v>
      </c>
      <c r="EX28" s="80">
        <v>403821</v>
      </c>
      <c r="EY28" s="80" t="s">
        <v>851</v>
      </c>
    </row>
    <row r="29" spans="2:155" ht="16" thickBot="1" x14ac:dyDescent="0.4">
      <c r="B29" s="21" t="s">
        <v>386</v>
      </c>
      <c r="C29" s="23">
        <v>49.90141311784781</v>
      </c>
      <c r="D29" s="23">
        <v>49.263458232023126</v>
      </c>
      <c r="E29" s="23">
        <v>48.086214447420261</v>
      </c>
      <c r="F29" s="23">
        <v>46.506144483947281</v>
      </c>
      <c r="G29" s="23">
        <v>44.522356307265994</v>
      </c>
      <c r="H29" s="23">
        <v>42.486447789712486</v>
      </c>
      <c r="I29" s="23">
        <v>40.124472960006727</v>
      </c>
      <c r="J29" s="23">
        <v>37.921811880359684</v>
      </c>
      <c r="K29" s="23">
        <v>35.642792577481032</v>
      </c>
      <c r="L29" s="23">
        <v>32.865537987350123</v>
      </c>
      <c r="M29" s="23">
        <v>22.684189174628543</v>
      </c>
      <c r="N29" s="23">
        <v>17.237080181846125</v>
      </c>
      <c r="O29" s="23">
        <v>15.742970075654483</v>
      </c>
      <c r="P29" s="23">
        <v>16.135716762663861</v>
      </c>
      <c r="Q29" s="24"/>
      <c r="R29" s="23">
        <v>67.90141311784781</v>
      </c>
      <c r="S29" s="23">
        <v>67.263458232023126</v>
      </c>
      <c r="T29" s="23">
        <v>66.086214447420261</v>
      </c>
      <c r="U29" s="23">
        <v>64.506144483947281</v>
      </c>
      <c r="V29" s="23">
        <v>62.522356307265994</v>
      </c>
      <c r="W29" s="23">
        <v>60.486447789712486</v>
      </c>
      <c r="X29" s="23">
        <v>58.124472960006727</v>
      </c>
      <c r="Y29" s="23">
        <v>55.921811880359684</v>
      </c>
      <c r="Z29" s="23">
        <v>53.642792577481032</v>
      </c>
      <c r="AA29" s="23">
        <v>50.865537987350123</v>
      </c>
      <c r="AB29" s="23">
        <v>40.684189174628543</v>
      </c>
      <c r="AC29" s="23">
        <v>35.237080181846125</v>
      </c>
      <c r="AD29" s="23">
        <v>33.742970075654483</v>
      </c>
      <c r="AE29" s="23">
        <v>34.135716762663861</v>
      </c>
      <c r="AG29" s="25">
        <v>49.90141311784781</v>
      </c>
      <c r="AH29" s="25">
        <v>49.690773743914107</v>
      </c>
      <c r="AI29" s="25">
        <v>48.916724677260277</v>
      </c>
      <c r="AJ29" s="25">
        <v>48.121095309765522</v>
      </c>
      <c r="AK29" s="25">
        <v>47.172642407590232</v>
      </c>
      <c r="AL29" s="25">
        <v>45.985138443900226</v>
      </c>
      <c r="AM29" s="25">
        <v>44.513420145571686</v>
      </c>
      <c r="AN29" s="25">
        <v>42.790780274852537</v>
      </c>
      <c r="AO29" s="25">
        <v>40.879739048340383</v>
      </c>
      <c r="AP29" s="25">
        <v>38.812401620448824</v>
      </c>
      <c r="AQ29" s="25">
        <v>32.319265959951935</v>
      </c>
      <c r="AR29" s="25">
        <v>27.753871125741128</v>
      </c>
      <c r="AS29" s="25">
        <v>25.12367060776873</v>
      </c>
      <c r="AT29" s="25">
        <v>23.379578117372475</v>
      </c>
      <c r="AV29" s="26">
        <v>67.90141311784781</v>
      </c>
      <c r="AW29" s="26">
        <v>67.690773743914107</v>
      </c>
      <c r="AX29" s="26">
        <v>66.916724677260277</v>
      </c>
      <c r="AY29" s="26">
        <v>66.121095309765522</v>
      </c>
      <c r="AZ29" s="26">
        <v>65.172642407590232</v>
      </c>
      <c r="BA29" s="26">
        <v>63.985138443900226</v>
      </c>
      <c r="BB29" s="26">
        <v>62.513420145571686</v>
      </c>
      <c r="BC29" s="26">
        <v>60.790780274852537</v>
      </c>
      <c r="BD29" s="26">
        <v>58.879739048340383</v>
      </c>
      <c r="BE29" s="26">
        <v>56.812401620448824</v>
      </c>
      <c r="BF29" s="26">
        <v>50.319265959951935</v>
      </c>
      <c r="BG29" s="26">
        <v>45.753871125741128</v>
      </c>
      <c r="BH29" s="26">
        <v>43.12367060776873</v>
      </c>
      <c r="BI29" s="26">
        <v>41.379578117372475</v>
      </c>
      <c r="BK29" s="27">
        <v>49.90141311784781</v>
      </c>
      <c r="BL29" s="27">
        <v>49.263909387754296</v>
      </c>
      <c r="BM29" s="27">
        <v>48.086951548634062</v>
      </c>
      <c r="BN29" s="27">
        <v>46.507382585855851</v>
      </c>
      <c r="BO29" s="27">
        <v>44.524061510400969</v>
      </c>
      <c r="BP29" s="27">
        <v>42.485731487554787</v>
      </c>
      <c r="BQ29" s="27">
        <v>40.11837388475783</v>
      </c>
      <c r="BR29" s="27">
        <v>37.914728417743845</v>
      </c>
      <c r="BS29" s="27">
        <v>35.635394907433422</v>
      </c>
      <c r="BT29" s="27">
        <v>33.08533232324541</v>
      </c>
      <c r="BU29" s="27">
        <v>23.717646739033057</v>
      </c>
      <c r="BV29" s="27">
        <v>18.74912888011113</v>
      </c>
      <c r="BW29" s="27">
        <v>17.294385553603391</v>
      </c>
      <c r="BX29" s="27">
        <v>17.766631149061638</v>
      </c>
      <c r="BZ29" s="27">
        <v>67.90141311784781</v>
      </c>
      <c r="CA29" s="27">
        <v>67.263909387754296</v>
      </c>
      <c r="CB29" s="27">
        <v>66.086951548634062</v>
      </c>
      <c r="CC29" s="27">
        <v>64.507382585855851</v>
      </c>
      <c r="CD29" s="27">
        <v>62.524061510400969</v>
      </c>
      <c r="CE29" s="27">
        <v>60.485731487554787</v>
      </c>
      <c r="CF29" s="27">
        <v>58.11837388475783</v>
      </c>
      <c r="CG29" s="27">
        <v>55.914728417743845</v>
      </c>
      <c r="CH29" s="27">
        <v>53.635394907433422</v>
      </c>
      <c r="CI29" s="27">
        <v>51.08533232324541</v>
      </c>
      <c r="CJ29" s="27">
        <v>41.717646739033057</v>
      </c>
      <c r="CK29" s="27">
        <v>36.74912888011113</v>
      </c>
      <c r="CL29" s="27">
        <v>35.294385553603391</v>
      </c>
      <c r="CM29" s="27">
        <v>35.766631149061638</v>
      </c>
      <c r="CO29" s="28">
        <v>49.90141311784781</v>
      </c>
      <c r="CP29" s="28">
        <v>49.230155027259471</v>
      </c>
      <c r="CQ29" s="28">
        <v>48.078366054099988</v>
      </c>
      <c r="CR29" s="28">
        <v>46.542147758792339</v>
      </c>
      <c r="CS29" s="28">
        <v>44.712601859480571</v>
      </c>
      <c r="CT29" s="28">
        <v>42.801204599626573</v>
      </c>
      <c r="CU29" s="28">
        <v>40.480889994778792</v>
      </c>
      <c r="CV29" s="28">
        <v>38.312625296251667</v>
      </c>
      <c r="CW29" s="28">
        <v>36.335542661203576</v>
      </c>
      <c r="CX29" s="28">
        <v>34.270781833851501</v>
      </c>
      <c r="CY29" s="28">
        <v>20.631922910562167</v>
      </c>
      <c r="CZ29" s="28">
        <v>-7.1631736194229205</v>
      </c>
      <c r="DA29" s="28">
        <v>-28.571641588610987</v>
      </c>
      <c r="DB29" s="28">
        <v>-42.898350817824905</v>
      </c>
      <c r="DD29" s="28">
        <v>67.90141311784781</v>
      </c>
      <c r="DE29" s="28">
        <v>67.230155027259471</v>
      </c>
      <c r="DF29" s="28">
        <v>66.078366054099988</v>
      </c>
      <c r="DG29" s="28">
        <v>64.542147758792339</v>
      </c>
      <c r="DH29" s="28">
        <v>62.712601859480571</v>
      </c>
      <c r="DI29" s="28">
        <v>60.801204599626573</v>
      </c>
      <c r="DJ29" s="28">
        <v>58.480889994778792</v>
      </c>
      <c r="DK29" s="28">
        <v>56.312625296251667</v>
      </c>
      <c r="DL29" s="28">
        <v>54.335542661203576</v>
      </c>
      <c r="DM29" s="28">
        <v>52.270781833851501</v>
      </c>
      <c r="DN29" s="28">
        <v>38.631922910562167</v>
      </c>
      <c r="DO29" s="28">
        <v>10.836826380577079</v>
      </c>
      <c r="DP29" s="28">
        <v>-10.571641588610987</v>
      </c>
      <c r="DQ29" s="28">
        <v>-24.898350817824905</v>
      </c>
      <c r="DS29" s="29">
        <v>49.90141311784781</v>
      </c>
      <c r="DT29" s="29">
        <v>49.569921312977343</v>
      </c>
      <c r="DU29" s="29">
        <v>48.031427808037847</v>
      </c>
      <c r="DV29" s="29">
        <v>46.418283366861559</v>
      </c>
      <c r="DW29" s="29">
        <v>44.664922008307386</v>
      </c>
      <c r="DX29" s="29">
        <v>42.990244586736409</v>
      </c>
      <c r="DY29" s="29">
        <v>40.947060319847807</v>
      </c>
      <c r="DZ29" s="29">
        <v>39.130359261554688</v>
      </c>
      <c r="EA29" s="29">
        <v>36.721914297808524</v>
      </c>
      <c r="EB29" s="29">
        <v>30.047816445139901</v>
      </c>
      <c r="EC29" s="29">
        <v>-1.3671925018908127</v>
      </c>
      <c r="ED29" s="29">
        <v>-26.306449123087134</v>
      </c>
      <c r="EE29" s="29">
        <v>-40.359397678851224</v>
      </c>
      <c r="EF29" s="29">
        <v>-36.203686915019375</v>
      </c>
      <c r="EH29" s="29">
        <v>67.90141311784781</v>
      </c>
      <c r="EI29" s="29">
        <v>67.569921312977343</v>
      </c>
      <c r="EJ29" s="29">
        <v>66.031427808037847</v>
      </c>
      <c r="EK29" s="29">
        <v>64.418283366861559</v>
      </c>
      <c r="EL29" s="29">
        <v>62.664922008307386</v>
      </c>
      <c r="EM29" s="29">
        <v>60.990244586736409</v>
      </c>
      <c r="EN29" s="29">
        <v>58.947060319847807</v>
      </c>
      <c r="EO29" s="29">
        <v>57.130359261554688</v>
      </c>
      <c r="EP29" s="29">
        <v>54.721914297808524</v>
      </c>
      <c r="EQ29" s="29">
        <v>48.047816445139901</v>
      </c>
      <c r="ER29" s="29">
        <v>16.632807498109187</v>
      </c>
      <c r="ES29" s="29">
        <v>-8.306449123087134</v>
      </c>
      <c r="ET29" s="29">
        <v>-22.359397678851224</v>
      </c>
      <c r="EU29" s="29">
        <v>-18.203686915019375</v>
      </c>
      <c r="EW29" s="1">
        <v>390140</v>
      </c>
      <c r="EX29" s="80">
        <v>398146</v>
      </c>
      <c r="EY29" s="80" t="s">
        <v>853</v>
      </c>
    </row>
    <row r="30" spans="2:155" ht="16" thickBot="1" x14ac:dyDescent="0.4">
      <c r="B30" s="21" t="s">
        <v>118</v>
      </c>
      <c r="C30" s="23">
        <v>82.165116450475267</v>
      </c>
      <c r="D30" s="23">
        <v>82.259492243918061</v>
      </c>
      <c r="E30" s="23">
        <v>81.683191424453156</v>
      </c>
      <c r="F30" s="23">
        <v>80.851389219946995</v>
      </c>
      <c r="G30" s="23">
        <v>79.901017941670688</v>
      </c>
      <c r="H30" s="23">
        <v>78.891501352020256</v>
      </c>
      <c r="I30" s="23">
        <v>70.871209998786156</v>
      </c>
      <c r="J30" s="23">
        <v>58.895856566787323</v>
      </c>
      <c r="K30" s="23">
        <v>57.755614709797321</v>
      </c>
      <c r="L30" s="23">
        <v>56.402397028018314</v>
      </c>
      <c r="M30" s="23">
        <v>51.71446050769606</v>
      </c>
      <c r="N30" s="23">
        <v>48.461184261044224</v>
      </c>
      <c r="O30" s="23">
        <v>48.152888808945221</v>
      </c>
      <c r="P30" s="23">
        <v>49.617268397428262</v>
      </c>
      <c r="Q30" s="24"/>
      <c r="R30" s="23">
        <v>100.16511645047527</v>
      </c>
      <c r="S30" s="23">
        <v>100.25949224391806</v>
      </c>
      <c r="T30" s="23">
        <v>99.683191424453156</v>
      </c>
      <c r="U30" s="23">
        <v>98.851389219946995</v>
      </c>
      <c r="V30" s="23">
        <v>97.901017941670688</v>
      </c>
      <c r="W30" s="23">
        <v>96.891501352020256</v>
      </c>
      <c r="X30" s="23">
        <v>88.871209998786156</v>
      </c>
      <c r="Y30" s="23">
        <v>76.89585656678733</v>
      </c>
      <c r="Z30" s="23">
        <v>75.755614709797328</v>
      </c>
      <c r="AA30" s="23">
        <v>74.402397028018314</v>
      </c>
      <c r="AB30" s="23">
        <v>69.71446050769606</v>
      </c>
      <c r="AC30" s="23">
        <v>66.461184261044224</v>
      </c>
      <c r="AD30" s="23">
        <v>66.152888808945221</v>
      </c>
      <c r="AE30" s="23">
        <v>67.617268397428262</v>
      </c>
      <c r="AG30" s="25">
        <v>82.165116450475267</v>
      </c>
      <c r="AH30" s="25">
        <v>82.208947410591193</v>
      </c>
      <c r="AI30" s="25">
        <v>81.709139199292792</v>
      </c>
      <c r="AJ30" s="25">
        <v>81.074950300699768</v>
      </c>
      <c r="AK30" s="25">
        <v>80.362709492274803</v>
      </c>
      <c r="AL30" s="25">
        <v>79.448517600996695</v>
      </c>
      <c r="AM30" s="25">
        <v>78.028568597637843</v>
      </c>
      <c r="AN30" s="25">
        <v>75.971188362371663</v>
      </c>
      <c r="AO30" s="25">
        <v>73.615049763314545</v>
      </c>
      <c r="AP30" s="25">
        <v>70.929770176389468</v>
      </c>
      <c r="AQ30" s="25">
        <v>68.695038238746434</v>
      </c>
      <c r="AR30" s="25">
        <v>67.715001125292076</v>
      </c>
      <c r="AS30" s="25">
        <v>67.646521969312857</v>
      </c>
      <c r="AT30" s="25">
        <v>68.079409626436046</v>
      </c>
      <c r="AV30" s="26">
        <v>100.16511645047527</v>
      </c>
      <c r="AW30" s="26">
        <v>100.20894741059119</v>
      </c>
      <c r="AX30" s="26">
        <v>99.709139199292792</v>
      </c>
      <c r="AY30" s="26">
        <v>99.074950300699768</v>
      </c>
      <c r="AZ30" s="26">
        <v>98.362709492274803</v>
      </c>
      <c r="BA30" s="26">
        <v>97.448517600996695</v>
      </c>
      <c r="BB30" s="26">
        <v>96.028568597637843</v>
      </c>
      <c r="BC30" s="26">
        <v>93.971188362371663</v>
      </c>
      <c r="BD30" s="26">
        <v>91.615049763314545</v>
      </c>
      <c r="BE30" s="26">
        <v>88.929770176389468</v>
      </c>
      <c r="BF30" s="26">
        <v>86.695038238746434</v>
      </c>
      <c r="BG30" s="26">
        <v>85.715001125292076</v>
      </c>
      <c r="BH30" s="26">
        <v>85.646521969312857</v>
      </c>
      <c r="BI30" s="26">
        <v>86.079409626436046</v>
      </c>
      <c r="BK30" s="27">
        <v>82.165116450475267</v>
      </c>
      <c r="BL30" s="27">
        <v>82.259601957972365</v>
      </c>
      <c r="BM30" s="27">
        <v>81.68268782134939</v>
      </c>
      <c r="BN30" s="27">
        <v>80.850937221624406</v>
      </c>
      <c r="BO30" s="27">
        <v>79.900650856521196</v>
      </c>
      <c r="BP30" s="27">
        <v>78.890964102826956</v>
      </c>
      <c r="BQ30" s="27">
        <v>70.869804153402896</v>
      </c>
      <c r="BR30" s="27">
        <v>58.894909150615383</v>
      </c>
      <c r="BS30" s="27">
        <v>57.756511632702349</v>
      </c>
      <c r="BT30" s="27">
        <v>56.523482594377725</v>
      </c>
      <c r="BU30" s="27">
        <v>52.539649307829791</v>
      </c>
      <c r="BV30" s="27">
        <v>49.611961923295837</v>
      </c>
      <c r="BW30" s="27">
        <v>49.392288925454295</v>
      </c>
      <c r="BX30" s="27">
        <v>50.827270812984437</v>
      </c>
      <c r="BZ30" s="27">
        <v>100.16511645047527</v>
      </c>
      <c r="CA30" s="27">
        <v>100.25960195797236</v>
      </c>
      <c r="CB30" s="27">
        <v>99.68268782134939</v>
      </c>
      <c r="CC30" s="27">
        <v>98.850937221624406</v>
      </c>
      <c r="CD30" s="27">
        <v>97.900650856521196</v>
      </c>
      <c r="CE30" s="27">
        <v>96.890964102826956</v>
      </c>
      <c r="CF30" s="27">
        <v>88.869804153402896</v>
      </c>
      <c r="CG30" s="27">
        <v>76.894909150615376</v>
      </c>
      <c r="CH30" s="27">
        <v>75.756511632702342</v>
      </c>
      <c r="CI30" s="27">
        <v>74.523482594377725</v>
      </c>
      <c r="CJ30" s="27">
        <v>70.539649307829791</v>
      </c>
      <c r="CK30" s="27">
        <v>67.611961923295837</v>
      </c>
      <c r="CL30" s="27">
        <v>67.392288925454295</v>
      </c>
      <c r="CM30" s="27">
        <v>68.827270812984437</v>
      </c>
      <c r="CO30" s="28">
        <v>82.165116450475267</v>
      </c>
      <c r="CP30" s="28">
        <v>82.278159177363818</v>
      </c>
      <c r="CQ30" s="28">
        <v>81.764432761521746</v>
      </c>
      <c r="CR30" s="28">
        <v>81.027212141733983</v>
      </c>
      <c r="CS30" s="28">
        <v>80.206670032918282</v>
      </c>
      <c r="CT30" s="28">
        <v>79.346268301997583</v>
      </c>
      <c r="CU30" s="28">
        <v>71.597527370048539</v>
      </c>
      <c r="CV30" s="28">
        <v>59.689773939198588</v>
      </c>
      <c r="CW30" s="28">
        <v>58.813255520505052</v>
      </c>
      <c r="CX30" s="28">
        <v>57.885462833711841</v>
      </c>
      <c r="CY30" s="28">
        <v>51.617014181013886</v>
      </c>
      <c r="CZ30" s="28">
        <v>38.251174468205946</v>
      </c>
      <c r="DA30" s="28">
        <v>29.161889413768336</v>
      </c>
      <c r="DB30" s="28">
        <v>22.499499918470519</v>
      </c>
      <c r="DD30" s="28">
        <v>100.16511645047527</v>
      </c>
      <c r="DE30" s="28">
        <v>100.27815917736382</v>
      </c>
      <c r="DF30" s="28">
        <v>99.764432761521746</v>
      </c>
      <c r="DG30" s="28">
        <v>99.027212141733983</v>
      </c>
      <c r="DH30" s="28">
        <v>98.206670032918282</v>
      </c>
      <c r="DI30" s="28">
        <v>97.346268301997583</v>
      </c>
      <c r="DJ30" s="28">
        <v>89.597527370048539</v>
      </c>
      <c r="DK30" s="28">
        <v>77.689773939198588</v>
      </c>
      <c r="DL30" s="28">
        <v>76.813255520505052</v>
      </c>
      <c r="DM30" s="28">
        <v>75.885462833711841</v>
      </c>
      <c r="DN30" s="28">
        <v>69.617014181013886</v>
      </c>
      <c r="DO30" s="28">
        <v>56.251174468205946</v>
      </c>
      <c r="DP30" s="28">
        <v>47.161889413768336</v>
      </c>
      <c r="DQ30" s="28">
        <v>40.499499918470519</v>
      </c>
      <c r="DS30" s="29">
        <v>82.165116450475267</v>
      </c>
      <c r="DT30" s="29">
        <v>82.483582024911357</v>
      </c>
      <c r="DU30" s="29">
        <v>81.8133290662945</v>
      </c>
      <c r="DV30" s="29">
        <v>81.148320155482565</v>
      </c>
      <c r="DW30" s="29">
        <v>80.468412740344263</v>
      </c>
      <c r="DX30" s="29">
        <v>79.841556042664138</v>
      </c>
      <c r="DY30" s="29">
        <v>71.642828521997217</v>
      </c>
      <c r="DZ30" s="29">
        <v>60.74602134390156</v>
      </c>
      <c r="EA30" s="29">
        <v>60.166669485014083</v>
      </c>
      <c r="EB30" s="29">
        <v>58.932624123665796</v>
      </c>
      <c r="EC30" s="29">
        <v>42.540345559611509</v>
      </c>
      <c r="ED30" s="29">
        <v>30.829574421088907</v>
      </c>
      <c r="EE30" s="29">
        <v>25.079062098425851</v>
      </c>
      <c r="EF30" s="29">
        <v>27.860130688844393</v>
      </c>
      <c r="EH30" s="29">
        <v>100.16511645047527</v>
      </c>
      <c r="EI30" s="29">
        <v>100.48358202491136</v>
      </c>
      <c r="EJ30" s="29">
        <v>99.8133290662945</v>
      </c>
      <c r="EK30" s="29">
        <v>99.148320155482565</v>
      </c>
      <c r="EL30" s="29">
        <v>98.468412740344263</v>
      </c>
      <c r="EM30" s="29">
        <v>97.841556042664138</v>
      </c>
      <c r="EN30" s="29">
        <v>89.642828521997217</v>
      </c>
      <c r="EO30" s="29">
        <v>78.74602134390156</v>
      </c>
      <c r="EP30" s="29">
        <v>78.166669485014083</v>
      </c>
      <c r="EQ30" s="29">
        <v>76.932624123665789</v>
      </c>
      <c r="ER30" s="29">
        <v>60.540345559611509</v>
      </c>
      <c r="ES30" s="29">
        <v>48.829574421088907</v>
      </c>
      <c r="ET30" s="29">
        <v>43.079062098425851</v>
      </c>
      <c r="EU30" s="29">
        <v>45.860130688844393</v>
      </c>
      <c r="EW30" s="1">
        <v>301070</v>
      </c>
      <c r="EX30" s="80">
        <v>513074</v>
      </c>
      <c r="EY30" s="80" t="s">
        <v>863</v>
      </c>
    </row>
    <row r="31" spans="2:155" ht="16" thickBot="1" x14ac:dyDescent="0.4">
      <c r="B31" s="21" t="s">
        <v>127</v>
      </c>
      <c r="C31" s="23">
        <v>26.828447496821411</v>
      </c>
      <c r="D31" s="23">
        <v>16.931174068395165</v>
      </c>
      <c r="E31" s="23">
        <v>14.637563090808356</v>
      </c>
      <c r="F31" s="23">
        <v>12.451640803808658</v>
      </c>
      <c r="G31" s="23">
        <v>10.551682879986188</v>
      </c>
      <c r="H31" s="23">
        <v>8.7499165824660849</v>
      </c>
      <c r="I31" s="23">
        <v>6.9722845980747081</v>
      </c>
      <c r="J31" s="23">
        <v>74.139654619790974</v>
      </c>
      <c r="K31" s="23">
        <v>69.231047368874187</v>
      </c>
      <c r="L31" s="23">
        <v>66.379656910286315</v>
      </c>
      <c r="M31" s="23">
        <v>56.157772009668747</v>
      </c>
      <c r="N31" s="23">
        <v>48.424497044680578</v>
      </c>
      <c r="O31" s="23">
        <v>44.19909158134206</v>
      </c>
      <c r="P31" s="23">
        <v>42.429478690691042</v>
      </c>
      <c r="Q31" s="24"/>
      <c r="R31" s="23">
        <v>68.828447496821411</v>
      </c>
      <c r="S31" s="23">
        <v>58.931174068395165</v>
      </c>
      <c r="T31" s="23">
        <v>56.637563090808356</v>
      </c>
      <c r="U31" s="23">
        <v>54.451640803808658</v>
      </c>
      <c r="V31" s="23">
        <v>52.551682879986188</v>
      </c>
      <c r="W31" s="23">
        <v>50.749916582466085</v>
      </c>
      <c r="X31" s="23">
        <v>48.972284598074708</v>
      </c>
      <c r="Y31" s="23">
        <v>47.139654619790974</v>
      </c>
      <c r="Z31" s="23">
        <v>42.231047368874187</v>
      </c>
      <c r="AA31" s="23">
        <v>39.379656910286315</v>
      </c>
      <c r="AB31" s="23">
        <v>29.157772009668747</v>
      </c>
      <c r="AC31" s="23">
        <v>21.424497044680578</v>
      </c>
      <c r="AD31" s="23">
        <v>17.19909158134206</v>
      </c>
      <c r="AE31" s="23">
        <v>15.429478690691042</v>
      </c>
      <c r="AG31" s="25">
        <v>26.828447496821411</v>
      </c>
      <c r="AH31" s="25">
        <v>22.987431667058686</v>
      </c>
      <c r="AI31" s="25">
        <v>22.542278214902211</v>
      </c>
      <c r="AJ31" s="25">
        <v>21.967434854855384</v>
      </c>
      <c r="AK31" s="25">
        <v>21.766061792343621</v>
      </c>
      <c r="AL31" s="25">
        <v>21.425037290188271</v>
      </c>
      <c r="AM31" s="25">
        <v>20.369810819746931</v>
      </c>
      <c r="AN31" s="25">
        <v>87.898506285174619</v>
      </c>
      <c r="AO31" s="25">
        <v>84.404211503752975</v>
      </c>
      <c r="AP31" s="25">
        <v>81.828600193767969</v>
      </c>
      <c r="AQ31" s="25">
        <v>75.601244705750844</v>
      </c>
      <c r="AR31" s="25">
        <v>69.758806097090428</v>
      </c>
      <c r="AS31" s="25">
        <v>65.549960082731786</v>
      </c>
      <c r="AT31" s="25">
        <v>62.424792888301283</v>
      </c>
      <c r="AV31" s="26">
        <v>68.828447496821411</v>
      </c>
      <c r="AW31" s="26">
        <v>64.987431667058686</v>
      </c>
      <c r="AX31" s="26">
        <v>64.542278214902211</v>
      </c>
      <c r="AY31" s="26">
        <v>63.967434854855384</v>
      </c>
      <c r="AZ31" s="26">
        <v>63.766061792343621</v>
      </c>
      <c r="BA31" s="26">
        <v>63.425037290188271</v>
      </c>
      <c r="BB31" s="26">
        <v>62.369810819746931</v>
      </c>
      <c r="BC31" s="26">
        <v>60.898506285174619</v>
      </c>
      <c r="BD31" s="26">
        <v>57.404211503752975</v>
      </c>
      <c r="BE31" s="26">
        <v>54.828600193767969</v>
      </c>
      <c r="BF31" s="26">
        <v>48.601244705750844</v>
      </c>
      <c r="BG31" s="26">
        <v>42.758806097090428</v>
      </c>
      <c r="BH31" s="26">
        <v>38.549960082731786</v>
      </c>
      <c r="BI31" s="26">
        <v>35.424792888301283</v>
      </c>
      <c r="BK31" s="27">
        <v>26.828447496821411</v>
      </c>
      <c r="BL31" s="27">
        <v>16.932386489758628</v>
      </c>
      <c r="BM31" s="27">
        <v>14.639988412768659</v>
      </c>
      <c r="BN31" s="27">
        <v>12.455247312247337</v>
      </c>
      <c r="BO31" s="27">
        <v>10.55643993454845</v>
      </c>
      <c r="BP31" s="27">
        <v>8.74849407121485</v>
      </c>
      <c r="BQ31" s="27">
        <v>6.9571919483479974</v>
      </c>
      <c r="BR31" s="27">
        <v>74.121950794700723</v>
      </c>
      <c r="BS31" s="27">
        <v>69.211097360082732</v>
      </c>
      <c r="BT31" s="27">
        <v>66.465937111323342</v>
      </c>
      <c r="BU31" s="27">
        <v>56.776739774616175</v>
      </c>
      <c r="BV31" s="27">
        <v>49.654577142505417</v>
      </c>
      <c r="BW31" s="27">
        <v>45.63574705822316</v>
      </c>
      <c r="BX31" s="27">
        <v>44.608746806414445</v>
      </c>
      <c r="BZ31" s="27">
        <v>68.828447496821411</v>
      </c>
      <c r="CA31" s="27">
        <v>58.932386489758628</v>
      </c>
      <c r="CB31" s="27">
        <v>56.639988412768659</v>
      </c>
      <c r="CC31" s="27">
        <v>54.455247312247337</v>
      </c>
      <c r="CD31" s="27">
        <v>52.55643993454845</v>
      </c>
      <c r="CE31" s="27">
        <v>50.74849407121485</v>
      </c>
      <c r="CF31" s="27">
        <v>48.957191948347997</v>
      </c>
      <c r="CG31" s="27">
        <v>47.121950794700723</v>
      </c>
      <c r="CH31" s="27">
        <v>42.211097360082732</v>
      </c>
      <c r="CI31" s="27">
        <v>39.465937111323342</v>
      </c>
      <c r="CJ31" s="27">
        <v>29.776739774616175</v>
      </c>
      <c r="CK31" s="27">
        <v>22.654577142505417</v>
      </c>
      <c r="CL31" s="27">
        <v>18.63574705822316</v>
      </c>
      <c r="CM31" s="27">
        <v>17.608746806414445</v>
      </c>
      <c r="CO31" s="28">
        <v>26.828447496821411</v>
      </c>
      <c r="CP31" s="28">
        <v>17.005460573776375</v>
      </c>
      <c r="CQ31" s="28">
        <v>14.884075322459097</v>
      </c>
      <c r="CR31" s="28">
        <v>12.81099541916835</v>
      </c>
      <c r="CS31" s="28">
        <v>11.001268791990583</v>
      </c>
      <c r="CT31" s="28">
        <v>9.2052527147424712</v>
      </c>
      <c r="CU31" s="28">
        <v>7.1567570665191056</v>
      </c>
      <c r="CV31" s="28">
        <v>73.873988832163207</v>
      </c>
      <c r="CW31" s="28">
        <v>68.393574702988815</v>
      </c>
      <c r="CX31" s="28">
        <v>65.549594688230258</v>
      </c>
      <c r="CY31" s="28">
        <v>52.853501505009575</v>
      </c>
      <c r="CZ31" s="28">
        <v>30.422572231470639</v>
      </c>
      <c r="DA31" s="28">
        <v>14.058195858043973</v>
      </c>
      <c r="DB31" s="28">
        <v>2.7607788578917791</v>
      </c>
      <c r="DD31" s="28">
        <v>68.828447496821411</v>
      </c>
      <c r="DE31" s="28">
        <v>59.005460573776375</v>
      </c>
      <c r="DF31" s="28">
        <v>56.884075322459097</v>
      </c>
      <c r="DG31" s="28">
        <v>54.81099541916835</v>
      </c>
      <c r="DH31" s="28">
        <v>53.001268791990583</v>
      </c>
      <c r="DI31" s="28">
        <v>51.205252714742471</v>
      </c>
      <c r="DJ31" s="28">
        <v>49.156757066519106</v>
      </c>
      <c r="DK31" s="28">
        <v>46.873988832163207</v>
      </c>
      <c r="DL31" s="28">
        <v>41.393574702988815</v>
      </c>
      <c r="DM31" s="28">
        <v>38.549594688230258</v>
      </c>
      <c r="DN31" s="28">
        <v>25.853501505009575</v>
      </c>
      <c r="DO31" s="28">
        <v>3.4225722314706388</v>
      </c>
      <c r="DP31" s="28">
        <v>-12.941804141956027</v>
      </c>
      <c r="DQ31" s="28">
        <v>-24.239221142108221</v>
      </c>
      <c r="DS31" s="29">
        <v>26.828447496821411</v>
      </c>
      <c r="DT31" s="29">
        <v>17.232560312262422</v>
      </c>
      <c r="DU31" s="29">
        <v>14.897325705256151</v>
      </c>
      <c r="DV31" s="29">
        <v>12.856811649436764</v>
      </c>
      <c r="DW31" s="29">
        <v>11.048706379891343</v>
      </c>
      <c r="DX31" s="29">
        <v>9.2780421424017163</v>
      </c>
      <c r="DY31" s="29">
        <v>7.2540212485261009</v>
      </c>
      <c r="DZ31" s="29">
        <v>74.150589461009361</v>
      </c>
      <c r="EA31" s="29">
        <v>68.681729419073747</v>
      </c>
      <c r="EB31" s="29">
        <v>63.180204151043711</v>
      </c>
      <c r="EC31" s="29">
        <v>37.517408224121198</v>
      </c>
      <c r="ED31" s="29">
        <v>16.763719664149789</v>
      </c>
      <c r="EE31" s="29">
        <v>5.4026091437285118</v>
      </c>
      <c r="EF31" s="29">
        <v>7.7995096960751198</v>
      </c>
      <c r="EH31" s="29">
        <v>68.828447496821411</v>
      </c>
      <c r="EI31" s="29">
        <v>59.232560312262422</v>
      </c>
      <c r="EJ31" s="29">
        <v>56.897325705256151</v>
      </c>
      <c r="EK31" s="29">
        <v>54.856811649436764</v>
      </c>
      <c r="EL31" s="29">
        <v>53.048706379891343</v>
      </c>
      <c r="EM31" s="29">
        <v>51.278042142401716</v>
      </c>
      <c r="EN31" s="29">
        <v>49.254021248526101</v>
      </c>
      <c r="EO31" s="29">
        <v>47.150589461009361</v>
      </c>
      <c r="EP31" s="29">
        <v>41.681729419073747</v>
      </c>
      <c r="EQ31" s="29">
        <v>36.180204151043711</v>
      </c>
      <c r="ER31" s="29">
        <v>10.517408224121198</v>
      </c>
      <c r="ES31" s="29">
        <v>-10.236280335850211</v>
      </c>
      <c r="ET31" s="29">
        <v>-21.597390856271488</v>
      </c>
      <c r="EU31" s="29">
        <v>-19.20049030392488</v>
      </c>
      <c r="EW31" s="1">
        <v>381795</v>
      </c>
      <c r="EX31" s="80">
        <v>399250</v>
      </c>
      <c r="EY31" s="80" t="s">
        <v>857</v>
      </c>
    </row>
    <row r="32" spans="2:155" ht="16" thickBot="1" x14ac:dyDescent="0.4">
      <c r="B32" s="21" t="s">
        <v>136</v>
      </c>
      <c r="C32" s="23">
        <v>50.513878787601342</v>
      </c>
      <c r="D32" s="23">
        <v>50.291875640174368</v>
      </c>
      <c r="E32" s="23">
        <v>48.779024869254499</v>
      </c>
      <c r="F32" s="23">
        <v>46.611654281016399</v>
      </c>
      <c r="G32" s="23">
        <v>44.248876562859877</v>
      </c>
      <c r="H32" s="23">
        <v>41.584605350916121</v>
      </c>
      <c r="I32" s="23">
        <v>38.9315813114777</v>
      </c>
      <c r="J32" s="23">
        <v>36.3404800871579</v>
      </c>
      <c r="K32" s="23">
        <v>33.749538106331272</v>
      </c>
      <c r="L32" s="23">
        <v>30.914804516633581</v>
      </c>
      <c r="M32" s="23">
        <v>20.680886090766919</v>
      </c>
      <c r="N32" s="23">
        <v>14.864410303849525</v>
      </c>
      <c r="O32" s="23">
        <v>13.148987999533304</v>
      </c>
      <c r="P32" s="23">
        <v>12.598600938520491</v>
      </c>
      <c r="Q32" s="24"/>
      <c r="R32" s="23">
        <v>68.513878787601342</v>
      </c>
      <c r="S32" s="23">
        <v>68.291875640174368</v>
      </c>
      <c r="T32" s="23">
        <v>66.779024869254499</v>
      </c>
      <c r="U32" s="23">
        <v>64.611654281016399</v>
      </c>
      <c r="V32" s="23">
        <v>62.248876562859877</v>
      </c>
      <c r="W32" s="23">
        <v>59.584605350916121</v>
      </c>
      <c r="X32" s="23">
        <v>56.9315813114777</v>
      </c>
      <c r="Y32" s="23">
        <v>54.3404800871579</v>
      </c>
      <c r="Z32" s="23">
        <v>51.749538106331272</v>
      </c>
      <c r="AA32" s="23">
        <v>48.914804516633581</v>
      </c>
      <c r="AB32" s="23">
        <v>38.680886090766919</v>
      </c>
      <c r="AC32" s="23">
        <v>32.864410303849525</v>
      </c>
      <c r="AD32" s="23">
        <v>31.148987999533304</v>
      </c>
      <c r="AE32" s="23">
        <v>30.598600938520491</v>
      </c>
      <c r="AG32" s="25">
        <v>50.513878787601342</v>
      </c>
      <c r="AH32" s="25">
        <v>50.995862788597378</v>
      </c>
      <c r="AI32" s="25">
        <v>50.42286783992985</v>
      </c>
      <c r="AJ32" s="25">
        <v>49.678446286972246</v>
      </c>
      <c r="AK32" s="25">
        <v>48.990670334007632</v>
      </c>
      <c r="AL32" s="25">
        <v>48.026035381906041</v>
      </c>
      <c r="AM32" s="25">
        <v>46.729881250866754</v>
      </c>
      <c r="AN32" s="25">
        <v>45.219550302585702</v>
      </c>
      <c r="AO32" s="25">
        <v>43.482226092070235</v>
      </c>
      <c r="AP32" s="25">
        <v>41.594152762636142</v>
      </c>
      <c r="AQ32" s="25">
        <v>35.586980956067379</v>
      </c>
      <c r="AR32" s="25">
        <v>31.831431340651847</v>
      </c>
      <c r="AS32" s="25">
        <v>29.560137804930008</v>
      </c>
      <c r="AT32" s="25">
        <v>28.286771372056307</v>
      </c>
      <c r="AV32" s="26">
        <v>68.513878787601342</v>
      </c>
      <c r="AW32" s="26">
        <v>68.995862788597378</v>
      </c>
      <c r="AX32" s="26">
        <v>68.42286783992985</v>
      </c>
      <c r="AY32" s="26">
        <v>67.678446286972246</v>
      </c>
      <c r="AZ32" s="26">
        <v>66.990670334007632</v>
      </c>
      <c r="BA32" s="26">
        <v>66.026035381906041</v>
      </c>
      <c r="BB32" s="26">
        <v>64.729881250866754</v>
      </c>
      <c r="BC32" s="26">
        <v>63.219550302585702</v>
      </c>
      <c r="BD32" s="26">
        <v>61.482226092070235</v>
      </c>
      <c r="BE32" s="26">
        <v>59.594152762636142</v>
      </c>
      <c r="BF32" s="26">
        <v>53.586980956067379</v>
      </c>
      <c r="BG32" s="26">
        <v>49.831431340651847</v>
      </c>
      <c r="BH32" s="26">
        <v>47.560137804930008</v>
      </c>
      <c r="BI32" s="26">
        <v>46.286771372056307</v>
      </c>
      <c r="BK32" s="27">
        <v>50.513878787601342</v>
      </c>
      <c r="BL32" s="27">
        <v>50.294126595883668</v>
      </c>
      <c r="BM32" s="27">
        <v>48.781680475121064</v>
      </c>
      <c r="BN32" s="27">
        <v>46.616360790074623</v>
      </c>
      <c r="BO32" s="27">
        <v>44.255669124228135</v>
      </c>
      <c r="BP32" s="27">
        <v>41.580918358399018</v>
      </c>
      <c r="BQ32" s="27">
        <v>38.904499780674428</v>
      </c>
      <c r="BR32" s="27">
        <v>36.309281145120039</v>
      </c>
      <c r="BS32" s="27">
        <v>33.71922439564463</v>
      </c>
      <c r="BT32" s="27">
        <v>31.158666895280476</v>
      </c>
      <c r="BU32" s="27">
        <v>22.180407480434226</v>
      </c>
      <c r="BV32" s="27">
        <v>17.907552686523744</v>
      </c>
      <c r="BW32" s="27">
        <v>16.75922035899292</v>
      </c>
      <c r="BX32" s="27">
        <v>17.230793015920881</v>
      </c>
      <c r="BZ32" s="27">
        <v>68.513878787601342</v>
      </c>
      <c r="CA32" s="27">
        <v>68.294126595883668</v>
      </c>
      <c r="CB32" s="27">
        <v>66.781680475121064</v>
      </c>
      <c r="CC32" s="27">
        <v>64.616360790074623</v>
      </c>
      <c r="CD32" s="27">
        <v>62.255669124228135</v>
      </c>
      <c r="CE32" s="27">
        <v>59.580918358399018</v>
      </c>
      <c r="CF32" s="27">
        <v>56.904499780674428</v>
      </c>
      <c r="CG32" s="27">
        <v>54.309281145120039</v>
      </c>
      <c r="CH32" s="27">
        <v>51.71922439564463</v>
      </c>
      <c r="CI32" s="27">
        <v>49.158666895280476</v>
      </c>
      <c r="CJ32" s="27">
        <v>40.180407480434226</v>
      </c>
      <c r="CK32" s="27">
        <v>35.907552686523744</v>
      </c>
      <c r="CL32" s="27">
        <v>34.75922035899292</v>
      </c>
      <c r="CM32" s="27">
        <v>35.230793015920881</v>
      </c>
      <c r="CO32" s="28">
        <v>50.513878787601342</v>
      </c>
      <c r="CP32" s="28">
        <v>50.430563152911688</v>
      </c>
      <c r="CQ32" s="28">
        <v>49.134584088583367</v>
      </c>
      <c r="CR32" s="28">
        <v>47.243284271927507</v>
      </c>
      <c r="CS32" s="28">
        <v>45.282559890325075</v>
      </c>
      <c r="CT32" s="28">
        <v>43.025339648176001</v>
      </c>
      <c r="CU32" s="28">
        <v>40.817490583301009</v>
      </c>
      <c r="CV32" s="28">
        <v>38.7351967330832</v>
      </c>
      <c r="CW32" s="28">
        <v>36.781609278619115</v>
      </c>
      <c r="CX32" s="28">
        <v>34.839031392155746</v>
      </c>
      <c r="CY32" s="28">
        <v>23.989549250067668</v>
      </c>
      <c r="CZ32" s="28">
        <v>0.29002087291678436</v>
      </c>
      <c r="DA32" s="28">
        <v>-18.711380557754978</v>
      </c>
      <c r="DB32" s="28">
        <v>-31.088414733585125</v>
      </c>
      <c r="DD32" s="28">
        <v>68.513878787601342</v>
      </c>
      <c r="DE32" s="28">
        <v>68.430563152911688</v>
      </c>
      <c r="DF32" s="28">
        <v>67.134584088583367</v>
      </c>
      <c r="DG32" s="28">
        <v>65.243284271927507</v>
      </c>
      <c r="DH32" s="28">
        <v>63.282559890325075</v>
      </c>
      <c r="DI32" s="28">
        <v>61.025339648176001</v>
      </c>
      <c r="DJ32" s="28">
        <v>58.817490583301009</v>
      </c>
      <c r="DK32" s="28">
        <v>56.7351967330832</v>
      </c>
      <c r="DL32" s="28">
        <v>54.781609278619115</v>
      </c>
      <c r="DM32" s="28">
        <v>52.839031392155746</v>
      </c>
      <c r="DN32" s="28">
        <v>41.989549250067668</v>
      </c>
      <c r="DO32" s="28">
        <v>18.290020872916784</v>
      </c>
      <c r="DP32" s="28">
        <v>-0.71138055775497833</v>
      </c>
      <c r="DQ32" s="28">
        <v>-13.088414733585125</v>
      </c>
      <c r="DS32" s="29">
        <v>50.513878787601342</v>
      </c>
      <c r="DT32" s="29">
        <v>50.652357736553498</v>
      </c>
      <c r="DU32" s="29">
        <v>48.614934248795265</v>
      </c>
      <c r="DV32" s="29">
        <v>46.644063525843634</v>
      </c>
      <c r="DW32" s="29">
        <v>44.773090117330852</v>
      </c>
      <c r="DX32" s="29">
        <v>42.71256682261712</v>
      </c>
      <c r="DY32" s="29">
        <v>40.594412963952848</v>
      </c>
      <c r="DZ32" s="29">
        <v>38.658377609287371</v>
      </c>
      <c r="EA32" s="29">
        <v>36.584341442315818</v>
      </c>
      <c r="EB32" s="29">
        <v>33.224418667032978</v>
      </c>
      <c r="EC32" s="29">
        <v>7.0392432670742551</v>
      </c>
      <c r="ED32" s="29">
        <v>-15.512649170752809</v>
      </c>
      <c r="EE32" s="29">
        <v>-27.851760044188097</v>
      </c>
      <c r="EF32" s="29">
        <v>-24.512625663154608</v>
      </c>
      <c r="EH32" s="29">
        <v>68.513878787601342</v>
      </c>
      <c r="EI32" s="29">
        <v>68.652357736553498</v>
      </c>
      <c r="EJ32" s="29">
        <v>66.614934248795265</v>
      </c>
      <c r="EK32" s="29">
        <v>64.644063525843634</v>
      </c>
      <c r="EL32" s="29">
        <v>62.773090117330852</v>
      </c>
      <c r="EM32" s="29">
        <v>60.71256682261712</v>
      </c>
      <c r="EN32" s="29">
        <v>58.594412963952848</v>
      </c>
      <c r="EO32" s="29">
        <v>56.658377609287371</v>
      </c>
      <c r="EP32" s="29">
        <v>54.584341442315818</v>
      </c>
      <c r="EQ32" s="29">
        <v>51.224418667032978</v>
      </c>
      <c r="ER32" s="29">
        <v>25.039243267074255</v>
      </c>
      <c r="ES32" s="29">
        <v>2.4873508292471911</v>
      </c>
      <c r="ET32" s="29">
        <v>-9.8517600441880973</v>
      </c>
      <c r="EU32" s="29">
        <v>-6.5126256631546084</v>
      </c>
      <c r="EW32" s="1">
        <v>360607</v>
      </c>
      <c r="EX32" s="80">
        <v>397690</v>
      </c>
      <c r="EY32" s="80" t="s">
        <v>860</v>
      </c>
    </row>
    <row r="33" spans="2:155" ht="16" thickBot="1" x14ac:dyDescent="0.4">
      <c r="B33" s="21" t="s">
        <v>146</v>
      </c>
      <c r="C33" s="23">
        <v>48.562085596319491</v>
      </c>
      <c r="D33" s="23">
        <v>48.265199388031277</v>
      </c>
      <c r="E33" s="23">
        <v>47.108651909777421</v>
      </c>
      <c r="F33" s="23">
        <v>45.536938301685609</v>
      </c>
      <c r="G33" s="23">
        <v>43.857431431890987</v>
      </c>
      <c r="H33" s="23">
        <v>42.18207088538918</v>
      </c>
      <c r="I33" s="23">
        <v>40.496543368980824</v>
      </c>
      <c r="J33" s="23">
        <v>38.706319966558425</v>
      </c>
      <c r="K33" s="23">
        <v>36.843260281887297</v>
      </c>
      <c r="L33" s="23">
        <v>34.500598857604487</v>
      </c>
      <c r="M33" s="23">
        <v>25.866570400928623</v>
      </c>
      <c r="N33" s="23">
        <v>20.295748296034844</v>
      </c>
      <c r="O33" s="23">
        <v>17.993565630901045</v>
      </c>
      <c r="P33" s="23">
        <v>17.738798869505757</v>
      </c>
      <c r="Q33" s="24"/>
      <c r="R33" s="23">
        <v>66.562085596319491</v>
      </c>
      <c r="S33" s="23">
        <v>66.265199388031277</v>
      </c>
      <c r="T33" s="23">
        <v>65.108651909777421</v>
      </c>
      <c r="U33" s="23">
        <v>63.536938301685609</v>
      </c>
      <c r="V33" s="23">
        <v>61.857431431890987</v>
      </c>
      <c r="W33" s="23">
        <v>60.18207088538918</v>
      </c>
      <c r="X33" s="23">
        <v>58.496543368980824</v>
      </c>
      <c r="Y33" s="23">
        <v>56.706319966558425</v>
      </c>
      <c r="Z33" s="23">
        <v>54.843260281887297</v>
      </c>
      <c r="AA33" s="23">
        <v>52.500598857604487</v>
      </c>
      <c r="AB33" s="23">
        <v>43.866570400928623</v>
      </c>
      <c r="AC33" s="23">
        <v>38.295748296034844</v>
      </c>
      <c r="AD33" s="23">
        <v>35.993565630901045</v>
      </c>
      <c r="AE33" s="23">
        <v>35.738798869505757</v>
      </c>
      <c r="AG33" s="25">
        <v>48.562085596319491</v>
      </c>
      <c r="AH33" s="25">
        <v>48.658133051866713</v>
      </c>
      <c r="AI33" s="25">
        <v>48.046631625588702</v>
      </c>
      <c r="AJ33" s="25">
        <v>47.331202725931192</v>
      </c>
      <c r="AK33" s="25">
        <v>46.622385456603112</v>
      </c>
      <c r="AL33" s="25">
        <v>45.745378398436088</v>
      </c>
      <c r="AM33" s="25">
        <v>44.566514972055586</v>
      </c>
      <c r="AN33" s="25">
        <v>43.127762422089404</v>
      </c>
      <c r="AO33" s="25">
        <v>41.455209593934427</v>
      </c>
      <c r="AP33" s="25">
        <v>39.561632748602392</v>
      </c>
      <c r="AQ33" s="25">
        <v>34.364939920260966</v>
      </c>
      <c r="AR33" s="25">
        <v>30.100488460919891</v>
      </c>
      <c r="AS33" s="25">
        <v>27.31799983322496</v>
      </c>
      <c r="AT33" s="25">
        <v>25.425060636754139</v>
      </c>
      <c r="AV33" s="26">
        <v>66.562085596319491</v>
      </c>
      <c r="AW33" s="26">
        <v>66.658133051866713</v>
      </c>
      <c r="AX33" s="26">
        <v>66.046631625588702</v>
      </c>
      <c r="AY33" s="26">
        <v>65.331202725931192</v>
      </c>
      <c r="AZ33" s="26">
        <v>64.622385456603112</v>
      </c>
      <c r="BA33" s="26">
        <v>63.745378398436088</v>
      </c>
      <c r="BB33" s="26">
        <v>62.566514972055586</v>
      </c>
      <c r="BC33" s="26">
        <v>61.127762422089404</v>
      </c>
      <c r="BD33" s="26">
        <v>59.455209593934427</v>
      </c>
      <c r="BE33" s="26">
        <v>57.561632748602392</v>
      </c>
      <c r="BF33" s="26">
        <v>52.364939920260966</v>
      </c>
      <c r="BG33" s="26">
        <v>48.100488460919891</v>
      </c>
      <c r="BH33" s="26">
        <v>45.31799983322496</v>
      </c>
      <c r="BI33" s="26">
        <v>43.425060636754139</v>
      </c>
      <c r="BK33" s="27">
        <v>48.562085596319491</v>
      </c>
      <c r="BL33" s="27">
        <v>48.266038730102068</v>
      </c>
      <c r="BM33" s="27">
        <v>47.106690995383346</v>
      </c>
      <c r="BN33" s="27">
        <v>45.535515474162096</v>
      </c>
      <c r="BO33" s="27">
        <v>43.856708468574894</v>
      </c>
      <c r="BP33" s="27">
        <v>42.179024580865601</v>
      </c>
      <c r="BQ33" s="27">
        <v>40.487944443113207</v>
      </c>
      <c r="BR33" s="27">
        <v>38.697351845941043</v>
      </c>
      <c r="BS33" s="27">
        <v>36.843032419287269</v>
      </c>
      <c r="BT33" s="27">
        <v>34.664479423887769</v>
      </c>
      <c r="BU33" s="27">
        <v>26.655620144607241</v>
      </c>
      <c r="BV33" s="27">
        <v>21.726958010776869</v>
      </c>
      <c r="BW33" s="27">
        <v>19.640324786638914</v>
      </c>
      <c r="BX33" s="27">
        <v>19.620493895397715</v>
      </c>
      <c r="BZ33" s="27">
        <v>66.562085596319491</v>
      </c>
      <c r="CA33" s="27">
        <v>66.266038730102068</v>
      </c>
      <c r="CB33" s="27">
        <v>65.106690995383346</v>
      </c>
      <c r="CC33" s="27">
        <v>63.535515474162096</v>
      </c>
      <c r="CD33" s="27">
        <v>61.856708468574894</v>
      </c>
      <c r="CE33" s="27">
        <v>60.179024580865601</v>
      </c>
      <c r="CF33" s="27">
        <v>58.487944443113207</v>
      </c>
      <c r="CG33" s="27">
        <v>56.697351845941043</v>
      </c>
      <c r="CH33" s="27">
        <v>54.843032419287269</v>
      </c>
      <c r="CI33" s="27">
        <v>52.664479423887769</v>
      </c>
      <c r="CJ33" s="27">
        <v>44.655620144607241</v>
      </c>
      <c r="CK33" s="27">
        <v>39.726958010776869</v>
      </c>
      <c r="CL33" s="27">
        <v>37.640324786638914</v>
      </c>
      <c r="CM33" s="27">
        <v>37.620493895397715</v>
      </c>
      <c r="CO33" s="28">
        <v>48.562085596319491</v>
      </c>
      <c r="CP33" s="28">
        <v>48.262596612338811</v>
      </c>
      <c r="CQ33" s="28">
        <v>47.147957900998449</v>
      </c>
      <c r="CR33" s="28">
        <v>45.624423471174595</v>
      </c>
      <c r="CS33" s="28">
        <v>44.043974622636085</v>
      </c>
      <c r="CT33" s="28">
        <v>42.398849471775563</v>
      </c>
      <c r="CU33" s="28">
        <v>40.589448059573456</v>
      </c>
      <c r="CV33" s="28">
        <v>38.64812036871983</v>
      </c>
      <c r="CW33" s="28">
        <v>36.867962643026587</v>
      </c>
      <c r="CX33" s="28">
        <v>34.880803291820186</v>
      </c>
      <c r="CY33" s="28">
        <v>22.617528047631453</v>
      </c>
      <c r="CZ33" s="28">
        <v>-3.4658747027324353</v>
      </c>
      <c r="DA33" s="28">
        <v>-23.786962791845866</v>
      </c>
      <c r="DB33" s="28">
        <v>-37.08209367313026</v>
      </c>
      <c r="DD33" s="28">
        <v>66.562085596319491</v>
      </c>
      <c r="DE33" s="28">
        <v>66.262596612338811</v>
      </c>
      <c r="DF33" s="28">
        <v>65.147957900998449</v>
      </c>
      <c r="DG33" s="28">
        <v>63.624423471174595</v>
      </c>
      <c r="DH33" s="28">
        <v>62.043974622636085</v>
      </c>
      <c r="DI33" s="28">
        <v>60.398849471775563</v>
      </c>
      <c r="DJ33" s="28">
        <v>58.589448059573456</v>
      </c>
      <c r="DK33" s="28">
        <v>56.64812036871983</v>
      </c>
      <c r="DL33" s="28">
        <v>54.867962643026587</v>
      </c>
      <c r="DM33" s="28">
        <v>52.880803291820186</v>
      </c>
      <c r="DN33" s="28">
        <v>40.617528047631453</v>
      </c>
      <c r="DO33" s="28">
        <v>14.534125297267565</v>
      </c>
      <c r="DP33" s="28">
        <v>-5.7869627918458661</v>
      </c>
      <c r="DQ33" s="28">
        <v>-19.08209367313026</v>
      </c>
      <c r="DS33" s="29">
        <v>48.562085596319491</v>
      </c>
      <c r="DT33" s="29">
        <v>48.579446813416922</v>
      </c>
      <c r="DU33" s="29">
        <v>47.227257126619918</v>
      </c>
      <c r="DV33" s="29">
        <v>45.763364700534552</v>
      </c>
      <c r="DW33" s="29">
        <v>44.233732940577795</v>
      </c>
      <c r="DX33" s="29">
        <v>42.766901517651007</v>
      </c>
      <c r="DY33" s="29">
        <v>41.20530205139319</v>
      </c>
      <c r="DZ33" s="29">
        <v>39.555502737490201</v>
      </c>
      <c r="EA33" s="29">
        <v>37.353572115939912</v>
      </c>
      <c r="EB33" s="29">
        <v>31.11258214239804</v>
      </c>
      <c r="EC33" s="29">
        <v>2.3824636491908961</v>
      </c>
      <c r="ED33" s="29">
        <v>-20.97399641797125</v>
      </c>
      <c r="EE33" s="29">
        <v>-34.441969198412522</v>
      </c>
      <c r="EF33" s="29">
        <v>-30.842274755546043</v>
      </c>
      <c r="EH33" s="29">
        <v>66.562085596319491</v>
      </c>
      <c r="EI33" s="29">
        <v>66.579446813416922</v>
      </c>
      <c r="EJ33" s="29">
        <v>65.227257126619918</v>
      </c>
      <c r="EK33" s="29">
        <v>63.763364700534552</v>
      </c>
      <c r="EL33" s="29">
        <v>62.233732940577795</v>
      </c>
      <c r="EM33" s="29">
        <v>60.766901517651007</v>
      </c>
      <c r="EN33" s="29">
        <v>59.20530205139319</v>
      </c>
      <c r="EO33" s="29">
        <v>57.555502737490201</v>
      </c>
      <c r="EP33" s="29">
        <v>55.353572115939912</v>
      </c>
      <c r="EQ33" s="29">
        <v>49.11258214239804</v>
      </c>
      <c r="ER33" s="29">
        <v>20.382463649190896</v>
      </c>
      <c r="ES33" s="29">
        <v>-2.9739964179712501</v>
      </c>
      <c r="ET33" s="29">
        <v>-16.441969198412522</v>
      </c>
      <c r="EU33" s="29">
        <v>-12.842274755546043</v>
      </c>
      <c r="EW33" s="1">
        <v>393262</v>
      </c>
      <c r="EX33" s="80">
        <v>404755</v>
      </c>
      <c r="EY33" s="80" t="s">
        <v>851</v>
      </c>
    </row>
    <row r="34" spans="2:155" ht="16" thickBot="1" x14ac:dyDescent="0.4">
      <c r="B34" s="21" t="s">
        <v>387</v>
      </c>
      <c r="C34" s="23">
        <v>29.973496560961991</v>
      </c>
      <c r="D34" s="23">
        <v>29.984472377146361</v>
      </c>
      <c r="E34" s="23">
        <v>28.543443605477819</v>
      </c>
      <c r="F34" s="23">
        <v>26.48459151708569</v>
      </c>
      <c r="G34" s="23">
        <v>24.140520602866502</v>
      </c>
      <c r="H34" s="23">
        <v>21.318163205403764</v>
      </c>
      <c r="I34" s="23">
        <v>18.474703064899302</v>
      </c>
      <c r="J34" s="23">
        <v>15.441603205489145</v>
      </c>
      <c r="K34" s="23">
        <v>12.352412115062876</v>
      </c>
      <c r="L34" s="23">
        <v>8.5752896796564357</v>
      </c>
      <c r="M34" s="23">
        <v>-4.9183588874237358</v>
      </c>
      <c r="N34" s="23">
        <v>-11.528627397683351</v>
      </c>
      <c r="O34" s="23">
        <v>-12.754075514014119</v>
      </c>
      <c r="P34" s="23">
        <v>-11.249536614617796</v>
      </c>
      <c r="Q34" s="24"/>
      <c r="R34" s="23">
        <v>91.973496560961991</v>
      </c>
      <c r="S34" s="23">
        <v>91.984472377146361</v>
      </c>
      <c r="T34" s="23">
        <v>90.543443605477819</v>
      </c>
      <c r="U34" s="23">
        <v>88.48459151708569</v>
      </c>
      <c r="V34" s="23">
        <v>86.140520602866502</v>
      </c>
      <c r="W34" s="23">
        <v>83.318163205403764</v>
      </c>
      <c r="X34" s="23">
        <v>80.474703064899302</v>
      </c>
      <c r="Y34" s="23">
        <v>77.441603205489145</v>
      </c>
      <c r="Z34" s="23">
        <v>74.352412115062876</v>
      </c>
      <c r="AA34" s="23">
        <v>70.575289679656436</v>
      </c>
      <c r="AB34" s="23">
        <v>57.081641112576264</v>
      </c>
      <c r="AC34" s="23">
        <v>50.471372602316649</v>
      </c>
      <c r="AD34" s="23">
        <v>49.245924485985881</v>
      </c>
      <c r="AE34" s="23">
        <v>50.750463385382204</v>
      </c>
      <c r="AG34" s="25">
        <v>29.973496560961991</v>
      </c>
      <c r="AH34" s="25">
        <v>30.198945071876651</v>
      </c>
      <c r="AI34" s="25">
        <v>29.308661104910712</v>
      </c>
      <c r="AJ34" s="25">
        <v>28.281267334206078</v>
      </c>
      <c r="AK34" s="25">
        <v>27.076977623178607</v>
      </c>
      <c r="AL34" s="25">
        <v>25.53847625326523</v>
      </c>
      <c r="AM34" s="25">
        <v>23.629872953590223</v>
      </c>
      <c r="AN34" s="25">
        <v>21.418306009083437</v>
      </c>
      <c r="AO34" s="25">
        <v>18.936525401303172</v>
      </c>
      <c r="AP34" s="25">
        <v>16.220021037586207</v>
      </c>
      <c r="AQ34" s="25">
        <v>8.7271610245251452</v>
      </c>
      <c r="AR34" s="25">
        <v>3.2890246538617731</v>
      </c>
      <c r="AS34" s="25">
        <v>0.34442464667498029</v>
      </c>
      <c r="AT34" s="25">
        <v>-1.3619599392075799</v>
      </c>
      <c r="AV34" s="26">
        <v>91.973496560961991</v>
      </c>
      <c r="AW34" s="26">
        <v>92.198945071876651</v>
      </c>
      <c r="AX34" s="26">
        <v>91.308661104910712</v>
      </c>
      <c r="AY34" s="26">
        <v>90.281267334206078</v>
      </c>
      <c r="AZ34" s="26">
        <v>89.076977623178607</v>
      </c>
      <c r="BA34" s="26">
        <v>87.53847625326523</v>
      </c>
      <c r="BB34" s="26">
        <v>85.629872953590223</v>
      </c>
      <c r="BC34" s="26">
        <v>83.418306009083437</v>
      </c>
      <c r="BD34" s="26">
        <v>80.936525401303172</v>
      </c>
      <c r="BE34" s="26">
        <v>78.220021037586207</v>
      </c>
      <c r="BF34" s="26">
        <v>70.727161024525145</v>
      </c>
      <c r="BG34" s="26">
        <v>65.289024653861773</v>
      </c>
      <c r="BH34" s="26">
        <v>62.34442464667498</v>
      </c>
      <c r="BI34" s="26">
        <v>60.63804006079242</v>
      </c>
      <c r="BK34" s="27">
        <v>29.973496560961991</v>
      </c>
      <c r="BL34" s="27">
        <v>29.985082876920686</v>
      </c>
      <c r="BM34" s="27">
        <v>28.542932279280777</v>
      </c>
      <c r="BN34" s="27">
        <v>26.48454160867999</v>
      </c>
      <c r="BO34" s="27">
        <v>24.140639451578508</v>
      </c>
      <c r="BP34" s="27">
        <v>21.315442462715623</v>
      </c>
      <c r="BQ34" s="27">
        <v>18.466149801387203</v>
      </c>
      <c r="BR34" s="27">
        <v>15.432527929934992</v>
      </c>
      <c r="BS34" s="27">
        <v>12.350636846378578</v>
      </c>
      <c r="BT34" s="27">
        <v>8.9077199038187445</v>
      </c>
      <c r="BU34" s="27">
        <v>-3.4105494165421675</v>
      </c>
      <c r="BV34" s="27">
        <v>-9.3464812902322194</v>
      </c>
      <c r="BW34" s="27">
        <v>-10.479629805908871</v>
      </c>
      <c r="BX34" s="27">
        <v>-8.8943453756888857</v>
      </c>
      <c r="BZ34" s="27">
        <v>91.973496560961991</v>
      </c>
      <c r="CA34" s="27">
        <v>91.985082876920686</v>
      </c>
      <c r="CB34" s="27">
        <v>90.542932279280777</v>
      </c>
      <c r="CC34" s="27">
        <v>88.48454160867999</v>
      </c>
      <c r="CD34" s="27">
        <v>86.140639451578508</v>
      </c>
      <c r="CE34" s="27">
        <v>83.315442462715623</v>
      </c>
      <c r="CF34" s="27">
        <v>80.466149801387203</v>
      </c>
      <c r="CG34" s="27">
        <v>77.432527929934992</v>
      </c>
      <c r="CH34" s="27">
        <v>74.350636846378578</v>
      </c>
      <c r="CI34" s="27">
        <v>70.907719903818744</v>
      </c>
      <c r="CJ34" s="27">
        <v>58.589450583457833</v>
      </c>
      <c r="CK34" s="27">
        <v>52.653518709767781</v>
      </c>
      <c r="CL34" s="27">
        <v>51.520370194091129</v>
      </c>
      <c r="CM34" s="27">
        <v>53.105654624311114</v>
      </c>
      <c r="CO34" s="28">
        <v>29.973496560961991</v>
      </c>
      <c r="CP34" s="28">
        <v>29.981311517881736</v>
      </c>
      <c r="CQ34" s="28">
        <v>28.64547148832574</v>
      </c>
      <c r="CR34" s="28">
        <v>26.672275619086946</v>
      </c>
      <c r="CS34" s="28">
        <v>24.402654936695384</v>
      </c>
      <c r="CT34" s="28">
        <v>21.944085467599876</v>
      </c>
      <c r="CU34" s="28">
        <v>19.193216020958573</v>
      </c>
      <c r="CV34" s="28">
        <v>16.277220372306871</v>
      </c>
      <c r="CW34" s="28">
        <v>13.672352782570769</v>
      </c>
      <c r="CX34" s="28">
        <v>10.945637230186975</v>
      </c>
      <c r="CY34" s="28">
        <v>-5.7938069222033306</v>
      </c>
      <c r="CZ34" s="28">
        <v>-38.184304032367095</v>
      </c>
      <c r="DA34" s="28">
        <v>-62.589098081743572</v>
      </c>
      <c r="DB34" s="28">
        <v>-78.91110080199141</v>
      </c>
      <c r="DD34" s="28">
        <v>91.973496560961991</v>
      </c>
      <c r="DE34" s="28">
        <v>91.981311517881736</v>
      </c>
      <c r="DF34" s="28">
        <v>90.64547148832574</v>
      </c>
      <c r="DG34" s="28">
        <v>88.672275619086946</v>
      </c>
      <c r="DH34" s="28">
        <v>86.402654936695384</v>
      </c>
      <c r="DI34" s="28">
        <v>83.944085467599876</v>
      </c>
      <c r="DJ34" s="28">
        <v>81.193216020958573</v>
      </c>
      <c r="DK34" s="28">
        <v>78.277220372306871</v>
      </c>
      <c r="DL34" s="28">
        <v>75.672352782570769</v>
      </c>
      <c r="DM34" s="28">
        <v>72.945637230186975</v>
      </c>
      <c r="DN34" s="28">
        <v>56.206193077796669</v>
      </c>
      <c r="DO34" s="28">
        <v>23.815695967632905</v>
      </c>
      <c r="DP34" s="28">
        <v>-0.58909808174357181</v>
      </c>
      <c r="DQ34" s="28">
        <v>-16.91110080199141</v>
      </c>
      <c r="DS34" s="29">
        <v>29.973496560961991</v>
      </c>
      <c r="DT34" s="29">
        <v>30.412177467248355</v>
      </c>
      <c r="DU34" s="29">
        <v>28.540684410541729</v>
      </c>
      <c r="DV34" s="29">
        <v>26.664476414410231</v>
      </c>
      <c r="DW34" s="29">
        <v>24.27238714156492</v>
      </c>
      <c r="DX34" s="29">
        <v>21.988372911076937</v>
      </c>
      <c r="DY34" s="29">
        <v>19.613683816474165</v>
      </c>
      <c r="DZ34" s="29">
        <v>17.202529881205521</v>
      </c>
      <c r="EA34" s="29">
        <v>14.271272085597744</v>
      </c>
      <c r="EB34" s="29">
        <v>6.3235917839544271</v>
      </c>
      <c r="EC34" s="29">
        <v>-30.855224779325226</v>
      </c>
      <c r="ED34" s="29">
        <v>-59.532320392373975</v>
      </c>
      <c r="EE34" s="29">
        <v>-75.334556070506835</v>
      </c>
      <c r="EF34" s="29">
        <v>-69.632057331370248</v>
      </c>
      <c r="EH34" s="29">
        <v>91.973496560961991</v>
      </c>
      <c r="EI34" s="29">
        <v>92.412177467248355</v>
      </c>
      <c r="EJ34" s="29">
        <v>90.540684410541729</v>
      </c>
      <c r="EK34" s="29">
        <v>88.664476414410231</v>
      </c>
      <c r="EL34" s="29">
        <v>86.27238714156492</v>
      </c>
      <c r="EM34" s="29">
        <v>83.988372911076937</v>
      </c>
      <c r="EN34" s="29">
        <v>81.613683816474165</v>
      </c>
      <c r="EO34" s="29">
        <v>79.202529881205521</v>
      </c>
      <c r="EP34" s="29">
        <v>76.271272085597744</v>
      </c>
      <c r="EQ34" s="29">
        <v>68.323591783954427</v>
      </c>
      <c r="ER34" s="29">
        <v>31.144775220674774</v>
      </c>
      <c r="ES34" s="29">
        <v>2.4676796076260246</v>
      </c>
      <c r="ET34" s="29">
        <v>-13.334556070506835</v>
      </c>
      <c r="EU34" s="29">
        <v>-7.6320573313702482</v>
      </c>
      <c r="EW34" s="1">
        <v>397322</v>
      </c>
      <c r="EX34" s="80">
        <v>399942</v>
      </c>
      <c r="EY34" s="80" t="s">
        <v>853</v>
      </c>
    </row>
    <row r="35" spans="2:155" ht="16" thickBot="1" x14ac:dyDescent="0.4">
      <c r="B35" s="21" t="s">
        <v>388</v>
      </c>
      <c r="C35" s="23">
        <v>49.056216245077692</v>
      </c>
      <c r="D35" s="23">
        <v>48.145722602046007</v>
      </c>
      <c r="E35" s="23">
        <v>46.669757580297215</v>
      </c>
      <c r="F35" s="23">
        <v>44.881104709209211</v>
      </c>
      <c r="G35" s="23">
        <v>41.166361993746875</v>
      </c>
      <c r="H35" s="23">
        <v>37.465130603411055</v>
      </c>
      <c r="I35" s="23">
        <v>35.475615207027687</v>
      </c>
      <c r="J35" s="23">
        <v>33.337983462782674</v>
      </c>
      <c r="K35" s="23">
        <v>31.158742210881599</v>
      </c>
      <c r="L35" s="23">
        <v>28.359524097445615</v>
      </c>
      <c r="M35" s="23">
        <v>18.509715187791059</v>
      </c>
      <c r="N35" s="23">
        <v>11.735405474721802</v>
      </c>
      <c r="O35" s="23">
        <v>11.398901571388819</v>
      </c>
      <c r="P35" s="23">
        <v>12.769294541138905</v>
      </c>
      <c r="Q35" s="24"/>
      <c r="R35" s="23">
        <v>67.056216245077692</v>
      </c>
      <c r="S35" s="23">
        <v>66.145722602046007</v>
      </c>
      <c r="T35" s="23">
        <v>64.669757580297215</v>
      </c>
      <c r="U35" s="23">
        <v>62.881104709209211</v>
      </c>
      <c r="V35" s="23">
        <v>59.166361993746875</v>
      </c>
      <c r="W35" s="23">
        <v>55.465130603411055</v>
      </c>
      <c r="X35" s="23">
        <v>53.475615207027687</v>
      </c>
      <c r="Y35" s="23">
        <v>51.337983462782674</v>
      </c>
      <c r="Z35" s="23">
        <v>49.158742210881599</v>
      </c>
      <c r="AA35" s="23">
        <v>46.359524097445615</v>
      </c>
      <c r="AB35" s="23">
        <v>36.509715187791059</v>
      </c>
      <c r="AC35" s="23">
        <v>29.735405474721802</v>
      </c>
      <c r="AD35" s="23">
        <v>29.398901571388819</v>
      </c>
      <c r="AE35" s="23">
        <v>30.769294541138905</v>
      </c>
      <c r="AG35" s="25">
        <v>49.056216245077692</v>
      </c>
      <c r="AH35" s="25">
        <v>48.720330622592428</v>
      </c>
      <c r="AI35" s="25">
        <v>47.751788367764618</v>
      </c>
      <c r="AJ35" s="25">
        <v>46.835824036793753</v>
      </c>
      <c r="AK35" s="25">
        <v>45.772076100896783</v>
      </c>
      <c r="AL35" s="25">
        <v>44.444781067037709</v>
      </c>
      <c r="AM35" s="25">
        <v>42.860128476802373</v>
      </c>
      <c r="AN35" s="25">
        <v>41.086091601757516</v>
      </c>
      <c r="AO35" s="25">
        <v>39.142016723896347</v>
      </c>
      <c r="AP35" s="25">
        <v>37.071764306317519</v>
      </c>
      <c r="AQ35" s="25">
        <v>30.786306469436681</v>
      </c>
      <c r="AR35" s="25">
        <v>26.535835028297726</v>
      </c>
      <c r="AS35" s="25">
        <v>24.119381832533463</v>
      </c>
      <c r="AT35" s="25">
        <v>22.662117154267833</v>
      </c>
      <c r="AV35" s="26">
        <v>67.056216245077692</v>
      </c>
      <c r="AW35" s="26">
        <v>66.720330622592428</v>
      </c>
      <c r="AX35" s="26">
        <v>65.751788367764618</v>
      </c>
      <c r="AY35" s="26">
        <v>64.835824036793753</v>
      </c>
      <c r="AZ35" s="26">
        <v>63.772076100896783</v>
      </c>
      <c r="BA35" s="26">
        <v>62.444781067037709</v>
      </c>
      <c r="BB35" s="26">
        <v>60.860128476802373</v>
      </c>
      <c r="BC35" s="26">
        <v>59.086091601757516</v>
      </c>
      <c r="BD35" s="26">
        <v>57.142016723896347</v>
      </c>
      <c r="BE35" s="26">
        <v>55.071764306317519</v>
      </c>
      <c r="BF35" s="26">
        <v>48.786306469436681</v>
      </c>
      <c r="BG35" s="26">
        <v>44.535835028297726</v>
      </c>
      <c r="BH35" s="26">
        <v>42.119381832533463</v>
      </c>
      <c r="BI35" s="26">
        <v>40.662117154267833</v>
      </c>
      <c r="BK35" s="27">
        <v>49.056216245077692</v>
      </c>
      <c r="BL35" s="27">
        <v>48.146007957960038</v>
      </c>
      <c r="BM35" s="27">
        <v>46.669773980574419</v>
      </c>
      <c r="BN35" s="27">
        <v>44.881356212082878</v>
      </c>
      <c r="BO35" s="27">
        <v>41.16686861736757</v>
      </c>
      <c r="BP35" s="27">
        <v>37.464483226918276</v>
      </c>
      <c r="BQ35" s="27">
        <v>35.472350949069906</v>
      </c>
      <c r="BR35" s="27">
        <v>33.334325040818698</v>
      </c>
      <c r="BS35" s="27">
        <v>31.156107381599639</v>
      </c>
      <c r="BT35" s="27">
        <v>28.616063829403771</v>
      </c>
      <c r="BU35" s="27">
        <v>19.621170753555162</v>
      </c>
      <c r="BV35" s="27">
        <v>13.211817944940989</v>
      </c>
      <c r="BW35" s="27">
        <v>12.827869811419617</v>
      </c>
      <c r="BX35" s="27">
        <v>14.119044534704287</v>
      </c>
      <c r="BZ35" s="27">
        <v>67.056216245077692</v>
      </c>
      <c r="CA35" s="27">
        <v>66.146007957960038</v>
      </c>
      <c r="CB35" s="27">
        <v>64.669773980574419</v>
      </c>
      <c r="CC35" s="27">
        <v>62.881356212082878</v>
      </c>
      <c r="CD35" s="27">
        <v>59.16686861736757</v>
      </c>
      <c r="CE35" s="27">
        <v>55.464483226918276</v>
      </c>
      <c r="CF35" s="27">
        <v>53.472350949069906</v>
      </c>
      <c r="CG35" s="27">
        <v>51.334325040818698</v>
      </c>
      <c r="CH35" s="27">
        <v>49.156107381599639</v>
      </c>
      <c r="CI35" s="27">
        <v>46.616063829403771</v>
      </c>
      <c r="CJ35" s="27">
        <v>37.621170753555162</v>
      </c>
      <c r="CK35" s="27">
        <v>31.211817944940989</v>
      </c>
      <c r="CL35" s="27">
        <v>30.827869811419617</v>
      </c>
      <c r="CM35" s="27">
        <v>32.119044534704287</v>
      </c>
      <c r="CO35" s="28">
        <v>49.056216245077692</v>
      </c>
      <c r="CP35" s="28">
        <v>48.170167289436151</v>
      </c>
      <c r="CQ35" s="28">
        <v>46.812423447159844</v>
      </c>
      <c r="CR35" s="28">
        <v>45.16987766660661</v>
      </c>
      <c r="CS35" s="28">
        <v>41.795796648130349</v>
      </c>
      <c r="CT35" s="28">
        <v>38.437114511849444</v>
      </c>
      <c r="CU35" s="28">
        <v>36.635229877473904</v>
      </c>
      <c r="CV35" s="28">
        <v>34.71638131560762</v>
      </c>
      <c r="CW35" s="28">
        <v>33.011698266017632</v>
      </c>
      <c r="CX35" s="28">
        <v>31.141810857201222</v>
      </c>
      <c r="CY35" s="28">
        <v>15.003138031867465</v>
      </c>
      <c r="CZ35" s="28">
        <v>-8.8304024477704104</v>
      </c>
      <c r="DA35" s="28">
        <v>-26.218989498195896</v>
      </c>
      <c r="DB35" s="28">
        <v>-38.02383052130449</v>
      </c>
      <c r="DD35" s="28">
        <v>67.056216245077692</v>
      </c>
      <c r="DE35" s="28">
        <v>66.170167289436151</v>
      </c>
      <c r="DF35" s="28">
        <v>64.812423447159844</v>
      </c>
      <c r="DG35" s="28">
        <v>63.16987766660661</v>
      </c>
      <c r="DH35" s="28">
        <v>59.795796648130349</v>
      </c>
      <c r="DI35" s="28">
        <v>56.437114511849444</v>
      </c>
      <c r="DJ35" s="28">
        <v>54.635229877473904</v>
      </c>
      <c r="DK35" s="28">
        <v>52.71638131560762</v>
      </c>
      <c r="DL35" s="28">
        <v>51.011698266017632</v>
      </c>
      <c r="DM35" s="28">
        <v>49.141810857201222</v>
      </c>
      <c r="DN35" s="28">
        <v>33.003138031867465</v>
      </c>
      <c r="DO35" s="28">
        <v>9.1695975522295896</v>
      </c>
      <c r="DP35" s="28">
        <v>-8.2189894981958957</v>
      </c>
      <c r="DQ35" s="28">
        <v>-20.02383052130449</v>
      </c>
      <c r="DS35" s="29">
        <v>49.056216245077692</v>
      </c>
      <c r="DT35" s="29">
        <v>48.45799166383398</v>
      </c>
      <c r="DU35" s="29">
        <v>46.36483350938569</v>
      </c>
      <c r="DV35" s="29">
        <v>44.737369311778465</v>
      </c>
      <c r="DW35" s="29">
        <v>43.010660468786355</v>
      </c>
      <c r="DX35" s="29">
        <v>36.882045200243653</v>
      </c>
      <c r="DY35" s="29">
        <v>31.426267320445746</v>
      </c>
      <c r="DZ35" s="29">
        <v>30.250426403310612</v>
      </c>
      <c r="EA35" s="29">
        <v>28.513555227533075</v>
      </c>
      <c r="EB35" s="29">
        <v>23.174693439904161</v>
      </c>
      <c r="EC35" s="29">
        <v>-3.3906163727459244</v>
      </c>
      <c r="ED35" s="29">
        <v>-24.456216156318931</v>
      </c>
      <c r="EE35" s="29">
        <v>-35.419640753871903</v>
      </c>
      <c r="EF35" s="29">
        <v>-31.041438788242317</v>
      </c>
      <c r="EH35" s="29">
        <v>67.056216245077692</v>
      </c>
      <c r="EI35" s="29">
        <v>66.45799166383398</v>
      </c>
      <c r="EJ35" s="29">
        <v>64.36483350938569</v>
      </c>
      <c r="EK35" s="29">
        <v>62.737369311778465</v>
      </c>
      <c r="EL35" s="29">
        <v>61.010660468786355</v>
      </c>
      <c r="EM35" s="29">
        <v>54.882045200243653</v>
      </c>
      <c r="EN35" s="29">
        <v>49.426267320445746</v>
      </c>
      <c r="EO35" s="29">
        <v>48.250426403310612</v>
      </c>
      <c r="EP35" s="29">
        <v>46.513555227533075</v>
      </c>
      <c r="EQ35" s="29">
        <v>41.174693439904161</v>
      </c>
      <c r="ER35" s="29">
        <v>14.609383627254076</v>
      </c>
      <c r="ES35" s="29">
        <v>-6.4562161563189306</v>
      </c>
      <c r="ET35" s="29">
        <v>-17.419640753871903</v>
      </c>
      <c r="EU35" s="29">
        <v>-13.041438788242317</v>
      </c>
      <c r="EW35" s="1">
        <v>391313</v>
      </c>
      <c r="EX35" s="80">
        <v>386877</v>
      </c>
      <c r="EY35" s="80" t="s">
        <v>859</v>
      </c>
    </row>
    <row r="36" spans="2:155" ht="16" thickBot="1" x14ac:dyDescent="0.4">
      <c r="B36" s="21" t="s">
        <v>389</v>
      </c>
      <c r="C36" s="23">
        <v>52.231571876676995</v>
      </c>
      <c r="D36" s="23">
        <v>51.20241473004765</v>
      </c>
      <c r="E36" s="23">
        <v>50.353646701134778</v>
      </c>
      <c r="F36" s="23">
        <v>49.085076414329166</v>
      </c>
      <c r="G36" s="23">
        <v>47.694127029939267</v>
      </c>
      <c r="H36" s="23">
        <v>46.252329961114782</v>
      </c>
      <c r="I36" s="23">
        <v>44.794840402316026</v>
      </c>
      <c r="J36" s="23">
        <v>43.224593800229087</v>
      </c>
      <c r="K36" s="23">
        <v>41.302093016435236</v>
      </c>
      <c r="L36" s="23">
        <v>38.841065482907254</v>
      </c>
      <c r="M36" s="23">
        <v>29.299324629755091</v>
      </c>
      <c r="N36" s="23">
        <v>23.727309860084119</v>
      </c>
      <c r="O36" s="23">
        <v>22.018008615191974</v>
      </c>
      <c r="P36" s="23">
        <v>21.956790428344107</v>
      </c>
      <c r="Q36" s="24"/>
      <c r="R36" s="23">
        <v>70.231571876676995</v>
      </c>
      <c r="S36" s="23">
        <v>69.20241473004765</v>
      </c>
      <c r="T36" s="23">
        <v>68.353646701134778</v>
      </c>
      <c r="U36" s="23">
        <v>67.085076414329166</v>
      </c>
      <c r="V36" s="23">
        <v>65.694127029939267</v>
      </c>
      <c r="W36" s="23">
        <v>64.252329961114782</v>
      </c>
      <c r="X36" s="23">
        <v>62.794840402316026</v>
      </c>
      <c r="Y36" s="23">
        <v>61.224593800229087</v>
      </c>
      <c r="Z36" s="23">
        <v>59.302093016435236</v>
      </c>
      <c r="AA36" s="23">
        <v>56.841065482907254</v>
      </c>
      <c r="AB36" s="23">
        <v>47.299324629755091</v>
      </c>
      <c r="AC36" s="23">
        <v>41.727309860084119</v>
      </c>
      <c r="AD36" s="23">
        <v>40.018008615191974</v>
      </c>
      <c r="AE36" s="23">
        <v>39.956790428344107</v>
      </c>
      <c r="AG36" s="25">
        <v>52.231571876676995</v>
      </c>
      <c r="AH36" s="25">
        <v>52.236624250854206</v>
      </c>
      <c r="AI36" s="25">
        <v>51.81216311500782</v>
      </c>
      <c r="AJ36" s="25">
        <v>51.285415385016421</v>
      </c>
      <c r="AK36" s="25">
        <v>50.742954835050512</v>
      </c>
      <c r="AL36" s="25">
        <v>49.998893467796364</v>
      </c>
      <c r="AM36" s="25">
        <v>48.987787544361368</v>
      </c>
      <c r="AN36" s="25">
        <v>47.73237029439403</v>
      </c>
      <c r="AO36" s="25">
        <v>46.248296562594192</v>
      </c>
      <c r="AP36" s="25">
        <v>44.557994902358587</v>
      </c>
      <c r="AQ36" s="25">
        <v>40.560212829052972</v>
      </c>
      <c r="AR36" s="25">
        <v>37.285539701556672</v>
      </c>
      <c r="AS36" s="25">
        <v>35.586577181944079</v>
      </c>
      <c r="AT36" s="25">
        <v>34.809068924461229</v>
      </c>
      <c r="AV36" s="26">
        <v>70.231571876676995</v>
      </c>
      <c r="AW36" s="26">
        <v>70.236624250854206</v>
      </c>
      <c r="AX36" s="26">
        <v>69.81216311500782</v>
      </c>
      <c r="AY36" s="26">
        <v>69.285415385016421</v>
      </c>
      <c r="AZ36" s="26">
        <v>68.742954835050512</v>
      </c>
      <c r="BA36" s="26">
        <v>67.998893467796364</v>
      </c>
      <c r="BB36" s="26">
        <v>66.987787544361368</v>
      </c>
      <c r="BC36" s="26">
        <v>65.73237029439403</v>
      </c>
      <c r="BD36" s="26">
        <v>64.248296562594192</v>
      </c>
      <c r="BE36" s="26">
        <v>62.557994902358587</v>
      </c>
      <c r="BF36" s="26">
        <v>58.560212829052972</v>
      </c>
      <c r="BG36" s="26">
        <v>55.285539701556672</v>
      </c>
      <c r="BH36" s="26">
        <v>53.586577181944079</v>
      </c>
      <c r="BI36" s="26">
        <v>52.809068924461229</v>
      </c>
      <c r="BK36" s="27">
        <v>52.231571876676995</v>
      </c>
      <c r="BL36" s="27">
        <v>51.203690663588702</v>
      </c>
      <c r="BM36" s="27">
        <v>50.354654578649829</v>
      </c>
      <c r="BN36" s="27">
        <v>49.086962166320248</v>
      </c>
      <c r="BO36" s="27">
        <v>47.69691247480057</v>
      </c>
      <c r="BP36" s="27">
        <v>46.250651128816287</v>
      </c>
      <c r="BQ36" s="27">
        <v>44.78318125951418</v>
      </c>
      <c r="BR36" s="27">
        <v>43.211209501363697</v>
      </c>
      <c r="BS36" s="27">
        <v>41.295996136384673</v>
      </c>
      <c r="BT36" s="27">
        <v>39.07755755357735</v>
      </c>
      <c r="BU36" s="27">
        <v>30.564467943243159</v>
      </c>
      <c r="BV36" s="27">
        <v>26.07632518237935</v>
      </c>
      <c r="BW36" s="27">
        <v>24.806600587301062</v>
      </c>
      <c r="BX36" s="27">
        <v>25.34453828266993</v>
      </c>
      <c r="BZ36" s="27">
        <v>70.231571876676995</v>
      </c>
      <c r="CA36" s="27">
        <v>69.203690663588702</v>
      </c>
      <c r="CB36" s="27">
        <v>68.354654578649829</v>
      </c>
      <c r="CC36" s="27">
        <v>67.086962166320248</v>
      </c>
      <c r="CD36" s="27">
        <v>65.69691247480057</v>
      </c>
      <c r="CE36" s="27">
        <v>64.250651128816287</v>
      </c>
      <c r="CF36" s="27">
        <v>62.78318125951418</v>
      </c>
      <c r="CG36" s="27">
        <v>61.211209501363697</v>
      </c>
      <c r="CH36" s="27">
        <v>59.295996136384673</v>
      </c>
      <c r="CI36" s="27">
        <v>57.07755755357735</v>
      </c>
      <c r="CJ36" s="27">
        <v>48.564467943243159</v>
      </c>
      <c r="CK36" s="27">
        <v>44.07632518237935</v>
      </c>
      <c r="CL36" s="27">
        <v>42.806600587301062</v>
      </c>
      <c r="CM36" s="27">
        <v>43.34453828266993</v>
      </c>
      <c r="CO36" s="28">
        <v>52.231571876676995</v>
      </c>
      <c r="CP36" s="28">
        <v>51.189700120993194</v>
      </c>
      <c r="CQ36" s="28">
        <v>50.325330514410155</v>
      </c>
      <c r="CR36" s="28">
        <v>49.077985099605655</v>
      </c>
      <c r="CS36" s="28">
        <v>47.737903456474214</v>
      </c>
      <c r="CT36" s="28">
        <v>46.302258709007418</v>
      </c>
      <c r="CU36" s="28">
        <v>44.736579702474927</v>
      </c>
      <c r="CV36" s="28">
        <v>43.041834725404556</v>
      </c>
      <c r="CW36" s="28">
        <v>41.467194328669791</v>
      </c>
      <c r="CX36" s="28">
        <v>39.709037640594943</v>
      </c>
      <c r="CY36" s="28">
        <v>26.091409196887383</v>
      </c>
      <c r="CZ36" s="28">
        <v>-0.93954599100521818</v>
      </c>
      <c r="DA36" s="28">
        <v>-23.199674622243322</v>
      </c>
      <c r="DB36" s="28">
        <v>-37.000346393202733</v>
      </c>
      <c r="DD36" s="28">
        <v>70.231571876676995</v>
      </c>
      <c r="DE36" s="28">
        <v>69.189700120993194</v>
      </c>
      <c r="DF36" s="28">
        <v>68.325330514410155</v>
      </c>
      <c r="DG36" s="28">
        <v>67.077985099605655</v>
      </c>
      <c r="DH36" s="28">
        <v>65.737903456474214</v>
      </c>
      <c r="DI36" s="28">
        <v>64.302258709007418</v>
      </c>
      <c r="DJ36" s="28">
        <v>62.736579702474927</v>
      </c>
      <c r="DK36" s="28">
        <v>61.041834725404556</v>
      </c>
      <c r="DL36" s="28">
        <v>59.467194328669791</v>
      </c>
      <c r="DM36" s="28">
        <v>57.709037640594943</v>
      </c>
      <c r="DN36" s="28">
        <v>44.091409196887383</v>
      </c>
      <c r="DO36" s="28">
        <v>17.060454008994782</v>
      </c>
      <c r="DP36" s="28">
        <v>-5.1996746222433217</v>
      </c>
      <c r="DQ36" s="28">
        <v>-19.000346393202733</v>
      </c>
      <c r="DS36" s="29">
        <v>52.231571876676995</v>
      </c>
      <c r="DT36" s="29">
        <v>51.40879310368031</v>
      </c>
      <c r="DU36" s="29">
        <v>50.362149190462986</v>
      </c>
      <c r="DV36" s="29">
        <v>49.187090500253447</v>
      </c>
      <c r="DW36" s="29">
        <v>47.968667310382841</v>
      </c>
      <c r="DX36" s="29">
        <v>46.650121306241999</v>
      </c>
      <c r="DY36" s="29">
        <v>45.294678450201104</v>
      </c>
      <c r="DZ36" s="29">
        <v>43.844142013006518</v>
      </c>
      <c r="EA36" s="29">
        <v>41.553592470684777</v>
      </c>
      <c r="EB36" s="29">
        <v>34.645363032539706</v>
      </c>
      <c r="EC36" s="29">
        <v>2.826244805511493</v>
      </c>
      <c r="ED36" s="29">
        <v>-22.901089159458252</v>
      </c>
      <c r="EE36" s="29">
        <v>-37.245271609467409</v>
      </c>
      <c r="EF36" s="29">
        <v>-31.771352428853106</v>
      </c>
      <c r="EH36" s="29">
        <v>70.231571876676995</v>
      </c>
      <c r="EI36" s="29">
        <v>69.40879310368031</v>
      </c>
      <c r="EJ36" s="29">
        <v>68.362149190462986</v>
      </c>
      <c r="EK36" s="29">
        <v>67.187090500253447</v>
      </c>
      <c r="EL36" s="29">
        <v>65.968667310382841</v>
      </c>
      <c r="EM36" s="29">
        <v>64.650121306241999</v>
      </c>
      <c r="EN36" s="29">
        <v>63.294678450201104</v>
      </c>
      <c r="EO36" s="29">
        <v>61.844142013006518</v>
      </c>
      <c r="EP36" s="29">
        <v>59.553592470684777</v>
      </c>
      <c r="EQ36" s="29">
        <v>52.645363032539706</v>
      </c>
      <c r="ER36" s="29">
        <v>20.826244805511493</v>
      </c>
      <c r="ES36" s="29">
        <v>-4.9010891594582517</v>
      </c>
      <c r="ET36" s="29">
        <v>-19.245271609467409</v>
      </c>
      <c r="EU36" s="29">
        <v>-13.771352428853106</v>
      </c>
      <c r="EW36" s="1">
        <v>377997</v>
      </c>
      <c r="EX36" s="80">
        <v>431083</v>
      </c>
      <c r="EY36" s="80" t="s">
        <v>504</v>
      </c>
    </row>
    <row r="37" spans="2:155" ht="16" thickBot="1" x14ac:dyDescent="0.4">
      <c r="B37" s="21" t="s">
        <v>180</v>
      </c>
      <c r="C37" s="23">
        <v>62.681733753752852</v>
      </c>
      <c r="D37" s="23">
        <v>62.571030399460327</v>
      </c>
      <c r="E37" s="23">
        <v>61.239188074563451</v>
      </c>
      <c r="F37" s="23">
        <v>57.585210139881497</v>
      </c>
      <c r="G37" s="23">
        <v>51.714295477057178</v>
      </c>
      <c r="H37" s="23">
        <v>49.610468749674112</v>
      </c>
      <c r="I37" s="23">
        <v>47.493653602198961</v>
      </c>
      <c r="J37" s="23">
        <v>45.245511516489145</v>
      </c>
      <c r="K37" s="23">
        <v>42.9383147794981</v>
      </c>
      <c r="L37" s="23">
        <v>40.155870018970134</v>
      </c>
      <c r="M37" s="23">
        <v>30.432272951380597</v>
      </c>
      <c r="N37" s="23">
        <v>25.952053562418797</v>
      </c>
      <c r="O37" s="23">
        <v>25.370402589773931</v>
      </c>
      <c r="P37" s="23">
        <v>26.698179195682641</v>
      </c>
      <c r="Q37" s="24"/>
      <c r="R37" s="23">
        <v>80.681733753752852</v>
      </c>
      <c r="S37" s="23">
        <v>80.571030399460327</v>
      </c>
      <c r="T37" s="23">
        <v>79.239188074563458</v>
      </c>
      <c r="U37" s="23">
        <v>75.585210139881497</v>
      </c>
      <c r="V37" s="23">
        <v>69.714295477057178</v>
      </c>
      <c r="W37" s="23">
        <v>67.610468749674112</v>
      </c>
      <c r="X37" s="23">
        <v>65.493653602198961</v>
      </c>
      <c r="Y37" s="23">
        <v>63.245511516489145</v>
      </c>
      <c r="Z37" s="23">
        <v>60.9383147794981</v>
      </c>
      <c r="AA37" s="23">
        <v>58.155870018970134</v>
      </c>
      <c r="AB37" s="23">
        <v>48.432272951380597</v>
      </c>
      <c r="AC37" s="23">
        <v>43.952053562418797</v>
      </c>
      <c r="AD37" s="23">
        <v>43.370402589773931</v>
      </c>
      <c r="AE37" s="23">
        <v>44.698179195682641</v>
      </c>
      <c r="AG37" s="25">
        <v>62.681733753752852</v>
      </c>
      <c r="AH37" s="25">
        <v>62.82290015249982</v>
      </c>
      <c r="AI37" s="25">
        <v>62.036930641094308</v>
      </c>
      <c r="AJ37" s="25">
        <v>59.77493615172353</v>
      </c>
      <c r="AK37" s="25">
        <v>55.97820152535148</v>
      </c>
      <c r="AL37" s="25">
        <v>54.872537274963669</v>
      </c>
      <c r="AM37" s="25">
        <v>53.488277594333823</v>
      </c>
      <c r="AN37" s="25">
        <v>51.877539918211767</v>
      </c>
      <c r="AO37" s="25">
        <v>50.065419389704402</v>
      </c>
      <c r="AP37" s="25">
        <v>48.054872236928219</v>
      </c>
      <c r="AQ37" s="25">
        <v>42.129939035779955</v>
      </c>
      <c r="AR37" s="25">
        <v>38.31599742004272</v>
      </c>
      <c r="AS37" s="25">
        <v>36.352714672187474</v>
      </c>
      <c r="AT37" s="25">
        <v>35.342177885535733</v>
      </c>
      <c r="AV37" s="26">
        <v>80.681733753752852</v>
      </c>
      <c r="AW37" s="26">
        <v>80.822900152499813</v>
      </c>
      <c r="AX37" s="26">
        <v>80.036930641094301</v>
      </c>
      <c r="AY37" s="26">
        <v>77.774936151723523</v>
      </c>
      <c r="AZ37" s="26">
        <v>73.97820152535148</v>
      </c>
      <c r="BA37" s="26">
        <v>72.872537274963662</v>
      </c>
      <c r="BB37" s="26">
        <v>71.488277594333823</v>
      </c>
      <c r="BC37" s="26">
        <v>69.877539918211767</v>
      </c>
      <c r="BD37" s="26">
        <v>68.065419389704402</v>
      </c>
      <c r="BE37" s="26">
        <v>66.054872236928219</v>
      </c>
      <c r="BF37" s="26">
        <v>60.129939035779955</v>
      </c>
      <c r="BG37" s="26">
        <v>56.31599742004272</v>
      </c>
      <c r="BH37" s="26">
        <v>54.352714672187474</v>
      </c>
      <c r="BI37" s="26">
        <v>53.342177885535733</v>
      </c>
      <c r="BK37" s="27">
        <v>62.681733753752852</v>
      </c>
      <c r="BL37" s="27">
        <v>62.571365681307867</v>
      </c>
      <c r="BM37" s="27">
        <v>61.239858143070464</v>
      </c>
      <c r="BN37" s="27">
        <v>57.586205977357096</v>
      </c>
      <c r="BO37" s="27">
        <v>51.715739141557563</v>
      </c>
      <c r="BP37" s="27">
        <v>49.610037511192644</v>
      </c>
      <c r="BQ37" s="27">
        <v>47.489073907433095</v>
      </c>
      <c r="BR37" s="27">
        <v>45.240139652030123</v>
      </c>
      <c r="BS37" s="27">
        <v>42.932227007713124</v>
      </c>
      <c r="BT37" s="27">
        <v>40.397904355822348</v>
      </c>
      <c r="BU37" s="27">
        <v>31.531367398826248</v>
      </c>
      <c r="BV37" s="27">
        <v>27.469148119118998</v>
      </c>
      <c r="BW37" s="27">
        <v>26.872916900188969</v>
      </c>
      <c r="BX37" s="27">
        <v>28.189478217534358</v>
      </c>
      <c r="BZ37" s="27">
        <v>80.681733753752852</v>
      </c>
      <c r="CA37" s="27">
        <v>80.571365681307867</v>
      </c>
      <c r="CB37" s="27">
        <v>79.239858143070464</v>
      </c>
      <c r="CC37" s="27">
        <v>75.586205977357096</v>
      </c>
      <c r="CD37" s="27">
        <v>69.715739141557563</v>
      </c>
      <c r="CE37" s="27">
        <v>67.610037511192644</v>
      </c>
      <c r="CF37" s="27">
        <v>65.489073907433095</v>
      </c>
      <c r="CG37" s="27">
        <v>63.240139652030123</v>
      </c>
      <c r="CH37" s="27">
        <v>60.932227007713124</v>
      </c>
      <c r="CI37" s="27">
        <v>58.397904355822348</v>
      </c>
      <c r="CJ37" s="27">
        <v>49.531367398826248</v>
      </c>
      <c r="CK37" s="27">
        <v>45.469148119118998</v>
      </c>
      <c r="CL37" s="27">
        <v>44.872916900188969</v>
      </c>
      <c r="CM37" s="27">
        <v>46.189478217534358</v>
      </c>
      <c r="CO37" s="28">
        <v>62.681733753752852</v>
      </c>
      <c r="CP37" s="28">
        <v>62.543488225208407</v>
      </c>
      <c r="CQ37" s="28">
        <v>61.259645164857538</v>
      </c>
      <c r="CR37" s="28">
        <v>57.673361332805989</v>
      </c>
      <c r="CS37" s="28">
        <v>51.999612233763841</v>
      </c>
      <c r="CT37" s="28">
        <v>50.093946136254175</v>
      </c>
      <c r="CU37" s="28">
        <v>48.088941077045149</v>
      </c>
      <c r="CV37" s="28">
        <v>45.982808413521042</v>
      </c>
      <c r="CW37" s="28">
        <v>44.090719288843559</v>
      </c>
      <c r="CX37" s="28">
        <v>42.115124414743661</v>
      </c>
      <c r="CY37" s="28">
        <v>29.730843610716818</v>
      </c>
      <c r="CZ37" s="28">
        <v>5.1125275893286926</v>
      </c>
      <c r="DA37" s="28">
        <v>-13.536622334525987</v>
      </c>
      <c r="DB37" s="28">
        <v>-25.62481563635157</v>
      </c>
      <c r="DD37" s="28">
        <v>80.681733753752852</v>
      </c>
      <c r="DE37" s="28">
        <v>80.543488225208407</v>
      </c>
      <c r="DF37" s="28">
        <v>79.259645164857545</v>
      </c>
      <c r="DG37" s="28">
        <v>75.673361332805996</v>
      </c>
      <c r="DH37" s="28">
        <v>69.999612233763841</v>
      </c>
      <c r="DI37" s="28">
        <v>68.093946136254175</v>
      </c>
      <c r="DJ37" s="28">
        <v>66.088941077045149</v>
      </c>
      <c r="DK37" s="28">
        <v>63.982808413521042</v>
      </c>
      <c r="DL37" s="28">
        <v>62.090719288843559</v>
      </c>
      <c r="DM37" s="28">
        <v>60.115124414743661</v>
      </c>
      <c r="DN37" s="28">
        <v>47.730843610716818</v>
      </c>
      <c r="DO37" s="28">
        <v>23.112527589328693</v>
      </c>
      <c r="DP37" s="28">
        <v>4.4633776654740132</v>
      </c>
      <c r="DQ37" s="28">
        <v>-7.6248156363515704</v>
      </c>
      <c r="DS37" s="29">
        <v>62.681733753752852</v>
      </c>
      <c r="DT37" s="29">
        <v>62.762612101629401</v>
      </c>
      <c r="DU37" s="29">
        <v>60.932175556494357</v>
      </c>
      <c r="DV37" s="29">
        <v>57.291474038304223</v>
      </c>
      <c r="DW37" s="29">
        <v>51.531175682464095</v>
      </c>
      <c r="DX37" s="29">
        <v>49.799958612951258</v>
      </c>
      <c r="DY37" s="29">
        <v>48.022507246809852</v>
      </c>
      <c r="DZ37" s="29">
        <v>46.240862903724775</v>
      </c>
      <c r="EA37" s="29">
        <v>43.979498367556403</v>
      </c>
      <c r="EB37" s="29">
        <v>37.808927483246208</v>
      </c>
      <c r="EC37" s="29">
        <v>9.2412266612064684</v>
      </c>
      <c r="ED37" s="29">
        <v>-12.681205533750642</v>
      </c>
      <c r="EE37" s="29">
        <v>-24.634196134665899</v>
      </c>
      <c r="EF37" s="29">
        <v>-19.957404318015051</v>
      </c>
      <c r="EH37" s="29">
        <v>80.681733753752852</v>
      </c>
      <c r="EI37" s="29">
        <v>80.762612101629401</v>
      </c>
      <c r="EJ37" s="29">
        <v>78.932175556494357</v>
      </c>
      <c r="EK37" s="29">
        <v>75.291474038304216</v>
      </c>
      <c r="EL37" s="29">
        <v>69.531175682464095</v>
      </c>
      <c r="EM37" s="29">
        <v>67.799958612951258</v>
      </c>
      <c r="EN37" s="29">
        <v>66.022507246809852</v>
      </c>
      <c r="EO37" s="29">
        <v>64.240862903724775</v>
      </c>
      <c r="EP37" s="29">
        <v>61.979498367556403</v>
      </c>
      <c r="EQ37" s="29">
        <v>55.808927483246208</v>
      </c>
      <c r="ER37" s="29">
        <v>27.241226661206468</v>
      </c>
      <c r="ES37" s="29">
        <v>5.3187944662493578</v>
      </c>
      <c r="ET37" s="29">
        <v>-6.6341961346658991</v>
      </c>
      <c r="EU37" s="29">
        <v>-1.9574043180150511</v>
      </c>
      <c r="EW37" s="1">
        <v>395522</v>
      </c>
      <c r="EX37" s="80">
        <v>395647</v>
      </c>
      <c r="EY37" s="80" t="s">
        <v>853</v>
      </c>
    </row>
    <row r="38" spans="2:155" ht="16" thickBot="1" x14ac:dyDescent="0.4">
      <c r="B38" s="21" t="s">
        <v>390</v>
      </c>
      <c r="C38" s="23">
        <v>28.905027319576774</v>
      </c>
      <c r="D38" s="23">
        <v>26.617220763376167</v>
      </c>
      <c r="E38" s="23">
        <v>24.800437892803629</v>
      </c>
      <c r="F38" s="23">
        <v>21.121458086554711</v>
      </c>
      <c r="G38" s="23">
        <v>16.492510859485279</v>
      </c>
      <c r="H38" s="23">
        <v>11.700178107461696</v>
      </c>
      <c r="I38" s="23">
        <v>4.7632732583167581</v>
      </c>
      <c r="J38" s="23">
        <v>1.7248400831359589</v>
      </c>
      <c r="K38" s="23">
        <v>-3.9280487856408541</v>
      </c>
      <c r="L38" s="23">
        <v>-8.1294401119850619</v>
      </c>
      <c r="M38" s="23">
        <v>-24.463960285956858</v>
      </c>
      <c r="N38" s="23">
        <v>-37.047867130565521</v>
      </c>
      <c r="O38" s="23">
        <v>-42.213702436083366</v>
      </c>
      <c r="P38" s="23">
        <v>-40.064550725819146</v>
      </c>
      <c r="Q38" s="24"/>
      <c r="R38" s="23">
        <v>46.905027319576774</v>
      </c>
      <c r="S38" s="23">
        <v>44.617220763376167</v>
      </c>
      <c r="T38" s="23">
        <v>42.800437892803629</v>
      </c>
      <c r="U38" s="23">
        <v>39.121458086554711</v>
      </c>
      <c r="V38" s="23">
        <v>34.492510859485279</v>
      </c>
      <c r="W38" s="23">
        <v>29.700178107461696</v>
      </c>
      <c r="X38" s="23">
        <v>22.763273258316758</v>
      </c>
      <c r="Y38" s="23">
        <v>19.724840083135959</v>
      </c>
      <c r="Z38" s="23">
        <v>14.071951214359146</v>
      </c>
      <c r="AA38" s="23">
        <v>9.8705598880149381</v>
      </c>
      <c r="AB38" s="23">
        <v>-6.4639602859568583</v>
      </c>
      <c r="AC38" s="23">
        <v>-19.047867130565521</v>
      </c>
      <c r="AD38" s="23">
        <v>-24.213702436083366</v>
      </c>
      <c r="AE38" s="23">
        <v>-22.064550725819146</v>
      </c>
      <c r="AG38" s="25">
        <v>28.905027319576774</v>
      </c>
      <c r="AH38" s="25">
        <v>27.343265855128692</v>
      </c>
      <c r="AI38" s="25">
        <v>25.650479094247586</v>
      </c>
      <c r="AJ38" s="25">
        <v>23.407449829975192</v>
      </c>
      <c r="AK38" s="25">
        <v>20.59032379221523</v>
      </c>
      <c r="AL38" s="25">
        <v>17.322810080006434</v>
      </c>
      <c r="AM38" s="25">
        <v>13.953911012561875</v>
      </c>
      <c r="AN38" s="25">
        <v>10.988799468708194</v>
      </c>
      <c r="AO38" s="25">
        <v>7.7447182148305131</v>
      </c>
      <c r="AP38" s="25">
        <v>4.2359727348099199</v>
      </c>
      <c r="AQ38" s="25">
        <v>-4.2332876598896547</v>
      </c>
      <c r="AR38" s="25">
        <v>-11.962951539841157</v>
      </c>
      <c r="AS38" s="25">
        <v>-17.547870775505942</v>
      </c>
      <c r="AT38" s="25">
        <v>-21.291510803601852</v>
      </c>
      <c r="AV38" s="26">
        <v>46.905027319576774</v>
      </c>
      <c r="AW38" s="26">
        <v>45.343265855128692</v>
      </c>
      <c r="AX38" s="26">
        <v>43.650479094247586</v>
      </c>
      <c r="AY38" s="26">
        <v>41.407449829975192</v>
      </c>
      <c r="AZ38" s="26">
        <v>38.59032379221523</v>
      </c>
      <c r="BA38" s="26">
        <v>35.322810080006434</v>
      </c>
      <c r="BB38" s="26">
        <v>31.953911012561875</v>
      </c>
      <c r="BC38" s="26">
        <v>28.988799468708194</v>
      </c>
      <c r="BD38" s="26">
        <v>25.744718214830513</v>
      </c>
      <c r="BE38" s="26">
        <v>22.23597273480992</v>
      </c>
      <c r="BF38" s="26">
        <v>13.766712340110345</v>
      </c>
      <c r="BG38" s="26">
        <v>6.037048460158843</v>
      </c>
      <c r="BH38" s="26">
        <v>0.45212922449405823</v>
      </c>
      <c r="BI38" s="26">
        <v>-3.2915108036018523</v>
      </c>
      <c r="BK38" s="27">
        <v>28.905027319576774</v>
      </c>
      <c r="BL38" s="27">
        <v>26.617838877770737</v>
      </c>
      <c r="BM38" s="27">
        <v>24.799539746960491</v>
      </c>
      <c r="BN38" s="27">
        <v>21.120997961194846</v>
      </c>
      <c r="BO38" s="27">
        <v>16.492578921610402</v>
      </c>
      <c r="BP38" s="27">
        <v>11.69825157287147</v>
      </c>
      <c r="BQ38" s="27">
        <v>4.7557284095287002</v>
      </c>
      <c r="BR38" s="27">
        <v>1.7169042702729485</v>
      </c>
      <c r="BS38" s="27">
        <v>-3.9289127186184771</v>
      </c>
      <c r="BT38" s="27">
        <v>-7.8210325191875398</v>
      </c>
      <c r="BU38" s="27">
        <v>-23.037013313666449</v>
      </c>
      <c r="BV38" s="27">
        <v>-34.890815066877622</v>
      </c>
      <c r="BW38" s="27">
        <v>-40.100573002731352</v>
      </c>
      <c r="BX38" s="27">
        <v>-37.905588756818503</v>
      </c>
      <c r="BZ38" s="27">
        <v>46.905027319576774</v>
      </c>
      <c r="CA38" s="27">
        <v>44.617838877770737</v>
      </c>
      <c r="CB38" s="27">
        <v>42.799539746960491</v>
      </c>
      <c r="CC38" s="27">
        <v>39.120997961194846</v>
      </c>
      <c r="CD38" s="27">
        <v>34.492578921610402</v>
      </c>
      <c r="CE38" s="27">
        <v>29.69825157287147</v>
      </c>
      <c r="CF38" s="27">
        <v>22.7557284095287</v>
      </c>
      <c r="CG38" s="27">
        <v>19.716904270272948</v>
      </c>
      <c r="CH38" s="27">
        <v>14.071087281381523</v>
      </c>
      <c r="CI38" s="27">
        <v>10.17896748081246</v>
      </c>
      <c r="CJ38" s="27">
        <v>-5.0370133136664492</v>
      </c>
      <c r="CK38" s="27">
        <v>-16.890815066877622</v>
      </c>
      <c r="CL38" s="27">
        <v>-22.100573002731352</v>
      </c>
      <c r="CM38" s="27">
        <v>-19.905588756818503</v>
      </c>
      <c r="CO38" s="28">
        <v>28.905027319576774</v>
      </c>
      <c r="CP38" s="28">
        <v>26.363842307827341</v>
      </c>
      <c r="CQ38" s="28">
        <v>24.419661347493744</v>
      </c>
      <c r="CR38" s="28">
        <v>20.618522977722122</v>
      </c>
      <c r="CS38" s="28">
        <v>15.754781396665962</v>
      </c>
      <c r="CT38" s="28">
        <v>10.600922521925298</v>
      </c>
      <c r="CU38" s="28">
        <v>3.2816925953449356</v>
      </c>
      <c r="CV38" s="28">
        <v>-0.21246756425998115</v>
      </c>
      <c r="CW38" s="28">
        <v>-5.7825510780485985</v>
      </c>
      <c r="CX38" s="28">
        <v>-9.2931550802177725</v>
      </c>
      <c r="CY38" s="28">
        <v>-38.114394160851873</v>
      </c>
      <c r="CZ38" s="28">
        <v>-65.80637093572193</v>
      </c>
      <c r="DA38" s="28">
        <v>-82.886027079537882</v>
      </c>
      <c r="DB38" s="28">
        <v>-95.194826049675271</v>
      </c>
      <c r="DD38" s="28">
        <v>46.905027319576774</v>
      </c>
      <c r="DE38" s="28">
        <v>44.363842307827341</v>
      </c>
      <c r="DF38" s="28">
        <v>42.419661347493744</v>
      </c>
      <c r="DG38" s="28">
        <v>38.618522977722122</v>
      </c>
      <c r="DH38" s="28">
        <v>33.754781396665962</v>
      </c>
      <c r="DI38" s="28">
        <v>28.600922521925298</v>
      </c>
      <c r="DJ38" s="28">
        <v>21.281692595344936</v>
      </c>
      <c r="DK38" s="28">
        <v>17.787532435740019</v>
      </c>
      <c r="DL38" s="28">
        <v>12.217448921951402</v>
      </c>
      <c r="DM38" s="28">
        <v>8.7068449197822275</v>
      </c>
      <c r="DN38" s="28">
        <v>-20.114394160851873</v>
      </c>
      <c r="DO38" s="28">
        <v>-47.80637093572193</v>
      </c>
      <c r="DP38" s="28">
        <v>-64.886027079537882</v>
      </c>
      <c r="DQ38" s="28">
        <v>-77.194826049675271</v>
      </c>
      <c r="DS38" s="29">
        <v>28.905027319576774</v>
      </c>
      <c r="DT38" s="29">
        <v>26.776161270503124</v>
      </c>
      <c r="DU38" s="29">
        <v>24.231435875520631</v>
      </c>
      <c r="DV38" s="29">
        <v>20.487776119036681</v>
      </c>
      <c r="DW38" s="29">
        <v>15.709973881115033</v>
      </c>
      <c r="DX38" s="29">
        <v>3.6455969336040113</v>
      </c>
      <c r="DY38" s="29">
        <v>-2.7942078941976405</v>
      </c>
      <c r="DZ38" s="29">
        <v>-5.672529514323486</v>
      </c>
      <c r="EA38" s="29">
        <v>-8.550071331368315</v>
      </c>
      <c r="EB38" s="29">
        <v>-15.187512589574453</v>
      </c>
      <c r="EC38" s="29">
        <v>-49.31360268064725</v>
      </c>
      <c r="ED38" s="29">
        <v>-72.710833840865803</v>
      </c>
      <c r="EE38" s="29">
        <v>-83.840870918912401</v>
      </c>
      <c r="EF38" s="29">
        <v>-79.141468936821809</v>
      </c>
      <c r="EH38" s="29">
        <v>46.905027319576774</v>
      </c>
      <c r="EI38" s="29">
        <v>44.776161270503124</v>
      </c>
      <c r="EJ38" s="29">
        <v>42.231435875520631</v>
      </c>
      <c r="EK38" s="29">
        <v>38.487776119036681</v>
      </c>
      <c r="EL38" s="29">
        <v>33.709973881115033</v>
      </c>
      <c r="EM38" s="29">
        <v>21.645596933604011</v>
      </c>
      <c r="EN38" s="29">
        <v>15.20579210580236</v>
      </c>
      <c r="EO38" s="29">
        <v>12.327470485676514</v>
      </c>
      <c r="EP38" s="29">
        <v>9.449928668631685</v>
      </c>
      <c r="EQ38" s="29">
        <v>2.8124874104255468</v>
      </c>
      <c r="ER38" s="29">
        <v>-31.31360268064725</v>
      </c>
      <c r="ES38" s="29">
        <v>-54.710833840865803</v>
      </c>
      <c r="ET38" s="29">
        <v>-65.840870918912401</v>
      </c>
      <c r="EU38" s="29">
        <v>-61.141468936821809</v>
      </c>
      <c r="EW38" s="1">
        <v>351915</v>
      </c>
      <c r="EX38" s="80">
        <v>491858</v>
      </c>
      <c r="EY38" s="80" t="s">
        <v>862</v>
      </c>
    </row>
    <row r="39" spans="2:155" ht="16" thickBot="1" x14ac:dyDescent="0.4">
      <c r="B39" s="21" t="s">
        <v>199</v>
      </c>
      <c r="C39" s="23">
        <v>29.620233652967286</v>
      </c>
      <c r="D39" s="23">
        <v>25.345224406639034</v>
      </c>
      <c r="E39" s="23">
        <v>23.37139560913495</v>
      </c>
      <c r="F39" s="23">
        <v>20.725165409134945</v>
      </c>
      <c r="G39" s="23">
        <v>16.124168773918257</v>
      </c>
      <c r="H39" s="23">
        <v>13.084256073918255</v>
      </c>
      <c r="I39" s="23">
        <v>5.8475882739182623</v>
      </c>
      <c r="J39" s="23">
        <v>2.5842734739182447</v>
      </c>
      <c r="K39" s="23">
        <v>-0.71563992608173521</v>
      </c>
      <c r="L39" s="23">
        <v>-7.1760385260817543</v>
      </c>
      <c r="M39" s="23">
        <v>-22.78874892608178</v>
      </c>
      <c r="N39" s="23">
        <v>-68.624167926081782</v>
      </c>
      <c r="O39" s="23">
        <v>-70.319472826081778</v>
      </c>
      <c r="P39" s="23">
        <v>-65.947679926081776</v>
      </c>
      <c r="Q39" s="24"/>
      <c r="R39" s="23">
        <v>29.620233652967286</v>
      </c>
      <c r="S39" s="23">
        <v>25.345224406639034</v>
      </c>
      <c r="T39" s="23">
        <v>23.37139560913495</v>
      </c>
      <c r="U39" s="23">
        <v>20.725165409134945</v>
      </c>
      <c r="V39" s="23">
        <v>16.124168773918257</v>
      </c>
      <c r="W39" s="23">
        <v>13.084256073918255</v>
      </c>
      <c r="X39" s="23">
        <v>5.8475882739182623</v>
      </c>
      <c r="Y39" s="23">
        <v>2.5842734739182447</v>
      </c>
      <c r="Z39" s="23">
        <v>-0.71563992608173521</v>
      </c>
      <c r="AA39" s="23">
        <v>-7.1760385260817543</v>
      </c>
      <c r="AB39" s="23">
        <v>-22.78874892608178</v>
      </c>
      <c r="AC39" s="23">
        <v>-68.624167926081782</v>
      </c>
      <c r="AD39" s="23">
        <v>-70.319472826081778</v>
      </c>
      <c r="AE39" s="23">
        <v>-65.947679926081776</v>
      </c>
      <c r="AG39" s="25">
        <v>29.620233652967286</v>
      </c>
      <c r="AH39" s="25">
        <v>27.683441230179596</v>
      </c>
      <c r="AI39" s="25">
        <v>26.376388928289003</v>
      </c>
      <c r="AJ39" s="25">
        <v>25.021600928289018</v>
      </c>
      <c r="AK39" s="25">
        <v>23.514770128289001</v>
      </c>
      <c r="AL39" s="25">
        <v>21.631447128289011</v>
      </c>
      <c r="AM39" s="25">
        <v>17.433517649418675</v>
      </c>
      <c r="AN39" s="25">
        <v>14.729470549418679</v>
      </c>
      <c r="AO39" s="25">
        <v>11.699930649418675</v>
      </c>
      <c r="AP39" s="25">
        <v>8.3649387494186698</v>
      </c>
      <c r="AQ39" s="25">
        <v>-0.70586214316907103</v>
      </c>
      <c r="AR39" s="25">
        <v>-7.4818067431690736</v>
      </c>
      <c r="AS39" s="25">
        <v>-11.694369743169091</v>
      </c>
      <c r="AT39" s="25">
        <v>-14.393482243169075</v>
      </c>
      <c r="AV39" s="26">
        <v>29.620233652967286</v>
      </c>
      <c r="AW39" s="26">
        <v>27.683441230179596</v>
      </c>
      <c r="AX39" s="26">
        <v>26.376388928289003</v>
      </c>
      <c r="AY39" s="26">
        <v>25.021600928289018</v>
      </c>
      <c r="AZ39" s="26">
        <v>23.514770128289001</v>
      </c>
      <c r="BA39" s="26">
        <v>21.631447128289011</v>
      </c>
      <c r="BB39" s="26">
        <v>17.433517649418675</v>
      </c>
      <c r="BC39" s="26">
        <v>14.729470549418679</v>
      </c>
      <c r="BD39" s="26">
        <v>11.699930649418675</v>
      </c>
      <c r="BE39" s="26">
        <v>8.3649387494186698</v>
      </c>
      <c r="BF39" s="26">
        <v>-0.70586214316907103</v>
      </c>
      <c r="BG39" s="26">
        <v>-7.4818067431690736</v>
      </c>
      <c r="BH39" s="26">
        <v>-11.694369743169091</v>
      </c>
      <c r="BI39" s="26">
        <v>-14.393482243169075</v>
      </c>
      <c r="BK39" s="27">
        <v>29.620233652967286</v>
      </c>
      <c r="BL39" s="27">
        <v>25.346332306639042</v>
      </c>
      <c r="BM39" s="27">
        <v>23.36997040913495</v>
      </c>
      <c r="BN39" s="27">
        <v>20.724539709134945</v>
      </c>
      <c r="BO39" s="27">
        <v>16.123664073918249</v>
      </c>
      <c r="BP39" s="27">
        <v>13.079838973918257</v>
      </c>
      <c r="BQ39" s="27">
        <v>5.8339386739182544</v>
      </c>
      <c r="BR39" s="27">
        <v>2.5698290739182426</v>
      </c>
      <c r="BS39" s="27">
        <v>-0.71809952608174399</v>
      </c>
      <c r="BT39" s="27">
        <v>-6.8687706260817549</v>
      </c>
      <c r="BU39" s="27">
        <v>-21.324254026081746</v>
      </c>
      <c r="BV39" s="27">
        <v>-66.266758926081764</v>
      </c>
      <c r="BW39" s="27">
        <v>-67.706715726081768</v>
      </c>
      <c r="BX39" s="27">
        <v>-63.007383426081731</v>
      </c>
      <c r="BZ39" s="27">
        <v>29.620233652967286</v>
      </c>
      <c r="CA39" s="27">
        <v>25.346332306639042</v>
      </c>
      <c r="CB39" s="27">
        <v>23.36997040913495</v>
      </c>
      <c r="CC39" s="27">
        <v>20.724539709134945</v>
      </c>
      <c r="CD39" s="27">
        <v>16.123664073918249</v>
      </c>
      <c r="CE39" s="27">
        <v>13.079838973918257</v>
      </c>
      <c r="CF39" s="27">
        <v>5.8339386739182544</v>
      </c>
      <c r="CG39" s="27">
        <v>2.5698290739182426</v>
      </c>
      <c r="CH39" s="27">
        <v>-0.71809952608174399</v>
      </c>
      <c r="CI39" s="27">
        <v>-6.8687706260817549</v>
      </c>
      <c r="CJ39" s="27">
        <v>-21.324254026081746</v>
      </c>
      <c r="CK39" s="27">
        <v>-66.266758926081764</v>
      </c>
      <c r="CL39" s="27">
        <v>-67.706715726081768</v>
      </c>
      <c r="CM39" s="27">
        <v>-63.007383426081731</v>
      </c>
      <c r="CO39" s="28">
        <v>29.620233652967286</v>
      </c>
      <c r="CP39" s="28">
        <v>25.27951803232466</v>
      </c>
      <c r="CQ39" s="28">
        <v>23.259960534385883</v>
      </c>
      <c r="CR39" s="28">
        <v>20.618993334385891</v>
      </c>
      <c r="CS39" s="28">
        <v>16.162702789244207</v>
      </c>
      <c r="CT39" s="28">
        <v>13.050603089244206</v>
      </c>
      <c r="CU39" s="28">
        <v>5.5382028892441895</v>
      </c>
      <c r="CV39" s="28">
        <v>0.84173318924422347</v>
      </c>
      <c r="CW39" s="28">
        <v>-2.2940530107558175</v>
      </c>
      <c r="CX39" s="28">
        <v>-7.7908994107557987</v>
      </c>
      <c r="CY39" s="28">
        <v>-28.211126610755798</v>
      </c>
      <c r="CZ39" s="28">
        <v>-101.27323081075582</v>
      </c>
      <c r="DA39" s="28">
        <v>-125.68267931075576</v>
      </c>
      <c r="DB39" s="28">
        <v>-139.62230841075581</v>
      </c>
      <c r="DD39" s="28">
        <v>29.620233652967286</v>
      </c>
      <c r="DE39" s="28">
        <v>25.27951803232466</v>
      </c>
      <c r="DF39" s="28">
        <v>23.259960534385883</v>
      </c>
      <c r="DG39" s="28">
        <v>20.618993334385891</v>
      </c>
      <c r="DH39" s="28">
        <v>16.162702789244207</v>
      </c>
      <c r="DI39" s="28">
        <v>13.050603089244206</v>
      </c>
      <c r="DJ39" s="28">
        <v>5.5382028892441895</v>
      </c>
      <c r="DK39" s="28">
        <v>0.84173318924422347</v>
      </c>
      <c r="DL39" s="28">
        <v>-2.2940530107558175</v>
      </c>
      <c r="DM39" s="28">
        <v>-7.7908994107557987</v>
      </c>
      <c r="DN39" s="28">
        <v>-28.211126610755798</v>
      </c>
      <c r="DO39" s="28">
        <v>-101.27323081075582</v>
      </c>
      <c r="DP39" s="28">
        <v>-125.68267931075576</v>
      </c>
      <c r="DQ39" s="28">
        <v>-139.62230841075581</v>
      </c>
      <c r="DS39" s="29">
        <v>29.620233652967286</v>
      </c>
      <c r="DT39" s="29">
        <v>25.755455732324663</v>
      </c>
      <c r="DU39" s="29">
        <v>23.17118393438588</v>
      </c>
      <c r="DV39" s="29">
        <v>20.489993889244204</v>
      </c>
      <c r="DW39" s="29">
        <v>17.621457989244206</v>
      </c>
      <c r="DX39" s="29">
        <v>11.394988489244199</v>
      </c>
      <c r="DY39" s="29">
        <v>1.656675889244184</v>
      </c>
      <c r="DZ39" s="29">
        <v>-2.1416555107558111</v>
      </c>
      <c r="EA39" s="29">
        <v>-5.1889175107558003</v>
      </c>
      <c r="EB39" s="29">
        <v>-13.688028210755817</v>
      </c>
      <c r="EC39" s="29">
        <v>-94.284593710755814</v>
      </c>
      <c r="ED39" s="29">
        <v>-122.53094001075578</v>
      </c>
      <c r="EE39" s="29">
        <v>-137.97605551075577</v>
      </c>
      <c r="EF39" s="29">
        <v>-128.65803671075577</v>
      </c>
      <c r="EH39" s="29">
        <v>29.620233652967286</v>
      </c>
      <c r="EI39" s="29">
        <v>25.755455732324663</v>
      </c>
      <c r="EJ39" s="29">
        <v>23.17118393438588</v>
      </c>
      <c r="EK39" s="29">
        <v>20.489993889244204</v>
      </c>
      <c r="EL39" s="29">
        <v>17.621457989244206</v>
      </c>
      <c r="EM39" s="29">
        <v>11.394988489244199</v>
      </c>
      <c r="EN39" s="29">
        <v>1.656675889244184</v>
      </c>
      <c r="EO39" s="29">
        <v>-2.1416555107558111</v>
      </c>
      <c r="EP39" s="29">
        <v>-5.1889175107558003</v>
      </c>
      <c r="EQ39" s="29">
        <v>-13.688028210755817</v>
      </c>
      <c r="ER39" s="29">
        <v>-94.284593710755814</v>
      </c>
      <c r="ES39" s="29">
        <v>-122.53094001075578</v>
      </c>
      <c r="ET39" s="29">
        <v>-137.97605551075577</v>
      </c>
      <c r="EU39" s="29">
        <v>-128.65803671075577</v>
      </c>
      <c r="EW39" s="1">
        <v>348644</v>
      </c>
      <c r="EX39" s="80">
        <v>463628</v>
      </c>
      <c r="EY39" s="80" t="s">
        <v>858</v>
      </c>
    </row>
    <row r="40" spans="2:155" ht="16" thickBot="1" x14ac:dyDescent="0.4">
      <c r="B40" s="21" t="s">
        <v>391</v>
      </c>
      <c r="C40" s="23">
        <v>36.933105414641616</v>
      </c>
      <c r="D40" s="23">
        <v>32.145589248109744</v>
      </c>
      <c r="E40" s="23">
        <v>29.953564379566302</v>
      </c>
      <c r="F40" s="23">
        <v>26.512182864614971</v>
      </c>
      <c r="G40" s="23">
        <v>22.295721096400726</v>
      </c>
      <c r="H40" s="23">
        <v>18.062869487155339</v>
      </c>
      <c r="I40" s="23">
        <v>14.241677477708777</v>
      </c>
      <c r="J40" s="23">
        <v>11.12174897854274</v>
      </c>
      <c r="K40" s="23">
        <v>7.9346189909081488</v>
      </c>
      <c r="L40" s="23">
        <v>4.1184243794215121</v>
      </c>
      <c r="M40" s="23">
        <v>-12.174209253846186</v>
      </c>
      <c r="N40" s="23">
        <v>-20.780707752002911</v>
      </c>
      <c r="O40" s="23">
        <v>-24.377898578487532</v>
      </c>
      <c r="P40" s="23">
        <v>-26.806134253271466</v>
      </c>
      <c r="Q40" s="24"/>
      <c r="R40" s="23">
        <v>54.933105414641616</v>
      </c>
      <c r="S40" s="23">
        <v>50.145589248109744</v>
      </c>
      <c r="T40" s="23">
        <v>47.953564379566302</v>
      </c>
      <c r="U40" s="23">
        <v>44.512182864614971</v>
      </c>
      <c r="V40" s="23">
        <v>40.295721096400726</v>
      </c>
      <c r="W40" s="23">
        <v>36.062869487155339</v>
      </c>
      <c r="X40" s="23">
        <v>32.241677477708777</v>
      </c>
      <c r="Y40" s="23">
        <v>29.12174897854274</v>
      </c>
      <c r="Z40" s="23">
        <v>25.934618990908149</v>
      </c>
      <c r="AA40" s="23">
        <v>22.118424379421512</v>
      </c>
      <c r="AB40" s="23">
        <v>5.8257907461538139</v>
      </c>
      <c r="AC40" s="23">
        <v>-2.7807077520029111</v>
      </c>
      <c r="AD40" s="23">
        <v>-6.3778985784875317</v>
      </c>
      <c r="AE40" s="23">
        <v>-8.8061342532714662</v>
      </c>
      <c r="AG40" s="25">
        <v>36.933105414641616</v>
      </c>
      <c r="AH40" s="25">
        <v>34.834600162507485</v>
      </c>
      <c r="AI40" s="25">
        <v>33.568338416819259</v>
      </c>
      <c r="AJ40" s="25">
        <v>31.947652435806305</v>
      </c>
      <c r="AK40" s="25">
        <v>30.002837306403123</v>
      </c>
      <c r="AL40" s="25">
        <v>27.781430823320449</v>
      </c>
      <c r="AM40" s="25">
        <v>25.392748689480158</v>
      </c>
      <c r="AN40" s="25">
        <v>23.153842125781964</v>
      </c>
      <c r="AO40" s="25">
        <v>20.63967365723208</v>
      </c>
      <c r="AP40" s="25">
        <v>17.922756607296918</v>
      </c>
      <c r="AQ40" s="25">
        <v>8.5800033196083092</v>
      </c>
      <c r="AR40" s="25">
        <v>1.8475608728307122</v>
      </c>
      <c r="AS40" s="25">
        <v>-2.3981209872490865</v>
      </c>
      <c r="AT40" s="25">
        <v>-5.8067679286063481</v>
      </c>
      <c r="AV40" s="26">
        <v>54.933105414641616</v>
      </c>
      <c r="AW40" s="26">
        <v>52.834600162507485</v>
      </c>
      <c r="AX40" s="26">
        <v>51.568338416819259</v>
      </c>
      <c r="AY40" s="26">
        <v>49.947652435806305</v>
      </c>
      <c r="AZ40" s="26">
        <v>48.002837306403123</v>
      </c>
      <c r="BA40" s="26">
        <v>45.781430823320449</v>
      </c>
      <c r="BB40" s="26">
        <v>43.392748689480158</v>
      </c>
      <c r="BC40" s="26">
        <v>41.153842125781964</v>
      </c>
      <c r="BD40" s="26">
        <v>38.63967365723208</v>
      </c>
      <c r="BE40" s="26">
        <v>35.922756607296918</v>
      </c>
      <c r="BF40" s="26">
        <v>26.580003319608309</v>
      </c>
      <c r="BG40" s="26">
        <v>19.847560872830712</v>
      </c>
      <c r="BH40" s="26">
        <v>15.601879012750913</v>
      </c>
      <c r="BI40" s="26">
        <v>12.193232071393652</v>
      </c>
      <c r="BK40" s="27">
        <v>36.933105414641616</v>
      </c>
      <c r="BL40" s="27">
        <v>32.147954090279129</v>
      </c>
      <c r="BM40" s="27">
        <v>29.95418578542548</v>
      </c>
      <c r="BN40" s="27">
        <v>26.514792382223902</v>
      </c>
      <c r="BO40" s="27">
        <v>22.300465230422816</v>
      </c>
      <c r="BP40" s="27">
        <v>18.057767216922613</v>
      </c>
      <c r="BQ40" s="27">
        <v>14.214328522945053</v>
      </c>
      <c r="BR40" s="27">
        <v>11.090932100363844</v>
      </c>
      <c r="BS40" s="27">
        <v>7.9109143323768052</v>
      </c>
      <c r="BT40" s="27">
        <v>4.4117632247045293</v>
      </c>
      <c r="BU40" s="27">
        <v>-10.51730566591813</v>
      </c>
      <c r="BV40" s="27">
        <v>-17.576196433901885</v>
      </c>
      <c r="BW40" s="27">
        <v>-20.047821612167752</v>
      </c>
      <c r="BX40" s="27">
        <v>-21.020032158641698</v>
      </c>
      <c r="BZ40" s="27">
        <v>54.933105414641616</v>
      </c>
      <c r="CA40" s="27">
        <v>50.147954090279129</v>
      </c>
      <c r="CB40" s="27">
        <v>47.95418578542548</v>
      </c>
      <c r="CC40" s="27">
        <v>44.514792382223902</v>
      </c>
      <c r="CD40" s="27">
        <v>40.300465230422816</v>
      </c>
      <c r="CE40" s="27">
        <v>36.057767216922613</v>
      </c>
      <c r="CF40" s="27">
        <v>32.214328522945053</v>
      </c>
      <c r="CG40" s="27">
        <v>29.090932100363844</v>
      </c>
      <c r="CH40" s="27">
        <v>25.910914332376805</v>
      </c>
      <c r="CI40" s="27">
        <v>22.411763224704529</v>
      </c>
      <c r="CJ40" s="27">
        <v>7.4826943340818701</v>
      </c>
      <c r="CK40" s="27">
        <v>0.42380356609811543</v>
      </c>
      <c r="CL40" s="27">
        <v>-2.0478216121677519</v>
      </c>
      <c r="CM40" s="27">
        <v>-3.0200321586416976</v>
      </c>
      <c r="CO40" s="28">
        <v>36.933105414641616</v>
      </c>
      <c r="CP40" s="28">
        <v>32.149722395390143</v>
      </c>
      <c r="CQ40" s="28">
        <v>30.059008895576696</v>
      </c>
      <c r="CR40" s="28">
        <v>26.734769179804317</v>
      </c>
      <c r="CS40" s="28">
        <v>22.805950155447917</v>
      </c>
      <c r="CT40" s="28">
        <v>18.814125658258519</v>
      </c>
      <c r="CU40" s="28">
        <v>13.019824496719551</v>
      </c>
      <c r="CV40" s="28">
        <v>6.8943535289953388</v>
      </c>
      <c r="CW40" s="28">
        <v>0.98480295797064343</v>
      </c>
      <c r="CX40" s="28">
        <v>-3.9902476748668363</v>
      </c>
      <c r="CY40" s="28">
        <v>-23.496074682664357</v>
      </c>
      <c r="CZ40" s="28">
        <v>-55.050493012108973</v>
      </c>
      <c r="DA40" s="28">
        <v>-75.656002808359119</v>
      </c>
      <c r="DB40" s="28">
        <v>-89.598510433780007</v>
      </c>
      <c r="DD40" s="28">
        <v>54.933105414641616</v>
      </c>
      <c r="DE40" s="28">
        <v>50.149722395390143</v>
      </c>
      <c r="DF40" s="28">
        <v>48.059008895576696</v>
      </c>
      <c r="DG40" s="28">
        <v>44.734769179804317</v>
      </c>
      <c r="DH40" s="28">
        <v>40.805950155447917</v>
      </c>
      <c r="DI40" s="28">
        <v>36.814125658258519</v>
      </c>
      <c r="DJ40" s="28">
        <v>31.019824496719551</v>
      </c>
      <c r="DK40" s="28">
        <v>24.894353528995339</v>
      </c>
      <c r="DL40" s="28">
        <v>18.984802957970643</v>
      </c>
      <c r="DM40" s="28">
        <v>14.009752325133164</v>
      </c>
      <c r="DN40" s="28">
        <v>-5.4960746826643572</v>
      </c>
      <c r="DO40" s="28">
        <v>-37.050493012108973</v>
      </c>
      <c r="DP40" s="28">
        <v>-57.656002808359119</v>
      </c>
      <c r="DQ40" s="28">
        <v>-71.598510433780007</v>
      </c>
      <c r="DS40" s="29">
        <v>36.933105414641616</v>
      </c>
      <c r="DT40" s="29">
        <v>32.398448957677715</v>
      </c>
      <c r="DU40" s="29">
        <v>29.416006885629372</v>
      </c>
      <c r="DV40" s="29">
        <v>25.978247394147175</v>
      </c>
      <c r="DW40" s="29">
        <v>22.114658363338563</v>
      </c>
      <c r="DX40" s="29">
        <v>18.332526093284002</v>
      </c>
      <c r="DY40" s="29">
        <v>12.709421205048955</v>
      </c>
      <c r="DZ40" s="29">
        <v>6.8348089404927208</v>
      </c>
      <c r="EA40" s="29">
        <v>0.56117958330439421</v>
      </c>
      <c r="EB40" s="29">
        <v>-10.625803221228452</v>
      </c>
      <c r="EC40" s="29">
        <v>-46.305405167539732</v>
      </c>
      <c r="ED40" s="29">
        <v>-71.374825888464727</v>
      </c>
      <c r="EE40" s="29">
        <v>-84.845944636738182</v>
      </c>
      <c r="EF40" s="29">
        <v>-82.050418565651114</v>
      </c>
      <c r="EH40" s="29">
        <v>54.933105414641616</v>
      </c>
      <c r="EI40" s="29">
        <v>50.398448957677715</v>
      </c>
      <c r="EJ40" s="29">
        <v>47.416006885629372</v>
      </c>
      <c r="EK40" s="29">
        <v>43.978247394147175</v>
      </c>
      <c r="EL40" s="29">
        <v>40.114658363338563</v>
      </c>
      <c r="EM40" s="29">
        <v>36.332526093284002</v>
      </c>
      <c r="EN40" s="29">
        <v>30.709421205048955</v>
      </c>
      <c r="EO40" s="29">
        <v>24.834808940492721</v>
      </c>
      <c r="EP40" s="29">
        <v>18.561179583304394</v>
      </c>
      <c r="EQ40" s="29">
        <v>7.3741967787715481</v>
      </c>
      <c r="ER40" s="29">
        <v>-28.305405167539732</v>
      </c>
      <c r="ES40" s="29">
        <v>-53.374825888464727</v>
      </c>
      <c r="ET40" s="29">
        <v>-66.845944636738182</v>
      </c>
      <c r="EU40" s="29">
        <v>-64.050418565651114</v>
      </c>
      <c r="EW40" s="1">
        <v>354121</v>
      </c>
      <c r="EX40" s="80">
        <v>423373</v>
      </c>
      <c r="EY40" s="80" t="s">
        <v>864</v>
      </c>
    </row>
    <row r="41" spans="2:155" ht="16" thickBot="1" x14ac:dyDescent="0.4">
      <c r="B41" s="21" t="s">
        <v>210</v>
      </c>
      <c r="C41" s="23">
        <v>41.313614135616632</v>
      </c>
      <c r="D41" s="23">
        <v>38.346086366135125</v>
      </c>
      <c r="E41" s="23">
        <v>32.118491681129328</v>
      </c>
      <c r="F41" s="23">
        <v>25.610563446479262</v>
      </c>
      <c r="G41" s="23">
        <v>19.851215254629864</v>
      </c>
      <c r="H41" s="23">
        <v>15.540616185074626</v>
      </c>
      <c r="I41" s="23">
        <v>11.229571392552728</v>
      </c>
      <c r="J41" s="23">
        <v>8.3804440823059991</v>
      </c>
      <c r="K41" s="23">
        <v>5.4674394186255597</v>
      </c>
      <c r="L41" s="23">
        <v>0.46673405788148159</v>
      </c>
      <c r="M41" s="23">
        <v>-7.6963622639009088</v>
      </c>
      <c r="N41" s="23">
        <v>-11.873779276955815</v>
      </c>
      <c r="O41" s="23">
        <v>-13.566180086219617</v>
      </c>
      <c r="P41" s="23">
        <v>-13.192518219548504</v>
      </c>
      <c r="Q41" s="24"/>
      <c r="R41" s="23">
        <v>59.313614135616632</v>
      </c>
      <c r="S41" s="23">
        <v>56.346086366135125</v>
      </c>
      <c r="T41" s="23">
        <v>50.118491681129328</v>
      </c>
      <c r="U41" s="23">
        <v>43.610563446479262</v>
      </c>
      <c r="V41" s="23">
        <v>37.851215254629864</v>
      </c>
      <c r="W41" s="23">
        <v>33.540616185074626</v>
      </c>
      <c r="X41" s="23">
        <v>29.229571392552728</v>
      </c>
      <c r="Y41" s="23">
        <v>26.380444082305999</v>
      </c>
      <c r="Z41" s="23">
        <v>23.46743941862556</v>
      </c>
      <c r="AA41" s="23">
        <v>18.466734057881482</v>
      </c>
      <c r="AB41" s="23">
        <v>10.303637736099091</v>
      </c>
      <c r="AC41" s="23">
        <v>6.1262207230441845</v>
      </c>
      <c r="AD41" s="23">
        <v>4.4338199137803826</v>
      </c>
      <c r="AE41" s="23">
        <v>4.8074817804514964</v>
      </c>
      <c r="AG41" s="25">
        <v>41.313614135616632</v>
      </c>
      <c r="AH41" s="25">
        <v>40.558257065057703</v>
      </c>
      <c r="AI41" s="25">
        <v>36.291074850294777</v>
      </c>
      <c r="AJ41" s="25">
        <v>31.891820221196937</v>
      </c>
      <c r="AK41" s="25">
        <v>27.929266408216606</v>
      </c>
      <c r="AL41" s="25">
        <v>24.551177004450452</v>
      </c>
      <c r="AM41" s="25">
        <v>20.864354089106556</v>
      </c>
      <c r="AN41" s="25">
        <v>18.437787215624695</v>
      </c>
      <c r="AO41" s="25">
        <v>15.763119729180474</v>
      </c>
      <c r="AP41" s="25">
        <v>12.852236341487583</v>
      </c>
      <c r="AQ41" s="25">
        <v>9.1202728197607001</v>
      </c>
      <c r="AR41" s="25">
        <v>6.0299443647291326</v>
      </c>
      <c r="AS41" s="25">
        <v>4.2407945157900429</v>
      </c>
      <c r="AT41" s="25">
        <v>3.1251181567868542</v>
      </c>
      <c r="AV41" s="26">
        <v>59.313614135616632</v>
      </c>
      <c r="AW41" s="26">
        <v>58.558257065057703</v>
      </c>
      <c r="AX41" s="26">
        <v>54.291074850294777</v>
      </c>
      <c r="AY41" s="26">
        <v>49.891820221196937</v>
      </c>
      <c r="AZ41" s="26">
        <v>45.929266408216606</v>
      </c>
      <c r="BA41" s="26">
        <v>42.551177004450452</v>
      </c>
      <c r="BB41" s="26">
        <v>38.864354089106556</v>
      </c>
      <c r="BC41" s="26">
        <v>36.437787215624695</v>
      </c>
      <c r="BD41" s="26">
        <v>33.763119729180474</v>
      </c>
      <c r="BE41" s="26">
        <v>30.852236341487583</v>
      </c>
      <c r="BF41" s="26">
        <v>27.1202728197607</v>
      </c>
      <c r="BG41" s="26">
        <v>24.029944364729133</v>
      </c>
      <c r="BH41" s="26">
        <v>22.240794515790043</v>
      </c>
      <c r="BI41" s="26">
        <v>21.125118156786854</v>
      </c>
      <c r="BK41" s="27">
        <v>41.313614135616632</v>
      </c>
      <c r="BL41" s="27">
        <v>38.346332252807869</v>
      </c>
      <c r="BM41" s="27">
        <v>32.118509484820024</v>
      </c>
      <c r="BN41" s="27">
        <v>25.610784155923739</v>
      </c>
      <c r="BO41" s="27">
        <v>19.851656052145685</v>
      </c>
      <c r="BP41" s="27">
        <v>15.54006039714713</v>
      </c>
      <c r="BQ41" s="27">
        <v>11.226758239649584</v>
      </c>
      <c r="BR41" s="27">
        <v>8.3772902220678844</v>
      </c>
      <c r="BS41" s="27">
        <v>5.4651566286853352</v>
      </c>
      <c r="BT41" s="27">
        <v>0.56141740199082335</v>
      </c>
      <c r="BU41" s="27">
        <v>-7.256572257831067</v>
      </c>
      <c r="BV41" s="27">
        <v>-11.220497376565049</v>
      </c>
      <c r="BW41" s="27">
        <v>-12.881554880096871</v>
      </c>
      <c r="BX41" s="27">
        <v>-12.463372148889903</v>
      </c>
      <c r="BZ41" s="27">
        <v>59.313614135616632</v>
      </c>
      <c r="CA41" s="27">
        <v>56.346332252807869</v>
      </c>
      <c r="CB41" s="27">
        <v>50.118509484820024</v>
      </c>
      <c r="CC41" s="27">
        <v>43.610784155923739</v>
      </c>
      <c r="CD41" s="27">
        <v>37.851656052145685</v>
      </c>
      <c r="CE41" s="27">
        <v>33.54006039714713</v>
      </c>
      <c r="CF41" s="27">
        <v>29.226758239649584</v>
      </c>
      <c r="CG41" s="27">
        <v>26.377290222067884</v>
      </c>
      <c r="CH41" s="27">
        <v>23.465156628685335</v>
      </c>
      <c r="CI41" s="27">
        <v>18.561417401990823</v>
      </c>
      <c r="CJ41" s="27">
        <v>10.743427742168933</v>
      </c>
      <c r="CK41" s="27">
        <v>6.7795026234349507</v>
      </c>
      <c r="CL41" s="27">
        <v>5.1184451199031287</v>
      </c>
      <c r="CM41" s="27">
        <v>5.5366278511100973</v>
      </c>
      <c r="CO41" s="28">
        <v>41.313614135616632</v>
      </c>
      <c r="CP41" s="28">
        <v>38.406499559611063</v>
      </c>
      <c r="CQ41" s="28">
        <v>32.266251689873883</v>
      </c>
      <c r="CR41" s="28">
        <v>25.808882710015709</v>
      </c>
      <c r="CS41" s="28">
        <v>20.144744388226314</v>
      </c>
      <c r="CT41" s="28">
        <v>15.858593795904497</v>
      </c>
      <c r="CU41" s="28">
        <v>11.432048291605128</v>
      </c>
      <c r="CV41" s="28">
        <v>8.4417932341676902</v>
      </c>
      <c r="CW41" s="28">
        <v>5.5782684981873274</v>
      </c>
      <c r="CX41" s="28">
        <v>0.97924161793174846</v>
      </c>
      <c r="CY41" s="28">
        <v>-9.4860279245710046</v>
      </c>
      <c r="CZ41" s="28">
        <v>-28.94669777545684</v>
      </c>
      <c r="DA41" s="28">
        <v>-42.215756858867167</v>
      </c>
      <c r="DB41" s="28">
        <v>-50.309913517311514</v>
      </c>
      <c r="DD41" s="28">
        <v>59.313614135616632</v>
      </c>
      <c r="DE41" s="28">
        <v>56.406499559611063</v>
      </c>
      <c r="DF41" s="28">
        <v>50.266251689873883</v>
      </c>
      <c r="DG41" s="28">
        <v>43.808882710015709</v>
      </c>
      <c r="DH41" s="28">
        <v>38.144744388226314</v>
      </c>
      <c r="DI41" s="28">
        <v>33.858593795904497</v>
      </c>
      <c r="DJ41" s="28">
        <v>29.432048291605128</v>
      </c>
      <c r="DK41" s="28">
        <v>26.44179323416769</v>
      </c>
      <c r="DL41" s="28">
        <v>23.578268498187327</v>
      </c>
      <c r="DM41" s="28">
        <v>18.979241617931748</v>
      </c>
      <c r="DN41" s="28">
        <v>8.5139720754289954</v>
      </c>
      <c r="DO41" s="28">
        <v>-10.94669777545684</v>
      </c>
      <c r="DP41" s="28">
        <v>-24.215756858867167</v>
      </c>
      <c r="DQ41" s="28">
        <v>-32.309913517311514</v>
      </c>
      <c r="DS41" s="29">
        <v>41.313614135616632</v>
      </c>
      <c r="DT41" s="29">
        <v>38.665480999398511</v>
      </c>
      <c r="DU41" s="29">
        <v>32.392775167453607</v>
      </c>
      <c r="DV41" s="29">
        <v>25.99575623566966</v>
      </c>
      <c r="DW41" s="29">
        <v>20.350168476795218</v>
      </c>
      <c r="DX41" s="29">
        <v>16.18308203713805</v>
      </c>
      <c r="DY41" s="29">
        <v>11.978266388464164</v>
      </c>
      <c r="DZ41" s="29">
        <v>9.2387454190091205</v>
      </c>
      <c r="EA41" s="29">
        <v>6.1943379000666994</v>
      </c>
      <c r="EB41" s="29">
        <v>-3.4476490156056059</v>
      </c>
      <c r="EC41" s="29">
        <v>-25.171489410747768</v>
      </c>
      <c r="ED41" s="29">
        <v>-41.342109459199776</v>
      </c>
      <c r="EE41" s="29">
        <v>-49.866407753574805</v>
      </c>
      <c r="EF41" s="29">
        <v>-45.989492090120194</v>
      </c>
      <c r="EH41" s="29">
        <v>59.313614135616632</v>
      </c>
      <c r="EI41" s="29">
        <v>56.665480999398511</v>
      </c>
      <c r="EJ41" s="29">
        <v>50.392775167453607</v>
      </c>
      <c r="EK41" s="29">
        <v>43.99575623566966</v>
      </c>
      <c r="EL41" s="29">
        <v>38.350168476795218</v>
      </c>
      <c r="EM41" s="29">
        <v>34.18308203713805</v>
      </c>
      <c r="EN41" s="29">
        <v>29.978266388464164</v>
      </c>
      <c r="EO41" s="29">
        <v>27.23874541900912</v>
      </c>
      <c r="EP41" s="29">
        <v>24.194337900066699</v>
      </c>
      <c r="EQ41" s="29">
        <v>14.552350984394394</v>
      </c>
      <c r="ER41" s="29">
        <v>-7.1714894107477676</v>
      </c>
      <c r="ES41" s="29">
        <v>-23.342109459199776</v>
      </c>
      <c r="ET41" s="29">
        <v>-31.866407753574805</v>
      </c>
      <c r="EU41" s="29">
        <v>-27.989492090120194</v>
      </c>
      <c r="EW41" s="1">
        <v>385592</v>
      </c>
      <c r="EX41" s="80">
        <v>396016</v>
      </c>
      <c r="EY41" s="80" t="s">
        <v>859</v>
      </c>
    </row>
    <row r="42" spans="2:155" ht="16" thickBot="1" x14ac:dyDescent="0.4">
      <c r="B42" s="21" t="s">
        <v>212</v>
      </c>
      <c r="C42" s="23">
        <v>8.5394553381059239</v>
      </c>
      <c r="D42" s="23">
        <v>6.7285027406301481</v>
      </c>
      <c r="E42" s="23">
        <v>5.7724100841617201</v>
      </c>
      <c r="F42" s="23">
        <v>4.4174188783647139</v>
      </c>
      <c r="G42" s="23">
        <v>3.1421929355763183</v>
      </c>
      <c r="H42" s="23">
        <v>1.9153172406872301</v>
      </c>
      <c r="I42" s="23">
        <v>0.68571942158948218</v>
      </c>
      <c r="J42" s="23">
        <v>19.36280038030597</v>
      </c>
      <c r="K42" s="23">
        <v>17.887653801831576</v>
      </c>
      <c r="L42" s="23">
        <v>15.418849865521693</v>
      </c>
      <c r="M42" s="23">
        <v>3.7673649093535033</v>
      </c>
      <c r="N42" s="23">
        <v>-2.8085975107352112</v>
      </c>
      <c r="O42" s="23">
        <v>-4.1743061202709697</v>
      </c>
      <c r="P42" s="23">
        <v>-3.5182502478224364</v>
      </c>
      <c r="Q42" s="24"/>
      <c r="R42" s="23">
        <v>58.539455338105924</v>
      </c>
      <c r="S42" s="23">
        <v>56.728502740630148</v>
      </c>
      <c r="T42" s="23">
        <v>55.77241008416172</v>
      </c>
      <c r="U42" s="23">
        <v>54.417418878364714</v>
      </c>
      <c r="V42" s="23">
        <v>53.142192935576318</v>
      </c>
      <c r="W42" s="23">
        <v>51.91531724068723</v>
      </c>
      <c r="X42" s="23">
        <v>50.685719421589482</v>
      </c>
      <c r="Y42" s="23">
        <v>49.36280038030597</v>
      </c>
      <c r="Z42" s="23">
        <v>47.887653801831576</v>
      </c>
      <c r="AA42" s="23">
        <v>45.418849865521693</v>
      </c>
      <c r="AB42" s="23">
        <v>33.767364909353503</v>
      </c>
      <c r="AC42" s="23">
        <v>27.191402489264789</v>
      </c>
      <c r="AD42" s="23">
        <v>25.82569387972903</v>
      </c>
      <c r="AE42" s="23">
        <v>26.481749752177564</v>
      </c>
      <c r="AG42" s="25">
        <v>8.5394553381059239</v>
      </c>
      <c r="AH42" s="25">
        <v>8.5708650949196254</v>
      </c>
      <c r="AI42" s="25">
        <v>8.7153688161722442</v>
      </c>
      <c r="AJ42" s="25">
        <v>8.621698145186528</v>
      </c>
      <c r="AK42" s="25">
        <v>8.6794896372701231</v>
      </c>
      <c r="AL42" s="25">
        <v>8.6310630779209276</v>
      </c>
      <c r="AM42" s="25">
        <v>8.2241305985783981</v>
      </c>
      <c r="AN42" s="25">
        <v>27.45208153316257</v>
      </c>
      <c r="AO42" s="25">
        <v>25.836826415003699</v>
      </c>
      <c r="AP42" s="25">
        <v>23.670685347337866</v>
      </c>
      <c r="AQ42" s="25">
        <v>18.762971480274231</v>
      </c>
      <c r="AR42" s="25">
        <v>15.855821347430577</v>
      </c>
      <c r="AS42" s="25">
        <v>14.557023405723356</v>
      </c>
      <c r="AT42" s="25">
        <v>14.273079293099812</v>
      </c>
      <c r="AV42" s="26">
        <v>58.539455338105924</v>
      </c>
      <c r="AW42" s="26">
        <v>58.570865094919625</v>
      </c>
      <c r="AX42" s="26">
        <v>58.715368816172244</v>
      </c>
      <c r="AY42" s="26">
        <v>58.621698145186528</v>
      </c>
      <c r="AZ42" s="26">
        <v>58.679489637270123</v>
      </c>
      <c r="BA42" s="26">
        <v>58.631063077920928</v>
      </c>
      <c r="BB42" s="26">
        <v>58.224130598578398</v>
      </c>
      <c r="BC42" s="26">
        <v>57.45208153316257</v>
      </c>
      <c r="BD42" s="26">
        <v>55.836826415003699</v>
      </c>
      <c r="BE42" s="26">
        <v>53.670685347337866</v>
      </c>
      <c r="BF42" s="26">
        <v>48.762971480274231</v>
      </c>
      <c r="BG42" s="26">
        <v>45.855821347430577</v>
      </c>
      <c r="BH42" s="26">
        <v>44.557023405723356</v>
      </c>
      <c r="BI42" s="26">
        <v>44.273079293099812</v>
      </c>
      <c r="BK42" s="27">
        <v>8.5394553381059239</v>
      </c>
      <c r="BL42" s="27">
        <v>6.729456567231253</v>
      </c>
      <c r="BM42" s="27">
        <v>5.774318265556829</v>
      </c>
      <c r="BN42" s="27">
        <v>4.4202559329970796</v>
      </c>
      <c r="BO42" s="27">
        <v>3.1459354610479124</v>
      </c>
      <c r="BP42" s="27">
        <v>1.9141964819851438</v>
      </c>
      <c r="BQ42" s="27">
        <v>0.67382493138865129</v>
      </c>
      <c r="BR42" s="27">
        <v>19.348885353645329</v>
      </c>
      <c r="BS42" s="27">
        <v>17.871884561257829</v>
      </c>
      <c r="BT42" s="27">
        <v>15.663594668614863</v>
      </c>
      <c r="BU42" s="27">
        <v>4.986969971822063</v>
      </c>
      <c r="BV42" s="27">
        <v>-0.68889081358270232</v>
      </c>
      <c r="BW42" s="27">
        <v>-1.7546370883390949</v>
      </c>
      <c r="BX42" s="27">
        <v>-0.66961094481422379</v>
      </c>
      <c r="BZ42" s="27">
        <v>58.539455338105924</v>
      </c>
      <c r="CA42" s="27">
        <v>56.729456567231253</v>
      </c>
      <c r="CB42" s="27">
        <v>55.774318265556829</v>
      </c>
      <c r="CC42" s="27">
        <v>54.42025593299708</v>
      </c>
      <c r="CD42" s="27">
        <v>53.145935461047912</v>
      </c>
      <c r="CE42" s="27">
        <v>51.914196481985144</v>
      </c>
      <c r="CF42" s="27">
        <v>50.673824931388651</v>
      </c>
      <c r="CG42" s="27">
        <v>49.348885353645329</v>
      </c>
      <c r="CH42" s="27">
        <v>47.871884561257829</v>
      </c>
      <c r="CI42" s="27">
        <v>45.663594668614863</v>
      </c>
      <c r="CJ42" s="27">
        <v>34.986969971822063</v>
      </c>
      <c r="CK42" s="27">
        <v>29.311109186417298</v>
      </c>
      <c r="CL42" s="27">
        <v>28.245362911660905</v>
      </c>
      <c r="CM42" s="27">
        <v>29.330389055185776</v>
      </c>
      <c r="CO42" s="28">
        <v>8.5394553381059239</v>
      </c>
      <c r="CP42" s="28">
        <v>6.7918688567646655</v>
      </c>
      <c r="CQ42" s="28">
        <v>5.9329661714940727</v>
      </c>
      <c r="CR42" s="28">
        <v>4.6581891842411096</v>
      </c>
      <c r="CS42" s="28">
        <v>3.4512114394504465</v>
      </c>
      <c r="CT42" s="28">
        <v>2.2138161264059164</v>
      </c>
      <c r="CU42" s="28">
        <v>0.88708584277831903</v>
      </c>
      <c r="CV42" s="28">
        <v>19.29110818137471</v>
      </c>
      <c r="CW42" s="28">
        <v>17.705518069965805</v>
      </c>
      <c r="CX42" s="28">
        <v>15.944281876765601</v>
      </c>
      <c r="CY42" s="28">
        <v>1.3100914449763508</v>
      </c>
      <c r="CZ42" s="28">
        <v>-23.893475716344028</v>
      </c>
      <c r="DA42" s="28">
        <v>-40.861205983827375</v>
      </c>
      <c r="DB42" s="28">
        <v>-52.057535341473482</v>
      </c>
      <c r="DD42" s="28">
        <v>58.539455338105924</v>
      </c>
      <c r="DE42" s="28">
        <v>56.791868856764665</v>
      </c>
      <c r="DF42" s="28">
        <v>55.932966171494073</v>
      </c>
      <c r="DG42" s="28">
        <v>54.65818918424111</v>
      </c>
      <c r="DH42" s="28">
        <v>53.451211439450447</v>
      </c>
      <c r="DI42" s="28">
        <v>52.213816126405916</v>
      </c>
      <c r="DJ42" s="28">
        <v>50.887085842778319</v>
      </c>
      <c r="DK42" s="28">
        <v>49.29110818137471</v>
      </c>
      <c r="DL42" s="28">
        <v>47.705518069965805</v>
      </c>
      <c r="DM42" s="28">
        <v>45.944281876765601</v>
      </c>
      <c r="DN42" s="28">
        <v>31.310091444976351</v>
      </c>
      <c r="DO42" s="28">
        <v>6.1065242836559719</v>
      </c>
      <c r="DP42" s="28">
        <v>-10.861205983827375</v>
      </c>
      <c r="DQ42" s="28">
        <v>-22.057535341473482</v>
      </c>
      <c r="DS42" s="29">
        <v>8.5394553381059239</v>
      </c>
      <c r="DT42" s="29">
        <v>7.0411345070017148</v>
      </c>
      <c r="DU42" s="29">
        <v>5.9075133588932118</v>
      </c>
      <c r="DV42" s="29">
        <v>4.6383135080975393</v>
      </c>
      <c r="DW42" s="29">
        <v>3.3635655739476533</v>
      </c>
      <c r="DX42" s="29">
        <v>2.249176408056357</v>
      </c>
      <c r="DY42" s="29">
        <v>0.90593866900296405</v>
      </c>
      <c r="DZ42" s="29">
        <v>19.48746763859657</v>
      </c>
      <c r="EA42" s="29">
        <v>17.081364034464926</v>
      </c>
      <c r="EB42" s="29">
        <v>10.245727242294763</v>
      </c>
      <c r="EC42" s="29">
        <v>-18.088684528145791</v>
      </c>
      <c r="ED42" s="29">
        <v>-38.484599619928076</v>
      </c>
      <c r="EE42" s="29">
        <v>-51.179636674111322</v>
      </c>
      <c r="EF42" s="29">
        <v>-46.44420562300175</v>
      </c>
      <c r="EH42" s="29">
        <v>58.539455338105924</v>
      </c>
      <c r="EI42" s="29">
        <v>57.041134507001715</v>
      </c>
      <c r="EJ42" s="29">
        <v>55.907513358893212</v>
      </c>
      <c r="EK42" s="29">
        <v>54.638313508097539</v>
      </c>
      <c r="EL42" s="29">
        <v>53.363565573947653</v>
      </c>
      <c r="EM42" s="29">
        <v>52.249176408056357</v>
      </c>
      <c r="EN42" s="29">
        <v>50.905938669002964</v>
      </c>
      <c r="EO42" s="29">
        <v>49.48746763859657</v>
      </c>
      <c r="EP42" s="29">
        <v>47.081364034464926</v>
      </c>
      <c r="EQ42" s="29">
        <v>40.245727242294763</v>
      </c>
      <c r="ER42" s="29">
        <v>11.911315471854209</v>
      </c>
      <c r="ES42" s="29">
        <v>-8.4845996199280762</v>
      </c>
      <c r="ET42" s="29">
        <v>-21.179636674111322</v>
      </c>
      <c r="EU42" s="29">
        <v>-16.44420562300175</v>
      </c>
      <c r="EW42" s="1">
        <v>369695</v>
      </c>
      <c r="EX42" s="80">
        <v>424981</v>
      </c>
      <c r="EY42" s="80" t="s">
        <v>848</v>
      </c>
    </row>
    <row r="43" spans="2:155" ht="16" thickBot="1" x14ac:dyDescent="0.4">
      <c r="B43" s="21" t="s">
        <v>392</v>
      </c>
      <c r="C43" s="23">
        <v>46.748855819770057</v>
      </c>
      <c r="D43" s="23">
        <v>45.176084611489145</v>
      </c>
      <c r="E43" s="23">
        <v>44.363781728287044</v>
      </c>
      <c r="F43" s="23">
        <v>43.387744778287043</v>
      </c>
      <c r="G43" s="23">
        <v>42.235711498287039</v>
      </c>
      <c r="H43" s="23">
        <v>41.065937728287039</v>
      </c>
      <c r="I43" s="23">
        <v>39.896993528287041</v>
      </c>
      <c r="J43" s="23">
        <v>38.678560838287041</v>
      </c>
      <c r="K43" s="23">
        <v>37.411988816346941</v>
      </c>
      <c r="L43" s="23">
        <v>35.932463546346945</v>
      </c>
      <c r="M43" s="23">
        <v>30.760415906346942</v>
      </c>
      <c r="N43" s="23">
        <v>28.204764056346946</v>
      </c>
      <c r="O43" s="23">
        <v>27.604751346346944</v>
      </c>
      <c r="P43" s="23">
        <v>27.860485556346944</v>
      </c>
      <c r="Q43" s="24"/>
      <c r="R43" s="23">
        <v>35.748855819770057</v>
      </c>
      <c r="S43" s="23">
        <v>34.176084611489145</v>
      </c>
      <c r="T43" s="23">
        <v>33.363781728287044</v>
      </c>
      <c r="U43" s="23">
        <v>32.387744778287043</v>
      </c>
      <c r="V43" s="23">
        <v>31.235711498287039</v>
      </c>
      <c r="W43" s="23">
        <v>30.065937728287039</v>
      </c>
      <c r="X43" s="23">
        <v>28.896993528287041</v>
      </c>
      <c r="Y43" s="23">
        <v>27.678560838287041</v>
      </c>
      <c r="Z43" s="23">
        <v>26.411988816346941</v>
      </c>
      <c r="AA43" s="23">
        <v>24.932463546346945</v>
      </c>
      <c r="AB43" s="23">
        <v>19.760415906346942</v>
      </c>
      <c r="AC43" s="23">
        <v>17.204764056346946</v>
      </c>
      <c r="AD43" s="23">
        <v>16.604751346346944</v>
      </c>
      <c r="AE43" s="23">
        <v>16.860485556346944</v>
      </c>
      <c r="AG43" s="25">
        <v>46.748855819770057</v>
      </c>
      <c r="AH43" s="25">
        <v>45.806902379900919</v>
      </c>
      <c r="AI43" s="25">
        <v>45.083598193540681</v>
      </c>
      <c r="AJ43" s="25">
        <v>44.394653243540674</v>
      </c>
      <c r="AK43" s="25">
        <v>43.591279803540672</v>
      </c>
      <c r="AL43" s="25">
        <v>42.647847823540673</v>
      </c>
      <c r="AM43" s="25">
        <v>41.583373413540684</v>
      </c>
      <c r="AN43" s="25">
        <v>40.43686696354068</v>
      </c>
      <c r="AO43" s="25">
        <v>39.211423473540677</v>
      </c>
      <c r="AP43" s="25">
        <v>37.918808083540682</v>
      </c>
      <c r="AQ43" s="25">
        <v>34.290388303540681</v>
      </c>
      <c r="AR43" s="25">
        <v>31.788558263540679</v>
      </c>
      <c r="AS43" s="25">
        <v>30.331616043540677</v>
      </c>
      <c r="AT43" s="25">
        <v>29.270731053540672</v>
      </c>
      <c r="AV43" s="26">
        <v>35.748855819770057</v>
      </c>
      <c r="AW43" s="26">
        <v>34.806902379900919</v>
      </c>
      <c r="AX43" s="26">
        <v>34.083598193540681</v>
      </c>
      <c r="AY43" s="26">
        <v>33.394653243540674</v>
      </c>
      <c r="AZ43" s="26">
        <v>32.591279803540672</v>
      </c>
      <c r="BA43" s="26">
        <v>31.647847823540673</v>
      </c>
      <c r="BB43" s="26">
        <v>30.583373413540684</v>
      </c>
      <c r="BC43" s="26">
        <v>29.43686696354068</v>
      </c>
      <c r="BD43" s="26">
        <v>28.211423473540677</v>
      </c>
      <c r="BE43" s="26">
        <v>26.918808083540682</v>
      </c>
      <c r="BF43" s="26">
        <v>23.290388303540681</v>
      </c>
      <c r="BG43" s="26">
        <v>20.788558263540679</v>
      </c>
      <c r="BH43" s="26">
        <v>19.331616043540677</v>
      </c>
      <c r="BI43" s="26">
        <v>18.270731053540672</v>
      </c>
      <c r="BK43" s="27">
        <v>46.748855819770057</v>
      </c>
      <c r="BL43" s="27">
        <v>45.176144871489143</v>
      </c>
      <c r="BM43" s="27">
        <v>44.36390232828704</v>
      </c>
      <c r="BN43" s="27">
        <v>43.387924028287038</v>
      </c>
      <c r="BO43" s="27">
        <v>42.23594767828704</v>
      </c>
      <c r="BP43" s="27">
        <v>41.065867268287036</v>
      </c>
      <c r="BQ43" s="27">
        <v>39.896243768287036</v>
      </c>
      <c r="BR43" s="27">
        <v>38.677681448287039</v>
      </c>
      <c r="BS43" s="27">
        <v>37.410901816346943</v>
      </c>
      <c r="BT43" s="27">
        <v>36.055746066346941</v>
      </c>
      <c r="BU43" s="27">
        <v>31.288983406346944</v>
      </c>
      <c r="BV43" s="27">
        <v>28.872642086346943</v>
      </c>
      <c r="BW43" s="27">
        <v>28.234584616346943</v>
      </c>
      <c r="BX43" s="27">
        <v>28.420006986346941</v>
      </c>
      <c r="BZ43" s="27">
        <v>35.748855819770057</v>
      </c>
      <c r="CA43" s="27">
        <v>34.176144871489143</v>
      </c>
      <c r="CB43" s="27">
        <v>33.36390232828704</v>
      </c>
      <c r="CC43" s="27">
        <v>32.387924028287038</v>
      </c>
      <c r="CD43" s="27">
        <v>31.23594767828704</v>
      </c>
      <c r="CE43" s="27">
        <v>30.065867268287036</v>
      </c>
      <c r="CF43" s="27">
        <v>28.896243768287036</v>
      </c>
      <c r="CG43" s="27">
        <v>27.677681448287039</v>
      </c>
      <c r="CH43" s="27">
        <v>26.410901816346943</v>
      </c>
      <c r="CI43" s="27">
        <v>25.055746066346941</v>
      </c>
      <c r="CJ43" s="27">
        <v>20.288983406346944</v>
      </c>
      <c r="CK43" s="27">
        <v>17.872642086346943</v>
      </c>
      <c r="CL43" s="27">
        <v>17.234584616346943</v>
      </c>
      <c r="CM43" s="27">
        <v>17.420006986346941</v>
      </c>
      <c r="CO43" s="28">
        <v>46.748855819770057</v>
      </c>
      <c r="CP43" s="28">
        <v>45.16330515348659</v>
      </c>
      <c r="CQ43" s="28">
        <v>44.381060924622076</v>
      </c>
      <c r="CR43" s="28">
        <v>43.410153704622076</v>
      </c>
      <c r="CS43" s="28">
        <v>42.317120624622078</v>
      </c>
      <c r="CT43" s="28">
        <v>41.183692104622082</v>
      </c>
      <c r="CU43" s="28">
        <v>40.013897734622077</v>
      </c>
      <c r="CV43" s="28">
        <v>38.809817194622084</v>
      </c>
      <c r="CW43" s="28">
        <v>37.699742944622088</v>
      </c>
      <c r="CX43" s="28">
        <v>36.574216654622077</v>
      </c>
      <c r="CY43" s="28">
        <v>30.417847204622078</v>
      </c>
      <c r="CZ43" s="28">
        <v>19.258402024622086</v>
      </c>
      <c r="DA43" s="28">
        <v>11.153484394622083</v>
      </c>
      <c r="DB43" s="28">
        <v>5.6026950446220809</v>
      </c>
      <c r="DD43" s="28">
        <v>35.748855819770057</v>
      </c>
      <c r="DE43" s="28">
        <v>34.16330515348659</v>
      </c>
      <c r="DF43" s="28">
        <v>33.381060924622076</v>
      </c>
      <c r="DG43" s="28">
        <v>32.410153704622076</v>
      </c>
      <c r="DH43" s="28">
        <v>31.317120624622078</v>
      </c>
      <c r="DI43" s="28">
        <v>30.183692104622082</v>
      </c>
      <c r="DJ43" s="28">
        <v>29.013897734622077</v>
      </c>
      <c r="DK43" s="28">
        <v>27.809817194622084</v>
      </c>
      <c r="DL43" s="28">
        <v>26.699742944622088</v>
      </c>
      <c r="DM43" s="28">
        <v>25.574216654622077</v>
      </c>
      <c r="DN43" s="28">
        <v>19.417847204622078</v>
      </c>
      <c r="DO43" s="28">
        <v>8.2584020246220859</v>
      </c>
      <c r="DP43" s="28">
        <v>0.15348439462208319</v>
      </c>
      <c r="DQ43" s="28">
        <v>-5.3973049553779191</v>
      </c>
      <c r="DS43" s="29">
        <v>46.748855819770057</v>
      </c>
      <c r="DT43" s="29">
        <v>45.308495103486585</v>
      </c>
      <c r="DU43" s="29">
        <v>44.222615034622081</v>
      </c>
      <c r="DV43" s="29">
        <v>43.270561014622075</v>
      </c>
      <c r="DW43" s="29">
        <v>42.266574614622087</v>
      </c>
      <c r="DX43" s="29">
        <v>41.298762604622084</v>
      </c>
      <c r="DY43" s="29">
        <v>40.304125414622078</v>
      </c>
      <c r="DZ43" s="29">
        <v>39.319335034622085</v>
      </c>
      <c r="EA43" s="29">
        <v>38.197539114622074</v>
      </c>
      <c r="EB43" s="29">
        <v>35.367871934622087</v>
      </c>
      <c r="EC43" s="29">
        <v>22.272009244622083</v>
      </c>
      <c r="ED43" s="29">
        <v>12.256530234622076</v>
      </c>
      <c r="EE43" s="29">
        <v>6.9021548046220715</v>
      </c>
      <c r="EF43" s="29">
        <v>8.6585267746220751</v>
      </c>
      <c r="EH43" s="29">
        <v>35.748855819770057</v>
      </c>
      <c r="EI43" s="29">
        <v>34.308495103486585</v>
      </c>
      <c r="EJ43" s="29">
        <v>33.222615034622081</v>
      </c>
      <c r="EK43" s="29">
        <v>32.270561014622075</v>
      </c>
      <c r="EL43" s="29">
        <v>31.266574614622087</v>
      </c>
      <c r="EM43" s="29">
        <v>30.298762604622084</v>
      </c>
      <c r="EN43" s="29">
        <v>29.304125414622078</v>
      </c>
      <c r="EO43" s="29">
        <v>28.319335034622085</v>
      </c>
      <c r="EP43" s="29">
        <v>27.197539114622074</v>
      </c>
      <c r="EQ43" s="29">
        <v>24.367871934622087</v>
      </c>
      <c r="ER43" s="29">
        <v>11.272009244622083</v>
      </c>
      <c r="ES43" s="29">
        <v>1.2565302346220761</v>
      </c>
      <c r="ET43" s="29">
        <v>-4.0978451953779285</v>
      </c>
      <c r="EU43" s="29">
        <v>-2.3414732253779249</v>
      </c>
      <c r="EW43" s="1">
        <v>335361</v>
      </c>
      <c r="EX43" s="80">
        <v>429316</v>
      </c>
      <c r="EY43" s="80" t="s">
        <v>864</v>
      </c>
    </row>
    <row r="44" spans="2:155" ht="16" thickBot="1" x14ac:dyDescent="0.4">
      <c r="B44" s="21" t="s">
        <v>393</v>
      </c>
      <c r="C44" s="23">
        <v>47.870899301949564</v>
      </c>
      <c r="D44" s="23">
        <v>46.468115121908212</v>
      </c>
      <c r="E44" s="23">
        <v>36.751447756742408</v>
      </c>
      <c r="F44" s="23">
        <v>26.831001792883768</v>
      </c>
      <c r="G44" s="23">
        <v>20.668769681881045</v>
      </c>
      <c r="H44" s="23">
        <v>14.468431176477083</v>
      </c>
      <c r="I44" s="23">
        <v>8.2782878752905162</v>
      </c>
      <c r="J44" s="23">
        <v>1.9720890410973766</v>
      </c>
      <c r="K44" s="23">
        <v>-3.8488211072784964</v>
      </c>
      <c r="L44" s="23">
        <v>-6.7972270828502417</v>
      </c>
      <c r="M44" s="23">
        <v>-17.476540208687112</v>
      </c>
      <c r="N44" s="23">
        <v>-23.262984654554316</v>
      </c>
      <c r="O44" s="23">
        <v>-24.627388519065164</v>
      </c>
      <c r="P44" s="23">
        <v>-23.938257266609156</v>
      </c>
      <c r="Q44" s="24"/>
      <c r="R44" s="23">
        <v>74.870899301949564</v>
      </c>
      <c r="S44" s="23">
        <v>73.468115121908212</v>
      </c>
      <c r="T44" s="23">
        <v>63.751447756742408</v>
      </c>
      <c r="U44" s="23">
        <v>53.831001792883768</v>
      </c>
      <c r="V44" s="23">
        <v>47.668769681881045</v>
      </c>
      <c r="W44" s="23">
        <v>41.468431176477083</v>
      </c>
      <c r="X44" s="23">
        <v>35.278287875290516</v>
      </c>
      <c r="Y44" s="23">
        <v>28.972089041097377</v>
      </c>
      <c r="Z44" s="23">
        <v>23.151178892721504</v>
      </c>
      <c r="AA44" s="23">
        <v>20.202772917149758</v>
      </c>
      <c r="AB44" s="23">
        <v>9.523459791312888</v>
      </c>
      <c r="AC44" s="23">
        <v>3.737015345445684</v>
      </c>
      <c r="AD44" s="23">
        <v>2.372611480934836</v>
      </c>
      <c r="AE44" s="23">
        <v>3.0617427333908438</v>
      </c>
      <c r="AG44" s="25">
        <v>47.870899301949564</v>
      </c>
      <c r="AH44" s="25">
        <v>47.326088081838506</v>
      </c>
      <c r="AI44" s="25">
        <v>38.258527315712897</v>
      </c>
      <c r="AJ44" s="25">
        <v>29.296928170468618</v>
      </c>
      <c r="AK44" s="25">
        <v>24.226710706467486</v>
      </c>
      <c r="AL44" s="25">
        <v>18.88003778181637</v>
      </c>
      <c r="AM44" s="25">
        <v>13.248263280382531</v>
      </c>
      <c r="AN44" s="25">
        <v>7.3945649403244715</v>
      </c>
      <c r="AO44" s="25">
        <v>4.8182902736799349</v>
      </c>
      <c r="AP44" s="25">
        <v>2.5235823285813126</v>
      </c>
      <c r="AQ44" s="25">
        <v>-4.1778637092943427</v>
      </c>
      <c r="AR44" s="25">
        <v>-8.8568143580796175</v>
      </c>
      <c r="AS44" s="25">
        <v>-11.454353472902426</v>
      </c>
      <c r="AT44" s="25">
        <v>-13.093850232985545</v>
      </c>
      <c r="AV44" s="26">
        <v>74.870899301949564</v>
      </c>
      <c r="AW44" s="26">
        <v>74.326088081838506</v>
      </c>
      <c r="AX44" s="26">
        <v>65.258527315712897</v>
      </c>
      <c r="AY44" s="26">
        <v>56.296928170468618</v>
      </c>
      <c r="AZ44" s="26">
        <v>51.226710706467486</v>
      </c>
      <c r="BA44" s="26">
        <v>45.88003778181637</v>
      </c>
      <c r="BB44" s="26">
        <v>40.248263280382531</v>
      </c>
      <c r="BC44" s="26">
        <v>34.394564940324472</v>
      </c>
      <c r="BD44" s="26">
        <v>31.818290273679935</v>
      </c>
      <c r="BE44" s="26">
        <v>29.523582328581313</v>
      </c>
      <c r="BF44" s="26">
        <v>22.822136290705657</v>
      </c>
      <c r="BG44" s="26">
        <v>18.143185641920383</v>
      </c>
      <c r="BH44" s="26">
        <v>15.545646527097574</v>
      </c>
      <c r="BI44" s="26">
        <v>13.906149767014455</v>
      </c>
      <c r="BK44" s="27">
        <v>47.870899301949564</v>
      </c>
      <c r="BL44" s="27">
        <v>46.468507189442491</v>
      </c>
      <c r="BM44" s="27">
        <v>36.749785465888849</v>
      </c>
      <c r="BN44" s="27">
        <v>26.829533502074312</v>
      </c>
      <c r="BO44" s="27">
        <v>20.667608553753638</v>
      </c>
      <c r="BP44" s="27">
        <v>14.466585331921294</v>
      </c>
      <c r="BQ44" s="27">
        <v>8.2746479661147703</v>
      </c>
      <c r="BR44" s="27">
        <v>1.9685711871266847</v>
      </c>
      <c r="BS44" s="27">
        <v>-3.8461278632975677</v>
      </c>
      <c r="BT44" s="27">
        <v>-6.5557717350661449</v>
      </c>
      <c r="BU44" s="27">
        <v>-16.448569317395254</v>
      </c>
      <c r="BV44" s="27">
        <v>-21.877579153730153</v>
      </c>
      <c r="BW44" s="27">
        <v>-23.223738048262049</v>
      </c>
      <c r="BX44" s="27">
        <v>-22.584282921754607</v>
      </c>
      <c r="BZ44" s="27">
        <v>74.870899301949564</v>
      </c>
      <c r="CA44" s="27">
        <v>73.468507189442491</v>
      </c>
      <c r="CB44" s="27">
        <v>63.749785465888849</v>
      </c>
      <c r="CC44" s="27">
        <v>53.829533502074312</v>
      </c>
      <c r="CD44" s="27">
        <v>47.667608553753638</v>
      </c>
      <c r="CE44" s="27">
        <v>41.466585331921294</v>
      </c>
      <c r="CF44" s="27">
        <v>35.27464796611477</v>
      </c>
      <c r="CG44" s="27">
        <v>28.968571187126685</v>
      </c>
      <c r="CH44" s="27">
        <v>23.153872136702432</v>
      </c>
      <c r="CI44" s="27">
        <v>20.444228264933855</v>
      </c>
      <c r="CJ44" s="27">
        <v>10.551430682604746</v>
      </c>
      <c r="CK44" s="27">
        <v>5.1224208462698471</v>
      </c>
      <c r="CL44" s="27">
        <v>3.7762619517379505</v>
      </c>
      <c r="CM44" s="27">
        <v>4.4157170782453932</v>
      </c>
      <c r="CO44" s="28">
        <v>47.870899301949564</v>
      </c>
      <c r="CP44" s="28">
        <v>46.498533719856567</v>
      </c>
      <c r="CQ44" s="28">
        <v>36.881062496834986</v>
      </c>
      <c r="CR44" s="28">
        <v>27.024579448135526</v>
      </c>
      <c r="CS44" s="28">
        <v>21.046016055722305</v>
      </c>
      <c r="CT44" s="28">
        <v>14.994570173034049</v>
      </c>
      <c r="CU44" s="28">
        <v>8.8852825297110769</v>
      </c>
      <c r="CV44" s="28">
        <v>2.6679395870617668</v>
      </c>
      <c r="CW44" s="28">
        <v>-2.7684811621999756</v>
      </c>
      <c r="CX44" s="28">
        <v>-4.9875230577868592</v>
      </c>
      <c r="CY44" s="28">
        <v>-17.505021457835426</v>
      </c>
      <c r="CZ44" s="28">
        <v>-41.065905797030325</v>
      </c>
      <c r="DA44" s="28">
        <v>-57.502387535034188</v>
      </c>
      <c r="DB44" s="28">
        <v>-68.938032611761457</v>
      </c>
      <c r="DD44" s="28">
        <v>74.870899301949564</v>
      </c>
      <c r="DE44" s="28">
        <v>73.498533719856567</v>
      </c>
      <c r="DF44" s="28">
        <v>63.881062496834986</v>
      </c>
      <c r="DG44" s="28">
        <v>54.024579448135526</v>
      </c>
      <c r="DH44" s="28">
        <v>48.046016055722305</v>
      </c>
      <c r="DI44" s="28">
        <v>41.994570173034049</v>
      </c>
      <c r="DJ44" s="28">
        <v>35.885282529711077</v>
      </c>
      <c r="DK44" s="28">
        <v>29.667939587061767</v>
      </c>
      <c r="DL44" s="28">
        <v>24.231518837800024</v>
      </c>
      <c r="DM44" s="28">
        <v>22.012476942213141</v>
      </c>
      <c r="DN44" s="28">
        <v>9.4949785421645743</v>
      </c>
      <c r="DO44" s="28">
        <v>-14.065905797030325</v>
      </c>
      <c r="DP44" s="28">
        <v>-30.502387535034188</v>
      </c>
      <c r="DQ44" s="28">
        <v>-41.938032611761457</v>
      </c>
      <c r="DS44" s="29">
        <v>47.870899301949564</v>
      </c>
      <c r="DT44" s="29">
        <v>46.777637422474669</v>
      </c>
      <c r="DU44" s="29">
        <v>36.424474596535546</v>
      </c>
      <c r="DV44" s="29">
        <v>26.626603898807048</v>
      </c>
      <c r="DW44" s="29">
        <v>20.83916911766228</v>
      </c>
      <c r="DX44" s="29">
        <v>15.116212685654489</v>
      </c>
      <c r="DY44" s="29">
        <v>9.3315909843177565</v>
      </c>
      <c r="DZ44" s="29">
        <v>2.9540033145685811</v>
      </c>
      <c r="EA44" s="29">
        <v>-2.5799789662779062</v>
      </c>
      <c r="EB44" s="29">
        <v>-8.1040132764367172</v>
      </c>
      <c r="EC44" s="29">
        <v>-34.965707069612449</v>
      </c>
      <c r="ED44" s="29">
        <v>-54.589592953803674</v>
      </c>
      <c r="EE44" s="29">
        <v>-65.450599952594303</v>
      </c>
      <c r="EF44" s="29">
        <v>-62.321011803859619</v>
      </c>
      <c r="EH44" s="29">
        <v>74.870899301949564</v>
      </c>
      <c r="EI44" s="29">
        <v>73.777637422474669</v>
      </c>
      <c r="EJ44" s="29">
        <v>63.424474596535546</v>
      </c>
      <c r="EK44" s="29">
        <v>53.626603898807048</v>
      </c>
      <c r="EL44" s="29">
        <v>47.83916911766228</v>
      </c>
      <c r="EM44" s="29">
        <v>42.116212685654489</v>
      </c>
      <c r="EN44" s="29">
        <v>36.331590984317756</v>
      </c>
      <c r="EO44" s="29">
        <v>29.954003314568581</v>
      </c>
      <c r="EP44" s="29">
        <v>24.420021033722094</v>
      </c>
      <c r="EQ44" s="29">
        <v>18.895986723563283</v>
      </c>
      <c r="ER44" s="29">
        <v>-7.9657070696124492</v>
      </c>
      <c r="ES44" s="29">
        <v>-27.589592953803674</v>
      </c>
      <c r="ET44" s="29">
        <v>-38.450599952594303</v>
      </c>
      <c r="EU44" s="29">
        <v>-35.321011803859619</v>
      </c>
      <c r="EW44" s="1">
        <v>384073</v>
      </c>
      <c r="EX44" s="80">
        <v>385068</v>
      </c>
      <c r="EY44" s="80" t="s">
        <v>502</v>
      </c>
    </row>
    <row r="45" spans="2:155" ht="16" thickBot="1" x14ac:dyDescent="0.4">
      <c r="B45" s="21" t="s">
        <v>230</v>
      </c>
      <c r="C45" s="23">
        <v>19.73347742925872</v>
      </c>
      <c r="D45" s="23">
        <v>19.287207207183123</v>
      </c>
      <c r="E45" s="23">
        <v>18.963608859325316</v>
      </c>
      <c r="F45" s="23">
        <v>18.629940926673395</v>
      </c>
      <c r="G45" s="23">
        <v>18.254078728619412</v>
      </c>
      <c r="H45" s="23">
        <v>17.877638891788735</v>
      </c>
      <c r="I45" s="23">
        <v>17.492546568848468</v>
      </c>
      <c r="J45" s="23">
        <v>17.073704637137237</v>
      </c>
      <c r="K45" s="23">
        <v>16.648309283696239</v>
      </c>
      <c r="L45" s="23">
        <v>16.146258715483572</v>
      </c>
      <c r="M45" s="23">
        <v>14.440180939976457</v>
      </c>
      <c r="N45" s="23">
        <v>13.727213690323868</v>
      </c>
      <c r="O45" s="23">
        <v>13.70299046037508</v>
      </c>
      <c r="P45" s="23">
        <v>14.013671023005415</v>
      </c>
      <c r="Q45" s="24"/>
      <c r="R45" s="23" t="e">
        <v>#N/A</v>
      </c>
      <c r="S45" s="23" t="e">
        <v>#N/A</v>
      </c>
      <c r="T45" s="23" t="e">
        <v>#N/A</v>
      </c>
      <c r="U45" s="23" t="e">
        <v>#N/A</v>
      </c>
      <c r="V45" s="23" t="e">
        <v>#N/A</v>
      </c>
      <c r="W45" s="23" t="e">
        <v>#N/A</v>
      </c>
      <c r="X45" s="23" t="e">
        <v>#N/A</v>
      </c>
      <c r="Y45" s="23" t="e">
        <v>#N/A</v>
      </c>
      <c r="Z45" s="23" t="e">
        <v>#N/A</v>
      </c>
      <c r="AA45" s="23" t="e">
        <v>#N/A</v>
      </c>
      <c r="AB45" s="23" t="e">
        <v>#N/A</v>
      </c>
      <c r="AC45" s="23" t="e">
        <v>#N/A</v>
      </c>
      <c r="AD45" s="23" t="e">
        <v>#N/A</v>
      </c>
      <c r="AE45" s="23" t="e">
        <v>#N/A</v>
      </c>
      <c r="AG45" s="25">
        <v>19.73347742925872</v>
      </c>
      <c r="AH45" s="25">
        <v>19.738321337166116</v>
      </c>
      <c r="AI45" s="25">
        <v>19.577639890978347</v>
      </c>
      <c r="AJ45" s="25">
        <v>19.429346410056517</v>
      </c>
      <c r="AK45" s="25">
        <v>19.265666008088729</v>
      </c>
      <c r="AL45" s="25">
        <v>19.062446430986341</v>
      </c>
      <c r="AM45" s="25">
        <v>18.788035610677717</v>
      </c>
      <c r="AN45" s="25">
        <v>18.409929096398812</v>
      </c>
      <c r="AO45" s="25">
        <v>17.90112444559815</v>
      </c>
      <c r="AP45" s="25">
        <v>17.316331703666684</v>
      </c>
      <c r="AQ45" s="25">
        <v>16.568414957448432</v>
      </c>
      <c r="AR45" s="25">
        <v>16.203295495969499</v>
      </c>
      <c r="AS45" s="25">
        <v>15.913155494373669</v>
      </c>
      <c r="AT45" s="25">
        <v>15.788924837344922</v>
      </c>
      <c r="AV45" s="26" t="e">
        <v>#N/A</v>
      </c>
      <c r="AW45" s="26" t="e">
        <v>#N/A</v>
      </c>
      <c r="AX45" s="26" t="e">
        <v>#N/A</v>
      </c>
      <c r="AY45" s="26" t="e">
        <v>#N/A</v>
      </c>
      <c r="AZ45" s="26" t="e">
        <v>#N/A</v>
      </c>
      <c r="BA45" s="26" t="e">
        <v>#N/A</v>
      </c>
      <c r="BB45" s="26" t="e">
        <v>#N/A</v>
      </c>
      <c r="BC45" s="26" t="e">
        <v>#N/A</v>
      </c>
      <c r="BD45" s="26" t="e">
        <v>#N/A</v>
      </c>
      <c r="BE45" s="26" t="e">
        <v>#N/A</v>
      </c>
      <c r="BF45" s="26" t="e">
        <v>#N/A</v>
      </c>
      <c r="BG45" s="26" t="e">
        <v>#N/A</v>
      </c>
      <c r="BH45" s="26" t="e">
        <v>#N/A</v>
      </c>
      <c r="BI45" s="26" t="e">
        <v>#N/A</v>
      </c>
      <c r="BK45" s="27">
        <v>19.73347742925872</v>
      </c>
      <c r="BL45" s="27">
        <v>19.287225518921062</v>
      </c>
      <c r="BM45" s="27">
        <v>18.963645502995789</v>
      </c>
      <c r="BN45" s="27">
        <v>18.629995371167617</v>
      </c>
      <c r="BO45" s="27">
        <v>18.254150452844875</v>
      </c>
      <c r="BP45" s="27">
        <v>17.877617502762092</v>
      </c>
      <c r="BQ45" s="27">
        <v>17.492296092856655</v>
      </c>
      <c r="BR45" s="27">
        <v>17.073410849350545</v>
      </c>
      <c r="BS45" s="27">
        <v>16.647976375319743</v>
      </c>
      <c r="BT45" s="27">
        <v>16.1934104567123</v>
      </c>
      <c r="BU45" s="27">
        <v>14.640895985102777</v>
      </c>
      <c r="BV45" s="27">
        <v>13.977396858897748</v>
      </c>
      <c r="BW45" s="27">
        <v>13.93663507919036</v>
      </c>
      <c r="BX45" s="27">
        <v>14.21720596071486</v>
      </c>
      <c r="BZ45" s="27" t="e">
        <v>#N/A</v>
      </c>
      <c r="CA45" s="27" t="e">
        <v>#N/A</v>
      </c>
      <c r="CB45" s="27" t="e">
        <v>#N/A</v>
      </c>
      <c r="CC45" s="27" t="e">
        <v>#N/A</v>
      </c>
      <c r="CD45" s="27" t="e">
        <v>#N/A</v>
      </c>
      <c r="CE45" s="27" t="e">
        <v>#N/A</v>
      </c>
      <c r="CF45" s="27" t="e">
        <v>#N/A</v>
      </c>
      <c r="CG45" s="27" t="e">
        <v>#N/A</v>
      </c>
      <c r="CH45" s="27" t="e">
        <v>#N/A</v>
      </c>
      <c r="CI45" s="27" t="e">
        <v>#N/A</v>
      </c>
      <c r="CJ45" s="27" t="e">
        <v>#N/A</v>
      </c>
      <c r="CK45" s="27" t="e">
        <v>#N/A</v>
      </c>
      <c r="CL45" s="27" t="e">
        <v>#N/A</v>
      </c>
      <c r="CM45" s="27" t="e">
        <v>#N/A</v>
      </c>
      <c r="CO45" s="28">
        <v>19.73347742925872</v>
      </c>
      <c r="CP45" s="28">
        <v>19.288143084163799</v>
      </c>
      <c r="CQ45" s="28">
        <v>18.984350028023186</v>
      </c>
      <c r="CR45" s="28">
        <v>18.67354848451874</v>
      </c>
      <c r="CS45" s="28">
        <v>18.341755808745404</v>
      </c>
      <c r="CT45" s="28">
        <v>18.012690058993584</v>
      </c>
      <c r="CU45" s="28">
        <v>17.681873682911675</v>
      </c>
      <c r="CV45" s="28">
        <v>17.338020750983539</v>
      </c>
      <c r="CW45" s="28">
        <v>17.017077848010445</v>
      </c>
      <c r="CX45" s="28">
        <v>16.684032091344786</v>
      </c>
      <c r="CY45" s="28">
        <v>14.695945110670216</v>
      </c>
      <c r="CZ45" s="28">
        <v>10.761834750064445</v>
      </c>
      <c r="DA45" s="28">
        <v>7.7343625566265786</v>
      </c>
      <c r="DB45" s="28">
        <v>5.6740249247352494</v>
      </c>
      <c r="DD45" s="28" t="e">
        <v>#N/A</v>
      </c>
      <c r="DE45" s="28" t="e">
        <v>#N/A</v>
      </c>
      <c r="DF45" s="28" t="e">
        <v>#N/A</v>
      </c>
      <c r="DG45" s="28" t="e">
        <v>#N/A</v>
      </c>
      <c r="DH45" s="28" t="e">
        <v>#N/A</v>
      </c>
      <c r="DI45" s="28" t="e">
        <v>#N/A</v>
      </c>
      <c r="DJ45" s="28" t="e">
        <v>#N/A</v>
      </c>
      <c r="DK45" s="28" t="e">
        <v>#N/A</v>
      </c>
      <c r="DL45" s="28" t="e">
        <v>#N/A</v>
      </c>
      <c r="DM45" s="28" t="e">
        <v>#N/A</v>
      </c>
      <c r="DN45" s="28" t="e">
        <v>#N/A</v>
      </c>
      <c r="DO45" s="28" t="e">
        <v>#N/A</v>
      </c>
      <c r="DP45" s="28" t="e">
        <v>#N/A</v>
      </c>
      <c r="DQ45" s="28" t="e">
        <v>#N/A</v>
      </c>
      <c r="DS45" s="29">
        <v>19.73347742925872</v>
      </c>
      <c r="DT45" s="29">
        <v>19.333335691661684</v>
      </c>
      <c r="DU45" s="29">
        <v>18.920903898049779</v>
      </c>
      <c r="DV45" s="29">
        <v>18.605416983228153</v>
      </c>
      <c r="DW45" s="29">
        <v>18.291698954608776</v>
      </c>
      <c r="DX45" s="29">
        <v>18.010258736061317</v>
      </c>
      <c r="DY45" s="29">
        <v>17.717037862635173</v>
      </c>
      <c r="DZ45" s="29">
        <v>17.426398049103767</v>
      </c>
      <c r="EA45" s="29">
        <v>17.075220519454106</v>
      </c>
      <c r="EB45" s="29">
        <v>16.081830400748721</v>
      </c>
      <c r="EC45" s="29">
        <v>11.489712179061257</v>
      </c>
      <c r="ED45" s="29">
        <v>7.9475079130738706</v>
      </c>
      <c r="EE45" s="29">
        <v>5.9532098402309686</v>
      </c>
      <c r="EF45" s="29">
        <v>6.6840872298112259</v>
      </c>
      <c r="EH45" s="29" t="e">
        <v>#N/A</v>
      </c>
      <c r="EI45" s="29" t="e">
        <v>#N/A</v>
      </c>
      <c r="EJ45" s="29" t="e">
        <v>#N/A</v>
      </c>
      <c r="EK45" s="29" t="e">
        <v>#N/A</v>
      </c>
      <c r="EL45" s="29" t="e">
        <v>#N/A</v>
      </c>
      <c r="EM45" s="29" t="e">
        <v>#N/A</v>
      </c>
      <c r="EN45" s="29" t="e">
        <v>#N/A</v>
      </c>
      <c r="EO45" s="29" t="e">
        <v>#N/A</v>
      </c>
      <c r="EP45" s="29" t="e">
        <v>#N/A</v>
      </c>
      <c r="EQ45" s="29" t="e">
        <v>#N/A</v>
      </c>
      <c r="ER45" s="29" t="e">
        <v>#N/A</v>
      </c>
      <c r="ES45" s="29" t="e">
        <v>#N/A</v>
      </c>
      <c r="ET45" s="29" t="e">
        <v>#N/A</v>
      </c>
      <c r="EU45" s="29" t="e">
        <v>#N/A</v>
      </c>
      <c r="EW45" s="1">
        <v>384084</v>
      </c>
      <c r="EX45" s="80">
        <v>385010</v>
      </c>
      <c r="EY45" s="80" t="s">
        <v>849</v>
      </c>
    </row>
    <row r="46" spans="2:155" ht="16" thickBot="1" x14ac:dyDescent="0.4">
      <c r="B46" s="21" t="s">
        <v>236</v>
      </c>
      <c r="C46" s="23">
        <v>11.582850825397244</v>
      </c>
      <c r="D46" s="23">
        <v>10.362724873265741</v>
      </c>
      <c r="E46" s="23">
        <v>9.5562824024281028</v>
      </c>
      <c r="F46" s="23">
        <v>8.2820820546988045</v>
      </c>
      <c r="G46" s="23">
        <v>6.9137193950185249</v>
      </c>
      <c r="H46" s="23">
        <v>5.477650949851224</v>
      </c>
      <c r="I46" s="23">
        <v>4.0051908804269374</v>
      </c>
      <c r="J46" s="23">
        <v>2.4163713758711935</v>
      </c>
      <c r="K46" s="23">
        <v>0.72952068304505246</v>
      </c>
      <c r="L46" s="23">
        <v>-1.5621678283594918</v>
      </c>
      <c r="M46" s="23">
        <v>-10.190939211022808</v>
      </c>
      <c r="N46" s="23">
        <v>-14.482216994779648</v>
      </c>
      <c r="O46" s="23">
        <v>-15.458437274364769</v>
      </c>
      <c r="P46" s="23">
        <v>-14.270423142475764</v>
      </c>
      <c r="Q46" s="24"/>
      <c r="R46" s="23">
        <v>32.995650825397249</v>
      </c>
      <c r="S46" s="23">
        <v>31.775524873265745</v>
      </c>
      <c r="T46" s="23">
        <v>30.969082402428107</v>
      </c>
      <c r="U46" s="23">
        <v>29.694882054698809</v>
      </c>
      <c r="V46" s="23">
        <v>28.326519395018529</v>
      </c>
      <c r="W46" s="23">
        <v>26.890450949851228</v>
      </c>
      <c r="X46" s="23">
        <v>25.417990880426942</v>
      </c>
      <c r="Y46" s="23">
        <v>23.829171375871198</v>
      </c>
      <c r="Z46" s="23">
        <v>22.142320683045057</v>
      </c>
      <c r="AA46" s="23">
        <v>19.850632171640513</v>
      </c>
      <c r="AB46" s="23">
        <v>11.221860788977196</v>
      </c>
      <c r="AC46" s="23">
        <v>6.9305830052203561</v>
      </c>
      <c r="AD46" s="23">
        <v>5.9543627256352352</v>
      </c>
      <c r="AE46" s="23">
        <v>7.1423768575242406</v>
      </c>
      <c r="AG46" s="25">
        <v>11.582850825397244</v>
      </c>
      <c r="AH46" s="25">
        <v>11.104561035878938</v>
      </c>
      <c r="AI46" s="25">
        <v>10.511712198197394</v>
      </c>
      <c r="AJ46" s="25">
        <v>9.8399359096864671</v>
      </c>
      <c r="AK46" s="25">
        <v>9.1579219324969117</v>
      </c>
      <c r="AL46" s="25">
        <v>8.2594112339811261</v>
      </c>
      <c r="AM46" s="25">
        <v>7.1143571524929499</v>
      </c>
      <c r="AN46" s="25">
        <v>5.7609617265152764</v>
      </c>
      <c r="AO46" s="25">
        <v>4.0895361177347525</v>
      </c>
      <c r="AP46" s="25">
        <v>2.2228818183693591</v>
      </c>
      <c r="AQ46" s="25">
        <v>-2.1080202350592572</v>
      </c>
      <c r="AR46" s="25">
        <v>-5.6715948845374839</v>
      </c>
      <c r="AS46" s="25">
        <v>-7.9840093389430251</v>
      </c>
      <c r="AT46" s="25">
        <v>-9.4081985061075954</v>
      </c>
      <c r="AV46" s="26">
        <v>32.995650825397249</v>
      </c>
      <c r="AW46" s="26">
        <v>32.517361035878942</v>
      </c>
      <c r="AX46" s="26">
        <v>31.924512198197398</v>
      </c>
      <c r="AY46" s="26">
        <v>31.252735909686471</v>
      </c>
      <c r="AZ46" s="26">
        <v>30.570721932496916</v>
      </c>
      <c r="BA46" s="26">
        <v>29.67221123398113</v>
      </c>
      <c r="BB46" s="26">
        <v>28.527157152492954</v>
      </c>
      <c r="BC46" s="26">
        <v>27.173761726515281</v>
      </c>
      <c r="BD46" s="26">
        <v>25.502336117734757</v>
      </c>
      <c r="BE46" s="26">
        <v>23.635681818369363</v>
      </c>
      <c r="BF46" s="26">
        <v>19.304779764940747</v>
      </c>
      <c r="BG46" s="26">
        <v>15.74120511546252</v>
      </c>
      <c r="BH46" s="26">
        <v>13.428790661056979</v>
      </c>
      <c r="BI46" s="26">
        <v>12.004601493892409</v>
      </c>
      <c r="BK46" s="27">
        <v>11.582850825397244</v>
      </c>
      <c r="BL46" s="27">
        <v>10.363228367470057</v>
      </c>
      <c r="BM46" s="27">
        <v>9.5568323194296099</v>
      </c>
      <c r="BN46" s="27">
        <v>8.2829677953430974</v>
      </c>
      <c r="BO46" s="27">
        <v>6.9149396893357604</v>
      </c>
      <c r="BP46" s="27">
        <v>5.4771378192648612</v>
      </c>
      <c r="BQ46" s="27">
        <v>4.0008242854653986</v>
      </c>
      <c r="BR46" s="27">
        <v>2.411301417713986</v>
      </c>
      <c r="BS46" s="27">
        <v>0.72457315447410053</v>
      </c>
      <c r="BT46" s="27">
        <v>-1.3890611900826002</v>
      </c>
      <c r="BU46" s="27">
        <v>-9.3032081815317014</v>
      </c>
      <c r="BV46" s="27">
        <v>-13.207502461742934</v>
      </c>
      <c r="BW46" s="27">
        <v>-14.166707703190369</v>
      </c>
      <c r="BX46" s="27">
        <v>-12.941289402497119</v>
      </c>
      <c r="BZ46" s="27">
        <v>32.995650825397249</v>
      </c>
      <c r="CA46" s="27">
        <v>31.776028367470062</v>
      </c>
      <c r="CB46" s="27">
        <v>30.969632319429614</v>
      </c>
      <c r="CC46" s="27">
        <v>29.695767795343102</v>
      </c>
      <c r="CD46" s="27">
        <v>28.327739689335765</v>
      </c>
      <c r="CE46" s="27">
        <v>26.889937819264865</v>
      </c>
      <c r="CF46" s="27">
        <v>25.413624285465403</v>
      </c>
      <c r="CG46" s="27">
        <v>23.82410141771399</v>
      </c>
      <c r="CH46" s="27">
        <v>22.137373154474105</v>
      </c>
      <c r="CI46" s="27">
        <v>20.023738809917404</v>
      </c>
      <c r="CJ46" s="27">
        <v>12.109591818468303</v>
      </c>
      <c r="CK46" s="27">
        <v>8.2052975382570708</v>
      </c>
      <c r="CL46" s="27">
        <v>7.2460922968096355</v>
      </c>
      <c r="CM46" s="27">
        <v>8.4715105975028848</v>
      </c>
      <c r="CO46" s="28">
        <v>11.582850825397244</v>
      </c>
      <c r="CP46" s="28">
        <v>10.291935240882914</v>
      </c>
      <c r="CQ46" s="28">
        <v>9.4662294423449183</v>
      </c>
      <c r="CR46" s="28">
        <v>8.2933024441381278</v>
      </c>
      <c r="CS46" s="28">
        <v>6.9836787169466064</v>
      </c>
      <c r="CT46" s="28">
        <v>5.5910640872160045</v>
      </c>
      <c r="CU46" s="28">
        <v>4.0373061781520789</v>
      </c>
      <c r="CV46" s="28">
        <v>2.2127039403468416</v>
      </c>
      <c r="CW46" s="28">
        <v>0.55076987389352894</v>
      </c>
      <c r="CX46" s="28">
        <v>-1.2358849392539497</v>
      </c>
      <c r="CY46" s="28">
        <v>-12.512719762098698</v>
      </c>
      <c r="CZ46" s="28">
        <v>-35.543177433281443</v>
      </c>
      <c r="DA46" s="28">
        <v>-52.325340511185601</v>
      </c>
      <c r="DB46" s="28">
        <v>-62.662267558143242</v>
      </c>
      <c r="DD46" s="28">
        <v>32.995650825397249</v>
      </c>
      <c r="DE46" s="28">
        <v>31.704735240882918</v>
      </c>
      <c r="DF46" s="28">
        <v>30.879029442344923</v>
      </c>
      <c r="DG46" s="28">
        <v>29.706102444138132</v>
      </c>
      <c r="DH46" s="28">
        <v>28.396478716946611</v>
      </c>
      <c r="DI46" s="28">
        <v>27.003864087216009</v>
      </c>
      <c r="DJ46" s="28">
        <v>25.450106178152083</v>
      </c>
      <c r="DK46" s="28">
        <v>23.625503940346846</v>
      </c>
      <c r="DL46" s="28">
        <v>21.963569873893533</v>
      </c>
      <c r="DM46" s="28">
        <v>20.176915060746055</v>
      </c>
      <c r="DN46" s="28">
        <v>8.9000802379013066</v>
      </c>
      <c r="DO46" s="28">
        <v>-14.130377433281438</v>
      </c>
      <c r="DP46" s="28">
        <v>-30.912540511185597</v>
      </c>
      <c r="DQ46" s="28">
        <v>-41.249467558143238</v>
      </c>
      <c r="DS46" s="29">
        <v>11.582850825397244</v>
      </c>
      <c r="DT46" s="29">
        <v>10.546739432469053</v>
      </c>
      <c r="DU46" s="29">
        <v>9.5360299132815811</v>
      </c>
      <c r="DV46" s="29">
        <v>8.4255576580901987</v>
      </c>
      <c r="DW46" s="29">
        <v>7.2329640375348063</v>
      </c>
      <c r="DX46" s="29">
        <v>6.0704569213620516</v>
      </c>
      <c r="DY46" s="29">
        <v>4.8103706660107903</v>
      </c>
      <c r="DZ46" s="29">
        <v>3.3383457899028031</v>
      </c>
      <c r="EA46" s="29">
        <v>1.3244560479757865</v>
      </c>
      <c r="EB46" s="29">
        <v>-4.4395916945620968</v>
      </c>
      <c r="EC46" s="29">
        <v>-31.123961991205064</v>
      </c>
      <c r="ED46" s="29">
        <v>-51.353389057701307</v>
      </c>
      <c r="EE46" s="29">
        <v>-61.725374779770846</v>
      </c>
      <c r="EF46" s="29">
        <v>-56.666402612007772</v>
      </c>
      <c r="EH46" s="29">
        <v>32.995650825397249</v>
      </c>
      <c r="EI46" s="29">
        <v>31.959539432469057</v>
      </c>
      <c r="EJ46" s="29">
        <v>30.948829913281585</v>
      </c>
      <c r="EK46" s="29">
        <v>29.838357658090203</v>
      </c>
      <c r="EL46" s="29">
        <v>28.645764037534811</v>
      </c>
      <c r="EM46" s="29">
        <v>27.483256921362056</v>
      </c>
      <c r="EN46" s="29">
        <v>26.223170666010795</v>
      </c>
      <c r="EO46" s="29">
        <v>24.751145789902807</v>
      </c>
      <c r="EP46" s="29">
        <v>22.737256047975791</v>
      </c>
      <c r="EQ46" s="29">
        <v>16.973208305437907</v>
      </c>
      <c r="ER46" s="29">
        <v>-9.71116199120506</v>
      </c>
      <c r="ES46" s="29">
        <v>-29.940589057701303</v>
      </c>
      <c r="ET46" s="29">
        <v>-40.312574779770841</v>
      </c>
      <c r="EU46" s="29">
        <v>-35.253602612007768</v>
      </c>
      <c r="EW46" s="1">
        <v>385989</v>
      </c>
      <c r="EX46" s="80">
        <v>438643</v>
      </c>
      <c r="EY46" s="80" t="s">
        <v>504</v>
      </c>
    </row>
    <row r="47" spans="2:155" ht="16" thickBot="1" x14ac:dyDescent="0.4">
      <c r="B47" s="21" t="s">
        <v>394</v>
      </c>
      <c r="C47" s="23">
        <v>33.450901634221708</v>
      </c>
      <c r="D47" s="23">
        <v>32.926759600303683</v>
      </c>
      <c r="E47" s="23">
        <v>32.200310527093677</v>
      </c>
      <c r="F47" s="23">
        <v>31.333153839825229</v>
      </c>
      <c r="G47" s="23">
        <v>30.373325434679003</v>
      </c>
      <c r="H47" s="23">
        <v>29.392112788227983</v>
      </c>
      <c r="I47" s="23">
        <v>28.370324157077143</v>
      </c>
      <c r="J47" s="23">
        <v>27.275774370960548</v>
      </c>
      <c r="K47" s="23">
        <v>26.027535106244834</v>
      </c>
      <c r="L47" s="23">
        <v>24.567606504345711</v>
      </c>
      <c r="M47" s="23">
        <v>19.163707209943901</v>
      </c>
      <c r="N47" s="23">
        <v>16.535088414497444</v>
      </c>
      <c r="O47" s="23">
        <v>16.117213848807957</v>
      </c>
      <c r="P47" s="23">
        <v>16.887309310552908</v>
      </c>
      <c r="Q47" s="24"/>
      <c r="R47" s="23">
        <v>41.950901634221708</v>
      </c>
      <c r="S47" s="23">
        <v>41.426759600303683</v>
      </c>
      <c r="T47" s="23">
        <v>40.700310527093677</v>
      </c>
      <c r="U47" s="23">
        <v>39.833153839825229</v>
      </c>
      <c r="V47" s="23">
        <v>38.873325434679003</v>
      </c>
      <c r="W47" s="23">
        <v>37.892112788227983</v>
      </c>
      <c r="X47" s="23">
        <v>36.870324157077143</v>
      </c>
      <c r="Y47" s="23">
        <v>35.775774370960548</v>
      </c>
      <c r="Z47" s="23">
        <v>34.527535106244834</v>
      </c>
      <c r="AA47" s="23">
        <v>33.067606504345711</v>
      </c>
      <c r="AB47" s="23">
        <v>27.663707209943901</v>
      </c>
      <c r="AC47" s="23">
        <v>25.035088414497444</v>
      </c>
      <c r="AD47" s="23">
        <v>24.617213848807957</v>
      </c>
      <c r="AE47" s="23">
        <v>25.387309310552908</v>
      </c>
      <c r="AG47" s="25">
        <v>33.450901634221708</v>
      </c>
      <c r="AH47" s="25">
        <v>33.259828414009959</v>
      </c>
      <c r="AI47" s="25">
        <v>32.835540546201671</v>
      </c>
      <c r="AJ47" s="25">
        <v>32.496732475993994</v>
      </c>
      <c r="AK47" s="25">
        <v>32.145793349845533</v>
      </c>
      <c r="AL47" s="25">
        <v>31.690649768742894</v>
      </c>
      <c r="AM47" s="25">
        <v>31.085516312672151</v>
      </c>
      <c r="AN47" s="25">
        <v>30.37835087819656</v>
      </c>
      <c r="AO47" s="25">
        <v>29.577466033518164</v>
      </c>
      <c r="AP47" s="25">
        <v>28.703349795752363</v>
      </c>
      <c r="AQ47" s="25">
        <v>26.097880012460621</v>
      </c>
      <c r="AR47" s="25">
        <v>24.218930865877226</v>
      </c>
      <c r="AS47" s="25">
        <v>23.100986566095131</v>
      </c>
      <c r="AT47" s="25">
        <v>22.451247287243532</v>
      </c>
      <c r="AV47" s="26">
        <v>41.950901634221708</v>
      </c>
      <c r="AW47" s="26">
        <v>41.759828414009959</v>
      </c>
      <c r="AX47" s="26">
        <v>41.335540546201671</v>
      </c>
      <c r="AY47" s="26">
        <v>40.996732475993994</v>
      </c>
      <c r="AZ47" s="26">
        <v>40.645793349845533</v>
      </c>
      <c r="BA47" s="26">
        <v>40.190649768742894</v>
      </c>
      <c r="BB47" s="26">
        <v>39.585516312672155</v>
      </c>
      <c r="BC47" s="26">
        <v>38.878350878196557</v>
      </c>
      <c r="BD47" s="26">
        <v>38.077466033518164</v>
      </c>
      <c r="BE47" s="26">
        <v>37.203349795752359</v>
      </c>
      <c r="BF47" s="26">
        <v>34.597880012460621</v>
      </c>
      <c r="BG47" s="26">
        <v>32.718930865877226</v>
      </c>
      <c r="BH47" s="26">
        <v>31.600986566095131</v>
      </c>
      <c r="BI47" s="26">
        <v>30.951247287243532</v>
      </c>
      <c r="BK47" s="27">
        <v>33.450901634221708</v>
      </c>
      <c r="BL47" s="27">
        <v>32.926987295882157</v>
      </c>
      <c r="BM47" s="27">
        <v>32.200609115947977</v>
      </c>
      <c r="BN47" s="27">
        <v>31.333661629371406</v>
      </c>
      <c r="BO47" s="27">
        <v>30.374078800532097</v>
      </c>
      <c r="BP47" s="27">
        <v>29.391691747348606</v>
      </c>
      <c r="BQ47" s="27">
        <v>28.367280711801008</v>
      </c>
      <c r="BR47" s="27">
        <v>27.271944142660914</v>
      </c>
      <c r="BS47" s="27">
        <v>26.023962053089321</v>
      </c>
      <c r="BT47" s="27">
        <v>24.67482770163933</v>
      </c>
      <c r="BU47" s="27">
        <v>19.671883193376651</v>
      </c>
      <c r="BV47" s="27">
        <v>17.291106153770983</v>
      </c>
      <c r="BW47" s="27">
        <v>16.899168663546625</v>
      </c>
      <c r="BX47" s="27">
        <v>17.780670296141757</v>
      </c>
      <c r="BZ47" s="27">
        <v>41.950901634221708</v>
      </c>
      <c r="CA47" s="27">
        <v>41.426987295882157</v>
      </c>
      <c r="CB47" s="27">
        <v>40.700609115947977</v>
      </c>
      <c r="CC47" s="27">
        <v>39.833661629371406</v>
      </c>
      <c r="CD47" s="27">
        <v>38.874078800532097</v>
      </c>
      <c r="CE47" s="27">
        <v>37.891691747348602</v>
      </c>
      <c r="CF47" s="27">
        <v>36.867280711801008</v>
      </c>
      <c r="CG47" s="27">
        <v>35.771944142660914</v>
      </c>
      <c r="CH47" s="27">
        <v>34.523962053089321</v>
      </c>
      <c r="CI47" s="27">
        <v>33.17482770163933</v>
      </c>
      <c r="CJ47" s="27">
        <v>28.171883193376651</v>
      </c>
      <c r="CK47" s="27">
        <v>25.791106153770983</v>
      </c>
      <c r="CL47" s="27">
        <v>25.399168663546625</v>
      </c>
      <c r="CM47" s="27">
        <v>26.280670296141757</v>
      </c>
      <c r="CO47" s="28">
        <v>33.450901634221708</v>
      </c>
      <c r="CP47" s="28">
        <v>32.879994998457278</v>
      </c>
      <c r="CQ47" s="28">
        <v>32.131590300695848</v>
      </c>
      <c r="CR47" s="28">
        <v>31.284753983699176</v>
      </c>
      <c r="CS47" s="28">
        <v>30.343768055831919</v>
      </c>
      <c r="CT47" s="28">
        <v>29.146208195524917</v>
      </c>
      <c r="CU47" s="28">
        <v>28.016412166675646</v>
      </c>
      <c r="CV47" s="28">
        <v>26.805577965980707</v>
      </c>
      <c r="CW47" s="28">
        <v>25.767830222466031</v>
      </c>
      <c r="CX47" s="28">
        <v>24.670902712550799</v>
      </c>
      <c r="CY47" s="28">
        <v>16.162063056319624</v>
      </c>
      <c r="CZ47" s="28">
        <v>7.0171295775210183</v>
      </c>
      <c r="DA47" s="28">
        <v>1.3658279336092534</v>
      </c>
      <c r="DB47" s="28">
        <v>-2.6650199775355645</v>
      </c>
      <c r="DD47" s="28">
        <v>41.950901634221708</v>
      </c>
      <c r="DE47" s="28">
        <v>41.379994998457278</v>
      </c>
      <c r="DF47" s="28">
        <v>40.631590300695848</v>
      </c>
      <c r="DG47" s="28">
        <v>39.784753983699176</v>
      </c>
      <c r="DH47" s="28">
        <v>38.843768055831916</v>
      </c>
      <c r="DI47" s="28">
        <v>37.64620819552492</v>
      </c>
      <c r="DJ47" s="28">
        <v>36.51641216667565</v>
      </c>
      <c r="DK47" s="28">
        <v>35.305577965980703</v>
      </c>
      <c r="DL47" s="28">
        <v>34.267830222466031</v>
      </c>
      <c r="DM47" s="28">
        <v>33.170902712550799</v>
      </c>
      <c r="DN47" s="28">
        <v>24.662063056319624</v>
      </c>
      <c r="DO47" s="28">
        <v>15.517129577521018</v>
      </c>
      <c r="DP47" s="28">
        <v>9.8658279336092534</v>
      </c>
      <c r="DQ47" s="28">
        <v>5.8349800224644355</v>
      </c>
      <c r="DS47" s="29">
        <v>33.450901634221708</v>
      </c>
      <c r="DT47" s="29">
        <v>32.999822403755445</v>
      </c>
      <c r="DU47" s="29">
        <v>32.007055510790536</v>
      </c>
      <c r="DV47" s="29">
        <v>31.110317949962695</v>
      </c>
      <c r="DW47" s="29">
        <v>30.021036531838877</v>
      </c>
      <c r="DX47" s="29">
        <v>29.133441637086136</v>
      </c>
      <c r="DY47" s="29">
        <v>28.178043669057313</v>
      </c>
      <c r="DZ47" s="29">
        <v>23.648522030993689</v>
      </c>
      <c r="EA47" s="29">
        <v>22.903188528237777</v>
      </c>
      <c r="EB47" s="29">
        <v>20.821432617427149</v>
      </c>
      <c r="EC47" s="29">
        <v>10.45079463246158</v>
      </c>
      <c r="ED47" s="29">
        <v>2.9942728934423997</v>
      </c>
      <c r="EE47" s="29">
        <v>-0.39412267436242132</v>
      </c>
      <c r="EF47" s="29">
        <v>1.3689109058888533</v>
      </c>
      <c r="EH47" s="29">
        <v>41.950901634221708</v>
      </c>
      <c r="EI47" s="29">
        <v>41.499822403755445</v>
      </c>
      <c r="EJ47" s="29">
        <v>40.507055510790536</v>
      </c>
      <c r="EK47" s="29">
        <v>39.610317949962692</v>
      </c>
      <c r="EL47" s="29">
        <v>38.521036531838874</v>
      </c>
      <c r="EM47" s="29">
        <v>37.633441637086136</v>
      </c>
      <c r="EN47" s="29">
        <v>36.678043669057317</v>
      </c>
      <c r="EO47" s="29">
        <v>32.148522030993689</v>
      </c>
      <c r="EP47" s="29">
        <v>31.403188528237777</v>
      </c>
      <c r="EQ47" s="29">
        <v>29.321432617427149</v>
      </c>
      <c r="ER47" s="29">
        <v>18.95079463246158</v>
      </c>
      <c r="ES47" s="29">
        <v>11.4942728934424</v>
      </c>
      <c r="ET47" s="29">
        <v>8.1058773256375787</v>
      </c>
      <c r="EU47" s="29">
        <v>9.8689109058888533</v>
      </c>
      <c r="EW47" s="1">
        <v>401141</v>
      </c>
      <c r="EX47" s="80">
        <v>383916</v>
      </c>
      <c r="EY47" s="80" t="s">
        <v>853</v>
      </c>
    </row>
    <row r="48" spans="2:155" ht="16" thickBot="1" x14ac:dyDescent="0.4">
      <c r="B48" s="21" t="s">
        <v>395</v>
      </c>
      <c r="C48" s="23">
        <v>22.414738051742361</v>
      </c>
      <c r="D48" s="23">
        <v>14.312740253141655</v>
      </c>
      <c r="E48" s="23">
        <v>13.226138915574182</v>
      </c>
      <c r="F48" s="23">
        <v>11.774320511143429</v>
      </c>
      <c r="G48" s="23">
        <v>10.193382568813021</v>
      </c>
      <c r="H48" s="23">
        <v>8.617501261598747</v>
      </c>
      <c r="I48" s="23">
        <v>7.0410515308291224</v>
      </c>
      <c r="J48" s="23">
        <v>5.3638536745197314</v>
      </c>
      <c r="K48" s="23">
        <v>3.6731187409984329</v>
      </c>
      <c r="L48" s="23">
        <v>1.5892733626566837</v>
      </c>
      <c r="M48" s="23">
        <v>-13.989103374224598</v>
      </c>
      <c r="N48" s="23">
        <v>-18.777004591841319</v>
      </c>
      <c r="O48" s="23">
        <v>-20.329270024687347</v>
      </c>
      <c r="P48" s="23">
        <v>-19.773342849397494</v>
      </c>
      <c r="Q48" s="24"/>
      <c r="R48" s="23">
        <v>79.414738051742361</v>
      </c>
      <c r="S48" s="23">
        <v>71.312740253141655</v>
      </c>
      <c r="T48" s="23">
        <v>70.226138915574182</v>
      </c>
      <c r="U48" s="23">
        <v>68.774320511143429</v>
      </c>
      <c r="V48" s="23">
        <v>67.193382568813021</v>
      </c>
      <c r="W48" s="23">
        <v>65.617501261598747</v>
      </c>
      <c r="X48" s="23">
        <v>64.041051530829122</v>
      </c>
      <c r="Y48" s="23">
        <v>62.363853674519731</v>
      </c>
      <c r="Z48" s="23">
        <v>60.673118740998433</v>
      </c>
      <c r="AA48" s="23">
        <v>58.589273362656684</v>
      </c>
      <c r="AB48" s="23">
        <v>43.010896625775402</v>
      </c>
      <c r="AC48" s="23">
        <v>38.222995408158681</v>
      </c>
      <c r="AD48" s="23">
        <v>36.670729975312653</v>
      </c>
      <c r="AE48" s="23">
        <v>37.226657150602506</v>
      </c>
      <c r="AG48" s="25">
        <v>22.414738051742361</v>
      </c>
      <c r="AH48" s="25">
        <v>15.06571022564399</v>
      </c>
      <c r="AI48" s="25">
        <v>14.767538010523317</v>
      </c>
      <c r="AJ48" s="25">
        <v>14.390899066733617</v>
      </c>
      <c r="AK48" s="25">
        <v>14.03690326895817</v>
      </c>
      <c r="AL48" s="25">
        <v>13.543785102097374</v>
      </c>
      <c r="AM48" s="25">
        <v>12.788823315271273</v>
      </c>
      <c r="AN48" s="25">
        <v>11.817781274732397</v>
      </c>
      <c r="AO48" s="25">
        <v>10.661605700085261</v>
      </c>
      <c r="AP48" s="25">
        <v>9.3461704178872651</v>
      </c>
      <c r="AQ48" s="25">
        <v>4.921140302926176</v>
      </c>
      <c r="AR48" s="25">
        <v>1.9272845167853916</v>
      </c>
      <c r="AS48" s="25">
        <v>0.32421491124085833</v>
      </c>
      <c r="AT48" s="25">
        <v>-0.50860120432534472</v>
      </c>
      <c r="AV48" s="26">
        <v>79.414738051742361</v>
      </c>
      <c r="AW48" s="26">
        <v>72.065710225643983</v>
      </c>
      <c r="AX48" s="26">
        <v>71.76753801052331</v>
      </c>
      <c r="AY48" s="26">
        <v>71.390899066733624</v>
      </c>
      <c r="AZ48" s="26">
        <v>71.03690326895817</v>
      </c>
      <c r="BA48" s="26">
        <v>70.543785102097374</v>
      </c>
      <c r="BB48" s="26">
        <v>69.788823315271273</v>
      </c>
      <c r="BC48" s="26">
        <v>68.817781274732397</v>
      </c>
      <c r="BD48" s="26">
        <v>67.661605700085261</v>
      </c>
      <c r="BE48" s="26">
        <v>66.346170417887265</v>
      </c>
      <c r="BF48" s="26">
        <v>61.921140302926176</v>
      </c>
      <c r="BG48" s="26">
        <v>58.927284516785392</v>
      </c>
      <c r="BH48" s="26">
        <v>57.324214911240858</v>
      </c>
      <c r="BI48" s="26">
        <v>56.491398795674655</v>
      </c>
      <c r="BK48" s="27">
        <v>22.414738051742361</v>
      </c>
      <c r="BL48" s="27">
        <v>14.313648636347409</v>
      </c>
      <c r="BM48" s="27">
        <v>13.225916710038376</v>
      </c>
      <c r="BN48" s="27">
        <v>11.774826433345055</v>
      </c>
      <c r="BO48" s="27">
        <v>10.194695811412402</v>
      </c>
      <c r="BP48" s="27">
        <v>8.6152809492327265</v>
      </c>
      <c r="BQ48" s="27">
        <v>7.0307830408810474</v>
      </c>
      <c r="BR48" s="27">
        <v>5.3524355290995516</v>
      </c>
      <c r="BS48" s="27">
        <v>3.6657450695099527</v>
      </c>
      <c r="BT48" s="27">
        <v>1.7623222815616231</v>
      </c>
      <c r="BU48" s="27">
        <v>-13.11060758232091</v>
      </c>
      <c r="BV48" s="27">
        <v>-17.018294587345324</v>
      </c>
      <c r="BW48" s="27">
        <v>-18.07899977171256</v>
      </c>
      <c r="BX48" s="27">
        <v>-17.060410036505843</v>
      </c>
      <c r="BZ48" s="27">
        <v>79.414738051742361</v>
      </c>
      <c r="CA48" s="27">
        <v>71.313648636347409</v>
      </c>
      <c r="CB48" s="27">
        <v>70.225916710038376</v>
      </c>
      <c r="CC48" s="27">
        <v>68.774826433345055</v>
      </c>
      <c r="CD48" s="27">
        <v>67.194695811412402</v>
      </c>
      <c r="CE48" s="27">
        <v>65.615280949232726</v>
      </c>
      <c r="CF48" s="27">
        <v>64.030783040881047</v>
      </c>
      <c r="CG48" s="27">
        <v>62.352435529099552</v>
      </c>
      <c r="CH48" s="27">
        <v>60.665745069509953</v>
      </c>
      <c r="CI48" s="27">
        <v>58.762322281561623</v>
      </c>
      <c r="CJ48" s="27">
        <v>43.88939241767909</v>
      </c>
      <c r="CK48" s="27">
        <v>39.981705412654676</v>
      </c>
      <c r="CL48" s="27">
        <v>38.92100022828744</v>
      </c>
      <c r="CM48" s="27">
        <v>39.939589963494157</v>
      </c>
      <c r="CO48" s="28">
        <v>22.414738051742361</v>
      </c>
      <c r="CP48" s="28">
        <v>14.379911238148885</v>
      </c>
      <c r="CQ48" s="28">
        <v>13.396957367929915</v>
      </c>
      <c r="CR48" s="28">
        <v>12.072643371114481</v>
      </c>
      <c r="CS48" s="28">
        <v>10.709857188121873</v>
      </c>
      <c r="CT48" s="28">
        <v>9.3222729557283799</v>
      </c>
      <c r="CU48" s="28">
        <v>7.879615257922552</v>
      </c>
      <c r="CV48" s="28">
        <v>6.3401085490501714</v>
      </c>
      <c r="CW48" s="28">
        <v>4.983305454381707</v>
      </c>
      <c r="CX48" s="28">
        <v>3.5158412979414777</v>
      </c>
      <c r="CY48" s="28">
        <v>-14.388496353070394</v>
      </c>
      <c r="CZ48" s="28">
        <v>-35.408997436292253</v>
      </c>
      <c r="DA48" s="28">
        <v>-48.603905102031362</v>
      </c>
      <c r="DB48" s="28">
        <v>-56.348695662575153</v>
      </c>
      <c r="DD48" s="28">
        <v>79.414738051742361</v>
      </c>
      <c r="DE48" s="28">
        <v>71.379911238148878</v>
      </c>
      <c r="DF48" s="28">
        <v>70.396957367929915</v>
      </c>
      <c r="DG48" s="28">
        <v>69.072643371114481</v>
      </c>
      <c r="DH48" s="28">
        <v>67.709857188121873</v>
      </c>
      <c r="DI48" s="28">
        <v>66.32227295572838</v>
      </c>
      <c r="DJ48" s="28">
        <v>64.879615257922552</v>
      </c>
      <c r="DK48" s="28">
        <v>63.340108549050171</v>
      </c>
      <c r="DL48" s="28">
        <v>61.983305454381707</v>
      </c>
      <c r="DM48" s="28">
        <v>60.515841297941478</v>
      </c>
      <c r="DN48" s="28">
        <v>42.611503646929606</v>
      </c>
      <c r="DO48" s="28">
        <v>21.591002563707747</v>
      </c>
      <c r="DP48" s="28">
        <v>8.3960948979686378</v>
      </c>
      <c r="DQ48" s="28">
        <v>0.65130433742484684</v>
      </c>
      <c r="DS48" s="29">
        <v>22.414738051742361</v>
      </c>
      <c r="DT48" s="29">
        <v>14.576398282625895</v>
      </c>
      <c r="DU48" s="29">
        <v>13.174651961667365</v>
      </c>
      <c r="DV48" s="29">
        <v>11.807300514848919</v>
      </c>
      <c r="DW48" s="29">
        <v>10.485029253849859</v>
      </c>
      <c r="DX48" s="29">
        <v>9.2205484064505185</v>
      </c>
      <c r="DY48" s="29">
        <v>7.9359030005846023</v>
      </c>
      <c r="DZ48" s="29">
        <v>6.6132870642984187</v>
      </c>
      <c r="EA48" s="29">
        <v>4.964514453797193</v>
      </c>
      <c r="EB48" s="29">
        <v>-9.0522663813720783</v>
      </c>
      <c r="EC48" s="29">
        <v>-28.103510757124667</v>
      </c>
      <c r="ED48" s="29">
        <v>-43.514842301225272</v>
      </c>
      <c r="EE48" s="29">
        <v>-51.855695968673103</v>
      </c>
      <c r="EF48" s="29">
        <v>-48.084719125883268</v>
      </c>
      <c r="EH48" s="29">
        <v>79.414738051742361</v>
      </c>
      <c r="EI48" s="29">
        <v>71.576398282625888</v>
      </c>
      <c r="EJ48" s="29">
        <v>70.174651961667365</v>
      </c>
      <c r="EK48" s="29">
        <v>68.807300514848919</v>
      </c>
      <c r="EL48" s="29">
        <v>67.485029253849859</v>
      </c>
      <c r="EM48" s="29">
        <v>66.220548406450519</v>
      </c>
      <c r="EN48" s="29">
        <v>64.935903000584602</v>
      </c>
      <c r="EO48" s="29">
        <v>63.613287064298419</v>
      </c>
      <c r="EP48" s="29">
        <v>61.964514453797193</v>
      </c>
      <c r="EQ48" s="29">
        <v>47.947733618627922</v>
      </c>
      <c r="ER48" s="29">
        <v>28.896489242875333</v>
      </c>
      <c r="ES48" s="29">
        <v>13.485157698774728</v>
      </c>
      <c r="ET48" s="29">
        <v>5.1443040313268966</v>
      </c>
      <c r="EU48" s="29">
        <v>8.915280874116732</v>
      </c>
      <c r="EW48" s="1">
        <v>352784</v>
      </c>
      <c r="EX48" s="80">
        <v>404565</v>
      </c>
      <c r="EY48" s="80" t="s">
        <v>867</v>
      </c>
    </row>
    <row r="49" spans="2:155" ht="16" thickBot="1" x14ac:dyDescent="0.4">
      <c r="B49" s="21" t="s">
        <v>252</v>
      </c>
      <c r="C49" s="23">
        <v>29.45488025000023</v>
      </c>
      <c r="D49" s="23">
        <v>26.183592587692601</v>
      </c>
      <c r="E49" s="23">
        <v>25.06523578381514</v>
      </c>
      <c r="F49" s="23">
        <v>23.706656044236993</v>
      </c>
      <c r="G49" s="23">
        <v>21.312857121179249</v>
      </c>
      <c r="H49" s="23">
        <v>20.036729228135044</v>
      </c>
      <c r="I49" s="23">
        <v>18.75730880485267</v>
      </c>
      <c r="J49" s="23">
        <v>17.413953200017858</v>
      </c>
      <c r="K49" s="23">
        <v>13.178977537547496</v>
      </c>
      <c r="L49" s="23">
        <v>11.293874936199174</v>
      </c>
      <c r="M49" s="23">
        <v>-4.3056118293043824</v>
      </c>
      <c r="N49" s="23">
        <v>-22.219593935817485</v>
      </c>
      <c r="O49" s="23">
        <v>-24.052576745764895</v>
      </c>
      <c r="P49" s="23">
        <v>-23.921668605457597</v>
      </c>
      <c r="Q49" s="24"/>
      <c r="R49" s="23">
        <v>60.954880250000244</v>
      </c>
      <c r="S49" s="23">
        <v>57.683592587692615</v>
      </c>
      <c r="T49" s="23">
        <v>56.565235783815154</v>
      </c>
      <c r="U49" s="23">
        <v>55.206656044237008</v>
      </c>
      <c r="V49" s="23">
        <v>52.812857121179263</v>
      </c>
      <c r="W49" s="23">
        <v>51.536729228135059</v>
      </c>
      <c r="X49" s="23">
        <v>50.257308804852684</v>
      </c>
      <c r="Y49" s="23">
        <v>48.913953200017872</v>
      </c>
      <c r="Z49" s="23">
        <v>44.67897753754751</v>
      </c>
      <c r="AA49" s="23">
        <v>42.793874936199188</v>
      </c>
      <c r="AB49" s="23">
        <v>27.194388170695632</v>
      </c>
      <c r="AC49" s="23">
        <v>9.2804060641825288</v>
      </c>
      <c r="AD49" s="23">
        <v>7.4474232542351189</v>
      </c>
      <c r="AE49" s="23">
        <v>7.5783313945424169</v>
      </c>
      <c r="AG49" s="25">
        <v>29.45488025000023</v>
      </c>
      <c r="AH49" s="25">
        <v>28.147455425519126</v>
      </c>
      <c r="AI49" s="25">
        <v>27.715839718755674</v>
      </c>
      <c r="AJ49" s="25">
        <v>27.238366850173747</v>
      </c>
      <c r="AK49" s="25">
        <v>26.869834443945948</v>
      </c>
      <c r="AL49" s="25">
        <v>26.3853690462863</v>
      </c>
      <c r="AM49" s="25">
        <v>25.668683905870978</v>
      </c>
      <c r="AN49" s="25">
        <v>24.748740722790515</v>
      </c>
      <c r="AO49" s="25">
        <v>23.629527876105186</v>
      </c>
      <c r="AP49" s="25">
        <v>22.339555263459275</v>
      </c>
      <c r="AQ49" s="25">
        <v>17.085298325241808</v>
      </c>
      <c r="AR49" s="25">
        <v>12.734587786785042</v>
      </c>
      <c r="AS49" s="25">
        <v>9.8695320927217978</v>
      </c>
      <c r="AT49" s="25">
        <v>7.9864567015782058</v>
      </c>
      <c r="AV49" s="26">
        <v>60.954880250000244</v>
      </c>
      <c r="AW49" s="26">
        <v>59.647455425519141</v>
      </c>
      <c r="AX49" s="26">
        <v>59.215839718755689</v>
      </c>
      <c r="AY49" s="26">
        <v>58.738366850173762</v>
      </c>
      <c r="AZ49" s="26">
        <v>58.369834443945962</v>
      </c>
      <c r="BA49" s="26">
        <v>57.885369046286314</v>
      </c>
      <c r="BB49" s="26">
        <v>57.168683905870992</v>
      </c>
      <c r="BC49" s="26">
        <v>56.248740722790529</v>
      </c>
      <c r="BD49" s="26">
        <v>55.1295278761052</v>
      </c>
      <c r="BE49" s="26">
        <v>53.839555263459289</v>
      </c>
      <c r="BF49" s="26">
        <v>48.585298325241823</v>
      </c>
      <c r="BG49" s="26">
        <v>44.234587786785056</v>
      </c>
      <c r="BH49" s="26">
        <v>41.369532092721812</v>
      </c>
      <c r="BI49" s="26">
        <v>39.48645670157822</v>
      </c>
      <c r="BK49" s="27">
        <v>29.45488025000023</v>
      </c>
      <c r="BL49" s="27">
        <v>26.184634421477824</v>
      </c>
      <c r="BM49" s="27">
        <v>25.067319164344283</v>
      </c>
      <c r="BN49" s="27">
        <v>23.709754047865616</v>
      </c>
      <c r="BO49" s="27">
        <v>21.316941628011961</v>
      </c>
      <c r="BP49" s="27">
        <v>20.035508008670959</v>
      </c>
      <c r="BQ49" s="27">
        <v>18.744352870127273</v>
      </c>
      <c r="BR49" s="27">
        <v>17.398757577234619</v>
      </c>
      <c r="BS49" s="27">
        <v>13.161758242163572</v>
      </c>
      <c r="BT49" s="27">
        <v>11.474084673556973</v>
      </c>
      <c r="BU49" s="27">
        <v>-3.3812694282814846</v>
      </c>
      <c r="BV49" s="27">
        <v>-20.577278194305507</v>
      </c>
      <c r="BW49" s="27">
        <v>-21.868045886515333</v>
      </c>
      <c r="BX49" s="27">
        <v>-21.321314779584981</v>
      </c>
      <c r="BZ49" s="27">
        <v>60.954880250000244</v>
      </c>
      <c r="CA49" s="27">
        <v>57.684634421477838</v>
      </c>
      <c r="CB49" s="27">
        <v>56.567319164344298</v>
      </c>
      <c r="CC49" s="27">
        <v>55.20975404786563</v>
      </c>
      <c r="CD49" s="27">
        <v>52.816941628011975</v>
      </c>
      <c r="CE49" s="27">
        <v>51.535508008670973</v>
      </c>
      <c r="CF49" s="27">
        <v>50.244352870127287</v>
      </c>
      <c r="CG49" s="27">
        <v>48.898757577234633</v>
      </c>
      <c r="CH49" s="27">
        <v>44.661758242163586</v>
      </c>
      <c r="CI49" s="27">
        <v>42.974084673556987</v>
      </c>
      <c r="CJ49" s="27">
        <v>28.11873057171853</v>
      </c>
      <c r="CK49" s="27">
        <v>10.922721805694508</v>
      </c>
      <c r="CL49" s="27">
        <v>9.6319541134846816</v>
      </c>
      <c r="CM49" s="27">
        <v>10.178685220415034</v>
      </c>
      <c r="CO49" s="28">
        <v>29.45488025000023</v>
      </c>
      <c r="CP49" s="28">
        <v>26.147150086472479</v>
      </c>
      <c r="CQ49" s="28">
        <v>25.010985960162145</v>
      </c>
      <c r="CR49" s="28">
        <v>23.606510776023825</v>
      </c>
      <c r="CS49" s="28">
        <v>21.13324801436535</v>
      </c>
      <c r="CT49" s="28">
        <v>19.682667169623471</v>
      </c>
      <c r="CU49" s="28">
        <v>18.102033103149523</v>
      </c>
      <c r="CV49" s="28">
        <v>16.388747116279433</v>
      </c>
      <c r="CW49" s="28">
        <v>11.976870206616127</v>
      </c>
      <c r="CX49" s="28">
        <v>10.035563928385898</v>
      </c>
      <c r="CY49" s="28">
        <v>-13.247507551170429</v>
      </c>
      <c r="CZ49" s="28">
        <v>-30.267434769450219</v>
      </c>
      <c r="DA49" s="28">
        <v>-41.918163485168307</v>
      </c>
      <c r="DB49" s="28">
        <v>-49.49454101553529</v>
      </c>
      <c r="DD49" s="28">
        <v>60.954880250000244</v>
      </c>
      <c r="DE49" s="28">
        <v>57.647150086472493</v>
      </c>
      <c r="DF49" s="28">
        <v>56.510985960162159</v>
      </c>
      <c r="DG49" s="28">
        <v>55.106510776023839</v>
      </c>
      <c r="DH49" s="28">
        <v>52.633248014365364</v>
      </c>
      <c r="DI49" s="28">
        <v>51.182667169623485</v>
      </c>
      <c r="DJ49" s="28">
        <v>49.602033103149537</v>
      </c>
      <c r="DK49" s="28">
        <v>47.888747116279447</v>
      </c>
      <c r="DL49" s="28">
        <v>43.476870206616141</v>
      </c>
      <c r="DM49" s="28">
        <v>41.535563928385912</v>
      </c>
      <c r="DN49" s="28">
        <v>18.252492448829585</v>
      </c>
      <c r="DO49" s="28">
        <v>1.2325652305497954</v>
      </c>
      <c r="DP49" s="28">
        <v>-10.418163485168293</v>
      </c>
      <c r="DQ49" s="28">
        <v>-17.994541015535276</v>
      </c>
      <c r="DS49" s="29">
        <v>29.45488025000023</v>
      </c>
      <c r="DT49" s="29">
        <v>26.290275335067506</v>
      </c>
      <c r="DU49" s="29">
        <v>24.87028313009526</v>
      </c>
      <c r="DV49" s="29">
        <v>23.452170675075124</v>
      </c>
      <c r="DW49" s="29">
        <v>21.005795544363167</v>
      </c>
      <c r="DX49" s="29">
        <v>19.613998903271877</v>
      </c>
      <c r="DY49" s="29">
        <v>14.980800503548778</v>
      </c>
      <c r="DZ49" s="29">
        <v>13.286155734609665</v>
      </c>
      <c r="EA49" s="29">
        <v>9.993878563708364</v>
      </c>
      <c r="EB49" s="29">
        <v>6.5593333737894142</v>
      </c>
      <c r="EC49" s="29">
        <v>-25.223413669556109</v>
      </c>
      <c r="ED49" s="29">
        <v>-38.665104057416855</v>
      </c>
      <c r="EE49" s="29">
        <v>-46.121084007779373</v>
      </c>
      <c r="EF49" s="29">
        <v>-44.024197473424991</v>
      </c>
      <c r="EH49" s="29">
        <v>60.954880250000244</v>
      </c>
      <c r="EI49" s="29">
        <v>57.79027533506752</v>
      </c>
      <c r="EJ49" s="29">
        <v>56.370283130095274</v>
      </c>
      <c r="EK49" s="29">
        <v>54.952170675075138</v>
      </c>
      <c r="EL49" s="29">
        <v>52.505795544363181</v>
      </c>
      <c r="EM49" s="29">
        <v>51.113998903271892</v>
      </c>
      <c r="EN49" s="29">
        <v>46.480800503548792</v>
      </c>
      <c r="EO49" s="29">
        <v>44.786155734609679</v>
      </c>
      <c r="EP49" s="29">
        <v>41.493878563708378</v>
      </c>
      <c r="EQ49" s="29">
        <v>38.059333373789428</v>
      </c>
      <c r="ER49" s="29">
        <v>6.2765863304439051</v>
      </c>
      <c r="ES49" s="29">
        <v>-7.1651040574168405</v>
      </c>
      <c r="ET49" s="29">
        <v>-14.621084007779359</v>
      </c>
      <c r="EU49" s="29">
        <v>-12.524197473424977</v>
      </c>
      <c r="EW49" s="1">
        <v>378571</v>
      </c>
      <c r="EX49" s="80">
        <v>433224</v>
      </c>
      <c r="EY49" s="80" t="s">
        <v>504</v>
      </c>
    </row>
    <row r="50" spans="2:155" ht="16" thickBot="1" x14ac:dyDescent="0.4">
      <c r="B50" s="21" t="s">
        <v>396</v>
      </c>
      <c r="C50" s="23">
        <v>14.787198595635552</v>
      </c>
      <c r="D50" s="23">
        <v>14.129382867113939</v>
      </c>
      <c r="E50" s="23">
        <v>13.409253359294119</v>
      </c>
      <c r="F50" s="23">
        <v>12.467794187749796</v>
      </c>
      <c r="G50" s="23">
        <v>11.600974296038011</v>
      </c>
      <c r="H50" s="23">
        <v>10.473767139149508</v>
      </c>
      <c r="I50" s="23">
        <v>9.344321925970192</v>
      </c>
      <c r="J50" s="23">
        <v>8.1115693694171611</v>
      </c>
      <c r="K50" s="23">
        <v>6.9701310735326274</v>
      </c>
      <c r="L50" s="23">
        <v>5.5198635445469364</v>
      </c>
      <c r="M50" s="23">
        <v>0.27495262424600497</v>
      </c>
      <c r="N50" s="23">
        <v>-2.5799306253654635</v>
      </c>
      <c r="O50" s="23">
        <v>-2.9193344048182723</v>
      </c>
      <c r="P50" s="23">
        <v>-1.9961153748105716</v>
      </c>
      <c r="Q50" s="24"/>
      <c r="R50" s="23">
        <v>23.287198595635552</v>
      </c>
      <c r="S50" s="23">
        <v>22.629382867113939</v>
      </c>
      <c r="T50" s="23">
        <v>21.909253359294119</v>
      </c>
      <c r="U50" s="23">
        <v>20.967794187749796</v>
      </c>
      <c r="V50" s="23">
        <v>20.100974296038011</v>
      </c>
      <c r="W50" s="23">
        <v>18.973767139149508</v>
      </c>
      <c r="X50" s="23">
        <v>17.844321925970192</v>
      </c>
      <c r="Y50" s="23">
        <v>16.611569369417161</v>
      </c>
      <c r="Z50" s="23">
        <v>15.470131073532627</v>
      </c>
      <c r="AA50" s="23">
        <v>14.019863544546936</v>
      </c>
      <c r="AB50" s="23">
        <v>8.774952624246005</v>
      </c>
      <c r="AC50" s="23">
        <v>5.9200693746345365</v>
      </c>
      <c r="AD50" s="23">
        <v>5.5806655951817277</v>
      </c>
      <c r="AE50" s="23">
        <v>6.5038846251894284</v>
      </c>
      <c r="AG50" s="25">
        <v>14.787198595635552</v>
      </c>
      <c r="AH50" s="25">
        <v>14.852985043394945</v>
      </c>
      <c r="AI50" s="25">
        <v>14.740117712582936</v>
      </c>
      <c r="AJ50" s="25">
        <v>14.555988833940177</v>
      </c>
      <c r="AK50" s="25">
        <v>14.401103072529715</v>
      </c>
      <c r="AL50" s="25">
        <v>14.018634672951507</v>
      </c>
      <c r="AM50" s="25">
        <v>13.448845015867889</v>
      </c>
      <c r="AN50" s="25">
        <v>12.735273368054621</v>
      </c>
      <c r="AO50" s="25">
        <v>11.885281738063085</v>
      </c>
      <c r="AP50" s="25">
        <v>10.93033143615942</v>
      </c>
      <c r="AQ50" s="25">
        <v>8.2005785850352595</v>
      </c>
      <c r="AR50" s="25">
        <v>6.3772204129200958</v>
      </c>
      <c r="AS50" s="25">
        <v>5.4859466534319949</v>
      </c>
      <c r="AT50" s="25">
        <v>5.1224766007994305</v>
      </c>
      <c r="AV50" s="26">
        <v>23.287198595635552</v>
      </c>
      <c r="AW50" s="26">
        <v>23.352985043394945</v>
      </c>
      <c r="AX50" s="26">
        <v>23.240117712582936</v>
      </c>
      <c r="AY50" s="26">
        <v>23.055988833940177</v>
      </c>
      <c r="AZ50" s="26">
        <v>22.901103072529715</v>
      </c>
      <c r="BA50" s="26">
        <v>22.518634672951507</v>
      </c>
      <c r="BB50" s="26">
        <v>21.948845015867889</v>
      </c>
      <c r="BC50" s="26">
        <v>21.235273368054621</v>
      </c>
      <c r="BD50" s="26">
        <v>20.385281738063085</v>
      </c>
      <c r="BE50" s="26">
        <v>19.43033143615942</v>
      </c>
      <c r="BF50" s="26">
        <v>16.700578585035259</v>
      </c>
      <c r="BG50" s="26">
        <v>14.877220412920096</v>
      </c>
      <c r="BH50" s="26">
        <v>13.985946653431995</v>
      </c>
      <c r="BI50" s="26">
        <v>13.62247660079943</v>
      </c>
      <c r="BK50" s="27">
        <v>14.787198595635552</v>
      </c>
      <c r="BL50" s="27">
        <v>14.129533275659625</v>
      </c>
      <c r="BM50" s="27">
        <v>13.409554308211831</v>
      </c>
      <c r="BN50" s="27">
        <v>12.46824166552183</v>
      </c>
      <c r="BO50" s="27">
        <v>11.600945445012407</v>
      </c>
      <c r="BP50" s="27">
        <v>10.47325762678841</v>
      </c>
      <c r="BQ50" s="27">
        <v>9.3426824877857086</v>
      </c>
      <c r="BR50" s="27">
        <v>8.109823959686949</v>
      </c>
      <c r="BS50" s="27">
        <v>6.969731568675094</v>
      </c>
      <c r="BT50" s="27">
        <v>5.6266130878939791</v>
      </c>
      <c r="BU50" s="27">
        <v>0.74590904019816406</v>
      </c>
      <c r="BV50" s="27">
        <v>-1.9430403504737797</v>
      </c>
      <c r="BW50" s="27">
        <v>-2.2846285595336155</v>
      </c>
      <c r="BX50" s="27">
        <v>-1.3834143768467371</v>
      </c>
      <c r="BZ50" s="27">
        <v>23.287198595635552</v>
      </c>
      <c r="CA50" s="27">
        <v>22.629533275659625</v>
      </c>
      <c r="CB50" s="27">
        <v>21.909554308211831</v>
      </c>
      <c r="CC50" s="27">
        <v>20.96824166552183</v>
      </c>
      <c r="CD50" s="27">
        <v>20.100945445012407</v>
      </c>
      <c r="CE50" s="27">
        <v>18.97325762678841</v>
      </c>
      <c r="CF50" s="27">
        <v>17.842682487785709</v>
      </c>
      <c r="CG50" s="27">
        <v>16.609823959686949</v>
      </c>
      <c r="CH50" s="27">
        <v>15.469731568675094</v>
      </c>
      <c r="CI50" s="27">
        <v>14.126613087893979</v>
      </c>
      <c r="CJ50" s="27">
        <v>9.2459090401981641</v>
      </c>
      <c r="CK50" s="27">
        <v>6.5569596495262203</v>
      </c>
      <c r="CL50" s="27">
        <v>6.2153714404663845</v>
      </c>
      <c r="CM50" s="27">
        <v>7.1165856231532629</v>
      </c>
      <c r="CO50" s="28">
        <v>14.787198595635552</v>
      </c>
      <c r="CP50" s="28">
        <v>14.152963787916256</v>
      </c>
      <c r="CQ50" s="28">
        <v>13.461731177372023</v>
      </c>
      <c r="CR50" s="28">
        <v>12.550210404298653</v>
      </c>
      <c r="CS50" s="28">
        <v>11.702541719307959</v>
      </c>
      <c r="CT50" s="28">
        <v>10.773188982167184</v>
      </c>
      <c r="CU50" s="28">
        <v>9.7287105581716204</v>
      </c>
      <c r="CV50" s="28">
        <v>8.6092142275887582</v>
      </c>
      <c r="CW50" s="28">
        <v>7.6348990250835982</v>
      </c>
      <c r="CX50" s="28">
        <v>6.5998916431629766</v>
      </c>
      <c r="CY50" s="28">
        <v>0.28796843196069233</v>
      </c>
      <c r="CZ50" s="28">
        <v>-8.0167408242702152</v>
      </c>
      <c r="DA50" s="28">
        <v>-13.054039877275088</v>
      </c>
      <c r="DB50" s="28">
        <v>-16.682717356765323</v>
      </c>
      <c r="DD50" s="28">
        <v>23.287198595635552</v>
      </c>
      <c r="DE50" s="28">
        <v>22.652963787916256</v>
      </c>
      <c r="DF50" s="28">
        <v>21.961731177372023</v>
      </c>
      <c r="DG50" s="28">
        <v>21.050210404298653</v>
      </c>
      <c r="DH50" s="28">
        <v>20.202541719307959</v>
      </c>
      <c r="DI50" s="28">
        <v>19.273188982167184</v>
      </c>
      <c r="DJ50" s="28">
        <v>18.22871055817162</v>
      </c>
      <c r="DK50" s="28">
        <v>17.109214227588758</v>
      </c>
      <c r="DL50" s="28">
        <v>16.134899025083598</v>
      </c>
      <c r="DM50" s="28">
        <v>15.099891643162977</v>
      </c>
      <c r="DN50" s="28">
        <v>8.7879684319606923</v>
      </c>
      <c r="DO50" s="28">
        <v>0.48325917572978483</v>
      </c>
      <c r="DP50" s="28">
        <v>-4.5540398772750876</v>
      </c>
      <c r="DQ50" s="28">
        <v>-8.1827173567653233</v>
      </c>
      <c r="DS50" s="29">
        <v>14.787198595635552</v>
      </c>
      <c r="DT50" s="29">
        <v>14.237780701890841</v>
      </c>
      <c r="DU50" s="29">
        <v>13.377942294630216</v>
      </c>
      <c r="DV50" s="29">
        <v>12.444884942514989</v>
      </c>
      <c r="DW50" s="29">
        <v>11.529239278097585</v>
      </c>
      <c r="DX50" s="29">
        <v>10.700999787311432</v>
      </c>
      <c r="DY50" s="29">
        <v>9.775191664654983</v>
      </c>
      <c r="DZ50" s="29">
        <v>7.4245114944452979</v>
      </c>
      <c r="EA50" s="29">
        <v>6.6207548005053454</v>
      </c>
      <c r="EB50" s="29">
        <v>4.2011376258209623</v>
      </c>
      <c r="EC50" s="29">
        <v>-5.1364688070465547</v>
      </c>
      <c r="ED50" s="29">
        <v>-11.717215162660835</v>
      </c>
      <c r="EE50" s="29">
        <v>-14.758369951412604</v>
      </c>
      <c r="EF50" s="29">
        <v>-13.031998498318231</v>
      </c>
      <c r="EH50" s="29">
        <v>23.287198595635552</v>
      </c>
      <c r="EI50" s="29">
        <v>22.737780701890841</v>
      </c>
      <c r="EJ50" s="29">
        <v>21.877942294630216</v>
      </c>
      <c r="EK50" s="29">
        <v>20.944884942514989</v>
      </c>
      <c r="EL50" s="29">
        <v>20.029239278097585</v>
      </c>
      <c r="EM50" s="29">
        <v>19.200999787311432</v>
      </c>
      <c r="EN50" s="29">
        <v>18.275191664654983</v>
      </c>
      <c r="EO50" s="29">
        <v>15.924511494445298</v>
      </c>
      <c r="EP50" s="29">
        <v>15.120754800505345</v>
      </c>
      <c r="EQ50" s="29">
        <v>12.701137625820962</v>
      </c>
      <c r="ER50" s="29">
        <v>3.3635311929534453</v>
      </c>
      <c r="ES50" s="29">
        <v>-3.2172151626608354</v>
      </c>
      <c r="ET50" s="29">
        <v>-6.2583699514126039</v>
      </c>
      <c r="EU50" s="29">
        <v>-4.5319984983182309</v>
      </c>
      <c r="EW50" s="1">
        <v>335644</v>
      </c>
      <c r="EX50" s="80">
        <v>432080</v>
      </c>
      <c r="EY50" s="80" t="s">
        <v>864</v>
      </c>
    </row>
    <row r="51" spans="2:155" ht="16" thickBot="1" x14ac:dyDescent="0.4">
      <c r="B51" s="21" t="s">
        <v>397</v>
      </c>
      <c r="C51" s="23">
        <v>45.472173328025022</v>
      </c>
      <c r="D51" s="23">
        <v>42.531622375847931</v>
      </c>
      <c r="E51" s="23">
        <v>41.220714949959856</v>
      </c>
      <c r="F51" s="23">
        <v>39.574858128818548</v>
      </c>
      <c r="G51" s="23">
        <v>37.872415621130415</v>
      </c>
      <c r="H51" s="23">
        <v>36.113756475593846</v>
      </c>
      <c r="I51" s="23">
        <v>34.225962557220328</v>
      </c>
      <c r="J51" s="23">
        <v>32.176970734670221</v>
      </c>
      <c r="K51" s="23">
        <v>29.854486121648762</v>
      </c>
      <c r="L51" s="23">
        <v>26.407749974740085</v>
      </c>
      <c r="M51" s="23">
        <v>6.3542726218857126</v>
      </c>
      <c r="N51" s="23">
        <v>-7.7124918668828997</v>
      </c>
      <c r="O51" s="23">
        <v>-12.737512873834149</v>
      </c>
      <c r="P51" s="23">
        <v>-13.636316527258245</v>
      </c>
      <c r="Q51" s="24"/>
      <c r="R51" s="23">
        <v>49.272173328025019</v>
      </c>
      <c r="S51" s="23">
        <v>46.331622375847928</v>
      </c>
      <c r="T51" s="23">
        <v>45.020714949959853</v>
      </c>
      <c r="U51" s="23">
        <v>43.374858128818545</v>
      </c>
      <c r="V51" s="23">
        <v>41.672415621130412</v>
      </c>
      <c r="W51" s="23">
        <v>39.913756475593843</v>
      </c>
      <c r="X51" s="23">
        <v>38.025962557220325</v>
      </c>
      <c r="Y51" s="23">
        <v>35.976970734670218</v>
      </c>
      <c r="Z51" s="23">
        <v>33.654486121648759</v>
      </c>
      <c r="AA51" s="23">
        <v>30.207749974740082</v>
      </c>
      <c r="AB51" s="23">
        <v>10.15427262188571</v>
      </c>
      <c r="AC51" s="23">
        <v>-3.9124918668829025</v>
      </c>
      <c r="AD51" s="23">
        <v>-8.9375128738341516</v>
      </c>
      <c r="AE51" s="23">
        <v>-9.8363165272582478</v>
      </c>
      <c r="AG51" s="25">
        <v>45.472173328025022</v>
      </c>
      <c r="AH51" s="25">
        <v>43.75127616831702</v>
      </c>
      <c r="AI51" s="25">
        <v>42.615696104112615</v>
      </c>
      <c r="AJ51" s="25">
        <v>41.531900632286508</v>
      </c>
      <c r="AK51" s="25">
        <v>40.347754921512717</v>
      </c>
      <c r="AL51" s="25">
        <v>38.88207666675936</v>
      </c>
      <c r="AM51" s="25">
        <v>37.135055238026325</v>
      </c>
      <c r="AN51" s="25">
        <v>35.171156066648962</v>
      </c>
      <c r="AO51" s="25">
        <v>33.016528383061313</v>
      </c>
      <c r="AP51" s="25">
        <v>30.623074610331471</v>
      </c>
      <c r="AQ51" s="25">
        <v>23.734947672137366</v>
      </c>
      <c r="AR51" s="25">
        <v>15.003124993677716</v>
      </c>
      <c r="AS51" s="25">
        <v>7.5050439153172164</v>
      </c>
      <c r="AT51" s="25">
        <v>2.0668142942163854</v>
      </c>
      <c r="AV51" s="26">
        <v>49.272173328025019</v>
      </c>
      <c r="AW51" s="26">
        <v>47.551276168317017</v>
      </c>
      <c r="AX51" s="26">
        <v>46.415696104112612</v>
      </c>
      <c r="AY51" s="26">
        <v>45.331900632286505</v>
      </c>
      <c r="AZ51" s="26">
        <v>44.147754921512714</v>
      </c>
      <c r="BA51" s="26">
        <v>42.682076666759357</v>
      </c>
      <c r="BB51" s="26">
        <v>40.935055238026322</v>
      </c>
      <c r="BC51" s="26">
        <v>38.971156066648959</v>
      </c>
      <c r="BD51" s="26">
        <v>36.816528383061311</v>
      </c>
      <c r="BE51" s="26">
        <v>34.423074610331469</v>
      </c>
      <c r="BF51" s="26">
        <v>27.534947672137363</v>
      </c>
      <c r="BG51" s="26">
        <v>18.803124993677713</v>
      </c>
      <c r="BH51" s="26">
        <v>11.305043915317214</v>
      </c>
      <c r="BI51" s="26">
        <v>5.8668142942163826</v>
      </c>
      <c r="BK51" s="27">
        <v>45.472173328025022</v>
      </c>
      <c r="BL51" s="27">
        <v>42.533219054183391</v>
      </c>
      <c r="BM51" s="27">
        <v>41.221831452022514</v>
      </c>
      <c r="BN51" s="27">
        <v>39.577369607473983</v>
      </c>
      <c r="BO51" s="27">
        <v>37.876385403942379</v>
      </c>
      <c r="BP51" s="27">
        <v>36.11070868785599</v>
      </c>
      <c r="BQ51" s="27">
        <v>34.204982511161987</v>
      </c>
      <c r="BR51" s="27">
        <v>32.153259065939707</v>
      </c>
      <c r="BS51" s="27">
        <v>29.835547898380412</v>
      </c>
      <c r="BT51" s="27">
        <v>26.594385816329151</v>
      </c>
      <c r="BU51" s="27">
        <v>7.4966122277090363</v>
      </c>
      <c r="BV51" s="27">
        <v>-5.3988265105520412</v>
      </c>
      <c r="BW51" s="27">
        <v>-9.8572629854732412</v>
      </c>
      <c r="BX51" s="27">
        <v>-9.2250762703969258</v>
      </c>
      <c r="BZ51" s="27">
        <v>49.272173328025019</v>
      </c>
      <c r="CA51" s="27">
        <v>46.333219054183388</v>
      </c>
      <c r="CB51" s="27">
        <v>45.021831452022511</v>
      </c>
      <c r="CC51" s="27">
        <v>43.37736960747398</v>
      </c>
      <c r="CD51" s="27">
        <v>41.676385403942376</v>
      </c>
      <c r="CE51" s="27">
        <v>39.910708687855987</v>
      </c>
      <c r="CF51" s="27">
        <v>38.004982511161984</v>
      </c>
      <c r="CG51" s="27">
        <v>35.953259065939704</v>
      </c>
      <c r="CH51" s="27">
        <v>33.635547898380409</v>
      </c>
      <c r="CI51" s="27">
        <v>30.394385816329148</v>
      </c>
      <c r="CJ51" s="27">
        <v>11.296612227709034</v>
      </c>
      <c r="CK51" s="27">
        <v>-1.5988265105520441</v>
      </c>
      <c r="CL51" s="27">
        <v>-6.057262985473244</v>
      </c>
      <c r="CM51" s="27">
        <v>-5.4250762703969286</v>
      </c>
      <c r="CO51" s="28">
        <v>45.472173328025022</v>
      </c>
      <c r="CP51" s="28">
        <v>42.358906718180862</v>
      </c>
      <c r="CQ51" s="28">
        <v>40.950912253566926</v>
      </c>
      <c r="CR51" s="28">
        <v>39.136821671694406</v>
      </c>
      <c r="CS51" s="28">
        <v>37.100196518166882</v>
      </c>
      <c r="CT51" s="28">
        <v>34.834218761236528</v>
      </c>
      <c r="CU51" s="28">
        <v>32.258681297081864</v>
      </c>
      <c r="CV51" s="28">
        <v>29.522057152355202</v>
      </c>
      <c r="CW51" s="28">
        <v>26.897975697430653</v>
      </c>
      <c r="CX51" s="28">
        <v>24.186307252662985</v>
      </c>
      <c r="CY51" s="28">
        <v>2.0807897929169314</v>
      </c>
      <c r="CZ51" s="28">
        <v>-21.142806562925145</v>
      </c>
      <c r="DA51" s="28">
        <v>-31.970760544647291</v>
      </c>
      <c r="DB51" s="28">
        <v>-38.531881229857404</v>
      </c>
      <c r="DD51" s="28">
        <v>49.272173328025019</v>
      </c>
      <c r="DE51" s="28">
        <v>46.158906718180859</v>
      </c>
      <c r="DF51" s="28">
        <v>44.750912253566923</v>
      </c>
      <c r="DG51" s="28">
        <v>42.936821671694403</v>
      </c>
      <c r="DH51" s="28">
        <v>40.900196518166879</v>
      </c>
      <c r="DI51" s="28">
        <v>38.634218761236525</v>
      </c>
      <c r="DJ51" s="28">
        <v>36.058681297081861</v>
      </c>
      <c r="DK51" s="28">
        <v>33.3220571523552</v>
      </c>
      <c r="DL51" s="28">
        <v>30.69797569743065</v>
      </c>
      <c r="DM51" s="28">
        <v>27.986307252662982</v>
      </c>
      <c r="DN51" s="28">
        <v>5.8807897929169286</v>
      </c>
      <c r="DO51" s="28">
        <v>-17.342806562925148</v>
      </c>
      <c r="DP51" s="28">
        <v>-28.170760544647294</v>
      </c>
      <c r="DQ51" s="28">
        <v>-34.731881229857407</v>
      </c>
      <c r="DS51" s="29">
        <v>45.472173328025022</v>
      </c>
      <c r="DT51" s="29">
        <v>42.595866979364089</v>
      </c>
      <c r="DU51" s="29">
        <v>40.824133016792061</v>
      </c>
      <c r="DV51" s="29">
        <v>38.966254435942588</v>
      </c>
      <c r="DW51" s="29">
        <v>36.708342134122134</v>
      </c>
      <c r="DX51" s="29">
        <v>34.314264373351506</v>
      </c>
      <c r="DY51" s="29">
        <v>30.521024824989809</v>
      </c>
      <c r="DZ51" s="29">
        <v>27.524593613892691</v>
      </c>
      <c r="EA51" s="29">
        <v>25.006266733277286</v>
      </c>
      <c r="EB51" s="29">
        <v>19.657490163886905</v>
      </c>
      <c r="EC51" s="29">
        <v>-13.502135378270637</v>
      </c>
      <c r="ED51" s="29">
        <v>-28.196703672499538</v>
      </c>
      <c r="EE51" s="29">
        <v>-35.691155692611417</v>
      </c>
      <c r="EF51" s="29">
        <v>-33.450094136888978</v>
      </c>
      <c r="EH51" s="29">
        <v>49.272173328025019</v>
      </c>
      <c r="EI51" s="29">
        <v>46.395866979364087</v>
      </c>
      <c r="EJ51" s="29">
        <v>44.624133016792058</v>
      </c>
      <c r="EK51" s="29">
        <v>42.766254435942585</v>
      </c>
      <c r="EL51" s="29">
        <v>40.508342134122131</v>
      </c>
      <c r="EM51" s="29">
        <v>38.114264373351503</v>
      </c>
      <c r="EN51" s="29">
        <v>34.321024824989806</v>
      </c>
      <c r="EO51" s="29">
        <v>31.324593613892688</v>
      </c>
      <c r="EP51" s="29">
        <v>28.806266733277283</v>
      </c>
      <c r="EQ51" s="29">
        <v>23.457490163886902</v>
      </c>
      <c r="ER51" s="29">
        <v>-9.7021353782706399</v>
      </c>
      <c r="ES51" s="29">
        <v>-24.396703672499541</v>
      </c>
      <c r="ET51" s="29">
        <v>-31.89115569261142</v>
      </c>
      <c r="EU51" s="29">
        <v>-29.650094136888981</v>
      </c>
      <c r="EW51" s="1">
        <v>349996</v>
      </c>
      <c r="EX51" s="80">
        <v>530398</v>
      </c>
      <c r="EY51" s="80" t="s">
        <v>862</v>
      </c>
    </row>
    <row r="52" spans="2:155" ht="16" thickBot="1" x14ac:dyDescent="0.4">
      <c r="B52" s="21" t="s">
        <v>263</v>
      </c>
      <c r="C52" s="23">
        <v>56.931824689944065</v>
      </c>
      <c r="D52" s="23">
        <v>52.350017264141314</v>
      </c>
      <c r="E52" s="23">
        <v>51.114560733630952</v>
      </c>
      <c r="F52" s="23">
        <v>49.687874210158114</v>
      </c>
      <c r="G52" s="23">
        <v>48.222974146117622</v>
      </c>
      <c r="H52" s="23">
        <v>46.76814930684526</v>
      </c>
      <c r="I52" s="23">
        <v>45.260354123563289</v>
      </c>
      <c r="J52" s="23">
        <v>43.735514819636265</v>
      </c>
      <c r="K52" s="23">
        <v>42.174000682172164</v>
      </c>
      <c r="L52" s="23">
        <v>40.240413724336861</v>
      </c>
      <c r="M52" s="23">
        <v>30.96450163911112</v>
      </c>
      <c r="N52" s="23">
        <v>24.974387296331685</v>
      </c>
      <c r="O52" s="23">
        <v>21.858989811074551</v>
      </c>
      <c r="P52" s="23">
        <v>20.174400453114657</v>
      </c>
      <c r="Q52" s="24"/>
      <c r="R52" s="23">
        <v>74.931824689944065</v>
      </c>
      <c r="S52" s="23">
        <v>70.350017264141314</v>
      </c>
      <c r="T52" s="23">
        <v>69.114560733630952</v>
      </c>
      <c r="U52" s="23">
        <v>67.687874210158114</v>
      </c>
      <c r="V52" s="23">
        <v>66.222974146117622</v>
      </c>
      <c r="W52" s="23">
        <v>64.76814930684526</v>
      </c>
      <c r="X52" s="23">
        <v>63.260354123563289</v>
      </c>
      <c r="Y52" s="23">
        <v>61.735514819636265</v>
      </c>
      <c r="Z52" s="23">
        <v>60.174000682172164</v>
      </c>
      <c r="AA52" s="23">
        <v>58.240413724336861</v>
      </c>
      <c r="AB52" s="23">
        <v>48.96450163911112</v>
      </c>
      <c r="AC52" s="23">
        <v>42.974387296331685</v>
      </c>
      <c r="AD52" s="23">
        <v>39.858989811074551</v>
      </c>
      <c r="AE52" s="23">
        <v>38.174400453114657</v>
      </c>
      <c r="AG52" s="25">
        <v>56.931824689944065</v>
      </c>
      <c r="AH52" s="25">
        <v>55.050371104057163</v>
      </c>
      <c r="AI52" s="25">
        <v>54.583396931995914</v>
      </c>
      <c r="AJ52" s="25">
        <v>54.140182188390874</v>
      </c>
      <c r="AK52" s="25">
        <v>53.735702722981657</v>
      </c>
      <c r="AL52" s="25">
        <v>53.189270216216755</v>
      </c>
      <c r="AM52" s="25">
        <v>52.395936857105951</v>
      </c>
      <c r="AN52" s="25">
        <v>51.39517404373504</v>
      </c>
      <c r="AO52" s="25">
        <v>49.281386825329989</v>
      </c>
      <c r="AP52" s="25">
        <v>45.504924055592099</v>
      </c>
      <c r="AQ52" s="25">
        <v>43.073358897660199</v>
      </c>
      <c r="AR52" s="25">
        <v>39.597199415023809</v>
      </c>
      <c r="AS52" s="25">
        <v>37.030495140289119</v>
      </c>
      <c r="AT52" s="25">
        <v>35.217120475159078</v>
      </c>
      <c r="AV52" s="26">
        <v>74.931824689944065</v>
      </c>
      <c r="AW52" s="26">
        <v>73.050371104057163</v>
      </c>
      <c r="AX52" s="26">
        <v>72.583396931995907</v>
      </c>
      <c r="AY52" s="26">
        <v>72.140182188390867</v>
      </c>
      <c r="AZ52" s="26">
        <v>71.735702722981657</v>
      </c>
      <c r="BA52" s="26">
        <v>71.189270216216755</v>
      </c>
      <c r="BB52" s="26">
        <v>70.395936857105951</v>
      </c>
      <c r="BC52" s="26">
        <v>69.39517404373504</v>
      </c>
      <c r="BD52" s="26">
        <v>67.281386825329989</v>
      </c>
      <c r="BE52" s="26">
        <v>63.504924055592099</v>
      </c>
      <c r="BF52" s="26">
        <v>61.073358897660199</v>
      </c>
      <c r="BG52" s="26">
        <v>57.597199415023809</v>
      </c>
      <c r="BH52" s="26">
        <v>55.030495140289119</v>
      </c>
      <c r="BI52" s="26">
        <v>53.217120475159078</v>
      </c>
      <c r="BK52" s="27">
        <v>56.931824689944065</v>
      </c>
      <c r="BL52" s="27">
        <v>52.351495829361923</v>
      </c>
      <c r="BM52" s="27">
        <v>51.117518472518469</v>
      </c>
      <c r="BN52" s="27">
        <v>49.692272557956514</v>
      </c>
      <c r="BO52" s="27">
        <v>48.228775172794428</v>
      </c>
      <c r="BP52" s="27">
        <v>46.766414650838072</v>
      </c>
      <c r="BQ52" s="27">
        <v>45.241946913302911</v>
      </c>
      <c r="BR52" s="27">
        <v>43.713923482098039</v>
      </c>
      <c r="BS52" s="27">
        <v>42.149531734503029</v>
      </c>
      <c r="BT52" s="27">
        <v>40.356794043367458</v>
      </c>
      <c r="BU52" s="27">
        <v>31.825759297056365</v>
      </c>
      <c r="BV52" s="27">
        <v>26.907351851907052</v>
      </c>
      <c r="BW52" s="27">
        <v>24.228111226299191</v>
      </c>
      <c r="BX52" s="27">
        <v>23.317315426098332</v>
      </c>
      <c r="BZ52" s="27">
        <v>74.931824689944065</v>
      </c>
      <c r="CA52" s="27">
        <v>70.351495829361923</v>
      </c>
      <c r="CB52" s="27">
        <v>69.117518472518469</v>
      </c>
      <c r="CC52" s="27">
        <v>67.692272557956514</v>
      </c>
      <c r="CD52" s="27">
        <v>66.228775172794428</v>
      </c>
      <c r="CE52" s="27">
        <v>64.766414650838072</v>
      </c>
      <c r="CF52" s="27">
        <v>63.241946913302911</v>
      </c>
      <c r="CG52" s="27">
        <v>61.713923482098039</v>
      </c>
      <c r="CH52" s="27">
        <v>60.149531734503029</v>
      </c>
      <c r="CI52" s="27">
        <v>58.356794043367458</v>
      </c>
      <c r="CJ52" s="27">
        <v>49.825759297056365</v>
      </c>
      <c r="CK52" s="27">
        <v>44.907351851907052</v>
      </c>
      <c r="CL52" s="27">
        <v>42.228111226299191</v>
      </c>
      <c r="CM52" s="27">
        <v>41.317315426098332</v>
      </c>
      <c r="CO52" s="28">
        <v>56.931824689944065</v>
      </c>
      <c r="CP52" s="28">
        <v>52.289488088540992</v>
      </c>
      <c r="CQ52" s="28">
        <v>51.00509564546887</v>
      </c>
      <c r="CR52" s="28">
        <v>49.486774216129163</v>
      </c>
      <c r="CS52" s="28">
        <v>47.830929870645292</v>
      </c>
      <c r="CT52" s="28">
        <v>46.117093625399846</v>
      </c>
      <c r="CU52" s="28">
        <v>43.152387074175081</v>
      </c>
      <c r="CV52" s="28">
        <v>39.511100662294794</v>
      </c>
      <c r="CW52" s="28">
        <v>35.934509686255254</v>
      </c>
      <c r="CX52" s="28">
        <v>32.758766939340859</v>
      </c>
      <c r="CY52" s="28">
        <v>19.42689126857239</v>
      </c>
      <c r="CZ52" s="28">
        <v>-0.49802343029054441</v>
      </c>
      <c r="DA52" s="28">
        <v>-14.899176686071428</v>
      </c>
      <c r="DB52" s="28">
        <v>-24.811987308764174</v>
      </c>
      <c r="DD52" s="28">
        <v>74.931824689944065</v>
      </c>
      <c r="DE52" s="28">
        <v>70.289488088540992</v>
      </c>
      <c r="DF52" s="28">
        <v>69.00509564546887</v>
      </c>
      <c r="DG52" s="28">
        <v>67.486774216129163</v>
      </c>
      <c r="DH52" s="28">
        <v>65.830929870645292</v>
      </c>
      <c r="DI52" s="28">
        <v>64.117093625399846</v>
      </c>
      <c r="DJ52" s="28">
        <v>61.152387074175081</v>
      </c>
      <c r="DK52" s="28">
        <v>57.511100662294794</v>
      </c>
      <c r="DL52" s="28">
        <v>53.934509686255254</v>
      </c>
      <c r="DM52" s="28">
        <v>50.758766939340859</v>
      </c>
      <c r="DN52" s="28">
        <v>37.42689126857239</v>
      </c>
      <c r="DO52" s="28">
        <v>17.501976569709456</v>
      </c>
      <c r="DP52" s="28">
        <v>3.1008233139285721</v>
      </c>
      <c r="DQ52" s="28">
        <v>-6.8119873087641736</v>
      </c>
      <c r="DS52" s="29">
        <v>56.931824689944065</v>
      </c>
      <c r="DT52" s="29">
        <v>52.393380119229604</v>
      </c>
      <c r="DU52" s="29">
        <v>50.654777290410763</v>
      </c>
      <c r="DV52" s="29">
        <v>49.028468581915291</v>
      </c>
      <c r="DW52" s="29">
        <v>47.329390501596919</v>
      </c>
      <c r="DX52" s="29">
        <v>45.65398145687513</v>
      </c>
      <c r="DY52" s="29">
        <v>41.617699278719172</v>
      </c>
      <c r="DZ52" s="29">
        <v>38.124781329405309</v>
      </c>
      <c r="EA52" s="29">
        <v>34.385217427487831</v>
      </c>
      <c r="EB52" s="29">
        <v>28.573371324302457</v>
      </c>
      <c r="EC52" s="29">
        <v>5.8817300630676357</v>
      </c>
      <c r="ED52" s="29">
        <v>-11.982011276369008</v>
      </c>
      <c r="EE52" s="29">
        <v>-22.432121834683869</v>
      </c>
      <c r="EF52" s="29">
        <v>-19.507805539717594</v>
      </c>
      <c r="EH52" s="29">
        <v>74.931824689944065</v>
      </c>
      <c r="EI52" s="29">
        <v>70.393380119229604</v>
      </c>
      <c r="EJ52" s="29">
        <v>68.654777290410763</v>
      </c>
      <c r="EK52" s="29">
        <v>67.028468581915291</v>
      </c>
      <c r="EL52" s="29">
        <v>65.329390501596919</v>
      </c>
      <c r="EM52" s="29">
        <v>63.65398145687513</v>
      </c>
      <c r="EN52" s="29">
        <v>59.617699278719172</v>
      </c>
      <c r="EO52" s="29">
        <v>56.124781329405309</v>
      </c>
      <c r="EP52" s="29">
        <v>52.385217427487831</v>
      </c>
      <c r="EQ52" s="29">
        <v>46.573371324302457</v>
      </c>
      <c r="ER52" s="29">
        <v>23.881730063067636</v>
      </c>
      <c r="ES52" s="29">
        <v>6.0179887236309924</v>
      </c>
      <c r="ET52" s="29">
        <v>-4.4321218346838691</v>
      </c>
      <c r="EU52" s="29">
        <v>-1.5078055397175945</v>
      </c>
      <c r="EW52" s="1">
        <v>356774</v>
      </c>
      <c r="EX52" s="80">
        <v>432942</v>
      </c>
      <c r="EY52" s="80" t="s">
        <v>864</v>
      </c>
    </row>
    <row r="53" spans="2:155" ht="16" thickBot="1" x14ac:dyDescent="0.4">
      <c r="B53" s="21" t="s">
        <v>268</v>
      </c>
      <c r="C53" s="23">
        <v>14.441728612537872</v>
      </c>
      <c r="D53" s="23">
        <v>13.805515114975918</v>
      </c>
      <c r="E53" s="23">
        <v>13.093114938678088</v>
      </c>
      <c r="F53" s="23">
        <v>12.193030740232253</v>
      </c>
      <c r="G53" s="23">
        <v>11.134108589420737</v>
      </c>
      <c r="H53" s="23">
        <v>10.049610864194708</v>
      </c>
      <c r="I53" s="23">
        <v>8.9699008394573028</v>
      </c>
      <c r="J53" s="23">
        <v>7.8167253532998942</v>
      </c>
      <c r="K53" s="23">
        <v>6.6441427127763859</v>
      </c>
      <c r="L53" s="23">
        <v>5.2625596615155388</v>
      </c>
      <c r="M53" s="23">
        <v>0.32367667430472125</v>
      </c>
      <c r="N53" s="23">
        <v>-1.9628577464330661</v>
      </c>
      <c r="O53" s="23">
        <v>-2.2841471738816992</v>
      </c>
      <c r="P53" s="23">
        <v>-1.7661852914835805</v>
      </c>
      <c r="Q53" s="24"/>
      <c r="R53" s="23">
        <v>21.441728612537872</v>
      </c>
      <c r="S53" s="23">
        <v>20.805515114975918</v>
      </c>
      <c r="T53" s="23">
        <v>20.093114938678088</v>
      </c>
      <c r="U53" s="23">
        <v>19.193030740232253</v>
      </c>
      <c r="V53" s="23">
        <v>18.134108589420737</v>
      </c>
      <c r="W53" s="23">
        <v>17.049610864194708</v>
      </c>
      <c r="X53" s="23">
        <v>15.969900839457303</v>
      </c>
      <c r="Y53" s="23">
        <v>14.816725353299894</v>
      </c>
      <c r="Z53" s="23">
        <v>13.644142712776386</v>
      </c>
      <c r="AA53" s="23">
        <v>12.262559661515539</v>
      </c>
      <c r="AB53" s="23">
        <v>7.3236766743047212</v>
      </c>
      <c r="AC53" s="23">
        <v>5.0371422535669339</v>
      </c>
      <c r="AD53" s="23">
        <v>4.7158528261183008</v>
      </c>
      <c r="AE53" s="23">
        <v>5.2338147085164195</v>
      </c>
      <c r="AG53" s="25">
        <v>14.441728612537872</v>
      </c>
      <c r="AH53" s="25">
        <v>14.198167850902735</v>
      </c>
      <c r="AI53" s="25">
        <v>13.727369368660195</v>
      </c>
      <c r="AJ53" s="25">
        <v>13.235727666266538</v>
      </c>
      <c r="AK53" s="25">
        <v>12.660847624795128</v>
      </c>
      <c r="AL53" s="25">
        <v>11.947923776490036</v>
      </c>
      <c r="AM53" s="25">
        <v>11.122560932790837</v>
      </c>
      <c r="AN53" s="25">
        <v>10.203423586698076</v>
      </c>
      <c r="AO53" s="25">
        <v>9.2060252178482926</v>
      </c>
      <c r="AP53" s="25">
        <v>8.1514323675297433</v>
      </c>
      <c r="AQ53" s="25">
        <v>5.2305745289412258</v>
      </c>
      <c r="AR53" s="25">
        <v>3.5038809618602329</v>
      </c>
      <c r="AS53" s="25">
        <v>2.6446529228207183</v>
      </c>
      <c r="AT53" s="25">
        <v>2.122601629010731</v>
      </c>
      <c r="AV53" s="26">
        <v>21.441728612537872</v>
      </c>
      <c r="AW53" s="26">
        <v>21.198167850902735</v>
      </c>
      <c r="AX53" s="26">
        <v>20.727369368660195</v>
      </c>
      <c r="AY53" s="26">
        <v>20.235727666266538</v>
      </c>
      <c r="AZ53" s="26">
        <v>19.660847624795128</v>
      </c>
      <c r="BA53" s="26">
        <v>18.947923776490036</v>
      </c>
      <c r="BB53" s="26">
        <v>18.122560932790837</v>
      </c>
      <c r="BC53" s="26">
        <v>17.203423586698076</v>
      </c>
      <c r="BD53" s="26">
        <v>16.206025217848293</v>
      </c>
      <c r="BE53" s="26">
        <v>15.151432367529743</v>
      </c>
      <c r="BF53" s="26">
        <v>12.230574528941226</v>
      </c>
      <c r="BG53" s="26">
        <v>10.503880961860233</v>
      </c>
      <c r="BH53" s="26">
        <v>9.6446529228207183</v>
      </c>
      <c r="BI53" s="26">
        <v>9.122601629010731</v>
      </c>
      <c r="BK53" s="27">
        <v>14.441728612537872</v>
      </c>
      <c r="BL53" s="27">
        <v>13.805676308582388</v>
      </c>
      <c r="BM53" s="27">
        <v>13.093477264763138</v>
      </c>
      <c r="BN53" s="27">
        <v>12.193569385907441</v>
      </c>
      <c r="BO53" s="27">
        <v>11.134818636039565</v>
      </c>
      <c r="BP53" s="27">
        <v>10.049398751797582</v>
      </c>
      <c r="BQ53" s="27">
        <v>8.9676478637007797</v>
      </c>
      <c r="BR53" s="27">
        <v>7.8140828714518413</v>
      </c>
      <c r="BS53" s="27">
        <v>6.6411482991254935</v>
      </c>
      <c r="BT53" s="27">
        <v>5.4021796298144125</v>
      </c>
      <c r="BU53" s="27">
        <v>0.94378532811375493</v>
      </c>
      <c r="BV53" s="27">
        <v>-1.0124231586013366</v>
      </c>
      <c r="BW53" s="27">
        <v>-1.310405245343226</v>
      </c>
      <c r="BX53" s="27">
        <v>-0.77930079616616155</v>
      </c>
      <c r="BZ53" s="27">
        <v>21.441728612537872</v>
      </c>
      <c r="CA53" s="27">
        <v>20.805676308582388</v>
      </c>
      <c r="CB53" s="27">
        <v>20.093477264763138</v>
      </c>
      <c r="CC53" s="27">
        <v>19.193569385907441</v>
      </c>
      <c r="CD53" s="27">
        <v>18.134818636039565</v>
      </c>
      <c r="CE53" s="27">
        <v>17.049398751797582</v>
      </c>
      <c r="CF53" s="27">
        <v>15.96764786370078</v>
      </c>
      <c r="CG53" s="27">
        <v>14.814082871451841</v>
      </c>
      <c r="CH53" s="27">
        <v>13.641148299125494</v>
      </c>
      <c r="CI53" s="27">
        <v>12.402179629814412</v>
      </c>
      <c r="CJ53" s="27">
        <v>7.9437853281137549</v>
      </c>
      <c r="CK53" s="27">
        <v>5.9875768413986634</v>
      </c>
      <c r="CL53" s="27">
        <v>5.689594754656774</v>
      </c>
      <c r="CM53" s="27">
        <v>6.2206992038338385</v>
      </c>
      <c r="CO53" s="28">
        <v>14.441728612537872</v>
      </c>
      <c r="CP53" s="28">
        <v>13.809802007833905</v>
      </c>
      <c r="CQ53" s="28">
        <v>13.178718191881497</v>
      </c>
      <c r="CR53" s="28">
        <v>12.380833228330129</v>
      </c>
      <c r="CS53" s="28">
        <v>11.490672676091791</v>
      </c>
      <c r="CT53" s="28">
        <v>10.59924296296251</v>
      </c>
      <c r="CU53" s="28">
        <v>9.7199080486154408</v>
      </c>
      <c r="CV53" s="28">
        <v>8.8116544699558261</v>
      </c>
      <c r="CW53" s="28">
        <v>7.9944588020189933</v>
      </c>
      <c r="CX53" s="28">
        <v>7.094286632421241</v>
      </c>
      <c r="CY53" s="28">
        <v>0.68115884736889143</v>
      </c>
      <c r="CZ53" s="28">
        <v>-9.9770639200940821</v>
      </c>
      <c r="DA53" s="28">
        <v>-17.810050779396796</v>
      </c>
      <c r="DB53" s="28">
        <v>-23.098667778491254</v>
      </c>
      <c r="DD53" s="28">
        <v>21.441728612537872</v>
      </c>
      <c r="DE53" s="28">
        <v>20.809802007833905</v>
      </c>
      <c r="DF53" s="28">
        <v>20.178718191881497</v>
      </c>
      <c r="DG53" s="28">
        <v>19.380833228330129</v>
      </c>
      <c r="DH53" s="28">
        <v>18.490672676091791</v>
      </c>
      <c r="DI53" s="28">
        <v>17.59924296296251</v>
      </c>
      <c r="DJ53" s="28">
        <v>16.719908048615441</v>
      </c>
      <c r="DK53" s="28">
        <v>15.811654469955826</v>
      </c>
      <c r="DL53" s="28">
        <v>14.994458802018993</v>
      </c>
      <c r="DM53" s="28">
        <v>14.094286632421241</v>
      </c>
      <c r="DN53" s="28">
        <v>7.6811588473688914</v>
      </c>
      <c r="DO53" s="28">
        <v>-2.9770639200940821</v>
      </c>
      <c r="DP53" s="28">
        <v>-10.810050779396796</v>
      </c>
      <c r="DQ53" s="28">
        <v>-16.098667778491254</v>
      </c>
      <c r="DS53" s="29">
        <v>14.441728612537872</v>
      </c>
      <c r="DT53" s="29">
        <v>13.923769706221155</v>
      </c>
      <c r="DU53" s="29">
        <v>12.870882297608354</v>
      </c>
      <c r="DV53" s="29">
        <v>12.069624824193493</v>
      </c>
      <c r="DW53" s="29">
        <v>11.251480980607059</v>
      </c>
      <c r="DX53" s="29">
        <v>10.104004823479382</v>
      </c>
      <c r="DY53" s="29">
        <v>8.9801192133910277</v>
      </c>
      <c r="DZ53" s="29">
        <v>8.3170531381162363</v>
      </c>
      <c r="EA53" s="29">
        <v>7.4128001516256532</v>
      </c>
      <c r="EB53" s="29">
        <v>4.8355641607772739</v>
      </c>
      <c r="EC53" s="29">
        <v>-7.3415495742626291</v>
      </c>
      <c r="ED53" s="29">
        <v>-16.619182348619681</v>
      </c>
      <c r="EE53" s="29">
        <v>-21.674851271659016</v>
      </c>
      <c r="EF53" s="29">
        <v>-19.701907367749854</v>
      </c>
      <c r="EH53" s="29">
        <v>21.441728612537872</v>
      </c>
      <c r="EI53" s="29">
        <v>20.923769706221155</v>
      </c>
      <c r="EJ53" s="29">
        <v>19.870882297608354</v>
      </c>
      <c r="EK53" s="29">
        <v>19.069624824193493</v>
      </c>
      <c r="EL53" s="29">
        <v>18.251480980607059</v>
      </c>
      <c r="EM53" s="29">
        <v>17.104004823479382</v>
      </c>
      <c r="EN53" s="29">
        <v>15.980119213391028</v>
      </c>
      <c r="EO53" s="29">
        <v>15.317053138116236</v>
      </c>
      <c r="EP53" s="29">
        <v>14.412800151625653</v>
      </c>
      <c r="EQ53" s="29">
        <v>11.835564160777274</v>
      </c>
      <c r="ER53" s="29">
        <v>-0.34154957426262911</v>
      </c>
      <c r="ES53" s="29">
        <v>-9.619182348619681</v>
      </c>
      <c r="ET53" s="29">
        <v>-14.674851271659016</v>
      </c>
      <c r="EU53" s="29">
        <v>-12.701907367749854</v>
      </c>
      <c r="EW53" s="1">
        <v>377524</v>
      </c>
      <c r="EX53" s="80">
        <v>406160</v>
      </c>
      <c r="EY53" s="80" t="s">
        <v>857</v>
      </c>
    </row>
    <row r="54" spans="2:155" ht="16" thickBot="1" x14ac:dyDescent="0.4">
      <c r="B54" s="21" t="s">
        <v>398</v>
      </c>
      <c r="C54" s="23">
        <v>52.656706623184959</v>
      </c>
      <c r="D54" s="23">
        <v>47.429788219906243</v>
      </c>
      <c r="E54" s="23">
        <v>44.293792520808267</v>
      </c>
      <c r="F54" s="23">
        <v>41.065400558244932</v>
      </c>
      <c r="G54" s="23">
        <v>38.628948006288056</v>
      </c>
      <c r="H54" s="23">
        <v>37.57234243246765</v>
      </c>
      <c r="I54" s="23">
        <v>36.514883590690573</v>
      </c>
      <c r="J54" s="23">
        <v>35.411595063876575</v>
      </c>
      <c r="K54" s="23">
        <v>34.288090660331306</v>
      </c>
      <c r="L54" s="23">
        <v>32.733529902581097</v>
      </c>
      <c r="M54" s="23">
        <v>26.975960218624834</v>
      </c>
      <c r="N54" s="23">
        <v>23.835575814277064</v>
      </c>
      <c r="O54" s="23">
        <v>22.754271789679223</v>
      </c>
      <c r="P54" s="23">
        <v>23.009976596599159</v>
      </c>
      <c r="Q54" s="24"/>
      <c r="R54" s="23">
        <v>70.656706623184959</v>
      </c>
      <c r="S54" s="23">
        <v>65.429788219906243</v>
      </c>
      <c r="T54" s="23">
        <v>62.293792520808267</v>
      </c>
      <c r="U54" s="23">
        <v>59.065400558244932</v>
      </c>
      <c r="V54" s="23">
        <v>56.628948006288056</v>
      </c>
      <c r="W54" s="23">
        <v>55.57234243246765</v>
      </c>
      <c r="X54" s="23">
        <v>54.514883590690573</v>
      </c>
      <c r="Y54" s="23">
        <v>53.411595063876575</v>
      </c>
      <c r="Z54" s="23">
        <v>52.288090660331306</v>
      </c>
      <c r="AA54" s="23">
        <v>50.733529902581097</v>
      </c>
      <c r="AB54" s="23">
        <v>44.975960218624834</v>
      </c>
      <c r="AC54" s="23">
        <v>41.835575814277064</v>
      </c>
      <c r="AD54" s="23">
        <v>40.754271789679223</v>
      </c>
      <c r="AE54" s="23">
        <v>41.009976596599159</v>
      </c>
      <c r="AG54" s="25">
        <v>52.656706623184959</v>
      </c>
      <c r="AH54" s="25">
        <v>50.738693291882441</v>
      </c>
      <c r="AI54" s="25">
        <v>49.470375557798548</v>
      </c>
      <c r="AJ54" s="25">
        <v>48.069469008005768</v>
      </c>
      <c r="AK54" s="25">
        <v>47.074110831098693</v>
      </c>
      <c r="AL54" s="25">
        <v>46.555558313622271</v>
      </c>
      <c r="AM54" s="25">
        <v>45.771303021967668</v>
      </c>
      <c r="AN54" s="25">
        <v>44.744597101742642</v>
      </c>
      <c r="AO54" s="25">
        <v>43.492224165995395</v>
      </c>
      <c r="AP54" s="25">
        <v>42.017508999236327</v>
      </c>
      <c r="AQ54" s="25">
        <v>38.679298551692312</v>
      </c>
      <c r="AR54" s="25">
        <v>36.290565837886277</v>
      </c>
      <c r="AS54" s="25">
        <v>35.009729479140816</v>
      </c>
      <c r="AT54" s="25">
        <v>34.244438374014493</v>
      </c>
      <c r="AV54" s="26">
        <v>70.656706623184959</v>
      </c>
      <c r="AW54" s="26">
        <v>68.738693291882441</v>
      </c>
      <c r="AX54" s="26">
        <v>67.470375557798548</v>
      </c>
      <c r="AY54" s="26">
        <v>66.069469008005768</v>
      </c>
      <c r="AZ54" s="26">
        <v>65.074110831098693</v>
      </c>
      <c r="BA54" s="26">
        <v>64.555558313622271</v>
      </c>
      <c r="BB54" s="26">
        <v>63.771303021967668</v>
      </c>
      <c r="BC54" s="26">
        <v>62.744597101742642</v>
      </c>
      <c r="BD54" s="26">
        <v>61.492224165995395</v>
      </c>
      <c r="BE54" s="26">
        <v>60.017508999236327</v>
      </c>
      <c r="BF54" s="26">
        <v>56.679298551692312</v>
      </c>
      <c r="BG54" s="26">
        <v>54.290565837886277</v>
      </c>
      <c r="BH54" s="26">
        <v>53.009729479140816</v>
      </c>
      <c r="BI54" s="26">
        <v>52.244438374014493</v>
      </c>
      <c r="BK54" s="27">
        <v>52.656706623184959</v>
      </c>
      <c r="BL54" s="27">
        <v>47.430032616724077</v>
      </c>
      <c r="BM54" s="27">
        <v>44.294281305839064</v>
      </c>
      <c r="BN54" s="27">
        <v>41.066127239813682</v>
      </c>
      <c r="BO54" s="27">
        <v>38.629906131519476</v>
      </c>
      <c r="BP54" s="27">
        <v>37.572056062419421</v>
      </c>
      <c r="BQ54" s="27">
        <v>36.511844139752554</v>
      </c>
      <c r="BR54" s="27">
        <v>35.408030047044946</v>
      </c>
      <c r="BS54" s="27">
        <v>34.284050693096077</v>
      </c>
      <c r="BT54" s="27">
        <v>32.849833040504222</v>
      </c>
      <c r="BU54" s="27">
        <v>27.510555823794476</v>
      </c>
      <c r="BV54" s="27">
        <v>24.489986275599392</v>
      </c>
      <c r="BW54" s="27">
        <v>23.41419823156221</v>
      </c>
      <c r="BX54" s="27">
        <v>23.676142021064692</v>
      </c>
      <c r="BZ54" s="27">
        <v>70.656706623184959</v>
      </c>
      <c r="CA54" s="27">
        <v>65.430032616724077</v>
      </c>
      <c r="CB54" s="27">
        <v>62.294281305839064</v>
      </c>
      <c r="CC54" s="27">
        <v>59.066127239813682</v>
      </c>
      <c r="CD54" s="27">
        <v>56.629906131519476</v>
      </c>
      <c r="CE54" s="27">
        <v>55.572056062419421</v>
      </c>
      <c r="CF54" s="27">
        <v>54.511844139752554</v>
      </c>
      <c r="CG54" s="27">
        <v>53.408030047044946</v>
      </c>
      <c r="CH54" s="27">
        <v>52.284050693096077</v>
      </c>
      <c r="CI54" s="27">
        <v>50.849833040504222</v>
      </c>
      <c r="CJ54" s="27">
        <v>45.510555823794476</v>
      </c>
      <c r="CK54" s="27">
        <v>42.489986275599392</v>
      </c>
      <c r="CL54" s="27">
        <v>41.41419823156221</v>
      </c>
      <c r="CM54" s="27">
        <v>41.676142021064692</v>
      </c>
      <c r="CO54" s="28">
        <v>52.656706623184959</v>
      </c>
      <c r="CP54" s="28">
        <v>47.459532661949979</v>
      </c>
      <c r="CQ54" s="28">
        <v>44.400477641235682</v>
      </c>
      <c r="CR54" s="28">
        <v>41.214425481519612</v>
      </c>
      <c r="CS54" s="28">
        <v>38.801975270429452</v>
      </c>
      <c r="CT54" s="28">
        <v>37.735656399619174</v>
      </c>
      <c r="CU54" s="28">
        <v>36.593483017745783</v>
      </c>
      <c r="CV54" s="28">
        <v>35.383938680161506</v>
      </c>
      <c r="CW54" s="28">
        <v>34.212587450673013</v>
      </c>
      <c r="CX54" s="28">
        <v>32.950670333890599</v>
      </c>
      <c r="CY54" s="28">
        <v>25.946642079707374</v>
      </c>
      <c r="CZ54" s="28">
        <v>12.164559398276523</v>
      </c>
      <c r="DA54" s="28">
        <v>2.1526902295678667</v>
      </c>
      <c r="DB54" s="28">
        <v>-4.8776297735662837</v>
      </c>
      <c r="DD54" s="28">
        <v>70.656706623184959</v>
      </c>
      <c r="DE54" s="28">
        <v>65.459532661949979</v>
      </c>
      <c r="DF54" s="28">
        <v>62.400477641235682</v>
      </c>
      <c r="DG54" s="28">
        <v>59.214425481519612</v>
      </c>
      <c r="DH54" s="28">
        <v>56.801975270429452</v>
      </c>
      <c r="DI54" s="28">
        <v>55.735656399619174</v>
      </c>
      <c r="DJ54" s="28">
        <v>54.593483017745783</v>
      </c>
      <c r="DK54" s="28">
        <v>53.383938680161506</v>
      </c>
      <c r="DL54" s="28">
        <v>52.212587450673013</v>
      </c>
      <c r="DM54" s="28">
        <v>50.950670333890599</v>
      </c>
      <c r="DN54" s="28">
        <v>43.946642079707374</v>
      </c>
      <c r="DO54" s="28">
        <v>30.164559398276523</v>
      </c>
      <c r="DP54" s="28">
        <v>20.152690229567867</v>
      </c>
      <c r="DQ54" s="28">
        <v>13.122370226433716</v>
      </c>
      <c r="DS54" s="29">
        <v>52.656706623184959</v>
      </c>
      <c r="DT54" s="29">
        <v>47.627897906797585</v>
      </c>
      <c r="DU54" s="29">
        <v>44.401279215885211</v>
      </c>
      <c r="DV54" s="29">
        <v>41.263735406530515</v>
      </c>
      <c r="DW54" s="29">
        <v>38.93586937149999</v>
      </c>
      <c r="DX54" s="29">
        <v>38.015917596798843</v>
      </c>
      <c r="DY54" s="29">
        <v>37.027772398298723</v>
      </c>
      <c r="DZ54" s="29">
        <v>36.01015007253369</v>
      </c>
      <c r="EA54" s="29">
        <v>34.959995149790629</v>
      </c>
      <c r="EB54" s="29">
        <v>32.032984373002776</v>
      </c>
      <c r="EC54" s="29">
        <v>16.029933335432446</v>
      </c>
      <c r="ED54" s="29">
        <v>3.5638315664156863</v>
      </c>
      <c r="EE54" s="29">
        <v>-3.1707159414767858</v>
      </c>
      <c r="EF54" s="29">
        <v>-0.83079433210340881</v>
      </c>
      <c r="EH54" s="29">
        <v>70.656706623184959</v>
      </c>
      <c r="EI54" s="29">
        <v>65.627897906797585</v>
      </c>
      <c r="EJ54" s="29">
        <v>62.401279215885211</v>
      </c>
      <c r="EK54" s="29">
        <v>59.263735406530515</v>
      </c>
      <c r="EL54" s="29">
        <v>56.93586937149999</v>
      </c>
      <c r="EM54" s="29">
        <v>56.015917596798843</v>
      </c>
      <c r="EN54" s="29">
        <v>55.027772398298723</v>
      </c>
      <c r="EO54" s="29">
        <v>54.01015007253369</v>
      </c>
      <c r="EP54" s="29">
        <v>52.959995149790629</v>
      </c>
      <c r="EQ54" s="29">
        <v>50.032984373002776</v>
      </c>
      <c r="ER54" s="29">
        <v>34.029933335432446</v>
      </c>
      <c r="ES54" s="29">
        <v>21.563831566415686</v>
      </c>
      <c r="ET54" s="29">
        <v>14.829284058523214</v>
      </c>
      <c r="EU54" s="29">
        <v>17.169205667896591</v>
      </c>
      <c r="EW54" s="1">
        <v>384542</v>
      </c>
      <c r="EX54" s="80">
        <v>399276</v>
      </c>
      <c r="EY54" s="80" t="s">
        <v>851</v>
      </c>
    </row>
    <row r="55" spans="2:155" ht="16" thickBot="1" x14ac:dyDescent="0.4">
      <c r="B55" s="21" t="s">
        <v>399</v>
      </c>
      <c r="C55" s="23">
        <v>106.68960618742227</v>
      </c>
      <c r="D55" s="23">
        <v>100.12432300184207</v>
      </c>
      <c r="E55" s="23">
        <v>98.120728363664</v>
      </c>
      <c r="F55" s="23">
        <v>95.271158890808778</v>
      </c>
      <c r="G55" s="23">
        <v>92.247277017276332</v>
      </c>
      <c r="H55" s="23">
        <v>89.295224625129492</v>
      </c>
      <c r="I55" s="23">
        <v>86.206233699970369</v>
      </c>
      <c r="J55" s="23">
        <v>83.008483613718795</v>
      </c>
      <c r="K55" s="23">
        <v>64.776651443711756</v>
      </c>
      <c r="L55" s="23">
        <v>59.946266329724324</v>
      </c>
      <c r="M55" s="23">
        <v>42.485091822046115</v>
      </c>
      <c r="N55" s="23">
        <v>34.076960582700991</v>
      </c>
      <c r="O55" s="23">
        <v>32.830402539769381</v>
      </c>
      <c r="P55" s="23">
        <v>34.231212392178151</v>
      </c>
      <c r="Q55" s="24"/>
      <c r="R55" s="23">
        <v>142.68960618742227</v>
      </c>
      <c r="S55" s="23">
        <v>136.12432300184207</v>
      </c>
      <c r="T55" s="23">
        <v>134.120728363664</v>
      </c>
      <c r="U55" s="23">
        <v>131.27115889080878</v>
      </c>
      <c r="V55" s="23">
        <v>128.24727701727633</v>
      </c>
      <c r="W55" s="23">
        <v>125.29522462512949</v>
      </c>
      <c r="X55" s="23">
        <v>122.20623369997037</v>
      </c>
      <c r="Y55" s="23">
        <v>119.00848361371879</v>
      </c>
      <c r="Z55" s="23">
        <v>100.77665144371176</v>
      </c>
      <c r="AA55" s="23">
        <v>95.946266329724324</v>
      </c>
      <c r="AB55" s="23">
        <v>78.485091822046115</v>
      </c>
      <c r="AC55" s="23">
        <v>70.076960582700991</v>
      </c>
      <c r="AD55" s="23">
        <v>68.830402539769381</v>
      </c>
      <c r="AE55" s="23">
        <v>70.231212392178151</v>
      </c>
      <c r="AG55" s="25">
        <v>106.68960618742227</v>
      </c>
      <c r="AH55" s="25">
        <v>104.54610146410533</v>
      </c>
      <c r="AI55" s="25">
        <v>104.03832049037615</v>
      </c>
      <c r="AJ55" s="25">
        <v>103.12183280090159</v>
      </c>
      <c r="AK55" s="25">
        <v>102.28743114984846</v>
      </c>
      <c r="AL55" s="25">
        <v>101.21024116235597</v>
      </c>
      <c r="AM55" s="25">
        <v>99.450091410015347</v>
      </c>
      <c r="AN55" s="25">
        <v>97.301222313463796</v>
      </c>
      <c r="AO55" s="25">
        <v>87.362513629662544</v>
      </c>
      <c r="AP55" s="25">
        <v>84.128437240450012</v>
      </c>
      <c r="AQ55" s="25">
        <v>75.162488214821991</v>
      </c>
      <c r="AR55" s="25">
        <v>69.16795558697919</v>
      </c>
      <c r="AS55" s="25">
        <v>65.927395482015726</v>
      </c>
      <c r="AT55" s="25">
        <v>64.073062865854041</v>
      </c>
      <c r="AV55" s="26">
        <v>142.68960618742227</v>
      </c>
      <c r="AW55" s="26">
        <v>140.54610146410533</v>
      </c>
      <c r="AX55" s="26">
        <v>140.03832049037615</v>
      </c>
      <c r="AY55" s="26">
        <v>139.12183280090159</v>
      </c>
      <c r="AZ55" s="26">
        <v>138.28743114984846</v>
      </c>
      <c r="BA55" s="26">
        <v>137.21024116235597</v>
      </c>
      <c r="BB55" s="26">
        <v>135.45009141001535</v>
      </c>
      <c r="BC55" s="26">
        <v>133.3012223134638</v>
      </c>
      <c r="BD55" s="26">
        <v>123.36251362966254</v>
      </c>
      <c r="BE55" s="26">
        <v>120.12843724045001</v>
      </c>
      <c r="BF55" s="26">
        <v>111.16248821482199</v>
      </c>
      <c r="BG55" s="26">
        <v>105.16795558697919</v>
      </c>
      <c r="BH55" s="26">
        <v>101.92739548201573</v>
      </c>
      <c r="BI55" s="26">
        <v>100.07306286585404</v>
      </c>
      <c r="BK55" s="27">
        <v>106.68960618742227</v>
      </c>
      <c r="BL55" s="27">
        <v>100.12579887475638</v>
      </c>
      <c r="BM55" s="27">
        <v>98.121653420469698</v>
      </c>
      <c r="BN55" s="27">
        <v>95.273366226304461</v>
      </c>
      <c r="BO55" s="27">
        <v>92.250832007415113</v>
      </c>
      <c r="BP55" s="27">
        <v>89.292344592408398</v>
      </c>
      <c r="BQ55" s="27">
        <v>86.188878570401982</v>
      </c>
      <c r="BR55" s="27">
        <v>82.988750463828808</v>
      </c>
      <c r="BS55" s="27">
        <v>64.763829562480083</v>
      </c>
      <c r="BT55" s="27">
        <v>60.378608814547249</v>
      </c>
      <c r="BU55" s="27">
        <v>44.606949253246398</v>
      </c>
      <c r="BV55" s="27">
        <v>37.568917005129606</v>
      </c>
      <c r="BW55" s="27">
        <v>36.697965503828016</v>
      </c>
      <c r="BX55" s="27">
        <v>39.17566651043532</v>
      </c>
      <c r="BZ55" s="27">
        <v>142.68960618742227</v>
      </c>
      <c r="CA55" s="27">
        <v>136.12579887475638</v>
      </c>
      <c r="CB55" s="27">
        <v>134.1216534204697</v>
      </c>
      <c r="CC55" s="27">
        <v>131.27336622630446</v>
      </c>
      <c r="CD55" s="27">
        <v>128.25083200741511</v>
      </c>
      <c r="CE55" s="27">
        <v>125.2923445924084</v>
      </c>
      <c r="CF55" s="27">
        <v>122.18887857040198</v>
      </c>
      <c r="CG55" s="27">
        <v>118.98875046382881</v>
      </c>
      <c r="CH55" s="27">
        <v>100.76382956248008</v>
      </c>
      <c r="CI55" s="27">
        <v>96.378608814547249</v>
      </c>
      <c r="CJ55" s="27">
        <v>80.606949253246398</v>
      </c>
      <c r="CK55" s="27">
        <v>73.568917005129606</v>
      </c>
      <c r="CL55" s="27">
        <v>72.697965503828016</v>
      </c>
      <c r="CM55" s="27">
        <v>75.17566651043532</v>
      </c>
      <c r="CO55" s="28">
        <v>106.68960618742227</v>
      </c>
      <c r="CP55" s="28">
        <v>100.28235909398009</v>
      </c>
      <c r="CQ55" s="28">
        <v>98.559503219468979</v>
      </c>
      <c r="CR55" s="28">
        <v>96.02707206048342</v>
      </c>
      <c r="CS55" s="28">
        <v>93.470770337065488</v>
      </c>
      <c r="CT55" s="28">
        <v>90.952755004654023</v>
      </c>
      <c r="CU55" s="28">
        <v>88.226059070159124</v>
      </c>
      <c r="CV55" s="28">
        <v>85.447409914094891</v>
      </c>
      <c r="CW55" s="28">
        <v>68.463990380585159</v>
      </c>
      <c r="CX55" s="28">
        <v>65.459188788700828</v>
      </c>
      <c r="CY55" s="28">
        <v>46.181473234961175</v>
      </c>
      <c r="CZ55" s="28">
        <v>9.0109080080644048</v>
      </c>
      <c r="DA55" s="28">
        <v>-18.369631404944585</v>
      </c>
      <c r="DB55" s="28">
        <v>-35.975560527350467</v>
      </c>
      <c r="DD55" s="28">
        <v>142.68960618742227</v>
      </c>
      <c r="DE55" s="28">
        <v>136.28235909398009</v>
      </c>
      <c r="DF55" s="28">
        <v>134.55950321946898</v>
      </c>
      <c r="DG55" s="28">
        <v>132.02707206048342</v>
      </c>
      <c r="DH55" s="28">
        <v>129.47077033706549</v>
      </c>
      <c r="DI55" s="28">
        <v>126.95275500465402</v>
      </c>
      <c r="DJ55" s="28">
        <v>124.22605907015912</v>
      </c>
      <c r="DK55" s="28">
        <v>121.44740991409489</v>
      </c>
      <c r="DL55" s="28">
        <v>104.46399038058516</v>
      </c>
      <c r="DM55" s="28">
        <v>101.45918878870083</v>
      </c>
      <c r="DN55" s="28">
        <v>82.181473234961175</v>
      </c>
      <c r="DO55" s="28">
        <v>45.010908008064405</v>
      </c>
      <c r="DP55" s="28">
        <v>17.630368595055415</v>
      </c>
      <c r="DQ55" s="28">
        <v>2.4439472649532945E-2</v>
      </c>
      <c r="DS55" s="29">
        <v>106.68960618742227</v>
      </c>
      <c r="DT55" s="29">
        <v>100.73817244487111</v>
      </c>
      <c r="DU55" s="29">
        <v>98.216648562026933</v>
      </c>
      <c r="DV55" s="29">
        <v>95.724700516204194</v>
      </c>
      <c r="DW55" s="29">
        <v>93.31267947068892</v>
      </c>
      <c r="DX55" s="29">
        <v>91.133205190924542</v>
      </c>
      <c r="DY55" s="29">
        <v>88.769634657725874</v>
      </c>
      <c r="DZ55" s="29">
        <v>86.025284602898324</v>
      </c>
      <c r="EA55" s="29">
        <v>68.597400680821607</v>
      </c>
      <c r="EB55" s="29">
        <v>60.814247883894353</v>
      </c>
      <c r="EC55" s="29">
        <v>18.670415962772381</v>
      </c>
      <c r="ED55" s="29">
        <v>-14.723507181388015</v>
      </c>
      <c r="EE55" s="29">
        <v>-32.362021682144359</v>
      </c>
      <c r="EF55" s="29">
        <v>-25.240235926620585</v>
      </c>
      <c r="EH55" s="29">
        <v>142.68960618742227</v>
      </c>
      <c r="EI55" s="29">
        <v>136.73817244487111</v>
      </c>
      <c r="EJ55" s="29">
        <v>134.21664856202693</v>
      </c>
      <c r="EK55" s="29">
        <v>131.72470051620419</v>
      </c>
      <c r="EL55" s="29">
        <v>129.31267947068892</v>
      </c>
      <c r="EM55" s="29">
        <v>127.13320519092454</v>
      </c>
      <c r="EN55" s="29">
        <v>124.76963465772587</v>
      </c>
      <c r="EO55" s="29">
        <v>122.02528460289832</v>
      </c>
      <c r="EP55" s="29">
        <v>104.59740068082161</v>
      </c>
      <c r="EQ55" s="29">
        <v>96.814247883894353</v>
      </c>
      <c r="ER55" s="29">
        <v>54.670415962772381</v>
      </c>
      <c r="ES55" s="29">
        <v>21.276492818611985</v>
      </c>
      <c r="ET55" s="29">
        <v>3.6379783178556409</v>
      </c>
      <c r="EU55" s="29">
        <v>10.759764073379415</v>
      </c>
      <c r="EW55" s="1">
        <v>351794</v>
      </c>
      <c r="EX55" s="80">
        <v>429241</v>
      </c>
      <c r="EY55" s="80" t="s">
        <v>864</v>
      </c>
    </row>
    <row r="56" spans="2:155" ht="16" thickBot="1" x14ac:dyDescent="0.4">
      <c r="B56" s="21" t="s">
        <v>275</v>
      </c>
      <c r="C56" s="23">
        <v>6.0810908815522549</v>
      </c>
      <c r="D56" s="23">
        <v>5.5357457325830932</v>
      </c>
      <c r="E56" s="23">
        <v>5.2661207922197608</v>
      </c>
      <c r="F56" s="23">
        <v>4.9635327128373579</v>
      </c>
      <c r="G56" s="23">
        <v>4.7004579448714399</v>
      </c>
      <c r="H56" s="23">
        <v>4.4517001390470643</v>
      </c>
      <c r="I56" s="23">
        <v>4.2030520292520475</v>
      </c>
      <c r="J56" s="23">
        <v>3.9355568814108128</v>
      </c>
      <c r="K56" s="23">
        <v>3.664321825715076</v>
      </c>
      <c r="L56" s="23">
        <v>3.3590918672559145</v>
      </c>
      <c r="M56" s="23">
        <v>1.9120817677537296</v>
      </c>
      <c r="N56" s="23">
        <v>0.95581418663577367</v>
      </c>
      <c r="O56" s="23">
        <v>0.28870504978931066</v>
      </c>
      <c r="P56" s="23">
        <v>-0.1842233053225435</v>
      </c>
      <c r="Q56" s="24"/>
      <c r="R56" s="23">
        <v>16.781090881552252</v>
      </c>
      <c r="S56" s="23">
        <v>16.235745732583091</v>
      </c>
      <c r="T56" s="23">
        <v>15.96612079221976</v>
      </c>
      <c r="U56" s="23">
        <v>15.663532712837357</v>
      </c>
      <c r="V56" s="23">
        <v>15.400457944871439</v>
      </c>
      <c r="W56" s="23">
        <v>15.151700139047064</v>
      </c>
      <c r="X56" s="23">
        <v>14.903052029252047</v>
      </c>
      <c r="Y56" s="23">
        <v>14.635556881410812</v>
      </c>
      <c r="Z56" s="23">
        <v>14.364321825715075</v>
      </c>
      <c r="AA56" s="23">
        <v>14.059091867255914</v>
      </c>
      <c r="AB56" s="23">
        <v>12.612081767753729</v>
      </c>
      <c r="AC56" s="23">
        <v>11.655814186635773</v>
      </c>
      <c r="AD56" s="23">
        <v>10.98870504978931</v>
      </c>
      <c r="AE56" s="23">
        <v>10.515776694677456</v>
      </c>
      <c r="AG56" s="25">
        <v>6.0810908815522549</v>
      </c>
      <c r="AH56" s="25">
        <v>6.0570849416779939</v>
      </c>
      <c r="AI56" s="25">
        <v>6.0894742665452348</v>
      </c>
      <c r="AJ56" s="25">
        <v>6.0822893524017392</v>
      </c>
      <c r="AK56" s="25">
        <v>6.135055969564629</v>
      </c>
      <c r="AL56" s="25">
        <v>6.1621709021168893</v>
      </c>
      <c r="AM56" s="25">
        <v>6.1026254638004165</v>
      </c>
      <c r="AN56" s="25">
        <v>5.9639827126322569</v>
      </c>
      <c r="AO56" s="25">
        <v>5.7508575921918883</v>
      </c>
      <c r="AP56" s="25">
        <v>5.4676980184594157</v>
      </c>
      <c r="AQ56" s="25">
        <v>4.7927733934377077</v>
      </c>
      <c r="AR56" s="25">
        <v>4.3640944551609184</v>
      </c>
      <c r="AS56" s="25">
        <v>4.1269712913031054</v>
      </c>
      <c r="AT56" s="25">
        <v>4.046756234667372</v>
      </c>
      <c r="AV56" s="26">
        <v>16.781090881552252</v>
      </c>
      <c r="AW56" s="26">
        <v>16.757084941677995</v>
      </c>
      <c r="AX56" s="26">
        <v>16.789474266545234</v>
      </c>
      <c r="AY56" s="26">
        <v>16.78228935240174</v>
      </c>
      <c r="AZ56" s="26">
        <v>16.835055969564628</v>
      </c>
      <c r="BA56" s="26">
        <v>16.862170902116887</v>
      </c>
      <c r="BB56" s="26">
        <v>16.802625463800418</v>
      </c>
      <c r="BC56" s="26">
        <v>16.663982712632254</v>
      </c>
      <c r="BD56" s="26">
        <v>16.450857592191888</v>
      </c>
      <c r="BE56" s="26">
        <v>16.167698018459415</v>
      </c>
      <c r="BF56" s="26">
        <v>15.492773393437707</v>
      </c>
      <c r="BG56" s="26">
        <v>15.064094455160918</v>
      </c>
      <c r="BH56" s="26">
        <v>14.826971291303105</v>
      </c>
      <c r="BI56" s="26">
        <v>14.746756234667371</v>
      </c>
      <c r="BK56" s="27">
        <v>6.0810908815522549</v>
      </c>
      <c r="BL56" s="27">
        <v>5.5361886083245384</v>
      </c>
      <c r="BM56" s="27">
        <v>5.2670042954966636</v>
      </c>
      <c r="BN56" s="27">
        <v>4.9648433732418109</v>
      </c>
      <c r="BO56" s="27">
        <v>4.7021828643893304</v>
      </c>
      <c r="BP56" s="27">
        <v>4.4511853190874806</v>
      </c>
      <c r="BQ56" s="27">
        <v>4.1975989806624145</v>
      </c>
      <c r="BR56" s="27">
        <v>3.929170076952472</v>
      </c>
      <c r="BS56" s="27">
        <v>3.657093670153488</v>
      </c>
      <c r="BT56" s="27">
        <v>3.3830986113542583</v>
      </c>
      <c r="BU56" s="27">
        <v>2.207876628902941</v>
      </c>
      <c r="BV56" s="27">
        <v>1.5575902066025371</v>
      </c>
      <c r="BW56" s="27">
        <v>0.95812134656950221</v>
      </c>
      <c r="BX56" s="27">
        <v>0.71568423457560826</v>
      </c>
      <c r="BZ56" s="27">
        <v>16.781090881552252</v>
      </c>
      <c r="CA56" s="27">
        <v>16.236188608324539</v>
      </c>
      <c r="CB56" s="27">
        <v>15.967004295496663</v>
      </c>
      <c r="CC56" s="27">
        <v>15.66484337324181</v>
      </c>
      <c r="CD56" s="27">
        <v>15.40218286438933</v>
      </c>
      <c r="CE56" s="27">
        <v>15.15118531908748</v>
      </c>
      <c r="CF56" s="27">
        <v>14.897598980662414</v>
      </c>
      <c r="CG56" s="27">
        <v>14.629170076952471</v>
      </c>
      <c r="CH56" s="27">
        <v>14.357093670153487</v>
      </c>
      <c r="CI56" s="27">
        <v>14.083098611354258</v>
      </c>
      <c r="CJ56" s="27">
        <v>12.90787662890294</v>
      </c>
      <c r="CK56" s="27">
        <v>12.257590206602536</v>
      </c>
      <c r="CL56" s="27">
        <v>11.658121346569501</v>
      </c>
      <c r="CM56" s="27">
        <v>11.415684234575608</v>
      </c>
      <c r="CO56" s="28">
        <v>6.0810908815522549</v>
      </c>
      <c r="CP56" s="28">
        <v>5.5535806291353822</v>
      </c>
      <c r="CQ56" s="28">
        <v>5.3168100302451666</v>
      </c>
      <c r="CR56" s="28">
        <v>5.0473576189005254</v>
      </c>
      <c r="CS56" s="28">
        <v>4.8177318966827034</v>
      </c>
      <c r="CT56" s="28">
        <v>4.5950945576481939</v>
      </c>
      <c r="CU56" s="28">
        <v>4.3628911328857978</v>
      </c>
      <c r="CV56" s="28">
        <v>4.1107894335714814</v>
      </c>
      <c r="CW56" s="28">
        <v>3.8525306568338156</v>
      </c>
      <c r="CX56" s="28">
        <v>3.5238909450444158</v>
      </c>
      <c r="CY56" s="28">
        <v>1.110623135042875</v>
      </c>
      <c r="CZ56" s="28">
        <v>-4.0346706317497087</v>
      </c>
      <c r="DA56" s="28">
        <v>-7.9951507000460573</v>
      </c>
      <c r="DB56" s="28">
        <v>-10.601233863310664</v>
      </c>
      <c r="DD56" s="28">
        <v>16.781090881552252</v>
      </c>
      <c r="DE56" s="28">
        <v>16.253580629135381</v>
      </c>
      <c r="DF56" s="28">
        <v>16.016810030245168</v>
      </c>
      <c r="DG56" s="28">
        <v>15.747357618900525</v>
      </c>
      <c r="DH56" s="28">
        <v>15.517731896682703</v>
      </c>
      <c r="DI56" s="28">
        <v>15.295094557648193</v>
      </c>
      <c r="DJ56" s="28">
        <v>15.062891132885797</v>
      </c>
      <c r="DK56" s="28">
        <v>14.810789433571481</v>
      </c>
      <c r="DL56" s="28">
        <v>14.552530656833815</v>
      </c>
      <c r="DM56" s="28">
        <v>14.223890945044415</v>
      </c>
      <c r="DN56" s="28">
        <v>11.810623135042874</v>
      </c>
      <c r="DO56" s="28">
        <v>6.6653293682502905</v>
      </c>
      <c r="DP56" s="28">
        <v>2.704849299953942</v>
      </c>
      <c r="DQ56" s="28">
        <v>9.8766136689334871E-2</v>
      </c>
      <c r="DS56" s="29">
        <v>6.0810908815522549</v>
      </c>
      <c r="DT56" s="29">
        <v>5.5749152943551881</v>
      </c>
      <c r="DU56" s="29">
        <v>5.2371117798526985</v>
      </c>
      <c r="DV56" s="29">
        <v>4.960902300272453</v>
      </c>
      <c r="DW56" s="29">
        <v>4.7451494138639543</v>
      </c>
      <c r="DX56" s="29">
        <v>4.542864376374423</v>
      </c>
      <c r="DY56" s="29">
        <v>4.2511908672533583</v>
      </c>
      <c r="DZ56" s="29">
        <v>3.9792055779908768</v>
      </c>
      <c r="EA56" s="29">
        <v>3.6528289753824428</v>
      </c>
      <c r="EB56" s="29">
        <v>3.0194325815610021</v>
      </c>
      <c r="EC56" s="29">
        <v>-2.6357942344198086</v>
      </c>
      <c r="ED56" s="29">
        <v>-7.2208578320522854</v>
      </c>
      <c r="EE56" s="29">
        <v>-9.8612319537247721</v>
      </c>
      <c r="EF56" s="29">
        <v>-9.3580882767084539</v>
      </c>
      <c r="EH56" s="29">
        <v>16.781090881552252</v>
      </c>
      <c r="EI56" s="29">
        <v>16.274915294355189</v>
      </c>
      <c r="EJ56" s="29">
        <v>15.937111779852698</v>
      </c>
      <c r="EK56" s="29">
        <v>15.660902300272452</v>
      </c>
      <c r="EL56" s="29">
        <v>15.445149413863954</v>
      </c>
      <c r="EM56" s="29">
        <v>15.242864376374422</v>
      </c>
      <c r="EN56" s="29">
        <v>14.951190867253358</v>
      </c>
      <c r="EO56" s="29">
        <v>14.679205577990876</v>
      </c>
      <c r="EP56" s="29">
        <v>14.352828975382442</v>
      </c>
      <c r="EQ56" s="29">
        <v>13.719432581561001</v>
      </c>
      <c r="ER56" s="29">
        <v>8.0642057655801906</v>
      </c>
      <c r="ES56" s="29">
        <v>3.4791421679477139</v>
      </c>
      <c r="ET56" s="29">
        <v>0.83876804627522716</v>
      </c>
      <c r="EU56" s="29">
        <v>1.3419117232915454</v>
      </c>
      <c r="EW56" s="1">
        <v>365181</v>
      </c>
      <c r="EX56" s="80">
        <v>392989</v>
      </c>
      <c r="EY56" s="81" t="s">
        <v>860</v>
      </c>
    </row>
    <row r="57" spans="2:155" ht="16" thickBot="1" x14ac:dyDescent="0.4">
      <c r="B57" s="21" t="s">
        <v>277</v>
      </c>
      <c r="C57" s="23">
        <v>43.327503724614459</v>
      </c>
      <c r="D57" s="23">
        <v>43.288665900498501</v>
      </c>
      <c r="E57" s="23">
        <v>42.62438013550706</v>
      </c>
      <c r="F57" s="23">
        <v>41.750894824953221</v>
      </c>
      <c r="G57" s="23">
        <v>40.754610229550821</v>
      </c>
      <c r="H57" s="23">
        <v>39.715966752046285</v>
      </c>
      <c r="I57" s="23">
        <v>38.514280020686925</v>
      </c>
      <c r="J57" s="23">
        <v>37.240581693295191</v>
      </c>
      <c r="K57" s="23">
        <v>35.927860689080234</v>
      </c>
      <c r="L57" s="23">
        <v>34.348030520755806</v>
      </c>
      <c r="M57" s="23">
        <v>28.637223954635253</v>
      </c>
      <c r="N57" s="23">
        <v>25.533350852879558</v>
      </c>
      <c r="O57" s="23">
        <v>24.582458371697143</v>
      </c>
      <c r="P57" s="23">
        <v>24.754287166969547</v>
      </c>
      <c r="Q57" s="24"/>
      <c r="R57" s="23">
        <v>55.327503724614459</v>
      </c>
      <c r="S57" s="23">
        <v>55.288665900498501</v>
      </c>
      <c r="T57" s="23">
        <v>54.62438013550706</v>
      </c>
      <c r="U57" s="23">
        <v>53.750894824953221</v>
      </c>
      <c r="V57" s="23">
        <v>52.754610229550821</v>
      </c>
      <c r="W57" s="23">
        <v>51.715966752046285</v>
      </c>
      <c r="X57" s="23">
        <v>50.514280020686925</v>
      </c>
      <c r="Y57" s="23">
        <v>49.240581693295191</v>
      </c>
      <c r="Z57" s="23">
        <v>47.927860689080234</v>
      </c>
      <c r="AA57" s="23">
        <v>46.348030520755806</v>
      </c>
      <c r="AB57" s="23">
        <v>40.637223954635253</v>
      </c>
      <c r="AC57" s="23">
        <v>37.533350852879558</v>
      </c>
      <c r="AD57" s="23">
        <v>36.582458371697143</v>
      </c>
      <c r="AE57" s="23">
        <v>36.754287166969547</v>
      </c>
      <c r="AG57" s="25">
        <v>43.327503724614459</v>
      </c>
      <c r="AH57" s="25">
        <v>43.352988340338889</v>
      </c>
      <c r="AI57" s="25">
        <v>42.901657882134394</v>
      </c>
      <c r="AJ57" s="25">
        <v>42.40630120021418</v>
      </c>
      <c r="AK57" s="25">
        <v>41.866047986607427</v>
      </c>
      <c r="AL57" s="25">
        <v>41.214643548845991</v>
      </c>
      <c r="AM57" s="25">
        <v>40.40737567780765</v>
      </c>
      <c r="AN57" s="25">
        <v>39.427311630748783</v>
      </c>
      <c r="AO57" s="25">
        <v>38.268092325896852</v>
      </c>
      <c r="AP57" s="25">
        <v>37.014637200650547</v>
      </c>
      <c r="AQ57" s="25">
        <v>33.329226239094325</v>
      </c>
      <c r="AR57" s="25">
        <v>30.662876257251476</v>
      </c>
      <c r="AS57" s="25">
        <v>29.053762518018658</v>
      </c>
      <c r="AT57" s="25">
        <v>27.997095751990372</v>
      </c>
      <c r="AV57" s="26">
        <v>55.327503724614459</v>
      </c>
      <c r="AW57" s="26">
        <v>55.352988340338889</v>
      </c>
      <c r="AX57" s="26">
        <v>54.901657882134394</v>
      </c>
      <c r="AY57" s="26">
        <v>54.40630120021418</v>
      </c>
      <c r="AZ57" s="26">
        <v>53.866047986607427</v>
      </c>
      <c r="BA57" s="26">
        <v>53.214643548845991</v>
      </c>
      <c r="BB57" s="26">
        <v>52.40737567780765</v>
      </c>
      <c r="BC57" s="26">
        <v>51.427311630748783</v>
      </c>
      <c r="BD57" s="26">
        <v>50.268092325896852</v>
      </c>
      <c r="BE57" s="26">
        <v>49.014637200650547</v>
      </c>
      <c r="BF57" s="26">
        <v>45.329226239094325</v>
      </c>
      <c r="BG57" s="26">
        <v>42.662876257251476</v>
      </c>
      <c r="BH57" s="26">
        <v>41.053762518018658</v>
      </c>
      <c r="BI57" s="26">
        <v>39.997095751990372</v>
      </c>
      <c r="BK57" s="27">
        <v>43.327503724614459</v>
      </c>
      <c r="BL57" s="27">
        <v>43.289053144871346</v>
      </c>
      <c r="BM57" s="27">
        <v>42.623520005114514</v>
      </c>
      <c r="BN57" s="27">
        <v>41.750286617963972</v>
      </c>
      <c r="BO57" s="27">
        <v>40.754326102319396</v>
      </c>
      <c r="BP57" s="27">
        <v>39.713545816899675</v>
      </c>
      <c r="BQ57" s="27">
        <v>38.509350474121092</v>
      </c>
      <c r="BR57" s="27">
        <v>37.235777957923354</v>
      </c>
      <c r="BS57" s="27">
        <v>35.931109927113134</v>
      </c>
      <c r="BT57" s="27">
        <v>34.484080088102331</v>
      </c>
      <c r="BU57" s="27">
        <v>29.247781113032374</v>
      </c>
      <c r="BV57" s="27">
        <v>26.476974888490751</v>
      </c>
      <c r="BW57" s="27">
        <v>25.630308965447512</v>
      </c>
      <c r="BX57" s="27">
        <v>25.894740863303255</v>
      </c>
      <c r="BZ57" s="27">
        <v>55.327503724614459</v>
      </c>
      <c r="CA57" s="27">
        <v>55.289053144871346</v>
      </c>
      <c r="CB57" s="27">
        <v>54.623520005114514</v>
      </c>
      <c r="CC57" s="27">
        <v>53.750286617963972</v>
      </c>
      <c r="CD57" s="27">
        <v>52.754326102319396</v>
      </c>
      <c r="CE57" s="27">
        <v>51.713545816899675</v>
      </c>
      <c r="CF57" s="27">
        <v>50.509350474121092</v>
      </c>
      <c r="CG57" s="27">
        <v>49.235777957923354</v>
      </c>
      <c r="CH57" s="27">
        <v>47.931109927113134</v>
      </c>
      <c r="CI57" s="27">
        <v>46.484080088102331</v>
      </c>
      <c r="CJ57" s="27">
        <v>41.247781113032374</v>
      </c>
      <c r="CK57" s="27">
        <v>38.476974888490751</v>
      </c>
      <c r="CL57" s="27">
        <v>37.630308965447512</v>
      </c>
      <c r="CM57" s="27">
        <v>37.894740863303255</v>
      </c>
      <c r="CO57" s="28">
        <v>43.327503724614459</v>
      </c>
      <c r="CP57" s="28">
        <v>43.298181735389896</v>
      </c>
      <c r="CQ57" s="28">
        <v>42.686674976894338</v>
      </c>
      <c r="CR57" s="28">
        <v>41.841566461104776</v>
      </c>
      <c r="CS57" s="28">
        <v>40.900661579147993</v>
      </c>
      <c r="CT57" s="28">
        <v>39.914618133633056</v>
      </c>
      <c r="CU57" s="28">
        <v>38.831952079309531</v>
      </c>
      <c r="CV57" s="28">
        <v>37.673669901389786</v>
      </c>
      <c r="CW57" s="28">
        <v>36.571538268593244</v>
      </c>
      <c r="CX57" s="28">
        <v>35.42258374664511</v>
      </c>
      <c r="CY57" s="28">
        <v>28.463403525909179</v>
      </c>
      <c r="CZ57" s="28">
        <v>15.662480839597009</v>
      </c>
      <c r="DA57" s="28">
        <v>6.1591552934108904</v>
      </c>
      <c r="DB57" s="28">
        <v>3.0788584437772215E-2</v>
      </c>
      <c r="DD57" s="28">
        <v>55.327503724614459</v>
      </c>
      <c r="DE57" s="28">
        <v>55.298181735389896</v>
      </c>
      <c r="DF57" s="28">
        <v>54.686674976894338</v>
      </c>
      <c r="DG57" s="28">
        <v>53.841566461104776</v>
      </c>
      <c r="DH57" s="28">
        <v>52.900661579147993</v>
      </c>
      <c r="DI57" s="28">
        <v>51.914618133633056</v>
      </c>
      <c r="DJ57" s="28">
        <v>50.831952079309531</v>
      </c>
      <c r="DK57" s="28">
        <v>49.673669901389786</v>
      </c>
      <c r="DL57" s="28">
        <v>48.571538268593244</v>
      </c>
      <c r="DM57" s="28">
        <v>47.42258374664511</v>
      </c>
      <c r="DN57" s="28">
        <v>40.463403525909179</v>
      </c>
      <c r="DO57" s="28">
        <v>27.662480839597009</v>
      </c>
      <c r="DP57" s="28">
        <v>18.15915529341089</v>
      </c>
      <c r="DQ57" s="28">
        <v>12.030788584437772</v>
      </c>
      <c r="DS57" s="29">
        <v>43.327503724614459</v>
      </c>
      <c r="DT57" s="29">
        <v>43.456605620055534</v>
      </c>
      <c r="DU57" s="29">
        <v>42.620962908761555</v>
      </c>
      <c r="DV57" s="29">
        <v>41.84382488913684</v>
      </c>
      <c r="DW57" s="29">
        <v>40.96183613664477</v>
      </c>
      <c r="DX57" s="29">
        <v>40.041577819873758</v>
      </c>
      <c r="DY57" s="29">
        <v>39.037219477870813</v>
      </c>
      <c r="DZ57" s="29">
        <v>38.019232949093002</v>
      </c>
      <c r="EA57" s="29">
        <v>36.757387341503851</v>
      </c>
      <c r="EB57" s="29">
        <v>33.64253318048052</v>
      </c>
      <c r="EC57" s="29">
        <v>19.121220010251996</v>
      </c>
      <c r="ED57" s="29">
        <v>7.7950573260521594</v>
      </c>
      <c r="EE57" s="29">
        <v>1.6151274321638596</v>
      </c>
      <c r="EF57" s="29">
        <v>3.5168030437327218</v>
      </c>
      <c r="EH57" s="29">
        <v>55.327503724614459</v>
      </c>
      <c r="EI57" s="29">
        <v>55.456605620055534</v>
      </c>
      <c r="EJ57" s="29">
        <v>54.620962908761555</v>
      </c>
      <c r="EK57" s="29">
        <v>53.84382488913684</v>
      </c>
      <c r="EL57" s="29">
        <v>52.96183613664477</v>
      </c>
      <c r="EM57" s="29">
        <v>52.041577819873758</v>
      </c>
      <c r="EN57" s="29">
        <v>51.037219477870813</v>
      </c>
      <c r="EO57" s="29">
        <v>50.019232949093002</v>
      </c>
      <c r="EP57" s="29">
        <v>48.757387341503851</v>
      </c>
      <c r="EQ57" s="29">
        <v>45.64253318048052</v>
      </c>
      <c r="ER57" s="29">
        <v>31.121220010251996</v>
      </c>
      <c r="ES57" s="29">
        <v>19.795057326052159</v>
      </c>
      <c r="ET57" s="29">
        <v>13.61512743216386</v>
      </c>
      <c r="EU57" s="29">
        <v>15.516803043732722</v>
      </c>
      <c r="EW57" s="1">
        <v>389111</v>
      </c>
      <c r="EX57" s="80">
        <v>413393</v>
      </c>
      <c r="EY57" s="80" t="s">
        <v>848</v>
      </c>
    </row>
    <row r="58" spans="2:155" ht="16" thickBot="1" x14ac:dyDescent="0.4">
      <c r="B58" s="21" t="s">
        <v>400</v>
      </c>
      <c r="C58" s="23">
        <v>59.005440756534526</v>
      </c>
      <c r="D58" s="23">
        <v>58.815007439299997</v>
      </c>
      <c r="E58" s="23">
        <v>57.536319003299646</v>
      </c>
      <c r="F58" s="23">
        <v>55.928181150015462</v>
      </c>
      <c r="G58" s="23">
        <v>54.205397104626272</v>
      </c>
      <c r="H58" s="23">
        <v>52.490759846200334</v>
      </c>
      <c r="I58" s="23">
        <v>50.782513991090752</v>
      </c>
      <c r="J58" s="23">
        <v>48.967680220885768</v>
      </c>
      <c r="K58" s="23">
        <v>44.233146150784705</v>
      </c>
      <c r="L58" s="23">
        <v>42.253576464413214</v>
      </c>
      <c r="M58" s="23">
        <v>35.019037531964216</v>
      </c>
      <c r="N58" s="23">
        <v>31.790867547581541</v>
      </c>
      <c r="O58" s="23">
        <v>31.574429369237549</v>
      </c>
      <c r="P58" s="23">
        <v>32.604426802781688</v>
      </c>
      <c r="Q58" s="24"/>
      <c r="R58" s="23">
        <v>77.005440756534526</v>
      </c>
      <c r="S58" s="23">
        <v>76.81500743929999</v>
      </c>
      <c r="T58" s="23">
        <v>75.536319003299639</v>
      </c>
      <c r="U58" s="23">
        <v>73.928181150015462</v>
      </c>
      <c r="V58" s="23">
        <v>72.205397104626272</v>
      </c>
      <c r="W58" s="23">
        <v>70.490759846200334</v>
      </c>
      <c r="X58" s="23">
        <v>68.782513991090752</v>
      </c>
      <c r="Y58" s="23">
        <v>66.967680220885768</v>
      </c>
      <c r="Z58" s="23">
        <v>62.233146150784705</v>
      </c>
      <c r="AA58" s="23">
        <v>60.253576464413214</v>
      </c>
      <c r="AB58" s="23">
        <v>53.019037531964216</v>
      </c>
      <c r="AC58" s="23">
        <v>49.790867547581541</v>
      </c>
      <c r="AD58" s="23">
        <v>49.574429369237549</v>
      </c>
      <c r="AE58" s="23">
        <v>50.604426802781688</v>
      </c>
      <c r="AG58" s="25">
        <v>59.005440756534526</v>
      </c>
      <c r="AH58" s="25">
        <v>59.174696876300608</v>
      </c>
      <c r="AI58" s="25">
        <v>58.460660776577988</v>
      </c>
      <c r="AJ58" s="25">
        <v>57.654372911401758</v>
      </c>
      <c r="AK58" s="25">
        <v>56.868489045373195</v>
      </c>
      <c r="AL58" s="25">
        <v>55.901048365543666</v>
      </c>
      <c r="AM58" s="25">
        <v>54.645568897375561</v>
      </c>
      <c r="AN58" s="25">
        <v>53.128480544511028</v>
      </c>
      <c r="AO58" s="25">
        <v>51.379340508213431</v>
      </c>
      <c r="AP58" s="25">
        <v>49.418801045136291</v>
      </c>
      <c r="AQ58" s="25">
        <v>45.226883515296095</v>
      </c>
      <c r="AR58" s="25">
        <v>42.760770125931288</v>
      </c>
      <c r="AS58" s="25">
        <v>41.666222397798435</v>
      </c>
      <c r="AT58" s="25">
        <v>41.289102515432518</v>
      </c>
      <c r="AV58" s="26">
        <v>77.005440756534526</v>
      </c>
      <c r="AW58" s="26">
        <v>77.174696876300601</v>
      </c>
      <c r="AX58" s="26">
        <v>76.460660776577981</v>
      </c>
      <c r="AY58" s="26">
        <v>75.654372911401765</v>
      </c>
      <c r="AZ58" s="26">
        <v>74.868489045373195</v>
      </c>
      <c r="BA58" s="26">
        <v>73.901048365543659</v>
      </c>
      <c r="BB58" s="26">
        <v>72.645568897375568</v>
      </c>
      <c r="BC58" s="26">
        <v>71.128480544511035</v>
      </c>
      <c r="BD58" s="26">
        <v>69.379340508213431</v>
      </c>
      <c r="BE58" s="26">
        <v>67.418801045136291</v>
      </c>
      <c r="BF58" s="26">
        <v>63.226883515296095</v>
      </c>
      <c r="BG58" s="26">
        <v>60.760770125931288</v>
      </c>
      <c r="BH58" s="26">
        <v>59.666222397798435</v>
      </c>
      <c r="BI58" s="26">
        <v>59.289102515432518</v>
      </c>
      <c r="BK58" s="27">
        <v>59.005440756534526</v>
      </c>
      <c r="BL58" s="27">
        <v>58.815332412963002</v>
      </c>
      <c r="BM58" s="27">
        <v>57.536969035276961</v>
      </c>
      <c r="BN58" s="27">
        <v>55.929147540037661</v>
      </c>
      <c r="BO58" s="27">
        <v>54.206671138071968</v>
      </c>
      <c r="BP58" s="27">
        <v>52.490379172931029</v>
      </c>
      <c r="BQ58" s="27">
        <v>50.778471825502095</v>
      </c>
      <c r="BR58" s="27">
        <v>48.96293911320538</v>
      </c>
      <c r="BS58" s="27">
        <v>44.227773430242394</v>
      </c>
      <c r="BT58" s="27">
        <v>42.444634588284742</v>
      </c>
      <c r="BU58" s="27">
        <v>35.916379746157759</v>
      </c>
      <c r="BV58" s="27">
        <v>33.070099594412738</v>
      </c>
      <c r="BW58" s="27">
        <v>32.866337522523452</v>
      </c>
      <c r="BX58" s="27">
        <v>33.926622652490806</v>
      </c>
      <c r="BZ58" s="27">
        <v>77.005440756534526</v>
      </c>
      <c r="CA58" s="27">
        <v>76.815332412963002</v>
      </c>
      <c r="CB58" s="27">
        <v>75.536969035276968</v>
      </c>
      <c r="CC58" s="27">
        <v>73.929147540037661</v>
      </c>
      <c r="CD58" s="27">
        <v>72.206671138071968</v>
      </c>
      <c r="CE58" s="27">
        <v>70.490379172931029</v>
      </c>
      <c r="CF58" s="27">
        <v>68.778471825502095</v>
      </c>
      <c r="CG58" s="27">
        <v>66.96293911320538</v>
      </c>
      <c r="CH58" s="27">
        <v>62.227773430242394</v>
      </c>
      <c r="CI58" s="27">
        <v>60.444634588284742</v>
      </c>
      <c r="CJ58" s="27">
        <v>53.916379746157759</v>
      </c>
      <c r="CK58" s="27">
        <v>51.070099594412738</v>
      </c>
      <c r="CL58" s="27">
        <v>50.866337522523452</v>
      </c>
      <c r="CM58" s="27">
        <v>51.926622652490806</v>
      </c>
      <c r="CO58" s="28">
        <v>59.005440756534526</v>
      </c>
      <c r="CP58" s="28">
        <v>58.892461630772111</v>
      </c>
      <c r="CQ58" s="28">
        <v>57.755662786842421</v>
      </c>
      <c r="CR58" s="28">
        <v>56.324320405656088</v>
      </c>
      <c r="CS58" s="28">
        <v>54.853250110895274</v>
      </c>
      <c r="CT58" s="28">
        <v>53.410878421074976</v>
      </c>
      <c r="CU58" s="28">
        <v>51.994481318416916</v>
      </c>
      <c r="CV58" s="28">
        <v>50.517282334401628</v>
      </c>
      <c r="CW58" s="28">
        <v>46.470378918908636</v>
      </c>
      <c r="CX58" s="28">
        <v>45.229621826895709</v>
      </c>
      <c r="CY58" s="28">
        <v>31.717863532292625</v>
      </c>
      <c r="CZ58" s="28">
        <v>12.23438305828293</v>
      </c>
      <c r="DA58" s="28">
        <v>-2.0345722561971513</v>
      </c>
      <c r="DB58" s="28">
        <v>-11.065565526721542</v>
      </c>
      <c r="DD58" s="28">
        <v>77.005440756534526</v>
      </c>
      <c r="DE58" s="28">
        <v>76.892461630772118</v>
      </c>
      <c r="DF58" s="28">
        <v>75.755662786842421</v>
      </c>
      <c r="DG58" s="28">
        <v>74.324320405656096</v>
      </c>
      <c r="DH58" s="28">
        <v>72.853250110895274</v>
      </c>
      <c r="DI58" s="28">
        <v>71.410878421074983</v>
      </c>
      <c r="DJ58" s="28">
        <v>69.994481318416916</v>
      </c>
      <c r="DK58" s="28">
        <v>68.517282334401628</v>
      </c>
      <c r="DL58" s="28">
        <v>64.470378918908636</v>
      </c>
      <c r="DM58" s="28">
        <v>63.229621826895709</v>
      </c>
      <c r="DN58" s="28">
        <v>49.717863532292625</v>
      </c>
      <c r="DO58" s="28">
        <v>30.23438305828293</v>
      </c>
      <c r="DP58" s="28">
        <v>15.965427743802849</v>
      </c>
      <c r="DQ58" s="28">
        <v>6.9344344732784577</v>
      </c>
      <c r="DS58" s="29">
        <v>59.005440756534526</v>
      </c>
      <c r="DT58" s="29">
        <v>59.128536981739117</v>
      </c>
      <c r="DU58" s="29">
        <v>57.506524768995277</v>
      </c>
      <c r="DV58" s="29">
        <v>56.118141280918657</v>
      </c>
      <c r="DW58" s="29">
        <v>54.800079427092243</v>
      </c>
      <c r="DX58" s="29">
        <v>53.631123142588422</v>
      </c>
      <c r="DY58" s="29">
        <v>49.632747301146736</v>
      </c>
      <c r="DZ58" s="29">
        <v>48.678812682613838</v>
      </c>
      <c r="EA58" s="29">
        <v>47.427554096464931</v>
      </c>
      <c r="EB58" s="29">
        <v>42.713269016038154</v>
      </c>
      <c r="EC58" s="29">
        <v>19.581941533175481</v>
      </c>
      <c r="ED58" s="29">
        <v>2.2867787548256899</v>
      </c>
      <c r="EE58" s="29">
        <v>-6.8550896183884333</v>
      </c>
      <c r="EF58" s="29">
        <v>-2.6577742732577576</v>
      </c>
      <c r="EH58" s="29">
        <v>77.005440756534526</v>
      </c>
      <c r="EI58" s="29">
        <v>77.128536981739117</v>
      </c>
      <c r="EJ58" s="29">
        <v>75.506524768995277</v>
      </c>
      <c r="EK58" s="29">
        <v>74.11814128091865</v>
      </c>
      <c r="EL58" s="29">
        <v>72.800079427092243</v>
      </c>
      <c r="EM58" s="29">
        <v>71.631123142588422</v>
      </c>
      <c r="EN58" s="29">
        <v>67.632747301146736</v>
      </c>
      <c r="EO58" s="29">
        <v>66.678812682613838</v>
      </c>
      <c r="EP58" s="29">
        <v>65.427554096464931</v>
      </c>
      <c r="EQ58" s="29">
        <v>60.713269016038154</v>
      </c>
      <c r="ER58" s="29">
        <v>37.581941533175481</v>
      </c>
      <c r="ES58" s="29">
        <v>20.28677875482569</v>
      </c>
      <c r="ET58" s="29">
        <v>11.144910381611567</v>
      </c>
      <c r="EU58" s="29">
        <v>15.342225726742242</v>
      </c>
      <c r="EW58" s="1">
        <v>380261</v>
      </c>
      <c r="EX58" s="80">
        <v>422010</v>
      </c>
      <c r="EY58" s="80" t="s">
        <v>504</v>
      </c>
    </row>
    <row r="59" spans="2:155" ht="16" thickBot="1" x14ac:dyDescent="0.4">
      <c r="B59" s="21" t="s">
        <v>281</v>
      </c>
      <c r="C59" s="23">
        <v>35.207599510220994</v>
      </c>
      <c r="D59" s="23">
        <v>34.809132927687187</v>
      </c>
      <c r="E59" s="23">
        <v>33.952308449949683</v>
      </c>
      <c r="F59" s="23">
        <v>32.893753683852879</v>
      </c>
      <c r="G59" s="23">
        <v>31.726345216695414</v>
      </c>
      <c r="H59" s="23">
        <v>30.577465511755484</v>
      </c>
      <c r="I59" s="23">
        <v>29.439344246584511</v>
      </c>
      <c r="J59" s="23">
        <v>28.232209224152783</v>
      </c>
      <c r="K59" s="23">
        <v>27.002942107151938</v>
      </c>
      <c r="L59" s="23">
        <v>25.537831415465931</v>
      </c>
      <c r="M59" s="23">
        <v>20.103875329785581</v>
      </c>
      <c r="N59" s="23">
        <v>17.062991732941128</v>
      </c>
      <c r="O59" s="23">
        <v>16.129814866630738</v>
      </c>
      <c r="P59" s="23">
        <v>15.881262473870287</v>
      </c>
      <c r="Q59" s="24"/>
      <c r="R59" s="23">
        <v>101.62039951022101</v>
      </c>
      <c r="S59" s="23">
        <v>101.22193292768719</v>
      </c>
      <c r="T59" s="23">
        <v>100.36510844994969</v>
      </c>
      <c r="U59" s="23">
        <v>99.306553683852883</v>
      </c>
      <c r="V59" s="23">
        <v>98.139145216695425</v>
      </c>
      <c r="W59" s="23">
        <v>96.990265511755496</v>
      </c>
      <c r="X59" s="23">
        <v>95.852144246584515</v>
      </c>
      <c r="Y59" s="23">
        <v>94.645009224152787</v>
      </c>
      <c r="Z59" s="23">
        <v>93.415742107151942</v>
      </c>
      <c r="AA59" s="23">
        <v>91.950631415465935</v>
      </c>
      <c r="AB59" s="23">
        <v>86.516675329785585</v>
      </c>
      <c r="AC59" s="23">
        <v>83.475791732941133</v>
      </c>
      <c r="AD59" s="23">
        <v>82.542614866630743</v>
      </c>
      <c r="AE59" s="23">
        <v>82.294062473870298</v>
      </c>
      <c r="AG59" s="25">
        <v>35.207599510220994</v>
      </c>
      <c r="AH59" s="25">
        <v>35.210042673617309</v>
      </c>
      <c r="AI59" s="25">
        <v>34.784083611937618</v>
      </c>
      <c r="AJ59" s="25">
        <v>34.363281413311242</v>
      </c>
      <c r="AK59" s="25">
        <v>33.939033955075558</v>
      </c>
      <c r="AL59" s="25">
        <v>33.413585209470554</v>
      </c>
      <c r="AM59" s="25">
        <v>32.730554435574106</v>
      </c>
      <c r="AN59" s="25">
        <v>31.914823316215546</v>
      </c>
      <c r="AO59" s="25">
        <v>30.987132301137066</v>
      </c>
      <c r="AP59" s="25">
        <v>29.967934480835368</v>
      </c>
      <c r="AQ59" s="25">
        <v>26.658602381508402</v>
      </c>
      <c r="AR59" s="25">
        <v>24.422177898668266</v>
      </c>
      <c r="AS59" s="25">
        <v>23.078017098609749</v>
      </c>
      <c r="AT59" s="25">
        <v>22.233218799738665</v>
      </c>
      <c r="AV59" s="26">
        <v>101.62039951022101</v>
      </c>
      <c r="AW59" s="26">
        <v>101.62284267361731</v>
      </c>
      <c r="AX59" s="26">
        <v>101.19688361193762</v>
      </c>
      <c r="AY59" s="26">
        <v>100.77608141331125</v>
      </c>
      <c r="AZ59" s="26">
        <v>100.35183395507556</v>
      </c>
      <c r="BA59" s="26">
        <v>99.826385209470558</v>
      </c>
      <c r="BB59" s="26">
        <v>99.143354435574111</v>
      </c>
      <c r="BC59" s="26">
        <v>98.327623316215551</v>
      </c>
      <c r="BD59" s="26">
        <v>97.399932301137071</v>
      </c>
      <c r="BE59" s="26">
        <v>96.380734480835372</v>
      </c>
      <c r="BF59" s="26">
        <v>93.071402381508406</v>
      </c>
      <c r="BG59" s="26">
        <v>90.834977898668271</v>
      </c>
      <c r="BH59" s="26">
        <v>89.490817098609753</v>
      </c>
      <c r="BI59" s="26">
        <v>88.64601879973867</v>
      </c>
      <c r="BK59" s="27">
        <v>35.207599510220994</v>
      </c>
      <c r="BL59" s="27">
        <v>34.809880039086401</v>
      </c>
      <c r="BM59" s="27">
        <v>33.952913116972333</v>
      </c>
      <c r="BN59" s="27">
        <v>32.895017543805302</v>
      </c>
      <c r="BO59" s="27">
        <v>31.728293627843961</v>
      </c>
      <c r="BP59" s="27">
        <v>30.576085752197955</v>
      </c>
      <c r="BQ59" s="27">
        <v>29.430501660765906</v>
      </c>
      <c r="BR59" s="27">
        <v>28.222110661234531</v>
      </c>
      <c r="BS59" s="27">
        <v>26.993925869562055</v>
      </c>
      <c r="BT59" s="27">
        <v>25.660597895152101</v>
      </c>
      <c r="BU59" s="27">
        <v>20.760570329003748</v>
      </c>
      <c r="BV59" s="27">
        <v>18.244580321532645</v>
      </c>
      <c r="BW59" s="27">
        <v>17.472804673727204</v>
      </c>
      <c r="BX59" s="27">
        <v>17.687283726307243</v>
      </c>
      <c r="BZ59" s="27">
        <v>101.62039951022101</v>
      </c>
      <c r="CA59" s="27">
        <v>101.22268003908641</v>
      </c>
      <c r="CB59" s="27">
        <v>100.36571311697233</v>
      </c>
      <c r="CC59" s="27">
        <v>99.307817543805299</v>
      </c>
      <c r="CD59" s="27">
        <v>98.141093627843958</v>
      </c>
      <c r="CE59" s="27">
        <v>96.988885752197959</v>
      </c>
      <c r="CF59" s="27">
        <v>95.843301660765917</v>
      </c>
      <c r="CG59" s="27">
        <v>94.634910661234528</v>
      </c>
      <c r="CH59" s="27">
        <v>93.406725869562052</v>
      </c>
      <c r="CI59" s="27">
        <v>92.073397895152112</v>
      </c>
      <c r="CJ59" s="27">
        <v>87.173370329003745</v>
      </c>
      <c r="CK59" s="27">
        <v>84.657380321532656</v>
      </c>
      <c r="CL59" s="27">
        <v>83.885604673727215</v>
      </c>
      <c r="CM59" s="27">
        <v>84.100083726307247</v>
      </c>
      <c r="CO59" s="28">
        <v>35.207599510220994</v>
      </c>
      <c r="CP59" s="28">
        <v>34.822619505565044</v>
      </c>
      <c r="CQ59" s="28">
        <v>34.021980320238498</v>
      </c>
      <c r="CR59" s="28">
        <v>33.035185553280037</v>
      </c>
      <c r="CS59" s="28">
        <v>31.99586509333502</v>
      </c>
      <c r="CT59" s="28">
        <v>30.957267620786212</v>
      </c>
      <c r="CU59" s="28">
        <v>29.899249864975339</v>
      </c>
      <c r="CV59" s="28">
        <v>28.781698284316441</v>
      </c>
      <c r="CW59" s="28">
        <v>27.769053916364626</v>
      </c>
      <c r="CX59" s="28">
        <v>26.697871660250591</v>
      </c>
      <c r="CY59" s="28">
        <v>19.097027198768046</v>
      </c>
      <c r="CZ59" s="28">
        <v>3.9436019654792034</v>
      </c>
      <c r="DA59" s="28">
        <v>-7.8647363886538102</v>
      </c>
      <c r="DB59" s="28">
        <v>-15.658772205780295</v>
      </c>
      <c r="DD59" s="28">
        <v>101.62039951022101</v>
      </c>
      <c r="DE59" s="28">
        <v>101.23541950556505</v>
      </c>
      <c r="DF59" s="28">
        <v>100.4347803202385</v>
      </c>
      <c r="DG59" s="28">
        <v>99.447985553280034</v>
      </c>
      <c r="DH59" s="28">
        <v>98.408665093335031</v>
      </c>
      <c r="DI59" s="28">
        <v>97.370067620786216</v>
      </c>
      <c r="DJ59" s="28">
        <v>96.312049864975336</v>
      </c>
      <c r="DK59" s="28">
        <v>95.194498284316438</v>
      </c>
      <c r="DL59" s="28">
        <v>94.181853916364631</v>
      </c>
      <c r="DM59" s="28">
        <v>93.110671660250603</v>
      </c>
      <c r="DN59" s="28">
        <v>85.50982719876805</v>
      </c>
      <c r="DO59" s="28">
        <v>70.356401965479208</v>
      </c>
      <c r="DP59" s="28">
        <v>58.548063611346194</v>
      </c>
      <c r="DQ59" s="28">
        <v>50.754027794219709</v>
      </c>
      <c r="DS59" s="29">
        <v>35.207599510220994</v>
      </c>
      <c r="DT59" s="29">
        <v>34.912812054480298</v>
      </c>
      <c r="DU59" s="29">
        <v>33.755099880666826</v>
      </c>
      <c r="DV59" s="29">
        <v>32.706931613936376</v>
      </c>
      <c r="DW59" s="29">
        <v>31.674664765799989</v>
      </c>
      <c r="DX59" s="29">
        <v>30.712791500437483</v>
      </c>
      <c r="DY59" s="29">
        <v>29.7181907080843</v>
      </c>
      <c r="DZ59" s="29">
        <v>28.699299036771819</v>
      </c>
      <c r="EA59" s="29">
        <v>27.353097760402036</v>
      </c>
      <c r="EB59" s="29">
        <v>23.779842943942292</v>
      </c>
      <c r="EC59" s="29">
        <v>6.7379858907316859</v>
      </c>
      <c r="ED59" s="29">
        <v>-6.9558975242062218</v>
      </c>
      <c r="EE59" s="29">
        <v>-14.739009459938359</v>
      </c>
      <c r="EF59" s="29">
        <v>-12.673398452347158</v>
      </c>
      <c r="EH59" s="29">
        <v>101.62039951022101</v>
      </c>
      <c r="EI59" s="29">
        <v>101.3256120544803</v>
      </c>
      <c r="EJ59" s="29">
        <v>100.16789988066682</v>
      </c>
      <c r="EK59" s="29">
        <v>99.119731613936381</v>
      </c>
      <c r="EL59" s="29">
        <v>98.087464765799993</v>
      </c>
      <c r="EM59" s="29">
        <v>97.12559150043748</v>
      </c>
      <c r="EN59" s="29">
        <v>96.130990708084312</v>
      </c>
      <c r="EO59" s="29">
        <v>95.112099036771824</v>
      </c>
      <c r="EP59" s="29">
        <v>93.765897760402041</v>
      </c>
      <c r="EQ59" s="29">
        <v>90.192642943942303</v>
      </c>
      <c r="ER59" s="29">
        <v>73.150785890731697</v>
      </c>
      <c r="ES59" s="29">
        <v>59.456902475793783</v>
      </c>
      <c r="ET59" s="29">
        <v>51.673790540061646</v>
      </c>
      <c r="EU59" s="29">
        <v>53.739401547652847</v>
      </c>
      <c r="EW59" s="1">
        <v>392426</v>
      </c>
      <c r="EX59" s="80">
        <v>407533</v>
      </c>
      <c r="EY59" s="80" t="s">
        <v>851</v>
      </c>
    </row>
    <row r="60" spans="2:155" ht="16" thickBot="1" x14ac:dyDescent="0.4">
      <c r="B60" s="21" t="s">
        <v>284</v>
      </c>
      <c r="C60" s="23">
        <v>31.771583226882562</v>
      </c>
      <c r="D60" s="23">
        <v>31.21137157864996</v>
      </c>
      <c r="E60" s="23">
        <v>29.915864799302348</v>
      </c>
      <c r="F60" s="23">
        <v>28.361470255732051</v>
      </c>
      <c r="G60" s="23">
        <v>26.524397819696027</v>
      </c>
      <c r="H60" s="23">
        <v>24.679268057316143</v>
      </c>
      <c r="I60" s="23">
        <v>22.858393432085279</v>
      </c>
      <c r="J60" s="23">
        <v>20.934807193022721</v>
      </c>
      <c r="K60" s="23">
        <v>18.212654153927645</v>
      </c>
      <c r="L60" s="23">
        <v>15.769521301068067</v>
      </c>
      <c r="M60" s="23">
        <v>7.416398269514616</v>
      </c>
      <c r="N60" s="23">
        <v>3.2950594732216416</v>
      </c>
      <c r="O60" s="23">
        <v>2.4739564773646805</v>
      </c>
      <c r="P60" s="23">
        <v>3.2478340096289458</v>
      </c>
      <c r="Q60" s="24"/>
      <c r="R60" s="23">
        <v>43.771583226882562</v>
      </c>
      <c r="S60" s="23">
        <v>43.21137157864996</v>
      </c>
      <c r="T60" s="23">
        <v>41.915864799302348</v>
      </c>
      <c r="U60" s="23">
        <v>40.361470255732051</v>
      </c>
      <c r="V60" s="23">
        <v>38.524397819696027</v>
      </c>
      <c r="W60" s="23">
        <v>36.679268057316143</v>
      </c>
      <c r="X60" s="23">
        <v>34.858393432085279</v>
      </c>
      <c r="Y60" s="23">
        <v>32.934807193022721</v>
      </c>
      <c r="Z60" s="23">
        <v>30.212654153927645</v>
      </c>
      <c r="AA60" s="23">
        <v>27.769521301068067</v>
      </c>
      <c r="AB60" s="23">
        <v>19.416398269514616</v>
      </c>
      <c r="AC60" s="23">
        <v>15.295059473221642</v>
      </c>
      <c r="AD60" s="23">
        <v>14.47395647736468</v>
      </c>
      <c r="AE60" s="23">
        <v>15.247834009628946</v>
      </c>
      <c r="AG60" s="25">
        <v>31.771583226882562</v>
      </c>
      <c r="AH60" s="25">
        <v>31.560373665707708</v>
      </c>
      <c r="AI60" s="25">
        <v>30.697994255804332</v>
      </c>
      <c r="AJ60" s="25">
        <v>29.926645726999055</v>
      </c>
      <c r="AK60" s="25">
        <v>29.061532002098026</v>
      </c>
      <c r="AL60" s="25">
        <v>27.984484777347049</v>
      </c>
      <c r="AM60" s="25">
        <v>26.713147205621205</v>
      </c>
      <c r="AN60" s="25">
        <v>25.284466218758013</v>
      </c>
      <c r="AO60" s="25">
        <v>23.350729947364066</v>
      </c>
      <c r="AP60" s="25">
        <v>21.61734589093772</v>
      </c>
      <c r="AQ60" s="25">
        <v>16.278759526995351</v>
      </c>
      <c r="AR60" s="25">
        <v>12.660612164391679</v>
      </c>
      <c r="AS60" s="25">
        <v>10.689270998094273</v>
      </c>
      <c r="AT60" s="25">
        <v>9.5491075619000299</v>
      </c>
      <c r="AV60" s="26">
        <v>43.771583226882562</v>
      </c>
      <c r="AW60" s="26">
        <v>43.560373665707708</v>
      </c>
      <c r="AX60" s="26">
        <v>42.697994255804332</v>
      </c>
      <c r="AY60" s="26">
        <v>41.926645726999055</v>
      </c>
      <c r="AZ60" s="26">
        <v>41.061532002098026</v>
      </c>
      <c r="BA60" s="26">
        <v>39.984484777347049</v>
      </c>
      <c r="BB60" s="26">
        <v>38.713147205621205</v>
      </c>
      <c r="BC60" s="26">
        <v>37.284466218758013</v>
      </c>
      <c r="BD60" s="26">
        <v>35.350729947364066</v>
      </c>
      <c r="BE60" s="26">
        <v>33.61734589093772</v>
      </c>
      <c r="BF60" s="26">
        <v>28.278759526995351</v>
      </c>
      <c r="BG60" s="26">
        <v>24.660612164391679</v>
      </c>
      <c r="BH60" s="26">
        <v>22.689270998094273</v>
      </c>
      <c r="BI60" s="26">
        <v>21.54910756190003</v>
      </c>
      <c r="BK60" s="27">
        <v>31.771583226882562</v>
      </c>
      <c r="BL60" s="27">
        <v>31.211858064580703</v>
      </c>
      <c r="BM60" s="27">
        <v>29.91474772700731</v>
      </c>
      <c r="BN60" s="27">
        <v>28.360250928835761</v>
      </c>
      <c r="BO60" s="27">
        <v>26.523641075952753</v>
      </c>
      <c r="BP60" s="27">
        <v>24.677084604563802</v>
      </c>
      <c r="BQ60" s="27">
        <v>22.852746608203219</v>
      </c>
      <c r="BR60" s="27">
        <v>20.929008784046594</v>
      </c>
      <c r="BS60" s="27">
        <v>18.213425319683999</v>
      </c>
      <c r="BT60" s="27">
        <v>15.992732994218876</v>
      </c>
      <c r="BU60" s="27">
        <v>8.4035832716031962</v>
      </c>
      <c r="BV60" s="27">
        <v>4.7225894460397342</v>
      </c>
      <c r="BW60" s="27">
        <v>3.9772065757471893</v>
      </c>
      <c r="BX60" s="27">
        <v>4.8061911798305346</v>
      </c>
      <c r="BZ60" s="27">
        <v>43.771583226882562</v>
      </c>
      <c r="CA60" s="27">
        <v>43.211858064580703</v>
      </c>
      <c r="CB60" s="27">
        <v>41.91474772700731</v>
      </c>
      <c r="CC60" s="27">
        <v>40.360250928835761</v>
      </c>
      <c r="CD60" s="27">
        <v>38.523641075952753</v>
      </c>
      <c r="CE60" s="27">
        <v>36.677084604563802</v>
      </c>
      <c r="CF60" s="27">
        <v>34.852746608203219</v>
      </c>
      <c r="CG60" s="27">
        <v>32.929008784046594</v>
      </c>
      <c r="CH60" s="27">
        <v>30.213425319683999</v>
      </c>
      <c r="CI60" s="27">
        <v>27.992732994218876</v>
      </c>
      <c r="CJ60" s="27">
        <v>20.403583271603196</v>
      </c>
      <c r="CK60" s="27">
        <v>16.722589446039734</v>
      </c>
      <c r="CL60" s="27">
        <v>15.977206575747189</v>
      </c>
      <c r="CM60" s="27">
        <v>16.806191179830535</v>
      </c>
      <c r="CO60" s="28">
        <v>31.771583226882562</v>
      </c>
      <c r="CP60" s="28">
        <v>31.191039364463713</v>
      </c>
      <c r="CQ60" s="28">
        <v>29.950487064496883</v>
      </c>
      <c r="CR60" s="28">
        <v>28.489140291410983</v>
      </c>
      <c r="CS60" s="28">
        <v>26.812823499761876</v>
      </c>
      <c r="CT60" s="28">
        <v>25.097365284781517</v>
      </c>
      <c r="CU60" s="28">
        <v>23.33238075836006</v>
      </c>
      <c r="CV60" s="28">
        <v>21.48555572562055</v>
      </c>
      <c r="CW60" s="28">
        <v>19.058170452751185</v>
      </c>
      <c r="CX60" s="28">
        <v>17.21337622939717</v>
      </c>
      <c r="CY60" s="28">
        <v>7.0643304517741967</v>
      </c>
      <c r="CZ60" s="28">
        <v>-11.38762572484319</v>
      </c>
      <c r="DA60" s="28">
        <v>-25.108030238326037</v>
      </c>
      <c r="DB60" s="28">
        <v>-34.607592617816891</v>
      </c>
      <c r="DD60" s="28">
        <v>43.771583226882562</v>
      </c>
      <c r="DE60" s="28">
        <v>43.191039364463713</v>
      </c>
      <c r="DF60" s="28">
        <v>41.950487064496883</v>
      </c>
      <c r="DG60" s="28">
        <v>40.489140291410983</v>
      </c>
      <c r="DH60" s="28">
        <v>38.812823499761876</v>
      </c>
      <c r="DI60" s="28">
        <v>37.097365284781517</v>
      </c>
      <c r="DJ60" s="28">
        <v>35.33238075836006</v>
      </c>
      <c r="DK60" s="28">
        <v>33.48555572562055</v>
      </c>
      <c r="DL60" s="28">
        <v>31.058170452751185</v>
      </c>
      <c r="DM60" s="28">
        <v>29.21337622939717</v>
      </c>
      <c r="DN60" s="28">
        <v>19.064330451774197</v>
      </c>
      <c r="DO60" s="28">
        <v>0.6123742751568102</v>
      </c>
      <c r="DP60" s="28">
        <v>-13.108030238326037</v>
      </c>
      <c r="DQ60" s="28">
        <v>-22.607592617816891</v>
      </c>
      <c r="DS60" s="29">
        <v>31.771583226882562</v>
      </c>
      <c r="DT60" s="29">
        <v>31.3659962871603</v>
      </c>
      <c r="DU60" s="29">
        <v>29.493776705242823</v>
      </c>
      <c r="DV60" s="29">
        <v>27.893878338687678</v>
      </c>
      <c r="DW60" s="29">
        <v>26.277710040257112</v>
      </c>
      <c r="DX60" s="29">
        <v>24.753146995860284</v>
      </c>
      <c r="DY60" s="29">
        <v>23.179654565828791</v>
      </c>
      <c r="DZ60" s="29">
        <v>21.598375973309857</v>
      </c>
      <c r="EA60" s="29">
        <v>19.059353197323261</v>
      </c>
      <c r="EB60" s="29">
        <v>14.359457291780082</v>
      </c>
      <c r="EC60" s="29">
        <v>-7.1288915778927162</v>
      </c>
      <c r="ED60" s="29">
        <v>-23.599056619571599</v>
      </c>
      <c r="EE60" s="29">
        <v>-32.856968432968301</v>
      </c>
      <c r="EF60" s="29">
        <v>-29.940649177292869</v>
      </c>
      <c r="EH60" s="29">
        <v>43.771583226882562</v>
      </c>
      <c r="EI60" s="29">
        <v>43.3659962871603</v>
      </c>
      <c r="EJ60" s="29">
        <v>41.493776705242823</v>
      </c>
      <c r="EK60" s="29">
        <v>39.893878338687678</v>
      </c>
      <c r="EL60" s="29">
        <v>38.277710040257112</v>
      </c>
      <c r="EM60" s="29">
        <v>36.753146995860284</v>
      </c>
      <c r="EN60" s="29">
        <v>35.179654565828791</v>
      </c>
      <c r="EO60" s="29">
        <v>33.598375973309857</v>
      </c>
      <c r="EP60" s="29">
        <v>31.059353197323261</v>
      </c>
      <c r="EQ60" s="29">
        <v>26.359457291780082</v>
      </c>
      <c r="ER60" s="29">
        <v>4.8711084221072838</v>
      </c>
      <c r="ES60" s="29">
        <v>-11.599056619571599</v>
      </c>
      <c r="ET60" s="29">
        <v>-20.856968432968301</v>
      </c>
      <c r="EU60" s="29">
        <v>-17.940649177292869</v>
      </c>
      <c r="EW60" s="1">
        <v>378726</v>
      </c>
      <c r="EX60" s="80">
        <v>392892</v>
      </c>
      <c r="EY60" s="80" t="s">
        <v>856</v>
      </c>
    </row>
    <row r="61" spans="2:155" ht="16" thickBot="1" x14ac:dyDescent="0.4">
      <c r="B61" s="21" t="s">
        <v>297</v>
      </c>
      <c r="C61" s="23">
        <v>61.604700264446564</v>
      </c>
      <c r="D61" s="23">
        <v>61.206783086497111</v>
      </c>
      <c r="E61" s="23">
        <v>60.204546311648912</v>
      </c>
      <c r="F61" s="23">
        <v>58.927205607047689</v>
      </c>
      <c r="G61" s="23">
        <v>57.646669681318265</v>
      </c>
      <c r="H61" s="23">
        <v>56.169208525167058</v>
      </c>
      <c r="I61" s="23">
        <v>54.972647192263658</v>
      </c>
      <c r="J61" s="23">
        <v>53.68235039795568</v>
      </c>
      <c r="K61" s="23">
        <v>52.373742910890627</v>
      </c>
      <c r="L61" s="23">
        <v>50.864543258292997</v>
      </c>
      <c r="M61" s="23">
        <v>45.157264146263714</v>
      </c>
      <c r="N61" s="23">
        <v>41.542601466708845</v>
      </c>
      <c r="O61" s="23">
        <v>40.33391344407292</v>
      </c>
      <c r="P61" s="23">
        <v>39.640256784889317</v>
      </c>
      <c r="Q61" s="24"/>
      <c r="R61" s="23">
        <v>79.604700264446564</v>
      </c>
      <c r="S61" s="23">
        <v>79.206783086497111</v>
      </c>
      <c r="T61" s="23">
        <v>78.204546311648912</v>
      </c>
      <c r="U61" s="23">
        <v>76.927205607047682</v>
      </c>
      <c r="V61" s="23">
        <v>75.646669681318258</v>
      </c>
      <c r="W61" s="23">
        <v>74.169208525167051</v>
      </c>
      <c r="X61" s="23">
        <v>72.972647192263651</v>
      </c>
      <c r="Y61" s="23">
        <v>71.682350397955673</v>
      </c>
      <c r="Z61" s="23">
        <v>70.373742910890627</v>
      </c>
      <c r="AA61" s="23">
        <v>68.864543258292997</v>
      </c>
      <c r="AB61" s="23">
        <v>63.157264146263714</v>
      </c>
      <c r="AC61" s="23">
        <v>59.542601466708845</v>
      </c>
      <c r="AD61" s="23">
        <v>58.33391344407292</v>
      </c>
      <c r="AE61" s="23">
        <v>57.640256784889317</v>
      </c>
      <c r="AG61" s="25">
        <v>61.604700264446564</v>
      </c>
      <c r="AH61" s="25">
        <v>62.024000436475042</v>
      </c>
      <c r="AI61" s="25">
        <v>61.79698306930289</v>
      </c>
      <c r="AJ61" s="25">
        <v>61.391780371578861</v>
      </c>
      <c r="AK61" s="25">
        <v>61.079008563374224</v>
      </c>
      <c r="AL61" s="25">
        <v>60.622154323490157</v>
      </c>
      <c r="AM61" s="25">
        <v>59.846340207815082</v>
      </c>
      <c r="AN61" s="25">
        <v>58.788927376205912</v>
      </c>
      <c r="AO61" s="25">
        <v>57.467809907324472</v>
      </c>
      <c r="AP61" s="25">
        <v>55.897682444224991</v>
      </c>
      <c r="AQ61" s="25">
        <v>53.172236312853052</v>
      </c>
      <c r="AR61" s="25">
        <v>51.505408227631165</v>
      </c>
      <c r="AS61" s="25">
        <v>50.415403937483319</v>
      </c>
      <c r="AT61" s="25">
        <v>49.986364947428143</v>
      </c>
      <c r="AV61" s="26">
        <v>79.604700264446564</v>
      </c>
      <c r="AW61" s="26">
        <v>80.024000436475035</v>
      </c>
      <c r="AX61" s="26">
        <v>79.796983069302883</v>
      </c>
      <c r="AY61" s="26">
        <v>79.391780371578861</v>
      </c>
      <c r="AZ61" s="26">
        <v>79.079008563374231</v>
      </c>
      <c r="BA61" s="26">
        <v>78.62215432349015</v>
      </c>
      <c r="BB61" s="26">
        <v>77.846340207815075</v>
      </c>
      <c r="BC61" s="26">
        <v>76.788927376205919</v>
      </c>
      <c r="BD61" s="26">
        <v>75.467809907324465</v>
      </c>
      <c r="BE61" s="26">
        <v>73.897682444224984</v>
      </c>
      <c r="BF61" s="26">
        <v>71.172236312853045</v>
      </c>
      <c r="BG61" s="26">
        <v>69.505408227631165</v>
      </c>
      <c r="BH61" s="26">
        <v>68.415403937483319</v>
      </c>
      <c r="BI61" s="26">
        <v>67.986364947428143</v>
      </c>
      <c r="BK61" s="27">
        <v>61.604700264446564</v>
      </c>
      <c r="BL61" s="27">
        <v>61.208874973701754</v>
      </c>
      <c r="BM61" s="27">
        <v>60.208203320687851</v>
      </c>
      <c r="BN61" s="27">
        <v>58.932859106948534</v>
      </c>
      <c r="BO61" s="27">
        <v>57.654291969060331</v>
      </c>
      <c r="BP61" s="27">
        <v>56.166457315727293</v>
      </c>
      <c r="BQ61" s="27">
        <v>54.946893341120806</v>
      </c>
      <c r="BR61" s="27">
        <v>53.652304713613681</v>
      </c>
      <c r="BS61" s="27">
        <v>52.341131985969184</v>
      </c>
      <c r="BT61" s="27">
        <v>50.994173517365851</v>
      </c>
      <c r="BU61" s="27">
        <v>46.175936457721718</v>
      </c>
      <c r="BV61" s="27">
        <v>43.964453567728867</v>
      </c>
      <c r="BW61" s="27">
        <v>43.334171972012257</v>
      </c>
      <c r="BX61" s="27">
        <v>43.714606359944526</v>
      </c>
      <c r="BZ61" s="27">
        <v>79.604700264446564</v>
      </c>
      <c r="CA61" s="27">
        <v>79.208874973701754</v>
      </c>
      <c r="CB61" s="27">
        <v>78.208203320687858</v>
      </c>
      <c r="CC61" s="27">
        <v>76.932859106948541</v>
      </c>
      <c r="CD61" s="27">
        <v>75.654291969060324</v>
      </c>
      <c r="CE61" s="27">
        <v>74.166457315727286</v>
      </c>
      <c r="CF61" s="27">
        <v>72.946893341120813</v>
      </c>
      <c r="CG61" s="27">
        <v>71.652304713613688</v>
      </c>
      <c r="CH61" s="27">
        <v>70.341131985969184</v>
      </c>
      <c r="CI61" s="27">
        <v>68.994173517365851</v>
      </c>
      <c r="CJ61" s="27">
        <v>64.175936457721718</v>
      </c>
      <c r="CK61" s="27">
        <v>61.964453567728867</v>
      </c>
      <c r="CL61" s="27">
        <v>61.334171972012257</v>
      </c>
      <c r="CM61" s="27">
        <v>61.714606359944526</v>
      </c>
      <c r="CO61" s="28">
        <v>61.604700264446564</v>
      </c>
      <c r="CP61" s="28">
        <v>61.373199629433337</v>
      </c>
      <c r="CQ61" s="28">
        <v>60.559910060648697</v>
      </c>
      <c r="CR61" s="28">
        <v>59.477401484987205</v>
      </c>
      <c r="CS61" s="28">
        <v>58.430109537911939</v>
      </c>
      <c r="CT61" s="28">
        <v>57.152087416001898</v>
      </c>
      <c r="CU61" s="28">
        <v>56.144004576084122</v>
      </c>
      <c r="CV61" s="28">
        <v>55.057157917007849</v>
      </c>
      <c r="CW61" s="28">
        <v>54.001204534892771</v>
      </c>
      <c r="CX61" s="28">
        <v>52.813442559597917</v>
      </c>
      <c r="CY61" s="28">
        <v>45.920680275249367</v>
      </c>
      <c r="CZ61" s="28">
        <v>31.21443662091437</v>
      </c>
      <c r="DA61" s="28">
        <v>17.104965321522712</v>
      </c>
      <c r="DB61" s="28">
        <v>7.7512717096004451</v>
      </c>
      <c r="DD61" s="28">
        <v>79.604700264446564</v>
      </c>
      <c r="DE61" s="28">
        <v>79.373199629433344</v>
      </c>
      <c r="DF61" s="28">
        <v>78.55991006064869</v>
      </c>
      <c r="DG61" s="28">
        <v>77.477401484987212</v>
      </c>
      <c r="DH61" s="28">
        <v>76.430109537911932</v>
      </c>
      <c r="DI61" s="28">
        <v>75.152087416001905</v>
      </c>
      <c r="DJ61" s="28">
        <v>74.144004576084114</v>
      </c>
      <c r="DK61" s="28">
        <v>73.057157917007856</v>
      </c>
      <c r="DL61" s="28">
        <v>72.001204534892764</v>
      </c>
      <c r="DM61" s="28">
        <v>70.813442559597917</v>
      </c>
      <c r="DN61" s="28">
        <v>63.920680275249367</v>
      </c>
      <c r="DO61" s="28">
        <v>49.21443662091437</v>
      </c>
      <c r="DP61" s="28">
        <v>35.104965321522712</v>
      </c>
      <c r="DQ61" s="28">
        <v>25.751271709600445</v>
      </c>
      <c r="DS61" s="29">
        <v>61.604700264446564</v>
      </c>
      <c r="DT61" s="29">
        <v>61.48932170086259</v>
      </c>
      <c r="DU61" s="29">
        <v>60.162062064797944</v>
      </c>
      <c r="DV61" s="29">
        <v>59.067376426734171</v>
      </c>
      <c r="DW61" s="29">
        <v>58.098127882718451</v>
      </c>
      <c r="DX61" s="29">
        <v>56.942296696322707</v>
      </c>
      <c r="DY61" s="29">
        <v>55.989457974646349</v>
      </c>
      <c r="DZ61" s="29">
        <v>54.985750322072427</v>
      </c>
      <c r="EA61" s="29">
        <v>53.925144564762256</v>
      </c>
      <c r="EB61" s="29">
        <v>52.368567523864414</v>
      </c>
      <c r="EC61" s="29">
        <v>35.857606575155188</v>
      </c>
      <c r="ED61" s="29">
        <v>19.589057835519554</v>
      </c>
      <c r="EE61" s="29">
        <v>10.224405553818144</v>
      </c>
      <c r="EF61" s="29">
        <v>11.834833804167147</v>
      </c>
      <c r="EH61" s="29">
        <v>79.604700264446564</v>
      </c>
      <c r="EI61" s="29">
        <v>79.48932170086259</v>
      </c>
      <c r="EJ61" s="29">
        <v>78.162062064797937</v>
      </c>
      <c r="EK61" s="29">
        <v>77.067376426734171</v>
      </c>
      <c r="EL61" s="29">
        <v>76.098127882718444</v>
      </c>
      <c r="EM61" s="29">
        <v>74.9422966963227</v>
      </c>
      <c r="EN61" s="29">
        <v>73.989457974646342</v>
      </c>
      <c r="EO61" s="29">
        <v>72.98575032207242</v>
      </c>
      <c r="EP61" s="29">
        <v>71.925144564762263</v>
      </c>
      <c r="EQ61" s="29">
        <v>70.368567523864414</v>
      </c>
      <c r="ER61" s="29">
        <v>53.857606575155188</v>
      </c>
      <c r="ES61" s="29">
        <v>37.589057835519554</v>
      </c>
      <c r="ET61" s="29">
        <v>28.224405553818144</v>
      </c>
      <c r="EU61" s="29">
        <v>29.834833804167147</v>
      </c>
      <c r="EW61" s="1">
        <v>347172</v>
      </c>
      <c r="EX61" s="80">
        <v>407455</v>
      </c>
      <c r="EY61" s="80" t="s">
        <v>868</v>
      </c>
    </row>
    <row r="62" spans="2:155" ht="16" thickBot="1" x14ac:dyDescent="0.4">
      <c r="B62" s="21" t="s">
        <v>302</v>
      </c>
      <c r="C62" s="23">
        <v>4.6791638992702032</v>
      </c>
      <c r="D62" s="23">
        <v>4.7172958340188549</v>
      </c>
      <c r="E62" s="23">
        <v>4.6407449916654429</v>
      </c>
      <c r="F62" s="23">
        <v>4.5204001981713899</v>
      </c>
      <c r="G62" s="23">
        <v>4.4308494210451164</v>
      </c>
      <c r="H62" s="23">
        <v>4.3184946940522835</v>
      </c>
      <c r="I62" s="23">
        <v>4.1579149601525289</v>
      </c>
      <c r="J62" s="23">
        <v>3.9832442752083015</v>
      </c>
      <c r="K62" s="23">
        <v>3.7842858103443469</v>
      </c>
      <c r="L62" s="23">
        <v>3.5002270372763071</v>
      </c>
      <c r="M62" s="23">
        <v>2.4221804102841871</v>
      </c>
      <c r="N62" s="23">
        <v>1.9568627743397711</v>
      </c>
      <c r="O62" s="23">
        <v>1.8694917706250118</v>
      </c>
      <c r="P62" s="23">
        <v>2.2042370134870657</v>
      </c>
      <c r="Q62" s="24"/>
      <c r="R62" s="23" t="e">
        <v>#N/A</v>
      </c>
      <c r="S62" s="23" t="e">
        <v>#N/A</v>
      </c>
      <c r="T62" s="23" t="e">
        <v>#N/A</v>
      </c>
      <c r="U62" s="23" t="e">
        <v>#N/A</v>
      </c>
      <c r="V62" s="23" t="e">
        <v>#N/A</v>
      </c>
      <c r="W62" s="23" t="e">
        <v>#N/A</v>
      </c>
      <c r="X62" s="23" t="e">
        <v>#N/A</v>
      </c>
      <c r="Y62" s="23" t="e">
        <v>#N/A</v>
      </c>
      <c r="Z62" s="23" t="e">
        <v>#N/A</v>
      </c>
      <c r="AA62" s="23" t="e">
        <v>#N/A</v>
      </c>
      <c r="AB62" s="23" t="e">
        <v>#N/A</v>
      </c>
      <c r="AC62" s="23" t="e">
        <v>#N/A</v>
      </c>
      <c r="AD62" s="23" t="e">
        <v>#N/A</v>
      </c>
      <c r="AE62" s="23" t="e">
        <v>#N/A</v>
      </c>
      <c r="AG62" s="25">
        <v>4.6791638992702032</v>
      </c>
      <c r="AH62" s="25">
        <v>4.8012607141553243</v>
      </c>
      <c r="AI62" s="25">
        <v>4.8371003631660754</v>
      </c>
      <c r="AJ62" s="25">
        <v>4.8494068694007977</v>
      </c>
      <c r="AK62" s="25">
        <v>4.8885572616425845</v>
      </c>
      <c r="AL62" s="25">
        <v>4.9189330679674343</v>
      </c>
      <c r="AM62" s="25">
        <v>4.8624707926226263</v>
      </c>
      <c r="AN62" s="25">
        <v>4.7421581425943637</v>
      </c>
      <c r="AO62" s="25">
        <v>4.5246450602027721</v>
      </c>
      <c r="AP62" s="25">
        <v>4.2257519053564572</v>
      </c>
      <c r="AQ62" s="25">
        <v>3.9801299285342617</v>
      </c>
      <c r="AR62" s="25">
        <v>3.5635433614207797</v>
      </c>
      <c r="AS62" s="25">
        <v>3.2169137245094896</v>
      </c>
      <c r="AT62" s="25">
        <v>3.0642702229727261</v>
      </c>
      <c r="AV62" s="26" t="e">
        <v>#N/A</v>
      </c>
      <c r="AW62" s="26" t="e">
        <v>#N/A</v>
      </c>
      <c r="AX62" s="26" t="e">
        <v>#N/A</v>
      </c>
      <c r="AY62" s="26" t="e">
        <v>#N/A</v>
      </c>
      <c r="AZ62" s="26" t="e">
        <v>#N/A</v>
      </c>
      <c r="BA62" s="26" t="e">
        <v>#N/A</v>
      </c>
      <c r="BB62" s="26" t="e">
        <v>#N/A</v>
      </c>
      <c r="BC62" s="26" t="e">
        <v>#N/A</v>
      </c>
      <c r="BD62" s="26" t="e">
        <v>#N/A</v>
      </c>
      <c r="BE62" s="26" t="e">
        <v>#N/A</v>
      </c>
      <c r="BF62" s="26" t="e">
        <v>#N/A</v>
      </c>
      <c r="BG62" s="26" t="e">
        <v>#N/A</v>
      </c>
      <c r="BH62" s="26" t="e">
        <v>#N/A</v>
      </c>
      <c r="BI62" s="26" t="e">
        <v>#N/A</v>
      </c>
      <c r="BK62" s="27">
        <v>4.6791638992702032</v>
      </c>
      <c r="BL62" s="27">
        <v>4.7172958330176185</v>
      </c>
      <c r="BM62" s="27">
        <v>4.6407449946674939</v>
      </c>
      <c r="BN62" s="27">
        <v>4.5204001981713899</v>
      </c>
      <c r="BO62" s="27">
        <v>4.4308494050443219</v>
      </c>
      <c r="BP62" s="27">
        <v>4.3184947330564665</v>
      </c>
      <c r="BQ62" s="27">
        <v>4.1579149601525289</v>
      </c>
      <c r="BR62" s="27">
        <v>3.9832442752083015</v>
      </c>
      <c r="BS62" s="27">
        <v>3.7842858103443469</v>
      </c>
      <c r="BT62" s="27">
        <v>3.5224785997401158</v>
      </c>
      <c r="BU62" s="27">
        <v>2.5240323615338207</v>
      </c>
      <c r="BV62" s="27">
        <v>2.084389273128795</v>
      </c>
      <c r="BW62" s="27">
        <v>1.988466695317455</v>
      </c>
      <c r="BX62" s="27">
        <v>2.3034654589849017</v>
      </c>
      <c r="BZ62" s="27" t="e">
        <v>#N/A</v>
      </c>
      <c r="CA62" s="27" t="e">
        <v>#N/A</v>
      </c>
      <c r="CB62" s="27" t="e">
        <v>#N/A</v>
      </c>
      <c r="CC62" s="27" t="e">
        <v>#N/A</v>
      </c>
      <c r="CD62" s="27" t="e">
        <v>#N/A</v>
      </c>
      <c r="CE62" s="27" t="e">
        <v>#N/A</v>
      </c>
      <c r="CF62" s="27" t="e">
        <v>#N/A</v>
      </c>
      <c r="CG62" s="27" t="e">
        <v>#N/A</v>
      </c>
      <c r="CH62" s="27" t="e">
        <v>#N/A</v>
      </c>
      <c r="CI62" s="27" t="e">
        <v>#N/A</v>
      </c>
      <c r="CJ62" s="27" t="e">
        <v>#N/A</v>
      </c>
      <c r="CK62" s="27" t="e">
        <v>#N/A</v>
      </c>
      <c r="CL62" s="27" t="e">
        <v>#N/A</v>
      </c>
      <c r="CM62" s="27" t="e">
        <v>#N/A</v>
      </c>
      <c r="CO62" s="28">
        <v>4.6791638992702032</v>
      </c>
      <c r="CP62" s="28">
        <v>4.7182016384531282</v>
      </c>
      <c r="CQ62" s="28">
        <v>4.6434245979649669</v>
      </c>
      <c r="CR62" s="28">
        <v>4.5205268084641359</v>
      </c>
      <c r="CS62" s="28">
        <v>4.4123065929100953</v>
      </c>
      <c r="CT62" s="28">
        <v>4.2859790786914482</v>
      </c>
      <c r="CU62" s="28">
        <v>4.1201201980109294</v>
      </c>
      <c r="CV62" s="28">
        <v>3.9358317995436298</v>
      </c>
      <c r="CW62" s="28">
        <v>3.7540015100958835</v>
      </c>
      <c r="CX62" s="28">
        <v>3.5063236571062415</v>
      </c>
      <c r="CY62" s="28">
        <v>2.5121284795328549</v>
      </c>
      <c r="CZ62" s="28">
        <v>1.9515458391673945</v>
      </c>
      <c r="DA62" s="28">
        <v>1.923808320697793</v>
      </c>
      <c r="DB62" s="28">
        <v>2.0718692591142975</v>
      </c>
      <c r="DD62" s="28" t="e">
        <v>#N/A</v>
      </c>
      <c r="DE62" s="28" t="e">
        <v>#N/A</v>
      </c>
      <c r="DF62" s="28" t="e">
        <v>#N/A</v>
      </c>
      <c r="DG62" s="28" t="e">
        <v>#N/A</v>
      </c>
      <c r="DH62" s="28" t="e">
        <v>#N/A</v>
      </c>
      <c r="DI62" s="28" t="e">
        <v>#N/A</v>
      </c>
      <c r="DJ62" s="28" t="e">
        <v>#N/A</v>
      </c>
      <c r="DK62" s="28" t="e">
        <v>#N/A</v>
      </c>
      <c r="DL62" s="28" t="e">
        <v>#N/A</v>
      </c>
      <c r="DM62" s="28" t="e">
        <v>#N/A</v>
      </c>
      <c r="DN62" s="28" t="e">
        <v>#N/A</v>
      </c>
      <c r="DO62" s="28" t="e">
        <v>#N/A</v>
      </c>
      <c r="DP62" s="28" t="e">
        <v>#N/A</v>
      </c>
      <c r="DQ62" s="28" t="e">
        <v>#N/A</v>
      </c>
      <c r="DS62" s="29">
        <v>4.6791638992702032</v>
      </c>
      <c r="DT62" s="29">
        <v>4.7280572515227535</v>
      </c>
      <c r="DU62" s="29">
        <v>4.6325628956732281</v>
      </c>
      <c r="DV62" s="29">
        <v>4.505694219615398</v>
      </c>
      <c r="DW62" s="29">
        <v>4.3692888306174522</v>
      </c>
      <c r="DX62" s="29">
        <v>4.2064341527597433</v>
      </c>
      <c r="DY62" s="29">
        <v>4.0459940852986609</v>
      </c>
      <c r="DZ62" s="29">
        <v>3.8812140502200201</v>
      </c>
      <c r="EA62" s="29">
        <v>3.7054099422388136</v>
      </c>
      <c r="EB62" s="29">
        <v>3.4862394148044</v>
      </c>
      <c r="EC62" s="29">
        <v>2.6784333704484276</v>
      </c>
      <c r="ED62" s="29">
        <v>2.382189539462237</v>
      </c>
      <c r="EE62" s="29">
        <v>2.5726399090762957</v>
      </c>
      <c r="EF62" s="29">
        <v>2.8777044442002317</v>
      </c>
      <c r="EH62" s="29" t="e">
        <v>#N/A</v>
      </c>
      <c r="EI62" s="29" t="e">
        <v>#N/A</v>
      </c>
      <c r="EJ62" s="29" t="e">
        <v>#N/A</v>
      </c>
      <c r="EK62" s="29" t="e">
        <v>#N/A</v>
      </c>
      <c r="EL62" s="29" t="e">
        <v>#N/A</v>
      </c>
      <c r="EM62" s="29" t="e">
        <v>#N/A</v>
      </c>
      <c r="EN62" s="29" t="e">
        <v>#N/A</v>
      </c>
      <c r="EO62" s="29" t="e">
        <v>#N/A</v>
      </c>
      <c r="EP62" s="29" t="e">
        <v>#N/A</v>
      </c>
      <c r="EQ62" s="29" t="e">
        <v>#N/A</v>
      </c>
      <c r="ER62" s="29" t="e">
        <v>#N/A</v>
      </c>
      <c r="ES62" s="29" t="e">
        <v>#N/A</v>
      </c>
      <c r="ET62" s="29" t="e">
        <v>#N/A</v>
      </c>
      <c r="EU62" s="29" t="e">
        <v>#N/A</v>
      </c>
      <c r="EW62" s="1">
        <v>361282</v>
      </c>
      <c r="EX62" s="80">
        <v>570359</v>
      </c>
      <c r="EY62" s="80" t="s">
        <v>863</v>
      </c>
    </row>
    <row r="63" spans="2:155" ht="16" thickBot="1" x14ac:dyDescent="0.4">
      <c r="B63" s="21" t="s">
        <v>938</v>
      </c>
      <c r="C63" s="23">
        <v>26.868432275730431</v>
      </c>
      <c r="D63" s="23">
        <v>26.847510690665938</v>
      </c>
      <c r="E63" s="23">
        <v>26.821286644828795</v>
      </c>
      <c r="F63" s="23">
        <v>26.76289328161856</v>
      </c>
      <c r="G63" s="23">
        <v>26.734333207407499</v>
      </c>
      <c r="H63" s="23">
        <v>26.716497398448713</v>
      </c>
      <c r="I63" s="23">
        <v>26.698297191147553</v>
      </c>
      <c r="J63" s="23">
        <v>26.681443676225605</v>
      </c>
      <c r="K63" s="23">
        <v>26.664435845559485</v>
      </c>
      <c r="L63" s="23">
        <v>26.637394985540549</v>
      </c>
      <c r="M63" s="23">
        <v>26.58246668494726</v>
      </c>
      <c r="N63" s="23">
        <v>26.637063530506232</v>
      </c>
      <c r="O63" s="23">
        <v>26.763198064085927</v>
      </c>
      <c r="P63" s="23">
        <v>26.961443816980221</v>
      </c>
      <c r="Q63" s="24"/>
      <c r="R63" s="23">
        <v>33.868432275730427</v>
      </c>
      <c r="S63" s="23">
        <v>33.847510690665942</v>
      </c>
      <c r="T63" s="23">
        <v>33.821286644828795</v>
      </c>
      <c r="U63" s="23">
        <v>33.76289328161856</v>
      </c>
      <c r="V63" s="23">
        <v>33.734333207407502</v>
      </c>
      <c r="W63" s="23">
        <v>33.716497398448709</v>
      </c>
      <c r="X63" s="23">
        <v>33.698297191147553</v>
      </c>
      <c r="Y63" s="23">
        <v>33.681443676225605</v>
      </c>
      <c r="Z63" s="23">
        <v>33.664435845559481</v>
      </c>
      <c r="AA63" s="23">
        <v>33.637394985540553</v>
      </c>
      <c r="AB63" s="23">
        <v>33.582466684947264</v>
      </c>
      <c r="AC63" s="23">
        <v>33.637063530506232</v>
      </c>
      <c r="AD63" s="23">
        <v>33.763198064085927</v>
      </c>
      <c r="AE63" s="23">
        <v>33.961443816980221</v>
      </c>
      <c r="AG63" s="25">
        <v>26.868432275730431</v>
      </c>
      <c r="AH63" s="25">
        <v>26.98443659532629</v>
      </c>
      <c r="AI63" s="25">
        <v>27.076555287776117</v>
      </c>
      <c r="AJ63" s="25">
        <v>27.139412518407887</v>
      </c>
      <c r="AK63" s="25">
        <v>27.234622144489094</v>
      </c>
      <c r="AL63" s="25">
        <v>27.333174601517399</v>
      </c>
      <c r="AM63" s="25">
        <v>27.402689362349935</v>
      </c>
      <c r="AN63" s="25">
        <v>27.44897487201105</v>
      </c>
      <c r="AO63" s="25">
        <v>27.473685307711918</v>
      </c>
      <c r="AP63" s="25">
        <v>27.478473834005655</v>
      </c>
      <c r="AQ63" s="25">
        <v>27.572739754411874</v>
      </c>
      <c r="AR63" s="25">
        <v>27.677661580049545</v>
      </c>
      <c r="AS63" s="25">
        <v>27.806818224938507</v>
      </c>
      <c r="AT63" s="25">
        <v>27.967660879765671</v>
      </c>
      <c r="AV63" s="26">
        <v>33.868432275730427</v>
      </c>
      <c r="AW63" s="26">
        <v>33.984436595326287</v>
      </c>
      <c r="AX63" s="26">
        <v>34.076555287776117</v>
      </c>
      <c r="AY63" s="26">
        <v>34.139412518407887</v>
      </c>
      <c r="AZ63" s="26">
        <v>34.234622144489094</v>
      </c>
      <c r="BA63" s="26">
        <v>34.333174601517399</v>
      </c>
      <c r="BB63" s="26">
        <v>34.402689362349932</v>
      </c>
      <c r="BC63" s="26">
        <v>34.44897487201105</v>
      </c>
      <c r="BD63" s="26">
        <v>34.473685307711918</v>
      </c>
      <c r="BE63" s="26">
        <v>34.478473834005655</v>
      </c>
      <c r="BF63" s="26">
        <v>34.57273975441187</v>
      </c>
      <c r="BG63" s="26">
        <v>34.677661580049545</v>
      </c>
      <c r="BH63" s="26">
        <v>34.80681822493851</v>
      </c>
      <c r="BI63" s="26">
        <v>34.967660879765674</v>
      </c>
      <c r="BK63" s="27">
        <v>26.868432275730431</v>
      </c>
      <c r="BL63" s="27">
        <v>26.847510690665938</v>
      </c>
      <c r="BM63" s="27">
        <v>26.821286645832433</v>
      </c>
      <c r="BN63" s="27">
        <v>26.76289328161856</v>
      </c>
      <c r="BO63" s="27">
        <v>26.734333202400734</v>
      </c>
      <c r="BP63" s="27">
        <v>26.716497404452475</v>
      </c>
      <c r="BQ63" s="27">
        <v>26.698297191147553</v>
      </c>
      <c r="BR63" s="27">
        <v>26.681443676225605</v>
      </c>
      <c r="BS63" s="27">
        <v>26.664435845559485</v>
      </c>
      <c r="BT63" s="27">
        <v>26.640220244527182</v>
      </c>
      <c r="BU63" s="27">
        <v>26.594662966283217</v>
      </c>
      <c r="BV63" s="27">
        <v>26.651637005510359</v>
      </c>
      <c r="BW63" s="27">
        <v>26.776194486777044</v>
      </c>
      <c r="BX63" s="27">
        <v>26.971716416679843</v>
      </c>
      <c r="BZ63" s="27">
        <v>33.868432275730427</v>
      </c>
      <c r="CA63" s="27">
        <v>33.847510690665942</v>
      </c>
      <c r="CB63" s="27">
        <v>33.82128664583243</v>
      </c>
      <c r="CC63" s="27">
        <v>33.76289328161856</v>
      </c>
      <c r="CD63" s="27">
        <v>33.734333202400734</v>
      </c>
      <c r="CE63" s="27">
        <v>33.716497404452475</v>
      </c>
      <c r="CF63" s="27">
        <v>33.698297191147553</v>
      </c>
      <c r="CG63" s="27">
        <v>33.681443676225605</v>
      </c>
      <c r="CH63" s="27">
        <v>33.664435845559481</v>
      </c>
      <c r="CI63" s="27">
        <v>33.640220244527185</v>
      </c>
      <c r="CJ63" s="27">
        <v>33.594662966283217</v>
      </c>
      <c r="CK63" s="27">
        <v>33.651637005510359</v>
      </c>
      <c r="CL63" s="27">
        <v>33.776194486777044</v>
      </c>
      <c r="CM63" s="27">
        <v>33.97171641667984</v>
      </c>
      <c r="CO63" s="28">
        <v>26.868432275730431</v>
      </c>
      <c r="CP63" s="28">
        <v>26.865846919179059</v>
      </c>
      <c r="CQ63" s="28">
        <v>26.858211271539417</v>
      </c>
      <c r="CR63" s="28">
        <v>26.819956712782972</v>
      </c>
      <c r="CS63" s="28">
        <v>26.810233976102111</v>
      </c>
      <c r="CT63" s="28">
        <v>26.810805064561968</v>
      </c>
      <c r="CU63" s="28">
        <v>26.815691279219902</v>
      </c>
      <c r="CV63" s="28">
        <v>26.823755370589971</v>
      </c>
      <c r="CW63" s="28">
        <v>26.835670136144167</v>
      </c>
      <c r="CX63" s="28">
        <v>26.842830538415701</v>
      </c>
      <c r="CY63" s="28">
        <v>26.899576178152351</v>
      </c>
      <c r="CZ63" s="28">
        <v>27.039104819137126</v>
      </c>
      <c r="DA63" s="28">
        <v>27.257059341485952</v>
      </c>
      <c r="DB63" s="28">
        <v>27.517096354753285</v>
      </c>
      <c r="DD63" s="28">
        <v>33.868432275730427</v>
      </c>
      <c r="DE63" s="28">
        <v>33.865846919179063</v>
      </c>
      <c r="DF63" s="28">
        <v>33.858211271539417</v>
      </c>
      <c r="DG63" s="28">
        <v>33.819956712782968</v>
      </c>
      <c r="DH63" s="28">
        <v>33.810233976102111</v>
      </c>
      <c r="DI63" s="28">
        <v>33.810805064561968</v>
      </c>
      <c r="DJ63" s="28">
        <v>33.815691279219905</v>
      </c>
      <c r="DK63" s="28">
        <v>33.823755370589971</v>
      </c>
      <c r="DL63" s="28">
        <v>33.835670136144167</v>
      </c>
      <c r="DM63" s="28">
        <v>33.842830538415697</v>
      </c>
      <c r="DN63" s="28">
        <v>33.899576178152351</v>
      </c>
      <c r="DO63" s="28">
        <v>34.039104819137123</v>
      </c>
      <c r="DP63" s="28">
        <v>34.257059341485956</v>
      </c>
      <c r="DQ63" s="28">
        <v>34.517096354753285</v>
      </c>
      <c r="DS63" s="29">
        <v>26.868432275730431</v>
      </c>
      <c r="DT63" s="29">
        <v>26.866505800849048</v>
      </c>
      <c r="DU63" s="29">
        <v>26.851261753368519</v>
      </c>
      <c r="DV63" s="29">
        <v>26.811125450341496</v>
      </c>
      <c r="DW63" s="29">
        <v>26.79892577858973</v>
      </c>
      <c r="DX63" s="29">
        <v>26.799534025436675</v>
      </c>
      <c r="DY63" s="29">
        <v>26.806338765606711</v>
      </c>
      <c r="DZ63" s="29">
        <v>26.817647539036123</v>
      </c>
      <c r="EA63" s="29">
        <v>26.833329460409658</v>
      </c>
      <c r="EB63" s="29">
        <v>26.83937962917916</v>
      </c>
      <c r="EC63" s="29">
        <v>26.888492350807123</v>
      </c>
      <c r="ED63" s="29">
        <v>27.041532970908527</v>
      </c>
      <c r="EE63" s="29">
        <v>27.26988063764194</v>
      </c>
      <c r="EF63" s="29">
        <v>27.548210437289843</v>
      </c>
      <c r="EH63" s="29">
        <v>33.868432275730427</v>
      </c>
      <c r="EI63" s="29">
        <v>33.866505800849048</v>
      </c>
      <c r="EJ63" s="29">
        <v>33.851261753368519</v>
      </c>
      <c r="EK63" s="29">
        <v>33.811125450341493</v>
      </c>
      <c r="EL63" s="29">
        <v>33.798925778589734</v>
      </c>
      <c r="EM63" s="29">
        <v>33.799534025436671</v>
      </c>
      <c r="EN63" s="29">
        <v>33.806338765606711</v>
      </c>
      <c r="EO63" s="29">
        <v>33.817647539036123</v>
      </c>
      <c r="EP63" s="29">
        <v>33.833329460409658</v>
      </c>
      <c r="EQ63" s="29">
        <v>33.839379629179163</v>
      </c>
      <c r="ER63" s="29">
        <v>33.888492350807127</v>
      </c>
      <c r="ES63" s="29">
        <v>34.041532970908527</v>
      </c>
      <c r="ET63" s="29">
        <v>34.26988063764194</v>
      </c>
      <c r="EU63" s="29">
        <v>34.548210437289839</v>
      </c>
      <c r="EW63" s="1">
        <v>361282</v>
      </c>
      <c r="EX63" s="80">
        <v>570359</v>
      </c>
      <c r="EY63" s="80" t="s">
        <v>863</v>
      </c>
    </row>
    <row r="64" spans="2:155" ht="16" thickBot="1" x14ac:dyDescent="0.4">
      <c r="B64" s="21" t="s">
        <v>401</v>
      </c>
      <c r="C64" s="23">
        <v>25.895024505640379</v>
      </c>
      <c r="D64" s="23">
        <v>25.201505753057319</v>
      </c>
      <c r="E64" s="23">
        <v>23.339562316410507</v>
      </c>
      <c r="F64" s="23">
        <v>20.728269769769724</v>
      </c>
      <c r="G64" s="23">
        <v>18.010312248322137</v>
      </c>
      <c r="H64" s="23">
        <v>15.325723731552216</v>
      </c>
      <c r="I64" s="23">
        <v>12.592679981253482</v>
      </c>
      <c r="J64" s="23">
        <v>9.6990889794705311</v>
      </c>
      <c r="K64" s="23">
        <v>6.8166945231023988</v>
      </c>
      <c r="L64" s="23">
        <v>2.9634595079581061</v>
      </c>
      <c r="M64" s="23">
        <v>-19.141035594384704</v>
      </c>
      <c r="N64" s="23">
        <v>-27.410220525620929</v>
      </c>
      <c r="O64" s="23">
        <v>-29.786883684145323</v>
      </c>
      <c r="P64" s="23">
        <v>-27.571569207619291</v>
      </c>
      <c r="Q64" s="24"/>
      <c r="R64" s="23">
        <v>69.995024505640373</v>
      </c>
      <c r="S64" s="23">
        <v>69.301505753057313</v>
      </c>
      <c r="T64" s="23">
        <v>67.439562316410502</v>
      </c>
      <c r="U64" s="23">
        <v>64.828269769769719</v>
      </c>
      <c r="V64" s="23">
        <v>62.110312248322131</v>
      </c>
      <c r="W64" s="23">
        <v>59.42572373155221</v>
      </c>
      <c r="X64" s="23">
        <v>56.692679981253477</v>
      </c>
      <c r="Y64" s="23">
        <v>53.799088979470525</v>
      </c>
      <c r="Z64" s="23">
        <v>50.916694523102393</v>
      </c>
      <c r="AA64" s="23">
        <v>47.0634595079581</v>
      </c>
      <c r="AB64" s="23">
        <v>24.958964405615291</v>
      </c>
      <c r="AC64" s="23">
        <v>16.689779474379066</v>
      </c>
      <c r="AD64" s="23">
        <v>14.313116315854671</v>
      </c>
      <c r="AE64" s="23">
        <v>16.528430792380703</v>
      </c>
      <c r="AG64" s="25">
        <v>25.895024505640379</v>
      </c>
      <c r="AH64" s="25">
        <v>26.466512235297003</v>
      </c>
      <c r="AI64" s="25">
        <v>25.932343587115867</v>
      </c>
      <c r="AJ64" s="25">
        <v>25.253990277122284</v>
      </c>
      <c r="AK64" s="25">
        <v>24.627365947269752</v>
      </c>
      <c r="AL64" s="25">
        <v>23.773986521121458</v>
      </c>
      <c r="AM64" s="25">
        <v>22.353902923026212</v>
      </c>
      <c r="AN64" s="25">
        <v>20.535413039775548</v>
      </c>
      <c r="AO64" s="25">
        <v>18.369398221967742</v>
      </c>
      <c r="AP64" s="25">
        <v>15.877898208943535</v>
      </c>
      <c r="AQ64" s="25">
        <v>8.9027676035718599</v>
      </c>
      <c r="AR64" s="25">
        <v>3.7272447514912983</v>
      </c>
      <c r="AS64" s="25">
        <v>1.0063076364124015</v>
      </c>
      <c r="AT64" s="25">
        <v>-6.8650014781297841E-2</v>
      </c>
      <c r="AV64" s="26">
        <v>69.995024505640373</v>
      </c>
      <c r="AW64" s="26">
        <v>70.566512235296997</v>
      </c>
      <c r="AX64" s="26">
        <v>70.032343587115861</v>
      </c>
      <c r="AY64" s="26">
        <v>69.353990277122278</v>
      </c>
      <c r="AZ64" s="26">
        <v>68.727365947269746</v>
      </c>
      <c r="BA64" s="26">
        <v>67.873986521121452</v>
      </c>
      <c r="BB64" s="26">
        <v>66.453902923026206</v>
      </c>
      <c r="BC64" s="26">
        <v>64.635413039775543</v>
      </c>
      <c r="BD64" s="26">
        <v>62.469398221967737</v>
      </c>
      <c r="BE64" s="26">
        <v>59.977898208943529</v>
      </c>
      <c r="BF64" s="26">
        <v>53.002767603571854</v>
      </c>
      <c r="BG64" s="26">
        <v>47.827244751491293</v>
      </c>
      <c r="BH64" s="26">
        <v>45.106307636412396</v>
      </c>
      <c r="BI64" s="26">
        <v>44.031349985218696</v>
      </c>
      <c r="BK64" s="27">
        <v>25.895024505640379</v>
      </c>
      <c r="BL64" s="27">
        <v>25.203154480308186</v>
      </c>
      <c r="BM64" s="27">
        <v>23.334844447587017</v>
      </c>
      <c r="BN64" s="27">
        <v>20.724544411750244</v>
      </c>
      <c r="BO64" s="27">
        <v>18.008594064703715</v>
      </c>
      <c r="BP64" s="27">
        <v>15.319268654650443</v>
      </c>
      <c r="BQ64" s="27">
        <v>12.577858686378747</v>
      </c>
      <c r="BR64" s="27">
        <v>9.6837840872323824</v>
      </c>
      <c r="BS64" s="27">
        <v>6.817839614826056</v>
      </c>
      <c r="BT64" s="27">
        <v>3.2682108594824513</v>
      </c>
      <c r="BU64" s="27">
        <v>-17.585620554737432</v>
      </c>
      <c r="BV64" s="27">
        <v>-24.754480071378964</v>
      </c>
      <c r="BW64" s="27">
        <v>-26.706001645720193</v>
      </c>
      <c r="BX64" s="27">
        <v>-24.02231681947282</v>
      </c>
      <c r="BZ64" s="27">
        <v>69.995024505640373</v>
      </c>
      <c r="CA64" s="27">
        <v>69.30315448030818</v>
      </c>
      <c r="CB64" s="27">
        <v>67.434844447587011</v>
      </c>
      <c r="CC64" s="27">
        <v>64.824544411750239</v>
      </c>
      <c r="CD64" s="27">
        <v>62.108594064703709</v>
      </c>
      <c r="CE64" s="27">
        <v>59.419268654650438</v>
      </c>
      <c r="CF64" s="27">
        <v>56.677858686378741</v>
      </c>
      <c r="CG64" s="27">
        <v>53.783784087232377</v>
      </c>
      <c r="CH64" s="27">
        <v>50.91783961482605</v>
      </c>
      <c r="CI64" s="27">
        <v>47.368210859482446</v>
      </c>
      <c r="CJ64" s="27">
        <v>26.514379445262563</v>
      </c>
      <c r="CK64" s="27">
        <v>19.34551992862103</v>
      </c>
      <c r="CL64" s="27">
        <v>17.393998354279802</v>
      </c>
      <c r="CM64" s="27">
        <v>20.077683180527174</v>
      </c>
      <c r="CO64" s="28">
        <v>25.895024505640379</v>
      </c>
      <c r="CP64" s="28">
        <v>25.223421314942883</v>
      </c>
      <c r="CQ64" s="28">
        <v>23.387132701424605</v>
      </c>
      <c r="CR64" s="28">
        <v>20.839034628532005</v>
      </c>
      <c r="CS64" s="28">
        <v>18.170240166465049</v>
      </c>
      <c r="CT64" s="28">
        <v>15.435968354632209</v>
      </c>
      <c r="CU64" s="28">
        <v>12.447007317821885</v>
      </c>
      <c r="CV64" s="28">
        <v>9.2717207598845732</v>
      </c>
      <c r="CW64" s="28">
        <v>6.4361943996372588</v>
      </c>
      <c r="CX64" s="28">
        <v>2.1540880969015745</v>
      </c>
      <c r="CY64" s="28">
        <v>-23.570933865670355</v>
      </c>
      <c r="CZ64" s="28">
        <v>-47.92796543075238</v>
      </c>
      <c r="DA64" s="28">
        <v>-62.971591298574282</v>
      </c>
      <c r="DB64" s="28">
        <v>-73.170150867203034</v>
      </c>
      <c r="DD64" s="28">
        <v>69.995024505640373</v>
      </c>
      <c r="DE64" s="28">
        <v>69.323421314942877</v>
      </c>
      <c r="DF64" s="28">
        <v>67.487132701424599</v>
      </c>
      <c r="DG64" s="28">
        <v>64.939034628531999</v>
      </c>
      <c r="DH64" s="28">
        <v>62.270240166465044</v>
      </c>
      <c r="DI64" s="28">
        <v>59.535968354632203</v>
      </c>
      <c r="DJ64" s="28">
        <v>56.54700731782188</v>
      </c>
      <c r="DK64" s="28">
        <v>53.371720759884568</v>
      </c>
      <c r="DL64" s="28">
        <v>50.536194399637253</v>
      </c>
      <c r="DM64" s="28">
        <v>46.254088096901569</v>
      </c>
      <c r="DN64" s="28">
        <v>20.529066134329639</v>
      </c>
      <c r="DO64" s="28">
        <v>-3.8279654307523856</v>
      </c>
      <c r="DP64" s="28">
        <v>-18.871591298574288</v>
      </c>
      <c r="DQ64" s="28">
        <v>-29.07015086720304</v>
      </c>
      <c r="DS64" s="29">
        <v>25.895024505640379</v>
      </c>
      <c r="DT64" s="29">
        <v>25.430028882788278</v>
      </c>
      <c r="DU64" s="29">
        <v>22.863207958166697</v>
      </c>
      <c r="DV64" s="29">
        <v>20.082058504290956</v>
      </c>
      <c r="DW64" s="29">
        <v>17.301532770767835</v>
      </c>
      <c r="DX64" s="29">
        <v>10.922246742246912</v>
      </c>
      <c r="DY64" s="29">
        <v>7.074975820777297</v>
      </c>
      <c r="DZ64" s="29">
        <v>3.4863584150111535</v>
      </c>
      <c r="EA64" s="29">
        <v>1.0095041718080324</v>
      </c>
      <c r="EB64" s="29">
        <v>-4.6889412132753989</v>
      </c>
      <c r="EC64" s="29">
        <v>-35.2983275092935</v>
      </c>
      <c r="ED64" s="29">
        <v>-57.002503850130779</v>
      </c>
      <c r="EE64" s="29">
        <v>-66.845538730693704</v>
      </c>
      <c r="EF64" s="29">
        <v>-60.572207853066772</v>
      </c>
      <c r="EH64" s="29">
        <v>69.995024505640373</v>
      </c>
      <c r="EI64" s="29">
        <v>69.530028882788272</v>
      </c>
      <c r="EJ64" s="29">
        <v>66.963207958166691</v>
      </c>
      <c r="EK64" s="29">
        <v>64.18205850429095</v>
      </c>
      <c r="EL64" s="29">
        <v>61.40153277076783</v>
      </c>
      <c r="EM64" s="29">
        <v>55.022246742246907</v>
      </c>
      <c r="EN64" s="29">
        <v>51.174975820777291</v>
      </c>
      <c r="EO64" s="29">
        <v>47.586358415011148</v>
      </c>
      <c r="EP64" s="29">
        <v>45.109504171808027</v>
      </c>
      <c r="EQ64" s="29">
        <v>39.411058786724595</v>
      </c>
      <c r="ER64" s="29">
        <v>8.801672490706494</v>
      </c>
      <c r="ES64" s="29">
        <v>-12.902503850130785</v>
      </c>
      <c r="ET64" s="29">
        <v>-22.74553873069371</v>
      </c>
      <c r="EU64" s="29">
        <v>-16.472207853066777</v>
      </c>
      <c r="EW64" s="1">
        <v>302535</v>
      </c>
      <c r="EX64" s="80">
        <v>529330</v>
      </c>
      <c r="EY64" s="80" t="s">
        <v>863</v>
      </c>
    </row>
    <row r="65" spans="2:155" ht="16" thickBot="1" x14ac:dyDescent="0.4">
      <c r="B65" s="21" t="s">
        <v>402</v>
      </c>
      <c r="C65" s="23">
        <v>40.116556975742434</v>
      </c>
      <c r="D65" s="23">
        <v>36.59152722985155</v>
      </c>
      <c r="E65" s="23">
        <v>35.385896921526012</v>
      </c>
      <c r="F65" s="23">
        <v>34.163414523834803</v>
      </c>
      <c r="G65" s="23">
        <v>32.256414862252967</v>
      </c>
      <c r="H65" s="23">
        <v>31.165306958631049</v>
      </c>
      <c r="I65" s="23">
        <v>30.086759032813745</v>
      </c>
      <c r="J65" s="23">
        <v>28.925973604098061</v>
      </c>
      <c r="K65" s="23">
        <v>27.731145639821534</v>
      </c>
      <c r="L65" s="23">
        <v>26.256093294228009</v>
      </c>
      <c r="M65" s="23">
        <v>15.374519602080028</v>
      </c>
      <c r="N65" s="23">
        <v>4.8973691402958366</v>
      </c>
      <c r="O65" s="23">
        <v>0.73777222490235772</v>
      </c>
      <c r="P65" s="23">
        <v>-1.3091445349766104</v>
      </c>
      <c r="Q65" s="24"/>
      <c r="R65" s="23">
        <v>71.616556975742441</v>
      </c>
      <c r="S65" s="23">
        <v>68.09152722985155</v>
      </c>
      <c r="T65" s="23">
        <v>66.885896921526012</v>
      </c>
      <c r="U65" s="23">
        <v>65.663414523834803</v>
      </c>
      <c r="V65" s="23">
        <v>63.756414862252967</v>
      </c>
      <c r="W65" s="23">
        <v>62.665306958631049</v>
      </c>
      <c r="X65" s="23">
        <v>61.586759032813745</v>
      </c>
      <c r="Y65" s="23">
        <v>60.425973604098061</v>
      </c>
      <c r="Z65" s="23">
        <v>59.231145639821534</v>
      </c>
      <c r="AA65" s="23">
        <v>57.756093294228009</v>
      </c>
      <c r="AB65" s="23">
        <v>46.874519602080028</v>
      </c>
      <c r="AC65" s="23">
        <v>36.397369140295837</v>
      </c>
      <c r="AD65" s="23">
        <v>32.237772224902358</v>
      </c>
      <c r="AE65" s="23">
        <v>30.19085546502339</v>
      </c>
      <c r="AG65" s="25">
        <v>40.116556975742434</v>
      </c>
      <c r="AH65" s="25">
        <v>38.861507052869854</v>
      </c>
      <c r="AI65" s="25">
        <v>38.526145179359304</v>
      </c>
      <c r="AJ65" s="25">
        <v>38.204156113121172</v>
      </c>
      <c r="AK65" s="25">
        <v>38.022409925224039</v>
      </c>
      <c r="AL65" s="25">
        <v>37.741202646978635</v>
      </c>
      <c r="AM65" s="25">
        <v>37.199500126418059</v>
      </c>
      <c r="AN65" s="25">
        <v>36.434100751979003</v>
      </c>
      <c r="AO65" s="25">
        <v>35.463776137145459</v>
      </c>
      <c r="AP65" s="25">
        <v>34.315137255940712</v>
      </c>
      <c r="AQ65" s="25">
        <v>30.993843600054987</v>
      </c>
      <c r="AR65" s="25">
        <v>28.098835477114847</v>
      </c>
      <c r="AS65" s="25">
        <v>25.756459501785841</v>
      </c>
      <c r="AT65" s="25">
        <v>23.966610126989565</v>
      </c>
      <c r="AV65" s="26">
        <v>71.616556975742441</v>
      </c>
      <c r="AW65" s="26">
        <v>70.361507052869854</v>
      </c>
      <c r="AX65" s="26">
        <v>70.026145179359304</v>
      </c>
      <c r="AY65" s="26">
        <v>69.704156113121172</v>
      </c>
      <c r="AZ65" s="26">
        <v>69.522409925224039</v>
      </c>
      <c r="BA65" s="26">
        <v>69.241202646978635</v>
      </c>
      <c r="BB65" s="26">
        <v>68.699500126418059</v>
      </c>
      <c r="BC65" s="26">
        <v>67.934100751979003</v>
      </c>
      <c r="BD65" s="26">
        <v>66.963776137145459</v>
      </c>
      <c r="BE65" s="26">
        <v>65.815137255940712</v>
      </c>
      <c r="BF65" s="26">
        <v>62.493843600054987</v>
      </c>
      <c r="BG65" s="26">
        <v>59.598835477114847</v>
      </c>
      <c r="BH65" s="26">
        <v>57.256459501785841</v>
      </c>
      <c r="BI65" s="26">
        <v>55.466610126989565</v>
      </c>
      <c r="BK65" s="27">
        <v>40.116556975742434</v>
      </c>
      <c r="BL65" s="27">
        <v>36.593258025504525</v>
      </c>
      <c r="BM65" s="27">
        <v>35.388946197484415</v>
      </c>
      <c r="BN65" s="27">
        <v>34.168118095305516</v>
      </c>
      <c r="BO65" s="27">
        <v>32.262748931648133</v>
      </c>
      <c r="BP65" s="27">
        <v>31.163043146408654</v>
      </c>
      <c r="BQ65" s="27">
        <v>30.065428202208921</v>
      </c>
      <c r="BR65" s="27">
        <v>28.901079469660516</v>
      </c>
      <c r="BS65" s="27">
        <v>27.704059819769384</v>
      </c>
      <c r="BT65" s="27">
        <v>26.343988574806758</v>
      </c>
      <c r="BU65" s="27">
        <v>16.113040739870712</v>
      </c>
      <c r="BV65" s="27">
        <v>6.9215488076368104</v>
      </c>
      <c r="BW65" s="27">
        <v>3.2786254739368133</v>
      </c>
      <c r="BX65" s="27">
        <v>3.2146536179693044</v>
      </c>
      <c r="BZ65" s="27">
        <v>71.616556975742441</v>
      </c>
      <c r="CA65" s="27">
        <v>68.093258025504525</v>
      </c>
      <c r="CB65" s="27">
        <v>66.888946197484415</v>
      </c>
      <c r="CC65" s="27">
        <v>65.668118095305516</v>
      </c>
      <c r="CD65" s="27">
        <v>63.762748931648133</v>
      </c>
      <c r="CE65" s="27">
        <v>62.663043146408654</v>
      </c>
      <c r="CF65" s="27">
        <v>61.565428202208921</v>
      </c>
      <c r="CG65" s="27">
        <v>60.401079469660516</v>
      </c>
      <c r="CH65" s="27">
        <v>59.204059819769384</v>
      </c>
      <c r="CI65" s="27">
        <v>57.843988574806758</v>
      </c>
      <c r="CJ65" s="27">
        <v>47.613040739870712</v>
      </c>
      <c r="CK65" s="27">
        <v>38.42154880763681</v>
      </c>
      <c r="CL65" s="27">
        <v>34.778625473936813</v>
      </c>
      <c r="CM65" s="27">
        <v>34.714653617969304</v>
      </c>
      <c r="CO65" s="28">
        <v>40.116556975742434</v>
      </c>
      <c r="CP65" s="28">
        <v>36.654325026739485</v>
      </c>
      <c r="CQ65" s="28">
        <v>35.565859030964845</v>
      </c>
      <c r="CR65" s="28">
        <v>34.454777443499154</v>
      </c>
      <c r="CS65" s="28">
        <v>32.694549952942623</v>
      </c>
      <c r="CT65" s="28">
        <v>31.664849545038408</v>
      </c>
      <c r="CU65" s="28">
        <v>26.992517869193136</v>
      </c>
      <c r="CV65" s="28">
        <v>22.22339489176079</v>
      </c>
      <c r="CW65" s="28">
        <v>21.087381864356814</v>
      </c>
      <c r="CX65" s="28">
        <v>19.844084239980731</v>
      </c>
      <c r="CY65" s="28">
        <v>-1.8713124182609704</v>
      </c>
      <c r="CZ65" s="28">
        <v>-23.932370545566442</v>
      </c>
      <c r="DA65" s="28">
        <v>-37.114978820565369</v>
      </c>
      <c r="DB65" s="28">
        <v>-44.84120497964642</v>
      </c>
      <c r="DD65" s="28">
        <v>71.616556975742441</v>
      </c>
      <c r="DE65" s="28">
        <v>68.154325026739485</v>
      </c>
      <c r="DF65" s="28">
        <v>67.065859030964845</v>
      </c>
      <c r="DG65" s="28">
        <v>65.954777443499154</v>
      </c>
      <c r="DH65" s="28">
        <v>64.194549952942623</v>
      </c>
      <c r="DI65" s="28">
        <v>63.164849545038408</v>
      </c>
      <c r="DJ65" s="28">
        <v>58.492517869193136</v>
      </c>
      <c r="DK65" s="28">
        <v>53.72339489176079</v>
      </c>
      <c r="DL65" s="28">
        <v>52.587381864356814</v>
      </c>
      <c r="DM65" s="28">
        <v>51.344084239980731</v>
      </c>
      <c r="DN65" s="28">
        <v>29.62868758173903</v>
      </c>
      <c r="DO65" s="28">
        <v>7.5676294544335576</v>
      </c>
      <c r="DP65" s="28">
        <v>-5.6149788205653692</v>
      </c>
      <c r="DQ65" s="28">
        <v>-13.34120497964642</v>
      </c>
      <c r="DS65" s="29">
        <v>40.116556975742434</v>
      </c>
      <c r="DT65" s="29">
        <v>36.792776791836189</v>
      </c>
      <c r="DU65" s="29">
        <v>35.382916134229816</v>
      </c>
      <c r="DV65" s="29">
        <v>34.266685059248118</v>
      </c>
      <c r="DW65" s="29">
        <v>32.508311217742857</v>
      </c>
      <c r="DX65" s="29">
        <v>31.517908926137665</v>
      </c>
      <c r="DY65" s="29">
        <v>26.878567735714597</v>
      </c>
      <c r="DZ65" s="29">
        <v>21.772048289020034</v>
      </c>
      <c r="EA65" s="29">
        <v>18.746509598705074</v>
      </c>
      <c r="EB65" s="29">
        <v>8.7090081594001845</v>
      </c>
      <c r="EC65" s="29">
        <v>-17.748926746610181</v>
      </c>
      <c r="ED65" s="29">
        <v>-33.289842048742599</v>
      </c>
      <c r="EE65" s="29">
        <v>-41.962990774467016</v>
      </c>
      <c r="EF65" s="29">
        <v>-38.890229138890049</v>
      </c>
      <c r="EH65" s="29">
        <v>71.616556975742441</v>
      </c>
      <c r="EI65" s="29">
        <v>68.292776791836189</v>
      </c>
      <c r="EJ65" s="29">
        <v>66.882916134229816</v>
      </c>
      <c r="EK65" s="29">
        <v>65.766685059248118</v>
      </c>
      <c r="EL65" s="29">
        <v>64.008311217742857</v>
      </c>
      <c r="EM65" s="29">
        <v>63.017908926137665</v>
      </c>
      <c r="EN65" s="29">
        <v>58.378567735714597</v>
      </c>
      <c r="EO65" s="29">
        <v>53.272048289020034</v>
      </c>
      <c r="EP65" s="29">
        <v>50.246509598705074</v>
      </c>
      <c r="EQ65" s="29">
        <v>40.209008159400184</v>
      </c>
      <c r="ER65" s="29">
        <v>13.751073253389819</v>
      </c>
      <c r="ES65" s="29">
        <v>-1.7898420487425994</v>
      </c>
      <c r="ET65" s="29">
        <v>-10.462990774467016</v>
      </c>
      <c r="EU65" s="29">
        <v>-7.3902291388900494</v>
      </c>
      <c r="EW65" s="1">
        <v>380069</v>
      </c>
      <c r="EX65" s="80">
        <v>395104</v>
      </c>
      <c r="EY65" s="80" t="s">
        <v>849</v>
      </c>
    </row>
    <row r="66" spans="2:155" ht="16" thickBot="1" x14ac:dyDescent="0.4">
      <c r="B66" s="21" t="s">
        <v>317</v>
      </c>
      <c r="C66" s="23">
        <v>119.18195780606433</v>
      </c>
      <c r="D66" s="23">
        <v>112.7418134092279</v>
      </c>
      <c r="E66" s="23">
        <v>91.826935155037688</v>
      </c>
      <c r="F66" s="23">
        <v>77.072320285706525</v>
      </c>
      <c r="G66" s="23">
        <v>59.668908152758291</v>
      </c>
      <c r="H66" s="23">
        <v>40.572165956097052</v>
      </c>
      <c r="I66" s="23">
        <v>21.009068775137052</v>
      </c>
      <c r="J66" s="23">
        <v>16.799761253872845</v>
      </c>
      <c r="K66" s="23">
        <v>12.554533589070957</v>
      </c>
      <c r="L66" s="23">
        <v>8.9591138750721484</v>
      </c>
      <c r="M66" s="23">
        <v>1.9047872651493378</v>
      </c>
      <c r="N66" s="23">
        <v>-3.7030365602908546</v>
      </c>
      <c r="O66" s="23">
        <v>-6.172969517728859</v>
      </c>
      <c r="P66" s="23">
        <v>-7.0418221458454298</v>
      </c>
      <c r="Q66" s="24"/>
      <c r="R66" s="23">
        <v>47.181957806064332</v>
      </c>
      <c r="S66" s="23">
        <v>40.741813409227902</v>
      </c>
      <c r="T66" s="23">
        <v>19.826935155037688</v>
      </c>
      <c r="U66" s="23">
        <v>5.0723202857065246</v>
      </c>
      <c r="V66" s="23">
        <v>-12.331091847241709</v>
      </c>
      <c r="W66" s="23">
        <v>-31.427834043902948</v>
      </c>
      <c r="X66" s="23">
        <v>-50.990931224862948</v>
      </c>
      <c r="Y66" s="23">
        <v>-55.200238746127155</v>
      </c>
      <c r="Z66" s="23">
        <v>-59.445466410929043</v>
      </c>
      <c r="AA66" s="23">
        <v>-63.040886124927852</v>
      </c>
      <c r="AB66" s="23">
        <v>-70.095212734850662</v>
      </c>
      <c r="AC66" s="23">
        <v>-75.703036560290855</v>
      </c>
      <c r="AD66" s="23">
        <v>-78.172969517728859</v>
      </c>
      <c r="AE66" s="23">
        <v>-79.04182214584543</v>
      </c>
      <c r="AG66" s="25">
        <v>119.18195780606433</v>
      </c>
      <c r="AH66" s="25">
        <v>116.58222266633481</v>
      </c>
      <c r="AI66" s="25">
        <v>97.69769904547563</v>
      </c>
      <c r="AJ66" s="25">
        <v>84.739828578339271</v>
      </c>
      <c r="AK66" s="25">
        <v>69.008962403381872</v>
      </c>
      <c r="AL66" s="25">
        <v>50.968201425989264</v>
      </c>
      <c r="AM66" s="25">
        <v>32.414094512652582</v>
      </c>
      <c r="AN66" s="25">
        <v>28.897411404699142</v>
      </c>
      <c r="AO66" s="25">
        <v>25.023171778610049</v>
      </c>
      <c r="AP66" s="25">
        <v>22.668414642096877</v>
      </c>
      <c r="AQ66" s="25">
        <v>19.58047406969672</v>
      </c>
      <c r="AR66" s="25">
        <v>17.357625594680769</v>
      </c>
      <c r="AS66" s="25">
        <v>16.00431120146709</v>
      </c>
      <c r="AT66" s="25">
        <v>15.324425953253751</v>
      </c>
      <c r="AV66" s="26">
        <v>47.181957806064332</v>
      </c>
      <c r="AW66" s="26">
        <v>44.582222666334815</v>
      </c>
      <c r="AX66" s="26">
        <v>25.69769904547563</v>
      </c>
      <c r="AY66" s="26">
        <v>12.739828578339271</v>
      </c>
      <c r="AZ66" s="26">
        <v>-2.9910375966181277</v>
      </c>
      <c r="BA66" s="26">
        <v>-21.031798574010736</v>
      </c>
      <c r="BB66" s="26">
        <v>-39.585905487347418</v>
      </c>
      <c r="BC66" s="26">
        <v>-43.102588595300858</v>
      </c>
      <c r="BD66" s="26">
        <v>-46.976828221389951</v>
      </c>
      <c r="BE66" s="26">
        <v>-49.331585357903123</v>
      </c>
      <c r="BF66" s="26">
        <v>-52.41952593030328</v>
      </c>
      <c r="BG66" s="26">
        <v>-54.642374405319231</v>
      </c>
      <c r="BH66" s="26">
        <v>-55.99568879853291</v>
      </c>
      <c r="BI66" s="26">
        <v>-56.675574046746249</v>
      </c>
      <c r="BK66" s="27">
        <v>119.18195780606433</v>
      </c>
      <c r="BL66" s="27">
        <v>112.74289980928116</v>
      </c>
      <c r="BM66" s="27">
        <v>91.829105498485404</v>
      </c>
      <c r="BN66" s="27">
        <v>77.075544576572526</v>
      </c>
      <c r="BO66" s="27">
        <v>59.673159299176461</v>
      </c>
      <c r="BP66" s="27">
        <v>40.5708925947323</v>
      </c>
      <c r="BQ66" s="27">
        <v>20.995557843613113</v>
      </c>
      <c r="BR66" s="27">
        <v>16.783911432043283</v>
      </c>
      <c r="BS66" s="27">
        <v>12.536569267367952</v>
      </c>
      <c r="BT66" s="27">
        <v>9.0314985113724902</v>
      </c>
      <c r="BU66" s="27">
        <v>2.472903386650728</v>
      </c>
      <c r="BV66" s="27">
        <v>-2.3715944669948499</v>
      </c>
      <c r="BW66" s="27">
        <v>-4.5230475958887553</v>
      </c>
      <c r="BX66" s="27">
        <v>-4.8160711489802281</v>
      </c>
      <c r="BZ66" s="27">
        <v>47.181957806064332</v>
      </c>
      <c r="CA66" s="27">
        <v>40.742899809281155</v>
      </c>
      <c r="CB66" s="27">
        <v>19.829105498485404</v>
      </c>
      <c r="CC66" s="27">
        <v>5.0755445765725256</v>
      </c>
      <c r="CD66" s="27">
        <v>-12.326840700823539</v>
      </c>
      <c r="CE66" s="27">
        <v>-31.4291074052677</v>
      </c>
      <c r="CF66" s="27">
        <v>-51.004442156386887</v>
      </c>
      <c r="CG66" s="27">
        <v>-55.216088567956717</v>
      </c>
      <c r="CH66" s="27">
        <v>-59.463430732632048</v>
      </c>
      <c r="CI66" s="27">
        <v>-62.96850148862751</v>
      </c>
      <c r="CJ66" s="27">
        <v>-69.527096613349272</v>
      </c>
      <c r="CK66" s="27">
        <v>-74.37159446699485</v>
      </c>
      <c r="CL66" s="27">
        <v>-76.523047595888755</v>
      </c>
      <c r="CM66" s="27">
        <v>-76.816071148980228</v>
      </c>
      <c r="CO66" s="28">
        <v>119.18195780606433</v>
      </c>
      <c r="CP66" s="28">
        <v>112.77525510890349</v>
      </c>
      <c r="CQ66" s="28">
        <v>91.993522355302218</v>
      </c>
      <c r="CR66" s="28">
        <v>77.332424081898353</v>
      </c>
      <c r="CS66" s="28">
        <v>59.998707561239144</v>
      </c>
      <c r="CT66" s="28">
        <v>40.672911024277596</v>
      </c>
      <c r="CU66" s="28">
        <v>20.896580300163862</v>
      </c>
      <c r="CV66" s="28">
        <v>16.427357478425108</v>
      </c>
      <c r="CW66" s="28">
        <v>12.001921636171346</v>
      </c>
      <c r="CX66" s="28">
        <v>9.3141280411161915</v>
      </c>
      <c r="CY66" s="28">
        <v>-0.27969782940982668</v>
      </c>
      <c r="CZ66" s="28">
        <v>-17.051057151171307</v>
      </c>
      <c r="DA66" s="28">
        <v>-29.340283883599596</v>
      </c>
      <c r="DB66" s="28">
        <v>-36.977431563252395</v>
      </c>
      <c r="DD66" s="28">
        <v>47.181957806064332</v>
      </c>
      <c r="DE66" s="28">
        <v>40.775255108903494</v>
      </c>
      <c r="DF66" s="28">
        <v>19.993522355302218</v>
      </c>
      <c r="DG66" s="28">
        <v>5.3324240818983526</v>
      </c>
      <c r="DH66" s="28">
        <v>-12.001292438760856</v>
      </c>
      <c r="DI66" s="28">
        <v>-31.327088975722404</v>
      </c>
      <c r="DJ66" s="28">
        <v>-51.103419699836138</v>
      </c>
      <c r="DK66" s="28">
        <v>-55.572642521574892</v>
      </c>
      <c r="DL66" s="28">
        <v>-59.998078363828654</v>
      </c>
      <c r="DM66" s="28">
        <v>-62.685871958883808</v>
      </c>
      <c r="DN66" s="28">
        <v>-72.279697829409827</v>
      </c>
      <c r="DO66" s="28">
        <v>-89.051057151171307</v>
      </c>
      <c r="DP66" s="28">
        <v>-101.3402838835996</v>
      </c>
      <c r="DQ66" s="28">
        <v>-108.9774315632524</v>
      </c>
      <c r="DS66" s="29">
        <v>119.18195780606433</v>
      </c>
      <c r="DT66" s="29">
        <v>112.93189024850872</v>
      </c>
      <c r="DU66" s="29">
        <v>91.975750016199541</v>
      </c>
      <c r="DV66" s="29">
        <v>77.337352414798318</v>
      </c>
      <c r="DW66" s="29">
        <v>60.055449270541374</v>
      </c>
      <c r="DX66" s="29">
        <v>40.814737186890397</v>
      </c>
      <c r="DY66" s="29">
        <v>21.144498784623408</v>
      </c>
      <c r="DZ66" s="29">
        <v>16.801619839490172</v>
      </c>
      <c r="EA66" s="29">
        <v>12.322761308805468</v>
      </c>
      <c r="EB66" s="29">
        <v>7.1927999752685992</v>
      </c>
      <c r="EC66" s="29">
        <v>-12.252525094911647</v>
      </c>
      <c r="ED66" s="29">
        <v>-27.444089351479107</v>
      </c>
      <c r="EE66" s="29">
        <v>-35.550510806656717</v>
      </c>
      <c r="EF66" s="29">
        <v>-32.571506257377195</v>
      </c>
      <c r="EH66" s="29">
        <v>47.181957806064332</v>
      </c>
      <c r="EI66" s="29">
        <v>40.931890248508722</v>
      </c>
      <c r="EJ66" s="29">
        <v>19.975750016199541</v>
      </c>
      <c r="EK66" s="29">
        <v>5.3373524147983176</v>
      </c>
      <c r="EL66" s="29">
        <v>-11.944550729458626</v>
      </c>
      <c r="EM66" s="29">
        <v>-31.185262813109603</v>
      </c>
      <c r="EN66" s="29">
        <v>-50.855501215376592</v>
      </c>
      <c r="EO66" s="29">
        <v>-55.198380160509828</v>
      </c>
      <c r="EP66" s="29">
        <v>-59.677238691194532</v>
      </c>
      <c r="EQ66" s="29">
        <v>-64.807200024731401</v>
      </c>
      <c r="ER66" s="29">
        <v>-84.252525094911647</v>
      </c>
      <c r="ES66" s="29">
        <v>-99.444089351479107</v>
      </c>
      <c r="ET66" s="29">
        <v>-107.55051080665672</v>
      </c>
      <c r="EU66" s="29">
        <v>-104.57150625737719</v>
      </c>
      <c r="EW66" s="1">
        <v>387247</v>
      </c>
      <c r="EX66" s="80">
        <v>398875</v>
      </c>
      <c r="EY66" s="80" t="s">
        <v>853</v>
      </c>
    </row>
    <row r="67" spans="2:155" ht="16" thickBot="1" x14ac:dyDescent="0.4">
      <c r="B67" s="21" t="s">
        <v>324</v>
      </c>
      <c r="C67" s="23">
        <v>22.166902074619159</v>
      </c>
      <c r="D67" s="23">
        <v>20.530278536440235</v>
      </c>
      <c r="E67" s="23">
        <v>19.873676381860655</v>
      </c>
      <c r="F67" s="23">
        <v>18.984995403459379</v>
      </c>
      <c r="G67" s="23">
        <v>18.089402416072552</v>
      </c>
      <c r="H67" s="23">
        <v>16.668267586559196</v>
      </c>
      <c r="I67" s="23">
        <v>15.191018531367199</v>
      </c>
      <c r="J67" s="23">
        <v>13.614191212527864</v>
      </c>
      <c r="K67" s="23">
        <v>12.041337997072084</v>
      </c>
      <c r="L67" s="23">
        <v>10.119363122591693</v>
      </c>
      <c r="M67" s="23">
        <v>2.6117204434812038</v>
      </c>
      <c r="N67" s="23">
        <v>-3.3533946437512157</v>
      </c>
      <c r="O67" s="23">
        <v>-4.6197745642389805</v>
      </c>
      <c r="P67" s="23">
        <v>-3.5676780594050683</v>
      </c>
      <c r="Q67" s="24"/>
      <c r="R67" s="23">
        <v>37.166902074619159</v>
      </c>
      <c r="S67" s="23">
        <v>35.530278536440235</v>
      </c>
      <c r="T67" s="23">
        <v>34.873676381860655</v>
      </c>
      <c r="U67" s="23">
        <v>33.984995403459379</v>
      </c>
      <c r="V67" s="23">
        <v>33.089402416072552</v>
      </c>
      <c r="W67" s="23">
        <v>31.668267586559196</v>
      </c>
      <c r="X67" s="23">
        <v>30.191018531367199</v>
      </c>
      <c r="Y67" s="23">
        <v>28.614191212527864</v>
      </c>
      <c r="Z67" s="23">
        <v>27.041337997072084</v>
      </c>
      <c r="AA67" s="23">
        <v>25.119363122591693</v>
      </c>
      <c r="AB67" s="23">
        <v>17.611720443481204</v>
      </c>
      <c r="AC67" s="23">
        <v>11.646605356248784</v>
      </c>
      <c r="AD67" s="23">
        <v>10.38022543576102</v>
      </c>
      <c r="AE67" s="23">
        <v>11.432321940594932</v>
      </c>
      <c r="AG67" s="25">
        <v>22.166902074619159</v>
      </c>
      <c r="AH67" s="25">
        <v>21.564321200013005</v>
      </c>
      <c r="AI67" s="25">
        <v>21.301673096590591</v>
      </c>
      <c r="AJ67" s="25">
        <v>20.949996285382674</v>
      </c>
      <c r="AK67" s="25">
        <v>20.643739782909165</v>
      </c>
      <c r="AL67" s="25">
        <v>19.893243535687084</v>
      </c>
      <c r="AM67" s="25">
        <v>18.836715855245018</v>
      </c>
      <c r="AN67" s="25">
        <v>17.618154769773653</v>
      </c>
      <c r="AO67" s="25">
        <v>16.27247181660168</v>
      </c>
      <c r="AP67" s="25">
        <v>14.815746305383968</v>
      </c>
      <c r="AQ67" s="25">
        <v>10.798812954525445</v>
      </c>
      <c r="AR67" s="25">
        <v>7.5749148539783278</v>
      </c>
      <c r="AS67" s="25">
        <v>4.9707912797866527</v>
      </c>
      <c r="AT67" s="25">
        <v>3.3445029310435359</v>
      </c>
      <c r="AV67" s="26">
        <v>37.166902074619159</v>
      </c>
      <c r="AW67" s="26">
        <v>36.564321200013005</v>
      </c>
      <c r="AX67" s="26">
        <v>36.301673096590591</v>
      </c>
      <c r="AY67" s="26">
        <v>35.949996285382674</v>
      </c>
      <c r="AZ67" s="26">
        <v>35.643739782909165</v>
      </c>
      <c r="BA67" s="26">
        <v>34.893243535687084</v>
      </c>
      <c r="BB67" s="26">
        <v>33.836715855245018</v>
      </c>
      <c r="BC67" s="26">
        <v>32.618154769773653</v>
      </c>
      <c r="BD67" s="26">
        <v>31.27247181660168</v>
      </c>
      <c r="BE67" s="26">
        <v>29.815746305383968</v>
      </c>
      <c r="BF67" s="26">
        <v>25.798812954525445</v>
      </c>
      <c r="BG67" s="26">
        <v>22.574914853978328</v>
      </c>
      <c r="BH67" s="26">
        <v>19.970791279786653</v>
      </c>
      <c r="BI67" s="26">
        <v>18.344502931043536</v>
      </c>
      <c r="BK67" s="27">
        <v>22.166902074619159</v>
      </c>
      <c r="BL67" s="27">
        <v>20.530516486594621</v>
      </c>
      <c r="BM67" s="27">
        <v>19.874152316621846</v>
      </c>
      <c r="BN67" s="27">
        <v>18.985703003981037</v>
      </c>
      <c r="BO67" s="27">
        <v>18.090335410159867</v>
      </c>
      <c r="BP67" s="27">
        <v>16.666963395293436</v>
      </c>
      <c r="BQ67" s="27">
        <v>15.187474014793104</v>
      </c>
      <c r="BR67" s="27">
        <v>13.610519046635126</v>
      </c>
      <c r="BS67" s="27">
        <v>12.04148723125558</v>
      </c>
      <c r="BT67" s="27">
        <v>10.296809393638171</v>
      </c>
      <c r="BU67" s="27">
        <v>3.380370785126928</v>
      </c>
      <c r="BV67" s="27">
        <v>-2.3032456791468121</v>
      </c>
      <c r="BW67" s="27">
        <v>-3.5690451256540996</v>
      </c>
      <c r="BX67" s="27">
        <v>-2.5468400032227692</v>
      </c>
      <c r="BZ67" s="27">
        <v>37.166902074619159</v>
      </c>
      <c r="CA67" s="27">
        <v>35.530516486594621</v>
      </c>
      <c r="CB67" s="27">
        <v>34.874152316621846</v>
      </c>
      <c r="CC67" s="27">
        <v>33.985703003981037</v>
      </c>
      <c r="CD67" s="27">
        <v>33.090335410159867</v>
      </c>
      <c r="CE67" s="27">
        <v>31.666963395293436</v>
      </c>
      <c r="CF67" s="27">
        <v>30.187474014793104</v>
      </c>
      <c r="CG67" s="27">
        <v>28.610519046635126</v>
      </c>
      <c r="CH67" s="27">
        <v>27.04148723125558</v>
      </c>
      <c r="CI67" s="27">
        <v>25.296809393638171</v>
      </c>
      <c r="CJ67" s="27">
        <v>18.380370785126928</v>
      </c>
      <c r="CK67" s="27">
        <v>12.696754320853188</v>
      </c>
      <c r="CL67" s="27">
        <v>11.4309548743459</v>
      </c>
      <c r="CM67" s="27">
        <v>12.453159996777231</v>
      </c>
      <c r="CO67" s="28">
        <v>22.166902074619159</v>
      </c>
      <c r="CP67" s="28">
        <v>20.532662586254382</v>
      </c>
      <c r="CQ67" s="28">
        <v>19.912945500063721</v>
      </c>
      <c r="CR67" s="28">
        <v>19.06116162769554</v>
      </c>
      <c r="CS67" s="28">
        <v>18.178794999227833</v>
      </c>
      <c r="CT67" s="28">
        <v>17.241251701081588</v>
      </c>
      <c r="CU67" s="28">
        <v>15.915783680613941</v>
      </c>
      <c r="CV67" s="28">
        <v>14.52324638520242</v>
      </c>
      <c r="CW67" s="28">
        <v>13.25453122545958</v>
      </c>
      <c r="CX67" s="28">
        <v>3.0135695205595425</v>
      </c>
      <c r="CY67" s="28">
        <v>-7.4188244140080144</v>
      </c>
      <c r="CZ67" s="28">
        <v>-22.895347489645701</v>
      </c>
      <c r="DA67" s="28">
        <v>-32.464238157959727</v>
      </c>
      <c r="DB67" s="28">
        <v>-39.451569045601161</v>
      </c>
      <c r="DD67" s="28">
        <v>37.166902074619159</v>
      </c>
      <c r="DE67" s="28">
        <v>35.532662586254382</v>
      </c>
      <c r="DF67" s="28">
        <v>34.912945500063721</v>
      </c>
      <c r="DG67" s="28">
        <v>34.06116162769554</v>
      </c>
      <c r="DH67" s="28">
        <v>33.178794999227833</v>
      </c>
      <c r="DI67" s="28">
        <v>32.241251701081588</v>
      </c>
      <c r="DJ67" s="28">
        <v>30.915783680613941</v>
      </c>
      <c r="DK67" s="28">
        <v>29.52324638520242</v>
      </c>
      <c r="DL67" s="28">
        <v>28.25453122545958</v>
      </c>
      <c r="DM67" s="28">
        <v>18.013569520559543</v>
      </c>
      <c r="DN67" s="28">
        <v>7.5811755859919856</v>
      </c>
      <c r="DO67" s="28">
        <v>-7.895347489645701</v>
      </c>
      <c r="DP67" s="28">
        <v>-17.464238157959727</v>
      </c>
      <c r="DQ67" s="28">
        <v>-24.451569045601161</v>
      </c>
      <c r="DS67" s="29">
        <v>22.166902074619159</v>
      </c>
      <c r="DT67" s="29">
        <v>20.677187790018202</v>
      </c>
      <c r="DU67" s="29">
        <v>19.869766398105831</v>
      </c>
      <c r="DV67" s="29">
        <v>19.031809526433115</v>
      </c>
      <c r="DW67" s="29">
        <v>18.202481452373128</v>
      </c>
      <c r="DX67" s="29">
        <v>17.174307236571984</v>
      </c>
      <c r="DY67" s="29">
        <v>16.034450024785251</v>
      </c>
      <c r="DZ67" s="29">
        <v>14.910332470313612</v>
      </c>
      <c r="EA67" s="29">
        <v>13.854691499816205</v>
      </c>
      <c r="EB67" s="29">
        <v>10.341447006173354</v>
      </c>
      <c r="EC67" s="29">
        <v>-15.272257774644487</v>
      </c>
      <c r="ED67" s="29">
        <v>-27.383366984463947</v>
      </c>
      <c r="EE67" s="29">
        <v>-33.647917012152959</v>
      </c>
      <c r="EF67" s="29">
        <v>-31.521954204435701</v>
      </c>
      <c r="EH67" s="29">
        <v>37.166902074619159</v>
      </c>
      <c r="EI67" s="29">
        <v>35.677187790018202</v>
      </c>
      <c r="EJ67" s="29">
        <v>34.869766398105831</v>
      </c>
      <c r="EK67" s="29">
        <v>34.031809526433115</v>
      </c>
      <c r="EL67" s="29">
        <v>33.202481452373128</v>
      </c>
      <c r="EM67" s="29">
        <v>32.174307236571984</v>
      </c>
      <c r="EN67" s="29">
        <v>31.034450024785251</v>
      </c>
      <c r="EO67" s="29">
        <v>29.910332470313612</v>
      </c>
      <c r="EP67" s="29">
        <v>28.854691499816205</v>
      </c>
      <c r="EQ67" s="29">
        <v>25.341447006173354</v>
      </c>
      <c r="ER67" s="29">
        <v>-0.27225777464448697</v>
      </c>
      <c r="ES67" s="29">
        <v>-12.383366984463947</v>
      </c>
      <c r="ET67" s="29">
        <v>-18.647917012152959</v>
      </c>
      <c r="EU67" s="29">
        <v>-16.521954204435701</v>
      </c>
      <c r="EW67" s="1">
        <v>334559</v>
      </c>
      <c r="EX67" s="80">
        <v>443368</v>
      </c>
      <c r="EY67" s="80" t="s">
        <v>866</v>
      </c>
    </row>
    <row r="68" spans="2:155" ht="16" thickBot="1" x14ac:dyDescent="0.4">
      <c r="B68" s="21" t="s">
        <v>328</v>
      </c>
      <c r="C68" s="23">
        <v>20.256494282379855</v>
      </c>
      <c r="D68" s="23">
        <v>20.265023989593175</v>
      </c>
      <c r="E68" s="23">
        <v>20.221903837776527</v>
      </c>
      <c r="F68" s="23">
        <v>20.156087929551887</v>
      </c>
      <c r="G68" s="23">
        <v>20.098128909908823</v>
      </c>
      <c r="H68" s="23">
        <v>20.044277707953441</v>
      </c>
      <c r="I68" s="23">
        <v>19.988990086302451</v>
      </c>
      <c r="J68" s="23">
        <v>19.927901133975574</v>
      </c>
      <c r="K68" s="23">
        <v>19.865435086338138</v>
      </c>
      <c r="L68" s="23">
        <v>19.790841003864024</v>
      </c>
      <c r="M68" s="23">
        <v>19.30490319905136</v>
      </c>
      <c r="N68" s="23">
        <v>18.639399273637281</v>
      </c>
      <c r="O68" s="23">
        <v>18.103622357758631</v>
      </c>
      <c r="P68" s="23">
        <v>17.432317031375145</v>
      </c>
      <c r="Q68" s="24"/>
      <c r="R68" s="23">
        <v>20.241494282379854</v>
      </c>
      <c r="S68" s="23">
        <v>20.250023989593174</v>
      </c>
      <c r="T68" s="23">
        <v>20.206903837776526</v>
      </c>
      <c r="U68" s="23">
        <v>20.141087929551887</v>
      </c>
      <c r="V68" s="23">
        <v>20.083128909908822</v>
      </c>
      <c r="W68" s="23">
        <v>20.02927770795344</v>
      </c>
      <c r="X68" s="23">
        <v>19.97399008630245</v>
      </c>
      <c r="Y68" s="23">
        <v>19.912901133975573</v>
      </c>
      <c r="Z68" s="23">
        <v>19.850435086338138</v>
      </c>
      <c r="AA68" s="23">
        <v>19.775841003864024</v>
      </c>
      <c r="AB68" s="23">
        <v>19.289903199051359</v>
      </c>
      <c r="AC68" s="23">
        <v>18.62439927363728</v>
      </c>
      <c r="AD68" s="23">
        <v>18.088622357758631</v>
      </c>
      <c r="AE68" s="23">
        <v>17.417317031375145</v>
      </c>
      <c r="AG68" s="25">
        <v>20.256494282379855</v>
      </c>
      <c r="AH68" s="25">
        <v>20.305608744776801</v>
      </c>
      <c r="AI68" s="25">
        <v>20.314776957377369</v>
      </c>
      <c r="AJ68" s="25">
        <v>20.30810976147864</v>
      </c>
      <c r="AK68" s="25">
        <v>20.312821528583704</v>
      </c>
      <c r="AL68" s="25">
        <v>20.31365880927369</v>
      </c>
      <c r="AM68" s="25">
        <v>20.294981470443666</v>
      </c>
      <c r="AN68" s="25">
        <v>20.262579212689705</v>
      </c>
      <c r="AO68" s="25">
        <v>20.216760525084918</v>
      </c>
      <c r="AP68" s="25">
        <v>20.159241886698414</v>
      </c>
      <c r="AQ68" s="25">
        <v>19.884500317895561</v>
      </c>
      <c r="AR68" s="25">
        <v>19.561264211569565</v>
      </c>
      <c r="AS68" s="25">
        <v>19.185805655863383</v>
      </c>
      <c r="AT68" s="25">
        <v>18.842843837658251</v>
      </c>
      <c r="AV68" s="26">
        <v>20.241494282379854</v>
      </c>
      <c r="AW68" s="26">
        <v>20.290608744776801</v>
      </c>
      <c r="AX68" s="26">
        <v>20.299776957377368</v>
      </c>
      <c r="AY68" s="26">
        <v>20.29310976147864</v>
      </c>
      <c r="AZ68" s="26">
        <v>20.297821528583704</v>
      </c>
      <c r="BA68" s="26">
        <v>20.298658809273689</v>
      </c>
      <c r="BB68" s="26">
        <v>20.279981470443666</v>
      </c>
      <c r="BC68" s="26">
        <v>20.247579212689704</v>
      </c>
      <c r="BD68" s="26">
        <v>20.201760525084918</v>
      </c>
      <c r="BE68" s="26">
        <v>20.144241886698413</v>
      </c>
      <c r="BF68" s="26">
        <v>19.869500317895561</v>
      </c>
      <c r="BG68" s="26">
        <v>19.546264211569564</v>
      </c>
      <c r="BH68" s="26">
        <v>19.170805655863383</v>
      </c>
      <c r="BI68" s="26">
        <v>18.82784383765825</v>
      </c>
      <c r="BK68" s="27">
        <v>20.256494282379855</v>
      </c>
      <c r="BL68" s="27">
        <v>20.265481549924925</v>
      </c>
      <c r="BM68" s="27">
        <v>20.222818897639662</v>
      </c>
      <c r="BN68" s="27">
        <v>20.157448412245593</v>
      </c>
      <c r="BO68" s="27">
        <v>20.099922933047978</v>
      </c>
      <c r="BP68" s="27">
        <v>20.043741307482073</v>
      </c>
      <c r="BQ68" s="27">
        <v>19.983300151741098</v>
      </c>
      <c r="BR68" s="27">
        <v>19.921228219908677</v>
      </c>
      <c r="BS68" s="27">
        <v>19.857874288945894</v>
      </c>
      <c r="BT68" s="27">
        <v>19.786397466779441</v>
      </c>
      <c r="BU68" s="27">
        <v>19.385772188345737</v>
      </c>
      <c r="BV68" s="27">
        <v>18.993481595092582</v>
      </c>
      <c r="BW68" s="27">
        <v>18.591632124593716</v>
      </c>
      <c r="BX68" s="27">
        <v>18.265054792569124</v>
      </c>
      <c r="BZ68" s="27">
        <v>20.241494282379854</v>
      </c>
      <c r="CA68" s="27">
        <v>20.250481549924924</v>
      </c>
      <c r="CB68" s="27">
        <v>20.207818897639662</v>
      </c>
      <c r="CC68" s="27">
        <v>20.142448412245592</v>
      </c>
      <c r="CD68" s="27">
        <v>20.084922933047977</v>
      </c>
      <c r="CE68" s="27">
        <v>20.028741307482072</v>
      </c>
      <c r="CF68" s="27">
        <v>19.968300151741097</v>
      </c>
      <c r="CG68" s="27">
        <v>19.906228219908677</v>
      </c>
      <c r="CH68" s="27">
        <v>19.842874288945893</v>
      </c>
      <c r="CI68" s="27">
        <v>19.77139746677944</v>
      </c>
      <c r="CJ68" s="27">
        <v>19.370772188345736</v>
      </c>
      <c r="CK68" s="27">
        <v>18.978481595092582</v>
      </c>
      <c r="CL68" s="27">
        <v>18.576632124593715</v>
      </c>
      <c r="CM68" s="27">
        <v>18.250054792569124</v>
      </c>
      <c r="CO68" s="28">
        <v>20.256494282379855</v>
      </c>
      <c r="CP68" s="28">
        <v>20.267200633576543</v>
      </c>
      <c r="CQ68" s="28">
        <v>20.228866158271419</v>
      </c>
      <c r="CR68" s="28">
        <v>20.165043528869766</v>
      </c>
      <c r="CS68" s="28">
        <v>20.109147863627317</v>
      </c>
      <c r="CT68" s="28">
        <v>20.042334886246593</v>
      </c>
      <c r="CU68" s="28">
        <v>19.959712081627075</v>
      </c>
      <c r="CV68" s="28">
        <v>19.865262538409638</v>
      </c>
      <c r="CW68" s="28">
        <v>19.764713451269479</v>
      </c>
      <c r="CX68" s="28">
        <v>19.654288143269554</v>
      </c>
      <c r="CY68" s="28">
        <v>18.578873803428738</v>
      </c>
      <c r="CZ68" s="28">
        <v>16.820199517216601</v>
      </c>
      <c r="DA68" s="28">
        <v>15.503216625101459</v>
      </c>
      <c r="DB68" s="28">
        <v>14.759967252911316</v>
      </c>
      <c r="DD68" s="28">
        <v>20.241494282379854</v>
      </c>
      <c r="DE68" s="28">
        <v>20.252200633576543</v>
      </c>
      <c r="DF68" s="28">
        <v>20.213866158271419</v>
      </c>
      <c r="DG68" s="28">
        <v>20.150043528869766</v>
      </c>
      <c r="DH68" s="28">
        <v>20.094147863627317</v>
      </c>
      <c r="DI68" s="28">
        <v>20.027334886246592</v>
      </c>
      <c r="DJ68" s="28">
        <v>19.944712081627074</v>
      </c>
      <c r="DK68" s="28">
        <v>19.850262538409638</v>
      </c>
      <c r="DL68" s="28">
        <v>19.749713451269479</v>
      </c>
      <c r="DM68" s="28">
        <v>19.639288143269553</v>
      </c>
      <c r="DN68" s="28">
        <v>18.563873803428738</v>
      </c>
      <c r="DO68" s="28">
        <v>16.8051995172166</v>
      </c>
      <c r="DP68" s="28">
        <v>15.488216625101458</v>
      </c>
      <c r="DQ68" s="28">
        <v>14.744967252911316</v>
      </c>
      <c r="DS68" s="29">
        <v>20.256494282379855</v>
      </c>
      <c r="DT68" s="29">
        <v>20.266730258674365</v>
      </c>
      <c r="DU68" s="29">
        <v>20.211908802743046</v>
      </c>
      <c r="DV68" s="29">
        <v>20.139311829756632</v>
      </c>
      <c r="DW68" s="29">
        <v>20.074082606504888</v>
      </c>
      <c r="DX68" s="29">
        <v>19.986745667428593</v>
      </c>
      <c r="DY68" s="29">
        <v>19.871090021370634</v>
      </c>
      <c r="DZ68" s="29">
        <v>19.732501646721097</v>
      </c>
      <c r="EA68" s="29">
        <v>19.559702674500535</v>
      </c>
      <c r="EB68" s="29">
        <v>19.2314397388053</v>
      </c>
      <c r="EC68" s="29">
        <v>17.410608626924237</v>
      </c>
      <c r="ED68" s="29">
        <v>15.758177508427313</v>
      </c>
      <c r="EE68" s="29">
        <v>14.860832733222594</v>
      </c>
      <c r="EF68" s="29">
        <v>14.871128851500931</v>
      </c>
      <c r="EH68" s="29">
        <v>20.241494282379854</v>
      </c>
      <c r="EI68" s="29">
        <v>20.251730258674364</v>
      </c>
      <c r="EJ68" s="29">
        <v>20.196908802743046</v>
      </c>
      <c r="EK68" s="29">
        <v>20.124311829756632</v>
      </c>
      <c r="EL68" s="29">
        <v>20.059082606504887</v>
      </c>
      <c r="EM68" s="29">
        <v>19.971745667428593</v>
      </c>
      <c r="EN68" s="29">
        <v>19.856090021370633</v>
      </c>
      <c r="EO68" s="29">
        <v>19.717501646721097</v>
      </c>
      <c r="EP68" s="29">
        <v>19.544702674500535</v>
      </c>
      <c r="EQ68" s="29">
        <v>19.216439738805299</v>
      </c>
      <c r="ER68" s="29">
        <v>17.395608626924236</v>
      </c>
      <c r="ES68" s="29">
        <v>15.743177508427312</v>
      </c>
      <c r="ET68" s="29">
        <v>14.845832733222593</v>
      </c>
      <c r="EU68" s="29">
        <v>14.85612885150093</v>
      </c>
      <c r="EW68" s="1">
        <v>341861</v>
      </c>
      <c r="EX68" s="80">
        <v>458979</v>
      </c>
      <c r="EY68" s="80" t="s">
        <v>858</v>
      </c>
    </row>
    <row r="69" spans="2:155" ht="16" thickBot="1" x14ac:dyDescent="0.4">
      <c r="B69" s="21" t="s">
        <v>331</v>
      </c>
      <c r="C69" s="23">
        <v>73.575467080980559</v>
      </c>
      <c r="D69" s="23">
        <v>72.650450747571227</v>
      </c>
      <c r="E69" s="23">
        <v>71.565598764785761</v>
      </c>
      <c r="F69" s="23">
        <v>70.141076931211572</v>
      </c>
      <c r="G69" s="23">
        <v>68.719908250539731</v>
      </c>
      <c r="H69" s="23">
        <v>67.261626164318841</v>
      </c>
      <c r="I69" s="23">
        <v>65.750961366397533</v>
      </c>
      <c r="J69" s="23">
        <v>64.13656573664133</v>
      </c>
      <c r="K69" s="23">
        <v>62.470089636886726</v>
      </c>
      <c r="L69" s="23">
        <v>60.096481825852337</v>
      </c>
      <c r="M69" s="23">
        <v>50.029314440326573</v>
      </c>
      <c r="N69" s="23">
        <v>44.290313339093004</v>
      </c>
      <c r="O69" s="23">
        <v>39.90400205164012</v>
      </c>
      <c r="P69" s="23">
        <v>41.757205179714063</v>
      </c>
      <c r="Q69" s="24"/>
      <c r="R69" s="23">
        <v>91.575467080980559</v>
      </c>
      <c r="S69" s="23">
        <v>90.650450747571227</v>
      </c>
      <c r="T69" s="23">
        <v>89.565598764785761</v>
      </c>
      <c r="U69" s="23">
        <v>88.141076931211572</v>
      </c>
      <c r="V69" s="23">
        <v>86.719908250539731</v>
      </c>
      <c r="W69" s="23">
        <v>85.261626164318841</v>
      </c>
      <c r="X69" s="23">
        <v>83.750961366397533</v>
      </c>
      <c r="Y69" s="23">
        <v>82.13656573664133</v>
      </c>
      <c r="Z69" s="23">
        <v>80.470089636886726</v>
      </c>
      <c r="AA69" s="23">
        <v>78.096481825852337</v>
      </c>
      <c r="AB69" s="23">
        <v>68.029314440326573</v>
      </c>
      <c r="AC69" s="23">
        <v>62.290313339093004</v>
      </c>
      <c r="AD69" s="23">
        <v>57.90400205164012</v>
      </c>
      <c r="AE69" s="23">
        <v>59.757205179714063</v>
      </c>
      <c r="AG69" s="25">
        <v>73.575467080980559</v>
      </c>
      <c r="AH69" s="25">
        <v>73.351178066268005</v>
      </c>
      <c r="AI69" s="25">
        <v>72.800709171426831</v>
      </c>
      <c r="AJ69" s="25">
        <v>72.302478329920689</v>
      </c>
      <c r="AK69" s="25">
        <v>71.825772195426154</v>
      </c>
      <c r="AL69" s="25">
        <v>71.144353309586648</v>
      </c>
      <c r="AM69" s="25">
        <v>70.183419722149324</v>
      </c>
      <c r="AN69" s="25">
        <v>69.007316519572697</v>
      </c>
      <c r="AO69" s="25">
        <v>67.638916822639942</v>
      </c>
      <c r="AP69" s="25">
        <v>66.106551907268567</v>
      </c>
      <c r="AQ69" s="25">
        <v>62.144872728702829</v>
      </c>
      <c r="AR69" s="25">
        <v>58.494745171791216</v>
      </c>
      <c r="AS69" s="25">
        <v>56.025845377528633</v>
      </c>
      <c r="AT69" s="25">
        <v>54.653762280483342</v>
      </c>
      <c r="AV69" s="26">
        <v>91.575467080980559</v>
      </c>
      <c r="AW69" s="26">
        <v>91.351178066268005</v>
      </c>
      <c r="AX69" s="26">
        <v>90.800709171426831</v>
      </c>
      <c r="AY69" s="26">
        <v>90.302478329920689</v>
      </c>
      <c r="AZ69" s="26">
        <v>89.825772195426154</v>
      </c>
      <c r="BA69" s="26">
        <v>89.144353309586648</v>
      </c>
      <c r="BB69" s="26">
        <v>88.183419722149324</v>
      </c>
      <c r="BC69" s="26">
        <v>87.007316519572697</v>
      </c>
      <c r="BD69" s="26">
        <v>85.638916822639942</v>
      </c>
      <c r="BE69" s="26">
        <v>84.106551907268567</v>
      </c>
      <c r="BF69" s="26">
        <v>80.144872728702836</v>
      </c>
      <c r="BG69" s="26">
        <v>76.494745171791209</v>
      </c>
      <c r="BH69" s="26">
        <v>74.02584537752864</v>
      </c>
      <c r="BI69" s="26">
        <v>72.653762280483335</v>
      </c>
      <c r="BK69" s="27">
        <v>73.575467080980559</v>
      </c>
      <c r="BL69" s="27">
        <v>72.650540081266641</v>
      </c>
      <c r="BM69" s="27">
        <v>71.565777418607894</v>
      </c>
      <c r="BN69" s="27">
        <v>70.141342365694697</v>
      </c>
      <c r="BO69" s="27">
        <v>68.720257885022733</v>
      </c>
      <c r="BP69" s="27">
        <v>67.26152186391252</v>
      </c>
      <c r="BQ69" s="27">
        <v>65.749851833760289</v>
      </c>
      <c r="BR69" s="27">
        <v>64.135264299277509</v>
      </c>
      <c r="BS69" s="27">
        <v>62.468614773801562</v>
      </c>
      <c r="BT69" s="27">
        <v>60.253173603210172</v>
      </c>
      <c r="BU69" s="27">
        <v>50.724309736707923</v>
      </c>
      <c r="BV69" s="27">
        <v>45.172486724724038</v>
      </c>
      <c r="BW69" s="27">
        <v>40.726995723118137</v>
      </c>
      <c r="BX69" s="27">
        <v>42.481617897292793</v>
      </c>
      <c r="BZ69" s="27">
        <v>91.575467080980559</v>
      </c>
      <c r="CA69" s="27">
        <v>90.650540081266641</v>
      </c>
      <c r="CB69" s="27">
        <v>89.565777418607894</v>
      </c>
      <c r="CC69" s="27">
        <v>88.141342365694697</v>
      </c>
      <c r="CD69" s="27">
        <v>86.720257885022733</v>
      </c>
      <c r="CE69" s="27">
        <v>85.26152186391252</v>
      </c>
      <c r="CF69" s="27">
        <v>83.749851833760289</v>
      </c>
      <c r="CG69" s="27">
        <v>82.135264299277509</v>
      </c>
      <c r="CH69" s="27">
        <v>80.468614773801562</v>
      </c>
      <c r="CI69" s="27">
        <v>78.253173603210172</v>
      </c>
      <c r="CJ69" s="27">
        <v>68.724309736707923</v>
      </c>
      <c r="CK69" s="27">
        <v>63.172486724724038</v>
      </c>
      <c r="CL69" s="27">
        <v>58.726995723118137</v>
      </c>
      <c r="CM69" s="27">
        <v>60.481617897292793</v>
      </c>
      <c r="CO69" s="28">
        <v>73.575467080980559</v>
      </c>
      <c r="CP69" s="28">
        <v>72.531955617906519</v>
      </c>
      <c r="CQ69" s="28">
        <v>71.392945474276075</v>
      </c>
      <c r="CR69" s="28">
        <v>69.932899402588049</v>
      </c>
      <c r="CS69" s="28">
        <v>68.38669586485571</v>
      </c>
      <c r="CT69" s="28">
        <v>66.7210195939534</v>
      </c>
      <c r="CU69" s="28">
        <v>64.870566827921039</v>
      </c>
      <c r="CV69" s="28">
        <v>62.915969122598348</v>
      </c>
      <c r="CW69" s="28">
        <v>61.184140500620934</v>
      </c>
      <c r="CX69" s="28">
        <v>59.392288572595824</v>
      </c>
      <c r="CY69" s="28">
        <v>43.650027144950997</v>
      </c>
      <c r="CZ69" s="28">
        <v>26.793520853318284</v>
      </c>
      <c r="DA69" s="28">
        <v>16.36701273024002</v>
      </c>
      <c r="DB69" s="28">
        <v>9.3317354383362954</v>
      </c>
      <c r="DD69" s="28">
        <v>91.575467080980559</v>
      </c>
      <c r="DE69" s="28">
        <v>90.531955617906519</v>
      </c>
      <c r="DF69" s="28">
        <v>89.392945474276075</v>
      </c>
      <c r="DG69" s="28">
        <v>87.932899402588049</v>
      </c>
      <c r="DH69" s="28">
        <v>86.38669586485571</v>
      </c>
      <c r="DI69" s="28">
        <v>84.7210195939534</v>
      </c>
      <c r="DJ69" s="28">
        <v>82.870566827921039</v>
      </c>
      <c r="DK69" s="28">
        <v>80.915969122598341</v>
      </c>
      <c r="DL69" s="28">
        <v>79.184140500620941</v>
      </c>
      <c r="DM69" s="28">
        <v>77.392288572595817</v>
      </c>
      <c r="DN69" s="28">
        <v>61.650027144950997</v>
      </c>
      <c r="DO69" s="28">
        <v>44.793520853318284</v>
      </c>
      <c r="DP69" s="28">
        <v>34.36701273024002</v>
      </c>
      <c r="DQ69" s="28">
        <v>27.331735438336295</v>
      </c>
      <c r="DS69" s="29">
        <v>73.575467080980559</v>
      </c>
      <c r="DT69" s="29">
        <v>72.748303891308325</v>
      </c>
      <c r="DU69" s="29">
        <v>71.273028017193639</v>
      </c>
      <c r="DV69" s="29">
        <v>69.809042827566984</v>
      </c>
      <c r="DW69" s="29">
        <v>68.262709306870079</v>
      </c>
      <c r="DX69" s="29">
        <v>66.684487891452932</v>
      </c>
      <c r="DY69" s="29">
        <v>65.114168969392097</v>
      </c>
      <c r="DZ69" s="29">
        <v>62.705851756552583</v>
      </c>
      <c r="EA69" s="29">
        <v>59.609148527084351</v>
      </c>
      <c r="EB69" s="29">
        <v>51.972848866813308</v>
      </c>
      <c r="EC69" s="29">
        <v>30.938255635172453</v>
      </c>
      <c r="ED69" s="29">
        <v>17.41504943104664</v>
      </c>
      <c r="EE69" s="29">
        <v>10.98655831082911</v>
      </c>
      <c r="EF69" s="29">
        <v>14.674113722827485</v>
      </c>
      <c r="EH69" s="29">
        <v>91.575467080980559</v>
      </c>
      <c r="EI69" s="29">
        <v>90.748303891308325</v>
      </c>
      <c r="EJ69" s="29">
        <v>89.273028017193639</v>
      </c>
      <c r="EK69" s="29">
        <v>87.809042827566984</v>
      </c>
      <c r="EL69" s="29">
        <v>86.262709306870079</v>
      </c>
      <c r="EM69" s="29">
        <v>84.684487891452932</v>
      </c>
      <c r="EN69" s="29">
        <v>83.114168969392097</v>
      </c>
      <c r="EO69" s="29">
        <v>80.70585175655259</v>
      </c>
      <c r="EP69" s="29">
        <v>77.609148527084358</v>
      </c>
      <c r="EQ69" s="29">
        <v>69.972848866813308</v>
      </c>
      <c r="ER69" s="29">
        <v>48.938255635172453</v>
      </c>
      <c r="ES69" s="29">
        <v>35.41504943104664</v>
      </c>
      <c r="ET69" s="29">
        <v>28.98655831082911</v>
      </c>
      <c r="EU69" s="29">
        <v>32.674113722827485</v>
      </c>
      <c r="EW69" s="1">
        <v>327495</v>
      </c>
      <c r="EX69" s="80">
        <v>477808</v>
      </c>
      <c r="EY69" s="80" t="s">
        <v>863</v>
      </c>
    </row>
    <row r="70" spans="2:155" ht="16" thickBot="1" x14ac:dyDescent="0.4">
      <c r="B70" s="21" t="s">
        <v>403</v>
      </c>
      <c r="C70" s="23">
        <v>41.42045626557389</v>
      </c>
      <c r="D70" s="23">
        <v>37.844997989627856</v>
      </c>
      <c r="E70" s="23">
        <v>35.080322656665004</v>
      </c>
      <c r="F70" s="23">
        <v>31.872799773792408</v>
      </c>
      <c r="G70" s="23">
        <v>28.311147956529183</v>
      </c>
      <c r="H70" s="23">
        <v>24.669755403982151</v>
      </c>
      <c r="I70" s="23">
        <v>21.00768173128823</v>
      </c>
      <c r="J70" s="23">
        <v>15.88858591470202</v>
      </c>
      <c r="K70" s="23">
        <v>12.821022075597</v>
      </c>
      <c r="L70" s="23">
        <v>9.6811844584626527</v>
      </c>
      <c r="M70" s="23">
        <v>-8.6010306708533051</v>
      </c>
      <c r="N70" s="23">
        <v>-14.849462889556037</v>
      </c>
      <c r="O70" s="23">
        <v>-18.104348455318814</v>
      </c>
      <c r="P70" s="23">
        <v>-17.43901840227943</v>
      </c>
      <c r="Q70" s="24"/>
      <c r="R70" s="23">
        <v>59.42045626557389</v>
      </c>
      <c r="S70" s="23">
        <v>55.844997989627856</v>
      </c>
      <c r="T70" s="23">
        <v>53.080322656665004</v>
      </c>
      <c r="U70" s="23">
        <v>49.872799773792408</v>
      </c>
      <c r="V70" s="23">
        <v>46.311147956529183</v>
      </c>
      <c r="W70" s="23">
        <v>42.669755403982151</v>
      </c>
      <c r="X70" s="23">
        <v>39.00768173128823</v>
      </c>
      <c r="Y70" s="23">
        <v>33.88858591470202</v>
      </c>
      <c r="Z70" s="23">
        <v>30.821022075597</v>
      </c>
      <c r="AA70" s="23">
        <v>27.681184458462653</v>
      </c>
      <c r="AB70" s="23">
        <v>9.3989693291466949</v>
      </c>
      <c r="AC70" s="23">
        <v>3.1505371104439632</v>
      </c>
      <c r="AD70" s="23">
        <v>-0.10434845531881365</v>
      </c>
      <c r="AE70" s="23">
        <v>0.56098159772056988</v>
      </c>
      <c r="AG70" s="25">
        <v>41.42045626557389</v>
      </c>
      <c r="AH70" s="25">
        <v>38.568339484666012</v>
      </c>
      <c r="AI70" s="25">
        <v>36.123702946872001</v>
      </c>
      <c r="AJ70" s="25">
        <v>33.638184398027818</v>
      </c>
      <c r="AK70" s="25">
        <v>30.974532644941917</v>
      </c>
      <c r="AL70" s="25">
        <v>27.856284197740408</v>
      </c>
      <c r="AM70" s="25">
        <v>24.455942102888542</v>
      </c>
      <c r="AN70" s="25">
        <v>22.211217582940137</v>
      </c>
      <c r="AO70" s="25">
        <v>19.441315810918155</v>
      </c>
      <c r="AP70" s="25">
        <v>16.746268035942421</v>
      </c>
      <c r="AQ70" s="25">
        <v>9.5244768212993165</v>
      </c>
      <c r="AR70" s="25">
        <v>4.2421203614781149</v>
      </c>
      <c r="AS70" s="25">
        <v>0.80293729596586161</v>
      </c>
      <c r="AT70" s="25">
        <v>-1.6073935407968634</v>
      </c>
      <c r="AV70" s="26">
        <v>59.42045626557389</v>
      </c>
      <c r="AW70" s="26">
        <v>56.568339484666012</v>
      </c>
      <c r="AX70" s="26">
        <v>54.123702946872001</v>
      </c>
      <c r="AY70" s="26">
        <v>51.638184398027818</v>
      </c>
      <c r="AZ70" s="26">
        <v>48.974532644941917</v>
      </c>
      <c r="BA70" s="26">
        <v>45.856284197740408</v>
      </c>
      <c r="BB70" s="26">
        <v>42.455942102888542</v>
      </c>
      <c r="BC70" s="26">
        <v>40.211217582940137</v>
      </c>
      <c r="BD70" s="26">
        <v>37.441315810918155</v>
      </c>
      <c r="BE70" s="26">
        <v>34.746268035942421</v>
      </c>
      <c r="BF70" s="26">
        <v>27.524476821299316</v>
      </c>
      <c r="BG70" s="26">
        <v>22.242120361478115</v>
      </c>
      <c r="BH70" s="26">
        <v>18.802937295965862</v>
      </c>
      <c r="BI70" s="26">
        <v>16.392606459203137</v>
      </c>
      <c r="BK70" s="27">
        <v>41.42045626557389</v>
      </c>
      <c r="BL70" s="27">
        <v>37.845952516682075</v>
      </c>
      <c r="BM70" s="27">
        <v>35.080247712971072</v>
      </c>
      <c r="BN70" s="27">
        <v>31.873501221675284</v>
      </c>
      <c r="BO70" s="27">
        <v>28.312699968260318</v>
      </c>
      <c r="BP70" s="27">
        <v>24.667517091134982</v>
      </c>
      <c r="BQ70" s="27">
        <v>20.996839553068455</v>
      </c>
      <c r="BR70" s="27">
        <v>15.876478395354951</v>
      </c>
      <c r="BS70" s="27">
        <v>12.812704713997789</v>
      </c>
      <c r="BT70" s="27">
        <v>9.9377004030814931</v>
      </c>
      <c r="BU70" s="27">
        <v>-7.360126354545514</v>
      </c>
      <c r="BV70" s="27">
        <v>-12.881445602890153</v>
      </c>
      <c r="BW70" s="27">
        <v>-15.974255857642447</v>
      </c>
      <c r="BX70" s="27">
        <v>-15.051735242748691</v>
      </c>
      <c r="BZ70" s="27">
        <v>59.42045626557389</v>
      </c>
      <c r="CA70" s="27">
        <v>55.845952516682075</v>
      </c>
      <c r="CB70" s="27">
        <v>53.080247712971072</v>
      </c>
      <c r="CC70" s="27">
        <v>49.873501221675284</v>
      </c>
      <c r="CD70" s="27">
        <v>46.312699968260318</v>
      </c>
      <c r="CE70" s="27">
        <v>42.667517091134982</v>
      </c>
      <c r="CF70" s="27">
        <v>38.996839553068455</v>
      </c>
      <c r="CG70" s="27">
        <v>33.876478395354951</v>
      </c>
      <c r="CH70" s="27">
        <v>30.812704713997789</v>
      </c>
      <c r="CI70" s="27">
        <v>27.937700403081493</v>
      </c>
      <c r="CJ70" s="27">
        <v>10.639873645454486</v>
      </c>
      <c r="CK70" s="27">
        <v>5.1185543971098468</v>
      </c>
      <c r="CL70" s="27">
        <v>2.0257441423575528</v>
      </c>
      <c r="CM70" s="27">
        <v>2.9482647572513088</v>
      </c>
      <c r="CO70" s="28">
        <v>41.42045626557389</v>
      </c>
      <c r="CP70" s="28">
        <v>37.7912343323285</v>
      </c>
      <c r="CQ70" s="28">
        <v>35.077705273888128</v>
      </c>
      <c r="CR70" s="28">
        <v>31.917279284711782</v>
      </c>
      <c r="CS70" s="28">
        <v>28.481432577489798</v>
      </c>
      <c r="CT70" s="28">
        <v>24.902960402853324</v>
      </c>
      <c r="CU70" s="28">
        <v>21.160028029871143</v>
      </c>
      <c r="CV70" s="28">
        <v>14.140622530556243</v>
      </c>
      <c r="CW70" s="28">
        <v>11.352502261742572</v>
      </c>
      <c r="CX70" s="28">
        <v>8.8925531660204058</v>
      </c>
      <c r="CY70" s="28">
        <v>-13.777211440327164</v>
      </c>
      <c r="CZ70" s="28">
        <v>-45.203231815316315</v>
      </c>
      <c r="DA70" s="28">
        <v>-68.91234952396195</v>
      </c>
      <c r="DB70" s="28">
        <v>-84.541392582762285</v>
      </c>
      <c r="DD70" s="28">
        <v>59.42045626557389</v>
      </c>
      <c r="DE70" s="28">
        <v>55.7912343323285</v>
      </c>
      <c r="DF70" s="28">
        <v>53.077705273888128</v>
      </c>
      <c r="DG70" s="28">
        <v>49.917279284711782</v>
      </c>
      <c r="DH70" s="28">
        <v>46.481432577489798</v>
      </c>
      <c r="DI70" s="28">
        <v>42.902960402853324</v>
      </c>
      <c r="DJ70" s="28">
        <v>39.160028029871143</v>
      </c>
      <c r="DK70" s="28">
        <v>32.140622530556243</v>
      </c>
      <c r="DL70" s="28">
        <v>29.352502261742572</v>
      </c>
      <c r="DM70" s="28">
        <v>26.892553166020406</v>
      </c>
      <c r="DN70" s="28">
        <v>4.2227885596728356</v>
      </c>
      <c r="DO70" s="28">
        <v>-27.203231815316315</v>
      </c>
      <c r="DP70" s="28">
        <v>-50.91234952396195</v>
      </c>
      <c r="DQ70" s="28">
        <v>-66.541392582762285</v>
      </c>
      <c r="DS70" s="29">
        <v>41.42045626557389</v>
      </c>
      <c r="DT70" s="29">
        <v>38.182431624401005</v>
      </c>
      <c r="DU70" s="29">
        <v>34.915878809944587</v>
      </c>
      <c r="DV70" s="29">
        <v>31.817887124149991</v>
      </c>
      <c r="DW70" s="29">
        <v>28.520394425721051</v>
      </c>
      <c r="DX70" s="29">
        <v>20.673302808034705</v>
      </c>
      <c r="DY70" s="29">
        <v>17.570599270706026</v>
      </c>
      <c r="DZ70" s="29">
        <v>13.133066361442332</v>
      </c>
      <c r="EA70" s="29">
        <v>10.165935142315064</v>
      </c>
      <c r="EB70" s="29">
        <v>-8.9132387396006152E-2</v>
      </c>
      <c r="EC70" s="29">
        <v>-37.195014301523315</v>
      </c>
      <c r="ED70" s="29">
        <v>-65.389604107751438</v>
      </c>
      <c r="EE70" s="29">
        <v>-81.004762126800699</v>
      </c>
      <c r="EF70" s="29">
        <v>-75.633304540525046</v>
      </c>
      <c r="EH70" s="29">
        <v>59.42045626557389</v>
      </c>
      <c r="EI70" s="29">
        <v>56.182431624401005</v>
      </c>
      <c r="EJ70" s="29">
        <v>52.915878809944587</v>
      </c>
      <c r="EK70" s="29">
        <v>49.817887124149991</v>
      </c>
      <c r="EL70" s="29">
        <v>46.520394425721051</v>
      </c>
      <c r="EM70" s="29">
        <v>38.673302808034705</v>
      </c>
      <c r="EN70" s="29">
        <v>35.570599270706026</v>
      </c>
      <c r="EO70" s="29">
        <v>31.133066361442332</v>
      </c>
      <c r="EP70" s="29">
        <v>28.165935142315064</v>
      </c>
      <c r="EQ70" s="29">
        <v>17.910867612603994</v>
      </c>
      <c r="ER70" s="29">
        <v>-19.195014301523315</v>
      </c>
      <c r="ES70" s="29">
        <v>-47.389604107751438</v>
      </c>
      <c r="ET70" s="29">
        <v>-63.004762126800699</v>
      </c>
      <c r="EU70" s="29">
        <v>-57.633304540525046</v>
      </c>
      <c r="EW70" s="1">
        <v>391131</v>
      </c>
      <c r="EX70" s="80">
        <v>390929</v>
      </c>
      <c r="EY70" s="80" t="s">
        <v>859</v>
      </c>
    </row>
    <row r="71" spans="2:155" ht="16" thickBot="1" x14ac:dyDescent="0.4">
      <c r="B71" s="21" t="s">
        <v>344</v>
      </c>
      <c r="C71" s="23">
        <v>27.315196407077693</v>
      </c>
      <c r="D71" s="23">
        <v>25.177256733091227</v>
      </c>
      <c r="E71" s="23">
        <v>22.721542180431484</v>
      </c>
      <c r="F71" s="23">
        <v>19.791943192198715</v>
      </c>
      <c r="G71" s="23">
        <v>16.343912296186389</v>
      </c>
      <c r="H71" s="23">
        <v>13.178769888787343</v>
      </c>
      <c r="I71" s="23">
        <v>9.8543866938121027</v>
      </c>
      <c r="J71" s="23">
        <v>6.3683829086080266</v>
      </c>
      <c r="K71" s="23">
        <v>2.7941191622031738</v>
      </c>
      <c r="L71" s="23">
        <v>-1.4869341612300531</v>
      </c>
      <c r="M71" s="23">
        <v>-17.001919234937532</v>
      </c>
      <c r="N71" s="23">
        <v>-24.780548438604143</v>
      </c>
      <c r="O71" s="23">
        <v>-26.603321377727895</v>
      </c>
      <c r="P71" s="23">
        <v>-25.39743222201443</v>
      </c>
      <c r="Q71" s="24"/>
      <c r="R71" s="23">
        <v>65.315196407077693</v>
      </c>
      <c r="S71" s="23">
        <v>63.177256733091227</v>
      </c>
      <c r="T71" s="23">
        <v>60.721542180431484</v>
      </c>
      <c r="U71" s="23">
        <v>57.791943192198715</v>
      </c>
      <c r="V71" s="23">
        <v>54.343912296186389</v>
      </c>
      <c r="W71" s="23">
        <v>51.178769888787343</v>
      </c>
      <c r="X71" s="23">
        <v>47.854386693812103</v>
      </c>
      <c r="Y71" s="23">
        <v>44.368382908608027</v>
      </c>
      <c r="Z71" s="23">
        <v>40.794119162203174</v>
      </c>
      <c r="AA71" s="23">
        <v>36.513065838769947</v>
      </c>
      <c r="AB71" s="23">
        <v>20.998080765062468</v>
      </c>
      <c r="AC71" s="23">
        <v>13.219451561395857</v>
      </c>
      <c r="AD71" s="23">
        <v>11.396678622272105</v>
      </c>
      <c r="AE71" s="23">
        <v>12.60256777798557</v>
      </c>
      <c r="AG71" s="25">
        <v>27.315196407077693</v>
      </c>
      <c r="AH71" s="25">
        <v>26.388615532045804</v>
      </c>
      <c r="AI71" s="25">
        <v>24.843216408453017</v>
      </c>
      <c r="AJ71" s="25">
        <v>23.473400812525796</v>
      </c>
      <c r="AK71" s="25">
        <v>21.711759488090394</v>
      </c>
      <c r="AL71" s="25">
        <v>19.814786459102834</v>
      </c>
      <c r="AM71" s="25">
        <v>17.354586317434979</v>
      </c>
      <c r="AN71" s="25">
        <v>14.543047701891638</v>
      </c>
      <c r="AO71" s="25">
        <v>11.423653022752305</v>
      </c>
      <c r="AP71" s="25">
        <v>8.0175761657859113</v>
      </c>
      <c r="AQ71" s="25">
        <v>-2.2998780155368479</v>
      </c>
      <c r="AR71" s="25">
        <v>-9.1672846617412347</v>
      </c>
      <c r="AS71" s="25">
        <v>-12.488370677113267</v>
      </c>
      <c r="AT71" s="25">
        <v>-14.435145561608351</v>
      </c>
      <c r="AV71" s="26">
        <v>65.315196407077693</v>
      </c>
      <c r="AW71" s="26">
        <v>64.388615532045804</v>
      </c>
      <c r="AX71" s="26">
        <v>62.843216408453017</v>
      </c>
      <c r="AY71" s="26">
        <v>61.473400812525796</v>
      </c>
      <c r="AZ71" s="26">
        <v>59.711759488090394</v>
      </c>
      <c r="BA71" s="26">
        <v>57.814786459102834</v>
      </c>
      <c r="BB71" s="26">
        <v>55.354586317434979</v>
      </c>
      <c r="BC71" s="26">
        <v>52.543047701891638</v>
      </c>
      <c r="BD71" s="26">
        <v>49.423653022752305</v>
      </c>
      <c r="BE71" s="26">
        <v>46.017576165785911</v>
      </c>
      <c r="BF71" s="26">
        <v>35.700121984463152</v>
      </c>
      <c r="BG71" s="26">
        <v>28.832715338258765</v>
      </c>
      <c r="BH71" s="26">
        <v>25.511629322886733</v>
      </c>
      <c r="BI71" s="26">
        <v>23.564854438391649</v>
      </c>
      <c r="BK71" s="27">
        <v>27.315196407077693</v>
      </c>
      <c r="BL71" s="27">
        <v>25.177700444702879</v>
      </c>
      <c r="BM71" s="27">
        <v>22.717008037946258</v>
      </c>
      <c r="BN71" s="27">
        <v>19.787511329221303</v>
      </c>
      <c r="BO71" s="27">
        <v>16.339849399090227</v>
      </c>
      <c r="BP71" s="27">
        <v>13.174928547715268</v>
      </c>
      <c r="BQ71" s="27">
        <v>9.8503785940533675</v>
      </c>
      <c r="BR71" s="27">
        <v>6.3654141544154328</v>
      </c>
      <c r="BS71" s="27">
        <v>2.8061497594931524</v>
      </c>
      <c r="BT71" s="27">
        <v>-1.1164337716959238</v>
      </c>
      <c r="BU71" s="27">
        <v>-15.468078697549686</v>
      </c>
      <c r="BV71" s="27">
        <v>-22.781058803899128</v>
      </c>
      <c r="BW71" s="27">
        <v>-24.364121239434439</v>
      </c>
      <c r="BX71" s="27">
        <v>-23.274350959680731</v>
      </c>
      <c r="BZ71" s="27">
        <v>65.315196407077693</v>
      </c>
      <c r="CA71" s="27">
        <v>63.177700444702879</v>
      </c>
      <c r="CB71" s="27">
        <v>60.717008037946258</v>
      </c>
      <c r="CC71" s="27">
        <v>57.787511329221303</v>
      </c>
      <c r="CD71" s="27">
        <v>54.339849399090227</v>
      </c>
      <c r="CE71" s="27">
        <v>51.174928547715268</v>
      </c>
      <c r="CF71" s="27">
        <v>47.850378594053367</v>
      </c>
      <c r="CG71" s="27">
        <v>44.365414154415433</v>
      </c>
      <c r="CH71" s="27">
        <v>40.806149759493152</v>
      </c>
      <c r="CI71" s="27">
        <v>36.883566228304076</v>
      </c>
      <c r="CJ71" s="27">
        <v>22.531921302450314</v>
      </c>
      <c r="CK71" s="27">
        <v>15.218941196100872</v>
      </c>
      <c r="CL71" s="27">
        <v>13.635878760565561</v>
      </c>
      <c r="CM71" s="27">
        <v>14.725649040319269</v>
      </c>
      <c r="CO71" s="28">
        <v>27.315196407077693</v>
      </c>
      <c r="CP71" s="28">
        <v>25.121605486627075</v>
      </c>
      <c r="CQ71" s="28">
        <v>22.721273038970239</v>
      </c>
      <c r="CR71" s="28">
        <v>19.784176570869178</v>
      </c>
      <c r="CS71" s="28">
        <v>16.462793583235282</v>
      </c>
      <c r="CT71" s="28">
        <v>13.328741845890576</v>
      </c>
      <c r="CU71" s="28">
        <v>9.8729444627149689</v>
      </c>
      <c r="CV71" s="28">
        <v>6.2561428970621051</v>
      </c>
      <c r="CW71" s="28">
        <v>2.977134740586024</v>
      </c>
      <c r="CX71" s="28">
        <v>-0.4719293257370083</v>
      </c>
      <c r="CY71" s="28">
        <v>-19.429774133780029</v>
      </c>
      <c r="CZ71" s="28">
        <v>-53.245011480563335</v>
      </c>
      <c r="DA71" s="28">
        <v>-77.573253065741994</v>
      </c>
      <c r="DB71" s="28">
        <v>-94.360087639846313</v>
      </c>
      <c r="DD71" s="28">
        <v>65.315196407077693</v>
      </c>
      <c r="DE71" s="28">
        <v>63.121605486627075</v>
      </c>
      <c r="DF71" s="28">
        <v>60.721273038970239</v>
      </c>
      <c r="DG71" s="28">
        <v>57.784176570869178</v>
      </c>
      <c r="DH71" s="28">
        <v>54.462793583235282</v>
      </c>
      <c r="DI71" s="28">
        <v>51.328741845890576</v>
      </c>
      <c r="DJ71" s="28">
        <v>47.872944462714969</v>
      </c>
      <c r="DK71" s="28">
        <v>44.256142897062105</v>
      </c>
      <c r="DL71" s="28">
        <v>40.977134740586024</v>
      </c>
      <c r="DM71" s="28">
        <v>37.528070674262992</v>
      </c>
      <c r="DN71" s="28">
        <v>18.570225866219971</v>
      </c>
      <c r="DO71" s="28">
        <v>-15.245011480563335</v>
      </c>
      <c r="DP71" s="28">
        <v>-39.573253065741994</v>
      </c>
      <c r="DQ71" s="28">
        <v>-56.360087639846313</v>
      </c>
      <c r="DS71" s="29">
        <v>27.315196407077693</v>
      </c>
      <c r="DT71" s="29">
        <v>25.53216611835272</v>
      </c>
      <c r="DU71" s="29">
        <v>22.112289359496003</v>
      </c>
      <c r="DV71" s="29">
        <v>19.158971734445998</v>
      </c>
      <c r="DW71" s="29">
        <v>16.01688786994346</v>
      </c>
      <c r="DX71" s="29">
        <v>13.296750090720153</v>
      </c>
      <c r="DY71" s="29">
        <v>10.284183488726612</v>
      </c>
      <c r="DZ71" s="29">
        <v>7.2416476228514313</v>
      </c>
      <c r="EA71" s="29">
        <v>3.9331046870266135</v>
      </c>
      <c r="EB71" s="29">
        <v>-4.706125418147252</v>
      </c>
      <c r="EC71" s="29">
        <v>-44.890248206821809</v>
      </c>
      <c r="ED71" s="29">
        <v>-75.004003702957505</v>
      </c>
      <c r="EE71" s="29">
        <v>-91.155586490674466</v>
      </c>
      <c r="EF71" s="29">
        <v>-85.253990865894536</v>
      </c>
      <c r="EH71" s="29">
        <v>65.315196407077693</v>
      </c>
      <c r="EI71" s="29">
        <v>63.53216611835272</v>
      </c>
      <c r="EJ71" s="29">
        <v>60.112289359496003</v>
      </c>
      <c r="EK71" s="29">
        <v>57.158971734445998</v>
      </c>
      <c r="EL71" s="29">
        <v>54.01688786994346</v>
      </c>
      <c r="EM71" s="29">
        <v>51.296750090720153</v>
      </c>
      <c r="EN71" s="29">
        <v>48.284183488726612</v>
      </c>
      <c r="EO71" s="29">
        <v>45.241647622851431</v>
      </c>
      <c r="EP71" s="29">
        <v>41.933104687026614</v>
      </c>
      <c r="EQ71" s="29">
        <v>33.293874581852748</v>
      </c>
      <c r="ER71" s="29">
        <v>-6.8902482068218092</v>
      </c>
      <c r="ES71" s="29">
        <v>-37.004003702957505</v>
      </c>
      <c r="ET71" s="29">
        <v>-53.155586490674466</v>
      </c>
      <c r="EU71" s="29">
        <v>-47.253990865894536</v>
      </c>
      <c r="EW71" s="1">
        <v>382900</v>
      </c>
      <c r="EX71" s="80">
        <v>393269</v>
      </c>
      <c r="EY71" s="80" t="s">
        <v>849</v>
      </c>
    </row>
    <row r="72" spans="2:155" ht="16" thickBot="1" x14ac:dyDescent="0.4">
      <c r="B72" s="21" t="s">
        <v>346</v>
      </c>
      <c r="C72" s="23">
        <v>60.911577331329426</v>
      </c>
      <c r="D72" s="23">
        <v>57.786797473126022</v>
      </c>
      <c r="E72" s="23">
        <v>56.357346921453896</v>
      </c>
      <c r="F72" s="23">
        <v>54.767901810623854</v>
      </c>
      <c r="G72" s="23">
        <v>52.963315115250055</v>
      </c>
      <c r="H72" s="23">
        <v>51.117339438922642</v>
      </c>
      <c r="I72" s="23">
        <v>49.25621012545318</v>
      </c>
      <c r="J72" s="23">
        <v>47.262295245455761</v>
      </c>
      <c r="K72" s="23">
        <v>45.278512225010502</v>
      </c>
      <c r="L72" s="23">
        <v>42.790440238723022</v>
      </c>
      <c r="M72" s="23">
        <v>33.819991663040952</v>
      </c>
      <c r="N72" s="23">
        <v>29.149910728501709</v>
      </c>
      <c r="O72" s="23">
        <v>28.268338041408299</v>
      </c>
      <c r="P72" s="23">
        <v>29.046388458656281</v>
      </c>
      <c r="Q72" s="24"/>
      <c r="R72" s="23">
        <v>78.911577331329426</v>
      </c>
      <c r="S72" s="23">
        <v>75.786797473126029</v>
      </c>
      <c r="T72" s="23">
        <v>74.357346921453896</v>
      </c>
      <c r="U72" s="23">
        <v>72.767901810623854</v>
      </c>
      <c r="V72" s="23">
        <v>70.963315115250055</v>
      </c>
      <c r="W72" s="23">
        <v>69.117339438922642</v>
      </c>
      <c r="X72" s="23">
        <v>67.25621012545318</v>
      </c>
      <c r="Y72" s="23">
        <v>65.262295245455761</v>
      </c>
      <c r="Z72" s="23">
        <v>63.278512225010502</v>
      </c>
      <c r="AA72" s="23">
        <v>60.790440238723022</v>
      </c>
      <c r="AB72" s="23">
        <v>51.819991663040952</v>
      </c>
      <c r="AC72" s="23">
        <v>47.149910728501709</v>
      </c>
      <c r="AD72" s="23">
        <v>46.268338041408299</v>
      </c>
      <c r="AE72" s="23">
        <v>47.046388458656281</v>
      </c>
      <c r="AG72" s="25">
        <v>60.911577331329426</v>
      </c>
      <c r="AH72" s="25">
        <v>59.734152347735915</v>
      </c>
      <c r="AI72" s="25">
        <v>59.0490912003593</v>
      </c>
      <c r="AJ72" s="25">
        <v>58.462403745611695</v>
      </c>
      <c r="AK72" s="25">
        <v>57.880441251877926</v>
      </c>
      <c r="AL72" s="25">
        <v>57.066126584950979</v>
      </c>
      <c r="AM72" s="25">
        <v>55.986367836979888</v>
      </c>
      <c r="AN72" s="25">
        <v>54.701420435970761</v>
      </c>
      <c r="AO72" s="25">
        <v>53.243772374984644</v>
      </c>
      <c r="AP72" s="25">
        <v>51.635876525384049</v>
      </c>
      <c r="AQ72" s="25">
        <v>46.678331471857007</v>
      </c>
      <c r="AR72" s="25">
        <v>43.52344531119283</v>
      </c>
      <c r="AS72" s="25">
        <v>41.804686086940762</v>
      </c>
      <c r="AT72" s="25">
        <v>40.708475521503175</v>
      </c>
      <c r="AV72" s="26">
        <v>78.911577331329426</v>
      </c>
      <c r="AW72" s="26">
        <v>77.734152347735915</v>
      </c>
      <c r="AX72" s="26">
        <v>77.0490912003593</v>
      </c>
      <c r="AY72" s="26">
        <v>76.462403745611695</v>
      </c>
      <c r="AZ72" s="26">
        <v>75.880441251877926</v>
      </c>
      <c r="BA72" s="26">
        <v>75.066126584950979</v>
      </c>
      <c r="BB72" s="26">
        <v>73.986367836979895</v>
      </c>
      <c r="BC72" s="26">
        <v>72.701420435970761</v>
      </c>
      <c r="BD72" s="26">
        <v>71.243772374984644</v>
      </c>
      <c r="BE72" s="26">
        <v>69.635876525384049</v>
      </c>
      <c r="BF72" s="26">
        <v>64.678331471857007</v>
      </c>
      <c r="BG72" s="26">
        <v>61.52344531119283</v>
      </c>
      <c r="BH72" s="26">
        <v>59.804686086940762</v>
      </c>
      <c r="BI72" s="26">
        <v>58.708475521503175</v>
      </c>
      <c r="BK72" s="27">
        <v>60.911577331329426</v>
      </c>
      <c r="BL72" s="27">
        <v>57.787703268139879</v>
      </c>
      <c r="BM72" s="27">
        <v>56.357500380339317</v>
      </c>
      <c r="BN72" s="27">
        <v>54.768482056696705</v>
      </c>
      <c r="BO72" s="27">
        <v>52.964815816248603</v>
      </c>
      <c r="BP72" s="27">
        <v>51.11480965541034</v>
      </c>
      <c r="BQ72" s="27">
        <v>49.244499267669909</v>
      </c>
      <c r="BR72" s="27">
        <v>47.249271535023382</v>
      </c>
      <c r="BS72" s="27">
        <v>45.270091180766343</v>
      </c>
      <c r="BT72" s="27">
        <v>43.010590448189674</v>
      </c>
      <c r="BU72" s="27">
        <v>34.919681817419644</v>
      </c>
      <c r="BV72" s="27">
        <v>31.164891253000945</v>
      </c>
      <c r="BW72" s="27">
        <v>30.511672504497398</v>
      </c>
      <c r="BX72" s="27">
        <v>31.83809442157289</v>
      </c>
      <c r="BZ72" s="27">
        <v>78.911577331329426</v>
      </c>
      <c r="CA72" s="27">
        <v>75.787703268139879</v>
      </c>
      <c r="CB72" s="27">
        <v>74.357500380339317</v>
      </c>
      <c r="CC72" s="27">
        <v>72.768482056696712</v>
      </c>
      <c r="CD72" s="27">
        <v>70.964815816248603</v>
      </c>
      <c r="CE72" s="27">
        <v>69.11480965541034</v>
      </c>
      <c r="CF72" s="27">
        <v>67.244499267669909</v>
      </c>
      <c r="CG72" s="27">
        <v>65.249271535023382</v>
      </c>
      <c r="CH72" s="27">
        <v>63.270091180766343</v>
      </c>
      <c r="CI72" s="27">
        <v>61.010590448189674</v>
      </c>
      <c r="CJ72" s="27">
        <v>52.919681817419644</v>
      </c>
      <c r="CK72" s="27">
        <v>49.164891253000945</v>
      </c>
      <c r="CL72" s="27">
        <v>48.511672504497398</v>
      </c>
      <c r="CM72" s="27">
        <v>49.83809442157289</v>
      </c>
      <c r="CO72" s="28">
        <v>60.911577331329426</v>
      </c>
      <c r="CP72" s="28">
        <v>57.79538778976876</v>
      </c>
      <c r="CQ72" s="28">
        <v>56.468269007148855</v>
      </c>
      <c r="CR72" s="28">
        <v>55.086830024112899</v>
      </c>
      <c r="CS72" s="28">
        <v>53.550327142100713</v>
      </c>
      <c r="CT72" s="28">
        <v>51.970691235149161</v>
      </c>
      <c r="CU72" s="28">
        <v>50.123415778620227</v>
      </c>
      <c r="CV72" s="28">
        <v>48.065696440672326</v>
      </c>
      <c r="CW72" s="28">
        <v>46.194999336984552</v>
      </c>
      <c r="CX72" s="28">
        <v>44.349134138830976</v>
      </c>
      <c r="CY72" s="28">
        <v>33.534056617369686</v>
      </c>
      <c r="CZ72" s="28">
        <v>13.272934848554456</v>
      </c>
      <c r="DA72" s="28">
        <v>-1.2462072773967066</v>
      </c>
      <c r="DB72" s="28">
        <v>-10.735103908033864</v>
      </c>
      <c r="DD72" s="28">
        <v>78.911577331329426</v>
      </c>
      <c r="DE72" s="28">
        <v>75.795387789768768</v>
      </c>
      <c r="DF72" s="28">
        <v>74.468269007148848</v>
      </c>
      <c r="DG72" s="28">
        <v>73.086830024112899</v>
      </c>
      <c r="DH72" s="28">
        <v>71.550327142100713</v>
      </c>
      <c r="DI72" s="28">
        <v>69.970691235149161</v>
      </c>
      <c r="DJ72" s="28">
        <v>68.123415778620227</v>
      </c>
      <c r="DK72" s="28">
        <v>66.065696440672326</v>
      </c>
      <c r="DL72" s="28">
        <v>64.194999336984552</v>
      </c>
      <c r="DM72" s="28">
        <v>62.349134138830976</v>
      </c>
      <c r="DN72" s="28">
        <v>51.534056617369686</v>
      </c>
      <c r="DO72" s="28">
        <v>31.272934848554456</v>
      </c>
      <c r="DP72" s="28">
        <v>16.753792722603293</v>
      </c>
      <c r="DQ72" s="28">
        <v>7.2648960919661363</v>
      </c>
      <c r="DS72" s="29">
        <v>60.911577331329426</v>
      </c>
      <c r="DT72" s="29">
        <v>58.012012063673644</v>
      </c>
      <c r="DU72" s="29">
        <v>56.120367914009506</v>
      </c>
      <c r="DV72" s="29">
        <v>54.608968079890403</v>
      </c>
      <c r="DW72" s="29">
        <v>53.120473062600759</v>
      </c>
      <c r="DX72" s="29">
        <v>51.714638806845556</v>
      </c>
      <c r="DY72" s="29">
        <v>50.027562125805161</v>
      </c>
      <c r="DZ72" s="29">
        <v>48.211801585567088</v>
      </c>
      <c r="EA72" s="29">
        <v>46.249620982484572</v>
      </c>
      <c r="EB72" s="29">
        <v>41.666350244384205</v>
      </c>
      <c r="EC72" s="29">
        <v>18.672234670660828</v>
      </c>
      <c r="ED72" s="29">
        <v>1.1359209714688063</v>
      </c>
      <c r="EE72" s="29">
        <v>-8.0096408256702034</v>
      </c>
      <c r="EF72" s="29">
        <v>-4.3918889321048198</v>
      </c>
      <c r="EH72" s="29">
        <v>78.911577331329426</v>
      </c>
      <c r="EI72" s="29">
        <v>76.012012063673637</v>
      </c>
      <c r="EJ72" s="29">
        <v>74.120367914009506</v>
      </c>
      <c r="EK72" s="29">
        <v>72.608968079890403</v>
      </c>
      <c r="EL72" s="29">
        <v>71.120473062600752</v>
      </c>
      <c r="EM72" s="29">
        <v>69.714638806845556</v>
      </c>
      <c r="EN72" s="29">
        <v>68.027562125805161</v>
      </c>
      <c r="EO72" s="29">
        <v>66.211801585567088</v>
      </c>
      <c r="EP72" s="29">
        <v>64.249620982484572</v>
      </c>
      <c r="EQ72" s="29">
        <v>59.666350244384205</v>
      </c>
      <c r="ER72" s="29">
        <v>36.672234670660828</v>
      </c>
      <c r="ES72" s="29">
        <v>19.135920971468806</v>
      </c>
      <c r="ET72" s="29">
        <v>9.9903591743297966</v>
      </c>
      <c r="EU72" s="29">
        <v>13.60811106789518</v>
      </c>
      <c r="EW72" s="1">
        <v>365831</v>
      </c>
      <c r="EX72" s="80">
        <v>407025</v>
      </c>
      <c r="EY72" s="80" t="s">
        <v>857</v>
      </c>
    </row>
    <row r="73" spans="2:155" ht="16" thickBot="1" x14ac:dyDescent="0.4">
      <c r="B73" s="21" t="s">
        <v>404</v>
      </c>
      <c r="C73" s="23">
        <v>17.712959929307054</v>
      </c>
      <c r="D73" s="23">
        <v>19.850901969371122</v>
      </c>
      <c r="E73" s="23">
        <v>17.847643368673879</v>
      </c>
      <c r="F73" s="23">
        <v>14.712183891098896</v>
      </c>
      <c r="G73" s="23">
        <v>11.718324459923352</v>
      </c>
      <c r="H73" s="23">
        <v>8.0683373911315144</v>
      </c>
      <c r="I73" s="23">
        <v>4.3912467973816831</v>
      </c>
      <c r="J73" s="23">
        <v>14.251689372192047</v>
      </c>
      <c r="K73" s="23">
        <v>9.164505988764418</v>
      </c>
      <c r="L73" s="23">
        <v>5.6405030384093635</v>
      </c>
      <c r="M73" s="23">
        <v>-3.3547549600861117</v>
      </c>
      <c r="N73" s="23">
        <v>-8.3186002499471954</v>
      </c>
      <c r="O73" s="23">
        <v>-9.9238690489766839</v>
      </c>
      <c r="P73" s="23">
        <v>-9.8301859187979801</v>
      </c>
      <c r="Q73" s="24"/>
      <c r="R73" s="23">
        <v>80.712959929307061</v>
      </c>
      <c r="S73" s="23">
        <v>82.850901969371122</v>
      </c>
      <c r="T73" s="23">
        <v>80.847643368673886</v>
      </c>
      <c r="U73" s="23">
        <v>77.712183891098903</v>
      </c>
      <c r="V73" s="23">
        <v>74.718324459923352</v>
      </c>
      <c r="W73" s="23">
        <v>71.068337391131507</v>
      </c>
      <c r="X73" s="23">
        <v>67.391246797381683</v>
      </c>
      <c r="Y73" s="23">
        <v>64.251689372192047</v>
      </c>
      <c r="Z73" s="23">
        <v>59.164505988764418</v>
      </c>
      <c r="AA73" s="23">
        <v>55.640503038409364</v>
      </c>
      <c r="AB73" s="23">
        <v>46.645245039913888</v>
      </c>
      <c r="AC73" s="23">
        <v>41.681399750052805</v>
      </c>
      <c r="AD73" s="23">
        <v>40.076130951023316</v>
      </c>
      <c r="AE73" s="23">
        <v>40.16981408120202</v>
      </c>
      <c r="AG73" s="25">
        <v>17.712959929307054</v>
      </c>
      <c r="AH73" s="25">
        <v>21.935443980551113</v>
      </c>
      <c r="AI73" s="25">
        <v>20.679460308434265</v>
      </c>
      <c r="AJ73" s="25">
        <v>19.037912864849204</v>
      </c>
      <c r="AK73" s="25">
        <v>17.477081567556148</v>
      </c>
      <c r="AL73" s="25">
        <v>15.626687719496992</v>
      </c>
      <c r="AM73" s="25">
        <v>13.519429830217177</v>
      </c>
      <c r="AN73" s="25">
        <v>24.357515476138083</v>
      </c>
      <c r="AO73" s="25">
        <v>21.058267984898798</v>
      </c>
      <c r="AP73" s="25">
        <v>18.469901479258908</v>
      </c>
      <c r="AQ73" s="25">
        <v>12.759245076824968</v>
      </c>
      <c r="AR73" s="25">
        <v>8.9855648920735831</v>
      </c>
      <c r="AS73" s="25">
        <v>6.9096051730963524</v>
      </c>
      <c r="AT73" s="25">
        <v>5.6836368353915532</v>
      </c>
      <c r="AV73" s="26">
        <v>80.712959929307061</v>
      </c>
      <c r="AW73" s="26">
        <v>84.935443980551113</v>
      </c>
      <c r="AX73" s="26">
        <v>83.679460308434273</v>
      </c>
      <c r="AY73" s="26">
        <v>82.037912864849204</v>
      </c>
      <c r="AZ73" s="26">
        <v>80.477081567556155</v>
      </c>
      <c r="BA73" s="26">
        <v>78.626687719496999</v>
      </c>
      <c r="BB73" s="26">
        <v>76.519429830217177</v>
      </c>
      <c r="BC73" s="26">
        <v>74.357515476138076</v>
      </c>
      <c r="BD73" s="26">
        <v>71.058267984898805</v>
      </c>
      <c r="BE73" s="26">
        <v>68.469901479258908</v>
      </c>
      <c r="BF73" s="26">
        <v>62.759245076824968</v>
      </c>
      <c r="BG73" s="26">
        <v>58.985564892073583</v>
      </c>
      <c r="BH73" s="26">
        <v>56.909605173096352</v>
      </c>
      <c r="BI73" s="26">
        <v>55.683636835391553</v>
      </c>
      <c r="BK73" s="27">
        <v>17.712959929307054</v>
      </c>
      <c r="BL73" s="27">
        <v>19.851765674666368</v>
      </c>
      <c r="BM73" s="27">
        <v>17.845852904677045</v>
      </c>
      <c r="BN73" s="27">
        <v>14.710964605451082</v>
      </c>
      <c r="BO73" s="27">
        <v>11.717831242687993</v>
      </c>
      <c r="BP73" s="27">
        <v>8.065331506475296</v>
      </c>
      <c r="BQ73" s="27">
        <v>4.3822826068797553</v>
      </c>
      <c r="BR73" s="27">
        <v>14.24225513566428</v>
      </c>
      <c r="BS73" s="27">
        <v>9.1634183470562078</v>
      </c>
      <c r="BT73" s="27">
        <v>5.8687670091440509</v>
      </c>
      <c r="BU73" s="27">
        <v>-2.2728354296374391</v>
      </c>
      <c r="BV73" s="27">
        <v>-6.7689284602442399</v>
      </c>
      <c r="BW73" s="27">
        <v>-8.2415245805667467</v>
      </c>
      <c r="BX73" s="27">
        <v>-7.9823489476641498</v>
      </c>
      <c r="BZ73" s="27">
        <v>80.712959929307061</v>
      </c>
      <c r="CA73" s="27">
        <v>82.851765674666368</v>
      </c>
      <c r="CB73" s="27">
        <v>80.845852904677045</v>
      </c>
      <c r="CC73" s="27">
        <v>77.710964605451082</v>
      </c>
      <c r="CD73" s="27">
        <v>74.717831242687993</v>
      </c>
      <c r="CE73" s="27">
        <v>71.065331506475303</v>
      </c>
      <c r="CF73" s="27">
        <v>67.382282606879755</v>
      </c>
      <c r="CG73" s="27">
        <v>64.24225513566428</v>
      </c>
      <c r="CH73" s="27">
        <v>59.163418347056208</v>
      </c>
      <c r="CI73" s="27">
        <v>55.868767009144051</v>
      </c>
      <c r="CJ73" s="27">
        <v>47.727164570362561</v>
      </c>
      <c r="CK73" s="27">
        <v>43.23107153975576</v>
      </c>
      <c r="CL73" s="27">
        <v>41.758475419433253</v>
      </c>
      <c r="CM73" s="27">
        <v>42.01765105233585</v>
      </c>
      <c r="CO73" s="28">
        <v>17.712959929307054</v>
      </c>
      <c r="CP73" s="28">
        <v>19.839830553856025</v>
      </c>
      <c r="CQ73" s="28">
        <v>17.903878201314569</v>
      </c>
      <c r="CR73" s="28">
        <v>14.865597215657985</v>
      </c>
      <c r="CS73" s="28">
        <v>12.084052681134189</v>
      </c>
      <c r="CT73" s="28">
        <v>8.6656372928747984</v>
      </c>
      <c r="CU73" s="28">
        <v>5.192926300316401</v>
      </c>
      <c r="CV73" s="28">
        <v>15.311387525095583</v>
      </c>
      <c r="CW73" s="28">
        <v>10.185512571431786</v>
      </c>
      <c r="CX73" s="28">
        <v>7.1321012856385408</v>
      </c>
      <c r="CY73" s="28">
        <v>-5.1003829559673477</v>
      </c>
      <c r="CZ73" s="28">
        <v>-29.097034454458097</v>
      </c>
      <c r="DA73" s="28">
        <v>-47.63576176721071</v>
      </c>
      <c r="DB73" s="28">
        <v>-60.013242687613712</v>
      </c>
      <c r="DD73" s="28">
        <v>80.712959929307061</v>
      </c>
      <c r="DE73" s="28">
        <v>82.839830553856018</v>
      </c>
      <c r="DF73" s="28">
        <v>80.903878201314569</v>
      </c>
      <c r="DG73" s="28">
        <v>77.865597215657985</v>
      </c>
      <c r="DH73" s="28">
        <v>75.084052681134182</v>
      </c>
      <c r="DI73" s="28">
        <v>71.665637292874806</v>
      </c>
      <c r="DJ73" s="28">
        <v>68.192926300316401</v>
      </c>
      <c r="DK73" s="28">
        <v>65.311387525095583</v>
      </c>
      <c r="DL73" s="28">
        <v>60.185512571431786</v>
      </c>
      <c r="DM73" s="28">
        <v>57.132101285638541</v>
      </c>
      <c r="DN73" s="28">
        <v>44.899617044032652</v>
      </c>
      <c r="DO73" s="28">
        <v>20.902965545541903</v>
      </c>
      <c r="DP73" s="28">
        <v>2.3642382327892904</v>
      </c>
      <c r="DQ73" s="28">
        <v>-10.013242687613712</v>
      </c>
      <c r="DS73" s="29">
        <v>17.712959929307054</v>
      </c>
      <c r="DT73" s="29">
        <v>20.121148401456153</v>
      </c>
      <c r="DU73" s="29">
        <v>17.741625431965268</v>
      </c>
      <c r="DV73" s="29">
        <v>14.71195450485456</v>
      </c>
      <c r="DW73" s="29">
        <v>12.037241426974127</v>
      </c>
      <c r="DX73" s="29">
        <v>8.8380971299418718</v>
      </c>
      <c r="DY73" s="29">
        <v>5.6084129172559898</v>
      </c>
      <c r="DZ73" s="29">
        <v>16.042072504867832</v>
      </c>
      <c r="EA73" s="29">
        <v>10.456416733156857</v>
      </c>
      <c r="EB73" s="29">
        <v>3.5936405985803646</v>
      </c>
      <c r="EC73" s="29">
        <v>-23.331660771692242</v>
      </c>
      <c r="ED73" s="29">
        <v>-44.84586316683064</v>
      </c>
      <c r="EE73" s="29">
        <v>-57.120803816281807</v>
      </c>
      <c r="EF73" s="29">
        <v>-54.070207773696126</v>
      </c>
      <c r="EH73" s="29">
        <v>80.712959929307061</v>
      </c>
      <c r="EI73" s="29">
        <v>83.121148401456153</v>
      </c>
      <c r="EJ73" s="29">
        <v>80.741625431965275</v>
      </c>
      <c r="EK73" s="29">
        <v>77.71195450485456</v>
      </c>
      <c r="EL73" s="29">
        <v>75.037241426974134</v>
      </c>
      <c r="EM73" s="29">
        <v>71.838097129941872</v>
      </c>
      <c r="EN73" s="29">
        <v>68.60841291725599</v>
      </c>
      <c r="EO73" s="29">
        <v>66.042072504867832</v>
      </c>
      <c r="EP73" s="29">
        <v>60.456416733156857</v>
      </c>
      <c r="EQ73" s="29">
        <v>53.593640598580365</v>
      </c>
      <c r="ER73" s="29">
        <v>26.668339228307758</v>
      </c>
      <c r="ES73" s="29">
        <v>5.1541368331693604</v>
      </c>
      <c r="ET73" s="29">
        <v>-7.120803816281807</v>
      </c>
      <c r="EU73" s="29">
        <v>-4.0702077736961257</v>
      </c>
      <c r="EW73" s="1">
        <v>358343</v>
      </c>
      <c r="EX73" s="80">
        <v>404626</v>
      </c>
      <c r="EY73" s="80" t="s">
        <v>867</v>
      </c>
    </row>
    <row r="74" spans="2:155" ht="16" thickBot="1" x14ac:dyDescent="0.4">
      <c r="B74" s="21" t="s">
        <v>371</v>
      </c>
      <c r="C74" s="23">
        <v>27.740491232925308</v>
      </c>
      <c r="D74" s="23">
        <v>26.209757281161927</v>
      </c>
      <c r="E74" s="23">
        <v>23.419901604438692</v>
      </c>
      <c r="F74" s="23">
        <v>20.130609855526558</v>
      </c>
      <c r="G74" s="23">
        <v>16.35440044652492</v>
      </c>
      <c r="H74" s="23">
        <v>12.424774440124366</v>
      </c>
      <c r="I74" s="23">
        <v>8.4982430654878556</v>
      </c>
      <c r="J74" s="23">
        <v>4.3027117185617669</v>
      </c>
      <c r="K74" s="23">
        <v>0.14011541051542054</v>
      </c>
      <c r="L74" s="23">
        <v>-5.2756735217736264</v>
      </c>
      <c r="M74" s="23">
        <v>-26.452916452787889</v>
      </c>
      <c r="N74" s="23">
        <v>-37.560479074134406</v>
      </c>
      <c r="O74" s="23">
        <v>-40.387811113347226</v>
      </c>
      <c r="P74" s="23">
        <v>-38.892833625141492</v>
      </c>
      <c r="Q74" s="24"/>
      <c r="R74" s="23">
        <v>45.740491232925308</v>
      </c>
      <c r="S74" s="23">
        <v>44.209757281161927</v>
      </c>
      <c r="T74" s="23">
        <v>41.419901604438692</v>
      </c>
      <c r="U74" s="23">
        <v>38.130609855526558</v>
      </c>
      <c r="V74" s="23">
        <v>34.35440044652492</v>
      </c>
      <c r="W74" s="23">
        <v>30.424774440124366</v>
      </c>
      <c r="X74" s="23">
        <v>26.498243065487856</v>
      </c>
      <c r="Y74" s="23">
        <v>22.302711718561767</v>
      </c>
      <c r="Z74" s="23">
        <v>18.140115410515421</v>
      </c>
      <c r="AA74" s="23">
        <v>12.724326478226374</v>
      </c>
      <c r="AB74" s="23">
        <v>-8.4529164527878891</v>
      </c>
      <c r="AC74" s="23">
        <v>-19.560479074134406</v>
      </c>
      <c r="AD74" s="23">
        <v>-22.387811113347226</v>
      </c>
      <c r="AE74" s="23">
        <v>-20.892833625141492</v>
      </c>
      <c r="AG74" s="25">
        <v>27.740491232925308</v>
      </c>
      <c r="AH74" s="25">
        <v>26.982095601025634</v>
      </c>
      <c r="AI74" s="25">
        <v>25.028883619027695</v>
      </c>
      <c r="AJ74" s="25">
        <v>23.422605391436846</v>
      </c>
      <c r="AK74" s="25">
        <v>21.52937896474819</v>
      </c>
      <c r="AL74" s="25">
        <v>19.167783038156273</v>
      </c>
      <c r="AM74" s="25">
        <v>16.437349448866016</v>
      </c>
      <c r="AN74" s="25">
        <v>13.353023270160094</v>
      </c>
      <c r="AO74" s="25">
        <v>9.9840675147814295</v>
      </c>
      <c r="AP74" s="25">
        <v>6.3912638424167767</v>
      </c>
      <c r="AQ74" s="25">
        <v>-5.4684277933909868</v>
      </c>
      <c r="AR74" s="25">
        <v>-14.358932754679273</v>
      </c>
      <c r="AS74" s="25">
        <v>-20.007940475164702</v>
      </c>
      <c r="AT74" s="25">
        <v>-23.873748596586154</v>
      </c>
      <c r="AV74" s="26">
        <v>45.740491232925308</v>
      </c>
      <c r="AW74" s="26">
        <v>44.982095601025634</v>
      </c>
      <c r="AX74" s="26">
        <v>43.028883619027695</v>
      </c>
      <c r="AY74" s="26">
        <v>41.422605391436846</v>
      </c>
      <c r="AZ74" s="26">
        <v>39.52937896474819</v>
      </c>
      <c r="BA74" s="26">
        <v>37.167783038156273</v>
      </c>
      <c r="BB74" s="26">
        <v>34.437349448866016</v>
      </c>
      <c r="BC74" s="26">
        <v>31.353023270160094</v>
      </c>
      <c r="BD74" s="26">
        <v>27.98406751478143</v>
      </c>
      <c r="BE74" s="26">
        <v>24.391263842416777</v>
      </c>
      <c r="BF74" s="26">
        <v>12.531572206609013</v>
      </c>
      <c r="BG74" s="26">
        <v>3.6410672453207269</v>
      </c>
      <c r="BH74" s="26">
        <v>-2.0079404751647019</v>
      </c>
      <c r="BI74" s="26">
        <v>-5.8737485965861538</v>
      </c>
      <c r="BK74" s="27">
        <v>27.740491232925308</v>
      </c>
      <c r="BL74" s="27">
        <v>26.21109957900471</v>
      </c>
      <c r="BM74" s="27">
        <v>23.421105737043476</v>
      </c>
      <c r="BN74" s="27">
        <v>20.13300802170005</v>
      </c>
      <c r="BO74" s="27">
        <v>16.358032262117007</v>
      </c>
      <c r="BP74" s="27">
        <v>12.422358780558369</v>
      </c>
      <c r="BQ74" s="27">
        <v>8.4822751666253708</v>
      </c>
      <c r="BR74" s="27">
        <v>4.2844336337839479</v>
      </c>
      <c r="BS74" s="27">
        <v>0.12344798382082445</v>
      </c>
      <c r="BT74" s="27">
        <v>-4.8965344183310293</v>
      </c>
      <c r="BU74" s="27">
        <v>-24.41787317254051</v>
      </c>
      <c r="BV74" s="27">
        <v>-34.339265337122697</v>
      </c>
      <c r="BW74" s="27">
        <v>-36.935880777965536</v>
      </c>
      <c r="BX74" s="27">
        <v>-35.024313833648392</v>
      </c>
      <c r="BZ74" s="27">
        <v>45.740491232925308</v>
      </c>
      <c r="CA74" s="27">
        <v>44.21109957900471</v>
      </c>
      <c r="CB74" s="27">
        <v>41.421105737043476</v>
      </c>
      <c r="CC74" s="27">
        <v>38.13300802170005</v>
      </c>
      <c r="CD74" s="27">
        <v>34.358032262117007</v>
      </c>
      <c r="CE74" s="27">
        <v>30.422358780558369</v>
      </c>
      <c r="CF74" s="27">
        <v>26.482275166625371</v>
      </c>
      <c r="CG74" s="27">
        <v>22.284433633783948</v>
      </c>
      <c r="CH74" s="27">
        <v>18.123447983820824</v>
      </c>
      <c r="CI74" s="27">
        <v>13.103465581668971</v>
      </c>
      <c r="CJ74" s="27">
        <v>-6.41787317254051</v>
      </c>
      <c r="CK74" s="27">
        <v>-16.339265337122697</v>
      </c>
      <c r="CL74" s="27">
        <v>-18.935880777965536</v>
      </c>
      <c r="CM74" s="27">
        <v>-17.024313833648392</v>
      </c>
      <c r="CO74" s="28">
        <v>27.740491232925308</v>
      </c>
      <c r="CP74" s="28">
        <v>26.081119675475279</v>
      </c>
      <c r="CQ74" s="28">
        <v>23.241777204385684</v>
      </c>
      <c r="CR74" s="28">
        <v>19.978756429168229</v>
      </c>
      <c r="CS74" s="28">
        <v>16.326297347800264</v>
      </c>
      <c r="CT74" s="28">
        <v>12.366104775946354</v>
      </c>
      <c r="CU74" s="28">
        <v>8.1556810714175185</v>
      </c>
      <c r="CV74" s="28">
        <v>3.6626624068106395</v>
      </c>
      <c r="CW74" s="28">
        <v>-0.31909274687063771</v>
      </c>
      <c r="CX74" s="28">
        <v>-4.4919864694925309</v>
      </c>
      <c r="CY74" s="28">
        <v>-25.863760117354389</v>
      </c>
      <c r="CZ74" s="28">
        <v>-57.747781447024295</v>
      </c>
      <c r="DA74" s="28">
        <v>-78.32459119621285</v>
      </c>
      <c r="DB74" s="28">
        <v>-93.168514852947737</v>
      </c>
      <c r="DD74" s="28">
        <v>45.740491232925308</v>
      </c>
      <c r="DE74" s="28">
        <v>44.081119675475279</v>
      </c>
      <c r="DF74" s="28">
        <v>41.241777204385684</v>
      </c>
      <c r="DG74" s="28">
        <v>37.978756429168229</v>
      </c>
      <c r="DH74" s="28">
        <v>34.326297347800264</v>
      </c>
      <c r="DI74" s="28">
        <v>30.366104775946354</v>
      </c>
      <c r="DJ74" s="28">
        <v>26.155681071417519</v>
      </c>
      <c r="DK74" s="28">
        <v>21.662662406810639</v>
      </c>
      <c r="DL74" s="28">
        <v>17.680907253129362</v>
      </c>
      <c r="DM74" s="28">
        <v>13.508013530507469</v>
      </c>
      <c r="DN74" s="28">
        <v>-7.8637601173543885</v>
      </c>
      <c r="DO74" s="28">
        <v>-39.747781447024295</v>
      </c>
      <c r="DP74" s="28">
        <v>-60.32459119621285</v>
      </c>
      <c r="DQ74" s="28">
        <v>-75.168514852947737</v>
      </c>
      <c r="DS74" s="29">
        <v>27.740491232925308</v>
      </c>
      <c r="DT74" s="29">
        <v>26.452116295157523</v>
      </c>
      <c r="DU74" s="29">
        <v>22.521952943821489</v>
      </c>
      <c r="DV74" s="29">
        <v>19.101512449128364</v>
      </c>
      <c r="DW74" s="29">
        <v>15.497934507896076</v>
      </c>
      <c r="DX74" s="29">
        <v>11.891075940490467</v>
      </c>
      <c r="DY74" s="29">
        <v>8.1905288948078976</v>
      </c>
      <c r="DZ74" s="29">
        <v>4.4309360097582413</v>
      </c>
      <c r="EA74" s="29">
        <v>0.71862548460116216</v>
      </c>
      <c r="EB74" s="29">
        <v>-7.2128401983526942</v>
      </c>
      <c r="EC74" s="29">
        <v>-44.845766855503371</v>
      </c>
      <c r="ED74" s="29">
        <v>-71.349940462351469</v>
      </c>
      <c r="EE74" s="29">
        <v>-84.227684939653102</v>
      </c>
      <c r="EF74" s="29">
        <v>-79.984246488396252</v>
      </c>
      <c r="EH74" s="29">
        <v>45.740491232925308</v>
      </c>
      <c r="EI74" s="29">
        <v>44.452116295157523</v>
      </c>
      <c r="EJ74" s="29">
        <v>40.521952943821489</v>
      </c>
      <c r="EK74" s="29">
        <v>37.101512449128364</v>
      </c>
      <c r="EL74" s="29">
        <v>33.497934507896076</v>
      </c>
      <c r="EM74" s="29">
        <v>29.891075940490467</v>
      </c>
      <c r="EN74" s="29">
        <v>26.190528894807898</v>
      </c>
      <c r="EO74" s="29">
        <v>22.430936009758241</v>
      </c>
      <c r="EP74" s="29">
        <v>18.718625484601162</v>
      </c>
      <c r="EQ74" s="29">
        <v>10.787159801647306</v>
      </c>
      <c r="ER74" s="29">
        <v>-26.845766855503371</v>
      </c>
      <c r="ES74" s="29">
        <v>-53.349940462351469</v>
      </c>
      <c r="ET74" s="29">
        <v>-66.227684939653102</v>
      </c>
      <c r="EU74" s="29">
        <v>-61.984246488396252</v>
      </c>
      <c r="EW74" s="1">
        <v>354460</v>
      </c>
      <c r="EX74" s="80">
        <v>413610</v>
      </c>
      <c r="EY74" s="80" t="s">
        <v>864</v>
      </c>
    </row>
  </sheetData>
  <mergeCells count="12">
    <mergeCell ref="A1:A3"/>
    <mergeCell ref="BK7:BQ7"/>
    <mergeCell ref="B7:B8"/>
    <mergeCell ref="C7:H7"/>
    <mergeCell ref="R7:W7"/>
    <mergeCell ref="AG7:AL7"/>
    <mergeCell ref="AV7:BB7"/>
    <mergeCell ref="BZ7:CF7"/>
    <mergeCell ref="CO7:CU7"/>
    <mergeCell ref="DD7:DJ7"/>
    <mergeCell ref="DS7:DX7"/>
    <mergeCell ref="EH7:EN7"/>
  </mergeCells>
  <conditionalFormatting sqref="C9:Q74">
    <cfRule type="cellIs" dxfId="39" priority="19" operator="lessThan">
      <formula>0</formula>
    </cfRule>
    <cfRule type="cellIs" dxfId="38" priority="20" operator="greaterThan">
      <formula>#REF!</formula>
    </cfRule>
  </conditionalFormatting>
  <conditionalFormatting sqref="AG9:AT74">
    <cfRule type="cellIs" dxfId="37" priority="17" operator="lessThan">
      <formula>0</formula>
    </cfRule>
    <cfRule type="cellIs" dxfId="36" priority="18" operator="greaterThan">
      <formula>#REF!</formula>
    </cfRule>
  </conditionalFormatting>
  <conditionalFormatting sqref="AV9:BI74">
    <cfRule type="cellIs" dxfId="35" priority="15" operator="lessThan">
      <formula>0</formula>
    </cfRule>
    <cfRule type="cellIs" dxfId="34" priority="16" operator="greaterThan">
      <formula>#REF!</formula>
    </cfRule>
  </conditionalFormatting>
  <conditionalFormatting sqref="BK9:BX74">
    <cfRule type="cellIs" dxfId="33" priority="13" operator="lessThan">
      <formula>0</formula>
    </cfRule>
    <cfRule type="cellIs" dxfId="32" priority="14" operator="greaterThan">
      <formula>#REF!</formula>
    </cfRule>
  </conditionalFormatting>
  <conditionalFormatting sqref="BZ9:CM74">
    <cfRule type="cellIs" dxfId="31" priority="11" operator="lessThan">
      <formula>0</formula>
    </cfRule>
    <cfRule type="cellIs" dxfId="30" priority="12" operator="greaterThan">
      <formula>#REF!</formula>
    </cfRule>
  </conditionalFormatting>
  <conditionalFormatting sqref="CO9:DB74">
    <cfRule type="cellIs" dxfId="29" priority="9" operator="lessThan">
      <formula>0</formula>
    </cfRule>
    <cfRule type="cellIs" dxfId="28" priority="10" operator="greaterThan">
      <formula>#REF!</formula>
    </cfRule>
  </conditionalFormatting>
  <conditionalFormatting sqref="DS9:EF74">
    <cfRule type="cellIs" dxfId="27" priority="7" operator="lessThan">
      <formula>0</formula>
    </cfRule>
    <cfRule type="cellIs" dxfId="26" priority="8" operator="greaterThan">
      <formula>#REF!</formula>
    </cfRule>
  </conditionalFormatting>
  <conditionalFormatting sqref="EH9:EU74">
    <cfRule type="cellIs" dxfId="25" priority="5" operator="lessThan">
      <formula>0</formula>
    </cfRule>
    <cfRule type="cellIs" dxfId="24" priority="6" operator="greaterThan">
      <formula>#REF!</formula>
    </cfRule>
  </conditionalFormatting>
  <conditionalFormatting sqref="DD9:DQ74">
    <cfRule type="cellIs" dxfId="23" priority="3" operator="lessThan">
      <formula>0</formula>
    </cfRule>
    <cfRule type="cellIs" dxfId="22" priority="4" operator="greaterThan">
      <formula>#REF!</formula>
    </cfRule>
  </conditionalFormatting>
  <conditionalFormatting sqref="R9:AE74">
    <cfRule type="cellIs" dxfId="21" priority="1" operator="lessThan">
      <formula>0</formula>
    </cfRule>
    <cfRule type="cellIs" dxfId="20" priority="2" operator="greaterThan">
      <formula>#REF!</formula>
    </cfRule>
  </conditionalFormatting>
  <hyperlinks>
    <hyperlink ref="B1" location="'BSP Headroom'!C7" display="Central Outlook " xr:uid="{FA0D1C72-7814-48D1-92A9-2B6190E5620E}"/>
    <hyperlink ref="B2" location="'BSP Headroom'!AG7" display="Steady Progression " xr:uid="{5DF2AB2D-BB15-4AF9-8683-B4E2E8D2F05A}"/>
    <hyperlink ref="B3" location="'BSP Headroom'!BK7" display="System Transformation " xr:uid="{26CC3655-1C52-4B34-9F3A-708027EA3079}"/>
    <hyperlink ref="B4" location="'BSP Headroom'!CO7" display="Consumer Transformation" xr:uid="{A4335469-F02F-4E5D-B763-A71FDF2D6D86}"/>
    <hyperlink ref="B5" location="'BSP Headroom'!DS7" display="Leading the Way" xr:uid="{B8F1326B-56E1-4744-A266-C57C8631BFEC}"/>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EC9B5-F141-4CE0-86C9-9AC8D2ADCE6D}">
  <sheetPr codeName="Sheet6"/>
  <dimension ref="A1:JZ389"/>
  <sheetViews>
    <sheetView zoomScale="80" zoomScaleNormal="80" workbookViewId="0">
      <pane xSplit="6" ySplit="10" topLeftCell="FS11" activePane="bottomRight" state="frozen"/>
      <selection activeCell="H6" sqref="H6"/>
      <selection pane="topRight" activeCell="H6" sqref="H6"/>
      <selection pane="bottomLeft" activeCell="H6" sqref="H6"/>
      <selection pane="bottomRight" activeCell="FS11" sqref="FS11"/>
    </sheetView>
  </sheetViews>
  <sheetFormatPr defaultRowHeight="14.5" x14ac:dyDescent="0.35"/>
  <cols>
    <col min="1" max="1" width="2.7265625" customWidth="1"/>
    <col min="2" max="4" width="30.26953125" customWidth="1"/>
    <col min="5" max="5" width="13.26953125" customWidth="1"/>
    <col min="6" max="6" width="12.453125" customWidth="1"/>
    <col min="7" max="7" width="14" bestFit="1" customWidth="1"/>
    <col min="8" max="8" width="15" bestFit="1" customWidth="1"/>
    <col min="9" max="9" width="15.453125" bestFit="1" customWidth="1"/>
    <col min="10" max="10" width="16.7265625" customWidth="1"/>
    <col min="11" max="11" width="14" bestFit="1" customWidth="1"/>
    <col min="12" max="12" width="15" bestFit="1" customWidth="1"/>
    <col min="13" max="13" width="15.453125" bestFit="1" customWidth="1"/>
    <col min="14" max="14" width="16.7265625" customWidth="1"/>
    <col min="15" max="15" width="14" bestFit="1" customWidth="1"/>
    <col min="16" max="16" width="15" bestFit="1" customWidth="1"/>
    <col min="17" max="17" width="15.453125" bestFit="1" customWidth="1"/>
    <col min="18" max="18" width="16.7265625" customWidth="1"/>
    <col min="19" max="19" width="14" bestFit="1" customWidth="1"/>
    <col min="20" max="20" width="15" bestFit="1" customWidth="1"/>
    <col min="21" max="21" width="15.453125" bestFit="1" customWidth="1"/>
    <col min="22" max="22" width="16.7265625" customWidth="1"/>
    <col min="23" max="23" width="14" bestFit="1" customWidth="1"/>
    <col min="24" max="24" width="15" bestFit="1" customWidth="1"/>
    <col min="25" max="25" width="15.453125" bestFit="1" customWidth="1"/>
    <col min="26" max="26" width="16.7265625" customWidth="1"/>
    <col min="27" max="27" width="14" bestFit="1" customWidth="1"/>
    <col min="28" max="28" width="15" bestFit="1" customWidth="1"/>
    <col min="29" max="29" width="15.453125" bestFit="1" customWidth="1"/>
    <col min="30" max="30" width="16.7265625" customWidth="1"/>
    <col min="31" max="31" width="14" bestFit="1" customWidth="1"/>
    <col min="32" max="32" width="15" bestFit="1" customWidth="1"/>
    <col min="33" max="33" width="15.453125" bestFit="1" customWidth="1"/>
    <col min="34" max="34" width="16.7265625" customWidth="1"/>
    <col min="35" max="35" width="14" bestFit="1" customWidth="1"/>
    <col min="36" max="36" width="15" bestFit="1" customWidth="1"/>
    <col min="37" max="37" width="15.453125" bestFit="1" customWidth="1"/>
    <col min="38" max="38" width="16.7265625" customWidth="1"/>
    <col min="39" max="39" width="14" bestFit="1" customWidth="1"/>
    <col min="40" max="40" width="15" bestFit="1" customWidth="1"/>
    <col min="41" max="41" width="15.453125" bestFit="1" customWidth="1"/>
    <col min="42" max="42" width="16.7265625" customWidth="1"/>
    <col min="43" max="43" width="14" bestFit="1" customWidth="1"/>
    <col min="44" max="44" width="15" bestFit="1" customWidth="1"/>
    <col min="45" max="45" width="15.453125" bestFit="1" customWidth="1"/>
    <col min="46" max="46" width="16.7265625" customWidth="1"/>
    <col min="47" max="47" width="14" bestFit="1" customWidth="1"/>
    <col min="48" max="48" width="15" bestFit="1" customWidth="1"/>
    <col min="49" max="49" width="15.453125" bestFit="1" customWidth="1"/>
    <col min="50" max="50" width="16.7265625" customWidth="1"/>
    <col min="51" max="51" width="14" bestFit="1" customWidth="1"/>
    <col min="52" max="52" width="15" bestFit="1" customWidth="1"/>
    <col min="53" max="53" width="15.453125" bestFit="1" customWidth="1"/>
    <col min="54" max="54" width="16.7265625" customWidth="1"/>
    <col min="55" max="55" width="14" bestFit="1" customWidth="1"/>
    <col min="56" max="56" width="15" bestFit="1" customWidth="1"/>
    <col min="57" max="57" width="15.453125" bestFit="1" customWidth="1"/>
    <col min="58" max="58" width="16.7265625" customWidth="1"/>
    <col min="59" max="59" width="14" bestFit="1" customWidth="1"/>
    <col min="60" max="60" width="15" bestFit="1" customWidth="1"/>
    <col min="61" max="61" width="15.453125" bestFit="1" customWidth="1"/>
    <col min="62" max="62" width="16.7265625" customWidth="1"/>
    <col min="63" max="63" width="14" bestFit="1" customWidth="1"/>
    <col min="64" max="64" width="15" bestFit="1" customWidth="1"/>
    <col min="65" max="65" width="15.453125" bestFit="1" customWidth="1"/>
    <col min="66" max="66" width="16.7265625" customWidth="1"/>
    <col min="67" max="67" width="14" bestFit="1" customWidth="1"/>
    <col min="68" max="68" width="15" bestFit="1" customWidth="1"/>
    <col min="69" max="69" width="15.453125" bestFit="1" customWidth="1"/>
    <col min="70" max="70" width="16.7265625" customWidth="1"/>
    <col min="71" max="71" width="14" bestFit="1" customWidth="1"/>
    <col min="72" max="72" width="15" bestFit="1" customWidth="1"/>
    <col min="73" max="73" width="15.453125" bestFit="1" customWidth="1"/>
    <col min="74" max="74" width="16.7265625" customWidth="1"/>
    <col min="75" max="75" width="14" bestFit="1" customWidth="1"/>
    <col min="76" max="76" width="15" bestFit="1" customWidth="1"/>
    <col min="77" max="77" width="15.453125" bestFit="1" customWidth="1"/>
    <col min="78" max="78" width="16.7265625" customWidth="1"/>
    <col min="79" max="79" width="14" bestFit="1" customWidth="1"/>
    <col min="80" max="80" width="15" bestFit="1" customWidth="1"/>
    <col min="81" max="81" width="15.453125" bestFit="1" customWidth="1"/>
    <col min="82" max="82" width="16.7265625" customWidth="1"/>
    <col min="83" max="83" width="14" bestFit="1" customWidth="1"/>
    <col min="84" max="84" width="15" bestFit="1" customWidth="1"/>
    <col min="85" max="85" width="15.453125" bestFit="1" customWidth="1"/>
    <col min="86" max="86" width="16.7265625" customWidth="1"/>
    <col min="87" max="87" width="14" bestFit="1" customWidth="1"/>
    <col min="88" max="88" width="15" bestFit="1" customWidth="1"/>
    <col min="89" max="89" width="15.453125" bestFit="1" customWidth="1"/>
    <col min="90" max="90" width="16.7265625" customWidth="1"/>
    <col min="91" max="91" width="14" bestFit="1" customWidth="1"/>
    <col min="92" max="92" width="15" bestFit="1" customWidth="1"/>
    <col min="93" max="93" width="15.453125" bestFit="1" customWidth="1"/>
    <col min="94" max="94" width="16.7265625" customWidth="1"/>
    <col min="95" max="95" width="14" bestFit="1" customWidth="1"/>
    <col min="96" max="96" width="15" bestFit="1" customWidth="1"/>
    <col min="97" max="97" width="15.453125" bestFit="1" customWidth="1"/>
    <col min="98" max="98" width="16.7265625" customWidth="1"/>
    <col min="99" max="99" width="14" bestFit="1" customWidth="1"/>
    <col min="100" max="100" width="15" bestFit="1" customWidth="1"/>
    <col min="101" max="101" width="15.453125" bestFit="1" customWidth="1"/>
    <col min="102" max="102" width="16.7265625" customWidth="1"/>
    <col min="103" max="103" width="14" bestFit="1" customWidth="1"/>
    <col min="104" max="104" width="15" bestFit="1" customWidth="1"/>
    <col min="105" max="105" width="15.453125" bestFit="1" customWidth="1"/>
    <col min="106" max="106" width="16.7265625" customWidth="1"/>
    <col min="107" max="107" width="14" bestFit="1" customWidth="1"/>
    <col min="108" max="108" width="15" bestFit="1" customWidth="1"/>
    <col min="109" max="109" width="15.453125" bestFit="1" customWidth="1"/>
    <col min="110" max="110" width="16.7265625" customWidth="1"/>
    <col min="111" max="111" width="14" bestFit="1" customWidth="1"/>
    <col min="112" max="112" width="15" bestFit="1" customWidth="1"/>
    <col min="113" max="113" width="15.453125" bestFit="1" customWidth="1"/>
    <col min="114" max="114" width="16.7265625" customWidth="1"/>
    <col min="115" max="115" width="14" bestFit="1" customWidth="1"/>
    <col min="116" max="116" width="15" bestFit="1" customWidth="1"/>
    <col min="117" max="117" width="15.453125" bestFit="1" customWidth="1"/>
    <col min="118" max="118" width="16.7265625" customWidth="1"/>
    <col min="119" max="119" width="14" bestFit="1" customWidth="1"/>
    <col min="120" max="120" width="15" bestFit="1" customWidth="1"/>
    <col min="121" max="121" width="15.453125" bestFit="1" customWidth="1"/>
    <col min="122" max="122" width="16.7265625" customWidth="1"/>
    <col min="123" max="123" width="14" bestFit="1" customWidth="1"/>
    <col min="124" max="124" width="15" bestFit="1" customWidth="1"/>
    <col min="125" max="125" width="15.453125" bestFit="1" customWidth="1"/>
    <col min="126" max="126" width="16.7265625" customWidth="1"/>
    <col min="127" max="127" width="14" bestFit="1" customWidth="1"/>
    <col min="128" max="128" width="15" bestFit="1" customWidth="1"/>
    <col min="129" max="129" width="15.453125" bestFit="1" customWidth="1"/>
    <col min="130" max="130" width="16.7265625" customWidth="1"/>
    <col min="131" max="131" width="14" bestFit="1" customWidth="1"/>
    <col min="132" max="132" width="15" bestFit="1" customWidth="1"/>
    <col min="133" max="133" width="15.453125" bestFit="1" customWidth="1"/>
    <col min="134" max="134" width="16.7265625" customWidth="1"/>
    <col min="135" max="135" width="14" bestFit="1" customWidth="1"/>
    <col min="136" max="136" width="15" bestFit="1" customWidth="1"/>
    <col min="137" max="137" width="15.453125" bestFit="1" customWidth="1"/>
    <col min="138" max="138" width="16.7265625" customWidth="1"/>
    <col min="139" max="139" width="14" bestFit="1" customWidth="1"/>
    <col min="140" max="140" width="15" bestFit="1" customWidth="1"/>
    <col min="141" max="141" width="15.453125" bestFit="1" customWidth="1"/>
    <col min="142" max="142" width="16.7265625" customWidth="1"/>
    <col min="143" max="143" width="14" bestFit="1" customWidth="1"/>
    <col min="144" max="144" width="15" bestFit="1" customWidth="1"/>
    <col min="145" max="145" width="15.453125" bestFit="1" customWidth="1"/>
    <col min="146" max="146" width="16.7265625" customWidth="1"/>
    <col min="147" max="147" width="14" bestFit="1" customWidth="1"/>
    <col min="148" max="148" width="15" bestFit="1" customWidth="1"/>
    <col min="149" max="149" width="15.453125" bestFit="1" customWidth="1"/>
    <col min="150" max="150" width="16.7265625" customWidth="1"/>
    <col min="151" max="151" width="14" bestFit="1" customWidth="1"/>
    <col min="152" max="152" width="15" bestFit="1" customWidth="1"/>
    <col min="153" max="153" width="15.453125" bestFit="1" customWidth="1"/>
    <col min="154" max="154" width="16.7265625" customWidth="1"/>
    <col min="155" max="155" width="14" bestFit="1" customWidth="1"/>
    <col min="156" max="156" width="15" bestFit="1" customWidth="1"/>
    <col min="157" max="157" width="15.453125" bestFit="1" customWidth="1"/>
    <col min="158" max="158" width="16.7265625" customWidth="1"/>
    <col min="159" max="159" width="14" bestFit="1" customWidth="1"/>
    <col min="160" max="160" width="15" bestFit="1" customWidth="1"/>
    <col min="161" max="161" width="15.453125" bestFit="1" customWidth="1"/>
    <col min="162" max="162" width="16.7265625" customWidth="1"/>
    <col min="163" max="163" width="14" bestFit="1" customWidth="1"/>
    <col min="164" max="164" width="15" bestFit="1" customWidth="1"/>
    <col min="165" max="165" width="15.453125" bestFit="1" customWidth="1"/>
    <col min="166" max="166" width="16.7265625" customWidth="1"/>
    <col min="167" max="167" width="14" bestFit="1" customWidth="1"/>
    <col min="168" max="168" width="15" bestFit="1" customWidth="1"/>
    <col min="169" max="169" width="15.453125" bestFit="1" customWidth="1"/>
    <col min="170" max="170" width="16.7265625" customWidth="1"/>
    <col min="171" max="171" width="14" bestFit="1" customWidth="1"/>
    <col min="172" max="172" width="15" bestFit="1" customWidth="1"/>
    <col min="173" max="173" width="15.453125" bestFit="1" customWidth="1"/>
    <col min="174" max="174" width="16.7265625" customWidth="1"/>
    <col min="175" max="175" width="14" bestFit="1" customWidth="1"/>
    <col min="176" max="176" width="15" bestFit="1" customWidth="1"/>
    <col min="177" max="177" width="15.453125" bestFit="1" customWidth="1"/>
    <col min="178" max="178" width="16.7265625" customWidth="1"/>
    <col min="179" max="179" width="14" bestFit="1" customWidth="1"/>
    <col min="180" max="180" width="15" bestFit="1" customWidth="1"/>
    <col min="181" max="181" width="15.453125" bestFit="1" customWidth="1"/>
    <col min="182" max="182" width="16.7265625" customWidth="1"/>
    <col min="183" max="183" width="14" bestFit="1" customWidth="1"/>
    <col min="184" max="184" width="15" bestFit="1" customWidth="1"/>
    <col min="185" max="185" width="15.453125" bestFit="1" customWidth="1"/>
    <col min="186" max="186" width="16.7265625" customWidth="1"/>
    <col min="187" max="187" width="14" bestFit="1" customWidth="1"/>
    <col min="188" max="188" width="15" bestFit="1" customWidth="1"/>
    <col min="189" max="189" width="15.453125" bestFit="1" customWidth="1"/>
    <col min="190" max="190" width="16.7265625" customWidth="1"/>
    <col min="191" max="191" width="14" bestFit="1" customWidth="1"/>
    <col min="192" max="192" width="15" bestFit="1" customWidth="1"/>
    <col min="193" max="193" width="15.453125" bestFit="1" customWidth="1"/>
    <col min="194" max="194" width="16.7265625" customWidth="1"/>
    <col min="195" max="195" width="14" bestFit="1" customWidth="1"/>
    <col min="196" max="196" width="15" bestFit="1" customWidth="1"/>
    <col min="197" max="197" width="15.453125" bestFit="1" customWidth="1"/>
    <col min="198" max="198" width="16.7265625" customWidth="1"/>
    <col min="199" max="199" width="14" bestFit="1" customWidth="1"/>
    <col min="200" max="200" width="15" bestFit="1" customWidth="1"/>
    <col min="201" max="201" width="15.453125" bestFit="1" customWidth="1"/>
    <col min="202" max="202" width="16.7265625" customWidth="1"/>
    <col min="203" max="203" width="14" bestFit="1" customWidth="1"/>
    <col min="204" max="204" width="15" bestFit="1" customWidth="1"/>
    <col min="205" max="205" width="15.453125" bestFit="1" customWidth="1"/>
    <col min="206" max="206" width="16.7265625" customWidth="1"/>
    <col min="207" max="207" width="14" bestFit="1" customWidth="1"/>
    <col min="208" max="208" width="15" bestFit="1" customWidth="1"/>
    <col min="209" max="209" width="15.453125" bestFit="1" customWidth="1"/>
    <col min="210" max="210" width="16.7265625" customWidth="1"/>
    <col min="211" max="211" width="14" bestFit="1" customWidth="1"/>
    <col min="212" max="212" width="15" bestFit="1" customWidth="1"/>
    <col min="213" max="213" width="15.453125" bestFit="1" customWidth="1"/>
    <col min="214" max="214" width="16.7265625" customWidth="1"/>
    <col min="215" max="215" width="14" bestFit="1" customWidth="1"/>
    <col min="216" max="216" width="15" bestFit="1" customWidth="1"/>
    <col min="217" max="217" width="15.453125" bestFit="1" customWidth="1"/>
    <col min="218" max="218" width="16.7265625" customWidth="1"/>
    <col min="219" max="219" width="14" bestFit="1" customWidth="1"/>
    <col min="220" max="220" width="15" bestFit="1" customWidth="1"/>
    <col min="221" max="221" width="15.453125" bestFit="1" customWidth="1"/>
    <col min="222" max="222" width="16.7265625" customWidth="1"/>
    <col min="223" max="223" width="14" bestFit="1" customWidth="1"/>
    <col min="224" max="224" width="15" bestFit="1" customWidth="1"/>
    <col min="225" max="225" width="15.453125" bestFit="1" customWidth="1"/>
    <col min="226" max="226" width="16.7265625" customWidth="1"/>
    <col min="227" max="227" width="14" bestFit="1" customWidth="1"/>
    <col min="228" max="228" width="15" bestFit="1" customWidth="1"/>
    <col min="229" max="229" width="15.453125" bestFit="1" customWidth="1"/>
    <col min="230" max="230" width="16.7265625" customWidth="1"/>
    <col min="231" max="231" width="14" bestFit="1" customWidth="1"/>
    <col min="232" max="232" width="15" bestFit="1" customWidth="1"/>
    <col min="233" max="233" width="15.453125" bestFit="1" customWidth="1"/>
    <col min="234" max="234" width="16.7265625" customWidth="1"/>
    <col min="235" max="235" width="14" bestFit="1" customWidth="1"/>
    <col min="236" max="236" width="15" bestFit="1" customWidth="1"/>
    <col min="237" max="237" width="15.453125" bestFit="1" customWidth="1"/>
    <col min="238" max="238" width="16.7265625" customWidth="1"/>
    <col min="239" max="239" width="14" bestFit="1" customWidth="1"/>
    <col min="240" max="240" width="15" bestFit="1" customWidth="1"/>
    <col min="241" max="241" width="15.453125" bestFit="1" customWidth="1"/>
    <col min="242" max="242" width="16.7265625" customWidth="1"/>
    <col min="243" max="243" width="14" bestFit="1" customWidth="1"/>
    <col min="244" max="244" width="15" bestFit="1" customWidth="1"/>
    <col min="245" max="245" width="15.453125" bestFit="1" customWidth="1"/>
    <col min="246" max="246" width="16.7265625" customWidth="1"/>
    <col min="247" max="247" width="14" bestFit="1" customWidth="1"/>
    <col min="248" max="248" width="15" bestFit="1" customWidth="1"/>
    <col min="249" max="249" width="15.453125" bestFit="1" customWidth="1"/>
    <col min="250" max="250" width="16.7265625" customWidth="1"/>
    <col min="251" max="251" width="14" bestFit="1" customWidth="1"/>
    <col min="252" max="252" width="15" bestFit="1" customWidth="1"/>
    <col min="253" max="253" width="15.453125" bestFit="1" customWidth="1"/>
    <col min="254" max="254" width="16.7265625" customWidth="1"/>
    <col min="255" max="255" width="14" bestFit="1" customWidth="1"/>
    <col min="256" max="256" width="15" bestFit="1" customWidth="1"/>
    <col min="257" max="257" width="15.453125" bestFit="1" customWidth="1"/>
    <col min="258" max="258" width="16.7265625" customWidth="1"/>
    <col min="259" max="259" width="14" bestFit="1" customWidth="1"/>
    <col min="260" max="260" width="15" bestFit="1" customWidth="1"/>
    <col min="261" max="261" width="15.453125" bestFit="1" customWidth="1"/>
    <col min="262" max="262" width="16.7265625" customWidth="1"/>
    <col min="263" max="263" width="14" bestFit="1" customWidth="1"/>
    <col min="264" max="264" width="15" bestFit="1" customWidth="1"/>
    <col min="265" max="265" width="15.453125" bestFit="1" customWidth="1"/>
    <col min="266" max="266" width="16.7265625" customWidth="1"/>
    <col min="267" max="267" width="14" bestFit="1" customWidth="1"/>
    <col min="268" max="268" width="15" bestFit="1" customWidth="1"/>
    <col min="269" max="269" width="15.453125" bestFit="1" customWidth="1"/>
    <col min="270" max="270" width="16.7265625" customWidth="1"/>
    <col min="271" max="271" width="14" bestFit="1" customWidth="1"/>
    <col min="272" max="272" width="15" bestFit="1" customWidth="1"/>
    <col min="273" max="273" width="15.453125" bestFit="1" customWidth="1"/>
    <col min="274" max="274" width="16.7265625" customWidth="1"/>
    <col min="275" max="275" width="14" bestFit="1" customWidth="1"/>
    <col min="276" max="276" width="15" bestFit="1" customWidth="1"/>
    <col min="277" max="277" width="15.453125" bestFit="1" customWidth="1"/>
    <col min="278" max="278" width="16.7265625" customWidth="1"/>
    <col min="279" max="279" width="14" bestFit="1" customWidth="1"/>
    <col min="280" max="280" width="15" bestFit="1" customWidth="1"/>
    <col min="281" max="281" width="15.453125" bestFit="1" customWidth="1"/>
    <col min="282" max="282" width="16.7265625" customWidth="1"/>
    <col min="283" max="283" width="14" bestFit="1" customWidth="1"/>
    <col min="284" max="284" width="15" bestFit="1" customWidth="1"/>
    <col min="285" max="285" width="15.453125" bestFit="1" customWidth="1"/>
    <col min="286" max="286" width="16.7265625" customWidth="1"/>
  </cols>
  <sheetData>
    <row r="1" spans="1:286" ht="15" customHeight="1" thickBot="1" x14ac:dyDescent="0.4">
      <c r="B1" s="314" t="s">
        <v>877</v>
      </c>
      <c r="C1" s="91" t="s">
        <v>878</v>
      </c>
    </row>
    <row r="2" spans="1:286" ht="15" thickBot="1" x14ac:dyDescent="0.4">
      <c r="B2" s="314"/>
      <c r="C2" s="92" t="s">
        <v>955</v>
      </c>
    </row>
    <row r="3" spans="1:286" x14ac:dyDescent="0.35">
      <c r="C3" s="93" t="s">
        <v>876</v>
      </c>
    </row>
    <row r="4" spans="1:286" x14ac:dyDescent="0.35">
      <c r="C4" s="94" t="s">
        <v>841</v>
      </c>
    </row>
    <row r="5" spans="1:286" x14ac:dyDescent="0.35">
      <c r="C5" s="95" t="s">
        <v>7</v>
      </c>
    </row>
    <row r="6" spans="1:286" ht="15" thickBot="1" x14ac:dyDescent="0.4"/>
    <row r="7" spans="1:286" s="123" customFormat="1" ht="26.5" thickBot="1" x14ac:dyDescent="0.65">
      <c r="A7" s="122"/>
      <c r="B7" s="122"/>
      <c r="C7" s="122"/>
      <c r="D7" s="122"/>
      <c r="E7" s="122"/>
      <c r="F7" s="122"/>
      <c r="G7" s="371" t="s">
        <v>878</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2"/>
      <c r="AU7" s="372"/>
      <c r="AV7" s="372"/>
      <c r="AW7" s="372"/>
      <c r="AX7" s="372"/>
      <c r="AY7" s="372"/>
      <c r="AZ7" s="372"/>
      <c r="BA7" s="372"/>
      <c r="BB7" s="372"/>
      <c r="BC7" s="372"/>
      <c r="BD7" s="372"/>
      <c r="BE7" s="372"/>
      <c r="BF7" s="372"/>
      <c r="BG7" s="372"/>
      <c r="BH7" s="372"/>
      <c r="BI7" s="372"/>
      <c r="BJ7" s="372"/>
      <c r="BK7" s="369" t="s">
        <v>955</v>
      </c>
      <c r="BL7" s="370"/>
      <c r="BM7" s="370"/>
      <c r="BN7" s="370"/>
      <c r="BO7" s="370"/>
      <c r="BP7" s="370"/>
      <c r="BQ7" s="370"/>
      <c r="BR7" s="370"/>
      <c r="BS7" s="370"/>
      <c r="BT7" s="370"/>
      <c r="BU7" s="370"/>
      <c r="BV7" s="370"/>
      <c r="BW7" s="370"/>
      <c r="BX7" s="370"/>
      <c r="BY7" s="370"/>
      <c r="BZ7" s="370"/>
      <c r="CA7" s="370"/>
      <c r="CB7" s="370"/>
      <c r="CC7" s="370"/>
      <c r="CD7" s="370"/>
      <c r="CE7" s="370"/>
      <c r="CF7" s="370"/>
      <c r="CG7" s="370"/>
      <c r="CH7" s="370"/>
      <c r="CI7" s="370"/>
      <c r="CJ7" s="370"/>
      <c r="CK7" s="370"/>
      <c r="CL7" s="370"/>
      <c r="CM7" s="370"/>
      <c r="CN7" s="370"/>
      <c r="CO7" s="370"/>
      <c r="CP7" s="370"/>
      <c r="CQ7" s="370"/>
      <c r="CR7" s="370"/>
      <c r="CS7" s="370"/>
      <c r="CT7" s="370"/>
      <c r="CU7" s="370"/>
      <c r="CV7" s="370"/>
      <c r="CW7" s="370"/>
      <c r="CX7" s="370"/>
      <c r="CY7" s="370"/>
      <c r="CZ7" s="370"/>
      <c r="DA7" s="370"/>
      <c r="DB7" s="370"/>
      <c r="DC7" s="370"/>
      <c r="DD7" s="370"/>
      <c r="DE7" s="370"/>
      <c r="DF7" s="370"/>
      <c r="DG7" s="370"/>
      <c r="DH7" s="370"/>
      <c r="DI7" s="370"/>
      <c r="DJ7" s="370"/>
      <c r="DK7" s="370"/>
      <c r="DL7" s="370"/>
      <c r="DM7" s="370"/>
      <c r="DN7" s="370"/>
      <c r="DO7" s="377" t="s">
        <v>405</v>
      </c>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29" t="s">
        <v>841</v>
      </c>
      <c r="FT7" s="330"/>
      <c r="FU7" s="330"/>
      <c r="FV7" s="330"/>
      <c r="FW7" s="330"/>
      <c r="FX7" s="330"/>
      <c r="FY7" s="330"/>
      <c r="FZ7" s="330"/>
      <c r="GA7" s="330"/>
      <c r="GB7" s="330"/>
      <c r="GC7" s="330"/>
      <c r="GD7" s="330"/>
      <c r="GE7" s="330"/>
      <c r="GF7" s="330"/>
      <c r="GG7" s="330"/>
      <c r="GH7" s="330"/>
      <c r="GI7" s="330"/>
      <c r="GJ7" s="330"/>
      <c r="GK7" s="330"/>
      <c r="GL7" s="330"/>
      <c r="GM7" s="330"/>
      <c r="GN7" s="330"/>
      <c r="GO7" s="330"/>
      <c r="GP7" s="330"/>
      <c r="GQ7" s="330"/>
      <c r="GR7" s="330"/>
      <c r="GS7" s="330"/>
      <c r="GT7" s="330"/>
      <c r="GU7" s="330"/>
      <c r="GV7" s="330"/>
      <c r="GW7" s="330"/>
      <c r="GX7" s="330"/>
      <c r="GY7" s="330"/>
      <c r="GZ7" s="330"/>
      <c r="HA7" s="330"/>
      <c r="HB7" s="330"/>
      <c r="HC7" s="330"/>
      <c r="HD7" s="330"/>
      <c r="HE7" s="330"/>
      <c r="HF7" s="330"/>
      <c r="HG7" s="330"/>
      <c r="HH7" s="330"/>
      <c r="HI7" s="330"/>
      <c r="HJ7" s="330"/>
      <c r="HK7" s="330"/>
      <c r="HL7" s="330"/>
      <c r="HM7" s="330"/>
      <c r="HN7" s="330"/>
      <c r="HO7" s="330"/>
      <c r="HP7" s="330"/>
      <c r="HQ7" s="330"/>
      <c r="HR7" s="330"/>
      <c r="HS7" s="330"/>
      <c r="HT7" s="330"/>
      <c r="HU7" s="330"/>
      <c r="HV7" s="330"/>
      <c r="HW7" s="331" t="s">
        <v>840</v>
      </c>
      <c r="HX7" s="332"/>
      <c r="HY7" s="332"/>
      <c r="HZ7" s="332"/>
      <c r="IA7" s="332"/>
      <c r="IB7" s="332"/>
      <c r="IC7" s="332"/>
      <c r="ID7" s="332"/>
      <c r="IE7" s="332"/>
      <c r="IF7" s="332"/>
      <c r="IG7" s="332"/>
      <c r="IH7" s="332"/>
      <c r="II7" s="332"/>
      <c r="IJ7" s="332"/>
      <c r="IK7" s="332"/>
      <c r="IL7" s="332"/>
      <c r="IM7" s="332"/>
      <c r="IN7" s="332"/>
      <c r="IO7" s="332"/>
      <c r="IP7" s="332"/>
      <c r="IQ7" s="332"/>
      <c r="IR7" s="332"/>
      <c r="IS7" s="332"/>
      <c r="IT7" s="332"/>
      <c r="IU7" s="332"/>
      <c r="IV7" s="332"/>
      <c r="IW7" s="332"/>
      <c r="IX7" s="332"/>
      <c r="IY7" s="332"/>
      <c r="IZ7" s="332"/>
      <c r="JA7" s="332"/>
      <c r="JB7" s="332"/>
      <c r="JC7" s="332"/>
      <c r="JD7" s="332"/>
      <c r="JE7" s="332"/>
      <c r="JF7" s="332"/>
      <c r="JG7" s="332"/>
      <c r="JH7" s="332"/>
      <c r="JI7" s="332"/>
      <c r="JJ7" s="332"/>
      <c r="JK7" s="332"/>
      <c r="JL7" s="332"/>
      <c r="JM7" s="332"/>
      <c r="JN7" s="332"/>
      <c r="JO7" s="332"/>
      <c r="JP7" s="332"/>
      <c r="JQ7" s="332"/>
      <c r="JR7" s="332"/>
      <c r="JS7" s="332"/>
      <c r="JT7" s="332"/>
      <c r="JU7" s="332"/>
      <c r="JV7" s="332"/>
      <c r="JW7" s="332"/>
      <c r="JX7" s="332"/>
      <c r="JY7" s="332"/>
      <c r="JZ7" s="332"/>
    </row>
    <row r="8" spans="1:286" ht="18" customHeight="1" thickBot="1" x14ac:dyDescent="0.4">
      <c r="A8" s="2"/>
      <c r="B8" s="345" t="s">
        <v>433</v>
      </c>
      <c r="C8" s="346"/>
      <c r="D8" s="346"/>
      <c r="E8" s="347"/>
      <c r="F8" s="347"/>
      <c r="G8" s="348">
        <v>2022</v>
      </c>
      <c r="H8" s="348"/>
      <c r="I8" s="348"/>
      <c r="J8" s="348"/>
      <c r="K8" s="348">
        <v>2023</v>
      </c>
      <c r="L8" s="348"/>
      <c r="M8" s="348"/>
      <c r="N8" s="348"/>
      <c r="O8" s="348">
        <v>2024</v>
      </c>
      <c r="P8" s="348"/>
      <c r="Q8" s="348"/>
      <c r="R8" s="348"/>
      <c r="S8" s="348">
        <v>2025</v>
      </c>
      <c r="T8" s="348"/>
      <c r="U8" s="348"/>
      <c r="V8" s="348"/>
      <c r="W8" s="348">
        <v>2026</v>
      </c>
      <c r="X8" s="348"/>
      <c r="Y8" s="348"/>
      <c r="Z8" s="348"/>
      <c r="AA8" s="348">
        <v>2027</v>
      </c>
      <c r="AB8" s="348"/>
      <c r="AC8" s="348"/>
      <c r="AD8" s="348"/>
      <c r="AE8" s="348">
        <v>2028</v>
      </c>
      <c r="AF8" s="348"/>
      <c r="AG8" s="348"/>
      <c r="AH8" s="348"/>
      <c r="AI8" s="348">
        <v>2029</v>
      </c>
      <c r="AJ8" s="348"/>
      <c r="AK8" s="348"/>
      <c r="AL8" s="348"/>
      <c r="AM8" s="348">
        <v>2030</v>
      </c>
      <c r="AN8" s="348"/>
      <c r="AO8" s="348"/>
      <c r="AP8" s="348"/>
      <c r="AQ8" s="348">
        <v>2031</v>
      </c>
      <c r="AR8" s="348"/>
      <c r="AS8" s="348"/>
      <c r="AT8" s="348"/>
      <c r="AU8" s="348">
        <v>2036</v>
      </c>
      <c r="AV8" s="348"/>
      <c r="AW8" s="348"/>
      <c r="AX8" s="348"/>
      <c r="AY8" s="348">
        <v>2041</v>
      </c>
      <c r="AZ8" s="348"/>
      <c r="BA8" s="348"/>
      <c r="BB8" s="348"/>
      <c r="BC8" s="348">
        <v>2046</v>
      </c>
      <c r="BD8" s="348"/>
      <c r="BE8" s="348"/>
      <c r="BF8" s="348"/>
      <c r="BG8" s="348">
        <v>2051</v>
      </c>
      <c r="BH8" s="348"/>
      <c r="BI8" s="348"/>
      <c r="BJ8" s="348"/>
      <c r="BK8" s="361">
        <v>2022</v>
      </c>
      <c r="BL8" s="361"/>
      <c r="BM8" s="361"/>
      <c r="BN8" s="361"/>
      <c r="BO8" s="361">
        <v>2023</v>
      </c>
      <c r="BP8" s="361"/>
      <c r="BQ8" s="361"/>
      <c r="BR8" s="361"/>
      <c r="BS8" s="361">
        <v>2024</v>
      </c>
      <c r="BT8" s="361"/>
      <c r="BU8" s="361"/>
      <c r="BV8" s="361"/>
      <c r="BW8" s="361">
        <v>2025</v>
      </c>
      <c r="BX8" s="361"/>
      <c r="BY8" s="361"/>
      <c r="BZ8" s="361"/>
      <c r="CA8" s="361">
        <v>2026</v>
      </c>
      <c r="CB8" s="361"/>
      <c r="CC8" s="361"/>
      <c r="CD8" s="361"/>
      <c r="CE8" s="361">
        <v>2027</v>
      </c>
      <c r="CF8" s="361"/>
      <c r="CG8" s="361"/>
      <c r="CH8" s="361"/>
      <c r="CI8" s="361">
        <v>2028</v>
      </c>
      <c r="CJ8" s="361"/>
      <c r="CK8" s="361"/>
      <c r="CL8" s="361"/>
      <c r="CM8" s="361">
        <v>2029</v>
      </c>
      <c r="CN8" s="361"/>
      <c r="CO8" s="361"/>
      <c r="CP8" s="361"/>
      <c r="CQ8" s="361">
        <v>2030</v>
      </c>
      <c r="CR8" s="361"/>
      <c r="CS8" s="361"/>
      <c r="CT8" s="361"/>
      <c r="CU8" s="361">
        <v>2031</v>
      </c>
      <c r="CV8" s="361"/>
      <c r="CW8" s="361"/>
      <c r="CX8" s="361"/>
      <c r="CY8" s="361">
        <v>2036</v>
      </c>
      <c r="CZ8" s="361"/>
      <c r="DA8" s="361"/>
      <c r="DB8" s="361"/>
      <c r="DC8" s="361">
        <v>2041</v>
      </c>
      <c r="DD8" s="361"/>
      <c r="DE8" s="361"/>
      <c r="DF8" s="361"/>
      <c r="DG8" s="361">
        <v>2046</v>
      </c>
      <c r="DH8" s="361"/>
      <c r="DI8" s="361"/>
      <c r="DJ8" s="361"/>
      <c r="DK8" s="361">
        <v>2051</v>
      </c>
      <c r="DL8" s="361"/>
      <c r="DM8" s="361"/>
      <c r="DN8" s="361"/>
      <c r="DO8" s="376">
        <v>2022</v>
      </c>
      <c r="DP8" s="376"/>
      <c r="DQ8" s="376"/>
      <c r="DR8" s="376"/>
      <c r="DS8" s="376">
        <v>2023</v>
      </c>
      <c r="DT8" s="376"/>
      <c r="DU8" s="376"/>
      <c r="DV8" s="376"/>
      <c r="DW8" s="376">
        <v>2024</v>
      </c>
      <c r="DX8" s="376"/>
      <c r="DY8" s="376"/>
      <c r="DZ8" s="376"/>
      <c r="EA8" s="376">
        <v>2025</v>
      </c>
      <c r="EB8" s="376"/>
      <c r="EC8" s="376"/>
      <c r="ED8" s="376"/>
      <c r="EE8" s="376">
        <v>2026</v>
      </c>
      <c r="EF8" s="376"/>
      <c r="EG8" s="376"/>
      <c r="EH8" s="376"/>
      <c r="EI8" s="376">
        <v>2027</v>
      </c>
      <c r="EJ8" s="376"/>
      <c r="EK8" s="376"/>
      <c r="EL8" s="376"/>
      <c r="EM8" s="376">
        <v>2028</v>
      </c>
      <c r="EN8" s="376"/>
      <c r="EO8" s="376"/>
      <c r="EP8" s="376"/>
      <c r="EQ8" s="376">
        <v>2029</v>
      </c>
      <c r="ER8" s="376"/>
      <c r="ES8" s="376"/>
      <c r="ET8" s="376"/>
      <c r="EU8" s="376">
        <v>2030</v>
      </c>
      <c r="EV8" s="376"/>
      <c r="EW8" s="376"/>
      <c r="EX8" s="376"/>
      <c r="EY8" s="376">
        <v>2031</v>
      </c>
      <c r="EZ8" s="376"/>
      <c r="FA8" s="376"/>
      <c r="FB8" s="376"/>
      <c r="FC8" s="376">
        <v>2036</v>
      </c>
      <c r="FD8" s="376"/>
      <c r="FE8" s="376"/>
      <c r="FF8" s="376"/>
      <c r="FG8" s="376">
        <v>2041</v>
      </c>
      <c r="FH8" s="376"/>
      <c r="FI8" s="376"/>
      <c r="FJ8" s="376"/>
      <c r="FK8" s="376">
        <v>2046</v>
      </c>
      <c r="FL8" s="376"/>
      <c r="FM8" s="376"/>
      <c r="FN8" s="376"/>
      <c r="FO8" s="376">
        <v>2051</v>
      </c>
      <c r="FP8" s="376"/>
      <c r="FQ8" s="376"/>
      <c r="FR8" s="376"/>
      <c r="FS8" s="344">
        <v>2022</v>
      </c>
      <c r="FT8" s="344"/>
      <c r="FU8" s="344"/>
      <c r="FV8" s="344"/>
      <c r="FW8" s="344">
        <v>2023</v>
      </c>
      <c r="FX8" s="344"/>
      <c r="FY8" s="344"/>
      <c r="FZ8" s="344"/>
      <c r="GA8" s="344">
        <v>2024</v>
      </c>
      <c r="GB8" s="344"/>
      <c r="GC8" s="344"/>
      <c r="GD8" s="344"/>
      <c r="GE8" s="344">
        <v>2025</v>
      </c>
      <c r="GF8" s="344"/>
      <c r="GG8" s="344"/>
      <c r="GH8" s="344"/>
      <c r="GI8" s="344">
        <v>2026</v>
      </c>
      <c r="GJ8" s="344"/>
      <c r="GK8" s="344"/>
      <c r="GL8" s="344"/>
      <c r="GM8" s="344">
        <v>2027</v>
      </c>
      <c r="GN8" s="344"/>
      <c r="GO8" s="344"/>
      <c r="GP8" s="344"/>
      <c r="GQ8" s="344">
        <v>2028</v>
      </c>
      <c r="GR8" s="344"/>
      <c r="GS8" s="344"/>
      <c r="GT8" s="344"/>
      <c r="GU8" s="344">
        <v>2029</v>
      </c>
      <c r="GV8" s="344"/>
      <c r="GW8" s="344"/>
      <c r="GX8" s="344"/>
      <c r="GY8" s="344">
        <v>2030</v>
      </c>
      <c r="GZ8" s="344"/>
      <c r="HA8" s="344"/>
      <c r="HB8" s="344"/>
      <c r="HC8" s="344">
        <v>2031</v>
      </c>
      <c r="HD8" s="344"/>
      <c r="HE8" s="344"/>
      <c r="HF8" s="344"/>
      <c r="HG8" s="344">
        <v>2036</v>
      </c>
      <c r="HH8" s="344"/>
      <c r="HI8" s="344"/>
      <c r="HJ8" s="344"/>
      <c r="HK8" s="344">
        <v>2041</v>
      </c>
      <c r="HL8" s="344"/>
      <c r="HM8" s="344"/>
      <c r="HN8" s="344"/>
      <c r="HO8" s="344">
        <v>2046</v>
      </c>
      <c r="HP8" s="344"/>
      <c r="HQ8" s="344"/>
      <c r="HR8" s="344"/>
      <c r="HS8" s="344">
        <v>2051</v>
      </c>
      <c r="HT8" s="344"/>
      <c r="HU8" s="344"/>
      <c r="HV8" s="344"/>
      <c r="HW8" s="338">
        <v>2022</v>
      </c>
      <c r="HX8" s="338"/>
      <c r="HY8" s="338"/>
      <c r="HZ8" s="338"/>
      <c r="IA8" s="338">
        <v>2023</v>
      </c>
      <c r="IB8" s="338"/>
      <c r="IC8" s="338"/>
      <c r="ID8" s="338"/>
      <c r="IE8" s="338">
        <v>2024</v>
      </c>
      <c r="IF8" s="338"/>
      <c r="IG8" s="338"/>
      <c r="IH8" s="338"/>
      <c r="II8" s="338">
        <v>2025</v>
      </c>
      <c r="IJ8" s="338"/>
      <c r="IK8" s="338"/>
      <c r="IL8" s="338"/>
      <c r="IM8" s="338">
        <v>2026</v>
      </c>
      <c r="IN8" s="338"/>
      <c r="IO8" s="338"/>
      <c r="IP8" s="338"/>
      <c r="IQ8" s="338">
        <v>2027</v>
      </c>
      <c r="IR8" s="338"/>
      <c r="IS8" s="338"/>
      <c r="IT8" s="338"/>
      <c r="IU8" s="338">
        <v>2028</v>
      </c>
      <c r="IV8" s="338"/>
      <c r="IW8" s="338"/>
      <c r="IX8" s="338"/>
      <c r="IY8" s="338">
        <v>2029</v>
      </c>
      <c r="IZ8" s="338"/>
      <c r="JA8" s="338"/>
      <c r="JB8" s="338"/>
      <c r="JC8" s="338">
        <v>2030</v>
      </c>
      <c r="JD8" s="338"/>
      <c r="JE8" s="338"/>
      <c r="JF8" s="338"/>
      <c r="JG8" s="338">
        <v>2031</v>
      </c>
      <c r="JH8" s="338"/>
      <c r="JI8" s="338"/>
      <c r="JJ8" s="338"/>
      <c r="JK8" s="338">
        <v>2036</v>
      </c>
      <c r="JL8" s="338"/>
      <c r="JM8" s="338"/>
      <c r="JN8" s="338"/>
      <c r="JO8" s="338">
        <v>2041</v>
      </c>
      <c r="JP8" s="338"/>
      <c r="JQ8" s="338"/>
      <c r="JR8" s="338"/>
      <c r="JS8" s="338">
        <v>2046</v>
      </c>
      <c r="JT8" s="338"/>
      <c r="JU8" s="338"/>
      <c r="JV8" s="338"/>
      <c r="JW8" s="338">
        <v>2051</v>
      </c>
      <c r="JX8" s="338"/>
      <c r="JY8" s="338"/>
      <c r="JZ8" s="338"/>
    </row>
    <row r="9" spans="1:286" ht="33.75" customHeight="1" x14ac:dyDescent="0.35">
      <c r="A9" s="2"/>
      <c r="B9" s="354" t="s">
        <v>434</v>
      </c>
      <c r="C9" s="359" t="s">
        <v>861</v>
      </c>
      <c r="D9" s="357" t="s">
        <v>847</v>
      </c>
      <c r="E9" s="356" t="s">
        <v>435</v>
      </c>
      <c r="F9" s="356"/>
      <c r="G9" s="351" t="s">
        <v>436</v>
      </c>
      <c r="H9" s="352"/>
      <c r="I9" s="353"/>
      <c r="J9" s="349" t="s">
        <v>437</v>
      </c>
      <c r="K9" s="351" t="s">
        <v>436</v>
      </c>
      <c r="L9" s="352"/>
      <c r="M9" s="353"/>
      <c r="N9" s="349" t="s">
        <v>437</v>
      </c>
      <c r="O9" s="351" t="s">
        <v>436</v>
      </c>
      <c r="P9" s="352"/>
      <c r="Q9" s="353"/>
      <c r="R9" s="349" t="s">
        <v>437</v>
      </c>
      <c r="S9" s="351" t="s">
        <v>436</v>
      </c>
      <c r="T9" s="352"/>
      <c r="U9" s="353"/>
      <c r="V9" s="349" t="s">
        <v>437</v>
      </c>
      <c r="W9" s="351" t="s">
        <v>436</v>
      </c>
      <c r="X9" s="352"/>
      <c r="Y9" s="353"/>
      <c r="Z9" s="349" t="s">
        <v>437</v>
      </c>
      <c r="AA9" s="351" t="s">
        <v>436</v>
      </c>
      <c r="AB9" s="352"/>
      <c r="AC9" s="353"/>
      <c r="AD9" s="349" t="s">
        <v>437</v>
      </c>
      <c r="AE9" s="351" t="s">
        <v>436</v>
      </c>
      <c r="AF9" s="352"/>
      <c r="AG9" s="353"/>
      <c r="AH9" s="349" t="s">
        <v>437</v>
      </c>
      <c r="AI9" s="351" t="s">
        <v>436</v>
      </c>
      <c r="AJ9" s="352"/>
      <c r="AK9" s="353"/>
      <c r="AL9" s="349" t="s">
        <v>437</v>
      </c>
      <c r="AM9" s="351" t="s">
        <v>436</v>
      </c>
      <c r="AN9" s="352"/>
      <c r="AO9" s="353"/>
      <c r="AP9" s="349" t="s">
        <v>437</v>
      </c>
      <c r="AQ9" s="351" t="s">
        <v>436</v>
      </c>
      <c r="AR9" s="352"/>
      <c r="AS9" s="353"/>
      <c r="AT9" s="349" t="s">
        <v>437</v>
      </c>
      <c r="AU9" s="351" t="s">
        <v>436</v>
      </c>
      <c r="AV9" s="352"/>
      <c r="AW9" s="353"/>
      <c r="AX9" s="349" t="s">
        <v>437</v>
      </c>
      <c r="AY9" s="351" t="s">
        <v>436</v>
      </c>
      <c r="AZ9" s="352"/>
      <c r="BA9" s="353"/>
      <c r="BB9" s="349" t="s">
        <v>437</v>
      </c>
      <c r="BC9" s="351" t="s">
        <v>436</v>
      </c>
      <c r="BD9" s="352"/>
      <c r="BE9" s="353"/>
      <c r="BF9" s="349" t="s">
        <v>437</v>
      </c>
      <c r="BG9" s="351" t="s">
        <v>436</v>
      </c>
      <c r="BH9" s="352"/>
      <c r="BI9" s="353"/>
      <c r="BJ9" s="349" t="s">
        <v>437</v>
      </c>
      <c r="BK9" s="364" t="s">
        <v>436</v>
      </c>
      <c r="BL9" s="365"/>
      <c r="BM9" s="366"/>
      <c r="BN9" s="362" t="s">
        <v>437</v>
      </c>
      <c r="BO9" s="364" t="s">
        <v>436</v>
      </c>
      <c r="BP9" s="365"/>
      <c r="BQ9" s="366"/>
      <c r="BR9" s="362" t="s">
        <v>437</v>
      </c>
      <c r="BS9" s="364" t="s">
        <v>436</v>
      </c>
      <c r="BT9" s="365"/>
      <c r="BU9" s="366"/>
      <c r="BV9" s="362" t="s">
        <v>437</v>
      </c>
      <c r="BW9" s="364" t="s">
        <v>436</v>
      </c>
      <c r="BX9" s="365"/>
      <c r="BY9" s="366"/>
      <c r="BZ9" s="362" t="s">
        <v>437</v>
      </c>
      <c r="CA9" s="364" t="s">
        <v>436</v>
      </c>
      <c r="CB9" s="365"/>
      <c r="CC9" s="366"/>
      <c r="CD9" s="362" t="s">
        <v>437</v>
      </c>
      <c r="CE9" s="364" t="s">
        <v>436</v>
      </c>
      <c r="CF9" s="365"/>
      <c r="CG9" s="366"/>
      <c r="CH9" s="362" t="s">
        <v>437</v>
      </c>
      <c r="CI9" s="364" t="s">
        <v>436</v>
      </c>
      <c r="CJ9" s="365"/>
      <c r="CK9" s="366"/>
      <c r="CL9" s="362" t="s">
        <v>437</v>
      </c>
      <c r="CM9" s="364" t="s">
        <v>436</v>
      </c>
      <c r="CN9" s="365"/>
      <c r="CO9" s="366"/>
      <c r="CP9" s="362" t="s">
        <v>437</v>
      </c>
      <c r="CQ9" s="364" t="s">
        <v>436</v>
      </c>
      <c r="CR9" s="365"/>
      <c r="CS9" s="366"/>
      <c r="CT9" s="362" t="s">
        <v>437</v>
      </c>
      <c r="CU9" s="364" t="s">
        <v>436</v>
      </c>
      <c r="CV9" s="365"/>
      <c r="CW9" s="366"/>
      <c r="CX9" s="362" t="s">
        <v>437</v>
      </c>
      <c r="CY9" s="364" t="s">
        <v>436</v>
      </c>
      <c r="CZ9" s="365"/>
      <c r="DA9" s="366"/>
      <c r="DB9" s="362" t="s">
        <v>437</v>
      </c>
      <c r="DC9" s="364" t="s">
        <v>436</v>
      </c>
      <c r="DD9" s="365"/>
      <c r="DE9" s="366"/>
      <c r="DF9" s="362" t="s">
        <v>437</v>
      </c>
      <c r="DG9" s="364" t="s">
        <v>436</v>
      </c>
      <c r="DH9" s="365"/>
      <c r="DI9" s="366"/>
      <c r="DJ9" s="362" t="s">
        <v>437</v>
      </c>
      <c r="DK9" s="364" t="s">
        <v>436</v>
      </c>
      <c r="DL9" s="365"/>
      <c r="DM9" s="366"/>
      <c r="DN9" s="362" t="s">
        <v>437</v>
      </c>
      <c r="DO9" s="373" t="s">
        <v>436</v>
      </c>
      <c r="DP9" s="374"/>
      <c r="DQ9" s="375"/>
      <c r="DR9" s="367" t="s">
        <v>437</v>
      </c>
      <c r="DS9" s="373" t="s">
        <v>436</v>
      </c>
      <c r="DT9" s="374"/>
      <c r="DU9" s="375"/>
      <c r="DV9" s="367" t="s">
        <v>437</v>
      </c>
      <c r="DW9" s="373" t="s">
        <v>436</v>
      </c>
      <c r="DX9" s="374"/>
      <c r="DY9" s="375"/>
      <c r="DZ9" s="367" t="s">
        <v>437</v>
      </c>
      <c r="EA9" s="373" t="s">
        <v>436</v>
      </c>
      <c r="EB9" s="374"/>
      <c r="EC9" s="375"/>
      <c r="ED9" s="367" t="s">
        <v>437</v>
      </c>
      <c r="EE9" s="373" t="s">
        <v>436</v>
      </c>
      <c r="EF9" s="374"/>
      <c r="EG9" s="375"/>
      <c r="EH9" s="367" t="s">
        <v>437</v>
      </c>
      <c r="EI9" s="373" t="s">
        <v>436</v>
      </c>
      <c r="EJ9" s="374"/>
      <c r="EK9" s="375"/>
      <c r="EL9" s="367" t="s">
        <v>437</v>
      </c>
      <c r="EM9" s="373" t="s">
        <v>436</v>
      </c>
      <c r="EN9" s="374"/>
      <c r="EO9" s="375"/>
      <c r="EP9" s="367" t="s">
        <v>437</v>
      </c>
      <c r="EQ9" s="373" t="s">
        <v>436</v>
      </c>
      <c r="ER9" s="374"/>
      <c r="ES9" s="375"/>
      <c r="ET9" s="367" t="s">
        <v>437</v>
      </c>
      <c r="EU9" s="373" t="s">
        <v>436</v>
      </c>
      <c r="EV9" s="374"/>
      <c r="EW9" s="375"/>
      <c r="EX9" s="367" t="s">
        <v>437</v>
      </c>
      <c r="EY9" s="373" t="s">
        <v>436</v>
      </c>
      <c r="EZ9" s="374"/>
      <c r="FA9" s="375"/>
      <c r="FB9" s="367" t="s">
        <v>437</v>
      </c>
      <c r="FC9" s="373" t="s">
        <v>436</v>
      </c>
      <c r="FD9" s="374"/>
      <c r="FE9" s="375"/>
      <c r="FF9" s="367" t="s">
        <v>437</v>
      </c>
      <c r="FG9" s="373" t="s">
        <v>436</v>
      </c>
      <c r="FH9" s="374"/>
      <c r="FI9" s="375"/>
      <c r="FJ9" s="367" t="s">
        <v>437</v>
      </c>
      <c r="FK9" s="373" t="s">
        <v>436</v>
      </c>
      <c r="FL9" s="374"/>
      <c r="FM9" s="375"/>
      <c r="FN9" s="367" t="s">
        <v>437</v>
      </c>
      <c r="FO9" s="373" t="s">
        <v>436</v>
      </c>
      <c r="FP9" s="374"/>
      <c r="FQ9" s="375"/>
      <c r="FR9" s="367" t="s">
        <v>437</v>
      </c>
      <c r="FS9" s="341" t="s">
        <v>436</v>
      </c>
      <c r="FT9" s="342"/>
      <c r="FU9" s="343"/>
      <c r="FV9" s="339" t="s">
        <v>437</v>
      </c>
      <c r="FW9" s="341" t="s">
        <v>436</v>
      </c>
      <c r="FX9" s="342"/>
      <c r="FY9" s="343"/>
      <c r="FZ9" s="339" t="s">
        <v>437</v>
      </c>
      <c r="GA9" s="341" t="s">
        <v>436</v>
      </c>
      <c r="GB9" s="342"/>
      <c r="GC9" s="343"/>
      <c r="GD9" s="339" t="s">
        <v>437</v>
      </c>
      <c r="GE9" s="341" t="s">
        <v>436</v>
      </c>
      <c r="GF9" s="342"/>
      <c r="GG9" s="343"/>
      <c r="GH9" s="339" t="s">
        <v>437</v>
      </c>
      <c r="GI9" s="341" t="s">
        <v>436</v>
      </c>
      <c r="GJ9" s="342"/>
      <c r="GK9" s="343"/>
      <c r="GL9" s="339" t="s">
        <v>437</v>
      </c>
      <c r="GM9" s="341" t="s">
        <v>436</v>
      </c>
      <c r="GN9" s="342"/>
      <c r="GO9" s="343"/>
      <c r="GP9" s="339" t="s">
        <v>437</v>
      </c>
      <c r="GQ9" s="341" t="s">
        <v>436</v>
      </c>
      <c r="GR9" s="342"/>
      <c r="GS9" s="343"/>
      <c r="GT9" s="339" t="s">
        <v>437</v>
      </c>
      <c r="GU9" s="341" t="s">
        <v>436</v>
      </c>
      <c r="GV9" s="342"/>
      <c r="GW9" s="343"/>
      <c r="GX9" s="339" t="s">
        <v>437</v>
      </c>
      <c r="GY9" s="341" t="s">
        <v>436</v>
      </c>
      <c r="GZ9" s="342"/>
      <c r="HA9" s="343"/>
      <c r="HB9" s="339" t="s">
        <v>437</v>
      </c>
      <c r="HC9" s="341" t="s">
        <v>436</v>
      </c>
      <c r="HD9" s="342"/>
      <c r="HE9" s="343"/>
      <c r="HF9" s="339" t="s">
        <v>437</v>
      </c>
      <c r="HG9" s="341" t="s">
        <v>436</v>
      </c>
      <c r="HH9" s="342"/>
      <c r="HI9" s="343"/>
      <c r="HJ9" s="339" t="s">
        <v>437</v>
      </c>
      <c r="HK9" s="341" t="s">
        <v>436</v>
      </c>
      <c r="HL9" s="342"/>
      <c r="HM9" s="343"/>
      <c r="HN9" s="339" t="s">
        <v>437</v>
      </c>
      <c r="HO9" s="341" t="s">
        <v>436</v>
      </c>
      <c r="HP9" s="342"/>
      <c r="HQ9" s="343"/>
      <c r="HR9" s="339" t="s">
        <v>437</v>
      </c>
      <c r="HS9" s="341" t="s">
        <v>436</v>
      </c>
      <c r="HT9" s="342"/>
      <c r="HU9" s="343"/>
      <c r="HV9" s="339" t="s">
        <v>437</v>
      </c>
      <c r="HW9" s="335" t="s">
        <v>436</v>
      </c>
      <c r="HX9" s="336"/>
      <c r="HY9" s="337"/>
      <c r="HZ9" s="333" t="s">
        <v>437</v>
      </c>
      <c r="IA9" s="335" t="s">
        <v>436</v>
      </c>
      <c r="IB9" s="336"/>
      <c r="IC9" s="337"/>
      <c r="ID9" s="333" t="s">
        <v>437</v>
      </c>
      <c r="IE9" s="335" t="s">
        <v>436</v>
      </c>
      <c r="IF9" s="336"/>
      <c r="IG9" s="337"/>
      <c r="IH9" s="333" t="s">
        <v>437</v>
      </c>
      <c r="II9" s="335" t="s">
        <v>436</v>
      </c>
      <c r="IJ9" s="336"/>
      <c r="IK9" s="337"/>
      <c r="IL9" s="333" t="s">
        <v>437</v>
      </c>
      <c r="IM9" s="335" t="s">
        <v>436</v>
      </c>
      <c r="IN9" s="336"/>
      <c r="IO9" s="337"/>
      <c r="IP9" s="333" t="s">
        <v>437</v>
      </c>
      <c r="IQ9" s="335" t="s">
        <v>436</v>
      </c>
      <c r="IR9" s="336"/>
      <c r="IS9" s="337"/>
      <c r="IT9" s="333" t="s">
        <v>437</v>
      </c>
      <c r="IU9" s="335" t="s">
        <v>436</v>
      </c>
      <c r="IV9" s="336"/>
      <c r="IW9" s="337"/>
      <c r="IX9" s="333" t="s">
        <v>437</v>
      </c>
      <c r="IY9" s="335" t="s">
        <v>436</v>
      </c>
      <c r="IZ9" s="336"/>
      <c r="JA9" s="337"/>
      <c r="JB9" s="333" t="s">
        <v>437</v>
      </c>
      <c r="JC9" s="335" t="s">
        <v>436</v>
      </c>
      <c r="JD9" s="336"/>
      <c r="JE9" s="337"/>
      <c r="JF9" s="333" t="s">
        <v>437</v>
      </c>
      <c r="JG9" s="335" t="s">
        <v>436</v>
      </c>
      <c r="JH9" s="336"/>
      <c r="JI9" s="337"/>
      <c r="JJ9" s="333" t="s">
        <v>437</v>
      </c>
      <c r="JK9" s="335" t="s">
        <v>436</v>
      </c>
      <c r="JL9" s="336"/>
      <c r="JM9" s="337"/>
      <c r="JN9" s="333" t="s">
        <v>437</v>
      </c>
      <c r="JO9" s="335" t="s">
        <v>436</v>
      </c>
      <c r="JP9" s="336"/>
      <c r="JQ9" s="337"/>
      <c r="JR9" s="333" t="s">
        <v>437</v>
      </c>
      <c r="JS9" s="335" t="s">
        <v>436</v>
      </c>
      <c r="JT9" s="336"/>
      <c r="JU9" s="337"/>
      <c r="JV9" s="333" t="s">
        <v>437</v>
      </c>
      <c r="JW9" s="335" t="s">
        <v>436</v>
      </c>
      <c r="JX9" s="336"/>
      <c r="JY9" s="337"/>
      <c r="JZ9" s="333" t="s">
        <v>437</v>
      </c>
    </row>
    <row r="10" spans="1:286" ht="34.5" customHeight="1" thickBot="1" x14ac:dyDescent="0.4">
      <c r="A10" s="2"/>
      <c r="B10" s="355"/>
      <c r="C10" s="360"/>
      <c r="D10" s="358"/>
      <c r="E10" s="75" t="s">
        <v>0</v>
      </c>
      <c r="F10" s="41" t="s">
        <v>1</v>
      </c>
      <c r="G10" s="49" t="s">
        <v>438</v>
      </c>
      <c r="H10" s="50" t="s">
        <v>439</v>
      </c>
      <c r="I10" s="51" t="s">
        <v>440</v>
      </c>
      <c r="J10" s="350"/>
      <c r="K10" s="49" t="s">
        <v>438</v>
      </c>
      <c r="L10" s="50" t="s">
        <v>439</v>
      </c>
      <c r="M10" s="51" t="s">
        <v>440</v>
      </c>
      <c r="N10" s="350"/>
      <c r="O10" s="49" t="s">
        <v>438</v>
      </c>
      <c r="P10" s="50" t="s">
        <v>439</v>
      </c>
      <c r="Q10" s="51" t="s">
        <v>440</v>
      </c>
      <c r="R10" s="350"/>
      <c r="S10" s="49" t="s">
        <v>438</v>
      </c>
      <c r="T10" s="50" t="s">
        <v>439</v>
      </c>
      <c r="U10" s="51" t="s">
        <v>440</v>
      </c>
      <c r="V10" s="350"/>
      <c r="W10" s="49" t="s">
        <v>438</v>
      </c>
      <c r="X10" s="50" t="s">
        <v>439</v>
      </c>
      <c r="Y10" s="51" t="s">
        <v>440</v>
      </c>
      <c r="Z10" s="350"/>
      <c r="AA10" s="49" t="s">
        <v>438</v>
      </c>
      <c r="AB10" s="50" t="s">
        <v>439</v>
      </c>
      <c r="AC10" s="51" t="s">
        <v>440</v>
      </c>
      <c r="AD10" s="350"/>
      <c r="AE10" s="49" t="s">
        <v>438</v>
      </c>
      <c r="AF10" s="50" t="s">
        <v>439</v>
      </c>
      <c r="AG10" s="51" t="s">
        <v>440</v>
      </c>
      <c r="AH10" s="350"/>
      <c r="AI10" s="49" t="s">
        <v>438</v>
      </c>
      <c r="AJ10" s="50" t="s">
        <v>439</v>
      </c>
      <c r="AK10" s="51" t="s">
        <v>440</v>
      </c>
      <c r="AL10" s="350"/>
      <c r="AM10" s="49" t="s">
        <v>438</v>
      </c>
      <c r="AN10" s="50" t="s">
        <v>439</v>
      </c>
      <c r="AO10" s="51" t="s">
        <v>440</v>
      </c>
      <c r="AP10" s="350"/>
      <c r="AQ10" s="49" t="s">
        <v>438</v>
      </c>
      <c r="AR10" s="50" t="s">
        <v>439</v>
      </c>
      <c r="AS10" s="51" t="s">
        <v>440</v>
      </c>
      <c r="AT10" s="350"/>
      <c r="AU10" s="49" t="s">
        <v>438</v>
      </c>
      <c r="AV10" s="50" t="s">
        <v>439</v>
      </c>
      <c r="AW10" s="51" t="s">
        <v>440</v>
      </c>
      <c r="AX10" s="350"/>
      <c r="AY10" s="49" t="s">
        <v>438</v>
      </c>
      <c r="AZ10" s="50" t="s">
        <v>439</v>
      </c>
      <c r="BA10" s="51" t="s">
        <v>440</v>
      </c>
      <c r="BB10" s="350"/>
      <c r="BC10" s="49" t="s">
        <v>438</v>
      </c>
      <c r="BD10" s="50" t="s">
        <v>439</v>
      </c>
      <c r="BE10" s="51" t="s">
        <v>440</v>
      </c>
      <c r="BF10" s="350"/>
      <c r="BG10" s="49" t="s">
        <v>438</v>
      </c>
      <c r="BH10" s="50" t="s">
        <v>439</v>
      </c>
      <c r="BI10" s="51" t="s">
        <v>440</v>
      </c>
      <c r="BJ10" s="350"/>
      <c r="BK10" s="52" t="s">
        <v>438</v>
      </c>
      <c r="BL10" s="53" t="s">
        <v>439</v>
      </c>
      <c r="BM10" s="54" t="s">
        <v>440</v>
      </c>
      <c r="BN10" s="363"/>
      <c r="BO10" s="52" t="s">
        <v>438</v>
      </c>
      <c r="BP10" s="53" t="s">
        <v>439</v>
      </c>
      <c r="BQ10" s="54" t="s">
        <v>440</v>
      </c>
      <c r="BR10" s="363"/>
      <c r="BS10" s="52" t="s">
        <v>438</v>
      </c>
      <c r="BT10" s="53" t="s">
        <v>439</v>
      </c>
      <c r="BU10" s="54" t="s">
        <v>440</v>
      </c>
      <c r="BV10" s="363"/>
      <c r="BW10" s="52" t="s">
        <v>438</v>
      </c>
      <c r="BX10" s="53" t="s">
        <v>439</v>
      </c>
      <c r="BY10" s="54" t="s">
        <v>440</v>
      </c>
      <c r="BZ10" s="363"/>
      <c r="CA10" s="52" t="s">
        <v>438</v>
      </c>
      <c r="CB10" s="53" t="s">
        <v>439</v>
      </c>
      <c r="CC10" s="54" t="s">
        <v>440</v>
      </c>
      <c r="CD10" s="363"/>
      <c r="CE10" s="52" t="s">
        <v>438</v>
      </c>
      <c r="CF10" s="53" t="s">
        <v>439</v>
      </c>
      <c r="CG10" s="54" t="s">
        <v>440</v>
      </c>
      <c r="CH10" s="363"/>
      <c r="CI10" s="52" t="s">
        <v>438</v>
      </c>
      <c r="CJ10" s="53" t="s">
        <v>439</v>
      </c>
      <c r="CK10" s="54" t="s">
        <v>440</v>
      </c>
      <c r="CL10" s="363"/>
      <c r="CM10" s="52" t="s">
        <v>438</v>
      </c>
      <c r="CN10" s="53" t="s">
        <v>439</v>
      </c>
      <c r="CO10" s="54" t="s">
        <v>440</v>
      </c>
      <c r="CP10" s="363"/>
      <c r="CQ10" s="52" t="s">
        <v>438</v>
      </c>
      <c r="CR10" s="53" t="s">
        <v>439</v>
      </c>
      <c r="CS10" s="54" t="s">
        <v>440</v>
      </c>
      <c r="CT10" s="363"/>
      <c r="CU10" s="52" t="s">
        <v>438</v>
      </c>
      <c r="CV10" s="53" t="s">
        <v>439</v>
      </c>
      <c r="CW10" s="54" t="s">
        <v>440</v>
      </c>
      <c r="CX10" s="363"/>
      <c r="CY10" s="52" t="s">
        <v>438</v>
      </c>
      <c r="CZ10" s="53" t="s">
        <v>439</v>
      </c>
      <c r="DA10" s="54" t="s">
        <v>440</v>
      </c>
      <c r="DB10" s="363"/>
      <c r="DC10" s="52" t="s">
        <v>438</v>
      </c>
      <c r="DD10" s="53" t="s">
        <v>439</v>
      </c>
      <c r="DE10" s="54" t="s">
        <v>440</v>
      </c>
      <c r="DF10" s="363"/>
      <c r="DG10" s="52" t="s">
        <v>438</v>
      </c>
      <c r="DH10" s="53" t="s">
        <v>439</v>
      </c>
      <c r="DI10" s="54" t="s">
        <v>440</v>
      </c>
      <c r="DJ10" s="363"/>
      <c r="DK10" s="52" t="s">
        <v>438</v>
      </c>
      <c r="DL10" s="53" t="s">
        <v>439</v>
      </c>
      <c r="DM10" s="54" t="s">
        <v>440</v>
      </c>
      <c r="DN10" s="363"/>
      <c r="DO10" s="55" t="s">
        <v>438</v>
      </c>
      <c r="DP10" s="56" t="s">
        <v>439</v>
      </c>
      <c r="DQ10" s="57" t="s">
        <v>440</v>
      </c>
      <c r="DR10" s="368"/>
      <c r="DS10" s="55" t="s">
        <v>438</v>
      </c>
      <c r="DT10" s="56" t="s">
        <v>439</v>
      </c>
      <c r="DU10" s="57" t="s">
        <v>440</v>
      </c>
      <c r="DV10" s="368"/>
      <c r="DW10" s="55" t="s">
        <v>438</v>
      </c>
      <c r="DX10" s="56" t="s">
        <v>439</v>
      </c>
      <c r="DY10" s="57" t="s">
        <v>440</v>
      </c>
      <c r="DZ10" s="368"/>
      <c r="EA10" s="55" t="s">
        <v>438</v>
      </c>
      <c r="EB10" s="56" t="s">
        <v>439</v>
      </c>
      <c r="EC10" s="57" t="s">
        <v>440</v>
      </c>
      <c r="ED10" s="368"/>
      <c r="EE10" s="55" t="s">
        <v>438</v>
      </c>
      <c r="EF10" s="56" t="s">
        <v>439</v>
      </c>
      <c r="EG10" s="57" t="s">
        <v>440</v>
      </c>
      <c r="EH10" s="368"/>
      <c r="EI10" s="55" t="s">
        <v>438</v>
      </c>
      <c r="EJ10" s="56" t="s">
        <v>439</v>
      </c>
      <c r="EK10" s="57" t="s">
        <v>440</v>
      </c>
      <c r="EL10" s="368"/>
      <c r="EM10" s="55" t="s">
        <v>438</v>
      </c>
      <c r="EN10" s="56" t="s">
        <v>439</v>
      </c>
      <c r="EO10" s="57" t="s">
        <v>440</v>
      </c>
      <c r="EP10" s="368"/>
      <c r="EQ10" s="55" t="s">
        <v>438</v>
      </c>
      <c r="ER10" s="56" t="s">
        <v>439</v>
      </c>
      <c r="ES10" s="57" t="s">
        <v>440</v>
      </c>
      <c r="ET10" s="368"/>
      <c r="EU10" s="55" t="s">
        <v>438</v>
      </c>
      <c r="EV10" s="56" t="s">
        <v>439</v>
      </c>
      <c r="EW10" s="57" t="s">
        <v>440</v>
      </c>
      <c r="EX10" s="368"/>
      <c r="EY10" s="55" t="s">
        <v>438</v>
      </c>
      <c r="EZ10" s="56" t="s">
        <v>439</v>
      </c>
      <c r="FA10" s="57" t="s">
        <v>440</v>
      </c>
      <c r="FB10" s="368"/>
      <c r="FC10" s="55" t="s">
        <v>438</v>
      </c>
      <c r="FD10" s="56" t="s">
        <v>439</v>
      </c>
      <c r="FE10" s="57" t="s">
        <v>440</v>
      </c>
      <c r="FF10" s="368"/>
      <c r="FG10" s="55" t="s">
        <v>438</v>
      </c>
      <c r="FH10" s="56" t="s">
        <v>439</v>
      </c>
      <c r="FI10" s="57" t="s">
        <v>440</v>
      </c>
      <c r="FJ10" s="368"/>
      <c r="FK10" s="55" t="s">
        <v>438</v>
      </c>
      <c r="FL10" s="56" t="s">
        <v>439</v>
      </c>
      <c r="FM10" s="57" t="s">
        <v>440</v>
      </c>
      <c r="FN10" s="368"/>
      <c r="FO10" s="55" t="s">
        <v>438</v>
      </c>
      <c r="FP10" s="56" t="s">
        <v>439</v>
      </c>
      <c r="FQ10" s="57" t="s">
        <v>440</v>
      </c>
      <c r="FR10" s="368"/>
      <c r="FS10" s="62" t="s">
        <v>438</v>
      </c>
      <c r="FT10" s="63" t="s">
        <v>439</v>
      </c>
      <c r="FU10" s="64" t="s">
        <v>440</v>
      </c>
      <c r="FV10" s="340"/>
      <c r="FW10" s="62" t="s">
        <v>438</v>
      </c>
      <c r="FX10" s="63" t="s">
        <v>439</v>
      </c>
      <c r="FY10" s="64" t="s">
        <v>440</v>
      </c>
      <c r="FZ10" s="340"/>
      <c r="GA10" s="62" t="s">
        <v>438</v>
      </c>
      <c r="GB10" s="63" t="s">
        <v>439</v>
      </c>
      <c r="GC10" s="64" t="s">
        <v>440</v>
      </c>
      <c r="GD10" s="340"/>
      <c r="GE10" s="62" t="s">
        <v>438</v>
      </c>
      <c r="GF10" s="63" t="s">
        <v>439</v>
      </c>
      <c r="GG10" s="64" t="s">
        <v>440</v>
      </c>
      <c r="GH10" s="340"/>
      <c r="GI10" s="62" t="s">
        <v>438</v>
      </c>
      <c r="GJ10" s="63" t="s">
        <v>439</v>
      </c>
      <c r="GK10" s="64" t="s">
        <v>440</v>
      </c>
      <c r="GL10" s="340"/>
      <c r="GM10" s="62" t="s">
        <v>438</v>
      </c>
      <c r="GN10" s="63" t="s">
        <v>439</v>
      </c>
      <c r="GO10" s="64" t="s">
        <v>440</v>
      </c>
      <c r="GP10" s="340"/>
      <c r="GQ10" s="62" t="s">
        <v>438</v>
      </c>
      <c r="GR10" s="63" t="s">
        <v>439</v>
      </c>
      <c r="GS10" s="64" t="s">
        <v>440</v>
      </c>
      <c r="GT10" s="340"/>
      <c r="GU10" s="62" t="s">
        <v>438</v>
      </c>
      <c r="GV10" s="63" t="s">
        <v>439</v>
      </c>
      <c r="GW10" s="64" t="s">
        <v>440</v>
      </c>
      <c r="GX10" s="340"/>
      <c r="GY10" s="62" t="s">
        <v>438</v>
      </c>
      <c r="GZ10" s="63" t="s">
        <v>439</v>
      </c>
      <c r="HA10" s="64" t="s">
        <v>440</v>
      </c>
      <c r="HB10" s="340"/>
      <c r="HC10" s="62" t="s">
        <v>438</v>
      </c>
      <c r="HD10" s="63" t="s">
        <v>439</v>
      </c>
      <c r="HE10" s="64" t="s">
        <v>440</v>
      </c>
      <c r="HF10" s="340"/>
      <c r="HG10" s="62" t="s">
        <v>438</v>
      </c>
      <c r="HH10" s="63" t="s">
        <v>439</v>
      </c>
      <c r="HI10" s="64" t="s">
        <v>440</v>
      </c>
      <c r="HJ10" s="340"/>
      <c r="HK10" s="62" t="s">
        <v>438</v>
      </c>
      <c r="HL10" s="63" t="s">
        <v>439</v>
      </c>
      <c r="HM10" s="64" t="s">
        <v>440</v>
      </c>
      <c r="HN10" s="340"/>
      <c r="HO10" s="62" t="s">
        <v>438</v>
      </c>
      <c r="HP10" s="63" t="s">
        <v>439</v>
      </c>
      <c r="HQ10" s="64" t="s">
        <v>440</v>
      </c>
      <c r="HR10" s="340"/>
      <c r="HS10" s="62" t="s">
        <v>438</v>
      </c>
      <c r="HT10" s="63" t="s">
        <v>439</v>
      </c>
      <c r="HU10" s="64" t="s">
        <v>440</v>
      </c>
      <c r="HV10" s="340"/>
      <c r="HW10" s="59" t="s">
        <v>438</v>
      </c>
      <c r="HX10" s="60" t="s">
        <v>439</v>
      </c>
      <c r="HY10" s="61" t="s">
        <v>440</v>
      </c>
      <c r="HZ10" s="334"/>
      <c r="IA10" s="59" t="s">
        <v>438</v>
      </c>
      <c r="IB10" s="60" t="s">
        <v>439</v>
      </c>
      <c r="IC10" s="61" t="s">
        <v>440</v>
      </c>
      <c r="ID10" s="334"/>
      <c r="IE10" s="59" t="s">
        <v>438</v>
      </c>
      <c r="IF10" s="60" t="s">
        <v>439</v>
      </c>
      <c r="IG10" s="61" t="s">
        <v>440</v>
      </c>
      <c r="IH10" s="334"/>
      <c r="II10" s="59" t="s">
        <v>438</v>
      </c>
      <c r="IJ10" s="60" t="s">
        <v>439</v>
      </c>
      <c r="IK10" s="61" t="s">
        <v>440</v>
      </c>
      <c r="IL10" s="334"/>
      <c r="IM10" s="59" t="s">
        <v>438</v>
      </c>
      <c r="IN10" s="60" t="s">
        <v>439</v>
      </c>
      <c r="IO10" s="61" t="s">
        <v>440</v>
      </c>
      <c r="IP10" s="334"/>
      <c r="IQ10" s="59" t="s">
        <v>438</v>
      </c>
      <c r="IR10" s="60" t="s">
        <v>439</v>
      </c>
      <c r="IS10" s="61" t="s">
        <v>440</v>
      </c>
      <c r="IT10" s="334"/>
      <c r="IU10" s="59" t="s">
        <v>438</v>
      </c>
      <c r="IV10" s="60" t="s">
        <v>439</v>
      </c>
      <c r="IW10" s="61" t="s">
        <v>440</v>
      </c>
      <c r="IX10" s="334"/>
      <c r="IY10" s="59" t="s">
        <v>438</v>
      </c>
      <c r="IZ10" s="60" t="s">
        <v>439</v>
      </c>
      <c r="JA10" s="61" t="s">
        <v>440</v>
      </c>
      <c r="JB10" s="334"/>
      <c r="JC10" s="59" t="s">
        <v>438</v>
      </c>
      <c r="JD10" s="60" t="s">
        <v>439</v>
      </c>
      <c r="JE10" s="61" t="s">
        <v>440</v>
      </c>
      <c r="JF10" s="334"/>
      <c r="JG10" s="59" t="s">
        <v>438</v>
      </c>
      <c r="JH10" s="60" t="s">
        <v>439</v>
      </c>
      <c r="JI10" s="61" t="s">
        <v>440</v>
      </c>
      <c r="JJ10" s="334"/>
      <c r="JK10" s="59" t="s">
        <v>438</v>
      </c>
      <c r="JL10" s="60" t="s">
        <v>439</v>
      </c>
      <c r="JM10" s="61" t="s">
        <v>440</v>
      </c>
      <c r="JN10" s="334"/>
      <c r="JO10" s="59" t="s">
        <v>438</v>
      </c>
      <c r="JP10" s="60" t="s">
        <v>439</v>
      </c>
      <c r="JQ10" s="61" t="s">
        <v>440</v>
      </c>
      <c r="JR10" s="334"/>
      <c r="JS10" s="59" t="s">
        <v>438</v>
      </c>
      <c r="JT10" s="60" t="s">
        <v>439</v>
      </c>
      <c r="JU10" s="61" t="s">
        <v>440</v>
      </c>
      <c r="JV10" s="334"/>
      <c r="JW10" s="59" t="s">
        <v>438</v>
      </c>
      <c r="JX10" s="60" t="s">
        <v>439</v>
      </c>
      <c r="JY10" s="61" t="s">
        <v>440</v>
      </c>
      <c r="JZ10" s="334"/>
    </row>
    <row r="11" spans="1:286" ht="15" thickBot="1" x14ac:dyDescent="0.4">
      <c r="A11" s="2"/>
      <c r="B11" s="74" t="s">
        <v>441</v>
      </c>
      <c r="C11" s="74" t="s">
        <v>442</v>
      </c>
      <c r="D11" s="74" t="s">
        <v>848</v>
      </c>
      <c r="E11" s="86">
        <v>367434</v>
      </c>
      <c r="F11" s="84">
        <v>426087</v>
      </c>
      <c r="G11" s="22">
        <v>31.496049205999999</v>
      </c>
      <c r="H11" s="22">
        <v>14.900039888312723</v>
      </c>
      <c r="I11" s="22">
        <v>10.869371652642414</v>
      </c>
      <c r="J11" s="22">
        <v>13.187207204580249</v>
      </c>
      <c r="K11" s="22">
        <v>31.470512940999999</v>
      </c>
      <c r="L11" s="22">
        <v>14.924293400301833</v>
      </c>
      <c r="M11" s="22">
        <v>10.887064251968825</v>
      </c>
      <c r="N11" s="22">
        <v>12.659461543771402</v>
      </c>
      <c r="O11" s="22">
        <v>31.509997033000001</v>
      </c>
      <c r="P11" s="22">
        <v>15.004773261141299</v>
      </c>
      <c r="Q11" s="22">
        <v>10.945773189969941</v>
      </c>
      <c r="R11" s="22">
        <v>12.37994087905007</v>
      </c>
      <c r="S11" s="22">
        <v>31.578127936999998</v>
      </c>
      <c r="T11" s="22">
        <v>14.868530548032226</v>
      </c>
      <c r="U11" s="22">
        <v>10.846386027596743</v>
      </c>
      <c r="V11" s="22">
        <v>11.931087718080564</v>
      </c>
      <c r="W11" s="22">
        <v>31.656605563999999</v>
      </c>
      <c r="X11" s="22">
        <v>14.779659994546071</v>
      </c>
      <c r="Y11" s="22">
        <v>10.78155619612933</v>
      </c>
      <c r="Z11" s="22">
        <v>11.737690752775679</v>
      </c>
      <c r="AA11" s="22">
        <v>31.742435534000002</v>
      </c>
      <c r="AB11" s="22">
        <v>14.577415368338075</v>
      </c>
      <c r="AC11" s="22">
        <v>10.634021557062441</v>
      </c>
      <c r="AD11" s="22">
        <v>11.3095409075258</v>
      </c>
      <c r="AE11" s="22">
        <v>31.835746098999998</v>
      </c>
      <c r="AF11" s="22">
        <v>14.419003473318176</v>
      </c>
      <c r="AG11" s="22">
        <v>10.518462285135845</v>
      </c>
      <c r="AH11" s="22">
        <v>10.877543361830057</v>
      </c>
      <c r="AI11" s="22">
        <v>31.940973153000002</v>
      </c>
      <c r="AJ11" s="22">
        <v>14.246296220119849</v>
      </c>
      <c r="AK11" s="22">
        <v>10.392474748445283</v>
      </c>
      <c r="AL11" s="22">
        <v>10.484046229847721</v>
      </c>
      <c r="AM11" s="22">
        <v>32.055587379000002</v>
      </c>
      <c r="AN11" s="22">
        <v>14.189109169265741</v>
      </c>
      <c r="AO11" s="22">
        <v>10.350757591034222</v>
      </c>
      <c r="AP11" s="22">
        <v>10.108847130372503</v>
      </c>
      <c r="AQ11" s="22">
        <v>32.190042056000003</v>
      </c>
      <c r="AR11" s="22">
        <v>14.058827303092142</v>
      </c>
      <c r="AS11" s="22">
        <v>10.255718783510531</v>
      </c>
      <c r="AT11" s="22">
        <v>9.5359846059706115</v>
      </c>
      <c r="AU11" s="22">
        <v>32.698626031000003</v>
      </c>
      <c r="AV11" s="22">
        <v>13.605224267537672</v>
      </c>
      <c r="AW11" s="22">
        <v>9.9248216843641313</v>
      </c>
      <c r="AX11" s="22">
        <v>7.8097699781620662</v>
      </c>
      <c r="AY11" s="22">
        <v>33.879137438999997</v>
      </c>
      <c r="AZ11" s="22">
        <v>13.87751305884278</v>
      </c>
      <c r="BA11" s="22">
        <v>10.123452566679116</v>
      </c>
      <c r="BB11" s="22">
        <v>6.3196043288073156</v>
      </c>
      <c r="BC11" s="22">
        <v>34.056207180999998</v>
      </c>
      <c r="BD11" s="22">
        <v>15.70232156982042</v>
      </c>
      <c r="BE11" s="22">
        <v>11.454624969531455</v>
      </c>
      <c r="BF11" s="22">
        <v>6.3144515845968314</v>
      </c>
      <c r="BG11" s="22">
        <v>34.155600391</v>
      </c>
      <c r="BH11" s="22">
        <v>16.916570248580225</v>
      </c>
      <c r="BI11" s="22">
        <v>12.340402475303279</v>
      </c>
      <c r="BJ11" s="22">
        <v>6.7920913610205531</v>
      </c>
      <c r="BK11" s="25">
        <v>31.495784355000001</v>
      </c>
      <c r="BL11" s="25">
        <v>14.900039888312723</v>
      </c>
      <c r="BM11" s="25">
        <v>10.869371652642414</v>
      </c>
      <c r="BN11" s="25">
        <v>13.187207204580249</v>
      </c>
      <c r="BO11" s="25">
        <v>31.463452479000001</v>
      </c>
      <c r="BP11" s="25">
        <v>14.965543209154285</v>
      </c>
      <c r="BQ11" s="25">
        <v>10.917155413226014</v>
      </c>
      <c r="BR11" s="25">
        <v>12.997930692216526</v>
      </c>
      <c r="BS11" s="25">
        <v>31.477109002999999</v>
      </c>
      <c r="BT11" s="25">
        <v>14.631663312533121</v>
      </c>
      <c r="BU11" s="25">
        <v>10.673594677085447</v>
      </c>
      <c r="BV11" s="25">
        <v>12.837207880505717</v>
      </c>
      <c r="BW11" s="25">
        <v>31.508158398999999</v>
      </c>
      <c r="BX11" s="25">
        <v>14.660519252100537</v>
      </c>
      <c r="BY11" s="25">
        <v>10.694644683252909</v>
      </c>
      <c r="BZ11" s="25">
        <v>12.582139492436424</v>
      </c>
      <c r="CA11" s="25">
        <v>31.540418390999999</v>
      </c>
      <c r="CB11" s="25">
        <v>14.583182291848326</v>
      </c>
      <c r="CC11" s="25">
        <v>10.638228447473148</v>
      </c>
      <c r="CD11" s="25">
        <v>12.608399483914962</v>
      </c>
      <c r="CE11" s="25">
        <v>31.572759644000001</v>
      </c>
      <c r="CF11" s="25">
        <v>14.509194581122246</v>
      </c>
      <c r="CG11" s="25">
        <v>10.584255442592754</v>
      </c>
      <c r="CH11" s="25">
        <v>12.373167750407177</v>
      </c>
      <c r="CI11" s="25">
        <v>31.617370129000001</v>
      </c>
      <c r="CJ11" s="25">
        <v>14.413345200444704</v>
      </c>
      <c r="CK11" s="25">
        <v>10.514334653851982</v>
      </c>
      <c r="CL11" s="25">
        <v>12.082038461700952</v>
      </c>
      <c r="CM11" s="25">
        <v>31.662715515999999</v>
      </c>
      <c r="CN11" s="25">
        <v>14.360844516956062</v>
      </c>
      <c r="CO11" s="25">
        <v>10.476036136188052</v>
      </c>
      <c r="CP11" s="25">
        <v>11.808891520956488</v>
      </c>
      <c r="CQ11" s="25">
        <v>31.723602765999999</v>
      </c>
      <c r="CR11" s="25">
        <v>14.292011664625955</v>
      </c>
      <c r="CS11" s="25">
        <v>10.425823528738977</v>
      </c>
      <c r="CT11" s="25">
        <v>11.523092908010238</v>
      </c>
      <c r="CU11" s="25">
        <v>31.798161409999999</v>
      </c>
      <c r="CV11" s="25">
        <v>14.175993548366332</v>
      </c>
      <c r="CW11" s="25">
        <v>10.341189928190401</v>
      </c>
      <c r="CX11" s="25">
        <v>11.104105522519447</v>
      </c>
      <c r="CY11" s="25">
        <v>31.955872786</v>
      </c>
      <c r="CZ11" s="25">
        <v>14.053192427179125</v>
      </c>
      <c r="DA11" s="25">
        <v>10.251608219983574</v>
      </c>
      <c r="DB11" s="25">
        <v>10.060564049343782</v>
      </c>
      <c r="DC11" s="25">
        <v>32.056150146</v>
      </c>
      <c r="DD11" s="25">
        <v>14.22556751170557</v>
      </c>
      <c r="DE11" s="25">
        <v>10.377353444252616</v>
      </c>
      <c r="DF11" s="25">
        <v>9.5206234218577848</v>
      </c>
      <c r="DG11" s="25">
        <v>32.105702923999999</v>
      </c>
      <c r="DH11" s="25">
        <v>15.829579165332825</v>
      </c>
      <c r="DI11" s="25">
        <v>11.547457613713231</v>
      </c>
      <c r="DJ11" s="25">
        <v>9.2602569126996741</v>
      </c>
      <c r="DK11" s="25">
        <v>32.123173184999999</v>
      </c>
      <c r="DL11" s="25">
        <v>16.8219710955712</v>
      </c>
      <c r="DM11" s="25">
        <v>12.271393710240389</v>
      </c>
      <c r="DN11" s="25">
        <v>9.2824399924767178</v>
      </c>
      <c r="DO11" s="27">
        <v>31.496049205999999</v>
      </c>
      <c r="DP11" s="27">
        <v>14.900039888312723</v>
      </c>
      <c r="DQ11" s="27">
        <v>10.869371652642414</v>
      </c>
      <c r="DR11" s="27">
        <v>13.187207204580249</v>
      </c>
      <c r="DS11" s="27">
        <v>31.470491160999998</v>
      </c>
      <c r="DT11" s="27">
        <v>14.715794949793734</v>
      </c>
      <c r="DU11" s="27">
        <v>10.734967535143914</v>
      </c>
      <c r="DV11" s="27">
        <v>12.659474145957128</v>
      </c>
      <c r="DW11" s="27">
        <v>31.509953468999999</v>
      </c>
      <c r="DX11" s="27">
        <v>14.603238851166363</v>
      </c>
      <c r="DY11" s="27">
        <v>10.652859428258107</v>
      </c>
      <c r="DZ11" s="27">
        <v>12.379966155201778</v>
      </c>
      <c r="EA11" s="27">
        <v>31.578063169</v>
      </c>
      <c r="EB11" s="27">
        <v>14.558681228541186</v>
      </c>
      <c r="EC11" s="27">
        <v>10.620355262906768</v>
      </c>
      <c r="ED11" s="27">
        <v>11.931125616033386</v>
      </c>
      <c r="EE11" s="27">
        <v>31.65652017</v>
      </c>
      <c r="EF11" s="27">
        <v>14.413063976779261</v>
      </c>
      <c r="EG11" s="27">
        <v>10.514129505103378</v>
      </c>
      <c r="EH11" s="27">
        <v>11.737739994024365</v>
      </c>
      <c r="EI11" s="27">
        <v>31.742461055</v>
      </c>
      <c r="EJ11" s="27">
        <v>14.25971949742293</v>
      </c>
      <c r="EK11" s="27">
        <v>10.402266842352235</v>
      </c>
      <c r="EL11" s="27">
        <v>11.309526211808233</v>
      </c>
      <c r="EM11" s="27">
        <v>31.836016999999998</v>
      </c>
      <c r="EN11" s="27">
        <v>14.101036667249453</v>
      </c>
      <c r="EO11" s="27">
        <v>10.286509927003198</v>
      </c>
      <c r="EP11" s="27">
        <v>10.877386202453273</v>
      </c>
      <c r="EQ11" s="27">
        <v>31.941290893000001</v>
      </c>
      <c r="ER11" s="27">
        <v>13.968113140438474</v>
      </c>
      <c r="ES11" s="27">
        <v>10.189544064823073</v>
      </c>
      <c r="ET11" s="27">
        <v>10.483862281912408</v>
      </c>
      <c r="EU11" s="27">
        <v>32.055947441999997</v>
      </c>
      <c r="EV11" s="27">
        <v>13.861641916621148</v>
      </c>
      <c r="EW11" s="27">
        <v>10.111874789394495</v>
      </c>
      <c r="EX11" s="27">
        <v>10.108639440713823</v>
      </c>
      <c r="EY11" s="27">
        <v>32.179489740000001</v>
      </c>
      <c r="EZ11" s="27">
        <v>13.671745932329504</v>
      </c>
      <c r="FA11" s="27">
        <v>9.9733483126815532</v>
      </c>
      <c r="FB11" s="27">
        <v>9.586035182682366</v>
      </c>
      <c r="FC11" s="27">
        <v>32.640208561999998</v>
      </c>
      <c r="FD11" s="27">
        <v>13.434638643898296</v>
      </c>
      <c r="FE11" s="27">
        <v>9.8003818468984267</v>
      </c>
      <c r="FF11" s="27">
        <v>8.0223135597446671</v>
      </c>
      <c r="FG11" s="27">
        <v>33.783820044000002</v>
      </c>
      <c r="FH11" s="27">
        <v>13.653065930077016</v>
      </c>
      <c r="FI11" s="27">
        <v>9.9597215111107911</v>
      </c>
      <c r="FJ11" s="27">
        <v>6.5791798060710533</v>
      </c>
      <c r="FK11" s="27">
        <v>33.946872145</v>
      </c>
      <c r="FL11" s="27">
        <v>15.456000250933334</v>
      </c>
      <c r="FM11" s="27">
        <v>11.274936996813151</v>
      </c>
      <c r="FN11" s="27">
        <v>6.5536745070187976</v>
      </c>
      <c r="FO11" s="27">
        <v>34.036068202999999</v>
      </c>
      <c r="FP11" s="27">
        <v>16.672631530197307</v>
      </c>
      <c r="FQ11" s="27">
        <v>12.162452576481</v>
      </c>
      <c r="FR11" s="27">
        <v>6.992507257155296</v>
      </c>
      <c r="FS11" s="28">
        <v>31.496765908</v>
      </c>
      <c r="FT11" s="28">
        <v>14.900039888312723</v>
      </c>
      <c r="FU11" s="28">
        <v>10.869371652642414</v>
      </c>
      <c r="FV11" s="28">
        <v>13.187207204580249</v>
      </c>
      <c r="FW11" s="28">
        <v>31.466656006000001</v>
      </c>
      <c r="FX11" s="28">
        <v>14.719054918696235</v>
      </c>
      <c r="FY11" s="28">
        <v>10.737345637071353</v>
      </c>
      <c r="FZ11" s="28">
        <v>12.662321043009877</v>
      </c>
      <c r="GA11" s="28">
        <v>31.511057040000001</v>
      </c>
      <c r="GB11" s="28">
        <v>14.39229708543875</v>
      </c>
      <c r="GC11" s="28">
        <v>10.498980346997627</v>
      </c>
      <c r="GD11" s="28">
        <v>12.402147422719516</v>
      </c>
      <c r="GE11" s="28">
        <v>31.593101017999999</v>
      </c>
      <c r="GF11" s="28">
        <v>13.619201378642796</v>
      </c>
      <c r="GG11" s="28">
        <v>9.9350177923189182</v>
      </c>
      <c r="GH11" s="28">
        <v>11.979329845372821</v>
      </c>
      <c r="GI11" s="28">
        <v>31.696164982999999</v>
      </c>
      <c r="GJ11" s="28">
        <v>13.821100455640048</v>
      </c>
      <c r="GK11" s="28">
        <v>10.08230035804748</v>
      </c>
      <c r="GL11" s="28">
        <v>11.838437293872495</v>
      </c>
      <c r="GM11" s="28">
        <v>31.811257227999999</v>
      </c>
      <c r="GN11" s="28">
        <v>13.594644130591803</v>
      </c>
      <c r="GO11" s="28">
        <v>9.9171036217641308</v>
      </c>
      <c r="GP11" s="28">
        <v>11.471648498897608</v>
      </c>
      <c r="GQ11" s="28">
        <v>31.944331568999999</v>
      </c>
      <c r="GR11" s="28">
        <v>13.287601770102361</v>
      </c>
      <c r="GS11" s="28">
        <v>9.6931204945859211</v>
      </c>
      <c r="GT11" s="28">
        <v>11.103279429922662</v>
      </c>
      <c r="GU11" s="28">
        <v>32.100809314000003</v>
      </c>
      <c r="GV11" s="28">
        <v>13.181744029525731</v>
      </c>
      <c r="GW11" s="28">
        <v>9.6158987466402053</v>
      </c>
      <c r="GX11" s="28">
        <v>10.780352912490706</v>
      </c>
      <c r="GY11" s="28">
        <v>32.275925117</v>
      </c>
      <c r="GZ11" s="28">
        <v>13.057558398121918</v>
      </c>
      <c r="HA11" s="28">
        <v>9.5253070575062129</v>
      </c>
      <c r="HB11" s="28">
        <v>10.527691613451488</v>
      </c>
      <c r="HC11" s="28">
        <v>32.485473466999998</v>
      </c>
      <c r="HD11" s="28">
        <v>12.882333369710949</v>
      </c>
      <c r="HE11" s="28">
        <v>9.3974828388517668</v>
      </c>
      <c r="HF11" s="28">
        <v>10.152408788400699</v>
      </c>
      <c r="HG11" s="28">
        <v>33.821317610999998</v>
      </c>
      <c r="HH11" s="28">
        <v>11.811385818557152</v>
      </c>
      <c r="HI11" s="28">
        <v>8.6162415105578418</v>
      </c>
      <c r="HJ11" s="28">
        <v>7.214706444363749</v>
      </c>
      <c r="HK11" s="28">
        <v>34.745796896999998</v>
      </c>
      <c r="HL11" s="28">
        <v>10.763678788761533</v>
      </c>
      <c r="HM11" s="28">
        <v>7.8519538190284308</v>
      </c>
      <c r="HN11" s="28">
        <v>1.7180464985687323</v>
      </c>
      <c r="HO11" s="28">
        <v>35.080783388</v>
      </c>
      <c r="HP11" s="28">
        <v>11.323104590479058</v>
      </c>
      <c r="HQ11" s="28">
        <v>8.2600471527727741</v>
      </c>
      <c r="HR11" s="28">
        <v>-2.4481439823353526</v>
      </c>
      <c r="HS11" s="28">
        <v>35.243338147000003</v>
      </c>
      <c r="HT11" s="28">
        <v>12.054454746969537</v>
      </c>
      <c r="HU11" s="28">
        <v>8.7935569097062753</v>
      </c>
      <c r="HV11" s="28">
        <v>-4.9023327302955835</v>
      </c>
      <c r="HW11" s="29">
        <v>31.496765908</v>
      </c>
      <c r="HX11" s="29">
        <v>14.900039888312723</v>
      </c>
      <c r="HY11" s="29">
        <v>10.869371652642414</v>
      </c>
      <c r="HZ11" s="29">
        <v>13.187207204580249</v>
      </c>
      <c r="IA11" s="29">
        <v>31.443183724000001</v>
      </c>
      <c r="IB11" s="29">
        <v>14.810069705864279</v>
      </c>
      <c r="IC11" s="29">
        <v>10.803739657156601</v>
      </c>
      <c r="ID11" s="29">
        <v>12.73506662748154</v>
      </c>
      <c r="IE11" s="29">
        <v>31.502905978000001</v>
      </c>
      <c r="IF11" s="29">
        <v>14.845827302803183</v>
      </c>
      <c r="IG11" s="29">
        <v>10.829824326288204</v>
      </c>
      <c r="IH11" s="29">
        <v>12.368427858127555</v>
      </c>
      <c r="II11" s="29">
        <v>31.573592877999999</v>
      </c>
      <c r="IJ11" s="29">
        <v>14.813067584923688</v>
      </c>
      <c r="IK11" s="29">
        <v>10.805926568192453</v>
      </c>
      <c r="IL11" s="29">
        <v>11.95916347088869</v>
      </c>
      <c r="IM11" s="29">
        <v>31.78123922</v>
      </c>
      <c r="IN11" s="29">
        <v>14.805122078394048</v>
      </c>
      <c r="IO11" s="29">
        <v>10.800130431800437</v>
      </c>
      <c r="IP11" s="29">
        <v>11.736076752318809</v>
      </c>
      <c r="IQ11" s="29">
        <v>31.872650305000001</v>
      </c>
      <c r="IR11" s="29">
        <v>14.62047357824501</v>
      </c>
      <c r="IS11" s="29">
        <v>10.665431921711402</v>
      </c>
      <c r="IT11" s="29">
        <v>11.445180285240504</v>
      </c>
      <c r="IU11" s="29">
        <v>31.985068592000001</v>
      </c>
      <c r="IV11" s="29">
        <v>14.436120921424203</v>
      </c>
      <c r="IW11" s="29">
        <v>10.530949225211433</v>
      </c>
      <c r="IX11" s="29">
        <v>11.145970327541548</v>
      </c>
      <c r="IY11" s="29">
        <v>32.113895061000001</v>
      </c>
      <c r="IZ11" s="29">
        <v>14.365135427981691</v>
      </c>
      <c r="JA11" s="29">
        <v>10.479166296041019</v>
      </c>
      <c r="JB11" s="29">
        <v>10.90924700409597</v>
      </c>
      <c r="JC11" s="29">
        <v>32.392612876000001</v>
      </c>
      <c r="JD11" s="29">
        <v>14.248708399322835</v>
      </c>
      <c r="JE11" s="29">
        <v>10.394234399590285</v>
      </c>
      <c r="JF11" s="29">
        <v>10.421671992138066</v>
      </c>
      <c r="JG11" s="29">
        <v>33.132739925000003</v>
      </c>
      <c r="JH11" s="29">
        <v>13.920536439204446</v>
      </c>
      <c r="JI11" s="29">
        <v>10.154837523659717</v>
      </c>
      <c r="JJ11" s="29">
        <v>8.5680236462369024</v>
      </c>
      <c r="JK11" s="29">
        <v>34.081069628000002</v>
      </c>
      <c r="JL11" s="29">
        <v>13.994390204153051</v>
      </c>
      <c r="JM11" s="29">
        <v>10.208712816960302</v>
      </c>
      <c r="JN11" s="29">
        <v>2.4514852231571354</v>
      </c>
      <c r="JO11" s="29">
        <v>34.494048108999998</v>
      </c>
      <c r="JP11" s="29">
        <v>12.932983234012767</v>
      </c>
      <c r="JQ11" s="29">
        <v>9.4344312096869487</v>
      </c>
      <c r="JR11" s="29">
        <v>-2.1225057371964695</v>
      </c>
      <c r="JS11" s="29">
        <v>34.611614739000004</v>
      </c>
      <c r="JT11" s="29">
        <v>14.354161049282064</v>
      </c>
      <c r="JU11" s="29">
        <v>10.471160639570483</v>
      </c>
      <c r="JV11" s="29">
        <v>-4.7652771233083655</v>
      </c>
      <c r="JW11" s="29">
        <v>34.481112136999997</v>
      </c>
      <c r="JX11" s="29">
        <v>14.324723229345281</v>
      </c>
      <c r="JY11" s="29">
        <v>10.449686159774798</v>
      </c>
      <c r="JZ11" s="29">
        <v>-3.5012257600581194</v>
      </c>
    </row>
    <row r="12" spans="1:286" ht="15" thickBot="1" x14ac:dyDescent="0.4">
      <c r="A12" s="2"/>
      <c r="B12" s="74" t="s">
        <v>443</v>
      </c>
      <c r="C12" s="74" t="s">
        <v>444</v>
      </c>
      <c r="D12" s="74" t="s">
        <v>849</v>
      </c>
      <c r="E12" s="87">
        <v>385044</v>
      </c>
      <c r="F12" s="84">
        <v>379026</v>
      </c>
      <c r="G12" s="22">
        <v>28.374590163934432</v>
      </c>
      <c r="H12" s="22">
        <v>4.6716599190283405</v>
      </c>
      <c r="I12" s="22">
        <v>3.3576139670223091</v>
      </c>
      <c r="J12" s="22">
        <v>18.818794452598684</v>
      </c>
      <c r="K12" s="22">
        <v>28.070957998662813</v>
      </c>
      <c r="L12" s="22">
        <v>4.6216691981604088</v>
      </c>
      <c r="M12" s="22">
        <v>3.3216846516361431</v>
      </c>
      <c r="N12" s="22">
        <v>18.663301376028496</v>
      </c>
      <c r="O12" s="22">
        <v>27.157789940514263</v>
      </c>
      <c r="P12" s="22">
        <v>4.4713230401386506</v>
      </c>
      <c r="Q12" s="22">
        <v>3.2136279076069254</v>
      </c>
      <c r="R12" s="22">
        <v>18.118369047872847</v>
      </c>
      <c r="S12" s="22">
        <v>25.038342579227837</v>
      </c>
      <c r="T12" s="22">
        <v>4.1223721925314392</v>
      </c>
      <c r="U12" s="22">
        <v>2.9628300627214319</v>
      </c>
      <c r="V12" s="22">
        <v>17.650926694573549</v>
      </c>
      <c r="W12" s="22">
        <v>20.391562935857745</v>
      </c>
      <c r="X12" s="22">
        <v>3.3573153551614641</v>
      </c>
      <c r="Y12" s="22">
        <v>2.4129686500239038</v>
      </c>
      <c r="Z12" s="22">
        <v>17.066417753578996</v>
      </c>
      <c r="AA12" s="22">
        <v>16.428184813180742</v>
      </c>
      <c r="AB12" s="22">
        <v>2.704775367352295</v>
      </c>
      <c r="AC12" s="22">
        <v>1.9439753125199326</v>
      </c>
      <c r="AD12" s="22">
        <v>16.428184813180742</v>
      </c>
      <c r="AE12" s="22">
        <v>15.88888801878014</v>
      </c>
      <c r="AF12" s="22">
        <v>2.6159842622013185</v>
      </c>
      <c r="AG12" s="22">
        <v>1.8801593969846528</v>
      </c>
      <c r="AH12" s="22">
        <v>15.798530952407194</v>
      </c>
      <c r="AI12" s="22">
        <v>14.848492543958782</v>
      </c>
      <c r="AJ12" s="22">
        <v>2.4446910801119723</v>
      </c>
      <c r="AK12" s="22">
        <v>1.7570476143190801</v>
      </c>
      <c r="AL12" s="22">
        <v>14.848492543958782</v>
      </c>
      <c r="AM12" s="22">
        <v>11.27185787158742</v>
      </c>
      <c r="AN12" s="22">
        <v>1.8558254525420583</v>
      </c>
      <c r="AO12" s="22">
        <v>1.3338182932431284</v>
      </c>
      <c r="AP12" s="22">
        <v>11.27185787158742</v>
      </c>
      <c r="AQ12" s="22">
        <v>9.4449040497433625</v>
      </c>
      <c r="AR12" s="22">
        <v>1.5550314359901352</v>
      </c>
      <c r="AS12" s="22">
        <v>1.1176317110268577</v>
      </c>
      <c r="AT12" s="22">
        <v>9.4449040497433625</v>
      </c>
      <c r="AU12" s="22">
        <v>6.2571648340990089</v>
      </c>
      <c r="AV12" s="22">
        <v>1.0301944801080689</v>
      </c>
      <c r="AW12" s="22">
        <v>0.7404210569932872</v>
      </c>
      <c r="AX12" s="22">
        <v>6.2571648340990089</v>
      </c>
      <c r="AY12" s="22">
        <v>9.4511807351391166</v>
      </c>
      <c r="AZ12" s="22">
        <v>1.556064844381879</v>
      </c>
      <c r="BA12" s="22">
        <v>1.1183744419854242</v>
      </c>
      <c r="BB12" s="22">
        <v>6.5895995547303343</v>
      </c>
      <c r="BC12" s="22">
        <v>27.572051176634247</v>
      </c>
      <c r="BD12" s="22">
        <v>4.5395279939937625</v>
      </c>
      <c r="BE12" s="22">
        <v>3.2626481508723355</v>
      </c>
      <c r="BF12" s="22">
        <v>6.319835304345542</v>
      </c>
      <c r="BG12" s="22">
        <v>38.01709330670802</v>
      </c>
      <c r="BH12" s="22">
        <v>6.2592245390261514</v>
      </c>
      <c r="BI12" s="22">
        <v>4.4986279179615698</v>
      </c>
      <c r="BJ12" s="22">
        <v>6.6424713116171752</v>
      </c>
      <c r="BK12" s="25">
        <v>28.374590163934432</v>
      </c>
      <c r="BL12" s="25">
        <v>4.6716599190283405</v>
      </c>
      <c r="BM12" s="25">
        <v>3.3576139670223091</v>
      </c>
      <c r="BN12" s="25">
        <v>18.818794452598684</v>
      </c>
      <c r="BO12" s="25">
        <v>28.272613076477942</v>
      </c>
      <c r="BP12" s="25">
        <v>4.6548701691367187</v>
      </c>
      <c r="BQ12" s="25">
        <v>3.3455468431913764</v>
      </c>
      <c r="BR12" s="25">
        <v>18.775106154823234</v>
      </c>
      <c r="BS12" s="25">
        <v>28.122688092557379</v>
      </c>
      <c r="BT12" s="25">
        <v>4.6301861636869104</v>
      </c>
      <c r="BU12" s="25">
        <v>3.3278059624558685</v>
      </c>
      <c r="BV12" s="25">
        <v>18.467225711866444</v>
      </c>
      <c r="BW12" s="25">
        <v>26.820187198113771</v>
      </c>
      <c r="BX12" s="25">
        <v>4.4157393227663704</v>
      </c>
      <c r="BY12" s="25">
        <v>3.1736787955090984</v>
      </c>
      <c r="BZ12" s="25">
        <v>18.361431862453486</v>
      </c>
      <c r="CA12" s="25">
        <v>24.504277707538815</v>
      </c>
      <c r="CB12" s="25">
        <v>4.0344424835623958</v>
      </c>
      <c r="CC12" s="25">
        <v>2.8996332495826724</v>
      </c>
      <c r="CD12" s="25">
        <v>18.140015492747043</v>
      </c>
      <c r="CE12" s="25">
        <v>21.519225116038509</v>
      </c>
      <c r="CF12" s="25">
        <v>3.5429763348943295</v>
      </c>
      <c r="CG12" s="25">
        <v>2.546406851752375</v>
      </c>
      <c r="CH12" s="25">
        <v>17.845759171061225</v>
      </c>
      <c r="CI12" s="25">
        <v>21.03874263744973</v>
      </c>
      <c r="CJ12" s="25">
        <v>3.4638685583925328</v>
      </c>
      <c r="CK12" s="25">
        <v>2.4895505351783385</v>
      </c>
      <c r="CL12" s="25">
        <v>17.361080161698769</v>
      </c>
      <c r="CM12" s="25">
        <v>20.263768955505267</v>
      </c>
      <c r="CN12" s="25">
        <v>3.3362750507039709</v>
      </c>
      <c r="CO12" s="25">
        <v>2.3978465689346682</v>
      </c>
      <c r="CP12" s="25">
        <v>16.889302077438181</v>
      </c>
      <c r="CQ12" s="25">
        <v>19.589588214558042</v>
      </c>
      <c r="CR12" s="25">
        <v>3.2252763322214317</v>
      </c>
      <c r="CS12" s="25">
        <v>2.3180696044384881</v>
      </c>
      <c r="CT12" s="25">
        <v>16.560860749056705</v>
      </c>
      <c r="CU12" s="25">
        <v>18.753801587328514</v>
      </c>
      <c r="CV12" s="25">
        <v>3.0876704367801335</v>
      </c>
      <c r="CW12" s="25">
        <v>2.2191695379767982</v>
      </c>
      <c r="CX12" s="25">
        <v>16.038770620986092</v>
      </c>
      <c r="CY12" s="25">
        <v>15.306108995245509</v>
      </c>
      <c r="CZ12" s="25">
        <v>2.5200341395680863</v>
      </c>
      <c r="DA12" s="25">
        <v>1.8111981546265297</v>
      </c>
      <c r="DB12" s="25">
        <v>14.438058293801806</v>
      </c>
      <c r="DC12" s="25">
        <v>13.463356331434552</v>
      </c>
      <c r="DD12" s="25">
        <v>2.2166389641498183</v>
      </c>
      <c r="DE12" s="25">
        <v>1.5931420683171826</v>
      </c>
      <c r="DF12" s="25">
        <v>13.23652356383986</v>
      </c>
      <c r="DG12" s="25">
        <v>24.806054422161264</v>
      </c>
      <c r="DH12" s="25">
        <v>4.0841277186284399</v>
      </c>
      <c r="DI12" s="25">
        <v>2.9353430063081225</v>
      </c>
      <c r="DJ12" s="25">
        <v>12.532226887184333</v>
      </c>
      <c r="DK12" s="25">
        <v>34.756296628091988</v>
      </c>
      <c r="DL12" s="25">
        <v>5.7223592289166296</v>
      </c>
      <c r="DM12" s="25">
        <v>4.1127722489109821</v>
      </c>
      <c r="DN12" s="25">
        <v>12.104828508314466</v>
      </c>
      <c r="DO12" s="27">
        <v>28.374590163934432</v>
      </c>
      <c r="DP12" s="27">
        <v>4.6716599190283405</v>
      </c>
      <c r="DQ12" s="27">
        <v>3.3576139670223091</v>
      </c>
      <c r="DR12" s="27">
        <v>18.818794452598684</v>
      </c>
      <c r="DS12" s="27">
        <v>28.107445392887925</v>
      </c>
      <c r="DT12" s="27">
        <v>4.6276765694093482</v>
      </c>
      <c r="DU12" s="27">
        <v>3.3260022676356229</v>
      </c>
      <c r="DV12" s="27">
        <v>18.663325469466699</v>
      </c>
      <c r="DW12" s="27">
        <v>27.324837660908631</v>
      </c>
      <c r="DX12" s="27">
        <v>4.4988261735908948</v>
      </c>
      <c r="DY12" s="27">
        <v>3.2333949511453475</v>
      </c>
      <c r="DZ12" s="27">
        <v>18.118413301567831</v>
      </c>
      <c r="EA12" s="27">
        <v>25.004692349213425</v>
      </c>
      <c r="EB12" s="27">
        <v>4.116831938736893</v>
      </c>
      <c r="EC12" s="27">
        <v>2.9588481732337906</v>
      </c>
      <c r="ED12" s="27">
        <v>17.650997874417836</v>
      </c>
      <c r="EE12" s="27">
        <v>20.329157081348413</v>
      </c>
      <c r="EF12" s="27">
        <v>3.3470407070506156</v>
      </c>
      <c r="EG12" s="27">
        <v>2.4055840581227024</v>
      </c>
      <c r="EH12" s="27">
        <v>17.066511462361202</v>
      </c>
      <c r="EI12" s="27">
        <v>13.80719182006324</v>
      </c>
      <c r="EJ12" s="27">
        <v>2.2732488556649328</v>
      </c>
      <c r="EK12" s="27">
        <v>1.6338287119764456</v>
      </c>
      <c r="EL12" s="27">
        <v>13.80719182006324</v>
      </c>
      <c r="EM12" s="27">
        <v>14.429352121558322</v>
      </c>
      <c r="EN12" s="27">
        <v>2.375682805438752</v>
      </c>
      <c r="EO12" s="27">
        <v>1.7074500085646125</v>
      </c>
      <c r="EP12" s="27">
        <v>14.429352121558322</v>
      </c>
      <c r="EQ12" s="27">
        <v>14.336142480931748</v>
      </c>
      <c r="ER12" s="27">
        <v>2.3603365488173726</v>
      </c>
      <c r="ES12" s="27">
        <v>1.6964203517688394</v>
      </c>
      <c r="ET12" s="27">
        <v>14.336142480931748</v>
      </c>
      <c r="EU12" s="27">
        <v>11.09540143568365</v>
      </c>
      <c r="EV12" s="27">
        <v>1.8267732458210597</v>
      </c>
      <c r="EW12" s="27">
        <v>1.3129379002457859</v>
      </c>
      <c r="EX12" s="27">
        <v>11.09540143568365</v>
      </c>
      <c r="EY12" s="27">
        <v>9.8331373747433801</v>
      </c>
      <c r="EZ12" s="27">
        <v>1.6189510927377764</v>
      </c>
      <c r="FA12" s="27">
        <v>1.1635720268852496</v>
      </c>
      <c r="FB12" s="27">
        <v>9.8331373747433801</v>
      </c>
      <c r="FC12" s="27">
        <v>5.1706683161910174</v>
      </c>
      <c r="FD12" s="27">
        <v>0.85131111278718508</v>
      </c>
      <c r="FE12" s="27">
        <v>0.61185405875393228</v>
      </c>
      <c r="FF12" s="27">
        <v>5.1706683161910174</v>
      </c>
      <c r="FG12" s="27">
        <v>8.2567223028023573</v>
      </c>
      <c r="FH12" s="27">
        <v>1.3594063710416837</v>
      </c>
      <c r="FI12" s="27">
        <v>0.97703212506487647</v>
      </c>
      <c r="FJ12" s="27">
        <v>6.9544903201951627</v>
      </c>
      <c r="FK12" s="27">
        <v>27.203588858362263</v>
      </c>
      <c r="FL12" s="27">
        <v>4.4788634827533009</v>
      </c>
      <c r="FM12" s="27">
        <v>3.2190473721825374</v>
      </c>
      <c r="FN12" s="27">
        <v>6.6682297826629586</v>
      </c>
      <c r="FO12" s="27">
        <v>37.935282036164018</v>
      </c>
      <c r="FP12" s="27">
        <v>6.2457549371282193</v>
      </c>
      <c r="FQ12" s="27">
        <v>4.4889470498661597</v>
      </c>
      <c r="FR12" s="27">
        <v>6.951709154660751</v>
      </c>
      <c r="FS12" s="28">
        <v>28.374590163934432</v>
      </c>
      <c r="FT12" s="28">
        <v>4.6716599190283405</v>
      </c>
      <c r="FU12" s="28">
        <v>3.3576139670223091</v>
      </c>
      <c r="FV12" s="28">
        <v>18.818794452598684</v>
      </c>
      <c r="FW12" s="28">
        <v>28.271913199934509</v>
      </c>
      <c r="FX12" s="28">
        <v>4.6547549398002834</v>
      </c>
      <c r="FY12" s="28">
        <v>3.3454640255984582</v>
      </c>
      <c r="FZ12" s="28">
        <v>18.683418643408796</v>
      </c>
      <c r="GA12" s="28">
        <v>27.691188808804029</v>
      </c>
      <c r="GB12" s="28">
        <v>4.559143096726169</v>
      </c>
      <c r="GC12" s="28">
        <v>3.2767459114200697</v>
      </c>
      <c r="GD12" s="28">
        <v>18.179547566572495</v>
      </c>
      <c r="GE12" s="28">
        <v>26.845771463108353</v>
      </c>
      <c r="GF12" s="28">
        <v>4.4199515769220223</v>
      </c>
      <c r="GG12" s="28">
        <v>3.176706225508457</v>
      </c>
      <c r="GH12" s="28">
        <v>17.758485632738456</v>
      </c>
      <c r="GI12" s="28">
        <v>25.125436004411348</v>
      </c>
      <c r="GJ12" s="28">
        <v>4.1367114609152287</v>
      </c>
      <c r="GK12" s="28">
        <v>2.9731359772436323</v>
      </c>
      <c r="GL12" s="28">
        <v>17.236922724683566</v>
      </c>
      <c r="GM12" s="28">
        <v>22.883357836726987</v>
      </c>
      <c r="GN12" s="28">
        <v>3.767570386073809</v>
      </c>
      <c r="GO12" s="28">
        <v>2.7078270185069764</v>
      </c>
      <c r="GP12" s="28">
        <v>16.707066778404204</v>
      </c>
      <c r="GQ12" s="28">
        <v>21.914676517814812</v>
      </c>
      <c r="GR12" s="28">
        <v>3.608084392946568</v>
      </c>
      <c r="GS12" s="28">
        <v>2.5932012950275527</v>
      </c>
      <c r="GT12" s="28">
        <v>16.060732699732171</v>
      </c>
      <c r="GU12" s="28">
        <v>20.711755930102182</v>
      </c>
      <c r="GV12" s="28">
        <v>3.4100326902462434</v>
      </c>
      <c r="GW12" s="28">
        <v>2.4508576367337214</v>
      </c>
      <c r="GX12" s="28">
        <v>15.555687204547255</v>
      </c>
      <c r="GY12" s="28">
        <v>18.074335716575781</v>
      </c>
      <c r="GZ12" s="28">
        <v>2.9758015619733404</v>
      </c>
      <c r="HA12" s="28">
        <v>2.1387671749973283</v>
      </c>
      <c r="HB12" s="28">
        <v>12.752232613050356</v>
      </c>
      <c r="HC12" s="28">
        <v>17.2918903990718</v>
      </c>
      <c r="HD12" s="28">
        <v>2.8469779064598644</v>
      </c>
      <c r="HE12" s="28">
        <v>2.0461790772907467</v>
      </c>
      <c r="HF12" s="28">
        <v>12.280122583039443</v>
      </c>
      <c r="HG12" s="28">
        <v>12.246187156568055</v>
      </c>
      <c r="HH12" s="28">
        <v>2.0162413402176824</v>
      </c>
      <c r="HI12" s="28">
        <v>1.4491123502437466</v>
      </c>
      <c r="HJ12" s="28">
        <v>9.1230333738752449</v>
      </c>
      <c r="HK12" s="28">
        <v>7.7409872052209661</v>
      </c>
      <c r="HL12" s="28">
        <v>1.2744945196180268</v>
      </c>
      <c r="HM12" s="28">
        <v>0.91600430556445966</v>
      </c>
      <c r="HN12" s="28">
        <v>4.0861457467409181</v>
      </c>
      <c r="HO12" s="28">
        <v>21.996706915194508</v>
      </c>
      <c r="HP12" s="28">
        <v>3.621590072407193</v>
      </c>
      <c r="HQ12" s="28">
        <v>2.602908092777624</v>
      </c>
      <c r="HR12" s="28">
        <v>1.7482059204118201</v>
      </c>
      <c r="HS12" s="28">
        <v>31.414955918510199</v>
      </c>
      <c r="HT12" s="28">
        <v>5.172232958243244</v>
      </c>
      <c r="HU12" s="28">
        <v>3.7173856663998492</v>
      </c>
      <c r="HV12" s="28">
        <v>0.23465551191625877</v>
      </c>
      <c r="HW12" s="29">
        <v>28.374590163934432</v>
      </c>
      <c r="HX12" s="29">
        <v>4.6716599190283405</v>
      </c>
      <c r="HY12" s="29">
        <v>3.3576139670223091</v>
      </c>
      <c r="HZ12" s="29">
        <v>18.818794452598684</v>
      </c>
      <c r="IA12" s="29">
        <v>28.123215573432446</v>
      </c>
      <c r="IB12" s="29">
        <v>4.6302730093910371</v>
      </c>
      <c r="IC12" s="29">
        <v>3.3278683801733839</v>
      </c>
      <c r="ID12" s="29">
        <v>18.719892914528543</v>
      </c>
      <c r="IE12" s="29">
        <v>25.232046496918603</v>
      </c>
      <c r="IF12" s="29">
        <v>4.1542640656195271</v>
      </c>
      <c r="IG12" s="29">
        <v>2.9857513798487578</v>
      </c>
      <c r="IH12" s="29">
        <v>17.929322511418039</v>
      </c>
      <c r="II12" s="29">
        <v>16.549085623802554</v>
      </c>
      <c r="IJ12" s="29">
        <v>2.7246807639728901</v>
      </c>
      <c r="IK12" s="29">
        <v>1.9582817130008841</v>
      </c>
      <c r="IL12" s="29">
        <v>16.549085623802554</v>
      </c>
      <c r="IM12" s="29">
        <v>15.769491207507054</v>
      </c>
      <c r="IN12" s="29">
        <v>2.5963264876057499</v>
      </c>
      <c r="IO12" s="29">
        <v>1.8660309673286719</v>
      </c>
      <c r="IP12" s="29">
        <v>15.769491207507054</v>
      </c>
      <c r="IQ12" s="29">
        <v>15.919565290322682</v>
      </c>
      <c r="IR12" s="29">
        <v>2.6210350410517775</v>
      </c>
      <c r="IS12" s="29">
        <v>1.8837894911924027</v>
      </c>
      <c r="IT12" s="29">
        <v>15.919565290322682</v>
      </c>
      <c r="IU12" s="29">
        <v>15.807285710374749</v>
      </c>
      <c r="IV12" s="29">
        <v>2.6025490643262073</v>
      </c>
      <c r="IW12" s="29">
        <v>1.8705032557378465</v>
      </c>
      <c r="IX12" s="29">
        <v>15.807285710374749</v>
      </c>
      <c r="IY12" s="29">
        <v>14.60322069044339</v>
      </c>
      <c r="IZ12" s="29">
        <v>2.4043089395871706</v>
      </c>
      <c r="JA12" s="29">
        <v>1.7280241748148339</v>
      </c>
      <c r="JB12" s="29">
        <v>14.60322069044339</v>
      </c>
      <c r="JC12" s="29">
        <v>12.052964854082481</v>
      </c>
      <c r="JD12" s="29">
        <v>1.9844287614008942</v>
      </c>
      <c r="JE12" s="29">
        <v>1.4262480234704777</v>
      </c>
      <c r="JF12" s="29">
        <v>12.052964854082481</v>
      </c>
      <c r="JG12" s="29">
        <v>10.794385830014811</v>
      </c>
      <c r="JH12" s="29">
        <v>1.7772133215409001</v>
      </c>
      <c r="JI12" s="29">
        <v>1.2773182068494733</v>
      </c>
      <c r="JJ12" s="29">
        <v>10.794385830014811</v>
      </c>
      <c r="JK12" s="29">
        <v>11.869251054428636</v>
      </c>
      <c r="JL12" s="29">
        <v>1.9541816850746203</v>
      </c>
      <c r="JM12" s="29">
        <v>1.4045088541612936</v>
      </c>
      <c r="JN12" s="29">
        <v>5.3400776209636902</v>
      </c>
      <c r="JO12" s="29">
        <v>5.2577019099120488</v>
      </c>
      <c r="JP12" s="29">
        <v>0.8656405303768826</v>
      </c>
      <c r="JQ12" s="29">
        <v>0.62215289331645973</v>
      </c>
      <c r="JR12" s="29">
        <v>2.2041244623627136</v>
      </c>
      <c r="JS12" s="29">
        <v>21.251600909183093</v>
      </c>
      <c r="JT12" s="29">
        <v>3.4989140498250166</v>
      </c>
      <c r="JU12" s="29">
        <v>2.5147384199033342</v>
      </c>
      <c r="JV12" s="29">
        <v>0.80994761658570269</v>
      </c>
      <c r="JW12" s="29">
        <v>21.166538188443148</v>
      </c>
      <c r="JX12" s="29">
        <v>3.484909121444081</v>
      </c>
      <c r="JY12" s="29">
        <v>2.5046728021242135</v>
      </c>
      <c r="JZ12" s="29">
        <v>1.656769931232617</v>
      </c>
    </row>
    <row r="13" spans="1:286" ht="15" thickBot="1" x14ac:dyDescent="0.4">
      <c r="A13" s="2"/>
      <c r="B13" s="74" t="s">
        <v>445</v>
      </c>
      <c r="C13" s="74" t="s">
        <v>446</v>
      </c>
      <c r="D13" s="74" t="s">
        <v>850</v>
      </c>
      <c r="E13" s="87">
        <v>372125</v>
      </c>
      <c r="F13" s="84">
        <v>546499</v>
      </c>
      <c r="G13" s="22">
        <v>2.9898023954210524</v>
      </c>
      <c r="H13" s="22">
        <v>2.9898023954210524</v>
      </c>
      <c r="I13" s="22">
        <v>2.9898023954210524</v>
      </c>
      <c r="J13" s="22">
        <v>1.305533183397444</v>
      </c>
      <c r="K13" s="22">
        <v>2.9955399004210528</v>
      </c>
      <c r="L13" s="22">
        <v>2.9955399004210528</v>
      </c>
      <c r="M13" s="22">
        <v>2.9955399004210528</v>
      </c>
      <c r="N13" s="22">
        <v>1.2568164986090775</v>
      </c>
      <c r="O13" s="22">
        <v>3.0136400134210528</v>
      </c>
      <c r="P13" s="22">
        <v>3.0136400134210528</v>
      </c>
      <c r="Q13" s="22">
        <v>3.0136400134210528</v>
      </c>
      <c r="R13" s="22">
        <v>1.2097062316421616</v>
      </c>
      <c r="S13" s="22">
        <v>3.0366606994210525</v>
      </c>
      <c r="T13" s="22">
        <v>3.0366606994210525</v>
      </c>
      <c r="U13" s="22">
        <v>3.0366606994210525</v>
      </c>
      <c r="V13" s="22">
        <v>1.130684443034853</v>
      </c>
      <c r="W13" s="22">
        <v>3.0602107934210525</v>
      </c>
      <c r="X13" s="22">
        <v>3.0602107934210525</v>
      </c>
      <c r="Y13" s="22">
        <v>3.0602107934210525</v>
      </c>
      <c r="Z13" s="22">
        <v>1.0962103998799917</v>
      </c>
      <c r="AA13" s="22">
        <v>3.0786086824210526</v>
      </c>
      <c r="AB13" s="22">
        <v>3.0786086824210526</v>
      </c>
      <c r="AC13" s="22">
        <v>3.0786086824210526</v>
      </c>
      <c r="AD13" s="22">
        <v>1.0078866165046507</v>
      </c>
      <c r="AE13" s="22">
        <v>3.0987372814210525</v>
      </c>
      <c r="AF13" s="22">
        <v>3.0987372814210525</v>
      </c>
      <c r="AG13" s="22">
        <v>3.0987372814210525</v>
      </c>
      <c r="AH13" s="22">
        <v>0.94384879609247818</v>
      </c>
      <c r="AI13" s="22">
        <v>3.1215735244210525</v>
      </c>
      <c r="AJ13" s="22">
        <v>3.1215735244210525</v>
      </c>
      <c r="AK13" s="22">
        <v>3.1215735244210525</v>
      </c>
      <c r="AL13" s="22">
        <v>0.85502730812718486</v>
      </c>
      <c r="AM13" s="22">
        <v>3.1488106184210527</v>
      </c>
      <c r="AN13" s="22">
        <v>3.1488106184210527</v>
      </c>
      <c r="AO13" s="22">
        <v>3.1488106184210527</v>
      </c>
      <c r="AP13" s="22">
        <v>0.7497545214447312</v>
      </c>
      <c r="AQ13" s="22">
        <v>3.1856942434210529</v>
      </c>
      <c r="AR13" s="22">
        <v>3.1856942434210529</v>
      </c>
      <c r="AS13" s="22">
        <v>3.1856942434210529</v>
      </c>
      <c r="AT13" s="22">
        <v>0.58450527931103036</v>
      </c>
      <c r="AU13" s="22">
        <v>3.3363416974210525</v>
      </c>
      <c r="AV13" s="22">
        <v>3.3363416974210525</v>
      </c>
      <c r="AW13" s="22">
        <v>3.3363416974210525</v>
      </c>
      <c r="AX13" s="22">
        <v>-6.8539096322194126E-2</v>
      </c>
      <c r="AY13" s="22">
        <v>3.4374982394210525</v>
      </c>
      <c r="AZ13" s="22">
        <v>3.4374982394210525</v>
      </c>
      <c r="BA13" s="22">
        <v>3.4374982394210525</v>
      </c>
      <c r="BB13" s="22">
        <v>-0.43117866342639921</v>
      </c>
      <c r="BC13" s="22">
        <v>3.4885827904210527</v>
      </c>
      <c r="BD13" s="22">
        <v>3.4885827904210527</v>
      </c>
      <c r="BE13" s="22">
        <v>3.4885827904210527</v>
      </c>
      <c r="BF13" s="22">
        <v>-0.60749149022135462</v>
      </c>
      <c r="BG13" s="22">
        <v>3.5035226814210527</v>
      </c>
      <c r="BH13" s="22">
        <v>3.5035226814210527</v>
      </c>
      <c r="BI13" s="22">
        <v>3.5035226814210527</v>
      </c>
      <c r="BJ13" s="22">
        <v>-0.52511578640523915</v>
      </c>
      <c r="BK13" s="25">
        <v>2.9905369364210528</v>
      </c>
      <c r="BL13" s="25">
        <v>2.9905369364210528</v>
      </c>
      <c r="BM13" s="25">
        <v>2.9905369364210528</v>
      </c>
      <c r="BN13" s="25">
        <v>1.305533183397444</v>
      </c>
      <c r="BO13" s="25">
        <v>2.9970722224210524</v>
      </c>
      <c r="BP13" s="25">
        <v>2.9970722224210524</v>
      </c>
      <c r="BQ13" s="25">
        <v>2.9970722224210524</v>
      </c>
      <c r="BR13" s="25">
        <v>1.2702314509645414</v>
      </c>
      <c r="BS13" s="25">
        <v>3.0131507804210527</v>
      </c>
      <c r="BT13" s="25">
        <v>3.0131507804210527</v>
      </c>
      <c r="BU13" s="25">
        <v>3.0131507804210527</v>
      </c>
      <c r="BV13" s="25">
        <v>1.2461577588252393</v>
      </c>
      <c r="BW13" s="25">
        <v>3.0289178384210524</v>
      </c>
      <c r="BX13" s="25">
        <v>3.0289178384210524</v>
      </c>
      <c r="BY13" s="25">
        <v>3.0289178384210524</v>
      </c>
      <c r="BZ13" s="25">
        <v>1.2063965687986717</v>
      </c>
      <c r="CA13" s="25">
        <v>3.0445495054210525</v>
      </c>
      <c r="CB13" s="25">
        <v>3.0445495054210525</v>
      </c>
      <c r="CC13" s="25">
        <v>3.0445495054210525</v>
      </c>
      <c r="CD13" s="25">
        <v>1.2085436117183037</v>
      </c>
      <c r="CE13" s="25">
        <v>3.0583832174210528</v>
      </c>
      <c r="CF13" s="25">
        <v>3.0583832174210528</v>
      </c>
      <c r="CG13" s="25">
        <v>3.0583832174210528</v>
      </c>
      <c r="CH13" s="25">
        <v>1.1475581157864851</v>
      </c>
      <c r="CI13" s="25">
        <v>3.0760195474210525</v>
      </c>
      <c r="CJ13" s="25">
        <v>3.0760195474210525</v>
      </c>
      <c r="CK13" s="25">
        <v>3.0760195474210525</v>
      </c>
      <c r="CL13" s="25">
        <v>1.1030764052674125</v>
      </c>
      <c r="CM13" s="25">
        <v>3.0974817564210526</v>
      </c>
      <c r="CN13" s="25">
        <v>3.0974817564210526</v>
      </c>
      <c r="CO13" s="25">
        <v>3.0974817564210526</v>
      </c>
      <c r="CP13" s="25">
        <v>1.0408589147165228</v>
      </c>
      <c r="CQ13" s="25">
        <v>3.1225526164210526</v>
      </c>
      <c r="CR13" s="25">
        <v>3.1225526164210526</v>
      </c>
      <c r="CS13" s="25">
        <v>3.1225526164210526</v>
      </c>
      <c r="CT13" s="25">
        <v>0.95634993457235806</v>
      </c>
      <c r="CU13" s="25">
        <v>3.1520472184210524</v>
      </c>
      <c r="CV13" s="25">
        <v>3.1520472184210524</v>
      </c>
      <c r="CW13" s="25">
        <v>3.1520472184210524</v>
      </c>
      <c r="CX13" s="25">
        <v>0.7959686308669971</v>
      </c>
      <c r="CY13" s="25">
        <v>3.2174147454210527</v>
      </c>
      <c r="CZ13" s="25">
        <v>3.2174147454210527</v>
      </c>
      <c r="DA13" s="25">
        <v>3.2174147454210527</v>
      </c>
      <c r="DB13" s="25">
        <v>0.56227103116702537</v>
      </c>
      <c r="DC13" s="25">
        <v>3.2892769994210527</v>
      </c>
      <c r="DD13" s="25">
        <v>3.2892769994210527</v>
      </c>
      <c r="DE13" s="25">
        <v>3.2892769994210527</v>
      </c>
      <c r="DF13" s="25">
        <v>0.19075005409014256</v>
      </c>
      <c r="DG13" s="25">
        <v>3.3384222204210525</v>
      </c>
      <c r="DH13" s="25">
        <v>3.3384222204210525</v>
      </c>
      <c r="DI13" s="25">
        <v>3.3384222204210525</v>
      </c>
      <c r="DJ13" s="25">
        <v>-0.11355979178816344</v>
      </c>
      <c r="DK13" s="25">
        <v>3.3672693774210529</v>
      </c>
      <c r="DL13" s="25">
        <v>3.3672693774210529</v>
      </c>
      <c r="DM13" s="25">
        <v>3.3672693774210529</v>
      </c>
      <c r="DN13" s="25">
        <v>-0.31714417426121999</v>
      </c>
      <c r="DO13" s="27">
        <v>2.9898023954210524</v>
      </c>
      <c r="DP13" s="27">
        <v>2.9898023954210524</v>
      </c>
      <c r="DQ13" s="27">
        <v>2.9898023954210524</v>
      </c>
      <c r="DR13" s="27">
        <v>1.305533183397444</v>
      </c>
      <c r="DS13" s="27">
        <v>2.9955235554210526</v>
      </c>
      <c r="DT13" s="27">
        <v>2.9955235554210526</v>
      </c>
      <c r="DU13" s="27">
        <v>2.9955235554210526</v>
      </c>
      <c r="DV13" s="27">
        <v>1.2568165130011546</v>
      </c>
      <c r="DW13" s="27">
        <v>3.0138139194210525</v>
      </c>
      <c r="DX13" s="27">
        <v>3.0138139194210525</v>
      </c>
      <c r="DY13" s="27">
        <v>3.0138139194210525</v>
      </c>
      <c r="DZ13" s="27">
        <v>1.2097060813610307</v>
      </c>
      <c r="EA13" s="27">
        <v>3.0368345294210526</v>
      </c>
      <c r="EB13" s="27">
        <v>3.0368345294210526</v>
      </c>
      <c r="EC13" s="27">
        <v>3.0368345294210526</v>
      </c>
      <c r="ED13" s="27">
        <v>1.1306842909666814</v>
      </c>
      <c r="EE13" s="27">
        <v>3.0605392214210525</v>
      </c>
      <c r="EF13" s="27">
        <v>3.0605392214210525</v>
      </c>
      <c r="EG13" s="27">
        <v>3.0605392214210525</v>
      </c>
      <c r="EH13" s="27">
        <v>1.0962103907173859</v>
      </c>
      <c r="EI13" s="27">
        <v>3.0788818494210526</v>
      </c>
      <c r="EJ13" s="27">
        <v>3.0788818494210526</v>
      </c>
      <c r="EK13" s="27">
        <v>3.0788818494210526</v>
      </c>
      <c r="EL13" s="27">
        <v>1.0078866288161656</v>
      </c>
      <c r="EM13" s="27">
        <v>3.0989351774210525</v>
      </c>
      <c r="EN13" s="27">
        <v>3.0989351774210525</v>
      </c>
      <c r="EO13" s="27">
        <v>3.0989351774210525</v>
      </c>
      <c r="EP13" s="27">
        <v>0.94367743040274465</v>
      </c>
      <c r="EQ13" s="27">
        <v>3.1216784004210525</v>
      </c>
      <c r="ER13" s="27">
        <v>3.1216784004210525</v>
      </c>
      <c r="ES13" s="27">
        <v>3.1216784004210525</v>
      </c>
      <c r="ET13" s="27">
        <v>0.85493679497454877</v>
      </c>
      <c r="EU13" s="27">
        <v>3.1477987944210528</v>
      </c>
      <c r="EV13" s="27">
        <v>3.1477987944210528</v>
      </c>
      <c r="EW13" s="27">
        <v>3.1477987944210528</v>
      </c>
      <c r="EX13" s="27">
        <v>0.75062591126270917</v>
      </c>
      <c r="EY13" s="27">
        <v>3.1821062484210527</v>
      </c>
      <c r="EZ13" s="27">
        <v>3.1821062484210527</v>
      </c>
      <c r="FA13" s="27">
        <v>3.1821062484210527</v>
      </c>
      <c r="FB13" s="27">
        <v>0.5950069741681272</v>
      </c>
      <c r="FC13" s="27">
        <v>3.3208225754210527</v>
      </c>
      <c r="FD13" s="27">
        <v>3.3208225754210527</v>
      </c>
      <c r="FE13" s="27">
        <v>3.3208225754210527</v>
      </c>
      <c r="FF13" s="27">
        <v>-2.4414101280179068E-2</v>
      </c>
      <c r="FG13" s="27">
        <v>3.4095666234210524</v>
      </c>
      <c r="FH13" s="27">
        <v>3.4095666234210524</v>
      </c>
      <c r="FI13" s="27">
        <v>3.4095666234210524</v>
      </c>
      <c r="FJ13" s="27">
        <v>-0.37094579537577843</v>
      </c>
      <c r="FK13" s="27">
        <v>3.4483841194210525</v>
      </c>
      <c r="FL13" s="27">
        <v>3.4483841194210525</v>
      </c>
      <c r="FM13" s="27">
        <v>3.4483841194210525</v>
      </c>
      <c r="FN13" s="27">
        <v>-0.54257148600881155</v>
      </c>
      <c r="FO13" s="27">
        <v>3.4576878694210524</v>
      </c>
      <c r="FP13" s="27">
        <v>3.4576878694210524</v>
      </c>
      <c r="FQ13" s="27">
        <v>3.4576878694210524</v>
      </c>
      <c r="FR13" s="27">
        <v>-0.46358917190648352</v>
      </c>
      <c r="FS13" s="28">
        <v>2.9897994524210527</v>
      </c>
      <c r="FT13" s="28">
        <v>2.9897994524210527</v>
      </c>
      <c r="FU13" s="28">
        <v>2.9897994524210527</v>
      </c>
      <c r="FV13" s="28">
        <v>1.305533183397444</v>
      </c>
      <c r="FW13" s="28">
        <v>2.9987220284210525</v>
      </c>
      <c r="FX13" s="28">
        <v>2.9987220284210525</v>
      </c>
      <c r="FY13" s="28">
        <v>2.9987220284210525</v>
      </c>
      <c r="FZ13" s="28">
        <v>1.2438750477742848</v>
      </c>
      <c r="GA13" s="28">
        <v>3.0200045824210529</v>
      </c>
      <c r="GB13" s="28">
        <v>3.0200045824210529</v>
      </c>
      <c r="GC13" s="28">
        <v>3.0200045824210529</v>
      </c>
      <c r="GD13" s="28">
        <v>1.1861446960600595</v>
      </c>
      <c r="GE13" s="28">
        <v>3.0463112404210526</v>
      </c>
      <c r="GF13" s="28">
        <v>3.0463112404210526</v>
      </c>
      <c r="GG13" s="28">
        <v>3.0463112404210526</v>
      </c>
      <c r="GH13" s="28">
        <v>1.0950389403395491</v>
      </c>
      <c r="GI13" s="28">
        <v>3.0731680104210528</v>
      </c>
      <c r="GJ13" s="28">
        <v>3.0731680104210528</v>
      </c>
      <c r="GK13" s="28">
        <v>3.0731680104210528</v>
      </c>
      <c r="GL13" s="28">
        <v>1.0352139479941165</v>
      </c>
      <c r="GM13" s="28">
        <v>3.1010172304210526</v>
      </c>
      <c r="GN13" s="28">
        <v>3.1010172304210526</v>
      </c>
      <c r="GO13" s="28">
        <v>3.1010172304210526</v>
      </c>
      <c r="GP13" s="28">
        <v>0.90354844877035223</v>
      </c>
      <c r="GQ13" s="28">
        <v>3.1345643554210527</v>
      </c>
      <c r="GR13" s="28">
        <v>3.1345643554210527</v>
      </c>
      <c r="GS13" s="28">
        <v>3.1345643554210527</v>
      </c>
      <c r="GT13" s="28">
        <v>0.79158854767758502</v>
      </c>
      <c r="GU13" s="28">
        <v>3.1732895954210525</v>
      </c>
      <c r="GV13" s="28">
        <v>3.1732895954210525</v>
      </c>
      <c r="GW13" s="28">
        <v>3.1732895954210525</v>
      </c>
      <c r="GX13" s="28">
        <v>0.68093846471538733</v>
      </c>
      <c r="GY13" s="28">
        <v>3.2156525144210528</v>
      </c>
      <c r="GZ13" s="28">
        <v>3.2156525144210528</v>
      </c>
      <c r="HA13" s="28">
        <v>3.2156525144210528</v>
      </c>
      <c r="HB13" s="28">
        <v>0.55837710187962308</v>
      </c>
      <c r="HC13" s="28">
        <v>3.2654317104210526</v>
      </c>
      <c r="HD13" s="28">
        <v>3.2654317104210526</v>
      </c>
      <c r="HE13" s="28">
        <v>3.2654317104210526</v>
      </c>
      <c r="HF13" s="28">
        <v>0.42973926646996663</v>
      </c>
      <c r="HG13" s="28">
        <v>3.4362952894210528</v>
      </c>
      <c r="HH13" s="28">
        <v>3.4362952894210528</v>
      </c>
      <c r="HI13" s="28">
        <v>3.4362952894210528</v>
      </c>
      <c r="HJ13" s="28">
        <v>-0.22462312686277119</v>
      </c>
      <c r="HK13" s="28">
        <v>3.5683683964210529</v>
      </c>
      <c r="HL13" s="28">
        <v>3.5683683964210529</v>
      </c>
      <c r="HM13" s="28">
        <v>3.5683683964210529</v>
      </c>
      <c r="HN13" s="28">
        <v>-1.0346646914340418</v>
      </c>
      <c r="HO13" s="28">
        <v>3.6327667994210526</v>
      </c>
      <c r="HP13" s="28">
        <v>3.6327667994210526</v>
      </c>
      <c r="HQ13" s="28">
        <v>3.6327667994210526</v>
      </c>
      <c r="HR13" s="28">
        <v>-1.5165099315774242</v>
      </c>
      <c r="HS13" s="28">
        <v>3.6570986004210528</v>
      </c>
      <c r="HT13" s="28">
        <v>3.6570986004210528</v>
      </c>
      <c r="HU13" s="28">
        <v>3.6570986004210528</v>
      </c>
      <c r="HV13" s="28">
        <v>-1.8140448767769186</v>
      </c>
      <c r="HW13" s="29">
        <v>2.9897994524210527</v>
      </c>
      <c r="HX13" s="29">
        <v>2.9897994524210527</v>
      </c>
      <c r="HY13" s="29">
        <v>2.9897994524210527</v>
      </c>
      <c r="HZ13" s="29">
        <v>1.305533183397444</v>
      </c>
      <c r="IA13" s="29">
        <v>2.9960479704210528</v>
      </c>
      <c r="IB13" s="29">
        <v>2.9960479704210528</v>
      </c>
      <c r="IC13" s="29">
        <v>2.9960479704210528</v>
      </c>
      <c r="ID13" s="29">
        <v>1.2499982167124075</v>
      </c>
      <c r="IE13" s="29">
        <v>3.0220481714210528</v>
      </c>
      <c r="IF13" s="29">
        <v>3.0220481714210528</v>
      </c>
      <c r="IG13" s="29">
        <v>3.0220481714210528</v>
      </c>
      <c r="IH13" s="29">
        <v>1.1804932003453121</v>
      </c>
      <c r="II13" s="29">
        <v>3.0501009294210526</v>
      </c>
      <c r="IJ13" s="29">
        <v>3.0501009294210526</v>
      </c>
      <c r="IK13" s="29">
        <v>3.0501009294210526</v>
      </c>
      <c r="IL13" s="29">
        <v>1.0854010990256693</v>
      </c>
      <c r="IM13" s="29">
        <v>3.0756298754210527</v>
      </c>
      <c r="IN13" s="29">
        <v>3.0756298754210527</v>
      </c>
      <c r="IO13" s="29">
        <v>3.0756298754210527</v>
      </c>
      <c r="IP13" s="29">
        <v>1.0007155391614042</v>
      </c>
      <c r="IQ13" s="29">
        <v>3.1011816544210529</v>
      </c>
      <c r="IR13" s="29">
        <v>3.1011816544210529</v>
      </c>
      <c r="IS13" s="29">
        <v>3.1011816544210529</v>
      </c>
      <c r="IT13" s="29">
        <v>0.86207948107571575</v>
      </c>
      <c r="IU13" s="29">
        <v>3.1320356004210526</v>
      </c>
      <c r="IV13" s="29">
        <v>3.1320356004210526</v>
      </c>
      <c r="IW13" s="29">
        <v>3.1320356004210526</v>
      </c>
      <c r="IX13" s="29">
        <v>0.75383229318518907</v>
      </c>
      <c r="IY13" s="29">
        <v>3.1676397534210525</v>
      </c>
      <c r="IZ13" s="29">
        <v>3.1676397534210525</v>
      </c>
      <c r="JA13" s="29">
        <v>3.1676397534210525</v>
      </c>
      <c r="JB13" s="29">
        <v>0.66008789850523542</v>
      </c>
      <c r="JC13" s="29">
        <v>3.2059216854210524</v>
      </c>
      <c r="JD13" s="29">
        <v>3.2059216854210524</v>
      </c>
      <c r="JE13" s="29">
        <v>3.2059216854210524</v>
      </c>
      <c r="JF13" s="29">
        <v>0.54281407999159725</v>
      </c>
      <c r="JG13" s="29">
        <v>3.2513383144210528</v>
      </c>
      <c r="JH13" s="29">
        <v>3.2513383144210528</v>
      </c>
      <c r="JI13" s="29">
        <v>3.2513383144210528</v>
      </c>
      <c r="JJ13" s="29">
        <v>0.30134925956682768</v>
      </c>
      <c r="JK13" s="29">
        <v>3.4068818554210525</v>
      </c>
      <c r="JL13" s="29">
        <v>3.4068818554210525</v>
      </c>
      <c r="JM13" s="29">
        <v>3.4068818554210525</v>
      </c>
      <c r="JN13" s="29">
        <v>-0.77180167610781636</v>
      </c>
      <c r="JO13" s="29">
        <v>3.5005891724210527</v>
      </c>
      <c r="JP13" s="29">
        <v>3.5005891724210527</v>
      </c>
      <c r="JQ13" s="29">
        <v>3.5005891724210527</v>
      </c>
      <c r="JR13" s="29">
        <v>-1.4673552362105919</v>
      </c>
      <c r="JS13" s="29">
        <v>3.5338636264210526</v>
      </c>
      <c r="JT13" s="29">
        <v>3.5338636264210526</v>
      </c>
      <c r="JU13" s="29">
        <v>3.5338636264210526</v>
      </c>
      <c r="JV13" s="29">
        <v>-1.7729919716403746</v>
      </c>
      <c r="JW13" s="29">
        <v>3.5293011364210525</v>
      </c>
      <c r="JX13" s="29">
        <v>3.5293011364210525</v>
      </c>
      <c r="JY13" s="29">
        <v>3.5293011364210525</v>
      </c>
      <c r="JZ13" s="29">
        <v>-1.6228803412057342</v>
      </c>
    </row>
    <row r="14" spans="1:286" ht="15" thickBot="1" x14ac:dyDescent="0.4">
      <c r="A14" s="2"/>
      <c r="B14" s="74" t="s">
        <v>447</v>
      </c>
      <c r="C14" s="74" t="s">
        <v>448</v>
      </c>
      <c r="D14" s="74" t="s">
        <v>850</v>
      </c>
      <c r="E14" s="87">
        <v>337602</v>
      </c>
      <c r="F14" s="84">
        <v>503506</v>
      </c>
      <c r="G14" s="22">
        <v>29.02536803963158</v>
      </c>
      <c r="H14" s="22">
        <v>25.519568151147098</v>
      </c>
      <c r="I14" s="22">
        <v>18.341416100872941</v>
      </c>
      <c r="J14" s="22">
        <v>17.239297402354964</v>
      </c>
      <c r="K14" s="22">
        <v>29.029538988631579</v>
      </c>
      <c r="L14" s="22">
        <v>25.437876331421904</v>
      </c>
      <c r="M14" s="22">
        <v>18.282702581555412</v>
      </c>
      <c r="N14" s="22">
        <v>16.822063110007619</v>
      </c>
      <c r="O14" s="22">
        <v>29.076629102631578</v>
      </c>
      <c r="P14" s="22">
        <v>25.358519641233745</v>
      </c>
      <c r="Q14" s="22">
        <v>18.225667365813973</v>
      </c>
      <c r="R14" s="22">
        <v>16.551508960652995</v>
      </c>
      <c r="S14" s="22">
        <v>29.141512512631579</v>
      </c>
      <c r="T14" s="22">
        <v>25.245672856366561</v>
      </c>
      <c r="U14" s="22">
        <v>18.144562159619422</v>
      </c>
      <c r="V14" s="22">
        <v>16.278734656065815</v>
      </c>
      <c r="W14" s="22">
        <v>29.202612566631579</v>
      </c>
      <c r="X14" s="22">
        <v>25.134743203420758</v>
      </c>
      <c r="Y14" s="22">
        <v>18.064834833884365</v>
      </c>
      <c r="Z14" s="22">
        <v>16.05914681400759</v>
      </c>
      <c r="AA14" s="22">
        <v>29.266497960631579</v>
      </c>
      <c r="AB14" s="22">
        <v>25.032563214850544</v>
      </c>
      <c r="AC14" s="22">
        <v>17.991396064213632</v>
      </c>
      <c r="AD14" s="22">
        <v>15.864550064190443</v>
      </c>
      <c r="AE14" s="22">
        <v>29.335256864631578</v>
      </c>
      <c r="AF14" s="22">
        <v>24.911895474595912</v>
      </c>
      <c r="AG14" s="22">
        <v>17.904669783390467</v>
      </c>
      <c r="AH14" s="22">
        <v>15.596801943276935</v>
      </c>
      <c r="AI14" s="22">
        <v>29.410408488631578</v>
      </c>
      <c r="AJ14" s="22">
        <v>24.808961204614015</v>
      </c>
      <c r="AK14" s="22">
        <v>17.830688896817641</v>
      </c>
      <c r="AL14" s="22">
        <v>15.364729996239886</v>
      </c>
      <c r="AM14" s="22">
        <v>29.49084044063158</v>
      </c>
      <c r="AN14" s="22">
        <v>24.707356355620213</v>
      </c>
      <c r="AO14" s="22">
        <v>17.757663491284752</v>
      </c>
      <c r="AP14" s="22">
        <v>15.157543273203665</v>
      </c>
      <c r="AQ14" s="22">
        <v>29.58307579863158</v>
      </c>
      <c r="AR14" s="22">
        <v>24.583328920244345</v>
      </c>
      <c r="AS14" s="22">
        <v>17.668522531426827</v>
      </c>
      <c r="AT14" s="22">
        <v>14.821565296901252</v>
      </c>
      <c r="AU14" s="22">
        <v>29.887168503631578</v>
      </c>
      <c r="AV14" s="22">
        <v>24.089785306960209</v>
      </c>
      <c r="AW14" s="22">
        <v>17.31380301887247</v>
      </c>
      <c r="AX14" s="22">
        <v>13.789124088967789</v>
      </c>
      <c r="AY14" s="22">
        <v>30.11567006363158</v>
      </c>
      <c r="AZ14" s="22">
        <v>23.793754995585797</v>
      </c>
      <c r="BA14" s="22">
        <v>17.101040205362828</v>
      </c>
      <c r="BB14" s="22">
        <v>13.350904255471123</v>
      </c>
      <c r="BC14" s="22">
        <v>30.22792235263158</v>
      </c>
      <c r="BD14" s="22">
        <v>23.595598983056529</v>
      </c>
      <c r="BE14" s="22">
        <v>16.958621577541116</v>
      </c>
      <c r="BF14" s="22">
        <v>13.331547476187271</v>
      </c>
      <c r="BG14" s="22">
        <v>30.274564076631577</v>
      </c>
      <c r="BH14" s="22">
        <v>23.404061789914834</v>
      </c>
      <c r="BI14" s="22">
        <v>16.8209600255353</v>
      </c>
      <c r="BJ14" s="22">
        <v>13.629119118721135</v>
      </c>
      <c r="BK14" s="25">
        <v>29.02519224863158</v>
      </c>
      <c r="BL14" s="25">
        <v>25.519568151147098</v>
      </c>
      <c r="BM14" s="25">
        <v>18.341416100872941</v>
      </c>
      <c r="BN14" s="25">
        <v>17.239297402354964</v>
      </c>
      <c r="BO14" s="25">
        <v>29.028469471631578</v>
      </c>
      <c r="BP14" s="25">
        <v>25.489876517739656</v>
      </c>
      <c r="BQ14" s="25">
        <v>18.32007613932598</v>
      </c>
      <c r="BR14" s="25">
        <v>17.127396395680744</v>
      </c>
      <c r="BS14" s="25">
        <v>29.066057866631578</v>
      </c>
      <c r="BT14" s="25">
        <v>25.455745189980377</v>
      </c>
      <c r="BU14" s="25">
        <v>18.295545282032453</v>
      </c>
      <c r="BV14" s="25">
        <v>16.997465645995838</v>
      </c>
      <c r="BW14" s="25">
        <v>29.119870627631578</v>
      </c>
      <c r="BX14" s="25">
        <v>25.409122119661856</v>
      </c>
      <c r="BY14" s="25">
        <v>18.262036363403915</v>
      </c>
      <c r="BZ14" s="25">
        <v>16.901370431426962</v>
      </c>
      <c r="CA14" s="25">
        <v>29.173255014631579</v>
      </c>
      <c r="CB14" s="25">
        <v>25.376474353134004</v>
      </c>
      <c r="CC14" s="25">
        <v>18.238571770778176</v>
      </c>
      <c r="CD14" s="25">
        <v>16.858837866026718</v>
      </c>
      <c r="CE14" s="25">
        <v>29.237678497631578</v>
      </c>
      <c r="CF14" s="25">
        <v>25.332119797079422</v>
      </c>
      <c r="CG14" s="25">
        <v>18.206693278017315</v>
      </c>
      <c r="CH14" s="25">
        <v>16.80971330342021</v>
      </c>
      <c r="CI14" s="25">
        <v>29.32393329463158</v>
      </c>
      <c r="CJ14" s="25">
        <v>25.270176013472494</v>
      </c>
      <c r="CK14" s="25">
        <v>18.162173061089351</v>
      </c>
      <c r="CL14" s="25">
        <v>16.639987255710103</v>
      </c>
      <c r="CM14" s="25">
        <v>29.432179437631579</v>
      </c>
      <c r="CN14" s="25">
        <v>25.208850772855197</v>
      </c>
      <c r="CO14" s="25">
        <v>18.118097403186908</v>
      </c>
      <c r="CP14" s="25">
        <v>16.462491239931722</v>
      </c>
      <c r="CQ14" s="25">
        <v>29.56354489963158</v>
      </c>
      <c r="CR14" s="25">
        <v>25.133955264211998</v>
      </c>
      <c r="CS14" s="25">
        <v>18.064268526460808</v>
      </c>
      <c r="CT14" s="25">
        <v>16.251458670369221</v>
      </c>
      <c r="CU14" s="25">
        <v>29.719519866631579</v>
      </c>
      <c r="CV14" s="25">
        <v>25.038096799882787</v>
      </c>
      <c r="CW14" s="25">
        <v>17.995373160730502</v>
      </c>
      <c r="CX14" s="25">
        <v>15.892965142169816</v>
      </c>
      <c r="CY14" s="25">
        <v>29.813900269631578</v>
      </c>
      <c r="CZ14" s="25">
        <v>24.867677216902198</v>
      </c>
      <c r="DA14" s="25">
        <v>17.872889250945228</v>
      </c>
      <c r="DB14" s="25">
        <v>15.498351938515327</v>
      </c>
      <c r="DC14" s="25">
        <v>29.878327306631579</v>
      </c>
      <c r="DD14" s="25">
        <v>24.722489164198393</v>
      </c>
      <c r="DE14" s="25">
        <v>17.768539738769167</v>
      </c>
      <c r="DF14" s="25">
        <v>15.296786493863721</v>
      </c>
      <c r="DG14" s="25">
        <v>29.880114316631577</v>
      </c>
      <c r="DH14" s="25">
        <v>24.634571284745963</v>
      </c>
      <c r="DI14" s="25">
        <v>17.705351427736915</v>
      </c>
      <c r="DJ14" s="25">
        <v>15.251188746446063</v>
      </c>
      <c r="DK14" s="25">
        <v>29.85323713163158</v>
      </c>
      <c r="DL14" s="25">
        <v>24.582098744429235</v>
      </c>
      <c r="DM14" s="25">
        <v>17.667638379846814</v>
      </c>
      <c r="DN14" s="25">
        <v>15.344765501279454</v>
      </c>
      <c r="DO14" s="27">
        <v>29.02536803963158</v>
      </c>
      <c r="DP14" s="27">
        <v>25.519568151147098</v>
      </c>
      <c r="DQ14" s="27">
        <v>18.341416100872941</v>
      </c>
      <c r="DR14" s="27">
        <v>17.239297402354964</v>
      </c>
      <c r="DS14" s="27">
        <v>29.02946956763158</v>
      </c>
      <c r="DT14" s="27">
        <v>25.437936037024677</v>
      </c>
      <c r="DU14" s="27">
        <v>18.282745493147708</v>
      </c>
      <c r="DV14" s="27">
        <v>16.822100401220396</v>
      </c>
      <c r="DW14" s="27">
        <v>29.07708816763158</v>
      </c>
      <c r="DX14" s="27">
        <v>25.358607687886622</v>
      </c>
      <c r="DY14" s="27">
        <v>18.225730646677</v>
      </c>
      <c r="DZ14" s="27">
        <v>16.551284685626811</v>
      </c>
      <c r="EA14" s="27">
        <v>29.141949822631577</v>
      </c>
      <c r="EB14" s="27">
        <v>25.245614846608188</v>
      </c>
      <c r="EC14" s="27">
        <v>18.144520466863888</v>
      </c>
      <c r="ED14" s="27">
        <v>16.27852372299283</v>
      </c>
      <c r="EE14" s="27">
        <v>29.20299975363158</v>
      </c>
      <c r="EF14" s="27">
        <v>25.134484490177364</v>
      </c>
      <c r="EG14" s="27">
        <v>18.064648891582372</v>
      </c>
      <c r="EH14" s="27">
        <v>16.058963913135742</v>
      </c>
      <c r="EI14" s="27">
        <v>29.266918060631578</v>
      </c>
      <c r="EJ14" s="27">
        <v>25.032035260422475</v>
      </c>
      <c r="EK14" s="27">
        <v>17.991016612970956</v>
      </c>
      <c r="EL14" s="27">
        <v>15.864337608898477</v>
      </c>
      <c r="EM14" s="27">
        <v>29.335817505631578</v>
      </c>
      <c r="EN14" s="27">
        <v>24.921859702294647</v>
      </c>
      <c r="EO14" s="27">
        <v>17.911831270029424</v>
      </c>
      <c r="EP14" s="27">
        <v>15.596487839126711</v>
      </c>
      <c r="EQ14" s="27">
        <v>29.41088246463158</v>
      </c>
      <c r="ER14" s="27">
        <v>24.820980864485477</v>
      </c>
      <c r="ES14" s="27">
        <v>17.839327663029817</v>
      </c>
      <c r="ET14" s="27">
        <v>15.364453768815949</v>
      </c>
      <c r="EU14" s="27">
        <v>29.489746030631579</v>
      </c>
      <c r="EV14" s="27">
        <v>24.716717832033286</v>
      </c>
      <c r="EW14" s="27">
        <v>17.764391768706759</v>
      </c>
      <c r="EX14" s="27">
        <v>15.158041711943461</v>
      </c>
      <c r="EY14" s="27">
        <v>29.576231657631578</v>
      </c>
      <c r="EZ14" s="27">
        <v>24.592931686911907</v>
      </c>
      <c r="FA14" s="27">
        <v>17.675424228905651</v>
      </c>
      <c r="FB14" s="27">
        <v>14.843051335772207</v>
      </c>
      <c r="FC14" s="27">
        <v>29.85163338663158</v>
      </c>
      <c r="FD14" s="27">
        <v>24.102911295345255</v>
      </c>
      <c r="FE14" s="27">
        <v>17.323236925170548</v>
      </c>
      <c r="FF14" s="27">
        <v>13.883063920377126</v>
      </c>
      <c r="FG14" s="27">
        <v>30.041578125631577</v>
      </c>
      <c r="FH14" s="27">
        <v>23.813090750586788</v>
      </c>
      <c r="FI14" s="27">
        <v>17.114937193195743</v>
      </c>
      <c r="FJ14" s="27">
        <v>13.477202121247638</v>
      </c>
      <c r="FK14" s="27">
        <v>30.127120175631578</v>
      </c>
      <c r="FL14" s="27">
        <v>23.615668927130589</v>
      </c>
      <c r="FM14" s="27">
        <v>16.973046241516748</v>
      </c>
      <c r="FN14" s="27">
        <v>13.459305806820963</v>
      </c>
      <c r="FO14" s="27">
        <v>30.152651721631578</v>
      </c>
      <c r="FP14" s="27">
        <v>23.42424128973121</v>
      </c>
      <c r="FQ14" s="27">
        <v>16.835463429380045</v>
      </c>
      <c r="FR14" s="27">
        <v>13.749790639213147</v>
      </c>
      <c r="FS14" s="28">
        <v>29.02583993063158</v>
      </c>
      <c r="FT14" s="28">
        <v>25.519568151147098</v>
      </c>
      <c r="FU14" s="28">
        <v>18.341416100872941</v>
      </c>
      <c r="FV14" s="28">
        <v>17.239297402354964</v>
      </c>
      <c r="FW14" s="28">
        <v>29.025755356631578</v>
      </c>
      <c r="FX14" s="28">
        <v>25.43327929845757</v>
      </c>
      <c r="FY14" s="28">
        <v>18.279398603450108</v>
      </c>
      <c r="FZ14" s="28">
        <v>16.810706696859611</v>
      </c>
      <c r="GA14" s="28">
        <v>29.072999888631578</v>
      </c>
      <c r="GB14" s="28">
        <v>25.353355387210225</v>
      </c>
      <c r="GC14" s="28">
        <v>18.221955714765059</v>
      </c>
      <c r="GD14" s="28">
        <v>16.54501970471464</v>
      </c>
      <c r="GE14" s="28">
        <v>29.14059756463158</v>
      </c>
      <c r="GF14" s="28">
        <v>25.240909133544591</v>
      </c>
      <c r="GG14" s="28">
        <v>18.141138378231371</v>
      </c>
      <c r="GH14" s="28">
        <v>16.287757832127649</v>
      </c>
      <c r="GI14" s="28">
        <v>29.209685788631578</v>
      </c>
      <c r="GJ14" s="28">
        <v>25.127890662237</v>
      </c>
      <c r="GK14" s="28">
        <v>18.059909777611658</v>
      </c>
      <c r="GL14" s="28">
        <v>16.077420544791053</v>
      </c>
      <c r="GM14" s="28">
        <v>29.288600193631581</v>
      </c>
      <c r="GN14" s="28">
        <v>25.013897069358723</v>
      </c>
      <c r="GO14" s="28">
        <v>17.977980337919316</v>
      </c>
      <c r="GP14" s="28">
        <v>15.890455981686776</v>
      </c>
      <c r="GQ14" s="28">
        <v>29.380220188631579</v>
      </c>
      <c r="GR14" s="28">
        <v>24.885331523104771</v>
      </c>
      <c r="GS14" s="28">
        <v>17.885577748419628</v>
      </c>
      <c r="GT14" s="28">
        <v>15.626808870918296</v>
      </c>
      <c r="GU14" s="28">
        <v>29.485717696631578</v>
      </c>
      <c r="GV14" s="28">
        <v>24.762270240250714</v>
      </c>
      <c r="GW14" s="28">
        <v>17.79713118140231</v>
      </c>
      <c r="GX14" s="28">
        <v>15.396757192066767</v>
      </c>
      <c r="GY14" s="28">
        <v>29.601264884631579</v>
      </c>
      <c r="GZ14" s="28">
        <v>24.65081792079059</v>
      </c>
      <c r="HA14" s="28">
        <v>17.717028204952307</v>
      </c>
      <c r="HB14" s="28">
        <v>15.215568977668429</v>
      </c>
      <c r="HC14" s="28">
        <v>29.73459423863158</v>
      </c>
      <c r="HD14" s="28">
        <v>24.517119660674155</v>
      </c>
      <c r="HE14" s="28">
        <v>17.620936632938456</v>
      </c>
      <c r="HF14" s="28">
        <v>14.959360372818759</v>
      </c>
      <c r="HG14" s="28">
        <v>30.154561767631577</v>
      </c>
      <c r="HH14" s="28">
        <v>23.868966386035193</v>
      </c>
      <c r="HI14" s="28">
        <v>17.155096112562639</v>
      </c>
      <c r="HJ14" s="28">
        <v>13.767635696249261</v>
      </c>
      <c r="HK14" s="28">
        <v>30.498845825631577</v>
      </c>
      <c r="HL14" s="28">
        <v>23.069793117783561</v>
      </c>
      <c r="HM14" s="28">
        <v>16.580714549250843</v>
      </c>
      <c r="HN14" s="28">
        <v>11.240755656944218</v>
      </c>
      <c r="HO14" s="28">
        <v>30.656365135631578</v>
      </c>
      <c r="HP14" s="28">
        <v>22.52490553102562</v>
      </c>
      <c r="HQ14" s="28">
        <v>16.189093112017446</v>
      </c>
      <c r="HR14" s="28">
        <v>9.3708133579816213</v>
      </c>
      <c r="HS14" s="28">
        <v>30.697768821631577</v>
      </c>
      <c r="HT14" s="28">
        <v>22.125119796514792</v>
      </c>
      <c r="HU14" s="28">
        <v>15.901759232994628</v>
      </c>
      <c r="HV14" s="28">
        <v>8.14549906371305</v>
      </c>
      <c r="HW14" s="29">
        <v>29.02583993063158</v>
      </c>
      <c r="HX14" s="29">
        <v>25.519568151147098</v>
      </c>
      <c r="HY14" s="29">
        <v>18.341416100872941</v>
      </c>
      <c r="HZ14" s="29">
        <v>17.239297402354964</v>
      </c>
      <c r="IA14" s="29">
        <v>29.01120529663158</v>
      </c>
      <c r="IB14" s="29">
        <v>25.439739276334944</v>
      </c>
      <c r="IC14" s="29">
        <v>18.284041516745095</v>
      </c>
      <c r="ID14" s="29">
        <v>16.832919053503847</v>
      </c>
      <c r="IE14" s="29">
        <v>29.06002813763158</v>
      </c>
      <c r="IF14" s="29">
        <v>25.333359405389388</v>
      </c>
      <c r="IG14" s="29">
        <v>18.207584208917108</v>
      </c>
      <c r="IH14" s="29">
        <v>16.516498540594732</v>
      </c>
      <c r="II14" s="29">
        <v>29.11844987463158</v>
      </c>
      <c r="IJ14" s="29">
        <v>25.185765579127988</v>
      </c>
      <c r="IK14" s="29">
        <v>18.101505619916431</v>
      </c>
      <c r="IL14" s="29">
        <v>16.260119256399243</v>
      </c>
      <c r="IM14" s="29">
        <v>29.17512600963158</v>
      </c>
      <c r="IN14" s="29">
        <v>25.039649512809909</v>
      </c>
      <c r="IO14" s="29">
        <v>17.996489126083553</v>
      </c>
      <c r="IP14" s="29">
        <v>16.066715491675332</v>
      </c>
      <c r="IQ14" s="29">
        <v>29.239143085631579</v>
      </c>
      <c r="IR14" s="29">
        <v>24.782211481453171</v>
      </c>
      <c r="IS14" s="29">
        <v>17.811463344090011</v>
      </c>
      <c r="IT14" s="29">
        <v>15.911916440210943</v>
      </c>
      <c r="IU14" s="29">
        <v>29.317965079631577</v>
      </c>
      <c r="IV14" s="29">
        <v>24.593768036014989</v>
      </c>
      <c r="IW14" s="29">
        <v>17.676025329473433</v>
      </c>
      <c r="IX14" s="29">
        <v>15.68765312888077</v>
      </c>
      <c r="IY14" s="29">
        <v>29.40687963963158</v>
      </c>
      <c r="IZ14" s="29">
        <v>24.463634076969004</v>
      </c>
      <c r="JA14" s="29">
        <v>17.582495490818655</v>
      </c>
      <c r="JB14" s="29">
        <v>15.512839251793698</v>
      </c>
      <c r="JC14" s="29">
        <v>29.50493310863158</v>
      </c>
      <c r="JD14" s="29">
        <v>24.352648180610359</v>
      </c>
      <c r="JE14" s="29">
        <v>17.502727741835379</v>
      </c>
      <c r="JF14" s="29">
        <v>15.362187959162709</v>
      </c>
      <c r="JG14" s="29">
        <v>29.629450842631577</v>
      </c>
      <c r="JH14" s="29">
        <v>24.149105200788618</v>
      </c>
      <c r="JI14" s="29">
        <v>17.356437394553218</v>
      </c>
      <c r="JJ14" s="29">
        <v>14.690671556205329</v>
      </c>
      <c r="JK14" s="29">
        <v>30.048976243631579</v>
      </c>
      <c r="JL14" s="29">
        <v>23.134952001522052</v>
      </c>
      <c r="JM14" s="29">
        <v>16.627545521947471</v>
      </c>
      <c r="JN14" s="29">
        <v>11.719535063767182</v>
      </c>
      <c r="JO14" s="29">
        <v>30.29067670863158</v>
      </c>
      <c r="JP14" s="29">
        <v>22.17139912439508</v>
      </c>
      <c r="JQ14" s="29">
        <v>15.93502109716465</v>
      </c>
      <c r="JR14" s="29">
        <v>9.5041331105870377</v>
      </c>
      <c r="JS14" s="29">
        <v>30.344641124631579</v>
      </c>
      <c r="JT14" s="29">
        <v>21.649592822967676</v>
      </c>
      <c r="JU14" s="29">
        <v>15.559988634160087</v>
      </c>
      <c r="JV14" s="29">
        <v>8.2490727887228559</v>
      </c>
      <c r="JW14" s="29">
        <v>30.266401956631579</v>
      </c>
      <c r="JX14" s="29">
        <v>21.570134565952145</v>
      </c>
      <c r="JY14" s="29">
        <v>15.50288042034</v>
      </c>
      <c r="JZ14" s="29">
        <v>8.8599928179124134</v>
      </c>
    </row>
    <row r="15" spans="1:286" ht="15" thickBot="1" x14ac:dyDescent="0.4">
      <c r="A15" s="2"/>
      <c r="B15" s="74" t="s">
        <v>449</v>
      </c>
      <c r="C15" s="74" t="s">
        <v>450</v>
      </c>
      <c r="D15" s="74" t="s">
        <v>851</v>
      </c>
      <c r="E15" s="87">
        <v>385022</v>
      </c>
      <c r="F15" s="84">
        <v>398830</v>
      </c>
      <c r="G15" s="22">
        <v>28.4</v>
      </c>
      <c r="H15" s="22">
        <v>7.023214998005586</v>
      </c>
      <c r="I15" s="22">
        <v>5.1233375602982676</v>
      </c>
      <c r="J15" s="22">
        <v>10.829387286834336</v>
      </c>
      <c r="K15" s="22">
        <v>28.421210598999998</v>
      </c>
      <c r="L15" s="22">
        <v>6.7441822558336746</v>
      </c>
      <c r="M15" s="22">
        <v>4.9197870597186402</v>
      </c>
      <c r="N15" s="22">
        <v>9.5769192558124168</v>
      </c>
      <c r="O15" s="22">
        <v>28.570707808000002</v>
      </c>
      <c r="P15" s="22">
        <v>6.6243013966110533</v>
      </c>
      <c r="Q15" s="22">
        <v>4.8323356419576156</v>
      </c>
      <c r="R15" s="22">
        <v>9.2584968365753113</v>
      </c>
      <c r="S15" s="22">
        <v>28.747564601000001</v>
      </c>
      <c r="T15" s="22">
        <v>6.3662516183466122</v>
      </c>
      <c r="U15" s="22">
        <v>4.6440919214130663</v>
      </c>
      <c r="V15" s="22">
        <v>8.8197619294228815</v>
      </c>
      <c r="W15" s="22">
        <v>28.925631271</v>
      </c>
      <c r="X15" s="22">
        <v>6.3905294838563682</v>
      </c>
      <c r="Y15" s="22">
        <v>4.6618022862937263</v>
      </c>
      <c r="Z15" s="22">
        <v>8.6443760809053352</v>
      </c>
      <c r="AA15" s="22">
        <v>29.101645518000002</v>
      </c>
      <c r="AB15" s="22">
        <v>6.2719435345227046</v>
      </c>
      <c r="AC15" s="22">
        <v>4.5752954872683063</v>
      </c>
      <c r="AD15" s="22">
        <v>8.3603702366486097</v>
      </c>
      <c r="AE15" s="22">
        <v>29.264976241999999</v>
      </c>
      <c r="AF15" s="22">
        <v>6.2271504997774025</v>
      </c>
      <c r="AG15" s="22">
        <v>4.5426195920528638</v>
      </c>
      <c r="AH15" s="22">
        <v>8.1919879324616574</v>
      </c>
      <c r="AI15" s="22">
        <v>29.352602156</v>
      </c>
      <c r="AJ15" s="22">
        <v>6.1258797329379959</v>
      </c>
      <c r="AK15" s="22">
        <v>4.4687439775862874</v>
      </c>
      <c r="AL15" s="22">
        <v>7.9345844287678169</v>
      </c>
      <c r="AM15" s="22">
        <v>29.448986510000001</v>
      </c>
      <c r="AN15" s="22">
        <v>6.0159717137502424</v>
      </c>
      <c r="AO15" s="22">
        <v>4.3885676077837816</v>
      </c>
      <c r="AP15" s="22">
        <v>7.646681277120571</v>
      </c>
      <c r="AQ15" s="22">
        <v>29.582222148</v>
      </c>
      <c r="AR15" s="22">
        <v>5.9128399376725103</v>
      </c>
      <c r="AS15" s="22">
        <v>4.3133344129877571</v>
      </c>
      <c r="AT15" s="22">
        <v>7.3316938150624722</v>
      </c>
      <c r="AU15" s="22">
        <v>30.215483200000001</v>
      </c>
      <c r="AV15" s="22">
        <v>5.4005064672342966</v>
      </c>
      <c r="AW15" s="22">
        <v>3.9395942792684489</v>
      </c>
      <c r="AX15" s="22">
        <v>6.123349085303694</v>
      </c>
      <c r="AY15" s="22">
        <v>30.788848939000001</v>
      </c>
      <c r="AZ15" s="22">
        <v>5.0240503999087531</v>
      </c>
      <c r="BA15" s="22">
        <v>3.664974819365991</v>
      </c>
      <c r="BB15" s="22">
        <v>5.3608825147793091</v>
      </c>
      <c r="BC15" s="22">
        <v>29.95678809596977</v>
      </c>
      <c r="BD15" s="22">
        <v>4.8592849808963168</v>
      </c>
      <c r="BE15" s="22">
        <v>3.5447807401438096</v>
      </c>
      <c r="BF15" s="22">
        <v>5.0811458124582032</v>
      </c>
      <c r="BG15" s="22">
        <v>30.141252336790341</v>
      </c>
      <c r="BH15" s="22">
        <v>4.8892068908173751</v>
      </c>
      <c r="BI15" s="22">
        <v>3.566608356843278</v>
      </c>
      <c r="BJ15" s="22">
        <v>5.1413868044170705</v>
      </c>
      <c r="BK15" s="25">
        <v>28.402293789000002</v>
      </c>
      <c r="BL15" s="25">
        <v>7.023214998005586</v>
      </c>
      <c r="BM15" s="25">
        <v>5.1233375602982676</v>
      </c>
      <c r="BN15" s="25">
        <v>10.829387286834336</v>
      </c>
      <c r="BO15" s="25">
        <v>28.499930763000002</v>
      </c>
      <c r="BP15" s="25">
        <v>6.913754488262418</v>
      </c>
      <c r="BQ15" s="25">
        <v>5.0434876424051343</v>
      </c>
      <c r="BR15" s="25">
        <v>10.447633344843371</v>
      </c>
      <c r="BS15" s="25">
        <v>28.658191527</v>
      </c>
      <c r="BT15" s="25">
        <v>6.8869147658498591</v>
      </c>
      <c r="BU15" s="25">
        <v>5.0239084385813451</v>
      </c>
      <c r="BV15" s="25">
        <v>10.497056049010023</v>
      </c>
      <c r="BW15" s="25">
        <v>28.770620671</v>
      </c>
      <c r="BX15" s="25">
        <v>6.8199035922739739</v>
      </c>
      <c r="BY15" s="25">
        <v>4.9750247204211444</v>
      </c>
      <c r="BZ15" s="25">
        <v>10.421359857370785</v>
      </c>
      <c r="CA15" s="25">
        <v>28.899499792</v>
      </c>
      <c r="CB15" s="25">
        <v>6.8242763179511865</v>
      </c>
      <c r="CC15" s="25">
        <v>4.9782145629233758</v>
      </c>
      <c r="CD15" s="25">
        <v>10.600998685302894</v>
      </c>
      <c r="CE15" s="25">
        <v>29.053529048000001</v>
      </c>
      <c r="CF15" s="25">
        <v>6.7844133303821401</v>
      </c>
      <c r="CG15" s="25">
        <v>4.9491350684844049</v>
      </c>
      <c r="CH15" s="25">
        <v>10.650539050066385</v>
      </c>
      <c r="CI15" s="25">
        <v>29.221952155</v>
      </c>
      <c r="CJ15" s="25">
        <v>6.7570176955579102</v>
      </c>
      <c r="CK15" s="25">
        <v>4.9291503342959953</v>
      </c>
      <c r="CL15" s="25">
        <v>10.706687153269254</v>
      </c>
      <c r="CM15" s="25">
        <v>29.403910287999999</v>
      </c>
      <c r="CN15" s="25">
        <v>6.6985723187156054</v>
      </c>
      <c r="CO15" s="25">
        <v>4.886515245595592</v>
      </c>
      <c r="CP15" s="25">
        <v>10.616803195733134</v>
      </c>
      <c r="CQ15" s="25">
        <v>29.599095496</v>
      </c>
      <c r="CR15" s="25">
        <v>6.6218869132926077</v>
      </c>
      <c r="CS15" s="25">
        <v>4.8305743099924658</v>
      </c>
      <c r="CT15" s="25">
        <v>10.401117162071444</v>
      </c>
      <c r="CU15" s="25">
        <v>29.808651072</v>
      </c>
      <c r="CV15" s="25">
        <v>6.5517741552247344</v>
      </c>
      <c r="CW15" s="25">
        <v>4.7794280291271862</v>
      </c>
      <c r="CX15" s="25">
        <v>10.110234554519721</v>
      </c>
      <c r="CY15" s="25">
        <v>30.332090270999998</v>
      </c>
      <c r="CZ15" s="25">
        <v>6.3439205383245421</v>
      </c>
      <c r="DA15" s="25">
        <v>4.6278017094415418</v>
      </c>
      <c r="DB15" s="25">
        <v>9.8693344868071051</v>
      </c>
      <c r="DC15" s="25">
        <v>30.740015517</v>
      </c>
      <c r="DD15" s="25">
        <v>6.347676336813187</v>
      </c>
      <c r="DE15" s="25">
        <v>4.6305415121488851</v>
      </c>
      <c r="DF15" s="25">
        <v>9.6121089217051683</v>
      </c>
      <c r="DG15" s="25">
        <v>30.870131382</v>
      </c>
      <c r="DH15" s="25">
        <v>6.4145248043173693</v>
      </c>
      <c r="DI15" s="25">
        <v>4.6793065384950543</v>
      </c>
      <c r="DJ15" s="25">
        <v>9.5086691470438431</v>
      </c>
      <c r="DK15" s="25">
        <v>30.964691486</v>
      </c>
      <c r="DL15" s="25">
        <v>6.5427405785349873</v>
      </c>
      <c r="DM15" s="25">
        <v>4.7728381607020332</v>
      </c>
      <c r="DN15" s="25">
        <v>9.5165616100485231</v>
      </c>
      <c r="DO15" s="27">
        <v>28.394679666999998</v>
      </c>
      <c r="DP15" s="27">
        <v>7.023214998005586</v>
      </c>
      <c r="DQ15" s="27">
        <v>5.1233375602982676</v>
      </c>
      <c r="DR15" s="27">
        <v>10.829387286834336</v>
      </c>
      <c r="DS15" s="27">
        <v>28.471638059</v>
      </c>
      <c r="DT15" s="27">
        <v>6.7447550479482707</v>
      </c>
      <c r="DU15" s="27">
        <v>4.9202049035915376</v>
      </c>
      <c r="DV15" s="27">
        <v>9.577057931411801</v>
      </c>
      <c r="DW15" s="27">
        <v>28.626816586</v>
      </c>
      <c r="DX15" s="27">
        <v>6.6247366298474279</v>
      </c>
      <c r="DY15" s="27">
        <v>4.8326531385440132</v>
      </c>
      <c r="DZ15" s="27">
        <v>9.2587666998516482</v>
      </c>
      <c r="EA15" s="27">
        <v>28.779225574999998</v>
      </c>
      <c r="EB15" s="27">
        <v>6.3692119059345584</v>
      </c>
      <c r="EC15" s="27">
        <v>4.6462514099938534</v>
      </c>
      <c r="ED15" s="27">
        <v>8.8201465690088661</v>
      </c>
      <c r="EE15" s="27">
        <v>28.946514407999999</v>
      </c>
      <c r="EF15" s="27">
        <v>6.3910691832297672</v>
      </c>
      <c r="EG15" s="27">
        <v>4.6621959894726537</v>
      </c>
      <c r="EH15" s="27">
        <v>8.6449185533734827</v>
      </c>
      <c r="EI15" s="27">
        <v>29.116059535000002</v>
      </c>
      <c r="EJ15" s="27">
        <v>6.2938809082094487</v>
      </c>
      <c r="EK15" s="27">
        <v>4.5912984959495882</v>
      </c>
      <c r="EL15" s="27">
        <v>8.3602078549185208</v>
      </c>
      <c r="EM15" s="27">
        <v>29.284902269</v>
      </c>
      <c r="EN15" s="27">
        <v>6.2260786035477365</v>
      </c>
      <c r="EO15" s="27">
        <v>4.541837658676803</v>
      </c>
      <c r="EP15" s="27">
        <v>8.1902727604531904</v>
      </c>
      <c r="EQ15" s="27">
        <v>29.461650806999998</v>
      </c>
      <c r="ER15" s="27">
        <v>6.1274937407101682</v>
      </c>
      <c r="ES15" s="27">
        <v>4.4699213737850547</v>
      </c>
      <c r="ET15" s="27">
        <v>7.9325725950970103</v>
      </c>
      <c r="EU15" s="27">
        <v>29.649681499</v>
      </c>
      <c r="EV15" s="27">
        <v>6.0102854471251055</v>
      </c>
      <c r="EW15" s="27">
        <v>4.3844195554478205</v>
      </c>
      <c r="EX15" s="27">
        <v>7.6443983394093991</v>
      </c>
      <c r="EY15" s="27">
        <v>29.890793301999999</v>
      </c>
      <c r="EZ15" s="27">
        <v>5.915120868529308</v>
      </c>
      <c r="FA15" s="27">
        <v>4.3149983202915196</v>
      </c>
      <c r="FB15" s="27">
        <v>7.3495936706924141</v>
      </c>
      <c r="FC15" s="27">
        <v>30.864681966999999</v>
      </c>
      <c r="FD15" s="27">
        <v>5.4245558386153112</v>
      </c>
      <c r="FE15" s="27">
        <v>3.9571379608634025</v>
      </c>
      <c r="FF15" s="27">
        <v>6.2344097919433707</v>
      </c>
      <c r="FG15" s="27">
        <v>31.219069944000001</v>
      </c>
      <c r="FH15" s="27">
        <v>5.0664700443172164</v>
      </c>
      <c r="FI15" s="27">
        <v>3.6959193593742485</v>
      </c>
      <c r="FJ15" s="27">
        <v>5.5808932078524442</v>
      </c>
      <c r="FK15" s="27">
        <v>30.186860401107111</v>
      </c>
      <c r="FL15" s="27">
        <v>4.8966049663798241</v>
      </c>
      <c r="FM15" s="27">
        <v>3.5720051499663388</v>
      </c>
      <c r="FN15" s="27">
        <v>5.3422329473105634</v>
      </c>
      <c r="FO15" s="27">
        <v>30.610138851316808</v>
      </c>
      <c r="FP15" s="27">
        <v>4.9652648844341813</v>
      </c>
      <c r="FQ15" s="27">
        <v>3.622091604268932</v>
      </c>
      <c r="FR15" s="27">
        <v>5.4767845495891123</v>
      </c>
      <c r="FS15" s="28">
        <v>28.394278368999998</v>
      </c>
      <c r="FT15" s="28">
        <v>7.023214998005586</v>
      </c>
      <c r="FU15" s="28">
        <v>5.1233375602982676</v>
      </c>
      <c r="FV15" s="28">
        <v>10.829387286834336</v>
      </c>
      <c r="FW15" s="28">
        <v>28.505064935</v>
      </c>
      <c r="FX15" s="28">
        <v>6.7136082364297476</v>
      </c>
      <c r="FY15" s="28">
        <v>4.8974837382304184</v>
      </c>
      <c r="FZ15" s="28">
        <v>9.5890584862410044</v>
      </c>
      <c r="GA15" s="28">
        <v>28.691147208</v>
      </c>
      <c r="GB15" s="28">
        <v>6.6234020228159549</v>
      </c>
      <c r="GC15" s="28">
        <v>4.8316795612956271</v>
      </c>
      <c r="GD15" s="28">
        <v>9.2824160912666933</v>
      </c>
      <c r="GE15" s="28">
        <v>28.876900108000001</v>
      </c>
      <c r="GF15" s="28">
        <v>6.3653794397601207</v>
      </c>
      <c r="GG15" s="28">
        <v>4.6434556792771309</v>
      </c>
      <c r="GH15" s="28">
        <v>8.847396966238211</v>
      </c>
      <c r="GI15" s="28">
        <v>29.094175927999999</v>
      </c>
      <c r="GJ15" s="28">
        <v>6.175821650878782</v>
      </c>
      <c r="GK15" s="28">
        <v>4.5051759114074823</v>
      </c>
      <c r="GL15" s="28">
        <v>8.6704641603586268</v>
      </c>
      <c r="GM15" s="28">
        <v>29.338022594000002</v>
      </c>
      <c r="GN15" s="28">
        <v>5.9923008853871131</v>
      </c>
      <c r="GO15" s="28">
        <v>4.3713000680501084</v>
      </c>
      <c r="GP15" s="28">
        <v>8.3632218291813629</v>
      </c>
      <c r="GQ15" s="28">
        <v>29.624388878000001</v>
      </c>
      <c r="GR15" s="28">
        <v>5.888871522843993</v>
      </c>
      <c r="GS15" s="28">
        <v>4.2958497880707318</v>
      </c>
      <c r="GT15" s="28">
        <v>8.1233089330043704</v>
      </c>
      <c r="GU15" s="28">
        <v>29.9311437</v>
      </c>
      <c r="GV15" s="28">
        <v>5.7787034727665185</v>
      </c>
      <c r="GW15" s="28">
        <v>4.2154837293544558</v>
      </c>
      <c r="GX15" s="28">
        <v>7.7827439066520938</v>
      </c>
      <c r="GY15" s="28">
        <v>30.222298238</v>
      </c>
      <c r="GZ15" s="28">
        <v>5.6437941348051162</v>
      </c>
      <c r="HA15" s="28">
        <v>4.1170692455875626</v>
      </c>
      <c r="HB15" s="28">
        <v>7.4313933099372775</v>
      </c>
      <c r="HC15" s="28">
        <v>30.529855504</v>
      </c>
      <c r="HD15" s="28">
        <v>5.4916211471392566</v>
      </c>
      <c r="HE15" s="28">
        <v>4.0060611697145188</v>
      </c>
      <c r="HF15" s="28">
        <v>7.0589638448647527</v>
      </c>
      <c r="HG15" s="28">
        <v>28.92730973375836</v>
      </c>
      <c r="HH15" s="28">
        <v>4.6922934887635321</v>
      </c>
      <c r="HI15" s="28">
        <v>3.4229627715728483</v>
      </c>
      <c r="HJ15" s="28">
        <v>5.5188743172306935</v>
      </c>
      <c r="HK15" s="28">
        <v>22.34965593531167</v>
      </c>
      <c r="HL15" s="28">
        <v>3.6253334992635997</v>
      </c>
      <c r="HM15" s="28">
        <v>2.6446303139885705</v>
      </c>
      <c r="HN15" s="28">
        <v>2.5816334453535852</v>
      </c>
      <c r="HO15" s="28">
        <v>18.537121434371038</v>
      </c>
      <c r="HP15" s="28">
        <v>3.0069029926211912</v>
      </c>
      <c r="HQ15" s="28">
        <v>2.1934938694948323</v>
      </c>
      <c r="HR15" s="28">
        <v>0.52707771937819814</v>
      </c>
      <c r="HS15" s="28">
        <v>15.809721037214258</v>
      </c>
      <c r="HT15" s="28">
        <v>2.5644918855179699</v>
      </c>
      <c r="HU15" s="28">
        <v>1.8707611263339381</v>
      </c>
      <c r="HV15" s="28">
        <v>-0.87561694192883266</v>
      </c>
      <c r="HW15" s="29">
        <v>28.394278368999998</v>
      </c>
      <c r="HX15" s="29">
        <v>7.023214998005586</v>
      </c>
      <c r="HY15" s="29">
        <v>5.1233375602982676</v>
      </c>
      <c r="HZ15" s="29">
        <v>10.829387286834336</v>
      </c>
      <c r="IA15" s="29">
        <v>28.493930408000001</v>
      </c>
      <c r="IB15" s="29">
        <v>6.7521693902914661</v>
      </c>
      <c r="IC15" s="29">
        <v>4.9256135631046796</v>
      </c>
      <c r="ID15" s="29">
        <v>9.6044993938095615</v>
      </c>
      <c r="IE15" s="29">
        <v>28.724579942999998</v>
      </c>
      <c r="IF15" s="29">
        <v>6.5855671375377565</v>
      </c>
      <c r="IG15" s="29">
        <v>4.8040795392415658</v>
      </c>
      <c r="IH15" s="29">
        <v>9.2540015092973462</v>
      </c>
      <c r="II15" s="29">
        <v>28.927084888</v>
      </c>
      <c r="IJ15" s="29">
        <v>6.4852593475720326</v>
      </c>
      <c r="IK15" s="29">
        <v>4.7309064029972898</v>
      </c>
      <c r="IL15" s="29">
        <v>8.7926277401454236</v>
      </c>
      <c r="IM15" s="29">
        <v>29.170775321000001</v>
      </c>
      <c r="IN15" s="29">
        <v>6.3292163447843022</v>
      </c>
      <c r="IO15" s="29">
        <v>4.6170752049731467</v>
      </c>
      <c r="IP15" s="29">
        <v>8.5850874393771903</v>
      </c>
      <c r="IQ15" s="29">
        <v>29.424603729000001</v>
      </c>
      <c r="IR15" s="29">
        <v>6.1793190627632821</v>
      </c>
      <c r="IS15" s="29">
        <v>4.5077272246844897</v>
      </c>
      <c r="IT15" s="29">
        <v>8.2679374365163589</v>
      </c>
      <c r="IU15" s="29">
        <v>29.701234641999999</v>
      </c>
      <c r="IV15" s="29">
        <v>6.0288963605994939</v>
      </c>
      <c r="IW15" s="29">
        <v>4.3979959577168479</v>
      </c>
      <c r="IX15" s="29">
        <v>8.0412494645174029</v>
      </c>
      <c r="IY15" s="29">
        <v>29.991503625</v>
      </c>
      <c r="IZ15" s="29">
        <v>5.9041514492839555</v>
      </c>
      <c r="JA15" s="29">
        <v>4.3069962816738308</v>
      </c>
      <c r="JB15" s="29">
        <v>7.7234630649810114</v>
      </c>
      <c r="JC15" s="29">
        <v>30.271896483999999</v>
      </c>
      <c r="JD15" s="29">
        <v>5.763664272529553</v>
      </c>
      <c r="JE15" s="29">
        <v>4.2045128421649318</v>
      </c>
      <c r="JF15" s="29">
        <v>7.3942304141357518</v>
      </c>
      <c r="JG15" s="29">
        <v>30.681424212</v>
      </c>
      <c r="JH15" s="29">
        <v>5.5272523267423619</v>
      </c>
      <c r="JI15" s="29">
        <v>4.0320536191597034</v>
      </c>
      <c r="JJ15" s="29">
        <v>6.6310515872557758</v>
      </c>
      <c r="JK15" s="29">
        <v>27.440744224971247</v>
      </c>
      <c r="JL15" s="29">
        <v>4.4511579762771465</v>
      </c>
      <c r="JM15" s="29">
        <v>3.2470577724244389</v>
      </c>
      <c r="JN15" s="29">
        <v>3.1612053322580138</v>
      </c>
      <c r="JO15" s="29">
        <v>21.62811959629239</v>
      </c>
      <c r="JP15" s="29">
        <v>3.5082932249813572</v>
      </c>
      <c r="JQ15" s="29">
        <v>2.5592510633934933</v>
      </c>
      <c r="JR15" s="29">
        <v>0.52990940400907505</v>
      </c>
      <c r="JS15" s="29">
        <v>20.574626181727524</v>
      </c>
      <c r="JT15" s="29">
        <v>3.3374062557085424</v>
      </c>
      <c r="JU15" s="29">
        <v>2.4345913984836804</v>
      </c>
      <c r="JV15" s="29">
        <v>-0.79492324323190644</v>
      </c>
      <c r="JW15" s="29">
        <v>19.821662180692385</v>
      </c>
      <c r="JX15" s="29">
        <v>3.2152681062626107</v>
      </c>
      <c r="JY15" s="29">
        <v>2.3454933189318847</v>
      </c>
      <c r="JZ15" s="29">
        <v>-0.14738404342086042</v>
      </c>
    </row>
    <row r="16" spans="1:286" ht="15" thickBot="1" x14ac:dyDescent="0.4">
      <c r="A16" s="2"/>
      <c r="B16" s="74" t="s">
        <v>451</v>
      </c>
      <c r="C16" s="74" t="s">
        <v>450</v>
      </c>
      <c r="D16" s="74" t="s">
        <v>851</v>
      </c>
      <c r="E16" s="87">
        <v>385032</v>
      </c>
      <c r="F16" s="84">
        <v>398840</v>
      </c>
      <c r="G16" s="22">
        <v>20.77</v>
      </c>
      <c r="H16" s="22">
        <v>20.77</v>
      </c>
      <c r="I16" s="22">
        <v>15.875618986541024</v>
      </c>
      <c r="J16" s="22">
        <v>9.0275568925598115</v>
      </c>
      <c r="K16" s="22">
        <v>20.765665130999999</v>
      </c>
      <c r="L16" s="22">
        <v>20.765665130999999</v>
      </c>
      <c r="M16" s="22">
        <v>15.863821259424634</v>
      </c>
      <c r="N16" s="22">
        <v>8.9807018849646347</v>
      </c>
      <c r="O16" s="22">
        <v>20.799845417</v>
      </c>
      <c r="P16" s="22">
        <v>20.799845417</v>
      </c>
      <c r="Q16" s="22">
        <v>15.834520955189184</v>
      </c>
      <c r="R16" s="22">
        <v>8.8741739426579667</v>
      </c>
      <c r="S16" s="22">
        <v>20.846422260000001</v>
      </c>
      <c r="T16" s="22">
        <v>20.846422260000001</v>
      </c>
      <c r="U16" s="22">
        <v>15.779996455963262</v>
      </c>
      <c r="V16" s="22">
        <v>8.6815263071136322</v>
      </c>
      <c r="W16" s="22">
        <v>20.879508077000001</v>
      </c>
      <c r="X16" s="22">
        <v>20.879508077000001</v>
      </c>
      <c r="Y16" s="22">
        <v>15.728427774542558</v>
      </c>
      <c r="Z16" s="22">
        <v>8.6050061101621296</v>
      </c>
      <c r="AA16" s="22">
        <v>20.90903853</v>
      </c>
      <c r="AB16" s="22">
        <v>20.90903853</v>
      </c>
      <c r="AC16" s="22">
        <v>15.681124958571614</v>
      </c>
      <c r="AD16" s="22">
        <v>8.4608675551067947</v>
      </c>
      <c r="AE16" s="22">
        <v>20.939178843000001</v>
      </c>
      <c r="AF16" s="22">
        <v>20.939178843000001</v>
      </c>
      <c r="AG16" s="22">
        <v>15.65600050722724</v>
      </c>
      <c r="AH16" s="22">
        <v>8.4008252597258526</v>
      </c>
      <c r="AI16" s="22">
        <v>20.971159480000001</v>
      </c>
      <c r="AJ16" s="22">
        <v>20.971159480000001</v>
      </c>
      <c r="AK16" s="22">
        <v>15.623111864503976</v>
      </c>
      <c r="AL16" s="22">
        <v>8.2938171882502498</v>
      </c>
      <c r="AM16" s="22">
        <v>21.003829598999999</v>
      </c>
      <c r="AN16" s="22">
        <v>21.003829598999999</v>
      </c>
      <c r="AO16" s="22">
        <v>15.578932727596319</v>
      </c>
      <c r="AP16" s="22">
        <v>8.1201762871943384</v>
      </c>
      <c r="AQ16" s="22">
        <v>21.038961839999999</v>
      </c>
      <c r="AR16" s="22">
        <v>21.038961839999999</v>
      </c>
      <c r="AS16" s="22">
        <v>15.537525734218752</v>
      </c>
      <c r="AT16" s="22">
        <v>8.0070281771842158</v>
      </c>
      <c r="AU16" s="22">
        <v>21.172265832000001</v>
      </c>
      <c r="AV16" s="22">
        <v>21.02610894918914</v>
      </c>
      <c r="AW16" s="22">
        <v>15.338253742323861</v>
      </c>
      <c r="AX16" s="22">
        <v>7.603094811791868</v>
      </c>
      <c r="AY16" s="22">
        <v>21.330068604000001</v>
      </c>
      <c r="AZ16" s="22">
        <v>20.884687004479755</v>
      </c>
      <c r="BA16" s="22">
        <v>15.235088402606113</v>
      </c>
      <c r="BB16" s="22">
        <v>7.361703434677823</v>
      </c>
      <c r="BC16" s="22">
        <v>21.441190346999999</v>
      </c>
      <c r="BD16" s="22">
        <v>20.772950778724546</v>
      </c>
      <c r="BE16" s="22">
        <v>15.153578381565865</v>
      </c>
      <c r="BF16" s="22">
        <v>7.2598879318272598</v>
      </c>
      <c r="BG16" s="22">
        <v>21.556383013000001</v>
      </c>
      <c r="BH16" s="22">
        <v>20.742454676160193</v>
      </c>
      <c r="BI16" s="22">
        <v>15.131331899327316</v>
      </c>
      <c r="BJ16" s="22">
        <v>7.2329098622888353</v>
      </c>
      <c r="BK16" s="25">
        <v>20.769972330000002</v>
      </c>
      <c r="BL16" s="25">
        <v>20.769972330000002</v>
      </c>
      <c r="BM16" s="25">
        <v>15.875618986541024</v>
      </c>
      <c r="BN16" s="25">
        <v>9.0275568925598115</v>
      </c>
      <c r="BO16" s="25">
        <v>20.742554707</v>
      </c>
      <c r="BP16" s="25">
        <v>20.742554707</v>
      </c>
      <c r="BQ16" s="25">
        <v>15.884307687177259</v>
      </c>
      <c r="BR16" s="25">
        <v>9.1094756113731208</v>
      </c>
      <c r="BS16" s="25">
        <v>20.734737841000001</v>
      </c>
      <c r="BT16" s="25">
        <v>20.734737841000001</v>
      </c>
      <c r="BU16" s="25">
        <v>15.877497098508313</v>
      </c>
      <c r="BV16" s="25">
        <v>9.1385082154466346</v>
      </c>
      <c r="BW16" s="25">
        <v>20.744561673</v>
      </c>
      <c r="BX16" s="25">
        <v>20.744561673</v>
      </c>
      <c r="BY16" s="25">
        <v>15.849883743735369</v>
      </c>
      <c r="BZ16" s="25">
        <v>9.0897920089171649</v>
      </c>
      <c r="CA16" s="25">
        <v>20.744021786000001</v>
      </c>
      <c r="CB16" s="25">
        <v>20.744021786000001</v>
      </c>
      <c r="CC16" s="25">
        <v>15.844420919353833</v>
      </c>
      <c r="CD16" s="25">
        <v>9.1488984350188431</v>
      </c>
      <c r="CE16" s="25">
        <v>20.746731366999999</v>
      </c>
      <c r="CF16" s="25">
        <v>20.746731366999999</v>
      </c>
      <c r="CG16" s="25">
        <v>15.827447360810083</v>
      </c>
      <c r="CH16" s="25">
        <v>9.1232888149090368</v>
      </c>
      <c r="CI16" s="25">
        <v>20.767311413999998</v>
      </c>
      <c r="CJ16" s="25">
        <v>20.767311413999998</v>
      </c>
      <c r="CK16" s="25">
        <v>15.810709782656003</v>
      </c>
      <c r="CL16" s="25">
        <v>9.1231936273812231</v>
      </c>
      <c r="CM16" s="25">
        <v>20.804747663000001</v>
      </c>
      <c r="CN16" s="25">
        <v>20.804747663000001</v>
      </c>
      <c r="CO16" s="25">
        <v>15.782152506324371</v>
      </c>
      <c r="CP16" s="25">
        <v>9.0324690400535612</v>
      </c>
      <c r="CQ16" s="25">
        <v>20.859282403999998</v>
      </c>
      <c r="CR16" s="25">
        <v>20.859282403999998</v>
      </c>
      <c r="CS16" s="25">
        <v>15.757183591588269</v>
      </c>
      <c r="CT16" s="25">
        <v>8.8307172090132564</v>
      </c>
      <c r="CU16" s="25">
        <v>20.930513985000001</v>
      </c>
      <c r="CV16" s="25">
        <v>20.930513985000001</v>
      </c>
      <c r="CW16" s="25">
        <v>15.690830528308702</v>
      </c>
      <c r="CX16" s="25">
        <v>8.3632197084749507</v>
      </c>
      <c r="CY16" s="25">
        <v>20.974166872000001</v>
      </c>
      <c r="CZ16" s="25">
        <v>20.974166872000001</v>
      </c>
      <c r="DA16" s="25">
        <v>15.644421457137733</v>
      </c>
      <c r="DB16" s="25">
        <v>8.2765075658341036</v>
      </c>
      <c r="DC16" s="25">
        <v>21.022158419</v>
      </c>
      <c r="DD16" s="25">
        <v>21.022158419</v>
      </c>
      <c r="DE16" s="25">
        <v>15.624831435613647</v>
      </c>
      <c r="DF16" s="25">
        <v>8.2678730953562205</v>
      </c>
      <c r="DG16" s="25">
        <v>21.075097209999999</v>
      </c>
      <c r="DH16" s="25">
        <v>21.075097209999999</v>
      </c>
      <c r="DI16" s="25">
        <v>15.613112698118272</v>
      </c>
      <c r="DJ16" s="25">
        <v>8.2627262323129038</v>
      </c>
      <c r="DK16" s="25">
        <v>21.114917800000001</v>
      </c>
      <c r="DL16" s="25">
        <v>21.114917800000001</v>
      </c>
      <c r="DM16" s="25">
        <v>15.592629843573464</v>
      </c>
      <c r="DN16" s="25">
        <v>8.2804245186837768</v>
      </c>
      <c r="DO16" s="27">
        <v>20.77</v>
      </c>
      <c r="DP16" s="27">
        <v>20.77</v>
      </c>
      <c r="DQ16" s="27">
        <v>15.875618986541024</v>
      </c>
      <c r="DR16" s="27">
        <v>9.0275568925598115</v>
      </c>
      <c r="DS16" s="27">
        <v>20.765573541999998</v>
      </c>
      <c r="DT16" s="27">
        <v>20.765573541999998</v>
      </c>
      <c r="DU16" s="27">
        <v>15.863253016078819</v>
      </c>
      <c r="DV16" s="27">
        <v>8.9807889203412365</v>
      </c>
      <c r="DW16" s="27">
        <v>20.799627610000002</v>
      </c>
      <c r="DX16" s="27">
        <v>20.799627610000002</v>
      </c>
      <c r="DY16" s="27">
        <v>15.834269740630962</v>
      </c>
      <c r="DZ16" s="27">
        <v>8.874346880113162</v>
      </c>
      <c r="EA16" s="27">
        <v>20.846098421000001</v>
      </c>
      <c r="EB16" s="27">
        <v>20.846098421000001</v>
      </c>
      <c r="EC16" s="27">
        <v>15.780038768654142</v>
      </c>
      <c r="ED16" s="27">
        <v>8.6817840563625968</v>
      </c>
      <c r="EE16" s="27">
        <v>20.879081030000002</v>
      </c>
      <c r="EF16" s="27">
        <v>20.879081030000002</v>
      </c>
      <c r="EG16" s="27">
        <v>15.728286829512449</v>
      </c>
      <c r="EH16" s="27">
        <v>8.6053441406808808</v>
      </c>
      <c r="EI16" s="27">
        <v>20.909166217999999</v>
      </c>
      <c r="EJ16" s="27">
        <v>20.909166217999999</v>
      </c>
      <c r="EK16" s="27">
        <v>15.679841078420758</v>
      </c>
      <c r="EL16" s="27">
        <v>8.4607662143191273</v>
      </c>
      <c r="EM16" s="27">
        <v>20.940533345999999</v>
      </c>
      <c r="EN16" s="27">
        <v>20.940533345999999</v>
      </c>
      <c r="EO16" s="27">
        <v>15.654882886216994</v>
      </c>
      <c r="EP16" s="27">
        <v>8.3997566045383785</v>
      </c>
      <c r="EQ16" s="27">
        <v>20.972748176</v>
      </c>
      <c r="ER16" s="27">
        <v>20.972748176</v>
      </c>
      <c r="ES16" s="27">
        <v>15.622559363386763</v>
      </c>
      <c r="ET16" s="27">
        <v>8.292565408233008</v>
      </c>
      <c r="EU16" s="27">
        <v>21.00562991</v>
      </c>
      <c r="EV16" s="27">
        <v>21.00562991</v>
      </c>
      <c r="EW16" s="27">
        <v>15.578395356936712</v>
      </c>
      <c r="EX16" s="27">
        <v>8.1187499296442063</v>
      </c>
      <c r="EY16" s="27">
        <v>21.039977198999999</v>
      </c>
      <c r="EZ16" s="27">
        <v>21.039977198999999</v>
      </c>
      <c r="FA16" s="27">
        <v>15.538224807207833</v>
      </c>
      <c r="FB16" s="27">
        <v>8.0115386768624699</v>
      </c>
      <c r="FC16" s="27">
        <v>21.152384293000001</v>
      </c>
      <c r="FD16" s="27">
        <v>21.034049784743644</v>
      </c>
      <c r="FE16" s="27">
        <v>15.344046471304546</v>
      </c>
      <c r="FF16" s="27">
        <v>7.6424615881557507</v>
      </c>
      <c r="FG16" s="27">
        <v>21.244311491000001</v>
      </c>
      <c r="FH16" s="27">
        <v>20.90414128333747</v>
      </c>
      <c r="FI16" s="27">
        <v>15.249280028180522</v>
      </c>
      <c r="FJ16" s="27">
        <v>7.4596983777327566</v>
      </c>
      <c r="FK16" s="27">
        <v>21.322912815999999</v>
      </c>
      <c r="FL16" s="27">
        <v>20.799988705182358</v>
      </c>
      <c r="FM16" s="27">
        <v>15.173302172481169</v>
      </c>
      <c r="FN16" s="27">
        <v>7.3832574071947441</v>
      </c>
      <c r="FO16" s="27">
        <v>21.375237285000001</v>
      </c>
      <c r="FP16" s="27">
        <v>20.774059363828361</v>
      </c>
      <c r="FQ16" s="27">
        <v>15.154387078964815</v>
      </c>
      <c r="FR16" s="27">
        <v>7.4027338958757749</v>
      </c>
      <c r="FS16" s="28">
        <v>20.770093994</v>
      </c>
      <c r="FT16" s="28">
        <v>20.770093994</v>
      </c>
      <c r="FU16" s="28">
        <v>15.875618986541024</v>
      </c>
      <c r="FV16" s="28">
        <v>9.0275568925598115</v>
      </c>
      <c r="FW16" s="28">
        <v>20.759482537</v>
      </c>
      <c r="FX16" s="28">
        <v>20.759482537</v>
      </c>
      <c r="FY16" s="28">
        <v>15.842953989939881</v>
      </c>
      <c r="FZ16" s="28">
        <v>8.9887551668944958</v>
      </c>
      <c r="GA16" s="28">
        <v>20.787782443000001</v>
      </c>
      <c r="GB16" s="28">
        <v>20.787782443000001</v>
      </c>
      <c r="GC16" s="28">
        <v>15.817458764752621</v>
      </c>
      <c r="GD16" s="28">
        <v>8.8969637390288856</v>
      </c>
      <c r="GE16" s="28">
        <v>20.829785692999998</v>
      </c>
      <c r="GF16" s="28">
        <v>20.829785692999998</v>
      </c>
      <c r="GG16" s="28">
        <v>15.752529188252954</v>
      </c>
      <c r="GH16" s="28">
        <v>8.7178204147076954</v>
      </c>
      <c r="GI16" s="28">
        <v>20.860014701000001</v>
      </c>
      <c r="GJ16" s="28">
        <v>20.860014701000001</v>
      </c>
      <c r="GK16" s="28">
        <v>15.698018965525867</v>
      </c>
      <c r="GL16" s="28">
        <v>8.648196596284432</v>
      </c>
      <c r="GM16" s="28">
        <v>20.891833585000001</v>
      </c>
      <c r="GN16" s="28">
        <v>20.891833585000001</v>
      </c>
      <c r="GO16" s="28">
        <v>15.653461957978342</v>
      </c>
      <c r="GP16" s="28">
        <v>8.5067442565190259</v>
      </c>
      <c r="GQ16" s="28">
        <v>20.928972031000001</v>
      </c>
      <c r="GR16" s="28">
        <v>20.928972031000001</v>
      </c>
      <c r="GS16" s="28">
        <v>15.6098652202739</v>
      </c>
      <c r="GT16" s="28">
        <v>8.4423197423062408</v>
      </c>
      <c r="GU16" s="28">
        <v>20.970325377000002</v>
      </c>
      <c r="GV16" s="28">
        <v>20.970325377000002</v>
      </c>
      <c r="GW16" s="28">
        <v>15.561416016328204</v>
      </c>
      <c r="GX16" s="28">
        <v>8.3286225327127674</v>
      </c>
      <c r="GY16" s="28">
        <v>21.014305082</v>
      </c>
      <c r="GZ16" s="28">
        <v>21.014305082</v>
      </c>
      <c r="HA16" s="28">
        <v>15.502594924419657</v>
      </c>
      <c r="HB16" s="28">
        <v>8.1497028664407196</v>
      </c>
      <c r="HC16" s="28">
        <v>21.062729097999998</v>
      </c>
      <c r="HD16" s="28">
        <v>21.062729097999998</v>
      </c>
      <c r="HE16" s="28">
        <v>15.446838419919054</v>
      </c>
      <c r="HF16" s="28">
        <v>8.0368962103779253</v>
      </c>
      <c r="HG16" s="28">
        <v>21.298123675999999</v>
      </c>
      <c r="HH16" s="28">
        <v>20.827366140217944</v>
      </c>
      <c r="HI16" s="28">
        <v>15.193273630177147</v>
      </c>
      <c r="HJ16" s="28">
        <v>7.5309979313516724</v>
      </c>
      <c r="HK16" s="28">
        <v>21.556921754000001</v>
      </c>
      <c r="HL16" s="28">
        <v>20.494065559112943</v>
      </c>
      <c r="HM16" s="28">
        <v>14.950135496640099</v>
      </c>
      <c r="HN16" s="28">
        <v>6.6835849152141567</v>
      </c>
      <c r="HO16" s="28">
        <v>21.684903744</v>
      </c>
      <c r="HP16" s="28">
        <v>20.24913827410176</v>
      </c>
      <c r="HQ16" s="28">
        <v>14.771464452225823</v>
      </c>
      <c r="HR16" s="28">
        <v>6.1203625396203183</v>
      </c>
      <c r="HS16" s="28">
        <v>21.697445864999999</v>
      </c>
      <c r="HT16" s="28">
        <v>20.077286757349537</v>
      </c>
      <c r="HU16" s="28">
        <v>14.646101163358701</v>
      </c>
      <c r="HV16" s="28">
        <v>5.825773130255941</v>
      </c>
      <c r="HW16" s="29">
        <v>20.770093994</v>
      </c>
      <c r="HX16" s="29">
        <v>20.770093994</v>
      </c>
      <c r="HY16" s="29">
        <v>15.875618986541024</v>
      </c>
      <c r="HZ16" s="29">
        <v>9.0275568925598115</v>
      </c>
      <c r="IA16" s="29">
        <v>20.748782529</v>
      </c>
      <c r="IB16" s="29">
        <v>20.748782529</v>
      </c>
      <c r="IC16" s="29">
        <v>15.868650141027347</v>
      </c>
      <c r="ID16" s="29">
        <v>9.008418338363251</v>
      </c>
      <c r="IE16" s="29">
        <v>20.774840699999999</v>
      </c>
      <c r="IF16" s="29">
        <v>20.774840699999999</v>
      </c>
      <c r="IG16" s="29">
        <v>15.820618750915113</v>
      </c>
      <c r="IH16" s="29">
        <v>8.913976408888848</v>
      </c>
      <c r="II16" s="29">
        <v>20.814821735999999</v>
      </c>
      <c r="IJ16" s="29">
        <v>20.814821735999999</v>
      </c>
      <c r="IK16" s="29">
        <v>15.74682002714672</v>
      </c>
      <c r="IL16" s="29">
        <v>8.7493180675842179</v>
      </c>
      <c r="IM16" s="29">
        <v>20.839201562</v>
      </c>
      <c r="IN16" s="29">
        <v>20.839201562</v>
      </c>
      <c r="IO16" s="29">
        <v>15.691007225836906</v>
      </c>
      <c r="IP16" s="29">
        <v>8.6980389277280334</v>
      </c>
      <c r="IQ16" s="29">
        <v>20.867320314000001</v>
      </c>
      <c r="IR16" s="29">
        <v>20.867320314000001</v>
      </c>
      <c r="IS16" s="29">
        <v>15.610169104444552</v>
      </c>
      <c r="IT16" s="29">
        <v>8.5782670628518183</v>
      </c>
      <c r="IU16" s="29">
        <v>20.903585011000001</v>
      </c>
      <c r="IV16" s="29">
        <v>20.903585011000001</v>
      </c>
      <c r="IW16" s="29">
        <v>15.554016923155976</v>
      </c>
      <c r="IX16" s="29">
        <v>8.5332428574558179</v>
      </c>
      <c r="IY16" s="29">
        <v>20.946008620000001</v>
      </c>
      <c r="IZ16" s="29">
        <v>20.946008620000001</v>
      </c>
      <c r="JA16" s="29">
        <v>15.498336711156854</v>
      </c>
      <c r="JB16" s="29">
        <v>8.4414827804505226</v>
      </c>
      <c r="JC16" s="29">
        <v>20.991652332000001</v>
      </c>
      <c r="JD16" s="29">
        <v>20.991652332000001</v>
      </c>
      <c r="JE16" s="29">
        <v>15.434945640070435</v>
      </c>
      <c r="JF16" s="29">
        <v>8.2914126971231781</v>
      </c>
      <c r="JG16" s="29">
        <v>21.051248641000001</v>
      </c>
      <c r="JH16" s="29">
        <v>21.051248641000001</v>
      </c>
      <c r="JI16" s="29">
        <v>15.358439174966124</v>
      </c>
      <c r="JJ16" s="29">
        <v>8.0795548378226076</v>
      </c>
      <c r="JK16" s="29">
        <v>21.353470262999998</v>
      </c>
      <c r="JL16" s="29">
        <v>20.524864731943538</v>
      </c>
      <c r="JM16" s="29">
        <v>14.972603064418378</v>
      </c>
      <c r="JN16" s="29">
        <v>7.0211217811011633</v>
      </c>
      <c r="JO16" s="29">
        <v>21.564065798000001</v>
      </c>
      <c r="JP16" s="29">
        <v>20.053921950289322</v>
      </c>
      <c r="JQ16" s="29">
        <v>14.629056861904919</v>
      </c>
      <c r="JR16" s="29">
        <v>6.2239404930821767</v>
      </c>
      <c r="JS16" s="29">
        <v>21.607233548</v>
      </c>
      <c r="JT16" s="29">
        <v>19.927163846605129</v>
      </c>
      <c r="JU16" s="29">
        <v>14.536588590057649</v>
      </c>
      <c r="JV16" s="29">
        <v>5.8716614051864191</v>
      </c>
      <c r="JW16" s="29">
        <v>21.545596517</v>
      </c>
      <c r="JX16" s="29">
        <v>19.956896981914245</v>
      </c>
      <c r="JY16" s="29">
        <v>14.558278498305919</v>
      </c>
      <c r="JZ16" s="29">
        <v>6.1786796563843875</v>
      </c>
    </row>
    <row r="17" spans="1:286" ht="15" thickBot="1" x14ac:dyDescent="0.4">
      <c r="A17" s="2"/>
      <c r="B17" s="74" t="s">
        <v>452</v>
      </c>
      <c r="C17" s="74" t="s">
        <v>453</v>
      </c>
      <c r="D17" s="74" t="s">
        <v>850</v>
      </c>
      <c r="E17" s="87">
        <v>300011</v>
      </c>
      <c r="F17" s="84">
        <v>527810</v>
      </c>
      <c r="G17" s="22">
        <v>26.102844513315787</v>
      </c>
      <c r="H17" s="22">
        <v>9.079217273954109</v>
      </c>
      <c r="I17" s="22">
        <v>6.5254122211445154</v>
      </c>
      <c r="J17" s="22">
        <v>10.14426649359859</v>
      </c>
      <c r="K17" s="22">
        <v>26.115465972315789</v>
      </c>
      <c r="L17" s="22">
        <v>9.0280638440121361</v>
      </c>
      <c r="M17" s="22">
        <v>6.4886472438535341</v>
      </c>
      <c r="N17" s="22">
        <v>9.9197651227170809</v>
      </c>
      <c r="O17" s="22">
        <v>26.254975961315786</v>
      </c>
      <c r="P17" s="22">
        <v>8.9381953231025779</v>
      </c>
      <c r="Q17" s="22">
        <v>6.4240569683986521</v>
      </c>
      <c r="R17" s="22">
        <v>9.646781537769165</v>
      </c>
      <c r="S17" s="22">
        <v>26.434215277315786</v>
      </c>
      <c r="T17" s="22">
        <v>8.7843393601771442</v>
      </c>
      <c r="U17" s="22">
        <v>6.3134776584784325</v>
      </c>
      <c r="V17" s="22">
        <v>9.2275569318294579</v>
      </c>
      <c r="W17" s="22">
        <v>26.646692795315786</v>
      </c>
      <c r="X17" s="22">
        <v>8.6693100883242842</v>
      </c>
      <c r="Y17" s="22">
        <v>6.2308038559149326</v>
      </c>
      <c r="Z17" s="22">
        <v>9.0890953849794336</v>
      </c>
      <c r="AA17" s="22">
        <v>26.869237986315788</v>
      </c>
      <c r="AB17" s="22">
        <v>8.593263071326712</v>
      </c>
      <c r="AC17" s="22">
        <v>6.1761473674617795</v>
      </c>
      <c r="AD17" s="22">
        <v>8.7178851251765295</v>
      </c>
      <c r="AE17" s="22">
        <v>27.071498403315786</v>
      </c>
      <c r="AF17" s="22">
        <v>8.5077063726554272</v>
      </c>
      <c r="AG17" s="22">
        <v>6.1146560835476942</v>
      </c>
      <c r="AH17" s="22">
        <v>8.2973568801574373</v>
      </c>
      <c r="AI17" s="22">
        <v>27.186611828315787</v>
      </c>
      <c r="AJ17" s="22">
        <v>8.4320178287223708</v>
      </c>
      <c r="AK17" s="22">
        <v>6.0602572367442074</v>
      </c>
      <c r="AL17" s="22">
        <v>7.9748188783679055</v>
      </c>
      <c r="AM17" s="22">
        <v>27.310211297315789</v>
      </c>
      <c r="AN17" s="22">
        <v>8.3556461568739309</v>
      </c>
      <c r="AO17" s="22">
        <v>6.0053674124574039</v>
      </c>
      <c r="AP17" s="22">
        <v>7.6229442610863956</v>
      </c>
      <c r="AQ17" s="22">
        <v>27.452034722315787</v>
      </c>
      <c r="AR17" s="22">
        <v>8.2289563649602488</v>
      </c>
      <c r="AS17" s="22">
        <v>5.9143129645349601</v>
      </c>
      <c r="AT17" s="22">
        <v>7.0821115995337074</v>
      </c>
      <c r="AU17" s="22">
        <v>28.010207645315788</v>
      </c>
      <c r="AV17" s="22">
        <v>7.9470274451835259</v>
      </c>
      <c r="AW17" s="22">
        <v>5.7116850988176466</v>
      </c>
      <c r="AX17" s="22">
        <v>5.4000351381781506</v>
      </c>
      <c r="AY17" s="22">
        <v>28.548465071315789</v>
      </c>
      <c r="AZ17" s="22">
        <v>9.511833390038813</v>
      </c>
      <c r="BA17" s="22">
        <v>6.8363419418222708</v>
      </c>
      <c r="BB17" s="22">
        <v>4.4243806721142782</v>
      </c>
      <c r="BC17" s="22">
        <v>28.890526646315788</v>
      </c>
      <c r="BD17" s="22">
        <v>12.474569304575049</v>
      </c>
      <c r="BE17" s="22">
        <v>8.9657185787488967</v>
      </c>
      <c r="BF17" s="22">
        <v>4.1286297717648814</v>
      </c>
      <c r="BG17" s="22">
        <v>29.18937544531579</v>
      </c>
      <c r="BH17" s="22">
        <v>12.39499504789552</v>
      </c>
      <c r="BI17" s="22">
        <v>8.908526993686305</v>
      </c>
      <c r="BJ17" s="22">
        <v>4.1976958504925399</v>
      </c>
      <c r="BK17" s="25">
        <v>26.112104839315787</v>
      </c>
      <c r="BL17" s="25">
        <v>9.079217273954109</v>
      </c>
      <c r="BM17" s="25">
        <v>6.5254122211445154</v>
      </c>
      <c r="BN17" s="25">
        <v>10.14426649359859</v>
      </c>
      <c r="BO17" s="25">
        <v>26.131005463315788</v>
      </c>
      <c r="BP17" s="25">
        <v>9.071994353872709</v>
      </c>
      <c r="BQ17" s="25">
        <v>6.5202209662654491</v>
      </c>
      <c r="BR17" s="25">
        <v>10.137666395669367</v>
      </c>
      <c r="BS17" s="25">
        <v>26.246740097315786</v>
      </c>
      <c r="BT17" s="25">
        <v>9.0193407543466861</v>
      </c>
      <c r="BU17" s="25">
        <v>6.4823777875566382</v>
      </c>
      <c r="BV17" s="25">
        <v>9.9826555664046417</v>
      </c>
      <c r="BW17" s="25">
        <v>26.367199577315787</v>
      </c>
      <c r="BX17" s="25">
        <v>8.9408929439681373</v>
      </c>
      <c r="BY17" s="25">
        <v>6.4259958016298651</v>
      </c>
      <c r="BZ17" s="25">
        <v>9.7493855698036</v>
      </c>
      <c r="CA17" s="25">
        <v>26.505634876315789</v>
      </c>
      <c r="CB17" s="25">
        <v>8.9013697745339329</v>
      </c>
      <c r="CC17" s="25">
        <v>6.3975897215612454</v>
      </c>
      <c r="CD17" s="25">
        <v>9.8007927495670444</v>
      </c>
      <c r="CE17" s="25">
        <v>26.616972861315787</v>
      </c>
      <c r="CF17" s="25">
        <v>8.8068496143675077</v>
      </c>
      <c r="CG17" s="25">
        <v>6.3296562213834378</v>
      </c>
      <c r="CH17" s="25">
        <v>9.5522606632532998</v>
      </c>
      <c r="CI17" s="25">
        <v>26.704148427315786</v>
      </c>
      <c r="CJ17" s="25">
        <v>8.7087687169137524</v>
      </c>
      <c r="CK17" s="25">
        <v>6.2591635492076545</v>
      </c>
      <c r="CL17" s="25">
        <v>9.0287789932100075</v>
      </c>
      <c r="CM17" s="25">
        <v>26.816155106315787</v>
      </c>
      <c r="CN17" s="25">
        <v>8.6075463902672951</v>
      </c>
      <c r="CO17" s="25">
        <v>6.1864130700175224</v>
      </c>
      <c r="CP17" s="25">
        <v>8.4198756998966928</v>
      </c>
      <c r="CQ17" s="25">
        <v>26.950493055315789</v>
      </c>
      <c r="CR17" s="25">
        <v>8.4818249737379752</v>
      </c>
      <c r="CS17" s="25">
        <v>6.0960546125507662</v>
      </c>
      <c r="CT17" s="25">
        <v>7.7190993246443291</v>
      </c>
      <c r="CU17" s="25">
        <v>27.106718405315789</v>
      </c>
      <c r="CV17" s="25">
        <v>8.312150600645861</v>
      </c>
      <c r="CW17" s="25">
        <v>5.974106299785241</v>
      </c>
      <c r="CX17" s="25">
        <v>6.7644802145135614</v>
      </c>
      <c r="CY17" s="25">
        <v>27.449113106315789</v>
      </c>
      <c r="CZ17" s="25">
        <v>8.3872168941323562</v>
      </c>
      <c r="DA17" s="25">
        <v>6.0280579229409081</v>
      </c>
      <c r="DB17" s="25">
        <v>6.2581566936697932</v>
      </c>
      <c r="DC17" s="25">
        <v>27.643170584315786</v>
      </c>
      <c r="DD17" s="25">
        <v>9.6812287262447807</v>
      </c>
      <c r="DE17" s="25">
        <v>6.9580897052835917</v>
      </c>
      <c r="DF17" s="25">
        <v>6.1388038934630771</v>
      </c>
      <c r="DG17" s="25">
        <v>27.791487720315786</v>
      </c>
      <c r="DH17" s="25">
        <v>11.719326442867125</v>
      </c>
      <c r="DI17" s="25">
        <v>8.4229106635931537</v>
      </c>
      <c r="DJ17" s="25">
        <v>6.1129608414066396</v>
      </c>
      <c r="DK17" s="25">
        <v>27.896647956315789</v>
      </c>
      <c r="DL17" s="25">
        <v>11.619213253761261</v>
      </c>
      <c r="DM17" s="25">
        <v>8.3509573433919453</v>
      </c>
      <c r="DN17" s="25">
        <v>5.966603436933557</v>
      </c>
      <c r="DO17" s="27">
        <v>26.102844513315787</v>
      </c>
      <c r="DP17" s="27">
        <v>9.0792172739541144</v>
      </c>
      <c r="DQ17" s="27">
        <v>6.5254122211445189</v>
      </c>
      <c r="DR17" s="27">
        <v>10.14426649359859</v>
      </c>
      <c r="DS17" s="27">
        <v>26.115303165315787</v>
      </c>
      <c r="DT17" s="27">
        <v>9.0280894369561633</v>
      </c>
      <c r="DU17" s="27">
        <v>6.4886656380063217</v>
      </c>
      <c r="DV17" s="27">
        <v>9.9198898884507969</v>
      </c>
      <c r="DW17" s="27">
        <v>26.254654577315787</v>
      </c>
      <c r="DX17" s="27">
        <v>8.93822429108784</v>
      </c>
      <c r="DY17" s="27">
        <v>6.4240777882600293</v>
      </c>
      <c r="DZ17" s="27">
        <v>9.64691242309096</v>
      </c>
      <c r="EA17" s="27">
        <v>26.433735713315787</v>
      </c>
      <c r="EB17" s="27">
        <v>8.7880905883720111</v>
      </c>
      <c r="EC17" s="27">
        <v>6.3161737400423483</v>
      </c>
      <c r="ED17" s="27">
        <v>9.2278020427005814</v>
      </c>
      <c r="EE17" s="27">
        <v>26.646059090315788</v>
      </c>
      <c r="EF17" s="27">
        <v>8.6774956560894072</v>
      </c>
      <c r="EG17" s="27">
        <v>6.2366869846384585</v>
      </c>
      <c r="EH17" s="27">
        <v>9.0894523339291098</v>
      </c>
      <c r="EI17" s="27">
        <v>26.869431225315786</v>
      </c>
      <c r="EJ17" s="27">
        <v>8.5762781622614064</v>
      </c>
      <c r="EK17" s="27">
        <v>6.1639399788901095</v>
      </c>
      <c r="EL17" s="27">
        <v>8.7176717430912554</v>
      </c>
      <c r="EM17" s="27">
        <v>27.074452259315787</v>
      </c>
      <c r="EN17" s="27">
        <v>8.5066626022085199</v>
      </c>
      <c r="EO17" s="27">
        <v>6.1139059051760558</v>
      </c>
      <c r="EP17" s="27">
        <v>8.2958873134767863</v>
      </c>
      <c r="EQ17" s="27">
        <v>27.189892805315786</v>
      </c>
      <c r="ER17" s="27">
        <v>8.4313590322455507</v>
      </c>
      <c r="ES17" s="27">
        <v>6.0597837467448619</v>
      </c>
      <c r="ET17" s="27">
        <v>7.9731534001165478</v>
      </c>
      <c r="EU17" s="27">
        <v>27.312297783315788</v>
      </c>
      <c r="EV17" s="27">
        <v>8.3546554408183784</v>
      </c>
      <c r="EW17" s="27">
        <v>6.0046553653214527</v>
      </c>
      <c r="EX17" s="27">
        <v>7.6215124940565318</v>
      </c>
      <c r="EY17" s="27">
        <v>27.444812384315789</v>
      </c>
      <c r="EZ17" s="27">
        <v>8.2285520582101945</v>
      </c>
      <c r="FA17" s="27">
        <v>5.9140223813130497</v>
      </c>
      <c r="FB17" s="27">
        <v>7.1126076380351151</v>
      </c>
      <c r="FC17" s="27">
        <v>27.937156241315787</v>
      </c>
      <c r="FD17" s="27">
        <v>7.9482062142412548</v>
      </c>
      <c r="FE17" s="27">
        <v>5.7125323033489526</v>
      </c>
      <c r="FF17" s="27">
        <v>5.5532649764492099</v>
      </c>
      <c r="FG17" s="27">
        <v>28.323278536315787</v>
      </c>
      <c r="FH17" s="27">
        <v>9.592839158123601</v>
      </c>
      <c r="FI17" s="27">
        <v>6.8945623823177389</v>
      </c>
      <c r="FJ17" s="27">
        <v>4.6740397110224841</v>
      </c>
      <c r="FK17" s="27">
        <v>28.584676501315787</v>
      </c>
      <c r="FL17" s="27">
        <v>12.508674683022248</v>
      </c>
      <c r="FM17" s="27">
        <v>8.9902307857608985</v>
      </c>
      <c r="FN17" s="27">
        <v>4.4012187895288228</v>
      </c>
      <c r="FO17" s="27">
        <v>28.75478480631579</v>
      </c>
      <c r="FP17" s="27">
        <v>12.325400375598443</v>
      </c>
      <c r="FQ17" s="27">
        <v>8.8585079324136249</v>
      </c>
      <c r="FR17" s="27">
        <v>4.5088255346397546</v>
      </c>
      <c r="FS17" s="28">
        <v>26.102450865315788</v>
      </c>
      <c r="FT17" s="28">
        <v>9.0792172739541144</v>
      </c>
      <c r="FU17" s="28">
        <v>6.5254122211445189</v>
      </c>
      <c r="FV17" s="28">
        <v>10.14426649359859</v>
      </c>
      <c r="FW17" s="28">
        <v>26.133106401315786</v>
      </c>
      <c r="FX17" s="28">
        <v>9.008194254588398</v>
      </c>
      <c r="FY17" s="28">
        <v>6.4743665787099944</v>
      </c>
      <c r="FZ17" s="28">
        <v>9.9097633975374393</v>
      </c>
      <c r="GA17" s="28">
        <v>26.283541994315787</v>
      </c>
      <c r="GB17" s="28">
        <v>8.9481837554880652</v>
      </c>
      <c r="GC17" s="28">
        <v>6.4312358514225574</v>
      </c>
      <c r="GD17" s="28">
        <v>9.6275159986360528</v>
      </c>
      <c r="GE17" s="28">
        <v>26.477238119315786</v>
      </c>
      <c r="GF17" s="28">
        <v>8.7716941591764908</v>
      </c>
      <c r="GG17" s="28">
        <v>6.304389303540038</v>
      </c>
      <c r="GH17" s="28">
        <v>9.1877886688725283</v>
      </c>
      <c r="GI17" s="28">
        <v>26.702370378315788</v>
      </c>
      <c r="GJ17" s="28">
        <v>8.674878835169709</v>
      </c>
      <c r="GK17" s="28">
        <v>6.2348062239192581</v>
      </c>
      <c r="GL17" s="28">
        <v>9.0469600024924191</v>
      </c>
      <c r="GM17" s="28">
        <v>26.943995297315787</v>
      </c>
      <c r="GN17" s="28">
        <v>8.5031319552827522</v>
      </c>
      <c r="GO17" s="28">
        <v>6.1113683597134045</v>
      </c>
      <c r="GP17" s="28">
        <v>8.6584880014417855</v>
      </c>
      <c r="GQ17" s="28">
        <v>27.167808887315786</v>
      </c>
      <c r="GR17" s="28">
        <v>8.3619638236341896</v>
      </c>
      <c r="GS17" s="28">
        <v>6.0099080439504702</v>
      </c>
      <c r="GT17" s="28">
        <v>8.2046349932967573</v>
      </c>
      <c r="GU17" s="28">
        <v>27.349509540315786</v>
      </c>
      <c r="GV17" s="28">
        <v>8.1869205876506985</v>
      </c>
      <c r="GW17" s="28">
        <v>5.8841010237140328</v>
      </c>
      <c r="GX17" s="28">
        <v>7.8307282878118372</v>
      </c>
      <c r="GY17" s="28">
        <v>27.550422010315788</v>
      </c>
      <c r="GZ17" s="28">
        <v>8.0268690446490982</v>
      </c>
      <c r="HA17" s="28">
        <v>5.7690688284044445</v>
      </c>
      <c r="HB17" s="28">
        <v>7.4798801432598587</v>
      </c>
      <c r="HC17" s="28">
        <v>27.785261482315789</v>
      </c>
      <c r="HD17" s="28">
        <v>7.8113142649648948</v>
      </c>
      <c r="HE17" s="28">
        <v>5.6141453640533339</v>
      </c>
      <c r="HF17" s="28">
        <v>7.0004809900454212</v>
      </c>
      <c r="HG17" s="28">
        <v>28.789318866315789</v>
      </c>
      <c r="HH17" s="28">
        <v>6.9100770536567682</v>
      </c>
      <c r="HI17" s="28">
        <v>4.9664084352664073</v>
      </c>
      <c r="HJ17" s="28">
        <v>4.3348045529730328</v>
      </c>
      <c r="HK17" s="28">
        <v>29.830329227315787</v>
      </c>
      <c r="HL17" s="28">
        <v>7.3589532996598068</v>
      </c>
      <c r="HM17" s="28">
        <v>5.2890246314722766</v>
      </c>
      <c r="HN17" s="28">
        <v>-1.8000867433168146</v>
      </c>
      <c r="HO17" s="28">
        <v>30.380913567315787</v>
      </c>
      <c r="HP17" s="28">
        <v>9.2355587345327717</v>
      </c>
      <c r="HQ17" s="28">
        <v>6.637777907166619</v>
      </c>
      <c r="HR17" s="28">
        <v>-6.6003314159029856</v>
      </c>
      <c r="HS17" s="28">
        <v>30.559888708315789</v>
      </c>
      <c r="HT17" s="28">
        <v>9.0698327499649949</v>
      </c>
      <c r="HU17" s="28">
        <v>6.5186673789758114</v>
      </c>
      <c r="HV17" s="28">
        <v>-9.745887857129901</v>
      </c>
      <c r="HW17" s="29">
        <v>26.102450865315788</v>
      </c>
      <c r="HX17" s="29">
        <v>9.0792172739541144</v>
      </c>
      <c r="HY17" s="29">
        <v>6.5254122211445189</v>
      </c>
      <c r="HZ17" s="29">
        <v>10.14426649359859</v>
      </c>
      <c r="IA17" s="29">
        <v>26.098462294315787</v>
      </c>
      <c r="IB17" s="29">
        <v>9.0398807602996776</v>
      </c>
      <c r="IC17" s="29">
        <v>6.4971402942600012</v>
      </c>
      <c r="ID17" s="29">
        <v>9.9915472603244631</v>
      </c>
      <c r="IE17" s="29">
        <v>26.292389550315789</v>
      </c>
      <c r="IF17" s="29">
        <v>8.9412300194531564</v>
      </c>
      <c r="IG17" s="29">
        <v>6.426238064417837</v>
      </c>
      <c r="IH17" s="29">
        <v>9.6868739791732317</v>
      </c>
      <c r="II17" s="29">
        <v>26.486775225315789</v>
      </c>
      <c r="IJ17" s="29">
        <v>8.7559990404883763</v>
      </c>
      <c r="IK17" s="29">
        <v>6.2931089127079414</v>
      </c>
      <c r="IL17" s="29">
        <v>9.2727484911643643</v>
      </c>
      <c r="IM17" s="29">
        <v>26.696210573315788</v>
      </c>
      <c r="IN17" s="29">
        <v>8.6414425629281819</v>
      </c>
      <c r="IO17" s="29">
        <v>6.2107749167117197</v>
      </c>
      <c r="IP17" s="29">
        <v>9.1802456417038343</v>
      </c>
      <c r="IQ17" s="29">
        <v>26.90995280531579</v>
      </c>
      <c r="IR17" s="29">
        <v>8.2434846153149781</v>
      </c>
      <c r="IS17" s="29">
        <v>5.9247547041206587</v>
      </c>
      <c r="IT17" s="29">
        <v>8.860293912113324</v>
      </c>
      <c r="IU17" s="29">
        <v>27.082124686315787</v>
      </c>
      <c r="IV17" s="29">
        <v>8.0172633048661037</v>
      </c>
      <c r="IW17" s="29">
        <v>5.7621649940890229</v>
      </c>
      <c r="IX17" s="29">
        <v>8.4821009825857843</v>
      </c>
      <c r="IY17" s="29">
        <v>27.258500758315787</v>
      </c>
      <c r="IZ17" s="29">
        <v>7.9793134278377904</v>
      </c>
      <c r="JA17" s="29">
        <v>5.7348896702500509</v>
      </c>
      <c r="JB17" s="29">
        <v>8.1913688924491694</v>
      </c>
      <c r="JC17" s="29">
        <v>27.464820094315787</v>
      </c>
      <c r="JD17" s="29">
        <v>7.9914515713771097</v>
      </c>
      <c r="JE17" s="29">
        <v>5.7436135930072147</v>
      </c>
      <c r="JF17" s="29">
        <v>7.7637324270004697</v>
      </c>
      <c r="JG17" s="29">
        <v>27.742091777315789</v>
      </c>
      <c r="JH17" s="29">
        <v>7.9083683631891049</v>
      </c>
      <c r="JI17" s="29">
        <v>5.6839000554055552</v>
      </c>
      <c r="JJ17" s="29">
        <v>6.221351941404567</v>
      </c>
      <c r="JK17" s="29">
        <v>28.879228531315789</v>
      </c>
      <c r="JL17" s="29">
        <v>12.120429306830724</v>
      </c>
      <c r="JM17" s="29">
        <v>8.7111911894874563</v>
      </c>
      <c r="JN17" s="29">
        <v>-0.67517760211536881</v>
      </c>
      <c r="JO17" s="29">
        <v>29.691191672315789</v>
      </c>
      <c r="JP17" s="29">
        <v>10.184173888654367</v>
      </c>
      <c r="JQ17" s="29">
        <v>7.3195662963073591</v>
      </c>
      <c r="JR17" s="29">
        <v>-6.1976414323735725</v>
      </c>
      <c r="JS17" s="29">
        <v>29.976205990315787</v>
      </c>
      <c r="JT17" s="29">
        <v>8.7171021921056564</v>
      </c>
      <c r="JU17" s="29">
        <v>6.2651529819110499</v>
      </c>
      <c r="JV17" s="29">
        <v>-9.374508856066214</v>
      </c>
      <c r="JW17" s="29">
        <v>29.842717621315785</v>
      </c>
      <c r="JX17" s="29">
        <v>8.5326186441027527</v>
      </c>
      <c r="JY17" s="29">
        <v>6.1325610235500871</v>
      </c>
      <c r="JZ17" s="29">
        <v>-8.3089226158046898</v>
      </c>
    </row>
    <row r="18" spans="1:286" ht="15" thickBot="1" x14ac:dyDescent="0.4">
      <c r="A18" s="2"/>
      <c r="B18" s="74" t="s">
        <v>454</v>
      </c>
      <c r="C18" s="74" t="s">
        <v>455</v>
      </c>
      <c r="D18" s="74" t="s">
        <v>852</v>
      </c>
      <c r="E18" s="87">
        <v>334416</v>
      </c>
      <c r="F18" s="84">
        <v>428229</v>
      </c>
      <c r="G18" s="22">
        <v>21.108302153</v>
      </c>
      <c r="H18" s="22">
        <v>10.539609094535299</v>
      </c>
      <c r="I18" s="22">
        <v>7.6884980967018599</v>
      </c>
      <c r="J18" s="22">
        <v>9.7576545925170795</v>
      </c>
      <c r="K18" s="22">
        <v>21.093604541000001</v>
      </c>
      <c r="L18" s="22">
        <v>10.349430724621984</v>
      </c>
      <c r="M18" s="22">
        <v>7.5497656236094262</v>
      </c>
      <c r="N18" s="22">
        <v>8.8384943803052831</v>
      </c>
      <c r="O18" s="22">
        <v>21.136537187000002</v>
      </c>
      <c r="P18" s="22">
        <v>10.210274141595809</v>
      </c>
      <c r="Q18" s="22">
        <v>7.4482528337000726</v>
      </c>
      <c r="R18" s="22">
        <v>8.4481236123909689</v>
      </c>
      <c r="S18" s="22">
        <v>21.201424412999998</v>
      </c>
      <c r="T18" s="22">
        <v>10.08295230646562</v>
      </c>
      <c r="U18" s="22">
        <v>7.3553733276115016</v>
      </c>
      <c r="V18" s="22">
        <v>8.0408719176124865</v>
      </c>
      <c r="W18" s="22">
        <v>21.277160216999999</v>
      </c>
      <c r="X18" s="22">
        <v>9.9133766205971572</v>
      </c>
      <c r="Y18" s="22">
        <v>7.2316702256888137</v>
      </c>
      <c r="Z18" s="22">
        <v>7.6156302601260588</v>
      </c>
      <c r="AA18" s="22">
        <v>21.360390355</v>
      </c>
      <c r="AB18" s="22">
        <v>9.7327558253274109</v>
      </c>
      <c r="AC18" s="22">
        <v>7.0999098702334811</v>
      </c>
      <c r="AD18" s="22">
        <v>7.1950351678316551</v>
      </c>
      <c r="AE18" s="22">
        <v>21.449298329000001</v>
      </c>
      <c r="AF18" s="22">
        <v>9.565598202567255</v>
      </c>
      <c r="AG18" s="22">
        <v>6.9779707116828078</v>
      </c>
      <c r="AH18" s="22">
        <v>6.7602885865074107</v>
      </c>
      <c r="AI18" s="22">
        <v>21.547406260999999</v>
      </c>
      <c r="AJ18" s="22">
        <v>9.4484957967525762</v>
      </c>
      <c r="AK18" s="22">
        <v>6.8925461369998446</v>
      </c>
      <c r="AL18" s="22">
        <v>6.3100945191928037</v>
      </c>
      <c r="AM18" s="22">
        <v>21.652809398999999</v>
      </c>
      <c r="AN18" s="22">
        <v>9.3321207757753477</v>
      </c>
      <c r="AO18" s="22">
        <v>6.8076521794287821</v>
      </c>
      <c r="AP18" s="22">
        <v>5.8666121594009493</v>
      </c>
      <c r="AQ18" s="22">
        <v>21.772816715000001</v>
      </c>
      <c r="AR18" s="22">
        <v>9.2033605535116294</v>
      </c>
      <c r="AS18" s="22">
        <v>6.7137233899522544</v>
      </c>
      <c r="AT18" s="22">
        <v>5.3508536810320884</v>
      </c>
      <c r="AU18" s="22">
        <v>22.242684195999999</v>
      </c>
      <c r="AV18" s="22">
        <v>8.7088207767449877</v>
      </c>
      <c r="AW18" s="22">
        <v>6.3529635080335654</v>
      </c>
      <c r="AX18" s="22">
        <v>3.624338163945497</v>
      </c>
      <c r="AY18" s="22">
        <v>22.554111395</v>
      </c>
      <c r="AZ18" s="22">
        <v>8.4216118907209818</v>
      </c>
      <c r="BA18" s="22">
        <v>6.1434486243462416</v>
      </c>
      <c r="BB18" s="22">
        <v>2.9653312684923989</v>
      </c>
      <c r="BC18" s="22">
        <v>22.727256818000001</v>
      </c>
      <c r="BD18" s="22">
        <v>8.4541443414018485</v>
      </c>
      <c r="BE18" s="22">
        <v>6.167180594184722</v>
      </c>
      <c r="BF18" s="22">
        <v>3.0374423421092054</v>
      </c>
      <c r="BG18" s="22">
        <v>22.824256890000001</v>
      </c>
      <c r="BH18" s="22">
        <v>8.4224211882653606</v>
      </c>
      <c r="BI18" s="22">
        <v>6.1440389956374162</v>
      </c>
      <c r="BJ18" s="22">
        <v>3.3795370380049992</v>
      </c>
      <c r="BK18" s="25">
        <v>21.107430761</v>
      </c>
      <c r="BL18" s="25">
        <v>10.539609094535299</v>
      </c>
      <c r="BM18" s="25">
        <v>7.6884980967018599</v>
      </c>
      <c r="BN18" s="25">
        <v>9.7576545925170795</v>
      </c>
      <c r="BO18" s="25">
        <v>21.089474568</v>
      </c>
      <c r="BP18" s="25">
        <v>10.432046280147819</v>
      </c>
      <c r="BQ18" s="25">
        <v>7.6100325211500275</v>
      </c>
      <c r="BR18" s="25">
        <v>9.3244647920443828</v>
      </c>
      <c r="BS18" s="25">
        <v>21.11424671</v>
      </c>
      <c r="BT18" s="25">
        <v>10.368958884016633</v>
      </c>
      <c r="BU18" s="25">
        <v>7.5640111440069244</v>
      </c>
      <c r="BV18" s="25">
        <v>9.0685384624571945</v>
      </c>
      <c r="BW18" s="25">
        <v>21.149954133000001</v>
      </c>
      <c r="BX18" s="25">
        <v>10.300481223166408</v>
      </c>
      <c r="BY18" s="25">
        <v>7.5140576437972681</v>
      </c>
      <c r="BZ18" s="25">
        <v>8.8609560447558735</v>
      </c>
      <c r="CA18" s="25">
        <v>21.186196267</v>
      </c>
      <c r="CB18" s="25">
        <v>10.238547245382394</v>
      </c>
      <c r="CC18" s="25">
        <v>7.4688776692799532</v>
      </c>
      <c r="CD18" s="25">
        <v>8.6711283425257211</v>
      </c>
      <c r="CE18" s="25">
        <v>21.230030596999999</v>
      </c>
      <c r="CF18" s="25">
        <v>10.159000700507272</v>
      </c>
      <c r="CG18" s="25">
        <v>7.410849572280731</v>
      </c>
      <c r="CH18" s="25">
        <v>8.4409365425953204</v>
      </c>
      <c r="CI18" s="25">
        <v>21.283008880000001</v>
      </c>
      <c r="CJ18" s="25">
        <v>10.08036837074256</v>
      </c>
      <c r="CK18" s="25">
        <v>7.3534883824763879</v>
      </c>
      <c r="CL18" s="25">
        <v>8.1479033724225935</v>
      </c>
      <c r="CM18" s="25">
        <v>21.341868033000001</v>
      </c>
      <c r="CN18" s="25">
        <v>10.007329464610322</v>
      </c>
      <c r="CO18" s="25">
        <v>7.3002075173374656</v>
      </c>
      <c r="CP18" s="25">
        <v>7.8248979176575855</v>
      </c>
      <c r="CQ18" s="25">
        <v>21.408590191000002</v>
      </c>
      <c r="CR18" s="25">
        <v>9.9220256582693267</v>
      </c>
      <c r="CS18" s="25">
        <v>7.2379795782543894</v>
      </c>
      <c r="CT18" s="25">
        <v>7.4826034397120722</v>
      </c>
      <c r="CU18" s="25">
        <v>21.481315816999999</v>
      </c>
      <c r="CV18" s="25">
        <v>9.8289330013282257</v>
      </c>
      <c r="CW18" s="25">
        <v>7.1700697810988503</v>
      </c>
      <c r="CX18" s="25">
        <v>7.1142762443256924</v>
      </c>
      <c r="CY18" s="25">
        <v>21.684186869000001</v>
      </c>
      <c r="CZ18" s="25">
        <v>9.5752366698129006</v>
      </c>
      <c r="DA18" s="25">
        <v>6.9850018393468964</v>
      </c>
      <c r="DB18" s="25">
        <v>5.9304862270790633</v>
      </c>
      <c r="DC18" s="25">
        <v>21.824584579</v>
      </c>
      <c r="DD18" s="25">
        <v>9.3805416188636102</v>
      </c>
      <c r="DE18" s="25">
        <v>6.8429745103222341</v>
      </c>
      <c r="DF18" s="25">
        <v>5.2467029787230164</v>
      </c>
      <c r="DG18" s="25">
        <v>21.908928019000001</v>
      </c>
      <c r="DH18" s="25">
        <v>9.3694825651087363</v>
      </c>
      <c r="DI18" s="25">
        <v>6.834907084577786</v>
      </c>
      <c r="DJ18" s="25">
        <v>4.9648123264780573</v>
      </c>
      <c r="DK18" s="25">
        <v>21.964856849</v>
      </c>
      <c r="DL18" s="25">
        <v>9.3879700262302226</v>
      </c>
      <c r="DM18" s="25">
        <v>6.8483934300741378</v>
      </c>
      <c r="DN18" s="25">
        <v>4.8425574324044032</v>
      </c>
      <c r="DO18" s="27">
        <v>21.108302153</v>
      </c>
      <c r="DP18" s="27">
        <v>10.539609094535299</v>
      </c>
      <c r="DQ18" s="27">
        <v>7.6884980967018599</v>
      </c>
      <c r="DR18" s="27">
        <v>9.7576545925170795</v>
      </c>
      <c r="DS18" s="27">
        <v>21.093604546000002</v>
      </c>
      <c r="DT18" s="27">
        <v>10.348021653560146</v>
      </c>
      <c r="DU18" s="27">
        <v>7.5487377258876149</v>
      </c>
      <c r="DV18" s="27">
        <v>8.8384943713033284</v>
      </c>
      <c r="DW18" s="27">
        <v>21.136537185000002</v>
      </c>
      <c r="DX18" s="27">
        <v>10.21221503299479</v>
      </c>
      <c r="DY18" s="27">
        <v>7.449668686953558</v>
      </c>
      <c r="DZ18" s="27">
        <v>8.4481236304230816</v>
      </c>
      <c r="EA18" s="27">
        <v>21.201424412999998</v>
      </c>
      <c r="EB18" s="27">
        <v>10.083922095164542</v>
      </c>
      <c r="EC18" s="27">
        <v>7.3560807749654771</v>
      </c>
      <c r="ED18" s="27">
        <v>8.0408719176124865</v>
      </c>
      <c r="EE18" s="27">
        <v>21.277160232</v>
      </c>
      <c r="EF18" s="27">
        <v>9.9113302140739865</v>
      </c>
      <c r="EG18" s="27">
        <v>7.2301774006212653</v>
      </c>
      <c r="EH18" s="27">
        <v>7.6156301599647183</v>
      </c>
      <c r="EI18" s="27">
        <v>21.360390338999999</v>
      </c>
      <c r="EJ18" s="27">
        <v>9.7305266936750279</v>
      </c>
      <c r="EK18" s="27">
        <v>7.0982837497281652</v>
      </c>
      <c r="EL18" s="27">
        <v>7.195035267840975</v>
      </c>
      <c r="EM18" s="27">
        <v>21.449298329000001</v>
      </c>
      <c r="EN18" s="27">
        <v>9.5684631434296143</v>
      </c>
      <c r="EO18" s="27">
        <v>6.9800606461547448</v>
      </c>
      <c r="EP18" s="27">
        <v>6.7602885865074107</v>
      </c>
      <c r="EQ18" s="27">
        <v>21.547406260999999</v>
      </c>
      <c r="ER18" s="27">
        <v>9.4511933319495078</v>
      </c>
      <c r="ES18" s="27">
        <v>6.8945139513695581</v>
      </c>
      <c r="ET18" s="27">
        <v>6.3100945191928037</v>
      </c>
      <c r="EU18" s="27">
        <v>21.652809398999999</v>
      </c>
      <c r="EV18" s="27">
        <v>9.331665811178306</v>
      </c>
      <c r="EW18" s="27">
        <v>6.8073202890894873</v>
      </c>
      <c r="EX18" s="27">
        <v>5.8666121594009493</v>
      </c>
      <c r="EY18" s="27">
        <v>21.762544741999999</v>
      </c>
      <c r="EZ18" s="27">
        <v>9.2100214831472407</v>
      </c>
      <c r="FA18" s="27">
        <v>6.7185824453846053</v>
      </c>
      <c r="FB18" s="27">
        <v>5.4020887780054334</v>
      </c>
      <c r="FC18" s="27">
        <v>22.190764034000001</v>
      </c>
      <c r="FD18" s="27">
        <v>8.7430590444866834</v>
      </c>
      <c r="FE18" s="27">
        <v>6.3779398476686744</v>
      </c>
      <c r="FF18" s="27">
        <v>3.8368494055936804</v>
      </c>
      <c r="FG18" s="27">
        <v>22.479138976999998</v>
      </c>
      <c r="FH18" s="27">
        <v>8.4564675897571231</v>
      </c>
      <c r="FI18" s="27">
        <v>6.1688753715144582</v>
      </c>
      <c r="FJ18" s="27">
        <v>3.2182233158075704</v>
      </c>
      <c r="FK18" s="27">
        <v>22.644815568999999</v>
      </c>
      <c r="FL18" s="27">
        <v>8.4942522716666176</v>
      </c>
      <c r="FM18" s="27">
        <v>6.1964387709100075</v>
      </c>
      <c r="FN18" s="27">
        <v>3.2661411161968594</v>
      </c>
      <c r="FO18" s="27">
        <v>22.74317856</v>
      </c>
      <c r="FP18" s="27">
        <v>8.4575391005527543</v>
      </c>
      <c r="FQ18" s="27">
        <v>6.1696570237217569</v>
      </c>
      <c r="FR18" s="27">
        <v>3.563461283338512</v>
      </c>
      <c r="FS18" s="28">
        <v>21.109283394999999</v>
      </c>
      <c r="FT18" s="28">
        <v>10.539609094535299</v>
      </c>
      <c r="FU18" s="28">
        <v>7.6884980967018599</v>
      </c>
      <c r="FV18" s="28">
        <v>9.7576545925170795</v>
      </c>
      <c r="FW18" s="28">
        <v>21.092916833</v>
      </c>
      <c r="FX18" s="28">
        <v>10.360246466755468</v>
      </c>
      <c r="FY18" s="28">
        <v>7.5576555569135779</v>
      </c>
      <c r="FZ18" s="28">
        <v>8.8488010407201507</v>
      </c>
      <c r="GA18" s="28">
        <v>21.140109011</v>
      </c>
      <c r="GB18" s="28">
        <v>10.005486873110627</v>
      </c>
      <c r="GC18" s="28">
        <v>7.2988633724919278</v>
      </c>
      <c r="GD18" s="28">
        <v>8.4863478704125388</v>
      </c>
      <c r="GE18" s="28">
        <v>21.214309346</v>
      </c>
      <c r="GF18" s="28">
        <v>9.537932055944113</v>
      </c>
      <c r="GG18" s="28">
        <v>6.9577886429032931</v>
      </c>
      <c r="GH18" s="28">
        <v>8.1110010156986263</v>
      </c>
      <c r="GI18" s="28">
        <v>21.310249725999999</v>
      </c>
      <c r="GJ18" s="28">
        <v>9.2183816407713</v>
      </c>
      <c r="GK18" s="28">
        <v>6.7246810639770196</v>
      </c>
      <c r="GL18" s="28">
        <v>7.7443405773892025</v>
      </c>
      <c r="GM18" s="28">
        <v>21.421734480000001</v>
      </c>
      <c r="GN18" s="28">
        <v>8.9317822709636445</v>
      </c>
      <c r="GO18" s="28">
        <v>6.51561081388353</v>
      </c>
      <c r="GP18" s="28">
        <v>7.3845673142217922</v>
      </c>
      <c r="GQ18" s="28">
        <v>21.546857444</v>
      </c>
      <c r="GR18" s="28">
        <v>8.6566079403585885</v>
      </c>
      <c r="GS18" s="28">
        <v>6.31487497082317</v>
      </c>
      <c r="GT18" s="28">
        <v>7.0137327262997644</v>
      </c>
      <c r="GU18" s="28">
        <v>21.690393390000001</v>
      </c>
      <c r="GV18" s="28">
        <v>8.5338067946666527</v>
      </c>
      <c r="GW18" s="28">
        <v>6.2252932447404836</v>
      </c>
      <c r="GX18" s="28">
        <v>6.6423391982205136</v>
      </c>
      <c r="GY18" s="28">
        <v>21.849007433000001</v>
      </c>
      <c r="GZ18" s="28">
        <v>8.4132375628292628</v>
      </c>
      <c r="HA18" s="28">
        <v>6.1373396687408555</v>
      </c>
      <c r="HB18" s="28">
        <v>6.315343924690259</v>
      </c>
      <c r="HC18" s="28">
        <v>22.036550908999999</v>
      </c>
      <c r="HD18" s="28">
        <v>8.2810695892426001</v>
      </c>
      <c r="HE18" s="28">
        <v>6.0409249721186749</v>
      </c>
      <c r="HF18" s="28">
        <v>5.9717023208951154</v>
      </c>
      <c r="HG18" s="28">
        <v>22.651212010000002</v>
      </c>
      <c r="HH18" s="28">
        <v>7.5910411386533996</v>
      </c>
      <c r="HI18" s="28">
        <v>5.5375588243384932</v>
      </c>
      <c r="HJ18" s="28">
        <v>4.2203094307076352</v>
      </c>
      <c r="HK18" s="28">
        <v>23.106999561999999</v>
      </c>
      <c r="HL18" s="28">
        <v>6.7954048170873591</v>
      </c>
      <c r="HM18" s="28">
        <v>4.9571532050068319</v>
      </c>
      <c r="HN18" s="28">
        <v>1.6389820354743918</v>
      </c>
      <c r="HO18" s="28">
        <v>23.308654190999999</v>
      </c>
      <c r="HP18" s="28">
        <v>6.4143571455756083</v>
      </c>
      <c r="HQ18" s="28">
        <v>4.6791842337771694</v>
      </c>
      <c r="HR18" s="28">
        <v>-6.6518632284576995E-2</v>
      </c>
      <c r="HS18" s="28">
        <v>23.401872061999999</v>
      </c>
      <c r="HT18" s="28">
        <v>6.0853579673445433</v>
      </c>
      <c r="HU18" s="28">
        <v>4.4391839137503526</v>
      </c>
      <c r="HV18" s="28">
        <v>-1.1299937113832854</v>
      </c>
      <c r="HW18" s="29">
        <v>21.109283394999999</v>
      </c>
      <c r="HX18" s="29">
        <v>10.539609094535299</v>
      </c>
      <c r="HY18" s="29">
        <v>7.6884980967018599</v>
      </c>
      <c r="HZ18" s="29">
        <v>9.7576545925170795</v>
      </c>
      <c r="IA18" s="29">
        <v>21.086657913</v>
      </c>
      <c r="IB18" s="29">
        <v>10.355959752979938</v>
      </c>
      <c r="IC18" s="29">
        <v>7.5545284588961241</v>
      </c>
      <c r="ID18" s="29">
        <v>8.8675806603612557</v>
      </c>
      <c r="IE18" s="29">
        <v>21.157482245000001</v>
      </c>
      <c r="IF18" s="29">
        <v>10.015387762403986</v>
      </c>
      <c r="IG18" s="29">
        <v>7.3060859333862505</v>
      </c>
      <c r="IH18" s="29">
        <v>8.3305891809219919</v>
      </c>
      <c r="II18" s="29">
        <v>21.234843072</v>
      </c>
      <c r="IJ18" s="29">
        <v>9.6383762400739226</v>
      </c>
      <c r="IK18" s="29">
        <v>7.0310612767913208</v>
      </c>
      <c r="IL18" s="29">
        <v>7.9308488044132428</v>
      </c>
      <c r="IM18" s="29">
        <v>21.328300692999999</v>
      </c>
      <c r="IN18" s="29">
        <v>9.3328609141297534</v>
      </c>
      <c r="IO18" s="29">
        <v>6.8081921000537422</v>
      </c>
      <c r="IP18" s="29">
        <v>7.5756649324443792</v>
      </c>
      <c r="IQ18" s="29">
        <v>21.430202739999999</v>
      </c>
      <c r="IR18" s="29">
        <v>8.9571339508327608</v>
      </c>
      <c r="IS18" s="29">
        <v>6.5341045113891578</v>
      </c>
      <c r="IT18" s="29">
        <v>7.2586164440590082</v>
      </c>
      <c r="IU18" s="29">
        <v>21.547274844</v>
      </c>
      <c r="IV18" s="29">
        <v>8.7566640952042114</v>
      </c>
      <c r="IW18" s="29">
        <v>6.387864542750723</v>
      </c>
      <c r="IX18" s="29">
        <v>6.9287352249113514</v>
      </c>
      <c r="IY18" s="29">
        <v>21.674940112999998</v>
      </c>
      <c r="IZ18" s="29">
        <v>8.6588967004304784</v>
      </c>
      <c r="JA18" s="29">
        <v>6.3165445894303396</v>
      </c>
      <c r="JB18" s="29">
        <v>6.6197621931744735</v>
      </c>
      <c r="JC18" s="29">
        <v>21.817200082999999</v>
      </c>
      <c r="JD18" s="29">
        <v>8.5579637851824337</v>
      </c>
      <c r="JE18" s="29">
        <v>6.2429154329959218</v>
      </c>
      <c r="JF18" s="29">
        <v>6.2968923535873333</v>
      </c>
      <c r="JG18" s="29">
        <v>22.000573856999999</v>
      </c>
      <c r="JH18" s="29">
        <v>8.3815400881880304</v>
      </c>
      <c r="JI18" s="29">
        <v>6.1142168022983299</v>
      </c>
      <c r="JJ18" s="29">
        <v>5.5600833626606132</v>
      </c>
      <c r="JK18" s="29">
        <v>22.573903903000001</v>
      </c>
      <c r="JL18" s="29">
        <v>7.6211696178977144</v>
      </c>
      <c r="JM18" s="29">
        <v>5.5595371304833145</v>
      </c>
      <c r="JN18" s="29">
        <v>2.252637170666226</v>
      </c>
      <c r="JO18" s="29">
        <v>22.876313530000001</v>
      </c>
      <c r="JP18" s="29">
        <v>6.9576457232783504</v>
      </c>
      <c r="JQ18" s="29">
        <v>5.0755056872733118</v>
      </c>
      <c r="JR18" s="29">
        <v>2.9554306453960066E-2</v>
      </c>
      <c r="JS18" s="29">
        <v>22.919177571999999</v>
      </c>
      <c r="JT18" s="29">
        <v>6.7547181654181898</v>
      </c>
      <c r="JU18" s="29">
        <v>4.9274728590742889</v>
      </c>
      <c r="JV18" s="29">
        <v>-0.98291184278223653</v>
      </c>
      <c r="JW18" s="29">
        <v>22.822394542000001</v>
      </c>
      <c r="JX18" s="29">
        <v>6.7686746371574715</v>
      </c>
      <c r="JY18" s="29">
        <v>4.937653910899046</v>
      </c>
      <c r="JZ18" s="29">
        <v>-0.29653504892205262</v>
      </c>
    </row>
    <row r="19" spans="1:286" ht="15" thickBot="1" x14ac:dyDescent="0.4">
      <c r="A19" s="2"/>
      <c r="B19" s="74" t="s">
        <v>456</v>
      </c>
      <c r="C19" s="74" t="s">
        <v>457</v>
      </c>
      <c r="D19" s="74" t="s">
        <v>853</v>
      </c>
      <c r="E19" s="87">
        <v>384753</v>
      </c>
      <c r="F19" s="84">
        <v>397415</v>
      </c>
      <c r="G19" s="22">
        <v>26.542711837999999</v>
      </c>
      <c r="H19" s="22">
        <v>12.471479856402075</v>
      </c>
      <c r="I19" s="22">
        <v>9.0977709210030895</v>
      </c>
      <c r="J19" s="22">
        <v>7.0900132280132215</v>
      </c>
      <c r="K19" s="22">
        <v>26.514139285999999</v>
      </c>
      <c r="L19" s="22">
        <v>12.372463059299132</v>
      </c>
      <c r="M19" s="22">
        <v>9.0255395460783578</v>
      </c>
      <c r="N19" s="22">
        <v>6.7020971996630916</v>
      </c>
      <c r="O19" s="22">
        <v>26.563297799000001</v>
      </c>
      <c r="P19" s="22">
        <v>11.963347223001586</v>
      </c>
      <c r="Q19" s="22">
        <v>8.7270952394166255</v>
      </c>
      <c r="R19" s="22">
        <v>4.5781465179477792</v>
      </c>
      <c r="S19" s="22">
        <v>26.651423225000002</v>
      </c>
      <c r="T19" s="22">
        <v>11.460610247058058</v>
      </c>
      <c r="U19" s="22">
        <v>8.3603556148239466</v>
      </c>
      <c r="V19" s="22">
        <v>2.3881492996635885</v>
      </c>
      <c r="W19" s="22">
        <v>26.718995071999998</v>
      </c>
      <c r="X19" s="22">
        <v>11.027794076804467</v>
      </c>
      <c r="Y19" s="22">
        <v>8.0446222445093003</v>
      </c>
      <c r="Z19" s="22">
        <v>0.19234634342782186</v>
      </c>
      <c r="AA19" s="22">
        <v>26.782059193000002</v>
      </c>
      <c r="AB19" s="22">
        <v>10.564133230096378</v>
      </c>
      <c r="AC19" s="22">
        <v>7.7063881121562634</v>
      </c>
      <c r="AD19" s="22">
        <v>-2.0389073440983481</v>
      </c>
      <c r="AE19" s="22">
        <v>26.847500625999999</v>
      </c>
      <c r="AF19" s="22">
        <v>10.092018189356825</v>
      </c>
      <c r="AG19" s="22">
        <v>7.3619867629608349</v>
      </c>
      <c r="AH19" s="22">
        <v>-4.2261660878883873</v>
      </c>
      <c r="AI19" s="22">
        <v>26.917595907999999</v>
      </c>
      <c r="AJ19" s="22">
        <v>9.869542898525193</v>
      </c>
      <c r="AK19" s="22">
        <v>7.1996941357125355</v>
      </c>
      <c r="AL19" s="22">
        <v>-5.3247019227325509</v>
      </c>
      <c r="AM19" s="22">
        <v>26.990874493</v>
      </c>
      <c r="AN19" s="22">
        <v>9.6157009853236275</v>
      </c>
      <c r="AO19" s="22">
        <v>7.0145199941473315</v>
      </c>
      <c r="AP19" s="22">
        <v>-6.6558692459511306</v>
      </c>
      <c r="AQ19" s="22">
        <v>27.074021916</v>
      </c>
      <c r="AR19" s="22">
        <v>9.3641031071087699</v>
      </c>
      <c r="AS19" s="22">
        <v>6.8309828448623424</v>
      </c>
      <c r="AT19" s="22">
        <v>-7.88895695009154</v>
      </c>
      <c r="AU19" s="22">
        <v>27.398279633000001</v>
      </c>
      <c r="AV19" s="22">
        <v>8.9820952134508154</v>
      </c>
      <c r="AW19" s="22">
        <v>6.5523134049457212</v>
      </c>
      <c r="AX19" s="22">
        <v>-8.7641109192164919</v>
      </c>
      <c r="AY19" s="22">
        <v>27.670873229000001</v>
      </c>
      <c r="AZ19" s="22">
        <v>8.7677682629931883</v>
      </c>
      <c r="BA19" s="22">
        <v>6.3959648785549481</v>
      </c>
      <c r="BB19" s="22">
        <v>-9.3924421454903921</v>
      </c>
      <c r="BC19" s="22">
        <v>27.826242165</v>
      </c>
      <c r="BD19" s="22">
        <v>8.6275310365563875</v>
      </c>
      <c r="BE19" s="22">
        <v>6.2936637743228072</v>
      </c>
      <c r="BF19" s="22">
        <v>-9.5504029513649016</v>
      </c>
      <c r="BG19" s="22">
        <v>27.934065245999999</v>
      </c>
      <c r="BH19" s="22">
        <v>8.3779478030851688</v>
      </c>
      <c r="BI19" s="22">
        <v>6.1115962803294002</v>
      </c>
      <c r="BJ19" s="22">
        <v>-9.6000531079527391</v>
      </c>
      <c r="BK19" s="25">
        <v>26.5425939</v>
      </c>
      <c r="BL19" s="25">
        <v>12.471479856402075</v>
      </c>
      <c r="BM19" s="25">
        <v>9.0977709210030895</v>
      </c>
      <c r="BN19" s="25">
        <v>7.0900132280132215</v>
      </c>
      <c r="BO19" s="25">
        <v>26.451540296000001</v>
      </c>
      <c r="BP19" s="25">
        <v>12.435790023735354</v>
      </c>
      <c r="BQ19" s="25">
        <v>9.0717356849645938</v>
      </c>
      <c r="BR19" s="25">
        <v>7.0225044207065022</v>
      </c>
      <c r="BS19" s="25">
        <v>26.418798953</v>
      </c>
      <c r="BT19" s="25">
        <v>12.079779288845533</v>
      </c>
      <c r="BU19" s="25">
        <v>8.8120308104237495</v>
      </c>
      <c r="BV19" s="25">
        <v>5.1238270590561807</v>
      </c>
      <c r="BW19" s="25">
        <v>26.422508237999999</v>
      </c>
      <c r="BX19" s="25">
        <v>11.682201334538366</v>
      </c>
      <c r="BY19" s="25">
        <v>8.5220032280377804</v>
      </c>
      <c r="BZ19" s="25">
        <v>3.167835222840484</v>
      </c>
      <c r="CA19" s="25">
        <v>26.40483412</v>
      </c>
      <c r="CB19" s="25">
        <v>11.266682058798422</v>
      </c>
      <c r="CC19" s="25">
        <v>8.2188877014547366</v>
      </c>
      <c r="CD19" s="25">
        <v>1.214789962673656</v>
      </c>
      <c r="CE19" s="25">
        <v>26.390880130999999</v>
      </c>
      <c r="CF19" s="25">
        <v>10.859307351802281</v>
      </c>
      <c r="CG19" s="25">
        <v>7.9217135243774983</v>
      </c>
      <c r="CH19" s="25">
        <v>-0.79349513017582041</v>
      </c>
      <c r="CI19" s="25">
        <v>26.407192741999999</v>
      </c>
      <c r="CJ19" s="25">
        <v>10.423004466353657</v>
      </c>
      <c r="CK19" s="25">
        <v>7.6034366438718859</v>
      </c>
      <c r="CL19" s="25">
        <v>-2.8234778262611115</v>
      </c>
      <c r="CM19" s="25">
        <v>26.451820007000002</v>
      </c>
      <c r="CN19" s="25">
        <v>10.23182650558331</v>
      </c>
      <c r="CO19" s="25">
        <v>7.4639749831660565</v>
      </c>
      <c r="CP19" s="25">
        <v>-3.821005954802569</v>
      </c>
      <c r="CQ19" s="25">
        <v>26.524491195</v>
      </c>
      <c r="CR19" s="25">
        <v>9.9764228027189787</v>
      </c>
      <c r="CS19" s="25">
        <v>7.2776615377858889</v>
      </c>
      <c r="CT19" s="25">
        <v>-5.0870717272126562</v>
      </c>
      <c r="CU19" s="25">
        <v>26.623347800000001</v>
      </c>
      <c r="CV19" s="25">
        <v>9.7209526135791862</v>
      </c>
      <c r="CW19" s="25">
        <v>7.0912995915934269</v>
      </c>
      <c r="CX19" s="25">
        <v>-6.2668712697552174</v>
      </c>
      <c r="CY19" s="25">
        <v>26.705698549000001</v>
      </c>
      <c r="CZ19" s="25">
        <v>9.6911567892319574</v>
      </c>
      <c r="DA19" s="25">
        <v>7.0695639525646419</v>
      </c>
      <c r="DB19" s="25">
        <v>-6.5547210684632162</v>
      </c>
      <c r="DC19" s="25">
        <v>26.767788467999999</v>
      </c>
      <c r="DD19" s="25">
        <v>9.6295805252150473</v>
      </c>
      <c r="DE19" s="25">
        <v>7.0246449252601568</v>
      </c>
      <c r="DF19" s="25">
        <v>-6.8367877816680078</v>
      </c>
      <c r="DG19" s="25">
        <v>26.803569767999999</v>
      </c>
      <c r="DH19" s="25">
        <v>9.6497624341308086</v>
      </c>
      <c r="DI19" s="25">
        <v>7.039367346831475</v>
      </c>
      <c r="DJ19" s="25">
        <v>-7.0294668403376583</v>
      </c>
      <c r="DK19" s="25">
        <v>26.796003404</v>
      </c>
      <c r="DL19" s="25">
        <v>9.6707189081556759</v>
      </c>
      <c r="DM19" s="25">
        <v>7.0546548028659988</v>
      </c>
      <c r="DN19" s="25">
        <v>-7.1034937122039885</v>
      </c>
      <c r="DO19" s="27">
        <v>26.542711837999999</v>
      </c>
      <c r="DP19" s="27">
        <v>12.471479856402075</v>
      </c>
      <c r="DQ19" s="27">
        <v>9.0977709210030895</v>
      </c>
      <c r="DR19" s="27">
        <v>7.0900132280132215</v>
      </c>
      <c r="DS19" s="27">
        <v>26.514038243000002</v>
      </c>
      <c r="DT19" s="27">
        <v>12.372731892778454</v>
      </c>
      <c r="DU19" s="27">
        <v>9.0257356563586857</v>
      </c>
      <c r="DV19" s="27">
        <v>6.7021753581147649</v>
      </c>
      <c r="DW19" s="27">
        <v>26.563095721</v>
      </c>
      <c r="DX19" s="27">
        <v>11.964844692509129</v>
      </c>
      <c r="DY19" s="27">
        <v>8.7281876225738504</v>
      </c>
      <c r="DZ19" s="27">
        <v>4.5783028294806414</v>
      </c>
      <c r="EA19" s="27">
        <v>26.651122772000001</v>
      </c>
      <c r="EB19" s="27">
        <v>11.463179505912748</v>
      </c>
      <c r="EC19" s="27">
        <v>8.3622298533879231</v>
      </c>
      <c r="ED19" s="27">
        <v>2.3883796920332259</v>
      </c>
      <c r="EE19" s="27">
        <v>26.718598869000001</v>
      </c>
      <c r="EF19" s="27">
        <v>11.028095393092759</v>
      </c>
      <c r="EG19" s="27">
        <v>8.0448420505465315</v>
      </c>
      <c r="EH19" s="27">
        <v>0.19264995085094228</v>
      </c>
      <c r="EI19" s="27">
        <v>26.782177654999998</v>
      </c>
      <c r="EJ19" s="27">
        <v>10.565545091360221</v>
      </c>
      <c r="EK19" s="27">
        <v>7.7074180452915915</v>
      </c>
      <c r="EL19" s="27">
        <v>-2.0389982341299202</v>
      </c>
      <c r="EM19" s="27">
        <v>26.848757313</v>
      </c>
      <c r="EN19" s="27">
        <v>10.095458375894355</v>
      </c>
      <c r="EO19" s="27">
        <v>7.3644963311439486</v>
      </c>
      <c r="EP19" s="27">
        <v>-4.2271300749995291</v>
      </c>
      <c r="EQ19" s="27">
        <v>26.919069876000002</v>
      </c>
      <c r="ER19" s="27">
        <v>9.8649611345179853</v>
      </c>
      <c r="ES19" s="27">
        <v>7.1963518026589117</v>
      </c>
      <c r="ET19" s="27">
        <v>-5.3258281015501439</v>
      </c>
      <c r="EU19" s="27">
        <v>26.992544795000001</v>
      </c>
      <c r="EV19" s="27">
        <v>9.6146970135393328</v>
      </c>
      <c r="EW19" s="27">
        <v>7.0137876107084907</v>
      </c>
      <c r="EX19" s="27">
        <v>-6.657151515668275</v>
      </c>
      <c r="EY19" s="27">
        <v>27.071658247000002</v>
      </c>
      <c r="EZ19" s="27">
        <v>9.3680564880478165</v>
      </c>
      <c r="FA19" s="27">
        <v>6.8338667812164102</v>
      </c>
      <c r="FB19" s="27">
        <v>-7.8759384058829554</v>
      </c>
      <c r="FC19" s="27">
        <v>27.362172499</v>
      </c>
      <c r="FD19" s="27">
        <v>9.0021664270343855</v>
      </c>
      <c r="FE19" s="27">
        <v>6.5669550758133628</v>
      </c>
      <c r="FF19" s="27">
        <v>-8.688777354858459</v>
      </c>
      <c r="FG19" s="27">
        <v>27.564809750999999</v>
      </c>
      <c r="FH19" s="27">
        <v>8.8029152168355829</v>
      </c>
      <c r="FI19" s="27">
        <v>6.4216040920493302</v>
      </c>
      <c r="FJ19" s="27">
        <v>-9.2523462097430667</v>
      </c>
      <c r="FK19" s="27">
        <v>27.686548408</v>
      </c>
      <c r="FL19" s="27">
        <v>8.6662225569824951</v>
      </c>
      <c r="FM19" s="27">
        <v>6.3218886997907608</v>
      </c>
      <c r="FN19" s="27">
        <v>-9.388148243103096</v>
      </c>
      <c r="FO19" s="27">
        <v>27.73589192</v>
      </c>
      <c r="FP19" s="27">
        <v>8.4199975814321668</v>
      </c>
      <c r="FQ19" s="27">
        <v>6.1422710081952809</v>
      </c>
      <c r="FR19" s="27">
        <v>-9.4009672926059835</v>
      </c>
      <c r="FS19" s="28">
        <v>26.543027062</v>
      </c>
      <c r="FT19" s="28">
        <v>12.471479856402075</v>
      </c>
      <c r="FU19" s="28">
        <v>9.0977709210030895</v>
      </c>
      <c r="FV19" s="28">
        <v>7.0900132280132215</v>
      </c>
      <c r="FW19" s="28">
        <v>26.501382405000001</v>
      </c>
      <c r="FX19" s="28">
        <v>12.346045818695236</v>
      </c>
      <c r="FY19" s="28">
        <v>9.0062685368519837</v>
      </c>
      <c r="FZ19" s="28">
        <v>6.7165474223673876</v>
      </c>
      <c r="GA19" s="28">
        <v>26.540920597</v>
      </c>
      <c r="GB19" s="28">
        <v>11.914409971020053</v>
      </c>
      <c r="GC19" s="28">
        <v>8.6913961954252397</v>
      </c>
      <c r="GD19" s="28">
        <v>4.6144967589643855</v>
      </c>
      <c r="GE19" s="28">
        <v>26.623650851000001</v>
      </c>
      <c r="GF19" s="28">
        <v>11.292478024884559</v>
      </c>
      <c r="GG19" s="28">
        <v>8.2377054995701027</v>
      </c>
      <c r="GH19" s="28">
        <v>2.4440722841969631</v>
      </c>
      <c r="GI19" s="28">
        <v>26.690507609000001</v>
      </c>
      <c r="GJ19" s="28">
        <v>10.874139767696361</v>
      </c>
      <c r="GK19" s="28">
        <v>7.9325335652678426</v>
      </c>
      <c r="GL19" s="28">
        <v>0.26545753710439612</v>
      </c>
      <c r="GM19" s="28">
        <v>26.761020362</v>
      </c>
      <c r="GN19" s="28">
        <v>10.361135887043851</v>
      </c>
      <c r="GO19" s="28">
        <v>7.5583043766309936</v>
      </c>
      <c r="GP19" s="28">
        <v>-1.956211585175673</v>
      </c>
      <c r="GQ19" s="28">
        <v>26.842970399999999</v>
      </c>
      <c r="GR19" s="28">
        <v>9.869131716198801</v>
      </c>
      <c r="GS19" s="28">
        <v>7.1993941839301216</v>
      </c>
      <c r="GT19" s="28">
        <v>-4.154942597249665</v>
      </c>
      <c r="GU19" s="28">
        <v>26.93578509</v>
      </c>
      <c r="GV19" s="28">
        <v>9.6130821543588603</v>
      </c>
      <c r="GW19" s="28">
        <v>7.0126095934192216</v>
      </c>
      <c r="GX19" s="28">
        <v>-5.2684441624416536</v>
      </c>
      <c r="GY19" s="28">
        <v>27.036510644</v>
      </c>
      <c r="GZ19" s="28">
        <v>9.3190261224953694</v>
      </c>
      <c r="HA19" s="28">
        <v>6.798099812171416</v>
      </c>
      <c r="HB19" s="28">
        <v>-6.6020595270412059</v>
      </c>
      <c r="HC19" s="28">
        <v>27.15138803</v>
      </c>
      <c r="HD19" s="28">
        <v>9.0370691285241378</v>
      </c>
      <c r="HE19" s="28">
        <v>6.592416110617096</v>
      </c>
      <c r="HF19" s="28">
        <v>-7.8056000674580446</v>
      </c>
      <c r="HG19" s="28">
        <v>27.591345437000001</v>
      </c>
      <c r="HH19" s="28">
        <v>8.4823963483315765</v>
      </c>
      <c r="HI19" s="28">
        <v>6.1877900399012473</v>
      </c>
      <c r="HJ19" s="28">
        <v>-8.7610382934652122</v>
      </c>
      <c r="HK19" s="28">
        <v>27.962602668999999</v>
      </c>
      <c r="HL19" s="28">
        <v>7.8311783204105465</v>
      </c>
      <c r="HM19" s="28">
        <v>5.7127355551191883</v>
      </c>
      <c r="HN19" s="28">
        <v>-10.58260422889488</v>
      </c>
      <c r="HO19" s="28">
        <v>28.097834578000001</v>
      </c>
      <c r="HP19" s="28">
        <v>7.3631886030861704</v>
      </c>
      <c r="HQ19" s="28">
        <v>5.3713435719202938</v>
      </c>
      <c r="HR19" s="28">
        <v>-12.177651161778819</v>
      </c>
      <c r="HS19" s="28">
        <v>28.056933735000001</v>
      </c>
      <c r="HT19" s="28">
        <v>7.0107507070886612</v>
      </c>
      <c r="HU19" s="28">
        <v>5.1142450336085243</v>
      </c>
      <c r="HV19" s="28">
        <v>-13.125280818300354</v>
      </c>
      <c r="HW19" s="29">
        <v>26.543027062</v>
      </c>
      <c r="HX19" s="29">
        <v>12.471479856402075</v>
      </c>
      <c r="HY19" s="29">
        <v>9.0977709210030895</v>
      </c>
      <c r="HZ19" s="29">
        <v>7.0900132280132215</v>
      </c>
      <c r="IA19" s="29">
        <v>26.489179973999999</v>
      </c>
      <c r="IB19" s="29">
        <v>12.404122854850701</v>
      </c>
      <c r="IC19" s="29">
        <v>9.0486349261495622</v>
      </c>
      <c r="ID19" s="29">
        <v>6.7441999514223809</v>
      </c>
      <c r="IE19" s="29">
        <v>26.532533298000001</v>
      </c>
      <c r="IF19" s="29">
        <v>12.013847192389642</v>
      </c>
      <c r="IG19" s="29">
        <v>8.7639342639991309</v>
      </c>
      <c r="IH19" s="29">
        <v>4.6106876385161577</v>
      </c>
      <c r="II19" s="29">
        <v>26.609791706999999</v>
      </c>
      <c r="IJ19" s="29">
        <v>11.536005100785747</v>
      </c>
      <c r="IK19" s="29">
        <v>8.4153551109330564</v>
      </c>
      <c r="IL19" s="29">
        <v>2.444356483296886</v>
      </c>
      <c r="IM19" s="29">
        <v>26.670342884</v>
      </c>
      <c r="IN19" s="29">
        <v>11.109535979172128</v>
      </c>
      <c r="IO19" s="29">
        <v>8.1042518242344546</v>
      </c>
      <c r="IP19" s="29">
        <v>0.26796682953718687</v>
      </c>
      <c r="IQ19" s="29">
        <v>26.733658253999998</v>
      </c>
      <c r="IR19" s="29">
        <v>10.582182618425309</v>
      </c>
      <c r="IS19" s="29">
        <v>7.7195548896495172</v>
      </c>
      <c r="IT19" s="29">
        <v>-1.9391603420196049</v>
      </c>
      <c r="IU19" s="29">
        <v>26.810514134999998</v>
      </c>
      <c r="IV19" s="29">
        <v>10.095181623545457</v>
      </c>
      <c r="IW19" s="29">
        <v>7.3642944441585136</v>
      </c>
      <c r="IX19" s="29">
        <v>-4.1152113866411071</v>
      </c>
      <c r="IY19" s="29">
        <v>26.897163118999998</v>
      </c>
      <c r="IZ19" s="29">
        <v>9.8494936276098617</v>
      </c>
      <c r="JA19" s="29">
        <v>7.185068471715879</v>
      </c>
      <c r="JB19" s="29">
        <v>-5.2005981938989905</v>
      </c>
      <c r="JC19" s="29">
        <v>26.993855111000002</v>
      </c>
      <c r="JD19" s="29">
        <v>9.5455011504932727</v>
      </c>
      <c r="JE19" s="29">
        <v>6.9633101919961486</v>
      </c>
      <c r="JF19" s="29">
        <v>-6.519894980527134</v>
      </c>
      <c r="JG19" s="29">
        <v>27.114746329999999</v>
      </c>
      <c r="JH19" s="29">
        <v>9.2468145207917232</v>
      </c>
      <c r="JI19" s="29">
        <v>6.7454224540950003</v>
      </c>
      <c r="JJ19" s="29">
        <v>-7.9273012126567011</v>
      </c>
      <c r="JK19" s="29">
        <v>27.588514713999999</v>
      </c>
      <c r="JL19" s="29">
        <v>8.5716520861603112</v>
      </c>
      <c r="JM19" s="29">
        <v>6.2529008579838425</v>
      </c>
      <c r="JN19" s="29">
        <v>-9.8978819518211907</v>
      </c>
      <c r="JO19" s="29">
        <v>27.872356545999999</v>
      </c>
      <c r="JP19" s="29">
        <v>7.7550070360596166</v>
      </c>
      <c r="JQ19" s="29">
        <v>5.6571696636802811</v>
      </c>
      <c r="JR19" s="29">
        <v>-11.898550215413984</v>
      </c>
      <c r="JS19" s="29">
        <v>27.882926488999999</v>
      </c>
      <c r="JT19" s="29">
        <v>7.5002299506298424</v>
      </c>
      <c r="JU19" s="29">
        <v>5.4713133269945393</v>
      </c>
      <c r="JV19" s="29">
        <v>-12.913102705391189</v>
      </c>
      <c r="JW19" s="29">
        <v>27.715035327999999</v>
      </c>
      <c r="JX19" s="29">
        <v>7.4493290547829876</v>
      </c>
      <c r="JY19" s="29">
        <v>5.4341818321422419</v>
      </c>
      <c r="JZ19" s="29">
        <v>-12.387830916450042</v>
      </c>
    </row>
    <row r="20" spans="1:286" ht="15" thickBot="1" x14ac:dyDescent="0.4">
      <c r="A20" s="2"/>
      <c r="B20" s="74" t="s">
        <v>458</v>
      </c>
      <c r="C20" s="74" t="s">
        <v>448</v>
      </c>
      <c r="D20" s="74" t="s">
        <v>850</v>
      </c>
      <c r="E20" s="87">
        <v>346495</v>
      </c>
      <c r="F20" s="84">
        <v>478180</v>
      </c>
      <c r="G20" s="22">
        <v>18.383214895000002</v>
      </c>
      <c r="H20" s="22">
        <v>18.383214895000002</v>
      </c>
      <c r="I20" s="22">
        <v>18.383214895000002</v>
      </c>
      <c r="J20" s="22">
        <v>13.289161722302062</v>
      </c>
      <c r="K20" s="22">
        <v>18.408746829999998</v>
      </c>
      <c r="L20" s="22">
        <v>18.408746829999998</v>
      </c>
      <c r="M20" s="22">
        <v>18.408746829999998</v>
      </c>
      <c r="N20" s="22">
        <v>12.94715963208742</v>
      </c>
      <c r="O20" s="22">
        <v>18.483117389</v>
      </c>
      <c r="P20" s="22">
        <v>18.483117389</v>
      </c>
      <c r="Q20" s="22">
        <v>18.483117389</v>
      </c>
      <c r="R20" s="22">
        <v>12.908000191971109</v>
      </c>
      <c r="S20" s="22">
        <v>18.512132331</v>
      </c>
      <c r="T20" s="22">
        <v>18.512132331</v>
      </c>
      <c r="U20" s="22">
        <v>18.512132331</v>
      </c>
      <c r="V20" s="22">
        <v>12.682169016582826</v>
      </c>
      <c r="W20" s="22">
        <v>18.541582942000002</v>
      </c>
      <c r="X20" s="22">
        <v>18.541582942000002</v>
      </c>
      <c r="Y20" s="22">
        <v>18.541582942000002</v>
      </c>
      <c r="Z20" s="22">
        <v>12.640587364106665</v>
      </c>
      <c r="AA20" s="22">
        <v>18.572707962999999</v>
      </c>
      <c r="AB20" s="22">
        <v>18.572707962999999</v>
      </c>
      <c r="AC20" s="22">
        <v>18.572707962999999</v>
      </c>
      <c r="AD20" s="22">
        <v>12.450650284965455</v>
      </c>
      <c r="AE20" s="22">
        <v>18.606456882</v>
      </c>
      <c r="AF20" s="22">
        <v>18.606456882</v>
      </c>
      <c r="AG20" s="22">
        <v>18.606456882</v>
      </c>
      <c r="AH20" s="22">
        <v>12.264677967932588</v>
      </c>
      <c r="AI20" s="22">
        <v>18.644305958</v>
      </c>
      <c r="AJ20" s="22">
        <v>18.644305958</v>
      </c>
      <c r="AK20" s="22">
        <v>18.644305958</v>
      </c>
      <c r="AL20" s="22">
        <v>12.206474490342892</v>
      </c>
      <c r="AM20" s="22">
        <v>18.684355871000001</v>
      </c>
      <c r="AN20" s="22">
        <v>18.684355871000001</v>
      </c>
      <c r="AO20" s="22">
        <v>18.684355871000001</v>
      </c>
      <c r="AP20" s="22">
        <v>12.011826462461018</v>
      </c>
      <c r="AQ20" s="22">
        <v>18.734792742</v>
      </c>
      <c r="AR20" s="22">
        <v>18.734792742</v>
      </c>
      <c r="AS20" s="22">
        <v>18.734792742</v>
      </c>
      <c r="AT20" s="22">
        <v>11.77905778131719</v>
      </c>
      <c r="AU20" s="22">
        <v>18.928608601000001</v>
      </c>
      <c r="AV20" s="22">
        <v>18.928608601000001</v>
      </c>
      <c r="AW20" s="22">
        <v>18.667551165966554</v>
      </c>
      <c r="AX20" s="22">
        <v>10.920508933605801</v>
      </c>
      <c r="AY20" s="22">
        <v>19.065064456000002</v>
      </c>
      <c r="AZ20" s="22">
        <v>19.065064456000002</v>
      </c>
      <c r="BA20" s="22">
        <v>18.500356312888609</v>
      </c>
      <c r="BB20" s="22">
        <v>10.496189888888333</v>
      </c>
      <c r="BC20" s="22">
        <v>19.141073689999999</v>
      </c>
      <c r="BD20" s="22">
        <v>19.141073689999999</v>
      </c>
      <c r="BE20" s="22">
        <v>18.271695459388052</v>
      </c>
      <c r="BF20" s="22">
        <v>10.363847475274515</v>
      </c>
      <c r="BG20" s="22">
        <v>19.184305456000001</v>
      </c>
      <c r="BH20" s="22">
        <v>19.184305456000001</v>
      </c>
      <c r="BI20" s="22">
        <v>18.03902281902096</v>
      </c>
      <c r="BJ20" s="22">
        <v>10.562104151928436</v>
      </c>
      <c r="BK20" s="25">
        <v>18.384729450000002</v>
      </c>
      <c r="BL20" s="25">
        <v>18.384729450000002</v>
      </c>
      <c r="BM20" s="25">
        <v>18.384729450000002</v>
      </c>
      <c r="BN20" s="25">
        <v>13.289161722302062</v>
      </c>
      <c r="BO20" s="25">
        <v>18.414105467999999</v>
      </c>
      <c r="BP20" s="25">
        <v>18.414105467999999</v>
      </c>
      <c r="BQ20" s="25">
        <v>18.414105467999999</v>
      </c>
      <c r="BR20" s="25">
        <v>13.106936776088432</v>
      </c>
      <c r="BS20" s="25">
        <v>18.459088057999999</v>
      </c>
      <c r="BT20" s="25">
        <v>18.459088057999999</v>
      </c>
      <c r="BU20" s="25">
        <v>18.459088057999999</v>
      </c>
      <c r="BV20" s="25">
        <v>13.152290535926291</v>
      </c>
      <c r="BW20" s="25">
        <v>18.467731672999999</v>
      </c>
      <c r="BX20" s="25">
        <v>18.467731672999999</v>
      </c>
      <c r="BY20" s="25">
        <v>18.467731672999999</v>
      </c>
      <c r="BZ20" s="25">
        <v>13.06045657976599</v>
      </c>
      <c r="CA20" s="25">
        <v>18.474477905000001</v>
      </c>
      <c r="CB20" s="25">
        <v>18.474477905000001</v>
      </c>
      <c r="CC20" s="25">
        <v>18.474477905000001</v>
      </c>
      <c r="CD20" s="25">
        <v>13.139271422048793</v>
      </c>
      <c r="CE20" s="25">
        <v>18.483754303000001</v>
      </c>
      <c r="CF20" s="25">
        <v>18.483754303000001</v>
      </c>
      <c r="CG20" s="25">
        <v>18.483754303000001</v>
      </c>
      <c r="CH20" s="25">
        <v>13.066387527144503</v>
      </c>
      <c r="CI20" s="25">
        <v>18.499485122999999</v>
      </c>
      <c r="CJ20" s="25">
        <v>18.499485122999999</v>
      </c>
      <c r="CK20" s="25">
        <v>18.499485122999999</v>
      </c>
      <c r="CL20" s="25">
        <v>12.972457516594028</v>
      </c>
      <c r="CM20" s="25">
        <v>18.521155396000001</v>
      </c>
      <c r="CN20" s="25">
        <v>18.521155396000001</v>
      </c>
      <c r="CO20" s="25">
        <v>18.521155396000001</v>
      </c>
      <c r="CP20" s="25">
        <v>12.972478915130598</v>
      </c>
      <c r="CQ20" s="25">
        <v>18.548639164000001</v>
      </c>
      <c r="CR20" s="25">
        <v>18.548639164000001</v>
      </c>
      <c r="CS20" s="25">
        <v>18.548639164000001</v>
      </c>
      <c r="CT20" s="25">
        <v>12.834163267418985</v>
      </c>
      <c r="CU20" s="25">
        <v>18.581359105000001</v>
      </c>
      <c r="CV20" s="25">
        <v>18.581359105000001</v>
      </c>
      <c r="CW20" s="25">
        <v>18.581359105000001</v>
      </c>
      <c r="CX20" s="25">
        <v>12.713688828389529</v>
      </c>
      <c r="CY20" s="25">
        <v>18.642748458</v>
      </c>
      <c r="CZ20" s="25">
        <v>18.642748458</v>
      </c>
      <c r="DA20" s="25">
        <v>18.642748458</v>
      </c>
      <c r="DB20" s="25">
        <v>12.395694009515214</v>
      </c>
      <c r="DC20" s="25">
        <v>18.693343064</v>
      </c>
      <c r="DD20" s="25">
        <v>18.693343064</v>
      </c>
      <c r="DE20" s="25">
        <v>18.693343064</v>
      </c>
      <c r="DF20" s="25">
        <v>12.093348545234587</v>
      </c>
      <c r="DG20" s="25">
        <v>18.730597559</v>
      </c>
      <c r="DH20" s="25">
        <v>18.730597559</v>
      </c>
      <c r="DI20" s="25">
        <v>18.730597559</v>
      </c>
      <c r="DJ20" s="25">
        <v>11.843149392899104</v>
      </c>
      <c r="DK20" s="25">
        <v>18.753295554000001</v>
      </c>
      <c r="DL20" s="25">
        <v>18.753295554000001</v>
      </c>
      <c r="DM20" s="25">
        <v>18.753295554000001</v>
      </c>
      <c r="DN20" s="25">
        <v>11.721505291350944</v>
      </c>
      <c r="DO20" s="27">
        <v>18.383214895000002</v>
      </c>
      <c r="DP20" s="27">
        <v>18.383214895000002</v>
      </c>
      <c r="DQ20" s="27">
        <v>18.383214895000002</v>
      </c>
      <c r="DR20" s="27">
        <v>13.289161722302062</v>
      </c>
      <c r="DS20" s="27">
        <v>18.408730378000001</v>
      </c>
      <c r="DT20" s="27">
        <v>18.408730378000001</v>
      </c>
      <c r="DU20" s="27">
        <v>18.408730378000001</v>
      </c>
      <c r="DV20" s="27">
        <v>12.94717688313073</v>
      </c>
      <c r="DW20" s="27">
        <v>18.483068730999999</v>
      </c>
      <c r="DX20" s="27">
        <v>18.483068730999999</v>
      </c>
      <c r="DY20" s="27">
        <v>18.483068730999999</v>
      </c>
      <c r="DZ20" s="27">
        <v>12.908033960485648</v>
      </c>
      <c r="EA20" s="27">
        <v>18.512059987000001</v>
      </c>
      <c r="EB20" s="27">
        <v>18.512059987000001</v>
      </c>
      <c r="EC20" s="27">
        <v>18.512059987000001</v>
      </c>
      <c r="ED20" s="27">
        <v>12.682219826916249</v>
      </c>
      <c r="EE20" s="27">
        <v>18.541487545999999</v>
      </c>
      <c r="EF20" s="27">
        <v>18.541487545999999</v>
      </c>
      <c r="EG20" s="27">
        <v>18.541487545999999</v>
      </c>
      <c r="EH20" s="27">
        <v>12.640652696243354</v>
      </c>
      <c r="EI20" s="27">
        <v>18.572736483</v>
      </c>
      <c r="EJ20" s="27">
        <v>18.572736483</v>
      </c>
      <c r="EK20" s="27">
        <v>18.572736483</v>
      </c>
      <c r="EL20" s="27">
        <v>12.450630632338783</v>
      </c>
      <c r="EM20" s="27">
        <v>18.606759472</v>
      </c>
      <c r="EN20" s="27">
        <v>18.606759472</v>
      </c>
      <c r="EO20" s="27">
        <v>18.606759472</v>
      </c>
      <c r="EP20" s="27">
        <v>12.264467951392884</v>
      </c>
      <c r="EQ20" s="27">
        <v>18.644660865999999</v>
      </c>
      <c r="ER20" s="27">
        <v>18.644660865999999</v>
      </c>
      <c r="ES20" s="27">
        <v>18.644660865999999</v>
      </c>
      <c r="ET20" s="27">
        <v>12.206232918982224</v>
      </c>
      <c r="EU20" s="27">
        <v>18.684758052999999</v>
      </c>
      <c r="EV20" s="27">
        <v>18.684758052999999</v>
      </c>
      <c r="EW20" s="27">
        <v>18.684758052999999</v>
      </c>
      <c r="EX20" s="27">
        <v>12.011550838307507</v>
      </c>
      <c r="EY20" s="27">
        <v>18.731644380999999</v>
      </c>
      <c r="EZ20" s="27">
        <v>18.731644380999999</v>
      </c>
      <c r="FA20" s="27">
        <v>18.731644380999999</v>
      </c>
      <c r="FB20" s="27">
        <v>11.793932321894935</v>
      </c>
      <c r="FC20" s="27">
        <v>18.909443505999999</v>
      </c>
      <c r="FD20" s="27">
        <v>18.909443505999999</v>
      </c>
      <c r="FE20" s="27">
        <v>18.699960165376002</v>
      </c>
      <c r="FF20" s="27">
        <v>10.988638194619599</v>
      </c>
      <c r="FG20" s="27">
        <v>19.024120488000001</v>
      </c>
      <c r="FH20" s="27">
        <v>19.024120488000001</v>
      </c>
      <c r="FI20" s="27">
        <v>18.507085247719935</v>
      </c>
      <c r="FJ20" s="27">
        <v>10.588378156016653</v>
      </c>
      <c r="FK20" s="27">
        <v>19.090469554999999</v>
      </c>
      <c r="FL20" s="27">
        <v>19.090469554999999</v>
      </c>
      <c r="FM20" s="27">
        <v>18.266803515930292</v>
      </c>
      <c r="FN20" s="27">
        <v>10.454831368901583</v>
      </c>
      <c r="FO20" s="27">
        <v>19.120120110999999</v>
      </c>
      <c r="FP20" s="27">
        <v>19.120120110999999</v>
      </c>
      <c r="FQ20" s="27">
        <v>18.037007369221719</v>
      </c>
      <c r="FR20" s="27">
        <v>10.649441910673985</v>
      </c>
      <c r="FS20" s="28">
        <v>18.38261026</v>
      </c>
      <c r="FT20" s="28">
        <v>18.38261026</v>
      </c>
      <c r="FU20" s="28">
        <v>18.38261026</v>
      </c>
      <c r="FV20" s="28">
        <v>13.289161722302062</v>
      </c>
      <c r="FW20" s="28">
        <v>18.425457470000001</v>
      </c>
      <c r="FX20" s="28">
        <v>18.425457470000001</v>
      </c>
      <c r="FY20" s="28">
        <v>18.425457470000001</v>
      </c>
      <c r="FZ20" s="28">
        <v>12.939462138372782</v>
      </c>
      <c r="GA20" s="28">
        <v>18.484834590999998</v>
      </c>
      <c r="GB20" s="28">
        <v>18.484834590999998</v>
      </c>
      <c r="GC20" s="28">
        <v>18.484834590999998</v>
      </c>
      <c r="GD20" s="28">
        <v>12.892989216537977</v>
      </c>
      <c r="GE20" s="28">
        <v>18.518178149000001</v>
      </c>
      <c r="GF20" s="28">
        <v>18.518178149000001</v>
      </c>
      <c r="GG20" s="28">
        <v>18.518178149000001</v>
      </c>
      <c r="GH20" s="28">
        <v>12.668331188694115</v>
      </c>
      <c r="GI20" s="28">
        <v>18.556880707000001</v>
      </c>
      <c r="GJ20" s="28">
        <v>18.556880707000001</v>
      </c>
      <c r="GK20" s="28">
        <v>18.556880707000001</v>
      </c>
      <c r="GL20" s="28">
        <v>12.617650999679352</v>
      </c>
      <c r="GM20" s="28">
        <v>18.602826008000001</v>
      </c>
      <c r="GN20" s="28">
        <v>18.602826008000001</v>
      </c>
      <c r="GO20" s="28">
        <v>18.602826008000001</v>
      </c>
      <c r="GP20" s="28">
        <v>12.404414826466832</v>
      </c>
      <c r="GQ20" s="28">
        <v>18.657398133000001</v>
      </c>
      <c r="GR20" s="28">
        <v>18.657398133000001</v>
      </c>
      <c r="GS20" s="28">
        <v>18.657398133000001</v>
      </c>
      <c r="GT20" s="28">
        <v>12.178087584900101</v>
      </c>
      <c r="GU20" s="28">
        <v>18.721690684999999</v>
      </c>
      <c r="GV20" s="28">
        <v>18.721690684999999</v>
      </c>
      <c r="GW20" s="28">
        <v>18.721690684999999</v>
      </c>
      <c r="GX20" s="28">
        <v>12.078726459300805</v>
      </c>
      <c r="GY20" s="28">
        <v>18.785248680999999</v>
      </c>
      <c r="GZ20" s="28">
        <v>18.785248680999999</v>
      </c>
      <c r="HA20" s="28">
        <v>18.785248680999999</v>
      </c>
      <c r="HB20" s="28">
        <v>11.865973485825339</v>
      </c>
      <c r="HC20" s="28">
        <v>18.856670416</v>
      </c>
      <c r="HD20" s="28">
        <v>18.856670416</v>
      </c>
      <c r="HE20" s="28">
        <v>18.856670416</v>
      </c>
      <c r="HF20" s="28">
        <v>11.681916807898808</v>
      </c>
      <c r="HG20" s="28">
        <v>19.110181512</v>
      </c>
      <c r="HH20" s="28">
        <v>19.110181512</v>
      </c>
      <c r="HI20" s="28">
        <v>18.623850893477695</v>
      </c>
      <c r="HJ20" s="28">
        <v>10.853928187378125</v>
      </c>
      <c r="HK20" s="28">
        <v>19.311981348</v>
      </c>
      <c r="HL20" s="28">
        <v>19.311981348</v>
      </c>
      <c r="HM20" s="28">
        <v>18.270118918661119</v>
      </c>
      <c r="HN20" s="28">
        <v>9.6672157103533891</v>
      </c>
      <c r="HO20" s="28">
        <v>19.404372893000001</v>
      </c>
      <c r="HP20" s="28">
        <v>19.404372893000001</v>
      </c>
      <c r="HQ20" s="28">
        <v>18.032670148055605</v>
      </c>
      <c r="HR20" s="28">
        <v>8.8841549723319453</v>
      </c>
      <c r="HS20" s="28">
        <v>19.441397377000001</v>
      </c>
      <c r="HT20" s="28">
        <v>19.441397377000001</v>
      </c>
      <c r="HU20" s="28">
        <v>17.862580595400011</v>
      </c>
      <c r="HV20" s="28">
        <v>8.3576017300892644</v>
      </c>
      <c r="HW20" s="29">
        <v>18.38261026</v>
      </c>
      <c r="HX20" s="29">
        <v>18.38261026</v>
      </c>
      <c r="HY20" s="29">
        <v>18.38261026</v>
      </c>
      <c r="HZ20" s="29">
        <v>13.289161722302062</v>
      </c>
      <c r="IA20" s="29">
        <v>18.422097889</v>
      </c>
      <c r="IB20" s="29">
        <v>18.422097889</v>
      </c>
      <c r="IC20" s="29">
        <v>18.422097889</v>
      </c>
      <c r="ID20" s="29">
        <v>12.944935782638392</v>
      </c>
      <c r="IE20" s="29">
        <v>18.492467039000001</v>
      </c>
      <c r="IF20" s="29">
        <v>18.492467039000001</v>
      </c>
      <c r="IG20" s="29">
        <v>18.492467039000001</v>
      </c>
      <c r="IH20" s="29">
        <v>12.850405847433038</v>
      </c>
      <c r="II20" s="29">
        <v>18.530127050000001</v>
      </c>
      <c r="IJ20" s="29">
        <v>18.530127050000001</v>
      </c>
      <c r="IK20" s="29">
        <v>18.530127050000001</v>
      </c>
      <c r="IL20" s="29">
        <v>12.607284498413025</v>
      </c>
      <c r="IM20" s="29">
        <v>18.571821634999999</v>
      </c>
      <c r="IN20" s="29">
        <v>18.571821634999999</v>
      </c>
      <c r="IO20" s="29">
        <v>18.571821634999999</v>
      </c>
      <c r="IP20" s="29">
        <v>12.543872811066887</v>
      </c>
      <c r="IQ20" s="29">
        <v>18.618202842999999</v>
      </c>
      <c r="IR20" s="29">
        <v>18.618202842999999</v>
      </c>
      <c r="IS20" s="29">
        <v>18.618202842999999</v>
      </c>
      <c r="IT20" s="29">
        <v>12.333438293027449</v>
      </c>
      <c r="IU20" s="29">
        <v>18.664547555999999</v>
      </c>
      <c r="IV20" s="29">
        <v>18.664547555999999</v>
      </c>
      <c r="IW20" s="29">
        <v>18.664547555999999</v>
      </c>
      <c r="IX20" s="29">
        <v>12.126581435443136</v>
      </c>
      <c r="IY20" s="29">
        <v>18.716370429000001</v>
      </c>
      <c r="IZ20" s="29">
        <v>18.716370429000001</v>
      </c>
      <c r="JA20" s="29">
        <v>18.716370429000001</v>
      </c>
      <c r="JB20" s="29">
        <v>12.061227485037826</v>
      </c>
      <c r="JC20" s="29">
        <v>18.772285737000001</v>
      </c>
      <c r="JD20" s="29">
        <v>18.772285737000001</v>
      </c>
      <c r="JE20" s="29">
        <v>18.772285737000001</v>
      </c>
      <c r="JF20" s="29">
        <v>11.873282873165323</v>
      </c>
      <c r="JG20" s="29">
        <v>18.843861350000001</v>
      </c>
      <c r="JH20" s="29">
        <v>18.843861350000001</v>
      </c>
      <c r="JI20" s="29">
        <v>18.800022763115152</v>
      </c>
      <c r="JJ20" s="29">
        <v>11.553092881569119</v>
      </c>
      <c r="JK20" s="29">
        <v>19.103109607</v>
      </c>
      <c r="JL20" s="29">
        <v>19.103109607</v>
      </c>
      <c r="JM20" s="29">
        <v>18.35420182251557</v>
      </c>
      <c r="JN20" s="29">
        <v>10.03899792071492</v>
      </c>
      <c r="JO20" s="29">
        <v>19.247659668000001</v>
      </c>
      <c r="JP20" s="29">
        <v>19.247659668000001</v>
      </c>
      <c r="JQ20" s="29">
        <v>17.950743703492808</v>
      </c>
      <c r="JR20" s="29">
        <v>9.0565893251894742</v>
      </c>
      <c r="JS20" s="29">
        <v>19.275581843000001</v>
      </c>
      <c r="JT20" s="29">
        <v>19.275581843000001</v>
      </c>
      <c r="JU20" s="29">
        <v>17.689187112863411</v>
      </c>
      <c r="JV20" s="29">
        <v>8.5702365717440188</v>
      </c>
      <c r="JW20" s="29">
        <v>19.235146567000001</v>
      </c>
      <c r="JX20" s="29">
        <v>19.235146567000001</v>
      </c>
      <c r="JY20" s="29">
        <v>17.566793685791261</v>
      </c>
      <c r="JZ20" s="29">
        <v>8.8818689863101383</v>
      </c>
    </row>
    <row r="21" spans="1:286" ht="15" thickBot="1" x14ac:dyDescent="0.4">
      <c r="A21" s="2"/>
      <c r="B21" s="74" t="s">
        <v>459</v>
      </c>
      <c r="C21" s="74" t="s">
        <v>460</v>
      </c>
      <c r="D21" s="74" t="s">
        <v>854</v>
      </c>
      <c r="E21" s="87">
        <v>357056</v>
      </c>
      <c r="F21" s="84">
        <v>400663</v>
      </c>
      <c r="G21" s="22">
        <v>26.400109620631579</v>
      </c>
      <c r="H21" s="22">
        <v>13.501874750698043</v>
      </c>
      <c r="I21" s="22">
        <v>9.8494296507137999</v>
      </c>
      <c r="J21" s="22">
        <v>11.391506227200328</v>
      </c>
      <c r="K21" s="22">
        <v>26.39409049163158</v>
      </c>
      <c r="L21" s="22">
        <v>13.128040974754885</v>
      </c>
      <c r="M21" s="22">
        <v>9.5767231158659278</v>
      </c>
      <c r="N21" s="22">
        <v>9.2825987843782478</v>
      </c>
      <c r="O21" s="22">
        <v>26.463148778631577</v>
      </c>
      <c r="P21" s="22">
        <v>11.525158874160008</v>
      </c>
      <c r="Q21" s="22">
        <v>8.4074429396162262</v>
      </c>
      <c r="R21" s="22">
        <v>8.8696481039112989</v>
      </c>
      <c r="S21" s="22">
        <v>26.570731407631577</v>
      </c>
      <c r="T21" s="22">
        <v>9.9303658172486955</v>
      </c>
      <c r="U21" s="22">
        <v>7.2440636081139331</v>
      </c>
      <c r="V21" s="22">
        <v>8.2168659167094589</v>
      </c>
      <c r="W21" s="22">
        <v>26.701079691631577</v>
      </c>
      <c r="X21" s="22">
        <v>8.3396383558400746</v>
      </c>
      <c r="Y21" s="22">
        <v>6.083650071927579</v>
      </c>
      <c r="Z21" s="22">
        <v>7.839080009412779</v>
      </c>
      <c r="AA21" s="22">
        <v>26.842394426631579</v>
      </c>
      <c r="AB21" s="22">
        <v>6.6738400301055369</v>
      </c>
      <c r="AC21" s="22">
        <v>4.8684733853899624</v>
      </c>
      <c r="AD21" s="22">
        <v>7.1787274606377061</v>
      </c>
      <c r="AE21" s="22">
        <v>26.99947717963158</v>
      </c>
      <c r="AF21" s="22">
        <v>5.0252961694948439</v>
      </c>
      <c r="AG21" s="22">
        <v>3.6658835909348109</v>
      </c>
      <c r="AH21" s="22">
        <v>6.5211467603283424</v>
      </c>
      <c r="AI21" s="22">
        <v>27.186573665631578</v>
      </c>
      <c r="AJ21" s="22">
        <v>4.876947323070274</v>
      </c>
      <c r="AK21" s="22">
        <v>3.5576651728556619</v>
      </c>
      <c r="AL21" s="22">
        <v>6.0177606405973805</v>
      </c>
      <c r="AM21" s="22">
        <v>27.407604556631579</v>
      </c>
      <c r="AN21" s="22">
        <v>4.67914994187141</v>
      </c>
      <c r="AO21" s="22">
        <v>3.4133747371061443</v>
      </c>
      <c r="AP21" s="22">
        <v>5.2046996984440845</v>
      </c>
      <c r="AQ21" s="22">
        <v>27.477246142143585</v>
      </c>
      <c r="AR21" s="22">
        <v>4.4570789454184725</v>
      </c>
      <c r="AS21" s="22">
        <v>3.2513770369783126</v>
      </c>
      <c r="AT21" s="22">
        <v>4.3167647479539362</v>
      </c>
      <c r="AU21" s="22">
        <v>24.623190017363214</v>
      </c>
      <c r="AV21" s="22">
        <v>3.9941230364822196</v>
      </c>
      <c r="AW21" s="22">
        <v>2.9136571469153316</v>
      </c>
      <c r="AX21" s="22">
        <v>1.1348397872569471</v>
      </c>
      <c r="AY21" s="22">
        <v>31.236506073631581</v>
      </c>
      <c r="AZ21" s="22">
        <v>5.9485364955856674</v>
      </c>
      <c r="BA21" s="22">
        <v>4.3393745549998943</v>
      </c>
      <c r="BB21" s="22">
        <v>-1.1398038139756892</v>
      </c>
      <c r="BC21" s="22">
        <v>32.589907762631583</v>
      </c>
      <c r="BD21" s="22">
        <v>10.004652092968833</v>
      </c>
      <c r="BE21" s="22">
        <v>7.2982544120007198</v>
      </c>
      <c r="BF21" s="22">
        <v>-2.1862585640073746</v>
      </c>
      <c r="BG21" s="22">
        <v>33.846587452631582</v>
      </c>
      <c r="BH21" s="22">
        <v>10.723980434098374</v>
      </c>
      <c r="BI21" s="22">
        <v>7.8229944220022034</v>
      </c>
      <c r="BJ21" s="22">
        <v>-2.7992650457116142</v>
      </c>
      <c r="BK21" s="25">
        <v>26.399864908631578</v>
      </c>
      <c r="BL21" s="25">
        <v>13.501874750698043</v>
      </c>
      <c r="BM21" s="25">
        <v>9.8494296507137999</v>
      </c>
      <c r="BN21" s="25">
        <v>11.391506227200328</v>
      </c>
      <c r="BO21" s="25">
        <v>26.380656562631579</v>
      </c>
      <c r="BP21" s="25">
        <v>13.303081580612258</v>
      </c>
      <c r="BQ21" s="25">
        <v>9.7044128008351489</v>
      </c>
      <c r="BR21" s="25">
        <v>10.32478967482832</v>
      </c>
      <c r="BS21" s="25">
        <v>26.419844141631579</v>
      </c>
      <c r="BT21" s="25">
        <v>11.737512014661428</v>
      </c>
      <c r="BU21" s="25">
        <v>8.5623515991243266</v>
      </c>
      <c r="BV21" s="25">
        <v>10.152504892742375</v>
      </c>
      <c r="BW21" s="25">
        <v>26.47230990763158</v>
      </c>
      <c r="BX21" s="25">
        <v>10.161097770172237</v>
      </c>
      <c r="BY21" s="25">
        <v>7.4123793554048589</v>
      </c>
      <c r="BZ21" s="25">
        <v>9.7772681667381178</v>
      </c>
      <c r="CA21" s="25">
        <v>26.530489741631577</v>
      </c>
      <c r="CB21" s="25">
        <v>8.6332949188083852</v>
      </c>
      <c r="CC21" s="25">
        <v>6.2978684461779588</v>
      </c>
      <c r="CD21" s="25">
        <v>9.7112342405364593</v>
      </c>
      <c r="CE21" s="25">
        <v>26.604482259631578</v>
      </c>
      <c r="CF21" s="25">
        <v>7.0232378554275252</v>
      </c>
      <c r="CG21" s="25">
        <v>5.123354234469339</v>
      </c>
      <c r="CH21" s="25">
        <v>9.3348684482218829</v>
      </c>
      <c r="CI21" s="25">
        <v>26.707665727631579</v>
      </c>
      <c r="CJ21" s="25">
        <v>5.4567767239765432</v>
      </c>
      <c r="CK21" s="25">
        <v>3.9806426481389794</v>
      </c>
      <c r="CL21" s="25">
        <v>8.8876514311015598</v>
      </c>
      <c r="CM21" s="25">
        <v>26.833729724631578</v>
      </c>
      <c r="CN21" s="25">
        <v>5.4302469767480019</v>
      </c>
      <c r="CO21" s="25">
        <v>3.9612895668963004</v>
      </c>
      <c r="CP21" s="25">
        <v>8.5544001348398098</v>
      </c>
      <c r="CQ21" s="25">
        <v>26.980565127631579</v>
      </c>
      <c r="CR21" s="25">
        <v>5.3333646064155715</v>
      </c>
      <c r="CS21" s="25">
        <v>3.8906152265840896</v>
      </c>
      <c r="CT21" s="25">
        <v>7.9213654262070321</v>
      </c>
      <c r="CU21" s="25">
        <v>27.15507280763158</v>
      </c>
      <c r="CV21" s="25">
        <v>5.2279264493379296</v>
      </c>
      <c r="CW21" s="25">
        <v>3.8136995589592328</v>
      </c>
      <c r="CX21" s="25">
        <v>7.2820498150139272</v>
      </c>
      <c r="CY21" s="25">
        <v>28.100567300631578</v>
      </c>
      <c r="CZ21" s="25">
        <v>5.0914326343472771</v>
      </c>
      <c r="DA21" s="25">
        <v>3.7141292212593902</v>
      </c>
      <c r="DB21" s="25">
        <v>5.300775244304301</v>
      </c>
      <c r="DC21" s="25">
        <v>29.119547668631579</v>
      </c>
      <c r="DD21" s="25">
        <v>6.4656527916246027</v>
      </c>
      <c r="DE21" s="25">
        <v>4.7166036934060163</v>
      </c>
      <c r="DF21" s="25">
        <v>3.6890735493234175</v>
      </c>
      <c r="DG21" s="25">
        <v>30.034861267631577</v>
      </c>
      <c r="DH21" s="25">
        <v>8.7593006814607364</v>
      </c>
      <c r="DI21" s="25">
        <v>6.3897878957169727</v>
      </c>
      <c r="DJ21" s="25">
        <v>2.6193381165272669</v>
      </c>
      <c r="DK21" s="25">
        <v>30.779661742631578</v>
      </c>
      <c r="DL21" s="25">
        <v>9.1468107104522716</v>
      </c>
      <c r="DM21" s="25">
        <v>6.672471066755933</v>
      </c>
      <c r="DN21" s="25">
        <v>2.0370505810570769</v>
      </c>
      <c r="DO21" s="27">
        <v>26.400109620631579</v>
      </c>
      <c r="DP21" s="27">
        <v>13.501874750698043</v>
      </c>
      <c r="DQ21" s="27">
        <v>9.8494296507137999</v>
      </c>
      <c r="DR21" s="27">
        <v>11.391506227200328</v>
      </c>
      <c r="DS21" s="27">
        <v>26.39282437363158</v>
      </c>
      <c r="DT21" s="27">
        <v>13.129430633814604</v>
      </c>
      <c r="DU21" s="27">
        <v>9.5777368528024578</v>
      </c>
      <c r="DV21" s="27">
        <v>9.283425368151665</v>
      </c>
      <c r="DW21" s="27">
        <v>26.466728396631581</v>
      </c>
      <c r="DX21" s="27">
        <v>11.526996272782966</v>
      </c>
      <c r="DY21" s="27">
        <v>8.4087832963304834</v>
      </c>
      <c r="DZ21" s="27">
        <v>8.8671598648766974</v>
      </c>
      <c r="EA21" s="27">
        <v>26.573546846631579</v>
      </c>
      <c r="EB21" s="27">
        <v>9.9306668620637577</v>
      </c>
      <c r="EC21" s="27">
        <v>7.2442832161152237</v>
      </c>
      <c r="ED21" s="27">
        <v>8.2148430135572887</v>
      </c>
      <c r="EE21" s="27">
        <v>26.70285534663158</v>
      </c>
      <c r="EF21" s="27">
        <v>8.3401797882872017</v>
      </c>
      <c r="EG21" s="27">
        <v>6.0840450393596628</v>
      </c>
      <c r="EH21" s="27">
        <v>7.8377468434202378</v>
      </c>
      <c r="EI21" s="27">
        <v>26.847341196631579</v>
      </c>
      <c r="EJ21" s="27">
        <v>6.674565837909598</v>
      </c>
      <c r="EK21" s="27">
        <v>4.869002852077962</v>
      </c>
      <c r="EL21" s="27">
        <v>7.1754386168293109</v>
      </c>
      <c r="EM21" s="27">
        <v>27.01212923263158</v>
      </c>
      <c r="EN21" s="27">
        <v>5.0278989558410094</v>
      </c>
      <c r="EO21" s="27">
        <v>3.6677822873370327</v>
      </c>
      <c r="EP21" s="27">
        <v>6.5130607644781691</v>
      </c>
      <c r="EQ21" s="27">
        <v>27.19953649263158</v>
      </c>
      <c r="ER21" s="27">
        <v>4.8834097282127216</v>
      </c>
      <c r="ES21" s="27">
        <v>3.562379407434209</v>
      </c>
      <c r="ET21" s="27">
        <v>6.0096112223634428</v>
      </c>
      <c r="EU21" s="27">
        <v>27.405616682631578</v>
      </c>
      <c r="EV21" s="27">
        <v>4.6845822280212701</v>
      </c>
      <c r="EW21" s="27">
        <v>3.4173375142214355</v>
      </c>
      <c r="EX21" s="27">
        <v>5.2066245805121945</v>
      </c>
      <c r="EY21" s="27">
        <v>27.583972610493188</v>
      </c>
      <c r="EZ21" s="27">
        <v>4.4743910258409088</v>
      </c>
      <c r="FA21" s="27">
        <v>3.2640059586189518</v>
      </c>
      <c r="FB21" s="27">
        <v>4.3982508765328951</v>
      </c>
      <c r="FC21" s="27">
        <v>25.114738383569428</v>
      </c>
      <c r="FD21" s="27">
        <v>4.0738570048114653</v>
      </c>
      <c r="FE21" s="27">
        <v>2.9718219667149333</v>
      </c>
      <c r="FF21" s="27">
        <v>1.6018869270936413</v>
      </c>
      <c r="FG21" s="27">
        <v>30.355442632631579</v>
      </c>
      <c r="FH21" s="27">
        <v>6.1501399070080609</v>
      </c>
      <c r="FI21" s="27">
        <v>4.4864414368080023</v>
      </c>
      <c r="FJ21" s="27">
        <v>-8.354053915623183E-2</v>
      </c>
      <c r="FK21" s="27">
        <v>31.423832828631578</v>
      </c>
      <c r="FL21" s="27">
        <v>10.23920839229922</v>
      </c>
      <c r="FM21" s="27">
        <v>7.4693599667509574</v>
      </c>
      <c r="FN21" s="27">
        <v>-0.8150229739563315</v>
      </c>
      <c r="FO21" s="27">
        <v>32.253643756631575</v>
      </c>
      <c r="FP21" s="27">
        <v>11.055332934225866</v>
      </c>
      <c r="FQ21" s="27">
        <v>8.0647114575883272</v>
      </c>
      <c r="FR21" s="27">
        <v>-0.86352754427826639</v>
      </c>
      <c r="FS21" s="28">
        <v>26.400769188631578</v>
      </c>
      <c r="FT21" s="28">
        <v>13.501874750698043</v>
      </c>
      <c r="FU21" s="28">
        <v>9.8494296507137999</v>
      </c>
      <c r="FV21" s="28">
        <v>11.391506227200328</v>
      </c>
      <c r="FW21" s="28">
        <v>26.388271377631579</v>
      </c>
      <c r="FX21" s="28">
        <v>13.09682879898029</v>
      </c>
      <c r="FY21" s="28">
        <v>9.5539542681900382</v>
      </c>
      <c r="FZ21" s="28">
        <v>9.2909263605821941</v>
      </c>
      <c r="GA21" s="28">
        <v>26.470323569631578</v>
      </c>
      <c r="GB21" s="28">
        <v>11.449424512341857</v>
      </c>
      <c r="GC21" s="28">
        <v>8.352195777081926</v>
      </c>
      <c r="GD21" s="28">
        <v>8.90314103107319</v>
      </c>
      <c r="GE21" s="28">
        <v>26.600011307631579</v>
      </c>
      <c r="GF21" s="28">
        <v>9.6773501025700721</v>
      </c>
      <c r="GG21" s="28">
        <v>7.0594921668684627</v>
      </c>
      <c r="GH21" s="28">
        <v>8.2875635385666335</v>
      </c>
      <c r="GI21" s="28">
        <v>26.76596176263158</v>
      </c>
      <c r="GJ21" s="28">
        <v>7.9673892112621312</v>
      </c>
      <c r="GK21" s="28">
        <v>5.812099503598593</v>
      </c>
      <c r="GL21" s="28">
        <v>7.9937405876554521</v>
      </c>
      <c r="GM21" s="28">
        <v>26.98925817163158</v>
      </c>
      <c r="GN21" s="28">
        <v>6.2042156214454058</v>
      </c>
      <c r="GO21" s="28">
        <v>4.5258889176206329</v>
      </c>
      <c r="GP21" s="28">
        <v>7.4134613753819174</v>
      </c>
      <c r="GQ21" s="28">
        <v>27.269387162631578</v>
      </c>
      <c r="GR21" s="28">
        <v>4.5052797574902828</v>
      </c>
      <c r="GS21" s="28">
        <v>3.2865388583086452</v>
      </c>
      <c r="GT21" s="28">
        <v>6.821141346377658</v>
      </c>
      <c r="GU21" s="28">
        <v>26.88951158297381</v>
      </c>
      <c r="GV21" s="28">
        <v>4.3617426327611204</v>
      </c>
      <c r="GW21" s="28">
        <v>3.1818305242150764</v>
      </c>
      <c r="GX21" s="28">
        <v>6.390649912583271</v>
      </c>
      <c r="GY21" s="28">
        <v>25.710521098006936</v>
      </c>
      <c r="GZ21" s="28">
        <v>4.1704988072259672</v>
      </c>
      <c r="HA21" s="28">
        <v>3.0423208160803235</v>
      </c>
      <c r="HB21" s="28">
        <v>5.725407395093022</v>
      </c>
      <c r="HC21" s="28">
        <v>24.463783851442205</v>
      </c>
      <c r="HD21" s="28">
        <v>3.9682657921928546</v>
      </c>
      <c r="HE21" s="28">
        <v>2.8947946472038559</v>
      </c>
      <c r="HF21" s="28">
        <v>5.0297963717236023</v>
      </c>
      <c r="HG21" s="28">
        <v>19.313443253680735</v>
      </c>
      <c r="HH21" s="28">
        <v>3.1328300093904295</v>
      </c>
      <c r="HI21" s="28">
        <v>2.2853558750084551</v>
      </c>
      <c r="HJ21" s="28">
        <v>0.76692257616504023</v>
      </c>
      <c r="HK21" s="28">
        <v>25.705138313509963</v>
      </c>
      <c r="HL21" s="28">
        <v>4.1696256667618519</v>
      </c>
      <c r="HM21" s="28">
        <v>3.0416838722680533</v>
      </c>
      <c r="HN21" s="28">
        <v>-7.207369307351513</v>
      </c>
      <c r="HO21" s="28">
        <v>36.151684402631581</v>
      </c>
      <c r="HP21" s="28">
        <v>6.9625413725141696</v>
      </c>
      <c r="HQ21" s="28">
        <v>5.0790769952311408</v>
      </c>
      <c r="HR21" s="28">
        <v>-13.807547643925773</v>
      </c>
      <c r="HS21" s="28">
        <v>36.859101582631581</v>
      </c>
      <c r="HT21" s="28">
        <v>7.0316497886513405</v>
      </c>
      <c r="HU21" s="28">
        <v>5.1294906226409287</v>
      </c>
      <c r="HV21" s="28">
        <v>-17.648197009900869</v>
      </c>
      <c r="HW21" s="29">
        <v>26.400769188631578</v>
      </c>
      <c r="HX21" s="29">
        <v>13.501874750698043</v>
      </c>
      <c r="HY21" s="29">
        <v>9.8494296507137999</v>
      </c>
      <c r="HZ21" s="29">
        <v>11.391506227200328</v>
      </c>
      <c r="IA21" s="29">
        <v>26.380233520631577</v>
      </c>
      <c r="IB21" s="29">
        <v>13.17982452810072</v>
      </c>
      <c r="IC21" s="29">
        <v>9.6144984970749281</v>
      </c>
      <c r="ID21" s="29">
        <v>9.3561758685941783</v>
      </c>
      <c r="IE21" s="29">
        <v>26.506341560631579</v>
      </c>
      <c r="IF21" s="29">
        <v>13.197819964605642</v>
      </c>
      <c r="IG21" s="29">
        <v>9.6276259174637122</v>
      </c>
      <c r="IH21" s="29">
        <v>8.7907668851488765</v>
      </c>
      <c r="II21" s="29">
        <v>26.65619795563158</v>
      </c>
      <c r="IJ21" s="29">
        <v>12.605316164654765</v>
      </c>
      <c r="IK21" s="29">
        <v>9.1954026445367383</v>
      </c>
      <c r="IL21" s="29">
        <v>8.1460687715019766</v>
      </c>
      <c r="IM21" s="29">
        <v>26.839850752631577</v>
      </c>
      <c r="IN21" s="29">
        <v>12.523639579869343</v>
      </c>
      <c r="IO21" s="29">
        <v>9.1358207130784432</v>
      </c>
      <c r="IP21" s="29">
        <v>7.8608390602938343</v>
      </c>
      <c r="IQ21" s="29">
        <v>27.15184777363158</v>
      </c>
      <c r="IR21" s="29">
        <v>12.098875945091304</v>
      </c>
      <c r="IS21" s="29">
        <v>8.8259615552817472</v>
      </c>
      <c r="IT21" s="29">
        <v>7.2660755865907127</v>
      </c>
      <c r="IU21" s="29">
        <v>27.511597211631578</v>
      </c>
      <c r="IV21" s="29">
        <v>11.841132658025902</v>
      </c>
      <c r="IW21" s="29">
        <v>8.6379414157997711</v>
      </c>
      <c r="IX21" s="29">
        <v>6.6910915772606714</v>
      </c>
      <c r="IY21" s="29">
        <v>27.95471628663158</v>
      </c>
      <c r="IZ21" s="29">
        <v>11.71571581406006</v>
      </c>
      <c r="JA21" s="29">
        <v>8.546451574243342</v>
      </c>
      <c r="JB21" s="29">
        <v>6.2868324577956507</v>
      </c>
      <c r="JC21" s="29">
        <v>28.49867934763158</v>
      </c>
      <c r="JD21" s="29">
        <v>11.506962265760947</v>
      </c>
      <c r="JE21" s="29">
        <v>8.3941687671314842</v>
      </c>
      <c r="JF21" s="29">
        <v>5.4070899328345305</v>
      </c>
      <c r="JG21" s="29">
        <v>29.230911687631579</v>
      </c>
      <c r="JH21" s="29">
        <v>11.127676827814987</v>
      </c>
      <c r="JI21" s="29">
        <v>8.1174853207533619</v>
      </c>
      <c r="JJ21" s="29">
        <v>3.5644946226180494</v>
      </c>
      <c r="JK21" s="29">
        <v>32.778160762631579</v>
      </c>
      <c r="JL21" s="29">
        <v>10.197153881881775</v>
      </c>
      <c r="JM21" s="29">
        <v>7.4386817869055673</v>
      </c>
      <c r="JN21" s="29">
        <v>-4.7530487634882377</v>
      </c>
      <c r="JO21" s="29">
        <v>35.009518102631581</v>
      </c>
      <c r="JP21" s="29">
        <v>8.5701848462610482</v>
      </c>
      <c r="JQ21" s="29">
        <v>6.2518305269049854</v>
      </c>
      <c r="JR21" s="29">
        <v>-11.722002307305502</v>
      </c>
      <c r="JS21" s="29">
        <v>35.885438742631578</v>
      </c>
      <c r="JT21" s="29">
        <v>7.6127141394643463</v>
      </c>
      <c r="JU21" s="29">
        <v>5.5533689766876142</v>
      </c>
      <c r="JV21" s="29">
        <v>-15.768240097434216</v>
      </c>
      <c r="JW21" s="29">
        <v>35.784482952631578</v>
      </c>
      <c r="JX21" s="29">
        <v>7.4974136489931489</v>
      </c>
      <c r="JY21" s="29">
        <v>5.4692588741605448</v>
      </c>
      <c r="JZ21" s="29">
        <v>-15.466496788350582</v>
      </c>
    </row>
    <row r="22" spans="1:286" ht="15" thickBot="1" x14ac:dyDescent="0.4">
      <c r="A22" s="2"/>
      <c r="B22" s="74" t="s">
        <v>461</v>
      </c>
      <c r="C22" s="74" t="s">
        <v>462</v>
      </c>
      <c r="D22" s="74" t="s">
        <v>855</v>
      </c>
      <c r="E22" s="87">
        <v>350275</v>
      </c>
      <c r="F22" s="84">
        <v>430526</v>
      </c>
      <c r="G22" s="22">
        <v>5.4160355826842093</v>
      </c>
      <c r="H22" s="22">
        <v>5.4160355826842093</v>
      </c>
      <c r="I22" s="22">
        <v>5.4160355826842093</v>
      </c>
      <c r="J22" s="22">
        <v>3.8482525597901462</v>
      </c>
      <c r="K22" s="22">
        <v>5.4289528366842097</v>
      </c>
      <c r="L22" s="22">
        <v>5.4289528366842097</v>
      </c>
      <c r="M22" s="22">
        <v>5.4289528366842097</v>
      </c>
      <c r="N22" s="22">
        <v>1.4894364830600981</v>
      </c>
      <c r="O22" s="22">
        <v>5.4970615726842098</v>
      </c>
      <c r="P22" s="22">
        <v>5.4970615726842098</v>
      </c>
      <c r="Q22" s="22">
        <v>5.4970615726842098</v>
      </c>
      <c r="R22" s="22">
        <v>1.1472020682911097</v>
      </c>
      <c r="S22" s="22">
        <v>5.5801098116842098</v>
      </c>
      <c r="T22" s="22">
        <v>5.5801098116842098</v>
      </c>
      <c r="U22" s="22">
        <v>5.5801098116842098</v>
      </c>
      <c r="V22" s="22">
        <v>0.75862526892760229</v>
      </c>
      <c r="W22" s="22">
        <v>5.6769658246842098</v>
      </c>
      <c r="X22" s="22">
        <v>5.6769658246842098</v>
      </c>
      <c r="Y22" s="22">
        <v>5.6769658246842098</v>
      </c>
      <c r="Z22" s="22">
        <v>0.50942245942422382</v>
      </c>
      <c r="AA22" s="22">
        <v>5.77187724868421</v>
      </c>
      <c r="AB22" s="22">
        <v>5.77187724868421</v>
      </c>
      <c r="AC22" s="22">
        <v>5.77187724868421</v>
      </c>
      <c r="AD22" s="22">
        <v>0.17123003532800674</v>
      </c>
      <c r="AE22" s="22">
        <v>5.8739519106842097</v>
      </c>
      <c r="AF22" s="22">
        <v>5.8739519106842097</v>
      </c>
      <c r="AG22" s="22">
        <v>5.8739519106842097</v>
      </c>
      <c r="AH22" s="22">
        <v>-0.19877693743394964</v>
      </c>
      <c r="AI22" s="22">
        <v>5.9885224136842101</v>
      </c>
      <c r="AJ22" s="22">
        <v>5.9885224136842101</v>
      </c>
      <c r="AK22" s="22">
        <v>5.9885224136842101</v>
      </c>
      <c r="AL22" s="22">
        <v>-0.57762134305794355</v>
      </c>
      <c r="AM22" s="22">
        <v>6.1150181426842094</v>
      </c>
      <c r="AN22" s="22">
        <v>6.1150181426842094</v>
      </c>
      <c r="AO22" s="22">
        <v>6.1150181426842094</v>
      </c>
      <c r="AP22" s="22">
        <v>-0.95514700516861417</v>
      </c>
      <c r="AQ22" s="22">
        <v>6.28897161168421</v>
      </c>
      <c r="AR22" s="22">
        <v>6.28897161168421</v>
      </c>
      <c r="AS22" s="22">
        <v>6.28897161168421</v>
      </c>
      <c r="AT22" s="22">
        <v>-1.4659212351222255</v>
      </c>
      <c r="AU22" s="22">
        <v>6.9572639096842099</v>
      </c>
      <c r="AV22" s="22">
        <v>6.9572639096842099</v>
      </c>
      <c r="AW22" s="22">
        <v>6.9572639096842099</v>
      </c>
      <c r="AX22" s="22">
        <v>-3.1941530985502951</v>
      </c>
      <c r="AY22" s="22">
        <v>7.3899675196842098</v>
      </c>
      <c r="AZ22" s="22">
        <v>7.3899675196842098</v>
      </c>
      <c r="BA22" s="22">
        <v>7.3899675196842098</v>
      </c>
      <c r="BB22" s="22">
        <v>-3.9127933547378131</v>
      </c>
      <c r="BC22" s="22">
        <v>7.6350613106842093</v>
      </c>
      <c r="BD22" s="22">
        <v>7.6350613106842093</v>
      </c>
      <c r="BE22" s="22">
        <v>7.6350613106842093</v>
      </c>
      <c r="BF22" s="22">
        <v>-3.9856852192331615</v>
      </c>
      <c r="BG22" s="22">
        <v>7.7935919586842104</v>
      </c>
      <c r="BH22" s="22">
        <v>7.7935919586842104</v>
      </c>
      <c r="BI22" s="22">
        <v>7.7935919586842104</v>
      </c>
      <c r="BJ22" s="22">
        <v>-3.6191163308546184</v>
      </c>
      <c r="BK22" s="25">
        <v>5.4155391296842099</v>
      </c>
      <c r="BL22" s="25">
        <v>5.4155391296842099</v>
      </c>
      <c r="BM22" s="25">
        <v>5.4155391296842099</v>
      </c>
      <c r="BN22" s="25">
        <v>3.8482525597901462</v>
      </c>
      <c r="BO22" s="25">
        <v>5.4308837686842093</v>
      </c>
      <c r="BP22" s="25">
        <v>5.4308837686842093</v>
      </c>
      <c r="BQ22" s="25">
        <v>5.4308837686842093</v>
      </c>
      <c r="BR22" s="25">
        <v>2.7001020727265272</v>
      </c>
      <c r="BS22" s="25">
        <v>5.4814465836842095</v>
      </c>
      <c r="BT22" s="25">
        <v>5.4814465836842095</v>
      </c>
      <c r="BU22" s="25">
        <v>5.4814465836842095</v>
      </c>
      <c r="BV22" s="25">
        <v>2.4867752944039037</v>
      </c>
      <c r="BW22" s="25">
        <v>5.51945516468421</v>
      </c>
      <c r="BX22" s="25">
        <v>5.51945516468421</v>
      </c>
      <c r="BY22" s="25">
        <v>5.51945516468421</v>
      </c>
      <c r="BZ22" s="25">
        <v>2.2612464705749895</v>
      </c>
      <c r="CA22" s="25">
        <v>5.5705659126842093</v>
      </c>
      <c r="CB22" s="25">
        <v>5.5705659126842093</v>
      </c>
      <c r="CC22" s="25">
        <v>5.5705659126842093</v>
      </c>
      <c r="CD22" s="25">
        <v>2.2131076771594396</v>
      </c>
      <c r="CE22" s="25">
        <v>5.6324328926842098</v>
      </c>
      <c r="CF22" s="25">
        <v>5.6324328926842098</v>
      </c>
      <c r="CG22" s="25">
        <v>5.6324328926842098</v>
      </c>
      <c r="CH22" s="25">
        <v>2.034202804038423</v>
      </c>
      <c r="CI22" s="25">
        <v>5.6999915966842094</v>
      </c>
      <c r="CJ22" s="25">
        <v>5.6999915966842094</v>
      </c>
      <c r="CK22" s="25">
        <v>5.6999915966842094</v>
      </c>
      <c r="CL22" s="25">
        <v>1.7956619749667411</v>
      </c>
      <c r="CM22" s="25">
        <v>5.7648498206842103</v>
      </c>
      <c r="CN22" s="25">
        <v>5.7648498206842103</v>
      </c>
      <c r="CO22" s="25">
        <v>5.7648498206842103</v>
      </c>
      <c r="CP22" s="25">
        <v>1.5416285756250403</v>
      </c>
      <c r="CQ22" s="25">
        <v>5.8348874226842096</v>
      </c>
      <c r="CR22" s="25">
        <v>5.8348874226842096</v>
      </c>
      <c r="CS22" s="25">
        <v>5.8348874226842096</v>
      </c>
      <c r="CT22" s="25">
        <v>1.2762981266520548</v>
      </c>
      <c r="CU22" s="25">
        <v>5.9084858896842096</v>
      </c>
      <c r="CV22" s="25">
        <v>5.9084858896842096</v>
      </c>
      <c r="CW22" s="25">
        <v>5.9084858896842096</v>
      </c>
      <c r="CX22" s="25">
        <v>0.96560844348866581</v>
      </c>
      <c r="CY22" s="25">
        <v>6.2299860316842093</v>
      </c>
      <c r="CZ22" s="25">
        <v>6.2299860316842093</v>
      </c>
      <c r="DA22" s="25">
        <v>6.2299860316842093</v>
      </c>
      <c r="DB22" s="25">
        <v>-6.6474092529919204E-2</v>
      </c>
      <c r="DC22" s="25">
        <v>6.5270100716842094</v>
      </c>
      <c r="DD22" s="25">
        <v>6.5270100716842094</v>
      </c>
      <c r="DE22" s="25">
        <v>6.5270100716842094</v>
      </c>
      <c r="DF22" s="25">
        <v>-0.75705397081379999</v>
      </c>
      <c r="DG22" s="25">
        <v>6.6491026996842102</v>
      </c>
      <c r="DH22" s="25">
        <v>6.6491026996842102</v>
      </c>
      <c r="DI22" s="25">
        <v>6.6491026996842102</v>
      </c>
      <c r="DJ22" s="25">
        <v>-1.1608582901184654</v>
      </c>
      <c r="DK22" s="25">
        <v>6.7403256606842099</v>
      </c>
      <c r="DL22" s="25">
        <v>6.7403256606842099</v>
      </c>
      <c r="DM22" s="25">
        <v>6.7403256606842099</v>
      </c>
      <c r="DN22" s="25">
        <v>-1.3281061013943365</v>
      </c>
      <c r="DO22" s="27">
        <v>5.4160355826842093</v>
      </c>
      <c r="DP22" s="27">
        <v>5.4160355826842093</v>
      </c>
      <c r="DQ22" s="27">
        <v>5.4160355826842093</v>
      </c>
      <c r="DR22" s="27">
        <v>3.8482525597901462</v>
      </c>
      <c r="DS22" s="27">
        <v>5.4289004826842095</v>
      </c>
      <c r="DT22" s="27">
        <v>5.4289004826842095</v>
      </c>
      <c r="DU22" s="27">
        <v>5.4289004826842095</v>
      </c>
      <c r="DV22" s="27">
        <v>1.4894680259082662</v>
      </c>
      <c r="DW22" s="27">
        <v>5.4969568616842093</v>
      </c>
      <c r="DX22" s="27">
        <v>5.4969568616842093</v>
      </c>
      <c r="DY22" s="27">
        <v>5.4969568616842093</v>
      </c>
      <c r="DZ22" s="27">
        <v>1.1472708213687053</v>
      </c>
      <c r="EA22" s="27">
        <v>5.57995413068421</v>
      </c>
      <c r="EB22" s="27">
        <v>5.57995413068421</v>
      </c>
      <c r="EC22" s="27">
        <v>5.57995413068421</v>
      </c>
      <c r="ED22" s="27">
        <v>0.75872069539336806</v>
      </c>
      <c r="EE22" s="27">
        <v>5.6767490196842099</v>
      </c>
      <c r="EF22" s="27">
        <v>5.6767490196842099</v>
      </c>
      <c r="EG22" s="27">
        <v>5.6767490196842099</v>
      </c>
      <c r="EH22" s="27">
        <v>0.50955694804881269</v>
      </c>
      <c r="EI22" s="27">
        <v>5.7719420616842099</v>
      </c>
      <c r="EJ22" s="27">
        <v>5.7719420616842099</v>
      </c>
      <c r="EK22" s="27">
        <v>5.7719420616842099</v>
      </c>
      <c r="EL22" s="27">
        <v>0.17118996719871937</v>
      </c>
      <c r="EM22" s="27">
        <v>5.8746396166842096</v>
      </c>
      <c r="EN22" s="27">
        <v>5.8746396166842096</v>
      </c>
      <c r="EO22" s="27">
        <v>5.8746396166842096</v>
      </c>
      <c r="EP22" s="27">
        <v>-0.19920339389248909</v>
      </c>
      <c r="EQ22" s="27">
        <v>5.9893290236842098</v>
      </c>
      <c r="ER22" s="27">
        <v>5.9893290236842098</v>
      </c>
      <c r="ES22" s="27">
        <v>5.9893290236842098</v>
      </c>
      <c r="ET22" s="27">
        <v>-0.57812140850918858</v>
      </c>
      <c r="EU22" s="27">
        <v>6.1159321936842099</v>
      </c>
      <c r="EV22" s="27">
        <v>6.1159321936842099</v>
      </c>
      <c r="EW22" s="27">
        <v>6.1159321936842099</v>
      </c>
      <c r="EX22" s="27">
        <v>-0.9557128370422685</v>
      </c>
      <c r="EY22" s="27">
        <v>6.27909352068421</v>
      </c>
      <c r="EZ22" s="27">
        <v>6.27909352068421</v>
      </c>
      <c r="FA22" s="27">
        <v>6.27909352068421</v>
      </c>
      <c r="FB22" s="27">
        <v>-1.42109800148868</v>
      </c>
      <c r="FC22" s="27">
        <v>6.8917389246842102</v>
      </c>
      <c r="FD22" s="27">
        <v>6.8917389246842102</v>
      </c>
      <c r="FE22" s="27">
        <v>6.8917389246842102</v>
      </c>
      <c r="FF22" s="27">
        <v>-2.9969598466394043</v>
      </c>
      <c r="FG22" s="27">
        <v>7.2637304026842102</v>
      </c>
      <c r="FH22" s="27">
        <v>7.2637304026842102</v>
      </c>
      <c r="FI22" s="27">
        <v>7.2637304026842102</v>
      </c>
      <c r="FJ22" s="27">
        <v>-3.65755819923878</v>
      </c>
      <c r="FK22" s="27">
        <v>7.5011792916842097</v>
      </c>
      <c r="FL22" s="27">
        <v>7.5011792916842097</v>
      </c>
      <c r="FM22" s="27">
        <v>7.5011792916842097</v>
      </c>
      <c r="FN22" s="27">
        <v>-3.7414534962361419</v>
      </c>
      <c r="FO22" s="27">
        <v>7.6288073376842096</v>
      </c>
      <c r="FP22" s="27">
        <v>7.6288073376842096</v>
      </c>
      <c r="FQ22" s="27">
        <v>7.6288073376842096</v>
      </c>
      <c r="FR22" s="27">
        <v>-3.3960620919641809</v>
      </c>
      <c r="FS22" s="28">
        <v>5.4173557196842097</v>
      </c>
      <c r="FT22" s="28">
        <v>5.4173557196842097</v>
      </c>
      <c r="FU22" s="28">
        <v>5.4173557196842097</v>
      </c>
      <c r="FV22" s="28">
        <v>3.8482525597901462</v>
      </c>
      <c r="FW22" s="28">
        <v>5.4372222326842099</v>
      </c>
      <c r="FX22" s="28">
        <v>5.4372222326842099</v>
      </c>
      <c r="FY22" s="28">
        <v>5.4372222326842099</v>
      </c>
      <c r="FZ22" s="28">
        <v>1.4848318387687911</v>
      </c>
      <c r="GA22" s="28">
        <v>5.5312831116842096</v>
      </c>
      <c r="GB22" s="28">
        <v>5.5312831116842096</v>
      </c>
      <c r="GC22" s="28">
        <v>5.5312831116842096</v>
      </c>
      <c r="GD22" s="28">
        <v>1.1519755968712069</v>
      </c>
      <c r="GE22" s="28">
        <v>5.6496956586842098</v>
      </c>
      <c r="GF22" s="28">
        <v>5.6496956586842098</v>
      </c>
      <c r="GG22" s="28">
        <v>5.6496956586842098</v>
      </c>
      <c r="GH22" s="28">
        <v>0.76920381376055325</v>
      </c>
      <c r="GI22" s="28">
        <v>5.7829843076842096</v>
      </c>
      <c r="GJ22" s="28">
        <v>5.7829843076842096</v>
      </c>
      <c r="GK22" s="28">
        <v>5.7829843076842096</v>
      </c>
      <c r="GL22" s="28">
        <v>0.55902006553556483</v>
      </c>
      <c r="GM22" s="28">
        <v>5.9467806576842097</v>
      </c>
      <c r="GN22" s="28">
        <v>5.9467806576842097</v>
      </c>
      <c r="GO22" s="28">
        <v>5.9467806576842097</v>
      </c>
      <c r="GP22" s="28">
        <v>0.24847758881922566</v>
      </c>
      <c r="GQ22" s="28">
        <v>6.14606624368421</v>
      </c>
      <c r="GR22" s="28">
        <v>6.14606624368421</v>
      </c>
      <c r="GS22" s="28">
        <v>6.14606624368421</v>
      </c>
      <c r="GT22" s="28">
        <v>-0.10829915222730158</v>
      </c>
      <c r="GU22" s="28">
        <v>6.3667442126842095</v>
      </c>
      <c r="GV22" s="28">
        <v>6.3667442126842095</v>
      </c>
      <c r="GW22" s="28">
        <v>6.3667442126842095</v>
      </c>
      <c r="GX22" s="28">
        <v>-0.46383330411932633</v>
      </c>
      <c r="GY22" s="28">
        <v>6.5831824786842095</v>
      </c>
      <c r="GZ22" s="28">
        <v>6.5831824786842095</v>
      </c>
      <c r="HA22" s="28">
        <v>6.5831824786842095</v>
      </c>
      <c r="HB22" s="28">
        <v>-0.7707149747901294</v>
      </c>
      <c r="HC22" s="28">
        <v>6.8140422696842098</v>
      </c>
      <c r="HD22" s="28">
        <v>6.8140422696842098</v>
      </c>
      <c r="HE22" s="28">
        <v>6.8140422696842098</v>
      </c>
      <c r="HF22" s="28">
        <v>-1.1289900017627765</v>
      </c>
      <c r="HG22" s="28">
        <v>7.5938178606842097</v>
      </c>
      <c r="HH22" s="28">
        <v>7.5938178606842097</v>
      </c>
      <c r="HI22" s="28">
        <v>7.5938178606842097</v>
      </c>
      <c r="HJ22" s="28">
        <v>-2.8303503067061566</v>
      </c>
      <c r="HK22" s="28">
        <v>8.13609221968421</v>
      </c>
      <c r="HL22" s="28">
        <v>8.13609221968421</v>
      </c>
      <c r="HM22" s="28">
        <v>8.13609221968421</v>
      </c>
      <c r="HN22" s="28">
        <v>-5.2144529315266759</v>
      </c>
      <c r="HO22" s="28">
        <v>8.4222558406842101</v>
      </c>
      <c r="HP22" s="28">
        <v>8.4222558406842101</v>
      </c>
      <c r="HQ22" s="28">
        <v>8.4222558406842101</v>
      </c>
      <c r="HR22" s="28">
        <v>-6.8604718820474311</v>
      </c>
      <c r="HS22" s="28">
        <v>8.5646985116842096</v>
      </c>
      <c r="HT22" s="28">
        <v>8.5646985116842096</v>
      </c>
      <c r="HU22" s="28">
        <v>8.5646985116842096</v>
      </c>
      <c r="HV22" s="28">
        <v>-7.911389641830457</v>
      </c>
      <c r="HW22" s="29">
        <v>5.4173557196842097</v>
      </c>
      <c r="HX22" s="29">
        <v>5.4173557196842097</v>
      </c>
      <c r="HY22" s="29">
        <v>5.4173557196842097</v>
      </c>
      <c r="HZ22" s="29">
        <v>3.8482525597901462</v>
      </c>
      <c r="IA22" s="29">
        <v>5.4323293546842102</v>
      </c>
      <c r="IB22" s="29">
        <v>5.4323293546842102</v>
      </c>
      <c r="IC22" s="29">
        <v>5.4323293546842102</v>
      </c>
      <c r="ID22" s="29">
        <v>1.5054677096884674</v>
      </c>
      <c r="IE22" s="29">
        <v>5.5738888306842096</v>
      </c>
      <c r="IF22" s="29">
        <v>5.5738888306842096</v>
      </c>
      <c r="IG22" s="29">
        <v>5.5738888306842096</v>
      </c>
      <c r="IH22" s="29">
        <v>1.0302388910841618</v>
      </c>
      <c r="II22" s="29">
        <v>5.6959034616842095</v>
      </c>
      <c r="IJ22" s="29">
        <v>5.6959034616842095</v>
      </c>
      <c r="IK22" s="29">
        <v>5.6959034616842095</v>
      </c>
      <c r="IL22" s="29">
        <v>0.63546656674472501</v>
      </c>
      <c r="IM22" s="29">
        <v>5.8493600136842101</v>
      </c>
      <c r="IN22" s="29">
        <v>5.8493600136842101</v>
      </c>
      <c r="IO22" s="29">
        <v>5.8493600136842101</v>
      </c>
      <c r="IP22" s="29">
        <v>0.39172937164564559</v>
      </c>
      <c r="IQ22" s="29">
        <v>6.0233962896842099</v>
      </c>
      <c r="IR22" s="29">
        <v>6.0233962896842099</v>
      </c>
      <c r="IS22" s="29">
        <v>6.0233962896842099</v>
      </c>
      <c r="IT22" s="29">
        <v>9.9353302773023344E-2</v>
      </c>
      <c r="IU22" s="29">
        <v>6.2263669416842102</v>
      </c>
      <c r="IV22" s="29">
        <v>6.2263669416842102</v>
      </c>
      <c r="IW22" s="29">
        <v>6.2263669416842102</v>
      </c>
      <c r="IX22" s="29">
        <v>-0.22658328936541139</v>
      </c>
      <c r="IY22" s="29">
        <v>6.4196326326842099</v>
      </c>
      <c r="IZ22" s="29">
        <v>6.4196326326842099</v>
      </c>
      <c r="JA22" s="29">
        <v>6.4196326326842099</v>
      </c>
      <c r="JB22" s="29">
        <v>-0.53075179352325463</v>
      </c>
      <c r="JC22" s="29">
        <v>6.6031748076842103</v>
      </c>
      <c r="JD22" s="29">
        <v>6.6031748076842103</v>
      </c>
      <c r="JE22" s="29">
        <v>6.6031748076842103</v>
      </c>
      <c r="JF22" s="29">
        <v>-0.83687803657593562</v>
      </c>
      <c r="JG22" s="29">
        <v>6.8292402566842103</v>
      </c>
      <c r="JH22" s="29">
        <v>6.8292402566842103</v>
      </c>
      <c r="JI22" s="29">
        <v>6.8292402566842103</v>
      </c>
      <c r="JJ22" s="29">
        <v>-1.5206110799561703</v>
      </c>
      <c r="JK22" s="29">
        <v>7.5760530276842095</v>
      </c>
      <c r="JL22" s="29">
        <v>7.5760530276842095</v>
      </c>
      <c r="JM22" s="29">
        <v>7.5760530276842095</v>
      </c>
      <c r="JN22" s="29">
        <v>-4.5247369236707691</v>
      </c>
      <c r="JO22" s="29">
        <v>7.9626425926842099</v>
      </c>
      <c r="JP22" s="29">
        <v>7.9626425926842099</v>
      </c>
      <c r="JQ22" s="29">
        <v>7.9626425926842099</v>
      </c>
      <c r="JR22" s="29">
        <v>-6.5303602028457313</v>
      </c>
      <c r="JS22" s="29">
        <v>8.07260408468421</v>
      </c>
      <c r="JT22" s="29">
        <v>8.07260408468421</v>
      </c>
      <c r="JU22" s="29">
        <v>8.07260408468421</v>
      </c>
      <c r="JV22" s="29">
        <v>-7.5860005949881355</v>
      </c>
      <c r="JW22" s="29">
        <v>8.0211586996842108</v>
      </c>
      <c r="JX22" s="29">
        <v>8.0211586996842108</v>
      </c>
      <c r="JY22" s="29">
        <v>8.0211586996842108</v>
      </c>
      <c r="JZ22" s="29">
        <v>-7.0396653165926821</v>
      </c>
    </row>
    <row r="23" spans="1:286" ht="15" thickBot="1" x14ac:dyDescent="0.4">
      <c r="A23" s="2"/>
      <c r="B23" s="74" t="s">
        <v>463</v>
      </c>
      <c r="C23" s="74" t="s">
        <v>464</v>
      </c>
      <c r="D23" s="74" t="s">
        <v>856</v>
      </c>
      <c r="E23" s="87">
        <v>377188</v>
      </c>
      <c r="F23" s="84">
        <v>392252</v>
      </c>
      <c r="G23" s="22">
        <v>29.12429435505263</v>
      </c>
      <c r="H23" s="22">
        <v>9.1423214998005555</v>
      </c>
      <c r="I23" s="22">
        <v>6.6691962500865642</v>
      </c>
      <c r="J23" s="22">
        <v>14.77907604903654</v>
      </c>
      <c r="K23" s="22">
        <v>29.096394832052631</v>
      </c>
      <c r="L23" s="22">
        <v>9.0050232932631058</v>
      </c>
      <c r="M23" s="22">
        <v>6.5690391199524791</v>
      </c>
      <c r="N23" s="22">
        <v>14.123280378252939</v>
      </c>
      <c r="O23" s="22">
        <v>29.127616188052631</v>
      </c>
      <c r="P23" s="22">
        <v>8.8806614713320737</v>
      </c>
      <c r="Q23" s="22">
        <v>6.4783189022818943</v>
      </c>
      <c r="R23" s="22">
        <v>13.875809714238473</v>
      </c>
      <c r="S23" s="22">
        <v>29.190503114052632</v>
      </c>
      <c r="T23" s="22">
        <v>8.7082889110801371</v>
      </c>
      <c r="U23" s="22">
        <v>6.3525755194359608</v>
      </c>
      <c r="V23" s="22">
        <v>13.65370809088469</v>
      </c>
      <c r="W23" s="22">
        <v>29.270333284052629</v>
      </c>
      <c r="X23" s="22">
        <v>8.4705423027990694</v>
      </c>
      <c r="Y23" s="22">
        <v>6.1791426787232941</v>
      </c>
      <c r="Z23" s="22">
        <v>13.08186154655341</v>
      </c>
      <c r="AA23" s="22">
        <v>29.361104137052632</v>
      </c>
      <c r="AB23" s="22">
        <v>8.2580565851102836</v>
      </c>
      <c r="AC23" s="22">
        <v>6.0241373060028183</v>
      </c>
      <c r="AD23" s="22">
        <v>12.846791461962844</v>
      </c>
      <c r="AE23" s="22">
        <v>29.458619927052631</v>
      </c>
      <c r="AF23" s="22">
        <v>8.0097876707148732</v>
      </c>
      <c r="AG23" s="22">
        <v>5.8430285894765994</v>
      </c>
      <c r="AH23" s="22">
        <v>12.467115310857972</v>
      </c>
      <c r="AI23" s="22">
        <v>29.56840828705263</v>
      </c>
      <c r="AJ23" s="22">
        <v>8.0639539748306657</v>
      </c>
      <c r="AK23" s="22">
        <v>5.8825421541984237</v>
      </c>
      <c r="AL23" s="22">
        <v>12.387859211290543</v>
      </c>
      <c r="AM23" s="22">
        <v>29.687755176052629</v>
      </c>
      <c r="AN23" s="22">
        <v>7.9675513279006385</v>
      </c>
      <c r="AO23" s="22">
        <v>5.8122177654293141</v>
      </c>
      <c r="AP23" s="22">
        <v>11.582848109059043</v>
      </c>
      <c r="AQ23" s="22">
        <v>29.82836171905263</v>
      </c>
      <c r="AR23" s="22">
        <v>7.9315742024508893</v>
      </c>
      <c r="AS23" s="22">
        <v>5.7859729533054356</v>
      </c>
      <c r="AT23" s="22">
        <v>11.293950391374608</v>
      </c>
      <c r="AU23" s="22">
        <v>30.372720411052629</v>
      </c>
      <c r="AV23" s="22">
        <v>7.4420077776157108</v>
      </c>
      <c r="AW23" s="22">
        <v>5.4288410623792318</v>
      </c>
      <c r="AX23" s="22">
        <v>9.4035319040672327</v>
      </c>
      <c r="AY23" s="22">
        <v>30.760462623052632</v>
      </c>
      <c r="AZ23" s="22">
        <v>7.0555913825319143</v>
      </c>
      <c r="BA23" s="22">
        <v>5.1469556820498434</v>
      </c>
      <c r="BB23" s="22">
        <v>8.5138376111621454</v>
      </c>
      <c r="BC23" s="22">
        <v>30.99542829205263</v>
      </c>
      <c r="BD23" s="22">
        <v>7.1975706276966465</v>
      </c>
      <c r="BE23" s="22">
        <v>5.2505275646907474</v>
      </c>
      <c r="BF23" s="22">
        <v>8.4737323452444642</v>
      </c>
      <c r="BG23" s="22">
        <v>31.139641348052631</v>
      </c>
      <c r="BH23" s="22">
        <v>7.1950094308477137</v>
      </c>
      <c r="BI23" s="22">
        <v>5.2486592072477274</v>
      </c>
      <c r="BJ23" s="22">
        <v>8.7400438424127103</v>
      </c>
      <c r="BK23" s="25">
        <v>29.123644030052631</v>
      </c>
      <c r="BL23" s="25">
        <v>9.1423214998005609</v>
      </c>
      <c r="BM23" s="25">
        <v>6.6691962500865687</v>
      </c>
      <c r="BN23" s="25">
        <v>14.77907604903654</v>
      </c>
      <c r="BO23" s="25">
        <v>29.104728342052631</v>
      </c>
      <c r="BP23" s="25">
        <v>9.040422267199169</v>
      </c>
      <c r="BQ23" s="25">
        <v>6.5948621785964407</v>
      </c>
      <c r="BR23" s="25">
        <v>14.286619710886578</v>
      </c>
      <c r="BS23" s="25">
        <v>29.125946899052629</v>
      </c>
      <c r="BT23" s="25">
        <v>8.9980770960571004</v>
      </c>
      <c r="BU23" s="25">
        <v>6.5639719657991638</v>
      </c>
      <c r="BV23" s="25">
        <v>14.152283868691736</v>
      </c>
      <c r="BW23" s="25">
        <v>29.170859583052632</v>
      </c>
      <c r="BX23" s="25">
        <v>8.9317992968033302</v>
      </c>
      <c r="BY23" s="25">
        <v>6.5156232339965392</v>
      </c>
      <c r="BZ23" s="25">
        <v>14.102089497300128</v>
      </c>
      <c r="CA23" s="25">
        <v>29.220334124052631</v>
      </c>
      <c r="CB23" s="25">
        <v>8.8330763699725665</v>
      </c>
      <c r="CC23" s="25">
        <v>6.4436062333439521</v>
      </c>
      <c r="CD23" s="25">
        <v>13.749171294035587</v>
      </c>
      <c r="CE23" s="25">
        <v>29.282174278052629</v>
      </c>
      <c r="CF23" s="25">
        <v>8.7607903375926668</v>
      </c>
      <c r="CG23" s="25">
        <v>6.3908745791254704</v>
      </c>
      <c r="CH23" s="25">
        <v>13.66811566248019</v>
      </c>
      <c r="CI23" s="25">
        <v>29.357520024052629</v>
      </c>
      <c r="CJ23" s="25">
        <v>8.6686674398052936</v>
      </c>
      <c r="CK23" s="25">
        <v>6.3236722077710983</v>
      </c>
      <c r="CL23" s="25">
        <v>13.398898247863487</v>
      </c>
      <c r="CM23" s="25">
        <v>29.44575961805263</v>
      </c>
      <c r="CN23" s="25">
        <v>8.6418861669392921</v>
      </c>
      <c r="CO23" s="25">
        <v>6.3041356420777594</v>
      </c>
      <c r="CP23" s="25">
        <v>13.394689772312558</v>
      </c>
      <c r="CQ23" s="25">
        <v>29.546650163052629</v>
      </c>
      <c r="CR23" s="25">
        <v>8.4840605484165934</v>
      </c>
      <c r="CS23" s="25">
        <v>6.1890040506934341</v>
      </c>
      <c r="CT23" s="25">
        <v>12.700054154607201</v>
      </c>
      <c r="CU23" s="25">
        <v>29.634698885052629</v>
      </c>
      <c r="CV23" s="25">
        <v>8.4203906633744854</v>
      </c>
      <c r="CW23" s="25">
        <v>6.1425577559995164</v>
      </c>
      <c r="CX23" s="25">
        <v>12.597510094641626</v>
      </c>
      <c r="CY23" s="25">
        <v>29.857635932052631</v>
      </c>
      <c r="CZ23" s="25">
        <v>8.0933214429536537</v>
      </c>
      <c r="DA23" s="25">
        <v>5.9039653133254175</v>
      </c>
      <c r="DB23" s="25">
        <v>11.446448156623729</v>
      </c>
      <c r="DC23" s="25">
        <v>30.03498119705263</v>
      </c>
      <c r="DD23" s="25">
        <v>7.7260936871528569</v>
      </c>
      <c r="DE23" s="25">
        <v>5.6360777781990485</v>
      </c>
      <c r="DF23" s="25">
        <v>10.517333810932179</v>
      </c>
      <c r="DG23" s="25">
        <v>30.159410037052631</v>
      </c>
      <c r="DH23" s="25">
        <v>7.8157256925201111</v>
      </c>
      <c r="DI23" s="25">
        <v>5.7014630782124067</v>
      </c>
      <c r="DJ23" s="25">
        <v>10.08867780156335</v>
      </c>
      <c r="DK23" s="25">
        <v>30.247822858052629</v>
      </c>
      <c r="DL23" s="25">
        <v>7.8625578134981593</v>
      </c>
      <c r="DM23" s="25">
        <v>5.7356264584454477</v>
      </c>
      <c r="DN23" s="25">
        <v>9.7156998700695638</v>
      </c>
      <c r="DO23" s="27">
        <v>29.12429435505263</v>
      </c>
      <c r="DP23" s="27">
        <v>9.1423214998005502</v>
      </c>
      <c r="DQ23" s="27">
        <v>6.6691962500865607</v>
      </c>
      <c r="DR23" s="27">
        <v>14.77907604903654</v>
      </c>
      <c r="DS23" s="27">
        <v>29.09637305205263</v>
      </c>
      <c r="DT23" s="27">
        <v>9.0053971725874948</v>
      </c>
      <c r="DU23" s="27">
        <v>6.5693118597142846</v>
      </c>
      <c r="DV23" s="27">
        <v>14.123293708040174</v>
      </c>
      <c r="DW23" s="27">
        <v>29.127575848052629</v>
      </c>
      <c r="DX23" s="27">
        <v>8.8817834467281074</v>
      </c>
      <c r="DY23" s="27">
        <v>6.4791373677125925</v>
      </c>
      <c r="DZ23" s="27">
        <v>13.875836266020626</v>
      </c>
      <c r="EA23" s="27">
        <v>29.190443139052629</v>
      </c>
      <c r="EB23" s="27">
        <v>8.7078361883949569</v>
      </c>
      <c r="EC23" s="27">
        <v>6.352245264540155</v>
      </c>
      <c r="ED23" s="27">
        <v>13.653747106190121</v>
      </c>
      <c r="EE23" s="27">
        <v>29.270254212052631</v>
      </c>
      <c r="EF23" s="27">
        <v>8.4692450801317118</v>
      </c>
      <c r="EG23" s="27">
        <v>6.1781963728480465</v>
      </c>
      <c r="EH23" s="27">
        <v>13.081913420760447</v>
      </c>
      <c r="EI23" s="27">
        <v>29.361127766052629</v>
      </c>
      <c r="EJ23" s="27">
        <v>8.2562955196658212</v>
      </c>
      <c r="EK23" s="27">
        <v>6.0228526332795251</v>
      </c>
      <c r="EL23" s="27">
        <v>12.846776253395234</v>
      </c>
      <c r="EM23" s="27">
        <v>29.458870779052631</v>
      </c>
      <c r="EN23" s="27">
        <v>8.0124283177235878</v>
      </c>
      <c r="EO23" s="27">
        <v>5.8449549047050349</v>
      </c>
      <c r="EP23" s="27">
        <v>12.466953352155207</v>
      </c>
      <c r="EQ23" s="27">
        <v>29.568702512052631</v>
      </c>
      <c r="ER23" s="27">
        <v>8.0621499838201274</v>
      </c>
      <c r="ES23" s="27">
        <v>5.8812261678723097</v>
      </c>
      <c r="ET23" s="27">
        <v>12.387673981049907</v>
      </c>
      <c r="EU23" s="27">
        <v>29.68808859105263</v>
      </c>
      <c r="EV23" s="27">
        <v>7.9674210319105621</v>
      </c>
      <c r="EW23" s="27">
        <v>5.8121227163186004</v>
      </c>
      <c r="EX23" s="27">
        <v>11.5826333429559</v>
      </c>
      <c r="EY23" s="27">
        <v>29.817039952052632</v>
      </c>
      <c r="EZ23" s="27">
        <v>7.9359115852496984</v>
      </c>
      <c r="FA23" s="27">
        <v>5.7891370136699329</v>
      </c>
      <c r="FB23" s="27">
        <v>11.353219683759493</v>
      </c>
      <c r="FC23" s="27">
        <v>30.310951106052631</v>
      </c>
      <c r="FD23" s="27">
        <v>7.4904293967146884</v>
      </c>
      <c r="FE23" s="27">
        <v>5.4641639593616969</v>
      </c>
      <c r="FF23" s="27">
        <v>9.6491304112918073</v>
      </c>
      <c r="FG23" s="27">
        <v>30.660584446052631</v>
      </c>
      <c r="FH23" s="27">
        <v>7.1245032113469868</v>
      </c>
      <c r="FI23" s="27">
        <v>5.1972259017451492</v>
      </c>
      <c r="FJ23" s="27">
        <v>8.8136452871212114</v>
      </c>
      <c r="FK23" s="27">
        <v>30.88093966905263</v>
      </c>
      <c r="FL23" s="27">
        <v>7.255700068045388</v>
      </c>
      <c r="FM23" s="27">
        <v>5.2929321821177231</v>
      </c>
      <c r="FN23" s="27">
        <v>8.7493697614955472</v>
      </c>
      <c r="FO23" s="27">
        <v>31.01483390705263</v>
      </c>
      <c r="FP23" s="27">
        <v>7.2509656265691795</v>
      </c>
      <c r="FQ23" s="27">
        <v>5.2894784729761151</v>
      </c>
      <c r="FR23" s="27">
        <v>8.9734397877626435</v>
      </c>
      <c r="FS23" s="28">
        <v>29.125606556052631</v>
      </c>
      <c r="FT23" s="28">
        <v>9.1423214998005555</v>
      </c>
      <c r="FU23" s="28">
        <v>6.6691962500865642</v>
      </c>
      <c r="FV23" s="28">
        <v>14.77907604903654</v>
      </c>
      <c r="FW23" s="28">
        <v>29.093694672052631</v>
      </c>
      <c r="FX23" s="28">
        <v>9.0404285732135374</v>
      </c>
      <c r="FY23" s="28">
        <v>6.5948667787461277</v>
      </c>
      <c r="FZ23" s="28">
        <v>14.134467270344899</v>
      </c>
      <c r="GA23" s="28">
        <v>29.129384356052629</v>
      </c>
      <c r="GB23" s="28">
        <v>8.9886048684440567</v>
      </c>
      <c r="GC23" s="28">
        <v>6.5570621076325857</v>
      </c>
      <c r="GD23" s="28">
        <v>13.923396304991467</v>
      </c>
      <c r="GE23" s="28">
        <v>29.207121086052631</v>
      </c>
      <c r="GF23" s="28">
        <v>8.8848876783331576</v>
      </c>
      <c r="GG23" s="28">
        <v>6.4814018614497968</v>
      </c>
      <c r="GH23" s="28">
        <v>13.740113089693983</v>
      </c>
      <c r="GI23" s="28">
        <v>29.31188315605263</v>
      </c>
      <c r="GJ23" s="28">
        <v>8.7061596962585295</v>
      </c>
      <c r="GK23" s="28">
        <v>6.3510222868676021</v>
      </c>
      <c r="GL23" s="28">
        <v>13.233458614570523</v>
      </c>
      <c r="GM23" s="28">
        <v>29.438070978052629</v>
      </c>
      <c r="GN23" s="28">
        <v>8.5772517196730593</v>
      </c>
      <c r="GO23" s="28">
        <v>6.2569857126704651</v>
      </c>
      <c r="GP23" s="28">
        <v>13.060952106898812</v>
      </c>
      <c r="GQ23" s="28">
        <v>29.582074549052631</v>
      </c>
      <c r="GR23" s="28">
        <v>8.4416880056771504</v>
      </c>
      <c r="GS23" s="28">
        <v>6.1580938706969528</v>
      </c>
      <c r="GT23" s="28">
        <v>12.733623720636132</v>
      </c>
      <c r="GU23" s="28">
        <v>29.749437013052631</v>
      </c>
      <c r="GV23" s="28">
        <v>8.3394926966116625</v>
      </c>
      <c r="GW23" s="28">
        <v>6.0835438155483939</v>
      </c>
      <c r="GX23" s="28">
        <v>12.585336312522442</v>
      </c>
      <c r="GY23" s="28">
        <v>29.93460803605263</v>
      </c>
      <c r="GZ23" s="28">
        <v>8.164526219653677</v>
      </c>
      <c r="HA23" s="28">
        <v>5.9559082065792159</v>
      </c>
      <c r="HB23" s="28">
        <v>12.032943911088244</v>
      </c>
      <c r="HC23" s="28">
        <v>30.154574443052631</v>
      </c>
      <c r="HD23" s="28">
        <v>8.0544955492233274</v>
      </c>
      <c r="HE23" s="28">
        <v>5.8756423644028484</v>
      </c>
      <c r="HF23" s="28">
        <v>11.814107734523628</v>
      </c>
      <c r="HG23" s="28">
        <v>30.902986678052631</v>
      </c>
      <c r="HH23" s="28">
        <v>7.2652905719869363</v>
      </c>
      <c r="HI23" s="28">
        <v>5.2999283212192418</v>
      </c>
      <c r="HJ23" s="28">
        <v>9.5871986689002426</v>
      </c>
      <c r="HK23" s="28">
        <v>31.54133066905263</v>
      </c>
      <c r="HL23" s="28">
        <v>6.0953594712975727</v>
      </c>
      <c r="HM23" s="28">
        <v>4.4464798716380978</v>
      </c>
      <c r="HN23" s="28">
        <v>5.0198659365455072</v>
      </c>
      <c r="HO23" s="28">
        <v>31.861049164052631</v>
      </c>
      <c r="HP23" s="28">
        <v>5.2173205030822434</v>
      </c>
      <c r="HQ23" s="28">
        <v>3.8059626688270503</v>
      </c>
      <c r="HR23" s="28">
        <v>1.8869702486285576</v>
      </c>
      <c r="HS23" s="28">
        <v>28.877108851043843</v>
      </c>
      <c r="HT23" s="28">
        <v>4.6841504129898244</v>
      </c>
      <c r="HU23" s="28">
        <v>3.4170225111679429</v>
      </c>
      <c r="HV23" s="28">
        <v>-0.35165109665435068</v>
      </c>
      <c r="HW23" s="29">
        <v>29.125606556052631</v>
      </c>
      <c r="HX23" s="29">
        <v>9.1423214998005555</v>
      </c>
      <c r="HY23" s="29">
        <v>6.6691962500865642</v>
      </c>
      <c r="HZ23" s="29">
        <v>14.77907604903654</v>
      </c>
      <c r="IA23" s="29">
        <v>29.077205577052631</v>
      </c>
      <c r="IB23" s="29">
        <v>9.0195167314917821</v>
      </c>
      <c r="IC23" s="29">
        <v>6.5796118813553299</v>
      </c>
      <c r="ID23" s="29">
        <v>14.18444521715341</v>
      </c>
      <c r="IE23" s="29">
        <v>29.138810843052632</v>
      </c>
      <c r="IF23" s="29">
        <v>8.8081669399144449</v>
      </c>
      <c r="IG23" s="29">
        <v>6.4254351509182195</v>
      </c>
      <c r="IH23" s="29">
        <v>13.789290393776483</v>
      </c>
      <c r="II23" s="29">
        <v>29.213035387052631</v>
      </c>
      <c r="IJ23" s="29">
        <v>8.5639350155315999</v>
      </c>
      <c r="IK23" s="29">
        <v>6.2472713624011531</v>
      </c>
      <c r="IL23" s="29">
        <v>13.610754685654459</v>
      </c>
      <c r="IM23" s="29">
        <v>29.30912033805263</v>
      </c>
      <c r="IN23" s="29">
        <v>8.3451253868290838</v>
      </c>
      <c r="IO23" s="29">
        <v>6.0876527846408441</v>
      </c>
      <c r="IP23" s="29">
        <v>13.127235148828635</v>
      </c>
      <c r="IQ23" s="29">
        <v>29.419154644052629</v>
      </c>
      <c r="IR23" s="29">
        <v>8.3660336618375144</v>
      </c>
      <c r="IS23" s="29">
        <v>6.1029050801639286</v>
      </c>
      <c r="IT23" s="29">
        <v>13.015408571999995</v>
      </c>
      <c r="IU23" s="29">
        <v>29.549330529052629</v>
      </c>
      <c r="IV23" s="29">
        <v>8.2650566912666399</v>
      </c>
      <c r="IW23" s="29">
        <v>6.0292437859848658</v>
      </c>
      <c r="IX23" s="29">
        <v>12.752088061262757</v>
      </c>
      <c r="IY23" s="29">
        <v>29.694875415052628</v>
      </c>
      <c r="IZ23" s="29">
        <v>8.22487187612969</v>
      </c>
      <c r="JA23" s="29">
        <v>5.9999295228157568</v>
      </c>
      <c r="JB23" s="29">
        <v>12.677907815798724</v>
      </c>
      <c r="JC23" s="29">
        <v>29.861951818052631</v>
      </c>
      <c r="JD23" s="29">
        <v>8.0900263756435056</v>
      </c>
      <c r="JE23" s="29">
        <v>5.9015616075982562</v>
      </c>
      <c r="JF23" s="29">
        <v>12.124670467131075</v>
      </c>
      <c r="JG23" s="29">
        <v>30.09001142105263</v>
      </c>
      <c r="JH23" s="29">
        <v>7.8710829981803334</v>
      </c>
      <c r="JI23" s="29">
        <v>5.7418454619791675</v>
      </c>
      <c r="JJ23" s="29">
        <v>11.127568989195703</v>
      </c>
      <c r="JK23" s="29">
        <v>30.850387347052632</v>
      </c>
      <c r="JL23" s="29">
        <v>6.710748968890166</v>
      </c>
      <c r="JM23" s="29">
        <v>4.8953979423684606</v>
      </c>
      <c r="JN23" s="29">
        <v>6.025456265741731</v>
      </c>
      <c r="JO23" s="29">
        <v>31.303672863052629</v>
      </c>
      <c r="JP23" s="29">
        <v>5.6779544140357299</v>
      </c>
      <c r="JQ23" s="29">
        <v>4.1419886936896324</v>
      </c>
      <c r="JR23" s="29">
        <v>1.963543142388481</v>
      </c>
      <c r="JS23" s="29">
        <v>31.408891112052629</v>
      </c>
      <c r="JT23" s="29">
        <v>5.2654163929713702</v>
      </c>
      <c r="JU23" s="29">
        <v>3.841047950885895</v>
      </c>
      <c r="JV23" s="29">
        <v>5.1136622666049902E-2</v>
      </c>
      <c r="JW23" s="29">
        <v>31.289376441052632</v>
      </c>
      <c r="JX23" s="29">
        <v>5.3095066719192676</v>
      </c>
      <c r="JY23" s="29">
        <v>3.8732111955312511</v>
      </c>
      <c r="JZ23" s="29">
        <v>0.88105203474998461</v>
      </c>
    </row>
    <row r="24" spans="1:286" ht="15" thickBot="1" x14ac:dyDescent="0.4">
      <c r="A24" s="2"/>
      <c r="B24" s="74" t="s">
        <v>465</v>
      </c>
      <c r="C24" s="74" t="s">
        <v>466</v>
      </c>
      <c r="D24" s="74" t="s">
        <v>853</v>
      </c>
      <c r="E24" s="87">
        <v>393275</v>
      </c>
      <c r="F24" s="84">
        <v>399319</v>
      </c>
      <c r="G24" s="22">
        <v>32.164325509000001</v>
      </c>
      <c r="H24" s="22">
        <v>6.4452333466294345</v>
      </c>
      <c r="I24" s="22">
        <v>4.7017079925718681</v>
      </c>
      <c r="J24" s="22">
        <v>9.5761865820564438</v>
      </c>
      <c r="K24" s="22">
        <v>32.155544345000003</v>
      </c>
      <c r="L24" s="22">
        <v>6.4535278162746232</v>
      </c>
      <c r="M24" s="22">
        <v>4.7077586926982375</v>
      </c>
      <c r="N24" s="22">
        <v>9.5545964839894069</v>
      </c>
      <c r="O24" s="22">
        <v>32.214202716999999</v>
      </c>
      <c r="P24" s="22">
        <v>6.4346544663136465</v>
      </c>
      <c r="Q24" s="22">
        <v>4.6939908466660158</v>
      </c>
      <c r="R24" s="22">
        <v>9.3268760979586638</v>
      </c>
      <c r="S24" s="22">
        <v>32.316718303999998</v>
      </c>
      <c r="T24" s="22">
        <v>6.3908715625167281</v>
      </c>
      <c r="U24" s="22">
        <v>4.6620518279138672</v>
      </c>
      <c r="V24" s="22">
        <v>8.8868354976068069</v>
      </c>
      <c r="W24" s="22">
        <v>32.42819385</v>
      </c>
      <c r="X24" s="22">
        <v>6.3192900933920075</v>
      </c>
      <c r="Y24" s="22">
        <v>4.6098341427807537</v>
      </c>
      <c r="Z24" s="22">
        <v>8.7475725320946154</v>
      </c>
      <c r="AA24" s="22">
        <v>32.549633675000003</v>
      </c>
      <c r="AB24" s="22">
        <v>6.2200930732421416</v>
      </c>
      <c r="AC24" s="22">
        <v>4.5374712976524485</v>
      </c>
      <c r="AD24" s="22">
        <v>8.3303469309567895</v>
      </c>
      <c r="AE24" s="22">
        <v>32.68108711</v>
      </c>
      <c r="AF24" s="22">
        <v>6.0916497139059826</v>
      </c>
      <c r="AG24" s="22">
        <v>4.4437736552700491</v>
      </c>
      <c r="AH24" s="22">
        <v>7.9713415543908823</v>
      </c>
      <c r="AI24" s="22">
        <v>32.827932273999998</v>
      </c>
      <c r="AJ24" s="22">
        <v>5.949869187264067</v>
      </c>
      <c r="AK24" s="22">
        <v>4.3403467350248803</v>
      </c>
      <c r="AL24" s="22">
        <v>7.6205488795086609</v>
      </c>
      <c r="AM24" s="22">
        <v>32.998139573000003</v>
      </c>
      <c r="AN24" s="22">
        <v>5.826710365917001</v>
      </c>
      <c r="AO24" s="22">
        <v>4.2505040895315167</v>
      </c>
      <c r="AP24" s="22">
        <v>7.2470290359730143</v>
      </c>
      <c r="AQ24" s="22">
        <v>33.192361585</v>
      </c>
      <c r="AR24" s="22">
        <v>5.5514993401916746</v>
      </c>
      <c r="AS24" s="22">
        <v>4.0497414778918079</v>
      </c>
      <c r="AT24" s="22">
        <v>6.6910099445979903</v>
      </c>
      <c r="AU24" s="22">
        <v>31.284033073838401</v>
      </c>
      <c r="AV24" s="22">
        <v>5.0745771399310433</v>
      </c>
      <c r="AW24" s="22">
        <v>3.7018333727534549</v>
      </c>
      <c r="AX24" s="22">
        <v>5.0104673009053791</v>
      </c>
      <c r="AY24" s="22">
        <v>28.800256608243679</v>
      </c>
      <c r="AZ24" s="22">
        <v>4.671684225093089</v>
      </c>
      <c r="BA24" s="22">
        <v>3.4079286006578391</v>
      </c>
      <c r="BB24" s="22">
        <v>3.9839682634623301</v>
      </c>
      <c r="BC24" s="22">
        <v>26.896706281784869</v>
      </c>
      <c r="BD24" s="22">
        <v>4.3629096835064365</v>
      </c>
      <c r="BE24" s="22">
        <v>3.1826818714855141</v>
      </c>
      <c r="BF24" s="22">
        <v>3.6647451014912669</v>
      </c>
      <c r="BG24" s="22">
        <v>25.001053752004378</v>
      </c>
      <c r="BH24" s="22">
        <v>4.0554162420383326</v>
      </c>
      <c r="BI24" s="22">
        <v>2.9583696870135476</v>
      </c>
      <c r="BJ24" s="22">
        <v>3.6237156506911958</v>
      </c>
      <c r="BK24" s="25">
        <v>32.164018980999998</v>
      </c>
      <c r="BL24" s="25">
        <v>6.4452333466294345</v>
      </c>
      <c r="BM24" s="25">
        <v>4.7017079925718681</v>
      </c>
      <c r="BN24" s="25">
        <v>9.5761865820564438</v>
      </c>
      <c r="BO24" s="25">
        <v>32.162958023999998</v>
      </c>
      <c r="BP24" s="25">
        <v>6.4592589124479813</v>
      </c>
      <c r="BQ24" s="25">
        <v>4.7119394475654861</v>
      </c>
      <c r="BR24" s="25">
        <v>9.6163975806352155</v>
      </c>
      <c r="BS24" s="25">
        <v>32.219061500999999</v>
      </c>
      <c r="BT24" s="25">
        <v>6.4435471416055767</v>
      </c>
      <c r="BU24" s="25">
        <v>4.7004779294831627</v>
      </c>
      <c r="BV24" s="25">
        <v>9.5195216939622824</v>
      </c>
      <c r="BW24" s="25">
        <v>32.307165830000002</v>
      </c>
      <c r="BX24" s="25">
        <v>6.3790955491919714</v>
      </c>
      <c r="BY24" s="25">
        <v>4.653461390145063</v>
      </c>
      <c r="BZ24" s="25">
        <v>9.2710799425687185</v>
      </c>
      <c r="CA24" s="25">
        <v>32.400254191999998</v>
      </c>
      <c r="CB24" s="25">
        <v>6.3558318019733786</v>
      </c>
      <c r="CC24" s="25">
        <v>4.6364908104387395</v>
      </c>
      <c r="CD24" s="25">
        <v>9.337273922103968</v>
      </c>
      <c r="CE24" s="25">
        <v>32.513996966999997</v>
      </c>
      <c r="CF24" s="25">
        <v>6.2576495734043505</v>
      </c>
      <c r="CG24" s="25">
        <v>4.5648682416402133</v>
      </c>
      <c r="CH24" s="25">
        <v>9.0930851355607984</v>
      </c>
      <c r="CI24" s="25">
        <v>32.660952305999999</v>
      </c>
      <c r="CJ24" s="25">
        <v>6.1395792755036274</v>
      </c>
      <c r="CK24" s="25">
        <v>4.478737603155964</v>
      </c>
      <c r="CL24" s="25">
        <v>8.8337120045467401</v>
      </c>
      <c r="CM24" s="25">
        <v>32.841162672999999</v>
      </c>
      <c r="CN24" s="25">
        <v>6.0541808338596219</v>
      </c>
      <c r="CO24" s="25">
        <v>4.4164406289369031</v>
      </c>
      <c r="CP24" s="25">
        <v>8.5334886466940496</v>
      </c>
      <c r="CQ24" s="25">
        <v>33.055436094000001</v>
      </c>
      <c r="CR24" s="25">
        <v>5.959315462072011</v>
      </c>
      <c r="CS24" s="25">
        <v>4.3472376609814658</v>
      </c>
      <c r="CT24" s="25">
        <v>8.0630672265201362</v>
      </c>
      <c r="CU24" s="25">
        <v>33.311384986999997</v>
      </c>
      <c r="CV24" s="25">
        <v>5.8237883671995556</v>
      </c>
      <c r="CW24" s="25">
        <v>4.2483725321486832</v>
      </c>
      <c r="CX24" s="25">
        <v>7.4312917191073637</v>
      </c>
      <c r="CY24" s="25">
        <v>33.757122131000003</v>
      </c>
      <c r="CZ24" s="25">
        <v>5.5360780010853272</v>
      </c>
      <c r="DA24" s="25">
        <v>4.0384918257173998</v>
      </c>
      <c r="DB24" s="25">
        <v>6.327385031049154</v>
      </c>
      <c r="DC24" s="25">
        <v>31.91367018157532</v>
      </c>
      <c r="DD24" s="25">
        <v>5.1767104571357878</v>
      </c>
      <c r="DE24" s="25">
        <v>3.7763382057026837</v>
      </c>
      <c r="DF24" s="25">
        <v>5.5609989391891368</v>
      </c>
      <c r="DG24" s="25">
        <v>32.678141158675295</v>
      </c>
      <c r="DH24" s="25">
        <v>5.300715151011925</v>
      </c>
      <c r="DI24" s="25">
        <v>3.8667979034293398</v>
      </c>
      <c r="DJ24" s="25">
        <v>5.1356631983363847</v>
      </c>
      <c r="DK24" s="25">
        <v>33.031195520645348</v>
      </c>
      <c r="DL24" s="25">
        <v>5.3579840328781962</v>
      </c>
      <c r="DM24" s="25">
        <v>3.9085747554244836</v>
      </c>
      <c r="DN24" s="25">
        <v>4.9369974504382519</v>
      </c>
      <c r="DO24" s="27">
        <v>32.164325509000001</v>
      </c>
      <c r="DP24" s="27">
        <v>6.4452333466294345</v>
      </c>
      <c r="DQ24" s="27">
        <v>4.7017079925718681</v>
      </c>
      <c r="DR24" s="27">
        <v>9.5761865820564438</v>
      </c>
      <c r="DS24" s="27">
        <v>32.155106031000003</v>
      </c>
      <c r="DT24" s="27">
        <v>6.4537529180831648</v>
      </c>
      <c r="DU24" s="27">
        <v>4.7079229013335873</v>
      </c>
      <c r="DV24" s="27">
        <v>9.5546484887023055</v>
      </c>
      <c r="DW24" s="27">
        <v>32.218040334000001</v>
      </c>
      <c r="DX24" s="27">
        <v>6.4352497291414501</v>
      </c>
      <c r="DY24" s="27">
        <v>4.6944250826113487</v>
      </c>
      <c r="DZ24" s="27">
        <v>9.326980118947386</v>
      </c>
      <c r="EA24" s="27">
        <v>32.320490552999999</v>
      </c>
      <c r="EB24" s="27">
        <v>6.3917662547404701</v>
      </c>
      <c r="EC24" s="27">
        <v>4.6627044934347293</v>
      </c>
      <c r="ED24" s="27">
        <v>8.8869910717970058</v>
      </c>
      <c r="EE24" s="27">
        <v>32.431674200000003</v>
      </c>
      <c r="EF24" s="27">
        <v>6.3208025055583432</v>
      </c>
      <c r="EG24" s="27">
        <v>4.6109374263995297</v>
      </c>
      <c r="EH24" s="27">
        <v>8.7477751795354131</v>
      </c>
      <c r="EI24" s="27">
        <v>32.552818176999999</v>
      </c>
      <c r="EJ24" s="27">
        <v>6.2176199397431722</v>
      </c>
      <c r="EK24" s="27">
        <v>4.5356671811971641</v>
      </c>
      <c r="EL24" s="27">
        <v>8.3302861799076382</v>
      </c>
      <c r="EM24" s="27">
        <v>32.684151321999998</v>
      </c>
      <c r="EN24" s="27">
        <v>6.0842577642712241</v>
      </c>
      <c r="EO24" s="27">
        <v>4.4383813309259494</v>
      </c>
      <c r="EP24" s="27">
        <v>7.9706964224465473</v>
      </c>
      <c r="EQ24" s="27">
        <v>32.830078675000003</v>
      </c>
      <c r="ER24" s="27">
        <v>5.9658889888106739</v>
      </c>
      <c r="ES24" s="27">
        <v>4.3520329572173608</v>
      </c>
      <c r="ET24" s="27">
        <v>7.6197934865502077</v>
      </c>
      <c r="EU24" s="27">
        <v>32.987708042999998</v>
      </c>
      <c r="EV24" s="27">
        <v>5.8302784569289976</v>
      </c>
      <c r="EW24" s="27">
        <v>4.2531069622480038</v>
      </c>
      <c r="EX24" s="27">
        <v>7.2461740313732328</v>
      </c>
      <c r="EY24" s="27">
        <v>33.164263695000002</v>
      </c>
      <c r="EZ24" s="27">
        <v>5.5387764340395025</v>
      </c>
      <c r="FA24" s="27">
        <v>4.0404602949885247</v>
      </c>
      <c r="FB24" s="27">
        <v>6.7258150288258101</v>
      </c>
      <c r="FC24" s="27">
        <v>31.5144806352172</v>
      </c>
      <c r="FD24" s="27">
        <v>5.1119579956591252</v>
      </c>
      <c r="FE24" s="27">
        <v>3.7291021865719349</v>
      </c>
      <c r="FF24" s="27">
        <v>5.2094946132631037</v>
      </c>
      <c r="FG24" s="27">
        <v>29.104455639214304</v>
      </c>
      <c r="FH24" s="27">
        <v>4.7210282928770999</v>
      </c>
      <c r="FI24" s="27">
        <v>3.4439244111132385</v>
      </c>
      <c r="FJ24" s="27">
        <v>4.2687495444657806</v>
      </c>
      <c r="FK24" s="27">
        <v>27.213021685402495</v>
      </c>
      <c r="FL24" s="27">
        <v>4.4142191458259985</v>
      </c>
      <c r="FM24" s="27">
        <v>3.2201114098913828</v>
      </c>
      <c r="FN24" s="27">
        <v>3.9495879420715667</v>
      </c>
      <c r="FO24" s="27">
        <v>25.313367959817516</v>
      </c>
      <c r="FP24" s="27">
        <v>4.1060766711365737</v>
      </c>
      <c r="FQ24" s="27">
        <v>2.9953257647206306</v>
      </c>
      <c r="FR24" s="27">
        <v>3.8947059907869068</v>
      </c>
      <c r="FS24" s="28">
        <v>32.164737907000003</v>
      </c>
      <c r="FT24" s="28">
        <v>6.4452333466294345</v>
      </c>
      <c r="FU24" s="28">
        <v>4.7017079925718681</v>
      </c>
      <c r="FV24" s="28">
        <v>9.5761865820564438</v>
      </c>
      <c r="FW24" s="28">
        <v>32.149906047000002</v>
      </c>
      <c r="FX24" s="28">
        <v>6.4064098056869865</v>
      </c>
      <c r="FY24" s="28">
        <v>4.6733867599753003</v>
      </c>
      <c r="FZ24" s="28">
        <v>9.5485440290797214</v>
      </c>
      <c r="GA24" s="28">
        <v>32.213063632000001</v>
      </c>
      <c r="GB24" s="28">
        <v>6.3305779875543928</v>
      </c>
      <c r="GC24" s="28">
        <v>4.61806850441645</v>
      </c>
      <c r="GD24" s="28">
        <v>9.32577340337237</v>
      </c>
      <c r="GE24" s="28">
        <v>32.324047086</v>
      </c>
      <c r="GF24" s="28">
        <v>6.1591609811846055</v>
      </c>
      <c r="GG24" s="28">
        <v>4.4930221848238396</v>
      </c>
      <c r="GH24" s="28">
        <v>8.8829180086950998</v>
      </c>
      <c r="GI24" s="28">
        <v>32.452730305999999</v>
      </c>
      <c r="GJ24" s="28">
        <v>6.0093159091512698</v>
      </c>
      <c r="GK24" s="28">
        <v>4.3837122909943043</v>
      </c>
      <c r="GL24" s="28">
        <v>8.7354888598642724</v>
      </c>
      <c r="GM24" s="28">
        <v>32.604842433000002</v>
      </c>
      <c r="GN24" s="28">
        <v>5.8150595842979529</v>
      </c>
      <c r="GO24" s="28">
        <v>4.2420050065484887</v>
      </c>
      <c r="GP24" s="28">
        <v>8.2989565982485693</v>
      </c>
      <c r="GQ24" s="28">
        <v>32.781318136000003</v>
      </c>
      <c r="GR24" s="28">
        <v>5.6157304223768287</v>
      </c>
      <c r="GS24" s="28">
        <v>4.0965971580883069</v>
      </c>
      <c r="GT24" s="28">
        <v>7.8975973397304529</v>
      </c>
      <c r="GU24" s="28">
        <v>32.987959711999999</v>
      </c>
      <c r="GV24" s="28">
        <v>5.445917449068161</v>
      </c>
      <c r="GW24" s="28">
        <v>3.9727209582816254</v>
      </c>
      <c r="GX24" s="28">
        <v>7.4948007942731856</v>
      </c>
      <c r="GY24" s="28">
        <v>32.380430340387434</v>
      </c>
      <c r="GZ24" s="28">
        <v>5.2524235349908075</v>
      </c>
      <c r="HA24" s="28">
        <v>3.8315698418822062</v>
      </c>
      <c r="HB24" s="28">
        <v>7.0944124116021001</v>
      </c>
      <c r="HC24" s="28">
        <v>30.9788287341825</v>
      </c>
      <c r="HD24" s="28">
        <v>5.0250700012136642</v>
      </c>
      <c r="HE24" s="28">
        <v>3.6657186043225196</v>
      </c>
      <c r="HF24" s="28">
        <v>6.5476655813690101</v>
      </c>
      <c r="HG24" s="28">
        <v>22.940754922304158</v>
      </c>
      <c r="HH24" s="28">
        <v>3.7212155551273276</v>
      </c>
      <c r="HI24" s="28">
        <v>2.7145749388227456</v>
      </c>
      <c r="HJ24" s="28">
        <v>4.1444911461398739</v>
      </c>
      <c r="HK24" s="28">
        <v>14.299983263617337</v>
      </c>
      <c r="HL24" s="28">
        <v>2.3195976043010074</v>
      </c>
      <c r="HM24" s="28">
        <v>1.6921141577280499</v>
      </c>
      <c r="HN24" s="28">
        <v>-1.2660575534438046</v>
      </c>
      <c r="HO24" s="28">
        <v>6.6265679983949619</v>
      </c>
      <c r="HP24" s="28">
        <v>1.0748943527033488</v>
      </c>
      <c r="HQ24" s="28">
        <v>0.78412046507495792</v>
      </c>
      <c r="HR24" s="28">
        <v>-5.7368476096270768</v>
      </c>
      <c r="HS24" s="28">
        <v>1.2854454777881517</v>
      </c>
      <c r="HT24" s="28">
        <v>0.20851186996303542</v>
      </c>
      <c r="HU24" s="28">
        <v>0.15210650613045601</v>
      </c>
      <c r="HV24" s="28">
        <v>-8.5830112695893774</v>
      </c>
      <c r="HW24" s="29">
        <v>32.164737907000003</v>
      </c>
      <c r="HX24" s="29">
        <v>6.4452333466294345</v>
      </c>
      <c r="HY24" s="29">
        <v>4.7017079925718681</v>
      </c>
      <c r="HZ24" s="29">
        <v>9.5761865820564438</v>
      </c>
      <c r="IA24" s="29">
        <v>32.117880196000002</v>
      </c>
      <c r="IB24" s="29">
        <v>6.4734092812965676</v>
      </c>
      <c r="IC24" s="29">
        <v>4.7222619446319465</v>
      </c>
      <c r="ID24" s="29">
        <v>9.6211603458557811</v>
      </c>
      <c r="IE24" s="29">
        <v>32.183053168999997</v>
      </c>
      <c r="IF24" s="29">
        <v>6.5281596881570003</v>
      </c>
      <c r="IG24" s="29">
        <v>4.7622016041738124</v>
      </c>
      <c r="IH24" s="29">
        <v>9.3418926705286829</v>
      </c>
      <c r="II24" s="29">
        <v>32.273382861000002</v>
      </c>
      <c r="IJ24" s="29">
        <v>6.4443933959033703</v>
      </c>
      <c r="IK24" s="29">
        <v>4.7010952602114227</v>
      </c>
      <c r="IL24" s="29">
        <v>8.9219377653509184</v>
      </c>
      <c r="IM24" s="29">
        <v>32.376328012000002</v>
      </c>
      <c r="IN24" s="29">
        <v>6.3333336074885995</v>
      </c>
      <c r="IO24" s="29">
        <v>4.6200786907933207</v>
      </c>
      <c r="IP24" s="29">
        <v>8.8156438168844744</v>
      </c>
      <c r="IQ24" s="29">
        <v>32.500891727000003</v>
      </c>
      <c r="IR24" s="29">
        <v>6.0535123572397165</v>
      </c>
      <c r="IS24" s="29">
        <v>4.4159529845495511</v>
      </c>
      <c r="IT24" s="29">
        <v>8.4476540226729107</v>
      </c>
      <c r="IU24" s="29">
        <v>32.665103084000002</v>
      </c>
      <c r="IV24" s="29">
        <v>6.0074654086809485</v>
      </c>
      <c r="IW24" s="29">
        <v>4.3823623766648074</v>
      </c>
      <c r="IX24" s="29">
        <v>8.1147277755410308</v>
      </c>
      <c r="IY24" s="29">
        <v>32.858755641000002</v>
      </c>
      <c r="IZ24" s="29">
        <v>5.8492932089186986</v>
      </c>
      <c r="JA24" s="29">
        <v>4.2669779590915082</v>
      </c>
      <c r="JB24" s="29">
        <v>7.7972542616752953</v>
      </c>
      <c r="JC24" s="29">
        <v>33.088558964000001</v>
      </c>
      <c r="JD24" s="29">
        <v>5.6543396649105491</v>
      </c>
      <c r="JE24" s="29">
        <v>4.1247620629792783</v>
      </c>
      <c r="JF24" s="29">
        <v>7.3806454855777837</v>
      </c>
      <c r="JG24" s="29">
        <v>32.807930167173133</v>
      </c>
      <c r="JH24" s="29">
        <v>5.3217682017481565</v>
      </c>
      <c r="JI24" s="29">
        <v>3.8821558108302137</v>
      </c>
      <c r="JJ24" s="29">
        <v>6.1219681960054473</v>
      </c>
      <c r="JK24" s="29">
        <v>22.431754866479434</v>
      </c>
      <c r="JL24" s="29">
        <v>3.6386507514968192</v>
      </c>
      <c r="JM24" s="29">
        <v>2.6543450640831918</v>
      </c>
      <c r="JN24" s="29">
        <v>4.2409469439647296E-2</v>
      </c>
      <c r="JO24" s="29">
        <v>12.588689763929942</v>
      </c>
      <c r="JP24" s="29">
        <v>2.0420090065415839</v>
      </c>
      <c r="JQ24" s="29">
        <v>1.4896171403912253</v>
      </c>
      <c r="JR24" s="29">
        <v>-5.0759988342913118</v>
      </c>
      <c r="JS24" s="29">
        <v>7.3602445896069968</v>
      </c>
      <c r="JT24" s="29">
        <v>1.1939038950177827</v>
      </c>
      <c r="JU24" s="29">
        <v>0.87093626928237466</v>
      </c>
      <c r="JV24" s="29">
        <v>-8.0280656709044251</v>
      </c>
      <c r="JW24" s="29">
        <v>6.677712824909511</v>
      </c>
      <c r="JX24" s="29">
        <v>1.0831905454238939</v>
      </c>
      <c r="JY24" s="29">
        <v>0.79017242216080985</v>
      </c>
      <c r="JZ24" s="29">
        <v>-7.0070116797195539</v>
      </c>
    </row>
    <row r="25" spans="1:286" ht="15" thickBot="1" x14ac:dyDescent="0.4">
      <c r="A25" s="2"/>
      <c r="B25" s="74" t="s">
        <v>467</v>
      </c>
      <c r="C25" s="74" t="s">
        <v>466</v>
      </c>
      <c r="D25" s="74" t="s">
        <v>853</v>
      </c>
      <c r="E25" s="87">
        <v>393285</v>
      </c>
      <c r="F25" s="84">
        <v>399329</v>
      </c>
      <c r="G25" s="22">
        <v>19.94842766</v>
      </c>
      <c r="H25" s="22">
        <v>19.94842766</v>
      </c>
      <c r="I25" s="22">
        <v>15.858974948394753</v>
      </c>
      <c r="J25" s="22">
        <v>11.306157543512677</v>
      </c>
      <c r="K25" s="22">
        <v>19.938726187</v>
      </c>
      <c r="L25" s="22">
        <v>19.938726187</v>
      </c>
      <c r="M25" s="22">
        <v>15.815035636788009</v>
      </c>
      <c r="N25" s="22">
        <v>10.988810118005929</v>
      </c>
      <c r="O25" s="22">
        <v>19.953409426</v>
      </c>
      <c r="P25" s="22">
        <v>19.953409426</v>
      </c>
      <c r="Q25" s="22">
        <v>15.791337568300344</v>
      </c>
      <c r="R25" s="22">
        <v>10.909830962131611</v>
      </c>
      <c r="S25" s="22">
        <v>19.979479146999999</v>
      </c>
      <c r="T25" s="22">
        <v>19.979479146999999</v>
      </c>
      <c r="U25" s="22">
        <v>15.753765010312618</v>
      </c>
      <c r="V25" s="22">
        <v>10.763337695873386</v>
      </c>
      <c r="W25" s="22">
        <v>20.002513046000001</v>
      </c>
      <c r="X25" s="22">
        <v>20.002513046000001</v>
      </c>
      <c r="Y25" s="22">
        <v>15.721277869554223</v>
      </c>
      <c r="Z25" s="22">
        <v>10.788495203966601</v>
      </c>
      <c r="AA25" s="22">
        <v>20.025501801000001</v>
      </c>
      <c r="AB25" s="22">
        <v>20.025501801000001</v>
      </c>
      <c r="AC25" s="22">
        <v>15.691914818085893</v>
      </c>
      <c r="AD25" s="22">
        <v>10.662644502750304</v>
      </c>
      <c r="AE25" s="22">
        <v>20.049527875999999</v>
      </c>
      <c r="AF25" s="22">
        <v>20.049527875999999</v>
      </c>
      <c r="AG25" s="22">
        <v>15.657759157137336</v>
      </c>
      <c r="AH25" s="22">
        <v>10.566058831892391</v>
      </c>
      <c r="AI25" s="22">
        <v>20.075828015999999</v>
      </c>
      <c r="AJ25" s="22">
        <v>20.075828015999999</v>
      </c>
      <c r="AK25" s="22">
        <v>15.632554701675957</v>
      </c>
      <c r="AL25" s="22">
        <v>10.494258762414763</v>
      </c>
      <c r="AM25" s="22">
        <v>20.103898734000001</v>
      </c>
      <c r="AN25" s="22">
        <v>20.103898734000001</v>
      </c>
      <c r="AO25" s="22">
        <v>15.599873969017322</v>
      </c>
      <c r="AP25" s="22">
        <v>10.401925394998358</v>
      </c>
      <c r="AQ25" s="22">
        <v>20.136446924000001</v>
      </c>
      <c r="AR25" s="22">
        <v>20.136446924000001</v>
      </c>
      <c r="AS25" s="22">
        <v>15.566588261670459</v>
      </c>
      <c r="AT25" s="22">
        <v>10.256093575180731</v>
      </c>
      <c r="AU25" s="22">
        <v>20.249200226999999</v>
      </c>
      <c r="AV25" s="22">
        <v>20.249200226999999</v>
      </c>
      <c r="AW25" s="22">
        <v>15.439635533293037</v>
      </c>
      <c r="AX25" s="22">
        <v>9.8529752192663249</v>
      </c>
      <c r="AY25" s="22">
        <v>20.318981261000001</v>
      </c>
      <c r="AZ25" s="22">
        <v>20.318981261000001</v>
      </c>
      <c r="BA25" s="22">
        <v>15.305050444248804</v>
      </c>
      <c r="BB25" s="22">
        <v>9.6424237657004355</v>
      </c>
      <c r="BC25" s="22">
        <v>20.346707249000001</v>
      </c>
      <c r="BD25" s="22">
        <v>20.346707249000001</v>
      </c>
      <c r="BE25" s="22">
        <v>15.214380467823782</v>
      </c>
      <c r="BF25" s="22">
        <v>9.5772223216002388</v>
      </c>
      <c r="BG25" s="22">
        <v>20.348922049999999</v>
      </c>
      <c r="BH25" s="22">
        <v>20.348922049999999</v>
      </c>
      <c r="BI25" s="22">
        <v>15.192600169097831</v>
      </c>
      <c r="BJ25" s="22">
        <v>9.6062145046072658</v>
      </c>
      <c r="BK25" s="25">
        <v>19.948363261000001</v>
      </c>
      <c r="BL25" s="25">
        <v>19.948363261000001</v>
      </c>
      <c r="BM25" s="25">
        <v>15.858974948394753</v>
      </c>
      <c r="BN25" s="25">
        <v>11.306157543512677</v>
      </c>
      <c r="BO25" s="25">
        <v>19.926140555</v>
      </c>
      <c r="BP25" s="25">
        <v>19.926140555</v>
      </c>
      <c r="BQ25" s="25">
        <v>15.841930412200453</v>
      </c>
      <c r="BR25" s="25">
        <v>11.19476693906895</v>
      </c>
      <c r="BS25" s="25">
        <v>19.922471992999998</v>
      </c>
      <c r="BT25" s="25">
        <v>19.922471992999998</v>
      </c>
      <c r="BU25" s="25">
        <v>15.817105253329723</v>
      </c>
      <c r="BV25" s="25">
        <v>11.204189838567277</v>
      </c>
      <c r="BW25" s="25">
        <v>19.926660420000001</v>
      </c>
      <c r="BX25" s="25">
        <v>19.926660420000001</v>
      </c>
      <c r="BY25" s="25">
        <v>15.789291735259685</v>
      </c>
      <c r="BZ25" s="25">
        <v>11.153545528398963</v>
      </c>
      <c r="CA25" s="25">
        <v>19.926631130000001</v>
      </c>
      <c r="CB25" s="25">
        <v>19.926631130000001</v>
      </c>
      <c r="CC25" s="25">
        <v>15.782001106702976</v>
      </c>
      <c r="CD25" s="25">
        <v>11.276718080222023</v>
      </c>
      <c r="CE25" s="25">
        <v>19.928903163000001</v>
      </c>
      <c r="CF25" s="25">
        <v>19.928903163000001</v>
      </c>
      <c r="CG25" s="25">
        <v>15.751487176595344</v>
      </c>
      <c r="CH25" s="25">
        <v>11.248246178797135</v>
      </c>
      <c r="CI25" s="25">
        <v>19.939704916</v>
      </c>
      <c r="CJ25" s="25">
        <v>19.939704916</v>
      </c>
      <c r="CK25" s="25">
        <v>15.722277477749595</v>
      </c>
      <c r="CL25" s="25">
        <v>11.224180398900625</v>
      </c>
      <c r="CM25" s="25">
        <v>19.958965208999999</v>
      </c>
      <c r="CN25" s="25">
        <v>19.958965208999999</v>
      </c>
      <c r="CO25" s="25">
        <v>15.708206782410318</v>
      </c>
      <c r="CP25" s="25">
        <v>11.187715850025915</v>
      </c>
      <c r="CQ25" s="25">
        <v>19.986640585</v>
      </c>
      <c r="CR25" s="25">
        <v>19.986640585</v>
      </c>
      <c r="CS25" s="25">
        <v>15.686136479368271</v>
      </c>
      <c r="CT25" s="25">
        <v>11.130433867394334</v>
      </c>
      <c r="CU25" s="25">
        <v>20.022320917000002</v>
      </c>
      <c r="CV25" s="25">
        <v>20.022320917000002</v>
      </c>
      <c r="CW25" s="25">
        <v>15.653338329759293</v>
      </c>
      <c r="CX25" s="25">
        <v>11.003674149853538</v>
      </c>
      <c r="CY25" s="25">
        <v>20.047044443000001</v>
      </c>
      <c r="CZ25" s="25">
        <v>20.047044443000001</v>
      </c>
      <c r="DA25" s="25">
        <v>15.609454214424289</v>
      </c>
      <c r="DB25" s="25">
        <v>10.878876528962145</v>
      </c>
      <c r="DC25" s="25">
        <v>20.057261775000001</v>
      </c>
      <c r="DD25" s="25">
        <v>20.057261775000001</v>
      </c>
      <c r="DE25" s="25">
        <v>15.574871518329894</v>
      </c>
      <c r="DF25" s="25">
        <v>10.818240655944752</v>
      </c>
      <c r="DG25" s="25">
        <v>20.052257059999999</v>
      </c>
      <c r="DH25" s="25">
        <v>20.052257059999999</v>
      </c>
      <c r="DI25" s="25">
        <v>15.589332999102925</v>
      </c>
      <c r="DJ25" s="25">
        <v>10.809399193676938</v>
      </c>
      <c r="DK25" s="25">
        <v>20.038494178000001</v>
      </c>
      <c r="DL25" s="25">
        <v>20.038494178000001</v>
      </c>
      <c r="DM25" s="25">
        <v>15.595677515556847</v>
      </c>
      <c r="DN25" s="25">
        <v>10.818490477672558</v>
      </c>
      <c r="DO25" s="27">
        <v>19.94842766</v>
      </c>
      <c r="DP25" s="27">
        <v>19.94842766</v>
      </c>
      <c r="DQ25" s="27">
        <v>15.858974948394753</v>
      </c>
      <c r="DR25" s="27">
        <v>11.306157543512677</v>
      </c>
      <c r="DS25" s="27">
        <v>19.938726187</v>
      </c>
      <c r="DT25" s="27">
        <v>19.938726187</v>
      </c>
      <c r="DU25" s="27">
        <v>15.815452860973966</v>
      </c>
      <c r="DV25" s="27">
        <v>10.988810116995101</v>
      </c>
      <c r="DW25" s="27">
        <v>19.953409426</v>
      </c>
      <c r="DX25" s="27">
        <v>19.953409426</v>
      </c>
      <c r="DY25" s="27">
        <v>15.7919471589165</v>
      </c>
      <c r="DZ25" s="27">
        <v>10.909830964156161</v>
      </c>
      <c r="EA25" s="27">
        <v>19.979479146999999</v>
      </c>
      <c r="EB25" s="27">
        <v>19.979479146999999</v>
      </c>
      <c r="EC25" s="27">
        <v>15.75451201750411</v>
      </c>
      <c r="ED25" s="27">
        <v>10.763337695873386</v>
      </c>
      <c r="EE25" s="27">
        <v>20.002513049000001</v>
      </c>
      <c r="EF25" s="27">
        <v>20.002513049000001</v>
      </c>
      <c r="EG25" s="27">
        <v>15.72315172322115</v>
      </c>
      <c r="EH25" s="27">
        <v>10.788495187960578</v>
      </c>
      <c r="EI25" s="27">
        <v>20.025501797</v>
      </c>
      <c r="EJ25" s="27">
        <v>20.025501797</v>
      </c>
      <c r="EK25" s="27">
        <v>15.691797478377669</v>
      </c>
      <c r="EL25" s="27">
        <v>10.662644519839326</v>
      </c>
      <c r="EM25" s="27">
        <v>20.049527875999999</v>
      </c>
      <c r="EN25" s="27">
        <v>20.049527875999999</v>
      </c>
      <c r="EO25" s="27">
        <v>15.657879481081039</v>
      </c>
      <c r="EP25" s="27">
        <v>10.566058831892391</v>
      </c>
      <c r="EQ25" s="27">
        <v>20.075828015999999</v>
      </c>
      <c r="ER25" s="27">
        <v>20.075828015999999</v>
      </c>
      <c r="ES25" s="27">
        <v>15.633767625187318</v>
      </c>
      <c r="ET25" s="27">
        <v>10.494258762414763</v>
      </c>
      <c r="EU25" s="27">
        <v>20.103898734000001</v>
      </c>
      <c r="EV25" s="27">
        <v>20.103898734000001</v>
      </c>
      <c r="EW25" s="27">
        <v>15.601087343209036</v>
      </c>
      <c r="EX25" s="27">
        <v>10.401925394998358</v>
      </c>
      <c r="EY25" s="27">
        <v>20.134209956999999</v>
      </c>
      <c r="EZ25" s="27">
        <v>20.134209956999999</v>
      </c>
      <c r="FA25" s="27">
        <v>15.569162031278303</v>
      </c>
      <c r="FB25" s="27">
        <v>10.265229092063894</v>
      </c>
      <c r="FC25" s="27">
        <v>20.237667432999999</v>
      </c>
      <c r="FD25" s="27">
        <v>20.237667432999999</v>
      </c>
      <c r="FE25" s="27">
        <v>15.446069246553982</v>
      </c>
      <c r="FF25" s="27">
        <v>9.8946835810482554</v>
      </c>
      <c r="FG25" s="27">
        <v>20.302222438000001</v>
      </c>
      <c r="FH25" s="27">
        <v>20.302222438000001</v>
      </c>
      <c r="FI25" s="27">
        <v>15.321299557204807</v>
      </c>
      <c r="FJ25" s="27">
        <v>9.6968472940765373</v>
      </c>
      <c r="FK25" s="27">
        <v>20.328253729</v>
      </c>
      <c r="FL25" s="27">
        <v>20.328253729</v>
      </c>
      <c r="FM25" s="27">
        <v>15.216690229878669</v>
      </c>
      <c r="FN25" s="27">
        <v>9.6316845158145643</v>
      </c>
      <c r="FO25" s="27">
        <v>20.330770332</v>
      </c>
      <c r="FP25" s="27">
        <v>20.330770332</v>
      </c>
      <c r="FQ25" s="27">
        <v>15.202582937002918</v>
      </c>
      <c r="FR25" s="27">
        <v>9.6553288908679153</v>
      </c>
      <c r="FS25" s="28">
        <v>19.948387543999999</v>
      </c>
      <c r="FT25" s="28">
        <v>19.948387543999999</v>
      </c>
      <c r="FU25" s="28">
        <v>15.858974948394753</v>
      </c>
      <c r="FV25" s="28">
        <v>11.306157543512677</v>
      </c>
      <c r="FW25" s="28">
        <v>19.935260579000001</v>
      </c>
      <c r="FX25" s="28">
        <v>19.935260579000001</v>
      </c>
      <c r="FY25" s="28">
        <v>15.811145105898015</v>
      </c>
      <c r="FZ25" s="28">
        <v>10.991169703996949</v>
      </c>
      <c r="GA25" s="28">
        <v>19.948151328000002</v>
      </c>
      <c r="GB25" s="28">
        <v>19.948151328000002</v>
      </c>
      <c r="GC25" s="28">
        <v>15.770044664590957</v>
      </c>
      <c r="GD25" s="28">
        <v>10.918306987718749</v>
      </c>
      <c r="GE25" s="28">
        <v>19.974619435000001</v>
      </c>
      <c r="GF25" s="28">
        <v>19.974619435000001</v>
      </c>
      <c r="GG25" s="28">
        <v>15.737728283311078</v>
      </c>
      <c r="GH25" s="28">
        <v>10.776200196817154</v>
      </c>
      <c r="GI25" s="28">
        <v>20.000036253000001</v>
      </c>
      <c r="GJ25" s="28">
        <v>20.000036253000001</v>
      </c>
      <c r="GK25" s="28">
        <v>15.708838351359514</v>
      </c>
      <c r="GL25" s="28">
        <v>10.803028953628434</v>
      </c>
      <c r="GM25" s="28">
        <v>20.027847508000001</v>
      </c>
      <c r="GN25" s="28">
        <v>20.027847508000001</v>
      </c>
      <c r="GO25" s="28">
        <v>15.659836493686164</v>
      </c>
      <c r="GP25" s="28">
        <v>10.676773997988821</v>
      </c>
      <c r="GQ25" s="28">
        <v>20.059491980000001</v>
      </c>
      <c r="GR25" s="28">
        <v>20.059491980000001</v>
      </c>
      <c r="GS25" s="28">
        <v>15.619634435913243</v>
      </c>
      <c r="GT25" s="28">
        <v>10.57456916086635</v>
      </c>
      <c r="GU25" s="28">
        <v>20.096070154</v>
      </c>
      <c r="GV25" s="28">
        <v>20.096070154</v>
      </c>
      <c r="GW25" s="28">
        <v>15.584515146437228</v>
      </c>
      <c r="GX25" s="28">
        <v>10.494284487765333</v>
      </c>
      <c r="GY25" s="28">
        <v>20.135388784</v>
      </c>
      <c r="GZ25" s="28">
        <v>20.135388784</v>
      </c>
      <c r="HA25" s="28">
        <v>15.543317844371774</v>
      </c>
      <c r="HB25" s="28">
        <v>10.400085293267416</v>
      </c>
      <c r="HC25" s="28">
        <v>20.181121766</v>
      </c>
      <c r="HD25" s="28">
        <v>20.181121766</v>
      </c>
      <c r="HE25" s="28">
        <v>15.498810325888073</v>
      </c>
      <c r="HF25" s="28">
        <v>10.263754234448562</v>
      </c>
      <c r="HG25" s="28">
        <v>20.320983857999998</v>
      </c>
      <c r="HH25" s="28">
        <v>20.320983857999998</v>
      </c>
      <c r="HI25" s="28">
        <v>15.247938540119325</v>
      </c>
      <c r="HJ25" s="28">
        <v>9.6869551059719647</v>
      </c>
      <c r="HK25" s="28">
        <v>20.429653216999998</v>
      </c>
      <c r="HL25" s="28">
        <v>20.429653216999998</v>
      </c>
      <c r="HM25" s="28">
        <v>14.975306984976553</v>
      </c>
      <c r="HN25" s="28">
        <v>8.4560321118157429</v>
      </c>
      <c r="HO25" s="28">
        <v>20.475038968</v>
      </c>
      <c r="HP25" s="28">
        <v>20.191680008251698</v>
      </c>
      <c r="HQ25" s="28">
        <v>14.729549447251205</v>
      </c>
      <c r="HR25" s="28">
        <v>7.3133863117363358</v>
      </c>
      <c r="HS25" s="28">
        <v>20.479109694999998</v>
      </c>
      <c r="HT25" s="28">
        <v>19.945993217138426</v>
      </c>
      <c r="HU25" s="28">
        <v>14.55032435370968</v>
      </c>
      <c r="HV25" s="28">
        <v>6.6061265104266038</v>
      </c>
      <c r="HW25" s="29">
        <v>19.948387543999999</v>
      </c>
      <c r="HX25" s="29">
        <v>19.948387543999999</v>
      </c>
      <c r="HY25" s="29">
        <v>15.858974948394753</v>
      </c>
      <c r="HZ25" s="29">
        <v>11.306157543512677</v>
      </c>
      <c r="IA25" s="29">
        <v>19.927896286999999</v>
      </c>
      <c r="IB25" s="29">
        <v>19.927896286999999</v>
      </c>
      <c r="IC25" s="29">
        <v>15.819227711790047</v>
      </c>
      <c r="ID25" s="29">
        <v>11.009445801121714</v>
      </c>
      <c r="IE25" s="29">
        <v>19.941542759000001</v>
      </c>
      <c r="IF25" s="29">
        <v>19.941542759000001</v>
      </c>
      <c r="IG25" s="29">
        <v>15.781526520150287</v>
      </c>
      <c r="IH25" s="29">
        <v>10.917134960976405</v>
      </c>
      <c r="II25" s="29">
        <v>19.964056121999999</v>
      </c>
      <c r="IJ25" s="29">
        <v>19.964056121999999</v>
      </c>
      <c r="IK25" s="29">
        <v>15.735953318728175</v>
      </c>
      <c r="IL25" s="29">
        <v>10.778500829939304</v>
      </c>
      <c r="IM25" s="29">
        <v>19.984765391</v>
      </c>
      <c r="IN25" s="29">
        <v>19.984765391</v>
      </c>
      <c r="IO25" s="29">
        <v>15.708217370335795</v>
      </c>
      <c r="IP25" s="29">
        <v>10.815179331802076</v>
      </c>
      <c r="IQ25" s="29">
        <v>20.00601163</v>
      </c>
      <c r="IR25" s="29">
        <v>20.00601163</v>
      </c>
      <c r="IS25" s="29">
        <v>15.670124151156921</v>
      </c>
      <c r="IT25" s="29">
        <v>10.705788966807649</v>
      </c>
      <c r="IU25" s="29">
        <v>20.031352857999998</v>
      </c>
      <c r="IV25" s="29">
        <v>20.031352857999998</v>
      </c>
      <c r="IW25" s="29">
        <v>15.629869940666755</v>
      </c>
      <c r="IX25" s="29">
        <v>10.619558475315248</v>
      </c>
      <c r="IY25" s="29">
        <v>20.059888223000002</v>
      </c>
      <c r="IZ25" s="29">
        <v>20.059888223000002</v>
      </c>
      <c r="JA25" s="29">
        <v>15.601128514234235</v>
      </c>
      <c r="JB25" s="29">
        <v>10.560046037935837</v>
      </c>
      <c r="JC25" s="29">
        <v>20.095583458</v>
      </c>
      <c r="JD25" s="29">
        <v>20.095583458</v>
      </c>
      <c r="JE25" s="29">
        <v>15.560393949012498</v>
      </c>
      <c r="JF25" s="29">
        <v>10.458870783947198</v>
      </c>
      <c r="JG25" s="29">
        <v>20.141783776</v>
      </c>
      <c r="JH25" s="29">
        <v>20.141783776</v>
      </c>
      <c r="JI25" s="29">
        <v>15.489671696971548</v>
      </c>
      <c r="JJ25" s="29">
        <v>10.113534972492143</v>
      </c>
      <c r="JK25" s="29">
        <v>20.289008105000001</v>
      </c>
      <c r="JL25" s="29">
        <v>20.289008105000001</v>
      </c>
      <c r="JM25" s="29">
        <v>15.160357674461144</v>
      </c>
      <c r="JN25" s="29">
        <v>8.7031405291968316</v>
      </c>
      <c r="JO25" s="29">
        <v>20.358913588</v>
      </c>
      <c r="JP25" s="29">
        <v>20.342582547927766</v>
      </c>
      <c r="JQ25" s="29">
        <v>14.839630749003515</v>
      </c>
      <c r="JR25" s="29">
        <v>7.3971401315533427</v>
      </c>
      <c r="JS25" s="29">
        <v>20.356913468999998</v>
      </c>
      <c r="JT25" s="29">
        <v>20.083052040025112</v>
      </c>
      <c r="JU25" s="29">
        <v>14.650306856803354</v>
      </c>
      <c r="JV25" s="29">
        <v>6.6410244254981805</v>
      </c>
      <c r="JW25" s="29">
        <v>20.291618239000002</v>
      </c>
      <c r="JX25" s="29">
        <v>20.103927799574567</v>
      </c>
      <c r="JY25" s="29">
        <v>14.665535432751813</v>
      </c>
      <c r="JZ25" s="29">
        <v>7.0113629189209838</v>
      </c>
    </row>
    <row r="26" spans="1:286" ht="15" thickBot="1" x14ac:dyDescent="0.4">
      <c r="A26" s="2"/>
      <c r="B26" s="74" t="s">
        <v>468</v>
      </c>
      <c r="C26" s="74" t="s">
        <v>469</v>
      </c>
      <c r="D26" s="74" t="s">
        <v>853</v>
      </c>
      <c r="E26" s="87">
        <v>406537</v>
      </c>
      <c r="F26" s="84">
        <v>373050</v>
      </c>
      <c r="G26" s="22">
        <v>31.814193414999998</v>
      </c>
      <c r="H26" s="22">
        <v>9.7992022337455094</v>
      </c>
      <c r="I26" s="22">
        <v>7.148381600074023</v>
      </c>
      <c r="J26" s="22">
        <v>12.105684175679077</v>
      </c>
      <c r="K26" s="22">
        <v>31.790983506</v>
      </c>
      <c r="L26" s="22">
        <v>9.7497524198134613</v>
      </c>
      <c r="M26" s="22">
        <v>7.1123086492758816</v>
      </c>
      <c r="N26" s="22">
        <v>11.874571567510653</v>
      </c>
      <c r="O26" s="22">
        <v>31.817426035</v>
      </c>
      <c r="P26" s="22">
        <v>9.6673923662772676</v>
      </c>
      <c r="Q26" s="22">
        <v>7.0522281368794957</v>
      </c>
      <c r="R26" s="22">
        <v>11.894221299212454</v>
      </c>
      <c r="S26" s="22">
        <v>31.889385174000001</v>
      </c>
      <c r="T26" s="22">
        <v>9.5231541707959</v>
      </c>
      <c r="U26" s="22">
        <v>6.9470083814328545</v>
      </c>
      <c r="V26" s="22">
        <v>11.590478727422621</v>
      </c>
      <c r="W26" s="22">
        <v>31.961121095999999</v>
      </c>
      <c r="X26" s="22">
        <v>9.3766424594806868</v>
      </c>
      <c r="Y26" s="22">
        <v>6.8401301278384583</v>
      </c>
      <c r="Z26" s="22">
        <v>11.499487972361925</v>
      </c>
      <c r="AA26" s="22">
        <v>32.038393186</v>
      </c>
      <c r="AB26" s="22">
        <v>9.2266782471517548</v>
      </c>
      <c r="AC26" s="22">
        <v>6.730733322822017</v>
      </c>
      <c r="AD26" s="22">
        <v>11.163360105424749</v>
      </c>
      <c r="AE26" s="22">
        <v>32.119170820000001</v>
      </c>
      <c r="AF26" s="22">
        <v>9.0867573670280457</v>
      </c>
      <c r="AG26" s="22">
        <v>6.6286629888209418</v>
      </c>
      <c r="AH26" s="22">
        <v>10.891514375998774</v>
      </c>
      <c r="AI26" s="22">
        <v>32.206081115000003</v>
      </c>
      <c r="AJ26" s="22">
        <v>8.9988300711527209</v>
      </c>
      <c r="AK26" s="22">
        <v>6.5645212506481201</v>
      </c>
      <c r="AL26" s="22">
        <v>10.680392878007051</v>
      </c>
      <c r="AM26" s="22">
        <v>32.298543336000002</v>
      </c>
      <c r="AN26" s="22">
        <v>8.8645102151784307</v>
      </c>
      <c r="AO26" s="22">
        <v>6.4665367857837586</v>
      </c>
      <c r="AP26" s="22">
        <v>10.320994199314956</v>
      </c>
      <c r="AQ26" s="22">
        <v>32.402711046</v>
      </c>
      <c r="AR26" s="22">
        <v>8.7262142401306413</v>
      </c>
      <c r="AS26" s="22">
        <v>6.3656517974128164</v>
      </c>
      <c r="AT26" s="22">
        <v>9.9472254914221772</v>
      </c>
      <c r="AU26" s="22">
        <v>32.730067794999997</v>
      </c>
      <c r="AV26" s="22">
        <v>8.2997695576801576</v>
      </c>
      <c r="AW26" s="22">
        <v>6.0545663387434665</v>
      </c>
      <c r="AX26" s="22">
        <v>8.6529227811184128</v>
      </c>
      <c r="AY26" s="22">
        <v>33.003709385000001</v>
      </c>
      <c r="AZ26" s="22">
        <v>7.8633153248347627</v>
      </c>
      <c r="BA26" s="22">
        <v>5.736179052419045</v>
      </c>
      <c r="BB26" s="22">
        <v>7.7444430430693387</v>
      </c>
      <c r="BC26" s="22">
        <v>33.178069460000003</v>
      </c>
      <c r="BD26" s="22">
        <v>8.5278879881616714</v>
      </c>
      <c r="BE26" s="22">
        <v>6.2209755577997132</v>
      </c>
      <c r="BF26" s="22">
        <v>7.330367110445664</v>
      </c>
      <c r="BG26" s="22">
        <v>33.299482910999998</v>
      </c>
      <c r="BH26" s="22">
        <v>8.2923003994205704</v>
      </c>
      <c r="BI26" s="22">
        <v>6.0491176917824916</v>
      </c>
      <c r="BJ26" s="22">
        <v>7.2589056377717114</v>
      </c>
      <c r="BK26" s="25">
        <v>31.813933083999999</v>
      </c>
      <c r="BL26" s="25">
        <v>9.7992022337455094</v>
      </c>
      <c r="BM26" s="25">
        <v>7.148381600074023</v>
      </c>
      <c r="BN26" s="25">
        <v>12.105684175679077</v>
      </c>
      <c r="BO26" s="25">
        <v>31.793918953000002</v>
      </c>
      <c r="BP26" s="25">
        <v>9.7523202595053213</v>
      </c>
      <c r="BQ26" s="25">
        <v>7.1141818525803329</v>
      </c>
      <c r="BR26" s="25">
        <v>11.859957777923009</v>
      </c>
      <c r="BS26" s="25">
        <v>31.817172212999999</v>
      </c>
      <c r="BT26" s="25">
        <v>9.2541161022381537</v>
      </c>
      <c r="BU26" s="25">
        <v>6.7507488561038667</v>
      </c>
      <c r="BV26" s="25">
        <v>11.881498181547327</v>
      </c>
      <c r="BW26" s="25">
        <v>31.880663445</v>
      </c>
      <c r="BX26" s="25">
        <v>8.6932146091490932</v>
      </c>
      <c r="BY26" s="25">
        <v>6.3415790260493097</v>
      </c>
      <c r="BZ26" s="25">
        <v>11.635895485228575</v>
      </c>
      <c r="CA26" s="25">
        <v>31.943759389</v>
      </c>
      <c r="CB26" s="25">
        <v>8.2385077630924606</v>
      </c>
      <c r="CC26" s="25">
        <v>6.0098767125093913</v>
      </c>
      <c r="CD26" s="25">
        <v>11.605555345311387</v>
      </c>
      <c r="CE26" s="25">
        <v>32.009521802000002</v>
      </c>
      <c r="CF26" s="25">
        <v>7.6788966305596142</v>
      </c>
      <c r="CG26" s="25">
        <v>5.6016481825155404</v>
      </c>
      <c r="CH26" s="25">
        <v>11.297000272988932</v>
      </c>
      <c r="CI26" s="25">
        <v>32.063531175000001</v>
      </c>
      <c r="CJ26" s="25">
        <v>7.0331421082239594</v>
      </c>
      <c r="CK26" s="25">
        <v>5.1305792489923272</v>
      </c>
      <c r="CL26" s="25">
        <v>11.006159495856252</v>
      </c>
      <c r="CM26" s="25">
        <v>32.139603936</v>
      </c>
      <c r="CN26" s="25">
        <v>6.907352221435981</v>
      </c>
      <c r="CO26" s="25">
        <v>5.0388172778908409</v>
      </c>
      <c r="CP26" s="25">
        <v>10.751394247138968</v>
      </c>
      <c r="CQ26" s="25">
        <v>32.237693270999998</v>
      </c>
      <c r="CR26" s="25">
        <v>6.7298060402962374</v>
      </c>
      <c r="CS26" s="25">
        <v>4.9092998106370143</v>
      </c>
      <c r="CT26" s="25">
        <v>10.317209515062864</v>
      </c>
      <c r="CU26" s="25">
        <v>32.354820167</v>
      </c>
      <c r="CV26" s="25">
        <v>6.6071170723318424</v>
      </c>
      <c r="CW26" s="25">
        <v>4.819799916644774</v>
      </c>
      <c r="CX26" s="25">
        <v>9.9043967339817414</v>
      </c>
      <c r="CY26" s="25">
        <v>32.485066226999997</v>
      </c>
      <c r="CZ26" s="25">
        <v>6.8270458553010824</v>
      </c>
      <c r="DA26" s="25">
        <v>4.980234901861226</v>
      </c>
      <c r="DB26" s="25">
        <v>9.0831491296918152</v>
      </c>
      <c r="DC26" s="25">
        <v>32.592450440999997</v>
      </c>
      <c r="DD26" s="25">
        <v>6.9401652121247359</v>
      </c>
      <c r="DE26" s="25">
        <v>5.0627538977592561</v>
      </c>
      <c r="DF26" s="25">
        <v>8.3269121356404945</v>
      </c>
      <c r="DG26" s="25">
        <v>32.673254274000001</v>
      </c>
      <c r="DH26" s="25">
        <v>7.9642453425662296</v>
      </c>
      <c r="DI26" s="25">
        <v>5.8098060951554613</v>
      </c>
      <c r="DJ26" s="25">
        <v>7.8341014400208664</v>
      </c>
      <c r="DK26" s="25">
        <v>32.727369302</v>
      </c>
      <c r="DL26" s="25">
        <v>9.573980270169999</v>
      </c>
      <c r="DM26" s="25">
        <v>6.9840853132996301</v>
      </c>
      <c r="DN26" s="25">
        <v>7.4598313334886086</v>
      </c>
      <c r="DO26" s="27">
        <v>31.814193414999998</v>
      </c>
      <c r="DP26" s="27">
        <v>9.7992022337455094</v>
      </c>
      <c r="DQ26" s="27">
        <v>7.148381600074023</v>
      </c>
      <c r="DR26" s="27">
        <v>12.105684175679077</v>
      </c>
      <c r="DS26" s="27">
        <v>31.790917788999998</v>
      </c>
      <c r="DT26" s="27">
        <v>9.7496506503044653</v>
      </c>
      <c r="DU26" s="27">
        <v>7.1122344098359553</v>
      </c>
      <c r="DV26" s="27">
        <v>11.874606050812108</v>
      </c>
      <c r="DW26" s="27">
        <v>31.817294605000001</v>
      </c>
      <c r="DX26" s="27">
        <v>9.6673427982270113</v>
      </c>
      <c r="DY26" s="27">
        <v>7.0521919776769444</v>
      </c>
      <c r="DZ26" s="27">
        <v>11.894289591936102</v>
      </c>
      <c r="EA26" s="27">
        <v>31.889189763000001</v>
      </c>
      <c r="EB26" s="27">
        <v>9.5233631717352818</v>
      </c>
      <c r="EC26" s="27">
        <v>6.947160844708316</v>
      </c>
      <c r="ED26" s="27">
        <v>11.590580720510628</v>
      </c>
      <c r="EE26" s="27">
        <v>31.960863414999999</v>
      </c>
      <c r="EF26" s="27">
        <v>9.3573050702711278</v>
      </c>
      <c r="EG26" s="27">
        <v>6.8260237716349845</v>
      </c>
      <c r="EH26" s="27">
        <v>11.499620983524288</v>
      </c>
      <c r="EI26" s="27">
        <v>32.038470226999998</v>
      </c>
      <c r="EJ26" s="27">
        <v>9.2304619345283552</v>
      </c>
      <c r="EK26" s="27">
        <v>6.7334934700848397</v>
      </c>
      <c r="EL26" s="27">
        <v>11.163320186565151</v>
      </c>
      <c r="EM26" s="27">
        <v>32.119975729000004</v>
      </c>
      <c r="EN26" s="27">
        <v>9.1079020769778953</v>
      </c>
      <c r="EO26" s="27">
        <v>6.6440877603420248</v>
      </c>
      <c r="EP26" s="27">
        <v>10.891090740296846</v>
      </c>
      <c r="EQ26" s="27">
        <v>32.207025192000003</v>
      </c>
      <c r="ER26" s="27">
        <v>9.0423827837457473</v>
      </c>
      <c r="ES26" s="27">
        <v>6.5962923481218683</v>
      </c>
      <c r="ET26" s="27">
        <v>10.679898537142993</v>
      </c>
      <c r="EU26" s="27">
        <v>32.299613166</v>
      </c>
      <c r="EV26" s="27">
        <v>8.8883232659875446</v>
      </c>
      <c r="EW26" s="27">
        <v>6.4839080748116853</v>
      </c>
      <c r="EX26" s="27">
        <v>10.320432059158925</v>
      </c>
      <c r="EY26" s="27">
        <v>32.398966106000003</v>
      </c>
      <c r="EZ26" s="27">
        <v>8.7352703861641139</v>
      </c>
      <c r="FA26" s="27">
        <v>6.3722581298599961</v>
      </c>
      <c r="FB26" s="27">
        <v>9.9676428309332863</v>
      </c>
      <c r="FC26" s="27">
        <v>32.695219162999997</v>
      </c>
      <c r="FD26" s="27">
        <v>8.3130567100924875</v>
      </c>
      <c r="FE26" s="27">
        <v>6.0642591314378143</v>
      </c>
      <c r="FF26" s="27">
        <v>8.7470361571772699</v>
      </c>
      <c r="FG26" s="27">
        <v>32.918660455000001</v>
      </c>
      <c r="FH26" s="27">
        <v>7.8811685003120164</v>
      </c>
      <c r="FI26" s="27">
        <v>5.7492026953687745</v>
      </c>
      <c r="FJ26" s="27">
        <v>7.8768051464278628</v>
      </c>
      <c r="FK26" s="27">
        <v>33.069869521000001</v>
      </c>
      <c r="FL26" s="27">
        <v>8.5498834851601391</v>
      </c>
      <c r="FM26" s="27">
        <v>6.2370209666276768</v>
      </c>
      <c r="FN26" s="27">
        <v>7.4627451772076867</v>
      </c>
      <c r="FO26" s="27">
        <v>33.154283663999998</v>
      </c>
      <c r="FP26" s="27">
        <v>8.3280211599284577</v>
      </c>
      <c r="FQ26" s="27">
        <v>6.0751754892505252</v>
      </c>
      <c r="FR26" s="27">
        <v>7.3921173911489895</v>
      </c>
      <c r="FS26" s="28">
        <v>31.814666578000001</v>
      </c>
      <c r="FT26" s="28">
        <v>9.7992022337455094</v>
      </c>
      <c r="FU26" s="28">
        <v>7.148381600074023</v>
      </c>
      <c r="FV26" s="28">
        <v>12.105684175679077</v>
      </c>
      <c r="FW26" s="28">
        <v>31.782922447000001</v>
      </c>
      <c r="FX26" s="28">
        <v>9.7165593385671727</v>
      </c>
      <c r="FY26" s="28">
        <v>7.088094758637558</v>
      </c>
      <c r="FZ26" s="28">
        <v>11.862830425432879</v>
      </c>
      <c r="GA26" s="28">
        <v>31.805572476000002</v>
      </c>
      <c r="GB26" s="28">
        <v>9.8226025337779728</v>
      </c>
      <c r="GC26" s="28">
        <v>7.1654517931569073</v>
      </c>
      <c r="GD26" s="28">
        <v>11.883580972514872</v>
      </c>
      <c r="GE26" s="28">
        <v>31.881802472</v>
      </c>
      <c r="GF26" s="28">
        <v>9.690960602703635</v>
      </c>
      <c r="GG26" s="28">
        <v>7.0694208372236389</v>
      </c>
      <c r="GH26" s="28">
        <v>11.566366761168844</v>
      </c>
      <c r="GI26" s="28">
        <v>31.959360800999999</v>
      </c>
      <c r="GJ26" s="28">
        <v>9.5663712808747494</v>
      </c>
      <c r="GK26" s="28">
        <v>6.9785346615449386</v>
      </c>
      <c r="GL26" s="28">
        <v>11.461911953775767</v>
      </c>
      <c r="GM26" s="28">
        <v>32.049550066000002</v>
      </c>
      <c r="GN26" s="28">
        <v>9.3778308495622422</v>
      </c>
      <c r="GO26" s="28">
        <v>6.8409970418575856</v>
      </c>
      <c r="GP26" s="28">
        <v>11.094273434727821</v>
      </c>
      <c r="GQ26" s="28">
        <v>32.152541812999999</v>
      </c>
      <c r="GR26" s="28">
        <v>9.219367323864704</v>
      </c>
      <c r="GS26" s="28">
        <v>6.72540010607048</v>
      </c>
      <c r="GT26" s="28">
        <v>10.759125779639305</v>
      </c>
      <c r="GU26" s="28">
        <v>32.269004924000001</v>
      </c>
      <c r="GV26" s="28">
        <v>9.0019017098687666</v>
      </c>
      <c r="GW26" s="28">
        <v>6.5667619683265688</v>
      </c>
      <c r="GX26" s="28">
        <v>10.47696978546464</v>
      </c>
      <c r="GY26" s="28">
        <v>32.395100540000001</v>
      </c>
      <c r="GZ26" s="28">
        <v>8.7769566716586223</v>
      </c>
      <c r="HA26" s="28">
        <v>6.4026676947507166</v>
      </c>
      <c r="HB26" s="28">
        <v>10.084361778762734</v>
      </c>
      <c r="HC26" s="28">
        <v>32.539395380999999</v>
      </c>
      <c r="HD26" s="28">
        <v>8.5418256603451805</v>
      </c>
      <c r="HE26" s="28">
        <v>6.2311428956102706</v>
      </c>
      <c r="HF26" s="28">
        <v>9.7465408057688094</v>
      </c>
      <c r="HG26" s="28">
        <v>33.010516809999999</v>
      </c>
      <c r="HH26" s="28">
        <v>7.8242887243179267</v>
      </c>
      <c r="HI26" s="28">
        <v>5.7077096906900593</v>
      </c>
      <c r="HJ26" s="28">
        <v>7.6826378751176705</v>
      </c>
      <c r="HK26" s="28">
        <v>33.492703294000002</v>
      </c>
      <c r="HL26" s="28">
        <v>6.8161856423462037</v>
      </c>
      <c r="HM26" s="28">
        <v>4.9723125277120124</v>
      </c>
      <c r="HN26" s="28">
        <v>2.6631586826542204</v>
      </c>
      <c r="HO26" s="28">
        <v>33.71723325</v>
      </c>
      <c r="HP26" s="28">
        <v>6.3288103719248712</v>
      </c>
      <c r="HQ26" s="28">
        <v>4.6167790534243514</v>
      </c>
      <c r="HR26" s="28">
        <v>-1.1692645428348527</v>
      </c>
      <c r="HS26" s="28">
        <v>33.787191000999997</v>
      </c>
      <c r="HT26" s="28">
        <v>5.6456320408815932</v>
      </c>
      <c r="HU26" s="28">
        <v>4.1184099724820955</v>
      </c>
      <c r="HV26" s="28">
        <v>-3.8187921090713601</v>
      </c>
      <c r="HW26" s="29">
        <v>31.814666578000001</v>
      </c>
      <c r="HX26" s="29">
        <v>9.7992022337455094</v>
      </c>
      <c r="HY26" s="29">
        <v>7.148381600074023</v>
      </c>
      <c r="HZ26" s="29">
        <v>12.105684175679077</v>
      </c>
      <c r="IA26" s="29">
        <v>31.755072937000001</v>
      </c>
      <c r="IB26" s="29">
        <v>9.7590114725412089</v>
      </c>
      <c r="IC26" s="29">
        <v>7.1190629993315646</v>
      </c>
      <c r="ID26" s="29">
        <v>11.947963142047298</v>
      </c>
      <c r="IE26" s="29">
        <v>31.769869495999998</v>
      </c>
      <c r="IF26" s="29">
        <v>9.5433691375026086</v>
      </c>
      <c r="IG26" s="29">
        <v>6.9617549182024199</v>
      </c>
      <c r="IH26" s="29">
        <v>11.959961884476872</v>
      </c>
      <c r="II26" s="29">
        <v>31.819523655000001</v>
      </c>
      <c r="IJ26" s="29">
        <v>9.2914987009968186</v>
      </c>
      <c r="IK26" s="29">
        <v>6.7780189414388889</v>
      </c>
      <c r="IL26" s="29">
        <v>11.691523546361561</v>
      </c>
      <c r="IM26" s="29">
        <v>31.87158857</v>
      </c>
      <c r="IN26" s="29">
        <v>8.9615675837187663</v>
      </c>
      <c r="IO26" s="29">
        <v>6.5373387848522224</v>
      </c>
      <c r="IP26" s="29">
        <v>11.631275265069515</v>
      </c>
      <c r="IQ26" s="29">
        <v>31.934004420000001</v>
      </c>
      <c r="IR26" s="29">
        <v>8.4032987560464836</v>
      </c>
      <c r="IS26" s="29">
        <v>6.1300894475659069</v>
      </c>
      <c r="IT26" s="29">
        <v>11.327942772927575</v>
      </c>
      <c r="IU26" s="29">
        <v>32.010973917000001</v>
      </c>
      <c r="IV26" s="29">
        <v>7.8942709584922106</v>
      </c>
      <c r="IW26" s="29">
        <v>5.758760756192185</v>
      </c>
      <c r="IX26" s="29">
        <v>11.068898216545369</v>
      </c>
      <c r="IY26" s="29">
        <v>32.098830954999997</v>
      </c>
      <c r="IZ26" s="29">
        <v>7.7537401124522223</v>
      </c>
      <c r="JA26" s="29">
        <v>5.6562454605474377</v>
      </c>
      <c r="JB26" s="29">
        <v>10.866730671180296</v>
      </c>
      <c r="JC26" s="29">
        <v>32.201331211999999</v>
      </c>
      <c r="JD26" s="29">
        <v>7.5960107150722926</v>
      </c>
      <c r="JE26" s="29">
        <v>5.5411840611471233</v>
      </c>
      <c r="JF26" s="29">
        <v>10.451881329850821</v>
      </c>
      <c r="JG26" s="29">
        <v>32.348988474000002</v>
      </c>
      <c r="JH26" s="29">
        <v>7.3234553974322854</v>
      </c>
      <c r="JI26" s="29">
        <v>5.3423587515815445</v>
      </c>
      <c r="JJ26" s="29">
        <v>9.2919373318898835</v>
      </c>
      <c r="JK26" s="29">
        <v>32.909400075000001</v>
      </c>
      <c r="JL26" s="29">
        <v>7.0925840171294068</v>
      </c>
      <c r="JM26" s="29">
        <v>5.1739412939585696</v>
      </c>
      <c r="JN26" s="29">
        <v>3.8640009802149891</v>
      </c>
      <c r="JO26" s="29">
        <v>33.288873856000002</v>
      </c>
      <c r="JP26" s="29">
        <v>5.6386831461080718</v>
      </c>
      <c r="JQ26" s="29">
        <v>4.1133408504908351</v>
      </c>
      <c r="JR26" s="29">
        <v>-0.74696208831441879</v>
      </c>
      <c r="JS26" s="29">
        <v>30.122715748902877</v>
      </c>
      <c r="JT26" s="29">
        <v>4.8862000743712981</v>
      </c>
      <c r="JU26" s="29">
        <v>3.5644149261082818</v>
      </c>
      <c r="JV26" s="29">
        <v>-3.3497610951693559</v>
      </c>
      <c r="JW26" s="29">
        <v>30.191255027668433</v>
      </c>
      <c r="JX26" s="29">
        <v>4.8973178179304533</v>
      </c>
      <c r="JY26" s="29">
        <v>3.5725251652478436</v>
      </c>
      <c r="JZ26" s="29">
        <v>-2.6211012943268344</v>
      </c>
    </row>
    <row r="27" spans="1:286" ht="15" thickBot="1" x14ac:dyDescent="0.4">
      <c r="A27" s="2"/>
      <c r="B27" s="74" t="s">
        <v>470</v>
      </c>
      <c r="C27" s="74" t="s">
        <v>471</v>
      </c>
      <c r="D27" s="74" t="s">
        <v>850</v>
      </c>
      <c r="E27" s="87">
        <v>321558</v>
      </c>
      <c r="F27" s="84">
        <v>477806</v>
      </c>
      <c r="G27" s="22">
        <v>15.772751596210528</v>
      </c>
      <c r="H27" s="22">
        <v>9.712280701754386</v>
      </c>
      <c r="I27" s="22">
        <v>6.980407371483996</v>
      </c>
      <c r="J27" s="22">
        <v>10.353402366498358</v>
      </c>
      <c r="K27" s="22">
        <v>15.797116852210529</v>
      </c>
      <c r="L27" s="22">
        <v>9.5480930059334455</v>
      </c>
      <c r="M27" s="22">
        <v>6.862402441703864</v>
      </c>
      <c r="N27" s="22">
        <v>9.6106131045053758</v>
      </c>
      <c r="O27" s="22">
        <v>15.913285909210527</v>
      </c>
      <c r="P27" s="22">
        <v>9.4788080564613324</v>
      </c>
      <c r="Q27" s="22">
        <v>6.8126059843238105</v>
      </c>
      <c r="R27" s="22">
        <v>9.4665635598900977</v>
      </c>
      <c r="S27" s="22">
        <v>16.091388518210529</v>
      </c>
      <c r="T27" s="22">
        <v>9.2503983272617951</v>
      </c>
      <c r="U27" s="22">
        <v>6.6484434146469358</v>
      </c>
      <c r="V27" s="22">
        <v>8.8994466767092355</v>
      </c>
      <c r="W27" s="22">
        <v>16.256088128210529</v>
      </c>
      <c r="X27" s="22">
        <v>9.0900287643813673</v>
      </c>
      <c r="Y27" s="22">
        <v>6.5331826521887431</v>
      </c>
      <c r="Z27" s="22">
        <v>8.7173835563178592</v>
      </c>
      <c r="AA27" s="22">
        <v>16.421944163210526</v>
      </c>
      <c r="AB27" s="22">
        <v>8.8489717191719972</v>
      </c>
      <c r="AC27" s="22">
        <v>6.3599302074747337</v>
      </c>
      <c r="AD27" s="22">
        <v>8.132406551522017</v>
      </c>
      <c r="AE27" s="22">
        <v>16.595174932210526</v>
      </c>
      <c r="AF27" s="22">
        <v>8.6081021893735095</v>
      </c>
      <c r="AG27" s="22">
        <v>6.1868125337786335</v>
      </c>
      <c r="AH27" s="22">
        <v>7.5707633755039758</v>
      </c>
      <c r="AI27" s="22">
        <v>16.783003147210529</v>
      </c>
      <c r="AJ27" s="22">
        <v>8.4231162417042391</v>
      </c>
      <c r="AK27" s="22">
        <v>6.0538594908853938</v>
      </c>
      <c r="AL27" s="22">
        <v>7.2873917541285316</v>
      </c>
      <c r="AM27" s="22">
        <v>16.980783531210527</v>
      </c>
      <c r="AN27" s="22">
        <v>8.2069069832801276</v>
      </c>
      <c r="AO27" s="22">
        <v>5.8984656397774735</v>
      </c>
      <c r="AP27" s="22">
        <v>6.7156801782333702</v>
      </c>
      <c r="AQ27" s="22">
        <v>17.365723418210528</v>
      </c>
      <c r="AR27" s="22">
        <v>7.9024777085754696</v>
      </c>
      <c r="AS27" s="22">
        <v>5.6796663259499738</v>
      </c>
      <c r="AT27" s="22">
        <v>5.7304191857417059</v>
      </c>
      <c r="AU27" s="22">
        <v>18.964633901210526</v>
      </c>
      <c r="AV27" s="22">
        <v>6.7134025913450488</v>
      </c>
      <c r="AW27" s="22">
        <v>4.8250546267572085</v>
      </c>
      <c r="AX27" s="22">
        <v>2.6346569175140289</v>
      </c>
      <c r="AY27" s="22">
        <v>19.438789713210525</v>
      </c>
      <c r="AZ27" s="22">
        <v>5.7755462587173705</v>
      </c>
      <c r="BA27" s="22">
        <v>4.1509988144612722</v>
      </c>
      <c r="BB27" s="22">
        <v>1.0129886142604931</v>
      </c>
      <c r="BC27" s="22">
        <v>19.642851727210527</v>
      </c>
      <c r="BD27" s="22">
        <v>5.3230835413538582</v>
      </c>
      <c r="BE27" s="22">
        <v>3.8258049506723659</v>
      </c>
      <c r="BF27" s="22">
        <v>0.43030916728293178</v>
      </c>
      <c r="BG27" s="22">
        <v>19.626445197210529</v>
      </c>
      <c r="BH27" s="22">
        <v>4.9398140106018369</v>
      </c>
      <c r="BI27" s="22">
        <v>3.5503415924888082</v>
      </c>
      <c r="BJ27" s="22">
        <v>1.2137972913049033</v>
      </c>
      <c r="BK27" s="25">
        <v>15.772489336210526</v>
      </c>
      <c r="BL27" s="25">
        <v>9.712280701754386</v>
      </c>
      <c r="BM27" s="25">
        <v>6.980407371483996</v>
      </c>
      <c r="BN27" s="25">
        <v>10.353402366498358</v>
      </c>
      <c r="BO27" s="25">
        <v>15.770234221210528</v>
      </c>
      <c r="BP27" s="25">
        <v>9.5977142194711842</v>
      </c>
      <c r="BQ27" s="25">
        <v>6.8980661848963614</v>
      </c>
      <c r="BR27" s="25">
        <v>9.8564749589510079</v>
      </c>
      <c r="BS27" s="25">
        <v>15.826201263210528</v>
      </c>
      <c r="BT27" s="25">
        <v>9.566873230172785</v>
      </c>
      <c r="BU27" s="25">
        <v>6.8759001586401878</v>
      </c>
      <c r="BV27" s="25">
        <v>9.8375638752544354</v>
      </c>
      <c r="BW27" s="25">
        <v>15.847168412210529</v>
      </c>
      <c r="BX27" s="25">
        <v>9.4576920621641225</v>
      </c>
      <c r="BY27" s="25">
        <v>6.7974295034564651</v>
      </c>
      <c r="BZ27" s="25">
        <v>9.5829622041068916</v>
      </c>
      <c r="CA27" s="25">
        <v>15.871307742210528</v>
      </c>
      <c r="CB27" s="25">
        <v>9.4262611198586086</v>
      </c>
      <c r="CC27" s="25">
        <v>6.7748394663581273</v>
      </c>
      <c r="CD27" s="25">
        <v>9.6926768568039847</v>
      </c>
      <c r="CE27" s="25">
        <v>15.910560357210528</v>
      </c>
      <c r="CF27" s="25">
        <v>9.3021916107578591</v>
      </c>
      <c r="CG27" s="25">
        <v>6.6856682672857177</v>
      </c>
      <c r="CH27" s="25">
        <v>9.3577667665179085</v>
      </c>
      <c r="CI27" s="25">
        <v>15.970098652210527</v>
      </c>
      <c r="CJ27" s="25">
        <v>9.1787279993401043</v>
      </c>
      <c r="CK27" s="25">
        <v>6.5969325388079705</v>
      </c>
      <c r="CL27" s="25">
        <v>8.9838081920399411</v>
      </c>
      <c r="CM27" s="25">
        <v>16.047855456210527</v>
      </c>
      <c r="CN27" s="25">
        <v>9.1002881664056687</v>
      </c>
      <c r="CO27" s="25">
        <v>6.5405562864273534</v>
      </c>
      <c r="CP27" s="25">
        <v>8.8422097905039649</v>
      </c>
      <c r="CQ27" s="25">
        <v>16.142760823210526</v>
      </c>
      <c r="CR27" s="25">
        <v>8.9611748556230975</v>
      </c>
      <c r="CS27" s="25">
        <v>6.4405728108794529</v>
      </c>
      <c r="CT27" s="25">
        <v>8.3923354205933585</v>
      </c>
      <c r="CU27" s="25">
        <v>16.251275079210529</v>
      </c>
      <c r="CV27" s="25">
        <v>8.7966337729994599</v>
      </c>
      <c r="CW27" s="25">
        <v>6.322313895046169</v>
      </c>
      <c r="CX27" s="25">
        <v>7.8112965797106959</v>
      </c>
      <c r="CY27" s="25">
        <v>16.682390829210526</v>
      </c>
      <c r="CZ27" s="25">
        <v>8.3823990662771557</v>
      </c>
      <c r="DA27" s="25">
        <v>6.0245952552001674</v>
      </c>
      <c r="DB27" s="25">
        <v>6.6206560699949328</v>
      </c>
      <c r="DC27" s="25">
        <v>17.428580260210527</v>
      </c>
      <c r="DD27" s="25">
        <v>7.9038794126225529</v>
      </c>
      <c r="DE27" s="25">
        <v>5.6806737582476359</v>
      </c>
      <c r="DF27" s="25">
        <v>5.2263096021384925</v>
      </c>
      <c r="DG27" s="25">
        <v>17.663002015210527</v>
      </c>
      <c r="DH27" s="25">
        <v>7.6519495477333486</v>
      </c>
      <c r="DI27" s="25">
        <v>5.4996068039480228</v>
      </c>
      <c r="DJ27" s="25">
        <v>4.0707866705402722</v>
      </c>
      <c r="DK27" s="25">
        <v>17.627324164210528</v>
      </c>
      <c r="DL27" s="25">
        <v>7.5370841027776088</v>
      </c>
      <c r="DM27" s="25">
        <v>5.4170507470011726</v>
      </c>
      <c r="DN27" s="25">
        <v>3.46656257176517</v>
      </c>
      <c r="DO27" s="27">
        <v>15.772751596210528</v>
      </c>
      <c r="DP27" s="27">
        <v>9.712280701754386</v>
      </c>
      <c r="DQ27" s="27">
        <v>6.980407371483996</v>
      </c>
      <c r="DR27" s="27">
        <v>10.353402366498358</v>
      </c>
      <c r="DS27" s="27">
        <v>15.797090715210526</v>
      </c>
      <c r="DT27" s="27">
        <v>9.5481490866696817</v>
      </c>
      <c r="DU27" s="27">
        <v>6.8624427480332049</v>
      </c>
      <c r="DV27" s="27">
        <v>9.6106271806833625</v>
      </c>
      <c r="DW27" s="27">
        <v>15.913233633210528</v>
      </c>
      <c r="DX27" s="27">
        <v>9.4789465709535161</v>
      </c>
      <c r="DY27" s="27">
        <v>6.8127055374166403</v>
      </c>
      <c r="DZ27" s="27">
        <v>9.4665914169273861</v>
      </c>
      <c r="EA27" s="27">
        <v>16.091310797210529</v>
      </c>
      <c r="EB27" s="27">
        <v>9.2573110556336609</v>
      </c>
      <c r="EC27" s="27">
        <v>6.6534117286368017</v>
      </c>
      <c r="ED27" s="27">
        <v>8.8994883042260469</v>
      </c>
      <c r="EE27" s="27">
        <v>16.255985654210527</v>
      </c>
      <c r="EF27" s="27">
        <v>9.1015355944639555</v>
      </c>
      <c r="EG27" s="27">
        <v>6.5414528375342309</v>
      </c>
      <c r="EH27" s="27">
        <v>8.7174374638391541</v>
      </c>
      <c r="EI27" s="27">
        <v>16.421974789210527</v>
      </c>
      <c r="EJ27" s="27">
        <v>8.8611615535628623</v>
      </c>
      <c r="EK27" s="27">
        <v>6.3686912814646766</v>
      </c>
      <c r="EL27" s="27">
        <v>8.1323904247059069</v>
      </c>
      <c r="EM27" s="27">
        <v>16.595500013210525</v>
      </c>
      <c r="EN27" s="27">
        <v>8.5153643603335816</v>
      </c>
      <c r="EO27" s="27">
        <v>6.1201600300748638</v>
      </c>
      <c r="EP27" s="27">
        <v>7.5705907832002559</v>
      </c>
      <c r="EQ27" s="27">
        <v>16.783384434210529</v>
      </c>
      <c r="ER27" s="27">
        <v>8.4700337210762999</v>
      </c>
      <c r="ES27" s="27">
        <v>6.0875800070975155</v>
      </c>
      <c r="ET27" s="27">
        <v>7.2871919716121134</v>
      </c>
      <c r="EU27" s="27">
        <v>16.981215606210526</v>
      </c>
      <c r="EV27" s="27">
        <v>8.2369787935088663</v>
      </c>
      <c r="EW27" s="27">
        <v>5.9200788418914359</v>
      </c>
      <c r="EX27" s="27">
        <v>6.7154535404520281</v>
      </c>
      <c r="EY27" s="27">
        <v>17.353293928210526</v>
      </c>
      <c r="EZ27" s="27">
        <v>7.9220016486334108</v>
      </c>
      <c r="FA27" s="27">
        <v>5.693698566088611</v>
      </c>
      <c r="FB27" s="27">
        <v>5.7843327757020262</v>
      </c>
      <c r="FC27" s="27">
        <v>18.894007619210527</v>
      </c>
      <c r="FD27" s="27">
        <v>6.6928413223682695</v>
      </c>
      <c r="FE27" s="27">
        <v>4.8102768378999885</v>
      </c>
      <c r="FF27" s="27">
        <v>2.8670333755268516</v>
      </c>
      <c r="FG27" s="27">
        <v>19.323379721210529</v>
      </c>
      <c r="FH27" s="27">
        <v>5.5684579923767483</v>
      </c>
      <c r="FI27" s="27">
        <v>4.0021603999526389</v>
      </c>
      <c r="FJ27" s="27">
        <v>1.2977259977797502</v>
      </c>
      <c r="FK27" s="27">
        <v>19.511192062210526</v>
      </c>
      <c r="FL27" s="27">
        <v>5.4645664692148719</v>
      </c>
      <c r="FM27" s="27">
        <v>3.9274915166714068</v>
      </c>
      <c r="FN27" s="27">
        <v>0.69111728502064196</v>
      </c>
      <c r="FO27" s="27">
        <v>19.483351337210529</v>
      </c>
      <c r="FP27" s="27">
        <v>4.9997768465123995</v>
      </c>
      <c r="FQ27" s="27">
        <v>3.5934380633032861</v>
      </c>
      <c r="FR27" s="27">
        <v>1.4310437183574969</v>
      </c>
      <c r="FS27" s="28">
        <v>15.772706349210527</v>
      </c>
      <c r="FT27" s="28">
        <v>9.7122807017543806</v>
      </c>
      <c r="FU27" s="28">
        <v>6.9804073714839925</v>
      </c>
      <c r="FV27" s="28">
        <v>10.353402366498358</v>
      </c>
      <c r="FW27" s="28">
        <v>15.838632066210527</v>
      </c>
      <c r="FX27" s="28">
        <v>9.5290406758460762</v>
      </c>
      <c r="FY27" s="28">
        <v>6.8487091569368994</v>
      </c>
      <c r="FZ27" s="28">
        <v>9.5296214864227267</v>
      </c>
      <c r="GA27" s="28">
        <v>16.019721404210529</v>
      </c>
      <c r="GB27" s="28">
        <v>9.414724371489438</v>
      </c>
      <c r="GC27" s="28">
        <v>6.7665477781509926</v>
      </c>
      <c r="GD27" s="28">
        <v>9.3213312025683841</v>
      </c>
      <c r="GE27" s="28">
        <v>16.266206563210527</v>
      </c>
      <c r="GF27" s="28">
        <v>9.144261726633232</v>
      </c>
      <c r="GG27" s="28">
        <v>6.5721609499856699</v>
      </c>
      <c r="GH27" s="28">
        <v>8.705562015044535</v>
      </c>
      <c r="GI27" s="28">
        <v>16.563300081210528</v>
      </c>
      <c r="GJ27" s="28">
        <v>8.9387099571444679</v>
      </c>
      <c r="GK27" s="28">
        <v>6.424426846017508</v>
      </c>
      <c r="GL27" s="28">
        <v>8.4248157744380947</v>
      </c>
      <c r="GM27" s="28">
        <v>16.925458189210527</v>
      </c>
      <c r="GN27" s="28">
        <v>8.6278877232575617</v>
      </c>
      <c r="GO27" s="28">
        <v>6.2010327865507797</v>
      </c>
      <c r="GP27" s="28">
        <v>7.6856321198142545</v>
      </c>
      <c r="GQ27" s="28">
        <v>17.372749136210526</v>
      </c>
      <c r="GR27" s="28">
        <v>8.3124588854094092</v>
      </c>
      <c r="GS27" s="28">
        <v>5.9743278701148128</v>
      </c>
      <c r="GT27" s="28">
        <v>6.8917436440153885</v>
      </c>
      <c r="GU27" s="28">
        <v>17.876160255210529</v>
      </c>
      <c r="GV27" s="28">
        <v>8.0694286468414642</v>
      </c>
      <c r="GW27" s="28">
        <v>5.7996572524825654</v>
      </c>
      <c r="GX27" s="28">
        <v>6.3760794991570933</v>
      </c>
      <c r="GY27" s="28">
        <v>18.256391649210528</v>
      </c>
      <c r="GZ27" s="28">
        <v>7.7998187816113003</v>
      </c>
      <c r="HA27" s="28">
        <v>5.6058833338253864</v>
      </c>
      <c r="HB27" s="28">
        <v>5.6758483002748079</v>
      </c>
      <c r="HC27" s="28">
        <v>18.67579906221053</v>
      </c>
      <c r="HD27" s="28">
        <v>7.4848402432853023</v>
      </c>
      <c r="HE27" s="28">
        <v>5.3795020565222202</v>
      </c>
      <c r="HF27" s="28">
        <v>4.8464862692829414</v>
      </c>
      <c r="HG27" s="28">
        <v>19.758249490210527</v>
      </c>
      <c r="HH27" s="28">
        <v>6.0422320024317591</v>
      </c>
      <c r="HI27" s="28">
        <v>4.3426711094102171</v>
      </c>
      <c r="HJ27" s="28">
        <v>1.3483721877763521</v>
      </c>
      <c r="HK27" s="28">
        <v>20.729714883210526</v>
      </c>
      <c r="HL27" s="28">
        <v>4.1362854780297216</v>
      </c>
      <c r="HM27" s="28">
        <v>2.9728298149563761</v>
      </c>
      <c r="HN27" s="28">
        <v>-4.9287737988807905</v>
      </c>
      <c r="HO27" s="28">
        <v>19.193769768379116</v>
      </c>
      <c r="HP27" s="28">
        <v>3.1601078431069531</v>
      </c>
      <c r="HQ27" s="28">
        <v>2.2712317281690129</v>
      </c>
      <c r="HR27" s="28">
        <v>-9.0786866854062964</v>
      </c>
      <c r="HS27" s="28">
        <v>13.734847357568615</v>
      </c>
      <c r="HT27" s="28">
        <v>2.2613378915295157</v>
      </c>
      <c r="HU27" s="28">
        <v>1.6252680675299429</v>
      </c>
      <c r="HV27" s="28">
        <v>-11.838967381700954</v>
      </c>
      <c r="HW27" s="29">
        <v>15.772706349210527</v>
      </c>
      <c r="HX27" s="29">
        <v>9.7122807017543806</v>
      </c>
      <c r="HY27" s="29">
        <v>6.9804073714839925</v>
      </c>
      <c r="HZ27" s="29">
        <v>10.353402366498358</v>
      </c>
      <c r="IA27" s="29">
        <v>15.813149966210528</v>
      </c>
      <c r="IB27" s="29">
        <v>9.5501306170152311</v>
      </c>
      <c r="IC27" s="29">
        <v>6.8638669129081347</v>
      </c>
      <c r="ID27" s="29">
        <v>9.6273096368937914</v>
      </c>
      <c r="IE27" s="29">
        <v>16.017897631210527</v>
      </c>
      <c r="IF27" s="29">
        <v>9.3957665444134957</v>
      </c>
      <c r="IG27" s="29">
        <v>6.7529224145590687</v>
      </c>
      <c r="IH27" s="29">
        <v>9.3259026563392418</v>
      </c>
      <c r="II27" s="29">
        <v>16.292214288210527</v>
      </c>
      <c r="IJ27" s="29">
        <v>9.0805806360694312</v>
      </c>
      <c r="IK27" s="29">
        <v>6.5263920963408824</v>
      </c>
      <c r="IL27" s="29">
        <v>8.7066422133080543</v>
      </c>
      <c r="IM27" s="29">
        <v>16.634901891210529</v>
      </c>
      <c r="IN27" s="29">
        <v>8.8099209846362783</v>
      </c>
      <c r="IO27" s="29">
        <v>6.3318636756697213</v>
      </c>
      <c r="IP27" s="29">
        <v>8.4143515969993317</v>
      </c>
      <c r="IQ27" s="29">
        <v>17.079638893210529</v>
      </c>
      <c r="IR27" s="29">
        <v>8.2366558973393111</v>
      </c>
      <c r="IS27" s="29">
        <v>5.9198467700566733</v>
      </c>
      <c r="IT27" s="29">
        <v>7.6624122143214244</v>
      </c>
      <c r="IU27" s="29">
        <v>17.496923200210528</v>
      </c>
      <c r="IV27" s="29">
        <v>7.8233072027748625</v>
      </c>
      <c r="IW27" s="29">
        <v>5.622764924593767</v>
      </c>
      <c r="IX27" s="29">
        <v>6.9899760731515492</v>
      </c>
      <c r="IY27" s="29">
        <v>17.948178963210527</v>
      </c>
      <c r="IZ27" s="29">
        <v>7.5859295622406568</v>
      </c>
      <c r="JA27" s="29">
        <v>5.4521569404658843</v>
      </c>
      <c r="JB27" s="29">
        <v>6.6337927108873131</v>
      </c>
      <c r="JC27" s="29">
        <v>18.303650010210529</v>
      </c>
      <c r="JD27" s="29">
        <v>7.3210136902531557</v>
      </c>
      <c r="JE27" s="29">
        <v>5.2617566871751587</v>
      </c>
      <c r="JF27" s="29">
        <v>6.0065083053209207</v>
      </c>
      <c r="JG27" s="29">
        <v>18.727646245210529</v>
      </c>
      <c r="JH27" s="29">
        <v>6.8339930468268637</v>
      </c>
      <c r="JI27" s="29">
        <v>4.911725361492441</v>
      </c>
      <c r="JJ27" s="29">
        <v>4.2508290234326935</v>
      </c>
      <c r="JK27" s="29">
        <v>19.913561737210529</v>
      </c>
      <c r="JL27" s="29">
        <v>4.5179137037634458</v>
      </c>
      <c r="JM27" s="29">
        <v>3.2471135349066089</v>
      </c>
      <c r="JN27" s="29">
        <v>-3.1717704931168846</v>
      </c>
      <c r="JO27" s="29">
        <v>16.163597389903355</v>
      </c>
      <c r="JP27" s="29">
        <v>2.6612130655441422</v>
      </c>
      <c r="JQ27" s="29">
        <v>1.9126662284851694</v>
      </c>
      <c r="JR27" s="29">
        <v>-8.4236596117172695</v>
      </c>
      <c r="JS27" s="29">
        <v>7.2132254618775296</v>
      </c>
      <c r="JT27" s="29">
        <v>1.1876025726707944</v>
      </c>
      <c r="JU27" s="29">
        <v>0.85355335242391728</v>
      </c>
      <c r="JV27" s="29">
        <v>-11.024188354600383</v>
      </c>
      <c r="JW27" s="29">
        <v>5.6836022648168365</v>
      </c>
      <c r="JX27" s="29">
        <v>0.93576177639359526</v>
      </c>
      <c r="JY27" s="29">
        <v>0.6725504134894803</v>
      </c>
      <c r="JZ27" s="29">
        <v>-9.5594845390063625</v>
      </c>
    </row>
    <row r="28" spans="1:286" ht="15" thickBot="1" x14ac:dyDescent="0.4">
      <c r="A28" s="2"/>
      <c r="B28" s="74" t="s">
        <v>472</v>
      </c>
      <c r="C28" s="74" t="s">
        <v>865</v>
      </c>
      <c r="D28" s="74" t="s">
        <v>850</v>
      </c>
      <c r="E28" s="87">
        <v>354779</v>
      </c>
      <c r="F28" s="84">
        <v>568913</v>
      </c>
      <c r="G28" s="22">
        <v>3.1193517169999998</v>
      </c>
      <c r="H28" s="22">
        <v>3.1193517169999998</v>
      </c>
      <c r="I28" s="22">
        <v>3.1193517169999998</v>
      </c>
      <c r="J28" s="22">
        <v>1.5815593585478975</v>
      </c>
      <c r="K28" s="22">
        <v>3.1226526090000002</v>
      </c>
      <c r="L28" s="22">
        <v>3.1226526090000002</v>
      </c>
      <c r="M28" s="22">
        <v>3.1226526090000002</v>
      </c>
      <c r="N28" s="22">
        <v>1.5923632468457698</v>
      </c>
      <c r="O28" s="22">
        <v>3.138705877</v>
      </c>
      <c r="P28" s="22">
        <v>3.138705877</v>
      </c>
      <c r="Q28" s="22">
        <v>3.138705877</v>
      </c>
      <c r="R28" s="22">
        <v>1.5994217720773765</v>
      </c>
      <c r="S28" s="22">
        <v>3.1551935009999998</v>
      </c>
      <c r="T28" s="22">
        <v>3.1551935009999998</v>
      </c>
      <c r="U28" s="22">
        <v>3.1551935009999998</v>
      </c>
      <c r="V28" s="22">
        <v>1.5510356149308759</v>
      </c>
      <c r="W28" s="22">
        <v>3.166049267</v>
      </c>
      <c r="X28" s="22">
        <v>3.166049267</v>
      </c>
      <c r="Y28" s="22">
        <v>3.166049267</v>
      </c>
      <c r="Z28" s="22">
        <v>1.5322566851436421</v>
      </c>
      <c r="AA28" s="22">
        <v>3.1771384779999998</v>
      </c>
      <c r="AB28" s="22">
        <v>3.1771384779999998</v>
      </c>
      <c r="AC28" s="22">
        <v>3.1771384779999998</v>
      </c>
      <c r="AD28" s="22">
        <v>1.5009349681223656</v>
      </c>
      <c r="AE28" s="22">
        <v>3.1889182209999998</v>
      </c>
      <c r="AF28" s="22">
        <v>3.1889182209999998</v>
      </c>
      <c r="AG28" s="22">
        <v>3.1889182209999998</v>
      </c>
      <c r="AH28" s="22">
        <v>1.4663155351436421</v>
      </c>
      <c r="AI28" s="22">
        <v>3.2022985980000001</v>
      </c>
      <c r="AJ28" s="22">
        <v>3.2022985980000001</v>
      </c>
      <c r="AK28" s="22">
        <v>3.2022985980000001</v>
      </c>
      <c r="AL28" s="22">
        <v>1.4608138433893585</v>
      </c>
      <c r="AM28" s="22">
        <v>3.2202621090000001</v>
      </c>
      <c r="AN28" s="22">
        <v>3.2202621090000001</v>
      </c>
      <c r="AO28" s="22">
        <v>3.2202621090000001</v>
      </c>
      <c r="AP28" s="22">
        <v>1.4214914438347455</v>
      </c>
      <c r="AQ28" s="22">
        <v>3.2504273499999998</v>
      </c>
      <c r="AR28" s="22">
        <v>3.2504273499999998</v>
      </c>
      <c r="AS28" s="22">
        <v>3.2504273499999998</v>
      </c>
      <c r="AT28" s="22">
        <v>1.3777031036256675</v>
      </c>
      <c r="AU28" s="22">
        <v>3.3883385559999999</v>
      </c>
      <c r="AV28" s="22">
        <v>3.3883385559999999</v>
      </c>
      <c r="AW28" s="22">
        <v>3.3883385559999999</v>
      </c>
      <c r="AX28" s="22">
        <v>1.1529518047225735</v>
      </c>
      <c r="AY28" s="22">
        <v>3.4623020869999999</v>
      </c>
      <c r="AZ28" s="22">
        <v>3.4623020869999999</v>
      </c>
      <c r="BA28" s="22">
        <v>3.4623020869999999</v>
      </c>
      <c r="BB28" s="22">
        <v>0.97581342377312685</v>
      </c>
      <c r="BC28" s="22">
        <v>3.4811669080000001</v>
      </c>
      <c r="BD28" s="22">
        <v>3.4811669080000001</v>
      </c>
      <c r="BE28" s="22">
        <v>3.4811669080000001</v>
      </c>
      <c r="BF28" s="22">
        <v>0.87630763155199087</v>
      </c>
      <c r="BG28" s="22">
        <v>3.4757460839999998</v>
      </c>
      <c r="BH28" s="22">
        <v>3.4757460839999998</v>
      </c>
      <c r="BI28" s="22">
        <v>3.4757460839999998</v>
      </c>
      <c r="BJ28" s="22">
        <v>0.88552609623010969</v>
      </c>
      <c r="BK28" s="25">
        <v>3.1192587199999999</v>
      </c>
      <c r="BL28" s="25">
        <v>3.1192587199999999</v>
      </c>
      <c r="BM28" s="25">
        <v>3.1192587199999999</v>
      </c>
      <c r="BN28" s="25">
        <v>1.5815593585478975</v>
      </c>
      <c r="BO28" s="25">
        <v>3.1212563979999999</v>
      </c>
      <c r="BP28" s="25">
        <v>3.1212563979999999</v>
      </c>
      <c r="BQ28" s="25">
        <v>3.1212563979999999</v>
      </c>
      <c r="BR28" s="25">
        <v>1.6170406340798125</v>
      </c>
      <c r="BS28" s="25">
        <v>3.1321061640000001</v>
      </c>
      <c r="BT28" s="25">
        <v>3.1321061640000001</v>
      </c>
      <c r="BU28" s="25">
        <v>3.1321061640000001</v>
      </c>
      <c r="BV28" s="25">
        <v>1.6553188876854614</v>
      </c>
      <c r="BW28" s="25">
        <v>3.139743561</v>
      </c>
      <c r="BX28" s="25">
        <v>3.139743561</v>
      </c>
      <c r="BY28" s="25">
        <v>3.139743561</v>
      </c>
      <c r="BZ28" s="25">
        <v>1.6386489553564083</v>
      </c>
      <c r="CA28" s="25">
        <v>3.146389798</v>
      </c>
      <c r="CB28" s="25">
        <v>3.146389798</v>
      </c>
      <c r="CC28" s="25">
        <v>3.146389798</v>
      </c>
      <c r="CD28" s="25">
        <v>1.6276908925904507</v>
      </c>
      <c r="CE28" s="25">
        <v>3.1517516489999999</v>
      </c>
      <c r="CF28" s="25">
        <v>3.1517516489999999</v>
      </c>
      <c r="CG28" s="25">
        <v>3.1517516489999999</v>
      </c>
      <c r="CH28" s="25">
        <v>1.6187029601395206</v>
      </c>
      <c r="CI28" s="25">
        <v>3.15839363</v>
      </c>
      <c r="CJ28" s="25">
        <v>3.15839363</v>
      </c>
      <c r="CK28" s="25">
        <v>3.15839363</v>
      </c>
      <c r="CL28" s="25">
        <v>1.5857126500372594</v>
      </c>
      <c r="CM28" s="25">
        <v>3.1663359949999998</v>
      </c>
      <c r="CN28" s="25">
        <v>3.1663359949999998</v>
      </c>
      <c r="CO28" s="25">
        <v>3.1663359949999998</v>
      </c>
      <c r="CP28" s="25">
        <v>1.6249778909022843</v>
      </c>
      <c r="CQ28" s="25">
        <v>3.1754524869999998</v>
      </c>
      <c r="CR28" s="25">
        <v>3.1754524869999998</v>
      </c>
      <c r="CS28" s="25">
        <v>3.1754524869999998</v>
      </c>
      <c r="CT28" s="25">
        <v>1.5821945540668012</v>
      </c>
      <c r="CU28" s="25">
        <v>3.1855887410000001</v>
      </c>
      <c r="CV28" s="25">
        <v>3.1855887410000001</v>
      </c>
      <c r="CW28" s="25">
        <v>3.1855887410000001</v>
      </c>
      <c r="CX28" s="25">
        <v>1.533459931429308</v>
      </c>
      <c r="CY28" s="25">
        <v>3.227093204</v>
      </c>
      <c r="CZ28" s="25">
        <v>3.227093204</v>
      </c>
      <c r="DA28" s="25">
        <v>3.227093204</v>
      </c>
      <c r="DB28" s="25">
        <v>1.4347339217790087</v>
      </c>
      <c r="DC28" s="25">
        <v>3.3044947200000001</v>
      </c>
      <c r="DD28" s="25">
        <v>3.3044947200000001</v>
      </c>
      <c r="DE28" s="25">
        <v>3.3044947200000001</v>
      </c>
      <c r="DF28" s="25">
        <v>1.401724768436784</v>
      </c>
      <c r="DG28" s="25">
        <v>3.3401673120000002</v>
      </c>
      <c r="DH28" s="25">
        <v>3.3401673120000002</v>
      </c>
      <c r="DI28" s="25">
        <v>3.3401673120000002</v>
      </c>
      <c r="DJ28" s="25">
        <v>1.400011784908447</v>
      </c>
      <c r="DK28" s="25">
        <v>3.3506384539999998</v>
      </c>
      <c r="DL28" s="25">
        <v>3.3506384539999998</v>
      </c>
      <c r="DM28" s="25">
        <v>3.3506384539999998</v>
      </c>
      <c r="DN28" s="25">
        <v>1.4313438827750649</v>
      </c>
      <c r="DO28" s="27">
        <v>3.1193517169999998</v>
      </c>
      <c r="DP28" s="27">
        <v>3.1193517169999998</v>
      </c>
      <c r="DQ28" s="27">
        <v>3.1193517169999998</v>
      </c>
      <c r="DR28" s="27">
        <v>1.5815593585478975</v>
      </c>
      <c r="DS28" s="27">
        <v>3.1226526090000002</v>
      </c>
      <c r="DT28" s="27">
        <v>3.1226526090000002</v>
      </c>
      <c r="DU28" s="27">
        <v>3.1226526090000002</v>
      </c>
      <c r="DV28" s="27">
        <v>1.5923632457819401</v>
      </c>
      <c r="DW28" s="27">
        <v>3.138705876</v>
      </c>
      <c r="DX28" s="27">
        <v>3.138705876</v>
      </c>
      <c r="DY28" s="27">
        <v>3.138705876</v>
      </c>
      <c r="DZ28" s="27">
        <v>1.5994217731244524</v>
      </c>
      <c r="EA28" s="27">
        <v>3.1551935009999998</v>
      </c>
      <c r="EB28" s="27">
        <v>3.1551935009999998</v>
      </c>
      <c r="EC28" s="27">
        <v>3.1551935009999998</v>
      </c>
      <c r="ED28" s="27">
        <v>1.5510356149308759</v>
      </c>
      <c r="EE28" s="27">
        <v>3.1660492690000002</v>
      </c>
      <c r="EF28" s="27">
        <v>3.1660492690000002</v>
      </c>
      <c r="EG28" s="27">
        <v>3.1660492690000002</v>
      </c>
      <c r="EH28" s="27">
        <v>1.5322566830159825</v>
      </c>
      <c r="EI28" s="27">
        <v>3.177138475</v>
      </c>
      <c r="EJ28" s="27">
        <v>3.177138475</v>
      </c>
      <c r="EK28" s="27">
        <v>3.177138475</v>
      </c>
      <c r="EL28" s="27">
        <v>1.5009349755691739</v>
      </c>
      <c r="EM28" s="27">
        <v>3.1889182209999998</v>
      </c>
      <c r="EN28" s="27">
        <v>3.1889182209999998</v>
      </c>
      <c r="EO28" s="27">
        <v>3.1889182209999998</v>
      </c>
      <c r="EP28" s="27">
        <v>1.4663155351436421</v>
      </c>
      <c r="EQ28" s="27">
        <v>3.2022985980000001</v>
      </c>
      <c r="ER28" s="27">
        <v>3.2022985980000001</v>
      </c>
      <c r="ES28" s="27">
        <v>3.2022985980000001</v>
      </c>
      <c r="ET28" s="27">
        <v>1.4608138433893585</v>
      </c>
      <c r="EU28" s="27">
        <v>3.2202621090000001</v>
      </c>
      <c r="EV28" s="27">
        <v>3.2202621090000001</v>
      </c>
      <c r="EW28" s="27">
        <v>3.2202621090000001</v>
      </c>
      <c r="EX28" s="27">
        <v>1.4214914438347455</v>
      </c>
      <c r="EY28" s="27">
        <v>3.2488906960000001</v>
      </c>
      <c r="EZ28" s="27">
        <v>3.2488906960000001</v>
      </c>
      <c r="FA28" s="27">
        <v>3.2488906960000001</v>
      </c>
      <c r="FB28" s="27">
        <v>1.3817661138960684</v>
      </c>
      <c r="FC28" s="27">
        <v>3.3799779650000001</v>
      </c>
      <c r="FD28" s="27">
        <v>3.3799779650000001</v>
      </c>
      <c r="FE28" s="27">
        <v>3.3799779650000001</v>
      </c>
      <c r="FF28" s="27">
        <v>1.1798574741959298</v>
      </c>
      <c r="FG28" s="27">
        <v>3.4445014870000001</v>
      </c>
      <c r="FH28" s="27">
        <v>3.4445014870000001</v>
      </c>
      <c r="FI28" s="27">
        <v>3.4445014870000001</v>
      </c>
      <c r="FJ28" s="27">
        <v>1.014592996431575</v>
      </c>
      <c r="FK28" s="27">
        <v>3.463143471</v>
      </c>
      <c r="FL28" s="27">
        <v>3.463143471</v>
      </c>
      <c r="FM28" s="27">
        <v>3.463143471</v>
      </c>
      <c r="FN28" s="27">
        <v>0.91830457383149566</v>
      </c>
      <c r="FO28" s="27">
        <v>3.4593466959999999</v>
      </c>
      <c r="FP28" s="27">
        <v>3.4593466959999999</v>
      </c>
      <c r="FQ28" s="27">
        <v>3.4593466959999999</v>
      </c>
      <c r="FR28" s="27">
        <v>0.92590473509260596</v>
      </c>
      <c r="FS28" s="28">
        <v>3.11932294</v>
      </c>
      <c r="FT28" s="28">
        <v>3.11932294</v>
      </c>
      <c r="FU28" s="28">
        <v>3.11932294</v>
      </c>
      <c r="FV28" s="28">
        <v>1.5815593585478975</v>
      </c>
      <c r="FW28" s="28">
        <v>3.1252661439999998</v>
      </c>
      <c r="FX28" s="28">
        <v>3.1252661439999998</v>
      </c>
      <c r="FY28" s="28">
        <v>3.1252661439999998</v>
      </c>
      <c r="FZ28" s="28">
        <v>1.5947914191861954</v>
      </c>
      <c r="GA28" s="28">
        <v>3.1453452930000001</v>
      </c>
      <c r="GB28" s="28">
        <v>3.1453452930000001</v>
      </c>
      <c r="GC28" s="28">
        <v>3.1453452930000001</v>
      </c>
      <c r="GD28" s="28">
        <v>1.6016897616327976</v>
      </c>
      <c r="GE28" s="28">
        <v>3.161117779</v>
      </c>
      <c r="GF28" s="28">
        <v>3.161117779</v>
      </c>
      <c r="GG28" s="28">
        <v>3.161117779</v>
      </c>
      <c r="GH28" s="28">
        <v>1.5513827808883232</v>
      </c>
      <c r="GI28" s="28">
        <v>3.1805955259999998</v>
      </c>
      <c r="GJ28" s="28">
        <v>3.1805955259999998</v>
      </c>
      <c r="GK28" s="28">
        <v>3.1805955259999998</v>
      </c>
      <c r="GL28" s="28">
        <v>1.5258042585478975</v>
      </c>
      <c r="GM28" s="28">
        <v>3.2024963199999998</v>
      </c>
      <c r="GN28" s="28">
        <v>3.2024963199999998</v>
      </c>
      <c r="GO28" s="28">
        <v>3.2024963199999998</v>
      </c>
      <c r="GP28" s="28">
        <v>1.4802965830159827</v>
      </c>
      <c r="GQ28" s="28">
        <v>3.226829645</v>
      </c>
      <c r="GR28" s="28">
        <v>3.226829645</v>
      </c>
      <c r="GS28" s="28">
        <v>3.226829645</v>
      </c>
      <c r="GT28" s="28">
        <v>1.4282030085478974</v>
      </c>
      <c r="GU28" s="28">
        <v>3.2541338980000001</v>
      </c>
      <c r="GV28" s="28">
        <v>3.2541338980000001</v>
      </c>
      <c r="GW28" s="28">
        <v>3.2541338980000001</v>
      </c>
      <c r="GX28" s="28">
        <v>1.4057312728352547</v>
      </c>
      <c r="GY28" s="28">
        <v>3.2838864029999999</v>
      </c>
      <c r="GZ28" s="28">
        <v>3.2838864029999999</v>
      </c>
      <c r="HA28" s="28">
        <v>3.2838864029999999</v>
      </c>
      <c r="HB28" s="28">
        <v>1.3406125401913493</v>
      </c>
      <c r="HC28" s="28">
        <v>3.3182968490000002</v>
      </c>
      <c r="HD28" s="28">
        <v>3.3182968490000002</v>
      </c>
      <c r="HE28" s="28">
        <v>3.3182968490000002</v>
      </c>
      <c r="HF28" s="28">
        <v>1.2654311598447909</v>
      </c>
      <c r="HG28" s="28">
        <v>3.4384564439999998</v>
      </c>
      <c r="HH28" s="28">
        <v>3.4384564439999998</v>
      </c>
      <c r="HI28" s="28">
        <v>3.4384564439999998</v>
      </c>
      <c r="HJ28" s="28">
        <v>0.96908125245608945</v>
      </c>
      <c r="HK28" s="28">
        <v>3.509942009</v>
      </c>
      <c r="HL28" s="28">
        <v>3.509942009</v>
      </c>
      <c r="HM28" s="28">
        <v>3.509942009</v>
      </c>
      <c r="HN28" s="28">
        <v>0.80070819949959215</v>
      </c>
      <c r="HO28" s="28">
        <v>3.5333700100000001</v>
      </c>
      <c r="HP28" s="28">
        <v>3.5333700100000001</v>
      </c>
      <c r="HQ28" s="28">
        <v>3.5333700100000001</v>
      </c>
      <c r="HR28" s="28">
        <v>0.76237856418372685</v>
      </c>
      <c r="HS28" s="28">
        <v>3.5377958229999997</v>
      </c>
      <c r="HT28" s="28">
        <v>3.5377958229999997</v>
      </c>
      <c r="HU28" s="28">
        <v>3.5377958229999997</v>
      </c>
      <c r="HV28" s="28">
        <v>0.77031915579365862</v>
      </c>
      <c r="HW28" s="29">
        <v>3.11932294</v>
      </c>
      <c r="HX28" s="29">
        <v>3.11932294</v>
      </c>
      <c r="HY28" s="29">
        <v>3.11932294</v>
      </c>
      <c r="HZ28" s="29">
        <v>1.5815593585478975</v>
      </c>
      <c r="IA28" s="29">
        <v>3.1253934139999999</v>
      </c>
      <c r="IB28" s="29">
        <v>3.1253934139999999</v>
      </c>
      <c r="IC28" s="29">
        <v>3.1253934139999999</v>
      </c>
      <c r="ID28" s="29">
        <v>1.5955384191861954</v>
      </c>
      <c r="IE28" s="29">
        <v>3.1528249829999999</v>
      </c>
      <c r="IF28" s="29">
        <v>3.1528249829999999</v>
      </c>
      <c r="IG28" s="29">
        <v>3.1528249829999999</v>
      </c>
      <c r="IH28" s="29">
        <v>1.5963737620297269</v>
      </c>
      <c r="II28" s="29">
        <v>3.1712285269999998</v>
      </c>
      <c r="IJ28" s="29">
        <v>3.1712285269999998</v>
      </c>
      <c r="IK28" s="29">
        <v>3.1712285269999998</v>
      </c>
      <c r="IL28" s="29">
        <v>1.5429350830159827</v>
      </c>
      <c r="IM28" s="29">
        <v>3.1925672239999998</v>
      </c>
      <c r="IN28" s="29">
        <v>3.1925672239999998</v>
      </c>
      <c r="IO28" s="29">
        <v>3.1925672239999998</v>
      </c>
      <c r="IP28" s="29">
        <v>1.5023119691861953</v>
      </c>
      <c r="IQ28" s="29">
        <v>3.2145203740000001</v>
      </c>
      <c r="IR28" s="29">
        <v>3.2145203740000001</v>
      </c>
      <c r="IS28" s="29">
        <v>3.2145203740000001</v>
      </c>
      <c r="IT28" s="29">
        <v>1.456573486207472</v>
      </c>
      <c r="IU28" s="29">
        <v>3.2385209270000002</v>
      </c>
      <c r="IV28" s="29">
        <v>3.2385209270000002</v>
      </c>
      <c r="IW28" s="29">
        <v>3.2385209270000002</v>
      </c>
      <c r="IX28" s="29">
        <v>1.4039690181223656</v>
      </c>
      <c r="IY28" s="29">
        <v>3.2638654759999999</v>
      </c>
      <c r="IZ28" s="29">
        <v>3.2638654759999999</v>
      </c>
      <c r="JA28" s="29">
        <v>3.2638654759999999</v>
      </c>
      <c r="JB28" s="29">
        <v>1.3941823929734398</v>
      </c>
      <c r="JC28" s="29">
        <v>3.2908132979999998</v>
      </c>
      <c r="JD28" s="29">
        <v>3.2908132979999998</v>
      </c>
      <c r="JE28" s="29">
        <v>3.2908132979999998</v>
      </c>
      <c r="JF28" s="29">
        <v>1.3353657706680466</v>
      </c>
      <c r="JG28" s="29">
        <v>3.3248315389999998</v>
      </c>
      <c r="JH28" s="29">
        <v>3.3248315389999998</v>
      </c>
      <c r="JI28" s="29">
        <v>3.3248315389999998</v>
      </c>
      <c r="JJ28" s="29">
        <v>1.2707208474157206</v>
      </c>
      <c r="JK28" s="29">
        <v>3.435426504</v>
      </c>
      <c r="JL28" s="29">
        <v>3.435426504</v>
      </c>
      <c r="JM28" s="29">
        <v>3.435426504</v>
      </c>
      <c r="JN28" s="29">
        <v>1.0160304264140509</v>
      </c>
      <c r="JO28" s="29">
        <v>3.4804324499999999</v>
      </c>
      <c r="JP28" s="29">
        <v>3.4804324499999999</v>
      </c>
      <c r="JQ28" s="29">
        <v>3.4804324499999999</v>
      </c>
      <c r="JR28" s="29">
        <v>0.92466977677690743</v>
      </c>
      <c r="JS28" s="29">
        <v>3.480424739</v>
      </c>
      <c r="JT28" s="29">
        <v>3.480424739</v>
      </c>
      <c r="JU28" s="29">
        <v>3.480424739</v>
      </c>
      <c r="JV28" s="29">
        <v>0.9572742399085179</v>
      </c>
      <c r="JW28" s="29">
        <v>3.4582820500000002</v>
      </c>
      <c r="JX28" s="29">
        <v>3.4582820500000002</v>
      </c>
      <c r="JY28" s="29">
        <v>3.4582820500000002</v>
      </c>
      <c r="JZ28" s="29">
        <v>1.0325720659855342</v>
      </c>
    </row>
    <row r="29" spans="1:286" ht="15" thickBot="1" x14ac:dyDescent="0.4">
      <c r="A29" s="2"/>
      <c r="B29" s="74" t="s">
        <v>473</v>
      </c>
      <c r="C29" s="74" t="s">
        <v>453</v>
      </c>
      <c r="D29" s="74" t="s">
        <v>850</v>
      </c>
      <c r="E29" s="87">
        <v>314417</v>
      </c>
      <c r="F29" s="84">
        <v>542840</v>
      </c>
      <c r="G29" s="22">
        <v>13.961108526578947</v>
      </c>
      <c r="H29" s="22">
        <v>13.961108526578947</v>
      </c>
      <c r="I29" s="22">
        <v>12.802424830261884</v>
      </c>
      <c r="J29" s="22">
        <v>5.4525206763570448</v>
      </c>
      <c r="K29" s="22">
        <v>13.955443380578947</v>
      </c>
      <c r="L29" s="22">
        <v>13.955443380578947</v>
      </c>
      <c r="M29" s="22">
        <v>12.77937473015955</v>
      </c>
      <c r="N29" s="22">
        <v>5.3725501054558134</v>
      </c>
      <c r="O29" s="22">
        <v>13.995992027578946</v>
      </c>
      <c r="P29" s="22">
        <v>13.995992027578946</v>
      </c>
      <c r="Q29" s="22">
        <v>12.301914458217405</v>
      </c>
      <c r="R29" s="22">
        <v>5.1249165612020171</v>
      </c>
      <c r="S29" s="22">
        <v>14.059930348578947</v>
      </c>
      <c r="T29" s="22">
        <v>14.059930348578947</v>
      </c>
      <c r="U29" s="22">
        <v>11.78645528728857</v>
      </c>
      <c r="V29" s="22">
        <v>4.7609098148267908</v>
      </c>
      <c r="W29" s="22">
        <v>14.124955241578947</v>
      </c>
      <c r="X29" s="22">
        <v>14.124955241578947</v>
      </c>
      <c r="Y29" s="22">
        <v>11.291617375596426</v>
      </c>
      <c r="Z29" s="22">
        <v>4.571646046845748</v>
      </c>
      <c r="AA29" s="22">
        <v>14.196117212578947</v>
      </c>
      <c r="AB29" s="22">
        <v>14.196117212578947</v>
      </c>
      <c r="AC29" s="22">
        <v>10.776575278351592</v>
      </c>
      <c r="AD29" s="22">
        <v>4.2318509376116467</v>
      </c>
      <c r="AE29" s="22">
        <v>14.274951516578946</v>
      </c>
      <c r="AF29" s="22">
        <v>14.274951516578946</v>
      </c>
      <c r="AG29" s="22">
        <v>10.259730596392011</v>
      </c>
      <c r="AH29" s="22">
        <v>3.8799888126555846</v>
      </c>
      <c r="AI29" s="22">
        <v>14.366390824578946</v>
      </c>
      <c r="AJ29" s="22">
        <v>14.157981230913649</v>
      </c>
      <c r="AK29" s="22">
        <v>10.175619875952487</v>
      </c>
      <c r="AL29" s="22">
        <v>3.5866456156691147</v>
      </c>
      <c r="AM29" s="22">
        <v>14.467802237578947</v>
      </c>
      <c r="AN29" s="22">
        <v>14.034434629950338</v>
      </c>
      <c r="AO29" s="22">
        <v>10.086824501254316</v>
      </c>
      <c r="AP29" s="22">
        <v>3.2495445461953061</v>
      </c>
      <c r="AQ29" s="22">
        <v>14.597246909578947</v>
      </c>
      <c r="AR29" s="22">
        <v>13.856765537762737</v>
      </c>
      <c r="AS29" s="22">
        <v>9.9591302264618697</v>
      </c>
      <c r="AT29" s="22">
        <v>2.620094110917961</v>
      </c>
      <c r="AU29" s="22">
        <v>15.180833725578946</v>
      </c>
      <c r="AV29" s="22">
        <v>13.241531599677868</v>
      </c>
      <c r="AW29" s="22">
        <v>9.5169494814367628</v>
      </c>
      <c r="AX29" s="22">
        <v>0.21768330863003094</v>
      </c>
      <c r="AY29" s="22">
        <v>15.669042530578947</v>
      </c>
      <c r="AZ29" s="22">
        <v>13.056111987087229</v>
      </c>
      <c r="BA29" s="22">
        <v>9.3836847550258362</v>
      </c>
      <c r="BB29" s="22">
        <v>-1.2251128601755603</v>
      </c>
      <c r="BC29" s="22">
        <v>15.991427573578946</v>
      </c>
      <c r="BD29" s="22">
        <v>15.991427573578946</v>
      </c>
      <c r="BE29" s="22">
        <v>11.761603893721288</v>
      </c>
      <c r="BF29" s="22">
        <v>-1.9844968224188833</v>
      </c>
      <c r="BG29" s="22">
        <v>16.225301630578947</v>
      </c>
      <c r="BH29" s="22">
        <v>16.225301630578947</v>
      </c>
      <c r="BI29" s="22">
        <v>12.108039757647985</v>
      </c>
      <c r="BJ29" s="22">
        <v>-1.7629126153693342</v>
      </c>
      <c r="BK29" s="25">
        <v>13.960919444578947</v>
      </c>
      <c r="BL29" s="25">
        <v>13.960919444578947</v>
      </c>
      <c r="BM29" s="25">
        <v>12.802424830261884</v>
      </c>
      <c r="BN29" s="25">
        <v>5.4525206763570448</v>
      </c>
      <c r="BO29" s="25">
        <v>13.950475542578946</v>
      </c>
      <c r="BP29" s="25">
        <v>13.950475542578946</v>
      </c>
      <c r="BQ29" s="25">
        <v>12.790791019064681</v>
      </c>
      <c r="BR29" s="25">
        <v>5.4165686966277651</v>
      </c>
      <c r="BS29" s="25">
        <v>13.973691658578947</v>
      </c>
      <c r="BT29" s="25">
        <v>13.973691658578947</v>
      </c>
      <c r="BU29" s="25">
        <v>12.333269715825695</v>
      </c>
      <c r="BV29" s="25">
        <v>5.2297058970829138</v>
      </c>
      <c r="BW29" s="25">
        <v>14.005980441578947</v>
      </c>
      <c r="BX29" s="25">
        <v>14.005980441578947</v>
      </c>
      <c r="BY29" s="25">
        <v>11.866572721435048</v>
      </c>
      <c r="BZ29" s="25">
        <v>5.0487645454378267</v>
      </c>
      <c r="CA29" s="25">
        <v>14.039470693578947</v>
      </c>
      <c r="CB29" s="25">
        <v>14.039470693578947</v>
      </c>
      <c r="CC29" s="25">
        <v>11.42298076512084</v>
      </c>
      <c r="CD29" s="25">
        <v>5.019550115327684</v>
      </c>
      <c r="CE29" s="25">
        <v>14.081341546578948</v>
      </c>
      <c r="CF29" s="25">
        <v>14.081341546578948</v>
      </c>
      <c r="CG29" s="25">
        <v>10.947541637759807</v>
      </c>
      <c r="CH29" s="25">
        <v>4.7991570489541857</v>
      </c>
      <c r="CI29" s="25">
        <v>14.135545366578947</v>
      </c>
      <c r="CJ29" s="25">
        <v>14.135545366578947</v>
      </c>
      <c r="CK29" s="25">
        <v>10.468875340722184</v>
      </c>
      <c r="CL29" s="25">
        <v>4.5381573750693693</v>
      </c>
      <c r="CM29" s="25">
        <v>14.204025582578947</v>
      </c>
      <c r="CN29" s="25">
        <v>14.204025582578947</v>
      </c>
      <c r="CO29" s="25">
        <v>10.41674513083233</v>
      </c>
      <c r="CP29" s="25">
        <v>4.3375299385266537</v>
      </c>
      <c r="CQ29" s="25">
        <v>14.285112944578946</v>
      </c>
      <c r="CR29" s="25">
        <v>14.285112944578946</v>
      </c>
      <c r="CS29" s="25">
        <v>10.355888272192852</v>
      </c>
      <c r="CT29" s="25">
        <v>4.0859214789917608</v>
      </c>
      <c r="CU29" s="25">
        <v>14.379799612578946</v>
      </c>
      <c r="CV29" s="25">
        <v>14.302465159041075</v>
      </c>
      <c r="CW29" s="25">
        <v>10.279463319931558</v>
      </c>
      <c r="CX29" s="25">
        <v>3.7265533246375586</v>
      </c>
      <c r="CY29" s="25">
        <v>14.610086502578946</v>
      </c>
      <c r="CZ29" s="25">
        <v>14.005010159468364</v>
      </c>
      <c r="DA29" s="25">
        <v>10.065676554962229</v>
      </c>
      <c r="DB29" s="25">
        <v>2.7534409962130919</v>
      </c>
      <c r="DC29" s="25">
        <v>14.853198637578947</v>
      </c>
      <c r="DD29" s="25">
        <v>13.653369771455807</v>
      </c>
      <c r="DE29" s="25">
        <v>9.8129456844313818</v>
      </c>
      <c r="DF29" s="25">
        <v>1.3670944472386797</v>
      </c>
      <c r="DG29" s="25">
        <v>15.055474296578947</v>
      </c>
      <c r="DH29" s="25">
        <v>15.055474296578947</v>
      </c>
      <c r="DI29" s="25">
        <v>11.19577692286353</v>
      </c>
      <c r="DJ29" s="25">
        <v>0.13773960522790674</v>
      </c>
      <c r="DK29" s="25">
        <v>15.207231271578948</v>
      </c>
      <c r="DL29" s="25">
        <v>15.207231271578948</v>
      </c>
      <c r="DM29" s="25">
        <v>12.664674621683137</v>
      </c>
      <c r="DN29" s="25">
        <v>-0.71070159731781324</v>
      </c>
      <c r="DO29" s="27">
        <v>13.961108526578947</v>
      </c>
      <c r="DP29" s="27">
        <v>13.961108526578947</v>
      </c>
      <c r="DQ29" s="27">
        <v>12.802424830261884</v>
      </c>
      <c r="DR29" s="27">
        <v>5.4525206763570448</v>
      </c>
      <c r="DS29" s="27">
        <v>13.955260232578947</v>
      </c>
      <c r="DT29" s="27">
        <v>13.955260232578947</v>
      </c>
      <c r="DU29" s="27">
        <v>12.779418407546776</v>
      </c>
      <c r="DV29" s="27">
        <v>5.3726369969742809</v>
      </c>
      <c r="DW29" s="27">
        <v>13.996511264578947</v>
      </c>
      <c r="DX29" s="27">
        <v>13.996511264578947</v>
      </c>
      <c r="DY29" s="27">
        <v>12.30213194285678</v>
      </c>
      <c r="DZ29" s="27">
        <v>5.1248573670423632</v>
      </c>
      <c r="EA29" s="27">
        <v>14.060198194578946</v>
      </c>
      <c r="EB29" s="27">
        <v>14.060198194578946</v>
      </c>
      <c r="EC29" s="27">
        <v>11.787117991096544</v>
      </c>
      <c r="ED29" s="27">
        <v>4.7608797865662016</v>
      </c>
      <c r="EE29" s="27">
        <v>14.125071754578947</v>
      </c>
      <c r="EF29" s="27">
        <v>14.125071754578947</v>
      </c>
      <c r="EG29" s="27">
        <v>11.292686423571892</v>
      </c>
      <c r="EH29" s="27">
        <v>4.5717013137103617</v>
      </c>
      <c r="EI29" s="27">
        <v>14.196751721578947</v>
      </c>
      <c r="EJ29" s="27">
        <v>14.196751721578947</v>
      </c>
      <c r="EK29" s="27">
        <v>10.777969345533855</v>
      </c>
      <c r="EL29" s="27">
        <v>4.2315666383895039</v>
      </c>
      <c r="EM29" s="27">
        <v>14.276816229578946</v>
      </c>
      <c r="EN29" s="27">
        <v>14.276816229578946</v>
      </c>
      <c r="EO29" s="27">
        <v>10.269925472468721</v>
      </c>
      <c r="EP29" s="27">
        <v>3.8789158373906272</v>
      </c>
      <c r="EQ29" s="27">
        <v>14.368348612578947</v>
      </c>
      <c r="ER29" s="27">
        <v>14.173011795888451</v>
      </c>
      <c r="ES29" s="27">
        <v>10.186422638946016</v>
      </c>
      <c r="ET29" s="27">
        <v>3.5854840082509494</v>
      </c>
      <c r="EU29" s="27">
        <v>14.467982893578947</v>
      </c>
      <c r="EV29" s="27">
        <v>14.04111842719743</v>
      </c>
      <c r="EW29" s="27">
        <v>10.091628277937243</v>
      </c>
      <c r="EX29" s="27">
        <v>3.249043778067584</v>
      </c>
      <c r="EY29" s="27">
        <v>14.588108197578947</v>
      </c>
      <c r="EZ29" s="27">
        <v>13.856111043459816</v>
      </c>
      <c r="FA29" s="27">
        <v>9.9586598285196146</v>
      </c>
      <c r="FB29" s="27">
        <v>2.6489766236071084</v>
      </c>
      <c r="FC29" s="27">
        <v>15.119486955578946</v>
      </c>
      <c r="FD29" s="27">
        <v>13.180403792969496</v>
      </c>
      <c r="FE29" s="27">
        <v>9.4730157231720629</v>
      </c>
      <c r="FF29" s="27">
        <v>0.35687841812067944</v>
      </c>
      <c r="FG29" s="27">
        <v>15.505467890578947</v>
      </c>
      <c r="FH29" s="27">
        <v>12.989200522438619</v>
      </c>
      <c r="FI29" s="27">
        <v>9.3355941679214514</v>
      </c>
      <c r="FJ29" s="27">
        <v>-1.0113659146491365</v>
      </c>
      <c r="FK29" s="27">
        <v>15.769824332578947</v>
      </c>
      <c r="FL29" s="27">
        <v>15.769824332578947</v>
      </c>
      <c r="FM29" s="27">
        <v>11.713889569872553</v>
      </c>
      <c r="FN29" s="27">
        <v>-1.7562454297478105</v>
      </c>
      <c r="FO29" s="27">
        <v>15.925859927578948</v>
      </c>
      <c r="FP29" s="27">
        <v>15.925859927578948</v>
      </c>
      <c r="FQ29" s="27">
        <v>12.069826964480724</v>
      </c>
      <c r="FR29" s="27">
        <v>-1.5147700803498019</v>
      </c>
      <c r="FS29" s="28">
        <v>13.961611321578946</v>
      </c>
      <c r="FT29" s="28">
        <v>13.961611321578946</v>
      </c>
      <c r="FU29" s="28">
        <v>12.802424830261884</v>
      </c>
      <c r="FV29" s="28">
        <v>5.4525206763570448</v>
      </c>
      <c r="FW29" s="28">
        <v>13.954060878578947</v>
      </c>
      <c r="FX29" s="28">
        <v>13.954060878578947</v>
      </c>
      <c r="FY29" s="28">
        <v>12.768440903543469</v>
      </c>
      <c r="FZ29" s="28">
        <v>5.3175927836164778</v>
      </c>
      <c r="GA29" s="28">
        <v>14.001924688578947</v>
      </c>
      <c r="GB29" s="28">
        <v>14.001924688578947</v>
      </c>
      <c r="GC29" s="28">
        <v>12.280345706765061</v>
      </c>
      <c r="GD29" s="28">
        <v>5.016079702510936</v>
      </c>
      <c r="GE29" s="28">
        <v>14.077863033578947</v>
      </c>
      <c r="GF29" s="28">
        <v>14.077863033578947</v>
      </c>
      <c r="GG29" s="28">
        <v>11.753622608330756</v>
      </c>
      <c r="GH29" s="28">
        <v>4.6043150109132753</v>
      </c>
      <c r="GI29" s="28">
        <v>14.170234685578947</v>
      </c>
      <c r="GJ29" s="28">
        <v>14.170234685578947</v>
      </c>
      <c r="GK29" s="28">
        <v>11.241487480111603</v>
      </c>
      <c r="GL29" s="28">
        <v>4.3257855999744681</v>
      </c>
      <c r="GM29" s="28">
        <v>14.286195412578946</v>
      </c>
      <c r="GN29" s="28">
        <v>14.286195412578946</v>
      </c>
      <c r="GO29" s="28">
        <v>10.689132119564178</v>
      </c>
      <c r="GP29" s="28">
        <v>3.8384794894824168</v>
      </c>
      <c r="GQ29" s="28">
        <v>14.427041817578946</v>
      </c>
      <c r="GR29" s="28">
        <v>14.09758091316735</v>
      </c>
      <c r="GS29" s="28">
        <v>10.132208978328814</v>
      </c>
      <c r="GT29" s="28">
        <v>3.2796384096820628</v>
      </c>
      <c r="GU29" s="28">
        <v>14.595753169578947</v>
      </c>
      <c r="GV29" s="28">
        <v>13.912511257604711</v>
      </c>
      <c r="GW29" s="28">
        <v>9.9991957729244341</v>
      </c>
      <c r="GX29" s="28">
        <v>2.8008214988897215</v>
      </c>
      <c r="GY29" s="28">
        <v>14.784155713578947</v>
      </c>
      <c r="GZ29" s="28">
        <v>13.737893850033835</v>
      </c>
      <c r="HA29" s="28">
        <v>9.8736948039525441</v>
      </c>
      <c r="HB29" s="28">
        <v>2.35042646986685</v>
      </c>
      <c r="HC29" s="28">
        <v>14.989348451578946</v>
      </c>
      <c r="HD29" s="28">
        <v>13.525984719096765</v>
      </c>
      <c r="HE29" s="28">
        <v>9.7213915391374428</v>
      </c>
      <c r="HF29" s="28">
        <v>1.800361121291969</v>
      </c>
      <c r="HG29" s="28">
        <v>15.818083046578947</v>
      </c>
      <c r="HH29" s="28">
        <v>12.60882825812978</v>
      </c>
      <c r="HI29" s="28">
        <v>9.062213132176689</v>
      </c>
      <c r="HJ29" s="28">
        <v>-0.67945964427744165</v>
      </c>
      <c r="HK29" s="28">
        <v>16.555627755578946</v>
      </c>
      <c r="HL29" s="28">
        <v>11.790943895675603</v>
      </c>
      <c r="HM29" s="28">
        <v>8.4743835370471601</v>
      </c>
      <c r="HN29" s="28">
        <v>-4.1729761169363826</v>
      </c>
      <c r="HO29" s="28">
        <v>16.954810133578945</v>
      </c>
      <c r="HP29" s="28">
        <v>14.744101954540781</v>
      </c>
      <c r="HQ29" s="28">
        <v>10.596876380518642</v>
      </c>
      <c r="HR29" s="28">
        <v>-6.2985930585594154</v>
      </c>
      <c r="HS29" s="28">
        <v>17.144100782578946</v>
      </c>
      <c r="HT29" s="28">
        <v>14.916230731637425</v>
      </c>
      <c r="HU29" s="28">
        <v>10.720588721768509</v>
      </c>
      <c r="HV29" s="28">
        <v>-7.797002492530293</v>
      </c>
      <c r="HW29" s="29">
        <v>13.961611321578946</v>
      </c>
      <c r="HX29" s="29">
        <v>13.961611321578946</v>
      </c>
      <c r="HY29" s="29">
        <v>12.802424830261884</v>
      </c>
      <c r="HZ29" s="29">
        <v>5.4525206763570448</v>
      </c>
      <c r="IA29" s="29">
        <v>13.943414320578947</v>
      </c>
      <c r="IB29" s="29">
        <v>13.943414320578947</v>
      </c>
      <c r="IC29" s="29">
        <v>12.77816730239436</v>
      </c>
      <c r="ID29" s="29">
        <v>5.3653903857633658</v>
      </c>
      <c r="IE29" s="29">
        <v>14.009690078578947</v>
      </c>
      <c r="IF29" s="29">
        <v>14.009690078578947</v>
      </c>
      <c r="IG29" s="29">
        <v>12.701172594934238</v>
      </c>
      <c r="IH29" s="29">
        <v>5.0229432164975627</v>
      </c>
      <c r="II29" s="29">
        <v>14.087498269578948</v>
      </c>
      <c r="IJ29" s="29">
        <v>14.087498269578948</v>
      </c>
      <c r="IK29" s="29">
        <v>12.574597942658523</v>
      </c>
      <c r="IL29" s="29">
        <v>4.5826235963975872</v>
      </c>
      <c r="IM29" s="29">
        <v>14.184796121578946</v>
      </c>
      <c r="IN29" s="29">
        <v>14.184796121578946</v>
      </c>
      <c r="IO29" s="29">
        <v>12.460095905619596</v>
      </c>
      <c r="IP29" s="29">
        <v>4.2614973169073416</v>
      </c>
      <c r="IQ29" s="29">
        <v>14.302857531578947</v>
      </c>
      <c r="IR29" s="29">
        <v>14.302857531578947</v>
      </c>
      <c r="IS29" s="29">
        <v>12.186553652482031</v>
      </c>
      <c r="IT29" s="29">
        <v>3.7873309341812895</v>
      </c>
      <c r="IU29" s="29">
        <v>14.443324753578947</v>
      </c>
      <c r="IV29" s="29">
        <v>14.443324753578947</v>
      </c>
      <c r="IW29" s="29">
        <v>12.014217166784974</v>
      </c>
      <c r="IX29" s="29">
        <v>3.2901525790092769</v>
      </c>
      <c r="IY29" s="29">
        <v>14.592633357578947</v>
      </c>
      <c r="IZ29" s="29">
        <v>14.592633357578947</v>
      </c>
      <c r="JA29" s="29">
        <v>11.907187424154875</v>
      </c>
      <c r="JB29" s="29">
        <v>2.8710489725971531</v>
      </c>
      <c r="JC29" s="29">
        <v>14.759621799578946</v>
      </c>
      <c r="JD29" s="29">
        <v>14.759621799578946</v>
      </c>
      <c r="JE29" s="29">
        <v>11.827760897267179</v>
      </c>
      <c r="JF29" s="29">
        <v>2.4575838026398351</v>
      </c>
      <c r="JG29" s="29">
        <v>14.970366112578947</v>
      </c>
      <c r="JH29" s="29">
        <v>14.970366112578947</v>
      </c>
      <c r="JI29" s="29">
        <v>11.69655236402278</v>
      </c>
      <c r="JJ29" s="29">
        <v>1.511427986033631</v>
      </c>
      <c r="JK29" s="29">
        <v>15.820110366578948</v>
      </c>
      <c r="JL29" s="29">
        <v>15.820110366578948</v>
      </c>
      <c r="JM29" s="29">
        <v>11.372724112339862</v>
      </c>
      <c r="JN29" s="29">
        <v>-2.7978660252679788</v>
      </c>
      <c r="JO29" s="29">
        <v>16.392279282578947</v>
      </c>
      <c r="JP29" s="29">
        <v>14.805679948233006</v>
      </c>
      <c r="JQ29" s="29">
        <v>10.641133697032647</v>
      </c>
      <c r="JR29" s="29">
        <v>-5.7235736073248944</v>
      </c>
      <c r="JS29" s="29">
        <v>16.594423429578946</v>
      </c>
      <c r="JT29" s="29">
        <v>15.464235352039791</v>
      </c>
      <c r="JU29" s="29">
        <v>11.114450432455369</v>
      </c>
      <c r="JV29" s="29">
        <v>-7.0695952809061531</v>
      </c>
      <c r="JW29" s="29">
        <v>16.573410604578946</v>
      </c>
      <c r="JX29" s="29">
        <v>15.319626576515585</v>
      </c>
      <c r="JY29" s="29">
        <v>11.010517258194033</v>
      </c>
      <c r="JZ29" s="29">
        <v>-6.5470766494149402</v>
      </c>
    </row>
    <row r="30" spans="1:286" ht="15" thickBot="1" x14ac:dyDescent="0.4">
      <c r="A30" s="2"/>
      <c r="B30" s="74" t="s">
        <v>474</v>
      </c>
      <c r="C30" s="74" t="s">
        <v>475</v>
      </c>
      <c r="D30" s="74" t="s">
        <v>857</v>
      </c>
      <c r="E30" s="87">
        <v>367546</v>
      </c>
      <c r="F30" s="84">
        <v>403338</v>
      </c>
      <c r="G30" s="22">
        <v>32.829508196721299</v>
      </c>
      <c r="H30" s="22">
        <v>5.4051282051282028</v>
      </c>
      <c r="I30" s="22">
        <v>3.8847720659553819</v>
      </c>
      <c r="J30" s="22">
        <v>21.255738571701499</v>
      </c>
      <c r="K30" s="22">
        <v>31.732081031113289</v>
      </c>
      <c r="L30" s="22">
        <v>5.2244451900078559</v>
      </c>
      <c r="M30" s="22">
        <v>3.7549116254081683</v>
      </c>
      <c r="N30" s="22">
        <v>19.96904624383124</v>
      </c>
      <c r="O30" s="22">
        <v>32.009873146672653</v>
      </c>
      <c r="P30" s="22">
        <v>5.270181543716685</v>
      </c>
      <c r="Q30" s="22">
        <v>3.7877832433502077</v>
      </c>
      <c r="R30" s="22">
        <v>19.775895506042669</v>
      </c>
      <c r="S30" s="22">
        <v>30.704490323117838</v>
      </c>
      <c r="T30" s="22">
        <v>5.0552602151422077</v>
      </c>
      <c r="U30" s="22">
        <v>3.6333150527840701</v>
      </c>
      <c r="V30" s="22">
        <v>18.34454052930116</v>
      </c>
      <c r="W30" s="22">
        <v>29.237077232406616</v>
      </c>
      <c r="X30" s="22">
        <v>4.813661838533883</v>
      </c>
      <c r="Y30" s="22">
        <v>3.4596735425350218</v>
      </c>
      <c r="Z30" s="22">
        <v>17.256935328925621</v>
      </c>
      <c r="AA30" s="22">
        <v>26.017699266745236</v>
      </c>
      <c r="AB30" s="22">
        <v>4.283615803701645</v>
      </c>
      <c r="AC30" s="22">
        <v>3.0787190208951687</v>
      </c>
      <c r="AD30" s="22">
        <v>14.980626678538552</v>
      </c>
      <c r="AE30" s="22">
        <v>23.316596196714148</v>
      </c>
      <c r="AF30" s="22">
        <v>3.8388997786762835</v>
      </c>
      <c r="AG30" s="22">
        <v>2.7590928574191333</v>
      </c>
      <c r="AH30" s="22">
        <v>12.852570583907216</v>
      </c>
      <c r="AI30" s="22">
        <v>21.078258026678515</v>
      </c>
      <c r="AJ30" s="22">
        <v>3.4703744659308757</v>
      </c>
      <c r="AK30" s="22">
        <v>2.4942264590250041</v>
      </c>
      <c r="AL30" s="22">
        <v>11.131133755215913</v>
      </c>
      <c r="AM30" s="22">
        <v>16.794988923306338</v>
      </c>
      <c r="AN30" s="22">
        <v>2.7651668672650112</v>
      </c>
      <c r="AO30" s="22">
        <v>1.9873798725929908</v>
      </c>
      <c r="AP30" s="22">
        <v>7.5461453332593464</v>
      </c>
      <c r="AQ30" s="22">
        <v>14.153249868963158</v>
      </c>
      <c r="AR30" s="22">
        <v>2.3302246747820585</v>
      </c>
      <c r="AS30" s="22">
        <v>1.6747783550082498</v>
      </c>
      <c r="AT30" s="22">
        <v>5.6392415301853021</v>
      </c>
      <c r="AU30" s="22">
        <v>6.5164586883411557</v>
      </c>
      <c r="AV30" s="22">
        <v>1.0728852361371404</v>
      </c>
      <c r="AW30" s="22">
        <v>0.77110374391621828</v>
      </c>
      <c r="AX30" s="22">
        <v>1.6767051999788123</v>
      </c>
      <c r="AY30" s="22">
        <v>1.6024216956404629</v>
      </c>
      <c r="AZ30" s="22">
        <v>0.26382651399208701</v>
      </c>
      <c r="BA30" s="22">
        <v>0.18961731025037487</v>
      </c>
      <c r="BB30" s="22">
        <v>-0.29281640107419094</v>
      </c>
      <c r="BC30" s="22">
        <v>2.6844262295081971</v>
      </c>
      <c r="BD30" s="22">
        <v>0.44197031039136303</v>
      </c>
      <c r="BE30" s="22">
        <v>0.31765276430649858</v>
      </c>
      <c r="BF30" s="22">
        <v>-0.6978957729737516</v>
      </c>
      <c r="BG30" s="22">
        <v>2.6844262295081971</v>
      </c>
      <c r="BH30" s="22">
        <v>0.44197031039136303</v>
      </c>
      <c r="BI30" s="22">
        <v>0.31765276430649858</v>
      </c>
      <c r="BJ30" s="22">
        <v>-0.59406237783943538</v>
      </c>
      <c r="BK30" s="25">
        <v>32.829508196721299</v>
      </c>
      <c r="BL30" s="25">
        <v>5.4051282051282028</v>
      </c>
      <c r="BM30" s="25">
        <v>3.8847720659553819</v>
      </c>
      <c r="BN30" s="25">
        <v>21.255738571701499</v>
      </c>
      <c r="BO30" s="25">
        <v>31.505738400381759</v>
      </c>
      <c r="BP30" s="25">
        <v>5.1871796016822866</v>
      </c>
      <c r="BQ30" s="25">
        <v>3.728128113333244</v>
      </c>
      <c r="BR30" s="25">
        <v>20.353481282664816</v>
      </c>
      <c r="BS30" s="25">
        <v>31.837075009048711</v>
      </c>
      <c r="BT30" s="25">
        <v>5.2417316479135527</v>
      </c>
      <c r="BU30" s="25">
        <v>3.7673357430688097</v>
      </c>
      <c r="BV30" s="25">
        <v>20.32872706396703</v>
      </c>
      <c r="BW30" s="25">
        <v>30.606468367256785</v>
      </c>
      <c r="BX30" s="25">
        <v>5.039121647510564</v>
      </c>
      <c r="BY30" s="25">
        <v>3.6217159464649153</v>
      </c>
      <c r="BZ30" s="25">
        <v>19.633048116145051</v>
      </c>
      <c r="CA30" s="25">
        <v>29.589799418615961</v>
      </c>
      <c r="CB30" s="25">
        <v>4.871734857046083</v>
      </c>
      <c r="CC30" s="25">
        <v>3.5014117643755069</v>
      </c>
      <c r="CD30" s="25">
        <v>19.334655335238701</v>
      </c>
      <c r="CE30" s="25">
        <v>28.376273025379671</v>
      </c>
      <c r="CF30" s="25">
        <v>4.6719369893337648</v>
      </c>
      <c r="CG30" s="25">
        <v>3.3578131029062273</v>
      </c>
      <c r="CH30" s="25">
        <v>18.432338266350953</v>
      </c>
      <c r="CI30" s="25">
        <v>27.577402512462712</v>
      </c>
      <c r="CJ30" s="25">
        <v>4.540409050634886</v>
      </c>
      <c r="CK30" s="25">
        <v>3.2632813836279837</v>
      </c>
      <c r="CL30" s="25">
        <v>17.56224309057307</v>
      </c>
      <c r="CM30" s="25">
        <v>25.884699347321952</v>
      </c>
      <c r="CN30" s="25">
        <v>4.2617183810705503</v>
      </c>
      <c r="CO30" s="25">
        <v>3.062980912098233</v>
      </c>
      <c r="CP30" s="25">
        <v>16.670282565693963</v>
      </c>
      <c r="CQ30" s="25">
        <v>23.575106116301079</v>
      </c>
      <c r="CR30" s="25">
        <v>3.8814614658417432</v>
      </c>
      <c r="CS30" s="25">
        <v>2.7896827800084694</v>
      </c>
      <c r="CT30" s="25">
        <v>14.744632358207891</v>
      </c>
      <c r="CU30" s="25">
        <v>22.382844127183798</v>
      </c>
      <c r="CV30" s="25">
        <v>3.6851646201301262</v>
      </c>
      <c r="CW30" s="25">
        <v>2.6486003719848918</v>
      </c>
      <c r="CX30" s="25">
        <v>13.674479594889892</v>
      </c>
      <c r="CY30" s="25">
        <v>18.902778857274019</v>
      </c>
      <c r="CZ30" s="25">
        <v>3.1121984083501086</v>
      </c>
      <c r="DA30" s="25">
        <v>2.2367982740906212</v>
      </c>
      <c r="DB30" s="25">
        <v>11.270018476918509</v>
      </c>
      <c r="DC30" s="25">
        <v>17.376491889007056</v>
      </c>
      <c r="DD30" s="25">
        <v>2.860906896705615</v>
      </c>
      <c r="DE30" s="25">
        <v>2.0561901168369165</v>
      </c>
      <c r="DF30" s="25">
        <v>9.5442002926915421</v>
      </c>
      <c r="DG30" s="25">
        <v>16.188131069086424</v>
      </c>
      <c r="DH30" s="25">
        <v>2.6652523487564692</v>
      </c>
      <c r="DI30" s="25">
        <v>1.9155693408618271</v>
      </c>
      <c r="DJ30" s="25">
        <v>8.2778050025531371</v>
      </c>
      <c r="DK30" s="25">
        <v>14.934723811471283</v>
      </c>
      <c r="DL30" s="25">
        <v>2.458888400809037</v>
      </c>
      <c r="DM30" s="25">
        <v>1.7672515082439346</v>
      </c>
      <c r="DN30" s="25">
        <v>7.542205023129938</v>
      </c>
      <c r="DO30" s="27">
        <v>32.829508196721299</v>
      </c>
      <c r="DP30" s="27">
        <v>5.4051282051282028</v>
      </c>
      <c r="DQ30" s="27">
        <v>3.8847720659553819</v>
      </c>
      <c r="DR30" s="27">
        <v>21.255738571701499</v>
      </c>
      <c r="DS30" s="27">
        <v>31.249619392344474</v>
      </c>
      <c r="DT30" s="27">
        <v>5.1450115598731792</v>
      </c>
      <c r="DU30" s="27">
        <v>3.6978211114122463</v>
      </c>
      <c r="DV30" s="27">
        <v>19.969368831138627</v>
      </c>
      <c r="DW30" s="27">
        <v>31.635469891953559</v>
      </c>
      <c r="DX30" s="27">
        <v>5.2085389025888453</v>
      </c>
      <c r="DY30" s="27">
        <v>3.7434794634513429</v>
      </c>
      <c r="DZ30" s="27">
        <v>19.776529782689657</v>
      </c>
      <c r="EA30" s="27">
        <v>30.438419656944692</v>
      </c>
      <c r="EB30" s="27">
        <v>5.0114537087007456</v>
      </c>
      <c r="EC30" s="27">
        <v>3.6018304540710497</v>
      </c>
      <c r="ED30" s="27">
        <v>18.345490263009459</v>
      </c>
      <c r="EE30" s="27">
        <v>28.95847033654038</v>
      </c>
      <c r="EF30" s="27">
        <v>4.76779133746009</v>
      </c>
      <c r="EG30" s="27">
        <v>3.4267055102404722</v>
      </c>
      <c r="EH30" s="27">
        <v>17.258172367087891</v>
      </c>
      <c r="EI30" s="27">
        <v>25.866208479499573</v>
      </c>
      <c r="EJ30" s="27">
        <v>4.2586740006733441</v>
      </c>
      <c r="EK30" s="27">
        <v>3.060792855964062</v>
      </c>
      <c r="EL30" s="27">
        <v>14.980256988229463</v>
      </c>
      <c r="EM30" s="27">
        <v>23.131982249505821</v>
      </c>
      <c r="EN30" s="27">
        <v>3.8085044999186373</v>
      </c>
      <c r="EO30" s="27">
        <v>2.737247172104472</v>
      </c>
      <c r="EP30" s="27">
        <v>12.848667192414851</v>
      </c>
      <c r="EQ30" s="27">
        <v>20.898504582814489</v>
      </c>
      <c r="ER30" s="27">
        <v>3.4407794319883505</v>
      </c>
      <c r="ES30" s="27">
        <v>2.4729559254154876</v>
      </c>
      <c r="ET30" s="27">
        <v>11.126563481335552</v>
      </c>
      <c r="EU30" s="27">
        <v>16.531205733247379</v>
      </c>
      <c r="EV30" s="27">
        <v>2.7217369763241299</v>
      </c>
      <c r="EW30" s="27">
        <v>1.9561659548556551</v>
      </c>
      <c r="EX30" s="27">
        <v>7.5409523631594482</v>
      </c>
      <c r="EY30" s="27">
        <v>14.096009597591308</v>
      </c>
      <c r="EZ30" s="27">
        <v>2.3208005005480965</v>
      </c>
      <c r="FA30" s="27">
        <v>1.6680050154278756</v>
      </c>
      <c r="FB30" s="27">
        <v>5.7377626843895229</v>
      </c>
      <c r="FC30" s="27">
        <v>6.8686707340003972</v>
      </c>
      <c r="FD30" s="27">
        <v>1.1308742638975013</v>
      </c>
      <c r="FE30" s="27">
        <v>0.81278159994961063</v>
      </c>
      <c r="FF30" s="27">
        <v>2.2014972726337163</v>
      </c>
      <c r="FG30" s="27">
        <v>2.3612261638870709</v>
      </c>
      <c r="FH30" s="27">
        <v>0.38875788393282412</v>
      </c>
      <c r="FI30" s="27">
        <v>0.27940794567819854</v>
      </c>
      <c r="FJ30" s="27">
        <v>0.52197794346355408</v>
      </c>
      <c r="FK30" s="27">
        <v>2.6844262295081971</v>
      </c>
      <c r="FL30" s="27">
        <v>0.44197031039136303</v>
      </c>
      <c r="FM30" s="27">
        <v>0.31765276430649858</v>
      </c>
      <c r="FN30" s="27">
        <v>0.16113004670714304</v>
      </c>
      <c r="FO30" s="27">
        <v>2.6844262295081971</v>
      </c>
      <c r="FP30" s="27">
        <v>0.44197031039136303</v>
      </c>
      <c r="FQ30" s="27">
        <v>0.31765276430649858</v>
      </c>
      <c r="FR30" s="27">
        <v>0.3645230722603543</v>
      </c>
      <c r="FS30" s="28">
        <v>32.829508196721299</v>
      </c>
      <c r="FT30" s="28">
        <v>5.4051282051282028</v>
      </c>
      <c r="FU30" s="28">
        <v>3.8847720659553819</v>
      </c>
      <c r="FV30" s="28">
        <v>21.255738571701499</v>
      </c>
      <c r="FW30" s="28">
        <v>31.439766389983454</v>
      </c>
      <c r="FX30" s="28">
        <v>5.1763178131956558</v>
      </c>
      <c r="FY30" s="28">
        <v>3.7203215320833962</v>
      </c>
      <c r="FZ30" s="28">
        <v>19.965826070947628</v>
      </c>
      <c r="GA30" s="28">
        <v>30.675557957785198</v>
      </c>
      <c r="GB30" s="28">
        <v>5.0504967217945946</v>
      </c>
      <c r="GC30" s="28">
        <v>3.6298914363237582</v>
      </c>
      <c r="GD30" s="28">
        <v>19.801351875687942</v>
      </c>
      <c r="GE30" s="28">
        <v>27.736135099526201</v>
      </c>
      <c r="GF30" s="28">
        <v>4.5665431607856908</v>
      </c>
      <c r="GG30" s="28">
        <v>3.2820644831641093</v>
      </c>
      <c r="GH30" s="28">
        <v>18.415104173498346</v>
      </c>
      <c r="GI30" s="28">
        <v>25.026691038282539</v>
      </c>
      <c r="GJ30" s="28">
        <v>4.1204538551558292</v>
      </c>
      <c r="GK30" s="28">
        <v>2.9614513158782443</v>
      </c>
      <c r="GL30" s="28">
        <v>17.426090179454732</v>
      </c>
      <c r="GM30" s="28">
        <v>20.993047703055066</v>
      </c>
      <c r="GN30" s="28">
        <v>3.4563452358606179</v>
      </c>
      <c r="GO30" s="28">
        <v>2.4841433751432764</v>
      </c>
      <c r="GP30" s="28">
        <v>15.252339532437762</v>
      </c>
      <c r="GQ30" s="28">
        <v>17.018130151599191</v>
      </c>
      <c r="GR30" s="28">
        <v>2.8019053690892055</v>
      </c>
      <c r="GS30" s="28">
        <v>2.0137845572212432</v>
      </c>
      <c r="GT30" s="28">
        <v>13.20844953942925</v>
      </c>
      <c r="GU30" s="28">
        <v>14.096593628730096</v>
      </c>
      <c r="GV30" s="28">
        <v>2.3208966568219589</v>
      </c>
      <c r="GW30" s="28">
        <v>1.6680741248351811</v>
      </c>
      <c r="GX30" s="28">
        <v>11.591376869657097</v>
      </c>
      <c r="GY30" s="28">
        <v>9.2145804470010919</v>
      </c>
      <c r="GZ30" s="28">
        <v>1.5171104109772378</v>
      </c>
      <c r="HA30" s="28">
        <v>1.0903771236994504</v>
      </c>
      <c r="HB30" s="28">
        <v>8.2138630133129382</v>
      </c>
      <c r="HC30" s="28">
        <v>6.2228415838646125</v>
      </c>
      <c r="HD30" s="28">
        <v>1.0245434186659685</v>
      </c>
      <c r="HE30" s="28">
        <v>0.73635952786758752</v>
      </c>
      <c r="HF30" s="28">
        <v>6.2228415838646125</v>
      </c>
      <c r="HG30" s="28">
        <v>2.6844262295081971</v>
      </c>
      <c r="HH30" s="28">
        <v>0.44197031039136303</v>
      </c>
      <c r="HI30" s="28">
        <v>0.31765276430649858</v>
      </c>
      <c r="HJ30" s="28">
        <v>1.4282164423370745</v>
      </c>
      <c r="HK30" s="28">
        <v>2.6844262295081971</v>
      </c>
      <c r="HL30" s="28">
        <v>0.44197031039136303</v>
      </c>
      <c r="HM30" s="28">
        <v>0.31765276430649858</v>
      </c>
      <c r="HN30" s="28">
        <v>-9.2478226351714312</v>
      </c>
      <c r="HO30" s="28">
        <v>2.6844262295081971</v>
      </c>
      <c r="HP30" s="28">
        <v>0.44197031039136303</v>
      </c>
      <c r="HQ30" s="28">
        <v>0.31765276430649858</v>
      </c>
      <c r="HR30" s="28">
        <v>-17.835053005506246</v>
      </c>
      <c r="HS30" s="28">
        <v>2.6844262295081971</v>
      </c>
      <c r="HT30" s="28">
        <v>0.44197031039136303</v>
      </c>
      <c r="HU30" s="28">
        <v>0.31765276430649858</v>
      </c>
      <c r="HV30" s="28">
        <v>-23.418258933455959</v>
      </c>
      <c r="HW30" s="29">
        <v>32.829508196721299</v>
      </c>
      <c r="HX30" s="29">
        <v>5.4051282051282028</v>
      </c>
      <c r="HY30" s="29">
        <v>3.8847720659553819</v>
      </c>
      <c r="HZ30" s="29">
        <v>21.255738571701499</v>
      </c>
      <c r="IA30" s="29">
        <v>31.496727678435565</v>
      </c>
      <c r="IB30" s="29">
        <v>5.1856960550190809</v>
      </c>
      <c r="IC30" s="29">
        <v>3.7270618591359255</v>
      </c>
      <c r="ID30" s="29">
        <v>20.098238796597258</v>
      </c>
      <c r="IE30" s="29">
        <v>32.587939832474113</v>
      </c>
      <c r="IF30" s="29">
        <v>5.3653558158729311</v>
      </c>
      <c r="IG30" s="29">
        <v>3.8561868666943182</v>
      </c>
      <c r="IH30" s="29">
        <v>19.700507200111677</v>
      </c>
      <c r="II30" s="29">
        <v>30.085163001184849</v>
      </c>
      <c r="IJ30" s="29">
        <v>4.9532926938522968</v>
      </c>
      <c r="IK30" s="29">
        <v>3.560028987531088</v>
      </c>
      <c r="IL30" s="29">
        <v>18.316148596879458</v>
      </c>
      <c r="IM30" s="29">
        <v>27.920205850753629</v>
      </c>
      <c r="IN30" s="29">
        <v>4.5968490064668588</v>
      </c>
      <c r="IO30" s="29">
        <v>3.3038458911658029</v>
      </c>
      <c r="IP30" s="29">
        <v>17.380206860396996</v>
      </c>
      <c r="IQ30" s="29">
        <v>24.286693377928742</v>
      </c>
      <c r="IR30" s="29">
        <v>3.9986188827359062</v>
      </c>
      <c r="IS30" s="29">
        <v>2.8738861223155254</v>
      </c>
      <c r="IT30" s="29">
        <v>15.317836021198833</v>
      </c>
      <c r="IU30" s="29">
        <v>20.57678230702118</v>
      </c>
      <c r="IV30" s="29">
        <v>3.3878103123570633</v>
      </c>
      <c r="IW30" s="29">
        <v>2.4348859761945527</v>
      </c>
      <c r="IX30" s="29">
        <v>13.37759173880395</v>
      </c>
      <c r="IY30" s="29">
        <v>18.207718184839905</v>
      </c>
      <c r="IZ30" s="29">
        <v>2.9977619683542085</v>
      </c>
      <c r="JA30" s="29">
        <v>2.1545505514553525</v>
      </c>
      <c r="JB30" s="29">
        <v>11.894746263160869</v>
      </c>
      <c r="JC30" s="29">
        <v>13.644686065905951</v>
      </c>
      <c r="JD30" s="29">
        <v>2.2464935223218978</v>
      </c>
      <c r="JE30" s="29">
        <v>1.6145991271004134</v>
      </c>
      <c r="JF30" s="29">
        <v>8.4149571561654355</v>
      </c>
      <c r="JG30" s="29">
        <v>9.0883860806479948</v>
      </c>
      <c r="JH30" s="29">
        <v>1.4963334707679559</v>
      </c>
      <c r="JI30" s="29">
        <v>1.075444327680946</v>
      </c>
      <c r="JJ30" s="29">
        <v>5.1320130542763138</v>
      </c>
      <c r="JK30" s="29">
        <v>2.6844262295081971</v>
      </c>
      <c r="JL30" s="29">
        <v>0.44197031039136303</v>
      </c>
      <c r="JM30" s="29">
        <v>0.31765276430649858</v>
      </c>
      <c r="JN30" s="29">
        <v>-6.9836391986148811</v>
      </c>
      <c r="JO30" s="29">
        <v>2.6844262295081971</v>
      </c>
      <c r="JP30" s="29">
        <v>0.44197031039136303</v>
      </c>
      <c r="JQ30" s="29">
        <v>0.31765276430649858</v>
      </c>
      <c r="JR30" s="29">
        <v>-16.432627448073447</v>
      </c>
      <c r="JS30" s="29">
        <v>2.6844262295081971</v>
      </c>
      <c r="JT30" s="29">
        <v>0.44197031039136303</v>
      </c>
      <c r="JU30" s="29">
        <v>0.31765276430649858</v>
      </c>
      <c r="JV30" s="29">
        <v>-22.110007682232748</v>
      </c>
      <c r="JW30" s="29">
        <v>2.6844262295081971</v>
      </c>
      <c r="JX30" s="29">
        <v>0.44197031039136303</v>
      </c>
      <c r="JY30" s="29">
        <v>0.31765276430649858</v>
      </c>
      <c r="JZ30" s="29">
        <v>-20.51561770223698</v>
      </c>
    </row>
    <row r="31" spans="1:286" ht="15" thickBot="1" x14ac:dyDescent="0.4">
      <c r="A31" s="2"/>
      <c r="B31" s="74" t="s">
        <v>476</v>
      </c>
      <c r="C31" s="74" t="s">
        <v>477</v>
      </c>
      <c r="D31" s="74" t="s">
        <v>848</v>
      </c>
      <c r="E31" s="87">
        <v>385381</v>
      </c>
      <c r="F31" s="84">
        <v>432208</v>
      </c>
      <c r="G31" s="22">
        <v>22.087506293157894</v>
      </c>
      <c r="H31" s="22">
        <v>14.023454327881932</v>
      </c>
      <c r="I31" s="22">
        <v>10.229914690575111</v>
      </c>
      <c r="J31" s="22">
        <v>10.502512676732588</v>
      </c>
      <c r="K31" s="22">
        <v>22.080335287157894</v>
      </c>
      <c r="L31" s="22">
        <v>13.542254999072389</v>
      </c>
      <c r="M31" s="22">
        <v>9.8788864797086706</v>
      </c>
      <c r="N31" s="22">
        <v>10.166355731421648</v>
      </c>
      <c r="O31" s="22">
        <v>22.114560998157895</v>
      </c>
      <c r="P31" s="22">
        <v>13.162312718369737</v>
      </c>
      <c r="Q31" s="22">
        <v>9.6017238756844367</v>
      </c>
      <c r="R31" s="22">
        <v>9.9419358759876229</v>
      </c>
      <c r="S31" s="22">
        <v>22.168236468157893</v>
      </c>
      <c r="T31" s="22">
        <v>12.788829489060507</v>
      </c>
      <c r="U31" s="22">
        <v>9.3292730597255282</v>
      </c>
      <c r="V31" s="22">
        <v>9.7307237311930734</v>
      </c>
      <c r="W31" s="22">
        <v>22.239014013157895</v>
      </c>
      <c r="X31" s="22">
        <v>12.433973120082797</v>
      </c>
      <c r="Y31" s="22">
        <v>9.0704102790459036</v>
      </c>
      <c r="Z31" s="22">
        <v>9.4173488440470319</v>
      </c>
      <c r="AA31" s="22">
        <v>22.320206681157895</v>
      </c>
      <c r="AB31" s="22">
        <v>12.054109130912185</v>
      </c>
      <c r="AC31" s="22">
        <v>8.7933047876042796</v>
      </c>
      <c r="AD31" s="22">
        <v>8.9153511969059895</v>
      </c>
      <c r="AE31" s="22">
        <v>22.408099931157892</v>
      </c>
      <c r="AF31" s="22">
        <v>11.90808889936061</v>
      </c>
      <c r="AG31" s="22">
        <v>8.6867850616548274</v>
      </c>
      <c r="AH31" s="22">
        <v>8.4435453145537736</v>
      </c>
      <c r="AI31" s="22">
        <v>22.508670461157894</v>
      </c>
      <c r="AJ31" s="22">
        <v>11.818357017199649</v>
      </c>
      <c r="AK31" s="22">
        <v>8.6213269029109956</v>
      </c>
      <c r="AL31" s="22">
        <v>8.1932018191469957</v>
      </c>
      <c r="AM31" s="22">
        <v>22.617605681157894</v>
      </c>
      <c r="AN31" s="22">
        <v>11.678609894652896</v>
      </c>
      <c r="AO31" s="22">
        <v>8.5193833226431703</v>
      </c>
      <c r="AP31" s="22">
        <v>7.6744207664738617</v>
      </c>
      <c r="AQ31" s="22">
        <v>22.747760487157894</v>
      </c>
      <c r="AR31" s="22">
        <v>11.536912008099437</v>
      </c>
      <c r="AS31" s="22">
        <v>8.4160166871919717</v>
      </c>
      <c r="AT31" s="22">
        <v>7.1751108384247555</v>
      </c>
      <c r="AU31" s="22">
        <v>23.309140441157894</v>
      </c>
      <c r="AV31" s="22">
        <v>10.98953349968472</v>
      </c>
      <c r="AW31" s="22">
        <v>8.0167116861835268</v>
      </c>
      <c r="AX31" s="22">
        <v>5.3245462251167108</v>
      </c>
      <c r="AY31" s="22">
        <v>23.734105998157894</v>
      </c>
      <c r="AZ31" s="22">
        <v>11.019613758724457</v>
      </c>
      <c r="BA31" s="22">
        <v>8.0386548163604541</v>
      </c>
      <c r="BB31" s="22">
        <v>4.4073628054581739</v>
      </c>
      <c r="BC31" s="22">
        <v>23.986729989157894</v>
      </c>
      <c r="BD31" s="22">
        <v>12.493275693457006</v>
      </c>
      <c r="BE31" s="22">
        <v>9.1136706806820076</v>
      </c>
      <c r="BF31" s="22">
        <v>4.2987070680170838</v>
      </c>
      <c r="BG31" s="22">
        <v>24.175163865157895</v>
      </c>
      <c r="BH31" s="22">
        <v>12.723707245137891</v>
      </c>
      <c r="BI31" s="22">
        <v>9.2817672894487551</v>
      </c>
      <c r="BJ31" s="22">
        <v>4.5879295302366891</v>
      </c>
      <c r="BK31" s="25">
        <v>22.087214037157892</v>
      </c>
      <c r="BL31" s="25">
        <v>14.023454327881932</v>
      </c>
      <c r="BM31" s="25">
        <v>10.229914690575111</v>
      </c>
      <c r="BN31" s="25">
        <v>10.502512676732588</v>
      </c>
      <c r="BO31" s="25">
        <v>22.093640282157892</v>
      </c>
      <c r="BP31" s="25">
        <v>13.569397036823801</v>
      </c>
      <c r="BQ31" s="25">
        <v>9.8986862183631672</v>
      </c>
      <c r="BR31" s="25">
        <v>10.275160859246785</v>
      </c>
      <c r="BS31" s="25">
        <v>22.128517449157894</v>
      </c>
      <c r="BT31" s="25">
        <v>13.230865855085785</v>
      </c>
      <c r="BU31" s="25">
        <v>9.6517324344873963</v>
      </c>
      <c r="BV31" s="25">
        <v>10.111942099537988</v>
      </c>
      <c r="BW31" s="25">
        <v>22.170467611157893</v>
      </c>
      <c r="BX31" s="25">
        <v>12.930728168796499</v>
      </c>
      <c r="BY31" s="25">
        <v>9.4327861710078373</v>
      </c>
      <c r="BZ31" s="25">
        <v>10.039737879381908</v>
      </c>
      <c r="CA31" s="25">
        <v>22.220034115157894</v>
      </c>
      <c r="CB31" s="25">
        <v>12.640652675879183</v>
      </c>
      <c r="CC31" s="25">
        <v>9.2211801375021931</v>
      </c>
      <c r="CD31" s="25">
        <v>9.8945653208099884</v>
      </c>
      <c r="CE31" s="25">
        <v>22.281543407157894</v>
      </c>
      <c r="CF31" s="25">
        <v>12.326827015586174</v>
      </c>
      <c r="CG31" s="25">
        <v>8.9922486875578063</v>
      </c>
      <c r="CH31" s="25">
        <v>9.5364770774728242</v>
      </c>
      <c r="CI31" s="25">
        <v>22.354153858157893</v>
      </c>
      <c r="CJ31" s="25">
        <v>12.244565487206023</v>
      </c>
      <c r="CK31" s="25">
        <v>8.9322400478910371</v>
      </c>
      <c r="CL31" s="25">
        <v>9.1699889710000946</v>
      </c>
      <c r="CM31" s="25">
        <v>22.437701659157895</v>
      </c>
      <c r="CN31" s="25">
        <v>12.201881049930488</v>
      </c>
      <c r="CO31" s="25">
        <v>8.9011023451728324</v>
      </c>
      <c r="CP31" s="25">
        <v>9.0027469871221193</v>
      </c>
      <c r="CQ31" s="25">
        <v>22.531028740157893</v>
      </c>
      <c r="CR31" s="25">
        <v>12.112785316330763</v>
      </c>
      <c r="CS31" s="25">
        <v>8.8361082479476405</v>
      </c>
      <c r="CT31" s="25">
        <v>8.5673777932257575</v>
      </c>
      <c r="CU31" s="25">
        <v>22.634071734157892</v>
      </c>
      <c r="CV31" s="25">
        <v>12.027771846535861</v>
      </c>
      <c r="CW31" s="25">
        <v>8.7740921053327288</v>
      </c>
      <c r="CX31" s="25">
        <v>8.2316406742551447</v>
      </c>
      <c r="CY31" s="25">
        <v>22.855075319157894</v>
      </c>
      <c r="CZ31" s="25">
        <v>11.832423133217413</v>
      </c>
      <c r="DA31" s="25">
        <v>8.631587938710382</v>
      </c>
      <c r="DB31" s="25">
        <v>7.2815750653693865</v>
      </c>
      <c r="DC31" s="25">
        <v>23.036854391157895</v>
      </c>
      <c r="DD31" s="25">
        <v>11.822533751332399</v>
      </c>
      <c r="DE31" s="25">
        <v>8.6243737723102338</v>
      </c>
      <c r="DF31" s="25">
        <v>6.4680099125030388</v>
      </c>
      <c r="DG31" s="25">
        <v>23.182728209157894</v>
      </c>
      <c r="DH31" s="25">
        <v>12.194283865693071</v>
      </c>
      <c r="DI31" s="25">
        <v>8.8955603050434728</v>
      </c>
      <c r="DJ31" s="25">
        <v>5.9901035814503309</v>
      </c>
      <c r="DK31" s="25">
        <v>23.298895408157893</v>
      </c>
      <c r="DL31" s="25">
        <v>12.547839865013067</v>
      </c>
      <c r="DM31" s="25">
        <v>9.1534744841621958</v>
      </c>
      <c r="DN31" s="25">
        <v>5.6142989524992792</v>
      </c>
      <c r="DO31" s="27">
        <v>22.087506293157894</v>
      </c>
      <c r="DP31" s="27">
        <v>14.023454327881932</v>
      </c>
      <c r="DQ31" s="27">
        <v>10.229914690575111</v>
      </c>
      <c r="DR31" s="27">
        <v>10.502512676732588</v>
      </c>
      <c r="DS31" s="27">
        <v>22.080267765157895</v>
      </c>
      <c r="DT31" s="27">
        <v>13.543949282999526</v>
      </c>
      <c r="DU31" s="27">
        <v>9.8801224362448394</v>
      </c>
      <c r="DV31" s="27">
        <v>10.166391585682124</v>
      </c>
      <c r="DW31" s="27">
        <v>22.114425956157895</v>
      </c>
      <c r="DX31" s="27">
        <v>13.164846557984978</v>
      </c>
      <c r="DY31" s="27">
        <v>9.6035722764063607</v>
      </c>
      <c r="DZ31" s="27">
        <v>9.9420075426758903</v>
      </c>
      <c r="EA31" s="27">
        <v>22.168035688157893</v>
      </c>
      <c r="EB31" s="27">
        <v>12.792686234366942</v>
      </c>
      <c r="EC31" s="27">
        <v>9.3320865017310162</v>
      </c>
      <c r="ED31" s="27">
        <v>9.7308294243092401</v>
      </c>
      <c r="EE31" s="27">
        <v>22.238749257157895</v>
      </c>
      <c r="EF31" s="27">
        <v>12.438666154510674</v>
      </c>
      <c r="EG31" s="27">
        <v>9.0738337823222448</v>
      </c>
      <c r="EH31" s="27">
        <v>9.4174876044433322</v>
      </c>
      <c r="EI31" s="27">
        <v>22.320285832157893</v>
      </c>
      <c r="EJ31" s="27">
        <v>12.059185168076684</v>
      </c>
      <c r="EK31" s="27">
        <v>8.797007686044628</v>
      </c>
      <c r="EL31" s="27">
        <v>8.9153093114067872</v>
      </c>
      <c r="EM31" s="27">
        <v>22.408939723157893</v>
      </c>
      <c r="EN31" s="27">
        <v>11.922414317079037</v>
      </c>
      <c r="EO31" s="27">
        <v>8.6972352544347178</v>
      </c>
      <c r="EP31" s="27">
        <v>8.4430967397617707</v>
      </c>
      <c r="EQ31" s="27">
        <v>22.509655452157894</v>
      </c>
      <c r="ER31" s="27">
        <v>11.826600047359078</v>
      </c>
      <c r="ES31" s="27">
        <v>8.62734007864867</v>
      </c>
      <c r="ET31" s="27">
        <v>8.192682300656621</v>
      </c>
      <c r="EU31" s="27">
        <v>22.618721874157895</v>
      </c>
      <c r="EV31" s="27">
        <v>11.686884626863517</v>
      </c>
      <c r="EW31" s="27">
        <v>8.5254196245858154</v>
      </c>
      <c r="EX31" s="27">
        <v>7.6738274458188975</v>
      </c>
      <c r="EY31" s="27">
        <v>22.738773084157895</v>
      </c>
      <c r="EZ31" s="27">
        <v>11.544485506814484</v>
      </c>
      <c r="FA31" s="27">
        <v>8.4215414490625253</v>
      </c>
      <c r="FB31" s="27">
        <v>7.2176337624256313</v>
      </c>
      <c r="FC31" s="27">
        <v>23.245594217157894</v>
      </c>
      <c r="FD31" s="27">
        <v>11.019351047774517</v>
      </c>
      <c r="FE31" s="27">
        <v>8.0384631723800659</v>
      </c>
      <c r="FF31" s="27">
        <v>5.546737895180252</v>
      </c>
      <c r="FG31" s="27">
        <v>23.612052444157893</v>
      </c>
      <c r="FH31" s="27">
        <v>11.070429382896647</v>
      </c>
      <c r="FI31" s="27">
        <v>8.0757241067132775</v>
      </c>
      <c r="FJ31" s="27">
        <v>4.6965488626401601</v>
      </c>
      <c r="FK31" s="27">
        <v>23.838919354157895</v>
      </c>
      <c r="FL31" s="27">
        <v>12.533388031338276</v>
      </c>
      <c r="FM31" s="27">
        <v>9.1429320727021643</v>
      </c>
      <c r="FN31" s="27">
        <v>4.5749232803413413</v>
      </c>
      <c r="FO31" s="27">
        <v>23.992861165157894</v>
      </c>
      <c r="FP31" s="27">
        <v>12.769269895978789</v>
      </c>
      <c r="FQ31" s="27">
        <v>9.3150046088909502</v>
      </c>
      <c r="FR31" s="27">
        <v>4.8265860621209669</v>
      </c>
      <c r="FS31" s="28">
        <v>22.088095287157895</v>
      </c>
      <c r="FT31" s="28">
        <v>14.023454327881932</v>
      </c>
      <c r="FU31" s="28">
        <v>10.229914690575111</v>
      </c>
      <c r="FV31" s="28">
        <v>10.502512676732588</v>
      </c>
      <c r="FW31" s="28">
        <v>22.080211332157894</v>
      </c>
      <c r="FX31" s="28">
        <v>13.602411853645862</v>
      </c>
      <c r="FY31" s="28">
        <v>9.922770067585903</v>
      </c>
      <c r="FZ31" s="28">
        <v>10.155787853810521</v>
      </c>
      <c r="GA31" s="28">
        <v>22.122441010157893</v>
      </c>
      <c r="GB31" s="28">
        <v>13.225007808460129</v>
      </c>
      <c r="GC31" s="28">
        <v>9.6474590710326638</v>
      </c>
      <c r="GD31" s="28">
        <v>9.9304875548887352</v>
      </c>
      <c r="GE31" s="28">
        <v>22.192630045157895</v>
      </c>
      <c r="GF31" s="28">
        <v>12.74043286677273</v>
      </c>
      <c r="GG31" s="28">
        <v>9.2939683975688165</v>
      </c>
      <c r="GH31" s="28">
        <v>9.7228223263697071</v>
      </c>
      <c r="GI31" s="28">
        <v>22.291737068157893</v>
      </c>
      <c r="GJ31" s="28">
        <v>12.423124775165769</v>
      </c>
      <c r="GK31" s="28">
        <v>9.0624965624650695</v>
      </c>
      <c r="GL31" s="28">
        <v>9.4266802949661344</v>
      </c>
      <c r="GM31" s="28">
        <v>22.414658736157893</v>
      </c>
      <c r="GN31" s="28">
        <v>12.010133940369075</v>
      </c>
      <c r="GO31" s="28">
        <v>8.7612254983478959</v>
      </c>
      <c r="GP31" s="28">
        <v>8.9314809116701088</v>
      </c>
      <c r="GQ31" s="28">
        <v>22.557718129157895</v>
      </c>
      <c r="GR31" s="28">
        <v>11.542158883611377</v>
      </c>
      <c r="GS31" s="28">
        <v>8.4198442098282822</v>
      </c>
      <c r="GT31" s="28">
        <v>8.4370812289420094</v>
      </c>
      <c r="GU31" s="28">
        <v>22.721593821157892</v>
      </c>
      <c r="GV31" s="28">
        <v>11.381377708556332</v>
      </c>
      <c r="GW31" s="28">
        <v>8.3025565811023601</v>
      </c>
      <c r="GX31" s="28">
        <v>8.1664137949690971</v>
      </c>
      <c r="GY31" s="28">
        <v>22.897951428157896</v>
      </c>
      <c r="GZ31" s="28">
        <v>11.264628936685371</v>
      </c>
      <c r="HA31" s="28">
        <v>8.21738997745787</v>
      </c>
      <c r="HB31" s="28">
        <v>7.6837707838161169</v>
      </c>
      <c r="HC31" s="28">
        <v>23.108432261157894</v>
      </c>
      <c r="HD31" s="28">
        <v>11.158467805820631</v>
      </c>
      <c r="HE31" s="28">
        <v>8.1399469105209299</v>
      </c>
      <c r="HF31" s="28">
        <v>7.3194617988541157</v>
      </c>
      <c r="HG31" s="28">
        <v>23.910250989157895</v>
      </c>
      <c r="HH31" s="28">
        <v>10.468652204690287</v>
      </c>
      <c r="HI31" s="28">
        <v>7.6367360334575851</v>
      </c>
      <c r="HJ31" s="28">
        <v>5.1395680818188847</v>
      </c>
      <c r="HK31" s="28">
        <v>24.620691865157895</v>
      </c>
      <c r="HL31" s="28">
        <v>9.5307785704042196</v>
      </c>
      <c r="HM31" s="28">
        <v>6.95257027479638</v>
      </c>
      <c r="HN31" s="28">
        <v>0.53824586831781573</v>
      </c>
      <c r="HO31" s="28">
        <v>25.032033130157892</v>
      </c>
      <c r="HP31" s="28">
        <v>9.2442732967840762</v>
      </c>
      <c r="HQ31" s="28">
        <v>6.743568666561627</v>
      </c>
      <c r="HR31" s="28">
        <v>-2.8079709726324324</v>
      </c>
      <c r="HS31" s="28">
        <v>25.259145288157896</v>
      </c>
      <c r="HT31" s="28">
        <v>8.6297464836845137</v>
      </c>
      <c r="HU31" s="28">
        <v>6.2952799121582004</v>
      </c>
      <c r="HV31" s="28">
        <v>-5.1113209355190889</v>
      </c>
      <c r="HW31" s="29">
        <v>22.088095287157895</v>
      </c>
      <c r="HX31" s="29">
        <v>14.023454327881932</v>
      </c>
      <c r="HY31" s="29">
        <v>10.229914690575111</v>
      </c>
      <c r="HZ31" s="29">
        <v>10.502512676732588</v>
      </c>
      <c r="IA31" s="29">
        <v>22.062646259157894</v>
      </c>
      <c r="IB31" s="29">
        <v>13.869808393110858</v>
      </c>
      <c r="IC31" s="29">
        <v>10.117832120295928</v>
      </c>
      <c r="ID31" s="29">
        <v>10.219486958963472</v>
      </c>
      <c r="IE31" s="29">
        <v>22.122006547157895</v>
      </c>
      <c r="IF31" s="29">
        <v>13.41106860552379</v>
      </c>
      <c r="IG31" s="29">
        <v>9.7831878320582035</v>
      </c>
      <c r="IH31" s="29">
        <v>9.9097387819024902</v>
      </c>
      <c r="II31" s="29">
        <v>22.191777400157893</v>
      </c>
      <c r="IJ31" s="29">
        <v>13.172153318618337</v>
      </c>
      <c r="IK31" s="29">
        <v>9.6089024565599832</v>
      </c>
      <c r="IL31" s="29">
        <v>9.7047173157435651</v>
      </c>
      <c r="IM31" s="29">
        <v>22.287200844157894</v>
      </c>
      <c r="IN31" s="29">
        <v>13.060445803874343</v>
      </c>
      <c r="IO31" s="29">
        <v>9.5274133798026863</v>
      </c>
      <c r="IP31" s="29">
        <v>9.4171534263630718</v>
      </c>
      <c r="IQ31" s="29">
        <v>22.400606945157893</v>
      </c>
      <c r="IR31" s="29">
        <v>13.031046514874031</v>
      </c>
      <c r="IS31" s="29">
        <v>9.5059670077887102</v>
      </c>
      <c r="IT31" s="29">
        <v>8.9653095118534267</v>
      </c>
      <c r="IU31" s="29">
        <v>22.525888553157895</v>
      </c>
      <c r="IV31" s="29">
        <v>12.889434232505748</v>
      </c>
      <c r="IW31" s="29">
        <v>9.402662819398774</v>
      </c>
      <c r="IX31" s="29">
        <v>8.5333273616405272</v>
      </c>
      <c r="IY31" s="29">
        <v>22.669795039157894</v>
      </c>
      <c r="IZ31" s="29">
        <v>12.832960856175342</v>
      </c>
      <c r="JA31" s="29">
        <v>9.361466277616616</v>
      </c>
      <c r="JB31" s="29">
        <v>8.3405126254614732</v>
      </c>
      <c r="JC31" s="29">
        <v>22.837563530157894</v>
      </c>
      <c r="JD31" s="29">
        <v>12.718432444594384</v>
      </c>
      <c r="JE31" s="29">
        <v>9.277919395890704</v>
      </c>
      <c r="JF31" s="29">
        <v>7.7988819448470608</v>
      </c>
      <c r="JG31" s="29">
        <v>23.068085760157892</v>
      </c>
      <c r="JH31" s="29">
        <v>12.505674861191054</v>
      </c>
      <c r="JI31" s="29">
        <v>9.122715700916519</v>
      </c>
      <c r="JJ31" s="29">
        <v>6.657874096503285</v>
      </c>
      <c r="JK31" s="29">
        <v>23.917490671157893</v>
      </c>
      <c r="JL31" s="29">
        <v>12.221631747198906</v>
      </c>
      <c r="JM31" s="29">
        <v>8.9155102038509568</v>
      </c>
      <c r="JN31" s="29">
        <v>1.5033189895788368</v>
      </c>
      <c r="JO31" s="29">
        <v>24.451666204157895</v>
      </c>
      <c r="JP31" s="29">
        <v>11.13399502258828</v>
      </c>
      <c r="JQ31" s="29">
        <v>8.1220943558753795</v>
      </c>
      <c r="JR31" s="29">
        <v>-2.5302771569618727</v>
      </c>
      <c r="JS31" s="29">
        <v>24.643060290157894</v>
      </c>
      <c r="JT31" s="29">
        <v>10.571573416344835</v>
      </c>
      <c r="JU31" s="29">
        <v>7.7118156244384819</v>
      </c>
      <c r="JV31" s="29">
        <v>-4.6190618500560063</v>
      </c>
      <c r="JW31" s="29">
        <v>24.589082292157894</v>
      </c>
      <c r="JX31" s="29">
        <v>10.547877882914291</v>
      </c>
      <c r="JY31" s="29">
        <v>7.6945300627020856</v>
      </c>
      <c r="JZ31" s="29">
        <v>-3.8377800786997796</v>
      </c>
    </row>
    <row r="32" spans="1:286" ht="15" thickBot="1" x14ac:dyDescent="0.4">
      <c r="A32" s="2"/>
      <c r="B32" s="74" t="s">
        <v>478</v>
      </c>
      <c r="C32" s="74" t="s">
        <v>479</v>
      </c>
      <c r="D32" s="74" t="s">
        <v>855</v>
      </c>
      <c r="E32" s="87">
        <v>354028</v>
      </c>
      <c r="F32" s="84">
        <v>429192</v>
      </c>
      <c r="G32" s="22">
        <v>23.536151161999999</v>
      </c>
      <c r="H32" s="22">
        <v>16.739050658157158</v>
      </c>
      <c r="I32" s="22">
        <v>12.21090440560706</v>
      </c>
      <c r="J32" s="22">
        <v>11.69233849747161</v>
      </c>
      <c r="K32" s="22">
        <v>23.537389122</v>
      </c>
      <c r="L32" s="22">
        <v>16.717766932867956</v>
      </c>
      <c r="M32" s="22">
        <v>12.195378224331362</v>
      </c>
      <c r="N32" s="22">
        <v>11.691185503482334</v>
      </c>
      <c r="O32" s="22">
        <v>23.578387796000001</v>
      </c>
      <c r="P32" s="22">
        <v>16.676775176010246</v>
      </c>
      <c r="Q32" s="22">
        <v>12.165475308411608</v>
      </c>
      <c r="R32" s="22">
        <v>11.55860094247282</v>
      </c>
      <c r="S32" s="22">
        <v>23.63658848</v>
      </c>
      <c r="T32" s="22">
        <v>16.568440302684635</v>
      </c>
      <c r="U32" s="22">
        <v>12.086446526613402</v>
      </c>
      <c r="V32" s="22">
        <v>11.410283866300496</v>
      </c>
      <c r="W32" s="22">
        <v>23.696425858000001</v>
      </c>
      <c r="X32" s="22">
        <v>16.453077496506005</v>
      </c>
      <c r="Y32" s="22">
        <v>12.002290965645352</v>
      </c>
      <c r="Z32" s="22">
        <v>11.137310023120842</v>
      </c>
      <c r="AA32" s="22">
        <v>23.757582173999999</v>
      </c>
      <c r="AB32" s="22">
        <v>16.118505196485557</v>
      </c>
      <c r="AC32" s="22">
        <v>11.758225130864998</v>
      </c>
      <c r="AD32" s="22">
        <v>10.922834548630098</v>
      </c>
      <c r="AE32" s="22">
        <v>23.821246999</v>
      </c>
      <c r="AF32" s="22">
        <v>15.724778304461699</v>
      </c>
      <c r="AG32" s="22">
        <v>11.471006844798266</v>
      </c>
      <c r="AH32" s="22">
        <v>10.755048763393955</v>
      </c>
      <c r="AI32" s="22">
        <v>23.890207728</v>
      </c>
      <c r="AJ32" s="22">
        <v>15.935553601162175</v>
      </c>
      <c r="AK32" s="22">
        <v>11.624764489221114</v>
      </c>
      <c r="AL32" s="22">
        <v>10.638392795225126</v>
      </c>
      <c r="AM32" s="22">
        <v>23.964185130000001</v>
      </c>
      <c r="AN32" s="22">
        <v>15.985828396617221</v>
      </c>
      <c r="AO32" s="22">
        <v>11.661439252554473</v>
      </c>
      <c r="AP32" s="22">
        <v>10.405878993269285</v>
      </c>
      <c r="AQ32" s="22">
        <v>24.051724939</v>
      </c>
      <c r="AR32" s="22">
        <v>16.026725272992834</v>
      </c>
      <c r="AS32" s="22">
        <v>11.691272954483512</v>
      </c>
      <c r="AT32" s="22">
        <v>10.173664630094317</v>
      </c>
      <c r="AU32" s="22">
        <v>24.383934500999999</v>
      </c>
      <c r="AV32" s="22">
        <v>15.836145964625999</v>
      </c>
      <c r="AW32" s="22">
        <v>11.552248002371304</v>
      </c>
      <c r="AX32" s="22">
        <v>9.6984615360232915</v>
      </c>
      <c r="AY32" s="22">
        <v>24.507451909</v>
      </c>
      <c r="AZ32" s="22">
        <v>15.649512667738108</v>
      </c>
      <c r="BA32" s="22">
        <v>11.41610161069462</v>
      </c>
      <c r="BB32" s="22">
        <v>9.4464599151713191</v>
      </c>
      <c r="BC32" s="22">
        <v>24.525175282999999</v>
      </c>
      <c r="BD32" s="22">
        <v>15.545013676760426</v>
      </c>
      <c r="BE32" s="22">
        <v>11.339871051664138</v>
      </c>
      <c r="BF32" s="22">
        <v>9.4955392832175853</v>
      </c>
      <c r="BG32" s="22">
        <v>24.501606782</v>
      </c>
      <c r="BH32" s="22">
        <v>15.325021418941247</v>
      </c>
      <c r="BI32" s="22">
        <v>11.179389762428384</v>
      </c>
      <c r="BJ32" s="22">
        <v>9.6233553163832539</v>
      </c>
      <c r="BK32" s="25">
        <v>23.536023221000001</v>
      </c>
      <c r="BL32" s="25">
        <v>16.739050658157158</v>
      </c>
      <c r="BM32" s="25">
        <v>12.21090440560706</v>
      </c>
      <c r="BN32" s="25">
        <v>11.69233849747161</v>
      </c>
      <c r="BO32" s="25">
        <v>23.531886101000001</v>
      </c>
      <c r="BP32" s="25">
        <v>16.715962028562068</v>
      </c>
      <c r="BQ32" s="25">
        <v>12.194061571769007</v>
      </c>
      <c r="BR32" s="25">
        <v>11.727496767007979</v>
      </c>
      <c r="BS32" s="25">
        <v>23.557945829000001</v>
      </c>
      <c r="BT32" s="25">
        <v>16.519468099853565</v>
      </c>
      <c r="BU32" s="25">
        <v>12.050721986463884</v>
      </c>
      <c r="BV32" s="25">
        <v>11.664435336055245</v>
      </c>
      <c r="BW32" s="25">
        <v>23.588344126999999</v>
      </c>
      <c r="BX32" s="25">
        <v>16.254431708015574</v>
      </c>
      <c r="BY32" s="25">
        <v>11.857381628588593</v>
      </c>
      <c r="BZ32" s="25">
        <v>11.519794697841244</v>
      </c>
      <c r="CA32" s="25">
        <v>23.620417155999998</v>
      </c>
      <c r="CB32" s="25">
        <v>15.711996308390423</v>
      </c>
      <c r="CC32" s="25">
        <v>11.461682556621676</v>
      </c>
      <c r="CD32" s="25">
        <v>11.205696358075802</v>
      </c>
      <c r="CE32" s="25">
        <v>23.660759927000001</v>
      </c>
      <c r="CF32" s="25">
        <v>15.892573178466249</v>
      </c>
      <c r="CG32" s="25">
        <v>11.593410869259593</v>
      </c>
      <c r="CH32" s="25">
        <v>10.876733206394817</v>
      </c>
      <c r="CI32" s="25">
        <v>23.715219258000001</v>
      </c>
      <c r="CJ32" s="25">
        <v>15.728184439868349</v>
      </c>
      <c r="CK32" s="25">
        <v>11.47349157315548</v>
      </c>
      <c r="CL32" s="25">
        <v>10.354619208068874</v>
      </c>
      <c r="CM32" s="25">
        <v>23.783216609</v>
      </c>
      <c r="CN32" s="25">
        <v>15.6444161538616</v>
      </c>
      <c r="CO32" s="25">
        <v>11.412383774777949</v>
      </c>
      <c r="CP32" s="25">
        <v>9.7915776537889734</v>
      </c>
      <c r="CQ32" s="25">
        <v>23.865368719999999</v>
      </c>
      <c r="CR32" s="25">
        <v>15.559660146174927</v>
      </c>
      <c r="CS32" s="25">
        <v>11.350555447186471</v>
      </c>
      <c r="CT32" s="25">
        <v>9.1967979466530334</v>
      </c>
      <c r="CU32" s="25">
        <v>23.961315298999999</v>
      </c>
      <c r="CV32" s="25">
        <v>15.446194135764568</v>
      </c>
      <c r="CW32" s="25">
        <v>11.267783572323225</v>
      </c>
      <c r="CX32" s="25">
        <v>8.3565316059335029</v>
      </c>
      <c r="CY32" s="25">
        <v>24.077055232999999</v>
      </c>
      <c r="CZ32" s="25">
        <v>15.516256301032818</v>
      </c>
      <c r="DA32" s="25">
        <v>11.31889294644556</v>
      </c>
      <c r="DB32" s="25">
        <v>8.2459479154462425</v>
      </c>
      <c r="DC32" s="25">
        <v>24.154411424999999</v>
      </c>
      <c r="DD32" s="25">
        <v>15.627457158979968</v>
      </c>
      <c r="DE32" s="25">
        <v>11.40001242412349</v>
      </c>
      <c r="DF32" s="25">
        <v>8.3028086793391704</v>
      </c>
      <c r="DG32" s="25">
        <v>24.191237118</v>
      </c>
      <c r="DH32" s="25">
        <v>15.895029776126425</v>
      </c>
      <c r="DI32" s="25">
        <v>11.595202923050698</v>
      </c>
      <c r="DJ32" s="25">
        <v>8.3152479721042312</v>
      </c>
      <c r="DK32" s="25">
        <v>24.187717059000001</v>
      </c>
      <c r="DL32" s="25">
        <v>16.141509537501022</v>
      </c>
      <c r="DM32" s="25">
        <v>11.775006477357726</v>
      </c>
      <c r="DN32" s="25">
        <v>8.5710892835955814</v>
      </c>
      <c r="DO32" s="27">
        <v>23.536151161999999</v>
      </c>
      <c r="DP32" s="27">
        <v>16.739050658157158</v>
      </c>
      <c r="DQ32" s="27">
        <v>12.21090440560706</v>
      </c>
      <c r="DR32" s="27">
        <v>11.69233849747161</v>
      </c>
      <c r="DS32" s="27">
        <v>23.537389122</v>
      </c>
      <c r="DT32" s="27">
        <v>16.717489547648551</v>
      </c>
      <c r="DU32" s="27">
        <v>12.195175875675703</v>
      </c>
      <c r="DV32" s="27">
        <v>11.691185501470912</v>
      </c>
      <c r="DW32" s="27">
        <v>23.578387795000001</v>
      </c>
      <c r="DX32" s="27">
        <v>16.67926881120632</v>
      </c>
      <c r="DY32" s="27">
        <v>12.167294380569496</v>
      </c>
      <c r="DZ32" s="27">
        <v>11.558600946498931</v>
      </c>
      <c r="EA32" s="27">
        <v>23.63658848</v>
      </c>
      <c r="EB32" s="27">
        <v>16.567375017294626</v>
      </c>
      <c r="EC32" s="27">
        <v>12.085669415752832</v>
      </c>
      <c r="ED32" s="27">
        <v>11.410283866300496</v>
      </c>
      <c r="EE32" s="27">
        <v>23.696425865999998</v>
      </c>
      <c r="EF32" s="27">
        <v>16.452716196481298</v>
      </c>
      <c r="EG32" s="27">
        <v>12.00202740230753</v>
      </c>
      <c r="EH32" s="27">
        <v>11.1373099978795</v>
      </c>
      <c r="EI32" s="27">
        <v>23.757582164999999</v>
      </c>
      <c r="EJ32" s="27">
        <v>16.113527703418757</v>
      </c>
      <c r="EK32" s="27">
        <v>11.754594118971943</v>
      </c>
      <c r="EL32" s="27">
        <v>10.922834579003505</v>
      </c>
      <c r="EM32" s="27">
        <v>23.821246999</v>
      </c>
      <c r="EN32" s="27">
        <v>15.729290619493922</v>
      </c>
      <c r="EO32" s="27">
        <v>11.474298515791544</v>
      </c>
      <c r="EP32" s="27">
        <v>10.755048763393955</v>
      </c>
      <c r="EQ32" s="27">
        <v>23.890207728</v>
      </c>
      <c r="ER32" s="27">
        <v>15.937719770513892</v>
      </c>
      <c r="ES32" s="27">
        <v>11.626344679604689</v>
      </c>
      <c r="ET32" s="27">
        <v>10.638392795225126</v>
      </c>
      <c r="EU32" s="27">
        <v>23.964185130000001</v>
      </c>
      <c r="EV32" s="27">
        <v>15.991876685287416</v>
      </c>
      <c r="EW32" s="27">
        <v>11.66585139493205</v>
      </c>
      <c r="EX32" s="27">
        <v>10.405878993269285</v>
      </c>
      <c r="EY32" s="27">
        <v>24.046031533000001</v>
      </c>
      <c r="EZ32" s="27">
        <v>16.031900110837064</v>
      </c>
      <c r="FA32" s="27">
        <v>11.695047926644172</v>
      </c>
      <c r="FB32" s="27">
        <v>10.188397336773217</v>
      </c>
      <c r="FC32" s="27">
        <v>24.353701653999998</v>
      </c>
      <c r="FD32" s="27">
        <v>15.843486908233627</v>
      </c>
      <c r="FE32" s="27">
        <v>11.557603118528744</v>
      </c>
      <c r="FF32" s="27">
        <v>9.7646376503493411</v>
      </c>
      <c r="FG32" s="27">
        <v>24.481724866</v>
      </c>
      <c r="FH32" s="27">
        <v>15.666787796315131</v>
      </c>
      <c r="FI32" s="27">
        <v>11.428703576478492</v>
      </c>
      <c r="FJ32" s="27">
        <v>9.5327575019864064</v>
      </c>
      <c r="FK32" s="27">
        <v>24.497023296999998</v>
      </c>
      <c r="FL32" s="27">
        <v>15.569127452771404</v>
      </c>
      <c r="FM32" s="27">
        <v>11.357461715539976</v>
      </c>
      <c r="FN32" s="27">
        <v>9.5813063992974143</v>
      </c>
      <c r="FO32" s="27">
        <v>24.474074182999999</v>
      </c>
      <c r="FP32" s="27">
        <v>15.393133151631757</v>
      </c>
      <c r="FQ32" s="27">
        <v>11.229076323140163</v>
      </c>
      <c r="FR32" s="27">
        <v>9.7005487113701552</v>
      </c>
      <c r="FS32" s="28">
        <v>23.536494014999999</v>
      </c>
      <c r="FT32" s="28">
        <v>16.739050658157158</v>
      </c>
      <c r="FU32" s="28">
        <v>12.21090440560706</v>
      </c>
      <c r="FV32" s="28">
        <v>11.69233849747161</v>
      </c>
      <c r="FW32" s="28">
        <v>23.537473534</v>
      </c>
      <c r="FX32" s="28">
        <v>16.721657133460788</v>
      </c>
      <c r="FY32" s="28">
        <v>12.198216071502495</v>
      </c>
      <c r="FZ32" s="28">
        <v>11.697916287136763</v>
      </c>
      <c r="GA32" s="28">
        <v>23.584721380000001</v>
      </c>
      <c r="GB32" s="28">
        <v>16.645846868317932</v>
      </c>
      <c r="GC32" s="28">
        <v>12.142913538549587</v>
      </c>
      <c r="GD32" s="28">
        <v>11.58211196901151</v>
      </c>
      <c r="GE32" s="28">
        <v>23.656019827999998</v>
      </c>
      <c r="GF32" s="28">
        <v>16.554949264599674</v>
      </c>
      <c r="GG32" s="28">
        <v>12.076605002159472</v>
      </c>
      <c r="GH32" s="28">
        <v>11.447303279015367</v>
      </c>
      <c r="GI32" s="28">
        <v>23.739626737999998</v>
      </c>
      <c r="GJ32" s="28">
        <v>16.439248122752435</v>
      </c>
      <c r="GK32" s="28">
        <v>11.992202630031651</v>
      </c>
      <c r="GL32" s="28">
        <v>11.185331442136134</v>
      </c>
      <c r="GM32" s="28">
        <v>23.836276412</v>
      </c>
      <c r="GN32" s="28">
        <v>16.336422771666967</v>
      </c>
      <c r="GO32" s="28">
        <v>11.917192968001279</v>
      </c>
      <c r="GP32" s="28">
        <v>10.982944762929691</v>
      </c>
      <c r="GQ32" s="28">
        <v>23.947370611</v>
      </c>
      <c r="GR32" s="28">
        <v>16.245794139980099</v>
      </c>
      <c r="GS32" s="28">
        <v>11.851080642963298</v>
      </c>
      <c r="GT32" s="28">
        <v>10.82492273117939</v>
      </c>
      <c r="GU32" s="28">
        <v>24.073639166</v>
      </c>
      <c r="GV32" s="28">
        <v>16.192174067426699</v>
      </c>
      <c r="GW32" s="28">
        <v>11.811965546561328</v>
      </c>
      <c r="GX32" s="28">
        <v>10.717847920519976</v>
      </c>
      <c r="GY32" s="28">
        <v>24.206979244999999</v>
      </c>
      <c r="GZ32" s="28">
        <v>16.083336693343377</v>
      </c>
      <c r="HA32" s="28">
        <v>11.732570197456441</v>
      </c>
      <c r="HB32" s="28">
        <v>10.499234359371012</v>
      </c>
      <c r="HC32" s="28">
        <v>24.327964478999998</v>
      </c>
      <c r="HD32" s="28">
        <v>15.97445781123051</v>
      </c>
      <c r="HE32" s="28">
        <v>11.653144568821901</v>
      </c>
      <c r="HF32" s="28">
        <v>10.291334756546789</v>
      </c>
      <c r="HG32" s="28">
        <v>24.528649334000001</v>
      </c>
      <c r="HH32" s="28">
        <v>15.3622160359094</v>
      </c>
      <c r="HI32" s="28">
        <v>11.206522717664408</v>
      </c>
      <c r="HJ32" s="28">
        <v>9.7307487459217974</v>
      </c>
      <c r="HK32" s="28">
        <v>24.692448684999999</v>
      </c>
      <c r="HL32" s="28">
        <v>14.985147133685723</v>
      </c>
      <c r="HM32" s="28">
        <v>10.931456203235959</v>
      </c>
      <c r="HN32" s="28">
        <v>8.2500574820965404</v>
      </c>
      <c r="HO32" s="28">
        <v>24.696599801000001</v>
      </c>
      <c r="HP32" s="28">
        <v>14.760801215012203</v>
      </c>
      <c r="HQ32" s="28">
        <v>10.767798979020828</v>
      </c>
      <c r="HR32" s="28">
        <v>7.0554935453391572</v>
      </c>
      <c r="HS32" s="28">
        <v>24.640160102999999</v>
      </c>
      <c r="HT32" s="28">
        <v>14.626690431905571</v>
      </c>
      <c r="HU32" s="28">
        <v>10.669967029902605</v>
      </c>
      <c r="HV32" s="28">
        <v>6.4430152241455616</v>
      </c>
      <c r="HW32" s="29">
        <v>23.536494014999999</v>
      </c>
      <c r="HX32" s="29">
        <v>16.739050658157158</v>
      </c>
      <c r="HY32" s="29">
        <v>12.21090440560706</v>
      </c>
      <c r="HZ32" s="29">
        <v>11.69233849747161</v>
      </c>
      <c r="IA32" s="29">
        <v>23.526075724000002</v>
      </c>
      <c r="IB32" s="29">
        <v>16.725987548615311</v>
      </c>
      <c r="IC32" s="29">
        <v>12.201375049067494</v>
      </c>
      <c r="ID32" s="29">
        <v>11.738977145484347</v>
      </c>
      <c r="IE32" s="29">
        <v>23.580935028999999</v>
      </c>
      <c r="IF32" s="29">
        <v>16.620466087880388</v>
      </c>
      <c r="IG32" s="29">
        <v>12.124398612584445</v>
      </c>
      <c r="IH32" s="29">
        <v>11.611630059990066</v>
      </c>
      <c r="II32" s="29">
        <v>23.650591995999999</v>
      </c>
      <c r="IJ32" s="29">
        <v>16.081235835897537</v>
      </c>
      <c r="IK32" s="29">
        <v>11.731037651198902</v>
      </c>
      <c r="IL32" s="29">
        <v>11.504664655492348</v>
      </c>
      <c r="IM32" s="29">
        <v>23.729837286999999</v>
      </c>
      <c r="IN32" s="29">
        <v>16.45797184874678</v>
      </c>
      <c r="IO32" s="29">
        <v>12.005861327463355</v>
      </c>
      <c r="IP32" s="29">
        <v>11.283397726163821</v>
      </c>
      <c r="IQ32" s="29">
        <v>23.816666726000001</v>
      </c>
      <c r="IR32" s="29">
        <v>16.232430739423567</v>
      </c>
      <c r="IS32" s="29">
        <v>11.841332228309321</v>
      </c>
      <c r="IT32" s="29">
        <v>11.134107915769059</v>
      </c>
      <c r="IU32" s="29">
        <v>23.916531503000002</v>
      </c>
      <c r="IV32" s="29">
        <v>16.013739714649997</v>
      </c>
      <c r="IW32" s="29">
        <v>11.681800170463916</v>
      </c>
      <c r="IX32" s="29">
        <v>11.029187495603743</v>
      </c>
      <c r="IY32" s="29">
        <v>24.026159691</v>
      </c>
      <c r="IZ32" s="29">
        <v>15.939266435802809</v>
      </c>
      <c r="JA32" s="29">
        <v>11.627472950399499</v>
      </c>
      <c r="JB32" s="29">
        <v>10.984279181311651</v>
      </c>
      <c r="JC32" s="29">
        <v>24.14495518</v>
      </c>
      <c r="JD32" s="29">
        <v>15.811414004411409</v>
      </c>
      <c r="JE32" s="29">
        <v>11.534206381725603</v>
      </c>
      <c r="JF32" s="29">
        <v>10.832162065775318</v>
      </c>
      <c r="JG32" s="29">
        <v>24.230910138999999</v>
      </c>
      <c r="JH32" s="29">
        <v>15.636432720229353</v>
      </c>
      <c r="JI32" s="29">
        <v>11.406559971092619</v>
      </c>
      <c r="JJ32" s="29">
        <v>10.489743593369035</v>
      </c>
      <c r="JK32" s="29">
        <v>24.449970315000002</v>
      </c>
      <c r="JL32" s="29">
        <v>15.037254486170024</v>
      </c>
      <c r="JM32" s="29">
        <v>10.969467791408373</v>
      </c>
      <c r="JN32" s="29">
        <v>8.629749194319265</v>
      </c>
      <c r="JO32" s="29">
        <v>24.508650578000001</v>
      </c>
      <c r="JP32" s="29">
        <v>14.310064555829925</v>
      </c>
      <c r="JQ32" s="29">
        <v>10.438992861530803</v>
      </c>
      <c r="JR32" s="29">
        <v>7.3251013178572286</v>
      </c>
      <c r="JS32" s="29">
        <v>24.444757809999999</v>
      </c>
      <c r="JT32" s="29">
        <v>14.032909762204095</v>
      </c>
      <c r="JU32" s="29">
        <v>10.236812298269797</v>
      </c>
      <c r="JV32" s="29">
        <v>6.5350339971778002</v>
      </c>
      <c r="JW32" s="29">
        <v>24.312502262999999</v>
      </c>
      <c r="JX32" s="29">
        <v>14.126842160777375</v>
      </c>
      <c r="JY32" s="29">
        <v>10.305334675254702</v>
      </c>
      <c r="JZ32" s="29">
        <v>7.074789346303449</v>
      </c>
    </row>
    <row r="33" spans="1:286" ht="15" thickBot="1" x14ac:dyDescent="0.4">
      <c r="A33" s="2"/>
      <c r="B33" s="74" t="s">
        <v>480</v>
      </c>
      <c r="C33" s="74" t="s">
        <v>464</v>
      </c>
      <c r="D33" s="74" t="s">
        <v>856</v>
      </c>
      <c r="E33" s="87">
        <v>380562</v>
      </c>
      <c r="F33" s="84">
        <v>389035</v>
      </c>
      <c r="G33" s="22">
        <v>30.52315789473684</v>
      </c>
      <c r="H33" s="22">
        <v>10.813630229419701</v>
      </c>
      <c r="I33" s="22">
        <v>7.7719689621726467</v>
      </c>
      <c r="J33" s="22">
        <v>10.941968841092752</v>
      </c>
      <c r="K33" s="22">
        <v>30.535174567736842</v>
      </c>
      <c r="L33" s="22">
        <v>10.563228146295188</v>
      </c>
      <c r="M33" s="22">
        <v>7.5920000547087634</v>
      </c>
      <c r="N33" s="22">
        <v>11.043673815484908</v>
      </c>
      <c r="O33" s="22">
        <v>30.640478573736843</v>
      </c>
      <c r="P33" s="22">
        <v>9.7685076335053225</v>
      </c>
      <c r="Q33" s="22">
        <v>7.0208187744204116</v>
      </c>
      <c r="R33" s="22">
        <v>10.539080759194235</v>
      </c>
      <c r="S33" s="22">
        <v>30.782479638736842</v>
      </c>
      <c r="T33" s="22">
        <v>8.9673671454062571</v>
      </c>
      <c r="U33" s="22">
        <v>6.4450233314704537</v>
      </c>
      <c r="V33" s="22">
        <v>10.014810123292072</v>
      </c>
      <c r="W33" s="22">
        <v>30.951270282736843</v>
      </c>
      <c r="X33" s="22">
        <v>8.1803045108570185</v>
      </c>
      <c r="Y33" s="22">
        <v>5.8793459190543658</v>
      </c>
      <c r="Z33" s="22">
        <v>9.8147558948817029</v>
      </c>
      <c r="AA33" s="22">
        <v>31.126123126736843</v>
      </c>
      <c r="AB33" s="22">
        <v>7.4307970857191714</v>
      </c>
      <c r="AC33" s="22">
        <v>5.3406601750901128</v>
      </c>
      <c r="AD33" s="22">
        <v>9.2166248013698429</v>
      </c>
      <c r="AE33" s="22">
        <v>31.311816954736841</v>
      </c>
      <c r="AF33" s="22">
        <v>6.8755383596679032</v>
      </c>
      <c r="AG33" s="22">
        <v>4.9415847958427896</v>
      </c>
      <c r="AH33" s="22">
        <v>8.5309192664964719</v>
      </c>
      <c r="AI33" s="22">
        <v>31.521047160736842</v>
      </c>
      <c r="AJ33" s="22">
        <v>6.7509546234238478</v>
      </c>
      <c r="AK33" s="22">
        <v>4.8520440115975481</v>
      </c>
      <c r="AL33" s="22">
        <v>7.9736605100794975</v>
      </c>
      <c r="AM33" s="22">
        <v>31.749366293736841</v>
      </c>
      <c r="AN33" s="22">
        <v>6.4549410849486639</v>
      </c>
      <c r="AO33" s="22">
        <v>4.639293253100834</v>
      </c>
      <c r="AP33" s="22">
        <v>6.4206696817154487</v>
      </c>
      <c r="AQ33" s="22">
        <v>32.00669030973684</v>
      </c>
      <c r="AR33" s="22">
        <v>6.2461634878930656</v>
      </c>
      <c r="AS33" s="22">
        <v>4.4892406833450647</v>
      </c>
      <c r="AT33" s="22">
        <v>5.6178007623019823</v>
      </c>
      <c r="AU33" s="22">
        <v>33.24571129973684</v>
      </c>
      <c r="AV33" s="22">
        <v>5.5184016714307669</v>
      </c>
      <c r="AW33" s="22">
        <v>3.9661839364987377</v>
      </c>
      <c r="AX33" s="22">
        <v>2.6543460905979828</v>
      </c>
      <c r="AY33" s="22">
        <v>32.589001044162224</v>
      </c>
      <c r="AZ33" s="22">
        <v>5.365530536285819</v>
      </c>
      <c r="BA33" s="22">
        <v>3.8563124416952395</v>
      </c>
      <c r="BB33" s="22">
        <v>0.62288322242191896</v>
      </c>
      <c r="BC33" s="22">
        <v>35.37322665473684</v>
      </c>
      <c r="BD33" s="22">
        <v>8.8101699345913964</v>
      </c>
      <c r="BE33" s="22">
        <v>6.3320426009041952</v>
      </c>
      <c r="BF33" s="22">
        <v>5.2105876729619638E-2</v>
      </c>
      <c r="BG33" s="22">
        <v>36.09169052473684</v>
      </c>
      <c r="BH33" s="22">
        <v>10.740926478264139</v>
      </c>
      <c r="BI33" s="22">
        <v>7.7197153447077866</v>
      </c>
      <c r="BJ33" s="22">
        <v>-0.27974786582021594</v>
      </c>
      <c r="BK33" s="25">
        <v>30.522532189736843</v>
      </c>
      <c r="BL33" s="25">
        <v>10.813630229419701</v>
      </c>
      <c r="BM33" s="25">
        <v>7.7719689621726467</v>
      </c>
      <c r="BN33" s="25">
        <v>10.941968841092752</v>
      </c>
      <c r="BO33" s="25">
        <v>30.505003723736841</v>
      </c>
      <c r="BP33" s="25">
        <v>10.562346757581226</v>
      </c>
      <c r="BQ33" s="25">
        <v>7.5913665832858284</v>
      </c>
      <c r="BR33" s="25">
        <v>11.061128341618442</v>
      </c>
      <c r="BS33" s="25">
        <v>30.565316256736843</v>
      </c>
      <c r="BT33" s="25">
        <v>9.7809757438374074</v>
      </c>
      <c r="BU33" s="25">
        <v>7.029779850808457</v>
      </c>
      <c r="BV33" s="25">
        <v>10.682595177672901</v>
      </c>
      <c r="BW33" s="25">
        <v>30.620313868736844</v>
      </c>
      <c r="BX33" s="25">
        <v>9.0064256247741294</v>
      </c>
      <c r="BY33" s="25">
        <v>6.4730954296388266</v>
      </c>
      <c r="BZ33" s="25">
        <v>10.365970603876764</v>
      </c>
      <c r="CA33" s="25">
        <v>30.694461675736843</v>
      </c>
      <c r="CB33" s="25">
        <v>8.2927335558841246</v>
      </c>
      <c r="CC33" s="25">
        <v>5.9601508874007143</v>
      </c>
      <c r="CD33" s="25">
        <v>10.418199208387307</v>
      </c>
      <c r="CE33" s="25">
        <v>30.782766547736841</v>
      </c>
      <c r="CF33" s="25">
        <v>7.5400879895256079</v>
      </c>
      <c r="CG33" s="25">
        <v>5.4192096995523533</v>
      </c>
      <c r="CH33" s="25">
        <v>10.049975014994832</v>
      </c>
      <c r="CI33" s="25">
        <v>30.898702429736844</v>
      </c>
      <c r="CJ33" s="25">
        <v>6.9885139709890476</v>
      </c>
      <c r="CK33" s="25">
        <v>5.0227825921463474</v>
      </c>
      <c r="CL33" s="25">
        <v>9.5392032128952948</v>
      </c>
      <c r="CM33" s="25">
        <v>31.037914736736845</v>
      </c>
      <c r="CN33" s="25">
        <v>6.9265827491623506</v>
      </c>
      <c r="CO33" s="25">
        <v>4.9782714036171694</v>
      </c>
      <c r="CP33" s="25">
        <v>9.162927593341827</v>
      </c>
      <c r="CQ33" s="25">
        <v>31.179732470736845</v>
      </c>
      <c r="CR33" s="25">
        <v>6.7422836233468253</v>
      </c>
      <c r="CS33" s="25">
        <v>4.8458119931134798</v>
      </c>
      <c r="CT33" s="25">
        <v>8.1669183820220645</v>
      </c>
      <c r="CU33" s="25">
        <v>31.35293244573684</v>
      </c>
      <c r="CV33" s="25">
        <v>6.632918872827168</v>
      </c>
      <c r="CW33" s="25">
        <v>4.7672093935644346</v>
      </c>
      <c r="CX33" s="25">
        <v>7.6455127977944741</v>
      </c>
      <c r="CY33" s="25">
        <v>32.018914772736842</v>
      </c>
      <c r="CZ33" s="25">
        <v>6.2672998247124605</v>
      </c>
      <c r="DA33" s="25">
        <v>4.504431784783641</v>
      </c>
      <c r="DB33" s="25">
        <v>5.6793219040146319</v>
      </c>
      <c r="DC33" s="25">
        <v>32.671476342736845</v>
      </c>
      <c r="DD33" s="25">
        <v>6.2318818682125166</v>
      </c>
      <c r="DE33" s="25">
        <v>4.4789762020809647</v>
      </c>
      <c r="DF33" s="25">
        <v>4.076820041615143</v>
      </c>
      <c r="DG33" s="25">
        <v>33.236604912736844</v>
      </c>
      <c r="DH33" s="25">
        <v>8.790332965742083</v>
      </c>
      <c r="DI33" s="25">
        <v>6.3177853808097808</v>
      </c>
      <c r="DJ33" s="25">
        <v>3.2793182031706358</v>
      </c>
      <c r="DK33" s="25">
        <v>33.698339805736843</v>
      </c>
      <c r="DL33" s="25">
        <v>11.119869307337726</v>
      </c>
      <c r="DM33" s="25">
        <v>7.9920690172039341</v>
      </c>
      <c r="DN33" s="25">
        <v>2.5161009871755091</v>
      </c>
      <c r="DO33" s="27">
        <v>30.52315789473684</v>
      </c>
      <c r="DP33" s="27">
        <v>10.813630229419701</v>
      </c>
      <c r="DQ33" s="27">
        <v>7.7719689621726467</v>
      </c>
      <c r="DR33" s="27">
        <v>10.941968841092752</v>
      </c>
      <c r="DS33" s="27">
        <v>30.534187679736842</v>
      </c>
      <c r="DT33" s="27">
        <v>10.56415365314032</v>
      </c>
      <c r="DU33" s="27">
        <v>7.5926652347012391</v>
      </c>
      <c r="DV33" s="27">
        <v>11.04404205621957</v>
      </c>
      <c r="DW33" s="27">
        <v>30.643492013736843</v>
      </c>
      <c r="DX33" s="27">
        <v>9.7699087503547872</v>
      </c>
      <c r="DY33" s="27">
        <v>7.0218257846875831</v>
      </c>
      <c r="DZ33" s="27">
        <v>10.538081237032753</v>
      </c>
      <c r="EA33" s="27">
        <v>30.784018593736842</v>
      </c>
      <c r="EB33" s="27">
        <v>8.9723454818770119</v>
      </c>
      <c r="EC33" s="27">
        <v>6.4486013599135461</v>
      </c>
      <c r="ED33" s="27">
        <v>10.014470941295556</v>
      </c>
      <c r="EE33" s="27">
        <v>30.952161326736842</v>
      </c>
      <c r="EF33" s="27">
        <v>8.1805926453901261</v>
      </c>
      <c r="EG33" s="27">
        <v>5.87955300701657</v>
      </c>
      <c r="EH33" s="27">
        <v>9.8147363822725815</v>
      </c>
      <c r="EI33" s="27">
        <v>31.129075850736843</v>
      </c>
      <c r="EJ33" s="27">
        <v>7.4322024209054414</v>
      </c>
      <c r="EK33" s="27">
        <v>5.3416702171590034</v>
      </c>
      <c r="EL33" s="27">
        <v>9.2150639366000568</v>
      </c>
      <c r="EM33" s="27">
        <v>31.319736014736844</v>
      </c>
      <c r="EN33" s="27">
        <v>6.8795661439980451</v>
      </c>
      <c r="EO33" s="27">
        <v>4.9444796437464129</v>
      </c>
      <c r="EP33" s="27">
        <v>8.5264153344133149</v>
      </c>
      <c r="EQ33" s="27">
        <v>31.529232480736844</v>
      </c>
      <c r="ER33" s="27">
        <v>6.7551405986567277</v>
      </c>
      <c r="ES33" s="27">
        <v>4.8550525544176875</v>
      </c>
      <c r="ET33" s="27">
        <v>7.9689677276925792</v>
      </c>
      <c r="EU33" s="27">
        <v>31.746058754736843</v>
      </c>
      <c r="EV33" s="27">
        <v>6.4497390259687792</v>
      </c>
      <c r="EW33" s="27">
        <v>4.6355544308854171</v>
      </c>
      <c r="EX33" s="27">
        <v>6.4204180314102395</v>
      </c>
      <c r="EY33" s="27">
        <v>31.980555460736841</v>
      </c>
      <c r="EZ33" s="27">
        <v>6.2504494387551244</v>
      </c>
      <c r="FA33" s="27">
        <v>4.4923210806183773</v>
      </c>
      <c r="FB33" s="27">
        <v>5.6826841895057676</v>
      </c>
      <c r="FC33" s="27">
        <v>33.068443647736842</v>
      </c>
      <c r="FD33" s="27">
        <v>5.574901950056443</v>
      </c>
      <c r="FE33" s="27">
        <v>4.0067917992161242</v>
      </c>
      <c r="FF33" s="27">
        <v>3.0009841703152453</v>
      </c>
      <c r="FG33" s="27">
        <v>33.276980003149895</v>
      </c>
      <c r="FH33" s="27">
        <v>5.4788010261596316</v>
      </c>
      <c r="FI33" s="27">
        <v>3.9377221730206475</v>
      </c>
      <c r="FJ33" s="27">
        <v>1.2694191802532835</v>
      </c>
      <c r="FK33" s="27">
        <v>34.714311999736843</v>
      </c>
      <c r="FL33" s="27">
        <v>8.944666098205996</v>
      </c>
      <c r="FM33" s="27">
        <v>6.4287076418725926</v>
      </c>
      <c r="FN33" s="27">
        <v>0.81954390777647745</v>
      </c>
      <c r="FO33" s="27">
        <v>35.160630304736841</v>
      </c>
      <c r="FP33" s="27">
        <v>10.912937590007223</v>
      </c>
      <c r="FQ33" s="27">
        <v>7.8433431175512638</v>
      </c>
      <c r="FR33" s="27">
        <v>0.68950367791084943</v>
      </c>
      <c r="FS33" s="28">
        <v>30.523114412736842</v>
      </c>
      <c r="FT33" s="28">
        <v>10.813630229419701</v>
      </c>
      <c r="FU33" s="28">
        <v>7.7719689621726467</v>
      </c>
      <c r="FV33" s="28">
        <v>10.941968841092752</v>
      </c>
      <c r="FW33" s="28">
        <v>30.538878254736844</v>
      </c>
      <c r="FX33" s="28">
        <v>10.5308251820188</v>
      </c>
      <c r="FY33" s="28">
        <v>7.5687114062812135</v>
      </c>
      <c r="FZ33" s="28">
        <v>11.026318510317086</v>
      </c>
      <c r="GA33" s="28">
        <v>30.677614462736841</v>
      </c>
      <c r="GB33" s="28">
        <v>9.6802572331116767</v>
      </c>
      <c r="GC33" s="28">
        <v>6.9573914740404978</v>
      </c>
      <c r="GD33" s="28">
        <v>10.520581738115968</v>
      </c>
      <c r="GE33" s="28">
        <v>30.874486920736842</v>
      </c>
      <c r="GF33" s="28">
        <v>8.8003107816005492</v>
      </c>
      <c r="GG33" s="28">
        <v>6.3249566335266802</v>
      </c>
      <c r="GH33" s="28">
        <v>9.9778533596232855</v>
      </c>
      <c r="GI33" s="28">
        <v>31.077928484736844</v>
      </c>
      <c r="GJ33" s="28">
        <v>7.9092182398217972</v>
      </c>
      <c r="GK33" s="28">
        <v>5.6845108784752201</v>
      </c>
      <c r="GL33" s="28">
        <v>9.7933525476500876</v>
      </c>
      <c r="GM33" s="28">
        <v>31.312218003736842</v>
      </c>
      <c r="GN33" s="28">
        <v>7.052291537778399</v>
      </c>
      <c r="GO33" s="28">
        <v>5.0686207851540193</v>
      </c>
      <c r="GP33" s="28">
        <v>9.2097635835082521</v>
      </c>
      <c r="GQ33" s="28">
        <v>31.595768066736841</v>
      </c>
      <c r="GR33" s="28">
        <v>6.3355929502224555</v>
      </c>
      <c r="GS33" s="28">
        <v>4.5535153987534818</v>
      </c>
      <c r="GT33" s="28">
        <v>8.4824708209375572</v>
      </c>
      <c r="GU33" s="28">
        <v>31.936113765736842</v>
      </c>
      <c r="GV33" s="28">
        <v>6.1787171283338171</v>
      </c>
      <c r="GW33" s="28">
        <v>4.4407656567365263</v>
      </c>
      <c r="GX33" s="28">
        <v>7.8781962459087573</v>
      </c>
      <c r="GY33" s="28">
        <v>32.27312835273684</v>
      </c>
      <c r="GZ33" s="28">
        <v>5.8229525314942014</v>
      </c>
      <c r="HA33" s="28">
        <v>4.1850706361175591</v>
      </c>
      <c r="HB33" s="28">
        <v>6.354948656728812</v>
      </c>
      <c r="HC33" s="28">
        <v>32.651193584736845</v>
      </c>
      <c r="HD33" s="28">
        <v>5.6218577941176928</v>
      </c>
      <c r="HE33" s="28">
        <v>4.0405398888857524</v>
      </c>
      <c r="HF33" s="28">
        <v>5.684735559789388</v>
      </c>
      <c r="HG33" s="28">
        <v>27.503502365769151</v>
      </c>
      <c r="HH33" s="28">
        <v>4.5282419549579442</v>
      </c>
      <c r="HI33" s="28">
        <v>3.2545366523994539</v>
      </c>
      <c r="HJ33" s="28">
        <v>1.9642676191583774</v>
      </c>
      <c r="HK33" s="28">
        <v>20.005805421029393</v>
      </c>
      <c r="HL33" s="28">
        <v>3.2938033216809526</v>
      </c>
      <c r="HM33" s="28">
        <v>2.3673213010335461</v>
      </c>
      <c r="HN33" s="28">
        <v>-4.9107879367332572</v>
      </c>
      <c r="HO33" s="28">
        <v>35.92870305830521</v>
      </c>
      <c r="HP33" s="28">
        <v>5.9153870082499802</v>
      </c>
      <c r="HQ33" s="28">
        <v>4.2515051145618195</v>
      </c>
      <c r="HR33" s="28">
        <v>-9.7613134015130711</v>
      </c>
      <c r="HS33" s="28">
        <v>38.363921944736845</v>
      </c>
      <c r="HT33" s="28">
        <v>7.3346281503871227</v>
      </c>
      <c r="HU33" s="28">
        <v>5.2715416677370106</v>
      </c>
      <c r="HV33" s="28">
        <v>-13.508378276357689</v>
      </c>
      <c r="HW33" s="29">
        <v>30.523114412736842</v>
      </c>
      <c r="HX33" s="29">
        <v>10.813630229419701</v>
      </c>
      <c r="HY33" s="29">
        <v>7.7719689621726467</v>
      </c>
      <c r="HZ33" s="29">
        <v>10.941968841092752</v>
      </c>
      <c r="IA33" s="29">
        <v>30.52598343373684</v>
      </c>
      <c r="IB33" s="29">
        <v>10.839078189283704</v>
      </c>
      <c r="IC33" s="29">
        <v>7.7902589119876096</v>
      </c>
      <c r="ID33" s="29">
        <v>11.093121222061907</v>
      </c>
      <c r="IE33" s="29">
        <v>30.709231931736841</v>
      </c>
      <c r="IF33" s="29">
        <v>10.73005689059592</v>
      </c>
      <c r="IG33" s="29">
        <v>7.7119031580325679</v>
      </c>
      <c r="IH33" s="29">
        <v>10.41349525576786</v>
      </c>
      <c r="II33" s="29">
        <v>30.925775358736843</v>
      </c>
      <c r="IJ33" s="29">
        <v>10.588140893983024</v>
      </c>
      <c r="IK33" s="29">
        <v>7.609905336994589</v>
      </c>
      <c r="IL33" s="29">
        <v>9.8835645554797082</v>
      </c>
      <c r="IM33" s="29">
        <v>31.129910399736843</v>
      </c>
      <c r="IN33" s="29">
        <v>10.599202361660016</v>
      </c>
      <c r="IO33" s="29">
        <v>7.617855431610157</v>
      </c>
      <c r="IP33" s="29">
        <v>9.7106055988053726</v>
      </c>
      <c r="IQ33" s="29">
        <v>31.379754194736844</v>
      </c>
      <c r="IR33" s="29">
        <v>10.365176601911912</v>
      </c>
      <c r="IS33" s="29">
        <v>7.4496565102005112</v>
      </c>
      <c r="IT33" s="29">
        <v>9.1382361790796338</v>
      </c>
      <c r="IU33" s="29">
        <v>31.712551592736844</v>
      </c>
      <c r="IV33" s="29">
        <v>10.133195238421973</v>
      </c>
      <c r="IW33" s="29">
        <v>7.2829269366349969</v>
      </c>
      <c r="IX33" s="29">
        <v>8.450490056808043</v>
      </c>
      <c r="IY33" s="29">
        <v>32.11058740273684</v>
      </c>
      <c r="IZ33" s="29">
        <v>10.008296124672857</v>
      </c>
      <c r="JA33" s="29">
        <v>7.1931594843672038</v>
      </c>
      <c r="JB33" s="29">
        <v>7.8996211575309623</v>
      </c>
      <c r="JC33" s="29">
        <v>32.503124501736842</v>
      </c>
      <c r="JD33" s="29">
        <v>9.7027658774414132</v>
      </c>
      <c r="JE33" s="29">
        <v>6.9735688799069706</v>
      </c>
      <c r="JF33" s="29">
        <v>6.332921138251816</v>
      </c>
      <c r="JG33" s="29">
        <v>32.988567825736844</v>
      </c>
      <c r="JH33" s="29">
        <v>9.3655985158124082</v>
      </c>
      <c r="JI33" s="29">
        <v>6.7312400584063967</v>
      </c>
      <c r="JJ33" s="29">
        <v>4.7035444832365805</v>
      </c>
      <c r="JK33" s="29">
        <v>35.096980194736844</v>
      </c>
      <c r="JL33" s="29">
        <v>8.6088328136365604</v>
      </c>
      <c r="JM33" s="29">
        <v>6.1873376478222033</v>
      </c>
      <c r="JN33" s="29">
        <v>-2.8380483562863219</v>
      </c>
      <c r="JO33" s="29">
        <v>36.735028214736843</v>
      </c>
      <c r="JP33" s="29">
        <v>7.2516499875334413</v>
      </c>
      <c r="JQ33" s="29">
        <v>5.2119036282854321</v>
      </c>
      <c r="JR33" s="29">
        <v>-9.0611297759293095</v>
      </c>
      <c r="JS33" s="29">
        <v>37.455570954736842</v>
      </c>
      <c r="JT33" s="29">
        <v>8.6321178615173064</v>
      </c>
      <c r="JU33" s="29">
        <v>6.2040730702078797</v>
      </c>
      <c r="JV33" s="29">
        <v>-12.331078628849298</v>
      </c>
      <c r="JW33" s="29">
        <v>37.506696064736843</v>
      </c>
      <c r="JX33" s="29">
        <v>8.4862250039062559</v>
      </c>
      <c r="JY33" s="29">
        <v>6.0992170008676396</v>
      </c>
      <c r="JZ33" s="29">
        <v>-11.936426170373117</v>
      </c>
    </row>
    <row r="34" spans="1:286" ht="15" thickBot="1" x14ac:dyDescent="0.4">
      <c r="A34" s="2"/>
      <c r="B34" s="74" t="s">
        <v>481</v>
      </c>
      <c r="C34" s="74" t="s">
        <v>462</v>
      </c>
      <c r="D34" s="74" t="s">
        <v>855</v>
      </c>
      <c r="E34" s="87">
        <v>356431</v>
      </c>
      <c r="F34" s="84">
        <v>426698</v>
      </c>
      <c r="G34" s="22">
        <v>30.613474009000001</v>
      </c>
      <c r="H34" s="22">
        <v>12.820647773279353</v>
      </c>
      <c r="I34" s="22">
        <v>9.2144519883608158</v>
      </c>
      <c r="J34" s="22">
        <v>13.328298022060411</v>
      </c>
      <c r="K34" s="22">
        <v>30.600670892</v>
      </c>
      <c r="L34" s="22">
        <v>12.655670497070195</v>
      </c>
      <c r="M34" s="22">
        <v>9.0958795716091316</v>
      </c>
      <c r="N34" s="22">
        <v>12.223451660422068</v>
      </c>
      <c r="O34" s="22">
        <v>30.640634461000001</v>
      </c>
      <c r="P34" s="22">
        <v>12.627603049079289</v>
      </c>
      <c r="Q34" s="22">
        <v>9.0757069441006344</v>
      </c>
      <c r="R34" s="22">
        <v>12.138736520910729</v>
      </c>
      <c r="S34" s="22">
        <v>30.709008154999999</v>
      </c>
      <c r="T34" s="22">
        <v>12.640674722354708</v>
      </c>
      <c r="U34" s="22">
        <v>9.0851018130599801</v>
      </c>
      <c r="V34" s="22">
        <v>11.879405647145543</v>
      </c>
      <c r="W34" s="22">
        <v>30.782508538000002</v>
      </c>
      <c r="X34" s="22">
        <v>12.503398398624061</v>
      </c>
      <c r="Y34" s="22">
        <v>8.986438616275878</v>
      </c>
      <c r="Z34" s="22">
        <v>11.532556601519216</v>
      </c>
      <c r="AA34" s="22">
        <v>30.857419919999998</v>
      </c>
      <c r="AB34" s="22">
        <v>12.514186261900944</v>
      </c>
      <c r="AC34" s="22">
        <v>8.9941920660219203</v>
      </c>
      <c r="AD34" s="22">
        <v>11.30542469606657</v>
      </c>
      <c r="AE34" s="22">
        <v>30.940860589</v>
      </c>
      <c r="AF34" s="22">
        <v>12.392794803851043</v>
      </c>
      <c r="AG34" s="22">
        <v>8.906945634969567</v>
      </c>
      <c r="AH34" s="22">
        <v>11.050116712012223</v>
      </c>
      <c r="AI34" s="22">
        <v>31.044295665</v>
      </c>
      <c r="AJ34" s="22">
        <v>12.307683008051272</v>
      </c>
      <c r="AK34" s="22">
        <v>8.8457741115092077</v>
      </c>
      <c r="AL34" s="22">
        <v>10.885170791584287</v>
      </c>
      <c r="AM34" s="22">
        <v>31.158300633</v>
      </c>
      <c r="AN34" s="22">
        <v>12.122375411335092</v>
      </c>
      <c r="AO34" s="22">
        <v>8.7125898931128063</v>
      </c>
      <c r="AP34" s="22">
        <v>10.515890707364907</v>
      </c>
      <c r="AQ34" s="22">
        <v>31.290089930000001</v>
      </c>
      <c r="AR34" s="22">
        <v>11.947251638995748</v>
      </c>
      <c r="AS34" s="22">
        <v>8.5867249898116871</v>
      </c>
      <c r="AT34" s="22">
        <v>10.193175478269996</v>
      </c>
      <c r="AU34" s="22">
        <v>32.223829455000001</v>
      </c>
      <c r="AV34" s="22">
        <v>11.09070072437444</v>
      </c>
      <c r="AW34" s="22">
        <v>7.9711049823098552</v>
      </c>
      <c r="AX34" s="22">
        <v>8.5393535735758732</v>
      </c>
      <c r="AY34" s="22">
        <v>33.562884439000001</v>
      </c>
      <c r="AZ34" s="22">
        <v>10.25593593187882</v>
      </c>
      <c r="BA34" s="22">
        <v>7.3711430897402579</v>
      </c>
      <c r="BB34" s="22">
        <v>6.9112365309625083</v>
      </c>
      <c r="BC34" s="22">
        <v>34.643766126999999</v>
      </c>
      <c r="BD34" s="22">
        <v>9.8561571973953512</v>
      </c>
      <c r="BE34" s="22">
        <v>7.0838142417749328</v>
      </c>
      <c r="BF34" s="22">
        <v>5.8292903278566506</v>
      </c>
      <c r="BG34" s="22">
        <v>35.837518083999996</v>
      </c>
      <c r="BH34" s="22">
        <v>9.4767902268660862</v>
      </c>
      <c r="BI34" s="22">
        <v>6.8111557304634056</v>
      </c>
      <c r="BJ34" s="22">
        <v>4.8602190835358421</v>
      </c>
      <c r="BK34" s="25">
        <v>30.613159636999999</v>
      </c>
      <c r="BL34" s="25">
        <v>12.820647773279356</v>
      </c>
      <c r="BM34" s="25">
        <v>9.2144519883608194</v>
      </c>
      <c r="BN34" s="25">
        <v>13.328298022060411</v>
      </c>
      <c r="BO34" s="25">
        <v>30.594063589000001</v>
      </c>
      <c r="BP34" s="25">
        <v>12.834172835480352</v>
      </c>
      <c r="BQ34" s="25">
        <v>9.2241727168680328</v>
      </c>
      <c r="BR34" s="25">
        <v>12.840817741816608</v>
      </c>
      <c r="BS34" s="25">
        <v>30.614155999000001</v>
      </c>
      <c r="BT34" s="25">
        <v>12.929978187022053</v>
      </c>
      <c r="BU34" s="25">
        <v>9.2930299093921853</v>
      </c>
      <c r="BV34" s="25">
        <v>12.922063702454743</v>
      </c>
      <c r="BW34" s="25">
        <v>30.655250501000001</v>
      </c>
      <c r="BX34" s="25">
        <v>12.937154681391119</v>
      </c>
      <c r="BY34" s="25">
        <v>9.2981877971976914</v>
      </c>
      <c r="BZ34" s="25">
        <v>12.856366536300007</v>
      </c>
      <c r="CA34" s="25">
        <v>30.695188332000001</v>
      </c>
      <c r="CB34" s="25">
        <v>12.87795114770246</v>
      </c>
      <c r="CC34" s="25">
        <v>9.255637051840468</v>
      </c>
      <c r="CD34" s="25">
        <v>12.732620159180815</v>
      </c>
      <c r="CE34" s="25">
        <v>30.746388083999999</v>
      </c>
      <c r="CF34" s="25">
        <v>12.838288716175242</v>
      </c>
      <c r="CG34" s="25">
        <v>9.2271308813635837</v>
      </c>
      <c r="CH34" s="25">
        <v>12.677921101246296</v>
      </c>
      <c r="CI34" s="25">
        <v>30.825359869</v>
      </c>
      <c r="CJ34" s="25">
        <v>12.780608703040567</v>
      </c>
      <c r="CK34" s="25">
        <v>9.1856751202260529</v>
      </c>
      <c r="CL34" s="25">
        <v>12.545605314366657</v>
      </c>
      <c r="CM34" s="25">
        <v>30.925310011000001</v>
      </c>
      <c r="CN34" s="25">
        <v>12.734899693278992</v>
      </c>
      <c r="CO34" s="25">
        <v>9.1528231549172965</v>
      </c>
      <c r="CP34" s="25">
        <v>12.461558105772973</v>
      </c>
      <c r="CQ34" s="25">
        <v>31.047351234000001</v>
      </c>
      <c r="CR34" s="25">
        <v>12.61161328835899</v>
      </c>
      <c r="CS34" s="25">
        <v>9.0642147882386155</v>
      </c>
      <c r="CT34" s="25">
        <v>12.138287817142134</v>
      </c>
      <c r="CU34" s="25">
        <v>31.188801060999999</v>
      </c>
      <c r="CV34" s="25">
        <v>12.518111879926792</v>
      </c>
      <c r="CW34" s="25">
        <v>8.9970134849910313</v>
      </c>
      <c r="CX34" s="25">
        <v>11.865744165342647</v>
      </c>
      <c r="CY34" s="25">
        <v>31.692189025000001</v>
      </c>
      <c r="CZ34" s="25">
        <v>12.131816287519607</v>
      </c>
      <c r="DA34" s="25">
        <v>8.7193752367138977</v>
      </c>
      <c r="DB34" s="25">
        <v>10.687341394784013</v>
      </c>
      <c r="DC34" s="25">
        <v>32.351294397000004</v>
      </c>
      <c r="DD34" s="25">
        <v>11.785301886593748</v>
      </c>
      <c r="DE34" s="25">
        <v>8.4703285140310065</v>
      </c>
      <c r="DF34" s="25">
        <v>9.8114414887255705</v>
      </c>
      <c r="DG34" s="25">
        <v>33.150692923999998</v>
      </c>
      <c r="DH34" s="25">
        <v>11.393651916827519</v>
      </c>
      <c r="DI34" s="25">
        <v>8.1888419693202632</v>
      </c>
      <c r="DJ34" s="25">
        <v>8.9863402106644017</v>
      </c>
      <c r="DK34" s="25">
        <v>33.904935743999999</v>
      </c>
      <c r="DL34" s="25">
        <v>11.019113559876056</v>
      </c>
      <c r="DM34" s="25">
        <v>7.919653877660676</v>
      </c>
      <c r="DN34" s="25">
        <v>8.5216657517775118</v>
      </c>
      <c r="DO34" s="27">
        <v>30.613474009000001</v>
      </c>
      <c r="DP34" s="27">
        <v>12.820647773279347</v>
      </c>
      <c r="DQ34" s="27">
        <v>9.2144519883608123</v>
      </c>
      <c r="DR34" s="27">
        <v>13.328298022060411</v>
      </c>
      <c r="DS34" s="27">
        <v>30.599758245</v>
      </c>
      <c r="DT34" s="27">
        <v>12.657162411062105</v>
      </c>
      <c r="DU34" s="27">
        <v>9.0969518395703393</v>
      </c>
      <c r="DV34" s="27">
        <v>12.224182007450368</v>
      </c>
      <c r="DW34" s="27">
        <v>30.638809238</v>
      </c>
      <c r="DX34" s="27">
        <v>12.62870288029319</v>
      </c>
      <c r="DY34" s="27">
        <v>9.0764974144493245</v>
      </c>
      <c r="DZ34" s="27">
        <v>12.140185676317179</v>
      </c>
      <c r="EA34" s="27">
        <v>30.70629439</v>
      </c>
      <c r="EB34" s="27">
        <v>12.643646933411857</v>
      </c>
      <c r="EC34" s="27">
        <v>9.0872379996684653</v>
      </c>
      <c r="ED34" s="27">
        <v>11.881560609031943</v>
      </c>
      <c r="EE34" s="27">
        <v>30.778929883</v>
      </c>
      <c r="EF34" s="27">
        <v>12.512095831843999</v>
      </c>
      <c r="EG34" s="27">
        <v>8.9926896327802162</v>
      </c>
      <c r="EH34" s="27">
        <v>11.535416841183169</v>
      </c>
      <c r="EI34" s="27">
        <v>30.858489944999999</v>
      </c>
      <c r="EJ34" s="27">
        <v>12.513415822003671</v>
      </c>
      <c r="EK34" s="27">
        <v>8.9936383356980798</v>
      </c>
      <c r="EL34" s="27">
        <v>11.304570852073276</v>
      </c>
      <c r="EM34" s="27">
        <v>30.952211323</v>
      </c>
      <c r="EN34" s="27">
        <v>12.382970933268842</v>
      </c>
      <c r="EO34" s="27">
        <v>8.8998850257538447</v>
      </c>
      <c r="EP34" s="27">
        <v>11.041058497856644</v>
      </c>
      <c r="EQ34" s="27">
        <v>31.057608936000001</v>
      </c>
      <c r="ER34" s="27">
        <v>12.305139019921182</v>
      </c>
      <c r="ES34" s="27">
        <v>8.8439456971499482</v>
      </c>
      <c r="ET34" s="27">
        <v>10.874621141565356</v>
      </c>
      <c r="EU34" s="27">
        <v>31.173387246000001</v>
      </c>
      <c r="EV34" s="27">
        <v>12.120241992132012</v>
      </c>
      <c r="EW34" s="27">
        <v>8.7110565627253358</v>
      </c>
      <c r="EX34" s="27">
        <v>10.5038692339511</v>
      </c>
      <c r="EY34" s="27">
        <v>31.298334738000001</v>
      </c>
      <c r="EZ34" s="27">
        <v>11.952664321090717</v>
      </c>
      <c r="FA34" s="27">
        <v>8.5906151910070037</v>
      </c>
      <c r="FB34" s="27">
        <v>10.204166696031958</v>
      </c>
      <c r="FC34" s="27">
        <v>32.05260543</v>
      </c>
      <c r="FD34" s="27">
        <v>11.129058327277667</v>
      </c>
      <c r="FE34" s="27">
        <v>7.9986733467630957</v>
      </c>
      <c r="FF34" s="27">
        <v>8.77272789499116</v>
      </c>
      <c r="FG34" s="27">
        <v>32.883673774000002</v>
      </c>
      <c r="FH34" s="27">
        <v>10.379955428440484</v>
      </c>
      <c r="FI34" s="27">
        <v>7.4602783438160998</v>
      </c>
      <c r="FJ34" s="27">
        <v>7.6093865904178521</v>
      </c>
      <c r="FK34" s="27">
        <v>33.709545861999999</v>
      </c>
      <c r="FL34" s="27">
        <v>10.031457666543504</v>
      </c>
      <c r="FM34" s="27">
        <v>7.2098061405516365</v>
      </c>
      <c r="FN34" s="27">
        <v>6.7410769371956505</v>
      </c>
      <c r="FO34" s="27">
        <v>34.451041236999998</v>
      </c>
      <c r="FP34" s="27">
        <v>9.7164516858184822</v>
      </c>
      <c r="FQ34" s="27">
        <v>6.9834051398559618</v>
      </c>
      <c r="FR34" s="27">
        <v>6.1764476895850642</v>
      </c>
      <c r="FS34" s="28">
        <v>30.613964248999999</v>
      </c>
      <c r="FT34" s="28">
        <v>12.820647773279353</v>
      </c>
      <c r="FU34" s="28">
        <v>9.2144519883608158</v>
      </c>
      <c r="FV34" s="28">
        <v>13.328298022060411</v>
      </c>
      <c r="FW34" s="28">
        <v>30.590650252</v>
      </c>
      <c r="FX34" s="28">
        <v>12.454824081316641</v>
      </c>
      <c r="FY34" s="28">
        <v>8.9515272980171012</v>
      </c>
      <c r="FZ34" s="28">
        <v>12.230187990791242</v>
      </c>
      <c r="GA34" s="28">
        <v>30.631394759999999</v>
      </c>
      <c r="GB34" s="28">
        <v>12.342810660371455</v>
      </c>
      <c r="GC34" s="28">
        <v>8.8710210468819088</v>
      </c>
      <c r="GD34" s="28">
        <v>12.157474947665911</v>
      </c>
      <c r="GE34" s="28">
        <v>30.711644082999999</v>
      </c>
      <c r="GF34" s="28">
        <v>12.350021810368023</v>
      </c>
      <c r="GG34" s="28">
        <v>8.8762038423692591</v>
      </c>
      <c r="GH34" s="28">
        <v>11.902291532416429</v>
      </c>
      <c r="GI34" s="28">
        <v>30.806442439000001</v>
      </c>
      <c r="GJ34" s="28">
        <v>12.231608199365224</v>
      </c>
      <c r="GK34" s="28">
        <v>8.7910976486223404</v>
      </c>
      <c r="GL34" s="28">
        <v>11.560457638369154</v>
      </c>
      <c r="GM34" s="28">
        <v>30.942096439</v>
      </c>
      <c r="GN34" s="28">
        <v>11.782528196989581</v>
      </c>
      <c r="GO34" s="28">
        <v>8.4683350086995937</v>
      </c>
      <c r="GP34" s="28">
        <v>11.310701140463902</v>
      </c>
      <c r="GQ34" s="28">
        <v>31.117897345999999</v>
      </c>
      <c r="GR34" s="28">
        <v>11.643066642343074</v>
      </c>
      <c r="GS34" s="28">
        <v>8.3681012434298907</v>
      </c>
      <c r="GT34" s="28">
        <v>11.003461471097488</v>
      </c>
      <c r="GU34" s="28">
        <v>31.335420787</v>
      </c>
      <c r="GV34" s="28">
        <v>11.704275610349349</v>
      </c>
      <c r="GW34" s="28">
        <v>8.4120933339174275</v>
      </c>
      <c r="GX34" s="28">
        <v>10.775265474505574</v>
      </c>
      <c r="GY34" s="28">
        <v>31.588919879999999</v>
      </c>
      <c r="GZ34" s="28">
        <v>11.706493131510221</v>
      </c>
      <c r="HA34" s="28">
        <v>8.4136871100379</v>
      </c>
      <c r="HB34" s="28">
        <v>10.342890816284651</v>
      </c>
      <c r="HC34" s="28">
        <v>31.886276168000002</v>
      </c>
      <c r="HD34" s="28">
        <v>11.595263750671998</v>
      </c>
      <c r="HE34" s="28">
        <v>8.3337443639650353</v>
      </c>
      <c r="HF34" s="28">
        <v>9.9853165108972419</v>
      </c>
      <c r="HG34" s="28">
        <v>33.852072430999996</v>
      </c>
      <c r="HH34" s="28">
        <v>10.650821824757513</v>
      </c>
      <c r="HI34" s="28">
        <v>7.6549553561060311</v>
      </c>
      <c r="HJ34" s="28">
        <v>7.0124285083523539</v>
      </c>
      <c r="HK34" s="28">
        <v>36.130389448000003</v>
      </c>
      <c r="HL34" s="28">
        <v>9.1797068457111219</v>
      </c>
      <c r="HM34" s="28">
        <v>6.5976360549679365</v>
      </c>
      <c r="HN34" s="28">
        <v>1.8711786449441128</v>
      </c>
      <c r="HO34" s="28">
        <v>37.622083259999997</v>
      </c>
      <c r="HP34" s="28">
        <v>7.8123880088923956</v>
      </c>
      <c r="HQ34" s="28">
        <v>5.6149170849556409</v>
      </c>
      <c r="HR34" s="28">
        <v>-3.0205498566279303</v>
      </c>
      <c r="HS34" s="28">
        <v>38.312305539999997</v>
      </c>
      <c r="HT34" s="28">
        <v>6.7984121569261626</v>
      </c>
      <c r="HU34" s="28">
        <v>4.8861526753465441</v>
      </c>
      <c r="HV34" s="28">
        <v>-6.1510342952940107</v>
      </c>
      <c r="HW34" s="29">
        <v>30.613964248999999</v>
      </c>
      <c r="HX34" s="29">
        <v>12.820647773279356</v>
      </c>
      <c r="HY34" s="29">
        <v>9.2144519883608194</v>
      </c>
      <c r="HZ34" s="29">
        <v>13.328298022060411</v>
      </c>
      <c r="IA34" s="29">
        <v>30.583292454999999</v>
      </c>
      <c r="IB34" s="29">
        <v>12.666607473412968</v>
      </c>
      <c r="IC34" s="29">
        <v>9.1037401918516103</v>
      </c>
      <c r="ID34" s="29">
        <v>12.269248758703567</v>
      </c>
      <c r="IE34" s="29">
        <v>30.648992856</v>
      </c>
      <c r="IF34" s="29">
        <v>12.715802772845995</v>
      </c>
      <c r="IG34" s="29">
        <v>9.1390978221909638</v>
      </c>
      <c r="IH34" s="29">
        <v>12.137879910041551</v>
      </c>
      <c r="II34" s="29">
        <v>30.738366736</v>
      </c>
      <c r="IJ34" s="29">
        <v>12.660590830942487</v>
      </c>
      <c r="IK34" s="29">
        <v>9.0994159124426606</v>
      </c>
      <c r="IL34" s="29">
        <v>11.883299124948024</v>
      </c>
      <c r="IM34" s="29">
        <v>30.842341728000001</v>
      </c>
      <c r="IN34" s="29">
        <v>12.288763683658548</v>
      </c>
      <c r="IO34" s="29">
        <v>8.8321764205538162</v>
      </c>
      <c r="IP34" s="29">
        <v>11.551413995556189</v>
      </c>
      <c r="IQ34" s="29">
        <v>31.009659404000001</v>
      </c>
      <c r="IR34" s="29">
        <v>11.842914527232583</v>
      </c>
      <c r="IS34" s="29">
        <v>8.5117358532292382</v>
      </c>
      <c r="IT34" s="29">
        <v>11.306448179482722</v>
      </c>
      <c r="IU34" s="29">
        <v>31.23522724</v>
      </c>
      <c r="IV34" s="29">
        <v>11.393366476112387</v>
      </c>
      <c r="IW34" s="29">
        <v>8.1886368174580788</v>
      </c>
      <c r="IX34" s="29">
        <v>10.981999269582644</v>
      </c>
      <c r="IY34" s="29">
        <v>31.513609784</v>
      </c>
      <c r="IZ34" s="29">
        <v>11.228901401474797</v>
      </c>
      <c r="JA34" s="29">
        <v>8.0704325300609359</v>
      </c>
      <c r="JB34" s="29">
        <v>10.727915428290217</v>
      </c>
      <c r="JC34" s="29">
        <v>31.853243069000001</v>
      </c>
      <c r="JD34" s="29">
        <v>10.887289812316796</v>
      </c>
      <c r="JE34" s="29">
        <v>7.8249095547301124</v>
      </c>
      <c r="JF34" s="29">
        <v>10.181419917438408</v>
      </c>
      <c r="JG34" s="29">
        <v>32.277888167</v>
      </c>
      <c r="JH34" s="29">
        <v>10.61910976654233</v>
      </c>
      <c r="JI34" s="29">
        <v>7.6321632754683488</v>
      </c>
      <c r="JJ34" s="29">
        <v>9.1293258308032037</v>
      </c>
      <c r="JK34" s="29">
        <v>34.590401399999998</v>
      </c>
      <c r="JL34" s="29">
        <v>9.4343402220608201</v>
      </c>
      <c r="JM34" s="29">
        <v>6.7806460761853229</v>
      </c>
      <c r="JN34" s="29">
        <v>3.6446178282990793</v>
      </c>
      <c r="JO34" s="29">
        <v>36.635533029000001</v>
      </c>
      <c r="JP34" s="29">
        <v>7.923799859460372</v>
      </c>
      <c r="JQ34" s="29">
        <v>5.6949909756160384</v>
      </c>
      <c r="JR34" s="29">
        <v>-1.859535413533365</v>
      </c>
      <c r="JS34" s="29">
        <v>37.563995859999999</v>
      </c>
      <c r="JT34" s="29">
        <v>6.9892113355624188</v>
      </c>
      <c r="JU34" s="29">
        <v>5.0232838017960741</v>
      </c>
      <c r="JV34" s="29">
        <v>-5.3515667907518605</v>
      </c>
      <c r="JW34" s="29">
        <v>37.709480499999998</v>
      </c>
      <c r="JX34" s="29">
        <v>6.8694010822836615</v>
      </c>
      <c r="JY34" s="29">
        <v>4.9371738137460657</v>
      </c>
      <c r="JZ34" s="29">
        <v>-4.9513477583828021</v>
      </c>
    </row>
    <row r="35" spans="1:286" ht="15" thickBot="1" x14ac:dyDescent="0.4">
      <c r="A35" s="2"/>
      <c r="B35" s="74" t="s">
        <v>482</v>
      </c>
      <c r="C35" s="74" t="s">
        <v>483</v>
      </c>
      <c r="D35" s="74" t="s">
        <v>857</v>
      </c>
      <c r="E35" s="87">
        <v>370695</v>
      </c>
      <c r="F35" s="84">
        <v>407609</v>
      </c>
      <c r="G35" s="22">
        <v>25.952430443000001</v>
      </c>
      <c r="H35" s="22">
        <v>9.3345033905065815</v>
      </c>
      <c r="I35" s="22">
        <v>6.8093902637032517</v>
      </c>
      <c r="J35" s="22">
        <v>10.724944882498884</v>
      </c>
      <c r="K35" s="22">
        <v>25.935659628</v>
      </c>
      <c r="L35" s="22">
        <v>9.2209170386115726</v>
      </c>
      <c r="M35" s="22">
        <v>6.72653060140241</v>
      </c>
      <c r="N35" s="22">
        <v>10.447802837034017</v>
      </c>
      <c r="O35" s="22">
        <v>25.963590264</v>
      </c>
      <c r="P35" s="22">
        <v>9.13739396624017</v>
      </c>
      <c r="Q35" s="22">
        <v>6.6656016829578739</v>
      </c>
      <c r="R35" s="22">
        <v>10.456872583306149</v>
      </c>
      <c r="S35" s="22">
        <v>26.020744352000001</v>
      </c>
      <c r="T35" s="22">
        <v>8.8713086444593241</v>
      </c>
      <c r="U35" s="22">
        <v>6.4714961452930035</v>
      </c>
      <c r="V35" s="22">
        <v>10.124805810478032</v>
      </c>
      <c r="W35" s="22">
        <v>26.086030134000001</v>
      </c>
      <c r="X35" s="22">
        <v>8.6493509656180052</v>
      </c>
      <c r="Y35" s="22">
        <v>6.3095811087851823</v>
      </c>
      <c r="Z35" s="22">
        <v>10.029620641959987</v>
      </c>
      <c r="AA35" s="22">
        <v>26.152973751000001</v>
      </c>
      <c r="AB35" s="22">
        <v>8.3075601484973198</v>
      </c>
      <c r="AC35" s="22">
        <v>6.0602494662800463</v>
      </c>
      <c r="AD35" s="22">
        <v>9.6392583902748488</v>
      </c>
      <c r="AE35" s="22">
        <v>26.226309399000002</v>
      </c>
      <c r="AF35" s="22">
        <v>8.1791786021694826</v>
      </c>
      <c r="AG35" s="22">
        <v>5.9665969156266261</v>
      </c>
      <c r="AH35" s="22">
        <v>9.4191786578007068</v>
      </c>
      <c r="AI35" s="22">
        <v>26.311700702</v>
      </c>
      <c r="AJ35" s="22">
        <v>8.2088053672395755</v>
      </c>
      <c r="AK35" s="22">
        <v>5.9882092282664701</v>
      </c>
      <c r="AL35" s="22">
        <v>9.1604547509656609</v>
      </c>
      <c r="AM35" s="22">
        <v>26.404576456000001</v>
      </c>
      <c r="AN35" s="22">
        <v>8.1472998193504615</v>
      </c>
      <c r="AO35" s="22">
        <v>5.9433417873926659</v>
      </c>
      <c r="AP35" s="22">
        <v>8.9270532277689618</v>
      </c>
      <c r="AQ35" s="22">
        <v>26.514363561</v>
      </c>
      <c r="AR35" s="22">
        <v>8.0443121706644636</v>
      </c>
      <c r="AS35" s="22">
        <v>5.8682137315222986</v>
      </c>
      <c r="AT35" s="22">
        <v>8.4711175987907144</v>
      </c>
      <c r="AU35" s="22">
        <v>27.059864523000002</v>
      </c>
      <c r="AV35" s="22">
        <v>7.3828075856035706</v>
      </c>
      <c r="AW35" s="22">
        <v>5.3856553465213528</v>
      </c>
      <c r="AX35" s="22">
        <v>7.0037039581851097</v>
      </c>
      <c r="AY35" s="22">
        <v>27.643235388000001</v>
      </c>
      <c r="AZ35" s="22">
        <v>7.179193434593893</v>
      </c>
      <c r="BA35" s="22">
        <v>5.2371216581788547</v>
      </c>
      <c r="BB35" s="22">
        <v>6.1327469584853063</v>
      </c>
      <c r="BC35" s="22">
        <v>28.06917559</v>
      </c>
      <c r="BD35" s="22">
        <v>7.1260742552969969</v>
      </c>
      <c r="BE35" s="22">
        <v>5.1983719564338147</v>
      </c>
      <c r="BF35" s="22">
        <v>5.7270432731987597</v>
      </c>
      <c r="BG35" s="22">
        <v>28.490953411</v>
      </c>
      <c r="BH35" s="22">
        <v>6.9250262801657181</v>
      </c>
      <c r="BI35" s="22">
        <v>5.0517102576670103</v>
      </c>
      <c r="BJ35" s="22">
        <v>5.6616844206214481</v>
      </c>
      <c r="BK35" s="25">
        <v>25.952178684</v>
      </c>
      <c r="BL35" s="25">
        <v>9.3345033905065815</v>
      </c>
      <c r="BM35" s="25">
        <v>6.8093902637032517</v>
      </c>
      <c r="BN35" s="25">
        <v>10.724944882498884</v>
      </c>
      <c r="BO35" s="25">
        <v>25.942371229999999</v>
      </c>
      <c r="BP35" s="25">
        <v>9.2616549439394529</v>
      </c>
      <c r="BQ35" s="25">
        <v>6.7562483361654015</v>
      </c>
      <c r="BR35" s="25">
        <v>10.570479503983298</v>
      </c>
      <c r="BS35" s="25">
        <v>25.964496474000001</v>
      </c>
      <c r="BT35" s="25">
        <v>9.2677739089920337</v>
      </c>
      <c r="BU35" s="25">
        <v>6.760712035979938</v>
      </c>
      <c r="BV35" s="25">
        <v>10.645661907207122</v>
      </c>
      <c r="BW35" s="25">
        <v>25.99895184</v>
      </c>
      <c r="BX35" s="25">
        <v>9.1766115886547492</v>
      </c>
      <c r="BY35" s="25">
        <v>6.69421039250176</v>
      </c>
      <c r="BZ35" s="25">
        <v>10.439693073800592</v>
      </c>
      <c r="CA35" s="25">
        <v>26.03564703</v>
      </c>
      <c r="CB35" s="25">
        <v>9.123202190610554</v>
      </c>
      <c r="CC35" s="25">
        <v>6.6552489802211383</v>
      </c>
      <c r="CD35" s="25">
        <v>10.478861969323612</v>
      </c>
      <c r="CE35" s="25">
        <v>26.077593372999999</v>
      </c>
      <c r="CF35" s="25">
        <v>9.0032453246147615</v>
      </c>
      <c r="CG35" s="25">
        <v>6.5677421165772891</v>
      </c>
      <c r="CH35" s="25">
        <v>10.205387499128124</v>
      </c>
      <c r="CI35" s="25">
        <v>26.119007522</v>
      </c>
      <c r="CJ35" s="25">
        <v>8.9373531054897821</v>
      </c>
      <c r="CK35" s="25">
        <v>6.5196746601103746</v>
      </c>
      <c r="CL35" s="25">
        <v>10.037660788113275</v>
      </c>
      <c r="CM35" s="25">
        <v>26.174568884999999</v>
      </c>
      <c r="CN35" s="25">
        <v>8.8507973829638509</v>
      </c>
      <c r="CO35" s="25">
        <v>6.4565334656001987</v>
      </c>
      <c r="CP35" s="25">
        <v>9.7513890824974219</v>
      </c>
      <c r="CQ35" s="25">
        <v>26.243630359000001</v>
      </c>
      <c r="CR35" s="25">
        <v>8.7687655248115739</v>
      </c>
      <c r="CS35" s="25">
        <v>6.3966923671670788</v>
      </c>
      <c r="CT35" s="25">
        <v>9.5154482158006513</v>
      </c>
      <c r="CU35" s="25">
        <v>26.325407188</v>
      </c>
      <c r="CV35" s="25">
        <v>8.6519326734234898</v>
      </c>
      <c r="CW35" s="25">
        <v>6.3114644286854436</v>
      </c>
      <c r="CX35" s="25">
        <v>9.1294699046510388</v>
      </c>
      <c r="CY35" s="25">
        <v>26.565149226999999</v>
      </c>
      <c r="CZ35" s="25">
        <v>8.3058421568200895</v>
      </c>
      <c r="DA35" s="25">
        <v>6.0589962152702546</v>
      </c>
      <c r="DB35" s="25">
        <v>8.3050797820115374</v>
      </c>
      <c r="DC35" s="25">
        <v>26.8261398</v>
      </c>
      <c r="DD35" s="25">
        <v>7.8846362974564643</v>
      </c>
      <c r="DE35" s="25">
        <v>5.7517324051052254</v>
      </c>
      <c r="DF35" s="25">
        <v>7.6773953071375072</v>
      </c>
      <c r="DG35" s="25">
        <v>27.101613451999999</v>
      </c>
      <c r="DH35" s="25">
        <v>7.8532273751665231</v>
      </c>
      <c r="DI35" s="25">
        <v>5.7288200335855954</v>
      </c>
      <c r="DJ35" s="25">
        <v>7.1748502479885694</v>
      </c>
      <c r="DK35" s="25">
        <v>27.347734001999999</v>
      </c>
      <c r="DL35" s="25">
        <v>7.6563714334936046</v>
      </c>
      <c r="DM35" s="25">
        <v>5.5852163648630579</v>
      </c>
      <c r="DN35" s="25">
        <v>6.8664690666495218</v>
      </c>
      <c r="DO35" s="27">
        <v>25.952430443000001</v>
      </c>
      <c r="DP35" s="27">
        <v>9.3345033905065815</v>
      </c>
      <c r="DQ35" s="27">
        <v>6.8093902637032517</v>
      </c>
      <c r="DR35" s="27">
        <v>10.724944882498884</v>
      </c>
      <c r="DS35" s="27">
        <v>25.935380824999999</v>
      </c>
      <c r="DT35" s="27">
        <v>9.2211903074976416</v>
      </c>
      <c r="DU35" s="27">
        <v>6.7267299472502087</v>
      </c>
      <c r="DV35" s="27">
        <v>10.447981751586511</v>
      </c>
      <c r="DW35" s="27">
        <v>25.963032678000001</v>
      </c>
      <c r="DX35" s="27">
        <v>9.1389531860954651</v>
      </c>
      <c r="DY35" s="27">
        <v>6.6667391121340662</v>
      </c>
      <c r="DZ35" s="27">
        <v>10.457225538054001</v>
      </c>
      <c r="EA35" s="27">
        <v>26.019915326</v>
      </c>
      <c r="EB35" s="27">
        <v>8.8735664596581589</v>
      </c>
      <c r="EC35" s="27">
        <v>6.4731431900461098</v>
      </c>
      <c r="ED35" s="27">
        <v>10.1253353327391</v>
      </c>
      <c r="EE35" s="27">
        <v>26.084936900999999</v>
      </c>
      <c r="EF35" s="27">
        <v>8.6576265854430776</v>
      </c>
      <c r="EG35" s="27">
        <v>6.3156180582302133</v>
      </c>
      <c r="EH35" s="27">
        <v>10.030310202027104</v>
      </c>
      <c r="EI35" s="27">
        <v>26.153300623</v>
      </c>
      <c r="EJ35" s="27">
        <v>8.3244320445903277</v>
      </c>
      <c r="EK35" s="27">
        <v>6.0725572795808347</v>
      </c>
      <c r="EL35" s="27">
        <v>9.6390500388842923</v>
      </c>
      <c r="EM35" s="27">
        <v>26.229776926</v>
      </c>
      <c r="EN35" s="27">
        <v>8.1329855880378386</v>
      </c>
      <c r="EO35" s="27">
        <v>5.9328997549400668</v>
      </c>
      <c r="EP35" s="27">
        <v>9.416975344300063</v>
      </c>
      <c r="EQ35" s="27">
        <v>26.315767763</v>
      </c>
      <c r="ER35" s="27">
        <v>8.1825979139640257</v>
      </c>
      <c r="ES35" s="27">
        <v>5.9690912559753579</v>
      </c>
      <c r="ET35" s="27">
        <v>9.157874601204151</v>
      </c>
      <c r="EU35" s="27">
        <v>26.409185254</v>
      </c>
      <c r="EV35" s="27">
        <v>8.1388499761067497</v>
      </c>
      <c r="EW35" s="27">
        <v>5.9371777443893654</v>
      </c>
      <c r="EX35" s="27">
        <v>8.9241420485703014</v>
      </c>
      <c r="EY35" s="27">
        <v>26.511597662</v>
      </c>
      <c r="EZ35" s="27">
        <v>8.0431466046749804</v>
      </c>
      <c r="FA35" s="27">
        <v>5.8673634673605681</v>
      </c>
      <c r="FB35" s="27">
        <v>8.492707205073275</v>
      </c>
      <c r="FC35" s="27">
        <v>26.97986049</v>
      </c>
      <c r="FD35" s="27">
        <v>7.4123409882725664</v>
      </c>
      <c r="FE35" s="27">
        <v>5.407199552589435</v>
      </c>
      <c r="FF35" s="27">
        <v>7.1790991160264905</v>
      </c>
      <c r="FG35" s="27">
        <v>27.396278114000001</v>
      </c>
      <c r="FH35" s="27">
        <v>7.2112705810968016</v>
      </c>
      <c r="FI35" s="27">
        <v>5.2605214899584896</v>
      </c>
      <c r="FJ35" s="27">
        <v>6.4314265237354746</v>
      </c>
      <c r="FK35" s="27">
        <v>27.740397621</v>
      </c>
      <c r="FL35" s="27">
        <v>7.182415276597399</v>
      </c>
      <c r="FM35" s="27">
        <v>5.2394719470642999</v>
      </c>
      <c r="FN35" s="27">
        <v>6.0571666266092663</v>
      </c>
      <c r="FO35" s="27">
        <v>28.016436509999998</v>
      </c>
      <c r="FP35" s="27">
        <v>6.9923356328397421</v>
      </c>
      <c r="FQ35" s="27">
        <v>5.1008114933279032</v>
      </c>
      <c r="FR35" s="27">
        <v>6.043126074606711</v>
      </c>
      <c r="FS35" s="28">
        <v>25.952772706000001</v>
      </c>
      <c r="FT35" s="28">
        <v>9.3345033905065815</v>
      </c>
      <c r="FU35" s="28">
        <v>6.8093902637032517</v>
      </c>
      <c r="FV35" s="28">
        <v>10.724944882498884</v>
      </c>
      <c r="FW35" s="28">
        <v>25.92998154</v>
      </c>
      <c r="FX35" s="28">
        <v>9.2376522582256069</v>
      </c>
      <c r="FY35" s="28">
        <v>6.7387387111146673</v>
      </c>
      <c r="FZ35" s="28">
        <v>10.428874454471538</v>
      </c>
      <c r="GA35" s="28">
        <v>25.959339022000002</v>
      </c>
      <c r="GB35" s="28">
        <v>9.1310926782620676</v>
      </c>
      <c r="GC35" s="28">
        <v>6.6610049811075633</v>
      </c>
      <c r="GD35" s="28">
        <v>10.426688849106451</v>
      </c>
      <c r="GE35" s="28">
        <v>26.025195266000001</v>
      </c>
      <c r="GF35" s="28">
        <v>8.9475195388720028</v>
      </c>
      <c r="GG35" s="28">
        <v>6.5270909317204842</v>
      </c>
      <c r="GH35" s="28">
        <v>10.074912704209494</v>
      </c>
      <c r="GI35" s="28">
        <v>26.105992653000001</v>
      </c>
      <c r="GJ35" s="28">
        <v>8.8068686495613289</v>
      </c>
      <c r="GK35" s="28">
        <v>6.4244880661810759</v>
      </c>
      <c r="GL35" s="28">
        <v>9.960403526233641</v>
      </c>
      <c r="GM35" s="28">
        <v>26.209668961999999</v>
      </c>
      <c r="GN35" s="28">
        <v>8.569074125652909</v>
      </c>
      <c r="GO35" s="28">
        <v>6.2510202716853609</v>
      </c>
      <c r="GP35" s="28">
        <v>9.5318129314605233</v>
      </c>
      <c r="GQ35" s="28">
        <v>26.334249787000001</v>
      </c>
      <c r="GR35" s="28">
        <v>8.3949760894005898</v>
      </c>
      <c r="GS35" s="28">
        <v>6.1240181781200951</v>
      </c>
      <c r="GT35" s="28">
        <v>9.2441373763396193</v>
      </c>
      <c r="GU35" s="28">
        <v>26.483060113000001</v>
      </c>
      <c r="GV35" s="28">
        <v>8.1905399757759128</v>
      </c>
      <c r="GW35" s="28">
        <v>5.9748848794937341</v>
      </c>
      <c r="GX35" s="28">
        <v>8.9033998027027863</v>
      </c>
      <c r="GY35" s="28">
        <v>26.650532624</v>
      </c>
      <c r="GZ35" s="28">
        <v>7.9695166802101571</v>
      </c>
      <c r="HA35" s="28">
        <v>5.8136514625764812</v>
      </c>
      <c r="HB35" s="28">
        <v>8.6303404551720284</v>
      </c>
      <c r="HC35" s="28">
        <v>26.849603544000001</v>
      </c>
      <c r="HD35" s="28">
        <v>7.7325372189372459</v>
      </c>
      <c r="HE35" s="28">
        <v>5.6407782449256567</v>
      </c>
      <c r="HF35" s="28">
        <v>8.1832937420791758</v>
      </c>
      <c r="HG35" s="28">
        <v>27.796858214</v>
      </c>
      <c r="HH35" s="28">
        <v>7.1441901712755644</v>
      </c>
      <c r="HI35" s="28">
        <v>5.2115872649212465</v>
      </c>
      <c r="HJ35" s="28">
        <v>5.7426453647455205</v>
      </c>
      <c r="HK35" s="28">
        <v>28.832408819000001</v>
      </c>
      <c r="HL35" s="28">
        <v>5.8258263583471424</v>
      </c>
      <c r="HM35" s="28">
        <v>4.2498592183169048</v>
      </c>
      <c r="HN35" s="28">
        <v>5.7757782254075352E-2</v>
      </c>
      <c r="HO35" s="28">
        <v>29.466948636050475</v>
      </c>
      <c r="HP35" s="28">
        <v>4.7798282139354953</v>
      </c>
      <c r="HQ35" s="28">
        <v>3.4868181348831357</v>
      </c>
      <c r="HR35" s="28">
        <v>-4.602520321847102</v>
      </c>
      <c r="HS35" s="28">
        <v>24.658634192767735</v>
      </c>
      <c r="HT35" s="28">
        <v>3.9998724295296877</v>
      </c>
      <c r="HU35" s="28">
        <v>2.917851249097505</v>
      </c>
      <c r="HV35" s="28">
        <v>-7.6499498247975097</v>
      </c>
      <c r="HW35" s="29">
        <v>25.952772706000001</v>
      </c>
      <c r="HX35" s="29">
        <v>9.3345033905065815</v>
      </c>
      <c r="HY35" s="29">
        <v>6.8093902637032517</v>
      </c>
      <c r="HZ35" s="29">
        <v>10.724944882498884</v>
      </c>
      <c r="IA35" s="29">
        <v>25.910972475000001</v>
      </c>
      <c r="IB35" s="29">
        <v>9.223255980722314</v>
      </c>
      <c r="IC35" s="29">
        <v>6.7282368271082618</v>
      </c>
      <c r="ID35" s="29">
        <v>10.486084706428645</v>
      </c>
      <c r="IE35" s="29">
        <v>25.946863168</v>
      </c>
      <c r="IF35" s="29">
        <v>8.9555883115290591</v>
      </c>
      <c r="IG35" s="29">
        <v>6.5329769890362783</v>
      </c>
      <c r="IH35" s="29">
        <v>10.449605725420215</v>
      </c>
      <c r="II35" s="29">
        <v>25.999922637000001</v>
      </c>
      <c r="IJ35" s="29">
        <v>8.4137259465115548</v>
      </c>
      <c r="IK35" s="29">
        <v>6.1376959378375631</v>
      </c>
      <c r="IL35" s="29">
        <v>10.113697173255135</v>
      </c>
      <c r="IM35" s="29">
        <v>26.069723578000001</v>
      </c>
      <c r="IN35" s="29">
        <v>8.5688255752786642</v>
      </c>
      <c r="IO35" s="29">
        <v>6.2508389576477938</v>
      </c>
      <c r="IP35" s="29">
        <v>10.02638401987423</v>
      </c>
      <c r="IQ35" s="29">
        <v>26.164361970999998</v>
      </c>
      <c r="IR35" s="29">
        <v>8.3650413447288834</v>
      </c>
      <c r="IS35" s="29">
        <v>6.1021811986487231</v>
      </c>
      <c r="IT35" s="29">
        <v>9.639793011220215</v>
      </c>
      <c r="IU35" s="29">
        <v>26.289069641000001</v>
      </c>
      <c r="IV35" s="29">
        <v>8.1597610614219231</v>
      </c>
      <c r="IW35" s="29">
        <v>5.9524320899920919</v>
      </c>
      <c r="IX35" s="29">
        <v>9.3895267275875742</v>
      </c>
      <c r="IY35" s="29">
        <v>26.439436208</v>
      </c>
      <c r="IZ35" s="29">
        <v>8.008808676249469</v>
      </c>
      <c r="JA35" s="29">
        <v>5.8423144266441431</v>
      </c>
      <c r="JB35" s="29">
        <v>9.0914007128261893</v>
      </c>
      <c r="JC35" s="29">
        <v>26.620907371000001</v>
      </c>
      <c r="JD35" s="29">
        <v>7.8219907431188282</v>
      </c>
      <c r="JE35" s="29">
        <v>5.7060333453989713</v>
      </c>
      <c r="JF35" s="29">
        <v>8.7021907103847109</v>
      </c>
      <c r="JG35" s="29">
        <v>26.871322408000001</v>
      </c>
      <c r="JH35" s="29">
        <v>7.3952549335303983</v>
      </c>
      <c r="JI35" s="29">
        <v>5.394735513535708</v>
      </c>
      <c r="JJ35" s="29">
        <v>7.2302394293383436</v>
      </c>
      <c r="JK35" s="29">
        <v>27.988682766</v>
      </c>
      <c r="JL35" s="29">
        <v>6.2316171553316408</v>
      </c>
      <c r="JM35" s="29">
        <v>4.5458779550926458</v>
      </c>
      <c r="JN35" s="29">
        <v>0.8650799720176181</v>
      </c>
      <c r="JO35" s="29">
        <v>28.861122751</v>
      </c>
      <c r="JP35" s="29">
        <v>4.9182483270653146</v>
      </c>
      <c r="JQ35" s="29">
        <v>3.5877936802566039</v>
      </c>
      <c r="JR35" s="29">
        <v>-4.2505298376498395</v>
      </c>
      <c r="JS35" s="29">
        <v>25.620441316605902</v>
      </c>
      <c r="JT35" s="29">
        <v>4.1558869827726195</v>
      </c>
      <c r="JU35" s="29">
        <v>3.0316616935748066</v>
      </c>
      <c r="JV35" s="29">
        <v>-7.3584914409592486</v>
      </c>
      <c r="JW35" s="29">
        <v>25.640172713198083</v>
      </c>
      <c r="JX35" s="29">
        <v>4.1590876089146915</v>
      </c>
      <c r="JY35" s="29">
        <v>3.0339965057847147</v>
      </c>
      <c r="JZ35" s="29">
        <v>-6.5134634075303737</v>
      </c>
    </row>
    <row r="36" spans="1:286" ht="15" thickBot="1" x14ac:dyDescent="0.4">
      <c r="A36" s="2"/>
      <c r="B36" s="74" t="s">
        <v>484</v>
      </c>
      <c r="C36" s="74" t="s">
        <v>485</v>
      </c>
      <c r="D36" s="74" t="s">
        <v>850</v>
      </c>
      <c r="E36" s="87">
        <v>319709</v>
      </c>
      <c r="F36" s="84">
        <v>470489</v>
      </c>
      <c r="G36" s="22">
        <v>27.962105263157895</v>
      </c>
      <c r="H36" s="22">
        <v>13.93049932523617</v>
      </c>
      <c r="I36" s="22">
        <v>10.012124151309411</v>
      </c>
      <c r="J36" s="22">
        <v>17.376371217041999</v>
      </c>
      <c r="K36" s="22">
        <v>27.953409594157893</v>
      </c>
      <c r="L36" s="22">
        <v>13.907420486543362</v>
      </c>
      <c r="M36" s="22">
        <v>9.9955369355272872</v>
      </c>
      <c r="N36" s="22">
        <v>17.500406842206736</v>
      </c>
      <c r="O36" s="22">
        <v>28.036771403157893</v>
      </c>
      <c r="P36" s="22">
        <v>13.634248983260361</v>
      </c>
      <c r="Q36" s="22">
        <v>9.7992031974742275</v>
      </c>
      <c r="R36" s="22">
        <v>17.140971532447161</v>
      </c>
      <c r="S36" s="22">
        <v>28.153699247157896</v>
      </c>
      <c r="T36" s="22">
        <v>13.191456085109227</v>
      </c>
      <c r="U36" s="22">
        <v>9.4809592231483393</v>
      </c>
      <c r="V36" s="22">
        <v>16.7253370574523</v>
      </c>
      <c r="W36" s="22">
        <v>28.311686535157893</v>
      </c>
      <c r="X36" s="22">
        <v>12.766557768179467</v>
      </c>
      <c r="Y36" s="22">
        <v>9.1755764366837891</v>
      </c>
      <c r="Z36" s="22">
        <v>16.340556580357045</v>
      </c>
      <c r="AA36" s="22">
        <v>28.489836761157893</v>
      </c>
      <c r="AB36" s="22">
        <v>12.342713429896994</v>
      </c>
      <c r="AC36" s="22">
        <v>8.8709511654254829</v>
      </c>
      <c r="AD36" s="22">
        <v>15.94121857791688</v>
      </c>
      <c r="AE36" s="22">
        <v>28.661623918157893</v>
      </c>
      <c r="AF36" s="22">
        <v>11.928200096326501</v>
      </c>
      <c r="AG36" s="22">
        <v>8.573032270977631</v>
      </c>
      <c r="AH36" s="22">
        <v>15.474795795320352</v>
      </c>
      <c r="AI36" s="22">
        <v>28.767124765157895</v>
      </c>
      <c r="AJ36" s="22">
        <v>11.714538862417204</v>
      </c>
      <c r="AK36" s="22">
        <v>8.4194697352581453</v>
      </c>
      <c r="AL36" s="22">
        <v>15.027772470348424</v>
      </c>
      <c r="AM36" s="22">
        <v>28.885772398157894</v>
      </c>
      <c r="AN36" s="22">
        <v>11.603660308720238</v>
      </c>
      <c r="AO36" s="22">
        <v>8.3397791355593576</v>
      </c>
      <c r="AP36" s="22">
        <v>14.586263132139525</v>
      </c>
      <c r="AQ36" s="22">
        <v>29.029855531157892</v>
      </c>
      <c r="AR36" s="22">
        <v>11.464528539908823</v>
      </c>
      <c r="AS36" s="22">
        <v>8.2397823938626953</v>
      </c>
      <c r="AT36" s="22">
        <v>13.98105771787362</v>
      </c>
      <c r="AU36" s="22">
        <v>29.671013274157893</v>
      </c>
      <c r="AV36" s="22">
        <v>10.952130233152719</v>
      </c>
      <c r="AW36" s="22">
        <v>7.8715116418682491</v>
      </c>
      <c r="AX36" s="22">
        <v>11.982551827110477</v>
      </c>
      <c r="AY36" s="22">
        <v>30.151459804157895</v>
      </c>
      <c r="AZ36" s="22">
        <v>10.711793458416683</v>
      </c>
      <c r="BA36" s="22">
        <v>7.698776869725279</v>
      </c>
      <c r="BB36" s="22">
        <v>11.307663699614405</v>
      </c>
      <c r="BC36" s="22">
        <v>30.432014168157892</v>
      </c>
      <c r="BD36" s="22">
        <v>11.22381957896296</v>
      </c>
      <c r="BE36" s="22">
        <v>8.0667801241625163</v>
      </c>
      <c r="BF36" s="22">
        <v>11.451552822408676</v>
      </c>
      <c r="BG36" s="22">
        <v>30.587946729157892</v>
      </c>
      <c r="BH36" s="22">
        <v>11.952665575677178</v>
      </c>
      <c r="BI36" s="22">
        <v>8.5906160927029962</v>
      </c>
      <c r="BJ36" s="22">
        <v>12.125258424986331</v>
      </c>
      <c r="BK36" s="25">
        <v>27.961601228157893</v>
      </c>
      <c r="BL36" s="25">
        <v>13.93049932523617</v>
      </c>
      <c r="BM36" s="25">
        <v>10.012124151309411</v>
      </c>
      <c r="BN36" s="25">
        <v>17.376371217041999</v>
      </c>
      <c r="BO36" s="25">
        <v>27.963326204157894</v>
      </c>
      <c r="BP36" s="25">
        <v>13.928243085655673</v>
      </c>
      <c r="BQ36" s="25">
        <v>10.010502547498405</v>
      </c>
      <c r="BR36" s="25">
        <v>17.586207878687034</v>
      </c>
      <c r="BS36" s="25">
        <v>28.030979401157893</v>
      </c>
      <c r="BT36" s="25">
        <v>13.698538133678261</v>
      </c>
      <c r="BU36" s="25">
        <v>9.8454090757086252</v>
      </c>
      <c r="BV36" s="25">
        <v>17.403838715474695</v>
      </c>
      <c r="BW36" s="25">
        <v>28.101941462157892</v>
      </c>
      <c r="BX36" s="25">
        <v>13.362269504112625</v>
      </c>
      <c r="BY36" s="25">
        <v>9.603726190637687</v>
      </c>
      <c r="BZ36" s="25">
        <v>17.26155765702115</v>
      </c>
      <c r="CA36" s="25">
        <v>28.185838269157895</v>
      </c>
      <c r="CB36" s="25">
        <v>13.065005822156172</v>
      </c>
      <c r="CC36" s="25">
        <v>9.390076929406133</v>
      </c>
      <c r="CD36" s="25">
        <v>17.190505816754182</v>
      </c>
      <c r="CE36" s="25">
        <v>28.288581244157893</v>
      </c>
      <c r="CF36" s="25">
        <v>12.77709318278225</v>
      </c>
      <c r="CG36" s="25">
        <v>9.1831484465971371</v>
      </c>
      <c r="CH36" s="25">
        <v>17.055346098496194</v>
      </c>
      <c r="CI36" s="25">
        <v>28.406444020157892</v>
      </c>
      <c r="CJ36" s="25">
        <v>12.492724651128935</v>
      </c>
      <c r="CK36" s="25">
        <v>8.9787671837890812</v>
      </c>
      <c r="CL36" s="25">
        <v>16.794907302295307</v>
      </c>
      <c r="CM36" s="25">
        <v>28.527308418157894</v>
      </c>
      <c r="CN36" s="25">
        <v>12.348819385038325</v>
      </c>
      <c r="CO36" s="25">
        <v>8.8753396356095049</v>
      </c>
      <c r="CP36" s="25">
        <v>16.525631453631146</v>
      </c>
      <c r="CQ36" s="25">
        <v>28.600923063157893</v>
      </c>
      <c r="CR36" s="25">
        <v>12.27145177699982</v>
      </c>
      <c r="CS36" s="25">
        <v>8.8197340123732939</v>
      </c>
      <c r="CT36" s="25">
        <v>16.230937186539926</v>
      </c>
      <c r="CU36" s="25">
        <v>28.684025140157893</v>
      </c>
      <c r="CV36" s="25">
        <v>12.184100720540153</v>
      </c>
      <c r="CW36" s="25">
        <v>8.7569530881864743</v>
      </c>
      <c r="CX36" s="25">
        <v>15.86136525984173</v>
      </c>
      <c r="CY36" s="25">
        <v>28.909508449157894</v>
      </c>
      <c r="CZ36" s="25">
        <v>11.942995994565493</v>
      </c>
      <c r="DA36" s="25">
        <v>8.5836663743676347</v>
      </c>
      <c r="DB36" s="25">
        <v>14.807984191263058</v>
      </c>
      <c r="DC36" s="25">
        <v>29.090484611157894</v>
      </c>
      <c r="DD36" s="25">
        <v>11.879251462300644</v>
      </c>
      <c r="DE36" s="25">
        <v>8.5378519239231601</v>
      </c>
      <c r="DF36" s="25">
        <v>14.208319082048444</v>
      </c>
      <c r="DG36" s="25">
        <v>29.201192255157892</v>
      </c>
      <c r="DH36" s="25">
        <v>12.468215631101925</v>
      </c>
      <c r="DI36" s="25">
        <v>8.9611520685223347</v>
      </c>
      <c r="DJ36" s="25">
        <v>13.961573323309743</v>
      </c>
      <c r="DK36" s="25">
        <v>29.264532672157895</v>
      </c>
      <c r="DL36" s="25">
        <v>13.034337432763399</v>
      </c>
      <c r="DM36" s="25">
        <v>9.3680349541005619</v>
      </c>
      <c r="DN36" s="25">
        <v>14.023688255376387</v>
      </c>
      <c r="DO36" s="27">
        <v>27.962105263157895</v>
      </c>
      <c r="DP36" s="27">
        <v>13.93049932523617</v>
      </c>
      <c r="DQ36" s="27">
        <v>10.012124151309411</v>
      </c>
      <c r="DR36" s="27">
        <v>17.376371217041999</v>
      </c>
      <c r="DS36" s="27">
        <v>27.953243972157892</v>
      </c>
      <c r="DT36" s="27">
        <v>13.907262879155642</v>
      </c>
      <c r="DU36" s="27">
        <v>9.9954236599945023</v>
      </c>
      <c r="DV36" s="27">
        <v>17.500458381713557</v>
      </c>
      <c r="DW36" s="27">
        <v>28.038199921157894</v>
      </c>
      <c r="DX36" s="27">
        <v>13.633343588848641</v>
      </c>
      <c r="DY36" s="27">
        <v>9.7985524726836513</v>
      </c>
      <c r="DZ36" s="27">
        <v>17.140595019779479</v>
      </c>
      <c r="EA36" s="27">
        <v>28.155108701157893</v>
      </c>
      <c r="EB36" s="27">
        <v>13.281703755754025</v>
      </c>
      <c r="EC36" s="27">
        <v>9.545822000983252</v>
      </c>
      <c r="ED36" s="27">
        <v>16.724973689300061</v>
      </c>
      <c r="EE36" s="27">
        <v>28.312993108157894</v>
      </c>
      <c r="EF36" s="27">
        <v>12.960119116030354</v>
      </c>
      <c r="EG36" s="27">
        <v>9.3146927885339412</v>
      </c>
      <c r="EH36" s="27">
        <v>16.340231526496012</v>
      </c>
      <c r="EI36" s="27">
        <v>28.491007335157892</v>
      </c>
      <c r="EJ36" s="27">
        <v>12.642816781368314</v>
      </c>
      <c r="EK36" s="27">
        <v>9.086641353049389</v>
      </c>
      <c r="EL36" s="27">
        <v>15.940888463746639</v>
      </c>
      <c r="EM36" s="27">
        <v>28.662237906157895</v>
      </c>
      <c r="EN36" s="27">
        <v>12.356791744060184</v>
      </c>
      <c r="EO36" s="27">
        <v>8.881069527011249</v>
      </c>
      <c r="EP36" s="27">
        <v>15.474396302528232</v>
      </c>
      <c r="EQ36" s="27">
        <v>28.767624323157893</v>
      </c>
      <c r="ER36" s="27">
        <v>12.237542724417295</v>
      </c>
      <c r="ES36" s="27">
        <v>8.7953629086258172</v>
      </c>
      <c r="ET36" s="27">
        <v>15.02745101095932</v>
      </c>
      <c r="EU36" s="27">
        <v>28.884378294157894</v>
      </c>
      <c r="EV36" s="27">
        <v>12.108332404384921</v>
      </c>
      <c r="EW36" s="27">
        <v>8.702496907516224</v>
      </c>
      <c r="EX36" s="27">
        <v>14.587196720933212</v>
      </c>
      <c r="EY36" s="27">
        <v>29.015407601157893</v>
      </c>
      <c r="EZ36" s="27">
        <v>11.971496287262033</v>
      </c>
      <c r="FA36" s="27">
        <v>8.6041500958886203</v>
      </c>
      <c r="FB36" s="27">
        <v>14.042634936134167</v>
      </c>
      <c r="FC36" s="27">
        <v>29.597143130157892</v>
      </c>
      <c r="FD36" s="27">
        <v>11.447737437417603</v>
      </c>
      <c r="FE36" s="27">
        <v>8.227714297891799</v>
      </c>
      <c r="FF36" s="27">
        <v>12.243120869888292</v>
      </c>
      <c r="FG36" s="27">
        <v>30.018966499157894</v>
      </c>
      <c r="FH36" s="27">
        <v>11.174460492869832</v>
      </c>
      <c r="FI36" s="27">
        <v>8.0313047771256514</v>
      </c>
      <c r="FJ36" s="27">
        <v>11.635134212252336</v>
      </c>
      <c r="FK36" s="27">
        <v>30.262791992157894</v>
      </c>
      <c r="FL36" s="27">
        <v>11.526871140875542</v>
      </c>
      <c r="FM36" s="27">
        <v>8.2845892486797066</v>
      </c>
      <c r="FN36" s="27">
        <v>11.766792228239861</v>
      </c>
      <c r="FO36" s="27">
        <v>30.395712086157893</v>
      </c>
      <c r="FP36" s="27">
        <v>11.973327796196079</v>
      </c>
      <c r="FQ36" s="27">
        <v>8.6054664374212368</v>
      </c>
      <c r="FR36" s="27">
        <v>12.447932543699894</v>
      </c>
      <c r="FS36" s="28">
        <v>27.963490988157893</v>
      </c>
      <c r="FT36" s="28">
        <v>13.93049932523617</v>
      </c>
      <c r="FU36" s="28">
        <v>10.012124151309411</v>
      </c>
      <c r="FV36" s="28">
        <v>17.376371217041999</v>
      </c>
      <c r="FW36" s="28">
        <v>27.956944353157894</v>
      </c>
      <c r="FX36" s="28">
        <v>13.919164319692882</v>
      </c>
      <c r="FY36" s="28">
        <v>10.00397745964348</v>
      </c>
      <c r="FZ36" s="28">
        <v>17.500481659377307</v>
      </c>
      <c r="GA36" s="28">
        <v>28.065873356157894</v>
      </c>
      <c r="GB36" s="28">
        <v>13.636258033655841</v>
      </c>
      <c r="GC36" s="28">
        <v>9.8006471415509004</v>
      </c>
      <c r="GD36" s="28">
        <v>17.157880776564227</v>
      </c>
      <c r="GE36" s="28">
        <v>28.229448165157894</v>
      </c>
      <c r="GF36" s="28">
        <v>13.239463502292702</v>
      </c>
      <c r="GG36" s="28">
        <v>9.5154630991259879</v>
      </c>
      <c r="GH36" s="28">
        <v>16.774361433436603</v>
      </c>
      <c r="GI36" s="28">
        <v>28.467340437157894</v>
      </c>
      <c r="GJ36" s="28">
        <v>12.866428568916575</v>
      </c>
      <c r="GK36" s="28">
        <v>9.2473555475918356</v>
      </c>
      <c r="GL36" s="28">
        <v>16.438083880246037</v>
      </c>
      <c r="GM36" s="28">
        <v>28.690139779157892</v>
      </c>
      <c r="GN36" s="28">
        <v>12.486294811795037</v>
      </c>
      <c r="GO36" s="28">
        <v>8.9741459316587022</v>
      </c>
      <c r="GP36" s="28">
        <v>16.085955709603262</v>
      </c>
      <c r="GQ36" s="28">
        <v>28.853241474157894</v>
      </c>
      <c r="GR36" s="28">
        <v>12.096684950417963</v>
      </c>
      <c r="GS36" s="28">
        <v>8.6941256530162097</v>
      </c>
      <c r="GT36" s="28">
        <v>15.65507541147378</v>
      </c>
      <c r="GU36" s="28">
        <v>29.045477903157895</v>
      </c>
      <c r="GV36" s="28">
        <v>11.900879580848098</v>
      </c>
      <c r="GW36" s="28">
        <v>8.5533964785726884</v>
      </c>
      <c r="GX36" s="28">
        <v>15.254874553715378</v>
      </c>
      <c r="GY36" s="28">
        <v>29.258143709157892</v>
      </c>
      <c r="GZ36" s="28">
        <v>11.726885759958366</v>
      </c>
      <c r="HA36" s="28">
        <v>8.4283436936267204</v>
      </c>
      <c r="HB36" s="28">
        <v>14.9261974529132</v>
      </c>
      <c r="HC36" s="28">
        <v>29.509615280157895</v>
      </c>
      <c r="HD36" s="28">
        <v>11.53484111608434</v>
      </c>
      <c r="HE36" s="28">
        <v>8.2903174267880662</v>
      </c>
      <c r="HF36" s="28">
        <v>14.534346384055651</v>
      </c>
      <c r="HG36" s="28">
        <v>30.570029958157892</v>
      </c>
      <c r="HH36" s="28">
        <v>10.454614757631546</v>
      </c>
      <c r="HI36" s="28">
        <v>7.5139374737196665</v>
      </c>
      <c r="HJ36" s="28">
        <v>11.913815861652905</v>
      </c>
      <c r="HK36" s="28">
        <v>31.312268804157895</v>
      </c>
      <c r="HL36" s="28">
        <v>9.0784665023489133</v>
      </c>
      <c r="HM36" s="28">
        <v>6.5248726268094517</v>
      </c>
      <c r="HN36" s="28">
        <v>6.4773000409111106</v>
      </c>
      <c r="HO36" s="28">
        <v>31.735574603157893</v>
      </c>
      <c r="HP36" s="28">
        <v>8.5221036203024543</v>
      </c>
      <c r="HQ36" s="28">
        <v>6.1250036689079721</v>
      </c>
      <c r="HR36" s="28">
        <v>2.4198523799434</v>
      </c>
      <c r="HS36" s="28">
        <v>31.947038249157892</v>
      </c>
      <c r="HT36" s="28">
        <v>8.3026410078786395</v>
      </c>
      <c r="HU36" s="28">
        <v>5.967271568223155</v>
      </c>
      <c r="HV36" s="28">
        <v>6.940043681328234E-2</v>
      </c>
      <c r="HW36" s="29">
        <v>27.963490988157893</v>
      </c>
      <c r="HX36" s="29">
        <v>13.93049932523617</v>
      </c>
      <c r="HY36" s="29">
        <v>10.012124151309411</v>
      </c>
      <c r="HZ36" s="29">
        <v>17.376371217041999</v>
      </c>
      <c r="IA36" s="29">
        <v>27.945635096157893</v>
      </c>
      <c r="IB36" s="29">
        <v>13.915930902052706</v>
      </c>
      <c r="IC36" s="29">
        <v>10.001653538720713</v>
      </c>
      <c r="ID36" s="29">
        <v>17.539810010378964</v>
      </c>
      <c r="IE36" s="29">
        <v>28.118312101157894</v>
      </c>
      <c r="IF36" s="29">
        <v>13.566838932594845</v>
      </c>
      <c r="IG36" s="29">
        <v>9.750754266782522</v>
      </c>
      <c r="IH36" s="29">
        <v>17.053319357475825</v>
      </c>
      <c r="II36" s="29">
        <v>28.312541334157892</v>
      </c>
      <c r="IJ36" s="29">
        <v>13.15650160199257</v>
      </c>
      <c r="IK36" s="29">
        <v>9.4558367478918477</v>
      </c>
      <c r="IL36" s="29">
        <v>16.634436753576907</v>
      </c>
      <c r="IM36" s="29">
        <v>28.569856376157894</v>
      </c>
      <c r="IN36" s="29">
        <v>12.842331678157661</v>
      </c>
      <c r="IO36" s="29">
        <v>9.2300366377447407</v>
      </c>
      <c r="IP36" s="29">
        <v>16.283865475397761</v>
      </c>
      <c r="IQ36" s="29">
        <v>28.717858847157892</v>
      </c>
      <c r="IR36" s="29">
        <v>12.509172068382114</v>
      </c>
      <c r="IS36" s="29">
        <v>8.9905882664123631</v>
      </c>
      <c r="IT36" s="29">
        <v>15.963669498508812</v>
      </c>
      <c r="IU36" s="29">
        <v>28.880645485157892</v>
      </c>
      <c r="IV36" s="29">
        <v>12.174183993010265</v>
      </c>
      <c r="IW36" s="29">
        <v>8.7498257408541296</v>
      </c>
      <c r="IX36" s="29">
        <v>15.577233201087468</v>
      </c>
      <c r="IY36" s="29">
        <v>29.064288623157893</v>
      </c>
      <c r="IZ36" s="29">
        <v>12.076646060678849</v>
      </c>
      <c r="JA36" s="29">
        <v>8.6797233084025489</v>
      </c>
      <c r="JB36" s="29">
        <v>15.247600156721418</v>
      </c>
      <c r="JC36" s="29">
        <v>29.291173399157895</v>
      </c>
      <c r="JD36" s="29">
        <v>11.959130082625006</v>
      </c>
      <c r="JE36" s="29">
        <v>8.5952622611300971</v>
      </c>
      <c r="JF36" s="29">
        <v>14.78448613720589</v>
      </c>
      <c r="JG36" s="29">
        <v>29.641985583157894</v>
      </c>
      <c r="JH36" s="29">
        <v>11.676218684155241</v>
      </c>
      <c r="JI36" s="29">
        <v>8.3919282686314585</v>
      </c>
      <c r="JJ36" s="29">
        <v>13.361844089556485</v>
      </c>
      <c r="JK36" s="29">
        <v>30.599252994157894</v>
      </c>
      <c r="JL36" s="29">
        <v>10.41907445971813</v>
      </c>
      <c r="JM36" s="29">
        <v>7.488393961834273</v>
      </c>
      <c r="JN36" s="29">
        <v>6.9254451844368461</v>
      </c>
      <c r="JO36" s="29">
        <v>31.129919040157894</v>
      </c>
      <c r="JP36" s="29">
        <v>9.3655685901866956</v>
      </c>
      <c r="JQ36" s="29">
        <v>6.7312185502699728</v>
      </c>
      <c r="JR36" s="29">
        <v>2.1798796484122605</v>
      </c>
      <c r="JS36" s="29">
        <v>31.316050630157893</v>
      </c>
      <c r="JT36" s="29">
        <v>9.5496703667391607</v>
      </c>
      <c r="JU36" s="29">
        <v>6.8635361219725688</v>
      </c>
      <c r="JV36" s="29">
        <v>-0.30001101223815851</v>
      </c>
      <c r="JW36" s="29">
        <v>31.214255908157895</v>
      </c>
      <c r="JX36" s="29">
        <v>9.7231538647026756</v>
      </c>
      <c r="JY36" s="29">
        <v>6.9882221277833976</v>
      </c>
      <c r="JZ36" s="29">
        <v>1.2402178251078624</v>
      </c>
    </row>
    <row r="37" spans="1:286" ht="15" thickBot="1" x14ac:dyDescent="0.4">
      <c r="A37" s="2"/>
      <c r="B37" s="74" t="s">
        <v>486</v>
      </c>
      <c r="C37" s="74" t="s">
        <v>487</v>
      </c>
      <c r="D37" s="74" t="s">
        <v>856</v>
      </c>
      <c r="E37" s="87">
        <v>378864</v>
      </c>
      <c r="F37" s="84">
        <v>395534</v>
      </c>
      <c r="G37" s="22">
        <v>22.358742548999999</v>
      </c>
      <c r="H37" s="22">
        <v>12.27818109293977</v>
      </c>
      <c r="I37" s="22">
        <v>8.956762164260363</v>
      </c>
      <c r="J37" s="22">
        <v>9.6011163971776661</v>
      </c>
      <c r="K37" s="22">
        <v>22.340530315999999</v>
      </c>
      <c r="L37" s="22">
        <v>12.182434657230949</v>
      </c>
      <c r="M37" s="22">
        <v>8.8869164724410208</v>
      </c>
      <c r="N37" s="22">
        <v>9.2716079771881343</v>
      </c>
      <c r="O37" s="22">
        <v>22.371497388000002</v>
      </c>
      <c r="P37" s="22">
        <v>12.053619197935827</v>
      </c>
      <c r="Q37" s="22">
        <v>8.7929473883191189</v>
      </c>
      <c r="R37" s="22">
        <v>9.2345817522769309</v>
      </c>
      <c r="S37" s="22">
        <v>22.428499545000001</v>
      </c>
      <c r="T37" s="22">
        <v>11.788621646298086</v>
      </c>
      <c r="U37" s="22">
        <v>8.5996353638291598</v>
      </c>
      <c r="V37" s="22">
        <v>9.1922606162603167</v>
      </c>
      <c r="W37" s="22">
        <v>22.473804917999999</v>
      </c>
      <c r="X37" s="22">
        <v>11.75767716891985</v>
      </c>
      <c r="Y37" s="22">
        <v>8.5770617984063797</v>
      </c>
      <c r="Z37" s="22">
        <v>9.0621838751220611</v>
      </c>
      <c r="AA37" s="22">
        <v>22.511746169999999</v>
      </c>
      <c r="AB37" s="22">
        <v>11.765152668465594</v>
      </c>
      <c r="AC37" s="22">
        <v>8.5825150712473217</v>
      </c>
      <c r="AD37" s="22">
        <v>8.9259373275107023</v>
      </c>
      <c r="AE37" s="22">
        <v>22.551662473</v>
      </c>
      <c r="AF37" s="22">
        <v>11.705226609662217</v>
      </c>
      <c r="AG37" s="22">
        <v>8.538799845671118</v>
      </c>
      <c r="AH37" s="22">
        <v>8.822197644767579</v>
      </c>
      <c r="AI37" s="22">
        <v>22.606416197999998</v>
      </c>
      <c r="AJ37" s="22">
        <v>11.703537529447104</v>
      </c>
      <c r="AK37" s="22">
        <v>8.537567685170421</v>
      </c>
      <c r="AL37" s="22">
        <v>8.7870972999731265</v>
      </c>
      <c r="AM37" s="22">
        <v>22.665845973</v>
      </c>
      <c r="AN37" s="22">
        <v>11.644828796033122</v>
      </c>
      <c r="AO37" s="22">
        <v>8.4947404815175638</v>
      </c>
      <c r="AP37" s="22">
        <v>8.5317108947022842</v>
      </c>
      <c r="AQ37" s="22">
        <v>22.731755099000001</v>
      </c>
      <c r="AR37" s="22">
        <v>11.578499407742404</v>
      </c>
      <c r="AS37" s="22">
        <v>8.4463541162307312</v>
      </c>
      <c r="AT37" s="22">
        <v>8.4435783461852161</v>
      </c>
      <c r="AU37" s="22">
        <v>25.234067376999999</v>
      </c>
      <c r="AV37" s="22">
        <v>10.976157567909912</v>
      </c>
      <c r="AW37" s="22">
        <v>8.0069541301802811</v>
      </c>
      <c r="AX37" s="22">
        <v>5.7398283330895499</v>
      </c>
      <c r="AY37" s="22">
        <v>26.531269383999998</v>
      </c>
      <c r="AZ37" s="22">
        <v>10.768750393840611</v>
      </c>
      <c r="BA37" s="22">
        <v>7.8556534843241703</v>
      </c>
      <c r="BB37" s="22">
        <v>4.4065393126187509</v>
      </c>
      <c r="BC37" s="22">
        <v>27.582899857000001</v>
      </c>
      <c r="BD37" s="22">
        <v>10.704080394901842</v>
      </c>
      <c r="BE37" s="22">
        <v>7.8084776204667312</v>
      </c>
      <c r="BF37" s="22">
        <v>3.1693527364437486</v>
      </c>
      <c r="BG37" s="22">
        <v>28.531519091</v>
      </c>
      <c r="BH37" s="22">
        <v>10.598747109378397</v>
      </c>
      <c r="BI37" s="22">
        <v>7.7316384551805859</v>
      </c>
      <c r="BJ37" s="22">
        <v>2.2898532495033237</v>
      </c>
      <c r="BK37" s="25">
        <v>22.358636493999999</v>
      </c>
      <c r="BL37" s="25">
        <v>12.27818109293977</v>
      </c>
      <c r="BM37" s="25">
        <v>8.956762164260363</v>
      </c>
      <c r="BN37" s="25">
        <v>9.6011163971776661</v>
      </c>
      <c r="BO37" s="25">
        <v>22.307062725000002</v>
      </c>
      <c r="BP37" s="25">
        <v>12.233948709375982</v>
      </c>
      <c r="BQ37" s="25">
        <v>8.924495256276165</v>
      </c>
      <c r="BR37" s="25">
        <v>9.472866623278497</v>
      </c>
      <c r="BS37" s="25">
        <v>22.291700229</v>
      </c>
      <c r="BT37" s="25">
        <v>12.176111436953533</v>
      </c>
      <c r="BU37" s="25">
        <v>8.882303771283711</v>
      </c>
      <c r="BV37" s="25">
        <v>9.5736503606808636</v>
      </c>
      <c r="BW37" s="25">
        <v>22.300040941999999</v>
      </c>
      <c r="BX37" s="25">
        <v>12.10109650781742</v>
      </c>
      <c r="BY37" s="25">
        <v>8.8275814248746531</v>
      </c>
      <c r="BZ37" s="25">
        <v>9.6845361471941924</v>
      </c>
      <c r="CA37" s="25">
        <v>22.294409507000001</v>
      </c>
      <c r="CB37" s="25">
        <v>12.003355080294453</v>
      </c>
      <c r="CC37" s="25">
        <v>8.7562804143021733</v>
      </c>
      <c r="CD37" s="25">
        <v>9.7131039630319211</v>
      </c>
      <c r="CE37" s="25">
        <v>22.291538215999999</v>
      </c>
      <c r="CF37" s="25">
        <v>11.891398457307861</v>
      </c>
      <c r="CG37" s="25">
        <v>8.6746096165501125</v>
      </c>
      <c r="CH37" s="25">
        <v>9.7172439300031943</v>
      </c>
      <c r="CI37" s="25">
        <v>22.315980536000001</v>
      </c>
      <c r="CJ37" s="25">
        <v>11.798489998305261</v>
      </c>
      <c r="CK37" s="25">
        <v>8.6068341892262108</v>
      </c>
      <c r="CL37" s="25">
        <v>9.711802004108371</v>
      </c>
      <c r="CM37" s="25">
        <v>22.362099123</v>
      </c>
      <c r="CN37" s="25">
        <v>11.76468231134511</v>
      </c>
      <c r="CO37" s="25">
        <v>8.582171952276477</v>
      </c>
      <c r="CP37" s="25">
        <v>9.733672090369371</v>
      </c>
      <c r="CQ37" s="25">
        <v>22.429076108</v>
      </c>
      <c r="CR37" s="25">
        <v>11.688611716730154</v>
      </c>
      <c r="CS37" s="25">
        <v>8.5266795125981094</v>
      </c>
      <c r="CT37" s="25">
        <v>9.5251827464388423</v>
      </c>
      <c r="CU37" s="25">
        <v>22.509483334999999</v>
      </c>
      <c r="CV37" s="25">
        <v>11.62667714266791</v>
      </c>
      <c r="CW37" s="25">
        <v>8.4814991031041274</v>
      </c>
      <c r="CX37" s="25">
        <v>9.4416680982441648</v>
      </c>
      <c r="CY37" s="25">
        <v>22.90425952</v>
      </c>
      <c r="CZ37" s="25">
        <v>11.552952104788773</v>
      </c>
      <c r="DA37" s="25">
        <v>8.4277177144085158</v>
      </c>
      <c r="DB37" s="25">
        <v>9.0050208770355944</v>
      </c>
      <c r="DC37" s="25">
        <v>23.477360824999998</v>
      </c>
      <c r="DD37" s="25">
        <v>11.630302693796834</v>
      </c>
      <c r="DE37" s="25">
        <v>8.4841438921759238</v>
      </c>
      <c r="DF37" s="25">
        <v>8.4635323394144937</v>
      </c>
      <c r="DG37" s="25">
        <v>24.213089656000001</v>
      </c>
      <c r="DH37" s="25">
        <v>11.701517227209086</v>
      </c>
      <c r="DI37" s="25">
        <v>8.5360939028154554</v>
      </c>
      <c r="DJ37" s="25">
        <v>7.6289674143202255</v>
      </c>
      <c r="DK37" s="25">
        <v>24.912380716999998</v>
      </c>
      <c r="DL37" s="25">
        <v>11.704595151870853</v>
      </c>
      <c r="DM37" s="25">
        <v>8.5383392060037924</v>
      </c>
      <c r="DN37" s="25">
        <v>7.0726811001587233</v>
      </c>
      <c r="DO37" s="27">
        <v>22.358742548999999</v>
      </c>
      <c r="DP37" s="27">
        <v>12.27818109293977</v>
      </c>
      <c r="DQ37" s="27">
        <v>8.956762164260363</v>
      </c>
      <c r="DR37" s="27">
        <v>9.6011163971776661</v>
      </c>
      <c r="DS37" s="27">
        <v>22.339626558999999</v>
      </c>
      <c r="DT37" s="27">
        <v>12.183180876983688</v>
      </c>
      <c r="DU37" s="27">
        <v>8.8874608293613946</v>
      </c>
      <c r="DV37" s="27">
        <v>9.272476260133665</v>
      </c>
      <c r="DW37" s="27">
        <v>22.369532947</v>
      </c>
      <c r="DX37" s="27">
        <v>12.053393104085663</v>
      </c>
      <c r="DY37" s="27">
        <v>8.7927824560032182</v>
      </c>
      <c r="DZ37" s="27">
        <v>9.2363230827828779</v>
      </c>
      <c r="EA37" s="27">
        <v>22.425578786999999</v>
      </c>
      <c r="EB37" s="27">
        <v>11.788882310761403</v>
      </c>
      <c r="EC37" s="27">
        <v>8.5998255149260459</v>
      </c>
      <c r="ED37" s="27">
        <v>9.1947613973169133</v>
      </c>
      <c r="EE37" s="27">
        <v>22.469953293</v>
      </c>
      <c r="EF37" s="27">
        <v>11.757232066920636</v>
      </c>
      <c r="EG37" s="27">
        <v>8.5767371026948886</v>
      </c>
      <c r="EH37" s="27">
        <v>9.0654812871589954</v>
      </c>
      <c r="EI37" s="27">
        <v>22.512897819999999</v>
      </c>
      <c r="EJ37" s="27">
        <v>11.763886073781885</v>
      </c>
      <c r="EK37" s="27">
        <v>8.5815911080597242</v>
      </c>
      <c r="EL37" s="27">
        <v>8.9249339962099832</v>
      </c>
      <c r="EM37" s="27">
        <v>22.564855331</v>
      </c>
      <c r="EN37" s="27">
        <v>11.70435959891604</v>
      </c>
      <c r="EO37" s="27">
        <v>8.5381673734027448</v>
      </c>
      <c r="EP37" s="27">
        <v>8.8115952622831735</v>
      </c>
      <c r="EQ37" s="27">
        <v>22.621890097000001</v>
      </c>
      <c r="ER37" s="27">
        <v>11.689157980861184</v>
      </c>
      <c r="ES37" s="27">
        <v>8.5270780046763317</v>
      </c>
      <c r="ET37" s="27">
        <v>8.7747831533672915</v>
      </c>
      <c r="EU37" s="27">
        <v>22.683381009000001</v>
      </c>
      <c r="EV37" s="27">
        <v>11.641115193592778</v>
      </c>
      <c r="EW37" s="27">
        <v>8.4920314602399802</v>
      </c>
      <c r="EX37" s="27">
        <v>8.5175895376064652</v>
      </c>
      <c r="EY37" s="27">
        <v>22.748162124</v>
      </c>
      <c r="EZ37" s="27">
        <v>11.590891792276137</v>
      </c>
      <c r="FA37" s="27">
        <v>8.4553941882150543</v>
      </c>
      <c r="FB37" s="27">
        <v>8.4384679178019191</v>
      </c>
      <c r="FC37" s="27">
        <v>25.081201841999999</v>
      </c>
      <c r="FD37" s="27">
        <v>11.003330120474962</v>
      </c>
      <c r="FE37" s="27">
        <v>8.0267761289664818</v>
      </c>
      <c r="FF37" s="27">
        <v>5.9039272682366146</v>
      </c>
      <c r="FG37" s="27">
        <v>25.848497080999998</v>
      </c>
      <c r="FH37" s="27">
        <v>10.884620262817426</v>
      </c>
      <c r="FI37" s="27">
        <v>7.9401789405439125</v>
      </c>
      <c r="FJ37" s="27">
        <v>5.0820330074613018</v>
      </c>
      <c r="FK37" s="27">
        <v>26.632022159999998</v>
      </c>
      <c r="FL37" s="27">
        <v>10.865456591098548</v>
      </c>
      <c r="FM37" s="27">
        <v>7.9261993088313094</v>
      </c>
      <c r="FN37" s="27">
        <v>4.105795564096173</v>
      </c>
      <c r="FO37" s="27">
        <v>27.228588488</v>
      </c>
      <c r="FP37" s="27">
        <v>10.84094860053224</v>
      </c>
      <c r="FQ37" s="27">
        <v>7.9083210709258118</v>
      </c>
      <c r="FR37" s="27">
        <v>3.706914814074711</v>
      </c>
      <c r="FS37" s="28">
        <v>22.358829301</v>
      </c>
      <c r="FT37" s="28">
        <v>12.27818109293977</v>
      </c>
      <c r="FU37" s="28">
        <v>8.956762164260363</v>
      </c>
      <c r="FV37" s="28">
        <v>9.6011163971776661</v>
      </c>
      <c r="FW37" s="28">
        <v>22.326441065000001</v>
      </c>
      <c r="FX37" s="28">
        <v>12.220555272816105</v>
      </c>
      <c r="FY37" s="28">
        <v>8.9147249307759235</v>
      </c>
      <c r="FZ37" s="28">
        <v>9.2856964364677363</v>
      </c>
      <c r="GA37" s="28">
        <v>22.34833214</v>
      </c>
      <c r="GB37" s="28">
        <v>12.195984467528037</v>
      </c>
      <c r="GC37" s="28">
        <v>8.8968008704054409</v>
      </c>
      <c r="GD37" s="28">
        <v>9.2624694900521085</v>
      </c>
      <c r="GE37" s="28">
        <v>22.403650637999998</v>
      </c>
      <c r="GF37" s="28">
        <v>12.134230110789892</v>
      </c>
      <c r="GG37" s="28">
        <v>8.8517519269403131</v>
      </c>
      <c r="GH37" s="28">
        <v>9.2344163031130861</v>
      </c>
      <c r="GI37" s="28">
        <v>22.450485136000001</v>
      </c>
      <c r="GJ37" s="28">
        <v>12.038057921304565</v>
      </c>
      <c r="GK37" s="28">
        <v>8.7815956536685693</v>
      </c>
      <c r="GL37" s="28">
        <v>9.1131063907754104</v>
      </c>
      <c r="GM37" s="28">
        <v>22.525547525</v>
      </c>
      <c r="GN37" s="28">
        <v>11.913466970074973</v>
      </c>
      <c r="GO37" s="28">
        <v>8.6907082893647374</v>
      </c>
      <c r="GP37" s="28">
        <v>8.9557176765322861</v>
      </c>
      <c r="GQ37" s="28">
        <v>22.631269647</v>
      </c>
      <c r="GR37" s="28">
        <v>11.767448379377878</v>
      </c>
      <c r="GS37" s="28">
        <v>8.584189760395784</v>
      </c>
      <c r="GT37" s="28">
        <v>8.8104821673026343</v>
      </c>
      <c r="GU37" s="28">
        <v>22.767630222000001</v>
      </c>
      <c r="GV37" s="28">
        <v>11.689450435620174</v>
      </c>
      <c r="GW37" s="28">
        <v>8.5272913463513103</v>
      </c>
      <c r="GX37" s="28">
        <v>8.7211260658616023</v>
      </c>
      <c r="GY37" s="28">
        <v>22.926297304999999</v>
      </c>
      <c r="GZ37" s="28">
        <v>11.573520726657021</v>
      </c>
      <c r="HA37" s="28">
        <v>8.4427222376946585</v>
      </c>
      <c r="HB37" s="28">
        <v>8.3776104036167123</v>
      </c>
      <c r="HC37" s="28">
        <v>23.108548937999998</v>
      </c>
      <c r="HD37" s="28">
        <v>11.468146176028602</v>
      </c>
      <c r="HE37" s="28">
        <v>8.3658529700889481</v>
      </c>
      <c r="HF37" s="28">
        <v>8.2080088912340212</v>
      </c>
      <c r="HG37" s="28">
        <v>26.731378667999998</v>
      </c>
      <c r="HH37" s="28">
        <v>10.442745946209147</v>
      </c>
      <c r="HI37" s="28">
        <v>7.6178377785756108</v>
      </c>
      <c r="HJ37" s="28">
        <v>4.311616434239669</v>
      </c>
      <c r="HK37" s="28">
        <v>29.193378790000001</v>
      </c>
      <c r="HL37" s="28">
        <v>9.602772458363102</v>
      </c>
      <c r="HM37" s="28">
        <v>7.0050888137271112</v>
      </c>
      <c r="HN37" s="28">
        <v>0.45046499993618383</v>
      </c>
      <c r="HO37" s="28">
        <v>30.051166240000001</v>
      </c>
      <c r="HP37" s="28">
        <v>9.1024546130568016</v>
      </c>
      <c r="HQ37" s="28">
        <v>6.6401139112539305</v>
      </c>
      <c r="HR37" s="28">
        <v>-2.1687212103943665</v>
      </c>
      <c r="HS37" s="28">
        <v>30.188410140000002</v>
      </c>
      <c r="HT37" s="28">
        <v>8.8292764265859986</v>
      </c>
      <c r="HU37" s="28">
        <v>6.4408342275481818</v>
      </c>
      <c r="HV37" s="28">
        <v>-3.284698062324555</v>
      </c>
      <c r="HW37" s="29">
        <v>22.358829301</v>
      </c>
      <c r="HX37" s="29">
        <v>12.27818109293977</v>
      </c>
      <c r="HY37" s="29">
        <v>8.956762164260363</v>
      </c>
      <c r="HZ37" s="29">
        <v>9.6011163971776661</v>
      </c>
      <c r="IA37" s="29">
        <v>22.331957614</v>
      </c>
      <c r="IB37" s="29">
        <v>12.178835308153772</v>
      </c>
      <c r="IC37" s="29">
        <v>8.8842907974011744</v>
      </c>
      <c r="ID37" s="29">
        <v>9.2905855336036325</v>
      </c>
      <c r="IE37" s="29">
        <v>22.373596073999998</v>
      </c>
      <c r="IF37" s="29">
        <v>12.021024822631325</v>
      </c>
      <c r="IG37" s="29">
        <v>8.7691702453298443</v>
      </c>
      <c r="IH37" s="29">
        <v>9.2288612323321502</v>
      </c>
      <c r="II37" s="29">
        <v>22.441709394</v>
      </c>
      <c r="IJ37" s="29">
        <v>11.93817068884305</v>
      </c>
      <c r="IK37" s="29">
        <v>8.7087293082683992</v>
      </c>
      <c r="IL37" s="29">
        <v>9.1909615274307104</v>
      </c>
      <c r="IM37" s="29">
        <v>22.503480723999999</v>
      </c>
      <c r="IN37" s="29">
        <v>11.989133486325088</v>
      </c>
      <c r="IO37" s="29">
        <v>8.7459059595017354</v>
      </c>
      <c r="IP37" s="29">
        <v>9.0644062339647675</v>
      </c>
      <c r="IQ37" s="29">
        <v>22.622233839</v>
      </c>
      <c r="IR37" s="29">
        <v>11.912491350702183</v>
      </c>
      <c r="IS37" s="29">
        <v>8.6899965886153527</v>
      </c>
      <c r="IT37" s="29">
        <v>8.8795636158209224</v>
      </c>
      <c r="IU37" s="29">
        <v>22.799592357999998</v>
      </c>
      <c r="IV37" s="29">
        <v>11.849800643778877</v>
      </c>
      <c r="IW37" s="29">
        <v>8.6442645907264914</v>
      </c>
      <c r="IX37" s="29">
        <v>8.678834239594039</v>
      </c>
      <c r="IY37" s="29">
        <v>23.254260374000001</v>
      </c>
      <c r="IZ37" s="29">
        <v>11.761536166394622</v>
      </c>
      <c r="JA37" s="29">
        <v>8.5798768833373149</v>
      </c>
      <c r="JB37" s="29">
        <v>8.2847149725413125</v>
      </c>
      <c r="JC37" s="29">
        <v>24.539743455</v>
      </c>
      <c r="JD37" s="29">
        <v>11.496082936242352</v>
      </c>
      <c r="JE37" s="29">
        <v>8.3862324477151926</v>
      </c>
      <c r="JF37" s="29">
        <v>6.7778941275523241</v>
      </c>
      <c r="JG37" s="29">
        <v>25.879896574</v>
      </c>
      <c r="JH37" s="29">
        <v>11.203142521430577</v>
      </c>
      <c r="JI37" s="29">
        <v>8.1725364935744285</v>
      </c>
      <c r="JJ37" s="29">
        <v>5.2319102880964241</v>
      </c>
      <c r="JK37" s="29">
        <v>28.490292735000001</v>
      </c>
      <c r="JL37" s="29">
        <v>10.368695991452164</v>
      </c>
      <c r="JM37" s="29">
        <v>7.5638193675412664</v>
      </c>
      <c r="JN37" s="29">
        <v>1.5434040207891719</v>
      </c>
      <c r="JO37" s="29">
        <v>29.652647099999999</v>
      </c>
      <c r="JP37" s="29">
        <v>9.701666605869038</v>
      </c>
      <c r="JQ37" s="29">
        <v>7.0772307174784155</v>
      </c>
      <c r="JR37" s="29">
        <v>-1.3310163881407355</v>
      </c>
      <c r="JS37" s="29">
        <v>30.174453929999999</v>
      </c>
      <c r="JT37" s="29">
        <v>9.4328583028892794</v>
      </c>
      <c r="JU37" s="29">
        <v>6.8811388029396579</v>
      </c>
      <c r="JV37" s="29">
        <v>-3.2244220227404128</v>
      </c>
      <c r="JW37" s="29">
        <v>29.94870594</v>
      </c>
      <c r="JX37" s="29">
        <v>9.4388690626647982</v>
      </c>
      <c r="JY37" s="29">
        <v>6.8855235685110658</v>
      </c>
      <c r="JZ37" s="29">
        <v>-2.8688151744232471</v>
      </c>
    </row>
    <row r="38" spans="1:286" ht="15" thickBot="1" x14ac:dyDescent="0.4">
      <c r="A38" s="2"/>
      <c r="B38" s="74" t="s">
        <v>488</v>
      </c>
      <c r="C38" s="74" t="s">
        <v>475</v>
      </c>
      <c r="D38" s="74" t="s">
        <v>857</v>
      </c>
      <c r="E38" s="87">
        <v>366258</v>
      </c>
      <c r="F38" s="84">
        <v>399876</v>
      </c>
      <c r="G38" s="22">
        <v>28.638846702263159</v>
      </c>
      <c r="H38" s="22">
        <v>10.458704453441296</v>
      </c>
      <c r="I38" s="22">
        <v>7.5168768186226975</v>
      </c>
      <c r="J38" s="22">
        <v>9.9350069486457677</v>
      </c>
      <c r="K38" s="22">
        <v>28.643116804263158</v>
      </c>
      <c r="L38" s="22">
        <v>10.425104264357159</v>
      </c>
      <c r="M38" s="22">
        <v>7.4927277011529148</v>
      </c>
      <c r="N38" s="22">
        <v>9.6547514893592066</v>
      </c>
      <c r="O38" s="22">
        <v>28.742347850263158</v>
      </c>
      <c r="P38" s="22">
        <v>10.382257156751225</v>
      </c>
      <c r="Q38" s="22">
        <v>7.4619326412731892</v>
      </c>
      <c r="R38" s="22">
        <v>9.3938470758969856</v>
      </c>
      <c r="S38" s="22">
        <v>28.865129608263157</v>
      </c>
      <c r="T38" s="22">
        <v>10.274250978256115</v>
      </c>
      <c r="U38" s="22">
        <v>7.3843064741879543</v>
      </c>
      <c r="V38" s="22">
        <v>8.9499206207827484</v>
      </c>
      <c r="W38" s="22">
        <v>29.005963805263157</v>
      </c>
      <c r="X38" s="22">
        <v>10.087227219154713</v>
      </c>
      <c r="Y38" s="22">
        <v>7.2498888160947068</v>
      </c>
      <c r="Z38" s="22">
        <v>8.6196893085905515</v>
      </c>
      <c r="AA38" s="22">
        <v>29.157466833263157</v>
      </c>
      <c r="AB38" s="22">
        <v>9.9118612913250228</v>
      </c>
      <c r="AC38" s="22">
        <v>7.123849870874726</v>
      </c>
      <c r="AD38" s="22">
        <v>8.1465598388192433</v>
      </c>
      <c r="AE38" s="22">
        <v>29.321854193263157</v>
      </c>
      <c r="AF38" s="22">
        <v>9.7368581872143718</v>
      </c>
      <c r="AG38" s="22">
        <v>6.9980716942054801</v>
      </c>
      <c r="AH38" s="22">
        <v>7.6360889109211136</v>
      </c>
      <c r="AI38" s="22">
        <v>29.511124851263158</v>
      </c>
      <c r="AJ38" s="22">
        <v>9.5746861574295288</v>
      </c>
      <c r="AK38" s="22">
        <v>6.8815154632931925</v>
      </c>
      <c r="AL38" s="22">
        <v>7.167886942617713</v>
      </c>
      <c r="AM38" s="22">
        <v>29.71701314926316</v>
      </c>
      <c r="AN38" s="22">
        <v>9.2485211975128561</v>
      </c>
      <c r="AO38" s="22">
        <v>6.6470942845363981</v>
      </c>
      <c r="AP38" s="22">
        <v>6.4321945398446587</v>
      </c>
      <c r="AQ38" s="22">
        <v>29.958639854263158</v>
      </c>
      <c r="AR38" s="22">
        <v>9.1171552750879155</v>
      </c>
      <c r="AS38" s="22">
        <v>6.5526790095442742</v>
      </c>
      <c r="AT38" s="22">
        <v>5.5579653648181164</v>
      </c>
      <c r="AU38" s="22">
        <v>31.079340865263156</v>
      </c>
      <c r="AV38" s="22">
        <v>8.1142833886443864</v>
      </c>
      <c r="AW38" s="22">
        <v>5.8318952385892242</v>
      </c>
      <c r="AX38" s="22">
        <v>2.2487940692960642</v>
      </c>
      <c r="AY38" s="22">
        <v>32.169992714263159</v>
      </c>
      <c r="AZ38" s="22">
        <v>7.4685182045126091</v>
      </c>
      <c r="BA38" s="22">
        <v>5.3677710858815164</v>
      </c>
      <c r="BB38" s="22">
        <v>0.59493368681234671</v>
      </c>
      <c r="BC38" s="22">
        <v>32.946960530263155</v>
      </c>
      <c r="BD38" s="22">
        <v>7.8043810694429769</v>
      </c>
      <c r="BE38" s="22">
        <v>5.6091623399197346</v>
      </c>
      <c r="BF38" s="22">
        <v>0.12401541201113275</v>
      </c>
      <c r="BG38" s="22">
        <v>33.681653605263158</v>
      </c>
      <c r="BH38" s="22">
        <v>8.4212085188241232</v>
      </c>
      <c r="BI38" s="22">
        <v>6.0524883728891128</v>
      </c>
      <c r="BJ38" s="22">
        <v>0.24156453347487883</v>
      </c>
      <c r="BK38" s="25">
        <v>28.638206169263157</v>
      </c>
      <c r="BL38" s="25">
        <v>10.458704453441296</v>
      </c>
      <c r="BM38" s="25">
        <v>7.5168768186226975</v>
      </c>
      <c r="BN38" s="25">
        <v>9.9350069486457677</v>
      </c>
      <c r="BO38" s="25">
        <v>28.655517503263159</v>
      </c>
      <c r="BP38" s="25">
        <v>10.451995794185828</v>
      </c>
      <c r="BQ38" s="25">
        <v>7.5120551731248302</v>
      </c>
      <c r="BR38" s="25">
        <v>9.8584867961340024</v>
      </c>
      <c r="BS38" s="25">
        <v>28.739734410263157</v>
      </c>
      <c r="BT38" s="25">
        <v>10.320046455378963</v>
      </c>
      <c r="BU38" s="25">
        <v>7.4172205852917674</v>
      </c>
      <c r="BV38" s="25">
        <v>9.8133278478021531</v>
      </c>
      <c r="BW38" s="25">
        <v>28.835643522263158</v>
      </c>
      <c r="BX38" s="25">
        <v>10.177160112222515</v>
      </c>
      <c r="BY38" s="25">
        <v>7.3145253570871809</v>
      </c>
      <c r="BZ38" s="25">
        <v>9.6067542052086203</v>
      </c>
      <c r="CA38" s="25">
        <v>28.938791630263157</v>
      </c>
      <c r="CB38" s="25">
        <v>10.077080279456208</v>
      </c>
      <c r="CC38" s="25">
        <v>7.2425960107439868</v>
      </c>
      <c r="CD38" s="25">
        <v>9.6326137909387093</v>
      </c>
      <c r="CE38" s="25">
        <v>29.064257898263158</v>
      </c>
      <c r="CF38" s="25">
        <v>9.9343930363480855</v>
      </c>
      <c r="CG38" s="25">
        <v>7.1400438796643373</v>
      </c>
      <c r="CH38" s="25">
        <v>9.3097614494337861</v>
      </c>
      <c r="CI38" s="25">
        <v>29.225130796263159</v>
      </c>
      <c r="CJ38" s="25">
        <v>9.7706450576195518</v>
      </c>
      <c r="CK38" s="25">
        <v>7.0223549832163803</v>
      </c>
      <c r="CL38" s="25">
        <v>8.941020148917989</v>
      </c>
      <c r="CM38" s="25">
        <v>29.419272794263158</v>
      </c>
      <c r="CN38" s="25">
        <v>9.7606461857010647</v>
      </c>
      <c r="CO38" s="25">
        <v>7.0151685970945588</v>
      </c>
      <c r="CP38" s="25">
        <v>8.6149644140282575</v>
      </c>
      <c r="CQ38" s="25">
        <v>29.604098242263156</v>
      </c>
      <c r="CR38" s="25">
        <v>9.6687665752641347</v>
      </c>
      <c r="CS38" s="25">
        <v>6.9491329119987633</v>
      </c>
      <c r="CT38" s="25">
        <v>7.9749860427675863</v>
      </c>
      <c r="CU38" s="25">
        <v>29.814565250263158</v>
      </c>
      <c r="CV38" s="25">
        <v>9.5465225201688995</v>
      </c>
      <c r="CW38" s="25">
        <v>6.8612737026626149</v>
      </c>
      <c r="CX38" s="25">
        <v>7.2746644914166438</v>
      </c>
      <c r="CY38" s="25">
        <v>30.411350332263158</v>
      </c>
      <c r="CZ38" s="25">
        <v>9.2491007937403698</v>
      </c>
      <c r="DA38" s="25">
        <v>6.6475108517571426</v>
      </c>
      <c r="DB38" s="25">
        <v>5.5519148338065598</v>
      </c>
      <c r="DC38" s="25">
        <v>30.923307869263159</v>
      </c>
      <c r="DD38" s="25">
        <v>8.952549708201138</v>
      </c>
      <c r="DE38" s="25">
        <v>6.4343737476014002</v>
      </c>
      <c r="DF38" s="25">
        <v>4.4241315744133303</v>
      </c>
      <c r="DG38" s="25">
        <v>31.422089025263158</v>
      </c>
      <c r="DH38" s="25">
        <v>9.3912481045140463</v>
      </c>
      <c r="DI38" s="25">
        <v>6.7496749228369639</v>
      </c>
      <c r="DJ38" s="25">
        <v>3.5552150282118937</v>
      </c>
      <c r="DK38" s="25">
        <v>31.851807403263159</v>
      </c>
      <c r="DL38" s="25">
        <v>9.8416461595989606</v>
      </c>
      <c r="DM38" s="25">
        <v>7.0733848731938211</v>
      </c>
      <c r="DN38" s="25">
        <v>3.1954598568033035</v>
      </c>
      <c r="DO38" s="27">
        <v>28.638846702263159</v>
      </c>
      <c r="DP38" s="27">
        <v>10.458704453441296</v>
      </c>
      <c r="DQ38" s="27">
        <v>7.5168768186226975</v>
      </c>
      <c r="DR38" s="27">
        <v>9.9350069486457677</v>
      </c>
      <c r="DS38" s="27">
        <v>28.642527098263159</v>
      </c>
      <c r="DT38" s="27">
        <v>10.415057699488068</v>
      </c>
      <c r="DU38" s="27">
        <v>7.4855070371684373</v>
      </c>
      <c r="DV38" s="27">
        <v>9.6551195812708777</v>
      </c>
      <c r="DW38" s="27">
        <v>28.742188925263157</v>
      </c>
      <c r="DX38" s="27">
        <v>10.361603672126654</v>
      </c>
      <c r="DY38" s="27">
        <v>7.4470885752142104</v>
      </c>
      <c r="DZ38" s="27">
        <v>9.394576068677253</v>
      </c>
      <c r="EA38" s="27">
        <v>28.864525021263159</v>
      </c>
      <c r="EB38" s="27">
        <v>10.23052841682707</v>
      </c>
      <c r="EC38" s="27">
        <v>7.3528822084082055</v>
      </c>
      <c r="ED38" s="27">
        <v>8.9510064065604418</v>
      </c>
      <c r="EE38" s="27">
        <v>29.004881952263158</v>
      </c>
      <c r="EF38" s="27">
        <v>10.067685830284789</v>
      </c>
      <c r="EG38" s="27">
        <v>7.2358440351513389</v>
      </c>
      <c r="EH38" s="27">
        <v>8.6211128556656611</v>
      </c>
      <c r="EI38" s="27">
        <v>29.158595085263158</v>
      </c>
      <c r="EJ38" s="27">
        <v>9.8951034670542821</v>
      </c>
      <c r="EK38" s="27">
        <v>7.1118056926161239</v>
      </c>
      <c r="EL38" s="27">
        <v>8.1461333339094999</v>
      </c>
      <c r="EM38" s="27">
        <v>29.327971964263156</v>
      </c>
      <c r="EN38" s="27">
        <v>9.7005002989413072</v>
      </c>
      <c r="EO38" s="27">
        <v>6.9719405640305618</v>
      </c>
      <c r="EP38" s="27">
        <v>7.6328109852786881</v>
      </c>
      <c r="EQ38" s="27">
        <v>29.518024647263157</v>
      </c>
      <c r="ER38" s="27">
        <v>9.5326224570910441</v>
      </c>
      <c r="ES38" s="27">
        <v>6.8512834536415754</v>
      </c>
      <c r="ET38" s="27">
        <v>7.1641152105221941</v>
      </c>
      <c r="EU38" s="27">
        <v>29.722381751263157</v>
      </c>
      <c r="EV38" s="27">
        <v>9.2963400644112806</v>
      </c>
      <c r="EW38" s="27">
        <v>6.6814626457116963</v>
      </c>
      <c r="EX38" s="27">
        <v>6.4282863932495893</v>
      </c>
      <c r="EY38" s="27">
        <v>29.946531286263159</v>
      </c>
      <c r="EZ38" s="27">
        <v>9.1126207423896304</v>
      </c>
      <c r="FA38" s="27">
        <v>6.5494199516107825</v>
      </c>
      <c r="FB38" s="27">
        <v>5.6259000740167551</v>
      </c>
      <c r="FC38" s="27">
        <v>30.925910924263157</v>
      </c>
      <c r="FD38" s="27">
        <v>8.1725365514865338</v>
      </c>
      <c r="FE38" s="27">
        <v>5.8737629337066171</v>
      </c>
      <c r="FF38" s="27">
        <v>2.6524744753809664</v>
      </c>
      <c r="FG38" s="27">
        <v>31.713727154263157</v>
      </c>
      <c r="FH38" s="27">
        <v>7.5712960192215002</v>
      </c>
      <c r="FI38" s="27">
        <v>5.4416395249690899</v>
      </c>
      <c r="FJ38" s="27">
        <v>1.2485097952452016</v>
      </c>
      <c r="FK38" s="27">
        <v>32.335098089263155</v>
      </c>
      <c r="FL38" s="27">
        <v>7.9273310924298732</v>
      </c>
      <c r="FM38" s="27">
        <v>5.6975289422798605</v>
      </c>
      <c r="FN38" s="27">
        <v>0.90956356095541224</v>
      </c>
      <c r="FO38" s="27">
        <v>32.816401583263158</v>
      </c>
      <c r="FP38" s="27">
        <v>8.5931997340434148</v>
      </c>
      <c r="FQ38" s="27">
        <v>6.1761018457091854</v>
      </c>
      <c r="FR38" s="27">
        <v>1.2375490271312017</v>
      </c>
      <c r="FS38" s="28">
        <v>28.640558711263157</v>
      </c>
      <c r="FT38" s="28">
        <v>10.458704453441291</v>
      </c>
      <c r="FU38" s="28">
        <v>7.516876818622694</v>
      </c>
      <c r="FV38" s="28">
        <v>9.9350069486457677</v>
      </c>
      <c r="FW38" s="28">
        <v>28.638462342263157</v>
      </c>
      <c r="FX38" s="28">
        <v>10.377176516028136</v>
      </c>
      <c r="FY38" s="28">
        <v>7.4582810847496113</v>
      </c>
      <c r="FZ38" s="28">
        <v>9.6590512505123201</v>
      </c>
      <c r="GA38" s="28">
        <v>28.745891318263158</v>
      </c>
      <c r="GB38" s="28">
        <v>10.245647579697463</v>
      </c>
      <c r="GC38" s="28">
        <v>7.3637486484537549</v>
      </c>
      <c r="GD38" s="28">
        <v>9.3965517805924712</v>
      </c>
      <c r="GE38" s="28">
        <v>28.891056167263159</v>
      </c>
      <c r="GF38" s="28">
        <v>9.9850409358276515</v>
      </c>
      <c r="GG38" s="28">
        <v>7.1764455222582839</v>
      </c>
      <c r="GH38" s="28">
        <v>8.9563938581580906</v>
      </c>
      <c r="GI38" s="28">
        <v>29.073176953263157</v>
      </c>
      <c r="GJ38" s="28">
        <v>9.695263652231354</v>
      </c>
      <c r="GK38" s="28">
        <v>6.968176882932525</v>
      </c>
      <c r="GL38" s="28">
        <v>8.6269589005585345</v>
      </c>
      <c r="GM38" s="28">
        <v>29.298046211263156</v>
      </c>
      <c r="GN38" s="28">
        <v>9.3843135832919664</v>
      </c>
      <c r="GO38" s="28">
        <v>6.7446909458965552</v>
      </c>
      <c r="GP38" s="28">
        <v>8.1213861780853414</v>
      </c>
      <c r="GQ38" s="28">
        <v>29.551132936263159</v>
      </c>
      <c r="GR38" s="28">
        <v>9.0847076520240044</v>
      </c>
      <c r="GS38" s="28">
        <v>6.5293582639668166</v>
      </c>
      <c r="GT38" s="28">
        <v>7.5687745331132028</v>
      </c>
      <c r="GU38" s="28">
        <v>29.852771152263159</v>
      </c>
      <c r="GV38" s="28">
        <v>8.8220057669464893</v>
      </c>
      <c r="GW38" s="28">
        <v>6.3405492466608617</v>
      </c>
      <c r="GX38" s="28">
        <v>7.0253391036978776</v>
      </c>
      <c r="GY38" s="28">
        <v>30.192718860263156</v>
      </c>
      <c r="GZ38" s="28">
        <v>8.5381751711791445</v>
      </c>
      <c r="HA38" s="28">
        <v>6.136554608965807</v>
      </c>
      <c r="HB38" s="28">
        <v>6.4182371336137258</v>
      </c>
      <c r="HC38" s="28">
        <v>30.594987725263159</v>
      </c>
      <c r="HD38" s="28">
        <v>8.2329819300239961</v>
      </c>
      <c r="HE38" s="28">
        <v>5.917206217408129</v>
      </c>
      <c r="HF38" s="28">
        <v>5.7403182486495723</v>
      </c>
      <c r="HG38" s="28">
        <v>32.422946055263154</v>
      </c>
      <c r="HH38" s="28">
        <v>6.7752195549523204</v>
      </c>
      <c r="HI38" s="28">
        <v>4.8694836956543837</v>
      </c>
      <c r="HJ38" s="28">
        <v>2.3649124852422929</v>
      </c>
      <c r="HK38" s="28">
        <v>30.027377236552617</v>
      </c>
      <c r="HL38" s="28">
        <v>4.9437787083123066</v>
      </c>
      <c r="HM38" s="28">
        <v>3.553191098796721</v>
      </c>
      <c r="HN38" s="28">
        <v>-4.1114370940186333</v>
      </c>
      <c r="HO38" s="28">
        <v>25.941791273121765</v>
      </c>
      <c r="HP38" s="28">
        <v>4.2711181313371869</v>
      </c>
      <c r="HQ38" s="28">
        <v>3.0697366976923912</v>
      </c>
      <c r="HR38" s="28">
        <v>-9.1248462605606733</v>
      </c>
      <c r="HS38" s="28">
        <v>24.413907653191373</v>
      </c>
      <c r="HT38" s="28">
        <v>4.0195637431705089</v>
      </c>
      <c r="HU38" s="28">
        <v>2.8889396059062538</v>
      </c>
      <c r="HV38" s="28">
        <v>-12.308217573965791</v>
      </c>
      <c r="HW38" s="29">
        <v>28.640558711263157</v>
      </c>
      <c r="HX38" s="29">
        <v>10.458704453441296</v>
      </c>
      <c r="HY38" s="29">
        <v>7.5168768186226975</v>
      </c>
      <c r="HZ38" s="29">
        <v>9.9350069486457677</v>
      </c>
      <c r="IA38" s="29">
        <v>28.614289102263157</v>
      </c>
      <c r="IB38" s="29">
        <v>10.432009970315059</v>
      </c>
      <c r="IC38" s="29">
        <v>7.4976909679955961</v>
      </c>
      <c r="ID38" s="29">
        <v>9.7173211155577341</v>
      </c>
      <c r="IE38" s="29">
        <v>28.754390259263158</v>
      </c>
      <c r="IF38" s="29">
        <v>10.353566869754111</v>
      </c>
      <c r="IG38" s="29">
        <v>7.4413123671074652</v>
      </c>
      <c r="IH38" s="29">
        <v>9.3501126164041004</v>
      </c>
      <c r="II38" s="29">
        <v>28.903683004263158</v>
      </c>
      <c r="IJ38" s="29">
        <v>10.064889104258754</v>
      </c>
      <c r="IK38" s="29">
        <v>7.2338339730899488</v>
      </c>
      <c r="IL38" s="29">
        <v>8.8956358735167065</v>
      </c>
      <c r="IM38" s="29">
        <v>29.077257095263157</v>
      </c>
      <c r="IN38" s="29">
        <v>9.9105343056333286</v>
      </c>
      <c r="IO38" s="29">
        <v>7.1228961401302584</v>
      </c>
      <c r="IP38" s="29">
        <v>8.5694313406280997</v>
      </c>
      <c r="IQ38" s="29">
        <v>29.283814670263158</v>
      </c>
      <c r="IR38" s="29">
        <v>9.5716233889978124</v>
      </c>
      <c r="IS38" s="29">
        <v>6.8793141913165652</v>
      </c>
      <c r="IT38" s="29">
        <v>8.096342663257964</v>
      </c>
      <c r="IU38" s="29">
        <v>29.546425501263158</v>
      </c>
      <c r="IV38" s="29">
        <v>9.2442387917295932</v>
      </c>
      <c r="IW38" s="29">
        <v>6.6440164351810171</v>
      </c>
      <c r="IX38" s="29">
        <v>7.5876385333780867</v>
      </c>
      <c r="IY38" s="29">
        <v>29.856835345263157</v>
      </c>
      <c r="IZ38" s="29">
        <v>9.0305951714332622</v>
      </c>
      <c r="JA38" s="29">
        <v>6.4904665587119759</v>
      </c>
      <c r="JB38" s="29">
        <v>7.108793455231357</v>
      </c>
      <c r="JC38" s="29">
        <v>30.217913655263157</v>
      </c>
      <c r="JD38" s="29">
        <v>8.7673866902558313</v>
      </c>
      <c r="JE38" s="29">
        <v>6.3012934408143275</v>
      </c>
      <c r="JF38" s="29">
        <v>6.5006817387970131</v>
      </c>
      <c r="JG38" s="29">
        <v>30.678130241263158</v>
      </c>
      <c r="JH38" s="29">
        <v>8.3169489300320087</v>
      </c>
      <c r="JI38" s="29">
        <v>5.9775549535923558</v>
      </c>
      <c r="JJ38" s="29">
        <v>4.8726300531141753</v>
      </c>
      <c r="JK38" s="29">
        <v>32.64370597926316</v>
      </c>
      <c r="JL38" s="29">
        <v>6.3602456795221372</v>
      </c>
      <c r="JM38" s="29">
        <v>4.5712338007040776</v>
      </c>
      <c r="JN38" s="29">
        <v>-2.4755418469560198</v>
      </c>
      <c r="JO38" s="29">
        <v>29.31880046675478</v>
      </c>
      <c r="JP38" s="29">
        <v>4.8271169459434322</v>
      </c>
      <c r="JQ38" s="29">
        <v>3.4693439931562402</v>
      </c>
      <c r="JR38" s="29">
        <v>-8.0375162130084874</v>
      </c>
      <c r="JS38" s="29">
        <v>32.505189166746803</v>
      </c>
      <c r="JT38" s="29">
        <v>5.3517315497207969</v>
      </c>
      <c r="JU38" s="29">
        <v>3.8463948383541324</v>
      </c>
      <c r="JV38" s="29">
        <v>-11.32852296987852</v>
      </c>
      <c r="JW38" s="29">
        <v>32.268411736842346</v>
      </c>
      <c r="JX38" s="29">
        <v>5.3127479512749876</v>
      </c>
      <c r="JY38" s="29">
        <v>3.8183765585788225</v>
      </c>
      <c r="JZ38" s="29">
        <v>-10.247140479375048</v>
      </c>
    </row>
    <row r="39" spans="1:286" ht="15" thickBot="1" x14ac:dyDescent="0.4">
      <c r="A39" s="2"/>
      <c r="B39" s="74" t="s">
        <v>489</v>
      </c>
      <c r="C39" s="74" t="s">
        <v>490</v>
      </c>
      <c r="D39" s="74" t="s">
        <v>851</v>
      </c>
      <c r="E39" s="87">
        <v>393008</v>
      </c>
      <c r="F39" s="84">
        <v>403366</v>
      </c>
      <c r="G39" s="22">
        <v>16.278516500684212</v>
      </c>
      <c r="H39" s="22">
        <v>14.472836059034702</v>
      </c>
      <c r="I39" s="22">
        <v>10.557732406931601</v>
      </c>
      <c r="J39" s="22">
        <v>11.693009606867742</v>
      </c>
      <c r="K39" s="22">
        <v>16.276898149684211</v>
      </c>
      <c r="L39" s="22">
        <v>14.37132614175424</v>
      </c>
      <c r="M39" s="22">
        <v>10.483682335547847</v>
      </c>
      <c r="N39" s="22">
        <v>11.626682759376846</v>
      </c>
      <c r="O39" s="22">
        <v>16.32532312168421</v>
      </c>
      <c r="P39" s="22">
        <v>14.190934181024192</v>
      </c>
      <c r="Q39" s="22">
        <v>10.352088911703277</v>
      </c>
      <c r="R39" s="22">
        <v>11.561626630298656</v>
      </c>
      <c r="S39" s="22">
        <v>16.39564295568421</v>
      </c>
      <c r="T39" s="22">
        <v>14.015375711229259</v>
      </c>
      <c r="U39" s="22">
        <v>10.224021452201567</v>
      </c>
      <c r="V39" s="22">
        <v>11.285497451512265</v>
      </c>
      <c r="W39" s="22">
        <v>16.477413008684209</v>
      </c>
      <c r="X39" s="22">
        <v>13.801575506934039</v>
      </c>
      <c r="Y39" s="22">
        <v>10.068057179802645</v>
      </c>
      <c r="Z39" s="22">
        <v>11.090963849917612</v>
      </c>
      <c r="AA39" s="22">
        <v>16.556763833684212</v>
      </c>
      <c r="AB39" s="22">
        <v>13.598179036715822</v>
      </c>
      <c r="AC39" s="22">
        <v>9.9196822865668537</v>
      </c>
      <c r="AD39" s="22">
        <v>10.808652847205545</v>
      </c>
      <c r="AE39" s="22">
        <v>16.641263981684212</v>
      </c>
      <c r="AF39" s="22">
        <v>13.52204907662164</v>
      </c>
      <c r="AG39" s="22">
        <v>9.8641465405979076</v>
      </c>
      <c r="AH39" s="22">
        <v>10.582808572596525</v>
      </c>
      <c r="AI39" s="22">
        <v>16.73498544768421</v>
      </c>
      <c r="AJ39" s="22">
        <v>13.449133734900574</v>
      </c>
      <c r="AK39" s="22">
        <v>9.8109558139766087</v>
      </c>
      <c r="AL39" s="22">
        <v>10.284839833466057</v>
      </c>
      <c r="AM39" s="22">
        <v>16.837183183684211</v>
      </c>
      <c r="AN39" s="22">
        <v>13.339582315954992</v>
      </c>
      <c r="AO39" s="22">
        <v>9.7310395790859978</v>
      </c>
      <c r="AP39" s="22">
        <v>9.9562110090816969</v>
      </c>
      <c r="AQ39" s="22">
        <v>16.969280478684212</v>
      </c>
      <c r="AR39" s="22">
        <v>13.240381769941544</v>
      </c>
      <c r="AS39" s="22">
        <v>9.6586741618892997</v>
      </c>
      <c r="AT39" s="22">
        <v>9.5718995602073722</v>
      </c>
      <c r="AU39" s="22">
        <v>17.432762154684212</v>
      </c>
      <c r="AV39" s="22">
        <v>12.786106306115213</v>
      </c>
      <c r="AW39" s="22">
        <v>9.3272865356804644</v>
      </c>
      <c r="AX39" s="22">
        <v>8.199591039327828</v>
      </c>
      <c r="AY39" s="22">
        <v>17.71585695568421</v>
      </c>
      <c r="AZ39" s="22">
        <v>12.531527032365386</v>
      </c>
      <c r="BA39" s="22">
        <v>9.1415744998612087</v>
      </c>
      <c r="BB39" s="22">
        <v>7.43049466085243</v>
      </c>
      <c r="BC39" s="22">
        <v>17.884825968684211</v>
      </c>
      <c r="BD39" s="22">
        <v>12.368638718234259</v>
      </c>
      <c r="BE39" s="22">
        <v>9.0227497425159395</v>
      </c>
      <c r="BF39" s="22">
        <v>7.1796103707879748</v>
      </c>
      <c r="BG39" s="22">
        <v>17.99901646568421</v>
      </c>
      <c r="BH39" s="22">
        <v>12.369107860895076</v>
      </c>
      <c r="BI39" s="22">
        <v>9.0230919755553654</v>
      </c>
      <c r="BJ39" s="22">
        <v>7.2193621117781355</v>
      </c>
      <c r="BK39" s="25">
        <v>16.278238642684212</v>
      </c>
      <c r="BL39" s="25">
        <v>14.472836059034702</v>
      </c>
      <c r="BM39" s="25">
        <v>10.557732406931601</v>
      </c>
      <c r="BN39" s="25">
        <v>11.693009606867742</v>
      </c>
      <c r="BO39" s="25">
        <v>16.265378954684209</v>
      </c>
      <c r="BP39" s="25">
        <v>14.37383126785852</v>
      </c>
      <c r="BQ39" s="25">
        <v>10.485509790163288</v>
      </c>
      <c r="BR39" s="25">
        <v>11.615276319445565</v>
      </c>
      <c r="BS39" s="25">
        <v>16.288344893684211</v>
      </c>
      <c r="BT39" s="25">
        <v>13.914610526245845</v>
      </c>
      <c r="BU39" s="25">
        <v>10.150514652659972</v>
      </c>
      <c r="BV39" s="25">
        <v>11.574947520505056</v>
      </c>
      <c r="BW39" s="25">
        <v>16.31396655268421</v>
      </c>
      <c r="BX39" s="25">
        <v>13.483544716071206</v>
      </c>
      <c r="BY39" s="25">
        <v>9.8360581456535243</v>
      </c>
      <c r="BZ39" s="25">
        <v>11.379428325299886</v>
      </c>
      <c r="CA39" s="25">
        <v>16.34208108468421</v>
      </c>
      <c r="CB39" s="25">
        <v>13.078816750701051</v>
      </c>
      <c r="CC39" s="25">
        <v>9.5408147297431682</v>
      </c>
      <c r="CD39" s="25">
        <v>11.286604942323905</v>
      </c>
      <c r="CE39" s="25">
        <v>16.376777960684212</v>
      </c>
      <c r="CF39" s="25">
        <v>12.670193612347406</v>
      </c>
      <c r="CG39" s="25">
        <v>9.2427298393719219</v>
      </c>
      <c r="CH39" s="25">
        <v>11.084476794498054</v>
      </c>
      <c r="CI39" s="25">
        <v>16.424013207684212</v>
      </c>
      <c r="CJ39" s="25">
        <v>12.456695844289632</v>
      </c>
      <c r="CK39" s="25">
        <v>9.0869861899975461</v>
      </c>
      <c r="CL39" s="25">
        <v>10.901351275275889</v>
      </c>
      <c r="CM39" s="25">
        <v>16.482456519684209</v>
      </c>
      <c r="CN39" s="25">
        <v>12.393758570892009</v>
      </c>
      <c r="CO39" s="25">
        <v>9.0410743252984922</v>
      </c>
      <c r="CP39" s="25">
        <v>10.642292109584091</v>
      </c>
      <c r="CQ39" s="25">
        <v>16.55116554968421</v>
      </c>
      <c r="CR39" s="25">
        <v>12.329390754744738</v>
      </c>
      <c r="CS39" s="25">
        <v>8.9941188995803074</v>
      </c>
      <c r="CT39" s="25">
        <v>10.339661184453917</v>
      </c>
      <c r="CU39" s="25">
        <v>16.628564236684213</v>
      </c>
      <c r="CV39" s="25">
        <v>12.208164645937458</v>
      </c>
      <c r="CW39" s="25">
        <v>8.9056861409765187</v>
      </c>
      <c r="CX39" s="25">
        <v>9.7823949085258857</v>
      </c>
      <c r="CY39" s="25">
        <v>16.850224042684211</v>
      </c>
      <c r="CZ39" s="25">
        <v>12.081206454749879</v>
      </c>
      <c r="DA39" s="25">
        <v>8.8130719080812465</v>
      </c>
      <c r="DB39" s="25">
        <v>9.1900239889534046</v>
      </c>
      <c r="DC39" s="25">
        <v>17.005637629684209</v>
      </c>
      <c r="DD39" s="25">
        <v>11.952566632477804</v>
      </c>
      <c r="DE39" s="25">
        <v>8.7192309487223536</v>
      </c>
      <c r="DF39" s="25">
        <v>8.556952578146424</v>
      </c>
      <c r="DG39" s="25">
        <v>17.098557495684211</v>
      </c>
      <c r="DH39" s="25">
        <v>12.480453426074524</v>
      </c>
      <c r="DI39" s="25">
        <v>9.1043170151445718</v>
      </c>
      <c r="DJ39" s="25">
        <v>8.1548388608725819</v>
      </c>
      <c r="DK39" s="25">
        <v>17.16252424068421</v>
      </c>
      <c r="DL39" s="25">
        <v>13.136659573937026</v>
      </c>
      <c r="DM39" s="25">
        <v>9.5830102639768082</v>
      </c>
      <c r="DN39" s="25">
        <v>7.8426814788074424</v>
      </c>
      <c r="DO39" s="27">
        <v>16.278516500684212</v>
      </c>
      <c r="DP39" s="27">
        <v>14.472836059034702</v>
      </c>
      <c r="DQ39" s="27">
        <v>10.557732406931601</v>
      </c>
      <c r="DR39" s="27">
        <v>11.693009606867742</v>
      </c>
      <c r="DS39" s="27">
        <v>16.27687301968421</v>
      </c>
      <c r="DT39" s="27">
        <v>14.371335657211253</v>
      </c>
      <c r="DU39" s="27">
        <v>10.483689276941259</v>
      </c>
      <c r="DV39" s="27">
        <v>11.62669716299426</v>
      </c>
      <c r="DW39" s="27">
        <v>16.32526923268421</v>
      </c>
      <c r="DX39" s="27">
        <v>14.19337212595191</v>
      </c>
      <c r="DY39" s="27">
        <v>10.353867358585745</v>
      </c>
      <c r="DZ39" s="27">
        <v>11.56165420214664</v>
      </c>
      <c r="EA39" s="27">
        <v>16.39556283568421</v>
      </c>
      <c r="EB39" s="27">
        <v>14.017242282496111</v>
      </c>
      <c r="EC39" s="27">
        <v>10.225383089953388</v>
      </c>
      <c r="ED39" s="27">
        <v>11.285538702852971</v>
      </c>
      <c r="EE39" s="27">
        <v>16.477308945684211</v>
      </c>
      <c r="EF39" s="27">
        <v>13.807161131168238</v>
      </c>
      <c r="EG39" s="27">
        <v>10.072131814915611</v>
      </c>
      <c r="EH39" s="27">
        <v>11.091017799916839</v>
      </c>
      <c r="EI39" s="27">
        <v>16.55679493968421</v>
      </c>
      <c r="EJ39" s="27">
        <v>13.594519424799403</v>
      </c>
      <c r="EK39" s="27">
        <v>9.9170126506247929</v>
      </c>
      <c r="EL39" s="27">
        <v>10.808636734841663</v>
      </c>
      <c r="EM39" s="27">
        <v>16.641594079684211</v>
      </c>
      <c r="EN39" s="27">
        <v>13.524356912735261</v>
      </c>
      <c r="EO39" s="27">
        <v>9.8658300749119334</v>
      </c>
      <c r="EP39" s="27">
        <v>10.582638210101232</v>
      </c>
      <c r="EQ39" s="27">
        <v>16.73537261968421</v>
      </c>
      <c r="ER39" s="27">
        <v>13.450533632948048</v>
      </c>
      <c r="ES39" s="27">
        <v>9.8119770201121543</v>
      </c>
      <c r="ET39" s="27">
        <v>10.284640059085001</v>
      </c>
      <c r="EU39" s="27">
        <v>16.837621928684211</v>
      </c>
      <c r="EV39" s="27">
        <v>13.344021151128313</v>
      </c>
      <c r="EW39" s="27">
        <v>9.7342776475452304</v>
      </c>
      <c r="EX39" s="27">
        <v>9.9559841784948713</v>
      </c>
      <c r="EY39" s="27">
        <v>16.961657298684209</v>
      </c>
      <c r="EZ39" s="27">
        <v>13.243700256594707</v>
      </c>
      <c r="FA39" s="27">
        <v>9.6610949517011342</v>
      </c>
      <c r="FB39" s="27">
        <v>9.5998486196899613</v>
      </c>
      <c r="FC39" s="27">
        <v>17.393978622684209</v>
      </c>
      <c r="FD39" s="27">
        <v>12.813275910123211</v>
      </c>
      <c r="FE39" s="27">
        <v>9.3471063835353476</v>
      </c>
      <c r="FF39" s="27">
        <v>8.3299724734699438</v>
      </c>
      <c r="FG39" s="27">
        <v>17.648255135684209</v>
      </c>
      <c r="FH39" s="27">
        <v>12.569160852373562</v>
      </c>
      <c r="FI39" s="27">
        <v>9.1690278476001215</v>
      </c>
      <c r="FJ39" s="27">
        <v>7.5954728178640849</v>
      </c>
      <c r="FK39" s="27">
        <v>17.805173884684208</v>
      </c>
      <c r="FL39" s="27">
        <v>12.421259889266029</v>
      </c>
      <c r="FM39" s="27">
        <v>9.0611361541650925</v>
      </c>
      <c r="FN39" s="27">
        <v>7.3319032408169011</v>
      </c>
      <c r="FO39" s="27">
        <v>17.906305201684212</v>
      </c>
      <c r="FP39" s="27">
        <v>12.410277586096829</v>
      </c>
      <c r="FQ39" s="27">
        <v>9.0531247169043336</v>
      </c>
      <c r="FR39" s="27">
        <v>7.3426365994188707</v>
      </c>
      <c r="FS39" s="28">
        <v>16.279075408684211</v>
      </c>
      <c r="FT39" s="28">
        <v>14.472836059034702</v>
      </c>
      <c r="FU39" s="28">
        <v>10.557732406931601</v>
      </c>
      <c r="FV39" s="28">
        <v>11.693009606867742</v>
      </c>
      <c r="FW39" s="28">
        <v>16.277552822684211</v>
      </c>
      <c r="FX39" s="28">
        <v>14.341655701668197</v>
      </c>
      <c r="FY39" s="28">
        <v>10.462038162591933</v>
      </c>
      <c r="FZ39" s="28">
        <v>11.620191806578246</v>
      </c>
      <c r="GA39" s="28">
        <v>16.33818792368421</v>
      </c>
      <c r="GB39" s="28">
        <v>14.150384309330811</v>
      </c>
      <c r="GC39" s="28">
        <v>10.32250834485875</v>
      </c>
      <c r="GD39" s="28">
        <v>11.553942366439781</v>
      </c>
      <c r="GE39" s="28">
        <v>16.432188327684209</v>
      </c>
      <c r="GF39" s="28">
        <v>13.891816793516679</v>
      </c>
      <c r="GG39" s="28">
        <v>10.133886941979904</v>
      </c>
      <c r="GH39" s="28">
        <v>11.279105562986958</v>
      </c>
      <c r="GI39" s="28">
        <v>16.53887447968421</v>
      </c>
      <c r="GJ39" s="28">
        <v>13.638733500614968</v>
      </c>
      <c r="GK39" s="28">
        <v>9.9492662033615495</v>
      </c>
      <c r="GL39" s="28">
        <v>11.077666284678944</v>
      </c>
      <c r="GM39" s="28">
        <v>16.664766194684212</v>
      </c>
      <c r="GN39" s="28">
        <v>13.392410987954147</v>
      </c>
      <c r="GO39" s="28">
        <v>9.7695773598019269</v>
      </c>
      <c r="GP39" s="28">
        <v>10.78843612782957</v>
      </c>
      <c r="GQ39" s="28">
        <v>16.815024218684211</v>
      </c>
      <c r="GR39" s="28">
        <v>13.229051438710346</v>
      </c>
      <c r="GS39" s="28">
        <v>9.6504088430027348</v>
      </c>
      <c r="GT39" s="28">
        <v>10.505277796565212</v>
      </c>
      <c r="GU39" s="28">
        <v>16.971430782684209</v>
      </c>
      <c r="GV39" s="28">
        <v>13.065141477735294</v>
      </c>
      <c r="GW39" s="28">
        <v>9.5308388085087064</v>
      </c>
      <c r="GX39" s="28">
        <v>10.161213468421574</v>
      </c>
      <c r="GY39" s="28">
        <v>17.095917662684212</v>
      </c>
      <c r="GZ39" s="28">
        <v>12.836972605005263</v>
      </c>
      <c r="HA39" s="28">
        <v>9.3643927925344475</v>
      </c>
      <c r="HB39" s="28">
        <v>9.8344758273707242</v>
      </c>
      <c r="HC39" s="28">
        <v>17.242199761684212</v>
      </c>
      <c r="HD39" s="28">
        <v>12.787976013725411</v>
      </c>
      <c r="HE39" s="28">
        <v>9.3286504613510903</v>
      </c>
      <c r="HF39" s="28">
        <v>9.5153570533077776</v>
      </c>
      <c r="HG39" s="28">
        <v>17.765545500684212</v>
      </c>
      <c r="HH39" s="28">
        <v>12.058093585041643</v>
      </c>
      <c r="HI39" s="28">
        <v>8.7962113914181366</v>
      </c>
      <c r="HJ39" s="28">
        <v>7.5377200051132185</v>
      </c>
      <c r="HK39" s="28">
        <v>18.26048711568421</v>
      </c>
      <c r="HL39" s="28">
        <v>10.932044023468388</v>
      </c>
      <c r="HM39" s="28">
        <v>7.9747739136812381</v>
      </c>
      <c r="HN39" s="28">
        <v>3.1190957557681998</v>
      </c>
      <c r="HO39" s="28">
        <v>18.563683902684211</v>
      </c>
      <c r="HP39" s="28">
        <v>10.117875653772646</v>
      </c>
      <c r="HQ39" s="28">
        <v>7.3808494232514956</v>
      </c>
      <c r="HR39" s="28">
        <v>-0.38683694683722081</v>
      </c>
      <c r="HS39" s="28">
        <v>18.739449496684209</v>
      </c>
      <c r="HT39" s="28">
        <v>9.4218733881597121</v>
      </c>
      <c r="HU39" s="28">
        <v>6.8731254605819698</v>
      </c>
      <c r="HV39" s="28">
        <v>-2.8634486777366774</v>
      </c>
      <c r="HW39" s="29">
        <v>16.279075408684211</v>
      </c>
      <c r="HX39" s="29">
        <v>14.472836059034702</v>
      </c>
      <c r="HY39" s="29">
        <v>10.557732406931601</v>
      </c>
      <c r="HZ39" s="29">
        <v>11.693009606867742</v>
      </c>
      <c r="IA39" s="29">
        <v>16.263609497684211</v>
      </c>
      <c r="IB39" s="29">
        <v>14.457183935623537</v>
      </c>
      <c r="IC39" s="29">
        <v>10.546314400819924</v>
      </c>
      <c r="ID39" s="29">
        <v>11.678501404050346</v>
      </c>
      <c r="IE39" s="29">
        <v>16.34194303568421</v>
      </c>
      <c r="IF39" s="29">
        <v>14.150118814086136</v>
      </c>
      <c r="IG39" s="29">
        <v>10.322314669774119</v>
      </c>
      <c r="IH39" s="29">
        <v>11.571614893775608</v>
      </c>
      <c r="II39" s="29">
        <v>16.434070849684211</v>
      </c>
      <c r="IJ39" s="29">
        <v>14.171844106766828</v>
      </c>
      <c r="IK39" s="29">
        <v>10.338162968314185</v>
      </c>
      <c r="IL39" s="29">
        <v>11.313129188535193</v>
      </c>
      <c r="IM39" s="29">
        <v>16.541955272684209</v>
      </c>
      <c r="IN39" s="29">
        <v>14.016984898848115</v>
      </c>
      <c r="IO39" s="29">
        <v>10.225195332165601</v>
      </c>
      <c r="IP39" s="29">
        <v>11.129357456381573</v>
      </c>
      <c r="IQ39" s="29">
        <v>16.663384791684212</v>
      </c>
      <c r="IR39" s="29">
        <v>13.773721096910906</v>
      </c>
      <c r="IS39" s="29">
        <v>10.047737775493935</v>
      </c>
      <c r="IT39" s="29">
        <v>10.883906111181691</v>
      </c>
      <c r="IU39" s="29">
        <v>16.79370144768421</v>
      </c>
      <c r="IV39" s="29">
        <v>13.565759656494675</v>
      </c>
      <c r="IW39" s="29">
        <v>9.896032800054515</v>
      </c>
      <c r="IX39" s="29">
        <v>10.653634236774646</v>
      </c>
      <c r="IY39" s="29">
        <v>16.890360651684212</v>
      </c>
      <c r="IZ39" s="29">
        <v>13.45337628696535</v>
      </c>
      <c r="JA39" s="29">
        <v>9.8140506966409102</v>
      </c>
      <c r="JB39" s="29">
        <v>10.373305605189701</v>
      </c>
      <c r="JC39" s="29">
        <v>17.00314410068421</v>
      </c>
      <c r="JD39" s="29">
        <v>13.320774352278141</v>
      </c>
      <c r="JE39" s="29">
        <v>9.7173194314377067</v>
      </c>
      <c r="JF39" s="29">
        <v>9.9860131671414862</v>
      </c>
      <c r="JG39" s="29">
        <v>17.167031092684212</v>
      </c>
      <c r="JH39" s="29">
        <v>13.052381903825866</v>
      </c>
      <c r="JI39" s="29">
        <v>9.5215308769870113</v>
      </c>
      <c r="JJ39" s="29">
        <v>8.9260600298844395</v>
      </c>
      <c r="JK39" s="29">
        <v>17.762698245684209</v>
      </c>
      <c r="JL39" s="29">
        <v>11.770526855352232</v>
      </c>
      <c r="JM39" s="29">
        <v>8.5864354657589779</v>
      </c>
      <c r="JN39" s="29">
        <v>4.0106510561685553</v>
      </c>
      <c r="JO39" s="29">
        <v>18.13929245768421</v>
      </c>
      <c r="JP39" s="29">
        <v>10.732705493712292</v>
      </c>
      <c r="JQ39" s="29">
        <v>7.8293592315158689</v>
      </c>
      <c r="JR39" s="29">
        <v>4.6596982022492739E-2</v>
      </c>
      <c r="JS39" s="29">
        <v>18.286282276684211</v>
      </c>
      <c r="JT39" s="29">
        <v>10.145636869961427</v>
      </c>
      <c r="JU39" s="29">
        <v>7.4011008439555361</v>
      </c>
      <c r="JV39" s="29">
        <v>-2.2899758357170583</v>
      </c>
      <c r="JW39" s="29">
        <v>18.229056928684209</v>
      </c>
      <c r="JX39" s="29">
        <v>10.132816469109553</v>
      </c>
      <c r="JY39" s="29">
        <v>7.3917485400261915</v>
      </c>
      <c r="JZ39" s="29">
        <v>-1.7522289361931129</v>
      </c>
    </row>
    <row r="40" spans="1:286" ht="15" thickBot="1" x14ac:dyDescent="0.4">
      <c r="A40" s="2"/>
      <c r="B40" s="74" t="s">
        <v>491</v>
      </c>
      <c r="C40" s="74" t="s">
        <v>492</v>
      </c>
      <c r="D40" s="74" t="s">
        <v>849</v>
      </c>
      <c r="E40" s="87">
        <v>382454</v>
      </c>
      <c r="F40" s="84">
        <v>388020</v>
      </c>
      <c r="G40" s="22">
        <v>15.059481663</v>
      </c>
      <c r="H40" s="22">
        <v>15.059481663</v>
      </c>
      <c r="I40" s="22">
        <v>15.059481663</v>
      </c>
      <c r="J40" s="22">
        <v>10.147867514891484</v>
      </c>
      <c r="K40" s="22">
        <v>15.054249564999999</v>
      </c>
      <c r="L40" s="22">
        <v>15.054249564999999</v>
      </c>
      <c r="M40" s="22">
        <v>15.054249564999999</v>
      </c>
      <c r="N40" s="22">
        <v>10.110112669263607</v>
      </c>
      <c r="O40" s="22">
        <v>15.070802088000001</v>
      </c>
      <c r="P40" s="22">
        <v>15.070802088000001</v>
      </c>
      <c r="Q40" s="22">
        <v>15.070802088000001</v>
      </c>
      <c r="R40" s="22">
        <v>10.034606237266992</v>
      </c>
      <c r="S40" s="22">
        <v>15.093498443</v>
      </c>
      <c r="T40" s="22">
        <v>15.093498443</v>
      </c>
      <c r="U40" s="22">
        <v>15.093498443</v>
      </c>
      <c r="V40" s="22">
        <v>9.9486351255390471</v>
      </c>
      <c r="W40" s="22">
        <v>15.120083287</v>
      </c>
      <c r="X40" s="22">
        <v>15.120083287</v>
      </c>
      <c r="Y40" s="22">
        <v>15.120083287</v>
      </c>
      <c r="Z40" s="22">
        <v>9.8222597987376243</v>
      </c>
      <c r="AA40" s="22">
        <v>15.149811490999999</v>
      </c>
      <c r="AB40" s="22">
        <v>15.149811490999999</v>
      </c>
      <c r="AC40" s="22">
        <v>15.149811490999999</v>
      </c>
      <c r="AD40" s="22">
        <v>9.6906848026329691</v>
      </c>
      <c r="AE40" s="22">
        <v>15.181800571</v>
      </c>
      <c r="AF40" s="22">
        <v>15.181800571</v>
      </c>
      <c r="AG40" s="22">
        <v>15.181800571</v>
      </c>
      <c r="AH40" s="22">
        <v>9.512684224351684</v>
      </c>
      <c r="AI40" s="22">
        <v>15.217783838999999</v>
      </c>
      <c r="AJ40" s="22">
        <v>15.217783838999999</v>
      </c>
      <c r="AK40" s="22">
        <v>15.217783838999999</v>
      </c>
      <c r="AL40" s="22">
        <v>9.4062043537750348</v>
      </c>
      <c r="AM40" s="22">
        <v>15.256788555</v>
      </c>
      <c r="AN40" s="22">
        <v>15.256788555</v>
      </c>
      <c r="AO40" s="22">
        <v>15.256788555</v>
      </c>
      <c r="AP40" s="22">
        <v>9.2691116900929096</v>
      </c>
      <c r="AQ40" s="22">
        <v>15.30250427</v>
      </c>
      <c r="AR40" s="22">
        <v>15.30250427</v>
      </c>
      <c r="AS40" s="22">
        <v>15.30250427</v>
      </c>
      <c r="AT40" s="22">
        <v>9.0907436519600999</v>
      </c>
      <c r="AU40" s="22">
        <v>15.479855078</v>
      </c>
      <c r="AV40" s="22">
        <v>15.479855078</v>
      </c>
      <c r="AW40" s="22">
        <v>15.479855078</v>
      </c>
      <c r="AX40" s="22">
        <v>8.4271666727131453</v>
      </c>
      <c r="AY40" s="22">
        <v>15.602090338</v>
      </c>
      <c r="AZ40" s="22">
        <v>15.602090338</v>
      </c>
      <c r="BA40" s="22">
        <v>15.602090338</v>
      </c>
      <c r="BB40" s="22">
        <v>8.1077924034886628</v>
      </c>
      <c r="BC40" s="22">
        <v>15.660649019999999</v>
      </c>
      <c r="BD40" s="22">
        <v>15.660649019999999</v>
      </c>
      <c r="BE40" s="22">
        <v>15.660649019999999</v>
      </c>
      <c r="BF40" s="22">
        <v>8.0397568337892515</v>
      </c>
      <c r="BG40" s="22">
        <v>15.692707741</v>
      </c>
      <c r="BH40" s="22">
        <v>15.692707741</v>
      </c>
      <c r="BI40" s="22">
        <v>15.692707741</v>
      </c>
      <c r="BJ40" s="22">
        <v>8.0847905629435832</v>
      </c>
      <c r="BK40" s="25">
        <v>15.059367031000001</v>
      </c>
      <c r="BL40" s="25">
        <v>15.059367031000001</v>
      </c>
      <c r="BM40" s="25">
        <v>15.059367031000001</v>
      </c>
      <c r="BN40" s="25">
        <v>10.147867514891484</v>
      </c>
      <c r="BO40" s="25">
        <v>15.051497009</v>
      </c>
      <c r="BP40" s="25">
        <v>15.051497009</v>
      </c>
      <c r="BQ40" s="25">
        <v>15.051497009</v>
      </c>
      <c r="BR40" s="25">
        <v>10.127058179691478</v>
      </c>
      <c r="BS40" s="25">
        <v>15.058561169000001</v>
      </c>
      <c r="BT40" s="25">
        <v>15.058561169000001</v>
      </c>
      <c r="BU40" s="25">
        <v>15.058561169000001</v>
      </c>
      <c r="BV40" s="25">
        <v>10.083177060364068</v>
      </c>
      <c r="BW40" s="25">
        <v>15.070466043</v>
      </c>
      <c r="BX40" s="25">
        <v>15.070466043</v>
      </c>
      <c r="BY40" s="25">
        <v>15.070466043</v>
      </c>
      <c r="BZ40" s="25">
        <v>10.047472527712582</v>
      </c>
      <c r="CA40" s="25">
        <v>15.0835645</v>
      </c>
      <c r="CB40" s="25">
        <v>15.0835645</v>
      </c>
      <c r="CC40" s="25">
        <v>15.0835645</v>
      </c>
      <c r="CD40" s="25">
        <v>9.9822547572311251</v>
      </c>
      <c r="CE40" s="25">
        <v>15.100500695999999</v>
      </c>
      <c r="CF40" s="25">
        <v>15.100500695999999</v>
      </c>
      <c r="CG40" s="25">
        <v>15.100500695999999</v>
      </c>
      <c r="CH40" s="25">
        <v>9.9018680065240456</v>
      </c>
      <c r="CI40" s="25">
        <v>15.122571066999999</v>
      </c>
      <c r="CJ40" s="25">
        <v>15.122571066999999</v>
      </c>
      <c r="CK40" s="25">
        <v>15.122571066999999</v>
      </c>
      <c r="CL40" s="25">
        <v>9.7647392704670466</v>
      </c>
      <c r="CM40" s="25">
        <v>15.149672774999999</v>
      </c>
      <c r="CN40" s="25">
        <v>15.149672774999999</v>
      </c>
      <c r="CO40" s="25">
        <v>15.149672774999999</v>
      </c>
      <c r="CP40" s="25">
        <v>9.6918756208675454</v>
      </c>
      <c r="CQ40" s="25">
        <v>15.178683173</v>
      </c>
      <c r="CR40" s="25">
        <v>15.178683173</v>
      </c>
      <c r="CS40" s="25">
        <v>15.178683173</v>
      </c>
      <c r="CT40" s="25">
        <v>9.5842748048081461</v>
      </c>
      <c r="CU40" s="25">
        <v>15.209748784</v>
      </c>
      <c r="CV40" s="25">
        <v>15.209748784</v>
      </c>
      <c r="CW40" s="25">
        <v>15.209748784</v>
      </c>
      <c r="CX40" s="25">
        <v>9.4579738248575573</v>
      </c>
      <c r="CY40" s="25">
        <v>15.278721365999999</v>
      </c>
      <c r="CZ40" s="25">
        <v>15.278721365999999</v>
      </c>
      <c r="DA40" s="25">
        <v>15.278721365999999</v>
      </c>
      <c r="DB40" s="25">
        <v>9.0078769449441936</v>
      </c>
      <c r="DC40" s="25">
        <v>15.325113610999999</v>
      </c>
      <c r="DD40" s="25">
        <v>15.325113610999999</v>
      </c>
      <c r="DE40" s="25">
        <v>15.325113610999999</v>
      </c>
      <c r="DF40" s="25">
        <v>8.7259371044103293</v>
      </c>
      <c r="DG40" s="25">
        <v>15.350736661999999</v>
      </c>
      <c r="DH40" s="25">
        <v>15.350736661999999</v>
      </c>
      <c r="DI40" s="25">
        <v>15.350736661999999</v>
      </c>
      <c r="DJ40" s="25">
        <v>8.5862156943309031</v>
      </c>
      <c r="DK40" s="25">
        <v>15.366607532</v>
      </c>
      <c r="DL40" s="25">
        <v>15.366607532</v>
      </c>
      <c r="DM40" s="25">
        <v>15.366607532</v>
      </c>
      <c r="DN40" s="25">
        <v>8.4926767604968596</v>
      </c>
      <c r="DO40" s="27">
        <v>15.059481663</v>
      </c>
      <c r="DP40" s="27">
        <v>15.059481663</v>
      </c>
      <c r="DQ40" s="27">
        <v>15.059481663</v>
      </c>
      <c r="DR40" s="27">
        <v>10.147867514891484</v>
      </c>
      <c r="DS40" s="27">
        <v>15.054249564999999</v>
      </c>
      <c r="DT40" s="27">
        <v>15.054249564999999</v>
      </c>
      <c r="DU40" s="27">
        <v>15.054249564999999</v>
      </c>
      <c r="DV40" s="27">
        <v>10.110112668252036</v>
      </c>
      <c r="DW40" s="27">
        <v>15.070802087000001</v>
      </c>
      <c r="DX40" s="27">
        <v>15.070802087000001</v>
      </c>
      <c r="DY40" s="27">
        <v>15.070802087000001</v>
      </c>
      <c r="DZ40" s="27">
        <v>10.03460624128609</v>
      </c>
      <c r="EA40" s="27">
        <v>15.093498443</v>
      </c>
      <c r="EB40" s="27">
        <v>15.093498443</v>
      </c>
      <c r="EC40" s="27">
        <v>15.093498443</v>
      </c>
      <c r="ED40" s="27">
        <v>9.9486351255390471</v>
      </c>
      <c r="EE40" s="27">
        <v>15.120083292</v>
      </c>
      <c r="EF40" s="27">
        <v>15.120083292</v>
      </c>
      <c r="EG40" s="27">
        <v>15.120083292</v>
      </c>
      <c r="EH40" s="27">
        <v>9.8222597747238645</v>
      </c>
      <c r="EI40" s="27">
        <v>15.149811485000001</v>
      </c>
      <c r="EJ40" s="27">
        <v>15.149811485000001</v>
      </c>
      <c r="EK40" s="27">
        <v>15.149811485000001</v>
      </c>
      <c r="EL40" s="27">
        <v>9.6906848286396201</v>
      </c>
      <c r="EM40" s="27">
        <v>15.181800571</v>
      </c>
      <c r="EN40" s="27">
        <v>15.181800571</v>
      </c>
      <c r="EO40" s="27">
        <v>15.181800571</v>
      </c>
      <c r="EP40" s="27">
        <v>9.512684224351684</v>
      </c>
      <c r="EQ40" s="27">
        <v>15.217783838999999</v>
      </c>
      <c r="ER40" s="27">
        <v>15.217783838999999</v>
      </c>
      <c r="ES40" s="27">
        <v>15.217783838999999</v>
      </c>
      <c r="ET40" s="27">
        <v>9.4062043537750348</v>
      </c>
      <c r="EU40" s="27">
        <v>15.256788555</v>
      </c>
      <c r="EV40" s="27">
        <v>15.256788555</v>
      </c>
      <c r="EW40" s="27">
        <v>15.256788555</v>
      </c>
      <c r="EX40" s="27">
        <v>9.2691116900929096</v>
      </c>
      <c r="EY40" s="27">
        <v>15.299122391000001</v>
      </c>
      <c r="EZ40" s="27">
        <v>15.299122391000001</v>
      </c>
      <c r="FA40" s="27">
        <v>15.299122391000001</v>
      </c>
      <c r="FB40" s="27">
        <v>9.1048024490978037</v>
      </c>
      <c r="FC40" s="27">
        <v>15.465048380999999</v>
      </c>
      <c r="FD40" s="27">
        <v>15.465048380999999</v>
      </c>
      <c r="FE40" s="27">
        <v>15.465048380999999</v>
      </c>
      <c r="FF40" s="27">
        <v>8.4867482028738372</v>
      </c>
      <c r="FG40" s="27">
        <v>15.580245683999999</v>
      </c>
      <c r="FH40" s="27">
        <v>15.580245683999999</v>
      </c>
      <c r="FI40" s="27">
        <v>15.580245683999999</v>
      </c>
      <c r="FJ40" s="27">
        <v>8.1789861044678442</v>
      </c>
      <c r="FK40" s="27">
        <v>15.636313478</v>
      </c>
      <c r="FL40" s="27">
        <v>15.636313478</v>
      </c>
      <c r="FM40" s="27">
        <v>15.636313478</v>
      </c>
      <c r="FN40" s="27">
        <v>8.1042049964517844</v>
      </c>
      <c r="FO40" s="27">
        <v>15.66854331</v>
      </c>
      <c r="FP40" s="27">
        <v>15.66854331</v>
      </c>
      <c r="FQ40" s="27">
        <v>15.66854331</v>
      </c>
      <c r="FR40" s="27">
        <v>8.1367002984496857</v>
      </c>
      <c r="FS40" s="28">
        <v>15.059786487</v>
      </c>
      <c r="FT40" s="28">
        <v>15.059786487</v>
      </c>
      <c r="FU40" s="28">
        <v>15.059786487</v>
      </c>
      <c r="FV40" s="28">
        <v>10.147867514891484</v>
      </c>
      <c r="FW40" s="28">
        <v>15.053755206</v>
      </c>
      <c r="FX40" s="28">
        <v>15.053755206</v>
      </c>
      <c r="FY40" s="28">
        <v>15.053755206</v>
      </c>
      <c r="FZ40" s="28">
        <v>10.107862586373216</v>
      </c>
      <c r="GA40" s="28">
        <v>15.072915232</v>
      </c>
      <c r="GB40" s="28">
        <v>15.072915232</v>
      </c>
      <c r="GC40" s="28">
        <v>15.072915232</v>
      </c>
      <c r="GD40" s="28">
        <v>10.026485747155094</v>
      </c>
      <c r="GE40" s="28">
        <v>15.10065586</v>
      </c>
      <c r="GF40" s="28">
        <v>15.10065586</v>
      </c>
      <c r="GG40" s="28">
        <v>15.10065586</v>
      </c>
      <c r="GH40" s="28">
        <v>9.9321397371534061</v>
      </c>
      <c r="GI40" s="28">
        <v>15.136721356000001</v>
      </c>
      <c r="GJ40" s="28">
        <v>15.136721356000001</v>
      </c>
      <c r="GK40" s="28">
        <v>15.136721356000001</v>
      </c>
      <c r="GL40" s="28">
        <v>9.806388126802478</v>
      </c>
      <c r="GM40" s="28">
        <v>15.179739346</v>
      </c>
      <c r="GN40" s="28">
        <v>15.179739346</v>
      </c>
      <c r="GO40" s="28">
        <v>15.179739346</v>
      </c>
      <c r="GP40" s="28">
        <v>9.6722608196688125</v>
      </c>
      <c r="GQ40" s="28">
        <v>15.229213245</v>
      </c>
      <c r="GR40" s="28">
        <v>15.229213245</v>
      </c>
      <c r="GS40" s="28">
        <v>15.229213245</v>
      </c>
      <c r="GT40" s="28">
        <v>9.4814623617872922</v>
      </c>
      <c r="GU40" s="28">
        <v>15.287229607</v>
      </c>
      <c r="GV40" s="28">
        <v>15.287229607</v>
      </c>
      <c r="GW40" s="28">
        <v>15.287229607</v>
      </c>
      <c r="GX40" s="28">
        <v>9.3595578933610142</v>
      </c>
      <c r="GY40" s="28">
        <v>15.35122363</v>
      </c>
      <c r="GZ40" s="28">
        <v>15.35122363</v>
      </c>
      <c r="HA40" s="28">
        <v>15.35122363</v>
      </c>
      <c r="HB40" s="28">
        <v>9.229389583056296</v>
      </c>
      <c r="HC40" s="28">
        <v>15.426756536999999</v>
      </c>
      <c r="HD40" s="28">
        <v>15.426756536999999</v>
      </c>
      <c r="HE40" s="28">
        <v>15.426756536999999</v>
      </c>
      <c r="HF40" s="28">
        <v>9.0798771955275601</v>
      </c>
      <c r="HG40" s="28">
        <v>15.641849476000001</v>
      </c>
      <c r="HH40" s="28">
        <v>15.641849476000001</v>
      </c>
      <c r="HI40" s="28">
        <v>15.641849476000001</v>
      </c>
      <c r="HJ40" s="28">
        <v>8.3200981013151782</v>
      </c>
      <c r="HK40" s="28">
        <v>15.806663694999999</v>
      </c>
      <c r="HL40" s="28">
        <v>15.806663694999999</v>
      </c>
      <c r="HM40" s="28">
        <v>15.806663694999999</v>
      </c>
      <c r="HN40" s="28">
        <v>6.9899064777439825</v>
      </c>
      <c r="HO40" s="28">
        <v>15.892335329</v>
      </c>
      <c r="HP40" s="28">
        <v>15.892335329</v>
      </c>
      <c r="HQ40" s="28">
        <v>15.892335329</v>
      </c>
      <c r="HR40" s="28">
        <v>5.9947791252369136</v>
      </c>
      <c r="HS40" s="28">
        <v>15.942048321</v>
      </c>
      <c r="HT40" s="28">
        <v>15.942048321</v>
      </c>
      <c r="HU40" s="28">
        <v>15.942048321</v>
      </c>
      <c r="HV40" s="28">
        <v>5.1989671011612408</v>
      </c>
      <c r="HW40" s="29">
        <v>15.059786487</v>
      </c>
      <c r="HX40" s="29">
        <v>15.059786487</v>
      </c>
      <c r="HY40" s="29">
        <v>15.059786487</v>
      </c>
      <c r="HZ40" s="29">
        <v>10.147867514891484</v>
      </c>
      <c r="IA40" s="29">
        <v>15.048272325999999</v>
      </c>
      <c r="IB40" s="29">
        <v>15.048272325999999</v>
      </c>
      <c r="IC40" s="29">
        <v>15.048272325999999</v>
      </c>
      <c r="ID40" s="29">
        <v>10.128358531526956</v>
      </c>
      <c r="IE40" s="29">
        <v>15.071812763000001</v>
      </c>
      <c r="IF40" s="29">
        <v>15.071812763000001</v>
      </c>
      <c r="IG40" s="29">
        <v>15.071812763000001</v>
      </c>
      <c r="IH40" s="29">
        <v>10.013277999990109</v>
      </c>
      <c r="II40" s="29">
        <v>15.098886240000001</v>
      </c>
      <c r="IJ40" s="29">
        <v>15.098886240000001</v>
      </c>
      <c r="IK40" s="29">
        <v>15.098886240000001</v>
      </c>
      <c r="IL40" s="29">
        <v>9.9170144359065464</v>
      </c>
      <c r="IM40" s="29">
        <v>15.132721459000001</v>
      </c>
      <c r="IN40" s="29">
        <v>15.132721459000001</v>
      </c>
      <c r="IO40" s="29">
        <v>15.132721459000001</v>
      </c>
      <c r="IP40" s="29">
        <v>9.797761271731801</v>
      </c>
      <c r="IQ40" s="29">
        <v>15.170850409</v>
      </c>
      <c r="IR40" s="29">
        <v>15.170850409</v>
      </c>
      <c r="IS40" s="29">
        <v>15.170850409</v>
      </c>
      <c r="IT40" s="29">
        <v>9.6800067104128864</v>
      </c>
      <c r="IU40" s="29">
        <v>15.215871787999999</v>
      </c>
      <c r="IV40" s="29">
        <v>15.215871787999999</v>
      </c>
      <c r="IW40" s="29">
        <v>15.215871787999999</v>
      </c>
      <c r="IX40" s="29">
        <v>9.5072145422638989</v>
      </c>
      <c r="IY40" s="29">
        <v>15.266597503</v>
      </c>
      <c r="IZ40" s="29">
        <v>15.266597503</v>
      </c>
      <c r="JA40" s="29">
        <v>15.266597503</v>
      </c>
      <c r="JB40" s="29">
        <v>9.4083979993734701</v>
      </c>
      <c r="JC40" s="29">
        <v>15.322898642</v>
      </c>
      <c r="JD40" s="29">
        <v>15.322898642</v>
      </c>
      <c r="JE40" s="29">
        <v>15.322898642</v>
      </c>
      <c r="JF40" s="29">
        <v>9.282357489930634</v>
      </c>
      <c r="JG40" s="29">
        <v>15.397015333000001</v>
      </c>
      <c r="JH40" s="29">
        <v>15.397015333000001</v>
      </c>
      <c r="JI40" s="29">
        <v>15.397015333000001</v>
      </c>
      <c r="JJ40" s="29">
        <v>8.9413405098052721</v>
      </c>
      <c r="JK40" s="29">
        <v>15.615003363</v>
      </c>
      <c r="JL40" s="29">
        <v>15.615003363</v>
      </c>
      <c r="JM40" s="29">
        <v>15.615003363</v>
      </c>
      <c r="JN40" s="29">
        <v>7.3541457951273443</v>
      </c>
      <c r="JO40" s="29">
        <v>15.730853424999999</v>
      </c>
      <c r="JP40" s="29">
        <v>15.730853424999999</v>
      </c>
      <c r="JQ40" s="29">
        <v>15.730853424999999</v>
      </c>
      <c r="JR40" s="29">
        <v>6.1758274474896044</v>
      </c>
      <c r="JS40" s="29">
        <v>15.762579344000001</v>
      </c>
      <c r="JT40" s="29">
        <v>15.762579344000001</v>
      </c>
      <c r="JU40" s="29">
        <v>15.762579344000001</v>
      </c>
      <c r="JV40" s="29">
        <v>5.5006226183670428</v>
      </c>
      <c r="JW40" s="29">
        <v>15.736017671999999</v>
      </c>
      <c r="JX40" s="29">
        <v>15.736017671999999</v>
      </c>
      <c r="JY40" s="29">
        <v>15.736017671999999</v>
      </c>
      <c r="JZ40" s="29">
        <v>5.6110706571491527</v>
      </c>
    </row>
    <row r="41" spans="1:286" ht="15" thickBot="1" x14ac:dyDescent="0.4">
      <c r="A41" s="2"/>
      <c r="B41" s="74" t="s">
        <v>493</v>
      </c>
      <c r="C41" s="74" t="s">
        <v>448</v>
      </c>
      <c r="D41" s="74" t="s">
        <v>850</v>
      </c>
      <c r="E41" s="87">
        <v>366887</v>
      </c>
      <c r="F41" s="84">
        <v>470130</v>
      </c>
      <c r="G41" s="22">
        <v>6.8194057042105261</v>
      </c>
      <c r="H41" s="22">
        <v>6.8194057042105261</v>
      </c>
      <c r="I41" s="22">
        <v>6.8194057042105261</v>
      </c>
      <c r="J41" s="22">
        <v>5.5710487462241565</v>
      </c>
      <c r="K41" s="22">
        <v>6.8270527502105267</v>
      </c>
      <c r="L41" s="22">
        <v>6.8270527502105267</v>
      </c>
      <c r="M41" s="22">
        <v>6.8270527502105267</v>
      </c>
      <c r="N41" s="22">
        <v>5.5748485525462828</v>
      </c>
      <c r="O41" s="22">
        <v>6.8492867152105266</v>
      </c>
      <c r="P41" s="22">
        <v>6.8492867152105266</v>
      </c>
      <c r="Q41" s="22">
        <v>6.8492867152105266</v>
      </c>
      <c r="R41" s="22">
        <v>5.5874802184992758</v>
      </c>
      <c r="S41" s="22">
        <v>6.8797659882105267</v>
      </c>
      <c r="T41" s="22">
        <v>6.8797659882105267</v>
      </c>
      <c r="U41" s="22">
        <v>6.8797659882105267</v>
      </c>
      <c r="V41" s="22">
        <v>5.4537597539649987</v>
      </c>
      <c r="W41" s="22">
        <v>6.9117746212105269</v>
      </c>
      <c r="X41" s="22">
        <v>6.9117746212105269</v>
      </c>
      <c r="Y41" s="22">
        <v>6.9117746212105269</v>
      </c>
      <c r="Z41" s="22">
        <v>5.3743217783142887</v>
      </c>
      <c r="AA41" s="22">
        <v>6.9473689012105266</v>
      </c>
      <c r="AB41" s="22">
        <v>6.9473689012105266</v>
      </c>
      <c r="AC41" s="22">
        <v>6.9473689012105266</v>
      </c>
      <c r="AD41" s="22">
        <v>5.319852131663465</v>
      </c>
      <c r="AE41" s="22">
        <v>6.9850392712105265</v>
      </c>
      <c r="AF41" s="22">
        <v>6.9850392712105265</v>
      </c>
      <c r="AG41" s="22">
        <v>6.9850392712105265</v>
      </c>
      <c r="AH41" s="22">
        <v>5.2084974256293224</v>
      </c>
      <c r="AI41" s="22">
        <v>7.0266180932105264</v>
      </c>
      <c r="AJ41" s="22">
        <v>7.0266180932105264</v>
      </c>
      <c r="AK41" s="22">
        <v>7.0266180932105264</v>
      </c>
      <c r="AL41" s="22">
        <v>5.1211916962411959</v>
      </c>
      <c r="AM41" s="22">
        <v>7.0710907742105267</v>
      </c>
      <c r="AN41" s="22">
        <v>7.0710907742105267</v>
      </c>
      <c r="AO41" s="22">
        <v>7.0710907742105267</v>
      </c>
      <c r="AP41" s="22">
        <v>4.9987916121189144</v>
      </c>
      <c r="AQ41" s="22">
        <v>7.1358169862105267</v>
      </c>
      <c r="AR41" s="22">
        <v>7.1358169862105267</v>
      </c>
      <c r="AS41" s="22">
        <v>7.1358169862105267</v>
      </c>
      <c r="AT41" s="22">
        <v>4.7986672769347321</v>
      </c>
      <c r="AU41" s="22">
        <v>7.3859609052105268</v>
      </c>
      <c r="AV41" s="22">
        <v>7.3859609052105268</v>
      </c>
      <c r="AW41" s="22">
        <v>7.3859609052105268</v>
      </c>
      <c r="AX41" s="22">
        <v>4.0775040391867856</v>
      </c>
      <c r="AY41" s="22">
        <v>7.5388414632105265</v>
      </c>
      <c r="AZ41" s="22">
        <v>7.5388414632105265</v>
      </c>
      <c r="BA41" s="22">
        <v>7.5388414632105265</v>
      </c>
      <c r="BB41" s="22">
        <v>3.7147062242210813</v>
      </c>
      <c r="BC41" s="22">
        <v>7.6094475392105263</v>
      </c>
      <c r="BD41" s="22">
        <v>7.6094475392105263</v>
      </c>
      <c r="BE41" s="22">
        <v>7.6094475392105263</v>
      </c>
      <c r="BF41" s="22">
        <v>3.5186203457046323</v>
      </c>
      <c r="BG41" s="22">
        <v>7.6353622422105261</v>
      </c>
      <c r="BH41" s="22">
        <v>7.6353622422105261</v>
      </c>
      <c r="BI41" s="22">
        <v>7.6353622422105261</v>
      </c>
      <c r="BJ41" s="22">
        <v>3.6151409059343189</v>
      </c>
      <c r="BK41" s="25">
        <v>6.8205566112105265</v>
      </c>
      <c r="BL41" s="25">
        <v>6.8205566112105265</v>
      </c>
      <c r="BM41" s="25">
        <v>6.8205566112105265</v>
      </c>
      <c r="BN41" s="25">
        <v>5.5710487462241565</v>
      </c>
      <c r="BO41" s="25">
        <v>6.8326224382105263</v>
      </c>
      <c r="BP41" s="25">
        <v>6.8326224382105263</v>
      </c>
      <c r="BQ41" s="25">
        <v>6.8326224382105263</v>
      </c>
      <c r="BR41" s="25">
        <v>5.5922395783302887</v>
      </c>
      <c r="BS41" s="25">
        <v>6.8548302582105265</v>
      </c>
      <c r="BT41" s="25">
        <v>6.8548302582105265</v>
      </c>
      <c r="BU41" s="25">
        <v>6.8548302582105265</v>
      </c>
      <c r="BV41" s="25">
        <v>5.6838920214129605</v>
      </c>
      <c r="BW41" s="25">
        <v>6.8765306252105267</v>
      </c>
      <c r="BX41" s="25">
        <v>6.8765306252105267</v>
      </c>
      <c r="BY41" s="25">
        <v>6.8765306252105267</v>
      </c>
      <c r="BZ41" s="25">
        <v>5.5691065822464587</v>
      </c>
      <c r="CA41" s="25">
        <v>6.9003811972105265</v>
      </c>
      <c r="CB41" s="25">
        <v>6.9003811972105265</v>
      </c>
      <c r="CC41" s="25">
        <v>6.9003811972105265</v>
      </c>
      <c r="CD41" s="25">
        <v>5.5078883622045485</v>
      </c>
      <c r="CE41" s="25">
        <v>6.9300140472105269</v>
      </c>
      <c r="CF41" s="25">
        <v>6.9300140472105269</v>
      </c>
      <c r="CG41" s="25">
        <v>6.9300140472105269</v>
      </c>
      <c r="CH41" s="25">
        <v>5.5981278113912687</v>
      </c>
      <c r="CI41" s="25">
        <v>6.9641478182105265</v>
      </c>
      <c r="CJ41" s="25">
        <v>6.9641478182105265</v>
      </c>
      <c r="CK41" s="25">
        <v>6.9641478182105265</v>
      </c>
      <c r="CL41" s="25">
        <v>5.451545517470314</v>
      </c>
      <c r="CM41" s="25">
        <v>7.0030237732105265</v>
      </c>
      <c r="CN41" s="25">
        <v>7.0030237732105265</v>
      </c>
      <c r="CO41" s="25">
        <v>7.0030237732105265</v>
      </c>
      <c r="CP41" s="25">
        <v>5.3762481019780752</v>
      </c>
      <c r="CQ41" s="25">
        <v>7.045897732210527</v>
      </c>
      <c r="CR41" s="25">
        <v>7.045897732210527</v>
      </c>
      <c r="CS41" s="25">
        <v>7.045897732210527</v>
      </c>
      <c r="CT41" s="25">
        <v>5.2244163236951229</v>
      </c>
      <c r="CU41" s="25">
        <v>7.0932722492105267</v>
      </c>
      <c r="CV41" s="25">
        <v>7.0932722492105267</v>
      </c>
      <c r="CW41" s="25">
        <v>7.0932722492105267</v>
      </c>
      <c r="CX41" s="25">
        <v>5.051350728018142</v>
      </c>
      <c r="CY41" s="25">
        <v>7.1993336332105269</v>
      </c>
      <c r="CZ41" s="25">
        <v>7.1993336332105269</v>
      </c>
      <c r="DA41" s="25">
        <v>7.1993336332105269</v>
      </c>
      <c r="DB41" s="25">
        <v>4.7764401860605208</v>
      </c>
      <c r="DC41" s="25">
        <v>7.3145175292105264</v>
      </c>
      <c r="DD41" s="25">
        <v>7.3145175292105264</v>
      </c>
      <c r="DE41" s="25">
        <v>7.3145175292105264</v>
      </c>
      <c r="DF41" s="25">
        <v>4.4413337326833524</v>
      </c>
      <c r="DG41" s="25">
        <v>7.3513132872105267</v>
      </c>
      <c r="DH41" s="25">
        <v>7.3513132872105267</v>
      </c>
      <c r="DI41" s="25">
        <v>7.3513132872105267</v>
      </c>
      <c r="DJ41" s="25">
        <v>4.1856155141109541</v>
      </c>
      <c r="DK41" s="25">
        <v>7.3714058742105264</v>
      </c>
      <c r="DL41" s="25">
        <v>7.3714058742105264</v>
      </c>
      <c r="DM41" s="25">
        <v>7.3714058742105264</v>
      </c>
      <c r="DN41" s="25">
        <v>3.995773352918401</v>
      </c>
      <c r="DO41" s="27">
        <v>6.8194057042105261</v>
      </c>
      <c r="DP41" s="27">
        <v>6.8194057042105261</v>
      </c>
      <c r="DQ41" s="27">
        <v>6.8194057042105261</v>
      </c>
      <c r="DR41" s="27">
        <v>5.5710487462241565</v>
      </c>
      <c r="DS41" s="27">
        <v>6.8270527502105267</v>
      </c>
      <c r="DT41" s="27">
        <v>6.8270527502105267</v>
      </c>
      <c r="DU41" s="27">
        <v>6.8270527502105267</v>
      </c>
      <c r="DV41" s="27">
        <v>5.5748485514824528</v>
      </c>
      <c r="DW41" s="27">
        <v>6.8492867152105266</v>
      </c>
      <c r="DX41" s="27">
        <v>6.8492867152105266</v>
      </c>
      <c r="DY41" s="27">
        <v>6.8492867152105266</v>
      </c>
      <c r="DZ41" s="27">
        <v>5.5874802195119857</v>
      </c>
      <c r="EA41" s="27">
        <v>6.8797659882105267</v>
      </c>
      <c r="EB41" s="27">
        <v>6.8797659882105267</v>
      </c>
      <c r="EC41" s="27">
        <v>6.8797659882105267</v>
      </c>
      <c r="ED41" s="27">
        <v>5.4537597539649987</v>
      </c>
      <c r="EE41" s="27">
        <v>6.9117746252105263</v>
      </c>
      <c r="EF41" s="27">
        <v>6.9117746252105263</v>
      </c>
      <c r="EG41" s="27">
        <v>6.9117746252105263</v>
      </c>
      <c r="EH41" s="27">
        <v>5.3743217636796343</v>
      </c>
      <c r="EI41" s="27">
        <v>6.9473688962105262</v>
      </c>
      <c r="EJ41" s="27">
        <v>6.9473688962105262</v>
      </c>
      <c r="EK41" s="27">
        <v>6.9473688962105262</v>
      </c>
      <c r="EL41" s="27">
        <v>5.3198521417303262</v>
      </c>
      <c r="EM41" s="27">
        <v>6.9850392712105265</v>
      </c>
      <c r="EN41" s="27">
        <v>6.9850392712105265</v>
      </c>
      <c r="EO41" s="27">
        <v>6.9850392712105265</v>
      </c>
      <c r="EP41" s="27">
        <v>5.2084974256293224</v>
      </c>
      <c r="EQ41" s="27">
        <v>7.0266180932105264</v>
      </c>
      <c r="ER41" s="27">
        <v>7.0266180932105264</v>
      </c>
      <c r="ES41" s="27">
        <v>7.0266180932105264</v>
      </c>
      <c r="ET41" s="27">
        <v>5.1211916962411959</v>
      </c>
      <c r="EU41" s="27">
        <v>7.0710907742105267</v>
      </c>
      <c r="EV41" s="27">
        <v>7.0710907742105267</v>
      </c>
      <c r="EW41" s="27">
        <v>7.0710907742105267</v>
      </c>
      <c r="EX41" s="27">
        <v>4.9987916121189144</v>
      </c>
      <c r="EY41" s="27">
        <v>7.132883158210527</v>
      </c>
      <c r="EZ41" s="27">
        <v>7.132883158210527</v>
      </c>
      <c r="FA41" s="27">
        <v>7.132883158210527</v>
      </c>
      <c r="FB41" s="27">
        <v>4.8095457523877103</v>
      </c>
      <c r="FC41" s="27">
        <v>7.3714800912105263</v>
      </c>
      <c r="FD41" s="27">
        <v>7.3714800912105263</v>
      </c>
      <c r="FE41" s="27">
        <v>7.3714800912105263</v>
      </c>
      <c r="FF41" s="27">
        <v>4.1250757767591981</v>
      </c>
      <c r="FG41" s="27">
        <v>7.5127473532105267</v>
      </c>
      <c r="FH41" s="27">
        <v>7.5127473532105267</v>
      </c>
      <c r="FI41" s="27">
        <v>7.5127473532105267</v>
      </c>
      <c r="FJ41" s="27">
        <v>3.7718170600403651</v>
      </c>
      <c r="FK41" s="27">
        <v>7.5803808992105264</v>
      </c>
      <c r="FL41" s="27">
        <v>7.5803808992105264</v>
      </c>
      <c r="FM41" s="27">
        <v>7.5803808992105264</v>
      </c>
      <c r="FN41" s="27">
        <v>3.5655676844040185</v>
      </c>
      <c r="FO41" s="27">
        <v>7.6066529782105263</v>
      </c>
      <c r="FP41" s="27">
        <v>7.6066529782105263</v>
      </c>
      <c r="FQ41" s="27">
        <v>7.6066529782105263</v>
      </c>
      <c r="FR41" s="27">
        <v>3.6523178595372299</v>
      </c>
      <c r="FS41" s="28">
        <v>6.8194197182105265</v>
      </c>
      <c r="FT41" s="28">
        <v>6.8194197182105265</v>
      </c>
      <c r="FU41" s="28">
        <v>6.8194197182105265</v>
      </c>
      <c r="FV41" s="28">
        <v>5.5710487462241565</v>
      </c>
      <c r="FW41" s="28">
        <v>6.831913131210527</v>
      </c>
      <c r="FX41" s="28">
        <v>6.831913131210527</v>
      </c>
      <c r="FY41" s="28">
        <v>6.831913131210527</v>
      </c>
      <c r="FZ41" s="28">
        <v>5.5865703111356311</v>
      </c>
      <c r="GA41" s="28">
        <v>6.8584012812105266</v>
      </c>
      <c r="GB41" s="28">
        <v>6.8584012812105266</v>
      </c>
      <c r="GC41" s="28">
        <v>6.8584012812105266</v>
      </c>
      <c r="GD41" s="28">
        <v>5.5697337013954851</v>
      </c>
      <c r="GE41" s="28">
        <v>6.8938643002105264</v>
      </c>
      <c r="GF41" s="28">
        <v>6.8938643002105264</v>
      </c>
      <c r="GG41" s="28">
        <v>6.8938643002105264</v>
      </c>
      <c r="GH41" s="28">
        <v>5.4243426017269529</v>
      </c>
      <c r="GI41" s="28">
        <v>6.9356542572105262</v>
      </c>
      <c r="GJ41" s="28">
        <v>6.9356542572105262</v>
      </c>
      <c r="GK41" s="28">
        <v>6.9356542572105262</v>
      </c>
      <c r="GL41" s="28">
        <v>5.3318685938002544</v>
      </c>
      <c r="GM41" s="28">
        <v>6.9849381562105268</v>
      </c>
      <c r="GN41" s="28">
        <v>6.9849381562105268</v>
      </c>
      <c r="GO41" s="28">
        <v>6.9849381562105268</v>
      </c>
      <c r="GP41" s="28">
        <v>5.2274373103142286</v>
      </c>
      <c r="GQ41" s="28">
        <v>7.0421337312105265</v>
      </c>
      <c r="GR41" s="28">
        <v>7.0421337312105265</v>
      </c>
      <c r="GS41" s="28">
        <v>7.0421337312105265</v>
      </c>
      <c r="GT41" s="28">
        <v>5.0598159844689592</v>
      </c>
      <c r="GU41" s="28">
        <v>7.105894742210527</v>
      </c>
      <c r="GV41" s="28">
        <v>7.105894742210527</v>
      </c>
      <c r="GW41" s="28">
        <v>7.105894742210527</v>
      </c>
      <c r="GX41" s="28">
        <v>4.9129076157549223</v>
      </c>
      <c r="GY41" s="28">
        <v>7.171029541210526</v>
      </c>
      <c r="GZ41" s="28">
        <v>7.171029541210526</v>
      </c>
      <c r="HA41" s="28">
        <v>7.171029541210526</v>
      </c>
      <c r="HB41" s="28">
        <v>4.8058725943297569</v>
      </c>
      <c r="HC41" s="28">
        <v>7.2450692912105268</v>
      </c>
      <c r="HD41" s="28">
        <v>7.2450692912105268</v>
      </c>
      <c r="HE41" s="28">
        <v>7.2450692912105268</v>
      </c>
      <c r="HF41" s="28">
        <v>4.5942367225990548</v>
      </c>
      <c r="HG41" s="28">
        <v>7.5332801772105267</v>
      </c>
      <c r="HH41" s="28">
        <v>7.5332801772105267</v>
      </c>
      <c r="HI41" s="28">
        <v>7.5332801772105267</v>
      </c>
      <c r="HJ41" s="28">
        <v>3.9812052296609046</v>
      </c>
      <c r="HK41" s="28">
        <v>7.7415783262105267</v>
      </c>
      <c r="HL41" s="28">
        <v>7.7415783262105267</v>
      </c>
      <c r="HM41" s="28">
        <v>7.7415783262105267</v>
      </c>
      <c r="HN41" s="28">
        <v>2.8439441810855417</v>
      </c>
      <c r="HO41" s="28">
        <v>7.8216169692105266</v>
      </c>
      <c r="HP41" s="28">
        <v>7.8216169692105266</v>
      </c>
      <c r="HQ41" s="28">
        <v>7.8216169692105266</v>
      </c>
      <c r="HR41" s="28">
        <v>2.1814962248443637</v>
      </c>
      <c r="HS41" s="28">
        <v>7.8644266752105265</v>
      </c>
      <c r="HT41" s="28">
        <v>7.8644266752105265</v>
      </c>
      <c r="HU41" s="28">
        <v>7.8644266752105265</v>
      </c>
      <c r="HV41" s="28">
        <v>1.7011959333218165</v>
      </c>
      <c r="HW41" s="29">
        <v>6.8194197182105265</v>
      </c>
      <c r="HX41" s="29">
        <v>6.8194197182105265</v>
      </c>
      <c r="HY41" s="29">
        <v>6.8194197182105265</v>
      </c>
      <c r="HZ41" s="29">
        <v>5.5710487462241565</v>
      </c>
      <c r="IA41" s="29">
        <v>6.8249862342105265</v>
      </c>
      <c r="IB41" s="29">
        <v>6.8249862342105265</v>
      </c>
      <c r="IC41" s="29">
        <v>6.8249862342105265</v>
      </c>
      <c r="ID41" s="29">
        <v>5.6081945441143546</v>
      </c>
      <c r="IE41" s="29">
        <v>6.8547921002105268</v>
      </c>
      <c r="IF41" s="29">
        <v>6.8547921002105268</v>
      </c>
      <c r="IG41" s="29">
        <v>6.8547921002105268</v>
      </c>
      <c r="IH41" s="29">
        <v>5.5758726433528931</v>
      </c>
      <c r="II41" s="29">
        <v>6.8898004272105267</v>
      </c>
      <c r="IJ41" s="29">
        <v>6.8898004272105267</v>
      </c>
      <c r="IK41" s="29">
        <v>6.8898004272105267</v>
      </c>
      <c r="IL41" s="29">
        <v>5.4322124647642696</v>
      </c>
      <c r="IM41" s="29">
        <v>6.9322497012105266</v>
      </c>
      <c r="IN41" s="29">
        <v>6.9322497012105266</v>
      </c>
      <c r="IO41" s="29">
        <v>6.9322497012105266</v>
      </c>
      <c r="IP41" s="29">
        <v>5.33542891077352</v>
      </c>
      <c r="IQ41" s="29">
        <v>6.979036005210526</v>
      </c>
      <c r="IR41" s="29">
        <v>6.979036005210526</v>
      </c>
      <c r="IS41" s="29">
        <v>6.979036005210526</v>
      </c>
      <c r="IT41" s="29">
        <v>5.2370162870380517</v>
      </c>
      <c r="IU41" s="29">
        <v>7.0310343842105265</v>
      </c>
      <c r="IV41" s="29">
        <v>7.0310343842105265</v>
      </c>
      <c r="IW41" s="29">
        <v>7.0310343842105265</v>
      </c>
      <c r="IX41" s="29">
        <v>5.0880423294568917</v>
      </c>
      <c r="IY41" s="29">
        <v>7.0874774392105264</v>
      </c>
      <c r="IZ41" s="29">
        <v>7.0874774392105264</v>
      </c>
      <c r="JA41" s="29">
        <v>7.0874774392105264</v>
      </c>
      <c r="JB41" s="29">
        <v>4.9651442931053218</v>
      </c>
      <c r="JC41" s="29">
        <v>7.145511037210527</v>
      </c>
      <c r="JD41" s="29">
        <v>7.145511037210527</v>
      </c>
      <c r="JE41" s="29">
        <v>7.145511037210527</v>
      </c>
      <c r="JF41" s="29">
        <v>4.8761060972646728</v>
      </c>
      <c r="JG41" s="29">
        <v>7.2552202442105269</v>
      </c>
      <c r="JH41" s="29">
        <v>7.2552202442105269</v>
      </c>
      <c r="JI41" s="29">
        <v>7.2552202442105269</v>
      </c>
      <c r="JJ41" s="29">
        <v>4.5609881358383566</v>
      </c>
      <c r="JK41" s="29">
        <v>7.5342859382105267</v>
      </c>
      <c r="JL41" s="29">
        <v>7.5342859382105267</v>
      </c>
      <c r="JM41" s="29">
        <v>7.5342859382105267</v>
      </c>
      <c r="JN41" s="29">
        <v>3.3094080339381664</v>
      </c>
      <c r="JO41" s="29">
        <v>7.6504871222105262</v>
      </c>
      <c r="JP41" s="29">
        <v>7.6504871222105262</v>
      </c>
      <c r="JQ41" s="29">
        <v>7.6504871222105262</v>
      </c>
      <c r="JR41" s="29">
        <v>2.3534104644287366</v>
      </c>
      <c r="JS41" s="29">
        <v>7.6587713762105265</v>
      </c>
      <c r="JT41" s="29">
        <v>7.6587713762105265</v>
      </c>
      <c r="JU41" s="29">
        <v>7.6587713762105265</v>
      </c>
      <c r="JV41" s="29">
        <v>1.9400052136433921</v>
      </c>
      <c r="JW41" s="29">
        <v>7.6169838492105271</v>
      </c>
      <c r="JX41" s="29">
        <v>7.6169838492105271</v>
      </c>
      <c r="JY41" s="29">
        <v>7.6169838492105271</v>
      </c>
      <c r="JZ41" s="29">
        <v>2.1401426415107947</v>
      </c>
    </row>
    <row r="42" spans="1:286" ht="15" thickBot="1" x14ac:dyDescent="0.4">
      <c r="A42" s="2"/>
      <c r="B42" s="74" t="s">
        <v>494</v>
      </c>
      <c r="C42" s="74" t="s">
        <v>494</v>
      </c>
      <c r="D42" s="74" t="s">
        <v>852</v>
      </c>
      <c r="E42" s="87">
        <v>331655</v>
      </c>
      <c r="F42" s="84">
        <v>439667</v>
      </c>
      <c r="G42" s="22">
        <v>32.447615409999997</v>
      </c>
      <c r="H42" s="22">
        <v>10.641005185480656</v>
      </c>
      <c r="I42" s="22">
        <v>7.7624651333589023</v>
      </c>
      <c r="J42" s="22">
        <v>10.483884204354666</v>
      </c>
      <c r="K42" s="22">
        <v>32.403285214999997</v>
      </c>
      <c r="L42" s="22">
        <v>10.599154506610542</v>
      </c>
      <c r="M42" s="22">
        <v>7.731935645789445</v>
      </c>
      <c r="N42" s="22">
        <v>10.397578668471347</v>
      </c>
      <c r="O42" s="22">
        <v>32.449265240000003</v>
      </c>
      <c r="P42" s="22">
        <v>10.509972542421403</v>
      </c>
      <c r="Q42" s="22">
        <v>7.6668786445498212</v>
      </c>
      <c r="R42" s="22">
        <v>10.289237294553423</v>
      </c>
      <c r="S42" s="22">
        <v>32.551120613000002</v>
      </c>
      <c r="T42" s="22">
        <v>10.376652664095493</v>
      </c>
      <c r="U42" s="22">
        <v>7.5696236494577596</v>
      </c>
      <c r="V42" s="22">
        <v>9.8973819466598556</v>
      </c>
      <c r="W42" s="22">
        <v>32.671709763000003</v>
      </c>
      <c r="X42" s="22">
        <v>10.21475750334405</v>
      </c>
      <c r="Y42" s="22">
        <v>7.451523383675787</v>
      </c>
      <c r="Z42" s="22">
        <v>9.4837891067550757</v>
      </c>
      <c r="AA42" s="22">
        <v>32.787024013999996</v>
      </c>
      <c r="AB42" s="22">
        <v>10.037094230246252</v>
      </c>
      <c r="AC42" s="22">
        <v>7.3219204994687743</v>
      </c>
      <c r="AD42" s="22">
        <v>8.966906138025962</v>
      </c>
      <c r="AE42" s="22">
        <v>32.912253249000003</v>
      </c>
      <c r="AF42" s="22">
        <v>9.889030274214754</v>
      </c>
      <c r="AG42" s="22">
        <v>7.2139099049649822</v>
      </c>
      <c r="AH42" s="22">
        <v>8.5101740235580365</v>
      </c>
      <c r="AI42" s="22">
        <v>33.053692835999996</v>
      </c>
      <c r="AJ42" s="22">
        <v>9.7390934127219033</v>
      </c>
      <c r="AK42" s="22">
        <v>7.1045330520026706</v>
      </c>
      <c r="AL42" s="22">
        <v>8.0105273129646122</v>
      </c>
      <c r="AM42" s="22">
        <v>33.208305357</v>
      </c>
      <c r="AN42" s="22">
        <v>9.563107670055313</v>
      </c>
      <c r="AO42" s="22">
        <v>6.9761539028897976</v>
      </c>
      <c r="AP42" s="22">
        <v>7.4070977061353389</v>
      </c>
      <c r="AQ42" s="22">
        <v>33.389622303000003</v>
      </c>
      <c r="AR42" s="22">
        <v>9.3660921633685987</v>
      </c>
      <c r="AS42" s="22">
        <v>6.8324338337112414</v>
      </c>
      <c r="AT42" s="22">
        <v>6.7496403940983356</v>
      </c>
      <c r="AU42" s="22">
        <v>34.002850058</v>
      </c>
      <c r="AV42" s="22">
        <v>8.6145349504429998</v>
      </c>
      <c r="AW42" s="22">
        <v>6.2841833104411657</v>
      </c>
      <c r="AX42" s="22">
        <v>4.5989411843951302</v>
      </c>
      <c r="AY42" s="22">
        <v>34.419933387</v>
      </c>
      <c r="AZ42" s="22">
        <v>8.2377003082569278</v>
      </c>
      <c r="BA42" s="22">
        <v>6.0092876854486637</v>
      </c>
      <c r="BB42" s="22">
        <v>3.7478817441579864</v>
      </c>
      <c r="BC42" s="22">
        <v>34.644891455999996</v>
      </c>
      <c r="BD42" s="22">
        <v>8.453347182042048</v>
      </c>
      <c r="BE42" s="22">
        <v>6.1665990775302033</v>
      </c>
      <c r="BF42" s="22">
        <v>3.843650238553181</v>
      </c>
      <c r="BG42" s="22">
        <v>34.750361769999998</v>
      </c>
      <c r="BH42" s="22">
        <v>8.6969495278122739</v>
      </c>
      <c r="BI42" s="22">
        <v>6.344303597214676</v>
      </c>
      <c r="BJ42" s="22">
        <v>4.3139261462820144</v>
      </c>
      <c r="BK42" s="25">
        <v>32.447065323000004</v>
      </c>
      <c r="BL42" s="25">
        <v>10.641005185480656</v>
      </c>
      <c r="BM42" s="25">
        <v>7.7624651333589023</v>
      </c>
      <c r="BN42" s="25">
        <v>10.483884204354666</v>
      </c>
      <c r="BO42" s="25">
        <v>32.428898208</v>
      </c>
      <c r="BP42" s="25">
        <v>10.608777746935427</v>
      </c>
      <c r="BQ42" s="25">
        <v>7.7389556656268361</v>
      </c>
      <c r="BR42" s="25">
        <v>10.383937760851136</v>
      </c>
      <c r="BS42" s="25">
        <v>32.474844234999999</v>
      </c>
      <c r="BT42" s="25">
        <v>10.426505930039479</v>
      </c>
      <c r="BU42" s="25">
        <v>7.6059909128815475</v>
      </c>
      <c r="BV42" s="25">
        <v>10.307273067674217</v>
      </c>
      <c r="BW42" s="25">
        <v>32.559469864</v>
      </c>
      <c r="BX42" s="25">
        <v>10.202059185727801</v>
      </c>
      <c r="BY42" s="25">
        <v>7.4422601377671258</v>
      </c>
      <c r="BZ42" s="25">
        <v>10.017756953782644</v>
      </c>
      <c r="CA42" s="25">
        <v>32.657739110999998</v>
      </c>
      <c r="CB42" s="25">
        <v>9.9978914400617072</v>
      </c>
      <c r="CC42" s="25">
        <v>7.293322609830196</v>
      </c>
      <c r="CD42" s="25">
        <v>9.8080501206524353</v>
      </c>
      <c r="CE42" s="25">
        <v>32.781053374999999</v>
      </c>
      <c r="CF42" s="25">
        <v>9.7587946351006032</v>
      </c>
      <c r="CG42" s="25">
        <v>7.1189048194375628</v>
      </c>
      <c r="CH42" s="25">
        <v>9.4043464931072513</v>
      </c>
      <c r="CI42" s="25">
        <v>32.933735222000003</v>
      </c>
      <c r="CJ42" s="25">
        <v>9.525303187904635</v>
      </c>
      <c r="CK42" s="25">
        <v>6.9485760594939743</v>
      </c>
      <c r="CL42" s="25">
        <v>8.9980240477892686</v>
      </c>
      <c r="CM42" s="25">
        <v>33.064686512000002</v>
      </c>
      <c r="CN42" s="25">
        <v>9.4141830336983769</v>
      </c>
      <c r="CO42" s="25">
        <v>6.8675154540714258</v>
      </c>
      <c r="CP42" s="25">
        <v>8.5494535086305987</v>
      </c>
      <c r="CQ42" s="25">
        <v>33.197250351000001</v>
      </c>
      <c r="CR42" s="25">
        <v>9.2771987347079339</v>
      </c>
      <c r="CS42" s="25">
        <v>6.7675873151225021</v>
      </c>
      <c r="CT42" s="25">
        <v>7.9776139097198531</v>
      </c>
      <c r="CU42" s="25">
        <v>33.352514061000001</v>
      </c>
      <c r="CV42" s="25">
        <v>9.1354343860367457</v>
      </c>
      <c r="CW42" s="25">
        <v>6.6641721964817418</v>
      </c>
      <c r="CX42" s="25">
        <v>7.3853906740409663</v>
      </c>
      <c r="CY42" s="25">
        <v>33.553451117000002</v>
      </c>
      <c r="CZ42" s="25">
        <v>8.8321050318773064</v>
      </c>
      <c r="DA42" s="25">
        <v>6.4428976557269193</v>
      </c>
      <c r="DB42" s="25">
        <v>6.1941036061318222</v>
      </c>
      <c r="DC42" s="25">
        <v>33.682559060000003</v>
      </c>
      <c r="DD42" s="25">
        <v>8.6147559370915836</v>
      </c>
      <c r="DE42" s="25">
        <v>6.2843445171246204</v>
      </c>
      <c r="DF42" s="25">
        <v>5.2859844174517612</v>
      </c>
      <c r="DG42" s="25">
        <v>33.742470394000001</v>
      </c>
      <c r="DH42" s="25">
        <v>9.0395403238368015</v>
      </c>
      <c r="DI42" s="25">
        <v>6.5942188131924544</v>
      </c>
      <c r="DJ42" s="25">
        <v>4.8509168114806265</v>
      </c>
      <c r="DK42" s="25">
        <v>33.758459936999998</v>
      </c>
      <c r="DL42" s="25">
        <v>9.4891075333453827</v>
      </c>
      <c r="DM42" s="25">
        <v>6.9221718334271856</v>
      </c>
      <c r="DN42" s="25">
        <v>4.5601923628742966</v>
      </c>
      <c r="DO42" s="27">
        <v>32.447615409999997</v>
      </c>
      <c r="DP42" s="27">
        <v>10.641005185480656</v>
      </c>
      <c r="DQ42" s="27">
        <v>7.7624651333589023</v>
      </c>
      <c r="DR42" s="27">
        <v>10.483884204354666</v>
      </c>
      <c r="DS42" s="27">
        <v>32.403285216999997</v>
      </c>
      <c r="DT42" s="27">
        <v>10.599031303711879</v>
      </c>
      <c r="DU42" s="27">
        <v>7.7318457709901622</v>
      </c>
      <c r="DV42" s="27">
        <v>10.397578668471347</v>
      </c>
      <c r="DW42" s="27">
        <v>32.449265236000002</v>
      </c>
      <c r="DX42" s="27">
        <v>10.509622893115949</v>
      </c>
      <c r="DY42" s="27">
        <v>7.6666235802494871</v>
      </c>
      <c r="DZ42" s="27">
        <v>10.289237314581641</v>
      </c>
      <c r="EA42" s="27">
        <v>32.551120613000002</v>
      </c>
      <c r="EB42" s="27">
        <v>10.380002425804623</v>
      </c>
      <c r="EC42" s="27">
        <v>7.5720672539874947</v>
      </c>
      <c r="ED42" s="27">
        <v>9.8973819466598556</v>
      </c>
      <c r="EE42" s="27">
        <v>32.671709782000001</v>
      </c>
      <c r="EF42" s="27">
        <v>10.21489954303016</v>
      </c>
      <c r="EG42" s="27">
        <v>7.4516269996492568</v>
      </c>
      <c r="EH42" s="27">
        <v>9.4837889966273536</v>
      </c>
      <c r="EI42" s="27">
        <v>32.787023992000002</v>
      </c>
      <c r="EJ42" s="27">
        <v>10.042028460307158</v>
      </c>
      <c r="EK42" s="27">
        <v>7.3255199516013612</v>
      </c>
      <c r="EL42" s="27">
        <v>8.966906258477394</v>
      </c>
      <c r="EM42" s="27">
        <v>32.912253249000003</v>
      </c>
      <c r="EN42" s="27">
        <v>9.8948975405532806</v>
      </c>
      <c r="EO42" s="27">
        <v>7.2181899940718921</v>
      </c>
      <c r="EP42" s="27">
        <v>8.5101740235580365</v>
      </c>
      <c r="EQ42" s="27">
        <v>33.053692835999996</v>
      </c>
      <c r="ER42" s="27">
        <v>9.7445023598496423</v>
      </c>
      <c r="ES42" s="27">
        <v>7.1084788036262623</v>
      </c>
      <c r="ET42" s="27">
        <v>8.0105273129646122</v>
      </c>
      <c r="EU42" s="27">
        <v>33.208305357</v>
      </c>
      <c r="EV42" s="27">
        <v>9.5663997010121218</v>
      </c>
      <c r="EW42" s="27">
        <v>6.9785553936394713</v>
      </c>
      <c r="EX42" s="27">
        <v>7.4070977061353389</v>
      </c>
      <c r="EY42" s="27">
        <v>33.375939807999998</v>
      </c>
      <c r="EZ42" s="27">
        <v>9.3865621666440333</v>
      </c>
      <c r="FA42" s="27">
        <v>6.8473664161069454</v>
      </c>
      <c r="FB42" s="27">
        <v>6.8179438269943304</v>
      </c>
      <c r="FC42" s="27">
        <v>33.931162336</v>
      </c>
      <c r="FD42" s="27">
        <v>8.6690243845803003</v>
      </c>
      <c r="FE42" s="27">
        <v>6.3239325940149005</v>
      </c>
      <c r="FF42" s="27">
        <v>4.885557494909385</v>
      </c>
      <c r="FG42" s="27">
        <v>34.314048602</v>
      </c>
      <c r="FH42" s="27">
        <v>8.3111616712527496</v>
      </c>
      <c r="FI42" s="27">
        <v>6.0628767269879127</v>
      </c>
      <c r="FJ42" s="27">
        <v>4.0904875273812351</v>
      </c>
      <c r="FK42" s="27">
        <v>34.526645858999998</v>
      </c>
      <c r="FL42" s="27">
        <v>8.5427928197616989</v>
      </c>
      <c r="FM42" s="27">
        <v>6.2318484249393391</v>
      </c>
      <c r="FN42" s="27">
        <v>4.1267816938482369</v>
      </c>
      <c r="FO42" s="27">
        <v>34.632673068999999</v>
      </c>
      <c r="FP42" s="27">
        <v>8.7475081323691413</v>
      </c>
      <c r="FQ42" s="27">
        <v>6.3811853953364794</v>
      </c>
      <c r="FR42" s="27">
        <v>4.5412704031468891</v>
      </c>
      <c r="FS42" s="28">
        <v>32.449085676999999</v>
      </c>
      <c r="FT42" s="28">
        <v>10.641005185480656</v>
      </c>
      <c r="FU42" s="28">
        <v>7.7624651333589023</v>
      </c>
      <c r="FV42" s="28">
        <v>10.483884204354666</v>
      </c>
      <c r="FW42" s="28">
        <v>32.398700196</v>
      </c>
      <c r="FX42" s="28">
        <v>10.596217449907078</v>
      </c>
      <c r="FY42" s="28">
        <v>7.7297931038154557</v>
      </c>
      <c r="FZ42" s="28">
        <v>10.387992884739937</v>
      </c>
      <c r="GA42" s="28">
        <v>32.457611262</v>
      </c>
      <c r="GB42" s="28">
        <v>10.519127234565161</v>
      </c>
      <c r="GC42" s="28">
        <v>7.6735568650124453</v>
      </c>
      <c r="GD42" s="28">
        <v>10.303868246366612</v>
      </c>
      <c r="GE42" s="28">
        <v>32.586319481000004</v>
      </c>
      <c r="GF42" s="28">
        <v>10.314665151044998</v>
      </c>
      <c r="GG42" s="28">
        <v>7.524404621708892</v>
      </c>
      <c r="GH42" s="28">
        <v>9.9428220330035231</v>
      </c>
      <c r="GI42" s="28">
        <v>32.721459000999999</v>
      </c>
      <c r="GJ42" s="28">
        <v>10.107548854580838</v>
      </c>
      <c r="GK42" s="28">
        <v>7.373316167015985</v>
      </c>
      <c r="GL42" s="28">
        <v>9.578458320749192</v>
      </c>
      <c r="GM42" s="28">
        <v>32.884909505000003</v>
      </c>
      <c r="GN42" s="28">
        <v>9.8878157720639042</v>
      </c>
      <c r="GO42" s="28">
        <v>7.2130239425548499</v>
      </c>
      <c r="GP42" s="28">
        <v>9.1136411854149202</v>
      </c>
      <c r="GQ42" s="28">
        <v>33.073020743999997</v>
      </c>
      <c r="GR42" s="28">
        <v>9.6766119202145671</v>
      </c>
      <c r="GS42" s="28">
        <v>7.0589536731174682</v>
      </c>
      <c r="GT42" s="28">
        <v>8.6882763641007728</v>
      </c>
      <c r="GU42" s="28">
        <v>33.292903045000003</v>
      </c>
      <c r="GV42" s="28">
        <v>9.4683894206428576</v>
      </c>
      <c r="GW42" s="28">
        <v>6.9070582586587248</v>
      </c>
      <c r="GX42" s="28">
        <v>8.1932204556905361</v>
      </c>
      <c r="GY42" s="28">
        <v>33.537375324000003</v>
      </c>
      <c r="GZ42" s="28">
        <v>9.2402586377058729</v>
      </c>
      <c r="HA42" s="28">
        <v>6.7406400286581896</v>
      </c>
      <c r="HB42" s="28">
        <v>7.6847361245649779</v>
      </c>
      <c r="HC42" s="28">
        <v>33.826265348</v>
      </c>
      <c r="HD42" s="28">
        <v>9.0212034418493587</v>
      </c>
      <c r="HE42" s="28">
        <v>6.580842313077949</v>
      </c>
      <c r="HF42" s="28">
        <v>7.1891111377030867</v>
      </c>
      <c r="HG42" s="28">
        <v>34.708334049000001</v>
      </c>
      <c r="HH42" s="28">
        <v>7.7977360597692211</v>
      </c>
      <c r="HI42" s="28">
        <v>5.6883398915813865</v>
      </c>
      <c r="HJ42" s="28">
        <v>4.2161300524033294</v>
      </c>
      <c r="HK42" s="28">
        <v>35.392808873999996</v>
      </c>
      <c r="HL42" s="28">
        <v>6.1363943659075311</v>
      </c>
      <c r="HM42" s="28">
        <v>4.4764142559475317</v>
      </c>
      <c r="HN42" s="28">
        <v>-2.556848829434152</v>
      </c>
      <c r="HO42" s="28">
        <v>31.604806115964415</v>
      </c>
      <c r="HP42" s="28">
        <v>5.1266096749573551</v>
      </c>
      <c r="HQ42" s="28">
        <v>3.7397903826319139</v>
      </c>
      <c r="HR42" s="28">
        <v>-7.6646547262542697</v>
      </c>
      <c r="HS42" s="28">
        <v>27.291815577411242</v>
      </c>
      <c r="HT42" s="28">
        <v>4.4270002882768473</v>
      </c>
      <c r="HU42" s="28">
        <v>3.2294350753637553</v>
      </c>
      <c r="HV42" s="28">
        <v>-11.208563305189607</v>
      </c>
      <c r="HW42" s="29">
        <v>32.449085676999999</v>
      </c>
      <c r="HX42" s="29">
        <v>10.641005185480656</v>
      </c>
      <c r="HY42" s="29">
        <v>7.7624651333589023</v>
      </c>
      <c r="HZ42" s="29">
        <v>10.483884204354666</v>
      </c>
      <c r="IA42" s="29">
        <v>32.364300149999998</v>
      </c>
      <c r="IB42" s="29">
        <v>10.615350990851514</v>
      </c>
      <c r="IC42" s="29">
        <v>7.7437507555475991</v>
      </c>
      <c r="ID42" s="29">
        <v>10.483461152820631</v>
      </c>
      <c r="IE42" s="29">
        <v>32.455489039</v>
      </c>
      <c r="IF42" s="29">
        <v>10.415874888660296</v>
      </c>
      <c r="IG42" s="29">
        <v>7.59823571620616</v>
      </c>
      <c r="IH42" s="29">
        <v>10.2711996696667</v>
      </c>
      <c r="II42" s="29">
        <v>32.540361142999998</v>
      </c>
      <c r="IJ42" s="29">
        <v>10.152692835000007</v>
      </c>
      <c r="IK42" s="29">
        <v>7.4062480722144706</v>
      </c>
      <c r="IL42" s="29">
        <v>9.9312666671626531</v>
      </c>
      <c r="IM42" s="29">
        <v>32.651656879999997</v>
      </c>
      <c r="IN42" s="29">
        <v>9.6907792066616896</v>
      </c>
      <c r="IO42" s="29">
        <v>7.0692885113365262</v>
      </c>
      <c r="IP42" s="29">
        <v>9.6065976044619958</v>
      </c>
      <c r="IQ42" s="29">
        <v>32.779578801</v>
      </c>
      <c r="IR42" s="29">
        <v>9.6067621403641006</v>
      </c>
      <c r="IS42" s="29">
        <v>7.007999231200472</v>
      </c>
      <c r="IT42" s="29">
        <v>9.2270047063238607</v>
      </c>
      <c r="IU42" s="29">
        <v>32.932538024000003</v>
      </c>
      <c r="IV42" s="29">
        <v>9.3509984106136379</v>
      </c>
      <c r="IW42" s="29">
        <v>6.8214231512193475</v>
      </c>
      <c r="IX42" s="29">
        <v>8.8948774328655276</v>
      </c>
      <c r="IY42" s="29">
        <v>33.105185753999997</v>
      </c>
      <c r="IZ42" s="29">
        <v>9.2037234569159985</v>
      </c>
      <c r="JA42" s="29">
        <v>6.713988122933217</v>
      </c>
      <c r="JB42" s="29">
        <v>8.5234113915935978</v>
      </c>
      <c r="JC42" s="29">
        <v>33.305735540999997</v>
      </c>
      <c r="JD42" s="29">
        <v>9.0143506941460263</v>
      </c>
      <c r="JE42" s="29">
        <v>6.5758433290357834</v>
      </c>
      <c r="JF42" s="29">
        <v>7.9564151462198467</v>
      </c>
      <c r="JG42" s="29">
        <v>33.584315881999999</v>
      </c>
      <c r="JH42" s="29">
        <v>8.6134007304182116</v>
      </c>
      <c r="JI42" s="29">
        <v>6.2833559127242671</v>
      </c>
      <c r="JJ42" s="29">
        <v>6.2935730959585854</v>
      </c>
      <c r="JK42" s="29">
        <v>34.472355207999996</v>
      </c>
      <c r="JL42" s="29">
        <v>6.7833285206459957</v>
      </c>
      <c r="JM42" s="29">
        <v>4.9483437148851568</v>
      </c>
      <c r="JN42" s="29">
        <v>-1.3040484062469204</v>
      </c>
      <c r="JO42" s="29">
        <v>31.80857042960649</v>
      </c>
      <c r="JP42" s="29">
        <v>5.1596622460725072</v>
      </c>
      <c r="JQ42" s="29">
        <v>3.7639017730858266</v>
      </c>
      <c r="JR42" s="29">
        <v>-7.4132792787793775</v>
      </c>
      <c r="JS42" s="29">
        <v>29.88762279650788</v>
      </c>
      <c r="JT42" s="29">
        <v>4.8480656906373731</v>
      </c>
      <c r="JU42" s="29">
        <v>3.5365964241005368</v>
      </c>
      <c r="JV42" s="29">
        <v>-10.70891919140913</v>
      </c>
      <c r="JW42" s="29">
        <v>30.474279023988419</v>
      </c>
      <c r="JX42" s="29">
        <v>4.9432270873135744</v>
      </c>
      <c r="JY42" s="29">
        <v>3.606015338090792</v>
      </c>
      <c r="JZ42" s="29">
        <v>-9.4556265011456304</v>
      </c>
    </row>
    <row r="43" spans="1:286" ht="15" thickBot="1" x14ac:dyDescent="0.4">
      <c r="A43" s="2"/>
      <c r="B43" s="74" t="s">
        <v>495</v>
      </c>
      <c r="C43" s="74" t="s">
        <v>462</v>
      </c>
      <c r="D43" s="74" t="s">
        <v>855</v>
      </c>
      <c r="E43" s="87">
        <v>353041</v>
      </c>
      <c r="F43" s="84">
        <v>433005</v>
      </c>
      <c r="G43" s="22">
        <v>29.951104035736844</v>
      </c>
      <c r="H43" s="22">
        <v>13.619704826485838</v>
      </c>
      <c r="I43" s="22">
        <v>9.9353850505111616</v>
      </c>
      <c r="J43" s="22">
        <v>12.865351104054051</v>
      </c>
      <c r="K43" s="22">
        <v>29.921807516736841</v>
      </c>
      <c r="L43" s="22">
        <v>13.248025664744331</v>
      </c>
      <c r="M43" s="22">
        <v>9.6642502767257685</v>
      </c>
      <c r="N43" s="22">
        <v>10.960805840071163</v>
      </c>
      <c r="O43" s="22">
        <v>29.960794366736842</v>
      </c>
      <c r="P43" s="22">
        <v>13.197756726194873</v>
      </c>
      <c r="Q43" s="22">
        <v>9.6275797859234924</v>
      </c>
      <c r="R43" s="22">
        <v>10.892976251942155</v>
      </c>
      <c r="S43" s="22">
        <v>30.034429243736842</v>
      </c>
      <c r="T43" s="22">
        <v>13.051776213296884</v>
      </c>
      <c r="U43" s="22">
        <v>9.5210890341788499</v>
      </c>
      <c r="V43" s="22">
        <v>10.406277366778014</v>
      </c>
      <c r="W43" s="22">
        <v>30.117642626736842</v>
      </c>
      <c r="X43" s="22">
        <v>12.901595403444588</v>
      </c>
      <c r="Y43" s="22">
        <v>9.4115342242846936</v>
      </c>
      <c r="Z43" s="22">
        <v>10.077998202480828</v>
      </c>
      <c r="AA43" s="22">
        <v>30.207550001736841</v>
      </c>
      <c r="AB43" s="22">
        <v>12.6354722620383</v>
      </c>
      <c r="AC43" s="22">
        <v>9.2174010977296064</v>
      </c>
      <c r="AD43" s="22">
        <v>9.6312791077402267</v>
      </c>
      <c r="AE43" s="22">
        <v>30.305142706736842</v>
      </c>
      <c r="AF43" s="22">
        <v>12.425528092396044</v>
      </c>
      <c r="AG43" s="22">
        <v>9.0642497489243592</v>
      </c>
      <c r="AH43" s="22">
        <v>9.2135145529187952</v>
      </c>
      <c r="AI43" s="22">
        <v>30.418620004736844</v>
      </c>
      <c r="AJ43" s="22">
        <v>12.245925010128143</v>
      </c>
      <c r="AK43" s="22">
        <v>8.9332318009347595</v>
      </c>
      <c r="AL43" s="22">
        <v>8.8586595622844371</v>
      </c>
      <c r="AM43" s="22">
        <v>30.541625688736843</v>
      </c>
      <c r="AN43" s="22">
        <v>9.4538348253273199</v>
      </c>
      <c r="AO43" s="22">
        <v>6.8964408840124678</v>
      </c>
      <c r="AP43" s="22">
        <v>-6.7584748765625164</v>
      </c>
      <c r="AQ43" s="22">
        <v>30.687077664736844</v>
      </c>
      <c r="AR43" s="22">
        <v>9.1537256273146888</v>
      </c>
      <c r="AS43" s="22">
        <v>6.6775154023341008</v>
      </c>
      <c r="AT43" s="22">
        <v>-7.4159748646408019</v>
      </c>
      <c r="AU43" s="22">
        <v>31.431064770736842</v>
      </c>
      <c r="AV43" s="22">
        <v>8.6291159420897294</v>
      </c>
      <c r="AW43" s="22">
        <v>6.2948199408435244</v>
      </c>
      <c r="AX43" s="22">
        <v>-9.3525711516461385</v>
      </c>
      <c r="AY43" s="22">
        <v>32.188474981736846</v>
      </c>
      <c r="AZ43" s="22">
        <v>8.2909045310804093</v>
      </c>
      <c r="BA43" s="22">
        <v>6.048099425262329</v>
      </c>
      <c r="BB43" s="22">
        <v>-10.277946753203906</v>
      </c>
      <c r="BC43" s="22">
        <v>32.748627953736843</v>
      </c>
      <c r="BD43" s="22">
        <v>8.3871647019061317</v>
      </c>
      <c r="BE43" s="22">
        <v>6.1183198796969718</v>
      </c>
      <c r="BF43" s="22">
        <v>-10.694773988458991</v>
      </c>
      <c r="BG43" s="22">
        <v>33.304706559736843</v>
      </c>
      <c r="BH43" s="22">
        <v>8.501589137685766</v>
      </c>
      <c r="BI43" s="22">
        <v>6.2017909125234212</v>
      </c>
      <c r="BJ43" s="22">
        <v>-10.439620013755935</v>
      </c>
      <c r="BK43" s="25">
        <v>29.950104278736841</v>
      </c>
      <c r="BL43" s="25">
        <v>13.619704826485838</v>
      </c>
      <c r="BM43" s="25">
        <v>9.9353850505111616</v>
      </c>
      <c r="BN43" s="25">
        <v>12.865351104054051</v>
      </c>
      <c r="BO43" s="25">
        <v>29.917055448736843</v>
      </c>
      <c r="BP43" s="25">
        <v>13.376821607201125</v>
      </c>
      <c r="BQ43" s="25">
        <v>9.7582051235858298</v>
      </c>
      <c r="BR43" s="25">
        <v>11.923465314169768</v>
      </c>
      <c r="BS43" s="25">
        <v>29.930812773736843</v>
      </c>
      <c r="BT43" s="25">
        <v>13.308882151028094</v>
      </c>
      <c r="BU43" s="25">
        <v>9.7086442361950311</v>
      </c>
      <c r="BV43" s="25">
        <v>12.034083340202793</v>
      </c>
      <c r="BW43" s="25">
        <v>29.968710339736841</v>
      </c>
      <c r="BX43" s="25">
        <v>13.123374589970744</v>
      </c>
      <c r="BY43" s="25">
        <v>9.5733190531336643</v>
      </c>
      <c r="BZ43" s="25">
        <v>11.737422342403434</v>
      </c>
      <c r="CA43" s="25">
        <v>30.007851670736841</v>
      </c>
      <c r="CB43" s="25">
        <v>12.943503971111216</v>
      </c>
      <c r="CC43" s="25">
        <v>9.4421059409252504</v>
      </c>
      <c r="CD43" s="25">
        <v>11.750551713017185</v>
      </c>
      <c r="CE43" s="25">
        <v>30.060267069736842</v>
      </c>
      <c r="CF43" s="25">
        <v>12.680765253935638</v>
      </c>
      <c r="CG43" s="25">
        <v>9.2504417047268035</v>
      </c>
      <c r="CH43" s="25">
        <v>11.501672678846859</v>
      </c>
      <c r="CI43" s="25">
        <v>30.134292463736841</v>
      </c>
      <c r="CJ43" s="25">
        <v>12.612045039201471</v>
      </c>
      <c r="CK43" s="25">
        <v>9.2003112648357703</v>
      </c>
      <c r="CL43" s="25">
        <v>11.276041975435088</v>
      </c>
      <c r="CM43" s="25">
        <v>30.210993721736841</v>
      </c>
      <c r="CN43" s="25">
        <v>12.524287103862456</v>
      </c>
      <c r="CO43" s="25">
        <v>9.1362930728162635</v>
      </c>
      <c r="CP43" s="25">
        <v>11.076978764485037</v>
      </c>
      <c r="CQ43" s="25">
        <v>30.291489582736844</v>
      </c>
      <c r="CR43" s="25">
        <v>11.139029592111767</v>
      </c>
      <c r="CS43" s="25">
        <v>8.125767004248944</v>
      </c>
      <c r="CT43" s="25">
        <v>3.1476134301248386</v>
      </c>
      <c r="CU43" s="25">
        <v>30.385543562736842</v>
      </c>
      <c r="CV43" s="25">
        <v>10.978883222936725</v>
      </c>
      <c r="CW43" s="25">
        <v>8.0089424575743955</v>
      </c>
      <c r="CX43" s="25">
        <v>2.6559224981197431</v>
      </c>
      <c r="CY43" s="25">
        <v>30.735365611736842</v>
      </c>
      <c r="CZ43" s="25">
        <v>10.66901293831001</v>
      </c>
      <c r="DA43" s="25">
        <v>7.7828963991098332</v>
      </c>
      <c r="DB43" s="25">
        <v>1.6187387254086758</v>
      </c>
      <c r="DC43" s="25">
        <v>31.095638042736844</v>
      </c>
      <c r="DD43" s="25">
        <v>10.607551758991203</v>
      </c>
      <c r="DE43" s="25">
        <v>7.7380613244903484</v>
      </c>
      <c r="DF43" s="25">
        <v>0.83390119168260668</v>
      </c>
      <c r="DG43" s="25">
        <v>31.474738457736841</v>
      </c>
      <c r="DH43" s="25">
        <v>10.688168445766765</v>
      </c>
      <c r="DI43" s="25">
        <v>7.7968700751068853</v>
      </c>
      <c r="DJ43" s="25">
        <v>5.6479707078352703E-2</v>
      </c>
      <c r="DK43" s="25">
        <v>31.808050814736841</v>
      </c>
      <c r="DL43" s="25">
        <v>10.816344097998883</v>
      </c>
      <c r="DM43" s="25">
        <v>7.8903724288840404</v>
      </c>
      <c r="DN43" s="25">
        <v>-0.20185003640825983</v>
      </c>
      <c r="DO43" s="27">
        <v>29.951104035736844</v>
      </c>
      <c r="DP43" s="27">
        <v>13.619704826485838</v>
      </c>
      <c r="DQ43" s="27">
        <v>9.9353850505111616</v>
      </c>
      <c r="DR43" s="27">
        <v>12.865351104054051</v>
      </c>
      <c r="DS43" s="27">
        <v>29.921426340736843</v>
      </c>
      <c r="DT43" s="27">
        <v>13.247704003198132</v>
      </c>
      <c r="DU43" s="27">
        <v>9.6640156291061512</v>
      </c>
      <c r="DV43" s="27">
        <v>10.961029318979225</v>
      </c>
      <c r="DW43" s="27">
        <v>29.960032039736841</v>
      </c>
      <c r="DX43" s="27">
        <v>13.197681853625834</v>
      </c>
      <c r="DY43" s="27">
        <v>9.6275251674267928</v>
      </c>
      <c r="DZ43" s="27">
        <v>10.893416719898777</v>
      </c>
      <c r="EA43" s="27">
        <v>30.033295809736842</v>
      </c>
      <c r="EB43" s="27">
        <v>13.051246831901372</v>
      </c>
      <c r="EC43" s="27">
        <v>9.5207028578211386</v>
      </c>
      <c r="ED43" s="27">
        <v>10.406880393322858</v>
      </c>
      <c r="EE43" s="27">
        <v>30.116147973736844</v>
      </c>
      <c r="EF43" s="27">
        <v>12.896418131845943</v>
      </c>
      <c r="EG43" s="27">
        <v>9.4077574767340728</v>
      </c>
      <c r="EH43" s="27">
        <v>10.078863300853772</v>
      </c>
      <c r="EI43" s="27">
        <v>30.207996896736844</v>
      </c>
      <c r="EJ43" s="27">
        <v>12.630435456555063</v>
      </c>
      <c r="EK43" s="27">
        <v>9.2137268182545355</v>
      </c>
      <c r="EL43" s="27">
        <v>9.6310201246797149</v>
      </c>
      <c r="EM43" s="27">
        <v>30.309883466736842</v>
      </c>
      <c r="EN43" s="27">
        <v>12.42053964950226</v>
      </c>
      <c r="EO43" s="27">
        <v>9.0606107492849652</v>
      </c>
      <c r="EP43" s="27">
        <v>9.2107667466092735</v>
      </c>
      <c r="EQ43" s="27">
        <v>30.424180440736841</v>
      </c>
      <c r="ER43" s="27">
        <v>12.242879067410984</v>
      </c>
      <c r="ES43" s="27">
        <v>8.9310098281297439</v>
      </c>
      <c r="ET43" s="27">
        <v>8.8554529956282799</v>
      </c>
      <c r="EU43" s="27">
        <v>30.547926779736841</v>
      </c>
      <c r="EV43" s="27">
        <v>9.4533205107235112</v>
      </c>
      <c r="EW43" s="27">
        <v>6.8960656986695374</v>
      </c>
      <c r="EX43" s="27">
        <v>-6.7621240817543296</v>
      </c>
      <c r="EY43" s="27">
        <v>30.682728248736844</v>
      </c>
      <c r="EZ43" s="27">
        <v>9.1630183808938881</v>
      </c>
      <c r="FA43" s="27">
        <v>6.6842943366917167</v>
      </c>
      <c r="FB43" s="27">
        <v>-7.3677603307391664</v>
      </c>
      <c r="FC43" s="27">
        <v>31.32292275573684</v>
      </c>
      <c r="FD43" s="27">
        <v>8.6542854126372184</v>
      </c>
      <c r="FE43" s="27">
        <v>6.3131807191858353</v>
      </c>
      <c r="FF43" s="27">
        <v>-9.1046659006242834</v>
      </c>
      <c r="FG43" s="27">
        <v>31.848107955736843</v>
      </c>
      <c r="FH43" s="27">
        <v>8.3804711056397725</v>
      </c>
      <c r="FI43" s="27">
        <v>6.1134369944122913</v>
      </c>
      <c r="FJ43" s="27">
        <v>-9.8595188502015816</v>
      </c>
      <c r="FK43" s="27">
        <v>32.296152538736841</v>
      </c>
      <c r="FL43" s="27">
        <v>8.4724347224777716</v>
      </c>
      <c r="FM43" s="27">
        <v>6.180523172531684</v>
      </c>
      <c r="FN43" s="27">
        <v>-10.273795339345462</v>
      </c>
      <c r="FO43" s="27">
        <v>32.649212746736843</v>
      </c>
      <c r="FP43" s="27">
        <v>8.5970912788935863</v>
      </c>
      <c r="FQ43" s="27">
        <v>6.2714583949054754</v>
      </c>
      <c r="FR43" s="27">
        <v>-9.9446996575782975</v>
      </c>
      <c r="FS43" s="28">
        <v>29.952286918736842</v>
      </c>
      <c r="FT43" s="28">
        <v>13.619704826485831</v>
      </c>
      <c r="FU43" s="28">
        <v>9.9353850505111581</v>
      </c>
      <c r="FV43" s="28">
        <v>12.865351104054051</v>
      </c>
      <c r="FW43" s="28">
        <v>29.915341258736841</v>
      </c>
      <c r="FX43" s="28">
        <v>13.278064820612775</v>
      </c>
      <c r="FY43" s="28">
        <v>9.6861634227114966</v>
      </c>
      <c r="FZ43" s="28">
        <v>10.976615410899139</v>
      </c>
      <c r="GA43" s="28">
        <v>29.959061129736842</v>
      </c>
      <c r="GB43" s="28">
        <v>13.235074399667621</v>
      </c>
      <c r="GC43" s="28">
        <v>9.6548025091663625</v>
      </c>
      <c r="GD43" s="28">
        <v>10.950339237081842</v>
      </c>
      <c r="GE43" s="28">
        <v>30.048106558736841</v>
      </c>
      <c r="GF43" s="28">
        <v>13.11210915152302</v>
      </c>
      <c r="GG43" s="28">
        <v>9.5651010726291741</v>
      </c>
      <c r="GH43" s="28">
        <v>10.479451794459358</v>
      </c>
      <c r="GI43" s="28">
        <v>30.158448577736841</v>
      </c>
      <c r="GJ43" s="28">
        <v>12.98904638130338</v>
      </c>
      <c r="GK43" s="28">
        <v>9.4753284950959955</v>
      </c>
      <c r="GL43" s="28">
        <v>10.263136375282947</v>
      </c>
      <c r="GM43" s="28">
        <v>30.291808625736842</v>
      </c>
      <c r="GN43" s="28">
        <v>12.754024906098834</v>
      </c>
      <c r="GO43" s="28">
        <v>9.3038836010219725</v>
      </c>
      <c r="GP43" s="28">
        <v>9.8859410063275313</v>
      </c>
      <c r="GQ43" s="28">
        <v>30.450850503736842</v>
      </c>
      <c r="GR43" s="28">
        <v>12.623873289872268</v>
      </c>
      <c r="GS43" s="28">
        <v>9.2089398090212349</v>
      </c>
      <c r="GT43" s="28">
        <v>9.5355696036718207</v>
      </c>
      <c r="GU43" s="28">
        <v>30.641374170736842</v>
      </c>
      <c r="GV43" s="28">
        <v>12.472169295060171</v>
      </c>
      <c r="GW43" s="28">
        <v>9.0982738569054558</v>
      </c>
      <c r="GX43" s="28">
        <v>9.2435989898404785</v>
      </c>
      <c r="GY43" s="28">
        <v>30.858086984736843</v>
      </c>
      <c r="GZ43" s="28">
        <v>9.7789256882797257</v>
      </c>
      <c r="HA43" s="28">
        <v>7.1335901424570425</v>
      </c>
      <c r="HB43" s="28">
        <v>-6.2330814646023853</v>
      </c>
      <c r="HC43" s="28">
        <v>31.116158909736843</v>
      </c>
      <c r="HD43" s="28">
        <v>9.5652111050580153</v>
      </c>
      <c r="HE43" s="28">
        <v>6.9776883294391849</v>
      </c>
      <c r="HF43" s="28">
        <v>-6.7526505658464444</v>
      </c>
      <c r="HG43" s="28">
        <v>32.368743200736844</v>
      </c>
      <c r="HH43" s="28">
        <v>8.5561670086905828</v>
      </c>
      <c r="HI43" s="28">
        <v>6.2416047095607459</v>
      </c>
      <c r="HJ43" s="28">
        <v>-8.8320850979983589</v>
      </c>
      <c r="HK43" s="28">
        <v>33.627300834736843</v>
      </c>
      <c r="HL43" s="28">
        <v>7.1264597601899107</v>
      </c>
      <c r="HM43" s="28">
        <v>5.1986531768860011</v>
      </c>
      <c r="HN43" s="28">
        <v>-13.181381521198695</v>
      </c>
      <c r="HO43" s="28">
        <v>34.364118236736843</v>
      </c>
      <c r="HP43" s="28">
        <v>6.3866472103877161</v>
      </c>
      <c r="HQ43" s="28">
        <v>4.6589702218493168</v>
      </c>
      <c r="HR43" s="28">
        <v>-16.708532981512853</v>
      </c>
      <c r="HS43" s="28">
        <v>34.691004761736842</v>
      </c>
      <c r="HT43" s="28">
        <v>6.0170553601079009</v>
      </c>
      <c r="HU43" s="28">
        <v>4.3893581127146213</v>
      </c>
      <c r="HV43" s="28">
        <v>-18.658559471570044</v>
      </c>
      <c r="HW43" s="29">
        <v>29.952286918736842</v>
      </c>
      <c r="HX43" s="29">
        <v>13.619704826485831</v>
      </c>
      <c r="HY43" s="29">
        <v>9.9353850505111581</v>
      </c>
      <c r="HZ43" s="29">
        <v>12.865351104054051</v>
      </c>
      <c r="IA43" s="29">
        <v>29.903489310736841</v>
      </c>
      <c r="IB43" s="29">
        <v>13.258471019136334</v>
      </c>
      <c r="IC43" s="29">
        <v>9.6718700173292333</v>
      </c>
      <c r="ID43" s="29">
        <v>11.022465431394277</v>
      </c>
      <c r="IE43" s="29">
        <v>29.982559245736844</v>
      </c>
      <c r="IF43" s="29">
        <v>13.150797563767609</v>
      </c>
      <c r="IG43" s="29">
        <v>9.5933237307219841</v>
      </c>
      <c r="IH43" s="29">
        <v>10.828163420543131</v>
      </c>
      <c r="II43" s="29">
        <v>30.074752492736842</v>
      </c>
      <c r="IJ43" s="29">
        <v>12.74250878706609</v>
      </c>
      <c r="IK43" s="29">
        <v>9.2954827525208117</v>
      </c>
      <c r="IL43" s="29">
        <v>10.384796897828661</v>
      </c>
      <c r="IM43" s="29">
        <v>30.174966869736842</v>
      </c>
      <c r="IN43" s="29">
        <v>12.191012160716548</v>
      </c>
      <c r="IO43" s="29">
        <v>8.8931736418134282</v>
      </c>
      <c r="IP43" s="29">
        <v>10.148198999575992</v>
      </c>
      <c r="IQ43" s="29">
        <v>30.308151080736842</v>
      </c>
      <c r="IR43" s="29">
        <v>12.149099884531667</v>
      </c>
      <c r="IS43" s="29">
        <v>8.8625992198604369</v>
      </c>
      <c r="IT43" s="29">
        <v>9.8190735773325493</v>
      </c>
      <c r="IU43" s="29">
        <v>30.480499760736841</v>
      </c>
      <c r="IV43" s="29">
        <v>12.000005535963933</v>
      </c>
      <c r="IW43" s="29">
        <v>8.7538369683471071</v>
      </c>
      <c r="IX43" s="29">
        <v>9.5113783408043133</v>
      </c>
      <c r="IY43" s="29">
        <v>30.685823712736841</v>
      </c>
      <c r="IZ43" s="29">
        <v>11.903172797016273</v>
      </c>
      <c r="JA43" s="29">
        <v>8.6831988334390946</v>
      </c>
      <c r="JB43" s="29">
        <v>9.2927617671107825</v>
      </c>
      <c r="JC43" s="29">
        <v>30.927980935736841</v>
      </c>
      <c r="JD43" s="29">
        <v>9.2199053243188409</v>
      </c>
      <c r="JE43" s="29">
        <v>6.7257925699114596</v>
      </c>
      <c r="JF43" s="29">
        <v>-6.2303657169130915</v>
      </c>
      <c r="JG43" s="29">
        <v>31.235839332736845</v>
      </c>
      <c r="JH43" s="29">
        <v>8.9349200207008543</v>
      </c>
      <c r="JI43" s="29">
        <v>6.5178997586314882</v>
      </c>
      <c r="JJ43" s="29">
        <v>-7.3594635296832962</v>
      </c>
      <c r="JK43" s="29">
        <v>32.598819918736844</v>
      </c>
      <c r="JL43" s="29">
        <v>7.7366052000175083</v>
      </c>
      <c r="JM43" s="29">
        <v>5.6437457804872198</v>
      </c>
      <c r="JN43" s="29">
        <v>-11.977998108126961</v>
      </c>
      <c r="JO43" s="29">
        <v>33.643097215736844</v>
      </c>
      <c r="JP43" s="29">
        <v>6.6578815549285775</v>
      </c>
      <c r="JQ43" s="29">
        <v>4.8568318999303228</v>
      </c>
      <c r="JR43" s="29">
        <v>-15.793208796386672</v>
      </c>
      <c r="JS43" s="29">
        <v>34.026985065736845</v>
      </c>
      <c r="JT43" s="29">
        <v>6.5872334709811913</v>
      </c>
      <c r="JU43" s="29">
        <v>4.8052951062890159</v>
      </c>
      <c r="JV43" s="29">
        <v>-18.184198921669264</v>
      </c>
      <c r="JW43" s="29">
        <v>33.987762980736846</v>
      </c>
      <c r="JX43" s="29">
        <v>6.6666456733888264</v>
      </c>
      <c r="JY43" s="29">
        <v>4.8632252023285902</v>
      </c>
      <c r="JZ43" s="29">
        <v>-17.300391926269803</v>
      </c>
    </row>
    <row r="44" spans="1:286" ht="15" thickBot="1" x14ac:dyDescent="0.4">
      <c r="A44" s="2"/>
      <c r="B44" s="74" t="s">
        <v>496</v>
      </c>
      <c r="C44" s="74" t="s">
        <v>496</v>
      </c>
      <c r="D44" s="74" t="s">
        <v>855</v>
      </c>
      <c r="E44" s="87">
        <v>370584</v>
      </c>
      <c r="F44" s="84">
        <v>429294</v>
      </c>
      <c r="G44" s="22">
        <v>30.747760436</v>
      </c>
      <c r="H44" s="22">
        <v>10.334343837255688</v>
      </c>
      <c r="I44" s="22">
        <v>7.5387599493229791</v>
      </c>
      <c r="J44" s="22">
        <v>14.062809272193212</v>
      </c>
      <c r="K44" s="22">
        <v>30.727356283999999</v>
      </c>
      <c r="L44" s="22">
        <v>10.215080918567992</v>
      </c>
      <c r="M44" s="22">
        <v>7.4517593105789022</v>
      </c>
      <c r="N44" s="22">
        <v>13.759934068131518</v>
      </c>
      <c r="O44" s="22">
        <v>30.760670301000001</v>
      </c>
      <c r="P44" s="22">
        <v>10.100622066675554</v>
      </c>
      <c r="Q44" s="22">
        <v>7.3682631716773219</v>
      </c>
      <c r="R44" s="22">
        <v>13.736541201765215</v>
      </c>
      <c r="S44" s="22">
        <v>30.816313008000002</v>
      </c>
      <c r="T44" s="22">
        <v>9.854584973693413</v>
      </c>
      <c r="U44" s="22">
        <v>7.188782537799538</v>
      </c>
      <c r="V44" s="22">
        <v>13.339542342379573</v>
      </c>
      <c r="W44" s="22">
        <v>30.872088487999999</v>
      </c>
      <c r="X44" s="22">
        <v>9.6668990511398434</v>
      </c>
      <c r="Y44" s="22">
        <v>7.0518682703549267</v>
      </c>
      <c r="Z44" s="22">
        <v>13.228905323105705</v>
      </c>
      <c r="AA44" s="22">
        <v>30.927803206</v>
      </c>
      <c r="AB44" s="22">
        <v>9.3670114038893306</v>
      </c>
      <c r="AC44" s="22">
        <v>6.8331044068729847</v>
      </c>
      <c r="AD44" s="22">
        <v>13.006171735460368</v>
      </c>
      <c r="AE44" s="22">
        <v>30.988911079000001</v>
      </c>
      <c r="AF44" s="22">
        <v>9.1468971780784152</v>
      </c>
      <c r="AG44" s="22">
        <v>6.6725341436853585</v>
      </c>
      <c r="AH44" s="22">
        <v>12.917758799324274</v>
      </c>
      <c r="AI44" s="22">
        <v>31.062717852999999</v>
      </c>
      <c r="AJ44" s="22">
        <v>8.8702524856492033</v>
      </c>
      <c r="AK44" s="22">
        <v>6.4707256921453959</v>
      </c>
      <c r="AL44" s="22">
        <v>12.774406299860047</v>
      </c>
      <c r="AM44" s="22">
        <v>31.142283028000001</v>
      </c>
      <c r="AN44" s="22">
        <v>8.9096192388201896</v>
      </c>
      <c r="AO44" s="22">
        <v>6.4994431904998082</v>
      </c>
      <c r="AP44" s="22">
        <v>12.534015042825635</v>
      </c>
      <c r="AQ44" s="22">
        <v>31.237386481999998</v>
      </c>
      <c r="AR44" s="22">
        <v>8.9049958785828824</v>
      </c>
      <c r="AS44" s="22">
        <v>6.4960705135754502</v>
      </c>
      <c r="AT44" s="22">
        <v>12.26660722153914</v>
      </c>
      <c r="AU44" s="22">
        <v>31.797584323999999</v>
      </c>
      <c r="AV44" s="22">
        <v>8.5282431626084207</v>
      </c>
      <c r="AW44" s="22">
        <v>6.221234652613699</v>
      </c>
      <c r="AX44" s="22">
        <v>11.417972620277496</v>
      </c>
      <c r="AY44" s="22">
        <v>32.537553217999999</v>
      </c>
      <c r="AZ44" s="22">
        <v>8.2291465327436413</v>
      </c>
      <c r="BA44" s="22">
        <v>6.0030478253017039</v>
      </c>
      <c r="BB44" s="22">
        <v>10.677634623255628</v>
      </c>
      <c r="BC44" s="22">
        <v>33.127967693000002</v>
      </c>
      <c r="BD44" s="22">
        <v>8.0444064680403873</v>
      </c>
      <c r="BE44" s="22">
        <v>5.8682825201451791</v>
      </c>
      <c r="BF44" s="22">
        <v>10.13035580160761</v>
      </c>
      <c r="BG44" s="22">
        <v>33.771513098</v>
      </c>
      <c r="BH44" s="22">
        <v>7.8686301305228712</v>
      </c>
      <c r="BI44" s="22">
        <v>5.7400561291731105</v>
      </c>
      <c r="BJ44" s="22">
        <v>9.9412214915180854</v>
      </c>
      <c r="BK44" s="25">
        <v>30.747592147999999</v>
      </c>
      <c r="BL44" s="25">
        <v>10.334343837255688</v>
      </c>
      <c r="BM44" s="25">
        <v>7.5387599493229791</v>
      </c>
      <c r="BN44" s="25">
        <v>14.062809272193212</v>
      </c>
      <c r="BO44" s="25">
        <v>30.707680909</v>
      </c>
      <c r="BP44" s="25">
        <v>10.266901498982172</v>
      </c>
      <c r="BQ44" s="25">
        <v>7.4895617025187509</v>
      </c>
      <c r="BR44" s="25">
        <v>14.03107348500771</v>
      </c>
      <c r="BS44" s="25">
        <v>30.710572604999999</v>
      </c>
      <c r="BT44" s="25">
        <v>9.8687718380778389</v>
      </c>
      <c r="BU44" s="25">
        <v>7.1991316578512841</v>
      </c>
      <c r="BV44" s="25">
        <v>14.210169356185068</v>
      </c>
      <c r="BW44" s="25">
        <v>30.726910638</v>
      </c>
      <c r="BX44" s="25">
        <v>9.3977901350415038</v>
      </c>
      <c r="BY44" s="25">
        <v>6.855557062731453</v>
      </c>
      <c r="BZ44" s="25">
        <v>14.048042031108105</v>
      </c>
      <c r="CA44" s="25">
        <v>30.738394485000001</v>
      </c>
      <c r="CB44" s="25">
        <v>9.0017261833610114</v>
      </c>
      <c r="CC44" s="25">
        <v>6.5666339241829297</v>
      </c>
      <c r="CD44" s="25">
        <v>14.199507828193926</v>
      </c>
      <c r="CE44" s="25">
        <v>30.756623712</v>
      </c>
      <c r="CF44" s="25">
        <v>8.6255387176280855</v>
      </c>
      <c r="CG44" s="25">
        <v>6.2922104054026802</v>
      </c>
      <c r="CH44" s="25">
        <v>14.180887295889896</v>
      </c>
      <c r="CI44" s="25">
        <v>30.796420448999999</v>
      </c>
      <c r="CJ44" s="25">
        <v>8.2564142048849369</v>
      </c>
      <c r="CK44" s="25">
        <v>6.0229392124944754</v>
      </c>
      <c r="CL44" s="25">
        <v>14.244814764835239</v>
      </c>
      <c r="CM44" s="25">
        <v>30.854988942999999</v>
      </c>
      <c r="CN44" s="25">
        <v>8.2283294222195131</v>
      </c>
      <c r="CO44" s="25">
        <v>6.0024517545505791</v>
      </c>
      <c r="CP44" s="25">
        <v>14.245376053698056</v>
      </c>
      <c r="CQ44" s="25">
        <v>30.932284732999999</v>
      </c>
      <c r="CR44" s="25">
        <v>8.1991811060923077</v>
      </c>
      <c r="CS44" s="25">
        <v>5.9811884637533623</v>
      </c>
      <c r="CT44" s="25">
        <v>14.036202436271326</v>
      </c>
      <c r="CU44" s="25">
        <v>31.027397370999999</v>
      </c>
      <c r="CV44" s="25">
        <v>8.1332181701342261</v>
      </c>
      <c r="CW44" s="25">
        <v>5.9330694203412566</v>
      </c>
      <c r="CX44" s="25">
        <v>13.833482068632724</v>
      </c>
      <c r="CY44" s="25">
        <v>31.258521636000001</v>
      </c>
      <c r="CZ44" s="25">
        <v>7.9996697279366353</v>
      </c>
      <c r="DA44" s="25">
        <v>5.8356476910869848</v>
      </c>
      <c r="DB44" s="25">
        <v>13.701560116958888</v>
      </c>
      <c r="DC44" s="25">
        <v>31.556580989</v>
      </c>
      <c r="DD44" s="25">
        <v>7.7869800793859429</v>
      </c>
      <c r="DE44" s="25">
        <v>5.6804935536419769</v>
      </c>
      <c r="DF44" s="25">
        <v>13.472885903600162</v>
      </c>
      <c r="DG44" s="25">
        <v>31.916418880999998</v>
      </c>
      <c r="DH44" s="25">
        <v>8.5677840783878541</v>
      </c>
      <c r="DI44" s="25">
        <v>6.2500792001661933</v>
      </c>
      <c r="DJ44" s="25">
        <v>13.172518510580204</v>
      </c>
      <c r="DK44" s="25">
        <v>32.246989563</v>
      </c>
      <c r="DL44" s="25">
        <v>9.2807503228291832</v>
      </c>
      <c r="DM44" s="25">
        <v>6.7701781492099498</v>
      </c>
      <c r="DN44" s="25">
        <v>13.123183077922496</v>
      </c>
      <c r="DO44" s="27">
        <v>30.747760436</v>
      </c>
      <c r="DP44" s="27">
        <v>10.334343837255688</v>
      </c>
      <c r="DQ44" s="27">
        <v>7.5387599493229791</v>
      </c>
      <c r="DR44" s="27">
        <v>14.062809272193212</v>
      </c>
      <c r="DS44" s="27">
        <v>30.726987154</v>
      </c>
      <c r="DT44" s="27">
        <v>10.21367873847273</v>
      </c>
      <c r="DU44" s="27">
        <v>7.4507364397212692</v>
      </c>
      <c r="DV44" s="27">
        <v>13.76028467680112</v>
      </c>
      <c r="DW44" s="27">
        <v>30.759781200999999</v>
      </c>
      <c r="DX44" s="27">
        <v>10.099931681097823</v>
      </c>
      <c r="DY44" s="27">
        <v>7.3677595450102631</v>
      </c>
      <c r="DZ44" s="27">
        <v>13.737238048054206</v>
      </c>
      <c r="EA44" s="27">
        <v>30.814991082999999</v>
      </c>
      <c r="EB44" s="27">
        <v>9.8545099854098517</v>
      </c>
      <c r="EC44" s="27">
        <v>7.1887278348907042</v>
      </c>
      <c r="ED44" s="27">
        <v>13.340589795088711</v>
      </c>
      <c r="EE44" s="27">
        <v>30.870345262000001</v>
      </c>
      <c r="EF44" s="27">
        <v>9.6656498416775367</v>
      </c>
      <c r="EG44" s="27">
        <v>7.0509569894442992</v>
      </c>
      <c r="EH44" s="27">
        <v>13.230281528454919</v>
      </c>
      <c r="EI44" s="27">
        <v>30.928324431</v>
      </c>
      <c r="EJ44" s="27">
        <v>9.3637450144145955</v>
      </c>
      <c r="EK44" s="27">
        <v>6.8307216212274895</v>
      </c>
      <c r="EL44" s="27">
        <v>13.005759458814456</v>
      </c>
      <c r="EM44" s="27">
        <v>30.994440231999999</v>
      </c>
      <c r="EN44" s="27">
        <v>9.1474718332645093</v>
      </c>
      <c r="EO44" s="27">
        <v>6.6729533466429736</v>
      </c>
      <c r="EP44" s="27">
        <v>12.91341116638098</v>
      </c>
      <c r="EQ44" s="27">
        <v>31.069202994000001</v>
      </c>
      <c r="ER44" s="27">
        <v>8.8697409407393799</v>
      </c>
      <c r="ES44" s="27">
        <v>6.4703525272556677</v>
      </c>
      <c r="ET44" s="27">
        <v>12.769316485217042</v>
      </c>
      <c r="EU44" s="27">
        <v>31.149631996</v>
      </c>
      <c r="EV44" s="27">
        <v>8.9133119861575008</v>
      </c>
      <c r="EW44" s="27">
        <v>6.5021369982700836</v>
      </c>
      <c r="EX44" s="27">
        <v>12.52822994854178</v>
      </c>
      <c r="EY44" s="27">
        <v>31.238759594000001</v>
      </c>
      <c r="EZ44" s="27">
        <v>8.9145462547576582</v>
      </c>
      <c r="FA44" s="27">
        <v>6.5030373800297872</v>
      </c>
      <c r="FB44" s="27">
        <v>12.276741850383088</v>
      </c>
      <c r="FC44" s="27">
        <v>31.699931856999999</v>
      </c>
      <c r="FD44" s="27">
        <v>8.5611806098645591</v>
      </c>
      <c r="FE44" s="27">
        <v>6.2452620618152741</v>
      </c>
      <c r="FF44" s="27">
        <v>11.542020630193106</v>
      </c>
      <c r="FG44" s="27">
        <v>32.161097159999997</v>
      </c>
      <c r="FH44" s="27">
        <v>8.2989769527126303</v>
      </c>
      <c r="FI44" s="27">
        <v>6.0539881444547019</v>
      </c>
      <c r="FJ44" s="27">
        <v>11.026093257151512</v>
      </c>
      <c r="FK44" s="27">
        <v>32.613873269999999</v>
      </c>
      <c r="FL44" s="27">
        <v>8.1329985122279194</v>
      </c>
      <c r="FM44" s="27">
        <v>5.9329091829567941</v>
      </c>
      <c r="FN44" s="27">
        <v>10.584223644256749</v>
      </c>
      <c r="FO44" s="27">
        <v>32.999443483</v>
      </c>
      <c r="FP44" s="27">
        <v>7.9964038474230774</v>
      </c>
      <c r="FQ44" s="27">
        <v>5.8332652767215825</v>
      </c>
      <c r="FR44" s="27">
        <v>10.585676689208487</v>
      </c>
      <c r="FS44" s="28">
        <v>30.748008487</v>
      </c>
      <c r="FT44" s="28">
        <v>10.334343837255688</v>
      </c>
      <c r="FU44" s="28">
        <v>7.5387599493229791</v>
      </c>
      <c r="FV44" s="28">
        <v>14.062809272193212</v>
      </c>
      <c r="FW44" s="28">
        <v>30.720507057999999</v>
      </c>
      <c r="FX44" s="28">
        <v>10.198534439083364</v>
      </c>
      <c r="FY44" s="28">
        <v>7.4396888841633126</v>
      </c>
      <c r="FZ44" s="28">
        <v>13.757055283047867</v>
      </c>
      <c r="GA44" s="28">
        <v>30.751989758000001</v>
      </c>
      <c r="GB44" s="28">
        <v>10.095672174288854</v>
      </c>
      <c r="GC44" s="28">
        <v>7.3646522940961265</v>
      </c>
      <c r="GD44" s="28">
        <v>13.740773445532703</v>
      </c>
      <c r="GE44" s="28">
        <v>30.813979731</v>
      </c>
      <c r="GF44" s="28">
        <v>9.8489458323553443</v>
      </c>
      <c r="GG44" s="28">
        <v>7.1846688627043909</v>
      </c>
      <c r="GH44" s="28">
        <v>13.350597006094835</v>
      </c>
      <c r="GI44" s="28">
        <v>30.885614127</v>
      </c>
      <c r="GJ44" s="28">
        <v>9.603394670672996</v>
      </c>
      <c r="GK44" s="28">
        <v>7.0055427089444251</v>
      </c>
      <c r="GL44" s="28">
        <v>13.238833666351034</v>
      </c>
      <c r="GM44" s="28">
        <v>30.979934145000001</v>
      </c>
      <c r="GN44" s="28">
        <v>9.2577298062711915</v>
      </c>
      <c r="GO44" s="28">
        <v>6.7533850028841549</v>
      </c>
      <c r="GP44" s="28">
        <v>12.990312261693408</v>
      </c>
      <c r="GQ44" s="28">
        <v>31.098379868999999</v>
      </c>
      <c r="GR44" s="28">
        <v>9.0524779387115863</v>
      </c>
      <c r="GS44" s="28">
        <v>6.6036566231196012</v>
      </c>
      <c r="GT44" s="28">
        <v>12.854949396129165</v>
      </c>
      <c r="GU44" s="28">
        <v>31.244177779000001</v>
      </c>
      <c r="GV44" s="28">
        <v>8.8742584543400387</v>
      </c>
      <c r="GW44" s="28">
        <v>6.4736479905322417</v>
      </c>
      <c r="GX44" s="28">
        <v>12.657792781273942</v>
      </c>
      <c r="GY44" s="28">
        <v>31.411581116000001</v>
      </c>
      <c r="GZ44" s="28">
        <v>8.6681939965792107</v>
      </c>
      <c r="HA44" s="28">
        <v>6.3233268375291871</v>
      </c>
      <c r="HB44" s="28">
        <v>12.356202947479705</v>
      </c>
      <c r="HC44" s="28">
        <v>31.609813308</v>
      </c>
      <c r="HD44" s="28">
        <v>8.4728809812815591</v>
      </c>
      <c r="HE44" s="28">
        <v>6.1808487121160063</v>
      </c>
      <c r="HF44" s="28">
        <v>12.064976185556972</v>
      </c>
      <c r="HG44" s="28">
        <v>32.776307619999997</v>
      </c>
      <c r="HH44" s="28">
        <v>7.4077014865150508</v>
      </c>
      <c r="HI44" s="28">
        <v>5.4038151006508146</v>
      </c>
      <c r="HJ44" s="28">
        <v>10.518657092917302</v>
      </c>
      <c r="HK44" s="28">
        <v>34.059444439000004</v>
      </c>
      <c r="HL44" s="28">
        <v>6.3584112057230389</v>
      </c>
      <c r="HM44" s="28">
        <v>4.6383724495623539</v>
      </c>
      <c r="HN44" s="28">
        <v>7.1174906917773555</v>
      </c>
      <c r="HO44" s="28">
        <v>34.061870072507972</v>
      </c>
      <c r="HP44" s="28">
        <v>5.5251695587100489</v>
      </c>
      <c r="HQ44" s="28">
        <v>4.0305342688774797</v>
      </c>
      <c r="HR44" s="28">
        <v>4.4237254128603603</v>
      </c>
      <c r="HS44" s="28">
        <v>30.352324679760354</v>
      </c>
      <c r="HT44" s="28">
        <v>4.9234448959997392</v>
      </c>
      <c r="HU44" s="28">
        <v>3.5915845049450095</v>
      </c>
      <c r="HV44" s="28">
        <v>2.9663526997739886</v>
      </c>
      <c r="HW44" s="29">
        <v>30.748008487</v>
      </c>
      <c r="HX44" s="29">
        <v>10.334343837255688</v>
      </c>
      <c r="HY44" s="29">
        <v>7.5387599493229791</v>
      </c>
      <c r="HZ44" s="29">
        <v>14.062809272193212</v>
      </c>
      <c r="IA44" s="29">
        <v>30.712781974999999</v>
      </c>
      <c r="IB44" s="29">
        <v>10.212688850905458</v>
      </c>
      <c r="IC44" s="29">
        <v>7.4500143305226585</v>
      </c>
      <c r="ID44" s="29">
        <v>13.788823140851802</v>
      </c>
      <c r="IE44" s="29">
        <v>30.758219660000002</v>
      </c>
      <c r="IF44" s="29">
        <v>9.841750082720969</v>
      </c>
      <c r="IG44" s="29">
        <v>7.1794196635289751</v>
      </c>
      <c r="IH44" s="29">
        <v>13.739186024613433</v>
      </c>
      <c r="II44" s="29">
        <v>30.826565398</v>
      </c>
      <c r="IJ44" s="29">
        <v>10.065488329149648</v>
      </c>
      <c r="IK44" s="29">
        <v>7.3426335993018137</v>
      </c>
      <c r="IL44" s="29">
        <v>13.354332511005261</v>
      </c>
      <c r="IM44" s="29">
        <v>30.903265182999998</v>
      </c>
      <c r="IN44" s="29">
        <v>9.7342283377290055</v>
      </c>
      <c r="IO44" s="29">
        <v>7.1009840475293835</v>
      </c>
      <c r="IP44" s="29">
        <v>13.249135268591592</v>
      </c>
      <c r="IQ44" s="29">
        <v>31.01084715</v>
      </c>
      <c r="IR44" s="29">
        <v>9.3561803275102609</v>
      </c>
      <c r="IS44" s="29">
        <v>6.8252032874501696</v>
      </c>
      <c r="IT44" s="29">
        <v>13.025617705953342</v>
      </c>
      <c r="IU44" s="29">
        <v>31.156521752</v>
      </c>
      <c r="IV44" s="29">
        <v>9.0819238412832473</v>
      </c>
      <c r="IW44" s="29">
        <v>6.6251369990848978</v>
      </c>
      <c r="IX44" s="29">
        <v>12.900919829041147</v>
      </c>
      <c r="IY44" s="29">
        <v>31.335851517000002</v>
      </c>
      <c r="IZ44" s="29">
        <v>8.9409937732929023</v>
      </c>
      <c r="JA44" s="29">
        <v>6.5223304765855348</v>
      </c>
      <c r="JB44" s="29">
        <v>12.707618532631823</v>
      </c>
      <c r="JC44" s="29">
        <v>31.547966322000001</v>
      </c>
      <c r="JD44" s="29">
        <v>8.7628706059693915</v>
      </c>
      <c r="JE44" s="29">
        <v>6.3923921059437436</v>
      </c>
      <c r="JF44" s="29">
        <v>12.378883765869073</v>
      </c>
      <c r="JG44" s="29">
        <v>31.816193591000001</v>
      </c>
      <c r="JH44" s="29">
        <v>8.4761584549216753</v>
      </c>
      <c r="JI44" s="29">
        <v>6.183239583505828</v>
      </c>
      <c r="JJ44" s="29">
        <v>11.591398660129883</v>
      </c>
      <c r="JK44" s="29">
        <v>33.161307084999997</v>
      </c>
      <c r="JL44" s="29">
        <v>7.1901937476144777</v>
      </c>
      <c r="JM44" s="29">
        <v>5.2451462333754559</v>
      </c>
      <c r="JN44" s="29">
        <v>7.9256373662603821</v>
      </c>
      <c r="JO44" s="29">
        <v>34.271158487000001</v>
      </c>
      <c r="JP44" s="29">
        <v>6.1236710541397059</v>
      </c>
      <c r="JQ44" s="29">
        <v>4.4671327771532763</v>
      </c>
      <c r="JR44" s="29">
        <v>4.8565952800040364</v>
      </c>
      <c r="JS44" s="29">
        <v>34.033253892681522</v>
      </c>
      <c r="JT44" s="29">
        <v>5.5205277335452205</v>
      </c>
      <c r="JU44" s="29">
        <v>4.0271481220455723</v>
      </c>
      <c r="JV44" s="29">
        <v>3.0104000073141002</v>
      </c>
      <c r="JW44" s="29">
        <v>33.975279743968684</v>
      </c>
      <c r="JX44" s="29">
        <v>5.5111237577512187</v>
      </c>
      <c r="JY44" s="29">
        <v>4.0202880526307485</v>
      </c>
      <c r="JZ44" s="29">
        <v>3.9205396905686776</v>
      </c>
    </row>
    <row r="45" spans="1:286" ht="15" thickBot="1" x14ac:dyDescent="0.4">
      <c r="A45" s="2"/>
      <c r="B45" s="74" t="s">
        <v>497</v>
      </c>
      <c r="C45" s="74" t="s">
        <v>498</v>
      </c>
      <c r="D45" s="74" t="s">
        <v>851</v>
      </c>
      <c r="E45" s="87">
        <v>383030</v>
      </c>
      <c r="F45" s="84">
        <v>399104</v>
      </c>
      <c r="G45" s="22">
        <v>31.494184614052628</v>
      </c>
      <c r="H45" s="22">
        <v>12.26270442760271</v>
      </c>
      <c r="I45" s="22">
        <v>8.9454721523709306</v>
      </c>
      <c r="J45" s="22">
        <v>13.367605157909102</v>
      </c>
      <c r="K45" s="22">
        <v>31.48254979105263</v>
      </c>
      <c r="L45" s="22">
        <v>11.981686717791931</v>
      </c>
      <c r="M45" s="22">
        <v>8.7404736455344718</v>
      </c>
      <c r="N45" s="22">
        <v>11.928800920526347</v>
      </c>
      <c r="O45" s="22">
        <v>31.524584491052629</v>
      </c>
      <c r="P45" s="22">
        <v>11.959481453982802</v>
      </c>
      <c r="Q45" s="22">
        <v>8.7242752147386113</v>
      </c>
      <c r="R45" s="22">
        <v>11.993034200128669</v>
      </c>
      <c r="S45" s="22">
        <v>31.607243537052632</v>
      </c>
      <c r="T45" s="22">
        <v>11.749114753207865</v>
      </c>
      <c r="U45" s="22">
        <v>8.570815635354764</v>
      </c>
      <c r="V45" s="22">
        <v>11.554217361960095</v>
      </c>
      <c r="W45" s="22">
        <v>31.675636228052632</v>
      </c>
      <c r="X45" s="22">
        <v>11.821718926540637</v>
      </c>
      <c r="Y45" s="22">
        <v>8.6237793689690463</v>
      </c>
      <c r="Z45" s="22">
        <v>11.584740300648232</v>
      </c>
      <c r="AA45" s="22">
        <v>31.741021098052631</v>
      </c>
      <c r="AB45" s="22">
        <v>11.805293839305723</v>
      </c>
      <c r="AC45" s="22">
        <v>8.6117974965095367</v>
      </c>
      <c r="AD45" s="22">
        <v>11.318675768302782</v>
      </c>
      <c r="AE45" s="22">
        <v>31.80740334005263</v>
      </c>
      <c r="AF45" s="22">
        <v>11.79849907484798</v>
      </c>
      <c r="AG45" s="22">
        <v>8.6068408104377578</v>
      </c>
      <c r="AH45" s="22">
        <v>11.140702978698819</v>
      </c>
      <c r="AI45" s="22">
        <v>31.876268529052631</v>
      </c>
      <c r="AJ45" s="22">
        <v>11.762714196662929</v>
      </c>
      <c r="AK45" s="22">
        <v>8.5807362400169112</v>
      </c>
      <c r="AL45" s="22">
        <v>10.934413883692024</v>
      </c>
      <c r="AM45" s="22">
        <v>31.94938268705263</v>
      </c>
      <c r="AN45" s="22">
        <v>11.699023194411151</v>
      </c>
      <c r="AO45" s="22">
        <v>8.5342745406125449</v>
      </c>
      <c r="AP45" s="22">
        <v>10.730694923634598</v>
      </c>
      <c r="AQ45" s="22">
        <v>32.03492846705263</v>
      </c>
      <c r="AR45" s="22">
        <v>11.587811803960003</v>
      </c>
      <c r="AS45" s="22">
        <v>8.4531473796195868</v>
      </c>
      <c r="AT45" s="22">
        <v>10.318986946142566</v>
      </c>
      <c r="AU45" s="22">
        <v>32.329380267052628</v>
      </c>
      <c r="AV45" s="22">
        <v>11.291674421292141</v>
      </c>
      <c r="AW45" s="22">
        <v>8.2371192819376091</v>
      </c>
      <c r="AX45" s="22">
        <v>9.1925371885178215</v>
      </c>
      <c r="AY45" s="22">
        <v>32.534847628052631</v>
      </c>
      <c r="AZ45" s="22">
        <v>11.082209943618837</v>
      </c>
      <c r="BA45" s="22">
        <v>8.0843178617451983</v>
      </c>
      <c r="BB45" s="22">
        <v>8.4435155424261907</v>
      </c>
      <c r="BC45" s="22">
        <v>32.634378505052631</v>
      </c>
      <c r="BD45" s="22">
        <v>11.8744345334791</v>
      </c>
      <c r="BE45" s="22">
        <v>8.6622346702973463</v>
      </c>
      <c r="BF45" s="22">
        <v>7.9319936273419849</v>
      </c>
      <c r="BG45" s="22">
        <v>32.647743412052634</v>
      </c>
      <c r="BH45" s="22">
        <v>11.728756898606834</v>
      </c>
      <c r="BI45" s="22">
        <v>8.5559648638556478</v>
      </c>
      <c r="BJ45" s="22">
        <v>7.8850327552789601</v>
      </c>
      <c r="BK45" s="25">
        <v>31.494130377052631</v>
      </c>
      <c r="BL45" s="25">
        <v>12.26270442760271</v>
      </c>
      <c r="BM45" s="25">
        <v>8.9454721523709306</v>
      </c>
      <c r="BN45" s="25">
        <v>13.367605157909102</v>
      </c>
      <c r="BO45" s="25">
        <v>31.453099674052631</v>
      </c>
      <c r="BP45" s="25">
        <v>12.109112932243701</v>
      </c>
      <c r="BQ45" s="25">
        <v>8.8334292948849136</v>
      </c>
      <c r="BR45" s="25">
        <v>12.571073456488326</v>
      </c>
      <c r="BS45" s="25">
        <v>31.452142412052631</v>
      </c>
      <c r="BT45" s="25">
        <v>12.103459257567913</v>
      </c>
      <c r="BU45" s="25">
        <v>8.8293050179222412</v>
      </c>
      <c r="BV45" s="25">
        <v>12.762890155729503</v>
      </c>
      <c r="BW45" s="25">
        <v>31.48756066905263</v>
      </c>
      <c r="BX45" s="25">
        <v>11.948446077933697</v>
      </c>
      <c r="BY45" s="25">
        <v>8.716225061550869</v>
      </c>
      <c r="BZ45" s="25">
        <v>12.399465921314983</v>
      </c>
      <c r="CA45" s="25">
        <v>31.508607999052629</v>
      </c>
      <c r="CB45" s="25">
        <v>12.052344748510752</v>
      </c>
      <c r="CC45" s="25">
        <v>8.7920176952070559</v>
      </c>
      <c r="CD45" s="25">
        <v>12.577262772860994</v>
      </c>
      <c r="CE45" s="25">
        <v>31.533411482052628</v>
      </c>
      <c r="CF45" s="25">
        <v>12.059849918986803</v>
      </c>
      <c r="CG45" s="25">
        <v>8.7974926125785604</v>
      </c>
      <c r="CH45" s="25">
        <v>12.424414886435011</v>
      </c>
      <c r="CI45" s="25">
        <v>31.581436592052629</v>
      </c>
      <c r="CJ45" s="25">
        <v>12.039123084751401</v>
      </c>
      <c r="CK45" s="25">
        <v>8.782372675573292</v>
      </c>
      <c r="CL45" s="25">
        <v>12.296721404999767</v>
      </c>
      <c r="CM45" s="25">
        <v>31.65224022505263</v>
      </c>
      <c r="CN45" s="25">
        <v>11.969116706046595</v>
      </c>
      <c r="CO45" s="25">
        <v>8.7313039969723025</v>
      </c>
      <c r="CP45" s="25">
        <v>12.107539980120974</v>
      </c>
      <c r="CQ45" s="25">
        <v>31.745632751052632</v>
      </c>
      <c r="CR45" s="25">
        <v>11.878452924198895</v>
      </c>
      <c r="CS45" s="25">
        <v>8.6651660303813731</v>
      </c>
      <c r="CT45" s="25">
        <v>11.891620156173945</v>
      </c>
      <c r="CU45" s="25">
        <v>31.859820001052629</v>
      </c>
      <c r="CV45" s="25">
        <v>11.759824943282281</v>
      </c>
      <c r="CW45" s="25">
        <v>8.5786285699013742</v>
      </c>
      <c r="CX45" s="25">
        <v>11.516546075547826</v>
      </c>
      <c r="CY45" s="25">
        <v>31.969743689052631</v>
      </c>
      <c r="CZ45" s="25">
        <v>11.606577297143311</v>
      </c>
      <c r="DA45" s="25">
        <v>8.4668365456341341</v>
      </c>
      <c r="DB45" s="25">
        <v>10.909962646464479</v>
      </c>
      <c r="DC45" s="25">
        <v>32.070204417052629</v>
      </c>
      <c r="DD45" s="25">
        <v>11.478004138785305</v>
      </c>
      <c r="DE45" s="25">
        <v>8.3730442166724259</v>
      </c>
      <c r="DF45" s="25">
        <v>10.307743953085435</v>
      </c>
      <c r="DG45" s="25">
        <v>32.126788831052629</v>
      </c>
      <c r="DH45" s="25">
        <v>12.120248356985256</v>
      </c>
      <c r="DI45" s="25">
        <v>8.8415524322008707</v>
      </c>
      <c r="DJ45" s="25">
        <v>9.7021246399232801</v>
      </c>
      <c r="DK45" s="25">
        <v>32.153835912052628</v>
      </c>
      <c r="DL45" s="25">
        <v>12.659248540623251</v>
      </c>
      <c r="DM45" s="25">
        <v>9.2347455619319678</v>
      </c>
      <c r="DN45" s="25">
        <v>9.3500935769914761</v>
      </c>
      <c r="DO45" s="27">
        <v>31.494184614052628</v>
      </c>
      <c r="DP45" s="27">
        <v>12.26270442760271</v>
      </c>
      <c r="DQ45" s="27">
        <v>8.9454721523709306</v>
      </c>
      <c r="DR45" s="27">
        <v>13.367605157909102</v>
      </c>
      <c r="DS45" s="27">
        <v>31.48254979105263</v>
      </c>
      <c r="DT45" s="27">
        <v>11.983898992769914</v>
      </c>
      <c r="DU45" s="27">
        <v>8.7420874693305013</v>
      </c>
      <c r="DV45" s="27">
        <v>11.928800920526347</v>
      </c>
      <c r="DW45" s="27">
        <v>31.524584491052629</v>
      </c>
      <c r="DX45" s="27">
        <v>11.963023135791831</v>
      </c>
      <c r="DY45" s="27">
        <v>8.7268588223092145</v>
      </c>
      <c r="DZ45" s="27">
        <v>11.993034200128669</v>
      </c>
      <c r="EA45" s="27">
        <v>31.607243537052632</v>
      </c>
      <c r="EB45" s="27">
        <v>11.768465042051636</v>
      </c>
      <c r="EC45" s="27">
        <v>8.5849314016617999</v>
      </c>
      <c r="ED45" s="27">
        <v>11.554217361960095</v>
      </c>
      <c r="EE45" s="27">
        <v>31.675636232052632</v>
      </c>
      <c r="EF45" s="27">
        <v>11.802417239598046</v>
      </c>
      <c r="EG45" s="27">
        <v>8.6096990570722625</v>
      </c>
      <c r="EH45" s="27">
        <v>11.584740270177855</v>
      </c>
      <c r="EI45" s="27">
        <v>31.74102109305263</v>
      </c>
      <c r="EJ45" s="27">
        <v>11.79199914879381</v>
      </c>
      <c r="EK45" s="27">
        <v>8.6020992048764935</v>
      </c>
      <c r="EL45" s="27">
        <v>11.318675798641657</v>
      </c>
      <c r="EM45" s="27">
        <v>31.80740334005263</v>
      </c>
      <c r="EN45" s="27">
        <v>11.786477659855978</v>
      </c>
      <c r="EO45" s="27">
        <v>8.5980713555693029</v>
      </c>
      <c r="EP45" s="27">
        <v>11.140702978698819</v>
      </c>
      <c r="EQ45" s="27">
        <v>31.876268529052631</v>
      </c>
      <c r="ER45" s="27">
        <v>11.753461139776293</v>
      </c>
      <c r="ES45" s="27">
        <v>8.5739862638438424</v>
      </c>
      <c r="ET45" s="27">
        <v>10.934413883692024</v>
      </c>
      <c r="EU45" s="27">
        <v>31.94938268705263</v>
      </c>
      <c r="EV45" s="27">
        <v>11.687335523754472</v>
      </c>
      <c r="EW45" s="27">
        <v>8.5257485475901529</v>
      </c>
      <c r="EX45" s="27">
        <v>10.730694923634598</v>
      </c>
      <c r="EY45" s="27">
        <v>32.031948560052626</v>
      </c>
      <c r="EZ45" s="27">
        <v>11.583921672857951</v>
      </c>
      <c r="FA45" s="27">
        <v>8.45030958314101</v>
      </c>
      <c r="FB45" s="27">
        <v>10.333039522864599</v>
      </c>
      <c r="FC45" s="27">
        <v>32.313709105052631</v>
      </c>
      <c r="FD45" s="27">
        <v>11.303651555630283</v>
      </c>
      <c r="FE45" s="27">
        <v>8.2458564346855692</v>
      </c>
      <c r="FF45" s="27">
        <v>9.2531633313192927</v>
      </c>
      <c r="FG45" s="27">
        <v>32.51190639405263</v>
      </c>
      <c r="FH45" s="27">
        <v>11.095117812943887</v>
      </c>
      <c r="FI45" s="27">
        <v>8.0937339727079465</v>
      </c>
      <c r="FJ45" s="27">
        <v>8.516847589552146</v>
      </c>
      <c r="FK45" s="27">
        <v>32.608079530052628</v>
      </c>
      <c r="FL45" s="27">
        <v>11.895750240332033</v>
      </c>
      <c r="FM45" s="27">
        <v>8.6777841816785237</v>
      </c>
      <c r="FN45" s="27">
        <v>7.999511346855158</v>
      </c>
      <c r="FO45" s="27">
        <v>32.622430304052628</v>
      </c>
      <c r="FP45" s="27">
        <v>11.749764717840677</v>
      </c>
      <c r="FQ45" s="27">
        <v>8.5712897755052655</v>
      </c>
      <c r="FR45" s="27">
        <v>7.940263138827774</v>
      </c>
      <c r="FS45" s="28">
        <v>31.494331326052631</v>
      </c>
      <c r="FT45" s="28">
        <v>12.26270442760271</v>
      </c>
      <c r="FU45" s="28">
        <v>8.9454721523709306</v>
      </c>
      <c r="FV45" s="28">
        <v>13.367605157909102</v>
      </c>
      <c r="FW45" s="28">
        <v>31.47188014405263</v>
      </c>
      <c r="FX45" s="28">
        <v>12.029128321942428</v>
      </c>
      <c r="FY45" s="28">
        <v>8.7750816352562833</v>
      </c>
      <c r="FZ45" s="28">
        <v>11.942500311756252</v>
      </c>
      <c r="GA45" s="28">
        <v>31.504158648052631</v>
      </c>
      <c r="GB45" s="28">
        <v>12.039035621189923</v>
      </c>
      <c r="GC45" s="28">
        <v>8.7823088721229059</v>
      </c>
      <c r="GD45" s="28">
        <v>12.036528626404975</v>
      </c>
      <c r="GE45" s="28">
        <v>31.582444151052631</v>
      </c>
      <c r="GF45" s="28">
        <v>11.908316983545753</v>
      </c>
      <c r="GG45" s="28">
        <v>8.6869514458923849</v>
      </c>
      <c r="GH45" s="28">
        <v>11.595772314338737</v>
      </c>
      <c r="GI45" s="28">
        <v>31.650306880052632</v>
      </c>
      <c r="GJ45" s="28">
        <v>11.842213041797313</v>
      </c>
      <c r="GK45" s="28">
        <v>8.6387295407193676</v>
      </c>
      <c r="GL45" s="28">
        <v>11.673546151200435</v>
      </c>
      <c r="GM45" s="28">
        <v>31.72146189005263</v>
      </c>
      <c r="GN45" s="28">
        <v>11.724698608473295</v>
      </c>
      <c r="GO45" s="28">
        <v>8.5530043977047949</v>
      </c>
      <c r="GP45" s="28">
        <v>11.373063945252689</v>
      </c>
      <c r="GQ45" s="28">
        <v>31.803226289052631</v>
      </c>
      <c r="GR45" s="28">
        <v>11.624116469310128</v>
      </c>
      <c r="GS45" s="28">
        <v>8.479631127540614</v>
      </c>
      <c r="GT45" s="28">
        <v>11.161573872758652</v>
      </c>
      <c r="GU45" s="28">
        <v>31.89131793405263</v>
      </c>
      <c r="GV45" s="28">
        <v>11.521603949108451</v>
      </c>
      <c r="GW45" s="28">
        <v>8.4048496712845786</v>
      </c>
      <c r="GX45" s="28">
        <v>10.92176229493106</v>
      </c>
      <c r="GY45" s="28">
        <v>31.982286864052629</v>
      </c>
      <c r="GZ45" s="28">
        <v>11.411890643280296</v>
      </c>
      <c r="HA45" s="28">
        <v>8.3248153421670015</v>
      </c>
      <c r="HB45" s="28">
        <v>10.715132822887142</v>
      </c>
      <c r="HC45" s="28">
        <v>32.082903710052634</v>
      </c>
      <c r="HD45" s="28">
        <v>11.299782603586481</v>
      </c>
      <c r="HE45" s="28">
        <v>8.2430340880351221</v>
      </c>
      <c r="HF45" s="28">
        <v>10.371998186184797</v>
      </c>
      <c r="HG45" s="28">
        <v>32.327657944052632</v>
      </c>
      <c r="HH45" s="28">
        <v>10.802762555063463</v>
      </c>
      <c r="HI45" s="28">
        <v>7.8804648824017525</v>
      </c>
      <c r="HJ45" s="28">
        <v>9.1553459990767436</v>
      </c>
      <c r="HK45" s="28">
        <v>32.495235040052627</v>
      </c>
      <c r="HL45" s="28">
        <v>10.223618392255872</v>
      </c>
      <c r="HM45" s="28">
        <v>7.4579872787711903</v>
      </c>
      <c r="HN45" s="28">
        <v>6.7961687650147624</v>
      </c>
      <c r="HO45" s="28">
        <v>32.488303943052628</v>
      </c>
      <c r="HP45" s="28">
        <v>10.68963957276177</v>
      </c>
      <c r="HQ45" s="28">
        <v>7.7979432417679684</v>
      </c>
      <c r="HR45" s="28">
        <v>4.983475290114157</v>
      </c>
      <c r="HS45" s="28">
        <v>32.416294011052628</v>
      </c>
      <c r="HT45" s="28">
        <v>10.280697305128381</v>
      </c>
      <c r="HU45" s="28">
        <v>7.4996255510302285</v>
      </c>
      <c r="HV45" s="28">
        <v>3.7271415726166097</v>
      </c>
      <c r="HW45" s="29">
        <v>31.494331326052631</v>
      </c>
      <c r="HX45" s="29">
        <v>12.26270442760271</v>
      </c>
      <c r="HY45" s="29">
        <v>8.9454721523709306</v>
      </c>
      <c r="HZ45" s="29">
        <v>13.367605157909102</v>
      </c>
      <c r="IA45" s="29">
        <v>31.456157050052632</v>
      </c>
      <c r="IB45" s="29">
        <v>11.989151088495804</v>
      </c>
      <c r="IC45" s="29">
        <v>8.7459188000402079</v>
      </c>
      <c r="ID45" s="29">
        <v>11.983011391621243</v>
      </c>
      <c r="IE45" s="29">
        <v>31.48431545205263</v>
      </c>
      <c r="IF45" s="29">
        <v>11.999079907250866</v>
      </c>
      <c r="IG45" s="29">
        <v>8.7531617350879944</v>
      </c>
      <c r="IH45" s="29">
        <v>12.056795554624724</v>
      </c>
      <c r="II45" s="29">
        <v>31.552641786052632</v>
      </c>
      <c r="IJ45" s="29">
        <v>12.009233554402652</v>
      </c>
      <c r="IK45" s="29">
        <v>8.7605686793210182</v>
      </c>
      <c r="IL45" s="29">
        <v>11.650704646046165</v>
      </c>
      <c r="IM45" s="29">
        <v>31.613624419052631</v>
      </c>
      <c r="IN45" s="29">
        <v>11.968575983896146</v>
      </c>
      <c r="IO45" s="29">
        <v>8.7309095476917573</v>
      </c>
      <c r="IP45" s="29">
        <v>11.704140614805134</v>
      </c>
      <c r="IQ45" s="29">
        <v>31.67340329405263</v>
      </c>
      <c r="IR45" s="29">
        <v>11.88948267645068</v>
      </c>
      <c r="IS45" s="29">
        <v>8.6732120810872679</v>
      </c>
      <c r="IT45" s="29">
        <v>11.415976189235757</v>
      </c>
      <c r="IU45" s="29">
        <v>31.730812353052631</v>
      </c>
      <c r="IV45" s="29">
        <v>11.790554875594738</v>
      </c>
      <c r="IW45" s="29">
        <v>8.6010456276856715</v>
      </c>
      <c r="IX45" s="29">
        <v>11.24672263309342</v>
      </c>
      <c r="IY45" s="29">
        <v>31.787188219052631</v>
      </c>
      <c r="IZ45" s="29">
        <v>11.741495996910864</v>
      </c>
      <c r="JA45" s="29">
        <v>8.5652578587082751</v>
      </c>
      <c r="JB45" s="29">
        <v>11.054948212015436</v>
      </c>
      <c r="JC45" s="29">
        <v>31.84801577605263</v>
      </c>
      <c r="JD45" s="29">
        <v>11.673756523499653</v>
      </c>
      <c r="JE45" s="29">
        <v>8.5158428559579633</v>
      </c>
      <c r="JF45" s="29">
        <v>10.880752751612789</v>
      </c>
      <c r="JG45" s="29">
        <v>31.926571290052628</v>
      </c>
      <c r="JH45" s="29">
        <v>11.518757181762217</v>
      </c>
      <c r="JI45" s="29">
        <v>8.4027729941396334</v>
      </c>
      <c r="JJ45" s="29">
        <v>10.216550763100756</v>
      </c>
      <c r="JK45" s="29">
        <v>32.161126098052634</v>
      </c>
      <c r="JL45" s="29">
        <v>11.712764250330267</v>
      </c>
      <c r="JM45" s="29">
        <v>8.5442984495956189</v>
      </c>
      <c r="JN45" s="29">
        <v>7.5832912588498829</v>
      </c>
      <c r="JO45" s="29">
        <v>32.27431790805263</v>
      </c>
      <c r="JP45" s="29">
        <v>10.981827294799851</v>
      </c>
      <c r="JQ45" s="29">
        <v>8.0110901170096902</v>
      </c>
      <c r="JR45" s="29">
        <v>5.4571348117988663</v>
      </c>
      <c r="JS45" s="29">
        <v>32.209977376052628</v>
      </c>
      <c r="JT45" s="29">
        <v>10.618216957607508</v>
      </c>
      <c r="JU45" s="29">
        <v>7.7458414383946597</v>
      </c>
      <c r="JV45" s="29">
        <v>4.1647097288588881</v>
      </c>
      <c r="JW45" s="29">
        <v>32.059672860052629</v>
      </c>
      <c r="JX45" s="29">
        <v>10.564033313998443</v>
      </c>
      <c r="JY45" s="29">
        <v>7.7063152247539035</v>
      </c>
      <c r="JZ45" s="29">
        <v>4.4394220409051997</v>
      </c>
    </row>
    <row r="46" spans="1:286" ht="15" thickBot="1" x14ac:dyDescent="0.4">
      <c r="A46" s="2"/>
      <c r="B46" s="74" t="s">
        <v>499</v>
      </c>
      <c r="C46" s="74" t="s">
        <v>450</v>
      </c>
      <c r="D46" s="74" t="s">
        <v>851</v>
      </c>
      <c r="E46" s="87">
        <v>383882</v>
      </c>
      <c r="F46" s="84">
        <v>403258</v>
      </c>
      <c r="G46" s="22">
        <v>30.054946505157893</v>
      </c>
      <c r="H46" s="22">
        <v>14.229756681292383</v>
      </c>
      <c r="I46" s="22">
        <v>10.380409385142462</v>
      </c>
      <c r="J46" s="22">
        <v>15.798796846839281</v>
      </c>
      <c r="K46" s="22">
        <v>30.021581230157892</v>
      </c>
      <c r="L46" s="22">
        <v>14.118819076483671</v>
      </c>
      <c r="M46" s="22">
        <v>10.299481946963878</v>
      </c>
      <c r="N46" s="22">
        <v>15.507763160432107</v>
      </c>
      <c r="O46" s="22">
        <v>30.049259123157896</v>
      </c>
      <c r="P46" s="22">
        <v>14.021126325699708</v>
      </c>
      <c r="Q46" s="22">
        <v>10.2282164453948</v>
      </c>
      <c r="R46" s="22">
        <v>15.419584775688541</v>
      </c>
      <c r="S46" s="22">
        <v>30.120943644157894</v>
      </c>
      <c r="T46" s="22">
        <v>13.880622724864136</v>
      </c>
      <c r="U46" s="22">
        <v>10.125721024747353</v>
      </c>
      <c r="V46" s="22">
        <v>15.082039074833952</v>
      </c>
      <c r="W46" s="22">
        <v>30.204587837157895</v>
      </c>
      <c r="X46" s="22">
        <v>13.832997962222008</v>
      </c>
      <c r="Y46" s="22">
        <v>10.090979423455922</v>
      </c>
      <c r="Z46" s="22">
        <v>14.80508583384889</v>
      </c>
      <c r="AA46" s="22">
        <v>30.293084069157892</v>
      </c>
      <c r="AB46" s="22">
        <v>13.713167807922442</v>
      </c>
      <c r="AC46" s="22">
        <v>10.003564994230327</v>
      </c>
      <c r="AD46" s="22">
        <v>14.398994103012221</v>
      </c>
      <c r="AE46" s="22">
        <v>30.376985406157893</v>
      </c>
      <c r="AF46" s="22">
        <v>13.611007350590414</v>
      </c>
      <c r="AG46" s="22">
        <v>9.9290403629361048</v>
      </c>
      <c r="AH46" s="22">
        <v>14.099142570824673</v>
      </c>
      <c r="AI46" s="22">
        <v>30.470221641157892</v>
      </c>
      <c r="AJ46" s="22">
        <v>13.483158404907192</v>
      </c>
      <c r="AK46" s="22">
        <v>9.8357763370377942</v>
      </c>
      <c r="AL46" s="22">
        <v>13.686823164874518</v>
      </c>
      <c r="AM46" s="22">
        <v>30.570265480157893</v>
      </c>
      <c r="AN46" s="22">
        <v>13.27785492452262</v>
      </c>
      <c r="AO46" s="22">
        <v>9.6860103064360068</v>
      </c>
      <c r="AP46" s="22">
        <v>13.236759402099864</v>
      </c>
      <c r="AQ46" s="22">
        <v>30.687550970157893</v>
      </c>
      <c r="AR46" s="22">
        <v>13.155393604300283</v>
      </c>
      <c r="AS46" s="22">
        <v>9.5966764783021716</v>
      </c>
      <c r="AT46" s="22">
        <v>12.701066078502453</v>
      </c>
      <c r="AU46" s="22">
        <v>31.144033070157896</v>
      </c>
      <c r="AV46" s="22">
        <v>12.567984163442777</v>
      </c>
      <c r="AW46" s="22">
        <v>9.1681694694075713</v>
      </c>
      <c r="AX46" s="22">
        <v>10.914564787042927</v>
      </c>
      <c r="AY46" s="22">
        <v>31.454880672157895</v>
      </c>
      <c r="AZ46" s="22">
        <v>11.995603362028836</v>
      </c>
      <c r="BA46" s="22">
        <v>8.7506256437507446</v>
      </c>
      <c r="BB46" s="22">
        <v>10.076359916137296</v>
      </c>
      <c r="BC46" s="22">
        <v>31.625609458157893</v>
      </c>
      <c r="BD46" s="22">
        <v>11.511633692260281</v>
      </c>
      <c r="BE46" s="22">
        <v>8.3975765077247893</v>
      </c>
      <c r="BF46" s="22">
        <v>9.9406127625955882</v>
      </c>
      <c r="BG46" s="22">
        <v>31.708628423157894</v>
      </c>
      <c r="BH46" s="22">
        <v>11.104139288672954</v>
      </c>
      <c r="BI46" s="22">
        <v>8.1003150136507571</v>
      </c>
      <c r="BJ46" s="22">
        <v>10.14821779779388</v>
      </c>
      <c r="BK46" s="25">
        <v>30.054580519157895</v>
      </c>
      <c r="BL46" s="25">
        <v>14.229756681292383</v>
      </c>
      <c r="BM46" s="25">
        <v>10.380409385142462</v>
      </c>
      <c r="BN46" s="25">
        <v>15.798796846839281</v>
      </c>
      <c r="BO46" s="25">
        <v>30.018798410157892</v>
      </c>
      <c r="BP46" s="25">
        <v>14.164671278757117</v>
      </c>
      <c r="BQ46" s="25">
        <v>10.332930490144836</v>
      </c>
      <c r="BR46" s="25">
        <v>15.618534972423863</v>
      </c>
      <c r="BS46" s="25">
        <v>30.025049367157894</v>
      </c>
      <c r="BT46" s="25">
        <v>14.125813239433851</v>
      </c>
      <c r="BU46" s="25">
        <v>10.304584091459764</v>
      </c>
      <c r="BV46" s="25">
        <v>15.543677494468193</v>
      </c>
      <c r="BW46" s="25">
        <v>30.064122195157893</v>
      </c>
      <c r="BX46" s="25">
        <v>14.040164660989948</v>
      </c>
      <c r="BY46" s="25">
        <v>10.242104645927709</v>
      </c>
      <c r="BZ46" s="25">
        <v>15.320031147018781</v>
      </c>
      <c r="CA46" s="25">
        <v>30.105653436157894</v>
      </c>
      <c r="CB46" s="25">
        <v>13.924312578537867</v>
      </c>
      <c r="CC46" s="25">
        <v>10.157592164730127</v>
      </c>
      <c r="CD46" s="25">
        <v>15.145785780283655</v>
      </c>
      <c r="CE46" s="25">
        <v>30.159044496157893</v>
      </c>
      <c r="CF46" s="25">
        <v>13.823867217429544</v>
      </c>
      <c r="CG46" s="25">
        <v>10.084318672252662</v>
      </c>
      <c r="CH46" s="25">
        <v>14.866406316549389</v>
      </c>
      <c r="CI46" s="25">
        <v>30.222556345157894</v>
      </c>
      <c r="CJ46" s="25">
        <v>13.738017524069756</v>
      </c>
      <c r="CK46" s="25">
        <v>10.021692516189493</v>
      </c>
      <c r="CL46" s="25">
        <v>14.671997143202379</v>
      </c>
      <c r="CM46" s="25">
        <v>30.297319042157895</v>
      </c>
      <c r="CN46" s="25">
        <v>13.66926259856089</v>
      </c>
      <c r="CO46" s="25">
        <v>9.9715367552715772</v>
      </c>
      <c r="CP46" s="25">
        <v>14.361111168442381</v>
      </c>
      <c r="CQ46" s="25">
        <v>30.387136356157896</v>
      </c>
      <c r="CR46" s="25">
        <v>13.586558210607039</v>
      </c>
      <c r="CS46" s="25">
        <v>9.911205055711509</v>
      </c>
      <c r="CT46" s="25">
        <v>13.988294898399058</v>
      </c>
      <c r="CU46" s="25">
        <v>30.491325056157894</v>
      </c>
      <c r="CV46" s="25">
        <v>13.528722835941435</v>
      </c>
      <c r="CW46" s="25">
        <v>9.86901495510625</v>
      </c>
      <c r="CX46" s="25">
        <v>13.603059246199068</v>
      </c>
      <c r="CY46" s="25">
        <v>30.658332175157895</v>
      </c>
      <c r="CZ46" s="25">
        <v>13.218534399351345</v>
      </c>
      <c r="DA46" s="25">
        <v>9.6427368092138774</v>
      </c>
      <c r="DB46" s="25">
        <v>12.434524689091786</v>
      </c>
      <c r="DC46" s="25">
        <v>30.770126845157893</v>
      </c>
      <c r="DD46" s="25">
        <v>13.043963355390058</v>
      </c>
      <c r="DE46" s="25">
        <v>9.5153896631103745</v>
      </c>
      <c r="DF46" s="25">
        <v>11.60974229285628</v>
      </c>
      <c r="DG46" s="25">
        <v>30.830181967157895</v>
      </c>
      <c r="DH46" s="25">
        <v>12.847457597733063</v>
      </c>
      <c r="DI46" s="25">
        <v>9.3720414487520145</v>
      </c>
      <c r="DJ46" s="25">
        <v>11.156012110854167</v>
      </c>
      <c r="DK46" s="25">
        <v>30.862787824157895</v>
      </c>
      <c r="DL46" s="25">
        <v>12.730276838049752</v>
      </c>
      <c r="DM46" s="25">
        <v>9.286559716012766</v>
      </c>
      <c r="DN46" s="25">
        <v>10.854367777529021</v>
      </c>
      <c r="DO46" s="27">
        <v>30.054946505157893</v>
      </c>
      <c r="DP46" s="27">
        <v>14.229756681292383</v>
      </c>
      <c r="DQ46" s="27">
        <v>10.380409385142462</v>
      </c>
      <c r="DR46" s="27">
        <v>15.798796846839281</v>
      </c>
      <c r="DS46" s="27">
        <v>30.021581231157896</v>
      </c>
      <c r="DT46" s="27">
        <v>14.118724464842387</v>
      </c>
      <c r="DU46" s="27">
        <v>10.299412929088792</v>
      </c>
      <c r="DV46" s="27">
        <v>15.507763160432107</v>
      </c>
      <c r="DW46" s="27">
        <v>30.049259121157895</v>
      </c>
      <c r="DX46" s="27">
        <v>14.021147601621173</v>
      </c>
      <c r="DY46" s="27">
        <v>10.228231965883294</v>
      </c>
      <c r="DZ46" s="27">
        <v>15.41958479584282</v>
      </c>
      <c r="EA46" s="27">
        <v>30.120943644157894</v>
      </c>
      <c r="EB46" s="27">
        <v>13.882182586211545</v>
      </c>
      <c r="EC46" s="27">
        <v>10.126858921883111</v>
      </c>
      <c r="ED46" s="27">
        <v>15.082039074833952</v>
      </c>
      <c r="EE46" s="27">
        <v>30.204587853157893</v>
      </c>
      <c r="EF46" s="27">
        <v>13.831321944479816</v>
      </c>
      <c r="EG46" s="27">
        <v>10.089756791847359</v>
      </c>
      <c r="EH46" s="27">
        <v>14.805085753229683</v>
      </c>
      <c r="EI46" s="27">
        <v>30.293084054157895</v>
      </c>
      <c r="EJ46" s="27">
        <v>13.721374464911037</v>
      </c>
      <c r="EK46" s="27">
        <v>10.009551636246284</v>
      </c>
      <c r="EL46" s="27">
        <v>14.398994193697375</v>
      </c>
      <c r="EM46" s="27">
        <v>30.376985406157893</v>
      </c>
      <c r="EN46" s="27">
        <v>13.591647846891041</v>
      </c>
      <c r="EO46" s="27">
        <v>9.9149178745202011</v>
      </c>
      <c r="EP46" s="27">
        <v>14.099142570824673</v>
      </c>
      <c r="EQ46" s="27">
        <v>30.470221641157892</v>
      </c>
      <c r="ER46" s="27">
        <v>13.498314316089685</v>
      </c>
      <c r="ES46" s="27">
        <v>9.8468323632371728</v>
      </c>
      <c r="ET46" s="27">
        <v>13.686823164874518</v>
      </c>
      <c r="EU46" s="27">
        <v>30.570265480157893</v>
      </c>
      <c r="EV46" s="27">
        <v>13.292234091092926</v>
      </c>
      <c r="EW46" s="27">
        <v>9.6964997082550255</v>
      </c>
      <c r="EX46" s="27">
        <v>13.236759402099864</v>
      </c>
      <c r="EY46" s="27">
        <v>30.678364012157893</v>
      </c>
      <c r="EZ46" s="27">
        <v>13.166899173759216</v>
      </c>
      <c r="FA46" s="27">
        <v>9.6050696310361126</v>
      </c>
      <c r="FB46" s="27">
        <v>12.747045988509443</v>
      </c>
      <c r="FC46" s="27">
        <v>31.096411919157894</v>
      </c>
      <c r="FD46" s="27">
        <v>12.596307791800653</v>
      </c>
      <c r="FE46" s="27">
        <v>9.188831161958781</v>
      </c>
      <c r="FF46" s="27">
        <v>11.105920752952567</v>
      </c>
      <c r="FG46" s="27">
        <v>31.384775903157895</v>
      </c>
      <c r="FH46" s="27">
        <v>12.027793565572088</v>
      </c>
      <c r="FI46" s="27">
        <v>8.7741079490672718</v>
      </c>
      <c r="FJ46" s="27">
        <v>10.304544298268215</v>
      </c>
      <c r="FK46" s="27">
        <v>31.547269401157894</v>
      </c>
      <c r="FL46" s="27">
        <v>11.534330602648296</v>
      </c>
      <c r="FM46" s="27">
        <v>8.4141335878549963</v>
      </c>
      <c r="FN46" s="27">
        <v>10.147772332675657</v>
      </c>
      <c r="FO46" s="27">
        <v>31.630541143157892</v>
      </c>
      <c r="FP46" s="27">
        <v>11.153103287668863</v>
      </c>
      <c r="FQ46" s="27">
        <v>8.136033569216746</v>
      </c>
      <c r="FR46" s="27">
        <v>10.321247939295052</v>
      </c>
      <c r="FS46" s="28">
        <v>30.055929003157893</v>
      </c>
      <c r="FT46" s="28">
        <v>14.229756681292383</v>
      </c>
      <c r="FU46" s="28">
        <v>10.380409385142462</v>
      </c>
      <c r="FV46" s="28">
        <v>15.798796846839281</v>
      </c>
      <c r="FW46" s="28">
        <v>30.015484289157893</v>
      </c>
      <c r="FX46" s="28">
        <v>14.143857031289718</v>
      </c>
      <c r="FY46" s="28">
        <v>10.317746786403836</v>
      </c>
      <c r="FZ46" s="28">
        <v>15.506518360528457</v>
      </c>
      <c r="GA46" s="28">
        <v>30.046017517157892</v>
      </c>
      <c r="GB46" s="28">
        <v>14.041988055708595</v>
      </c>
      <c r="GC46" s="28">
        <v>10.243434786988741</v>
      </c>
      <c r="GD46" s="28">
        <v>15.414692944244468</v>
      </c>
      <c r="GE46" s="28">
        <v>30.133282779157895</v>
      </c>
      <c r="GF46" s="28">
        <v>13.9175608048971</v>
      </c>
      <c r="GG46" s="28">
        <v>10.152666839860792</v>
      </c>
      <c r="GH46" s="28">
        <v>15.096653707039145</v>
      </c>
      <c r="GI46" s="28">
        <v>30.237680681157894</v>
      </c>
      <c r="GJ46" s="28">
        <v>13.777782353524413</v>
      </c>
      <c r="GK46" s="28">
        <v>10.050700405650623</v>
      </c>
      <c r="GL46" s="28">
        <v>14.82250619916084</v>
      </c>
      <c r="GM46" s="28">
        <v>30.346533803157893</v>
      </c>
      <c r="GN46" s="28">
        <v>13.58804098852389</v>
      </c>
      <c r="GO46" s="28">
        <v>9.9122867215578676</v>
      </c>
      <c r="GP46" s="28">
        <v>14.446336577458807</v>
      </c>
      <c r="GQ46" s="28">
        <v>30.469533946157895</v>
      </c>
      <c r="GR46" s="28">
        <v>13.442939428625037</v>
      </c>
      <c r="GS46" s="28">
        <v>9.806437153788865</v>
      </c>
      <c r="GT46" s="28">
        <v>14.142292145955237</v>
      </c>
      <c r="GU46" s="28">
        <v>30.611896230157893</v>
      </c>
      <c r="GV46" s="28">
        <v>13.281454267870197</v>
      </c>
      <c r="GW46" s="28">
        <v>9.6886359772961885</v>
      </c>
      <c r="GX46" s="28">
        <v>13.728867588062464</v>
      </c>
      <c r="GY46" s="28">
        <v>30.768097653157895</v>
      </c>
      <c r="GZ46" s="28">
        <v>13.113130277137357</v>
      </c>
      <c r="HA46" s="28">
        <v>9.5658459695482048</v>
      </c>
      <c r="HB46" s="28">
        <v>13.326621134090081</v>
      </c>
      <c r="HC46" s="28">
        <v>30.952671885157894</v>
      </c>
      <c r="HD46" s="28">
        <v>12.920459394102979</v>
      </c>
      <c r="HE46" s="28">
        <v>9.4252952428359826</v>
      </c>
      <c r="HF46" s="28">
        <v>12.91793964130429</v>
      </c>
      <c r="HG46" s="28">
        <v>31.550923284157893</v>
      </c>
      <c r="HH46" s="28">
        <v>12.023872344490476</v>
      </c>
      <c r="HI46" s="28">
        <v>8.7712474728814573</v>
      </c>
      <c r="HJ46" s="28">
        <v>10.888781919429434</v>
      </c>
      <c r="HK46" s="28">
        <v>32.011741867157895</v>
      </c>
      <c r="HL46" s="28">
        <v>10.917944763772201</v>
      </c>
      <c r="HM46" s="28">
        <v>7.9644887000298858</v>
      </c>
      <c r="HN46" s="28">
        <v>7.2141712135782363</v>
      </c>
      <c r="HO46" s="28">
        <v>32.194750134157893</v>
      </c>
      <c r="HP46" s="28">
        <v>10.150631328138303</v>
      </c>
      <c r="HQ46" s="28">
        <v>7.4047442316601977</v>
      </c>
      <c r="HR46" s="28">
        <v>4.4949067055114362</v>
      </c>
      <c r="HS46" s="28">
        <v>32.263826775157895</v>
      </c>
      <c r="HT46" s="28">
        <v>9.5172833383957958</v>
      </c>
      <c r="HU46" s="28">
        <v>6.9427256909336723</v>
      </c>
      <c r="HV46" s="28">
        <v>2.4981828886223951</v>
      </c>
      <c r="HW46" s="29">
        <v>30.055929003157893</v>
      </c>
      <c r="HX46" s="29">
        <v>14.229756681292383</v>
      </c>
      <c r="HY46" s="29">
        <v>10.380409385142462</v>
      </c>
      <c r="HZ46" s="29">
        <v>15.798796846839281</v>
      </c>
      <c r="IA46" s="29">
        <v>29.999933467157895</v>
      </c>
      <c r="IB46" s="29">
        <v>14.118052117907547</v>
      </c>
      <c r="IC46" s="29">
        <v>10.298922461360581</v>
      </c>
      <c r="ID46" s="29">
        <v>15.552262787448685</v>
      </c>
      <c r="IE46" s="29">
        <v>30.055361476157895</v>
      </c>
      <c r="IF46" s="29">
        <v>14.031488417470541</v>
      </c>
      <c r="IG46" s="29">
        <v>10.235775447075348</v>
      </c>
      <c r="IH46" s="29">
        <v>15.360514753444505</v>
      </c>
      <c r="II46" s="29">
        <v>30.143873805157895</v>
      </c>
      <c r="IJ46" s="29">
        <v>13.943127763550702</v>
      </c>
      <c r="IK46" s="29">
        <v>10.171317580242482</v>
      </c>
      <c r="IL46" s="29">
        <v>15.029704494114094</v>
      </c>
      <c r="IM46" s="29">
        <v>30.234531416157893</v>
      </c>
      <c r="IN46" s="29">
        <v>13.706480529930481</v>
      </c>
      <c r="IO46" s="29">
        <v>9.9986867180388526</v>
      </c>
      <c r="IP46" s="29">
        <v>14.740545503768207</v>
      </c>
      <c r="IQ46" s="29">
        <v>30.329993857157895</v>
      </c>
      <c r="IR46" s="29">
        <v>13.445210087851978</v>
      </c>
      <c r="IS46" s="29">
        <v>9.8080935680816541</v>
      </c>
      <c r="IT46" s="29">
        <v>14.392377954037213</v>
      </c>
      <c r="IU46" s="29">
        <v>30.440484509157894</v>
      </c>
      <c r="IV46" s="29">
        <v>13.260526132927842</v>
      </c>
      <c r="IW46" s="29">
        <v>9.6733691942278064</v>
      </c>
      <c r="IX46" s="29">
        <v>14.140032980780514</v>
      </c>
      <c r="IY46" s="29">
        <v>30.562589141157893</v>
      </c>
      <c r="IZ46" s="29">
        <v>13.129559547072033</v>
      </c>
      <c r="JA46" s="29">
        <v>9.5778308932289562</v>
      </c>
      <c r="JB46" s="29">
        <v>13.797508124874884</v>
      </c>
      <c r="JC46" s="29">
        <v>30.697975848157895</v>
      </c>
      <c r="JD46" s="29">
        <v>12.963933190552941</v>
      </c>
      <c r="JE46" s="29">
        <v>9.4570087720820766</v>
      </c>
      <c r="JF46" s="29">
        <v>13.405596649561398</v>
      </c>
      <c r="JG46" s="29">
        <v>30.878159874157895</v>
      </c>
      <c r="JH46" s="29">
        <v>12.690314875459418</v>
      </c>
      <c r="JI46" s="29">
        <v>9.257408020673747</v>
      </c>
      <c r="JJ46" s="29">
        <v>12.440772414181023</v>
      </c>
      <c r="JK46" s="29">
        <v>31.457202661157893</v>
      </c>
      <c r="JL46" s="29">
        <v>11.474238970314296</v>
      </c>
      <c r="JM46" s="29">
        <v>8.3702975786934033</v>
      </c>
      <c r="JN46" s="29">
        <v>8.1263012317452947</v>
      </c>
      <c r="JO46" s="29">
        <v>31.763441383157893</v>
      </c>
      <c r="JP46" s="29">
        <v>10.501335383087612</v>
      </c>
      <c r="JQ46" s="29">
        <v>7.6605779570667165</v>
      </c>
      <c r="JR46" s="29">
        <v>4.8184573077964785</v>
      </c>
      <c r="JS46" s="29">
        <v>31.781058778157892</v>
      </c>
      <c r="JT46" s="29">
        <v>9.9326507117889946</v>
      </c>
      <c r="JU46" s="29">
        <v>7.245730406869626</v>
      </c>
      <c r="JV46" s="29">
        <v>3.0158393689312746</v>
      </c>
      <c r="JW46" s="29">
        <v>31.637067621157893</v>
      </c>
      <c r="JX46" s="29">
        <v>9.806280370254397</v>
      </c>
      <c r="JY46" s="29">
        <v>7.1535450021118647</v>
      </c>
      <c r="JZ46" s="29">
        <v>3.5573199464126297</v>
      </c>
    </row>
    <row r="47" spans="1:286" ht="15" thickBot="1" x14ac:dyDescent="0.4">
      <c r="A47" s="2"/>
      <c r="B47" s="74" t="s">
        <v>500</v>
      </c>
      <c r="C47" s="74" t="s">
        <v>500</v>
      </c>
      <c r="D47" s="74" t="s">
        <v>852</v>
      </c>
      <c r="E47" s="87">
        <v>330835</v>
      </c>
      <c r="F47" s="84">
        <v>435308</v>
      </c>
      <c r="G47" s="22">
        <v>35.04</v>
      </c>
      <c r="H47" s="22">
        <v>9.4409254088552075</v>
      </c>
      <c r="I47" s="22">
        <v>6.8870236444274786</v>
      </c>
      <c r="J47" s="22">
        <v>19.887089519160867</v>
      </c>
      <c r="K47" s="22">
        <v>35.021405266999999</v>
      </c>
      <c r="L47" s="22">
        <v>9.2557238943373648</v>
      </c>
      <c r="M47" s="22">
        <v>6.7519217180557467</v>
      </c>
      <c r="N47" s="22">
        <v>19.098566781114492</v>
      </c>
      <c r="O47" s="22">
        <v>35.058569966999997</v>
      </c>
      <c r="P47" s="22">
        <v>9.1867737439483683</v>
      </c>
      <c r="Q47" s="22">
        <v>6.7016235433057965</v>
      </c>
      <c r="R47" s="22">
        <v>19.000541171322098</v>
      </c>
      <c r="S47" s="22">
        <v>35.113543743000001</v>
      </c>
      <c r="T47" s="22">
        <v>9.0517852688102582</v>
      </c>
      <c r="U47" s="22">
        <v>6.6031513300702827</v>
      </c>
      <c r="V47" s="22">
        <v>18.792219399182436</v>
      </c>
      <c r="W47" s="22">
        <v>35.155819543999996</v>
      </c>
      <c r="X47" s="22">
        <v>8.9108253680807579</v>
      </c>
      <c r="Y47" s="22">
        <v>6.5003230450030518</v>
      </c>
      <c r="Z47" s="22">
        <v>18.649391949419105</v>
      </c>
      <c r="AA47" s="22">
        <v>35.195036039000001</v>
      </c>
      <c r="AB47" s="22">
        <v>8.7650258586463856</v>
      </c>
      <c r="AC47" s="22">
        <v>6.393964332765095</v>
      </c>
      <c r="AD47" s="22">
        <v>18.46527055257155</v>
      </c>
      <c r="AE47" s="22">
        <v>35.235702406000001</v>
      </c>
      <c r="AF47" s="22">
        <v>8.6543160312025034</v>
      </c>
      <c r="AG47" s="22">
        <v>6.3132030550029237</v>
      </c>
      <c r="AH47" s="22">
        <v>18.32304448128582</v>
      </c>
      <c r="AI47" s="22">
        <v>35.279510590000001</v>
      </c>
      <c r="AJ47" s="22">
        <v>8.5513106190042087</v>
      </c>
      <c r="AK47" s="22">
        <v>6.2380620408976464</v>
      </c>
      <c r="AL47" s="22">
        <v>18.187661512439266</v>
      </c>
      <c r="AM47" s="22">
        <v>35.326572073999998</v>
      </c>
      <c r="AN47" s="22">
        <v>8.4329299613855238</v>
      </c>
      <c r="AO47" s="22">
        <v>6.1517049993201285</v>
      </c>
      <c r="AP47" s="22">
        <v>17.982998232592571</v>
      </c>
      <c r="AQ47" s="22">
        <v>35.382195901000003</v>
      </c>
      <c r="AR47" s="22">
        <v>8.3120069139059272</v>
      </c>
      <c r="AS47" s="22">
        <v>6.0634933197355112</v>
      </c>
      <c r="AT47" s="22">
        <v>17.785755315648828</v>
      </c>
      <c r="AU47" s="22">
        <v>35.485397673999998</v>
      </c>
      <c r="AV47" s="22">
        <v>7.8345884152163219</v>
      </c>
      <c r="AW47" s="22">
        <v>5.7152231718029389</v>
      </c>
      <c r="AX47" s="22">
        <v>17.277673808850608</v>
      </c>
      <c r="AY47" s="22">
        <v>35.533702630999997</v>
      </c>
      <c r="AZ47" s="22">
        <v>7.7120432088162145</v>
      </c>
      <c r="BA47" s="22">
        <v>5.6258281498703244</v>
      </c>
      <c r="BB47" s="22">
        <v>16.982367858001304</v>
      </c>
      <c r="BC47" s="22">
        <v>35.524259686000001</v>
      </c>
      <c r="BD47" s="22">
        <v>7.6704783251720778</v>
      </c>
      <c r="BE47" s="22">
        <v>5.5955071459392327</v>
      </c>
      <c r="BF47" s="22">
        <v>16.982656915849773</v>
      </c>
      <c r="BG47" s="22">
        <v>35.469870647999997</v>
      </c>
      <c r="BH47" s="22">
        <v>7.6807788663919014</v>
      </c>
      <c r="BI47" s="22">
        <v>5.6030212473497558</v>
      </c>
      <c r="BJ47" s="22">
        <v>17.105694761161821</v>
      </c>
      <c r="BK47" s="25">
        <v>35.039914959000001</v>
      </c>
      <c r="BL47" s="25">
        <v>9.4409254088552075</v>
      </c>
      <c r="BM47" s="25">
        <v>6.8870236444274786</v>
      </c>
      <c r="BN47" s="25">
        <v>19.887089519160867</v>
      </c>
      <c r="BO47" s="25">
        <v>35.010415703</v>
      </c>
      <c r="BP47" s="25">
        <v>9.350047289448316</v>
      </c>
      <c r="BQ47" s="25">
        <v>6.8207293215712346</v>
      </c>
      <c r="BR47" s="25">
        <v>19.549126470980369</v>
      </c>
      <c r="BS47" s="25">
        <v>35.024979127999998</v>
      </c>
      <c r="BT47" s="25">
        <v>9.3286754642723508</v>
      </c>
      <c r="BU47" s="25">
        <v>6.8051388726547142</v>
      </c>
      <c r="BV47" s="25">
        <v>19.558652079289743</v>
      </c>
      <c r="BW47" s="25">
        <v>35.055234198999997</v>
      </c>
      <c r="BX47" s="25">
        <v>9.2716637778765065</v>
      </c>
      <c r="BY47" s="25">
        <v>6.7635496411744409</v>
      </c>
      <c r="BZ47" s="25">
        <v>19.471474999022</v>
      </c>
      <c r="CA47" s="25">
        <v>35.081471198000003</v>
      </c>
      <c r="CB47" s="25">
        <v>9.2312242406898548</v>
      </c>
      <c r="CC47" s="25">
        <v>6.7340495618164429</v>
      </c>
      <c r="CD47" s="25">
        <v>19.438725760717531</v>
      </c>
      <c r="CE47" s="25">
        <v>35.117928941999999</v>
      </c>
      <c r="CF47" s="25">
        <v>9.1651069408959245</v>
      </c>
      <c r="CG47" s="25">
        <v>6.6858179121352155</v>
      </c>
      <c r="CH47" s="25">
        <v>19.325586222130802</v>
      </c>
      <c r="CI47" s="25">
        <v>35.178919977</v>
      </c>
      <c r="CJ47" s="25">
        <v>9.0267896169023238</v>
      </c>
      <c r="CK47" s="25">
        <v>6.5849173500055365</v>
      </c>
      <c r="CL47" s="25">
        <v>18.79353335371097</v>
      </c>
      <c r="CM47" s="25">
        <v>35.265182562</v>
      </c>
      <c r="CN47" s="25">
        <v>8.8515561007809378</v>
      </c>
      <c r="CO47" s="25">
        <v>6.4570869396845119</v>
      </c>
      <c r="CP47" s="25">
        <v>18.051817003149964</v>
      </c>
      <c r="CQ47" s="25">
        <v>35.377934865</v>
      </c>
      <c r="CR47" s="25">
        <v>8.6447468297516128</v>
      </c>
      <c r="CS47" s="25">
        <v>6.3062224557717546</v>
      </c>
      <c r="CT47" s="25">
        <v>17.167563525515931</v>
      </c>
      <c r="CU47" s="25">
        <v>35.518146252000001</v>
      </c>
      <c r="CV47" s="25">
        <v>8.3979581724156098</v>
      </c>
      <c r="CW47" s="25">
        <v>6.1261935661614872</v>
      </c>
      <c r="CX47" s="25">
        <v>16.070917051961736</v>
      </c>
      <c r="CY47" s="25">
        <v>35.491337870000002</v>
      </c>
      <c r="CZ47" s="25">
        <v>8.3047591460156873</v>
      </c>
      <c r="DA47" s="25">
        <v>6.0582061739666671</v>
      </c>
      <c r="DB47" s="25">
        <v>16.058985527816304</v>
      </c>
      <c r="DC47" s="25">
        <v>35.462043745999999</v>
      </c>
      <c r="DD47" s="25">
        <v>8.2656228098613127</v>
      </c>
      <c r="DE47" s="25">
        <v>6.0296567616178915</v>
      </c>
      <c r="DF47" s="25">
        <v>16.113391823076842</v>
      </c>
      <c r="DG47" s="25">
        <v>35.415395017999998</v>
      </c>
      <c r="DH47" s="25">
        <v>8.3213581653492827</v>
      </c>
      <c r="DI47" s="25">
        <v>6.0703149274705916</v>
      </c>
      <c r="DJ47" s="25">
        <v>16.233816320195324</v>
      </c>
      <c r="DK47" s="25">
        <v>35.353760526999999</v>
      </c>
      <c r="DL47" s="25">
        <v>8.3131795712421805</v>
      </c>
      <c r="DM47" s="25">
        <v>6.0643487569359804</v>
      </c>
      <c r="DN47" s="25">
        <v>16.369642188454808</v>
      </c>
      <c r="DO47" s="27">
        <v>35.04</v>
      </c>
      <c r="DP47" s="27">
        <v>9.4409254088552021</v>
      </c>
      <c r="DQ47" s="27">
        <v>6.8870236444274742</v>
      </c>
      <c r="DR47" s="27">
        <v>19.887089519160867</v>
      </c>
      <c r="DS47" s="27">
        <v>35.021405266999999</v>
      </c>
      <c r="DT47" s="27">
        <v>9.255558169552641</v>
      </c>
      <c r="DU47" s="27">
        <v>6.7518008241325962</v>
      </c>
      <c r="DV47" s="27">
        <v>19.098566781114492</v>
      </c>
      <c r="DW47" s="27">
        <v>35.058569966</v>
      </c>
      <c r="DX47" s="27">
        <v>9.1863641182585045</v>
      </c>
      <c r="DY47" s="27">
        <v>6.7013247270680569</v>
      </c>
      <c r="DZ47" s="27">
        <v>19.000541171322098</v>
      </c>
      <c r="EA47" s="27">
        <v>35.113543743000001</v>
      </c>
      <c r="EB47" s="27">
        <v>9.0503305144788975</v>
      </c>
      <c r="EC47" s="27">
        <v>6.6020901070393787</v>
      </c>
      <c r="ED47" s="27">
        <v>18.792219399182436</v>
      </c>
      <c r="EE47" s="27">
        <v>35.155819547999997</v>
      </c>
      <c r="EF47" s="27">
        <v>8.9070050178125513</v>
      </c>
      <c r="EG47" s="27">
        <v>6.4975361526712421</v>
      </c>
      <c r="EH47" s="27">
        <v>18.649391929397446</v>
      </c>
      <c r="EI47" s="27">
        <v>35.195036035000001</v>
      </c>
      <c r="EJ47" s="27">
        <v>8.7608514355586316</v>
      </c>
      <c r="EK47" s="27">
        <v>6.3909191492410056</v>
      </c>
      <c r="EL47" s="27">
        <v>18.46527057264128</v>
      </c>
      <c r="EM47" s="27">
        <v>35.235702406000001</v>
      </c>
      <c r="EN47" s="27">
        <v>8.6528131920788454</v>
      </c>
      <c r="EO47" s="27">
        <v>6.3121067547855008</v>
      </c>
      <c r="EP47" s="27">
        <v>18.32304448128582</v>
      </c>
      <c r="EQ47" s="27">
        <v>35.279510590000001</v>
      </c>
      <c r="ER47" s="27">
        <v>8.5499105101945609</v>
      </c>
      <c r="ES47" s="27">
        <v>6.2370406810140304</v>
      </c>
      <c r="ET47" s="27">
        <v>18.187661512439266</v>
      </c>
      <c r="EU47" s="27">
        <v>35.326572073999998</v>
      </c>
      <c r="EV47" s="27">
        <v>8.4303483217610999</v>
      </c>
      <c r="EW47" s="27">
        <v>6.1498217291570016</v>
      </c>
      <c r="EX47" s="27">
        <v>17.982998232592571</v>
      </c>
      <c r="EY47" s="27">
        <v>35.379571026000001</v>
      </c>
      <c r="EZ47" s="27">
        <v>8.313409333854862</v>
      </c>
      <c r="FA47" s="27">
        <v>6.0645163655630601</v>
      </c>
      <c r="FB47" s="27">
        <v>17.798409905060112</v>
      </c>
      <c r="FC47" s="27">
        <v>35.472233607999996</v>
      </c>
      <c r="FD47" s="27">
        <v>7.8555583993293636</v>
      </c>
      <c r="FE47" s="27">
        <v>5.7305204832586911</v>
      </c>
      <c r="FF47" s="27">
        <v>17.332698067346229</v>
      </c>
      <c r="FG47" s="27">
        <v>35.514976320999999</v>
      </c>
      <c r="FH47" s="27">
        <v>7.7366847590496679</v>
      </c>
      <c r="FI47" s="27">
        <v>5.6438038176935201</v>
      </c>
      <c r="FJ47" s="27">
        <v>17.050789721527657</v>
      </c>
      <c r="FK47" s="27">
        <v>35.504017386000001</v>
      </c>
      <c r="FL47" s="27">
        <v>7.6937865296856156</v>
      </c>
      <c r="FM47" s="27">
        <v>5.6125101566232614</v>
      </c>
      <c r="FN47" s="27">
        <v>17.047191796768402</v>
      </c>
      <c r="FO47" s="27">
        <v>35.450275081000001</v>
      </c>
      <c r="FP47" s="27">
        <v>7.7085013075468636</v>
      </c>
      <c r="FQ47" s="27">
        <v>5.6232443822064724</v>
      </c>
      <c r="FR47" s="27">
        <v>17.160533834005616</v>
      </c>
      <c r="FS47" s="28">
        <v>35.040044979999998</v>
      </c>
      <c r="FT47" s="28">
        <v>9.4409254088552075</v>
      </c>
      <c r="FU47" s="28">
        <v>6.8870236444274786</v>
      </c>
      <c r="FV47" s="28">
        <v>19.887089519160867</v>
      </c>
      <c r="FW47" s="28">
        <v>35.016776129</v>
      </c>
      <c r="FX47" s="28">
        <v>9.2587368909750847</v>
      </c>
      <c r="FY47" s="28">
        <v>6.7541196571545026</v>
      </c>
      <c r="FZ47" s="28">
        <v>19.075016630096911</v>
      </c>
      <c r="GA47" s="28">
        <v>35.051617161000003</v>
      </c>
      <c r="GB47" s="28">
        <v>9.1495790144605422</v>
      </c>
      <c r="GC47" s="28">
        <v>6.6744905059882402</v>
      </c>
      <c r="GD47" s="28">
        <v>18.982428961501711</v>
      </c>
      <c r="GE47" s="28">
        <v>35.106286075</v>
      </c>
      <c r="GF47" s="28">
        <v>8.9361655713349553</v>
      </c>
      <c r="GG47" s="28">
        <v>6.5188083704778794</v>
      </c>
      <c r="GH47" s="28">
        <v>18.780740608963434</v>
      </c>
      <c r="GI47" s="28">
        <v>35.154626014000002</v>
      </c>
      <c r="GJ47" s="28">
        <v>8.7409367075086735</v>
      </c>
      <c r="GK47" s="28">
        <v>6.3763916323914636</v>
      </c>
      <c r="GL47" s="28">
        <v>18.630676762353552</v>
      </c>
      <c r="GM47" s="28">
        <v>35.206012190000003</v>
      </c>
      <c r="GN47" s="28">
        <v>8.5488125279530074</v>
      </c>
      <c r="GO47" s="28">
        <v>6.2362397182554803</v>
      </c>
      <c r="GP47" s="28">
        <v>18.442426772436143</v>
      </c>
      <c r="GQ47" s="28">
        <v>35.266018330000001</v>
      </c>
      <c r="GR47" s="28">
        <v>8.3729509802910247</v>
      </c>
      <c r="GS47" s="28">
        <v>6.1079511676693627</v>
      </c>
      <c r="GT47" s="28">
        <v>18.296744971376583</v>
      </c>
      <c r="GU47" s="28">
        <v>35.333131352999999</v>
      </c>
      <c r="GV47" s="28">
        <v>8.2236808518039908</v>
      </c>
      <c r="GW47" s="28">
        <v>5.9990606871522001</v>
      </c>
      <c r="GX47" s="28">
        <v>18.157347722573377</v>
      </c>
      <c r="GY47" s="28">
        <v>35.402303576999998</v>
      </c>
      <c r="GZ47" s="28">
        <v>8.0627345568230258</v>
      </c>
      <c r="HA47" s="28">
        <v>5.8816526057392036</v>
      </c>
      <c r="HB47" s="28">
        <v>17.958861908289734</v>
      </c>
      <c r="HC47" s="28">
        <v>35.480069901999997</v>
      </c>
      <c r="HD47" s="28">
        <v>7.9119591268714506</v>
      </c>
      <c r="HE47" s="28">
        <v>5.7716640287612258</v>
      </c>
      <c r="HF47" s="28">
        <v>17.794634125411477</v>
      </c>
      <c r="HG47" s="28">
        <v>35.589208044000003</v>
      </c>
      <c r="HH47" s="28">
        <v>7.1304019024151453</v>
      </c>
      <c r="HI47" s="28">
        <v>5.2015289147548138</v>
      </c>
      <c r="HJ47" s="28">
        <v>16.869989352692606</v>
      </c>
      <c r="HK47" s="28">
        <v>35.641217519000001</v>
      </c>
      <c r="HL47" s="28">
        <v>6.2213812604201761</v>
      </c>
      <c r="HM47" s="28">
        <v>4.5384110122640315</v>
      </c>
      <c r="HN47" s="28">
        <v>14.161801439524023</v>
      </c>
      <c r="HO47" s="28">
        <v>34.395636232388242</v>
      </c>
      <c r="HP47" s="28">
        <v>5.5793097049313927</v>
      </c>
      <c r="HQ47" s="28">
        <v>4.0700287517794873</v>
      </c>
      <c r="HR47" s="28">
        <v>12.074864077741193</v>
      </c>
      <c r="HS47" s="28">
        <v>31.115851995833136</v>
      </c>
      <c r="HT47" s="28">
        <v>5.0472965187975687</v>
      </c>
      <c r="HU47" s="28">
        <v>3.6819325394511724</v>
      </c>
      <c r="HV47" s="28">
        <v>10.644538209012598</v>
      </c>
      <c r="HW47" s="29">
        <v>35.040044979999998</v>
      </c>
      <c r="HX47" s="29">
        <v>9.4409254088552075</v>
      </c>
      <c r="HY47" s="29">
        <v>6.8870236444274786</v>
      </c>
      <c r="HZ47" s="29">
        <v>19.887089519160867</v>
      </c>
      <c r="IA47" s="29">
        <v>34.999607142000002</v>
      </c>
      <c r="IB47" s="29">
        <v>9.2624939193237061</v>
      </c>
      <c r="IC47" s="29">
        <v>6.7568603570275751</v>
      </c>
      <c r="ID47" s="29">
        <v>19.117517423957757</v>
      </c>
      <c r="IE47" s="29">
        <v>35.023733131</v>
      </c>
      <c r="IF47" s="29">
        <v>9.0463654943038527</v>
      </c>
      <c r="IG47" s="29">
        <v>6.5991976800246972</v>
      </c>
      <c r="IH47" s="29">
        <v>19.022383096773765</v>
      </c>
      <c r="II47" s="29">
        <v>35.063341950999998</v>
      </c>
      <c r="IJ47" s="29">
        <v>8.8283829564452283</v>
      </c>
      <c r="IK47" s="29">
        <v>6.4401824535198324</v>
      </c>
      <c r="IL47" s="29">
        <v>18.847575852641455</v>
      </c>
      <c r="IM47" s="29">
        <v>35.096552983000002</v>
      </c>
      <c r="IN47" s="29">
        <v>8.5831328678163636</v>
      </c>
      <c r="IO47" s="29">
        <v>6.2612759283606909</v>
      </c>
      <c r="IP47" s="29">
        <v>18.730421405052137</v>
      </c>
      <c r="IQ47" s="29">
        <v>35.129351335000003</v>
      </c>
      <c r="IR47" s="29">
        <v>8.3955416577933004</v>
      </c>
      <c r="IS47" s="29">
        <v>6.1244307523884496</v>
      </c>
      <c r="IT47" s="29">
        <v>18.587562792404636</v>
      </c>
      <c r="IU47" s="29">
        <v>35.168212814</v>
      </c>
      <c r="IV47" s="29">
        <v>8.2077791438666647</v>
      </c>
      <c r="IW47" s="29">
        <v>5.987460612603531</v>
      </c>
      <c r="IX47" s="29">
        <v>18.491841789563715</v>
      </c>
      <c r="IY47" s="29">
        <v>35.211440297999999</v>
      </c>
      <c r="IZ47" s="29">
        <v>8.0640350153605738</v>
      </c>
      <c r="JA47" s="29">
        <v>5.8826012721367045</v>
      </c>
      <c r="JB47" s="29">
        <v>18.410287911415168</v>
      </c>
      <c r="JC47" s="29">
        <v>35.251656764000003</v>
      </c>
      <c r="JD47" s="29">
        <v>7.9152827668497459</v>
      </c>
      <c r="JE47" s="29">
        <v>5.7740885778519973</v>
      </c>
      <c r="JF47" s="29">
        <v>18.274864512178844</v>
      </c>
      <c r="JG47" s="29">
        <v>35.296353320000001</v>
      </c>
      <c r="JH47" s="29">
        <v>7.6417910464302681</v>
      </c>
      <c r="JI47" s="29">
        <v>5.5745801754958677</v>
      </c>
      <c r="JJ47" s="29">
        <v>17.656870937484257</v>
      </c>
      <c r="JK47" s="29">
        <v>35.375755967000003</v>
      </c>
      <c r="JL47" s="29">
        <v>6.5300757367811952</v>
      </c>
      <c r="JM47" s="29">
        <v>4.7635993349689656</v>
      </c>
      <c r="JN47" s="29">
        <v>14.608216040175247</v>
      </c>
      <c r="JO47" s="29">
        <v>33.477041809337621</v>
      </c>
      <c r="JP47" s="29">
        <v>5.4303046757819056</v>
      </c>
      <c r="JQ47" s="29">
        <v>3.9613316575382176</v>
      </c>
      <c r="JR47" s="29">
        <v>12.05447630411215</v>
      </c>
      <c r="JS47" s="29">
        <v>31.036478473391576</v>
      </c>
      <c r="JT47" s="29">
        <v>5.0344213546028787</v>
      </c>
      <c r="JU47" s="29">
        <v>3.6725402864256864</v>
      </c>
      <c r="JV47" s="29">
        <v>10.584957830575849</v>
      </c>
      <c r="JW47" s="29">
        <v>31.402870474700151</v>
      </c>
      <c r="JX47" s="29">
        <v>5.0938537324457771</v>
      </c>
      <c r="JY47" s="29">
        <v>3.7158953786144955</v>
      </c>
      <c r="JZ47" s="29">
        <v>11.202100163405248</v>
      </c>
    </row>
    <row r="48" spans="1:286" ht="15" thickBot="1" x14ac:dyDescent="0.4">
      <c r="A48" s="2"/>
      <c r="B48" s="74" t="s">
        <v>501</v>
      </c>
      <c r="C48" s="74" t="s">
        <v>502</v>
      </c>
      <c r="D48" s="74" t="s">
        <v>502</v>
      </c>
      <c r="E48" s="87">
        <v>393042</v>
      </c>
      <c r="F48" s="84">
        <v>377873</v>
      </c>
      <c r="G48" s="22">
        <v>16.532942541947367</v>
      </c>
      <c r="H48" s="22">
        <v>13.94021592442645</v>
      </c>
      <c r="I48" s="22">
        <v>10.019107662463627</v>
      </c>
      <c r="J48" s="22">
        <v>5.4926618681014414</v>
      </c>
      <c r="K48" s="22">
        <v>16.53361794594737</v>
      </c>
      <c r="L48" s="22">
        <v>13.890933481211215</v>
      </c>
      <c r="M48" s="22">
        <v>9.9836874001721743</v>
      </c>
      <c r="N48" s="22">
        <v>5.3684412422000154</v>
      </c>
      <c r="O48" s="22">
        <v>16.59546168194737</v>
      </c>
      <c r="P48" s="22">
        <v>13.840699523869226</v>
      </c>
      <c r="Q48" s="22">
        <v>9.9475832659428676</v>
      </c>
      <c r="R48" s="22">
        <v>5.1248391740067216</v>
      </c>
      <c r="S48" s="22">
        <v>16.672535561947367</v>
      </c>
      <c r="T48" s="22">
        <v>13.811768171260045</v>
      </c>
      <c r="U48" s="22">
        <v>9.9267897331752604</v>
      </c>
      <c r="V48" s="22">
        <v>4.7596607252791276</v>
      </c>
      <c r="W48" s="22">
        <v>16.756147620947367</v>
      </c>
      <c r="X48" s="22">
        <v>13.73567365689977</v>
      </c>
      <c r="Y48" s="22">
        <v>9.8720991074323283</v>
      </c>
      <c r="Z48" s="22">
        <v>4.3430270555271857</v>
      </c>
      <c r="AA48" s="22">
        <v>16.846602202947366</v>
      </c>
      <c r="AB48" s="22">
        <v>13.650583008977479</v>
      </c>
      <c r="AC48" s="22">
        <v>9.8109427833679081</v>
      </c>
      <c r="AD48" s="22">
        <v>3.9861326483351771</v>
      </c>
      <c r="AE48" s="22">
        <v>16.944150753947369</v>
      </c>
      <c r="AF48" s="22">
        <v>13.529687483320606</v>
      </c>
      <c r="AG48" s="22">
        <v>9.7240527886911448</v>
      </c>
      <c r="AH48" s="22">
        <v>3.5564116730724766</v>
      </c>
      <c r="AI48" s="22">
        <v>17.053218848947367</v>
      </c>
      <c r="AJ48" s="22">
        <v>13.436495657431044</v>
      </c>
      <c r="AK48" s="22">
        <v>9.6570739885125167</v>
      </c>
      <c r="AL48" s="22">
        <v>3.1242670263898482</v>
      </c>
      <c r="AM48" s="22">
        <v>17.168870544947367</v>
      </c>
      <c r="AN48" s="22">
        <v>13.311807383157063</v>
      </c>
      <c r="AO48" s="22">
        <v>9.5674580707268522</v>
      </c>
      <c r="AP48" s="22">
        <v>2.6296080863597755</v>
      </c>
      <c r="AQ48" s="22">
        <v>17.309548848947369</v>
      </c>
      <c r="AR48" s="22">
        <v>13.182903834762111</v>
      </c>
      <c r="AS48" s="22">
        <v>9.4748125524332938</v>
      </c>
      <c r="AT48" s="22">
        <v>2.1327076453363443</v>
      </c>
      <c r="AU48" s="22">
        <v>17.903507929947367</v>
      </c>
      <c r="AV48" s="22">
        <v>12.530424647663922</v>
      </c>
      <c r="AW48" s="22">
        <v>9.0058629135974471</v>
      </c>
      <c r="AX48" s="22">
        <v>-5.0127432502804936E-2</v>
      </c>
      <c r="AY48" s="22">
        <v>18.323954072947366</v>
      </c>
      <c r="AZ48" s="22">
        <v>12.580349196566086</v>
      </c>
      <c r="BA48" s="22">
        <v>9.0417446698889137</v>
      </c>
      <c r="BB48" s="22">
        <v>-1.2657792014810028</v>
      </c>
      <c r="BC48" s="22">
        <v>18.562749131947367</v>
      </c>
      <c r="BD48" s="22">
        <v>12.796925123520928</v>
      </c>
      <c r="BE48" s="22">
        <v>9.1974020528894371</v>
      </c>
      <c r="BF48" s="22">
        <v>-1.4441886820999201</v>
      </c>
      <c r="BG48" s="22">
        <v>18.723115174947367</v>
      </c>
      <c r="BH48" s="22">
        <v>12.839057902895664</v>
      </c>
      <c r="BI48" s="22">
        <v>9.2276837110045484</v>
      </c>
      <c r="BJ48" s="22">
        <v>-1.1607747287484358</v>
      </c>
      <c r="BK48" s="25">
        <v>16.53188547994737</v>
      </c>
      <c r="BL48" s="25">
        <v>13.94021592442645</v>
      </c>
      <c r="BM48" s="25">
        <v>10.019107662463627</v>
      </c>
      <c r="BN48" s="25">
        <v>5.4926618681014414</v>
      </c>
      <c r="BO48" s="25">
        <v>16.530644622947367</v>
      </c>
      <c r="BP48" s="25">
        <v>13.89455221097608</v>
      </c>
      <c r="BQ48" s="25">
        <v>9.9862882525056023</v>
      </c>
      <c r="BR48" s="25">
        <v>5.381751509654471</v>
      </c>
      <c r="BS48" s="25">
        <v>16.573356683947367</v>
      </c>
      <c r="BT48" s="25">
        <v>13.875211072239544</v>
      </c>
      <c r="BU48" s="25">
        <v>9.9723873952759483</v>
      </c>
      <c r="BV48" s="25">
        <v>5.2295625639069669</v>
      </c>
      <c r="BW48" s="25">
        <v>16.61871295894737</v>
      </c>
      <c r="BX48" s="25">
        <v>13.816934874165106</v>
      </c>
      <c r="BY48" s="25">
        <v>9.9305031442835539</v>
      </c>
      <c r="BZ48" s="25">
        <v>5.0362090027369817</v>
      </c>
      <c r="CA48" s="25">
        <v>16.664867979947367</v>
      </c>
      <c r="CB48" s="25">
        <v>13.772528417884535</v>
      </c>
      <c r="CC48" s="25">
        <v>9.8985873498083823</v>
      </c>
      <c r="CD48" s="25">
        <v>4.8762618948154923</v>
      </c>
      <c r="CE48" s="25">
        <v>16.721323111947367</v>
      </c>
      <c r="CF48" s="25">
        <v>13.718220229872482</v>
      </c>
      <c r="CG48" s="25">
        <v>9.8595549857764393</v>
      </c>
      <c r="CH48" s="25">
        <v>4.6624143114414842</v>
      </c>
      <c r="CI48" s="25">
        <v>16.793346336947369</v>
      </c>
      <c r="CJ48" s="25">
        <v>13.64175038968474</v>
      </c>
      <c r="CK48" s="25">
        <v>9.8045946059712836</v>
      </c>
      <c r="CL48" s="25">
        <v>4.4178329203097508</v>
      </c>
      <c r="CM48" s="25">
        <v>16.879708733947368</v>
      </c>
      <c r="CN48" s="25">
        <v>13.578046033670837</v>
      </c>
      <c r="CO48" s="25">
        <v>9.7588090309894184</v>
      </c>
      <c r="CP48" s="25">
        <v>4.0932532260830605</v>
      </c>
      <c r="CQ48" s="25">
        <v>16.970659877947369</v>
      </c>
      <c r="CR48" s="25">
        <v>13.51198681502142</v>
      </c>
      <c r="CS48" s="25">
        <v>9.7113309698650561</v>
      </c>
      <c r="CT48" s="25">
        <v>3.7476877645101663</v>
      </c>
      <c r="CU48" s="25">
        <v>17.04851402794737</v>
      </c>
      <c r="CV48" s="25">
        <v>13.450221561996928</v>
      </c>
      <c r="CW48" s="25">
        <v>9.6669390663818859</v>
      </c>
      <c r="CX48" s="25">
        <v>3.4328266610229647</v>
      </c>
      <c r="CY48" s="25">
        <v>17.252637491947368</v>
      </c>
      <c r="CZ48" s="25">
        <v>13.2874167367388</v>
      </c>
      <c r="DA48" s="25">
        <v>9.5499280329034448</v>
      </c>
      <c r="DB48" s="25">
        <v>2.2776599331195211</v>
      </c>
      <c r="DC48" s="25">
        <v>17.442697534947367</v>
      </c>
      <c r="DD48" s="25">
        <v>13.05517672450495</v>
      </c>
      <c r="DE48" s="25">
        <v>9.3830125633929864</v>
      </c>
      <c r="DF48" s="25">
        <v>1.2357089743446412</v>
      </c>
      <c r="DG48" s="25">
        <v>17.581901290947368</v>
      </c>
      <c r="DH48" s="25">
        <v>12.986652882673463</v>
      </c>
      <c r="DI48" s="25">
        <v>9.3337631290601717</v>
      </c>
      <c r="DJ48" s="25">
        <v>0.67949127407265131</v>
      </c>
      <c r="DK48" s="25">
        <v>17.676474961947367</v>
      </c>
      <c r="DL48" s="25">
        <v>13.273054735523951</v>
      </c>
      <c r="DM48" s="25">
        <v>9.5396057798479621</v>
      </c>
      <c r="DN48" s="25">
        <v>0.20729731112444405</v>
      </c>
      <c r="DO48" s="27">
        <v>16.532942541947367</v>
      </c>
      <c r="DP48" s="27">
        <v>13.94021592442645</v>
      </c>
      <c r="DQ48" s="27">
        <v>10.019107662463627</v>
      </c>
      <c r="DR48" s="27">
        <v>5.4926618681014414</v>
      </c>
      <c r="DS48" s="27">
        <v>16.533575602947369</v>
      </c>
      <c r="DT48" s="27">
        <v>13.890968245521702</v>
      </c>
      <c r="DU48" s="27">
        <v>9.9837123859666157</v>
      </c>
      <c r="DV48" s="27">
        <v>5.3684677800914802</v>
      </c>
      <c r="DW48" s="27">
        <v>16.595359941947368</v>
      </c>
      <c r="DX48" s="27">
        <v>13.841637394829307</v>
      </c>
      <c r="DY48" s="27">
        <v>9.948257332268204</v>
      </c>
      <c r="DZ48" s="27">
        <v>5.1248920635706217</v>
      </c>
      <c r="EA48" s="27">
        <v>16.672384296947367</v>
      </c>
      <c r="EB48" s="27">
        <v>13.812281080659508</v>
      </c>
      <c r="EC48" s="27">
        <v>9.9271583712596474</v>
      </c>
      <c r="ED48" s="27">
        <v>4.7597396751500458</v>
      </c>
      <c r="EE48" s="27">
        <v>16.755948161947369</v>
      </c>
      <c r="EF48" s="27">
        <v>13.73673115562756</v>
      </c>
      <c r="EG48" s="27">
        <v>9.87285915258974</v>
      </c>
      <c r="EH48" s="27">
        <v>4.3431525674626457</v>
      </c>
      <c r="EI48" s="27">
        <v>16.846661829947369</v>
      </c>
      <c r="EJ48" s="27">
        <v>13.651696319931728</v>
      </c>
      <c r="EK48" s="27">
        <v>9.8117429418713975</v>
      </c>
      <c r="EL48" s="27">
        <v>3.9860986968049676</v>
      </c>
      <c r="EM48" s="27">
        <v>16.944783442947369</v>
      </c>
      <c r="EN48" s="27">
        <v>13.556837232678388</v>
      </c>
      <c r="EO48" s="27">
        <v>9.7435658481228771</v>
      </c>
      <c r="EP48" s="27">
        <v>3.5560182912303517</v>
      </c>
      <c r="EQ48" s="27">
        <v>17.053960928947369</v>
      </c>
      <c r="ER48" s="27">
        <v>13.463498525703347</v>
      </c>
      <c r="ES48" s="27">
        <v>9.6764814816160829</v>
      </c>
      <c r="ET48" s="27">
        <v>3.1238019748151444</v>
      </c>
      <c r="EU48" s="27">
        <v>17.169711470947369</v>
      </c>
      <c r="EV48" s="27">
        <v>13.335779928584284</v>
      </c>
      <c r="EW48" s="27">
        <v>9.5846876111357471</v>
      </c>
      <c r="EX48" s="27">
        <v>2.6290824749967694</v>
      </c>
      <c r="EY48" s="27">
        <v>17.300256246947367</v>
      </c>
      <c r="EZ48" s="27">
        <v>13.208008101521147</v>
      </c>
      <c r="FA48" s="27">
        <v>9.4928554832465277</v>
      </c>
      <c r="FB48" s="27">
        <v>2.1738204087943522</v>
      </c>
      <c r="FC48" s="27">
        <v>17.842532085947369</v>
      </c>
      <c r="FD48" s="27">
        <v>12.573949641788696</v>
      </c>
      <c r="FE48" s="27">
        <v>9.0371451838655918</v>
      </c>
      <c r="FF48" s="27">
        <v>0.12714728534944619</v>
      </c>
      <c r="FG48" s="27">
        <v>18.223092959947369</v>
      </c>
      <c r="FH48" s="27">
        <v>12.622352295330888</v>
      </c>
      <c r="FI48" s="27">
        <v>9.0719331239963026</v>
      </c>
      <c r="FJ48" s="27">
        <v>-1.0367355659027346</v>
      </c>
      <c r="FK48" s="27">
        <v>18.439679018947366</v>
      </c>
      <c r="FL48" s="27">
        <v>12.822417040221515</v>
      </c>
      <c r="FM48" s="27">
        <v>9.2157235953483436</v>
      </c>
      <c r="FN48" s="27">
        <v>-1.2292119419680745</v>
      </c>
      <c r="FO48" s="27">
        <v>18.571443052947366</v>
      </c>
      <c r="FP48" s="27">
        <v>12.876967752306992</v>
      </c>
      <c r="FQ48" s="27">
        <v>9.2549302662070634</v>
      </c>
      <c r="FR48" s="27">
        <v>-0.96523128118677626</v>
      </c>
      <c r="FS48" s="28">
        <v>16.534530279947369</v>
      </c>
      <c r="FT48" s="28">
        <v>13.94021592442645</v>
      </c>
      <c r="FU48" s="28">
        <v>10.019107662463627</v>
      </c>
      <c r="FV48" s="28">
        <v>5.4926618681014414</v>
      </c>
      <c r="FW48" s="28">
        <v>16.535164639947368</v>
      </c>
      <c r="FX48" s="28">
        <v>13.91257936735026</v>
      </c>
      <c r="FY48" s="28">
        <v>9.999244724739615</v>
      </c>
      <c r="FZ48" s="28">
        <v>5.3538393250867014</v>
      </c>
      <c r="GA48" s="28">
        <v>16.607191969947369</v>
      </c>
      <c r="GB48" s="28">
        <v>13.843841948601918</v>
      </c>
      <c r="GC48" s="28">
        <v>9.9498417884714083</v>
      </c>
      <c r="GD48" s="28">
        <v>5.1026196096969851</v>
      </c>
      <c r="GE48" s="28">
        <v>16.701870006947367</v>
      </c>
      <c r="GF48" s="28">
        <v>13.727741819290042</v>
      </c>
      <c r="GG48" s="28">
        <v>9.8663983395673345</v>
      </c>
      <c r="GH48" s="28">
        <v>4.7664591758515424</v>
      </c>
      <c r="GI48" s="28">
        <v>16.814888742947367</v>
      </c>
      <c r="GJ48" s="28">
        <v>13.577287937249444</v>
      </c>
      <c r="GK48" s="28">
        <v>9.7582641721647327</v>
      </c>
      <c r="GL48" s="28">
        <v>4.3200136463020069</v>
      </c>
      <c r="GM48" s="28">
        <v>16.948523995947369</v>
      </c>
      <c r="GN48" s="28">
        <v>13.411465271093363</v>
      </c>
      <c r="GO48" s="28">
        <v>9.6390841570127854</v>
      </c>
      <c r="GP48" s="28">
        <v>3.9245076827840819</v>
      </c>
      <c r="GQ48" s="28">
        <v>17.103076249947367</v>
      </c>
      <c r="GR48" s="28">
        <v>13.269240867744362</v>
      </c>
      <c r="GS48" s="28">
        <v>9.536864677981157</v>
      </c>
      <c r="GT48" s="28">
        <v>3.4780146912302943</v>
      </c>
      <c r="GU48" s="28">
        <v>17.283377224947369</v>
      </c>
      <c r="GV48" s="28">
        <v>13.154732790247241</v>
      </c>
      <c r="GW48" s="28">
        <v>9.4545654680632456</v>
      </c>
      <c r="GX48" s="28">
        <v>2.9939838102728853</v>
      </c>
      <c r="GY48" s="28">
        <v>17.481709923947367</v>
      </c>
      <c r="GZ48" s="28">
        <v>13.037509250677788</v>
      </c>
      <c r="HA48" s="28">
        <v>9.3703146020875288</v>
      </c>
      <c r="HB48" s="28">
        <v>2.5163332343818396</v>
      </c>
      <c r="HC48" s="28">
        <v>17.714336394947367</v>
      </c>
      <c r="HD48" s="28">
        <v>12.949627325764817</v>
      </c>
      <c r="HE48" s="28">
        <v>9.3071521322907191</v>
      </c>
      <c r="HF48" s="28">
        <v>2.1722955720171839</v>
      </c>
      <c r="HG48" s="28">
        <v>18.431286361947368</v>
      </c>
      <c r="HH48" s="28">
        <v>12.324316569463939</v>
      </c>
      <c r="HI48" s="28">
        <v>8.8577289796050245</v>
      </c>
      <c r="HJ48" s="28">
        <v>9.3884382856852966E-2</v>
      </c>
      <c r="HK48" s="28">
        <v>18.982958261947367</v>
      </c>
      <c r="HL48" s="28">
        <v>11.519107281797394</v>
      </c>
      <c r="HM48" s="28">
        <v>8.2790092102927932</v>
      </c>
      <c r="HN48" s="28">
        <v>-3.0135601233043658</v>
      </c>
      <c r="HO48" s="28">
        <v>19.264416003947368</v>
      </c>
      <c r="HP48" s="28">
        <v>11.277733613969792</v>
      </c>
      <c r="HQ48" s="28">
        <v>8.1055292026688814</v>
      </c>
      <c r="HR48" s="28">
        <v>-4.7235148647254661</v>
      </c>
      <c r="HS48" s="28">
        <v>19.408797196947368</v>
      </c>
      <c r="HT48" s="28">
        <v>11.140797215708973</v>
      </c>
      <c r="HU48" s="28">
        <v>8.0071103170129483</v>
      </c>
      <c r="HV48" s="28">
        <v>-6.1054947094425032</v>
      </c>
      <c r="HW48" s="29">
        <v>16.534530279947369</v>
      </c>
      <c r="HX48" s="29">
        <v>13.94021592442645</v>
      </c>
      <c r="HY48" s="29">
        <v>10.019107662463627</v>
      </c>
      <c r="HZ48" s="29">
        <v>5.4926618681014414</v>
      </c>
      <c r="IA48" s="29">
        <v>16.522578573947367</v>
      </c>
      <c r="IB48" s="29">
        <v>13.888781540828363</v>
      </c>
      <c r="IC48" s="29">
        <v>9.9821407582481267</v>
      </c>
      <c r="ID48" s="29">
        <v>5.3947660708166119</v>
      </c>
      <c r="IE48" s="29">
        <v>16.627555900947367</v>
      </c>
      <c r="IF48" s="29">
        <v>13.897235277485731</v>
      </c>
      <c r="IG48" s="29">
        <v>9.9882166252346529</v>
      </c>
      <c r="IH48" s="29">
        <v>4.9809614837541325</v>
      </c>
      <c r="II48" s="29">
        <v>16.723913070947368</v>
      </c>
      <c r="IJ48" s="29">
        <v>13.771234345402286</v>
      </c>
      <c r="IK48" s="29">
        <v>9.8976572744355913</v>
      </c>
      <c r="IL48" s="29">
        <v>4.6561107551982737</v>
      </c>
      <c r="IM48" s="29">
        <v>16.833087782947366</v>
      </c>
      <c r="IN48" s="29">
        <v>13.479512228597784</v>
      </c>
      <c r="IO48" s="29">
        <v>9.6879908451900665</v>
      </c>
      <c r="IP48" s="29">
        <v>4.2057848224492442</v>
      </c>
      <c r="IQ48" s="29">
        <v>16.957270570947369</v>
      </c>
      <c r="IR48" s="29">
        <v>13.220111265522601</v>
      </c>
      <c r="IS48" s="29">
        <v>9.5015542655210936</v>
      </c>
      <c r="IT48" s="29">
        <v>3.8824185190392466</v>
      </c>
      <c r="IU48" s="29">
        <v>17.104647999947368</v>
      </c>
      <c r="IV48" s="29">
        <v>13.183232213634849</v>
      </c>
      <c r="IW48" s="29">
        <v>9.4750485647947862</v>
      </c>
      <c r="IX48" s="29">
        <v>3.4751017459273346</v>
      </c>
      <c r="IY48" s="29">
        <v>17.269805953947369</v>
      </c>
      <c r="IZ48" s="29">
        <v>13.128204742437417</v>
      </c>
      <c r="JA48" s="29">
        <v>9.4354992377750992</v>
      </c>
      <c r="JB48" s="29">
        <v>3.0954957473756259</v>
      </c>
      <c r="JC48" s="29">
        <v>17.451041662947368</v>
      </c>
      <c r="JD48" s="29">
        <v>13.07552275897846</v>
      </c>
      <c r="JE48" s="29">
        <v>9.3976356589748207</v>
      </c>
      <c r="JF48" s="29">
        <v>2.669912030968618</v>
      </c>
      <c r="JG48" s="29">
        <v>17.679141312947369</v>
      </c>
      <c r="JH48" s="29">
        <v>12.963395137348057</v>
      </c>
      <c r="JI48" s="29">
        <v>9.3170473295585943</v>
      </c>
      <c r="JJ48" s="29">
        <v>1.9857697505764413</v>
      </c>
      <c r="JK48" s="29">
        <v>18.371518258947368</v>
      </c>
      <c r="JL48" s="29">
        <v>12.172656364720361</v>
      </c>
      <c r="JM48" s="29">
        <v>8.7487278043237513</v>
      </c>
      <c r="JN48" s="29">
        <v>-1.6194040783486869</v>
      </c>
      <c r="JO48" s="29">
        <v>18.765823474947368</v>
      </c>
      <c r="JP48" s="29">
        <v>11.304426669533376</v>
      </c>
      <c r="JQ48" s="29">
        <v>8.1247140272785945</v>
      </c>
      <c r="JR48" s="29">
        <v>-4.181507614827261</v>
      </c>
      <c r="JS48" s="29">
        <v>18.874658997947368</v>
      </c>
      <c r="JT48" s="29">
        <v>11.060635675917599</v>
      </c>
      <c r="JU48" s="29">
        <v>7.949496640014492</v>
      </c>
      <c r="JV48" s="29">
        <v>-5.1710414334329329</v>
      </c>
      <c r="JW48" s="29">
        <v>18.819505462947369</v>
      </c>
      <c r="JX48" s="29">
        <v>11.11251254159966</v>
      </c>
      <c r="JY48" s="29">
        <v>7.9867815648160514</v>
      </c>
      <c r="JZ48" s="29">
        <v>-4.7184522713682</v>
      </c>
    </row>
    <row r="49" spans="1:286" ht="15" thickBot="1" x14ac:dyDescent="0.4">
      <c r="A49" s="2"/>
      <c r="B49" s="74" t="s">
        <v>503</v>
      </c>
      <c r="C49" s="74" t="s">
        <v>504</v>
      </c>
      <c r="D49" s="74" t="s">
        <v>504</v>
      </c>
      <c r="E49" s="87">
        <v>378320</v>
      </c>
      <c r="F49" s="84">
        <v>449559</v>
      </c>
      <c r="G49" s="22">
        <v>8.4729911350000009</v>
      </c>
      <c r="H49" s="22">
        <v>8.4729911350000009</v>
      </c>
      <c r="I49" s="22">
        <v>8.4729911350000009</v>
      </c>
      <c r="J49" s="22">
        <v>4.3977479244292992</v>
      </c>
      <c r="K49" s="22">
        <v>8.4775710570000005</v>
      </c>
      <c r="L49" s="22">
        <v>8.4775710570000005</v>
      </c>
      <c r="M49" s="22">
        <v>8.4775710570000005</v>
      </c>
      <c r="N49" s="22">
        <v>4.3571414706257201</v>
      </c>
      <c r="O49" s="22">
        <v>8.5132287249999994</v>
      </c>
      <c r="P49" s="22">
        <v>8.5132287249999994</v>
      </c>
      <c r="Q49" s="22">
        <v>8.5132287249999994</v>
      </c>
      <c r="R49" s="22">
        <v>4.2456083650613881</v>
      </c>
      <c r="S49" s="22">
        <v>8.5570008479999995</v>
      </c>
      <c r="T49" s="22">
        <v>8.5570008479999995</v>
      </c>
      <c r="U49" s="22">
        <v>8.5570008479999995</v>
      </c>
      <c r="V49" s="22">
        <v>4.1081261017008286</v>
      </c>
      <c r="W49" s="22">
        <v>8.6053774579999995</v>
      </c>
      <c r="X49" s="22">
        <v>8.6053774579999995</v>
      </c>
      <c r="Y49" s="22">
        <v>8.6053774579999995</v>
      </c>
      <c r="Z49" s="22">
        <v>3.9867129659408835</v>
      </c>
      <c r="AA49" s="22">
        <v>8.6588864010000002</v>
      </c>
      <c r="AB49" s="22">
        <v>8.6588864010000002</v>
      </c>
      <c r="AC49" s="22">
        <v>8.6588864010000002</v>
      </c>
      <c r="AD49" s="22">
        <v>3.8657590141862235</v>
      </c>
      <c r="AE49" s="22">
        <v>8.7174159440000007</v>
      </c>
      <c r="AF49" s="22">
        <v>8.7174159440000007</v>
      </c>
      <c r="AG49" s="22">
        <v>8.7174159440000007</v>
      </c>
      <c r="AH49" s="22">
        <v>3.7410348042752775</v>
      </c>
      <c r="AI49" s="22">
        <v>8.7835885779999998</v>
      </c>
      <c r="AJ49" s="22">
        <v>8.7835885779999998</v>
      </c>
      <c r="AK49" s="22">
        <v>8.7835885779999998</v>
      </c>
      <c r="AL49" s="22">
        <v>3.6062314782424512</v>
      </c>
      <c r="AM49" s="22">
        <v>8.8462152920000001</v>
      </c>
      <c r="AN49" s="22">
        <v>8.8462152920000001</v>
      </c>
      <c r="AO49" s="22">
        <v>8.8462152920000001</v>
      </c>
      <c r="AP49" s="22">
        <v>3.4439562303319491</v>
      </c>
      <c r="AQ49" s="22">
        <v>8.9194706779999997</v>
      </c>
      <c r="AR49" s="22">
        <v>8.9194706779999997</v>
      </c>
      <c r="AS49" s="22">
        <v>8.9194706779999997</v>
      </c>
      <c r="AT49" s="22">
        <v>3.2232131656769978</v>
      </c>
      <c r="AU49" s="22">
        <v>9.1469200649999998</v>
      </c>
      <c r="AV49" s="22">
        <v>9.1469200649999998</v>
      </c>
      <c r="AW49" s="22">
        <v>9.1469200649999998</v>
      </c>
      <c r="AX49" s="22">
        <v>2.4252708221533865</v>
      </c>
      <c r="AY49" s="22">
        <v>9.267582277999999</v>
      </c>
      <c r="AZ49" s="22">
        <v>9.267582277999999</v>
      </c>
      <c r="BA49" s="22">
        <v>9.267582277999999</v>
      </c>
      <c r="BB49" s="22">
        <v>2.039366065048263</v>
      </c>
      <c r="BC49" s="22">
        <v>9.3287050449999995</v>
      </c>
      <c r="BD49" s="22">
        <v>9.3287050449999995</v>
      </c>
      <c r="BE49" s="22">
        <v>9.3287050449999995</v>
      </c>
      <c r="BF49" s="22">
        <v>1.9267190094578641</v>
      </c>
      <c r="BG49" s="22">
        <v>9.3517345669999994</v>
      </c>
      <c r="BH49" s="22">
        <v>9.3517345669999994</v>
      </c>
      <c r="BI49" s="22">
        <v>9.3517345669999994</v>
      </c>
      <c r="BJ49" s="22">
        <v>2.0795624273942863</v>
      </c>
      <c r="BK49" s="25">
        <v>8.4727512580000006</v>
      </c>
      <c r="BL49" s="25">
        <v>8.4727512580000006</v>
      </c>
      <c r="BM49" s="25">
        <v>8.4727512580000006</v>
      </c>
      <c r="BN49" s="25">
        <v>4.3977479244292992</v>
      </c>
      <c r="BO49" s="25">
        <v>8.4784890770000008</v>
      </c>
      <c r="BP49" s="25">
        <v>8.4784890770000008</v>
      </c>
      <c r="BQ49" s="25">
        <v>8.4784890770000008</v>
      </c>
      <c r="BR49" s="25">
        <v>4.3863764013732904</v>
      </c>
      <c r="BS49" s="25">
        <v>8.5055109929999997</v>
      </c>
      <c r="BT49" s="25">
        <v>8.5055109929999997</v>
      </c>
      <c r="BU49" s="25">
        <v>8.5055109929999997</v>
      </c>
      <c r="BV49" s="25">
        <v>4.3202674304978261</v>
      </c>
      <c r="BW49" s="25">
        <v>8.5364646430000004</v>
      </c>
      <c r="BX49" s="25">
        <v>8.5364646430000004</v>
      </c>
      <c r="BY49" s="25">
        <v>8.5364646430000004</v>
      </c>
      <c r="BZ49" s="25">
        <v>4.2492573317601323</v>
      </c>
      <c r="CA49" s="25">
        <v>8.5681197420000004</v>
      </c>
      <c r="CB49" s="25">
        <v>8.5681197420000004</v>
      </c>
      <c r="CC49" s="25">
        <v>8.5681197420000004</v>
      </c>
      <c r="CD49" s="25">
        <v>4.1925612248421888</v>
      </c>
      <c r="CE49" s="25">
        <v>8.6062223650000007</v>
      </c>
      <c r="CF49" s="25">
        <v>8.6062223650000007</v>
      </c>
      <c r="CG49" s="25">
        <v>8.6062223650000007</v>
      </c>
      <c r="CH49" s="25">
        <v>4.1214787656047944</v>
      </c>
      <c r="CI49" s="25">
        <v>8.6528670279999993</v>
      </c>
      <c r="CJ49" s="25">
        <v>8.6528670279999993</v>
      </c>
      <c r="CK49" s="25">
        <v>8.6528670279999993</v>
      </c>
      <c r="CL49" s="25">
        <v>4.0267507943193328</v>
      </c>
      <c r="CM49" s="25">
        <v>8.7076188319999996</v>
      </c>
      <c r="CN49" s="25">
        <v>8.7076188319999996</v>
      </c>
      <c r="CO49" s="25">
        <v>8.7076188319999996</v>
      </c>
      <c r="CP49" s="25">
        <v>3.9130746412876105</v>
      </c>
      <c r="CQ49" s="25">
        <v>8.7705433900000003</v>
      </c>
      <c r="CR49" s="25">
        <v>8.7705433900000003</v>
      </c>
      <c r="CS49" s="25">
        <v>8.7705433900000003</v>
      </c>
      <c r="CT49" s="25">
        <v>3.7841726999188223</v>
      </c>
      <c r="CU49" s="25">
        <v>8.8274978669999999</v>
      </c>
      <c r="CV49" s="25">
        <v>8.8274978669999999</v>
      </c>
      <c r="CW49" s="25">
        <v>8.8274978669999999</v>
      </c>
      <c r="CX49" s="25">
        <v>3.6393037010674281</v>
      </c>
      <c r="CY49" s="25">
        <v>8.9454603820000003</v>
      </c>
      <c r="CZ49" s="25">
        <v>8.9454603820000003</v>
      </c>
      <c r="DA49" s="25">
        <v>8.9454603820000003</v>
      </c>
      <c r="DB49" s="25">
        <v>3.263549545535696</v>
      </c>
      <c r="DC49" s="25">
        <v>9.0549349019999994</v>
      </c>
      <c r="DD49" s="25">
        <v>9.0549349019999994</v>
      </c>
      <c r="DE49" s="25">
        <v>9.0549349019999994</v>
      </c>
      <c r="DF49" s="25">
        <v>2.8333082998899561</v>
      </c>
      <c r="DG49" s="25">
        <v>9.1057807230000005</v>
      </c>
      <c r="DH49" s="25">
        <v>9.1057807230000005</v>
      </c>
      <c r="DI49" s="25">
        <v>9.1057807230000005</v>
      </c>
      <c r="DJ49" s="25">
        <v>2.50514745265294</v>
      </c>
      <c r="DK49" s="25">
        <v>9.1173969590000006</v>
      </c>
      <c r="DL49" s="25">
        <v>9.1173969590000006</v>
      </c>
      <c r="DM49" s="25">
        <v>9.1173969590000006</v>
      </c>
      <c r="DN49" s="25">
        <v>2.293056779779473</v>
      </c>
      <c r="DO49" s="27">
        <v>8.4729911350000009</v>
      </c>
      <c r="DP49" s="27">
        <v>8.4729911350000009</v>
      </c>
      <c r="DQ49" s="27">
        <v>8.4729911350000009</v>
      </c>
      <c r="DR49" s="27">
        <v>4.3977479244292992</v>
      </c>
      <c r="DS49" s="27">
        <v>8.4775710570000005</v>
      </c>
      <c r="DT49" s="27">
        <v>8.4775710570000005</v>
      </c>
      <c r="DU49" s="27">
        <v>8.4775710570000005</v>
      </c>
      <c r="DV49" s="27">
        <v>4.3571414686239054</v>
      </c>
      <c r="DW49" s="27">
        <v>8.513228723000001</v>
      </c>
      <c r="DX49" s="27">
        <v>8.513228723000001</v>
      </c>
      <c r="DY49" s="27">
        <v>8.513228723000001</v>
      </c>
      <c r="DZ49" s="27">
        <v>4.2456083690630857</v>
      </c>
      <c r="EA49" s="27">
        <v>8.5570008479999995</v>
      </c>
      <c r="EB49" s="27">
        <v>8.5570008479999995</v>
      </c>
      <c r="EC49" s="27">
        <v>8.5570008479999995</v>
      </c>
      <c r="ED49" s="27">
        <v>4.1081261017008286</v>
      </c>
      <c r="EE49" s="27">
        <v>8.6053774670000003</v>
      </c>
      <c r="EF49" s="27">
        <v>8.6053774670000003</v>
      </c>
      <c r="EG49" s="27">
        <v>8.6053774670000003</v>
      </c>
      <c r="EH49" s="27">
        <v>3.9867129439278379</v>
      </c>
      <c r="EI49" s="27">
        <v>8.6588863909999993</v>
      </c>
      <c r="EJ49" s="27">
        <v>8.6588863909999993</v>
      </c>
      <c r="EK49" s="27">
        <v>8.6588863909999993</v>
      </c>
      <c r="EL49" s="27">
        <v>3.865759037187118</v>
      </c>
      <c r="EM49" s="27">
        <v>8.7174159440000007</v>
      </c>
      <c r="EN49" s="27">
        <v>8.7174159440000007</v>
      </c>
      <c r="EO49" s="27">
        <v>8.7174159440000007</v>
      </c>
      <c r="EP49" s="27">
        <v>3.7410348042752775</v>
      </c>
      <c r="EQ49" s="27">
        <v>8.7835885779999998</v>
      </c>
      <c r="ER49" s="27">
        <v>8.7835885779999998</v>
      </c>
      <c r="ES49" s="27">
        <v>8.7835885779999998</v>
      </c>
      <c r="ET49" s="27">
        <v>3.6062314782424512</v>
      </c>
      <c r="EU49" s="27">
        <v>8.8462152920000001</v>
      </c>
      <c r="EV49" s="27">
        <v>8.8462152920000001</v>
      </c>
      <c r="EW49" s="27">
        <v>8.8462152920000001</v>
      </c>
      <c r="EX49" s="27">
        <v>3.4439562303319491</v>
      </c>
      <c r="EY49" s="27">
        <v>8.9142347470000001</v>
      </c>
      <c r="EZ49" s="27">
        <v>8.9142347470000001</v>
      </c>
      <c r="FA49" s="27">
        <v>8.9142347470000001</v>
      </c>
      <c r="FB49" s="27">
        <v>3.2386879371705906</v>
      </c>
      <c r="FC49" s="27">
        <v>9.130063925</v>
      </c>
      <c r="FD49" s="27">
        <v>9.130063925</v>
      </c>
      <c r="FE49" s="27">
        <v>9.130063925</v>
      </c>
      <c r="FF49" s="27">
        <v>2.4923915314464642</v>
      </c>
      <c r="FG49" s="27">
        <v>9.2425055139999994</v>
      </c>
      <c r="FH49" s="27">
        <v>9.2425055139999994</v>
      </c>
      <c r="FI49" s="27">
        <v>9.2425055139999994</v>
      </c>
      <c r="FJ49" s="27">
        <v>2.1197988839562365</v>
      </c>
      <c r="FK49" s="27">
        <v>9.3009950949999993</v>
      </c>
      <c r="FL49" s="27">
        <v>9.3009950949999993</v>
      </c>
      <c r="FM49" s="27">
        <v>9.3009950949999993</v>
      </c>
      <c r="FN49" s="27">
        <v>1.9982964208551044</v>
      </c>
      <c r="FO49" s="27">
        <v>9.3245176080000007</v>
      </c>
      <c r="FP49" s="27">
        <v>9.3245176080000007</v>
      </c>
      <c r="FQ49" s="27">
        <v>9.3245176080000007</v>
      </c>
      <c r="FR49" s="27">
        <v>2.1361186886787724</v>
      </c>
      <c r="FS49" s="28">
        <v>8.4736675889999997</v>
      </c>
      <c r="FT49" s="28">
        <v>8.4736675889999997</v>
      </c>
      <c r="FU49" s="28">
        <v>8.4736675889999997</v>
      </c>
      <c r="FV49" s="28">
        <v>4.3977479244292992</v>
      </c>
      <c r="FW49" s="28">
        <v>8.4773209759999997</v>
      </c>
      <c r="FX49" s="28">
        <v>8.4773209759999997</v>
      </c>
      <c r="FY49" s="28">
        <v>8.4773209759999997</v>
      </c>
      <c r="FZ49" s="28">
        <v>4.3520420137923601</v>
      </c>
      <c r="GA49" s="28">
        <v>8.5181249979999993</v>
      </c>
      <c r="GB49" s="28">
        <v>8.5181249979999993</v>
      </c>
      <c r="GC49" s="28">
        <v>8.5181249979999993</v>
      </c>
      <c r="GD49" s="28">
        <v>4.2420812610129248</v>
      </c>
      <c r="GE49" s="28">
        <v>8.5725011349999996</v>
      </c>
      <c r="GF49" s="28">
        <v>8.5725011349999996</v>
      </c>
      <c r="GG49" s="28">
        <v>8.5725011349999996</v>
      </c>
      <c r="GH49" s="28">
        <v>4.1049231666408588</v>
      </c>
      <c r="GI49" s="28">
        <v>8.6394087180000003</v>
      </c>
      <c r="GJ49" s="28">
        <v>8.6394087180000003</v>
      </c>
      <c r="GK49" s="28">
        <v>8.6394087180000003</v>
      </c>
      <c r="GL49" s="28">
        <v>3.9754127037047229</v>
      </c>
      <c r="GM49" s="28">
        <v>8.7191810190000005</v>
      </c>
      <c r="GN49" s="28">
        <v>8.7191810190000005</v>
      </c>
      <c r="GO49" s="28">
        <v>8.7191810190000005</v>
      </c>
      <c r="GP49" s="28">
        <v>3.8424022873535209</v>
      </c>
      <c r="GQ49" s="28">
        <v>8.8001928429999996</v>
      </c>
      <c r="GR49" s="28">
        <v>8.8001928429999996</v>
      </c>
      <c r="GS49" s="28">
        <v>8.8001928429999996</v>
      </c>
      <c r="GT49" s="28">
        <v>3.6986663493531577</v>
      </c>
      <c r="GU49" s="28">
        <v>8.8916658650000002</v>
      </c>
      <c r="GV49" s="28">
        <v>8.8916658650000002</v>
      </c>
      <c r="GW49" s="28">
        <v>8.8916658650000002</v>
      </c>
      <c r="GX49" s="28">
        <v>3.5541077393665836</v>
      </c>
      <c r="GY49" s="28">
        <v>8.9894210799999996</v>
      </c>
      <c r="GZ49" s="28">
        <v>8.9894210799999996</v>
      </c>
      <c r="HA49" s="28">
        <v>8.9894210799999996</v>
      </c>
      <c r="HB49" s="28">
        <v>3.4184504459671992</v>
      </c>
      <c r="HC49" s="28">
        <v>9.0630456779999999</v>
      </c>
      <c r="HD49" s="28">
        <v>9.0630456779999999</v>
      </c>
      <c r="HE49" s="28">
        <v>9.0630456779999999</v>
      </c>
      <c r="HF49" s="28">
        <v>3.2807414020921737</v>
      </c>
      <c r="HG49" s="28">
        <v>9.2904235079999999</v>
      </c>
      <c r="HH49" s="28">
        <v>9.2904235079999999</v>
      </c>
      <c r="HI49" s="28">
        <v>9.2904235079999999</v>
      </c>
      <c r="HJ49" s="28">
        <v>2.6807494202796764</v>
      </c>
      <c r="HK49" s="28">
        <v>9.4163290350000004</v>
      </c>
      <c r="HL49" s="28">
        <v>9.4163290350000004</v>
      </c>
      <c r="HM49" s="28">
        <v>9.4163290350000004</v>
      </c>
      <c r="HN49" s="28">
        <v>2.2216517808357743</v>
      </c>
      <c r="HO49" s="28">
        <v>9.4474273760000003</v>
      </c>
      <c r="HP49" s="28">
        <v>9.4474273760000003</v>
      </c>
      <c r="HQ49" s="28">
        <v>9.4474273760000003</v>
      </c>
      <c r="HR49" s="28">
        <v>2.0992060033185389</v>
      </c>
      <c r="HS49" s="28">
        <v>9.4434104580000007</v>
      </c>
      <c r="HT49" s="28">
        <v>9.4434104580000007</v>
      </c>
      <c r="HU49" s="28">
        <v>9.4434104580000007</v>
      </c>
      <c r="HV49" s="28">
        <v>2.054991991961634</v>
      </c>
      <c r="HW49" s="29">
        <v>8.4736675889999997</v>
      </c>
      <c r="HX49" s="29">
        <v>8.4736675889999997</v>
      </c>
      <c r="HY49" s="29">
        <v>8.4736675889999997</v>
      </c>
      <c r="HZ49" s="29">
        <v>4.3977479244292992</v>
      </c>
      <c r="IA49" s="29">
        <v>8.4728234820000008</v>
      </c>
      <c r="IB49" s="29">
        <v>8.4728234820000008</v>
      </c>
      <c r="IC49" s="29">
        <v>8.4728234820000008</v>
      </c>
      <c r="ID49" s="29">
        <v>4.3619822630395335</v>
      </c>
      <c r="IE49" s="29">
        <v>8.5323371189999992</v>
      </c>
      <c r="IF49" s="29">
        <v>8.5323371189999992</v>
      </c>
      <c r="IG49" s="29">
        <v>8.5323371189999992</v>
      </c>
      <c r="IH49" s="29">
        <v>4.2182721123453195</v>
      </c>
      <c r="II49" s="29">
        <v>8.5900731720000003</v>
      </c>
      <c r="IJ49" s="29">
        <v>8.5900731720000003</v>
      </c>
      <c r="IK49" s="29">
        <v>8.5900731720000003</v>
      </c>
      <c r="IL49" s="29">
        <v>4.0792403391985097</v>
      </c>
      <c r="IM49" s="29">
        <v>8.6574698639999994</v>
      </c>
      <c r="IN49" s="29">
        <v>8.6574698639999994</v>
      </c>
      <c r="IO49" s="29">
        <v>8.6574698639999994</v>
      </c>
      <c r="IP49" s="29">
        <v>3.940680006727225</v>
      </c>
      <c r="IQ49" s="29">
        <v>8.7205747739999993</v>
      </c>
      <c r="IR49" s="29">
        <v>8.7205747739999993</v>
      </c>
      <c r="IS49" s="29">
        <v>8.7205747739999993</v>
      </c>
      <c r="IT49" s="29">
        <v>3.8112464113869415</v>
      </c>
      <c r="IU49" s="29">
        <v>8.7925993239999993</v>
      </c>
      <c r="IV49" s="29">
        <v>8.7925993239999993</v>
      </c>
      <c r="IW49" s="29">
        <v>8.7925993239999993</v>
      </c>
      <c r="IX49" s="29">
        <v>3.6829620105326542</v>
      </c>
      <c r="IY49" s="29">
        <v>8.8736100570000005</v>
      </c>
      <c r="IZ49" s="29">
        <v>8.8736100570000005</v>
      </c>
      <c r="JA49" s="29">
        <v>8.8736100570000005</v>
      </c>
      <c r="JB49" s="29">
        <v>3.5595762856861195</v>
      </c>
      <c r="JC49" s="29">
        <v>8.9514935799999993</v>
      </c>
      <c r="JD49" s="29">
        <v>8.9514935799999993</v>
      </c>
      <c r="JE49" s="29">
        <v>8.9514935799999993</v>
      </c>
      <c r="JF49" s="29">
        <v>3.4452069885497014</v>
      </c>
      <c r="JG49" s="29">
        <v>9.0114846439999994</v>
      </c>
      <c r="JH49" s="29">
        <v>9.0114846439999994</v>
      </c>
      <c r="JI49" s="29">
        <v>9.0114846439999994</v>
      </c>
      <c r="JJ49" s="29">
        <v>3.2697000649469921</v>
      </c>
      <c r="JK49" s="29">
        <v>9.1950891499999994</v>
      </c>
      <c r="JL49" s="29">
        <v>9.1950891499999994</v>
      </c>
      <c r="JM49" s="29">
        <v>9.1950891499999994</v>
      </c>
      <c r="JN49" s="29">
        <v>2.5029835012382176</v>
      </c>
      <c r="JO49" s="29">
        <v>9.2673753469999998</v>
      </c>
      <c r="JP49" s="29">
        <v>9.2673753469999998</v>
      </c>
      <c r="JQ49" s="29">
        <v>9.2673753469999998</v>
      </c>
      <c r="JR49" s="29">
        <v>2.1300215549022923</v>
      </c>
      <c r="JS49" s="29">
        <v>9.2531118009999993</v>
      </c>
      <c r="JT49" s="29">
        <v>9.2531118009999993</v>
      </c>
      <c r="JU49" s="29">
        <v>9.2531118009999993</v>
      </c>
      <c r="JV49" s="29">
        <v>2.0944425151138013</v>
      </c>
      <c r="JW49" s="29">
        <v>9.2137174430000002</v>
      </c>
      <c r="JX49" s="29">
        <v>9.2137174430000002</v>
      </c>
      <c r="JY49" s="29">
        <v>9.2137174430000002</v>
      </c>
      <c r="JZ49" s="29">
        <v>2.2651323188689219</v>
      </c>
    </row>
    <row r="50" spans="1:286" ht="15" thickBot="1" x14ac:dyDescent="0.4">
      <c r="A50" s="2"/>
      <c r="B50" s="74" t="s">
        <v>505</v>
      </c>
      <c r="C50" s="74" t="s">
        <v>506</v>
      </c>
      <c r="D50" s="74" t="s">
        <v>858</v>
      </c>
      <c r="E50" s="87">
        <v>347707</v>
      </c>
      <c r="F50" s="84">
        <v>467237</v>
      </c>
      <c r="G50" s="22">
        <v>23.835131050000001</v>
      </c>
      <c r="H50" s="22">
        <v>13.55371120107962</v>
      </c>
      <c r="I50" s="22">
        <v>9.7413191076624628</v>
      </c>
      <c r="J50" s="22">
        <v>9.5231273459130641</v>
      </c>
      <c r="K50" s="22">
        <v>23.846387258</v>
      </c>
      <c r="L50" s="22">
        <v>13.459786012485782</v>
      </c>
      <c r="M50" s="22">
        <v>9.6738132252686366</v>
      </c>
      <c r="N50" s="22">
        <v>9.0265302882170602</v>
      </c>
      <c r="O50" s="22">
        <v>23.924988782</v>
      </c>
      <c r="P50" s="22">
        <v>13.311413681761017</v>
      </c>
      <c r="Q50" s="22">
        <v>9.5671751097816813</v>
      </c>
      <c r="R50" s="22">
        <v>8.7584491634447463</v>
      </c>
      <c r="S50" s="22">
        <v>24.042201261999999</v>
      </c>
      <c r="T50" s="22">
        <v>13.076715080894996</v>
      </c>
      <c r="U50" s="22">
        <v>9.3984926042126027</v>
      </c>
      <c r="V50" s="22">
        <v>8.3782841383342976</v>
      </c>
      <c r="W50" s="22">
        <v>24.177572007999999</v>
      </c>
      <c r="X50" s="22">
        <v>12.804620651592707</v>
      </c>
      <c r="Y50" s="22">
        <v>9.2029329804366604</v>
      </c>
      <c r="Z50" s="22">
        <v>7.9514691117033109</v>
      </c>
      <c r="AA50" s="22">
        <v>24.288218892</v>
      </c>
      <c r="AB50" s="22">
        <v>12.717379416502768</v>
      </c>
      <c r="AC50" s="22">
        <v>9.140230987030602</v>
      </c>
      <c r="AD50" s="22">
        <v>7.6013509294803807</v>
      </c>
      <c r="AE50" s="22">
        <v>24.411707634999999</v>
      </c>
      <c r="AF50" s="22">
        <v>12.67721178248661</v>
      </c>
      <c r="AG50" s="22">
        <v>9.1113617175776707</v>
      </c>
      <c r="AH50" s="22">
        <v>7.1894222539455672</v>
      </c>
      <c r="AI50" s="22">
        <v>24.553796081000002</v>
      </c>
      <c r="AJ50" s="22">
        <v>12.544679782436171</v>
      </c>
      <c r="AK50" s="22">
        <v>9.0161083596364726</v>
      </c>
      <c r="AL50" s="22">
        <v>6.6131806819174521</v>
      </c>
      <c r="AM50" s="22">
        <v>24.719897783</v>
      </c>
      <c r="AN50" s="22">
        <v>12.464913003655063</v>
      </c>
      <c r="AO50" s="22">
        <v>8.9587784051487898</v>
      </c>
      <c r="AP50" s="22">
        <v>6.3345505486357592</v>
      </c>
      <c r="AQ50" s="22">
        <v>24.922825093</v>
      </c>
      <c r="AR50" s="22">
        <v>12.297817529899238</v>
      </c>
      <c r="AS50" s="22">
        <v>8.838683598113807</v>
      </c>
      <c r="AT50" s="22">
        <v>5.6953219291713317</v>
      </c>
      <c r="AU50" s="22">
        <v>26.075178164</v>
      </c>
      <c r="AV50" s="22">
        <v>11.53907948235031</v>
      </c>
      <c r="AW50" s="22">
        <v>8.2933636240752477</v>
      </c>
      <c r="AX50" s="22">
        <v>2.9016381166982121</v>
      </c>
      <c r="AY50" s="22">
        <v>27.243699041999999</v>
      </c>
      <c r="AZ50" s="22">
        <v>11.014283171279713</v>
      </c>
      <c r="BA50" s="22">
        <v>7.9161821822679617</v>
      </c>
      <c r="BB50" s="22">
        <v>0.92991975673480454</v>
      </c>
      <c r="BC50" s="22">
        <v>28.101288412999999</v>
      </c>
      <c r="BD50" s="22">
        <v>10.779725851766068</v>
      </c>
      <c r="BE50" s="22">
        <v>7.7476012183886107</v>
      </c>
      <c r="BF50" s="22">
        <v>-0.74126094100876827</v>
      </c>
      <c r="BG50" s="22">
        <v>28.819896858</v>
      </c>
      <c r="BH50" s="22">
        <v>10.841391798234888</v>
      </c>
      <c r="BI50" s="22">
        <v>7.7919217482949099</v>
      </c>
      <c r="BJ50" s="22">
        <v>0.34787921953130052</v>
      </c>
      <c r="BK50" s="25">
        <v>23.834719374999999</v>
      </c>
      <c r="BL50" s="25">
        <v>13.55371120107962</v>
      </c>
      <c r="BM50" s="25">
        <v>9.7413191076624628</v>
      </c>
      <c r="BN50" s="25">
        <v>9.5231273459130641</v>
      </c>
      <c r="BO50" s="25">
        <v>23.856082519000001</v>
      </c>
      <c r="BP50" s="25">
        <v>13.53618465106393</v>
      </c>
      <c r="BQ50" s="25">
        <v>9.7287224310750471</v>
      </c>
      <c r="BR50" s="25">
        <v>9.4139547185680978</v>
      </c>
      <c r="BS50" s="25">
        <v>23.933811486</v>
      </c>
      <c r="BT50" s="25">
        <v>13.557669134573175</v>
      </c>
      <c r="BU50" s="25">
        <v>9.7441637523944937</v>
      </c>
      <c r="BV50" s="25">
        <v>9.2328953460840673</v>
      </c>
      <c r="BW50" s="25">
        <v>24.020837685</v>
      </c>
      <c r="BX50" s="25">
        <v>13.505758667844074</v>
      </c>
      <c r="BY50" s="25">
        <v>9.7068546778588356</v>
      </c>
      <c r="BZ50" s="25">
        <v>9.0745258222114735</v>
      </c>
      <c r="CA50" s="25">
        <v>24.120400532000001</v>
      </c>
      <c r="CB50" s="25">
        <v>13.414806903017876</v>
      </c>
      <c r="CC50" s="25">
        <v>9.6414858536724033</v>
      </c>
      <c r="CD50" s="25">
        <v>8.8691552734844787</v>
      </c>
      <c r="CE50" s="25">
        <v>24.232522219</v>
      </c>
      <c r="CF50" s="25">
        <v>13.342525016489276</v>
      </c>
      <c r="CG50" s="25">
        <v>9.5895354386212937</v>
      </c>
      <c r="CH50" s="25">
        <v>8.7016111026019853</v>
      </c>
      <c r="CI50" s="25">
        <v>24.348208613000001</v>
      </c>
      <c r="CJ50" s="25">
        <v>13.243438807210286</v>
      </c>
      <c r="CK50" s="25">
        <v>9.5183202290425051</v>
      </c>
      <c r="CL50" s="25">
        <v>8.4383982732327318</v>
      </c>
      <c r="CM50" s="25">
        <v>24.484295930999998</v>
      </c>
      <c r="CN50" s="25">
        <v>13.128366178365969</v>
      </c>
      <c r="CO50" s="25">
        <v>9.4356152649555618</v>
      </c>
      <c r="CP50" s="25">
        <v>8.0111081114733693</v>
      </c>
      <c r="CQ50" s="25">
        <v>24.640273790000002</v>
      </c>
      <c r="CR50" s="25">
        <v>13.039341257967811</v>
      </c>
      <c r="CS50" s="25">
        <v>9.3716313017983985</v>
      </c>
      <c r="CT50" s="25">
        <v>7.7939197780301885</v>
      </c>
      <c r="CU50" s="25">
        <v>24.826573550999999</v>
      </c>
      <c r="CV50" s="25">
        <v>12.939558963528963</v>
      </c>
      <c r="CW50" s="25">
        <v>9.2999158021095667</v>
      </c>
      <c r="CX50" s="25">
        <v>7.4332734284917219</v>
      </c>
      <c r="CY50" s="25">
        <v>25.516583220000001</v>
      </c>
      <c r="CZ50" s="25">
        <v>12.54521495090636</v>
      </c>
      <c r="DA50" s="25">
        <v>9.0164929957532625</v>
      </c>
      <c r="DB50" s="25">
        <v>6.1384213149488076</v>
      </c>
      <c r="DC50" s="25">
        <v>26.223928348000001</v>
      </c>
      <c r="DD50" s="25">
        <v>11.954531207707094</v>
      </c>
      <c r="DE50" s="25">
        <v>8.5919569591764855</v>
      </c>
      <c r="DF50" s="25">
        <v>4.8309189219716693</v>
      </c>
      <c r="DG50" s="25">
        <v>26.722456907999998</v>
      </c>
      <c r="DH50" s="25">
        <v>12.003838921229717</v>
      </c>
      <c r="DI50" s="25">
        <v>8.627395383735422</v>
      </c>
      <c r="DJ50" s="25">
        <v>3.3588015238009952</v>
      </c>
      <c r="DK50" s="25">
        <v>27.101684128999999</v>
      </c>
      <c r="DL50" s="25">
        <v>12.081013580258871</v>
      </c>
      <c r="DM50" s="25">
        <v>8.6828623307195194</v>
      </c>
      <c r="DN50" s="25">
        <v>3.5203864786624806</v>
      </c>
      <c r="DO50" s="27">
        <v>23.835131050000001</v>
      </c>
      <c r="DP50" s="27">
        <v>13.55371120107962</v>
      </c>
      <c r="DQ50" s="27">
        <v>9.7413191076624628</v>
      </c>
      <c r="DR50" s="27">
        <v>9.5231273459130641</v>
      </c>
      <c r="DS50" s="27">
        <v>23.845247630999999</v>
      </c>
      <c r="DT50" s="27">
        <v>13.459834421005123</v>
      </c>
      <c r="DU50" s="27">
        <v>9.6738480174246337</v>
      </c>
      <c r="DV50" s="27">
        <v>9.0269074436644949</v>
      </c>
      <c r="DW50" s="27">
        <v>23.933204504999999</v>
      </c>
      <c r="DX50" s="27">
        <v>13.31196730817148</v>
      </c>
      <c r="DY50" s="27">
        <v>9.567573011983578</v>
      </c>
      <c r="DZ50" s="27">
        <v>8.7571053682290589</v>
      </c>
      <c r="EA50" s="27">
        <v>24.050111947000001</v>
      </c>
      <c r="EB50" s="27">
        <v>13.074821557739298</v>
      </c>
      <c r="EC50" s="27">
        <v>9.3971316918378474</v>
      </c>
      <c r="ED50" s="27">
        <v>8.3771454275286921</v>
      </c>
      <c r="EE50" s="27">
        <v>24.181479614000001</v>
      </c>
      <c r="EF50" s="27">
        <v>12.798378002956897</v>
      </c>
      <c r="EG50" s="27">
        <v>9.1984462659467123</v>
      </c>
      <c r="EH50" s="27">
        <v>7.950630493635348</v>
      </c>
      <c r="EI50" s="27">
        <v>24.293141636000001</v>
      </c>
      <c r="EJ50" s="27">
        <v>12.727643300596144</v>
      </c>
      <c r="EK50" s="27">
        <v>9.1476078426205074</v>
      </c>
      <c r="EL50" s="27">
        <v>7.5997218316628725</v>
      </c>
      <c r="EM50" s="27">
        <v>24.419645131999999</v>
      </c>
      <c r="EN50" s="27">
        <v>12.683868446037062</v>
      </c>
      <c r="EO50" s="27">
        <v>9.1161459927385682</v>
      </c>
      <c r="EP50" s="27">
        <v>7.1858001255887203</v>
      </c>
      <c r="EQ50" s="27">
        <v>24.561019035000001</v>
      </c>
      <c r="ER50" s="27">
        <v>12.550041308839603</v>
      </c>
      <c r="ES50" s="27">
        <v>9.0199617942290473</v>
      </c>
      <c r="ET50" s="27">
        <v>6.6095404130315973</v>
      </c>
      <c r="EU50" s="27">
        <v>24.709537844</v>
      </c>
      <c r="EV50" s="27">
        <v>12.468260300779452</v>
      </c>
      <c r="EW50" s="27">
        <v>8.9611841734991025</v>
      </c>
      <c r="EX50" s="27">
        <v>6.3361869398667956</v>
      </c>
      <c r="EY50" s="27">
        <v>24.894091289999999</v>
      </c>
      <c r="EZ50" s="27">
        <v>12.304873195711609</v>
      </c>
      <c r="FA50" s="27">
        <v>8.8437546440565509</v>
      </c>
      <c r="FB50" s="27">
        <v>5.727558240951101</v>
      </c>
      <c r="FC50" s="27">
        <v>25.920623882000001</v>
      </c>
      <c r="FD50" s="27">
        <v>11.557252902268768</v>
      </c>
      <c r="FE50" s="27">
        <v>8.3064252187984078</v>
      </c>
      <c r="FF50" s="27">
        <v>3.0717739255507901</v>
      </c>
      <c r="FG50" s="27">
        <v>26.744369450000001</v>
      </c>
      <c r="FH50" s="27">
        <v>11.064582286196879</v>
      </c>
      <c r="FI50" s="27">
        <v>7.9523331465294742</v>
      </c>
      <c r="FJ50" s="27">
        <v>1.2963478368268753</v>
      </c>
      <c r="FK50" s="27">
        <v>27.339331305999998</v>
      </c>
      <c r="FL50" s="27">
        <v>10.866569520084695</v>
      </c>
      <c r="FM50" s="27">
        <v>7.8100174727281866</v>
      </c>
      <c r="FN50" s="27">
        <v>-0.17912195504177575</v>
      </c>
      <c r="FO50" s="27">
        <v>27.760075602000001</v>
      </c>
      <c r="FP50" s="27">
        <v>10.943153651681525</v>
      </c>
      <c r="FQ50" s="27">
        <v>7.8650599960194096</v>
      </c>
      <c r="FR50" s="27">
        <v>0.97564554968689876</v>
      </c>
      <c r="FS50" s="28">
        <v>23.836388367000001</v>
      </c>
      <c r="FT50" s="28">
        <v>13.55371120107962</v>
      </c>
      <c r="FU50" s="28">
        <v>9.7413191076624628</v>
      </c>
      <c r="FV50" s="28">
        <v>9.5231273459130641</v>
      </c>
      <c r="FW50" s="28">
        <v>23.849897151</v>
      </c>
      <c r="FX50" s="28">
        <v>13.423049961214865</v>
      </c>
      <c r="FY50" s="28">
        <v>9.6474103019012762</v>
      </c>
      <c r="FZ50" s="28">
        <v>8.9772843293269364</v>
      </c>
      <c r="GA50" s="28">
        <v>23.953186152000001</v>
      </c>
      <c r="GB50" s="28">
        <v>13.149804798024858</v>
      </c>
      <c r="GC50" s="28">
        <v>9.4510236230227154</v>
      </c>
      <c r="GD50" s="28">
        <v>8.6599187211003521</v>
      </c>
      <c r="GE50" s="28">
        <v>24.094416688999999</v>
      </c>
      <c r="GF50" s="28">
        <v>12.872579833062622</v>
      </c>
      <c r="GG50" s="28">
        <v>9.2517765822496649</v>
      </c>
      <c r="GH50" s="28">
        <v>8.2550894278227993</v>
      </c>
      <c r="GI50" s="28">
        <v>24.233256331</v>
      </c>
      <c r="GJ50" s="28">
        <v>12.534952179185959</v>
      </c>
      <c r="GK50" s="28">
        <v>9.0091169396477184</v>
      </c>
      <c r="GL50" s="28">
        <v>7.7710226820175503</v>
      </c>
      <c r="GM50" s="28">
        <v>24.401264765000001</v>
      </c>
      <c r="GN50" s="28">
        <v>12.270549533547015</v>
      </c>
      <c r="GO50" s="28">
        <v>8.8190855522389331</v>
      </c>
      <c r="GP50" s="28">
        <v>7.3087210168490113</v>
      </c>
      <c r="GQ50" s="28">
        <v>24.610405843999999</v>
      </c>
      <c r="GR50" s="28">
        <v>11.965947545637366</v>
      </c>
      <c r="GS50" s="28">
        <v>8.6001621060303481</v>
      </c>
      <c r="GT50" s="28">
        <v>6.7089958907924601</v>
      </c>
      <c r="GU50" s="28">
        <v>24.861550154</v>
      </c>
      <c r="GV50" s="28">
        <v>11.739292818152283</v>
      </c>
      <c r="GW50" s="28">
        <v>8.4372608906409727</v>
      </c>
      <c r="GX50" s="28">
        <v>5.9017720760244554</v>
      </c>
      <c r="GY50" s="28">
        <v>25.141612258000002</v>
      </c>
      <c r="GZ50" s="28">
        <v>11.578863329905532</v>
      </c>
      <c r="HA50" s="28">
        <v>8.321957058642095</v>
      </c>
      <c r="HB50" s="28">
        <v>5.4718141926617339</v>
      </c>
      <c r="HC50" s="28">
        <v>25.479032733</v>
      </c>
      <c r="HD50" s="28">
        <v>11.345981383176859</v>
      </c>
      <c r="HE50" s="28">
        <v>8.154580218170759</v>
      </c>
      <c r="HF50" s="28">
        <v>4.8692476354581835</v>
      </c>
      <c r="HG50" s="28">
        <v>27.205279620999999</v>
      </c>
      <c r="HH50" s="28">
        <v>10.317276201223876</v>
      </c>
      <c r="HI50" s="28">
        <v>7.4152295490852502</v>
      </c>
      <c r="HJ50" s="28">
        <v>1.6933328775868617</v>
      </c>
      <c r="HK50" s="28">
        <v>29.114897458000002</v>
      </c>
      <c r="HL50" s="28">
        <v>8.9944904232733602</v>
      </c>
      <c r="HM50" s="28">
        <v>6.4645173653206216</v>
      </c>
      <c r="HN50" s="28">
        <v>-3.6784049681245889</v>
      </c>
      <c r="HO50" s="28">
        <v>30.308772308000002</v>
      </c>
      <c r="HP50" s="28">
        <v>8.069133001291215</v>
      </c>
      <c r="HQ50" s="28">
        <v>5.7994447662044522</v>
      </c>
      <c r="HR50" s="28">
        <v>-8.1110235389048846</v>
      </c>
      <c r="HS50" s="28">
        <v>30.589301563999999</v>
      </c>
      <c r="HT50" s="28">
        <v>7.5906203646778039</v>
      </c>
      <c r="HU50" s="28">
        <v>5.455528312537588</v>
      </c>
      <c r="HV50" s="28">
        <v>-9.3381148683490842</v>
      </c>
      <c r="HW50" s="29">
        <v>23.836388367000001</v>
      </c>
      <c r="HX50" s="29">
        <v>13.55371120107962</v>
      </c>
      <c r="HY50" s="29">
        <v>9.7413191076624628</v>
      </c>
      <c r="HZ50" s="29">
        <v>9.5231273459130641</v>
      </c>
      <c r="IA50" s="29">
        <v>23.836041209000001</v>
      </c>
      <c r="IB50" s="29">
        <v>13.445835839653368</v>
      </c>
      <c r="IC50" s="29">
        <v>9.6637869613803549</v>
      </c>
      <c r="ID50" s="29">
        <v>9.0367318117187772</v>
      </c>
      <c r="IE50" s="29">
        <v>23.980265755000001</v>
      </c>
      <c r="IF50" s="29">
        <v>13.259194074357</v>
      </c>
      <c r="IG50" s="29">
        <v>9.5296438497560985</v>
      </c>
      <c r="IH50" s="29">
        <v>8.6615167059300688</v>
      </c>
      <c r="II50" s="29">
        <v>24.116696184999999</v>
      </c>
      <c r="IJ50" s="29">
        <v>13.093753344359504</v>
      </c>
      <c r="IK50" s="29">
        <v>9.4107383396415063</v>
      </c>
      <c r="IL50" s="29">
        <v>8.248120077496857</v>
      </c>
      <c r="IM50" s="29">
        <v>24.245533919</v>
      </c>
      <c r="IN50" s="29">
        <v>12.811641329199976</v>
      </c>
      <c r="IO50" s="29">
        <v>9.2079788796674897</v>
      </c>
      <c r="IP50" s="29">
        <v>7.7674009431594371</v>
      </c>
      <c r="IQ50" s="29">
        <v>24.426410570000002</v>
      </c>
      <c r="IR50" s="29">
        <v>12.437392433363597</v>
      </c>
      <c r="IS50" s="29">
        <v>8.9389988294106946</v>
      </c>
      <c r="IT50" s="29">
        <v>7.3459101315508342</v>
      </c>
      <c r="IU50" s="29">
        <v>24.682051597000001</v>
      </c>
      <c r="IV50" s="29">
        <v>12.062467445492452</v>
      </c>
      <c r="IW50" s="29">
        <v>8.669532858496515</v>
      </c>
      <c r="IX50" s="29">
        <v>6.8243879470209432</v>
      </c>
      <c r="IY50" s="29">
        <v>24.992839525000001</v>
      </c>
      <c r="IZ50" s="29">
        <v>11.869125305403879</v>
      </c>
      <c r="JA50" s="29">
        <v>8.5305740555812548</v>
      </c>
      <c r="JB50" s="29">
        <v>6.1286706371601962</v>
      </c>
      <c r="JC50" s="29">
        <v>25.347725471</v>
      </c>
      <c r="JD50" s="29">
        <v>11.74193591182055</v>
      </c>
      <c r="JE50" s="29">
        <v>8.4391605341018696</v>
      </c>
      <c r="JF50" s="29">
        <v>5.7759474846063625</v>
      </c>
      <c r="JG50" s="29">
        <v>25.753259996000001</v>
      </c>
      <c r="JH50" s="29">
        <v>11.481660660291078</v>
      </c>
      <c r="JI50" s="29">
        <v>8.2520955861063907</v>
      </c>
      <c r="JJ50" s="29">
        <v>4.6401505820086513</v>
      </c>
      <c r="JK50" s="29">
        <v>27.574404747999999</v>
      </c>
      <c r="JL50" s="29">
        <v>10.345173495359136</v>
      </c>
      <c r="JM50" s="29">
        <v>7.4352798836674294</v>
      </c>
      <c r="JN50" s="29">
        <v>-1.0382250960123827</v>
      </c>
      <c r="JO50" s="29">
        <v>29.198051886000002</v>
      </c>
      <c r="JP50" s="29">
        <v>9.090292860579634</v>
      </c>
      <c r="JQ50" s="29">
        <v>6.5333724633263914</v>
      </c>
      <c r="JR50" s="29">
        <v>-5.4530207646018098</v>
      </c>
      <c r="JS50" s="29">
        <v>30.013731456999999</v>
      </c>
      <c r="JT50" s="29">
        <v>8.2560356533936723</v>
      </c>
      <c r="JU50" s="29">
        <v>5.9337753823130077</v>
      </c>
      <c r="JV50" s="29">
        <v>-8.8025230773923973</v>
      </c>
      <c r="JW50" s="29">
        <v>29.863225831999998</v>
      </c>
      <c r="JX50" s="29">
        <v>8.4441036028827483</v>
      </c>
      <c r="JY50" s="29">
        <v>6.0689435205975917</v>
      </c>
      <c r="JZ50" s="29">
        <v>-7.0589843194651785</v>
      </c>
    </row>
    <row r="51" spans="1:286" ht="15" thickBot="1" x14ac:dyDescent="0.4">
      <c r="A51" s="2"/>
      <c r="B51" s="74" t="s">
        <v>507</v>
      </c>
      <c r="C51" s="74" t="s">
        <v>508</v>
      </c>
      <c r="D51" s="74" t="s">
        <v>852</v>
      </c>
      <c r="E51" s="87">
        <v>359442</v>
      </c>
      <c r="F51" s="84">
        <v>418850</v>
      </c>
      <c r="G51" s="22">
        <v>19.894100083000001</v>
      </c>
      <c r="H51" s="22">
        <v>19.894100083000001</v>
      </c>
      <c r="I51" s="22">
        <v>19.549757516973813</v>
      </c>
      <c r="J51" s="22">
        <v>10.69419857401801</v>
      </c>
      <c r="K51" s="22">
        <v>19.907233557000001</v>
      </c>
      <c r="L51" s="22">
        <v>19.907233557000001</v>
      </c>
      <c r="M51" s="22">
        <v>19.464125521196372</v>
      </c>
      <c r="N51" s="22">
        <v>9.9954401149320997</v>
      </c>
      <c r="O51" s="22">
        <v>19.972499478</v>
      </c>
      <c r="P51" s="22">
        <v>19.972499478</v>
      </c>
      <c r="Q51" s="22">
        <v>19.385304940966147</v>
      </c>
      <c r="R51" s="22">
        <v>9.7577344104607917</v>
      </c>
      <c r="S51" s="22">
        <v>20.061504947</v>
      </c>
      <c r="T51" s="22">
        <v>20.061504947</v>
      </c>
      <c r="U51" s="22">
        <v>19.30011070929989</v>
      </c>
      <c r="V51" s="22">
        <v>9.4237790017241352</v>
      </c>
      <c r="W51" s="22">
        <v>20.169822636999999</v>
      </c>
      <c r="X51" s="22">
        <v>20.169822636999999</v>
      </c>
      <c r="Y51" s="22">
        <v>19.162279284352927</v>
      </c>
      <c r="Z51" s="22">
        <v>9.0520320482711618</v>
      </c>
      <c r="AA51" s="22">
        <v>20.269837520999999</v>
      </c>
      <c r="AB51" s="22">
        <v>20.269837520999999</v>
      </c>
      <c r="AC51" s="22">
        <v>19.038258650160319</v>
      </c>
      <c r="AD51" s="22">
        <v>8.594806937234118</v>
      </c>
      <c r="AE51" s="22">
        <v>20.377243284999999</v>
      </c>
      <c r="AF51" s="22">
        <v>20.377243284999999</v>
      </c>
      <c r="AG51" s="22">
        <v>18.941427896580048</v>
      </c>
      <c r="AH51" s="22">
        <v>8.1529047009253439</v>
      </c>
      <c r="AI51" s="22">
        <v>20.498611509</v>
      </c>
      <c r="AJ51" s="22">
        <v>20.498611509</v>
      </c>
      <c r="AK51" s="22">
        <v>18.845369596569938</v>
      </c>
      <c r="AL51" s="22">
        <v>7.6841211583309814</v>
      </c>
      <c r="AM51" s="22">
        <v>20.637509574999999</v>
      </c>
      <c r="AN51" s="22">
        <v>20.637509574999999</v>
      </c>
      <c r="AO51" s="22">
        <v>18.754602057826069</v>
      </c>
      <c r="AP51" s="22">
        <v>7.1759148790137388</v>
      </c>
      <c r="AQ51" s="22">
        <v>20.798808227999999</v>
      </c>
      <c r="AR51" s="22">
        <v>20.798808227999999</v>
      </c>
      <c r="AS51" s="22">
        <v>18.647269816149162</v>
      </c>
      <c r="AT51" s="22">
        <v>6.5876700898962888</v>
      </c>
      <c r="AU51" s="22">
        <v>21.564339265000001</v>
      </c>
      <c r="AV51" s="22">
        <v>21.564339265000001</v>
      </c>
      <c r="AW51" s="22">
        <v>18.20654443083502</v>
      </c>
      <c r="AX51" s="22">
        <v>4.4406176142654381</v>
      </c>
      <c r="AY51" s="22">
        <v>22.261050910000002</v>
      </c>
      <c r="AZ51" s="22">
        <v>22.261050910000002</v>
      </c>
      <c r="BA51" s="22">
        <v>17.95740814585033</v>
      </c>
      <c r="BB51" s="22">
        <v>3.2768033354748454</v>
      </c>
      <c r="BC51" s="22">
        <v>22.718366848999999</v>
      </c>
      <c r="BD51" s="22">
        <v>22.718366848999999</v>
      </c>
      <c r="BE51" s="22">
        <v>17.830239490514661</v>
      </c>
      <c r="BF51" s="22">
        <v>2.8832336466539452</v>
      </c>
      <c r="BG51" s="22">
        <v>23.044146902000001</v>
      </c>
      <c r="BH51" s="22">
        <v>23.044146902000001</v>
      </c>
      <c r="BI51" s="22">
        <v>17.73181896200429</v>
      </c>
      <c r="BJ51" s="22">
        <v>2.8272970774215764</v>
      </c>
      <c r="BK51" s="25">
        <v>19.893681853</v>
      </c>
      <c r="BL51" s="25">
        <v>19.893681853</v>
      </c>
      <c r="BM51" s="25">
        <v>19.549757516973813</v>
      </c>
      <c r="BN51" s="25">
        <v>10.69419857401801</v>
      </c>
      <c r="BO51" s="25">
        <v>19.918065645999999</v>
      </c>
      <c r="BP51" s="25">
        <v>19.918065645999999</v>
      </c>
      <c r="BQ51" s="25">
        <v>19.491742113863932</v>
      </c>
      <c r="BR51" s="25">
        <v>10.285050815694539</v>
      </c>
      <c r="BS51" s="25">
        <v>19.983717074000001</v>
      </c>
      <c r="BT51" s="25">
        <v>19.983717074000001</v>
      </c>
      <c r="BU51" s="25">
        <v>19.414973032559164</v>
      </c>
      <c r="BV51" s="25">
        <v>10.104703430196821</v>
      </c>
      <c r="BW51" s="25">
        <v>20.056764619999999</v>
      </c>
      <c r="BX51" s="25">
        <v>20.056764619999999</v>
      </c>
      <c r="BY51" s="25">
        <v>19.373200390425289</v>
      </c>
      <c r="BZ51" s="25">
        <v>9.8804290769690866</v>
      </c>
      <c r="CA51" s="25">
        <v>20.123989408</v>
      </c>
      <c r="CB51" s="25">
        <v>20.123989408</v>
      </c>
      <c r="CC51" s="25">
        <v>19.344467301497136</v>
      </c>
      <c r="CD51" s="25">
        <v>9.6679446446458108</v>
      </c>
      <c r="CE51" s="25">
        <v>20.197669382000001</v>
      </c>
      <c r="CF51" s="25">
        <v>20.197669382000001</v>
      </c>
      <c r="CG51" s="25">
        <v>19.259707174615524</v>
      </c>
      <c r="CH51" s="25">
        <v>9.3637232711997846</v>
      </c>
      <c r="CI51" s="25">
        <v>20.285411118999999</v>
      </c>
      <c r="CJ51" s="25">
        <v>20.285411118999999</v>
      </c>
      <c r="CK51" s="25">
        <v>19.180453849283001</v>
      </c>
      <c r="CL51" s="25">
        <v>9.0285333549988565</v>
      </c>
      <c r="CM51" s="25">
        <v>20.385502209999999</v>
      </c>
      <c r="CN51" s="25">
        <v>20.385502209999999</v>
      </c>
      <c r="CO51" s="25">
        <v>19.104903247845424</v>
      </c>
      <c r="CP51" s="25">
        <v>8.6607358252989002</v>
      </c>
      <c r="CQ51" s="25">
        <v>20.497673654</v>
      </c>
      <c r="CR51" s="25">
        <v>20.497673654</v>
      </c>
      <c r="CS51" s="25">
        <v>19.045959132717364</v>
      </c>
      <c r="CT51" s="25">
        <v>8.2410549018033095</v>
      </c>
      <c r="CU51" s="25">
        <v>20.626932791000002</v>
      </c>
      <c r="CV51" s="25">
        <v>20.626932791000002</v>
      </c>
      <c r="CW51" s="25">
        <v>18.978817860990144</v>
      </c>
      <c r="CX51" s="25">
        <v>7.8126278693182201</v>
      </c>
      <c r="CY51" s="25">
        <v>21.077934542000001</v>
      </c>
      <c r="CZ51" s="25">
        <v>21.077934542000001</v>
      </c>
      <c r="DA51" s="25">
        <v>18.742906822104487</v>
      </c>
      <c r="DB51" s="25">
        <v>6.3372270199981848</v>
      </c>
      <c r="DC51" s="25">
        <v>21.452862995</v>
      </c>
      <c r="DD51" s="25">
        <v>21.452862995</v>
      </c>
      <c r="DE51" s="25">
        <v>18.530168724215649</v>
      </c>
      <c r="DF51" s="25">
        <v>5.3123971978862237</v>
      </c>
      <c r="DG51" s="25">
        <v>21.703020238000001</v>
      </c>
      <c r="DH51" s="25">
        <v>21.703020238000001</v>
      </c>
      <c r="DI51" s="25">
        <v>18.389870163745247</v>
      </c>
      <c r="DJ51" s="25">
        <v>4.7879642490182448</v>
      </c>
      <c r="DK51" s="25">
        <v>21.889726504999999</v>
      </c>
      <c r="DL51" s="25">
        <v>21.889726504999999</v>
      </c>
      <c r="DM51" s="25">
        <v>18.261378127600015</v>
      </c>
      <c r="DN51" s="25">
        <v>4.4146555682986701</v>
      </c>
      <c r="DO51" s="27">
        <v>19.894100083000001</v>
      </c>
      <c r="DP51" s="27">
        <v>19.894100083000001</v>
      </c>
      <c r="DQ51" s="27">
        <v>19.549757516973813</v>
      </c>
      <c r="DR51" s="27">
        <v>10.69419857401801</v>
      </c>
      <c r="DS51" s="27">
        <v>19.906691891000001</v>
      </c>
      <c r="DT51" s="27">
        <v>19.906691891000001</v>
      </c>
      <c r="DU51" s="27">
        <v>19.463562145998182</v>
      </c>
      <c r="DV51" s="27">
        <v>9.9956151569702758</v>
      </c>
      <c r="DW51" s="27">
        <v>19.976976686</v>
      </c>
      <c r="DX51" s="27">
        <v>19.976976686</v>
      </c>
      <c r="DY51" s="27">
        <v>19.386369890434327</v>
      </c>
      <c r="DZ51" s="27">
        <v>9.756549304459007</v>
      </c>
      <c r="EA51" s="27">
        <v>20.065881038000001</v>
      </c>
      <c r="EB51" s="27">
        <v>20.065881038000001</v>
      </c>
      <c r="EC51" s="27">
        <v>19.301037964794524</v>
      </c>
      <c r="ED51" s="27">
        <v>9.4226435524336942</v>
      </c>
      <c r="EE51" s="27">
        <v>20.173624442000001</v>
      </c>
      <c r="EF51" s="27">
        <v>20.173624442000001</v>
      </c>
      <c r="EG51" s="27">
        <v>19.161094334367714</v>
      </c>
      <c r="EH51" s="27">
        <v>9.0510230961265989</v>
      </c>
      <c r="EI51" s="27">
        <v>20.272063351</v>
      </c>
      <c r="EJ51" s="27">
        <v>20.272063351</v>
      </c>
      <c r="EK51" s="27">
        <v>19.03953529845095</v>
      </c>
      <c r="EL51" s="27">
        <v>8.5933227080951085</v>
      </c>
      <c r="EM51" s="27">
        <v>20.379930906999999</v>
      </c>
      <c r="EN51" s="27">
        <v>20.379930906999999</v>
      </c>
      <c r="EO51" s="27">
        <v>18.944989246881899</v>
      </c>
      <c r="EP51" s="27">
        <v>8.1511612366945201</v>
      </c>
      <c r="EQ51" s="27">
        <v>20.500777724999999</v>
      </c>
      <c r="ER51" s="27">
        <v>20.500777724999999</v>
      </c>
      <c r="ES51" s="27">
        <v>18.851654686732083</v>
      </c>
      <c r="ET51" s="27">
        <v>7.6827371339077928</v>
      </c>
      <c r="EU51" s="27">
        <v>20.631201651000001</v>
      </c>
      <c r="EV51" s="27">
        <v>20.631201651000001</v>
      </c>
      <c r="EW51" s="27">
        <v>18.758936180276926</v>
      </c>
      <c r="EX51" s="27">
        <v>7.1801998371144968</v>
      </c>
      <c r="EY51" s="27">
        <v>20.777348764999999</v>
      </c>
      <c r="EZ51" s="27">
        <v>20.777348764999999</v>
      </c>
      <c r="FA51" s="27">
        <v>18.65620073776287</v>
      </c>
      <c r="FB51" s="27">
        <v>6.6423024520852181</v>
      </c>
      <c r="FC51" s="27">
        <v>21.465312848</v>
      </c>
      <c r="FD51" s="27">
        <v>21.465312848</v>
      </c>
      <c r="FE51" s="27">
        <v>18.233744342055381</v>
      </c>
      <c r="FF51" s="27">
        <v>4.6691639496035329</v>
      </c>
      <c r="FG51" s="27">
        <v>22.015555847999998</v>
      </c>
      <c r="FH51" s="27">
        <v>22.015555847999998</v>
      </c>
      <c r="FI51" s="27">
        <v>18.002826073702806</v>
      </c>
      <c r="FJ51" s="27">
        <v>3.6345863681710355</v>
      </c>
      <c r="FK51" s="27">
        <v>22.351940157000001</v>
      </c>
      <c r="FL51" s="27">
        <v>22.351940157000001</v>
      </c>
      <c r="FM51" s="27">
        <v>17.899770477300184</v>
      </c>
      <c r="FN51" s="27">
        <v>3.4221535548672684</v>
      </c>
      <c r="FO51" s="27">
        <v>22.576992772000001</v>
      </c>
      <c r="FP51" s="27">
        <v>22.576992772000001</v>
      </c>
      <c r="FQ51" s="27">
        <v>17.820084902058706</v>
      </c>
      <c r="FR51" s="27">
        <v>3.4714952788150839</v>
      </c>
      <c r="FS51" s="28">
        <v>19.895222853</v>
      </c>
      <c r="FT51" s="28">
        <v>19.895222853</v>
      </c>
      <c r="FU51" s="28">
        <v>19.549757516973813</v>
      </c>
      <c r="FV51" s="28">
        <v>10.69419857401801</v>
      </c>
      <c r="FW51" s="28">
        <v>19.909097205999998</v>
      </c>
      <c r="FX51" s="28">
        <v>19.909097205999998</v>
      </c>
      <c r="FY51" s="28">
        <v>19.451655484711086</v>
      </c>
      <c r="FZ51" s="28">
        <v>9.9891325615665032</v>
      </c>
      <c r="GA51" s="28">
        <v>19.991879118</v>
      </c>
      <c r="GB51" s="28">
        <v>19.991879118</v>
      </c>
      <c r="GC51" s="28">
        <v>19.365967430311631</v>
      </c>
      <c r="GD51" s="28">
        <v>9.75807018691183</v>
      </c>
      <c r="GE51" s="28">
        <v>20.102914712</v>
      </c>
      <c r="GF51" s="28">
        <v>20.102914712</v>
      </c>
      <c r="GG51" s="28">
        <v>19.211550188549793</v>
      </c>
      <c r="GH51" s="28">
        <v>9.414993242002847</v>
      </c>
      <c r="GI51" s="28">
        <v>20.215360851</v>
      </c>
      <c r="GJ51" s="28">
        <v>20.215360851</v>
      </c>
      <c r="GK51" s="28">
        <v>19.111054006034824</v>
      </c>
      <c r="GL51" s="28">
        <v>9.0930297249997167</v>
      </c>
      <c r="GM51" s="28">
        <v>20.348248316999999</v>
      </c>
      <c r="GN51" s="28">
        <v>20.348248316999999</v>
      </c>
      <c r="GO51" s="28">
        <v>18.969298997473491</v>
      </c>
      <c r="GP51" s="28">
        <v>8.6570353081895171</v>
      </c>
      <c r="GQ51" s="28">
        <v>20.503767002</v>
      </c>
      <c r="GR51" s="28">
        <v>20.503767002</v>
      </c>
      <c r="GS51" s="28">
        <v>18.84302180093735</v>
      </c>
      <c r="GT51" s="28">
        <v>8.243667030956793</v>
      </c>
      <c r="GU51" s="28">
        <v>20.687021960999999</v>
      </c>
      <c r="GV51" s="28">
        <v>20.687021960999999</v>
      </c>
      <c r="GW51" s="28">
        <v>18.75271377526208</v>
      </c>
      <c r="GX51" s="28">
        <v>7.8107994496000792</v>
      </c>
      <c r="GY51" s="28">
        <v>20.892595405000002</v>
      </c>
      <c r="GZ51" s="28">
        <v>20.892595405000002</v>
      </c>
      <c r="HA51" s="28">
        <v>18.65057184151151</v>
      </c>
      <c r="HB51" s="28">
        <v>7.3856604323172057</v>
      </c>
      <c r="HC51" s="28">
        <v>21.139821308999998</v>
      </c>
      <c r="HD51" s="28">
        <v>21.139821308999998</v>
      </c>
      <c r="HE51" s="28">
        <v>18.555437974280782</v>
      </c>
      <c r="HF51" s="28">
        <v>6.9532936993490679</v>
      </c>
      <c r="HG51" s="28">
        <v>22.252697409</v>
      </c>
      <c r="HH51" s="28">
        <v>22.252697409</v>
      </c>
      <c r="HI51" s="28">
        <v>18.009496634668913</v>
      </c>
      <c r="HJ51" s="28">
        <v>4.7229926090503334</v>
      </c>
      <c r="HK51" s="28">
        <v>23.210364063</v>
      </c>
      <c r="HL51" s="28">
        <v>23.210364063</v>
      </c>
      <c r="HM51" s="28">
        <v>17.383411206188569</v>
      </c>
      <c r="HN51" s="28">
        <v>1.3981470221071</v>
      </c>
      <c r="HO51" s="28">
        <v>23.735701673000001</v>
      </c>
      <c r="HP51" s="28">
        <v>23.501116542104889</v>
      </c>
      <c r="HQ51" s="28">
        <v>16.890715186905648</v>
      </c>
      <c r="HR51" s="28">
        <v>-1.2586861921310799</v>
      </c>
      <c r="HS51" s="28">
        <v>24.017193617</v>
      </c>
      <c r="HT51" s="28">
        <v>22.982571991781953</v>
      </c>
      <c r="HU51" s="28">
        <v>16.518027008642512</v>
      </c>
      <c r="HV51" s="28">
        <v>-3.1947633010983409</v>
      </c>
      <c r="HW51" s="29">
        <v>19.895222853</v>
      </c>
      <c r="HX51" s="29">
        <v>19.895222853</v>
      </c>
      <c r="HY51" s="29">
        <v>19.549757516973813</v>
      </c>
      <c r="HZ51" s="29">
        <v>10.69419857401801</v>
      </c>
      <c r="IA51" s="29">
        <v>19.896985350000001</v>
      </c>
      <c r="IB51" s="29">
        <v>19.896985350000001</v>
      </c>
      <c r="IC51" s="29">
        <v>19.4742690051662</v>
      </c>
      <c r="ID51" s="29">
        <v>10.027092074695274</v>
      </c>
      <c r="IE51" s="29">
        <v>20.01176821</v>
      </c>
      <c r="IF51" s="29">
        <v>20.01176821</v>
      </c>
      <c r="IG51" s="29">
        <v>19.381021130253295</v>
      </c>
      <c r="IH51" s="29">
        <v>9.675498514190366</v>
      </c>
      <c r="II51" s="29">
        <v>20.119995068000001</v>
      </c>
      <c r="IJ51" s="29">
        <v>20.119995068000001</v>
      </c>
      <c r="IK51" s="29">
        <v>19.136813211243254</v>
      </c>
      <c r="IL51" s="29">
        <v>9.3067803252687256</v>
      </c>
      <c r="IM51" s="29">
        <v>20.225151014000001</v>
      </c>
      <c r="IN51" s="29">
        <v>20.225151014000001</v>
      </c>
      <c r="IO51" s="29">
        <v>18.969524934851744</v>
      </c>
      <c r="IP51" s="29">
        <v>8.997971523750973</v>
      </c>
      <c r="IQ51" s="29">
        <v>20.353977872999998</v>
      </c>
      <c r="IR51" s="29">
        <v>20.353977872999998</v>
      </c>
      <c r="IS51" s="29">
        <v>18.89178663689647</v>
      </c>
      <c r="IT51" s="29">
        <v>8.6102362472770935</v>
      </c>
      <c r="IU51" s="29">
        <v>20.520889271000001</v>
      </c>
      <c r="IV51" s="29">
        <v>20.520889271000001</v>
      </c>
      <c r="IW51" s="29">
        <v>18.788203086754219</v>
      </c>
      <c r="IX51" s="29">
        <v>8.2389785751947713</v>
      </c>
      <c r="IY51" s="29">
        <v>20.715851935</v>
      </c>
      <c r="IZ51" s="29">
        <v>20.715851935</v>
      </c>
      <c r="JA51" s="29">
        <v>18.708541251963251</v>
      </c>
      <c r="JB51" s="29">
        <v>7.8668615467092557</v>
      </c>
      <c r="JC51" s="29">
        <v>20.940093147999999</v>
      </c>
      <c r="JD51" s="29">
        <v>20.940093147999999</v>
      </c>
      <c r="JE51" s="29">
        <v>18.621670398917971</v>
      </c>
      <c r="JF51" s="29">
        <v>7.4339535052890859</v>
      </c>
      <c r="JG51" s="29">
        <v>21.217875171999999</v>
      </c>
      <c r="JH51" s="29">
        <v>21.217875171999999</v>
      </c>
      <c r="JI51" s="29">
        <v>18.476453070405306</v>
      </c>
      <c r="JJ51" s="29">
        <v>6.5894065937794508</v>
      </c>
      <c r="JK51" s="29">
        <v>22.305074576999999</v>
      </c>
      <c r="JL51" s="29">
        <v>22.305074576999999</v>
      </c>
      <c r="JM51" s="29">
        <v>17.793722414476399</v>
      </c>
      <c r="JN51" s="29">
        <v>2.7776405436132912</v>
      </c>
      <c r="JO51" s="29">
        <v>23.148619180000001</v>
      </c>
      <c r="JP51" s="29">
        <v>23.148619180000001</v>
      </c>
      <c r="JQ51" s="29">
        <v>17.233741546151506</v>
      </c>
      <c r="JR51" s="29">
        <v>1.8298258254542787E-2</v>
      </c>
      <c r="JS51" s="29">
        <v>23.469716354999999</v>
      </c>
      <c r="JT51" s="29">
        <v>23.469716354999999</v>
      </c>
      <c r="JU51" s="29">
        <v>16.941215982754976</v>
      </c>
      <c r="JV51" s="29">
        <v>-1.3693802995990474</v>
      </c>
      <c r="JW51" s="29">
        <v>23.454496038999999</v>
      </c>
      <c r="JX51" s="29">
        <v>23.454496038999999</v>
      </c>
      <c r="JY51" s="29">
        <v>16.912392037964967</v>
      </c>
      <c r="JZ51" s="29">
        <v>-1.0409586973602636</v>
      </c>
    </row>
    <row r="52" spans="1:286" ht="15" thickBot="1" x14ac:dyDescent="0.4">
      <c r="A52" s="2"/>
      <c r="B52" s="74" t="s">
        <v>509</v>
      </c>
      <c r="C52" s="74" t="s">
        <v>508</v>
      </c>
      <c r="D52" s="74" t="s">
        <v>852</v>
      </c>
      <c r="E52" s="87">
        <v>354895</v>
      </c>
      <c r="F52" s="84">
        <v>422392</v>
      </c>
      <c r="G52" s="22">
        <v>25.951882061315786</v>
      </c>
      <c r="H52" s="22">
        <v>12.201889338731442</v>
      </c>
      <c r="I52" s="22">
        <v>8.7697381183317162</v>
      </c>
      <c r="J52" s="22">
        <v>11.030246762773633</v>
      </c>
      <c r="K52" s="22">
        <v>25.94248223031579</v>
      </c>
      <c r="L52" s="22">
        <v>12.074422057109006</v>
      </c>
      <c r="M52" s="22">
        <v>8.6781248732471141</v>
      </c>
      <c r="N52" s="22">
        <v>10.718269032373442</v>
      </c>
      <c r="O52" s="22">
        <v>26.012739963315788</v>
      </c>
      <c r="P52" s="22">
        <v>10.676738113610817</v>
      </c>
      <c r="Q52" s="22">
        <v>7.6735819031868244</v>
      </c>
      <c r="R52" s="22">
        <v>10.489070217088027</v>
      </c>
      <c r="S52" s="22">
        <v>26.118480459315787</v>
      </c>
      <c r="T52" s="22">
        <v>9.2011894358135979</v>
      </c>
      <c r="U52" s="22">
        <v>6.6130760154586579</v>
      </c>
      <c r="V52" s="22">
        <v>10.027294837215273</v>
      </c>
      <c r="W52" s="22">
        <v>26.236734238315787</v>
      </c>
      <c r="X52" s="22">
        <v>7.7063374018562767</v>
      </c>
      <c r="Y52" s="22">
        <v>5.5386964255824456</v>
      </c>
      <c r="Z52" s="22">
        <v>9.5387438000103657</v>
      </c>
      <c r="AA52" s="22">
        <v>26.361506107315787</v>
      </c>
      <c r="AB52" s="22">
        <v>6.2014365903076323</v>
      </c>
      <c r="AC52" s="22">
        <v>4.4570945813947196</v>
      </c>
      <c r="AD52" s="22">
        <v>8.9725607173572044</v>
      </c>
      <c r="AE52" s="22">
        <v>26.499640840315788</v>
      </c>
      <c r="AF52" s="22">
        <v>4.697692185704013</v>
      </c>
      <c r="AG52" s="22">
        <v>3.3763238696475986</v>
      </c>
      <c r="AH52" s="22">
        <v>8.3488120967915904</v>
      </c>
      <c r="AI52" s="22">
        <v>26.66599651331579</v>
      </c>
      <c r="AJ52" s="22">
        <v>4.491260253981376</v>
      </c>
      <c r="AK52" s="22">
        <v>3.2279571757518912</v>
      </c>
      <c r="AL52" s="22">
        <v>7.6521843424467875</v>
      </c>
      <c r="AM52" s="22">
        <v>26.053017545359936</v>
      </c>
      <c r="AN52" s="22">
        <v>4.289430688979639</v>
      </c>
      <c r="AO52" s="22">
        <v>3.0828982934373546</v>
      </c>
      <c r="AP52" s="22">
        <v>6.946284709961013</v>
      </c>
      <c r="AQ52" s="22">
        <v>24.667179119233815</v>
      </c>
      <c r="AR52" s="22">
        <v>4.0612629589021934</v>
      </c>
      <c r="AS52" s="22">
        <v>2.9189096532943992</v>
      </c>
      <c r="AT52" s="22">
        <v>6.0954660550265629</v>
      </c>
      <c r="AU52" s="22">
        <v>20.407516712494736</v>
      </c>
      <c r="AV52" s="22">
        <v>3.3599420228398889</v>
      </c>
      <c r="AW52" s="22">
        <v>2.414856487802481</v>
      </c>
      <c r="AX52" s="22">
        <v>2.8429592253260623</v>
      </c>
      <c r="AY52" s="22">
        <v>29.18064514959163</v>
      </c>
      <c r="AZ52" s="22">
        <v>4.8043707263835076</v>
      </c>
      <c r="BA52" s="22">
        <v>3.4529958372940635</v>
      </c>
      <c r="BB52" s="22">
        <v>0.78047659239065581</v>
      </c>
      <c r="BC52" s="22">
        <v>31.320803726315788</v>
      </c>
      <c r="BD52" s="22">
        <v>7.7393116148320917</v>
      </c>
      <c r="BE52" s="22">
        <v>5.5623956416979441</v>
      </c>
      <c r="BF52" s="22">
        <v>-3.5722405040338856E-2</v>
      </c>
      <c r="BG52" s="22">
        <v>32.743476146315786</v>
      </c>
      <c r="BH52" s="22">
        <v>8.2845674584415878</v>
      </c>
      <c r="BI52" s="22">
        <v>5.9542817523813936</v>
      </c>
      <c r="BJ52" s="22">
        <v>-0.49866828546508657</v>
      </c>
      <c r="BK52" s="25">
        <v>25.951405548315787</v>
      </c>
      <c r="BL52" s="25">
        <v>12.201889338731442</v>
      </c>
      <c r="BM52" s="25">
        <v>8.7697381183317162</v>
      </c>
      <c r="BN52" s="25">
        <v>11.030246762773633</v>
      </c>
      <c r="BO52" s="25">
        <v>25.941238011315789</v>
      </c>
      <c r="BP52" s="25">
        <v>12.127684239973785</v>
      </c>
      <c r="BQ52" s="25">
        <v>8.7164054527842634</v>
      </c>
      <c r="BR52" s="25">
        <v>10.824226513254196</v>
      </c>
      <c r="BS52" s="25">
        <v>25.988518701315787</v>
      </c>
      <c r="BT52" s="25">
        <v>10.784751400527234</v>
      </c>
      <c r="BU52" s="25">
        <v>7.7512131792344148</v>
      </c>
      <c r="BV52" s="25">
        <v>10.693304460466194</v>
      </c>
      <c r="BW52" s="25">
        <v>26.058385653315788</v>
      </c>
      <c r="BX52" s="25">
        <v>9.3897154825575786</v>
      </c>
      <c r="BY52" s="25">
        <v>6.7485733972601025</v>
      </c>
      <c r="BZ52" s="25">
        <v>10.412210270813659</v>
      </c>
      <c r="CA52" s="25">
        <v>26.130589412315786</v>
      </c>
      <c r="CB52" s="25">
        <v>8.0044129606587351</v>
      </c>
      <c r="CC52" s="25">
        <v>5.7529291986887721</v>
      </c>
      <c r="CD52" s="25">
        <v>10.146454365303871</v>
      </c>
      <c r="CE52" s="25">
        <v>26.221096056315787</v>
      </c>
      <c r="CF52" s="25">
        <v>6.5895945548742727</v>
      </c>
      <c r="CG52" s="25">
        <v>4.7360713532122567</v>
      </c>
      <c r="CH52" s="25">
        <v>9.7559219225059408</v>
      </c>
      <c r="CI52" s="25">
        <v>26.348040994315788</v>
      </c>
      <c r="CJ52" s="25">
        <v>5.1697250183190446</v>
      </c>
      <c r="CK52" s="25">
        <v>3.7155831605959384</v>
      </c>
      <c r="CL52" s="25">
        <v>9.3212126693121604</v>
      </c>
      <c r="CM52" s="25">
        <v>26.503592341315787</v>
      </c>
      <c r="CN52" s="25">
        <v>5.0461451162769739</v>
      </c>
      <c r="CO52" s="25">
        <v>3.626763851756778</v>
      </c>
      <c r="CP52" s="25">
        <v>8.85041424922521</v>
      </c>
      <c r="CQ52" s="25">
        <v>26.689146557315787</v>
      </c>
      <c r="CR52" s="25">
        <v>4.8890848573167069</v>
      </c>
      <c r="CS52" s="25">
        <v>3.513881551184947</v>
      </c>
      <c r="CT52" s="25">
        <v>8.2081300347093809</v>
      </c>
      <c r="CU52" s="25">
        <v>26.863911162315787</v>
      </c>
      <c r="CV52" s="25">
        <v>4.7377436747094208</v>
      </c>
      <c r="CW52" s="25">
        <v>3.4051096633944531</v>
      </c>
      <c r="CX52" s="25">
        <v>7.6148794966824731</v>
      </c>
      <c r="CY52" s="25">
        <v>26.845728305909706</v>
      </c>
      <c r="CZ52" s="25">
        <v>4.419944471418332</v>
      </c>
      <c r="DA52" s="25">
        <v>3.1767011186430496</v>
      </c>
      <c r="DB52" s="25">
        <v>5.563225927095079</v>
      </c>
      <c r="DC52" s="25">
        <v>28.369131345315786</v>
      </c>
      <c r="DD52" s="25">
        <v>5.3481395972352654</v>
      </c>
      <c r="DE52" s="25">
        <v>3.8438132313785958</v>
      </c>
      <c r="DF52" s="25">
        <v>3.9882273291059001</v>
      </c>
      <c r="DG52" s="25">
        <v>29.293509053315788</v>
      </c>
      <c r="DH52" s="25">
        <v>7.1833815618788099</v>
      </c>
      <c r="DI52" s="25">
        <v>5.1628377665879714</v>
      </c>
      <c r="DJ52" s="25">
        <v>2.9283983808680496</v>
      </c>
      <c r="DK52" s="25">
        <v>30.107621271315786</v>
      </c>
      <c r="DL52" s="25">
        <v>7.4376661188396449</v>
      </c>
      <c r="DM52" s="25">
        <v>5.3455970844424607</v>
      </c>
      <c r="DN52" s="25">
        <v>2.1351145902618285</v>
      </c>
      <c r="DO52" s="27">
        <v>25.951882061315786</v>
      </c>
      <c r="DP52" s="27">
        <v>12.201889338731442</v>
      </c>
      <c r="DQ52" s="27">
        <v>8.7697381183317162</v>
      </c>
      <c r="DR52" s="27">
        <v>11.030246762773633</v>
      </c>
      <c r="DS52" s="27">
        <v>25.941469388315788</v>
      </c>
      <c r="DT52" s="27">
        <v>12.074406937303596</v>
      </c>
      <c r="DU52" s="27">
        <v>8.6781140063452611</v>
      </c>
      <c r="DV52" s="27">
        <v>10.718803882192148</v>
      </c>
      <c r="DW52" s="27">
        <v>26.010714357315788</v>
      </c>
      <c r="DX52" s="27">
        <v>10.676636729671964</v>
      </c>
      <c r="DY52" s="27">
        <v>7.6735090365537593</v>
      </c>
      <c r="DZ52" s="27">
        <v>10.490132318506049</v>
      </c>
      <c r="EA52" s="27">
        <v>26.115468763315789</v>
      </c>
      <c r="EB52" s="27">
        <v>9.1996739664232834</v>
      </c>
      <c r="EC52" s="27">
        <v>6.6119868177688206</v>
      </c>
      <c r="ED52" s="27">
        <v>10.028876560646154</v>
      </c>
      <c r="EE52" s="27">
        <v>26.232762707315786</v>
      </c>
      <c r="EF52" s="27">
        <v>7.7053074510232733</v>
      </c>
      <c r="EG52" s="27">
        <v>5.5379561796394237</v>
      </c>
      <c r="EH52" s="27">
        <v>9.5408265732403024</v>
      </c>
      <c r="EI52" s="27">
        <v>26.362693597315786</v>
      </c>
      <c r="EJ52" s="27">
        <v>6.1967440998030252</v>
      </c>
      <c r="EK52" s="27">
        <v>4.4537219960756955</v>
      </c>
      <c r="EL52" s="27">
        <v>8.9719369718117363</v>
      </c>
      <c r="EM52" s="27">
        <v>26.512237717315788</v>
      </c>
      <c r="EN52" s="27">
        <v>4.6967048318877564</v>
      </c>
      <c r="EO52" s="27">
        <v>3.3756142390192321</v>
      </c>
      <c r="EP52" s="27">
        <v>8.3408968722273755</v>
      </c>
      <c r="EQ52" s="27">
        <v>26.680771385315786</v>
      </c>
      <c r="ER52" s="27">
        <v>4.4916914895222124</v>
      </c>
      <c r="ES52" s="27">
        <v>3.2282671132259555</v>
      </c>
      <c r="ET52" s="27">
        <v>7.6428966007444501</v>
      </c>
      <c r="EU52" s="27">
        <v>26.055878234501797</v>
      </c>
      <c r="EV52" s="27">
        <v>4.2899016796345739</v>
      </c>
      <c r="EW52" s="27">
        <v>3.0832368036946844</v>
      </c>
      <c r="EX52" s="27">
        <v>6.9357646541049647</v>
      </c>
      <c r="EY52" s="27">
        <v>24.737162178156321</v>
      </c>
      <c r="EZ52" s="27">
        <v>4.0727851359447653</v>
      </c>
      <c r="FA52" s="27">
        <v>2.927190868802203</v>
      </c>
      <c r="FB52" s="27">
        <v>6.1553012270967429</v>
      </c>
      <c r="FC52" s="27">
        <v>20.879171390259568</v>
      </c>
      <c r="FD52" s="27">
        <v>3.4375963692465143</v>
      </c>
      <c r="FE52" s="27">
        <v>2.4706681955496288</v>
      </c>
      <c r="FF52" s="27">
        <v>3.237027729862632</v>
      </c>
      <c r="FG52" s="27">
        <v>29.237190162315787</v>
      </c>
      <c r="FH52" s="27">
        <v>4.9541819961385878</v>
      </c>
      <c r="FI52" s="27">
        <v>3.5606681465942711</v>
      </c>
      <c r="FJ52" s="27">
        <v>1.6095488754917398</v>
      </c>
      <c r="FK52" s="27">
        <v>30.242867672315789</v>
      </c>
      <c r="FL52" s="27">
        <v>7.9210747635934595</v>
      </c>
      <c r="FM52" s="27">
        <v>5.6930323955603823</v>
      </c>
      <c r="FN52" s="27">
        <v>0.94487290317009354</v>
      </c>
      <c r="FO52" s="27">
        <v>31.124295367315788</v>
      </c>
      <c r="FP52" s="27">
        <v>8.5255203354946776</v>
      </c>
      <c r="FQ52" s="27">
        <v>6.1274593293904527</v>
      </c>
      <c r="FR52" s="27">
        <v>0.78596031415804646</v>
      </c>
      <c r="FS52" s="28">
        <v>25.952842233315788</v>
      </c>
      <c r="FT52" s="28">
        <v>12.201889338731442</v>
      </c>
      <c r="FU52" s="28">
        <v>8.7697381183317162</v>
      </c>
      <c r="FV52" s="28">
        <v>11.030246762773633</v>
      </c>
      <c r="FW52" s="28">
        <v>25.932253925315788</v>
      </c>
      <c r="FX52" s="28">
        <v>12.072025709412117</v>
      </c>
      <c r="FY52" s="28">
        <v>8.6764025709741794</v>
      </c>
      <c r="FZ52" s="28">
        <v>10.721158226426962</v>
      </c>
      <c r="GA52" s="28">
        <v>26.008563958315786</v>
      </c>
      <c r="GB52" s="28">
        <v>10.480016094905109</v>
      </c>
      <c r="GC52" s="28">
        <v>7.5321939149608976</v>
      </c>
      <c r="GD52" s="28">
        <v>10.5147698396853</v>
      </c>
      <c r="GE52" s="28">
        <v>26.136156264315787</v>
      </c>
      <c r="GF52" s="28">
        <v>8.7736810090615283</v>
      </c>
      <c r="GG52" s="28">
        <v>6.3058172916727377</v>
      </c>
      <c r="GH52" s="28">
        <v>10.078160178302213</v>
      </c>
      <c r="GI52" s="28">
        <v>26.291481419315787</v>
      </c>
      <c r="GJ52" s="28">
        <v>7.1071886325511384</v>
      </c>
      <c r="GK52" s="28">
        <v>5.1080764080702172</v>
      </c>
      <c r="GL52" s="28">
        <v>9.6526953671158893</v>
      </c>
      <c r="GM52" s="28">
        <v>26.502314091315789</v>
      </c>
      <c r="GN52" s="28">
        <v>5.4314943687287682</v>
      </c>
      <c r="GO52" s="28">
        <v>3.9037219468748958</v>
      </c>
      <c r="GP52" s="28">
        <v>9.1430399777379492</v>
      </c>
      <c r="GQ52" s="28">
        <v>22.807163224089585</v>
      </c>
      <c r="GR52" s="28">
        <v>3.7550255240741288</v>
      </c>
      <c r="GS52" s="28">
        <v>2.6988107791842189</v>
      </c>
      <c r="GT52" s="28">
        <v>8.5523336162086707</v>
      </c>
      <c r="GU52" s="28">
        <v>21.309941174555881</v>
      </c>
      <c r="GV52" s="28">
        <v>3.5085193296839638</v>
      </c>
      <c r="GW52" s="28">
        <v>2.5216419236622865</v>
      </c>
      <c r="GX52" s="28">
        <v>7.9004946606855029</v>
      </c>
      <c r="GY52" s="28">
        <v>19.83280969614442</v>
      </c>
      <c r="GZ52" s="28">
        <v>3.265320894641861</v>
      </c>
      <c r="HA52" s="28">
        <v>2.3468504199123368</v>
      </c>
      <c r="HB52" s="28">
        <v>7.2982771282379346</v>
      </c>
      <c r="HC52" s="28">
        <v>18.24640166405101</v>
      </c>
      <c r="HD52" s="28">
        <v>3.0041309082513132</v>
      </c>
      <c r="HE52" s="28">
        <v>2.1591280339614194</v>
      </c>
      <c r="HF52" s="28">
        <v>6.6534406951796754</v>
      </c>
      <c r="HG52" s="28">
        <v>10.727177309206203</v>
      </c>
      <c r="HH52" s="28">
        <v>1.7661479510433964</v>
      </c>
      <c r="HI52" s="28">
        <v>1.2693653071999582</v>
      </c>
      <c r="HJ52" s="28">
        <v>2.2084914449918287</v>
      </c>
      <c r="HK52" s="28">
        <v>11.199941763735188</v>
      </c>
      <c r="HL52" s="28">
        <v>1.8439850137323792</v>
      </c>
      <c r="HM52" s="28">
        <v>1.3253083367368508</v>
      </c>
      <c r="HN52" s="28">
        <v>-5.6582646791592168</v>
      </c>
      <c r="HO52" s="28">
        <v>22.1439724617676</v>
      </c>
      <c r="HP52" s="28">
        <v>3.645836221775502</v>
      </c>
      <c r="HQ52" s="28">
        <v>2.6203342777261369</v>
      </c>
      <c r="HR52" s="28">
        <v>-11.628333436022956</v>
      </c>
      <c r="HS52" s="28">
        <v>20.875762731498824</v>
      </c>
      <c r="HT52" s="28">
        <v>3.4370351595720057</v>
      </c>
      <c r="HU52" s="28">
        <v>2.4702648431065533</v>
      </c>
      <c r="HV52" s="28">
        <v>-15.468446480758459</v>
      </c>
      <c r="HW52" s="29">
        <v>25.952842233315788</v>
      </c>
      <c r="HX52" s="29">
        <v>12.201889338731442</v>
      </c>
      <c r="HY52" s="29">
        <v>8.7697381183317162</v>
      </c>
      <c r="HZ52" s="29">
        <v>11.030246762773633</v>
      </c>
      <c r="IA52" s="29">
        <v>25.916843574315788</v>
      </c>
      <c r="IB52" s="29">
        <v>12.089397041615252</v>
      </c>
      <c r="IC52" s="29">
        <v>8.6888876894635327</v>
      </c>
      <c r="ID52" s="29">
        <v>10.809332484587358</v>
      </c>
      <c r="IE52" s="29">
        <v>26.031133326315789</v>
      </c>
      <c r="IF52" s="29">
        <v>11.891279255758169</v>
      </c>
      <c r="IG52" s="29">
        <v>8.5464965359037866</v>
      </c>
      <c r="IH52" s="29">
        <v>10.473439260112485</v>
      </c>
      <c r="II52" s="29">
        <v>26.168319079315786</v>
      </c>
      <c r="IJ52" s="29">
        <v>11.62184677740759</v>
      </c>
      <c r="IK52" s="29">
        <v>8.3528501086896458</v>
      </c>
      <c r="IL52" s="29">
        <v>10.051361353012929</v>
      </c>
      <c r="IM52" s="29">
        <v>26.33102340331579</v>
      </c>
      <c r="IN52" s="29">
        <v>11.382288834000818</v>
      </c>
      <c r="IO52" s="29">
        <v>8.180675097957911</v>
      </c>
      <c r="IP52" s="29">
        <v>9.6175208772552025</v>
      </c>
      <c r="IQ52" s="29">
        <v>26.570912085315786</v>
      </c>
      <c r="IR52" s="29">
        <v>11.097797782079192</v>
      </c>
      <c r="IS52" s="29">
        <v>7.9762057774206419</v>
      </c>
      <c r="IT52" s="29">
        <v>9.109961810563199</v>
      </c>
      <c r="IU52" s="29">
        <v>26.897954584315787</v>
      </c>
      <c r="IV52" s="29">
        <v>10.823928491608248</v>
      </c>
      <c r="IW52" s="29">
        <v>7.779370525976443</v>
      </c>
      <c r="IX52" s="29">
        <v>8.5366398656719298</v>
      </c>
      <c r="IY52" s="29">
        <v>27.296888986315786</v>
      </c>
      <c r="IZ52" s="29">
        <v>10.598329058243085</v>
      </c>
      <c r="JA52" s="29">
        <v>7.6172277712493948</v>
      </c>
      <c r="JB52" s="29">
        <v>7.9283722159938179</v>
      </c>
      <c r="JC52" s="29">
        <v>27.75026183131579</v>
      </c>
      <c r="JD52" s="29">
        <v>10.34523468355073</v>
      </c>
      <c r="JE52" s="29">
        <v>7.435323860825501</v>
      </c>
      <c r="JF52" s="29">
        <v>7.1477157549284058</v>
      </c>
      <c r="JG52" s="29">
        <v>28.32222766231579</v>
      </c>
      <c r="JH52" s="29">
        <v>9.8910447075257508</v>
      </c>
      <c r="JI52" s="29">
        <v>7.1088885822275278</v>
      </c>
      <c r="JJ52" s="29">
        <v>5.3371223890716166</v>
      </c>
      <c r="JK52" s="29">
        <v>31.23836776631579</v>
      </c>
      <c r="JL52" s="29">
        <v>7.7950481334984225</v>
      </c>
      <c r="JM52" s="29">
        <v>5.6024545750944048</v>
      </c>
      <c r="JN52" s="29">
        <v>-3.4591858037419243</v>
      </c>
      <c r="JO52" s="29">
        <v>33.701917336315788</v>
      </c>
      <c r="JP52" s="29">
        <v>5.9020049720211727</v>
      </c>
      <c r="JQ52" s="29">
        <v>4.2418871816369439</v>
      </c>
      <c r="JR52" s="29">
        <v>-10.565745345334705</v>
      </c>
      <c r="JS52" s="29">
        <v>30.91530139270677</v>
      </c>
      <c r="JT52" s="29">
        <v>5.0899686503511825</v>
      </c>
      <c r="JU52" s="29">
        <v>3.6582606885647198</v>
      </c>
      <c r="JV52" s="29">
        <v>-14.483899262763458</v>
      </c>
      <c r="JW52" s="29">
        <v>30.192525002743551</v>
      </c>
      <c r="JX52" s="29">
        <v>4.9709690287917851</v>
      </c>
      <c r="JY52" s="29">
        <v>3.5727333174924474</v>
      </c>
      <c r="JZ52" s="29">
        <v>-13.676221823000532</v>
      </c>
    </row>
    <row r="53" spans="1:286" ht="15" thickBot="1" x14ac:dyDescent="0.4">
      <c r="A53" s="2"/>
      <c r="B53" s="74" t="s">
        <v>510</v>
      </c>
      <c r="C53" s="74" t="s">
        <v>485</v>
      </c>
      <c r="D53" s="74" t="s">
        <v>850</v>
      </c>
      <c r="E53" s="87">
        <v>319579</v>
      </c>
      <c r="F53" s="84">
        <v>472480</v>
      </c>
      <c r="G53" s="22">
        <v>2.6844262295081971</v>
      </c>
      <c r="H53" s="22">
        <v>0.44197031039136303</v>
      </c>
      <c r="I53" s="22">
        <v>0.31765276430649858</v>
      </c>
      <c r="J53" s="22">
        <v>2.6844262295081971</v>
      </c>
      <c r="K53" s="22">
        <v>2.6844262295081971</v>
      </c>
      <c r="L53" s="22">
        <v>0.44197031039136303</v>
      </c>
      <c r="M53" s="22">
        <v>0.31765276430649858</v>
      </c>
      <c r="N53" s="22">
        <v>2.6844262295081971</v>
      </c>
      <c r="O53" s="22">
        <v>2.6844262295081971</v>
      </c>
      <c r="P53" s="22">
        <v>0.44197031039136303</v>
      </c>
      <c r="Q53" s="22">
        <v>0.31765276430649858</v>
      </c>
      <c r="R53" s="22">
        <v>2.6844262295081971</v>
      </c>
      <c r="S53" s="22">
        <v>2.6844262295081971</v>
      </c>
      <c r="T53" s="22">
        <v>0.44197031039136303</v>
      </c>
      <c r="U53" s="22">
        <v>0.31765276430649858</v>
      </c>
      <c r="V53" s="22">
        <v>2.6844262295081971</v>
      </c>
      <c r="W53" s="22">
        <v>2.6844262295081971</v>
      </c>
      <c r="X53" s="22">
        <v>0.44197031039136303</v>
      </c>
      <c r="Y53" s="22">
        <v>0.31765276430649858</v>
      </c>
      <c r="Z53" s="22">
        <v>2.6844262295081971</v>
      </c>
      <c r="AA53" s="22">
        <v>2.6844262295081971</v>
      </c>
      <c r="AB53" s="22">
        <v>0.44197031039136303</v>
      </c>
      <c r="AC53" s="22">
        <v>0.31765276430649858</v>
      </c>
      <c r="AD53" s="22">
        <v>2.6844262295081971</v>
      </c>
      <c r="AE53" s="22">
        <v>2.6844262295081971</v>
      </c>
      <c r="AF53" s="22">
        <v>0.44197031039136303</v>
      </c>
      <c r="AG53" s="22">
        <v>0.31765276430649858</v>
      </c>
      <c r="AH53" s="22">
        <v>2.6844262295081971</v>
      </c>
      <c r="AI53" s="22">
        <v>2.6844262295081971</v>
      </c>
      <c r="AJ53" s="22">
        <v>0.44197031039136303</v>
      </c>
      <c r="AK53" s="22">
        <v>0.31765276430649858</v>
      </c>
      <c r="AL53" s="22">
        <v>2.6844262295081971</v>
      </c>
      <c r="AM53" s="22">
        <v>2.6844262295081971</v>
      </c>
      <c r="AN53" s="22">
        <v>0.44197031039136303</v>
      </c>
      <c r="AO53" s="22">
        <v>0.31765276430649858</v>
      </c>
      <c r="AP53" s="22">
        <v>2.6844262295081971</v>
      </c>
      <c r="AQ53" s="22">
        <v>2.6844262295081971</v>
      </c>
      <c r="AR53" s="22">
        <v>0.44197031039136303</v>
      </c>
      <c r="AS53" s="22">
        <v>0.31765276430649858</v>
      </c>
      <c r="AT53" s="22">
        <v>2.6844262295081971</v>
      </c>
      <c r="AU53" s="22">
        <v>2.6844262295081971</v>
      </c>
      <c r="AV53" s="22">
        <v>0.44197031039136303</v>
      </c>
      <c r="AW53" s="22">
        <v>0.31765276430649858</v>
      </c>
      <c r="AX53" s="22">
        <v>2.6844262295081971</v>
      </c>
      <c r="AY53" s="22">
        <v>2.6844262295081971</v>
      </c>
      <c r="AZ53" s="22">
        <v>0.44197031039136303</v>
      </c>
      <c r="BA53" s="22">
        <v>0.31765276430649858</v>
      </c>
      <c r="BB53" s="22">
        <v>2.6844262295081971</v>
      </c>
      <c r="BC53" s="22">
        <v>2.6844262295081971</v>
      </c>
      <c r="BD53" s="22">
        <v>0.44197031039136303</v>
      </c>
      <c r="BE53" s="22">
        <v>0.31765276430649858</v>
      </c>
      <c r="BF53" s="22">
        <v>2.6844262295081971</v>
      </c>
      <c r="BG53" s="22">
        <v>2.6844262295081971</v>
      </c>
      <c r="BH53" s="22">
        <v>0.44197031039136303</v>
      </c>
      <c r="BI53" s="22">
        <v>0.31765276430649858</v>
      </c>
      <c r="BJ53" s="22">
        <v>2.6844262295081971</v>
      </c>
      <c r="BK53" s="25">
        <v>2.6844262295081971</v>
      </c>
      <c r="BL53" s="25">
        <v>0.44197031039136303</v>
      </c>
      <c r="BM53" s="25">
        <v>0.31765276430649858</v>
      </c>
      <c r="BN53" s="25">
        <v>2.6844262295081971</v>
      </c>
      <c r="BO53" s="25">
        <v>2.6844262295081971</v>
      </c>
      <c r="BP53" s="25">
        <v>0.44197031039136303</v>
      </c>
      <c r="BQ53" s="25">
        <v>0.31765276430649858</v>
      </c>
      <c r="BR53" s="25">
        <v>2.6844262295081971</v>
      </c>
      <c r="BS53" s="25">
        <v>2.6844262295081971</v>
      </c>
      <c r="BT53" s="25">
        <v>0.44197031039136303</v>
      </c>
      <c r="BU53" s="25">
        <v>0.31765276430649858</v>
      </c>
      <c r="BV53" s="25">
        <v>2.6844262295081971</v>
      </c>
      <c r="BW53" s="25">
        <v>2.6844262295081971</v>
      </c>
      <c r="BX53" s="25">
        <v>0.44197031039136303</v>
      </c>
      <c r="BY53" s="25">
        <v>0.31765276430649858</v>
      </c>
      <c r="BZ53" s="25">
        <v>2.6844262295081971</v>
      </c>
      <c r="CA53" s="25">
        <v>2.6844262295081971</v>
      </c>
      <c r="CB53" s="25">
        <v>0.44197031039136303</v>
      </c>
      <c r="CC53" s="25">
        <v>0.31765276430649858</v>
      </c>
      <c r="CD53" s="25">
        <v>2.6844262295081971</v>
      </c>
      <c r="CE53" s="25">
        <v>2.6844262295081971</v>
      </c>
      <c r="CF53" s="25">
        <v>0.44197031039136303</v>
      </c>
      <c r="CG53" s="25">
        <v>0.31765276430649858</v>
      </c>
      <c r="CH53" s="25">
        <v>2.6844262295081971</v>
      </c>
      <c r="CI53" s="25">
        <v>2.6844262295081971</v>
      </c>
      <c r="CJ53" s="25">
        <v>0.44197031039136303</v>
      </c>
      <c r="CK53" s="25">
        <v>0.31765276430649858</v>
      </c>
      <c r="CL53" s="25">
        <v>2.6844262295081971</v>
      </c>
      <c r="CM53" s="25">
        <v>2.6844262295081971</v>
      </c>
      <c r="CN53" s="25">
        <v>0.44197031039136303</v>
      </c>
      <c r="CO53" s="25">
        <v>0.31765276430649858</v>
      </c>
      <c r="CP53" s="25">
        <v>2.6844262295081971</v>
      </c>
      <c r="CQ53" s="25">
        <v>2.6844262295081971</v>
      </c>
      <c r="CR53" s="25">
        <v>0.44197031039136303</v>
      </c>
      <c r="CS53" s="25">
        <v>0.31765276430649858</v>
      </c>
      <c r="CT53" s="25">
        <v>2.6844262295081971</v>
      </c>
      <c r="CU53" s="25">
        <v>2.6844262295081971</v>
      </c>
      <c r="CV53" s="25">
        <v>0.44197031039136303</v>
      </c>
      <c r="CW53" s="25">
        <v>0.31765276430649858</v>
      </c>
      <c r="CX53" s="25">
        <v>2.6844262295081971</v>
      </c>
      <c r="CY53" s="25">
        <v>2.6844262295081971</v>
      </c>
      <c r="CZ53" s="25">
        <v>0.44197031039136303</v>
      </c>
      <c r="DA53" s="25">
        <v>0.31765276430649858</v>
      </c>
      <c r="DB53" s="25">
        <v>2.6844262295081971</v>
      </c>
      <c r="DC53" s="25">
        <v>2.6844262295081971</v>
      </c>
      <c r="DD53" s="25">
        <v>0.44197031039136303</v>
      </c>
      <c r="DE53" s="25">
        <v>0.31765276430649858</v>
      </c>
      <c r="DF53" s="25">
        <v>2.6844262295081971</v>
      </c>
      <c r="DG53" s="25">
        <v>2.6844262295081971</v>
      </c>
      <c r="DH53" s="25">
        <v>0.44197031039136303</v>
      </c>
      <c r="DI53" s="25">
        <v>0.31765276430649858</v>
      </c>
      <c r="DJ53" s="25">
        <v>2.6844262295081971</v>
      </c>
      <c r="DK53" s="25">
        <v>2.6844262295081971</v>
      </c>
      <c r="DL53" s="25">
        <v>0.44197031039136303</v>
      </c>
      <c r="DM53" s="25">
        <v>0.31765276430649858</v>
      </c>
      <c r="DN53" s="25">
        <v>2.6844262295081971</v>
      </c>
      <c r="DO53" s="27">
        <v>2.6844262295081971</v>
      </c>
      <c r="DP53" s="27">
        <v>0.44197031039136303</v>
      </c>
      <c r="DQ53" s="27">
        <v>0.31765276430649858</v>
      </c>
      <c r="DR53" s="27">
        <v>2.6844262295081971</v>
      </c>
      <c r="DS53" s="27">
        <v>2.6844262295081971</v>
      </c>
      <c r="DT53" s="27">
        <v>0.44197031039136303</v>
      </c>
      <c r="DU53" s="27">
        <v>0.31765276430649858</v>
      </c>
      <c r="DV53" s="27">
        <v>2.6844262295081971</v>
      </c>
      <c r="DW53" s="27">
        <v>2.6844262295081971</v>
      </c>
      <c r="DX53" s="27">
        <v>0.44197031039136303</v>
      </c>
      <c r="DY53" s="27">
        <v>0.31765276430649858</v>
      </c>
      <c r="DZ53" s="27">
        <v>2.6844262295081971</v>
      </c>
      <c r="EA53" s="27">
        <v>2.6844262295081971</v>
      </c>
      <c r="EB53" s="27">
        <v>0.44197031039136303</v>
      </c>
      <c r="EC53" s="27">
        <v>0.31765276430649858</v>
      </c>
      <c r="ED53" s="27">
        <v>2.6844262295081971</v>
      </c>
      <c r="EE53" s="27">
        <v>2.6844262295081971</v>
      </c>
      <c r="EF53" s="27">
        <v>0.44197031039136303</v>
      </c>
      <c r="EG53" s="27">
        <v>0.31765276430649858</v>
      </c>
      <c r="EH53" s="27">
        <v>2.6844262295081971</v>
      </c>
      <c r="EI53" s="27">
        <v>2.6844262295081971</v>
      </c>
      <c r="EJ53" s="27">
        <v>0.44197031039136303</v>
      </c>
      <c r="EK53" s="27">
        <v>0.31765276430649858</v>
      </c>
      <c r="EL53" s="27">
        <v>2.6844262295081971</v>
      </c>
      <c r="EM53" s="27">
        <v>2.6844262295081971</v>
      </c>
      <c r="EN53" s="27">
        <v>0.44197031039136303</v>
      </c>
      <c r="EO53" s="27">
        <v>0.31765276430649858</v>
      </c>
      <c r="EP53" s="27">
        <v>2.6844262295081971</v>
      </c>
      <c r="EQ53" s="27">
        <v>2.6844262295081971</v>
      </c>
      <c r="ER53" s="27">
        <v>0.44197031039136303</v>
      </c>
      <c r="ES53" s="27">
        <v>0.31765276430649858</v>
      </c>
      <c r="ET53" s="27">
        <v>2.6844262295081971</v>
      </c>
      <c r="EU53" s="27">
        <v>2.6844262295081971</v>
      </c>
      <c r="EV53" s="27">
        <v>0.44197031039136303</v>
      </c>
      <c r="EW53" s="27">
        <v>0.31765276430649858</v>
      </c>
      <c r="EX53" s="27">
        <v>2.6844262295081971</v>
      </c>
      <c r="EY53" s="27">
        <v>2.6844262295081971</v>
      </c>
      <c r="EZ53" s="27">
        <v>0.44197031039136303</v>
      </c>
      <c r="FA53" s="27">
        <v>0.31765276430649858</v>
      </c>
      <c r="FB53" s="27">
        <v>2.6844262295081971</v>
      </c>
      <c r="FC53" s="27">
        <v>2.6844262295081971</v>
      </c>
      <c r="FD53" s="27">
        <v>0.44197031039136303</v>
      </c>
      <c r="FE53" s="27">
        <v>0.31765276430649858</v>
      </c>
      <c r="FF53" s="27">
        <v>2.6844262295081971</v>
      </c>
      <c r="FG53" s="27">
        <v>2.6844262295081971</v>
      </c>
      <c r="FH53" s="27">
        <v>0.44197031039136303</v>
      </c>
      <c r="FI53" s="27">
        <v>0.31765276430649858</v>
      </c>
      <c r="FJ53" s="27">
        <v>2.6844262295081971</v>
      </c>
      <c r="FK53" s="27">
        <v>2.6844262295081971</v>
      </c>
      <c r="FL53" s="27">
        <v>0.44197031039136303</v>
      </c>
      <c r="FM53" s="27">
        <v>0.31765276430649858</v>
      </c>
      <c r="FN53" s="27">
        <v>2.6844262295081971</v>
      </c>
      <c r="FO53" s="27">
        <v>2.6844262295081971</v>
      </c>
      <c r="FP53" s="27">
        <v>0.44197031039136303</v>
      </c>
      <c r="FQ53" s="27">
        <v>0.31765276430649858</v>
      </c>
      <c r="FR53" s="27">
        <v>2.6844262295081971</v>
      </c>
      <c r="FS53" s="28">
        <v>2.6844262295081971</v>
      </c>
      <c r="FT53" s="28">
        <v>0.44197031039136303</v>
      </c>
      <c r="FU53" s="28">
        <v>0.31765276430649858</v>
      </c>
      <c r="FV53" s="28">
        <v>2.6844262295081971</v>
      </c>
      <c r="FW53" s="28">
        <v>2.6844262295081971</v>
      </c>
      <c r="FX53" s="28">
        <v>0.44197031039136303</v>
      </c>
      <c r="FY53" s="28">
        <v>0.31765276430649858</v>
      </c>
      <c r="FZ53" s="28">
        <v>2.6844262295081971</v>
      </c>
      <c r="GA53" s="28">
        <v>2.6844262295081971</v>
      </c>
      <c r="GB53" s="28">
        <v>0.44197031039136303</v>
      </c>
      <c r="GC53" s="28">
        <v>0.31765276430649858</v>
      </c>
      <c r="GD53" s="28">
        <v>2.6844262295081971</v>
      </c>
      <c r="GE53" s="28">
        <v>2.6844262295081971</v>
      </c>
      <c r="GF53" s="28">
        <v>0.44197031039136303</v>
      </c>
      <c r="GG53" s="28">
        <v>0.31765276430649858</v>
      </c>
      <c r="GH53" s="28">
        <v>2.6844262295081971</v>
      </c>
      <c r="GI53" s="28">
        <v>2.6844262295081971</v>
      </c>
      <c r="GJ53" s="28">
        <v>0.44197031039136303</v>
      </c>
      <c r="GK53" s="28">
        <v>0.31765276430649858</v>
      </c>
      <c r="GL53" s="28">
        <v>2.6844262295081971</v>
      </c>
      <c r="GM53" s="28">
        <v>2.6844262295081971</v>
      </c>
      <c r="GN53" s="28">
        <v>0.44197031039136303</v>
      </c>
      <c r="GO53" s="28">
        <v>0.31765276430649858</v>
      </c>
      <c r="GP53" s="28">
        <v>2.6844262295081971</v>
      </c>
      <c r="GQ53" s="28">
        <v>2.6844262295081971</v>
      </c>
      <c r="GR53" s="28">
        <v>0.44197031039136303</v>
      </c>
      <c r="GS53" s="28">
        <v>0.31765276430649858</v>
      </c>
      <c r="GT53" s="28">
        <v>2.6844262295081971</v>
      </c>
      <c r="GU53" s="28">
        <v>2.6844262295081971</v>
      </c>
      <c r="GV53" s="28">
        <v>0.44197031039136303</v>
      </c>
      <c r="GW53" s="28">
        <v>0.31765276430649858</v>
      </c>
      <c r="GX53" s="28">
        <v>2.6844262295081971</v>
      </c>
      <c r="GY53" s="28">
        <v>2.6844262295081971</v>
      </c>
      <c r="GZ53" s="28">
        <v>0.44197031039136303</v>
      </c>
      <c r="HA53" s="28">
        <v>0.31765276430649858</v>
      </c>
      <c r="HB53" s="28">
        <v>2.6844262295081971</v>
      </c>
      <c r="HC53" s="28">
        <v>2.6844262295081971</v>
      </c>
      <c r="HD53" s="28">
        <v>0.44197031039136303</v>
      </c>
      <c r="HE53" s="28">
        <v>0.31765276430649858</v>
      </c>
      <c r="HF53" s="28">
        <v>2.6844262295081971</v>
      </c>
      <c r="HG53" s="28">
        <v>2.6844262295081971</v>
      </c>
      <c r="HH53" s="28">
        <v>0.44197031039136303</v>
      </c>
      <c r="HI53" s="28">
        <v>0.31765276430649858</v>
      </c>
      <c r="HJ53" s="28">
        <v>2.6844262295081971</v>
      </c>
      <c r="HK53" s="28">
        <v>2.6844262295081971</v>
      </c>
      <c r="HL53" s="28">
        <v>0.44197031039136303</v>
      </c>
      <c r="HM53" s="28">
        <v>0.31765276430649858</v>
      </c>
      <c r="HN53" s="28">
        <v>2.6844262295081971</v>
      </c>
      <c r="HO53" s="28">
        <v>2.6844262295081971</v>
      </c>
      <c r="HP53" s="28">
        <v>0.44197031039136303</v>
      </c>
      <c r="HQ53" s="28">
        <v>0.31765276430649858</v>
      </c>
      <c r="HR53" s="28">
        <v>2.6844262295081971</v>
      </c>
      <c r="HS53" s="28">
        <v>2.6844262295081971</v>
      </c>
      <c r="HT53" s="28">
        <v>0.44197031039136303</v>
      </c>
      <c r="HU53" s="28">
        <v>0.31765276430649858</v>
      </c>
      <c r="HV53" s="28">
        <v>2.6844262295081971</v>
      </c>
      <c r="HW53" s="29">
        <v>2.6844262295081971</v>
      </c>
      <c r="HX53" s="29">
        <v>0.44197031039136303</v>
      </c>
      <c r="HY53" s="29">
        <v>0.31765276430649858</v>
      </c>
      <c r="HZ53" s="29">
        <v>2.6844262295081971</v>
      </c>
      <c r="IA53" s="29">
        <v>2.6844262295081971</v>
      </c>
      <c r="IB53" s="29">
        <v>0.44197031039136303</v>
      </c>
      <c r="IC53" s="29">
        <v>0.31765276430649858</v>
      </c>
      <c r="ID53" s="29">
        <v>2.6844262295081971</v>
      </c>
      <c r="IE53" s="29">
        <v>2.6844262295081971</v>
      </c>
      <c r="IF53" s="29">
        <v>0.44197031039136303</v>
      </c>
      <c r="IG53" s="29">
        <v>0.31765276430649858</v>
      </c>
      <c r="IH53" s="29">
        <v>2.6844262295081971</v>
      </c>
      <c r="II53" s="29">
        <v>2.6844262295081971</v>
      </c>
      <c r="IJ53" s="29">
        <v>0.44197031039136303</v>
      </c>
      <c r="IK53" s="29">
        <v>0.31765276430649858</v>
      </c>
      <c r="IL53" s="29">
        <v>2.6844262295081971</v>
      </c>
      <c r="IM53" s="29">
        <v>2.6844262295081971</v>
      </c>
      <c r="IN53" s="29">
        <v>0.44197031039136303</v>
      </c>
      <c r="IO53" s="29">
        <v>0.31765276430649858</v>
      </c>
      <c r="IP53" s="29">
        <v>2.6844262295081971</v>
      </c>
      <c r="IQ53" s="29">
        <v>2.6844262295081971</v>
      </c>
      <c r="IR53" s="29">
        <v>0.44197031039136303</v>
      </c>
      <c r="IS53" s="29">
        <v>0.31765276430649858</v>
      </c>
      <c r="IT53" s="29">
        <v>2.6844262295081971</v>
      </c>
      <c r="IU53" s="29">
        <v>2.6844262295081971</v>
      </c>
      <c r="IV53" s="29">
        <v>0.44197031039136303</v>
      </c>
      <c r="IW53" s="29">
        <v>0.31765276430649858</v>
      </c>
      <c r="IX53" s="29">
        <v>2.6844262295081971</v>
      </c>
      <c r="IY53" s="29">
        <v>2.6844262295081971</v>
      </c>
      <c r="IZ53" s="29">
        <v>0.44197031039136303</v>
      </c>
      <c r="JA53" s="29">
        <v>0.31765276430649858</v>
      </c>
      <c r="JB53" s="29">
        <v>2.6844262295081971</v>
      </c>
      <c r="JC53" s="29">
        <v>2.6844262295081971</v>
      </c>
      <c r="JD53" s="29">
        <v>0.44197031039136303</v>
      </c>
      <c r="JE53" s="29">
        <v>0.31765276430649858</v>
      </c>
      <c r="JF53" s="29">
        <v>2.6844262295081971</v>
      </c>
      <c r="JG53" s="29">
        <v>2.6844262295081971</v>
      </c>
      <c r="JH53" s="29">
        <v>0.44197031039136303</v>
      </c>
      <c r="JI53" s="29">
        <v>0.31765276430649858</v>
      </c>
      <c r="JJ53" s="29">
        <v>2.6844262295081971</v>
      </c>
      <c r="JK53" s="29">
        <v>2.6844262295081971</v>
      </c>
      <c r="JL53" s="29">
        <v>0.44197031039136303</v>
      </c>
      <c r="JM53" s="29">
        <v>0.31765276430649858</v>
      </c>
      <c r="JN53" s="29">
        <v>2.6844262295081971</v>
      </c>
      <c r="JO53" s="29">
        <v>2.6844262295081971</v>
      </c>
      <c r="JP53" s="29">
        <v>0.44197031039136303</v>
      </c>
      <c r="JQ53" s="29">
        <v>0.31765276430649858</v>
      </c>
      <c r="JR53" s="29">
        <v>2.6844262295081971</v>
      </c>
      <c r="JS53" s="29">
        <v>2.6844262295081971</v>
      </c>
      <c r="JT53" s="29">
        <v>0.44197031039136303</v>
      </c>
      <c r="JU53" s="29">
        <v>0.31765276430649858</v>
      </c>
      <c r="JV53" s="29">
        <v>2.6844262295081971</v>
      </c>
      <c r="JW53" s="29">
        <v>2.6844262295081971</v>
      </c>
      <c r="JX53" s="29">
        <v>0.44197031039136303</v>
      </c>
      <c r="JY53" s="29">
        <v>0.31765276430649858</v>
      </c>
      <c r="JZ53" s="29">
        <v>2.6844262295081971</v>
      </c>
    </row>
    <row r="54" spans="1:286" ht="15" thickBot="1" x14ac:dyDescent="0.4">
      <c r="A54" s="2"/>
      <c r="B54" s="74" t="s">
        <v>511</v>
      </c>
      <c r="C54" s="74" t="s">
        <v>512</v>
      </c>
      <c r="D54" s="74" t="s">
        <v>856</v>
      </c>
      <c r="E54" s="87">
        <v>376743</v>
      </c>
      <c r="F54" s="84">
        <v>386810</v>
      </c>
      <c r="G54" s="22">
        <v>31.724112111</v>
      </c>
      <c r="H54" s="22">
        <v>13.158029689608636</v>
      </c>
      <c r="I54" s="22">
        <v>9.4569350145489821</v>
      </c>
      <c r="J54" s="22">
        <v>12.406354163800764</v>
      </c>
      <c r="K54" s="22">
        <v>31.707809963999999</v>
      </c>
      <c r="L54" s="22">
        <v>13.006992301993566</v>
      </c>
      <c r="M54" s="22">
        <v>9.3483814702010033</v>
      </c>
      <c r="N54" s="22">
        <v>11.958939702337197</v>
      </c>
      <c r="O54" s="22">
        <v>31.778776005000001</v>
      </c>
      <c r="P54" s="22">
        <v>12.937566475583052</v>
      </c>
      <c r="Q54" s="22">
        <v>9.2984837617915055</v>
      </c>
      <c r="R54" s="22">
        <v>11.835764565816092</v>
      </c>
      <c r="S54" s="22">
        <v>31.865484276</v>
      </c>
      <c r="T54" s="22">
        <v>12.733004404758727</v>
      </c>
      <c r="U54" s="22">
        <v>9.151460973740269</v>
      </c>
      <c r="V54" s="22">
        <v>11.442332251091663</v>
      </c>
      <c r="W54" s="22">
        <v>31.957473964999998</v>
      </c>
      <c r="X54" s="22">
        <v>12.4712726607083</v>
      </c>
      <c r="Y54" s="22">
        <v>8.9633492158921921</v>
      </c>
      <c r="Z54" s="22">
        <v>11.030153018991744</v>
      </c>
      <c r="AA54" s="22">
        <v>32.057604159</v>
      </c>
      <c r="AB54" s="22">
        <v>12.272072447323623</v>
      </c>
      <c r="AC54" s="22">
        <v>8.8201801003557776</v>
      </c>
      <c r="AD54" s="22">
        <v>10.763644751387837</v>
      </c>
      <c r="AE54" s="22">
        <v>32.163688469</v>
      </c>
      <c r="AF54" s="22">
        <v>12.085886223134215</v>
      </c>
      <c r="AG54" s="22">
        <v>8.6863643950945235</v>
      </c>
      <c r="AH54" s="22">
        <v>10.362101348381614</v>
      </c>
      <c r="AI54" s="22">
        <v>32.278792774999999</v>
      </c>
      <c r="AJ54" s="22">
        <v>11.944764415537305</v>
      </c>
      <c r="AK54" s="22">
        <v>8.5849373733396153</v>
      </c>
      <c r="AL54" s="22">
        <v>10.003179435212459</v>
      </c>
      <c r="AM54" s="22">
        <v>32.400828207000004</v>
      </c>
      <c r="AN54" s="22">
        <v>11.763809271776825</v>
      </c>
      <c r="AO54" s="22">
        <v>8.4548813485806296</v>
      </c>
      <c r="AP54" s="22">
        <v>9.43541923641979</v>
      </c>
      <c r="AQ54" s="22">
        <v>32.540931675000003</v>
      </c>
      <c r="AR54" s="22">
        <v>11.605485257384805</v>
      </c>
      <c r="AS54" s="22">
        <v>8.3410907620971297</v>
      </c>
      <c r="AT54" s="22">
        <v>8.9549579924694669</v>
      </c>
      <c r="AU54" s="22">
        <v>33.020862639000001</v>
      </c>
      <c r="AV54" s="22">
        <v>10.82840825966843</v>
      </c>
      <c r="AW54" s="22">
        <v>7.7825902234862339</v>
      </c>
      <c r="AX54" s="22">
        <v>7.3103291229997467</v>
      </c>
      <c r="AY54" s="22">
        <v>33.330817097999997</v>
      </c>
      <c r="AZ54" s="22">
        <v>10.597154265629852</v>
      </c>
      <c r="BA54" s="22">
        <v>7.6163834246670428</v>
      </c>
      <c r="BB54" s="22">
        <v>6.4357686703459578</v>
      </c>
      <c r="BC54" s="22">
        <v>33.506617743999996</v>
      </c>
      <c r="BD54" s="22">
        <v>10.737367340665084</v>
      </c>
      <c r="BE54" s="22">
        <v>7.7171573224372727</v>
      </c>
      <c r="BF54" s="22">
        <v>6.4347329334942884</v>
      </c>
      <c r="BG54" s="22">
        <v>33.599316807000001</v>
      </c>
      <c r="BH54" s="22">
        <v>10.890299318307283</v>
      </c>
      <c r="BI54" s="22">
        <v>7.8270725459415109</v>
      </c>
      <c r="BJ54" s="22">
        <v>6.6079769672821982</v>
      </c>
      <c r="BK54" s="25">
        <v>31.722931755000001</v>
      </c>
      <c r="BL54" s="25">
        <v>13.158029689608636</v>
      </c>
      <c r="BM54" s="25">
        <v>9.4569350145489821</v>
      </c>
      <c r="BN54" s="25">
        <v>12.406354163800764</v>
      </c>
      <c r="BO54" s="25">
        <v>31.703141262999999</v>
      </c>
      <c r="BP54" s="25">
        <v>13.027662690403496</v>
      </c>
      <c r="BQ54" s="25">
        <v>9.3632376853433463</v>
      </c>
      <c r="BR54" s="25">
        <v>12.010242310094275</v>
      </c>
      <c r="BS54" s="25">
        <v>31.755529387999999</v>
      </c>
      <c r="BT54" s="25">
        <v>12.984021483205401</v>
      </c>
      <c r="BU54" s="25">
        <v>9.3318718904512146</v>
      </c>
      <c r="BV54" s="25">
        <v>12.049561538545655</v>
      </c>
      <c r="BW54" s="25">
        <v>31.809762895999999</v>
      </c>
      <c r="BX54" s="25">
        <v>12.830517770234056</v>
      </c>
      <c r="BY54" s="25">
        <v>9.2215457495086675</v>
      </c>
      <c r="BZ54" s="25">
        <v>11.904551675170095</v>
      </c>
      <c r="CA54" s="25">
        <v>31.862761427999999</v>
      </c>
      <c r="CB54" s="25">
        <v>12.741776736926511</v>
      </c>
      <c r="CC54" s="25">
        <v>9.1577658215931574</v>
      </c>
      <c r="CD54" s="25">
        <v>11.631752104342466</v>
      </c>
      <c r="CE54" s="25">
        <v>31.92950592</v>
      </c>
      <c r="CF54" s="25">
        <v>12.624413241487357</v>
      </c>
      <c r="CG54" s="25">
        <v>9.0734143665782074</v>
      </c>
      <c r="CH54" s="25">
        <v>11.516556260778975</v>
      </c>
      <c r="CI54" s="25">
        <v>32.018445833000001</v>
      </c>
      <c r="CJ54" s="25">
        <v>12.459656367443657</v>
      </c>
      <c r="CK54" s="25">
        <v>8.9550003572024739</v>
      </c>
      <c r="CL54" s="25">
        <v>11.248197938047753</v>
      </c>
      <c r="CM54" s="25">
        <v>32.129592342000002</v>
      </c>
      <c r="CN54" s="25">
        <v>12.403702404745641</v>
      </c>
      <c r="CO54" s="25">
        <v>8.9147851424990492</v>
      </c>
      <c r="CP54" s="25">
        <v>11.05943835696069</v>
      </c>
      <c r="CQ54" s="25">
        <v>32.253759353</v>
      </c>
      <c r="CR54" s="25">
        <v>12.283015940706139</v>
      </c>
      <c r="CS54" s="25">
        <v>8.8280454045230368</v>
      </c>
      <c r="CT54" s="25">
        <v>10.500554629117126</v>
      </c>
      <c r="CU54" s="25">
        <v>32.387276989</v>
      </c>
      <c r="CV54" s="25">
        <v>12.187870396776358</v>
      </c>
      <c r="CW54" s="25">
        <v>8.759662428720933</v>
      </c>
      <c r="CX54" s="25">
        <v>10.112068704381532</v>
      </c>
      <c r="CY54" s="25">
        <v>32.552111736999997</v>
      </c>
      <c r="CZ54" s="25">
        <v>11.933577793604444</v>
      </c>
      <c r="DA54" s="25">
        <v>8.5768973278961145</v>
      </c>
      <c r="DB54" s="25">
        <v>9.1772446996468524</v>
      </c>
      <c r="DC54" s="25">
        <v>32.668520280999999</v>
      </c>
      <c r="DD54" s="25">
        <v>11.725732981604891</v>
      </c>
      <c r="DE54" s="25">
        <v>8.427515169126309</v>
      </c>
      <c r="DF54" s="25">
        <v>8.4343380716130945</v>
      </c>
      <c r="DG54" s="25">
        <v>32.738023067</v>
      </c>
      <c r="DH54" s="25">
        <v>11.725028820751131</v>
      </c>
      <c r="DI54" s="25">
        <v>8.427009074856052</v>
      </c>
      <c r="DJ54" s="25">
        <v>8.080454415716261</v>
      </c>
      <c r="DK54" s="25">
        <v>32.772196344000001</v>
      </c>
      <c r="DL54" s="25">
        <v>11.632837399260199</v>
      </c>
      <c r="DM54" s="25">
        <v>8.3607492850163023</v>
      </c>
      <c r="DN54" s="25">
        <v>7.747261566826193</v>
      </c>
      <c r="DO54" s="27">
        <v>31.724112111</v>
      </c>
      <c r="DP54" s="27">
        <v>13.158029689608636</v>
      </c>
      <c r="DQ54" s="27">
        <v>9.4569350145489821</v>
      </c>
      <c r="DR54" s="27">
        <v>12.406354163800764</v>
      </c>
      <c r="DS54" s="27">
        <v>31.707809972</v>
      </c>
      <c r="DT54" s="27">
        <v>13.007917090987609</v>
      </c>
      <c r="DU54" s="27">
        <v>9.3490461342597655</v>
      </c>
      <c r="DV54" s="27">
        <v>11.958939691863245</v>
      </c>
      <c r="DW54" s="27">
        <v>31.778776001000001</v>
      </c>
      <c r="DX54" s="27">
        <v>12.937355753109648</v>
      </c>
      <c r="DY54" s="27">
        <v>9.2983323114008236</v>
      </c>
      <c r="DZ54" s="27">
        <v>11.835764586299577</v>
      </c>
      <c r="EA54" s="27">
        <v>31.865484276</v>
      </c>
      <c r="EB54" s="27">
        <v>12.732971650731802</v>
      </c>
      <c r="EC54" s="27">
        <v>9.1514374327762038</v>
      </c>
      <c r="ED54" s="27">
        <v>11.442332251091663</v>
      </c>
      <c r="EE54" s="27">
        <v>31.957473983</v>
      </c>
      <c r="EF54" s="27">
        <v>12.471529537360704</v>
      </c>
      <c r="EG54" s="27">
        <v>8.96353383820008</v>
      </c>
      <c r="EH54" s="27">
        <v>11.030152915753465</v>
      </c>
      <c r="EI54" s="27">
        <v>32.057604140000002</v>
      </c>
      <c r="EJ54" s="27">
        <v>12.264540000418815</v>
      </c>
      <c r="EK54" s="27">
        <v>8.8147663824542608</v>
      </c>
      <c r="EL54" s="27">
        <v>10.763644853785067</v>
      </c>
      <c r="EM54" s="27">
        <v>32.163688469</v>
      </c>
      <c r="EN54" s="27">
        <v>12.085398769853223</v>
      </c>
      <c r="EO54" s="27">
        <v>8.6860140528237029</v>
      </c>
      <c r="EP54" s="27">
        <v>10.362101348381614</v>
      </c>
      <c r="EQ54" s="27">
        <v>32.278792774999999</v>
      </c>
      <c r="ER54" s="27">
        <v>11.94094301564601</v>
      </c>
      <c r="ES54" s="27">
        <v>8.5821908579958226</v>
      </c>
      <c r="ET54" s="27">
        <v>10.003179435212459</v>
      </c>
      <c r="EU54" s="27">
        <v>32.400828207000004</v>
      </c>
      <c r="EV54" s="27">
        <v>11.766197827182694</v>
      </c>
      <c r="EW54" s="27">
        <v>8.4565980503805793</v>
      </c>
      <c r="EX54" s="27">
        <v>9.43541923641979</v>
      </c>
      <c r="EY54" s="27">
        <v>32.530402316999997</v>
      </c>
      <c r="EZ54" s="27">
        <v>11.6110219001296</v>
      </c>
      <c r="FA54" s="27">
        <v>8.3450700562522169</v>
      </c>
      <c r="FB54" s="27">
        <v>9.0079911986318777</v>
      </c>
      <c r="FC54" s="27">
        <v>32.968643665000002</v>
      </c>
      <c r="FD54" s="27">
        <v>10.865156736914063</v>
      </c>
      <c r="FE54" s="27">
        <v>7.8090020776462863</v>
      </c>
      <c r="FF54" s="27">
        <v>7.5305823248557786</v>
      </c>
      <c r="FG54" s="27">
        <v>33.255989296000003</v>
      </c>
      <c r="FH54" s="27">
        <v>10.650582266917011</v>
      </c>
      <c r="FI54" s="27">
        <v>7.6547831811692584</v>
      </c>
      <c r="FJ54" s="27">
        <v>6.7036157462283299</v>
      </c>
      <c r="FK54" s="27">
        <v>33.424313792999996</v>
      </c>
      <c r="FL54" s="27">
        <v>10.761492631962453</v>
      </c>
      <c r="FM54" s="27">
        <v>7.7344966443105516</v>
      </c>
      <c r="FN54" s="27">
        <v>6.6834078058169766</v>
      </c>
      <c r="FO54" s="27">
        <v>33.518214917000002</v>
      </c>
      <c r="FP54" s="27">
        <v>10.941747124143564</v>
      </c>
      <c r="FQ54" s="27">
        <v>7.8640490969838819</v>
      </c>
      <c r="FR54" s="27">
        <v>6.8386925559944629</v>
      </c>
      <c r="FS54" s="28">
        <v>31.725970861</v>
      </c>
      <c r="FT54" s="28">
        <v>13.158029689608636</v>
      </c>
      <c r="FU54" s="28">
        <v>9.4569350145489821</v>
      </c>
      <c r="FV54" s="28">
        <v>12.406354163800764</v>
      </c>
      <c r="FW54" s="28">
        <v>31.708824461999999</v>
      </c>
      <c r="FX54" s="28">
        <v>13.022272894967813</v>
      </c>
      <c r="FY54" s="28">
        <v>9.3593639332406884</v>
      </c>
      <c r="FZ54" s="28">
        <v>11.970074645238045</v>
      </c>
      <c r="GA54" s="28">
        <v>31.781868393</v>
      </c>
      <c r="GB54" s="28">
        <v>12.881694787177217</v>
      </c>
      <c r="GC54" s="28">
        <v>9.2583276792418214</v>
      </c>
      <c r="GD54" s="28">
        <v>11.883835140342349</v>
      </c>
      <c r="GE54" s="28">
        <v>31.878972877999999</v>
      </c>
      <c r="GF54" s="28">
        <v>12.678496526720155</v>
      </c>
      <c r="GG54" s="28">
        <v>9.1122850885544473</v>
      </c>
      <c r="GH54" s="28">
        <v>11.537905994688677</v>
      </c>
      <c r="GI54" s="28">
        <v>31.990301547999998</v>
      </c>
      <c r="GJ54" s="28">
        <v>12.44715050261731</v>
      </c>
      <c r="GK54" s="28">
        <v>8.9460121459160309</v>
      </c>
      <c r="GL54" s="28">
        <v>11.192977700369276</v>
      </c>
      <c r="GM54" s="28">
        <v>32.117418893</v>
      </c>
      <c r="GN54" s="28">
        <v>12.231587582811633</v>
      </c>
      <c r="GO54" s="28">
        <v>8.7910828310993416</v>
      </c>
      <c r="GP54" s="28">
        <v>10.990931041667352</v>
      </c>
      <c r="GQ54" s="28">
        <v>32.258753894000002</v>
      </c>
      <c r="GR54" s="28">
        <v>12.017722167010753</v>
      </c>
      <c r="GS54" s="28">
        <v>8.6373735458341105</v>
      </c>
      <c r="GT54" s="28">
        <v>10.633595808274084</v>
      </c>
      <c r="GU54" s="28">
        <v>32.420276416999997</v>
      </c>
      <c r="GV54" s="28">
        <v>11.858997172225971</v>
      </c>
      <c r="GW54" s="28">
        <v>8.523294766847183</v>
      </c>
      <c r="GX54" s="28">
        <v>10.291150417299065</v>
      </c>
      <c r="GY54" s="28">
        <v>32.597427711000002</v>
      </c>
      <c r="GZ54" s="28">
        <v>11.700178429685513</v>
      </c>
      <c r="HA54" s="28">
        <v>8.4091486095023917</v>
      </c>
      <c r="HB54" s="28">
        <v>9.8492595730138852</v>
      </c>
      <c r="HC54" s="28">
        <v>32.805487894000002</v>
      </c>
      <c r="HD54" s="28">
        <v>11.542216809482785</v>
      </c>
      <c r="HE54" s="28">
        <v>8.2956184828581403</v>
      </c>
      <c r="HF54" s="28">
        <v>9.5511297087336047</v>
      </c>
      <c r="HG54" s="28">
        <v>33.412215936000003</v>
      </c>
      <c r="HH54" s="28">
        <v>10.673242076923449</v>
      </c>
      <c r="HI54" s="28">
        <v>7.6710692327839727</v>
      </c>
      <c r="HJ54" s="28">
        <v>7.4672602178361736</v>
      </c>
      <c r="HK54" s="28">
        <v>33.902232673</v>
      </c>
      <c r="HL54" s="28">
        <v>9.5870772313703867</v>
      </c>
      <c r="HM54" s="28">
        <v>6.8904211721100461</v>
      </c>
      <c r="HN54" s="28">
        <v>3.2291413458820237</v>
      </c>
      <c r="HO54" s="28">
        <v>34.147752764000003</v>
      </c>
      <c r="HP54" s="28">
        <v>9.0110441465360474</v>
      </c>
      <c r="HQ54" s="28">
        <v>6.4764148521660641</v>
      </c>
      <c r="HR54" s="28">
        <v>0.23096490233301026</v>
      </c>
      <c r="HS54" s="28">
        <v>34.257865354000003</v>
      </c>
      <c r="HT54" s="28">
        <v>8.4706820827415772</v>
      </c>
      <c r="HU54" s="28">
        <v>6.0880459973923466</v>
      </c>
      <c r="HV54" s="28">
        <v>-1.8166572415609181</v>
      </c>
      <c r="HW54" s="29">
        <v>31.725970861</v>
      </c>
      <c r="HX54" s="29">
        <v>13.158029689608636</v>
      </c>
      <c r="HY54" s="29">
        <v>9.4569350145489821</v>
      </c>
      <c r="HZ54" s="29">
        <v>12.406354163800764</v>
      </c>
      <c r="IA54" s="29">
        <v>31.683287247999999</v>
      </c>
      <c r="IB54" s="29">
        <v>13.023997192452992</v>
      </c>
      <c r="IC54" s="29">
        <v>9.3606032197940525</v>
      </c>
      <c r="ID54" s="29">
        <v>12.029800166603497</v>
      </c>
      <c r="IE54" s="29">
        <v>31.776593563999999</v>
      </c>
      <c r="IF54" s="29">
        <v>12.920874634153991</v>
      </c>
      <c r="IG54" s="29">
        <v>9.286487006700396</v>
      </c>
      <c r="IH54" s="29">
        <v>11.716376865985271</v>
      </c>
      <c r="II54" s="29">
        <v>31.854607832999999</v>
      </c>
      <c r="IJ54" s="29">
        <v>12.671650047404469</v>
      </c>
      <c r="IK54" s="29">
        <v>9.1073643890656761</v>
      </c>
      <c r="IL54" s="29">
        <v>11.378095480597814</v>
      </c>
      <c r="IM54" s="29">
        <v>31.940012670999998</v>
      </c>
      <c r="IN54" s="29">
        <v>12.454217390823201</v>
      </c>
      <c r="IO54" s="29">
        <v>8.9510912576139603</v>
      </c>
      <c r="IP54" s="29">
        <v>11.16157721104458</v>
      </c>
      <c r="IQ54" s="29">
        <v>32.034076458999998</v>
      </c>
      <c r="IR54" s="29">
        <v>12.268465996298879</v>
      </c>
      <c r="IS54" s="29">
        <v>8.817588072994635</v>
      </c>
      <c r="IT54" s="29">
        <v>11.012572549741151</v>
      </c>
      <c r="IU54" s="29">
        <v>32.144753426999998</v>
      </c>
      <c r="IV54" s="29">
        <v>12.038346749862489</v>
      </c>
      <c r="IW54" s="29">
        <v>8.6521968396198883</v>
      </c>
      <c r="IX54" s="29">
        <v>10.708588256966515</v>
      </c>
      <c r="IY54" s="29">
        <v>32.267546406999998</v>
      </c>
      <c r="IZ54" s="29">
        <v>11.897124179048543</v>
      </c>
      <c r="JA54" s="29">
        <v>8.550697397356906</v>
      </c>
      <c r="JB54" s="29">
        <v>10.470029601166388</v>
      </c>
      <c r="JC54" s="29">
        <v>32.409784154</v>
      </c>
      <c r="JD54" s="29">
        <v>11.72570262815386</v>
      </c>
      <c r="JE54" s="29">
        <v>8.4274933535034044</v>
      </c>
      <c r="JF54" s="29">
        <v>10.026488483377083</v>
      </c>
      <c r="JG54" s="29">
        <v>32.605144643000003</v>
      </c>
      <c r="JH54" s="29">
        <v>11.432274514869732</v>
      </c>
      <c r="JI54" s="29">
        <v>8.216600790997548</v>
      </c>
      <c r="JJ54" s="29">
        <v>8.9960980827459593</v>
      </c>
      <c r="JK54" s="29">
        <v>33.212580459999998</v>
      </c>
      <c r="JL54" s="29">
        <v>9.9372388772317848</v>
      </c>
      <c r="JM54" s="29">
        <v>7.1420892415409822</v>
      </c>
      <c r="JN54" s="29">
        <v>4.183553014621797</v>
      </c>
      <c r="JO54" s="29">
        <v>33.540515337000002</v>
      </c>
      <c r="JP54" s="29">
        <v>9.0214703165871235</v>
      </c>
      <c r="JQ54" s="29">
        <v>6.483908345869116</v>
      </c>
      <c r="JR54" s="29">
        <v>0.34482716553881687</v>
      </c>
      <c r="JS54" s="29">
        <v>33.602793994000002</v>
      </c>
      <c r="JT54" s="29">
        <v>8.80547634545335</v>
      </c>
      <c r="JU54" s="29">
        <v>6.3286692259756867</v>
      </c>
      <c r="JV54" s="29">
        <v>-1.418499703509319</v>
      </c>
      <c r="JW54" s="29">
        <v>33.474419635000004</v>
      </c>
      <c r="JX54" s="29">
        <v>8.8381100239836794</v>
      </c>
      <c r="JY54" s="29">
        <v>6.3521236932802205</v>
      </c>
      <c r="JZ54" s="29">
        <v>-0.50696240353399702</v>
      </c>
    </row>
    <row r="55" spans="1:286" ht="15" thickBot="1" x14ac:dyDescent="0.4">
      <c r="A55" s="2"/>
      <c r="B55" s="74" t="s">
        <v>513</v>
      </c>
      <c r="C55" s="74" t="s">
        <v>457</v>
      </c>
      <c r="D55" s="74" t="s">
        <v>853</v>
      </c>
      <c r="E55" s="87">
        <v>387613</v>
      </c>
      <c r="F55" s="84">
        <v>397710</v>
      </c>
      <c r="G55" s="22">
        <v>26.082811462157892</v>
      </c>
      <c r="H55" s="22">
        <v>4.6839250099720706</v>
      </c>
      <c r="I55" s="22">
        <v>3.4168580828046662</v>
      </c>
      <c r="J55" s="22">
        <v>15.011106226143168</v>
      </c>
      <c r="K55" s="22">
        <v>25.8399871202786</v>
      </c>
      <c r="L55" s="22">
        <v>4.1914994664270022</v>
      </c>
      <c r="M55" s="22">
        <v>3.0576405045856929</v>
      </c>
      <c r="N55" s="22">
        <v>12.883830536109057</v>
      </c>
      <c r="O55" s="22">
        <v>24.213846635560682</v>
      </c>
      <c r="P55" s="22">
        <v>3.9277235232617103</v>
      </c>
      <c r="Q55" s="22">
        <v>2.8652196264685328</v>
      </c>
      <c r="R55" s="22">
        <v>12.662120159417372</v>
      </c>
      <c r="S55" s="22">
        <v>22.599384294039364</v>
      </c>
      <c r="T55" s="22">
        <v>3.6658418895149776</v>
      </c>
      <c r="U55" s="22">
        <v>2.6741806206986793</v>
      </c>
      <c r="V55" s="22">
        <v>12.471211438437786</v>
      </c>
      <c r="W55" s="22">
        <v>20.979492435039941</v>
      </c>
      <c r="X55" s="22">
        <v>3.4030795347560203</v>
      </c>
      <c r="Y55" s="22">
        <v>2.4824991412122515</v>
      </c>
      <c r="Z55" s="22">
        <v>12.295322210145761</v>
      </c>
      <c r="AA55" s="22">
        <v>19.090675639221988</v>
      </c>
      <c r="AB55" s="22">
        <v>3.0966949164124506</v>
      </c>
      <c r="AC55" s="22">
        <v>2.2589958277720368</v>
      </c>
      <c r="AD55" s="22">
        <v>12.02888274755129</v>
      </c>
      <c r="AE55" s="22">
        <v>17.41438232710858</v>
      </c>
      <c r="AF55" s="22">
        <v>2.8247836925177401</v>
      </c>
      <c r="AG55" s="22">
        <v>2.0606403756262535</v>
      </c>
      <c r="AH55" s="22">
        <v>11.779888616768178</v>
      </c>
      <c r="AI55" s="22">
        <v>16.738945672203233</v>
      </c>
      <c r="AJ55" s="22">
        <v>2.7152212393530784</v>
      </c>
      <c r="AK55" s="22">
        <v>1.9807160914264486</v>
      </c>
      <c r="AL55" s="22">
        <v>11.620492092314494</v>
      </c>
      <c r="AM55" s="22">
        <v>15.669377535184957</v>
      </c>
      <c r="AN55" s="22">
        <v>2.5417267923647047</v>
      </c>
      <c r="AO55" s="22">
        <v>1.8541543078257574</v>
      </c>
      <c r="AP55" s="22">
        <v>11.266135306637111</v>
      </c>
      <c r="AQ55" s="22">
        <v>14.733862312455802</v>
      </c>
      <c r="AR55" s="22">
        <v>2.3899770434715899</v>
      </c>
      <c r="AS55" s="22">
        <v>1.7434549787448872</v>
      </c>
      <c r="AT55" s="22">
        <v>10.924245351457113</v>
      </c>
      <c r="AU55" s="22">
        <v>11.603277424427729</v>
      </c>
      <c r="AV55" s="22">
        <v>1.8821654556911767</v>
      </c>
      <c r="AW55" s="22">
        <v>1.3730134954685094</v>
      </c>
      <c r="AX55" s="22">
        <v>9.5565666008330368</v>
      </c>
      <c r="AY55" s="22">
        <v>9.0507255199936179</v>
      </c>
      <c r="AZ55" s="22">
        <v>1.4681164898127661</v>
      </c>
      <c r="BA55" s="22">
        <v>1.0709705394590585</v>
      </c>
      <c r="BB55" s="22">
        <v>8.4841555604327148</v>
      </c>
      <c r="BC55" s="22">
        <v>10.881057987458052</v>
      </c>
      <c r="BD55" s="22">
        <v>1.7650143762184647</v>
      </c>
      <c r="BE55" s="22">
        <v>1.2875534140296703</v>
      </c>
      <c r="BF55" s="22">
        <v>7.4046252985965211</v>
      </c>
      <c r="BG55" s="22">
        <v>11.219630527789937</v>
      </c>
      <c r="BH55" s="22">
        <v>1.8199341645117895</v>
      </c>
      <c r="BI55" s="22">
        <v>1.3276166349686167</v>
      </c>
      <c r="BJ55" s="22">
        <v>6.159031908766579</v>
      </c>
      <c r="BK55" s="25">
        <v>25.238315406157895</v>
      </c>
      <c r="BL55" s="25">
        <v>4.6839250099720706</v>
      </c>
      <c r="BM55" s="25">
        <v>3.4168580828046662</v>
      </c>
      <c r="BN55" s="25">
        <v>15.011106226143168</v>
      </c>
      <c r="BO55" s="25">
        <v>25.231307108157893</v>
      </c>
      <c r="BP55" s="25">
        <v>4.424697735889441</v>
      </c>
      <c r="BQ55" s="25">
        <v>3.2277553954544396</v>
      </c>
      <c r="BR55" s="25">
        <v>13.980799361827103</v>
      </c>
      <c r="BS55" s="25">
        <v>25.263981764157894</v>
      </c>
      <c r="BT55" s="25">
        <v>4.2732217863471522</v>
      </c>
      <c r="BU55" s="25">
        <v>3.1172557991880243</v>
      </c>
      <c r="BV55" s="25">
        <v>13.992825101212496</v>
      </c>
      <c r="BW55" s="25">
        <v>25.105282184065498</v>
      </c>
      <c r="BX55" s="25">
        <v>4.0723231164627345</v>
      </c>
      <c r="BY55" s="25">
        <v>2.9707030165201025</v>
      </c>
      <c r="BZ55" s="25">
        <v>13.982975590635336</v>
      </c>
      <c r="CA55" s="25">
        <v>24.023875452872996</v>
      </c>
      <c r="CB55" s="25">
        <v>3.8969083333328016</v>
      </c>
      <c r="CC55" s="25">
        <v>2.8427403744400337</v>
      </c>
      <c r="CD55" s="25">
        <v>14.006871746793125</v>
      </c>
      <c r="CE55" s="25">
        <v>22.803805830356186</v>
      </c>
      <c r="CF55" s="25">
        <v>3.6990010685969872</v>
      </c>
      <c r="CG55" s="25">
        <v>2.6983697801801649</v>
      </c>
      <c r="CH55" s="25">
        <v>13.923511451970327</v>
      </c>
      <c r="CI55" s="25">
        <v>21.807937135921549</v>
      </c>
      <c r="CJ55" s="25">
        <v>3.5374613943732971</v>
      </c>
      <c r="CK55" s="25">
        <v>2.5805288368709256</v>
      </c>
      <c r="CL55" s="25">
        <v>13.799165863206548</v>
      </c>
      <c r="CM55" s="25">
        <v>21.506365824933301</v>
      </c>
      <c r="CN55" s="25">
        <v>3.4885435685549964</v>
      </c>
      <c r="CO55" s="25">
        <v>2.5448439639951559</v>
      </c>
      <c r="CP55" s="25">
        <v>13.714655788125375</v>
      </c>
      <c r="CQ55" s="25">
        <v>20.945372041315423</v>
      </c>
      <c r="CR55" s="25">
        <v>3.397544872086689</v>
      </c>
      <c r="CS55" s="25">
        <v>2.4784616818513436</v>
      </c>
      <c r="CT55" s="25">
        <v>13.427593767719566</v>
      </c>
      <c r="CU55" s="25">
        <v>20.592548117331322</v>
      </c>
      <c r="CV55" s="25">
        <v>3.3403133695229181</v>
      </c>
      <c r="CW55" s="25">
        <v>2.4367120975369603</v>
      </c>
      <c r="CX55" s="25">
        <v>13.163150568799967</v>
      </c>
      <c r="CY55" s="25">
        <v>19.472362582607339</v>
      </c>
      <c r="CZ55" s="25">
        <v>3.1586082839422018</v>
      </c>
      <c r="DA55" s="25">
        <v>2.3041607673958131</v>
      </c>
      <c r="DB55" s="25">
        <v>12.39917877609156</v>
      </c>
      <c r="DC55" s="25">
        <v>18.561634073596899</v>
      </c>
      <c r="DD55" s="25">
        <v>3.0108791832345094</v>
      </c>
      <c r="DE55" s="25">
        <v>2.1963944451887132</v>
      </c>
      <c r="DF55" s="25">
        <v>11.79915354778114</v>
      </c>
      <c r="DG55" s="25">
        <v>20.166074890562793</v>
      </c>
      <c r="DH55" s="25">
        <v>3.271135227361893</v>
      </c>
      <c r="DI55" s="25">
        <v>2.3862476059635314</v>
      </c>
      <c r="DJ55" s="25">
        <v>11.458854714100379</v>
      </c>
      <c r="DK55" s="25">
        <v>21.583712804819722</v>
      </c>
      <c r="DL55" s="25">
        <v>3.5010900076617424</v>
      </c>
      <c r="DM55" s="25">
        <v>2.5539964166456639</v>
      </c>
      <c r="DN55" s="25">
        <v>11.19644824608131</v>
      </c>
      <c r="DO55" s="27">
        <v>25.238362315157893</v>
      </c>
      <c r="DP55" s="27">
        <v>4.6839250099720706</v>
      </c>
      <c r="DQ55" s="27">
        <v>3.4168580828046662</v>
      </c>
      <c r="DR55" s="27">
        <v>15.011106226143168</v>
      </c>
      <c r="DS55" s="27">
        <v>25.253119018157893</v>
      </c>
      <c r="DT55" s="27">
        <v>4.1920600348276347</v>
      </c>
      <c r="DU55" s="27">
        <v>3.0580494314294375</v>
      </c>
      <c r="DV55" s="27">
        <v>12.884281733569043</v>
      </c>
      <c r="DW55" s="27">
        <v>24.181418971457166</v>
      </c>
      <c r="DX55" s="27">
        <v>3.9224634379468575</v>
      </c>
      <c r="DY55" s="27">
        <v>2.8613824674649129</v>
      </c>
      <c r="DZ55" s="27">
        <v>12.660170355848539</v>
      </c>
      <c r="EA55" s="27">
        <v>22.59075231475088</v>
      </c>
      <c r="EB55" s="27">
        <v>3.6644416977728733</v>
      </c>
      <c r="EC55" s="27">
        <v>2.6731592003169915</v>
      </c>
      <c r="ED55" s="27">
        <v>12.46948613535965</v>
      </c>
      <c r="EE55" s="27">
        <v>20.975465160996713</v>
      </c>
      <c r="EF55" s="27">
        <v>3.4024262713884812</v>
      </c>
      <c r="EG55" s="27">
        <v>2.4820225946806942</v>
      </c>
      <c r="EH55" s="27">
        <v>12.293950769931316</v>
      </c>
      <c r="EI55" s="27">
        <v>19.079874116422417</v>
      </c>
      <c r="EJ55" s="27">
        <v>3.0949428034241486</v>
      </c>
      <c r="EK55" s="27">
        <v>2.2577176857408721</v>
      </c>
      <c r="EL55" s="27">
        <v>12.026761887365588</v>
      </c>
      <c r="EM55" s="27">
        <v>17.394891297070565</v>
      </c>
      <c r="EN55" s="27">
        <v>2.8216220561893559</v>
      </c>
      <c r="EO55" s="27">
        <v>2.0583340059425952</v>
      </c>
      <c r="EP55" s="27">
        <v>11.775794072298522</v>
      </c>
      <c r="EQ55" s="27">
        <v>16.727423069117883</v>
      </c>
      <c r="ER55" s="27">
        <v>2.7133521600668042</v>
      </c>
      <c r="ES55" s="27">
        <v>1.9793526241093775</v>
      </c>
      <c r="ET55" s="27">
        <v>11.616583112286055</v>
      </c>
      <c r="EU55" s="27">
        <v>15.630898213428258</v>
      </c>
      <c r="EV55" s="27">
        <v>2.5354850687964641</v>
      </c>
      <c r="EW55" s="27">
        <v>1.8496010573831545</v>
      </c>
      <c r="EX55" s="27">
        <v>11.269384557913213</v>
      </c>
      <c r="EY55" s="27">
        <v>14.823640794537141</v>
      </c>
      <c r="EZ55" s="27">
        <v>2.4045399942187768</v>
      </c>
      <c r="FA55" s="27">
        <v>1.7540784485622036</v>
      </c>
      <c r="FB55" s="27">
        <v>10.951264679336141</v>
      </c>
      <c r="FC55" s="27">
        <v>11.771167230882927</v>
      </c>
      <c r="FD55" s="27">
        <v>1.9093988297211215</v>
      </c>
      <c r="FE55" s="27">
        <v>1.3928798626665644</v>
      </c>
      <c r="FF55" s="27">
        <v>9.7004435247075911</v>
      </c>
      <c r="FG55" s="27">
        <v>9.5403676509310635</v>
      </c>
      <c r="FH55" s="27">
        <v>1.5475412480764366</v>
      </c>
      <c r="FI55" s="27">
        <v>1.128909794820802</v>
      </c>
      <c r="FJ55" s="27">
        <v>8.8349199148361883</v>
      </c>
      <c r="FK55" s="27">
        <v>12.122032717329896</v>
      </c>
      <c r="FL55" s="27">
        <v>1.9663126544991525</v>
      </c>
      <c r="FM55" s="27">
        <v>1.4343977054591208</v>
      </c>
      <c r="FN55" s="27">
        <v>8.4278216362368603</v>
      </c>
      <c r="FO55" s="27">
        <v>13.767861457250927</v>
      </c>
      <c r="FP55" s="27">
        <v>2.233282225849885</v>
      </c>
      <c r="FQ55" s="27">
        <v>1.6291482908742547</v>
      </c>
      <c r="FR55" s="27">
        <v>8.2908177710447966</v>
      </c>
      <c r="FS55" s="28">
        <v>25.238488175157894</v>
      </c>
      <c r="FT55" s="28">
        <v>4.6839250099720759</v>
      </c>
      <c r="FU55" s="28">
        <v>3.4168580828046702</v>
      </c>
      <c r="FV55" s="28">
        <v>15.011106226143168</v>
      </c>
      <c r="FW55" s="28">
        <v>25.255348025157893</v>
      </c>
      <c r="FX55" s="28">
        <v>4.1875337984684604</v>
      </c>
      <c r="FY55" s="28">
        <v>3.0547476050219688</v>
      </c>
      <c r="FZ55" s="28">
        <v>12.871255935401448</v>
      </c>
      <c r="GA55" s="28">
        <v>24.487408357961812</v>
      </c>
      <c r="GB55" s="28">
        <v>3.9720979189663939</v>
      </c>
      <c r="GC55" s="28">
        <v>2.8975901303323481</v>
      </c>
      <c r="GD55" s="28">
        <v>12.658681792407178</v>
      </c>
      <c r="GE55" s="28">
        <v>22.533057252198486</v>
      </c>
      <c r="GF55" s="28">
        <v>3.6550829924926349</v>
      </c>
      <c r="GG55" s="28">
        <v>2.6663321551116796</v>
      </c>
      <c r="GH55" s="28">
        <v>12.479682839644971</v>
      </c>
      <c r="GI55" s="28">
        <v>20.584481747334035</v>
      </c>
      <c r="GJ55" s="28">
        <v>3.339004925157901</v>
      </c>
      <c r="GK55" s="28">
        <v>2.435757605589504</v>
      </c>
      <c r="GL55" s="28">
        <v>12.320704774526348</v>
      </c>
      <c r="GM55" s="28">
        <v>18.711269650149259</v>
      </c>
      <c r="GN55" s="28">
        <v>3.0351515420541273</v>
      </c>
      <c r="GO55" s="28">
        <v>2.2141007930155845</v>
      </c>
      <c r="GP55" s="28">
        <v>12.070450033529825</v>
      </c>
      <c r="GQ55" s="28">
        <v>17.064872648991201</v>
      </c>
      <c r="GR55" s="28">
        <v>2.7680897931546715</v>
      </c>
      <c r="GS55" s="28">
        <v>2.0192829653619997</v>
      </c>
      <c r="GT55" s="28">
        <v>11.835801228632688</v>
      </c>
      <c r="GU55" s="28">
        <v>16.207534969010208</v>
      </c>
      <c r="GV55" s="28">
        <v>2.6290212088143958</v>
      </c>
      <c r="GW55" s="28">
        <v>1.9178343692688467</v>
      </c>
      <c r="GX55" s="28">
        <v>11.591980224012321</v>
      </c>
      <c r="GY55" s="28">
        <v>15.151044281518038</v>
      </c>
      <c r="GZ55" s="28">
        <v>2.4576480524619568</v>
      </c>
      <c r="HA55" s="28">
        <v>1.79282003765339</v>
      </c>
      <c r="HB55" s="28">
        <v>11.313373123198232</v>
      </c>
      <c r="HC55" s="28">
        <v>13.994076844785983</v>
      </c>
      <c r="HD55" s="28">
        <v>2.2699765814522008</v>
      </c>
      <c r="HE55" s="28">
        <v>1.6559163124087903</v>
      </c>
      <c r="HF55" s="28">
        <v>10.952972013436998</v>
      </c>
      <c r="HG55" s="28">
        <v>8.9455469352272061</v>
      </c>
      <c r="HH55" s="28">
        <v>1.4510554912961691</v>
      </c>
      <c r="HI55" s="28">
        <v>1.0585247785730403</v>
      </c>
      <c r="HJ55" s="28">
        <v>8.9315151199838745</v>
      </c>
      <c r="HK55" s="28">
        <v>1.7770675168059968</v>
      </c>
      <c r="HL55" s="28">
        <v>0.28825778874524399</v>
      </c>
      <c r="HM55" s="28">
        <v>0.21028004361911418</v>
      </c>
      <c r="HN55" s="28">
        <v>1.7770675168059968</v>
      </c>
      <c r="HO55" s="28">
        <v>2.6914375645502386</v>
      </c>
      <c r="HP55" s="28">
        <v>0.43657758276824887</v>
      </c>
      <c r="HQ55" s="28">
        <v>0.31847726837580376</v>
      </c>
      <c r="HR55" s="28">
        <v>0.82927845761072305</v>
      </c>
      <c r="HS55" s="28">
        <v>2.6914375645502386</v>
      </c>
      <c r="HT55" s="28">
        <v>0.43657758276824887</v>
      </c>
      <c r="HU55" s="28">
        <v>0.31847726837580376</v>
      </c>
      <c r="HV55" s="28">
        <v>-1.4081098389732745</v>
      </c>
      <c r="HW55" s="29">
        <v>25.238488175157894</v>
      </c>
      <c r="HX55" s="29">
        <v>4.6839250099720759</v>
      </c>
      <c r="HY55" s="29">
        <v>3.4168580828046702</v>
      </c>
      <c r="HZ55" s="29">
        <v>15.011106226143168</v>
      </c>
      <c r="IA55" s="29">
        <v>25.251927899157895</v>
      </c>
      <c r="IB55" s="29">
        <v>4.2310947997660531</v>
      </c>
      <c r="IC55" s="29">
        <v>3.0865247489902989</v>
      </c>
      <c r="ID55" s="29">
        <v>12.900004158719081</v>
      </c>
      <c r="IE55" s="29">
        <v>24.284425437804266</v>
      </c>
      <c r="IF55" s="29">
        <v>3.939172097541876</v>
      </c>
      <c r="IG55" s="29">
        <v>2.8735712020130797</v>
      </c>
      <c r="IH55" s="29">
        <v>12.646275218594294</v>
      </c>
      <c r="II55" s="29">
        <v>22.90802258830821</v>
      </c>
      <c r="IJ55" s="29">
        <v>3.7159060493663407</v>
      </c>
      <c r="IK55" s="29">
        <v>2.7107017282917267</v>
      </c>
      <c r="IL55" s="29">
        <v>12.464692447186744</v>
      </c>
      <c r="IM55" s="29">
        <v>21.035154219668449</v>
      </c>
      <c r="IN55" s="29">
        <v>3.4121084224054132</v>
      </c>
      <c r="IO55" s="29">
        <v>2.489085589047749</v>
      </c>
      <c r="IP55" s="29">
        <v>12.310268670380569</v>
      </c>
      <c r="IQ55" s="29">
        <v>18.339804931815664</v>
      </c>
      <c r="IR55" s="29">
        <v>2.9748963197336087</v>
      </c>
      <c r="IS55" s="29">
        <v>2.1701454472364081</v>
      </c>
      <c r="IT55" s="29">
        <v>12.081563328427313</v>
      </c>
      <c r="IU55" s="29">
        <v>17.173685525939316</v>
      </c>
      <c r="IV55" s="29">
        <v>2.7857403095247237</v>
      </c>
      <c r="IW55" s="29">
        <v>2.0321587713145477</v>
      </c>
      <c r="IX55" s="29">
        <v>11.762459808838846</v>
      </c>
      <c r="IY55" s="29">
        <v>16.331334752120423</v>
      </c>
      <c r="IZ55" s="29">
        <v>2.6491027484233309</v>
      </c>
      <c r="JA55" s="29">
        <v>1.9324835728282268</v>
      </c>
      <c r="JB55" s="29">
        <v>11.511672949273308</v>
      </c>
      <c r="JC55" s="29">
        <v>15.260468948418026</v>
      </c>
      <c r="JD55" s="29">
        <v>2.4753978071654066</v>
      </c>
      <c r="JE55" s="29">
        <v>1.8057682365885059</v>
      </c>
      <c r="JF55" s="29">
        <v>11.193944436306058</v>
      </c>
      <c r="JG55" s="29">
        <v>13.218110017875647</v>
      </c>
      <c r="JH55" s="29">
        <v>2.1441071479335103</v>
      </c>
      <c r="JI55" s="29">
        <v>1.564096313074739</v>
      </c>
      <c r="JJ55" s="29">
        <v>10.276245760485462</v>
      </c>
      <c r="JK55" s="29">
        <v>6.5697596436395989</v>
      </c>
      <c r="JL55" s="29">
        <v>1.0656794801286316</v>
      </c>
      <c r="JM55" s="29">
        <v>0.7773983438258123</v>
      </c>
      <c r="JN55" s="29">
        <v>6.1427846710133558</v>
      </c>
      <c r="JO55" s="29">
        <v>0.67770414759748621</v>
      </c>
      <c r="JP55" s="29">
        <v>0.10993026272915585</v>
      </c>
      <c r="JQ55" s="29">
        <v>8.0192596156272888E-2</v>
      </c>
      <c r="JR55" s="29">
        <v>0.67770414759748621</v>
      </c>
      <c r="JS55" s="29">
        <v>1.6691607443770788</v>
      </c>
      <c r="JT55" s="29">
        <v>0.27075425141937887</v>
      </c>
      <c r="JU55" s="29">
        <v>0.19751145683298371</v>
      </c>
      <c r="JV55" s="29">
        <v>0.36729769339344287</v>
      </c>
      <c r="JW55" s="29">
        <v>0.24150349960800002</v>
      </c>
      <c r="JX55" s="29">
        <v>3.9174237395528236E-2</v>
      </c>
      <c r="JY55" s="29">
        <v>2.8577060776516918E-2</v>
      </c>
      <c r="JZ55" s="29">
        <v>-0.34392169604824474</v>
      </c>
    </row>
    <row r="56" spans="1:286" ht="15" thickBot="1" x14ac:dyDescent="0.4">
      <c r="A56" s="2"/>
      <c r="B56" s="74" t="s">
        <v>514</v>
      </c>
      <c r="C56" s="74" t="s">
        <v>483</v>
      </c>
      <c r="D56" s="74" t="s">
        <v>857</v>
      </c>
      <c r="E56" s="87">
        <v>371891</v>
      </c>
      <c r="F56" s="84">
        <v>408910</v>
      </c>
      <c r="G56" s="22">
        <v>34.316254882999999</v>
      </c>
      <c r="H56" s="22">
        <v>11.888791384124451</v>
      </c>
      <c r="I56" s="22">
        <v>8.6727077929598035</v>
      </c>
      <c r="J56" s="22">
        <v>21.742170119396796</v>
      </c>
      <c r="K56" s="22">
        <v>34.306673803000002</v>
      </c>
      <c r="L56" s="22">
        <v>11.854778484594407</v>
      </c>
      <c r="M56" s="22">
        <v>8.6478958562974046</v>
      </c>
      <c r="N56" s="22">
        <v>21.383064361156229</v>
      </c>
      <c r="O56" s="22">
        <v>34.348421256000002</v>
      </c>
      <c r="P56" s="22">
        <v>11.836945837308734</v>
      </c>
      <c r="Q56" s="22">
        <v>8.6348871883776308</v>
      </c>
      <c r="R56" s="22">
        <v>21.415523020976039</v>
      </c>
      <c r="S56" s="22">
        <v>34.406625474000002</v>
      </c>
      <c r="T56" s="22">
        <v>11.768411100575934</v>
      </c>
      <c r="U56" s="22">
        <v>8.5848920521062748</v>
      </c>
      <c r="V56" s="22">
        <v>21.146145472339022</v>
      </c>
      <c r="W56" s="22">
        <v>34.461053575999998</v>
      </c>
      <c r="X56" s="22">
        <v>11.695190171506017</v>
      </c>
      <c r="Y56" s="22">
        <v>8.5314784037685314</v>
      </c>
      <c r="Z56" s="22">
        <v>21.068845779135764</v>
      </c>
      <c r="AA56" s="22">
        <v>34.515616678000001</v>
      </c>
      <c r="AB56" s="22">
        <v>11.548867285809159</v>
      </c>
      <c r="AC56" s="22">
        <v>8.4247378958337986</v>
      </c>
      <c r="AD56" s="22">
        <v>20.722093525523675</v>
      </c>
      <c r="AE56" s="22">
        <v>34.573954086999997</v>
      </c>
      <c r="AF56" s="22">
        <v>11.477143426646663</v>
      </c>
      <c r="AG56" s="22">
        <v>8.3724163391505559</v>
      </c>
      <c r="AH56" s="22">
        <v>20.644975886910338</v>
      </c>
      <c r="AI56" s="22">
        <v>34.639483407999997</v>
      </c>
      <c r="AJ56" s="22">
        <v>11.403007070723879</v>
      </c>
      <c r="AK56" s="22">
        <v>8.3183348996686792</v>
      </c>
      <c r="AL56" s="22">
        <v>20.461101871114813</v>
      </c>
      <c r="AM56" s="22">
        <v>34.709885290999999</v>
      </c>
      <c r="AN56" s="22">
        <v>11.339769912493466</v>
      </c>
      <c r="AO56" s="22">
        <v>8.2722042731592538</v>
      </c>
      <c r="AP56" s="22">
        <v>20.316717277205377</v>
      </c>
      <c r="AQ56" s="22">
        <v>34.790195367999999</v>
      </c>
      <c r="AR56" s="22">
        <v>11.246055980121399</v>
      </c>
      <c r="AS56" s="22">
        <v>8.2038412642265346</v>
      </c>
      <c r="AT56" s="22">
        <v>19.986817451496165</v>
      </c>
      <c r="AU56" s="22">
        <v>35.089584707</v>
      </c>
      <c r="AV56" s="22">
        <v>10.868655562269518</v>
      </c>
      <c r="AW56" s="22">
        <v>7.9285329137628393</v>
      </c>
      <c r="AX56" s="22">
        <v>19.178674756245471</v>
      </c>
      <c r="AY56" s="22">
        <v>35.409235533999997</v>
      </c>
      <c r="AZ56" s="22">
        <v>10.750572107828411</v>
      </c>
      <c r="BA56" s="22">
        <v>7.8423926777655515</v>
      </c>
      <c r="BB56" s="22">
        <v>18.729729899363335</v>
      </c>
      <c r="BC56" s="22">
        <v>35.637822434</v>
      </c>
      <c r="BD56" s="22">
        <v>11.076219512986892</v>
      </c>
      <c r="BE56" s="22">
        <v>8.0799479260009957</v>
      </c>
      <c r="BF56" s="22">
        <v>18.456511696647411</v>
      </c>
      <c r="BG56" s="22">
        <v>35.855651332000001</v>
      </c>
      <c r="BH56" s="22">
        <v>10.869418968778598</v>
      </c>
      <c r="BI56" s="22">
        <v>7.9290898081826819</v>
      </c>
      <c r="BJ56" s="22">
        <v>18.358593770618739</v>
      </c>
      <c r="BK56" s="25">
        <v>34.316053158000003</v>
      </c>
      <c r="BL56" s="25">
        <v>11.888791384124451</v>
      </c>
      <c r="BM56" s="25">
        <v>8.6727077929598035</v>
      </c>
      <c r="BN56" s="25">
        <v>21.742170119396796</v>
      </c>
      <c r="BO56" s="25">
        <v>34.297943369999999</v>
      </c>
      <c r="BP56" s="25">
        <v>11.876898788733401</v>
      </c>
      <c r="BQ56" s="25">
        <v>8.6640323101967525</v>
      </c>
      <c r="BR56" s="25">
        <v>21.606369627992606</v>
      </c>
      <c r="BS56" s="25">
        <v>34.326989322000003</v>
      </c>
      <c r="BT56" s="25">
        <v>11.842929349365672</v>
      </c>
      <c r="BU56" s="25">
        <v>8.6392520771176891</v>
      </c>
      <c r="BV56" s="25">
        <v>21.765328676579927</v>
      </c>
      <c r="BW56" s="25">
        <v>34.366855923000003</v>
      </c>
      <c r="BX56" s="25">
        <v>11.768505994316799</v>
      </c>
      <c r="BY56" s="25">
        <v>8.5849612757690767</v>
      </c>
      <c r="BZ56" s="25">
        <v>21.631646212590059</v>
      </c>
      <c r="CA56" s="25">
        <v>34.381385471999998</v>
      </c>
      <c r="CB56" s="25">
        <v>11.731103403276544</v>
      </c>
      <c r="CC56" s="25">
        <v>8.5576766063429783</v>
      </c>
      <c r="CD56" s="25">
        <v>21.69643141125178</v>
      </c>
      <c r="CE56" s="25">
        <v>34.402138094000001</v>
      </c>
      <c r="CF56" s="25">
        <v>11.643898717504333</v>
      </c>
      <c r="CG56" s="25">
        <v>8.4940620021798345</v>
      </c>
      <c r="CH56" s="25">
        <v>21.507775565102889</v>
      </c>
      <c r="CI56" s="25">
        <v>34.442101323000003</v>
      </c>
      <c r="CJ56" s="25">
        <v>11.584215202522198</v>
      </c>
      <c r="CK56" s="25">
        <v>8.4505237089444112</v>
      </c>
      <c r="CL56" s="25">
        <v>21.457646875963583</v>
      </c>
      <c r="CM56" s="25">
        <v>34.500147531000003</v>
      </c>
      <c r="CN56" s="25">
        <v>11.540996332473915</v>
      </c>
      <c r="CO56" s="25">
        <v>8.4189961449591273</v>
      </c>
      <c r="CP56" s="25">
        <v>21.289901402760552</v>
      </c>
      <c r="CQ56" s="25">
        <v>34.576199561000003</v>
      </c>
      <c r="CR56" s="25">
        <v>11.513735199058848</v>
      </c>
      <c r="CS56" s="25">
        <v>8.3991095276761047</v>
      </c>
      <c r="CT56" s="25">
        <v>21.13072820279573</v>
      </c>
      <c r="CU56" s="25">
        <v>34.670675901999999</v>
      </c>
      <c r="CV56" s="25">
        <v>11.427511413764508</v>
      </c>
      <c r="CW56" s="25">
        <v>8.3362104767549763</v>
      </c>
      <c r="CX56" s="25">
        <v>20.668516492086589</v>
      </c>
      <c r="CY56" s="25">
        <v>34.769243975000002</v>
      </c>
      <c r="CZ56" s="25">
        <v>11.386530840108668</v>
      </c>
      <c r="DA56" s="25">
        <v>8.3063157188252887</v>
      </c>
      <c r="DB56" s="25">
        <v>20.465907538792507</v>
      </c>
      <c r="DC56" s="25">
        <v>34.880302817</v>
      </c>
      <c r="DD56" s="25">
        <v>11.357561359888178</v>
      </c>
      <c r="DE56" s="25">
        <v>8.2851828863321781</v>
      </c>
      <c r="DF56" s="25">
        <v>20.384984812295823</v>
      </c>
      <c r="DG56" s="25">
        <v>34.998747238</v>
      </c>
      <c r="DH56" s="25">
        <v>11.67720325117901</v>
      </c>
      <c r="DI56" s="25">
        <v>8.5183571958129711</v>
      </c>
      <c r="DJ56" s="25">
        <v>20.207413086940754</v>
      </c>
      <c r="DK56" s="25">
        <v>35.093832648000003</v>
      </c>
      <c r="DL56" s="25">
        <v>11.790276718345694</v>
      </c>
      <c r="DM56" s="25">
        <v>8.6008427158451397</v>
      </c>
      <c r="DN56" s="25">
        <v>20.091605320802962</v>
      </c>
      <c r="DO56" s="27">
        <v>34.316254882999999</v>
      </c>
      <c r="DP56" s="27">
        <v>11.888791384124451</v>
      </c>
      <c r="DQ56" s="27">
        <v>8.6727077929598035</v>
      </c>
      <c r="DR56" s="27">
        <v>21.742170119396796</v>
      </c>
      <c r="DS56" s="27">
        <v>34.30654741</v>
      </c>
      <c r="DT56" s="27">
        <v>11.842421931800516</v>
      </c>
      <c r="DU56" s="27">
        <v>8.6388819230684319</v>
      </c>
      <c r="DV56" s="27">
        <v>21.383186547109155</v>
      </c>
      <c r="DW56" s="27">
        <v>34.348116042000001</v>
      </c>
      <c r="DX56" s="27">
        <v>11.824390281354678</v>
      </c>
      <c r="DY56" s="27">
        <v>8.6257280851139377</v>
      </c>
      <c r="DZ56" s="27">
        <v>21.415762938324626</v>
      </c>
      <c r="EA56" s="27">
        <v>34.406171678999996</v>
      </c>
      <c r="EB56" s="27">
        <v>11.746799543072578</v>
      </c>
      <c r="EC56" s="27">
        <v>8.5691267217945981</v>
      </c>
      <c r="ED56" s="27">
        <v>21.146498686662596</v>
      </c>
      <c r="EE56" s="27">
        <v>34.460455158999999</v>
      </c>
      <c r="EF56" s="27">
        <v>11.645005313419864</v>
      </c>
      <c r="EG56" s="27">
        <v>8.494869248493627</v>
      </c>
      <c r="EH56" s="27">
        <v>21.06931332380185</v>
      </c>
      <c r="EI56" s="27">
        <v>34.515795601999997</v>
      </c>
      <c r="EJ56" s="27">
        <v>11.508958189546743</v>
      </c>
      <c r="EK56" s="27">
        <v>8.3956247657449641</v>
      </c>
      <c r="EL56" s="27">
        <v>20.721951070682366</v>
      </c>
      <c r="EM56" s="27">
        <v>34.575852154000003</v>
      </c>
      <c r="EN56" s="27">
        <v>11.441927059630883</v>
      </c>
      <c r="EO56" s="27">
        <v>8.3467264897125943</v>
      </c>
      <c r="EP56" s="27">
        <v>20.643487366116453</v>
      </c>
      <c r="EQ56" s="27">
        <v>34.641709650999999</v>
      </c>
      <c r="ER56" s="27">
        <v>11.378901865931271</v>
      </c>
      <c r="ES56" s="27">
        <v>8.3007504883773091</v>
      </c>
      <c r="ET56" s="27">
        <v>20.459375928219064</v>
      </c>
      <c r="EU56" s="27">
        <v>34.712408070999999</v>
      </c>
      <c r="EV56" s="27">
        <v>11.323417838929622</v>
      </c>
      <c r="EW56" s="27">
        <v>8.2602756631562571</v>
      </c>
      <c r="EX56" s="27">
        <v>20.314749622000519</v>
      </c>
      <c r="EY56" s="27">
        <v>34.788094520000001</v>
      </c>
      <c r="EZ56" s="27">
        <v>11.216353680039264</v>
      </c>
      <c r="FA56" s="27">
        <v>8.1821738498470413</v>
      </c>
      <c r="FB56" s="27">
        <v>20.002128163439878</v>
      </c>
      <c r="FC56" s="27">
        <v>35.042881242999997</v>
      </c>
      <c r="FD56" s="27">
        <v>10.877949173397178</v>
      </c>
      <c r="FE56" s="27">
        <v>7.9353124736901188</v>
      </c>
      <c r="FF56" s="27">
        <v>19.274596330673536</v>
      </c>
      <c r="FG56" s="27">
        <v>35.260898914999999</v>
      </c>
      <c r="FH56" s="27">
        <v>10.762264187103085</v>
      </c>
      <c r="FI56" s="27">
        <v>7.850921886813393</v>
      </c>
      <c r="FJ56" s="27">
        <v>18.917781816859897</v>
      </c>
      <c r="FK56" s="27">
        <v>35.440380629000003</v>
      </c>
      <c r="FL56" s="27">
        <v>11.087195976462441</v>
      </c>
      <c r="FM56" s="27">
        <v>8.0879551032865393</v>
      </c>
      <c r="FN56" s="27">
        <v>18.679553359036415</v>
      </c>
      <c r="FO56" s="27">
        <v>35.570067156999997</v>
      </c>
      <c r="FP56" s="27">
        <v>10.856612707864157</v>
      </c>
      <c r="FQ56" s="27">
        <v>7.9197478191408308</v>
      </c>
      <c r="FR56" s="27">
        <v>18.640191048762681</v>
      </c>
      <c r="FS56" s="28">
        <v>34.316550855999999</v>
      </c>
      <c r="FT56" s="28">
        <v>11.888791384124451</v>
      </c>
      <c r="FU56" s="28">
        <v>8.6727077929598035</v>
      </c>
      <c r="FV56" s="28">
        <v>21.742170119396796</v>
      </c>
      <c r="FW56" s="28">
        <v>34.301302714999998</v>
      </c>
      <c r="FX56" s="28">
        <v>11.806331384603327</v>
      </c>
      <c r="FY56" s="28">
        <v>8.6125543713589092</v>
      </c>
      <c r="FZ56" s="28">
        <v>21.377880026660279</v>
      </c>
      <c r="GA56" s="28">
        <v>34.340106575999997</v>
      </c>
      <c r="GB56" s="28">
        <v>11.768155029801147</v>
      </c>
      <c r="GC56" s="28">
        <v>8.5847052520412142</v>
      </c>
      <c r="GD56" s="28">
        <v>21.41907285966256</v>
      </c>
      <c r="GE56" s="28">
        <v>34.400451185000001</v>
      </c>
      <c r="GF56" s="28">
        <v>11.634873771693536</v>
      </c>
      <c r="GG56" s="28">
        <v>8.4874784298607135</v>
      </c>
      <c r="GH56" s="28">
        <v>21.158208378856337</v>
      </c>
      <c r="GI56" s="28">
        <v>34.462130444000003</v>
      </c>
      <c r="GJ56" s="28">
        <v>11.499838115940474</v>
      </c>
      <c r="GK56" s="28">
        <v>8.3889717990234622</v>
      </c>
      <c r="GL56" s="28">
        <v>21.085348251868417</v>
      </c>
      <c r="GM56" s="28">
        <v>34.533852549999999</v>
      </c>
      <c r="GN56" s="28">
        <v>11.322925319408553</v>
      </c>
      <c r="GO56" s="28">
        <v>8.2599163770227424</v>
      </c>
      <c r="GP56" s="28">
        <v>20.730774693187378</v>
      </c>
      <c r="GQ56" s="28">
        <v>34.618940395000003</v>
      </c>
      <c r="GR56" s="28">
        <v>11.21246447142895</v>
      </c>
      <c r="GS56" s="28">
        <v>8.1793367263133447</v>
      </c>
      <c r="GT56" s="28">
        <v>20.641199680470081</v>
      </c>
      <c r="GU56" s="28">
        <v>34.718459615</v>
      </c>
      <c r="GV56" s="28">
        <v>11.105022511473246</v>
      </c>
      <c r="GW56" s="28">
        <v>8.1009593123868964</v>
      </c>
      <c r="GX56" s="28">
        <v>20.431301280805464</v>
      </c>
      <c r="GY56" s="28">
        <v>34.829903985000001</v>
      </c>
      <c r="GZ56" s="28">
        <v>11.00280071205886</v>
      </c>
      <c r="HA56" s="28">
        <v>8.0263899328976294</v>
      </c>
      <c r="HB56" s="28">
        <v>20.276227956999513</v>
      </c>
      <c r="HC56" s="28">
        <v>34.959003918000001</v>
      </c>
      <c r="HD56" s="28">
        <v>10.871475772835167</v>
      </c>
      <c r="HE56" s="28">
        <v>7.9305902181060839</v>
      </c>
      <c r="HF56" s="28">
        <v>19.960188851374429</v>
      </c>
      <c r="HG56" s="28">
        <v>35.486453742000002</v>
      </c>
      <c r="HH56" s="28">
        <v>10.299154848857654</v>
      </c>
      <c r="HI56" s="28">
        <v>7.5130900722054861</v>
      </c>
      <c r="HJ56" s="28">
        <v>18.805309754113104</v>
      </c>
      <c r="HK56" s="28">
        <v>35.996615208999998</v>
      </c>
      <c r="HL56" s="28">
        <v>9.6776114852800017</v>
      </c>
      <c r="HM56" s="28">
        <v>7.0596828419162536</v>
      </c>
      <c r="HN56" s="28">
        <v>16.819120714758274</v>
      </c>
      <c r="HO56" s="28">
        <v>36.274008276000004</v>
      </c>
      <c r="HP56" s="28">
        <v>9.6657014423962568</v>
      </c>
      <c r="HQ56" s="28">
        <v>7.0509946314501946</v>
      </c>
      <c r="HR56" s="28">
        <v>15.225496102427467</v>
      </c>
      <c r="HS56" s="28">
        <v>36.360937583999998</v>
      </c>
      <c r="HT56" s="28">
        <v>9.2413192723265851</v>
      </c>
      <c r="HU56" s="28">
        <v>6.7414137468473072</v>
      </c>
      <c r="HV56" s="28">
        <v>14.257151749580579</v>
      </c>
      <c r="HW56" s="29">
        <v>34.316550855999999</v>
      </c>
      <c r="HX56" s="29">
        <v>11.888791384124451</v>
      </c>
      <c r="HY56" s="29">
        <v>8.6727077929598035</v>
      </c>
      <c r="HZ56" s="29">
        <v>21.742170119396796</v>
      </c>
      <c r="IA56" s="29">
        <v>34.289900891999999</v>
      </c>
      <c r="IB56" s="29">
        <v>11.851913708714619</v>
      </c>
      <c r="IC56" s="29">
        <v>8.6458060421779557</v>
      </c>
      <c r="ID56" s="29">
        <v>21.403739789615599</v>
      </c>
      <c r="IE56" s="29">
        <v>34.328572565000002</v>
      </c>
      <c r="IF56" s="29">
        <v>11.88496964163129</v>
      </c>
      <c r="IG56" s="29">
        <v>8.6699198850192722</v>
      </c>
      <c r="IH56" s="29">
        <v>21.403688654578325</v>
      </c>
      <c r="II56" s="29">
        <v>34.381721720999998</v>
      </c>
      <c r="IJ56" s="29">
        <v>11.765491635144171</v>
      </c>
      <c r="IK56" s="29">
        <v>8.582762342720077</v>
      </c>
      <c r="IL56" s="29">
        <v>21.151666249941421</v>
      </c>
      <c r="IM56" s="29">
        <v>34.434750927000003</v>
      </c>
      <c r="IN56" s="29">
        <v>11.665971617232415</v>
      </c>
      <c r="IO56" s="29">
        <v>8.5101638752214104</v>
      </c>
      <c r="IP56" s="29">
        <v>21.075526246748346</v>
      </c>
      <c r="IQ56" s="29">
        <v>34.497872450999999</v>
      </c>
      <c r="IR56" s="29">
        <v>11.540361047209768</v>
      </c>
      <c r="IS56" s="29">
        <v>8.4185327132036942</v>
      </c>
      <c r="IT56" s="29">
        <v>20.725778273914777</v>
      </c>
      <c r="IU56" s="29">
        <v>34.577787319000002</v>
      </c>
      <c r="IV56" s="29">
        <v>11.278395576847789</v>
      </c>
      <c r="IW56" s="29">
        <v>8.2274325497902332</v>
      </c>
      <c r="IX56" s="29">
        <v>20.667254490876658</v>
      </c>
      <c r="IY56" s="29">
        <v>34.671569833</v>
      </c>
      <c r="IZ56" s="29">
        <v>11.293616711463073</v>
      </c>
      <c r="JA56" s="29">
        <v>8.2385361555757601</v>
      </c>
      <c r="JB56" s="29">
        <v>20.491460184499196</v>
      </c>
      <c r="JC56" s="29">
        <v>34.780201109000004</v>
      </c>
      <c r="JD56" s="29">
        <v>11.213547749875227</v>
      </c>
      <c r="JE56" s="29">
        <v>8.1801269628579529</v>
      </c>
      <c r="JF56" s="29">
        <v>20.326764039694169</v>
      </c>
      <c r="JG56" s="29">
        <v>34.913841888</v>
      </c>
      <c r="JH56" s="29">
        <v>11.014580132944763</v>
      </c>
      <c r="JI56" s="29">
        <v>8.0349828564348478</v>
      </c>
      <c r="JJ56" s="29">
        <v>19.708310914203292</v>
      </c>
      <c r="JK56" s="29">
        <v>35.477569766999999</v>
      </c>
      <c r="JL56" s="29">
        <v>10.636994608035364</v>
      </c>
      <c r="JM56" s="29">
        <v>7.7595394729498466</v>
      </c>
      <c r="JN56" s="29">
        <v>17.306105360332708</v>
      </c>
      <c r="JO56" s="29">
        <v>35.889829208000002</v>
      </c>
      <c r="JP56" s="29">
        <v>9.8225980707601686</v>
      </c>
      <c r="JQ56" s="29">
        <v>7.1654485374475554</v>
      </c>
      <c r="JR56" s="29">
        <v>15.56204499911323</v>
      </c>
      <c r="JS56" s="29">
        <v>36.012056397000002</v>
      </c>
      <c r="JT56" s="29">
        <v>9.4665867924486378</v>
      </c>
      <c r="JU56" s="29">
        <v>6.905743266488142</v>
      </c>
      <c r="JV56" s="29">
        <v>14.521725609624404</v>
      </c>
      <c r="JW56" s="29">
        <v>35.947705010999996</v>
      </c>
      <c r="JX56" s="29">
        <v>9.4266543564585721</v>
      </c>
      <c r="JY56" s="29">
        <v>6.8766131103929329</v>
      </c>
      <c r="JZ56" s="29">
        <v>14.909741461994962</v>
      </c>
    </row>
    <row r="57" spans="1:286" ht="15" thickBot="1" x14ac:dyDescent="0.4">
      <c r="A57" s="2"/>
      <c r="B57" s="74" t="s">
        <v>515</v>
      </c>
      <c r="C57" s="74" t="s">
        <v>516</v>
      </c>
      <c r="D57" s="74" t="s">
        <v>859</v>
      </c>
      <c r="E57" s="87">
        <v>389440</v>
      </c>
      <c r="F57" s="84">
        <v>386463</v>
      </c>
      <c r="G57" s="22">
        <v>23.340026726000001</v>
      </c>
      <c r="H57" s="22">
        <v>13.221997300944668</v>
      </c>
      <c r="I57" s="22">
        <v>9.5029097963142579</v>
      </c>
      <c r="J57" s="22">
        <v>9.9095720035756667</v>
      </c>
      <c r="K57" s="22">
        <v>23.321910397</v>
      </c>
      <c r="L57" s="22">
        <v>13.162390491788205</v>
      </c>
      <c r="M57" s="22">
        <v>9.4600692089379841</v>
      </c>
      <c r="N57" s="22">
        <v>9.8623117996845195</v>
      </c>
      <c r="O57" s="22">
        <v>23.358275376999998</v>
      </c>
      <c r="P57" s="22">
        <v>12.979534504810374</v>
      </c>
      <c r="Q57" s="22">
        <v>9.3286470107318014</v>
      </c>
      <c r="R57" s="22">
        <v>9.552526629397553</v>
      </c>
      <c r="S57" s="22">
        <v>23.422659357000001</v>
      </c>
      <c r="T57" s="22">
        <v>12.967329398004406</v>
      </c>
      <c r="U57" s="22">
        <v>9.319874960156417</v>
      </c>
      <c r="V57" s="22">
        <v>9.1100735642723407</v>
      </c>
      <c r="W57" s="22">
        <v>23.506897269</v>
      </c>
      <c r="X57" s="22">
        <v>12.925911456304345</v>
      </c>
      <c r="Y57" s="22">
        <v>9.2901070699529775</v>
      </c>
      <c r="Z57" s="22">
        <v>9.0768021618315284</v>
      </c>
      <c r="AA57" s="22">
        <v>23.601820397000001</v>
      </c>
      <c r="AB57" s="22">
        <v>12.79673961124815</v>
      </c>
      <c r="AC57" s="22">
        <v>9.1972687215663242</v>
      </c>
      <c r="AD57" s="22">
        <v>8.7818754385546924</v>
      </c>
      <c r="AE57" s="22">
        <v>23.703878973999998</v>
      </c>
      <c r="AF57" s="22">
        <v>12.64555716618173</v>
      </c>
      <c r="AG57" s="22">
        <v>9.0886109215719326</v>
      </c>
      <c r="AH57" s="22">
        <v>8.3898094859176222</v>
      </c>
      <c r="AI57" s="22">
        <v>23.818077015</v>
      </c>
      <c r="AJ57" s="22">
        <v>12.558207158184311</v>
      </c>
      <c r="AK57" s="22">
        <v>9.0258307509355724</v>
      </c>
      <c r="AL57" s="22">
        <v>8.0847635687407262</v>
      </c>
      <c r="AM57" s="22">
        <v>23.942128004000001</v>
      </c>
      <c r="AN57" s="22">
        <v>12.453126483347498</v>
      </c>
      <c r="AO57" s="22">
        <v>8.9503072009316167</v>
      </c>
      <c r="AP57" s="22">
        <v>7.7784045935100448</v>
      </c>
      <c r="AQ57" s="22">
        <v>24.086694404999999</v>
      </c>
      <c r="AR57" s="22">
        <v>12.315771514679179</v>
      </c>
      <c r="AS57" s="22">
        <v>8.8515874804823209</v>
      </c>
      <c r="AT57" s="22">
        <v>7.3590109803109041</v>
      </c>
      <c r="AU57" s="22">
        <v>24.602712416999999</v>
      </c>
      <c r="AV57" s="22">
        <v>11.818080792628242</v>
      </c>
      <c r="AW57" s="22">
        <v>8.4938873592022581</v>
      </c>
      <c r="AX57" s="22">
        <v>5.967554155454863</v>
      </c>
      <c r="AY57" s="22">
        <v>24.875586889000001</v>
      </c>
      <c r="AZ57" s="22">
        <v>11.460304174543667</v>
      </c>
      <c r="BA57" s="22">
        <v>8.2367462592986023</v>
      </c>
      <c r="BB57" s="22">
        <v>5.4325716664359209</v>
      </c>
      <c r="BC57" s="22">
        <v>25.039834464999998</v>
      </c>
      <c r="BD57" s="22">
        <v>11.085502857977781</v>
      </c>
      <c r="BE57" s="22">
        <v>7.9673691733865537</v>
      </c>
      <c r="BF57" s="22">
        <v>5.3482200422954982</v>
      </c>
      <c r="BG57" s="22">
        <v>25.137209935999998</v>
      </c>
      <c r="BH57" s="22">
        <v>11.004550688225414</v>
      </c>
      <c r="BI57" s="22">
        <v>7.9091872550679261</v>
      </c>
      <c r="BJ57" s="22">
        <v>5.6777601203619881</v>
      </c>
      <c r="BK57" s="25">
        <v>23.339440953</v>
      </c>
      <c r="BL57" s="25">
        <v>13.221997300944674</v>
      </c>
      <c r="BM57" s="25">
        <v>9.5029097963142615</v>
      </c>
      <c r="BN57" s="25">
        <v>9.9095720035756667</v>
      </c>
      <c r="BO57" s="25">
        <v>23.337614721000001</v>
      </c>
      <c r="BP57" s="25">
        <v>13.175084687009853</v>
      </c>
      <c r="BQ57" s="25">
        <v>9.4691927769876845</v>
      </c>
      <c r="BR57" s="25">
        <v>9.937265515429381</v>
      </c>
      <c r="BS57" s="25">
        <v>23.370747154</v>
      </c>
      <c r="BT57" s="25">
        <v>13.117123824848665</v>
      </c>
      <c r="BU57" s="25">
        <v>9.4275351641249863</v>
      </c>
      <c r="BV57" s="25">
        <v>9.7014021972925129</v>
      </c>
      <c r="BW57" s="25">
        <v>23.419672172999999</v>
      </c>
      <c r="BX57" s="25">
        <v>13.001704602289481</v>
      </c>
      <c r="BY57" s="25">
        <v>9.3445810963108684</v>
      </c>
      <c r="BZ57" s="25">
        <v>9.4094083326507381</v>
      </c>
      <c r="CA57" s="25">
        <v>23.476817647000001</v>
      </c>
      <c r="CB57" s="25">
        <v>12.93446443391972</v>
      </c>
      <c r="CC57" s="25">
        <v>9.2962542633700416</v>
      </c>
      <c r="CD57" s="25">
        <v>9.5069438179088923</v>
      </c>
      <c r="CE57" s="25">
        <v>23.546630942</v>
      </c>
      <c r="CF57" s="25">
        <v>12.907767330107783</v>
      </c>
      <c r="CG57" s="25">
        <v>9.2770665292045269</v>
      </c>
      <c r="CH57" s="25">
        <v>9.3302491902886597</v>
      </c>
      <c r="CI57" s="25">
        <v>23.623149625</v>
      </c>
      <c r="CJ57" s="25">
        <v>12.816953717535275</v>
      </c>
      <c r="CK57" s="25">
        <v>9.2117969977629883</v>
      </c>
      <c r="CL57" s="25">
        <v>9.0209477640489606</v>
      </c>
      <c r="CM57" s="25">
        <v>23.699811986</v>
      </c>
      <c r="CN57" s="25">
        <v>12.784077200148657</v>
      </c>
      <c r="CO57" s="25">
        <v>9.1881679973910337</v>
      </c>
      <c r="CP57" s="25">
        <v>8.7850440038923576</v>
      </c>
      <c r="CQ57" s="25">
        <v>23.783679053</v>
      </c>
      <c r="CR57" s="25">
        <v>12.724544322336323</v>
      </c>
      <c r="CS57" s="25">
        <v>9.1453805459274644</v>
      </c>
      <c r="CT57" s="25">
        <v>8.5268478648925559</v>
      </c>
      <c r="CU57" s="25">
        <v>23.872773364</v>
      </c>
      <c r="CV57" s="25">
        <v>12.647118307414894</v>
      </c>
      <c r="CW57" s="25">
        <v>9.0897329445144877</v>
      </c>
      <c r="CX57" s="25">
        <v>8.1996551525067431</v>
      </c>
      <c r="CY57" s="25">
        <v>24.146046062</v>
      </c>
      <c r="CZ57" s="25">
        <v>12.409594551676465</v>
      </c>
      <c r="DA57" s="25">
        <v>8.9190199445123781</v>
      </c>
      <c r="DB57" s="25">
        <v>7.3069580654153334</v>
      </c>
      <c r="DC57" s="25">
        <v>24.300572829</v>
      </c>
      <c r="DD57" s="25">
        <v>12.216555783111371</v>
      </c>
      <c r="DE57" s="25">
        <v>8.7802791806843139</v>
      </c>
      <c r="DF57" s="25">
        <v>6.788370619470431</v>
      </c>
      <c r="DG57" s="25">
        <v>24.411030502999999</v>
      </c>
      <c r="DH57" s="25">
        <v>12.133951962859507</v>
      </c>
      <c r="DI57" s="25">
        <v>8.7209101886313238</v>
      </c>
      <c r="DJ57" s="25">
        <v>6.4660582310692121</v>
      </c>
      <c r="DK57" s="25">
        <v>24.486591656000002</v>
      </c>
      <c r="DL57" s="25">
        <v>12.058369586163918</v>
      </c>
      <c r="DM57" s="25">
        <v>8.6665876463117986</v>
      </c>
      <c r="DN57" s="25">
        <v>6.3786217093308775</v>
      </c>
      <c r="DO57" s="27">
        <v>23.340026726000001</v>
      </c>
      <c r="DP57" s="27">
        <v>13.221997300944668</v>
      </c>
      <c r="DQ57" s="27">
        <v>9.5029097963142579</v>
      </c>
      <c r="DR57" s="27">
        <v>9.9095720035756667</v>
      </c>
      <c r="DS57" s="27">
        <v>23.321910399</v>
      </c>
      <c r="DT57" s="27">
        <v>13.15817093245033</v>
      </c>
      <c r="DU57" s="27">
        <v>9.4570365285603248</v>
      </c>
      <c r="DV57" s="27">
        <v>9.8623117893964363</v>
      </c>
      <c r="DW57" s="27">
        <v>23.358275374000002</v>
      </c>
      <c r="DX57" s="27">
        <v>12.954400548429737</v>
      </c>
      <c r="DY57" s="27">
        <v>9.3105827414029445</v>
      </c>
      <c r="DZ57" s="27">
        <v>9.5525266395430837</v>
      </c>
      <c r="EA57" s="27">
        <v>23.422659357000001</v>
      </c>
      <c r="EB57" s="27">
        <v>12.95684522261401</v>
      </c>
      <c r="EC57" s="27">
        <v>9.3123397768738911</v>
      </c>
      <c r="ED57" s="27">
        <v>9.1100735642723407</v>
      </c>
      <c r="EE57" s="27">
        <v>23.506897289000001</v>
      </c>
      <c r="EF57" s="27">
        <v>12.921631728218083</v>
      </c>
      <c r="EG57" s="27">
        <v>9.287031145111154</v>
      </c>
      <c r="EH57" s="27">
        <v>9.0768020915179886</v>
      </c>
      <c r="EI57" s="27">
        <v>23.601820375999999</v>
      </c>
      <c r="EJ57" s="27">
        <v>12.794342296976245</v>
      </c>
      <c r="EK57" s="27">
        <v>9.1955457245968937</v>
      </c>
      <c r="EL57" s="27">
        <v>8.7818755187087501</v>
      </c>
      <c r="EM57" s="27">
        <v>23.703878973999998</v>
      </c>
      <c r="EN57" s="27">
        <v>12.647845196483821</v>
      </c>
      <c r="EO57" s="27">
        <v>9.0902553740004972</v>
      </c>
      <c r="EP57" s="27">
        <v>8.3898094859176222</v>
      </c>
      <c r="EQ57" s="27">
        <v>23.818077015</v>
      </c>
      <c r="ER57" s="27">
        <v>12.555039252763439</v>
      </c>
      <c r="ES57" s="27">
        <v>9.0235539149347321</v>
      </c>
      <c r="ET57" s="27">
        <v>8.0847635687407262</v>
      </c>
      <c r="EU57" s="27">
        <v>23.942128004000001</v>
      </c>
      <c r="EV57" s="27">
        <v>12.453867090723559</v>
      </c>
      <c r="EW57" s="27">
        <v>8.9508394900350705</v>
      </c>
      <c r="EX57" s="27">
        <v>7.7784045935100448</v>
      </c>
      <c r="EY57" s="27">
        <v>24.073900842</v>
      </c>
      <c r="EZ57" s="27">
        <v>12.322201013615718</v>
      </c>
      <c r="FA57" s="27">
        <v>8.8562084879624123</v>
      </c>
      <c r="FB57" s="27">
        <v>7.3997804691583973</v>
      </c>
      <c r="FC57" s="27">
        <v>24.558109598000001</v>
      </c>
      <c r="FD57" s="27">
        <v>11.854663866635562</v>
      </c>
      <c r="FE57" s="27">
        <v>8.5201803347982086</v>
      </c>
      <c r="FF57" s="27">
        <v>6.1500360911678307</v>
      </c>
      <c r="FG57" s="27">
        <v>24.811277758999999</v>
      </c>
      <c r="FH57" s="27">
        <v>11.507900415120011</v>
      </c>
      <c r="FI57" s="27">
        <v>8.2709546145527923</v>
      </c>
      <c r="FJ57" s="27">
        <v>5.649200694250208</v>
      </c>
      <c r="FK57" s="27">
        <v>24.968966366</v>
      </c>
      <c r="FL57" s="27">
        <v>11.153011817322579</v>
      </c>
      <c r="FM57" s="27">
        <v>8.0158891916935318</v>
      </c>
      <c r="FN57" s="27">
        <v>5.5474525769384986</v>
      </c>
      <c r="FO57" s="27">
        <v>25.06732113</v>
      </c>
      <c r="FP57" s="27">
        <v>11.044417352828779</v>
      </c>
      <c r="FQ57" s="27">
        <v>7.9378402118779112</v>
      </c>
      <c r="FR57" s="27">
        <v>5.8572176607399911</v>
      </c>
      <c r="FS57" s="28">
        <v>23.341592372000001</v>
      </c>
      <c r="FT57" s="28">
        <v>13.221997300944674</v>
      </c>
      <c r="FU57" s="28">
        <v>9.5029097963142615</v>
      </c>
      <c r="FV57" s="28">
        <v>9.9095720035756667</v>
      </c>
      <c r="FW57" s="28">
        <v>23.321886716000002</v>
      </c>
      <c r="FX57" s="28">
        <v>13.168809019449123</v>
      </c>
      <c r="FY57" s="28">
        <v>9.4646823311462658</v>
      </c>
      <c r="FZ57" s="28">
        <v>9.8736538948104329</v>
      </c>
      <c r="GA57" s="28">
        <v>23.371299553</v>
      </c>
      <c r="GB57" s="28">
        <v>12.92683257083916</v>
      </c>
      <c r="GC57" s="28">
        <v>9.2907690931055473</v>
      </c>
      <c r="GD57" s="28">
        <v>9.5901501841930514</v>
      </c>
      <c r="GE57" s="28">
        <v>23.461481572</v>
      </c>
      <c r="GF57" s="28">
        <v>12.730887186384642</v>
      </c>
      <c r="GG57" s="28">
        <v>9.1499392872075855</v>
      </c>
      <c r="GH57" s="28">
        <v>9.1824750215441355</v>
      </c>
      <c r="GI57" s="28">
        <v>23.587435209999999</v>
      </c>
      <c r="GJ57" s="28">
        <v>12.587868523987996</v>
      </c>
      <c r="GK57" s="28">
        <v>9.0471489585597542</v>
      </c>
      <c r="GL57" s="28">
        <v>9.1893335662367424</v>
      </c>
      <c r="GM57" s="28">
        <v>23.737543844000001</v>
      </c>
      <c r="GN57" s="28">
        <v>12.354329914899989</v>
      </c>
      <c r="GO57" s="28">
        <v>8.8793001619213303</v>
      </c>
      <c r="GP57" s="28">
        <v>8.9444417624425565</v>
      </c>
      <c r="GQ57" s="28">
        <v>23.907729539999998</v>
      </c>
      <c r="GR57" s="28">
        <v>12.191959250991008</v>
      </c>
      <c r="GS57" s="28">
        <v>8.7626011687529939</v>
      </c>
      <c r="GT57" s="28">
        <v>8.6037738364190659</v>
      </c>
      <c r="GU57" s="28">
        <v>24.105577611000001</v>
      </c>
      <c r="GV57" s="28">
        <v>12.123879065926911</v>
      </c>
      <c r="GW57" s="28">
        <v>8.7136705992743373</v>
      </c>
      <c r="GX57" s="28">
        <v>8.3550087136400304</v>
      </c>
      <c r="GY57" s="28">
        <v>24.262611323999998</v>
      </c>
      <c r="GZ57" s="28">
        <v>12.042629193331955</v>
      </c>
      <c r="HA57" s="28">
        <v>8.6552747160610863</v>
      </c>
      <c r="HB57" s="28">
        <v>8.1407554947456671</v>
      </c>
      <c r="HC57" s="28">
        <v>24.431206095</v>
      </c>
      <c r="HD57" s="28">
        <v>11.920141248355096</v>
      </c>
      <c r="HE57" s="28">
        <v>8.5672402182649137</v>
      </c>
      <c r="HF57" s="28">
        <v>7.868103627928047</v>
      </c>
      <c r="HG57" s="28">
        <v>24.976459853999998</v>
      </c>
      <c r="HH57" s="28">
        <v>11.105400584368274</v>
      </c>
      <c r="HI57" s="28">
        <v>7.9816700611221068</v>
      </c>
      <c r="HJ57" s="28">
        <v>6.073796341202458</v>
      </c>
      <c r="HK57" s="28">
        <v>25.458707048000001</v>
      </c>
      <c r="HL57" s="28">
        <v>9.7969036395623412</v>
      </c>
      <c r="HM57" s="28">
        <v>7.0412275430802085</v>
      </c>
      <c r="HN57" s="28">
        <v>2.0438261757181628</v>
      </c>
      <c r="HO57" s="28">
        <v>25.722257199000001</v>
      </c>
      <c r="HP57" s="28">
        <v>8.6627241709032106</v>
      </c>
      <c r="HQ57" s="28">
        <v>6.2260704273901837</v>
      </c>
      <c r="HR57" s="28">
        <v>-1.265803851538827</v>
      </c>
      <c r="HS57" s="28">
        <v>25.872091480999998</v>
      </c>
      <c r="HT57" s="28">
        <v>7.8334720534390003</v>
      </c>
      <c r="HU57" s="28">
        <v>5.6300706029081464</v>
      </c>
      <c r="HV57" s="28">
        <v>-3.3590009821214011</v>
      </c>
      <c r="HW57" s="29">
        <v>23.341592372000001</v>
      </c>
      <c r="HX57" s="29">
        <v>13.221997300944665</v>
      </c>
      <c r="HY57" s="29">
        <v>9.5029097963142544</v>
      </c>
      <c r="HZ57" s="29">
        <v>9.9095720035756667</v>
      </c>
      <c r="IA57" s="29">
        <v>23.306287132000001</v>
      </c>
      <c r="IB57" s="29">
        <v>13.171101622669651</v>
      </c>
      <c r="IC57" s="29">
        <v>9.4663300702213498</v>
      </c>
      <c r="ID57" s="29">
        <v>9.9220659834229075</v>
      </c>
      <c r="IE57" s="29">
        <v>23.392092121000001</v>
      </c>
      <c r="IF57" s="29">
        <v>13.059337579009464</v>
      </c>
      <c r="IG57" s="29">
        <v>9.3860030514510306</v>
      </c>
      <c r="IH57" s="29">
        <v>9.5211540118145983</v>
      </c>
      <c r="II57" s="29">
        <v>23.485315161999999</v>
      </c>
      <c r="IJ57" s="29">
        <v>12.958147232203528</v>
      </c>
      <c r="IK57" s="29">
        <v>9.3132755568019547</v>
      </c>
      <c r="IL57" s="29">
        <v>9.1017438911760049</v>
      </c>
      <c r="IM57" s="29">
        <v>23.606826363</v>
      </c>
      <c r="IN57" s="29">
        <v>12.870179099768329</v>
      </c>
      <c r="IO57" s="29">
        <v>9.250051127961525</v>
      </c>
      <c r="IP57" s="29">
        <v>9.1756768585237083</v>
      </c>
      <c r="IQ57" s="29">
        <v>23.742396882000001</v>
      </c>
      <c r="IR57" s="29">
        <v>12.747685164631125</v>
      </c>
      <c r="IS57" s="29">
        <v>9.1620123249191714</v>
      </c>
      <c r="IT57" s="29">
        <v>8.9947637717752951</v>
      </c>
      <c r="IU57" s="29">
        <v>23.900731772</v>
      </c>
      <c r="IV57" s="29">
        <v>12.550160086466148</v>
      </c>
      <c r="IW57" s="29">
        <v>9.0200471620479306</v>
      </c>
      <c r="IX57" s="29">
        <v>8.7116781536701904</v>
      </c>
      <c r="IY57" s="29">
        <v>24.033404304000001</v>
      </c>
      <c r="IZ57" s="29">
        <v>12.464113826998041</v>
      </c>
      <c r="JA57" s="29">
        <v>8.9582040211499017</v>
      </c>
      <c r="JB57" s="29">
        <v>8.534029968528392</v>
      </c>
      <c r="JC57" s="29">
        <v>24.156291828000001</v>
      </c>
      <c r="JD57" s="29">
        <v>12.320346863347037</v>
      </c>
      <c r="JE57" s="29">
        <v>8.8548758736567947</v>
      </c>
      <c r="JF57" s="29">
        <v>8.2399524714325576</v>
      </c>
      <c r="JG57" s="29">
        <v>24.330151777000001</v>
      </c>
      <c r="JH57" s="29">
        <v>12.062367675100761</v>
      </c>
      <c r="JI57" s="29">
        <v>8.669461151551566</v>
      </c>
      <c r="JJ57" s="29">
        <v>7.2533859623531853</v>
      </c>
      <c r="JK57" s="29">
        <v>24.900868598999999</v>
      </c>
      <c r="JL57" s="29">
        <v>10.781806060347311</v>
      </c>
      <c r="JM57" s="29">
        <v>7.7490963052544686</v>
      </c>
      <c r="JN57" s="29">
        <v>2.7291007036113442</v>
      </c>
      <c r="JO57" s="29">
        <v>25.245705087000001</v>
      </c>
      <c r="JP57" s="29">
        <v>9.6031953923019593</v>
      </c>
      <c r="JQ57" s="29">
        <v>6.9020056117320578</v>
      </c>
      <c r="JR57" s="29">
        <v>-0.89464861648374594</v>
      </c>
      <c r="JS57" s="29">
        <v>25.344014764000001</v>
      </c>
      <c r="JT57" s="29">
        <v>8.9519792635639295</v>
      </c>
      <c r="JU57" s="29">
        <v>6.4339637578087991</v>
      </c>
      <c r="JV57" s="29">
        <v>-3.0731554873994114</v>
      </c>
      <c r="JW57" s="29">
        <v>25.260222126000002</v>
      </c>
      <c r="JX57" s="29">
        <v>8.8447720282461866</v>
      </c>
      <c r="JY57" s="29">
        <v>6.3569118069160284</v>
      </c>
      <c r="JZ57" s="29">
        <v>-2.2673828209902354</v>
      </c>
    </row>
    <row r="58" spans="1:286" ht="15" thickBot="1" x14ac:dyDescent="0.4">
      <c r="A58" s="2"/>
      <c r="B58" s="74" t="s">
        <v>517</v>
      </c>
      <c r="C58" s="74" t="s">
        <v>518</v>
      </c>
      <c r="D58" s="74" t="s">
        <v>849</v>
      </c>
      <c r="E58" s="87">
        <v>383543</v>
      </c>
      <c r="F58" s="84">
        <v>397628</v>
      </c>
      <c r="G58" s="22">
        <v>31.377675428526317</v>
      </c>
      <c r="H58" s="22">
        <v>13.791224571200638</v>
      </c>
      <c r="I58" s="22">
        <v>10.060506316296085</v>
      </c>
      <c r="J58" s="22">
        <v>15.405460475084707</v>
      </c>
      <c r="K58" s="22">
        <v>31.349321829526314</v>
      </c>
      <c r="L58" s="22">
        <v>13.745585569385321</v>
      </c>
      <c r="M58" s="22">
        <v>10.027213299881048</v>
      </c>
      <c r="N58" s="22">
        <v>15.278462756161646</v>
      </c>
      <c r="O58" s="22">
        <v>31.384872405526316</v>
      </c>
      <c r="P58" s="22">
        <v>13.698659644479953</v>
      </c>
      <c r="Q58" s="22">
        <v>9.9929814909890116</v>
      </c>
      <c r="R58" s="22">
        <v>15.216617295681321</v>
      </c>
      <c r="S58" s="22">
        <v>31.451258358526317</v>
      </c>
      <c r="T58" s="22">
        <v>13.528595499694365</v>
      </c>
      <c r="U58" s="22">
        <v>9.8689220650868528</v>
      </c>
      <c r="V58" s="22">
        <v>15.066502639374979</v>
      </c>
      <c r="W58" s="22">
        <v>31.494337680526314</v>
      </c>
      <c r="X58" s="22">
        <v>13.336802029450842</v>
      </c>
      <c r="Y58" s="22">
        <v>9.7290113987897744</v>
      </c>
      <c r="Z58" s="22">
        <v>14.957023219702187</v>
      </c>
      <c r="AA58" s="22">
        <v>31.530396209526316</v>
      </c>
      <c r="AB58" s="22">
        <v>13.11493842394766</v>
      </c>
      <c r="AC58" s="22">
        <v>9.5671649874723883</v>
      </c>
      <c r="AD58" s="22">
        <v>14.842652947205801</v>
      </c>
      <c r="AE58" s="22">
        <v>31.566321824526316</v>
      </c>
      <c r="AF58" s="22">
        <v>13.069299422132341</v>
      </c>
      <c r="AG58" s="22">
        <v>9.5338719710573496</v>
      </c>
      <c r="AH58" s="22">
        <v>14.71775820175195</v>
      </c>
      <c r="AI58" s="22">
        <v>31.602268156526314</v>
      </c>
      <c r="AJ58" s="22">
        <v>13.105829975811513</v>
      </c>
      <c r="AK58" s="22">
        <v>9.5605205013694849</v>
      </c>
      <c r="AL58" s="22">
        <v>14.657125410276091</v>
      </c>
      <c r="AM58" s="22">
        <v>31.637857529526315</v>
      </c>
      <c r="AN58" s="22">
        <v>13.107074969076582</v>
      </c>
      <c r="AO58" s="22">
        <v>9.5614287066229267</v>
      </c>
      <c r="AP58" s="22">
        <v>14.618660658652804</v>
      </c>
      <c r="AQ58" s="22">
        <v>31.675589703526313</v>
      </c>
      <c r="AR58" s="22">
        <v>13.091486750294012</v>
      </c>
      <c r="AS58" s="22">
        <v>9.5500573180480988</v>
      </c>
      <c r="AT58" s="22">
        <v>14.519198198607931</v>
      </c>
      <c r="AU58" s="22">
        <v>31.800148956526314</v>
      </c>
      <c r="AV58" s="22">
        <v>12.954160122711635</v>
      </c>
      <c r="AW58" s="22">
        <v>9.449879455157431</v>
      </c>
      <c r="AX58" s="22">
        <v>14.167700043151813</v>
      </c>
      <c r="AY58" s="22">
        <v>31.829205817526315</v>
      </c>
      <c r="AZ58" s="22">
        <v>12.880028192130487</v>
      </c>
      <c r="BA58" s="22">
        <v>9.3958012439006673</v>
      </c>
      <c r="BB58" s="22">
        <v>14.015822067637052</v>
      </c>
      <c r="BC58" s="22">
        <v>31.803969787526313</v>
      </c>
      <c r="BD58" s="22">
        <v>13.432908413697547</v>
      </c>
      <c r="BE58" s="22">
        <v>9.7991196680561181</v>
      </c>
      <c r="BF58" s="22">
        <v>14.040547071044045</v>
      </c>
      <c r="BG58" s="22">
        <v>31.737745041526317</v>
      </c>
      <c r="BH58" s="22">
        <v>13.997396746044348</v>
      </c>
      <c r="BI58" s="22">
        <v>10.210906047411411</v>
      </c>
      <c r="BJ58" s="22">
        <v>14.183240549295778</v>
      </c>
      <c r="BK58" s="25">
        <v>31.377628371526313</v>
      </c>
      <c r="BL58" s="25">
        <v>13.791224571200638</v>
      </c>
      <c r="BM58" s="25">
        <v>10.060506316296085</v>
      </c>
      <c r="BN58" s="25">
        <v>15.405460475084707</v>
      </c>
      <c r="BO58" s="25">
        <v>31.282294625526315</v>
      </c>
      <c r="BP58" s="25">
        <v>13.801205621105876</v>
      </c>
      <c r="BQ58" s="25">
        <v>10.067787353240737</v>
      </c>
      <c r="BR58" s="25">
        <v>15.533841700901984</v>
      </c>
      <c r="BS58" s="25">
        <v>31.232742901526315</v>
      </c>
      <c r="BT58" s="25">
        <v>13.808160741854337</v>
      </c>
      <c r="BU58" s="25">
        <v>10.072861016994036</v>
      </c>
      <c r="BV58" s="25">
        <v>15.711475578188065</v>
      </c>
      <c r="BW58" s="25">
        <v>31.211458812526317</v>
      </c>
      <c r="BX58" s="25">
        <v>13.732331860447536</v>
      </c>
      <c r="BY58" s="25">
        <v>10.017544903735764</v>
      </c>
      <c r="BZ58" s="25">
        <v>15.806598023571043</v>
      </c>
      <c r="CA58" s="25">
        <v>31.166517674526315</v>
      </c>
      <c r="CB58" s="25">
        <v>13.560286174104185</v>
      </c>
      <c r="CC58" s="25">
        <v>9.8920399708552385</v>
      </c>
      <c r="CD58" s="25">
        <v>15.94635335205146</v>
      </c>
      <c r="CE58" s="25">
        <v>31.119428137526313</v>
      </c>
      <c r="CF58" s="25">
        <v>13.510255113024551</v>
      </c>
      <c r="CG58" s="25">
        <v>9.855543008355351</v>
      </c>
      <c r="CH58" s="25">
        <v>16.065135674877745</v>
      </c>
      <c r="CI58" s="25">
        <v>31.092935840526316</v>
      </c>
      <c r="CJ58" s="25">
        <v>13.493867351706314</v>
      </c>
      <c r="CK58" s="25">
        <v>9.843588364632387</v>
      </c>
      <c r="CL58" s="25">
        <v>16.113736140439343</v>
      </c>
      <c r="CM58" s="25">
        <v>31.085254572526317</v>
      </c>
      <c r="CN58" s="25">
        <v>13.489731700129543</v>
      </c>
      <c r="CO58" s="25">
        <v>9.8405714643857642</v>
      </c>
      <c r="CP58" s="25">
        <v>16.168331831269114</v>
      </c>
      <c r="CQ58" s="25">
        <v>31.095746075526314</v>
      </c>
      <c r="CR58" s="25">
        <v>13.462930613312245</v>
      </c>
      <c r="CS58" s="25">
        <v>9.8210204446908129</v>
      </c>
      <c r="CT58" s="25">
        <v>16.191621635669499</v>
      </c>
      <c r="CU58" s="25">
        <v>31.122321645526316</v>
      </c>
      <c r="CV58" s="25">
        <v>13.42973249289374</v>
      </c>
      <c r="CW58" s="25">
        <v>9.7968028780465151</v>
      </c>
      <c r="CX58" s="25">
        <v>16.138095111445473</v>
      </c>
      <c r="CY58" s="25">
        <v>31.118531283526316</v>
      </c>
      <c r="CZ58" s="25">
        <v>13.374239920020452</v>
      </c>
      <c r="DA58" s="25">
        <v>9.7563218187310827</v>
      </c>
      <c r="DB58" s="25">
        <v>16.127856420007134</v>
      </c>
      <c r="DC58" s="25">
        <v>31.079032017526316</v>
      </c>
      <c r="DD58" s="25">
        <v>13.32350237867926</v>
      </c>
      <c r="DE58" s="25">
        <v>9.7193094887163607</v>
      </c>
      <c r="DF58" s="25">
        <v>16.199483739138088</v>
      </c>
      <c r="DG58" s="25">
        <v>31.006218286526316</v>
      </c>
      <c r="DH58" s="25">
        <v>13.907206693774379</v>
      </c>
      <c r="DI58" s="25">
        <v>10.145113659951933</v>
      </c>
      <c r="DJ58" s="25">
        <v>16.354537981761489</v>
      </c>
      <c r="DK58" s="25">
        <v>30.912582224526314</v>
      </c>
      <c r="DL58" s="25">
        <v>14.433731270805371</v>
      </c>
      <c r="DM58" s="25">
        <v>10.529206008354919</v>
      </c>
      <c r="DN58" s="25">
        <v>16.537956742812312</v>
      </c>
      <c r="DO58" s="27">
        <v>31.377675428526317</v>
      </c>
      <c r="DP58" s="27">
        <v>13.791224571200638</v>
      </c>
      <c r="DQ58" s="27">
        <v>10.060506316296085</v>
      </c>
      <c r="DR58" s="27">
        <v>15.405460475084707</v>
      </c>
      <c r="DS58" s="27">
        <v>31.349321829526314</v>
      </c>
      <c r="DT58" s="27">
        <v>13.746174177220817</v>
      </c>
      <c r="DU58" s="27">
        <v>10.027642681102147</v>
      </c>
      <c r="DV58" s="27">
        <v>15.278462756161646</v>
      </c>
      <c r="DW58" s="27">
        <v>31.384872404526316</v>
      </c>
      <c r="DX58" s="27">
        <v>13.700204387445496</v>
      </c>
      <c r="DY58" s="27">
        <v>9.9941083594756819</v>
      </c>
      <c r="DZ58" s="27">
        <v>15.216617295681321</v>
      </c>
      <c r="EA58" s="27">
        <v>31.451258358526317</v>
      </c>
      <c r="EB58" s="27">
        <v>13.536258374380827</v>
      </c>
      <c r="EC58" s="27">
        <v>9.8745120254842149</v>
      </c>
      <c r="ED58" s="27">
        <v>15.066502639374979</v>
      </c>
      <c r="EE58" s="27">
        <v>31.494337683526314</v>
      </c>
      <c r="EF58" s="27">
        <v>13.343482044739162</v>
      </c>
      <c r="EG58" s="27">
        <v>9.7338843769400558</v>
      </c>
      <c r="EH58" s="27">
        <v>14.957023209702148</v>
      </c>
      <c r="EI58" s="27">
        <v>31.530396206526316</v>
      </c>
      <c r="EJ58" s="27">
        <v>13.130804828562487</v>
      </c>
      <c r="EK58" s="27">
        <v>9.5787393087388057</v>
      </c>
      <c r="EL58" s="27">
        <v>14.842652957226425</v>
      </c>
      <c r="EM58" s="27">
        <v>31.566321824526316</v>
      </c>
      <c r="EN58" s="27">
        <v>13.038716855304502</v>
      </c>
      <c r="EO58" s="27">
        <v>9.5115624143423858</v>
      </c>
      <c r="EP58" s="27">
        <v>14.71775820175195</v>
      </c>
      <c r="EQ58" s="27">
        <v>31.602268156526314</v>
      </c>
      <c r="ER58" s="27">
        <v>13.085902828290022</v>
      </c>
      <c r="ES58" s="27">
        <v>9.5459839246883718</v>
      </c>
      <c r="ET58" s="27">
        <v>14.657125410276091</v>
      </c>
      <c r="EU58" s="27">
        <v>31.637857529526315</v>
      </c>
      <c r="EV58" s="27">
        <v>13.095851658582449</v>
      </c>
      <c r="EW58" s="27">
        <v>9.553241457874055</v>
      </c>
      <c r="EX58" s="27">
        <v>14.618660658652804</v>
      </c>
      <c r="EY58" s="27">
        <v>31.673573849526313</v>
      </c>
      <c r="EZ58" s="27">
        <v>13.084038229097734</v>
      </c>
      <c r="FA58" s="27">
        <v>9.5446237255374875</v>
      </c>
      <c r="FB58" s="27">
        <v>14.522999671549817</v>
      </c>
      <c r="FC58" s="27">
        <v>31.794043251526315</v>
      </c>
      <c r="FD58" s="27">
        <v>12.955255072773475</v>
      </c>
      <c r="FE58" s="27">
        <v>9.4506782059830954</v>
      </c>
      <c r="FF58" s="27">
        <v>14.183904684438211</v>
      </c>
      <c r="FG58" s="27">
        <v>31.820258440526317</v>
      </c>
      <c r="FH58" s="27">
        <v>12.884300299011503</v>
      </c>
      <c r="FI58" s="27">
        <v>9.3989176863919379</v>
      </c>
      <c r="FJ58" s="27">
        <v>14.035934398945351</v>
      </c>
      <c r="FK58" s="27">
        <v>31.793994935526314</v>
      </c>
      <c r="FL58" s="27">
        <v>13.437573333046309</v>
      </c>
      <c r="FM58" s="27">
        <v>9.8025226617736774</v>
      </c>
      <c r="FN58" s="27">
        <v>14.059780211502355</v>
      </c>
      <c r="FO58" s="27">
        <v>31.727823086526314</v>
      </c>
      <c r="FP58" s="27">
        <v>14.004327612798377</v>
      </c>
      <c r="FQ58" s="27">
        <v>10.215962018213446</v>
      </c>
      <c r="FR58" s="27">
        <v>14.199812087700826</v>
      </c>
      <c r="FS58" s="28">
        <v>31.377835876526316</v>
      </c>
      <c r="FT58" s="28">
        <v>13.791224571200638</v>
      </c>
      <c r="FU58" s="28">
        <v>10.060506316296085</v>
      </c>
      <c r="FV58" s="28">
        <v>15.405460475084707</v>
      </c>
      <c r="FW58" s="28">
        <v>31.338622261526314</v>
      </c>
      <c r="FX58" s="28">
        <v>13.756964626278288</v>
      </c>
      <c r="FY58" s="28">
        <v>10.035514163459489</v>
      </c>
      <c r="FZ58" s="28">
        <v>15.311059233488837</v>
      </c>
      <c r="GA58" s="28">
        <v>31.363976477526315</v>
      </c>
      <c r="GB58" s="28">
        <v>13.729747969525253</v>
      </c>
      <c r="GC58" s="28">
        <v>10.015659991282192</v>
      </c>
      <c r="GD58" s="28">
        <v>15.287512970546302</v>
      </c>
      <c r="GE58" s="28">
        <v>31.421700490526316</v>
      </c>
      <c r="GF58" s="28">
        <v>13.523099762541998</v>
      </c>
      <c r="GG58" s="28">
        <v>9.8649130013486293</v>
      </c>
      <c r="GH58" s="28">
        <v>15.176032043255754</v>
      </c>
      <c r="GI58" s="28">
        <v>31.457833320526316</v>
      </c>
      <c r="GJ58" s="28">
        <v>13.21606779138976</v>
      </c>
      <c r="GK58" s="28">
        <v>9.6409374530472629</v>
      </c>
      <c r="GL58" s="28">
        <v>15.101456595379076</v>
      </c>
      <c r="GM58" s="28">
        <v>31.488392801526317</v>
      </c>
      <c r="GN58" s="28">
        <v>12.926433096273481</v>
      </c>
      <c r="GO58" s="28">
        <v>9.4296529754004652</v>
      </c>
      <c r="GP58" s="28">
        <v>15.017846077894248</v>
      </c>
      <c r="GQ58" s="28">
        <v>31.521383187526315</v>
      </c>
      <c r="GR58" s="28">
        <v>12.834374389222766</v>
      </c>
      <c r="GS58" s="28">
        <v>9.3624974302947912</v>
      </c>
      <c r="GT58" s="28">
        <v>14.898646089642227</v>
      </c>
      <c r="GU58" s="28">
        <v>31.555965513526317</v>
      </c>
      <c r="GV58" s="28">
        <v>12.764930208703799</v>
      </c>
      <c r="GW58" s="28">
        <v>9.3118388674431625</v>
      </c>
      <c r="GX58" s="28">
        <v>14.850886747630016</v>
      </c>
      <c r="GY58" s="28">
        <v>31.591100551526317</v>
      </c>
      <c r="GZ58" s="28">
        <v>12.6763303455003</v>
      </c>
      <c r="HA58" s="28">
        <v>9.2472065007682609</v>
      </c>
      <c r="HB58" s="28">
        <v>14.809574502292989</v>
      </c>
      <c r="HC58" s="28">
        <v>31.628973574526313</v>
      </c>
      <c r="HD58" s="28">
        <v>12.596474207664738</v>
      </c>
      <c r="HE58" s="28">
        <v>9.1889525600147053</v>
      </c>
      <c r="HF58" s="28">
        <v>14.735091422325622</v>
      </c>
      <c r="HG58" s="28">
        <v>31.683356126526313</v>
      </c>
      <c r="HH58" s="28">
        <v>12.26531084270697</v>
      </c>
      <c r="HI58" s="28">
        <v>8.94737349590166</v>
      </c>
      <c r="HJ58" s="28">
        <v>14.4120778135945</v>
      </c>
      <c r="HK58" s="28">
        <v>31.670601517526315</v>
      </c>
      <c r="HL58" s="28">
        <v>11.932456702125565</v>
      </c>
      <c r="HM58" s="28">
        <v>8.7045610345110038</v>
      </c>
      <c r="HN58" s="28">
        <v>13.554463735027698</v>
      </c>
      <c r="HO58" s="28">
        <v>31.586562982526317</v>
      </c>
      <c r="HP58" s="28">
        <v>12.254657346015568</v>
      </c>
      <c r="HQ58" s="28">
        <v>8.9396019183886448</v>
      </c>
      <c r="HR58" s="28">
        <v>12.938001334259351</v>
      </c>
      <c r="HS58" s="28">
        <v>31.456214059526314</v>
      </c>
      <c r="HT58" s="28">
        <v>12.605710673357288</v>
      </c>
      <c r="HU58" s="28">
        <v>9.1956904331426799</v>
      </c>
      <c r="HV58" s="28">
        <v>12.572685224948472</v>
      </c>
      <c r="HW58" s="29">
        <v>31.377835876526316</v>
      </c>
      <c r="HX58" s="29">
        <v>13.791224571200638</v>
      </c>
      <c r="HY58" s="29">
        <v>10.060506316296085</v>
      </c>
      <c r="HZ58" s="29">
        <v>15.405460475084707</v>
      </c>
      <c r="IA58" s="29">
        <v>31.333790340526313</v>
      </c>
      <c r="IB58" s="29">
        <v>13.754151915926995</v>
      </c>
      <c r="IC58" s="29">
        <v>10.033462330418194</v>
      </c>
      <c r="ID58" s="29">
        <v>15.325449328426449</v>
      </c>
      <c r="IE58" s="29">
        <v>31.363425961526314</v>
      </c>
      <c r="IF58" s="29">
        <v>13.600661058119842</v>
      </c>
      <c r="IG58" s="29">
        <v>9.9214928866251313</v>
      </c>
      <c r="IH58" s="29">
        <v>15.297220551746747</v>
      </c>
      <c r="II58" s="29">
        <v>31.418884650526316</v>
      </c>
      <c r="IJ58" s="29">
        <v>13.300760309989496</v>
      </c>
      <c r="IK58" s="29">
        <v>9.7027194662337468</v>
      </c>
      <c r="IL58" s="29">
        <v>15.19403227089493</v>
      </c>
      <c r="IM58" s="29">
        <v>31.451484242526316</v>
      </c>
      <c r="IN58" s="29">
        <v>13.31633198654762</v>
      </c>
      <c r="IO58" s="29">
        <v>9.7140787874861516</v>
      </c>
      <c r="IP58" s="29">
        <v>15.128681375277482</v>
      </c>
      <c r="IQ58" s="29">
        <v>31.476869162526313</v>
      </c>
      <c r="IR58" s="29">
        <v>13.214766072987288</v>
      </c>
      <c r="IS58" s="29">
        <v>9.6399878675958419</v>
      </c>
      <c r="IT58" s="29">
        <v>15.057015960409997</v>
      </c>
      <c r="IU58" s="29">
        <v>31.505052694526313</v>
      </c>
      <c r="IV58" s="29">
        <v>13.111606538498906</v>
      </c>
      <c r="IW58" s="29">
        <v>9.5647344234257137</v>
      </c>
      <c r="IX58" s="29">
        <v>14.950417475977247</v>
      </c>
      <c r="IY58" s="29">
        <v>31.533171619526314</v>
      </c>
      <c r="IZ58" s="29">
        <v>13.074640339684024</v>
      </c>
      <c r="JA58" s="29">
        <v>9.5377680960523499</v>
      </c>
      <c r="JB58" s="29">
        <v>14.916445821999295</v>
      </c>
      <c r="JC58" s="29">
        <v>31.562021509526314</v>
      </c>
      <c r="JD58" s="29">
        <v>13.019005549147204</v>
      </c>
      <c r="JE58" s="29">
        <v>9.4971832909313978</v>
      </c>
      <c r="JF58" s="29">
        <v>14.874043183960843</v>
      </c>
      <c r="JG58" s="29">
        <v>31.596830556526314</v>
      </c>
      <c r="JH58" s="29">
        <v>12.932433866505063</v>
      </c>
      <c r="JI58" s="29">
        <v>9.4340304537386501</v>
      </c>
      <c r="JJ58" s="29">
        <v>14.625282577410063</v>
      </c>
      <c r="JK58" s="29">
        <v>31.657293657526317</v>
      </c>
      <c r="JL58" s="29">
        <v>12.64656601521081</v>
      </c>
      <c r="JM58" s="29">
        <v>9.225493836216117</v>
      </c>
      <c r="JN58" s="29">
        <v>13.576885194998781</v>
      </c>
      <c r="JO58" s="29">
        <v>31.624802261526316</v>
      </c>
      <c r="JP58" s="29">
        <v>12.429910991874779</v>
      </c>
      <c r="JQ58" s="29">
        <v>9.0674470130731564</v>
      </c>
      <c r="JR58" s="29">
        <v>12.781382924034608</v>
      </c>
      <c r="JS58" s="29">
        <v>31.515945256526315</v>
      </c>
      <c r="JT58" s="29">
        <v>13.392483840044797</v>
      </c>
      <c r="JU58" s="29">
        <v>9.76963050438777</v>
      </c>
      <c r="JV58" s="29">
        <v>12.416149377693998</v>
      </c>
      <c r="JW58" s="29">
        <v>31.346765752526316</v>
      </c>
      <c r="JX58" s="29">
        <v>13.424924026385876</v>
      </c>
      <c r="JY58" s="29">
        <v>9.7932951686749288</v>
      </c>
      <c r="JZ58" s="29">
        <v>12.818239134651485</v>
      </c>
    </row>
    <row r="59" spans="1:286" ht="15" thickBot="1" x14ac:dyDescent="0.4">
      <c r="A59" s="2"/>
      <c r="B59" s="74" t="s">
        <v>519</v>
      </c>
      <c r="C59" s="74" t="s">
        <v>520</v>
      </c>
      <c r="D59" s="74" t="s">
        <v>859</v>
      </c>
      <c r="E59" s="87">
        <v>388434</v>
      </c>
      <c r="F59" s="84">
        <v>389885</v>
      </c>
      <c r="G59" s="22">
        <v>30.391674491</v>
      </c>
      <c r="H59" s="22">
        <v>13.441882728360593</v>
      </c>
      <c r="I59" s="22">
        <v>9.8056663056578675</v>
      </c>
      <c r="J59" s="22">
        <v>18.451646917462078</v>
      </c>
      <c r="K59" s="22">
        <v>30.386422083999999</v>
      </c>
      <c r="L59" s="22">
        <v>13.236876340828321</v>
      </c>
      <c r="M59" s="22">
        <v>9.6561170001555574</v>
      </c>
      <c r="N59" s="22">
        <v>17.355266732669662</v>
      </c>
      <c r="O59" s="22">
        <v>30.420146074000002</v>
      </c>
      <c r="P59" s="22">
        <v>13.148554803535262</v>
      </c>
      <c r="Q59" s="22">
        <v>9.5916876683573271</v>
      </c>
      <c r="R59" s="22">
        <v>17.086665017349219</v>
      </c>
      <c r="S59" s="22">
        <v>30.487593066999999</v>
      </c>
      <c r="T59" s="22">
        <v>13.037965998282619</v>
      </c>
      <c r="U59" s="22">
        <v>9.5110146745987318</v>
      </c>
      <c r="V59" s="22">
        <v>16.855262293566881</v>
      </c>
      <c r="W59" s="22">
        <v>30.562076256000001</v>
      </c>
      <c r="X59" s="22">
        <v>12.954275205960352</v>
      </c>
      <c r="Y59" s="22">
        <v>9.4499634067851233</v>
      </c>
      <c r="Z59" s="22">
        <v>16.678945544869848</v>
      </c>
      <c r="AA59" s="22">
        <v>30.641963013000002</v>
      </c>
      <c r="AB59" s="22">
        <v>12.872307712302232</v>
      </c>
      <c r="AC59" s="22">
        <v>9.3901692613543748</v>
      </c>
      <c r="AD59" s="22">
        <v>16.572450352635073</v>
      </c>
      <c r="AE59" s="22">
        <v>30.728160182</v>
      </c>
      <c r="AF59" s="22">
        <v>12.763637358537489</v>
      </c>
      <c r="AG59" s="22">
        <v>9.3108957512465516</v>
      </c>
      <c r="AH59" s="22">
        <v>16.317118530893985</v>
      </c>
      <c r="AI59" s="22">
        <v>30.824907590999999</v>
      </c>
      <c r="AJ59" s="22">
        <v>12.674743593473027</v>
      </c>
      <c r="AK59" s="22">
        <v>9.2460489872559268</v>
      </c>
      <c r="AL59" s="22">
        <v>16.099741421723543</v>
      </c>
      <c r="AM59" s="22">
        <v>30.937563338</v>
      </c>
      <c r="AN59" s="22">
        <v>12.452146990401685</v>
      </c>
      <c r="AO59" s="22">
        <v>9.0836678644177304</v>
      </c>
      <c r="AP59" s="22">
        <v>15.148299452599165</v>
      </c>
      <c r="AQ59" s="22">
        <v>31.071884310000002</v>
      </c>
      <c r="AR59" s="22">
        <v>12.328555714806027</v>
      </c>
      <c r="AS59" s="22">
        <v>8.9935097495708654</v>
      </c>
      <c r="AT59" s="22">
        <v>14.841378784380039</v>
      </c>
      <c r="AU59" s="22">
        <v>31.720017829</v>
      </c>
      <c r="AV59" s="22">
        <v>11.871091034490712</v>
      </c>
      <c r="AW59" s="22">
        <v>8.6597956343352003</v>
      </c>
      <c r="AX59" s="22">
        <v>13.99075686020562</v>
      </c>
      <c r="AY59" s="22">
        <v>32.351890838000003</v>
      </c>
      <c r="AZ59" s="22">
        <v>11.494843005613268</v>
      </c>
      <c r="BA59" s="22">
        <v>8.3853279355842147</v>
      </c>
      <c r="BB59" s="22">
        <v>13.089325815918951</v>
      </c>
      <c r="BC59" s="22">
        <v>32.768812560999997</v>
      </c>
      <c r="BD59" s="22">
        <v>11.280078976892522</v>
      </c>
      <c r="BE59" s="22">
        <v>8.228660566685722</v>
      </c>
      <c r="BF59" s="22">
        <v>12.343428292758027</v>
      </c>
      <c r="BG59" s="22">
        <v>33.007511074</v>
      </c>
      <c r="BH59" s="22">
        <v>11.013467142873726</v>
      </c>
      <c r="BI59" s="22">
        <v>8.034170945673635</v>
      </c>
      <c r="BJ59" s="22">
        <v>11.497708262518728</v>
      </c>
      <c r="BK59" s="25">
        <v>30.391359227999999</v>
      </c>
      <c r="BL59" s="25">
        <v>13.441882728360593</v>
      </c>
      <c r="BM59" s="25">
        <v>9.8056663056578675</v>
      </c>
      <c r="BN59" s="25">
        <v>18.451646917462078</v>
      </c>
      <c r="BO59" s="25">
        <v>30.385931942999999</v>
      </c>
      <c r="BP59" s="25">
        <v>13.356170796502493</v>
      </c>
      <c r="BQ59" s="25">
        <v>9.7431406446921969</v>
      </c>
      <c r="BR59" s="25">
        <v>18.075194286887246</v>
      </c>
      <c r="BS59" s="25">
        <v>30.417571540000001</v>
      </c>
      <c r="BT59" s="25">
        <v>13.317447777698698</v>
      </c>
      <c r="BU59" s="25">
        <v>9.7148927415962536</v>
      </c>
      <c r="BV59" s="25">
        <v>18.000185431505287</v>
      </c>
      <c r="BW59" s="25">
        <v>30.471146255000001</v>
      </c>
      <c r="BX59" s="25">
        <v>13.261498357431654</v>
      </c>
      <c r="BY59" s="25">
        <v>9.6740784184675377</v>
      </c>
      <c r="BZ59" s="25">
        <v>17.94042868805106</v>
      </c>
      <c r="CA59" s="25">
        <v>30.524494073</v>
      </c>
      <c r="CB59" s="25">
        <v>13.215379364420533</v>
      </c>
      <c r="CC59" s="25">
        <v>9.6404352551578416</v>
      </c>
      <c r="CD59" s="25">
        <v>17.946884736267585</v>
      </c>
      <c r="CE59" s="25">
        <v>30.583067519</v>
      </c>
      <c r="CF59" s="25">
        <v>13.180618947182206</v>
      </c>
      <c r="CG59" s="25">
        <v>9.6150780147345678</v>
      </c>
      <c r="CH59" s="25">
        <v>17.997795466884529</v>
      </c>
      <c r="CI59" s="25">
        <v>30.658742336</v>
      </c>
      <c r="CJ59" s="25">
        <v>13.125443524215941</v>
      </c>
      <c r="CK59" s="25">
        <v>9.574828311860788</v>
      </c>
      <c r="CL59" s="25">
        <v>17.870210198714279</v>
      </c>
      <c r="CM59" s="25">
        <v>30.749658247999999</v>
      </c>
      <c r="CN59" s="25">
        <v>13.065478579491066</v>
      </c>
      <c r="CO59" s="25">
        <v>9.5310847195462411</v>
      </c>
      <c r="CP59" s="25">
        <v>17.687893843178472</v>
      </c>
      <c r="CQ59" s="25">
        <v>30.856272269999998</v>
      </c>
      <c r="CR59" s="25">
        <v>12.932880272682613</v>
      </c>
      <c r="CS59" s="25">
        <v>9.4343561008300814</v>
      </c>
      <c r="CT59" s="25">
        <v>17.134654452595449</v>
      </c>
      <c r="CU59" s="25">
        <v>30.984810081999999</v>
      </c>
      <c r="CV59" s="25">
        <v>12.852536706718309</v>
      </c>
      <c r="CW59" s="25">
        <v>9.3757465880428299</v>
      </c>
      <c r="CX59" s="25">
        <v>16.858126064635748</v>
      </c>
      <c r="CY59" s="25">
        <v>31.386627548</v>
      </c>
      <c r="CZ59" s="25">
        <v>12.697525554995321</v>
      </c>
      <c r="DA59" s="25">
        <v>9.262668111004464</v>
      </c>
      <c r="DB59" s="25">
        <v>16.367556435600036</v>
      </c>
      <c r="DC59" s="25">
        <v>31.764756687000002</v>
      </c>
      <c r="DD59" s="25">
        <v>12.452300717882842</v>
      </c>
      <c r="DE59" s="25">
        <v>9.0837800064749619</v>
      </c>
      <c r="DF59" s="25">
        <v>15.684170800354924</v>
      </c>
      <c r="DG59" s="25">
        <v>31.989548499999998</v>
      </c>
      <c r="DH59" s="25">
        <v>12.226842581066894</v>
      </c>
      <c r="DI59" s="25">
        <v>8.9193114346097939</v>
      </c>
      <c r="DJ59" s="25">
        <v>15.239459493698238</v>
      </c>
      <c r="DK59" s="25">
        <v>32.125622976999999</v>
      </c>
      <c r="DL59" s="25">
        <v>12.081311242437925</v>
      </c>
      <c r="DM59" s="25">
        <v>8.8131483492407696</v>
      </c>
      <c r="DN59" s="25">
        <v>15.085282485367108</v>
      </c>
      <c r="DO59" s="27">
        <v>30.391674491</v>
      </c>
      <c r="DP59" s="27">
        <v>13.441882728360593</v>
      </c>
      <c r="DQ59" s="27">
        <v>9.8056663056578675</v>
      </c>
      <c r="DR59" s="27">
        <v>18.451646917462078</v>
      </c>
      <c r="DS59" s="27">
        <v>30.385699601999999</v>
      </c>
      <c r="DT59" s="27">
        <v>13.235910312560483</v>
      </c>
      <c r="DU59" s="27">
        <v>9.6554122959837034</v>
      </c>
      <c r="DV59" s="27">
        <v>17.355318498524014</v>
      </c>
      <c r="DW59" s="27">
        <v>30.427007160999999</v>
      </c>
      <c r="DX59" s="27">
        <v>13.148090051768868</v>
      </c>
      <c r="DY59" s="27">
        <v>9.5913486384142512</v>
      </c>
      <c r="DZ59" s="27">
        <v>17.086768922839276</v>
      </c>
      <c r="EA59" s="27">
        <v>30.494387451000001</v>
      </c>
      <c r="EB59" s="27">
        <v>13.038309764182717</v>
      </c>
      <c r="EC59" s="27">
        <v>9.5112654470367701</v>
      </c>
      <c r="ED59" s="27">
        <v>16.855417292048969</v>
      </c>
      <c r="EE59" s="27">
        <v>30.568403506999999</v>
      </c>
      <c r="EF59" s="27">
        <v>12.955504023743659</v>
      </c>
      <c r="EG59" s="27">
        <v>9.4508598122498242</v>
      </c>
      <c r="EH59" s="27">
        <v>16.679149920820748</v>
      </c>
      <c r="EI59" s="27">
        <v>30.646245315000002</v>
      </c>
      <c r="EJ59" s="27">
        <v>12.87179858044451</v>
      </c>
      <c r="EK59" s="27">
        <v>9.3897978567525584</v>
      </c>
      <c r="EL59" s="27">
        <v>16.572389572799427</v>
      </c>
      <c r="EM59" s="27">
        <v>30.731963649000001</v>
      </c>
      <c r="EN59" s="27">
        <v>12.7626699158857</v>
      </c>
      <c r="EO59" s="27">
        <v>9.3101900153012984</v>
      </c>
      <c r="EP59" s="27">
        <v>16.316469320413702</v>
      </c>
      <c r="EQ59" s="27">
        <v>30.827335329</v>
      </c>
      <c r="ER59" s="27">
        <v>12.674419650050671</v>
      </c>
      <c r="ES59" s="27">
        <v>9.2458126750394225</v>
      </c>
      <c r="ET59" s="27">
        <v>16.09897790829006</v>
      </c>
      <c r="EU59" s="27">
        <v>30.927568285</v>
      </c>
      <c r="EV59" s="27">
        <v>12.451849039574387</v>
      </c>
      <c r="EW59" s="27">
        <v>9.0834505134374375</v>
      </c>
      <c r="EX59" s="27">
        <v>15.147439720906025</v>
      </c>
      <c r="EY59" s="27">
        <v>31.048674925</v>
      </c>
      <c r="EZ59" s="27">
        <v>12.331335164558141</v>
      </c>
      <c r="FA59" s="27">
        <v>8.995537319468129</v>
      </c>
      <c r="FB59" s="27">
        <v>14.858213908903066</v>
      </c>
      <c r="FC59" s="27">
        <v>31.634633356000002</v>
      </c>
      <c r="FD59" s="27">
        <v>11.892994638753882</v>
      </c>
      <c r="FE59" s="27">
        <v>8.6757740086921391</v>
      </c>
      <c r="FF59" s="27">
        <v>14.078920506689458</v>
      </c>
      <c r="FG59" s="27">
        <v>32.125843467999999</v>
      </c>
      <c r="FH59" s="27">
        <v>11.57369935535602</v>
      </c>
      <c r="FI59" s="27">
        <v>8.4428525448436194</v>
      </c>
      <c r="FJ59" s="27">
        <v>13.533808588585684</v>
      </c>
      <c r="FK59" s="27">
        <v>32.402915829999998</v>
      </c>
      <c r="FL59" s="27">
        <v>11.425850390502417</v>
      </c>
      <c r="FM59" s="27">
        <v>8.334998783410887</v>
      </c>
      <c r="FN59" s="27">
        <v>13.176246023364449</v>
      </c>
      <c r="FO59" s="27">
        <v>32.543285828999998</v>
      </c>
      <c r="FP59" s="27">
        <v>11.299250290256174</v>
      </c>
      <c r="FQ59" s="27">
        <v>8.2426457728717963</v>
      </c>
      <c r="FR59" s="27">
        <v>13.229026410827935</v>
      </c>
      <c r="FS59" s="28">
        <v>30.392168565999999</v>
      </c>
      <c r="FT59" s="28">
        <v>13.441882728360593</v>
      </c>
      <c r="FU59" s="28">
        <v>9.8056663056578675</v>
      </c>
      <c r="FV59" s="28">
        <v>18.451646917462078</v>
      </c>
      <c r="FW59" s="28">
        <v>30.384874707000002</v>
      </c>
      <c r="FX59" s="28">
        <v>13.230363349000319</v>
      </c>
      <c r="FY59" s="28">
        <v>9.6513658632941919</v>
      </c>
      <c r="FZ59" s="28">
        <v>17.365053476110511</v>
      </c>
      <c r="GA59" s="28">
        <v>30.427334379000001</v>
      </c>
      <c r="GB59" s="28">
        <v>13.139706981638342</v>
      </c>
      <c r="GC59" s="28">
        <v>9.5852333054673693</v>
      </c>
      <c r="GD59" s="28">
        <v>17.110331660859845</v>
      </c>
      <c r="GE59" s="28">
        <v>30.500802596</v>
      </c>
      <c r="GF59" s="28">
        <v>13.022421072294334</v>
      </c>
      <c r="GG59" s="28">
        <v>9.4996748675145888</v>
      </c>
      <c r="GH59" s="28">
        <v>16.88873116397901</v>
      </c>
      <c r="GI59" s="28">
        <v>30.580381595999999</v>
      </c>
      <c r="GJ59" s="28">
        <v>12.906506385634488</v>
      </c>
      <c r="GK59" s="28">
        <v>9.4151167174190515</v>
      </c>
      <c r="GL59" s="28">
        <v>16.718047373467527</v>
      </c>
      <c r="GM59" s="28">
        <v>30.678875473000002</v>
      </c>
      <c r="GN59" s="28">
        <v>12.784195971914015</v>
      </c>
      <c r="GO59" s="28">
        <v>9.3258929734773286</v>
      </c>
      <c r="GP59" s="28">
        <v>16.6068883787426</v>
      </c>
      <c r="GQ59" s="28">
        <v>30.798258735000001</v>
      </c>
      <c r="GR59" s="28">
        <v>12.664416027108263</v>
      </c>
      <c r="GS59" s="28">
        <v>9.2385151713784275</v>
      </c>
      <c r="GT59" s="28">
        <v>16.327966570218802</v>
      </c>
      <c r="GU59" s="28">
        <v>30.938990977</v>
      </c>
      <c r="GV59" s="28">
        <v>12.539233994868093</v>
      </c>
      <c r="GW59" s="28">
        <v>9.1471966217067102</v>
      </c>
      <c r="GX59" s="28">
        <v>16.080831220038686</v>
      </c>
      <c r="GY59" s="28">
        <v>31.097754136999999</v>
      </c>
      <c r="GZ59" s="28">
        <v>12.310471655861233</v>
      </c>
      <c r="HA59" s="28">
        <v>8.9803176803460421</v>
      </c>
      <c r="HB59" s="28">
        <v>15.11050076632203</v>
      </c>
      <c r="HC59" s="28">
        <v>31.284388149999998</v>
      </c>
      <c r="HD59" s="28">
        <v>12.179553010845822</v>
      </c>
      <c r="HE59" s="28">
        <v>8.884814351522806</v>
      </c>
      <c r="HF59" s="28">
        <v>14.805644037669465</v>
      </c>
      <c r="HG59" s="28">
        <v>32.228363289999997</v>
      </c>
      <c r="HH59" s="28">
        <v>11.523933024821737</v>
      </c>
      <c r="HI59" s="28">
        <v>8.4065486995908518</v>
      </c>
      <c r="HJ59" s="28">
        <v>13.635608104503213</v>
      </c>
      <c r="HK59" s="28">
        <v>33.332115508000001</v>
      </c>
      <c r="HL59" s="28">
        <v>10.389484727198312</v>
      </c>
      <c r="HM59" s="28">
        <v>7.5789844608368018</v>
      </c>
      <c r="HN59" s="28">
        <v>9.3235416465965457</v>
      </c>
      <c r="HO59" s="28">
        <v>33.932745859000001</v>
      </c>
      <c r="HP59" s="28">
        <v>9.3178477024787689</v>
      </c>
      <c r="HQ59" s="28">
        <v>6.7972401711758641</v>
      </c>
      <c r="HR59" s="28">
        <v>5.583166552553422</v>
      </c>
      <c r="HS59" s="28">
        <v>34.061254290999997</v>
      </c>
      <c r="HT59" s="28">
        <v>8.6127411509380654</v>
      </c>
      <c r="HU59" s="28">
        <v>6.282874758676499</v>
      </c>
      <c r="HV59" s="28">
        <v>3.488659813003899</v>
      </c>
      <c r="HW59" s="29">
        <v>30.392168565999999</v>
      </c>
      <c r="HX59" s="29">
        <v>13.441882728360593</v>
      </c>
      <c r="HY59" s="29">
        <v>9.8056663056578675</v>
      </c>
      <c r="HZ59" s="29">
        <v>18.451646917462078</v>
      </c>
      <c r="IA59" s="29">
        <v>30.37063358</v>
      </c>
      <c r="IB59" s="29">
        <v>13.245149157677846</v>
      </c>
      <c r="IC59" s="29">
        <v>9.662151904868951</v>
      </c>
      <c r="ID59" s="29">
        <v>17.391110004740433</v>
      </c>
      <c r="IE59" s="29">
        <v>30.421249379999999</v>
      </c>
      <c r="IF59" s="29">
        <v>13.138094047829584</v>
      </c>
      <c r="IG59" s="29">
        <v>9.5840566927099591</v>
      </c>
      <c r="IH59" s="29">
        <v>17.095137880989643</v>
      </c>
      <c r="II59" s="29">
        <v>30.484620163999999</v>
      </c>
      <c r="IJ59" s="29">
        <v>12.997668362072128</v>
      </c>
      <c r="IK59" s="29">
        <v>9.4816181100272257</v>
      </c>
      <c r="IL59" s="29">
        <v>16.875478692876641</v>
      </c>
      <c r="IM59" s="29">
        <v>30.552204937999999</v>
      </c>
      <c r="IN59" s="29">
        <v>12.837874642814642</v>
      </c>
      <c r="IO59" s="29">
        <v>9.3650508165577655</v>
      </c>
      <c r="IP59" s="29">
        <v>16.70880938273929</v>
      </c>
      <c r="IQ59" s="29">
        <v>30.644236995</v>
      </c>
      <c r="IR59" s="29">
        <v>12.692903836983897</v>
      </c>
      <c r="IS59" s="29">
        <v>9.259296632061023</v>
      </c>
      <c r="IT59" s="29">
        <v>16.614890518398838</v>
      </c>
      <c r="IU59" s="29">
        <v>30.781128082999999</v>
      </c>
      <c r="IV59" s="29">
        <v>12.566943806306826</v>
      </c>
      <c r="IW59" s="29">
        <v>9.1674105433612727</v>
      </c>
      <c r="IX59" s="29">
        <v>16.358848500458279</v>
      </c>
      <c r="IY59" s="29">
        <v>30.947386499</v>
      </c>
      <c r="IZ59" s="29">
        <v>12.451311188198005</v>
      </c>
      <c r="JA59" s="29">
        <v>9.0830581583466063</v>
      </c>
      <c r="JB59" s="29">
        <v>16.142882545342349</v>
      </c>
      <c r="JC59" s="29">
        <v>31.144851461000002</v>
      </c>
      <c r="JD59" s="29">
        <v>12.193701456883124</v>
      </c>
      <c r="JE59" s="29">
        <v>8.8951354459252059</v>
      </c>
      <c r="JF59" s="29">
        <v>15.157646564384587</v>
      </c>
      <c r="JG59" s="29">
        <v>31.393567835999999</v>
      </c>
      <c r="JH59" s="29">
        <v>11.939452600382268</v>
      </c>
      <c r="JI59" s="29">
        <v>8.7096644448888387</v>
      </c>
      <c r="JJ59" s="29">
        <v>14.535685039482557</v>
      </c>
      <c r="JK59" s="29">
        <v>32.419765079000001</v>
      </c>
      <c r="JL59" s="29">
        <v>11.064120032557955</v>
      </c>
      <c r="JM59" s="29">
        <v>8.0711215234831641</v>
      </c>
      <c r="JN59" s="29">
        <v>12.145352788648276</v>
      </c>
      <c r="JO59" s="29">
        <v>33.386920437999997</v>
      </c>
      <c r="JP59" s="29">
        <v>10.06597329227324</v>
      </c>
      <c r="JQ59" s="29">
        <v>7.3429873731485724</v>
      </c>
      <c r="JR59" s="29">
        <v>8.4930383616175575</v>
      </c>
      <c r="JS59" s="29">
        <v>33.670114601999998</v>
      </c>
      <c r="JT59" s="29">
        <v>9.4176122446148263</v>
      </c>
      <c r="JU59" s="29">
        <v>6.8700170156917686</v>
      </c>
      <c r="JV59" s="29">
        <v>5.6085430120550086</v>
      </c>
      <c r="JW59" s="29">
        <v>33.487616797999998</v>
      </c>
      <c r="JX59" s="29">
        <v>9.1631847589407744</v>
      </c>
      <c r="JY59" s="29">
        <v>6.6844157071605217</v>
      </c>
      <c r="JZ59" s="29">
        <v>4.7745031241912272</v>
      </c>
    </row>
    <row r="60" spans="1:286" ht="15" thickBot="1" x14ac:dyDescent="0.4">
      <c r="A60" s="2"/>
      <c r="B60" s="74" t="s">
        <v>521</v>
      </c>
      <c r="C60" s="74" t="s">
        <v>512</v>
      </c>
      <c r="D60" s="74" t="s">
        <v>856</v>
      </c>
      <c r="E60" s="87">
        <v>376412</v>
      </c>
      <c r="F60" s="84">
        <v>389026</v>
      </c>
      <c r="G60" s="22">
        <v>0.48852459016396071</v>
      </c>
      <c r="H60" s="22">
        <v>8.0431848852905816E-2</v>
      </c>
      <c r="I60" s="22">
        <v>5.7807953443262089E-2</v>
      </c>
      <c r="J60" s="22">
        <v>0.48852459016396071</v>
      </c>
      <c r="K60" s="22">
        <v>2.6844262295081971</v>
      </c>
      <c r="L60" s="22">
        <v>0.44197031039136303</v>
      </c>
      <c r="M60" s="22">
        <v>0.31765276430649858</v>
      </c>
      <c r="N60" s="22">
        <v>2.6844262295081971</v>
      </c>
      <c r="O60" s="22">
        <v>2.6844262295081971</v>
      </c>
      <c r="P60" s="22">
        <v>0.44197031039136303</v>
      </c>
      <c r="Q60" s="22">
        <v>0.31765276430649858</v>
      </c>
      <c r="R60" s="22">
        <v>2.6844262295081971</v>
      </c>
      <c r="S60" s="22">
        <v>2.6844262295081971</v>
      </c>
      <c r="T60" s="22">
        <v>0.44197031039136303</v>
      </c>
      <c r="U60" s="22">
        <v>0.31765276430649858</v>
      </c>
      <c r="V60" s="22">
        <v>2.6844262295081971</v>
      </c>
      <c r="W60" s="22">
        <v>2.6844262295081971</v>
      </c>
      <c r="X60" s="22">
        <v>0.44197031039136303</v>
      </c>
      <c r="Y60" s="22">
        <v>0.31765276430649858</v>
      </c>
      <c r="Z60" s="22">
        <v>2.6844262295081971</v>
      </c>
      <c r="AA60" s="22">
        <v>2.6844262295081971</v>
      </c>
      <c r="AB60" s="22">
        <v>0.44197031039136303</v>
      </c>
      <c r="AC60" s="22">
        <v>0.31765276430649858</v>
      </c>
      <c r="AD60" s="22">
        <v>2.6844262295081971</v>
      </c>
      <c r="AE60" s="22">
        <v>2.6844262295081971</v>
      </c>
      <c r="AF60" s="22">
        <v>0.44197031039136303</v>
      </c>
      <c r="AG60" s="22">
        <v>0.31765276430649858</v>
      </c>
      <c r="AH60" s="22">
        <v>2.6844262295081971</v>
      </c>
      <c r="AI60" s="22">
        <v>2.6844262295081971</v>
      </c>
      <c r="AJ60" s="22">
        <v>0.44197031039136303</v>
      </c>
      <c r="AK60" s="22">
        <v>0.31765276430649858</v>
      </c>
      <c r="AL60" s="22">
        <v>2.6844262295081971</v>
      </c>
      <c r="AM60" s="22">
        <v>2.6844262295081971</v>
      </c>
      <c r="AN60" s="22">
        <v>0.44197031039136303</v>
      </c>
      <c r="AO60" s="22">
        <v>0.31765276430649858</v>
      </c>
      <c r="AP60" s="22">
        <v>2.6844262295081971</v>
      </c>
      <c r="AQ60" s="22">
        <v>2.6844262295081971</v>
      </c>
      <c r="AR60" s="22">
        <v>0.44197031039136303</v>
      </c>
      <c r="AS60" s="22">
        <v>0.31765276430649858</v>
      </c>
      <c r="AT60" s="22">
        <v>2.6844262295081971</v>
      </c>
      <c r="AU60" s="22">
        <v>2.6844262295081971</v>
      </c>
      <c r="AV60" s="22">
        <v>0.44197031039136303</v>
      </c>
      <c r="AW60" s="22">
        <v>0.31765276430649858</v>
      </c>
      <c r="AX60" s="22">
        <v>2.6844262295081971</v>
      </c>
      <c r="AY60" s="22">
        <v>2.6844262295081971</v>
      </c>
      <c r="AZ60" s="22">
        <v>0.44197031039136303</v>
      </c>
      <c r="BA60" s="22">
        <v>0.31765276430649858</v>
      </c>
      <c r="BB60" s="22">
        <v>2.6844262295081971</v>
      </c>
      <c r="BC60" s="22">
        <v>2.6844262295081971</v>
      </c>
      <c r="BD60" s="22">
        <v>0.44197031039136303</v>
      </c>
      <c r="BE60" s="22">
        <v>0.31765276430649858</v>
      </c>
      <c r="BF60" s="22">
        <v>2.6844262295081971</v>
      </c>
      <c r="BG60" s="22">
        <v>2.6844262295081971</v>
      </c>
      <c r="BH60" s="22">
        <v>0.44197031039136303</v>
      </c>
      <c r="BI60" s="22">
        <v>0.31765276430649858</v>
      </c>
      <c r="BJ60" s="22">
        <v>2.6844262295081971</v>
      </c>
      <c r="BK60" s="25">
        <v>0.48852459016396071</v>
      </c>
      <c r="BL60" s="25">
        <v>8.0431848852905816E-2</v>
      </c>
      <c r="BM60" s="25">
        <v>5.7807953443262089E-2</v>
      </c>
      <c r="BN60" s="25">
        <v>0.48852459016396071</v>
      </c>
      <c r="BO60" s="25">
        <v>2.6844262295081971</v>
      </c>
      <c r="BP60" s="25">
        <v>0.44197031039136303</v>
      </c>
      <c r="BQ60" s="25">
        <v>0.31765276430649858</v>
      </c>
      <c r="BR60" s="25">
        <v>2.6844262295081971</v>
      </c>
      <c r="BS60" s="25">
        <v>2.6844262295081971</v>
      </c>
      <c r="BT60" s="25">
        <v>0.44197031039136303</v>
      </c>
      <c r="BU60" s="25">
        <v>0.31765276430649858</v>
      </c>
      <c r="BV60" s="25">
        <v>2.6844262295081971</v>
      </c>
      <c r="BW60" s="25">
        <v>2.6844262295081971</v>
      </c>
      <c r="BX60" s="25">
        <v>0.44197031039136303</v>
      </c>
      <c r="BY60" s="25">
        <v>0.31765276430649858</v>
      </c>
      <c r="BZ60" s="25">
        <v>2.6844262295081971</v>
      </c>
      <c r="CA60" s="25">
        <v>2.6844262295081971</v>
      </c>
      <c r="CB60" s="25">
        <v>0.44197031039136303</v>
      </c>
      <c r="CC60" s="25">
        <v>0.31765276430649858</v>
      </c>
      <c r="CD60" s="25">
        <v>2.6844262295081971</v>
      </c>
      <c r="CE60" s="25">
        <v>2.6844262295081971</v>
      </c>
      <c r="CF60" s="25">
        <v>0.44197031039136303</v>
      </c>
      <c r="CG60" s="25">
        <v>0.31765276430649858</v>
      </c>
      <c r="CH60" s="25">
        <v>2.6844262295081971</v>
      </c>
      <c r="CI60" s="25">
        <v>2.6844262295081971</v>
      </c>
      <c r="CJ60" s="25">
        <v>0.44197031039136303</v>
      </c>
      <c r="CK60" s="25">
        <v>0.31765276430649858</v>
      </c>
      <c r="CL60" s="25">
        <v>2.6844262295081971</v>
      </c>
      <c r="CM60" s="25">
        <v>2.6844262295081971</v>
      </c>
      <c r="CN60" s="25">
        <v>0.44197031039136303</v>
      </c>
      <c r="CO60" s="25">
        <v>0.31765276430649858</v>
      </c>
      <c r="CP60" s="25">
        <v>2.6844262295081971</v>
      </c>
      <c r="CQ60" s="25">
        <v>2.6844262295081971</v>
      </c>
      <c r="CR60" s="25">
        <v>0.44197031039136303</v>
      </c>
      <c r="CS60" s="25">
        <v>0.31765276430649858</v>
      </c>
      <c r="CT60" s="25">
        <v>2.6844262295081971</v>
      </c>
      <c r="CU60" s="25">
        <v>2.6844262295081971</v>
      </c>
      <c r="CV60" s="25">
        <v>0.44197031039136303</v>
      </c>
      <c r="CW60" s="25">
        <v>0.31765276430649858</v>
      </c>
      <c r="CX60" s="25">
        <v>2.6844262295081971</v>
      </c>
      <c r="CY60" s="25">
        <v>2.6844262295081971</v>
      </c>
      <c r="CZ60" s="25">
        <v>0.44197031039136303</v>
      </c>
      <c r="DA60" s="25">
        <v>0.31765276430649858</v>
      </c>
      <c r="DB60" s="25">
        <v>2.6844262295081971</v>
      </c>
      <c r="DC60" s="25">
        <v>2.6844262295081971</v>
      </c>
      <c r="DD60" s="25">
        <v>0.44197031039136303</v>
      </c>
      <c r="DE60" s="25">
        <v>0.31765276430649858</v>
      </c>
      <c r="DF60" s="25">
        <v>2.6844262295081971</v>
      </c>
      <c r="DG60" s="25">
        <v>2.6844262295081971</v>
      </c>
      <c r="DH60" s="25">
        <v>0.44197031039136303</v>
      </c>
      <c r="DI60" s="25">
        <v>0.31765276430649858</v>
      </c>
      <c r="DJ60" s="25">
        <v>2.6844262295081971</v>
      </c>
      <c r="DK60" s="25">
        <v>2.6844262295081971</v>
      </c>
      <c r="DL60" s="25">
        <v>0.44197031039136303</v>
      </c>
      <c r="DM60" s="25">
        <v>0.31765276430649858</v>
      </c>
      <c r="DN60" s="25">
        <v>2.6844262295081971</v>
      </c>
      <c r="DO60" s="27">
        <v>0.48852459016396071</v>
      </c>
      <c r="DP60" s="27">
        <v>8.0431848852905816E-2</v>
      </c>
      <c r="DQ60" s="27">
        <v>5.7807953443262089E-2</v>
      </c>
      <c r="DR60" s="27">
        <v>0.48852459016396071</v>
      </c>
      <c r="DS60" s="27">
        <v>2.6844262295081971</v>
      </c>
      <c r="DT60" s="27">
        <v>0.44197031039136303</v>
      </c>
      <c r="DU60" s="27">
        <v>0.31765276430649858</v>
      </c>
      <c r="DV60" s="27">
        <v>2.6844262295081971</v>
      </c>
      <c r="DW60" s="27">
        <v>2.6844262295081971</v>
      </c>
      <c r="DX60" s="27">
        <v>0.44197031039136303</v>
      </c>
      <c r="DY60" s="27">
        <v>0.31765276430649858</v>
      </c>
      <c r="DZ60" s="27">
        <v>2.6844262295081971</v>
      </c>
      <c r="EA60" s="27">
        <v>2.6844262295081971</v>
      </c>
      <c r="EB60" s="27">
        <v>0.44197031039136303</v>
      </c>
      <c r="EC60" s="27">
        <v>0.31765276430649858</v>
      </c>
      <c r="ED60" s="27">
        <v>2.6844262295081971</v>
      </c>
      <c r="EE60" s="27">
        <v>2.6844262295081971</v>
      </c>
      <c r="EF60" s="27">
        <v>0.44197031039136303</v>
      </c>
      <c r="EG60" s="27">
        <v>0.31765276430649858</v>
      </c>
      <c r="EH60" s="27">
        <v>2.6844262295081971</v>
      </c>
      <c r="EI60" s="27">
        <v>2.6844262295081971</v>
      </c>
      <c r="EJ60" s="27">
        <v>0.44197031039136303</v>
      </c>
      <c r="EK60" s="27">
        <v>0.31765276430649858</v>
      </c>
      <c r="EL60" s="27">
        <v>2.6844262295081971</v>
      </c>
      <c r="EM60" s="27">
        <v>2.6844262295081971</v>
      </c>
      <c r="EN60" s="27">
        <v>0.44197031039136303</v>
      </c>
      <c r="EO60" s="27">
        <v>0.31765276430649858</v>
      </c>
      <c r="EP60" s="27">
        <v>2.6844262295081971</v>
      </c>
      <c r="EQ60" s="27">
        <v>2.6844262295081971</v>
      </c>
      <c r="ER60" s="27">
        <v>0.44197031039136303</v>
      </c>
      <c r="ES60" s="27">
        <v>0.31765276430649858</v>
      </c>
      <c r="ET60" s="27">
        <v>2.6844262295081971</v>
      </c>
      <c r="EU60" s="27">
        <v>2.6844262295081971</v>
      </c>
      <c r="EV60" s="27">
        <v>0.44197031039136303</v>
      </c>
      <c r="EW60" s="27">
        <v>0.31765276430649858</v>
      </c>
      <c r="EX60" s="27">
        <v>2.6844262295081971</v>
      </c>
      <c r="EY60" s="27">
        <v>2.6844262295081971</v>
      </c>
      <c r="EZ60" s="27">
        <v>0.44197031039136303</v>
      </c>
      <c r="FA60" s="27">
        <v>0.31765276430649858</v>
      </c>
      <c r="FB60" s="27">
        <v>2.6844262295081971</v>
      </c>
      <c r="FC60" s="27">
        <v>2.6844262295081971</v>
      </c>
      <c r="FD60" s="27">
        <v>0.44197031039136303</v>
      </c>
      <c r="FE60" s="27">
        <v>0.31765276430649858</v>
      </c>
      <c r="FF60" s="27">
        <v>2.6844262295081971</v>
      </c>
      <c r="FG60" s="27">
        <v>2.6844262295081971</v>
      </c>
      <c r="FH60" s="27">
        <v>0.44197031039136303</v>
      </c>
      <c r="FI60" s="27">
        <v>0.31765276430649858</v>
      </c>
      <c r="FJ60" s="27">
        <v>2.6844262295081971</v>
      </c>
      <c r="FK60" s="27">
        <v>2.6844262295081971</v>
      </c>
      <c r="FL60" s="27">
        <v>0.44197031039136303</v>
      </c>
      <c r="FM60" s="27">
        <v>0.31765276430649858</v>
      </c>
      <c r="FN60" s="27">
        <v>2.6844262295081971</v>
      </c>
      <c r="FO60" s="27">
        <v>2.6844262295081971</v>
      </c>
      <c r="FP60" s="27">
        <v>0.44197031039136303</v>
      </c>
      <c r="FQ60" s="27">
        <v>0.31765276430649858</v>
      </c>
      <c r="FR60" s="27">
        <v>2.6844262295081971</v>
      </c>
      <c r="FS60" s="28">
        <v>0.48852459016396071</v>
      </c>
      <c r="FT60" s="28">
        <v>8.0431848852905816E-2</v>
      </c>
      <c r="FU60" s="28">
        <v>5.7807953443262089E-2</v>
      </c>
      <c r="FV60" s="28">
        <v>0.48852459016396071</v>
      </c>
      <c r="FW60" s="28">
        <v>2.6844262295081971</v>
      </c>
      <c r="FX60" s="28">
        <v>0.44197031039136303</v>
      </c>
      <c r="FY60" s="28">
        <v>0.31765276430649858</v>
      </c>
      <c r="FZ60" s="28">
        <v>2.6844262295081971</v>
      </c>
      <c r="GA60" s="28">
        <v>2.6844262295081971</v>
      </c>
      <c r="GB60" s="28">
        <v>0.44197031039136303</v>
      </c>
      <c r="GC60" s="28">
        <v>0.31765276430649858</v>
      </c>
      <c r="GD60" s="28">
        <v>2.6844262295081971</v>
      </c>
      <c r="GE60" s="28">
        <v>2.6844262295081971</v>
      </c>
      <c r="GF60" s="28">
        <v>0.44197031039136303</v>
      </c>
      <c r="GG60" s="28">
        <v>0.31765276430649858</v>
      </c>
      <c r="GH60" s="28">
        <v>2.6844262295081971</v>
      </c>
      <c r="GI60" s="28">
        <v>2.6844262295081971</v>
      </c>
      <c r="GJ60" s="28">
        <v>0.44197031039136303</v>
      </c>
      <c r="GK60" s="28">
        <v>0.31765276430649858</v>
      </c>
      <c r="GL60" s="28">
        <v>2.6844262295081971</v>
      </c>
      <c r="GM60" s="28">
        <v>2.6844262295081971</v>
      </c>
      <c r="GN60" s="28">
        <v>0.44197031039136303</v>
      </c>
      <c r="GO60" s="28">
        <v>0.31765276430649858</v>
      </c>
      <c r="GP60" s="28">
        <v>2.6844262295081971</v>
      </c>
      <c r="GQ60" s="28">
        <v>2.6844262295081971</v>
      </c>
      <c r="GR60" s="28">
        <v>0.44197031039136303</v>
      </c>
      <c r="GS60" s="28">
        <v>0.31765276430649858</v>
      </c>
      <c r="GT60" s="28">
        <v>2.6844262295081971</v>
      </c>
      <c r="GU60" s="28">
        <v>2.6844262295081971</v>
      </c>
      <c r="GV60" s="28">
        <v>0.44197031039136303</v>
      </c>
      <c r="GW60" s="28">
        <v>0.31765276430649858</v>
      </c>
      <c r="GX60" s="28">
        <v>2.6844262295081971</v>
      </c>
      <c r="GY60" s="28">
        <v>2.6844262295081971</v>
      </c>
      <c r="GZ60" s="28">
        <v>0.44197031039136303</v>
      </c>
      <c r="HA60" s="28">
        <v>0.31765276430649858</v>
      </c>
      <c r="HB60" s="28">
        <v>2.6844262295081971</v>
      </c>
      <c r="HC60" s="28">
        <v>2.6844262295081971</v>
      </c>
      <c r="HD60" s="28">
        <v>0.44197031039136303</v>
      </c>
      <c r="HE60" s="28">
        <v>0.31765276430649858</v>
      </c>
      <c r="HF60" s="28">
        <v>2.6844262295081971</v>
      </c>
      <c r="HG60" s="28">
        <v>2.6844262295081971</v>
      </c>
      <c r="HH60" s="28">
        <v>0.44197031039136303</v>
      </c>
      <c r="HI60" s="28">
        <v>0.31765276430649858</v>
      </c>
      <c r="HJ60" s="28">
        <v>2.6844262295081971</v>
      </c>
      <c r="HK60" s="28">
        <v>2.6844262295081971</v>
      </c>
      <c r="HL60" s="28">
        <v>0.44197031039136303</v>
      </c>
      <c r="HM60" s="28">
        <v>0.31765276430649858</v>
      </c>
      <c r="HN60" s="28">
        <v>2.6844262295081971</v>
      </c>
      <c r="HO60" s="28">
        <v>2.6844262295081971</v>
      </c>
      <c r="HP60" s="28">
        <v>0.44197031039136303</v>
      </c>
      <c r="HQ60" s="28">
        <v>0.31765276430649858</v>
      </c>
      <c r="HR60" s="28">
        <v>-1.9785172524986478</v>
      </c>
      <c r="HS60" s="28">
        <v>2.6844262295081971</v>
      </c>
      <c r="HT60" s="28">
        <v>0.44197031039136303</v>
      </c>
      <c r="HU60" s="28">
        <v>0.31765276430649858</v>
      </c>
      <c r="HV60" s="28">
        <v>-6.1704792911618824</v>
      </c>
      <c r="HW60" s="29">
        <v>0.48852459016396071</v>
      </c>
      <c r="HX60" s="29">
        <v>8.0431848852905816E-2</v>
      </c>
      <c r="HY60" s="29">
        <v>5.7807953443262089E-2</v>
      </c>
      <c r="HZ60" s="29">
        <v>0.48852459016396071</v>
      </c>
      <c r="IA60" s="29">
        <v>2.6844262295081971</v>
      </c>
      <c r="IB60" s="29">
        <v>0.44197031039136303</v>
      </c>
      <c r="IC60" s="29">
        <v>0.31765276430649858</v>
      </c>
      <c r="ID60" s="29">
        <v>2.6844262295081971</v>
      </c>
      <c r="IE60" s="29">
        <v>2.6844262295081971</v>
      </c>
      <c r="IF60" s="29">
        <v>0.44197031039136303</v>
      </c>
      <c r="IG60" s="29">
        <v>0.31765276430649858</v>
      </c>
      <c r="IH60" s="29">
        <v>2.6844262295081971</v>
      </c>
      <c r="II60" s="29">
        <v>2.6844262295081971</v>
      </c>
      <c r="IJ60" s="29">
        <v>0.44197031039136303</v>
      </c>
      <c r="IK60" s="29">
        <v>0.31765276430649858</v>
      </c>
      <c r="IL60" s="29">
        <v>2.6844262295081971</v>
      </c>
      <c r="IM60" s="29">
        <v>2.6844262295081971</v>
      </c>
      <c r="IN60" s="29">
        <v>0.44197031039136303</v>
      </c>
      <c r="IO60" s="29">
        <v>0.31765276430649858</v>
      </c>
      <c r="IP60" s="29">
        <v>2.6844262295081971</v>
      </c>
      <c r="IQ60" s="29">
        <v>2.6844262295081971</v>
      </c>
      <c r="IR60" s="29">
        <v>0.44197031039136303</v>
      </c>
      <c r="IS60" s="29">
        <v>0.31765276430649858</v>
      </c>
      <c r="IT60" s="29">
        <v>2.6844262295081971</v>
      </c>
      <c r="IU60" s="29">
        <v>2.6844262295081971</v>
      </c>
      <c r="IV60" s="29">
        <v>0.44197031039136303</v>
      </c>
      <c r="IW60" s="29">
        <v>0.31765276430649858</v>
      </c>
      <c r="IX60" s="29">
        <v>2.6844262295081971</v>
      </c>
      <c r="IY60" s="29">
        <v>2.6844262295081971</v>
      </c>
      <c r="IZ60" s="29">
        <v>0.44197031039136303</v>
      </c>
      <c r="JA60" s="29">
        <v>0.31765276430649858</v>
      </c>
      <c r="JB60" s="29">
        <v>2.6844262295081971</v>
      </c>
      <c r="JC60" s="29">
        <v>2.6844262295081971</v>
      </c>
      <c r="JD60" s="29">
        <v>0.44197031039136303</v>
      </c>
      <c r="JE60" s="29">
        <v>0.31765276430649858</v>
      </c>
      <c r="JF60" s="29">
        <v>2.6844262295081971</v>
      </c>
      <c r="JG60" s="29">
        <v>2.6844262295081971</v>
      </c>
      <c r="JH60" s="29">
        <v>0.44197031039136303</v>
      </c>
      <c r="JI60" s="29">
        <v>0.31765276430649858</v>
      </c>
      <c r="JJ60" s="29">
        <v>2.6844262295081971</v>
      </c>
      <c r="JK60" s="29">
        <v>2.6844262295081971</v>
      </c>
      <c r="JL60" s="29">
        <v>0.44197031039136303</v>
      </c>
      <c r="JM60" s="29">
        <v>0.31765276430649858</v>
      </c>
      <c r="JN60" s="29">
        <v>2.6844262295081971</v>
      </c>
      <c r="JO60" s="29">
        <v>2.6844262295081971</v>
      </c>
      <c r="JP60" s="29">
        <v>0.44197031039136303</v>
      </c>
      <c r="JQ60" s="29">
        <v>0.31765276430649858</v>
      </c>
      <c r="JR60" s="29">
        <v>-1.0702536797179221</v>
      </c>
      <c r="JS60" s="29">
        <v>2.6844262295081971</v>
      </c>
      <c r="JT60" s="29">
        <v>0.44197031039136303</v>
      </c>
      <c r="JU60" s="29">
        <v>0.31765276430649858</v>
      </c>
      <c r="JV60" s="29">
        <v>-4.9497382815847999</v>
      </c>
      <c r="JW60" s="29">
        <v>2.6844262295081971</v>
      </c>
      <c r="JX60" s="29">
        <v>0.44197031039136303</v>
      </c>
      <c r="JY60" s="29">
        <v>0.31765276430649858</v>
      </c>
      <c r="JZ60" s="29">
        <v>-3.8549168670794955</v>
      </c>
    </row>
    <row r="61" spans="1:286" ht="15" thickBot="1" x14ac:dyDescent="0.4">
      <c r="A61" s="2"/>
      <c r="B61" s="74" t="s">
        <v>522</v>
      </c>
      <c r="C61" s="74" t="s">
        <v>506</v>
      </c>
      <c r="D61" s="74" t="s">
        <v>858</v>
      </c>
      <c r="E61" s="87">
        <v>344792</v>
      </c>
      <c r="F61" s="84">
        <v>464471</v>
      </c>
      <c r="G61" s="22">
        <v>25.639162272210527</v>
      </c>
      <c r="H61" s="22">
        <v>8.7576386118867156</v>
      </c>
      <c r="I61" s="22">
        <v>6.3885754391028966</v>
      </c>
      <c r="J61" s="22">
        <v>16.682179499008221</v>
      </c>
      <c r="K61" s="22">
        <v>25.628933593210526</v>
      </c>
      <c r="L61" s="22">
        <v>8.7159902368843607</v>
      </c>
      <c r="M61" s="22">
        <v>6.3581935293883936</v>
      </c>
      <c r="N61" s="22">
        <v>16.776976614025369</v>
      </c>
      <c r="O61" s="22">
        <v>25.680923618210528</v>
      </c>
      <c r="P61" s="22">
        <v>8.6257315592971118</v>
      </c>
      <c r="Q61" s="22">
        <v>6.2923510807153971</v>
      </c>
      <c r="R61" s="22">
        <v>16.606538842051119</v>
      </c>
      <c r="S61" s="22">
        <v>25.750315311210528</v>
      </c>
      <c r="T61" s="22">
        <v>8.489952329864618</v>
      </c>
      <c r="U61" s="22">
        <v>6.1933020232314098</v>
      </c>
      <c r="V61" s="22">
        <v>16.281984309802532</v>
      </c>
      <c r="W61" s="22">
        <v>25.828206587210527</v>
      </c>
      <c r="X61" s="22">
        <v>8.3237650255343123</v>
      </c>
      <c r="Y61" s="22">
        <v>6.0720706984660486</v>
      </c>
      <c r="Z61" s="22">
        <v>15.82669913249504</v>
      </c>
      <c r="AA61" s="22">
        <v>25.911140203210529</v>
      </c>
      <c r="AB61" s="22">
        <v>8.1767787907250504</v>
      </c>
      <c r="AC61" s="22">
        <v>5.9648462865892995</v>
      </c>
      <c r="AD61" s="22">
        <v>15.495817892462478</v>
      </c>
      <c r="AE61" s="22">
        <v>26.000558699210529</v>
      </c>
      <c r="AF61" s="22">
        <v>7.9962680944961146</v>
      </c>
      <c r="AG61" s="22">
        <v>5.8331662468513841</v>
      </c>
      <c r="AH61" s="22">
        <v>15.09242824883369</v>
      </c>
      <c r="AI61" s="22">
        <v>26.102652003210526</v>
      </c>
      <c r="AJ61" s="22">
        <v>7.8434153286488586</v>
      </c>
      <c r="AK61" s="22">
        <v>5.7216622822592269</v>
      </c>
      <c r="AL61" s="22">
        <v>14.610956896415246</v>
      </c>
      <c r="AM61" s="22">
        <v>26.212920669210526</v>
      </c>
      <c r="AN61" s="22">
        <v>7.7029482015424211</v>
      </c>
      <c r="AO61" s="22">
        <v>5.6191934686893772</v>
      </c>
      <c r="AP61" s="22">
        <v>14.1774481318309</v>
      </c>
      <c r="AQ61" s="22">
        <v>26.342227349210528</v>
      </c>
      <c r="AR61" s="22">
        <v>7.5431801207315647</v>
      </c>
      <c r="AS61" s="22">
        <v>5.5026448781097823</v>
      </c>
      <c r="AT61" s="22">
        <v>13.701352178871838</v>
      </c>
      <c r="AU61" s="22">
        <v>27.016426499210528</v>
      </c>
      <c r="AV61" s="22">
        <v>6.9991376095687707</v>
      </c>
      <c r="AW61" s="22">
        <v>5.1057734406511743</v>
      </c>
      <c r="AX61" s="22">
        <v>11.75487853508489</v>
      </c>
      <c r="AY61" s="22">
        <v>27.703250074210526</v>
      </c>
      <c r="AZ61" s="22">
        <v>6.8833685115427983</v>
      </c>
      <c r="BA61" s="22">
        <v>5.0213214954370882</v>
      </c>
      <c r="BB61" s="22">
        <v>10.598419731748095</v>
      </c>
      <c r="BC61" s="22">
        <v>28.164304260210528</v>
      </c>
      <c r="BD61" s="22">
        <v>9.2870780554373571</v>
      </c>
      <c r="BE61" s="22">
        <v>6.7747941420497231</v>
      </c>
      <c r="BF61" s="22">
        <v>9.9565165304097647</v>
      </c>
      <c r="BG61" s="22">
        <v>28.607523073210526</v>
      </c>
      <c r="BH61" s="22">
        <v>9.2545590947971679</v>
      </c>
      <c r="BI61" s="22">
        <v>6.751072013008101</v>
      </c>
      <c r="BJ61" s="22">
        <v>10.324448311806911</v>
      </c>
      <c r="BK61" s="25">
        <v>25.638749845210526</v>
      </c>
      <c r="BL61" s="25">
        <v>8.7576386118867156</v>
      </c>
      <c r="BM61" s="25">
        <v>6.3885754391028966</v>
      </c>
      <c r="BN61" s="25">
        <v>16.682179499008221</v>
      </c>
      <c r="BO61" s="25">
        <v>25.626702008210529</v>
      </c>
      <c r="BP61" s="25">
        <v>8.7341466467023157</v>
      </c>
      <c r="BQ61" s="25">
        <v>6.3714383775678831</v>
      </c>
      <c r="BR61" s="25">
        <v>16.767696687990586</v>
      </c>
      <c r="BS61" s="25">
        <v>25.645637984210527</v>
      </c>
      <c r="BT61" s="25">
        <v>8.6914948278437674</v>
      </c>
      <c r="BU61" s="25">
        <v>6.3403244695307386</v>
      </c>
      <c r="BV61" s="25">
        <v>16.655693670862902</v>
      </c>
      <c r="BW61" s="25">
        <v>25.675514106210528</v>
      </c>
      <c r="BX61" s="25">
        <v>8.6261868316479369</v>
      </c>
      <c r="BY61" s="25">
        <v>6.2926831955567923</v>
      </c>
      <c r="BZ61" s="25">
        <v>16.471765357492504</v>
      </c>
      <c r="CA61" s="25">
        <v>25.706906011210528</v>
      </c>
      <c r="CB61" s="25">
        <v>8.5213370797377372</v>
      </c>
      <c r="CC61" s="25">
        <v>6.2161967613095088</v>
      </c>
      <c r="CD61" s="25">
        <v>16.190387352086127</v>
      </c>
      <c r="CE61" s="25">
        <v>25.745797310210527</v>
      </c>
      <c r="CF61" s="25">
        <v>8.4481074130707849</v>
      </c>
      <c r="CG61" s="25">
        <v>6.1627767390163779</v>
      </c>
      <c r="CH61" s="25">
        <v>15.990302866438581</v>
      </c>
      <c r="CI61" s="25">
        <v>25.798467101210527</v>
      </c>
      <c r="CJ61" s="25">
        <v>8.3473333756022274</v>
      </c>
      <c r="CK61" s="25">
        <v>6.089263481710117</v>
      </c>
      <c r="CL61" s="25">
        <v>15.680041167128721</v>
      </c>
      <c r="CM61" s="25">
        <v>25.862337525210528</v>
      </c>
      <c r="CN61" s="25">
        <v>8.2313919530996582</v>
      </c>
      <c r="CO61" s="25">
        <v>6.004685828189543</v>
      </c>
      <c r="CP61" s="25">
        <v>15.266012526640482</v>
      </c>
      <c r="CQ61" s="25">
        <v>25.936661902210528</v>
      </c>
      <c r="CR61" s="25">
        <v>8.132978766561747</v>
      </c>
      <c r="CS61" s="25">
        <v>5.9328947787682296</v>
      </c>
      <c r="CT61" s="25">
        <v>14.92949724835016</v>
      </c>
      <c r="CU61" s="25">
        <v>26.019692659210527</v>
      </c>
      <c r="CV61" s="25">
        <v>8.0379586788931316</v>
      </c>
      <c r="CW61" s="25">
        <v>5.8635789477316331</v>
      </c>
      <c r="CX61" s="25">
        <v>14.583000069629611</v>
      </c>
      <c r="CY61" s="25">
        <v>26.326250597210528</v>
      </c>
      <c r="CZ61" s="25">
        <v>7.6764321524578714</v>
      </c>
      <c r="DA61" s="25">
        <v>5.5998503800520281</v>
      </c>
      <c r="DB61" s="25">
        <v>13.274450460223575</v>
      </c>
      <c r="DC61" s="25">
        <v>26.627143488210528</v>
      </c>
      <c r="DD61" s="25">
        <v>7.4054304404100044</v>
      </c>
      <c r="DE61" s="25">
        <v>5.4021584041358341</v>
      </c>
      <c r="DF61" s="25">
        <v>12.32793148265678</v>
      </c>
      <c r="DG61" s="25">
        <v>26.927101988210527</v>
      </c>
      <c r="DH61" s="25">
        <v>8.6394995002244368</v>
      </c>
      <c r="DI61" s="25">
        <v>6.3023946019376522</v>
      </c>
      <c r="DJ61" s="25">
        <v>11.384354184035658</v>
      </c>
      <c r="DK61" s="25">
        <v>27.192592046210528</v>
      </c>
      <c r="DL61" s="25">
        <v>10.121837508612037</v>
      </c>
      <c r="DM61" s="25">
        <v>7.3837395411978877</v>
      </c>
      <c r="DN61" s="25">
        <v>11.613716172651239</v>
      </c>
      <c r="DO61" s="27">
        <v>25.639162272210527</v>
      </c>
      <c r="DP61" s="27">
        <v>8.7576386118867156</v>
      </c>
      <c r="DQ61" s="27">
        <v>6.3885754391028966</v>
      </c>
      <c r="DR61" s="27">
        <v>16.682179499008221</v>
      </c>
      <c r="DS61" s="27">
        <v>25.628648428210528</v>
      </c>
      <c r="DT61" s="27">
        <v>8.7147489263417111</v>
      </c>
      <c r="DU61" s="27">
        <v>6.3572880106296834</v>
      </c>
      <c r="DV61" s="27">
        <v>16.777137415219634</v>
      </c>
      <c r="DW61" s="27">
        <v>25.680353307210527</v>
      </c>
      <c r="DX61" s="27">
        <v>8.6241844249622428</v>
      </c>
      <c r="DY61" s="27">
        <v>6.2912224677580948</v>
      </c>
      <c r="DZ61" s="27">
        <v>16.606857673258553</v>
      </c>
      <c r="EA61" s="27">
        <v>25.749492762210529</v>
      </c>
      <c r="EB61" s="27">
        <v>8.4871771872243684</v>
      </c>
      <c r="EC61" s="27">
        <v>6.1912775953122861</v>
      </c>
      <c r="ED61" s="27">
        <v>16.282458480697713</v>
      </c>
      <c r="EE61" s="27">
        <v>25.827121897210528</v>
      </c>
      <c r="EF61" s="27">
        <v>8.3211461529639497</v>
      </c>
      <c r="EG61" s="27">
        <v>6.0701602673872355</v>
      </c>
      <c r="EH61" s="27">
        <v>15.82732811155172</v>
      </c>
      <c r="EI61" s="27">
        <v>25.911464519210526</v>
      </c>
      <c r="EJ61" s="27">
        <v>8.1728237637135042</v>
      </c>
      <c r="EK61" s="27">
        <v>5.9619611494482605</v>
      </c>
      <c r="EL61" s="27">
        <v>15.495631155389352</v>
      </c>
      <c r="EM61" s="27">
        <v>26.003999136210528</v>
      </c>
      <c r="EN61" s="27">
        <v>7.9987775529696377</v>
      </c>
      <c r="EO61" s="27">
        <v>5.8349968618698709</v>
      </c>
      <c r="EP61" s="27">
        <v>15.090446815349637</v>
      </c>
      <c r="EQ61" s="27">
        <v>26.106687291210527</v>
      </c>
      <c r="ER61" s="27">
        <v>7.8466490371215292</v>
      </c>
      <c r="ES61" s="27">
        <v>5.7240212275687172</v>
      </c>
      <c r="ET61" s="27">
        <v>14.608604748449425</v>
      </c>
      <c r="EU61" s="27">
        <v>26.217493460210527</v>
      </c>
      <c r="EV61" s="27">
        <v>7.7044637356396644</v>
      </c>
      <c r="EW61" s="27">
        <v>5.6202990297132862</v>
      </c>
      <c r="EX61" s="27">
        <v>14.174804740574977</v>
      </c>
      <c r="EY61" s="27">
        <v>26.337551983210528</v>
      </c>
      <c r="EZ61" s="27">
        <v>7.5489653159273029</v>
      </c>
      <c r="FA61" s="27">
        <v>5.506865097460663</v>
      </c>
      <c r="FB61" s="27">
        <v>13.742977860427475</v>
      </c>
      <c r="FC61" s="27">
        <v>26.926736811210528</v>
      </c>
      <c r="FD61" s="27">
        <v>7.0338062474303582</v>
      </c>
      <c r="FE61" s="27">
        <v>5.1310637292969137</v>
      </c>
      <c r="FF61" s="27">
        <v>11.984089310818661</v>
      </c>
      <c r="FG61" s="27">
        <v>27.426519728210529</v>
      </c>
      <c r="FH61" s="27">
        <v>6.9522658957268924</v>
      </c>
      <c r="FI61" s="27">
        <v>5.0715811779752</v>
      </c>
      <c r="FJ61" s="27">
        <v>10.992621045655497</v>
      </c>
      <c r="FK61" s="27">
        <v>27.822971643210529</v>
      </c>
      <c r="FL61" s="27">
        <v>9.3605383888017926</v>
      </c>
      <c r="FM61" s="27">
        <v>6.8283824324872118</v>
      </c>
      <c r="FN61" s="27">
        <v>10.362506873471787</v>
      </c>
      <c r="FO61" s="27">
        <v>28.119284342210527</v>
      </c>
      <c r="FP61" s="27">
        <v>9.3517073759085125</v>
      </c>
      <c r="FQ61" s="27">
        <v>6.821940331531386</v>
      </c>
      <c r="FR61" s="27">
        <v>10.832063183005829</v>
      </c>
      <c r="FS61" s="28">
        <v>25.640264601210529</v>
      </c>
      <c r="FT61" s="28">
        <v>8.7576386118867156</v>
      </c>
      <c r="FU61" s="28">
        <v>6.3885754391028966</v>
      </c>
      <c r="FV61" s="28">
        <v>16.682179499008221</v>
      </c>
      <c r="FW61" s="28">
        <v>25.625703632210527</v>
      </c>
      <c r="FX61" s="28">
        <v>8.7852994116293708</v>
      </c>
      <c r="FY61" s="28">
        <v>6.4087536074075366</v>
      </c>
      <c r="FZ61" s="28">
        <v>16.768805257473232</v>
      </c>
      <c r="GA61" s="28">
        <v>25.684621372210529</v>
      </c>
      <c r="GB61" s="28">
        <v>8.6210306560905021</v>
      </c>
      <c r="GC61" s="28">
        <v>6.2889218372745228</v>
      </c>
      <c r="GD61" s="28">
        <v>16.605523983555088</v>
      </c>
      <c r="GE61" s="28">
        <v>25.769367765210529</v>
      </c>
      <c r="GF61" s="28">
        <v>8.4280007888973643</v>
      </c>
      <c r="GG61" s="28">
        <v>6.1481092366164445</v>
      </c>
      <c r="GH61" s="28">
        <v>16.287266946987103</v>
      </c>
      <c r="GI61" s="28">
        <v>25.874735077210527</v>
      </c>
      <c r="GJ61" s="28">
        <v>8.1702348191171641</v>
      </c>
      <c r="GK61" s="28">
        <v>5.9600725504098246</v>
      </c>
      <c r="GL61" s="28">
        <v>15.859849071617189</v>
      </c>
      <c r="GM61" s="28">
        <v>26.006623569210529</v>
      </c>
      <c r="GN61" s="28">
        <v>7.9106230598284126</v>
      </c>
      <c r="GO61" s="28">
        <v>5.7706893864547295</v>
      </c>
      <c r="GP61" s="28">
        <v>15.548846788358617</v>
      </c>
      <c r="GQ61" s="28">
        <v>26.164387766210528</v>
      </c>
      <c r="GR61" s="28">
        <v>7.6528310471627279</v>
      </c>
      <c r="GS61" s="28">
        <v>5.5826337023257304</v>
      </c>
      <c r="GT61" s="28">
        <v>15.152707756689342</v>
      </c>
      <c r="GU61" s="28">
        <v>26.350824176210526</v>
      </c>
      <c r="GV61" s="28">
        <v>7.5094551965018583</v>
      </c>
      <c r="GW61" s="28">
        <v>5.478043015419642</v>
      </c>
      <c r="GX61" s="28">
        <v>14.680794707481249</v>
      </c>
      <c r="GY61" s="28">
        <v>26.558062043210526</v>
      </c>
      <c r="GZ61" s="28">
        <v>7.3819101648533971</v>
      </c>
      <c r="HA61" s="28">
        <v>5.3850006905784458</v>
      </c>
      <c r="HB61" s="28">
        <v>14.305932120584737</v>
      </c>
      <c r="HC61" s="28">
        <v>26.79983475821053</v>
      </c>
      <c r="HD61" s="28">
        <v>7.23549055195181</v>
      </c>
      <c r="HE61" s="28">
        <v>5.2781896214945494</v>
      </c>
      <c r="HF61" s="28">
        <v>13.950793259536736</v>
      </c>
      <c r="HG61" s="28">
        <v>27.971435993210527</v>
      </c>
      <c r="HH61" s="28">
        <v>6.4458116676429746</v>
      </c>
      <c r="HI61" s="28">
        <v>4.7021298696995686</v>
      </c>
      <c r="HJ61" s="28">
        <v>11.347798403334938</v>
      </c>
      <c r="HK61" s="28">
        <v>29.322723434210527</v>
      </c>
      <c r="HL61" s="28">
        <v>5.4174367164481909</v>
      </c>
      <c r="HM61" s="28">
        <v>3.9519446603585027</v>
      </c>
      <c r="HN61" s="28">
        <v>6.2477038792017794</v>
      </c>
      <c r="HO61" s="28">
        <v>30.220586437210528</v>
      </c>
      <c r="HP61" s="28">
        <v>6.9376673689394952</v>
      </c>
      <c r="HQ61" s="28">
        <v>5.0609317559318576</v>
      </c>
      <c r="HR61" s="28">
        <v>1.6838376478787609</v>
      </c>
      <c r="HS61" s="28">
        <v>30.580442715210527</v>
      </c>
      <c r="HT61" s="28">
        <v>6.4259051370526183</v>
      </c>
      <c r="HU61" s="28">
        <v>4.6876083327826779</v>
      </c>
      <c r="HV61" s="28">
        <v>4.7566372646194566E-2</v>
      </c>
      <c r="HW61" s="29">
        <v>25.640264601210529</v>
      </c>
      <c r="HX61" s="29">
        <v>8.7576386118867156</v>
      </c>
      <c r="HY61" s="29">
        <v>6.3885754391028966</v>
      </c>
      <c r="HZ61" s="29">
        <v>16.682179499008221</v>
      </c>
      <c r="IA61" s="29">
        <v>25.613820195210529</v>
      </c>
      <c r="IB61" s="29">
        <v>8.7264123306451893</v>
      </c>
      <c r="IC61" s="29">
        <v>6.3657963016852639</v>
      </c>
      <c r="ID61" s="29">
        <v>16.820575925770207</v>
      </c>
      <c r="IE61" s="29">
        <v>25.703032837210529</v>
      </c>
      <c r="IF61" s="29">
        <v>8.544316189997998</v>
      </c>
      <c r="IG61" s="29">
        <v>6.2329597023175891</v>
      </c>
      <c r="IH61" s="29">
        <v>16.550001260770884</v>
      </c>
      <c r="II61" s="29">
        <v>25.793380488210527</v>
      </c>
      <c r="IJ61" s="29">
        <v>8.2694436608055533</v>
      </c>
      <c r="IK61" s="29">
        <v>6.0324440191858972</v>
      </c>
      <c r="IL61" s="29">
        <v>16.228929752803246</v>
      </c>
      <c r="IM61" s="29">
        <v>25.903688099210527</v>
      </c>
      <c r="IN61" s="29">
        <v>8.0120441291255577</v>
      </c>
      <c r="IO61" s="29">
        <v>5.84467464447164</v>
      </c>
      <c r="IP61" s="29">
        <v>15.820411030406021</v>
      </c>
      <c r="IQ61" s="29">
        <v>26.041973056210526</v>
      </c>
      <c r="IR61" s="29">
        <v>7.7108172446227394</v>
      </c>
      <c r="IS61" s="29">
        <v>5.6249338260596771</v>
      </c>
      <c r="IT61" s="29">
        <v>15.553033829616719</v>
      </c>
      <c r="IU61" s="29">
        <v>26.215212086210528</v>
      </c>
      <c r="IV61" s="29">
        <v>7.3537513621613266</v>
      </c>
      <c r="IW61" s="29">
        <v>5.3644592360556551</v>
      </c>
      <c r="IX61" s="29">
        <v>15.198721354282748</v>
      </c>
      <c r="IY61" s="29">
        <v>26.417293591210527</v>
      </c>
      <c r="IZ61" s="29">
        <v>7.2497891915226269</v>
      </c>
      <c r="JA61" s="29">
        <v>5.288620279988578</v>
      </c>
      <c r="JB61" s="29">
        <v>14.787697149798293</v>
      </c>
      <c r="JC61" s="29">
        <v>26.645276323210528</v>
      </c>
      <c r="JD61" s="29">
        <v>7.193667135666459</v>
      </c>
      <c r="JE61" s="29">
        <v>5.2476800216011137</v>
      </c>
      <c r="JF61" s="29">
        <v>14.327155397870577</v>
      </c>
      <c r="JG61" s="29">
        <v>26.982024404210527</v>
      </c>
      <c r="JH61" s="29">
        <v>7.0208985852674797</v>
      </c>
      <c r="JI61" s="29">
        <v>5.1216477694560867</v>
      </c>
      <c r="JJ61" s="29">
        <v>13.172210886101128</v>
      </c>
      <c r="JK61" s="29">
        <v>28.473615170210529</v>
      </c>
      <c r="JL61" s="29">
        <v>8.4757628972990577</v>
      </c>
      <c r="JM61" s="29">
        <v>6.1829510297272812</v>
      </c>
      <c r="JN61" s="29">
        <v>7.4779561823007938</v>
      </c>
      <c r="JO61" s="29">
        <v>29.519570411210527</v>
      </c>
      <c r="JP61" s="29">
        <v>7.1956951622502459</v>
      </c>
      <c r="JQ61" s="29">
        <v>5.2491594387587757</v>
      </c>
      <c r="JR61" s="29">
        <v>2.8298644758046336</v>
      </c>
      <c r="JS61" s="29">
        <v>29.914438940210527</v>
      </c>
      <c r="JT61" s="29">
        <v>6.3240000511673768</v>
      </c>
      <c r="JU61" s="29">
        <v>4.6132699914034747</v>
      </c>
      <c r="JV61" s="29">
        <v>-0.5060832117404388</v>
      </c>
      <c r="JW61" s="29">
        <v>29.889476909210529</v>
      </c>
      <c r="JX61" s="29">
        <v>6.5637500904105561</v>
      </c>
      <c r="JY61" s="29">
        <v>4.7881643071102236</v>
      </c>
      <c r="JZ61" s="29">
        <v>1.1619381237349273</v>
      </c>
    </row>
    <row r="62" spans="1:286" ht="15" thickBot="1" x14ac:dyDescent="0.4">
      <c r="A62" s="2"/>
      <c r="B62" s="74" t="s">
        <v>523</v>
      </c>
      <c r="C62" s="74" t="s">
        <v>508</v>
      </c>
      <c r="D62" s="74" t="s">
        <v>852</v>
      </c>
      <c r="E62" s="87">
        <v>356748</v>
      </c>
      <c r="F62" s="84">
        <v>421312</v>
      </c>
      <c r="G62" s="22">
        <v>27.836895758526314</v>
      </c>
      <c r="H62" s="22">
        <v>14.050067476383262</v>
      </c>
      <c r="I62" s="22">
        <v>10.098060135790494</v>
      </c>
      <c r="J62" s="22">
        <v>16.852129954864985</v>
      </c>
      <c r="K62" s="22">
        <v>27.837584404526314</v>
      </c>
      <c r="L62" s="22">
        <v>13.860218772984361</v>
      </c>
      <c r="M62" s="22">
        <v>9.9616121346085471</v>
      </c>
      <c r="N62" s="22">
        <v>16.135025560671849</v>
      </c>
      <c r="O62" s="22">
        <v>27.888979361526314</v>
      </c>
      <c r="P62" s="22">
        <v>13.742108022973028</v>
      </c>
      <c r="Q62" s="22">
        <v>9.8767236130194114</v>
      </c>
      <c r="R62" s="22">
        <v>15.894316597454615</v>
      </c>
      <c r="S62" s="22">
        <v>27.958675134526317</v>
      </c>
      <c r="T62" s="22">
        <v>13.58446086083474</v>
      </c>
      <c r="U62" s="22">
        <v>9.7634194935776364</v>
      </c>
      <c r="V62" s="22">
        <v>15.546444839552873</v>
      </c>
      <c r="W62" s="22">
        <v>28.029655922526317</v>
      </c>
      <c r="X62" s="22">
        <v>13.47056520305035</v>
      </c>
      <c r="Y62" s="22">
        <v>9.6815604417655763</v>
      </c>
      <c r="Z62" s="22">
        <v>15.323500259088588</v>
      </c>
      <c r="AA62" s="22">
        <v>28.098050801526316</v>
      </c>
      <c r="AB62" s="22">
        <v>13.336285861133939</v>
      </c>
      <c r="AC62" s="22">
        <v>9.5850512348208046</v>
      </c>
      <c r="AD62" s="22">
        <v>15.040747250013782</v>
      </c>
      <c r="AE62" s="22">
        <v>28.172018677526314</v>
      </c>
      <c r="AF62" s="22">
        <v>13.196051811292763</v>
      </c>
      <c r="AG62" s="22">
        <v>9.484262262044556</v>
      </c>
      <c r="AH62" s="22">
        <v>14.774315858346087</v>
      </c>
      <c r="AI62" s="22">
        <v>28.261025594526316</v>
      </c>
      <c r="AJ62" s="22">
        <v>13.092146227281935</v>
      </c>
      <c r="AK62" s="22">
        <v>9.4095832729543307</v>
      </c>
      <c r="AL62" s="22">
        <v>14.481406019761931</v>
      </c>
      <c r="AM62" s="22">
        <v>28.358148106526315</v>
      </c>
      <c r="AN62" s="22">
        <v>12.979457788188444</v>
      </c>
      <c r="AO62" s="22">
        <v>9.3285918729850987</v>
      </c>
      <c r="AP62" s="22">
        <v>14.197178397348432</v>
      </c>
      <c r="AQ62" s="22">
        <v>28.473169345526316</v>
      </c>
      <c r="AR62" s="22">
        <v>12.857454097005336</v>
      </c>
      <c r="AS62" s="22">
        <v>9.240905417925271</v>
      </c>
      <c r="AT62" s="22">
        <v>13.843532083073759</v>
      </c>
      <c r="AU62" s="22">
        <v>29.292987691526314</v>
      </c>
      <c r="AV62" s="22">
        <v>12.388598842395353</v>
      </c>
      <c r="AW62" s="22">
        <v>8.9039299148544693</v>
      </c>
      <c r="AX62" s="22">
        <v>12.399422585796026</v>
      </c>
      <c r="AY62" s="22">
        <v>30.337479334526314</v>
      </c>
      <c r="AZ62" s="22">
        <v>12.131627423356926</v>
      </c>
      <c r="BA62" s="22">
        <v>8.7192394963215154</v>
      </c>
      <c r="BB62" s="22">
        <v>11.275140913664558</v>
      </c>
      <c r="BC62" s="22">
        <v>31.140347486526316</v>
      </c>
      <c r="BD62" s="22">
        <v>12.814275682423254</v>
      </c>
      <c r="BE62" s="22">
        <v>9.2098722411984788</v>
      </c>
      <c r="BF62" s="22">
        <v>10.710856756436357</v>
      </c>
      <c r="BG62" s="22">
        <v>32.058646803526315</v>
      </c>
      <c r="BH62" s="22">
        <v>12.752860127055603</v>
      </c>
      <c r="BI62" s="22">
        <v>9.1657316723066948</v>
      </c>
      <c r="BJ62" s="22">
        <v>10.232501821355456</v>
      </c>
      <c r="BK62" s="25">
        <v>27.836553027526314</v>
      </c>
      <c r="BL62" s="25">
        <v>14.050067476383273</v>
      </c>
      <c r="BM62" s="25">
        <v>10.098060135790501</v>
      </c>
      <c r="BN62" s="25">
        <v>16.852129954864985</v>
      </c>
      <c r="BO62" s="25">
        <v>27.811709874526315</v>
      </c>
      <c r="BP62" s="25">
        <v>13.952636713536327</v>
      </c>
      <c r="BQ62" s="25">
        <v>10.028034728157534</v>
      </c>
      <c r="BR62" s="25">
        <v>16.591672135484394</v>
      </c>
      <c r="BS62" s="25">
        <v>27.821904347526313</v>
      </c>
      <c r="BT62" s="25">
        <v>13.879884115020655</v>
      </c>
      <c r="BU62" s="25">
        <v>9.9757460031331782</v>
      </c>
      <c r="BV62" s="25">
        <v>16.5213686798376</v>
      </c>
      <c r="BW62" s="25">
        <v>27.841241998526314</v>
      </c>
      <c r="BX62" s="25">
        <v>13.777064647608322</v>
      </c>
      <c r="BY62" s="25">
        <v>9.9018476274275145</v>
      </c>
      <c r="BZ62" s="25">
        <v>16.378618102195993</v>
      </c>
      <c r="CA62" s="25">
        <v>27.855724372526314</v>
      </c>
      <c r="CB62" s="25">
        <v>13.707269223655905</v>
      </c>
      <c r="CC62" s="25">
        <v>9.8516842819874171</v>
      </c>
      <c r="CD62" s="25">
        <v>16.376332311492462</v>
      </c>
      <c r="CE62" s="25">
        <v>27.873939758526316</v>
      </c>
      <c r="CF62" s="25">
        <v>13.617363656171213</v>
      </c>
      <c r="CG62" s="25">
        <v>9.7870673804295532</v>
      </c>
      <c r="CH62" s="25">
        <v>16.289214932123123</v>
      </c>
      <c r="CI62" s="25">
        <v>27.912202622526316</v>
      </c>
      <c r="CJ62" s="25">
        <v>13.547737794980447</v>
      </c>
      <c r="CK62" s="25">
        <v>9.7370259030848807</v>
      </c>
      <c r="CL62" s="25">
        <v>16.162280484436877</v>
      </c>
      <c r="CM62" s="25">
        <v>27.965325233526315</v>
      </c>
      <c r="CN62" s="25">
        <v>13.498812155732537</v>
      </c>
      <c r="CO62" s="25">
        <v>9.701862082830079</v>
      </c>
      <c r="CP62" s="25">
        <v>15.985058212936664</v>
      </c>
      <c r="CQ62" s="25">
        <v>28.033015906526316</v>
      </c>
      <c r="CR62" s="25">
        <v>13.433082846804593</v>
      </c>
      <c r="CS62" s="25">
        <v>9.6546211343183366</v>
      </c>
      <c r="CT62" s="25">
        <v>15.780964475322802</v>
      </c>
      <c r="CU62" s="25">
        <v>28.112562582526316</v>
      </c>
      <c r="CV62" s="25">
        <v>13.36038789962789</v>
      </c>
      <c r="CW62" s="25">
        <v>9.6023738444464275</v>
      </c>
      <c r="CX62" s="25">
        <v>15.528095967240311</v>
      </c>
      <c r="CY62" s="25">
        <v>28.542253172526316</v>
      </c>
      <c r="CZ62" s="25">
        <v>13.154942266351506</v>
      </c>
      <c r="DA62" s="25">
        <v>9.4547160226638862</v>
      </c>
      <c r="DB62" s="25">
        <v>14.671341472014108</v>
      </c>
      <c r="DC62" s="25">
        <v>29.088444669526314</v>
      </c>
      <c r="DD62" s="25">
        <v>12.972943771756769</v>
      </c>
      <c r="DE62" s="25">
        <v>9.3239101211171356</v>
      </c>
      <c r="DF62" s="25">
        <v>13.989148753351333</v>
      </c>
      <c r="DG62" s="25">
        <v>29.725051848526313</v>
      </c>
      <c r="DH62" s="25">
        <v>13.33986063170193</v>
      </c>
      <c r="DI62" s="25">
        <v>9.5876204928139011</v>
      </c>
      <c r="DJ62" s="25">
        <v>13.489514770440469</v>
      </c>
      <c r="DK62" s="25">
        <v>30.303783369526315</v>
      </c>
      <c r="DL62" s="25">
        <v>13.722038140196046</v>
      </c>
      <c r="DM62" s="25">
        <v>9.8622989930991967</v>
      </c>
      <c r="DN62" s="25">
        <v>13.090092083510854</v>
      </c>
      <c r="DO62" s="27">
        <v>27.836895758526314</v>
      </c>
      <c r="DP62" s="27">
        <v>14.050067476383262</v>
      </c>
      <c r="DQ62" s="27">
        <v>10.098060135790494</v>
      </c>
      <c r="DR62" s="27">
        <v>16.852129954864985</v>
      </c>
      <c r="DS62" s="27">
        <v>27.836916342526315</v>
      </c>
      <c r="DT62" s="27">
        <v>13.858908980059899</v>
      </c>
      <c r="DU62" s="27">
        <v>9.96067076064441</v>
      </c>
      <c r="DV62" s="27">
        <v>16.135503362617023</v>
      </c>
      <c r="DW62" s="27">
        <v>27.887568303526315</v>
      </c>
      <c r="DX62" s="27">
        <v>13.743220903967885</v>
      </c>
      <c r="DY62" s="27">
        <v>9.8775234625026229</v>
      </c>
      <c r="DZ62" s="27">
        <v>15.895271545465722</v>
      </c>
      <c r="EA62" s="27">
        <v>27.956577153526315</v>
      </c>
      <c r="EB62" s="27">
        <v>13.585748382487598</v>
      </c>
      <c r="EC62" s="27">
        <v>9.7643448607403602</v>
      </c>
      <c r="ED62" s="27">
        <v>15.547872157101418</v>
      </c>
      <c r="EE62" s="27">
        <v>28.026889306526314</v>
      </c>
      <c r="EF62" s="27">
        <v>13.473471973635304</v>
      </c>
      <c r="EG62" s="27">
        <v>9.6836495950181973</v>
      </c>
      <c r="EH62" s="27">
        <v>15.325371612666675</v>
      </c>
      <c r="EI62" s="27">
        <v>28.098878025526314</v>
      </c>
      <c r="EJ62" s="27">
        <v>13.337398677088061</v>
      </c>
      <c r="EK62" s="27">
        <v>9.5858510375579566</v>
      </c>
      <c r="EL62" s="27">
        <v>15.040187420171998</v>
      </c>
      <c r="EM62" s="27">
        <v>28.180793800526317</v>
      </c>
      <c r="EN62" s="27">
        <v>13.19954154657651</v>
      </c>
      <c r="EO62" s="27">
        <v>9.4867704035045541</v>
      </c>
      <c r="EP62" s="27">
        <v>14.76837928094802</v>
      </c>
      <c r="EQ62" s="27">
        <v>28.271317932526316</v>
      </c>
      <c r="ER62" s="27">
        <v>13.092816727457238</v>
      </c>
      <c r="ES62" s="27">
        <v>9.4100651746322157</v>
      </c>
      <c r="ET62" s="27">
        <v>14.47444024820069</v>
      </c>
      <c r="EU62" s="27">
        <v>28.369811393526316</v>
      </c>
      <c r="EV62" s="27">
        <v>12.978417352708252</v>
      </c>
      <c r="EW62" s="27">
        <v>9.3278440915197045</v>
      </c>
      <c r="EX62" s="27">
        <v>14.189289277698421</v>
      </c>
      <c r="EY62" s="27">
        <v>28.479137623526317</v>
      </c>
      <c r="EZ62" s="27">
        <v>12.859477001384722</v>
      </c>
      <c r="FA62" s="27">
        <v>9.2423593191329587</v>
      </c>
      <c r="FB62" s="27">
        <v>13.863955476192798</v>
      </c>
      <c r="FC62" s="27">
        <v>29.158412085526315</v>
      </c>
      <c r="FD62" s="27">
        <v>12.425310127596783</v>
      </c>
      <c r="FE62" s="27">
        <v>8.9303150383600549</v>
      </c>
      <c r="FF62" s="27">
        <v>12.590915498431734</v>
      </c>
      <c r="FG62" s="27">
        <v>29.825913154526315</v>
      </c>
      <c r="FH62" s="27">
        <v>12.226833164172699</v>
      </c>
      <c r="FI62" s="27">
        <v>8.7876657368108351</v>
      </c>
      <c r="FJ62" s="27">
        <v>11.775609963943491</v>
      </c>
      <c r="FK62" s="27">
        <v>30.434948776526316</v>
      </c>
      <c r="FL62" s="27">
        <v>12.930091052344421</v>
      </c>
      <c r="FM62" s="27">
        <v>9.2931110279216469</v>
      </c>
      <c r="FN62" s="27">
        <v>11.341411156813933</v>
      </c>
      <c r="FO62" s="27">
        <v>30.980901009526313</v>
      </c>
      <c r="FP62" s="27">
        <v>12.923182934881888</v>
      </c>
      <c r="FQ62" s="27">
        <v>9.2881460278831032</v>
      </c>
      <c r="FR62" s="27">
        <v>11.1174854979432</v>
      </c>
      <c r="FS62" s="28">
        <v>27.837520129526315</v>
      </c>
      <c r="FT62" s="28">
        <v>14.050067476383267</v>
      </c>
      <c r="FU62" s="28">
        <v>10.098060135790497</v>
      </c>
      <c r="FV62" s="28">
        <v>16.852129954864985</v>
      </c>
      <c r="FW62" s="28">
        <v>27.829736422526317</v>
      </c>
      <c r="FX62" s="28">
        <v>13.879179230668081</v>
      </c>
      <c r="FY62" s="28">
        <v>9.9752393888700759</v>
      </c>
      <c r="FZ62" s="28">
        <v>16.158567973644931</v>
      </c>
      <c r="GA62" s="28">
        <v>27.884063909526315</v>
      </c>
      <c r="GB62" s="28">
        <v>13.601557856753208</v>
      </c>
      <c r="GC62" s="28">
        <v>9.775707441177623</v>
      </c>
      <c r="GD62" s="28">
        <v>15.946914531795507</v>
      </c>
      <c r="GE62" s="28">
        <v>27.967333405526315</v>
      </c>
      <c r="GF62" s="28">
        <v>13.309768668425058</v>
      </c>
      <c r="GG62" s="28">
        <v>9.5659928063074382</v>
      </c>
      <c r="GH62" s="28">
        <v>15.626081354206644</v>
      </c>
      <c r="GI62" s="28">
        <v>28.058373172526316</v>
      </c>
      <c r="GJ62" s="28">
        <v>13.072328978689532</v>
      </c>
      <c r="GK62" s="28">
        <v>9.3953402261968417</v>
      </c>
      <c r="GL62" s="28">
        <v>15.447124423798874</v>
      </c>
      <c r="GM62" s="28">
        <v>28.179460811526315</v>
      </c>
      <c r="GN62" s="28">
        <v>12.826737711522423</v>
      </c>
      <c r="GO62" s="28">
        <v>9.21882894688469</v>
      </c>
      <c r="GP62" s="28">
        <v>15.19642312430455</v>
      </c>
      <c r="GQ62" s="28">
        <v>28.334020814526315</v>
      </c>
      <c r="GR62" s="28">
        <v>12.592961994844483</v>
      </c>
      <c r="GS62" s="28">
        <v>9.050809736352825</v>
      </c>
      <c r="GT62" s="28">
        <v>14.954995578851376</v>
      </c>
      <c r="GU62" s="28">
        <v>28.522516585526315</v>
      </c>
      <c r="GV62" s="28">
        <v>12.439610656252363</v>
      </c>
      <c r="GW62" s="28">
        <v>8.9405931098768203</v>
      </c>
      <c r="GX62" s="28">
        <v>14.687879481439126</v>
      </c>
      <c r="GY62" s="28">
        <v>28.737212622526314</v>
      </c>
      <c r="GZ62" s="28">
        <v>12.364531408149759</v>
      </c>
      <c r="HA62" s="28">
        <v>8.8866321759834843</v>
      </c>
      <c r="HB62" s="28">
        <v>14.444777244038455</v>
      </c>
      <c r="HC62" s="28">
        <v>28.986533799526313</v>
      </c>
      <c r="HD62" s="28">
        <v>12.250951632793416</v>
      </c>
      <c r="HE62" s="28">
        <v>8.8050001550920687</v>
      </c>
      <c r="HF62" s="28">
        <v>14.159034706997884</v>
      </c>
      <c r="HG62" s="28">
        <v>30.488952712526313</v>
      </c>
      <c r="HH62" s="28">
        <v>11.546811256452672</v>
      </c>
      <c r="HI62" s="28">
        <v>8.2989206023583222</v>
      </c>
      <c r="HJ62" s="28">
        <v>12.225083317833985</v>
      </c>
      <c r="HK62" s="28">
        <v>32.109561918526317</v>
      </c>
      <c r="HL62" s="28">
        <v>10.819551582955695</v>
      </c>
      <c r="HM62" s="28">
        <v>7.7762247555481778</v>
      </c>
      <c r="HN62" s="28">
        <v>9.3757974213659985</v>
      </c>
      <c r="HO62" s="28">
        <v>33.151810729526318</v>
      </c>
      <c r="HP62" s="28">
        <v>11.11185596453525</v>
      </c>
      <c r="HQ62" s="28">
        <v>7.9863096699521057</v>
      </c>
      <c r="HR62" s="28">
        <v>7.4000108748780598</v>
      </c>
      <c r="HS62" s="28">
        <v>33.603112515526313</v>
      </c>
      <c r="HT62" s="28">
        <v>10.848934545431499</v>
      </c>
      <c r="HU62" s="28">
        <v>7.7973428692189541</v>
      </c>
      <c r="HV62" s="28">
        <v>6.2342300550323202</v>
      </c>
      <c r="HW62" s="29">
        <v>27.837520129526315</v>
      </c>
      <c r="HX62" s="29">
        <v>14.050067476383267</v>
      </c>
      <c r="HY62" s="29">
        <v>10.098060135790497</v>
      </c>
      <c r="HZ62" s="29">
        <v>16.852129954864985</v>
      </c>
      <c r="IA62" s="29">
        <v>27.833458550526316</v>
      </c>
      <c r="IB62" s="29">
        <v>13.868612690603319</v>
      </c>
      <c r="IC62" s="29">
        <v>9.9676450084743546</v>
      </c>
      <c r="ID62" s="29">
        <v>16.173086706251993</v>
      </c>
      <c r="IE62" s="29">
        <v>27.919114502526316</v>
      </c>
      <c r="IF62" s="29">
        <v>13.743237455101994</v>
      </c>
      <c r="IG62" s="29">
        <v>9.8775353581285916</v>
      </c>
      <c r="IH62" s="29">
        <v>15.861965625643206</v>
      </c>
      <c r="II62" s="29">
        <v>28.021110382526317</v>
      </c>
      <c r="IJ62" s="29">
        <v>13.540583269903101</v>
      </c>
      <c r="IK62" s="29">
        <v>9.7318838050418996</v>
      </c>
      <c r="IL62" s="29">
        <v>15.522355840392786</v>
      </c>
      <c r="IM62" s="29">
        <v>28.130090357526313</v>
      </c>
      <c r="IN62" s="29">
        <v>13.35799237809127</v>
      </c>
      <c r="IO62" s="29">
        <v>9.6006521359511456</v>
      </c>
      <c r="IP62" s="29">
        <v>15.343144205732822</v>
      </c>
      <c r="IQ62" s="29">
        <v>28.285920036526313</v>
      </c>
      <c r="IR62" s="29">
        <v>13.183401707560714</v>
      </c>
      <c r="IS62" s="29">
        <v>9.4751703834165752</v>
      </c>
      <c r="IT62" s="29">
        <v>15.095508754042383</v>
      </c>
      <c r="IU62" s="29">
        <v>28.496616450526314</v>
      </c>
      <c r="IV62" s="29">
        <v>13.03055983697795</v>
      </c>
      <c r="IW62" s="29">
        <v>9.3653199216301282</v>
      </c>
      <c r="IX62" s="29">
        <v>14.84272466048467</v>
      </c>
      <c r="IY62" s="29">
        <v>28.755474972526315</v>
      </c>
      <c r="IZ62" s="29">
        <v>12.952551744603216</v>
      </c>
      <c r="JA62" s="29">
        <v>9.3092539696905767</v>
      </c>
      <c r="JB62" s="29">
        <v>14.562937514935435</v>
      </c>
      <c r="JC62" s="29">
        <v>29.067389742526316</v>
      </c>
      <c r="JD62" s="29">
        <v>12.864420438780142</v>
      </c>
      <c r="JE62" s="29">
        <v>9.245912264923458</v>
      </c>
      <c r="JF62" s="29">
        <v>14.251705751080278</v>
      </c>
      <c r="JG62" s="29">
        <v>29.422892625526316</v>
      </c>
      <c r="JH62" s="29">
        <v>12.707529282818047</v>
      </c>
      <c r="JI62" s="29">
        <v>9.1331515020059886</v>
      </c>
      <c r="JJ62" s="29">
        <v>13.627298058601545</v>
      </c>
      <c r="JK62" s="29">
        <v>31.064507921526314</v>
      </c>
      <c r="JL62" s="29">
        <v>12.569778969972335</v>
      </c>
      <c r="JM62" s="29">
        <v>9.0341476399122218</v>
      </c>
      <c r="JN62" s="29">
        <v>10.470767026192284</v>
      </c>
      <c r="JO62" s="29">
        <v>32.523160018526312</v>
      </c>
      <c r="JP62" s="29">
        <v>11.828705483773616</v>
      </c>
      <c r="JQ62" s="29">
        <v>8.5015235339245869</v>
      </c>
      <c r="JR62" s="29">
        <v>7.9268001409658986</v>
      </c>
      <c r="JS62" s="29">
        <v>33.165501707526317</v>
      </c>
      <c r="JT62" s="29">
        <v>11.687746943148305</v>
      </c>
      <c r="JU62" s="29">
        <v>8.4002138553568333</v>
      </c>
      <c r="JV62" s="29">
        <v>6.5704235065379493</v>
      </c>
      <c r="JW62" s="29">
        <v>33.258694268526312</v>
      </c>
      <c r="JX62" s="29">
        <v>11.64699973725827</v>
      </c>
      <c r="JY62" s="29">
        <v>8.3709280361865943</v>
      </c>
      <c r="JZ62" s="29">
        <v>6.8648587601007414</v>
      </c>
    </row>
    <row r="63" spans="1:286" ht="15" thickBot="1" x14ac:dyDescent="0.4">
      <c r="A63" s="2"/>
      <c r="B63" s="74" t="s">
        <v>477</v>
      </c>
      <c r="C63" s="74" t="s">
        <v>477</v>
      </c>
      <c r="D63" s="74" t="s">
        <v>848</v>
      </c>
      <c r="E63" s="87">
        <v>385569</v>
      </c>
      <c r="F63" s="84">
        <v>434469</v>
      </c>
      <c r="G63" s="22">
        <v>21.743226104157898</v>
      </c>
      <c r="H63" s="22">
        <v>5.8259274032708452</v>
      </c>
      <c r="I63" s="22">
        <v>4.2499329291819476</v>
      </c>
      <c r="J63" s="22">
        <v>15.74491164996914</v>
      </c>
      <c r="K63" s="22">
        <v>21.738760927157898</v>
      </c>
      <c r="L63" s="22">
        <v>5.1663303455047078</v>
      </c>
      <c r="M63" s="22">
        <v>3.7687660587849683</v>
      </c>
      <c r="N63" s="22">
        <v>15.107946281278979</v>
      </c>
      <c r="O63" s="22">
        <v>19.235805083992375</v>
      </c>
      <c r="P63" s="22">
        <v>3.1202363364405024</v>
      </c>
      <c r="Q63" s="22">
        <v>2.2761689659269595</v>
      </c>
      <c r="R63" s="22">
        <v>15.079176894323117</v>
      </c>
      <c r="S63" s="22">
        <v>6.669013937623399</v>
      </c>
      <c r="T63" s="22">
        <v>1.081779500548038</v>
      </c>
      <c r="U63" s="22">
        <v>0.78914308456915261</v>
      </c>
      <c r="V63" s="22">
        <v>6.669013937623399</v>
      </c>
      <c r="W63" s="22">
        <v>2.6914375645502386</v>
      </c>
      <c r="X63" s="22">
        <v>0.43657758276824887</v>
      </c>
      <c r="Y63" s="22">
        <v>0.31847726837580376</v>
      </c>
      <c r="Z63" s="22">
        <v>2.6914375645502386</v>
      </c>
      <c r="AA63" s="22">
        <v>2.6914375645502386</v>
      </c>
      <c r="AB63" s="22">
        <v>0.43657758276824887</v>
      </c>
      <c r="AC63" s="22">
        <v>0.31847726837580376</v>
      </c>
      <c r="AD63" s="22">
        <v>2.6914375645502386</v>
      </c>
      <c r="AE63" s="22">
        <v>2.6914375645502386</v>
      </c>
      <c r="AF63" s="22">
        <v>0.43657758276824887</v>
      </c>
      <c r="AG63" s="22">
        <v>0.31847726837580376</v>
      </c>
      <c r="AH63" s="22">
        <v>2.6914375645502386</v>
      </c>
      <c r="AI63" s="22">
        <v>2.6914375645502386</v>
      </c>
      <c r="AJ63" s="22">
        <v>0.43657758276824887</v>
      </c>
      <c r="AK63" s="22">
        <v>0.31847726837580376</v>
      </c>
      <c r="AL63" s="22">
        <v>2.6914375645502386</v>
      </c>
      <c r="AM63" s="22">
        <v>2.6914375645502386</v>
      </c>
      <c r="AN63" s="22">
        <v>0.43657758276824887</v>
      </c>
      <c r="AO63" s="22">
        <v>0.31847726837580376</v>
      </c>
      <c r="AP63" s="22">
        <v>2.6914375645502386</v>
      </c>
      <c r="AQ63" s="22">
        <v>2.6914375645502386</v>
      </c>
      <c r="AR63" s="22">
        <v>0.43657758276824887</v>
      </c>
      <c r="AS63" s="22">
        <v>0.31847726837580376</v>
      </c>
      <c r="AT63" s="22">
        <v>2.6914375645502386</v>
      </c>
      <c r="AU63" s="22">
        <v>2.6914375645502386</v>
      </c>
      <c r="AV63" s="22">
        <v>0.43657758276824887</v>
      </c>
      <c r="AW63" s="22">
        <v>0.31847726837580376</v>
      </c>
      <c r="AX63" s="22">
        <v>2.6914375645502386</v>
      </c>
      <c r="AY63" s="22">
        <v>2.6914375645502386</v>
      </c>
      <c r="AZ63" s="22">
        <v>0.43657758276824887</v>
      </c>
      <c r="BA63" s="22">
        <v>0.31847726837580376</v>
      </c>
      <c r="BB63" s="22">
        <v>2.6914375645502386</v>
      </c>
      <c r="BC63" s="22">
        <v>24.040692209157896</v>
      </c>
      <c r="BD63" s="22">
        <v>3.9863534726683576</v>
      </c>
      <c r="BE63" s="22">
        <v>2.9079893582849112</v>
      </c>
      <c r="BF63" s="22">
        <v>11.255993489123153</v>
      </c>
      <c r="BG63" s="22">
        <v>24.175887249157896</v>
      </c>
      <c r="BH63" s="22">
        <v>5.1005304231543649</v>
      </c>
      <c r="BI63" s="22">
        <v>3.7207659315301496</v>
      </c>
      <c r="BJ63" s="22">
        <v>11.462130529108993</v>
      </c>
      <c r="BK63" s="25">
        <v>21.742799859157898</v>
      </c>
      <c r="BL63" s="25">
        <v>5.8259274032708452</v>
      </c>
      <c r="BM63" s="25">
        <v>4.2499329291819476</v>
      </c>
      <c r="BN63" s="25">
        <v>15.74491164996914</v>
      </c>
      <c r="BO63" s="25">
        <v>21.734153899157896</v>
      </c>
      <c r="BP63" s="25">
        <v>5.2257984989181194</v>
      </c>
      <c r="BQ63" s="25">
        <v>3.8121472487543815</v>
      </c>
      <c r="BR63" s="25">
        <v>15.369652871555129</v>
      </c>
      <c r="BS63" s="25">
        <v>19.764582522807618</v>
      </c>
      <c r="BT63" s="25">
        <v>3.2060092256581356</v>
      </c>
      <c r="BU63" s="25">
        <v>2.3387390944377331</v>
      </c>
      <c r="BV63" s="25">
        <v>15.474439270582934</v>
      </c>
      <c r="BW63" s="25">
        <v>7.5590469096934809</v>
      </c>
      <c r="BX63" s="25">
        <v>1.2261515820885325</v>
      </c>
      <c r="BY63" s="25">
        <v>0.89446050803189803</v>
      </c>
      <c r="BZ63" s="25">
        <v>7.5590469096934809</v>
      </c>
      <c r="CA63" s="25">
        <v>2.6914375645502386</v>
      </c>
      <c r="CB63" s="25">
        <v>0.43657758276824887</v>
      </c>
      <c r="CC63" s="25">
        <v>0.31847726837580376</v>
      </c>
      <c r="CD63" s="25">
        <v>2.6914375645502386</v>
      </c>
      <c r="CE63" s="25">
        <v>2.6914375645502386</v>
      </c>
      <c r="CF63" s="25">
        <v>0.43657758276824887</v>
      </c>
      <c r="CG63" s="25">
        <v>0.31847726837580376</v>
      </c>
      <c r="CH63" s="25">
        <v>2.6914375645502386</v>
      </c>
      <c r="CI63" s="25">
        <v>2.6914375645502386</v>
      </c>
      <c r="CJ63" s="25">
        <v>0.43657758276824887</v>
      </c>
      <c r="CK63" s="25">
        <v>0.31847726837580376</v>
      </c>
      <c r="CL63" s="25">
        <v>2.6914375645502386</v>
      </c>
      <c r="CM63" s="25">
        <v>2.6914375645502386</v>
      </c>
      <c r="CN63" s="25">
        <v>0.43657758276824887</v>
      </c>
      <c r="CO63" s="25">
        <v>0.31847726837580376</v>
      </c>
      <c r="CP63" s="25">
        <v>2.6914375645502386</v>
      </c>
      <c r="CQ63" s="25">
        <v>2.6914375645502386</v>
      </c>
      <c r="CR63" s="25">
        <v>0.43657758276824887</v>
      </c>
      <c r="CS63" s="25">
        <v>0.31847726837580376</v>
      </c>
      <c r="CT63" s="25">
        <v>2.6914375645502386</v>
      </c>
      <c r="CU63" s="25">
        <v>2.6914375645502386</v>
      </c>
      <c r="CV63" s="25">
        <v>0.43657758276824887</v>
      </c>
      <c r="CW63" s="25">
        <v>0.31847726837580376</v>
      </c>
      <c r="CX63" s="25">
        <v>2.6914375645502386</v>
      </c>
      <c r="CY63" s="25">
        <v>2.6914375645502386</v>
      </c>
      <c r="CZ63" s="25">
        <v>0.43657758276824887</v>
      </c>
      <c r="DA63" s="25">
        <v>0.31847726837580376</v>
      </c>
      <c r="DB63" s="25">
        <v>2.6914375645502386</v>
      </c>
      <c r="DC63" s="25">
        <v>2.6914375645502386</v>
      </c>
      <c r="DD63" s="25">
        <v>0.43657758276824887</v>
      </c>
      <c r="DE63" s="25">
        <v>0.31847726837580376</v>
      </c>
      <c r="DF63" s="25">
        <v>2.6914375645502386</v>
      </c>
      <c r="DG63" s="25">
        <v>5.7507255282046508</v>
      </c>
      <c r="DH63" s="25">
        <v>0.9328241098124066</v>
      </c>
      <c r="DI63" s="25">
        <v>0.68048220085970046</v>
      </c>
      <c r="DJ63" s="25">
        <v>5.7507255282046508</v>
      </c>
      <c r="DK63" s="25">
        <v>13.605341233383019</v>
      </c>
      <c r="DL63" s="25">
        <v>2.2069198508047623</v>
      </c>
      <c r="DM63" s="25">
        <v>1.6099173053091393</v>
      </c>
      <c r="DN63" s="25">
        <v>12.693191824648197</v>
      </c>
      <c r="DO63" s="27">
        <v>21.743226104157898</v>
      </c>
      <c r="DP63" s="27">
        <v>5.8259274032708452</v>
      </c>
      <c r="DQ63" s="27">
        <v>4.2499329291819476</v>
      </c>
      <c r="DR63" s="27">
        <v>15.74491164996914</v>
      </c>
      <c r="DS63" s="27">
        <v>21.738696488157899</v>
      </c>
      <c r="DT63" s="27">
        <v>5.1686081895799934</v>
      </c>
      <c r="DU63" s="27">
        <v>3.7704277143245934</v>
      </c>
      <c r="DV63" s="27">
        <v>15.108008503307252</v>
      </c>
      <c r="DW63" s="27">
        <v>19.255147762453895</v>
      </c>
      <c r="DX63" s="27">
        <v>3.1233739086874759</v>
      </c>
      <c r="DY63" s="27">
        <v>2.2784577811982607</v>
      </c>
      <c r="DZ63" s="27">
        <v>15.079300169678637</v>
      </c>
      <c r="EA63" s="27">
        <v>6.6692664492350362</v>
      </c>
      <c r="EB63" s="27">
        <v>1.0818204604092221</v>
      </c>
      <c r="EC63" s="27">
        <v>0.78917296421762251</v>
      </c>
      <c r="ED63" s="27">
        <v>6.6692664492350362</v>
      </c>
      <c r="EE63" s="27">
        <v>2.6914375645502386</v>
      </c>
      <c r="EF63" s="27">
        <v>0.43657758276824887</v>
      </c>
      <c r="EG63" s="27">
        <v>0.31847726837580376</v>
      </c>
      <c r="EH63" s="27">
        <v>2.6914375645502386</v>
      </c>
      <c r="EI63" s="27">
        <v>2.6914375645502386</v>
      </c>
      <c r="EJ63" s="27">
        <v>0.43657758276824887</v>
      </c>
      <c r="EK63" s="27">
        <v>0.31847726837580376</v>
      </c>
      <c r="EL63" s="27">
        <v>2.6914375645502386</v>
      </c>
      <c r="EM63" s="27">
        <v>2.6914375645502386</v>
      </c>
      <c r="EN63" s="27">
        <v>0.43657758276824887</v>
      </c>
      <c r="EO63" s="27">
        <v>0.31847726837580376</v>
      </c>
      <c r="EP63" s="27">
        <v>2.6914375645502386</v>
      </c>
      <c r="EQ63" s="27">
        <v>2.6914375645502386</v>
      </c>
      <c r="ER63" s="27">
        <v>0.43657758276824887</v>
      </c>
      <c r="ES63" s="27">
        <v>0.31847726837580376</v>
      </c>
      <c r="ET63" s="27">
        <v>2.6914375645502386</v>
      </c>
      <c r="EU63" s="27">
        <v>2.6914375645502386</v>
      </c>
      <c r="EV63" s="27">
        <v>0.43657758276824887</v>
      </c>
      <c r="EW63" s="27">
        <v>0.31847726837580376</v>
      </c>
      <c r="EX63" s="27">
        <v>2.6914375645502386</v>
      </c>
      <c r="EY63" s="27">
        <v>2.6914375645502386</v>
      </c>
      <c r="EZ63" s="27">
        <v>0.43657758276824887</v>
      </c>
      <c r="FA63" s="27">
        <v>0.31847726837580376</v>
      </c>
      <c r="FB63" s="27">
        <v>2.6914375645502386</v>
      </c>
      <c r="FC63" s="27">
        <v>2.6914375645502386</v>
      </c>
      <c r="FD63" s="27">
        <v>0.43657758276824887</v>
      </c>
      <c r="FE63" s="27">
        <v>0.31847726837580376</v>
      </c>
      <c r="FF63" s="27">
        <v>2.6914375645502386</v>
      </c>
      <c r="FG63" s="27">
        <v>2.6914375645502386</v>
      </c>
      <c r="FH63" s="27">
        <v>0.43657758276824887</v>
      </c>
      <c r="FI63" s="27">
        <v>0.31847726837580376</v>
      </c>
      <c r="FJ63" s="27">
        <v>2.6914375645502386</v>
      </c>
      <c r="FK63" s="27">
        <v>23.901902482157897</v>
      </c>
      <c r="FL63" s="27">
        <v>4.0212677558306069</v>
      </c>
      <c r="FM63" s="27">
        <v>2.9334588417574854</v>
      </c>
      <c r="FN63" s="27">
        <v>11.489590954248609</v>
      </c>
      <c r="FO63" s="27">
        <v>23.997468794157896</v>
      </c>
      <c r="FP63" s="27">
        <v>5.1377421743067364</v>
      </c>
      <c r="FQ63" s="27">
        <v>3.7479113859150082</v>
      </c>
      <c r="FR63" s="27">
        <v>11.687921313026591</v>
      </c>
      <c r="FS63" s="28">
        <v>21.744527889157897</v>
      </c>
      <c r="FT63" s="28">
        <v>5.8259274032708452</v>
      </c>
      <c r="FU63" s="28">
        <v>4.2499329291819476</v>
      </c>
      <c r="FV63" s="28">
        <v>15.74491164996914</v>
      </c>
      <c r="FW63" s="28">
        <v>21.741607654157896</v>
      </c>
      <c r="FX63" s="28">
        <v>5.5481479492508088</v>
      </c>
      <c r="FY63" s="28">
        <v>4.0472966848602043</v>
      </c>
      <c r="FZ63" s="28">
        <v>15.116114385628393</v>
      </c>
      <c r="GA63" s="28">
        <v>20.620708913424892</v>
      </c>
      <c r="GB63" s="28">
        <v>3.3448813269778084</v>
      </c>
      <c r="GC63" s="28">
        <v>2.4400443589028917</v>
      </c>
      <c r="GD63" s="28">
        <v>15.096379325284989</v>
      </c>
      <c r="GE63" s="28">
        <v>7.2977418582554048</v>
      </c>
      <c r="GF63" s="28">
        <v>1.183765338682945</v>
      </c>
      <c r="GG63" s="28">
        <v>0.86354033359021298</v>
      </c>
      <c r="GH63" s="28">
        <v>7.2977418582554048</v>
      </c>
      <c r="GI63" s="28">
        <v>2.6914375645502386</v>
      </c>
      <c r="GJ63" s="28">
        <v>0.43657758276824887</v>
      </c>
      <c r="GK63" s="28">
        <v>0.31847726837580376</v>
      </c>
      <c r="GL63" s="28">
        <v>2.6914375645502386</v>
      </c>
      <c r="GM63" s="28">
        <v>2.6914375645502386</v>
      </c>
      <c r="GN63" s="28">
        <v>0.43657758276824887</v>
      </c>
      <c r="GO63" s="28">
        <v>0.31847726837580376</v>
      </c>
      <c r="GP63" s="28">
        <v>2.6914375645502386</v>
      </c>
      <c r="GQ63" s="28">
        <v>2.6914375645502386</v>
      </c>
      <c r="GR63" s="28">
        <v>0.43657758276824887</v>
      </c>
      <c r="GS63" s="28">
        <v>0.31847726837580376</v>
      </c>
      <c r="GT63" s="28">
        <v>2.6914375645502386</v>
      </c>
      <c r="GU63" s="28">
        <v>2.6914375645502386</v>
      </c>
      <c r="GV63" s="28">
        <v>0.43657758276824887</v>
      </c>
      <c r="GW63" s="28">
        <v>0.31847726837580376</v>
      </c>
      <c r="GX63" s="28">
        <v>2.6914375645502386</v>
      </c>
      <c r="GY63" s="28">
        <v>2.6914375645502386</v>
      </c>
      <c r="GZ63" s="28">
        <v>0.43657758276824887</v>
      </c>
      <c r="HA63" s="28">
        <v>0.31847726837580376</v>
      </c>
      <c r="HB63" s="28">
        <v>2.6914375645502386</v>
      </c>
      <c r="HC63" s="28">
        <v>2.6914375645502386</v>
      </c>
      <c r="HD63" s="28">
        <v>0.43657758276824887</v>
      </c>
      <c r="HE63" s="28">
        <v>0.31847726837580376</v>
      </c>
      <c r="HF63" s="28">
        <v>2.6914375645502386</v>
      </c>
      <c r="HG63" s="28">
        <v>2.6914375645502386</v>
      </c>
      <c r="HH63" s="28">
        <v>0.43657758276824887</v>
      </c>
      <c r="HI63" s="28">
        <v>0.31847726837580376</v>
      </c>
      <c r="HJ63" s="28">
        <v>2.6914375645502386</v>
      </c>
      <c r="HK63" s="28">
        <v>2.6914375645502386</v>
      </c>
      <c r="HL63" s="28">
        <v>0.43657758276824887</v>
      </c>
      <c r="HM63" s="28">
        <v>0.31847726837580376</v>
      </c>
      <c r="HN63" s="28">
        <v>2.6914375645502386</v>
      </c>
      <c r="HO63" s="28">
        <v>2.6914375645502386</v>
      </c>
      <c r="HP63" s="28">
        <v>0.43657758276824887</v>
      </c>
      <c r="HQ63" s="28">
        <v>0.31847726837580376</v>
      </c>
      <c r="HR63" s="28">
        <v>2.6914375645502386</v>
      </c>
      <c r="HS63" s="28">
        <v>2.6914375645502386</v>
      </c>
      <c r="HT63" s="28">
        <v>0.43657758276824887</v>
      </c>
      <c r="HU63" s="28">
        <v>0.31847726837580376</v>
      </c>
      <c r="HV63" s="28">
        <v>1.9431729501105792</v>
      </c>
      <c r="HW63" s="29">
        <v>21.744527889157897</v>
      </c>
      <c r="HX63" s="29">
        <v>5.8259274032708506</v>
      </c>
      <c r="HY63" s="29">
        <v>4.2499329291819521</v>
      </c>
      <c r="HZ63" s="29">
        <v>15.74491164996914</v>
      </c>
      <c r="IA63" s="29">
        <v>21.722872293157899</v>
      </c>
      <c r="IB63" s="29">
        <v>5.7171219249312397</v>
      </c>
      <c r="IC63" s="29">
        <v>4.1705608475780354</v>
      </c>
      <c r="ID63" s="29">
        <v>15.163149294684793</v>
      </c>
      <c r="IE63" s="29">
        <v>21.860138030157898</v>
      </c>
      <c r="IF63" s="29">
        <v>5.5318244556964169</v>
      </c>
      <c r="IG63" s="29">
        <v>4.0353889235761979</v>
      </c>
      <c r="IH63" s="29">
        <v>15.104925888297613</v>
      </c>
      <c r="II63" s="29">
        <v>21.944986897157897</v>
      </c>
      <c r="IJ63" s="29">
        <v>5.50289532470038</v>
      </c>
      <c r="IK63" s="29">
        <v>4.0142855252805631</v>
      </c>
      <c r="IL63" s="29">
        <v>15.039350193720198</v>
      </c>
      <c r="IM63" s="29">
        <v>22.067942891157898</v>
      </c>
      <c r="IN63" s="29">
        <v>5.3903259359182067</v>
      </c>
      <c r="IO63" s="29">
        <v>3.9321677234118604</v>
      </c>
      <c r="IP63" s="29">
        <v>14.968737135158767</v>
      </c>
      <c r="IQ63" s="29">
        <v>22.213225964157896</v>
      </c>
      <c r="IR63" s="29">
        <v>5.0414920931164788</v>
      </c>
      <c r="IS63" s="29">
        <v>3.6776982917289645</v>
      </c>
      <c r="IT63" s="29">
        <v>14.239368119958037</v>
      </c>
      <c r="IU63" s="29">
        <v>22.386908980157898</v>
      </c>
      <c r="IV63" s="29">
        <v>4.8151751166951238</v>
      </c>
      <c r="IW63" s="29">
        <v>3.5126032083288496</v>
      </c>
      <c r="IX63" s="29">
        <v>14.058088510679838</v>
      </c>
      <c r="IY63" s="29">
        <v>22.586593608157898</v>
      </c>
      <c r="IZ63" s="29">
        <v>4.8253202786653056</v>
      </c>
      <c r="JA63" s="29">
        <v>3.5200039627400277</v>
      </c>
      <c r="JB63" s="29">
        <v>14.360026013729414</v>
      </c>
      <c r="JC63" s="29">
        <v>22.917256255157898</v>
      </c>
      <c r="JD63" s="29">
        <v>4.6708497103975501</v>
      </c>
      <c r="JE63" s="29">
        <v>3.4073198338059791</v>
      </c>
      <c r="JF63" s="29">
        <v>13.827468235202529</v>
      </c>
      <c r="JG63" s="29">
        <v>23.253768897157897</v>
      </c>
      <c r="JH63" s="29">
        <v>4.4201384824734582</v>
      </c>
      <c r="JI63" s="29">
        <v>3.2244294835637093</v>
      </c>
      <c r="JJ63" s="29">
        <v>12.861080190482321</v>
      </c>
      <c r="JK63" s="29">
        <v>23.949568847157899</v>
      </c>
      <c r="JL63" s="29">
        <v>4.3029511867617511</v>
      </c>
      <c r="JM63" s="29">
        <v>3.1389429828827446</v>
      </c>
      <c r="JN63" s="29">
        <v>8.1923618328931553</v>
      </c>
      <c r="JO63" s="29">
        <v>19.396678331672621</v>
      </c>
      <c r="JP63" s="29">
        <v>3.1463315557869915</v>
      </c>
      <c r="JQ63" s="29">
        <v>2.295205065129398</v>
      </c>
      <c r="JR63" s="29">
        <v>4.2892766774297186</v>
      </c>
      <c r="JS63" s="29">
        <v>15.642389283649008</v>
      </c>
      <c r="JT63" s="29">
        <v>2.5373490331426827</v>
      </c>
      <c r="JU63" s="29">
        <v>1.8509607934226677</v>
      </c>
      <c r="JV63" s="29">
        <v>2.1479098539148893</v>
      </c>
      <c r="JW63" s="29">
        <v>15.992179272081012</v>
      </c>
      <c r="JX63" s="29">
        <v>2.5940884015893357</v>
      </c>
      <c r="JY63" s="29">
        <v>1.8923513727503529</v>
      </c>
      <c r="JZ63" s="29">
        <v>2.9928491897232377</v>
      </c>
    </row>
    <row r="64" spans="1:286" ht="15" thickBot="1" x14ac:dyDescent="0.4">
      <c r="A64" s="2"/>
      <c r="B64" s="74" t="s">
        <v>524</v>
      </c>
      <c r="C64" s="74" t="s">
        <v>477</v>
      </c>
      <c r="D64" s="74" t="s">
        <v>848</v>
      </c>
      <c r="E64" s="87">
        <v>384308</v>
      </c>
      <c r="F64" s="84">
        <v>432288</v>
      </c>
      <c r="G64" s="22">
        <v>30.794735555421052</v>
      </c>
      <c r="H64" s="22">
        <v>12.004946150777823</v>
      </c>
      <c r="I64" s="22">
        <v>8.7574410780681049</v>
      </c>
      <c r="J64" s="22">
        <v>12.421199056328559</v>
      </c>
      <c r="K64" s="22">
        <v>30.792608958421052</v>
      </c>
      <c r="L64" s="22">
        <v>11.546776562473415</v>
      </c>
      <c r="M64" s="22">
        <v>8.4232127422684808</v>
      </c>
      <c r="N64" s="22">
        <v>12.459922437439753</v>
      </c>
      <c r="O64" s="22">
        <v>30.844269079421053</v>
      </c>
      <c r="P64" s="22">
        <v>11.107795350136415</v>
      </c>
      <c r="Q64" s="22">
        <v>8.1029820595868181</v>
      </c>
      <c r="R64" s="22">
        <v>12.208892258841059</v>
      </c>
      <c r="S64" s="22">
        <v>30.922353659421052</v>
      </c>
      <c r="T64" s="22">
        <v>10.699909779924241</v>
      </c>
      <c r="U64" s="22">
        <v>7.8054352149059785</v>
      </c>
      <c r="V64" s="22">
        <v>12.069895577317734</v>
      </c>
      <c r="W64" s="22">
        <v>30.994515490421051</v>
      </c>
      <c r="X64" s="22">
        <v>10.310798999964211</v>
      </c>
      <c r="Y64" s="22">
        <v>7.5215843183219651</v>
      </c>
      <c r="Z64" s="22">
        <v>11.967389821048917</v>
      </c>
      <c r="AA64" s="22">
        <v>31.068751815421052</v>
      </c>
      <c r="AB64" s="22">
        <v>9.9069659026879737</v>
      </c>
      <c r="AC64" s="22">
        <v>7.2269936962273169</v>
      </c>
      <c r="AD64" s="22">
        <v>11.564247234360055</v>
      </c>
      <c r="AE64" s="22">
        <v>31.146585492421053</v>
      </c>
      <c r="AF64" s="22">
        <v>9.7721636424587235</v>
      </c>
      <c r="AG64" s="22">
        <v>7.1286573241752382</v>
      </c>
      <c r="AH64" s="22">
        <v>11.347740917352306</v>
      </c>
      <c r="AI64" s="22">
        <v>31.230872530421053</v>
      </c>
      <c r="AJ64" s="22">
        <v>9.6587077417273743</v>
      </c>
      <c r="AK64" s="22">
        <v>7.0458928241820784</v>
      </c>
      <c r="AL64" s="22">
        <v>11.125711857374116</v>
      </c>
      <c r="AM64" s="22">
        <v>31.32136757142105</v>
      </c>
      <c r="AN64" s="22">
        <v>9.5767844164168281</v>
      </c>
      <c r="AO64" s="22">
        <v>6.9861308989459516</v>
      </c>
      <c r="AP64" s="22">
        <v>11.077066713252071</v>
      </c>
      <c r="AQ64" s="22">
        <v>31.42254458342105</v>
      </c>
      <c r="AR64" s="22">
        <v>9.4232540610968591</v>
      </c>
      <c r="AS64" s="22">
        <v>6.8741326422671936</v>
      </c>
      <c r="AT64" s="22">
        <v>10.688374257947039</v>
      </c>
      <c r="AU64" s="22">
        <v>31.69768518042105</v>
      </c>
      <c r="AV64" s="22">
        <v>8.9710881364012263</v>
      </c>
      <c r="AW64" s="22">
        <v>6.544283895484134</v>
      </c>
      <c r="AX64" s="22">
        <v>10.122537425821641</v>
      </c>
      <c r="AY64" s="22">
        <v>31.888541545421052</v>
      </c>
      <c r="AZ64" s="22">
        <v>9.0816989676557363</v>
      </c>
      <c r="BA64" s="22">
        <v>6.6249729569044327</v>
      </c>
      <c r="BB64" s="22">
        <v>9.7634862579129162</v>
      </c>
      <c r="BC64" s="22">
        <v>31.978308529421049</v>
      </c>
      <c r="BD64" s="22">
        <v>10.97622839751857</v>
      </c>
      <c r="BE64" s="22">
        <v>8.0070057993936725</v>
      </c>
      <c r="BF64" s="22">
        <v>9.6681091414144973</v>
      </c>
      <c r="BG64" s="22">
        <v>31.999844375421052</v>
      </c>
      <c r="BH64" s="22">
        <v>11.45661821191282</v>
      </c>
      <c r="BI64" s="22">
        <v>8.3574434807646245</v>
      </c>
      <c r="BJ64" s="22">
        <v>9.7447039844945564</v>
      </c>
      <c r="BK64" s="25">
        <v>30.794646667421052</v>
      </c>
      <c r="BL64" s="25">
        <v>12.004946150777823</v>
      </c>
      <c r="BM64" s="25">
        <v>8.7574410780681049</v>
      </c>
      <c r="BN64" s="25">
        <v>12.421199056328559</v>
      </c>
      <c r="BO64" s="25">
        <v>30.790262319421053</v>
      </c>
      <c r="BP64" s="25">
        <v>11.580474749474956</v>
      </c>
      <c r="BQ64" s="25">
        <v>8.4477951005229244</v>
      </c>
      <c r="BR64" s="25">
        <v>12.633500470696468</v>
      </c>
      <c r="BS64" s="25">
        <v>30.831363493421051</v>
      </c>
      <c r="BT64" s="25">
        <v>11.194319691376057</v>
      </c>
      <c r="BU64" s="25">
        <v>8.1661003618855528</v>
      </c>
      <c r="BV64" s="25">
        <v>12.576093971958155</v>
      </c>
      <c r="BW64" s="25">
        <v>30.899327082421053</v>
      </c>
      <c r="BX64" s="25">
        <v>10.856565109265713</v>
      </c>
      <c r="BY64" s="25">
        <v>7.9197130966259568</v>
      </c>
      <c r="BZ64" s="25">
        <v>12.642646416439723</v>
      </c>
      <c r="CA64" s="25">
        <v>30.965362770421052</v>
      </c>
      <c r="CB64" s="25">
        <v>10.553994066440897</v>
      </c>
      <c r="CC64" s="25">
        <v>7.6989917334321483</v>
      </c>
      <c r="CD64" s="25">
        <v>12.739947870382304</v>
      </c>
      <c r="CE64" s="25">
        <v>31.045743651421052</v>
      </c>
      <c r="CF64" s="25">
        <v>10.219617668813385</v>
      </c>
      <c r="CG64" s="25">
        <v>7.4550688067199884</v>
      </c>
      <c r="CH64" s="25">
        <v>12.535592307021629</v>
      </c>
      <c r="CI64" s="25">
        <v>31.155843605421051</v>
      </c>
      <c r="CJ64" s="25">
        <v>10.161297767542363</v>
      </c>
      <c r="CK64" s="25">
        <v>7.4125252507019024</v>
      </c>
      <c r="CL64" s="25">
        <v>12.404258121139272</v>
      </c>
      <c r="CM64" s="25">
        <v>31.252058060421049</v>
      </c>
      <c r="CN64" s="25">
        <v>10.119065419440382</v>
      </c>
      <c r="CO64" s="25">
        <v>7.3817173407415906</v>
      </c>
      <c r="CP64" s="25">
        <v>12.246590346710917</v>
      </c>
      <c r="CQ64" s="25">
        <v>31.354102688421051</v>
      </c>
      <c r="CR64" s="25">
        <v>10.06728003621379</v>
      </c>
      <c r="CS64" s="25">
        <v>7.3439406246600543</v>
      </c>
      <c r="CT64" s="25">
        <v>12.146700652742375</v>
      </c>
      <c r="CU64" s="25">
        <v>31.484172169421051</v>
      </c>
      <c r="CV64" s="25">
        <v>9.9618941258593505</v>
      </c>
      <c r="CW64" s="25">
        <v>7.2670630702923678</v>
      </c>
      <c r="CX64" s="25">
        <v>11.699731895004843</v>
      </c>
      <c r="CY64" s="25">
        <v>31.546260802421052</v>
      </c>
      <c r="CZ64" s="25">
        <v>9.8729856884749871</v>
      </c>
      <c r="DA64" s="25">
        <v>7.2022056030486503</v>
      </c>
      <c r="DB64" s="25">
        <v>11.647665673886648</v>
      </c>
      <c r="DC64" s="25">
        <v>31.573222142421052</v>
      </c>
      <c r="DD64" s="25">
        <v>10.036926796532095</v>
      </c>
      <c r="DE64" s="25">
        <v>7.3217983589053937</v>
      </c>
      <c r="DF64" s="25">
        <v>11.599906112875102</v>
      </c>
      <c r="DG64" s="25">
        <v>31.551822362421049</v>
      </c>
      <c r="DH64" s="25">
        <v>10.833885894633106</v>
      </c>
      <c r="DI64" s="25">
        <v>7.9031689253029525</v>
      </c>
      <c r="DJ64" s="25">
        <v>11.651703434315481</v>
      </c>
      <c r="DK64" s="25">
        <v>31.500849726421052</v>
      </c>
      <c r="DL64" s="25">
        <v>11.314579697587792</v>
      </c>
      <c r="DM64" s="25">
        <v>8.2538283620964599</v>
      </c>
      <c r="DN64" s="25">
        <v>11.6758185739768</v>
      </c>
      <c r="DO64" s="27">
        <v>30.794735555421052</v>
      </c>
      <c r="DP64" s="27">
        <v>12.004946150777823</v>
      </c>
      <c r="DQ64" s="27">
        <v>8.7574410780681049</v>
      </c>
      <c r="DR64" s="27">
        <v>12.421199056328559</v>
      </c>
      <c r="DS64" s="27">
        <v>30.792561655421054</v>
      </c>
      <c r="DT64" s="27">
        <v>11.54409064451324</v>
      </c>
      <c r="DU64" s="27">
        <v>8.4212534025112404</v>
      </c>
      <c r="DV64" s="27">
        <v>12.459922437439753</v>
      </c>
      <c r="DW64" s="27">
        <v>30.844772378421052</v>
      </c>
      <c r="DX64" s="27">
        <v>11.092677328129874</v>
      </c>
      <c r="DY64" s="27">
        <v>8.0919536730137853</v>
      </c>
      <c r="DZ64" s="27">
        <v>12.208892258841059</v>
      </c>
      <c r="EA64" s="27">
        <v>30.92285673742105</v>
      </c>
      <c r="EB64" s="27">
        <v>10.67657558337428</v>
      </c>
      <c r="EC64" s="27">
        <v>7.7884132433932534</v>
      </c>
      <c r="ED64" s="27">
        <v>12.069895577317734</v>
      </c>
      <c r="EE64" s="27">
        <v>30.994989405421052</v>
      </c>
      <c r="EF64" s="27">
        <v>10.268840378531246</v>
      </c>
      <c r="EG64" s="27">
        <v>7.4909760881557395</v>
      </c>
      <c r="EH64" s="27">
        <v>11.967389801045631</v>
      </c>
      <c r="EI64" s="27">
        <v>31.069145983421052</v>
      </c>
      <c r="EJ64" s="27">
        <v>9.872510424762277</v>
      </c>
      <c r="EK64" s="27">
        <v>7.2018589047870893</v>
      </c>
      <c r="EL64" s="27">
        <v>11.564247264741327</v>
      </c>
      <c r="EM64" s="27">
        <v>31.146871051421051</v>
      </c>
      <c r="EN64" s="27">
        <v>9.7288842626955443</v>
      </c>
      <c r="EO64" s="27">
        <v>7.0970856191953846</v>
      </c>
      <c r="EP64" s="27">
        <v>11.347740917352306</v>
      </c>
      <c r="EQ64" s="27">
        <v>31.231023862421051</v>
      </c>
      <c r="ER64" s="27">
        <v>9.6268723087917465</v>
      </c>
      <c r="ES64" s="27">
        <v>7.0226693190845166</v>
      </c>
      <c r="ET64" s="27">
        <v>11.125711857374116</v>
      </c>
      <c r="EU64" s="27">
        <v>31.319907540421053</v>
      </c>
      <c r="EV64" s="27">
        <v>9.5313478687614897</v>
      </c>
      <c r="EW64" s="27">
        <v>6.9529855700219496</v>
      </c>
      <c r="EX64" s="27">
        <v>11.077066713252071</v>
      </c>
      <c r="EY64" s="27">
        <v>31.415415662421051</v>
      </c>
      <c r="EZ64" s="27">
        <v>9.3874124573287698</v>
      </c>
      <c r="FA64" s="27">
        <v>6.8479866913232845</v>
      </c>
      <c r="FB64" s="27">
        <v>10.702323411664068</v>
      </c>
      <c r="FC64" s="27">
        <v>31.66650151442105</v>
      </c>
      <c r="FD64" s="27">
        <v>8.9313335092062953</v>
      </c>
      <c r="FE64" s="27">
        <v>6.5152834484294324</v>
      </c>
      <c r="FF64" s="27">
        <v>10.185196049956353</v>
      </c>
      <c r="FG64" s="27">
        <v>31.832657447421052</v>
      </c>
      <c r="FH64" s="27">
        <v>8.996114528569489</v>
      </c>
      <c r="FI64" s="27">
        <v>6.5625403001408076</v>
      </c>
      <c r="FJ64" s="27">
        <v>9.8451782583070369</v>
      </c>
      <c r="FK64" s="27">
        <v>31.902022371421051</v>
      </c>
      <c r="FL64" s="27">
        <v>10.96476237841803</v>
      </c>
      <c r="FM64" s="27">
        <v>7.9986414980955383</v>
      </c>
      <c r="FN64" s="27">
        <v>9.7490878971744266</v>
      </c>
      <c r="FO64" s="27">
        <v>31.91467767042105</v>
      </c>
      <c r="FP64" s="27">
        <v>11.448061993560172</v>
      </c>
      <c r="FQ64" s="27">
        <v>8.3512018386003621</v>
      </c>
      <c r="FR64" s="27">
        <v>9.8173269467763618</v>
      </c>
      <c r="FS64" s="28">
        <v>30.79497409042105</v>
      </c>
      <c r="FT64" s="28">
        <v>12.004946150777823</v>
      </c>
      <c r="FU64" s="28">
        <v>8.7574410780681049</v>
      </c>
      <c r="FV64" s="28">
        <v>12.421199056328559</v>
      </c>
      <c r="FW64" s="28">
        <v>30.78598148342105</v>
      </c>
      <c r="FX64" s="28">
        <v>11.848503829661299</v>
      </c>
      <c r="FY64" s="28">
        <v>8.6433185828826176</v>
      </c>
      <c r="FZ64" s="28">
        <v>12.467251567681521</v>
      </c>
      <c r="GA64" s="28">
        <v>30.834772150421053</v>
      </c>
      <c r="GB64" s="28">
        <v>11.195956221865687</v>
      </c>
      <c r="GC64" s="28">
        <v>8.167294188093134</v>
      </c>
      <c r="GD64" s="28">
        <v>12.233265391920476</v>
      </c>
      <c r="GE64" s="28">
        <v>30.913273970421052</v>
      </c>
      <c r="GF64" s="28">
        <v>10.764112784193543</v>
      </c>
      <c r="GG64" s="28">
        <v>7.8522704126537786</v>
      </c>
      <c r="GH64" s="28">
        <v>12.108466663632171</v>
      </c>
      <c r="GI64" s="28">
        <v>30.991099776421052</v>
      </c>
      <c r="GJ64" s="28">
        <v>10.253626104853073</v>
      </c>
      <c r="GK64" s="28">
        <v>7.4798774873283156</v>
      </c>
      <c r="GL64" s="28">
        <v>12.017814466698884</v>
      </c>
      <c r="GM64" s="28">
        <v>31.076237393421053</v>
      </c>
      <c r="GN64" s="28">
        <v>9.7439529528134461</v>
      </c>
      <c r="GO64" s="28">
        <v>7.1080780188424795</v>
      </c>
      <c r="GP64" s="28">
        <v>11.627046573055011</v>
      </c>
      <c r="GQ64" s="28">
        <v>31.170766358421051</v>
      </c>
      <c r="GR64" s="28">
        <v>9.4850946926683264</v>
      </c>
      <c r="GS64" s="28">
        <v>6.9192445220220682</v>
      </c>
      <c r="GT64" s="28">
        <v>11.440774618096555</v>
      </c>
      <c r="GU64" s="28">
        <v>31.277849550421053</v>
      </c>
      <c r="GV64" s="28">
        <v>9.3588073437617911</v>
      </c>
      <c r="GW64" s="28">
        <v>6.8271196592310126</v>
      </c>
      <c r="GX64" s="28">
        <v>11.192331829957869</v>
      </c>
      <c r="GY64" s="28">
        <v>31.39416920042105</v>
      </c>
      <c r="GZ64" s="28">
        <v>9.253164526569174</v>
      </c>
      <c r="HA64" s="28">
        <v>6.7500546949016629</v>
      </c>
      <c r="HB64" s="28">
        <v>11.154105909323906</v>
      </c>
      <c r="HC64" s="28">
        <v>31.528420623421052</v>
      </c>
      <c r="HD64" s="28">
        <v>9.0890192251940114</v>
      </c>
      <c r="HE64" s="28">
        <v>6.6303129828622813</v>
      </c>
      <c r="HF64" s="28">
        <v>10.800186659484407</v>
      </c>
      <c r="HG64" s="28">
        <v>31.895752442421053</v>
      </c>
      <c r="HH64" s="28">
        <v>8.3716855708838036</v>
      </c>
      <c r="HI64" s="28">
        <v>6.1070280691244641</v>
      </c>
      <c r="HJ64" s="28">
        <v>9.8004860543310315</v>
      </c>
      <c r="HK64" s="28">
        <v>32.229808830421049</v>
      </c>
      <c r="HL64" s="28">
        <v>7.6972918617625607</v>
      </c>
      <c r="HM64" s="28">
        <v>5.6150672475703889</v>
      </c>
      <c r="HN64" s="28">
        <v>7.0294767927058963</v>
      </c>
      <c r="HO64" s="28">
        <v>32.359850715421054</v>
      </c>
      <c r="HP64" s="28">
        <v>7.9618958712123975</v>
      </c>
      <c r="HQ64" s="28">
        <v>5.8080921885133678</v>
      </c>
      <c r="HR64" s="28">
        <v>4.5105384396435255</v>
      </c>
      <c r="HS64" s="28">
        <v>32.369938941421054</v>
      </c>
      <c r="HT64" s="28">
        <v>7.7305137297803475</v>
      </c>
      <c r="HU64" s="28">
        <v>5.6393021377577366</v>
      </c>
      <c r="HV64" s="28">
        <v>2.8753708875033368</v>
      </c>
      <c r="HW64" s="29">
        <v>30.79497409042105</v>
      </c>
      <c r="HX64" s="29">
        <v>12.004946150777823</v>
      </c>
      <c r="HY64" s="29">
        <v>8.7574410780681049</v>
      </c>
      <c r="HZ64" s="29">
        <v>12.421199056328559</v>
      </c>
      <c r="IA64" s="29">
        <v>30.758325495421051</v>
      </c>
      <c r="IB64" s="29">
        <v>11.925190563485803</v>
      </c>
      <c r="IC64" s="29">
        <v>8.699260487536149</v>
      </c>
      <c r="ID64" s="29">
        <v>12.520958235470621</v>
      </c>
      <c r="IE64" s="29">
        <v>30.794808641421049</v>
      </c>
      <c r="IF64" s="29">
        <v>11.394122030350299</v>
      </c>
      <c r="IG64" s="29">
        <v>8.3118533864181732</v>
      </c>
      <c r="IH64" s="29">
        <v>12.284935504676689</v>
      </c>
      <c r="II64" s="29">
        <v>30.851504575421053</v>
      </c>
      <c r="IJ64" s="29">
        <v>11.204667211523734</v>
      </c>
      <c r="IK64" s="29">
        <v>8.1736487337698822</v>
      </c>
      <c r="IL64" s="29">
        <v>12.192410751413297</v>
      </c>
      <c r="IM64" s="29">
        <v>30.90431444042105</v>
      </c>
      <c r="IN64" s="29">
        <v>11.005846389232511</v>
      </c>
      <c r="IO64" s="29">
        <v>8.028611711992351</v>
      </c>
      <c r="IP64" s="29">
        <v>12.144335359012731</v>
      </c>
      <c r="IQ64" s="29">
        <v>30.960181257421052</v>
      </c>
      <c r="IR64" s="29">
        <v>10.849229733307165</v>
      </c>
      <c r="IS64" s="29">
        <v>7.9143620419910059</v>
      </c>
      <c r="IT64" s="29">
        <v>11.809821876944604</v>
      </c>
      <c r="IU64" s="29">
        <v>31.027308892421051</v>
      </c>
      <c r="IV64" s="29">
        <v>10.739816255647154</v>
      </c>
      <c r="IW64" s="29">
        <v>7.8345464333477315</v>
      </c>
      <c r="IX64" s="29">
        <v>11.684982010249215</v>
      </c>
      <c r="IY64" s="29">
        <v>31.103010853421051</v>
      </c>
      <c r="IZ64" s="29">
        <v>10.633038437253591</v>
      </c>
      <c r="JA64" s="29">
        <v>7.756653501444351</v>
      </c>
      <c r="JB64" s="29">
        <v>11.490037419080267</v>
      </c>
      <c r="JC64" s="29">
        <v>31.192656583421051</v>
      </c>
      <c r="JD64" s="29">
        <v>10.534379390707526</v>
      </c>
      <c r="JE64" s="29">
        <v>7.6846831005700791</v>
      </c>
      <c r="JF64" s="29">
        <v>11.426197064551083</v>
      </c>
      <c r="JG64" s="29">
        <v>31.319009756421053</v>
      </c>
      <c r="JH64" s="29">
        <v>10.30427692367882</v>
      </c>
      <c r="JI64" s="29">
        <v>7.516826554475414</v>
      </c>
      <c r="JJ64" s="29">
        <v>10.554761779098165</v>
      </c>
      <c r="JK64" s="29">
        <v>31.72490071542105</v>
      </c>
      <c r="JL64" s="29">
        <v>10.18502006549314</v>
      </c>
      <c r="JM64" s="29">
        <v>7.4298303367831791</v>
      </c>
      <c r="JN64" s="29">
        <v>7.5011832687253239</v>
      </c>
      <c r="JO64" s="29">
        <v>31.958122102421051</v>
      </c>
      <c r="JP64" s="29">
        <v>9.077448133168696</v>
      </c>
      <c r="JQ64" s="29">
        <v>6.6218720323284028</v>
      </c>
      <c r="JR64" s="29">
        <v>4.602427747959247</v>
      </c>
      <c r="JS64" s="29">
        <v>32.010991789421048</v>
      </c>
      <c r="JT64" s="29">
        <v>9.0192787297412078</v>
      </c>
      <c r="JU64" s="29">
        <v>6.579438262391867</v>
      </c>
      <c r="JV64" s="29">
        <v>2.8394222951898982</v>
      </c>
      <c r="JW64" s="29">
        <v>31.882438875421052</v>
      </c>
      <c r="JX64" s="29">
        <v>9.0430937938272269</v>
      </c>
      <c r="JY64" s="29">
        <v>6.5968110200772658</v>
      </c>
      <c r="JZ64" s="29">
        <v>3.747612589751057</v>
      </c>
    </row>
    <row r="65" spans="1:286" ht="15" thickBot="1" x14ac:dyDescent="0.4">
      <c r="A65" s="2"/>
      <c r="B65" s="74" t="s">
        <v>525</v>
      </c>
      <c r="C65" s="74" t="s">
        <v>477</v>
      </c>
      <c r="D65" s="74" t="s">
        <v>848</v>
      </c>
      <c r="E65" s="87">
        <v>384418</v>
      </c>
      <c r="F65" s="84">
        <v>434168</v>
      </c>
      <c r="G65" s="22">
        <v>18.237592879421054</v>
      </c>
      <c r="H65" s="22">
        <v>18.237592879421054</v>
      </c>
      <c r="I65" s="22">
        <v>17.248984917358857</v>
      </c>
      <c r="J65" s="22">
        <v>8.9866463896844611</v>
      </c>
      <c r="K65" s="22">
        <v>18.239302668421054</v>
      </c>
      <c r="L65" s="22">
        <v>18.239302668421054</v>
      </c>
      <c r="M65" s="22">
        <v>17.144490973155303</v>
      </c>
      <c r="N65" s="22">
        <v>9.0682982380990325</v>
      </c>
      <c r="O65" s="22">
        <v>18.374968090421053</v>
      </c>
      <c r="P65" s="22">
        <v>18.374968090421053</v>
      </c>
      <c r="Q65" s="22">
        <v>17.036779330514374</v>
      </c>
      <c r="R65" s="22">
        <v>8.7222906237561535</v>
      </c>
      <c r="S65" s="22">
        <v>18.529288178421055</v>
      </c>
      <c r="T65" s="22">
        <v>18.529288178421055</v>
      </c>
      <c r="U65" s="22">
        <v>16.937200153693155</v>
      </c>
      <c r="V65" s="22">
        <v>8.5972302321406779</v>
      </c>
      <c r="W65" s="22">
        <v>18.708740618421054</v>
      </c>
      <c r="X65" s="22">
        <v>18.708740618421054</v>
      </c>
      <c r="Y65" s="22">
        <v>16.843274004068906</v>
      </c>
      <c r="Z65" s="22">
        <v>8.4616942106663426</v>
      </c>
      <c r="AA65" s="22">
        <v>18.896457875421053</v>
      </c>
      <c r="AB65" s="22">
        <v>18.896457875421053</v>
      </c>
      <c r="AC65" s="22">
        <v>16.741049396245238</v>
      </c>
      <c r="AD65" s="22">
        <v>8.1482235103678438</v>
      </c>
      <c r="AE65" s="22">
        <v>19.092446343421052</v>
      </c>
      <c r="AF65" s="22">
        <v>19.092446343421052</v>
      </c>
      <c r="AG65" s="22">
        <v>16.681411700496007</v>
      </c>
      <c r="AH65" s="22">
        <v>7.821539972935776</v>
      </c>
      <c r="AI65" s="22">
        <v>19.281652085421054</v>
      </c>
      <c r="AJ65" s="22">
        <v>19.281652085421054</v>
      </c>
      <c r="AK65" s="22">
        <v>16.632781737171594</v>
      </c>
      <c r="AL65" s="22">
        <v>7.5745126753582568</v>
      </c>
      <c r="AM65" s="22">
        <v>19.413037378421052</v>
      </c>
      <c r="AN65" s="22">
        <v>19.413037378421052</v>
      </c>
      <c r="AO65" s="22">
        <v>16.577104642817851</v>
      </c>
      <c r="AP65" s="22">
        <v>7.3291617624576197</v>
      </c>
      <c r="AQ65" s="22">
        <v>19.562800104421054</v>
      </c>
      <c r="AR65" s="22">
        <v>19.562800104421054</v>
      </c>
      <c r="AS65" s="22">
        <v>16.493197236055416</v>
      </c>
      <c r="AT65" s="22">
        <v>6.9163956400196192</v>
      </c>
      <c r="AU65" s="22">
        <v>20.286401175421055</v>
      </c>
      <c r="AV65" s="22">
        <v>20.286401175421055</v>
      </c>
      <c r="AW65" s="22">
        <v>16.372302548265413</v>
      </c>
      <c r="AX65" s="22">
        <v>5.8872069075008078</v>
      </c>
      <c r="AY65" s="22">
        <v>20.870662588421055</v>
      </c>
      <c r="AZ65" s="22">
        <v>20.870662588421055</v>
      </c>
      <c r="BA65" s="22">
        <v>16.369922937227678</v>
      </c>
      <c r="BB65" s="22">
        <v>4.2591786271280299</v>
      </c>
      <c r="BC65" s="22">
        <v>21.130882396421054</v>
      </c>
      <c r="BD65" s="22">
        <v>21.130882396421054</v>
      </c>
      <c r="BE65" s="22">
        <v>17.570073379789193</v>
      </c>
      <c r="BF65" s="22">
        <v>2.8958903032561878</v>
      </c>
      <c r="BG65" s="22">
        <v>21.020227936421051</v>
      </c>
      <c r="BH65" s="22">
        <v>21.020227936421051</v>
      </c>
      <c r="BI65" s="22">
        <v>17.564962439594478</v>
      </c>
      <c r="BJ65" s="22">
        <v>2.177525929137607</v>
      </c>
      <c r="BK65" s="25">
        <v>18.241469274421053</v>
      </c>
      <c r="BL65" s="25">
        <v>18.241469274421053</v>
      </c>
      <c r="BM65" s="25">
        <v>17.248984917358857</v>
      </c>
      <c r="BN65" s="25">
        <v>8.9866463896844611</v>
      </c>
      <c r="BO65" s="25">
        <v>18.237286763421054</v>
      </c>
      <c r="BP65" s="25">
        <v>18.237286763421054</v>
      </c>
      <c r="BQ65" s="25">
        <v>17.160305742948246</v>
      </c>
      <c r="BR65" s="25">
        <v>9.1749354830057399</v>
      </c>
      <c r="BS65" s="25">
        <v>18.335763051421054</v>
      </c>
      <c r="BT65" s="25">
        <v>18.335763051421054</v>
      </c>
      <c r="BU65" s="25">
        <v>17.088324635064964</v>
      </c>
      <c r="BV65" s="25">
        <v>9.0071821357698933</v>
      </c>
      <c r="BW65" s="25">
        <v>18.403707199421053</v>
      </c>
      <c r="BX65" s="25">
        <v>18.403707199421053</v>
      </c>
      <c r="BY65" s="25">
        <v>17.025776518892425</v>
      </c>
      <c r="BZ65" s="25">
        <v>9.0717203335243273</v>
      </c>
      <c r="CA65" s="25">
        <v>18.479061911421052</v>
      </c>
      <c r="CB65" s="25">
        <v>18.479061911421052</v>
      </c>
      <c r="CC65" s="25">
        <v>16.95007467141458</v>
      </c>
      <c r="CD65" s="25">
        <v>9.082226290076564</v>
      </c>
      <c r="CE65" s="25">
        <v>18.575369009421053</v>
      </c>
      <c r="CF65" s="25">
        <v>18.575369009421053</v>
      </c>
      <c r="CG65" s="25">
        <v>16.85746121527422</v>
      </c>
      <c r="CH65" s="25">
        <v>8.9345978229041467</v>
      </c>
      <c r="CI65" s="25">
        <v>18.689194837421052</v>
      </c>
      <c r="CJ65" s="25">
        <v>18.689194837421052</v>
      </c>
      <c r="CK65" s="25">
        <v>16.806303947236639</v>
      </c>
      <c r="CL65" s="25">
        <v>8.7483941468379474</v>
      </c>
      <c r="CM65" s="25">
        <v>18.817846793421054</v>
      </c>
      <c r="CN65" s="25">
        <v>18.817846793421054</v>
      </c>
      <c r="CO65" s="25">
        <v>16.793417143600305</v>
      </c>
      <c r="CP65" s="25">
        <v>8.6367227583302331</v>
      </c>
      <c r="CQ65" s="25">
        <v>18.958826737421052</v>
      </c>
      <c r="CR65" s="25">
        <v>18.958826737421052</v>
      </c>
      <c r="CS65" s="25">
        <v>16.770297725801381</v>
      </c>
      <c r="CT65" s="25">
        <v>8.4492949469065142</v>
      </c>
      <c r="CU65" s="25">
        <v>19.111076360421052</v>
      </c>
      <c r="CV65" s="25">
        <v>19.111076360421052</v>
      </c>
      <c r="CW65" s="25">
        <v>16.734029218917481</v>
      </c>
      <c r="CX65" s="25">
        <v>8.1525596434355219</v>
      </c>
      <c r="CY65" s="25">
        <v>19.502724421421053</v>
      </c>
      <c r="CZ65" s="25">
        <v>19.502724421421053</v>
      </c>
      <c r="DA65" s="25">
        <v>16.675840147634894</v>
      </c>
      <c r="DB65" s="25">
        <v>7.609804501702742</v>
      </c>
      <c r="DC65" s="25">
        <v>19.800066412421053</v>
      </c>
      <c r="DD65" s="25">
        <v>19.800066412421053</v>
      </c>
      <c r="DE65" s="25">
        <v>16.613086613212747</v>
      </c>
      <c r="DF65" s="25">
        <v>6.7834064598419168</v>
      </c>
      <c r="DG65" s="25">
        <v>19.929050459421052</v>
      </c>
      <c r="DH65" s="25">
        <v>19.929050459421052</v>
      </c>
      <c r="DI65" s="25">
        <v>17.246452586168797</v>
      </c>
      <c r="DJ65" s="25">
        <v>6.3437250969308856</v>
      </c>
      <c r="DK65" s="25">
        <v>19.970927113421055</v>
      </c>
      <c r="DL65" s="25">
        <v>19.970927113421055</v>
      </c>
      <c r="DM65" s="25">
        <v>17.994983921628783</v>
      </c>
      <c r="DN65" s="25">
        <v>6.2481044738472029</v>
      </c>
      <c r="DO65" s="27">
        <v>18.237592879421054</v>
      </c>
      <c r="DP65" s="27">
        <v>18.237592879421054</v>
      </c>
      <c r="DQ65" s="27">
        <v>17.248984917358857</v>
      </c>
      <c r="DR65" s="27">
        <v>8.9866463896844611</v>
      </c>
      <c r="DS65" s="27">
        <v>18.239278560421052</v>
      </c>
      <c r="DT65" s="27">
        <v>18.239278560421052</v>
      </c>
      <c r="DU65" s="27">
        <v>17.144384337233856</v>
      </c>
      <c r="DV65" s="27">
        <v>9.0683226015370657</v>
      </c>
      <c r="DW65" s="27">
        <v>18.374919862421052</v>
      </c>
      <c r="DX65" s="27">
        <v>18.374919862421052</v>
      </c>
      <c r="DY65" s="27">
        <v>17.037325707306294</v>
      </c>
      <c r="DZ65" s="27">
        <v>8.7223377358989733</v>
      </c>
      <c r="EA65" s="27">
        <v>18.529216483421052</v>
      </c>
      <c r="EB65" s="27">
        <v>18.529216483421052</v>
      </c>
      <c r="EC65" s="27">
        <v>16.938144906490997</v>
      </c>
      <c r="ED65" s="27">
        <v>8.5973004994885205</v>
      </c>
      <c r="EE65" s="27">
        <v>18.709336196421052</v>
      </c>
      <c r="EF65" s="27">
        <v>18.709336196421052</v>
      </c>
      <c r="EG65" s="27">
        <v>16.844082141383577</v>
      </c>
      <c r="EH65" s="27">
        <v>8.4601687229897724</v>
      </c>
      <c r="EI65" s="27">
        <v>18.897062186421053</v>
      </c>
      <c r="EJ65" s="27">
        <v>18.897062186421053</v>
      </c>
      <c r="EK65" s="27">
        <v>16.741905955044007</v>
      </c>
      <c r="EL65" s="27">
        <v>8.146869980540334</v>
      </c>
      <c r="EM65" s="27">
        <v>19.093169050421054</v>
      </c>
      <c r="EN65" s="27">
        <v>19.093169050421054</v>
      </c>
      <c r="EO65" s="27">
        <v>16.683567311288058</v>
      </c>
      <c r="EP65" s="27">
        <v>7.8203588087103935</v>
      </c>
      <c r="EQ65" s="27">
        <v>19.283549730421054</v>
      </c>
      <c r="ER65" s="27">
        <v>19.283549730421054</v>
      </c>
      <c r="ES65" s="27">
        <v>16.635114252148831</v>
      </c>
      <c r="ET65" s="27">
        <v>7.5737573151655315</v>
      </c>
      <c r="EU65" s="27">
        <v>19.399169986421054</v>
      </c>
      <c r="EV65" s="27">
        <v>19.399169986421054</v>
      </c>
      <c r="EW65" s="27">
        <v>16.578842552065385</v>
      </c>
      <c r="EX65" s="27">
        <v>7.3338259374366608</v>
      </c>
      <c r="EY65" s="27">
        <v>19.531326689421054</v>
      </c>
      <c r="EZ65" s="27">
        <v>19.531326689421054</v>
      </c>
      <c r="FA65" s="27">
        <v>16.497064233209194</v>
      </c>
      <c r="FB65" s="27">
        <v>6.9556167882291184</v>
      </c>
      <c r="FC65" s="27">
        <v>20.179122046421053</v>
      </c>
      <c r="FD65" s="27">
        <v>20.179122046421053</v>
      </c>
      <c r="FE65" s="27">
        <v>16.391513160738441</v>
      </c>
      <c r="FF65" s="27">
        <v>6.0617746911996608</v>
      </c>
      <c r="FG65" s="27">
        <v>20.656190151421054</v>
      </c>
      <c r="FH65" s="27">
        <v>20.656190151421054</v>
      </c>
      <c r="FI65" s="27">
        <v>16.460845716571662</v>
      </c>
      <c r="FJ65" s="27">
        <v>5.0488603249866628</v>
      </c>
      <c r="FK65" s="27">
        <v>20.861199022421054</v>
      </c>
      <c r="FL65" s="27">
        <v>20.861199022421054</v>
      </c>
      <c r="FM65" s="27">
        <v>17.729375818644588</v>
      </c>
      <c r="FN65" s="27">
        <v>4.2771147128152531</v>
      </c>
      <c r="FO65" s="27">
        <v>20.819807132421055</v>
      </c>
      <c r="FP65" s="27">
        <v>20.819807132421055</v>
      </c>
      <c r="FQ65" s="27">
        <v>17.760947483814018</v>
      </c>
      <c r="FR65" s="27">
        <v>3.8771905600136822</v>
      </c>
      <c r="FS65" s="28">
        <v>18.237462634421053</v>
      </c>
      <c r="FT65" s="28">
        <v>18.237462634421053</v>
      </c>
      <c r="FU65" s="28">
        <v>17.248984917358857</v>
      </c>
      <c r="FV65" s="28">
        <v>8.9866463896844611</v>
      </c>
      <c r="FW65" s="28">
        <v>18.243494329421054</v>
      </c>
      <c r="FX65" s="28">
        <v>18.243494329421054</v>
      </c>
      <c r="FY65" s="28">
        <v>17.237065152591633</v>
      </c>
      <c r="FZ65" s="28">
        <v>9.0764817232383468</v>
      </c>
      <c r="GA65" s="28">
        <v>18.377368598421054</v>
      </c>
      <c r="GB65" s="28">
        <v>18.377368598421054</v>
      </c>
      <c r="GC65" s="28">
        <v>17.071622118843262</v>
      </c>
      <c r="GD65" s="28">
        <v>8.7440942168093336</v>
      </c>
      <c r="GE65" s="28">
        <v>18.530368583421051</v>
      </c>
      <c r="GF65" s="28">
        <v>18.530368583421051</v>
      </c>
      <c r="GG65" s="28">
        <v>16.929683776529053</v>
      </c>
      <c r="GH65" s="28">
        <v>8.6312130248308367</v>
      </c>
      <c r="GI65" s="28">
        <v>18.713254530421054</v>
      </c>
      <c r="GJ65" s="28">
        <v>18.713254530421054</v>
      </c>
      <c r="GK65" s="28">
        <v>16.78447250968528</v>
      </c>
      <c r="GL65" s="28">
        <v>8.5434718888962653</v>
      </c>
      <c r="GM65" s="28">
        <v>18.901821864421052</v>
      </c>
      <c r="GN65" s="28">
        <v>18.901821864421052</v>
      </c>
      <c r="GO65" s="28">
        <v>16.665504768455136</v>
      </c>
      <c r="GP65" s="28">
        <v>8.2567737905973821</v>
      </c>
      <c r="GQ65" s="28">
        <v>19.081262397421053</v>
      </c>
      <c r="GR65" s="28">
        <v>19.081262397421053</v>
      </c>
      <c r="GS65" s="28">
        <v>16.560826596856909</v>
      </c>
      <c r="GT65" s="28">
        <v>7.9605745197330933</v>
      </c>
      <c r="GU65" s="28">
        <v>19.267329417421053</v>
      </c>
      <c r="GV65" s="28">
        <v>19.267329417421053</v>
      </c>
      <c r="GW65" s="28">
        <v>16.516781238580553</v>
      </c>
      <c r="GX65" s="28">
        <v>7.7693651353023512</v>
      </c>
      <c r="GY65" s="28">
        <v>19.446579254421053</v>
      </c>
      <c r="GZ65" s="28">
        <v>19.446579254421053</v>
      </c>
      <c r="HA65" s="28">
        <v>16.477737229675366</v>
      </c>
      <c r="HB65" s="28">
        <v>7.6468921493779742</v>
      </c>
      <c r="HC65" s="28">
        <v>19.637932352421053</v>
      </c>
      <c r="HD65" s="28">
        <v>19.637932352421053</v>
      </c>
      <c r="HE65" s="28">
        <v>16.405758828187821</v>
      </c>
      <c r="HF65" s="28">
        <v>7.2596049255938855</v>
      </c>
      <c r="HG65" s="28">
        <v>20.556184453421054</v>
      </c>
      <c r="HH65" s="28">
        <v>20.556184453421054</v>
      </c>
      <c r="HI65" s="28">
        <v>16.01282160147257</v>
      </c>
      <c r="HJ65" s="28">
        <v>4.7642336249273889</v>
      </c>
      <c r="HK65" s="28">
        <v>21.269255372421053</v>
      </c>
      <c r="HL65" s="28">
        <v>21.269255372421053</v>
      </c>
      <c r="HM65" s="28">
        <v>15.601066237719769</v>
      </c>
      <c r="HN65" s="28">
        <v>1.0486076929532473</v>
      </c>
      <c r="HO65" s="28">
        <v>21.549875632421053</v>
      </c>
      <c r="HP65" s="28">
        <v>21.549875632421053</v>
      </c>
      <c r="HQ65" s="28">
        <v>16.30295292033345</v>
      </c>
      <c r="HR65" s="28">
        <v>-1.8029895031489858</v>
      </c>
      <c r="HS65" s="28">
        <v>21.579475582421054</v>
      </c>
      <c r="HT65" s="28">
        <v>21.579475582421054</v>
      </c>
      <c r="HU65" s="28">
        <v>16.038235105879846</v>
      </c>
      <c r="HV65" s="28">
        <v>-3.6594451817293567</v>
      </c>
      <c r="HW65" s="29">
        <v>18.237462634421053</v>
      </c>
      <c r="HX65" s="29">
        <v>18.237462634421053</v>
      </c>
      <c r="HY65" s="29">
        <v>17.248984917358857</v>
      </c>
      <c r="HZ65" s="29">
        <v>8.9866463896844611</v>
      </c>
      <c r="IA65" s="29">
        <v>18.227839283421055</v>
      </c>
      <c r="IB65" s="29">
        <v>18.227839283421055</v>
      </c>
      <c r="IC65" s="29">
        <v>17.184671085353521</v>
      </c>
      <c r="ID65" s="29">
        <v>9.0973664412764741</v>
      </c>
      <c r="IE65" s="29">
        <v>18.435592712421052</v>
      </c>
      <c r="IF65" s="29">
        <v>18.435592712421052</v>
      </c>
      <c r="IG65" s="29">
        <v>17.172487102705219</v>
      </c>
      <c r="IH65" s="29">
        <v>8.6938827915394388</v>
      </c>
      <c r="II65" s="29">
        <v>18.602466366421055</v>
      </c>
      <c r="IJ65" s="29">
        <v>18.602466366421055</v>
      </c>
      <c r="IK65" s="29">
        <v>17.147053604773458</v>
      </c>
      <c r="IL65" s="29">
        <v>8.5712499492695287</v>
      </c>
      <c r="IM65" s="29">
        <v>18.781850507421055</v>
      </c>
      <c r="IN65" s="29">
        <v>18.781850507421055</v>
      </c>
      <c r="IO65" s="29">
        <v>17.099299635628313</v>
      </c>
      <c r="IP65" s="29">
        <v>8.4927318907979394</v>
      </c>
      <c r="IQ65" s="29">
        <v>18.944345757421054</v>
      </c>
      <c r="IR65" s="29">
        <v>18.944345757421054</v>
      </c>
      <c r="IS65" s="29">
        <v>17.046079878706568</v>
      </c>
      <c r="IT65" s="29">
        <v>8.2311904771962592</v>
      </c>
      <c r="IU65" s="29">
        <v>19.108754375421054</v>
      </c>
      <c r="IV65" s="29">
        <v>19.108754375421054</v>
      </c>
      <c r="IW65" s="29">
        <v>16.977646683605222</v>
      </c>
      <c r="IX65" s="29">
        <v>7.9558715084889791</v>
      </c>
      <c r="IY65" s="29">
        <v>19.268553038421054</v>
      </c>
      <c r="IZ65" s="29">
        <v>19.268553038421054</v>
      </c>
      <c r="JA65" s="29">
        <v>16.962747798088056</v>
      </c>
      <c r="JB65" s="29">
        <v>7.8144373426146974</v>
      </c>
      <c r="JC65" s="29">
        <v>19.450067295421054</v>
      </c>
      <c r="JD65" s="29">
        <v>19.450067295421054</v>
      </c>
      <c r="JE65" s="29">
        <v>16.949023552033605</v>
      </c>
      <c r="JF65" s="29">
        <v>7.625102042529738</v>
      </c>
      <c r="JG65" s="29">
        <v>19.795184885421051</v>
      </c>
      <c r="JH65" s="29">
        <v>19.795184885421051</v>
      </c>
      <c r="JI65" s="29">
        <v>16.867982714793943</v>
      </c>
      <c r="JJ65" s="29">
        <v>6.7596951636077964</v>
      </c>
      <c r="JK65" s="29">
        <v>20.691156536421055</v>
      </c>
      <c r="JL65" s="29">
        <v>20.691156536421055</v>
      </c>
      <c r="JM65" s="29">
        <v>17.582013776412566</v>
      </c>
      <c r="JN65" s="29">
        <v>3.8356167574770943</v>
      </c>
      <c r="JO65" s="29">
        <v>21.069791247421051</v>
      </c>
      <c r="JP65" s="29">
        <v>21.069791247421051</v>
      </c>
      <c r="JQ65" s="29">
        <v>17.101261237102598</v>
      </c>
      <c r="JR65" s="29">
        <v>0.91807596974069128</v>
      </c>
      <c r="JS65" s="29">
        <v>21.077644047421053</v>
      </c>
      <c r="JT65" s="29">
        <v>21.077644047421053</v>
      </c>
      <c r="JU65" s="29">
        <v>16.869923423471469</v>
      </c>
      <c r="JV65" s="29">
        <v>-1.6232625023308387</v>
      </c>
      <c r="JW65" s="29">
        <v>20.846288340421054</v>
      </c>
      <c r="JX65" s="29">
        <v>20.846288340421054</v>
      </c>
      <c r="JY65" s="29">
        <v>16.750230912211741</v>
      </c>
      <c r="JZ65" s="29">
        <v>-2.239000335261224</v>
      </c>
    </row>
    <row r="66" spans="1:286" ht="15" thickBot="1" x14ac:dyDescent="0.4">
      <c r="A66" s="2"/>
      <c r="B66" s="74" t="s">
        <v>526</v>
      </c>
      <c r="C66" s="74" t="s">
        <v>506</v>
      </c>
      <c r="D66" s="74" t="s">
        <v>858</v>
      </c>
      <c r="E66" s="87">
        <v>347903</v>
      </c>
      <c r="F66" s="84">
        <v>458401</v>
      </c>
      <c r="G66" s="22">
        <v>6.2823828566315782</v>
      </c>
      <c r="H66" s="22">
        <v>3.8696356275303692</v>
      </c>
      <c r="I66" s="22">
        <v>2.7811833171678018</v>
      </c>
      <c r="J66" s="22">
        <v>6.2823828566315782</v>
      </c>
      <c r="K66" s="22">
        <v>6.2675697586315788</v>
      </c>
      <c r="L66" s="22">
        <v>3.6462988485342458</v>
      </c>
      <c r="M66" s="22">
        <v>2.6206667766865919</v>
      </c>
      <c r="N66" s="22">
        <v>6.2675697586315788</v>
      </c>
      <c r="O66" s="22">
        <v>6.373694056631579</v>
      </c>
      <c r="P66" s="22">
        <v>3.09511883167895</v>
      </c>
      <c r="Q66" s="22">
        <v>2.2245228460466557</v>
      </c>
      <c r="R66" s="22">
        <v>6.373694056631579</v>
      </c>
      <c r="S66" s="22">
        <v>6.5024456876315782</v>
      </c>
      <c r="T66" s="22">
        <v>2.4178130671117373</v>
      </c>
      <c r="U66" s="22">
        <v>1.7377298571579023</v>
      </c>
      <c r="V66" s="22">
        <v>6.5024456876315782</v>
      </c>
      <c r="W66" s="22">
        <v>6.6570434196315791</v>
      </c>
      <c r="X66" s="22">
        <v>1.7600447606747966</v>
      </c>
      <c r="Y66" s="22">
        <v>1.2649788241125357</v>
      </c>
      <c r="Z66" s="22">
        <v>6.6570434196315791</v>
      </c>
      <c r="AA66" s="22">
        <v>6.6583553747290232</v>
      </c>
      <c r="AB66" s="22">
        <v>1.0962474436126057</v>
      </c>
      <c r="AC66" s="22">
        <v>0.78789462242186314</v>
      </c>
      <c r="AD66" s="22">
        <v>6.6583553747290232</v>
      </c>
      <c r="AE66" s="22">
        <v>2.9165730850952611</v>
      </c>
      <c r="AF66" s="22">
        <v>0.48019152008316041</v>
      </c>
      <c r="AG66" s="22">
        <v>0.34512310027315413</v>
      </c>
      <c r="AH66" s="22">
        <v>2.9165730850952611</v>
      </c>
      <c r="AI66" s="22">
        <v>1.6226859561034759</v>
      </c>
      <c r="AJ66" s="22">
        <v>0.26716286996575445</v>
      </c>
      <c r="AK66" s="22">
        <v>0.19201521498023674</v>
      </c>
      <c r="AL66" s="22">
        <v>1.6226859561034759</v>
      </c>
      <c r="AM66" s="22">
        <v>0.62028118239027441</v>
      </c>
      <c r="AN66" s="22">
        <v>0.10212456714117879</v>
      </c>
      <c r="AO66" s="22">
        <v>7.3398937198461189E-2</v>
      </c>
      <c r="AP66" s="22">
        <v>0.62028118239027441</v>
      </c>
      <c r="AQ66" s="22">
        <v>2.6844262295081971</v>
      </c>
      <c r="AR66" s="22">
        <v>0.44197031039136303</v>
      </c>
      <c r="AS66" s="22">
        <v>0.31765276430649858</v>
      </c>
      <c r="AT66" s="22">
        <v>2.6844262295081971</v>
      </c>
      <c r="AU66" s="22">
        <v>2.6844262295081971</v>
      </c>
      <c r="AV66" s="22">
        <v>0.44197031039136303</v>
      </c>
      <c r="AW66" s="22">
        <v>0.31765276430649858</v>
      </c>
      <c r="AX66" s="22">
        <v>2.6844262295081971</v>
      </c>
      <c r="AY66" s="22">
        <v>2.6844262295081971</v>
      </c>
      <c r="AZ66" s="22">
        <v>0.44197031039136303</v>
      </c>
      <c r="BA66" s="22">
        <v>0.31765276430649858</v>
      </c>
      <c r="BB66" s="22">
        <v>2.5225917002979976</v>
      </c>
      <c r="BC66" s="22">
        <v>2.6844262295081971</v>
      </c>
      <c r="BD66" s="22">
        <v>0.44197031039136303</v>
      </c>
      <c r="BE66" s="22">
        <v>0.31765276430649858</v>
      </c>
      <c r="BF66" s="22">
        <v>1.2229334882835019</v>
      </c>
      <c r="BG66" s="22">
        <v>7.7512224567340695</v>
      </c>
      <c r="BH66" s="22">
        <v>1.2761796757375932</v>
      </c>
      <c r="BI66" s="22">
        <v>0.91721546044767854</v>
      </c>
      <c r="BJ66" s="22">
        <v>3.2807628270281839</v>
      </c>
      <c r="BK66" s="25">
        <v>6.2815765646315782</v>
      </c>
      <c r="BL66" s="25">
        <v>3.8696356275303692</v>
      </c>
      <c r="BM66" s="25">
        <v>2.7811833171678018</v>
      </c>
      <c r="BN66" s="25">
        <v>6.2815765646315782</v>
      </c>
      <c r="BO66" s="25">
        <v>6.2698976176315782</v>
      </c>
      <c r="BP66" s="25">
        <v>3.8089645378615065</v>
      </c>
      <c r="BQ66" s="25">
        <v>2.737577810431985</v>
      </c>
      <c r="BR66" s="25">
        <v>6.2698976176315782</v>
      </c>
      <c r="BS66" s="25">
        <v>6.339472912631579</v>
      </c>
      <c r="BT66" s="25">
        <v>3.7043405502063393</v>
      </c>
      <c r="BU66" s="25">
        <v>2.662382490497476</v>
      </c>
      <c r="BV66" s="25">
        <v>6.339472912631579</v>
      </c>
      <c r="BW66" s="25">
        <v>6.424157168631579</v>
      </c>
      <c r="BX66" s="25">
        <v>3.5030187438918121</v>
      </c>
      <c r="BY66" s="25">
        <v>2.5176885443490136</v>
      </c>
      <c r="BZ66" s="25">
        <v>6.424157168631579</v>
      </c>
      <c r="CA66" s="25">
        <v>6.5178097826315788</v>
      </c>
      <c r="CB66" s="25">
        <v>3.4593147788416516</v>
      </c>
      <c r="CC66" s="25">
        <v>2.4862776441529237</v>
      </c>
      <c r="CD66" s="25">
        <v>6.5178097826315788</v>
      </c>
      <c r="CE66" s="25">
        <v>6.6327556976315787</v>
      </c>
      <c r="CF66" s="25">
        <v>3.3365800181509999</v>
      </c>
      <c r="CG66" s="25">
        <v>2.3980657550435414</v>
      </c>
      <c r="CH66" s="25">
        <v>6.6327556976315787</v>
      </c>
      <c r="CI66" s="25">
        <v>6.7693500696315789</v>
      </c>
      <c r="CJ66" s="25">
        <v>3.1911815371000087</v>
      </c>
      <c r="CK66" s="25">
        <v>2.2935650038711026</v>
      </c>
      <c r="CL66" s="25">
        <v>6.7693500696315789</v>
      </c>
      <c r="CM66" s="25">
        <v>6.9249165656315785</v>
      </c>
      <c r="CN66" s="25">
        <v>3.0740423558870584</v>
      </c>
      <c r="CO66" s="25">
        <v>2.2093747679071876</v>
      </c>
      <c r="CP66" s="25">
        <v>6.9249165656315785</v>
      </c>
      <c r="CQ66" s="25">
        <v>7.0978446516315792</v>
      </c>
      <c r="CR66" s="25">
        <v>2.9795777182055834</v>
      </c>
      <c r="CS66" s="25">
        <v>2.1414811728325289</v>
      </c>
      <c r="CT66" s="25">
        <v>7.0978446516315792</v>
      </c>
      <c r="CU66" s="25">
        <v>7.2858410576315791</v>
      </c>
      <c r="CV66" s="25">
        <v>2.8162091653438899</v>
      </c>
      <c r="CW66" s="25">
        <v>2.0240649772258221</v>
      </c>
      <c r="CX66" s="25">
        <v>7.2858410576315791</v>
      </c>
      <c r="CY66" s="25">
        <v>7.6528591796315784</v>
      </c>
      <c r="CZ66" s="25">
        <v>2.3613762214934808</v>
      </c>
      <c r="DA66" s="25">
        <v>1.6971675849919199</v>
      </c>
      <c r="DB66" s="25">
        <v>7.3160759905034496</v>
      </c>
      <c r="DC66" s="25">
        <v>7.8176163846315792</v>
      </c>
      <c r="DD66" s="25">
        <v>1.9776731583537199</v>
      </c>
      <c r="DE66" s="25">
        <v>1.4213926385452054</v>
      </c>
      <c r="DF66" s="25">
        <v>6.1660088059379667</v>
      </c>
      <c r="DG66" s="25">
        <v>7.9154035336315784</v>
      </c>
      <c r="DH66" s="25">
        <v>2.7097596694903361</v>
      </c>
      <c r="DI66" s="25">
        <v>1.9475576286055665</v>
      </c>
      <c r="DJ66" s="25">
        <v>4.5275529082277721</v>
      </c>
      <c r="DK66" s="25">
        <v>7.967601714631579</v>
      </c>
      <c r="DL66" s="25">
        <v>3.9093061574702395</v>
      </c>
      <c r="DM66" s="25">
        <v>2.8096953081333149</v>
      </c>
      <c r="DN66" s="25">
        <v>5.5259658676939374</v>
      </c>
      <c r="DO66" s="27">
        <v>6.2823828566315782</v>
      </c>
      <c r="DP66" s="27">
        <v>3.8696356275303594</v>
      </c>
      <c r="DQ66" s="27">
        <v>2.7811833171677951</v>
      </c>
      <c r="DR66" s="27">
        <v>6.2823828566315782</v>
      </c>
      <c r="DS66" s="27">
        <v>6.2675697616315791</v>
      </c>
      <c r="DT66" s="27">
        <v>3.6472165742565092</v>
      </c>
      <c r="DU66" s="27">
        <v>2.6213263642328553</v>
      </c>
      <c r="DV66" s="27">
        <v>6.2675697616315791</v>
      </c>
      <c r="DW66" s="27">
        <v>6.3736940506315793</v>
      </c>
      <c r="DX66" s="27">
        <v>3.0961930060171903</v>
      </c>
      <c r="DY66" s="27">
        <v>2.2252948762936353</v>
      </c>
      <c r="DZ66" s="27">
        <v>6.3736940506315793</v>
      </c>
      <c r="EA66" s="27">
        <v>6.5024456876315782</v>
      </c>
      <c r="EB66" s="27">
        <v>2.4210560919115522</v>
      </c>
      <c r="EC66" s="27">
        <v>1.740060682935461</v>
      </c>
      <c r="ED66" s="27">
        <v>6.5024456876315782</v>
      </c>
      <c r="EE66" s="27">
        <v>6.6570434516315782</v>
      </c>
      <c r="EF66" s="27">
        <v>1.7643269188120285</v>
      </c>
      <c r="EG66" s="27">
        <v>1.2680564954798383</v>
      </c>
      <c r="EH66" s="27">
        <v>6.6570434516315782</v>
      </c>
      <c r="EI66" s="27">
        <v>6.6816698969726067</v>
      </c>
      <c r="EJ66" s="27">
        <v>1.1000860019307126</v>
      </c>
      <c r="EK66" s="27">
        <v>0.79065346986484775</v>
      </c>
      <c r="EL66" s="27">
        <v>6.6816698969726067</v>
      </c>
      <c r="EM66" s="27">
        <v>2.9632205398065641</v>
      </c>
      <c r="EN66" s="27">
        <v>0.48787166782240327</v>
      </c>
      <c r="EO66" s="27">
        <v>0.35064297367255176</v>
      </c>
      <c r="EP66" s="27">
        <v>2.9632205398065641</v>
      </c>
      <c r="EQ66" s="27">
        <v>1.7040514909057074</v>
      </c>
      <c r="ER66" s="27">
        <v>0.28055908487246467</v>
      </c>
      <c r="ES66" s="27">
        <v>0.20164333840009344</v>
      </c>
      <c r="ET66" s="27">
        <v>1.7040514909057074</v>
      </c>
      <c r="EU66" s="27">
        <v>0.67346567119177492</v>
      </c>
      <c r="EV66" s="27">
        <v>0.11088098769959047</v>
      </c>
      <c r="EW66" s="27">
        <v>7.9692349064400134E-2</v>
      </c>
      <c r="EX66" s="27">
        <v>0.67346567119177492</v>
      </c>
      <c r="EY66" s="27">
        <v>2.6844262295081971</v>
      </c>
      <c r="EZ66" s="27">
        <v>0.44197031039136303</v>
      </c>
      <c r="FA66" s="27">
        <v>0.31765276430649858</v>
      </c>
      <c r="FB66" s="27">
        <v>2.6844262295081971</v>
      </c>
      <c r="FC66" s="27">
        <v>2.6844262295081971</v>
      </c>
      <c r="FD66" s="27">
        <v>0.44197031039136303</v>
      </c>
      <c r="FE66" s="27">
        <v>0.31765276430649858</v>
      </c>
      <c r="FF66" s="27">
        <v>2.6844262295081971</v>
      </c>
      <c r="FG66" s="27">
        <v>2.6844262295081971</v>
      </c>
      <c r="FH66" s="27">
        <v>0.44197031039136303</v>
      </c>
      <c r="FI66" s="27">
        <v>0.31765276430649858</v>
      </c>
      <c r="FJ66" s="27">
        <v>2.6844262295081971</v>
      </c>
      <c r="FK66" s="27">
        <v>2.6844262295081971</v>
      </c>
      <c r="FL66" s="27">
        <v>0.44197031039136303</v>
      </c>
      <c r="FM66" s="27">
        <v>0.31765276430649858</v>
      </c>
      <c r="FN66" s="27">
        <v>1.4893791478579708</v>
      </c>
      <c r="FO66" s="27">
        <v>8.0978515848462926</v>
      </c>
      <c r="FP66" s="27">
        <v>1.3332495186926421</v>
      </c>
      <c r="FQ66" s="27">
        <v>0.95823268026309194</v>
      </c>
      <c r="FR66" s="27">
        <v>3.48292093001902</v>
      </c>
      <c r="FS66" s="28">
        <v>6.2848453296315787</v>
      </c>
      <c r="FT66" s="28">
        <v>3.8696356275303594</v>
      </c>
      <c r="FU66" s="28">
        <v>2.7811833171677951</v>
      </c>
      <c r="FV66" s="28">
        <v>6.2848453296315787</v>
      </c>
      <c r="FW66" s="28">
        <v>6.2681116576315787</v>
      </c>
      <c r="FX66" s="28">
        <v>3.6825927292908784</v>
      </c>
      <c r="FY66" s="28">
        <v>2.6467519033991671</v>
      </c>
      <c r="FZ66" s="28">
        <v>6.2681116576315787</v>
      </c>
      <c r="GA66" s="28">
        <v>6.3931817766315788</v>
      </c>
      <c r="GB66" s="28">
        <v>3.0437944878801479</v>
      </c>
      <c r="GC66" s="28">
        <v>2.1876350296015419</v>
      </c>
      <c r="GD66" s="28">
        <v>6.3931817766315788</v>
      </c>
      <c r="GE66" s="28">
        <v>6.5593107996315787</v>
      </c>
      <c r="GF66" s="28">
        <v>2.3162376193107383</v>
      </c>
      <c r="GG66" s="28">
        <v>1.6647255828411807</v>
      </c>
      <c r="GH66" s="28">
        <v>6.5593107996315787</v>
      </c>
      <c r="GI66" s="28">
        <v>6.7791688726315789</v>
      </c>
      <c r="GJ66" s="28">
        <v>1.5224292428832948</v>
      </c>
      <c r="GK66" s="28">
        <v>1.0941998729161218</v>
      </c>
      <c r="GL66" s="28">
        <v>6.7791688726315789</v>
      </c>
      <c r="GM66" s="28">
        <v>5.7232205938637799</v>
      </c>
      <c r="GN66" s="28">
        <v>0.94228463218809866</v>
      </c>
      <c r="GO66" s="28">
        <v>0.67723851838155302</v>
      </c>
      <c r="GP66" s="28">
        <v>5.7232205938637799</v>
      </c>
      <c r="GQ66" s="28">
        <v>1.6047047088762052</v>
      </c>
      <c r="GR66" s="28">
        <v>0.26420239471376117</v>
      </c>
      <c r="GS66" s="28">
        <v>0.18988746312599131</v>
      </c>
      <c r="GT66" s="28">
        <v>1.6047047088762052</v>
      </c>
      <c r="GU66" s="28">
        <v>0.19038752104391701</v>
      </c>
      <c r="GV66" s="28">
        <v>3.1345853667149627E-2</v>
      </c>
      <c r="GW66" s="28">
        <v>2.2528882218581837E-2</v>
      </c>
      <c r="GX66" s="28">
        <v>0.19038752104391701</v>
      </c>
      <c r="GY66" s="28">
        <v>2.6844262295081971</v>
      </c>
      <c r="GZ66" s="28">
        <v>0.44197031039136303</v>
      </c>
      <c r="HA66" s="28">
        <v>0.31765276430649858</v>
      </c>
      <c r="HB66" s="28">
        <v>2.6844262295081971</v>
      </c>
      <c r="HC66" s="28">
        <v>2.6844262295081971</v>
      </c>
      <c r="HD66" s="28">
        <v>0.44197031039136303</v>
      </c>
      <c r="HE66" s="28">
        <v>0.31765276430649858</v>
      </c>
      <c r="HF66" s="28">
        <v>2.6844262295081971</v>
      </c>
      <c r="HG66" s="28">
        <v>2.6844262295081971</v>
      </c>
      <c r="HH66" s="28">
        <v>0.44197031039136303</v>
      </c>
      <c r="HI66" s="28">
        <v>0.31765276430649858</v>
      </c>
      <c r="HJ66" s="28">
        <v>2.6844262295081971</v>
      </c>
      <c r="HK66" s="28">
        <v>2.6844262295081971</v>
      </c>
      <c r="HL66" s="28">
        <v>0.44197031039136303</v>
      </c>
      <c r="HM66" s="28">
        <v>0.31765276430649858</v>
      </c>
      <c r="HN66" s="28">
        <v>9.5090509484588637E-2</v>
      </c>
      <c r="HO66" s="28">
        <v>2.6844262295081971</v>
      </c>
      <c r="HP66" s="28">
        <v>0.44197031039136303</v>
      </c>
      <c r="HQ66" s="28">
        <v>0.31765276430649858</v>
      </c>
      <c r="HR66" s="28">
        <v>-3.7653219136068188</v>
      </c>
      <c r="HS66" s="28">
        <v>2.6844262295081971</v>
      </c>
      <c r="HT66" s="28">
        <v>0.44197031039136303</v>
      </c>
      <c r="HU66" s="28">
        <v>0.31765276430649858</v>
      </c>
      <c r="HV66" s="28">
        <v>-3.495974780673528</v>
      </c>
      <c r="HW66" s="29">
        <v>6.2848453296315787</v>
      </c>
      <c r="HX66" s="29">
        <v>3.8696356275303643</v>
      </c>
      <c r="HY66" s="29">
        <v>2.7811833171677982</v>
      </c>
      <c r="HZ66" s="29">
        <v>6.2848453296315787</v>
      </c>
      <c r="IA66" s="29">
        <v>6.2521663066315787</v>
      </c>
      <c r="IB66" s="29">
        <v>3.660803897846864</v>
      </c>
      <c r="IC66" s="29">
        <v>2.6310918412265045</v>
      </c>
      <c r="ID66" s="29">
        <v>6.2521663066315787</v>
      </c>
      <c r="IE66" s="29">
        <v>6.4320990116315784</v>
      </c>
      <c r="IF66" s="29">
        <v>2.9707669131285561</v>
      </c>
      <c r="IG66" s="29">
        <v>2.1351486737422505</v>
      </c>
      <c r="IH66" s="29">
        <v>6.4320990116315784</v>
      </c>
      <c r="II66" s="29">
        <v>6.6102069676315782</v>
      </c>
      <c r="IJ66" s="29">
        <v>2.0317042515494346</v>
      </c>
      <c r="IK66" s="29">
        <v>1.4602258490767517</v>
      </c>
      <c r="IL66" s="29">
        <v>6.6102069676315782</v>
      </c>
      <c r="IM66" s="29">
        <v>6.8230102396315786</v>
      </c>
      <c r="IN66" s="29">
        <v>1.2902053037620385</v>
      </c>
      <c r="IO66" s="29">
        <v>0.92729595546815768</v>
      </c>
      <c r="IP66" s="29">
        <v>6.8230102396315786</v>
      </c>
      <c r="IQ66" s="29">
        <v>1.8567890726974481</v>
      </c>
      <c r="IR66" s="29">
        <v>0.30570616311617904</v>
      </c>
      <c r="IS66" s="29">
        <v>0.21971703867030912</v>
      </c>
      <c r="IT66" s="29">
        <v>1.8567890726974481</v>
      </c>
      <c r="IU66" s="29">
        <v>2.6844262295081971</v>
      </c>
      <c r="IV66" s="29">
        <v>0.44197031039136303</v>
      </c>
      <c r="IW66" s="29">
        <v>0.31765276430649858</v>
      </c>
      <c r="IX66" s="29">
        <v>2.6844262295081971</v>
      </c>
      <c r="IY66" s="29">
        <v>2.6844262295081971</v>
      </c>
      <c r="IZ66" s="29">
        <v>0.44197031039136303</v>
      </c>
      <c r="JA66" s="29">
        <v>0.31765276430649858</v>
      </c>
      <c r="JB66" s="29">
        <v>2.6844262295081971</v>
      </c>
      <c r="JC66" s="29">
        <v>2.6844262295081971</v>
      </c>
      <c r="JD66" s="29">
        <v>0.44197031039136303</v>
      </c>
      <c r="JE66" s="29">
        <v>0.31765276430649858</v>
      </c>
      <c r="JF66" s="29">
        <v>2.6844262295081971</v>
      </c>
      <c r="JG66" s="29">
        <v>2.6844262295081971</v>
      </c>
      <c r="JH66" s="29">
        <v>0.44197031039136303</v>
      </c>
      <c r="JI66" s="29">
        <v>0.31765276430649858</v>
      </c>
      <c r="JJ66" s="29">
        <v>2.6844262295081971</v>
      </c>
      <c r="JK66" s="29">
        <v>2.6844262295081971</v>
      </c>
      <c r="JL66" s="29">
        <v>0.44197031039136303</v>
      </c>
      <c r="JM66" s="29">
        <v>0.31765276430649858</v>
      </c>
      <c r="JN66" s="29">
        <v>1.2978320303247308</v>
      </c>
      <c r="JO66" s="29">
        <v>2.6844262295081971</v>
      </c>
      <c r="JP66" s="29">
        <v>0.44197031039136303</v>
      </c>
      <c r="JQ66" s="29">
        <v>0.31765276430649858</v>
      </c>
      <c r="JR66" s="29">
        <v>-2.1826855617196692</v>
      </c>
      <c r="JS66" s="29">
        <v>2.6844262295081971</v>
      </c>
      <c r="JT66" s="29">
        <v>0.44197031039136303</v>
      </c>
      <c r="JU66" s="29">
        <v>0.31765276430649858</v>
      </c>
      <c r="JV66" s="29">
        <v>-5.0430446902025636</v>
      </c>
      <c r="JW66" s="29">
        <v>2.6844262295081971</v>
      </c>
      <c r="JX66" s="29">
        <v>0.44197031039136303</v>
      </c>
      <c r="JY66" s="29">
        <v>0.31765276430649858</v>
      </c>
      <c r="JZ66" s="29">
        <v>-2.1399889159127099</v>
      </c>
    </row>
    <row r="67" spans="1:286" ht="15" thickBot="1" x14ac:dyDescent="0.4">
      <c r="A67" s="2"/>
      <c r="B67" s="74" t="s">
        <v>527</v>
      </c>
      <c r="C67" s="74" t="s">
        <v>528</v>
      </c>
      <c r="D67" s="74" t="s">
        <v>852</v>
      </c>
      <c r="E67" s="87">
        <v>344595</v>
      </c>
      <c r="F67" s="84">
        <v>412486</v>
      </c>
      <c r="G67" s="22">
        <v>11.332630213631578</v>
      </c>
      <c r="H67" s="22">
        <v>11.332630213631578</v>
      </c>
      <c r="I67" s="22">
        <v>11.332630213631578</v>
      </c>
      <c r="J67" s="22">
        <v>9.6803850590413507</v>
      </c>
      <c r="K67" s="22">
        <v>11.326224757631579</v>
      </c>
      <c r="L67" s="22">
        <v>11.326224757631579</v>
      </c>
      <c r="M67" s="22">
        <v>11.326224757631579</v>
      </c>
      <c r="N67" s="22">
        <v>9.5682972178999588</v>
      </c>
      <c r="O67" s="22">
        <v>11.379293308631578</v>
      </c>
      <c r="P67" s="22">
        <v>11.379293308631578</v>
      </c>
      <c r="Q67" s="22">
        <v>11.379293308631578</v>
      </c>
      <c r="R67" s="22">
        <v>9.3875018732122939</v>
      </c>
      <c r="S67" s="22">
        <v>11.457360084631578</v>
      </c>
      <c r="T67" s="22">
        <v>11.457360084631578</v>
      </c>
      <c r="U67" s="22">
        <v>10.576462919633126</v>
      </c>
      <c r="V67" s="22">
        <v>8.999774269578845</v>
      </c>
      <c r="W67" s="22">
        <v>11.546032986631579</v>
      </c>
      <c r="X67" s="22">
        <v>11.546032986631579</v>
      </c>
      <c r="Y67" s="22">
        <v>8.8543133396855502</v>
      </c>
      <c r="Z67" s="22">
        <v>8.8725819454730246</v>
      </c>
      <c r="AA67" s="22">
        <v>11.627333290631579</v>
      </c>
      <c r="AB67" s="22">
        <v>9.900232334406402</v>
      </c>
      <c r="AC67" s="22">
        <v>7.1154919105675507</v>
      </c>
      <c r="AD67" s="22">
        <v>8.5690307684645042</v>
      </c>
      <c r="AE67" s="22">
        <v>11.717372788631579</v>
      </c>
      <c r="AF67" s="22">
        <v>7.5531599539969934</v>
      </c>
      <c r="AG67" s="22">
        <v>5.4286047777999737</v>
      </c>
      <c r="AH67" s="22">
        <v>8.3119286514302892</v>
      </c>
      <c r="AI67" s="22">
        <v>11.825219297631579</v>
      </c>
      <c r="AJ67" s="22">
        <v>7.4263436105790896</v>
      </c>
      <c r="AK67" s="22">
        <v>5.3374593748196952</v>
      </c>
      <c r="AL67" s="22">
        <v>8.0096788536094703</v>
      </c>
      <c r="AM67" s="22">
        <v>11.940130966631578</v>
      </c>
      <c r="AN67" s="22">
        <v>7.2782270169940775</v>
      </c>
      <c r="AO67" s="22">
        <v>5.2310050626504481</v>
      </c>
      <c r="AP67" s="22">
        <v>7.5803913870299677</v>
      </c>
      <c r="AQ67" s="22">
        <v>12.090289245631579</v>
      </c>
      <c r="AR67" s="22">
        <v>7.0931451589517627</v>
      </c>
      <c r="AS67" s="22">
        <v>5.0979830870836631</v>
      </c>
      <c r="AT67" s="22">
        <v>6.9629994891699116</v>
      </c>
      <c r="AU67" s="22">
        <v>12.972375844631578</v>
      </c>
      <c r="AV67" s="22">
        <v>6.3234949988097462</v>
      </c>
      <c r="AW67" s="22">
        <v>4.5448203628690811</v>
      </c>
      <c r="AX67" s="22">
        <v>4.6389830469206288</v>
      </c>
      <c r="AY67" s="22">
        <v>13.95456900463158</v>
      </c>
      <c r="AZ67" s="22">
        <v>5.9165139600211205</v>
      </c>
      <c r="BA67" s="22">
        <v>4.2523150769889915</v>
      </c>
      <c r="BB67" s="22">
        <v>3.135430150085373</v>
      </c>
      <c r="BC67" s="22">
        <v>14.720357036631579</v>
      </c>
      <c r="BD67" s="22">
        <v>10.743765951086978</v>
      </c>
      <c r="BE67" s="22">
        <v>7.7217561297337065</v>
      </c>
      <c r="BF67" s="22">
        <v>2.4938788733231192</v>
      </c>
      <c r="BG67" s="22">
        <v>15.528512661631579</v>
      </c>
      <c r="BH67" s="22">
        <v>15.528512661631579</v>
      </c>
      <c r="BI67" s="22">
        <v>11.536012539827937</v>
      </c>
      <c r="BJ67" s="22">
        <v>2.2508188915090663</v>
      </c>
      <c r="BK67" s="25">
        <v>11.332278227631578</v>
      </c>
      <c r="BL67" s="25">
        <v>11.332278227631578</v>
      </c>
      <c r="BM67" s="25">
        <v>11.332278227631578</v>
      </c>
      <c r="BN67" s="25">
        <v>9.6803850590413507</v>
      </c>
      <c r="BO67" s="25">
        <v>11.326150325631579</v>
      </c>
      <c r="BP67" s="25">
        <v>11.326150325631579</v>
      </c>
      <c r="BQ67" s="25">
        <v>11.326150325631579</v>
      </c>
      <c r="BR67" s="25">
        <v>9.7089940063981111</v>
      </c>
      <c r="BS67" s="25">
        <v>11.35248751063158</v>
      </c>
      <c r="BT67" s="25">
        <v>11.35248751063158</v>
      </c>
      <c r="BU67" s="25">
        <v>11.35248751063158</v>
      </c>
      <c r="BV67" s="25">
        <v>9.6667911020900252</v>
      </c>
      <c r="BW67" s="25">
        <v>11.375898884631578</v>
      </c>
      <c r="BX67" s="25">
        <v>11.375898884631578</v>
      </c>
      <c r="BY67" s="25">
        <v>10.692027766864296</v>
      </c>
      <c r="BZ67" s="25">
        <v>9.5033877200685648</v>
      </c>
      <c r="CA67" s="25">
        <v>11.398350149631579</v>
      </c>
      <c r="CB67" s="25">
        <v>11.398350149631579</v>
      </c>
      <c r="CC67" s="25">
        <v>9.0317981131578993</v>
      </c>
      <c r="CD67" s="25">
        <v>9.593011689329586</v>
      </c>
      <c r="CE67" s="25">
        <v>11.429782963631579</v>
      </c>
      <c r="CF67" s="25">
        <v>10.220529136123538</v>
      </c>
      <c r="CG67" s="25">
        <v>7.3456955284845229</v>
      </c>
      <c r="CH67" s="25">
        <v>9.4857498086907981</v>
      </c>
      <c r="CI67" s="25">
        <v>11.482881470631579</v>
      </c>
      <c r="CJ67" s="25">
        <v>7.9404394338854374</v>
      </c>
      <c r="CK67" s="25">
        <v>5.7069501653822599</v>
      </c>
      <c r="CL67" s="25">
        <v>9.3720014873443791</v>
      </c>
      <c r="CM67" s="25">
        <v>11.552200554631579</v>
      </c>
      <c r="CN67" s="25">
        <v>7.8559004333423053</v>
      </c>
      <c r="CO67" s="25">
        <v>5.6461903211509687</v>
      </c>
      <c r="CP67" s="25">
        <v>9.0993019844394567</v>
      </c>
      <c r="CQ67" s="25">
        <v>11.636664063631578</v>
      </c>
      <c r="CR67" s="25">
        <v>7.7573544939271821</v>
      </c>
      <c r="CS67" s="25">
        <v>5.5753634141610497</v>
      </c>
      <c r="CT67" s="25">
        <v>8.7442677726017486</v>
      </c>
      <c r="CU67" s="25">
        <v>11.736838892631578</v>
      </c>
      <c r="CV67" s="25">
        <v>7.6520302446020807</v>
      </c>
      <c r="CW67" s="25">
        <v>5.4996648023764712</v>
      </c>
      <c r="CX67" s="25">
        <v>8.3523752608684543</v>
      </c>
      <c r="CY67" s="25">
        <v>12.16806260863158</v>
      </c>
      <c r="CZ67" s="25">
        <v>7.3374689444017962</v>
      </c>
      <c r="DA67" s="25">
        <v>5.2735834023295167</v>
      </c>
      <c r="DB67" s="25">
        <v>7.3179419352771227</v>
      </c>
      <c r="DC67" s="25">
        <v>12.707534473631579</v>
      </c>
      <c r="DD67" s="25">
        <v>7.1569985434172505</v>
      </c>
      <c r="DE67" s="25">
        <v>5.1438757717479948</v>
      </c>
      <c r="DF67" s="25">
        <v>6.3223229233502369</v>
      </c>
      <c r="DG67" s="25">
        <v>13.289282401631578</v>
      </c>
      <c r="DH67" s="25">
        <v>11.420542034435773</v>
      </c>
      <c r="DI67" s="25">
        <v>8.20816842630156</v>
      </c>
      <c r="DJ67" s="25">
        <v>5.5756434136412576</v>
      </c>
      <c r="DK67" s="25">
        <v>13.81452448563158</v>
      </c>
      <c r="DL67" s="25">
        <v>13.81452448563158</v>
      </c>
      <c r="DM67" s="25">
        <v>11.198129541412545</v>
      </c>
      <c r="DN67" s="25">
        <v>4.9927971281599284</v>
      </c>
      <c r="DO67" s="27">
        <v>11.332630213631578</v>
      </c>
      <c r="DP67" s="27">
        <v>11.332630213631578</v>
      </c>
      <c r="DQ67" s="27">
        <v>11.332630213631578</v>
      </c>
      <c r="DR67" s="27">
        <v>9.6803850590413507</v>
      </c>
      <c r="DS67" s="27">
        <v>11.325508883631578</v>
      </c>
      <c r="DT67" s="27">
        <v>11.325508883631578</v>
      </c>
      <c r="DU67" s="27">
        <v>11.325508883631578</v>
      </c>
      <c r="DV67" s="27">
        <v>9.5688124399783305</v>
      </c>
      <c r="DW67" s="27">
        <v>11.37857909863158</v>
      </c>
      <c r="DX67" s="27">
        <v>11.37857909863158</v>
      </c>
      <c r="DY67" s="27">
        <v>11.37857909863158</v>
      </c>
      <c r="DZ67" s="27">
        <v>9.3885314853149673</v>
      </c>
      <c r="EA67" s="27">
        <v>11.45600390863158</v>
      </c>
      <c r="EB67" s="27">
        <v>11.45600390863158</v>
      </c>
      <c r="EC67" s="27">
        <v>10.577338370086386</v>
      </c>
      <c r="ED67" s="27">
        <v>9.0013197901311663</v>
      </c>
      <c r="EE67" s="27">
        <v>11.544017195631579</v>
      </c>
      <c r="EF67" s="27">
        <v>11.544017195631579</v>
      </c>
      <c r="EG67" s="27">
        <v>8.8556665654815117</v>
      </c>
      <c r="EH67" s="27">
        <v>8.8745954970495955</v>
      </c>
      <c r="EI67" s="27">
        <v>11.628311155631579</v>
      </c>
      <c r="EJ67" s="27">
        <v>9.9022655761463572</v>
      </c>
      <c r="EK67" s="27">
        <v>7.1169532414398162</v>
      </c>
      <c r="EL67" s="27">
        <v>8.568426890936987</v>
      </c>
      <c r="EM67" s="27">
        <v>11.725046088631579</v>
      </c>
      <c r="EN67" s="27">
        <v>7.5615379828047189</v>
      </c>
      <c r="EO67" s="27">
        <v>5.4346262320643035</v>
      </c>
      <c r="EP67" s="27">
        <v>8.3055308853840089</v>
      </c>
      <c r="EQ67" s="27">
        <v>11.834092069631579</v>
      </c>
      <c r="ER67" s="27">
        <v>7.4364857995345952</v>
      </c>
      <c r="ES67" s="27">
        <v>5.3447487657178812</v>
      </c>
      <c r="ET67" s="27">
        <v>8.0046707820040357</v>
      </c>
      <c r="EU67" s="27">
        <v>11.949054931631579</v>
      </c>
      <c r="EV67" s="27">
        <v>7.286415112378215</v>
      </c>
      <c r="EW67" s="27">
        <v>5.2368900080235283</v>
      </c>
      <c r="EX67" s="27">
        <v>7.5752466604891318</v>
      </c>
      <c r="EY67" s="27">
        <v>12.090645018631578</v>
      </c>
      <c r="EZ67" s="27">
        <v>7.1056923041767668</v>
      </c>
      <c r="FA67" s="27">
        <v>5.1070009674054164</v>
      </c>
      <c r="FB67" s="27">
        <v>6.9966319894500248</v>
      </c>
      <c r="FC67" s="27">
        <v>12.842681788631578</v>
      </c>
      <c r="FD67" s="27">
        <v>6.3632783694266815</v>
      </c>
      <c r="FE67" s="27">
        <v>4.5734134546509901</v>
      </c>
      <c r="FF67" s="27">
        <v>4.8753178246684854</v>
      </c>
      <c r="FG67" s="27">
        <v>13.472564901631578</v>
      </c>
      <c r="FH67" s="27">
        <v>6.0055369571461261</v>
      </c>
      <c r="FI67" s="27">
        <v>4.3162976578518713</v>
      </c>
      <c r="FJ67" s="27">
        <v>3.633705251888788</v>
      </c>
      <c r="FK67" s="27">
        <v>14.061979709631579</v>
      </c>
      <c r="FL67" s="27">
        <v>10.847587207670944</v>
      </c>
      <c r="FM67" s="27">
        <v>7.796374511041873</v>
      </c>
      <c r="FN67" s="27">
        <v>3.2017364063767602</v>
      </c>
      <c r="FO67" s="27">
        <v>14.547493213631579</v>
      </c>
      <c r="FP67" s="27">
        <v>14.547493213631579</v>
      </c>
      <c r="FQ67" s="27">
        <v>11.672111041935821</v>
      </c>
      <c r="FR67" s="27">
        <v>3.2778686141902149</v>
      </c>
      <c r="FS67" s="28">
        <v>11.333575140631579</v>
      </c>
      <c r="FT67" s="28">
        <v>11.333575140631579</v>
      </c>
      <c r="FU67" s="28">
        <v>11.333575140631579</v>
      </c>
      <c r="FV67" s="28">
        <v>9.6803850590413507</v>
      </c>
      <c r="FW67" s="28">
        <v>11.32142124463158</v>
      </c>
      <c r="FX67" s="28">
        <v>11.32142124463158</v>
      </c>
      <c r="FY67" s="28">
        <v>11.32142124463158</v>
      </c>
      <c r="FZ67" s="28">
        <v>9.5513521650898277</v>
      </c>
      <c r="GA67" s="28">
        <v>11.38320958863158</v>
      </c>
      <c r="GB67" s="28">
        <v>11.38320958863158</v>
      </c>
      <c r="GC67" s="28">
        <v>11.38320958863158</v>
      </c>
      <c r="GD67" s="28">
        <v>9.3515458656914792</v>
      </c>
      <c r="GE67" s="28">
        <v>11.479554458631579</v>
      </c>
      <c r="GF67" s="28">
        <v>11.479554458631579</v>
      </c>
      <c r="GG67" s="28">
        <v>10.153083888338129</v>
      </c>
      <c r="GH67" s="28">
        <v>8.9491244476050582</v>
      </c>
      <c r="GI67" s="28">
        <v>11.592289330631578</v>
      </c>
      <c r="GJ67" s="28">
        <v>11.592289330631578</v>
      </c>
      <c r="GK67" s="28">
        <v>8.4497141162439178</v>
      </c>
      <c r="GL67" s="28">
        <v>8.7822317903638094</v>
      </c>
      <c r="GM67" s="28">
        <v>11.733701658631578</v>
      </c>
      <c r="GN67" s="28">
        <v>9.3559367867532703</v>
      </c>
      <c r="GO67" s="28">
        <v>6.7242959834958036</v>
      </c>
      <c r="GP67" s="28">
        <v>8.3924972426168445</v>
      </c>
      <c r="GQ67" s="28">
        <v>11.913904817631579</v>
      </c>
      <c r="GR67" s="28">
        <v>6.9764103067127969</v>
      </c>
      <c r="GS67" s="28">
        <v>5.0140834503144349</v>
      </c>
      <c r="GT67" s="28">
        <v>7.9965105155458698</v>
      </c>
      <c r="GU67" s="28">
        <v>12.126353882631578</v>
      </c>
      <c r="GV67" s="28">
        <v>6.8184884820740592</v>
      </c>
      <c r="GW67" s="28">
        <v>4.9005819255255849</v>
      </c>
      <c r="GX67" s="28">
        <v>7.5359551024420757</v>
      </c>
      <c r="GY67" s="28">
        <v>12.347547437631579</v>
      </c>
      <c r="GZ67" s="28">
        <v>6.6703526338988723</v>
      </c>
      <c r="HA67" s="28">
        <v>4.7941137747032636</v>
      </c>
      <c r="HB67" s="28">
        <v>7.1264354264999081</v>
      </c>
      <c r="HC67" s="28">
        <v>12.608944194631579</v>
      </c>
      <c r="HD67" s="28">
        <v>6.4895923880314843</v>
      </c>
      <c r="HE67" s="28">
        <v>4.6641978268975075</v>
      </c>
      <c r="HF67" s="28">
        <v>6.5912027798973121</v>
      </c>
      <c r="HG67" s="28">
        <v>14.139032176631579</v>
      </c>
      <c r="HH67" s="28">
        <v>5.638145293496958</v>
      </c>
      <c r="HI67" s="28">
        <v>4.0522460353843313</v>
      </c>
      <c r="HJ67" s="28">
        <v>4.0879819098780672</v>
      </c>
      <c r="HK67" s="28">
        <v>15.820598787631578</v>
      </c>
      <c r="HL67" s="28">
        <v>4.7217213295106095</v>
      </c>
      <c r="HM67" s="28">
        <v>3.3935940884261511</v>
      </c>
      <c r="HN67" s="28">
        <v>0.39122701323902476</v>
      </c>
      <c r="HO67" s="28">
        <v>16.875134315631577</v>
      </c>
      <c r="HP67" s="28">
        <v>9.5691804316811453</v>
      </c>
      <c r="HQ67" s="28">
        <v>6.8775583897921724</v>
      </c>
      <c r="HR67" s="28">
        <v>-1.7582895354101815</v>
      </c>
      <c r="HS67" s="28">
        <v>17.383578707631578</v>
      </c>
      <c r="HT67" s="28">
        <v>14.463954646125206</v>
      </c>
      <c r="HU67" s="28">
        <v>10.395528993965838</v>
      </c>
      <c r="HV67" s="28">
        <v>-3.675733462862194</v>
      </c>
      <c r="HW67" s="29">
        <v>11.333575140631579</v>
      </c>
      <c r="HX67" s="29">
        <v>11.333575140631579</v>
      </c>
      <c r="HY67" s="29">
        <v>11.333575140631579</v>
      </c>
      <c r="HZ67" s="29">
        <v>9.6803850590413507</v>
      </c>
      <c r="IA67" s="29">
        <v>11.314439631631579</v>
      </c>
      <c r="IB67" s="29">
        <v>11.314439631631579</v>
      </c>
      <c r="IC67" s="29">
        <v>11.314439631631579</v>
      </c>
      <c r="ID67" s="29">
        <v>9.5822415572582447</v>
      </c>
      <c r="IE67" s="29">
        <v>11.410320221631579</v>
      </c>
      <c r="IF67" s="29">
        <v>11.410320221631579</v>
      </c>
      <c r="IG67" s="29">
        <v>11.410320221631579</v>
      </c>
      <c r="IH67" s="29">
        <v>9.3184032347640038</v>
      </c>
      <c r="II67" s="29">
        <v>11.520854142631579</v>
      </c>
      <c r="IJ67" s="29">
        <v>11.520854142631579</v>
      </c>
      <c r="IK67" s="29">
        <v>11.520854142631579</v>
      </c>
      <c r="IL67" s="29">
        <v>8.8988979260498464</v>
      </c>
      <c r="IM67" s="29">
        <v>11.644431818631579</v>
      </c>
      <c r="IN67" s="29">
        <v>11.644431818631579</v>
      </c>
      <c r="IO67" s="29">
        <v>11.644431818631579</v>
      </c>
      <c r="IP67" s="29">
        <v>8.7246018896978708</v>
      </c>
      <c r="IQ67" s="29">
        <v>11.79779782263158</v>
      </c>
      <c r="IR67" s="29">
        <v>11.79779782263158</v>
      </c>
      <c r="IS67" s="29">
        <v>11.79779782263158</v>
      </c>
      <c r="IT67" s="29">
        <v>8.3408135500517098</v>
      </c>
      <c r="IU67" s="29">
        <v>11.999368608631579</v>
      </c>
      <c r="IV67" s="29">
        <v>11.999368608631579</v>
      </c>
      <c r="IW67" s="29">
        <v>11.999368608631579</v>
      </c>
      <c r="IX67" s="29">
        <v>7.9592185268026228</v>
      </c>
      <c r="IY67" s="29">
        <v>12.236443339631579</v>
      </c>
      <c r="IZ67" s="29">
        <v>12.236443339631579</v>
      </c>
      <c r="JA67" s="29">
        <v>12.236443339631579</v>
      </c>
      <c r="JB67" s="29">
        <v>7.5237628199225437</v>
      </c>
      <c r="JC67" s="29">
        <v>12.508108664631578</v>
      </c>
      <c r="JD67" s="29">
        <v>12.508108664631578</v>
      </c>
      <c r="JE67" s="29">
        <v>12.508108664631578</v>
      </c>
      <c r="JF67" s="29">
        <v>7.145318987019909</v>
      </c>
      <c r="JG67" s="29">
        <v>12.862836615631579</v>
      </c>
      <c r="JH67" s="29">
        <v>12.862836615631579</v>
      </c>
      <c r="JI67" s="29">
        <v>12.408255227641131</v>
      </c>
      <c r="JJ67" s="29">
        <v>6.3093384299398938</v>
      </c>
      <c r="JK67" s="29">
        <v>14.651597798631578</v>
      </c>
      <c r="JL67" s="29">
        <v>14.651597798631578</v>
      </c>
      <c r="JM67" s="29">
        <v>11.143037554072144</v>
      </c>
      <c r="JN67" s="29">
        <v>2.2155758984942437</v>
      </c>
      <c r="JO67" s="29">
        <v>16.116235636631579</v>
      </c>
      <c r="JP67" s="29">
        <v>14.636283352272448</v>
      </c>
      <c r="JQ67" s="29">
        <v>10.519385028160897</v>
      </c>
      <c r="JR67" s="29">
        <v>-0.77403926990713146</v>
      </c>
      <c r="JS67" s="29">
        <v>16.758874732631579</v>
      </c>
      <c r="JT67" s="29">
        <v>14.103043952061258</v>
      </c>
      <c r="JU67" s="29">
        <v>10.136135371947034</v>
      </c>
      <c r="JV67" s="29">
        <v>-2.2006737842225377</v>
      </c>
      <c r="JW67" s="29">
        <v>16.82348308963158</v>
      </c>
      <c r="JX67" s="29">
        <v>13.436707309146529</v>
      </c>
      <c r="JY67" s="29">
        <v>9.6572261067677783</v>
      </c>
      <c r="JZ67" s="29">
        <v>-2.0002742127844257</v>
      </c>
    </row>
    <row r="68" spans="1:286" ht="15" thickBot="1" x14ac:dyDescent="0.4">
      <c r="A68" s="2"/>
      <c r="B68" s="74" t="s">
        <v>529</v>
      </c>
      <c r="C68" s="74" t="s">
        <v>530</v>
      </c>
      <c r="D68" s="74" t="s">
        <v>857</v>
      </c>
      <c r="E68" s="87">
        <v>380863</v>
      </c>
      <c r="F68" s="84">
        <v>410807</v>
      </c>
      <c r="G68" s="22">
        <v>31.063930765999999</v>
      </c>
      <c r="H68" s="22">
        <v>7.2485041882728343</v>
      </c>
      <c r="I68" s="22">
        <v>5.2876828880083186</v>
      </c>
      <c r="J68" s="22">
        <v>14.244878485181603</v>
      </c>
      <c r="K68" s="22">
        <v>31.044362184000001</v>
      </c>
      <c r="L68" s="22">
        <v>7.0098867154346642</v>
      </c>
      <c r="M68" s="22">
        <v>5.1136147637258622</v>
      </c>
      <c r="N68" s="22">
        <v>12.93495311103735</v>
      </c>
      <c r="O68" s="22">
        <v>31.121640046</v>
      </c>
      <c r="P68" s="22">
        <v>6.9411354032054309</v>
      </c>
      <c r="Q68" s="22">
        <v>5.0634616386451334</v>
      </c>
      <c r="R68" s="22">
        <v>12.789128785736454</v>
      </c>
      <c r="S68" s="22">
        <v>31.227060068</v>
      </c>
      <c r="T68" s="22">
        <v>6.7856367768858741</v>
      </c>
      <c r="U68" s="22">
        <v>4.9500275556754376</v>
      </c>
      <c r="V68" s="22">
        <v>12.309989633646511</v>
      </c>
      <c r="W68" s="22">
        <v>31.337870846999998</v>
      </c>
      <c r="X68" s="22">
        <v>6.6776640915374772</v>
      </c>
      <c r="Y68" s="22">
        <v>4.8712629849640479</v>
      </c>
      <c r="Z68" s="22">
        <v>12.253423026879712</v>
      </c>
      <c r="AA68" s="22">
        <v>31.450174118</v>
      </c>
      <c r="AB68" s="22">
        <v>6.5298115210816512</v>
      </c>
      <c r="AC68" s="22">
        <v>4.7634065932946932</v>
      </c>
      <c r="AD68" s="22">
        <v>11.951100820910488</v>
      </c>
      <c r="AE68" s="22">
        <v>31.558122968999999</v>
      </c>
      <c r="AF68" s="22">
        <v>6.4019205109973436</v>
      </c>
      <c r="AG68" s="22">
        <v>4.670111882001434</v>
      </c>
      <c r="AH68" s="22">
        <v>11.651528693621147</v>
      </c>
      <c r="AI68" s="22">
        <v>31.66319064</v>
      </c>
      <c r="AJ68" s="22">
        <v>6.2988434299253298</v>
      </c>
      <c r="AK68" s="22">
        <v>4.5949185864505893</v>
      </c>
      <c r="AL68" s="22">
        <v>11.428314589454663</v>
      </c>
      <c r="AM68" s="22">
        <v>31.778231300999998</v>
      </c>
      <c r="AN68" s="22">
        <v>6.1664791944661888</v>
      </c>
      <c r="AO68" s="22">
        <v>4.4983607195248929</v>
      </c>
      <c r="AP68" s="22">
        <v>11.047200460571904</v>
      </c>
      <c r="AQ68" s="22">
        <v>31.929863953999998</v>
      </c>
      <c r="AR68" s="22">
        <v>6.0119650103109255</v>
      </c>
      <c r="AS68" s="22">
        <v>4.3856447734081483</v>
      </c>
      <c r="AT68" s="22">
        <v>10.585255940438152</v>
      </c>
      <c r="AU68" s="22">
        <v>32.427704521000003</v>
      </c>
      <c r="AV68" s="22">
        <v>5.5128362039338477</v>
      </c>
      <c r="AW68" s="22">
        <v>4.0215372582794355</v>
      </c>
      <c r="AX68" s="22">
        <v>9.209587190173238</v>
      </c>
      <c r="AY68" s="22">
        <v>32.751090883000003</v>
      </c>
      <c r="AZ68" s="22">
        <v>5.6817345514691331</v>
      </c>
      <c r="BA68" s="22">
        <v>4.1447462513183178</v>
      </c>
      <c r="BB68" s="22">
        <v>8.4707901910829904</v>
      </c>
      <c r="BC68" s="22">
        <v>32.93156097</v>
      </c>
      <c r="BD68" s="22">
        <v>6.2023049072822403</v>
      </c>
      <c r="BE68" s="22">
        <v>4.5244950782405322</v>
      </c>
      <c r="BF68" s="22">
        <v>8.1234890641330217</v>
      </c>
      <c r="BG68" s="22">
        <v>33.033552155999999</v>
      </c>
      <c r="BH68" s="22">
        <v>6.2673678872135747</v>
      </c>
      <c r="BI68" s="22">
        <v>4.5719576162607689</v>
      </c>
      <c r="BJ68" s="22">
        <v>8.1087025845169229</v>
      </c>
      <c r="BK68" s="25">
        <v>31.063342134999999</v>
      </c>
      <c r="BL68" s="25">
        <v>7.2485041882728343</v>
      </c>
      <c r="BM68" s="25">
        <v>5.2876828880083186</v>
      </c>
      <c r="BN68" s="25">
        <v>14.244878485181603</v>
      </c>
      <c r="BO68" s="25">
        <v>31.015728704000001</v>
      </c>
      <c r="BP68" s="25">
        <v>7.1302236536495833</v>
      </c>
      <c r="BQ68" s="25">
        <v>5.2013988847620061</v>
      </c>
      <c r="BR68" s="25">
        <v>13.606789192059324</v>
      </c>
      <c r="BS68" s="25">
        <v>31.038024272000001</v>
      </c>
      <c r="BT68" s="25">
        <v>7.1037722579467415</v>
      </c>
      <c r="BU68" s="25">
        <v>5.1821029598664756</v>
      </c>
      <c r="BV68" s="25">
        <v>13.629793499821295</v>
      </c>
      <c r="BW68" s="25">
        <v>31.073980281000001</v>
      </c>
      <c r="BX68" s="25">
        <v>7.0136992694537303</v>
      </c>
      <c r="BY68" s="25">
        <v>5.1163959688024683</v>
      </c>
      <c r="BZ68" s="25">
        <v>13.345693132347812</v>
      </c>
      <c r="CA68" s="25">
        <v>31.102217305</v>
      </c>
      <c r="CB68" s="25">
        <v>6.988319423164187</v>
      </c>
      <c r="CC68" s="25">
        <v>5.0978817242852861</v>
      </c>
      <c r="CD68" s="25">
        <v>13.449676705595078</v>
      </c>
      <c r="CE68" s="25">
        <v>31.140728638999999</v>
      </c>
      <c r="CF68" s="25">
        <v>6.8897137263799335</v>
      </c>
      <c r="CG68" s="25">
        <v>5.0259502413194914</v>
      </c>
      <c r="CH68" s="25">
        <v>13.170339236497412</v>
      </c>
      <c r="CI68" s="25">
        <v>31.201972595000001</v>
      </c>
      <c r="CJ68" s="25">
        <v>6.8177777038827232</v>
      </c>
      <c r="CK68" s="25">
        <v>4.9734739144374185</v>
      </c>
      <c r="CL68" s="25">
        <v>12.994510585591591</v>
      </c>
      <c r="CM68" s="25">
        <v>31.285681572999998</v>
      </c>
      <c r="CN68" s="25">
        <v>6.7585481407866546</v>
      </c>
      <c r="CO68" s="25">
        <v>4.9302667727827325</v>
      </c>
      <c r="CP68" s="25">
        <v>12.810846220802013</v>
      </c>
      <c r="CQ68" s="25">
        <v>31.390877471</v>
      </c>
      <c r="CR68" s="25">
        <v>6.6587022247740171</v>
      </c>
      <c r="CS68" s="25">
        <v>4.8574305671567917</v>
      </c>
      <c r="CT68" s="25">
        <v>12.400279316532119</v>
      </c>
      <c r="CU68" s="25">
        <v>31.491832729000002</v>
      </c>
      <c r="CV68" s="25">
        <v>6.546153156611525</v>
      </c>
      <c r="CW68" s="25">
        <v>4.7753275888972313</v>
      </c>
      <c r="CX68" s="25">
        <v>11.937295722600155</v>
      </c>
      <c r="CY68" s="25">
        <v>31.734076533</v>
      </c>
      <c r="CZ68" s="25">
        <v>6.3684876180822512</v>
      </c>
      <c r="DA68" s="25">
        <v>4.6457230520894974</v>
      </c>
      <c r="DB68" s="25">
        <v>11.165447369733847</v>
      </c>
      <c r="DC68" s="25">
        <v>31.884574473000001</v>
      </c>
      <c r="DD68" s="25">
        <v>6.4373578186469151</v>
      </c>
      <c r="DE68" s="25">
        <v>4.6959629045556985</v>
      </c>
      <c r="DF68" s="25">
        <v>10.668428038896622</v>
      </c>
      <c r="DG68" s="25">
        <v>31.975498121000001</v>
      </c>
      <c r="DH68" s="25">
        <v>6.6530898193592032</v>
      </c>
      <c r="DI68" s="25">
        <v>4.8533363955454272</v>
      </c>
      <c r="DJ68" s="25">
        <v>10.273069169240745</v>
      </c>
      <c r="DK68" s="25">
        <v>32.021586511000002</v>
      </c>
      <c r="DL68" s="25">
        <v>6.5418669589582477</v>
      </c>
      <c r="DM68" s="25">
        <v>4.7722008673837744</v>
      </c>
      <c r="DN68" s="25">
        <v>10.14271149733538</v>
      </c>
      <c r="DO68" s="27">
        <v>31.063930765999999</v>
      </c>
      <c r="DP68" s="27">
        <v>7.2485041882728343</v>
      </c>
      <c r="DQ68" s="27">
        <v>5.2876828880083186</v>
      </c>
      <c r="DR68" s="27">
        <v>14.244878485181603</v>
      </c>
      <c r="DS68" s="27">
        <v>31.044336475999998</v>
      </c>
      <c r="DT68" s="27">
        <v>7.0129504598582351</v>
      </c>
      <c r="DU68" s="27">
        <v>5.1158497226278596</v>
      </c>
      <c r="DV68" s="27">
        <v>12.934977662086203</v>
      </c>
      <c r="DW68" s="27">
        <v>31.121585637999999</v>
      </c>
      <c r="DX68" s="27">
        <v>6.9442541793143109</v>
      </c>
      <c r="DY68" s="27">
        <v>5.0657367423953845</v>
      </c>
      <c r="DZ68" s="27">
        <v>12.789177392814638</v>
      </c>
      <c r="EA68" s="27">
        <v>31.226979179000001</v>
      </c>
      <c r="EB68" s="27">
        <v>6.7896371115068597</v>
      </c>
      <c r="EC68" s="27">
        <v>4.9529457440867679</v>
      </c>
      <c r="ED68" s="27">
        <v>12.310062888755802</v>
      </c>
      <c r="EE68" s="27">
        <v>31.337764199999999</v>
      </c>
      <c r="EF68" s="27">
        <v>6.6838029688365177</v>
      </c>
      <c r="EG68" s="27">
        <v>4.8757412104851472</v>
      </c>
      <c r="EH68" s="27">
        <v>12.253518046332811</v>
      </c>
      <c r="EI68" s="27">
        <v>31.450210956999999</v>
      </c>
      <c r="EJ68" s="27">
        <v>6.5376261739070278</v>
      </c>
      <c r="EK68" s="27">
        <v>4.7691072737312616</v>
      </c>
      <c r="EL68" s="27">
        <v>11.951072417830686</v>
      </c>
      <c r="EM68" s="27">
        <v>31.558513939000001</v>
      </c>
      <c r="EN68" s="27">
        <v>6.4106979636757035</v>
      </c>
      <c r="EO68" s="27">
        <v>4.6765149115261675</v>
      </c>
      <c r="EP68" s="27">
        <v>11.651226561596934</v>
      </c>
      <c r="EQ68" s="27">
        <v>31.663635475</v>
      </c>
      <c r="ER68" s="27">
        <v>6.3089086696455476</v>
      </c>
      <c r="ES68" s="27">
        <v>4.6022610386931371</v>
      </c>
      <c r="ET68" s="27">
        <v>11.427962152446664</v>
      </c>
      <c r="EU68" s="27">
        <v>31.778735388000001</v>
      </c>
      <c r="EV68" s="27">
        <v>6.1763282547322333</v>
      </c>
      <c r="EW68" s="27">
        <v>4.5055454718653802</v>
      </c>
      <c r="EX68" s="27">
        <v>11.046799352923095</v>
      </c>
      <c r="EY68" s="27">
        <v>31.921965747999998</v>
      </c>
      <c r="EZ68" s="27">
        <v>6.0271418013705498</v>
      </c>
      <c r="FA68" s="27">
        <v>4.3967160311871938</v>
      </c>
      <c r="FB68" s="27">
        <v>10.619478708907565</v>
      </c>
      <c r="FC68" s="27">
        <v>32.379987589000002</v>
      </c>
      <c r="FD68" s="27">
        <v>5.5715357391256202</v>
      </c>
      <c r="FE68" s="27">
        <v>4.0643577519572549</v>
      </c>
      <c r="FF68" s="27">
        <v>9.3684092761719562</v>
      </c>
      <c r="FG68" s="27">
        <v>32.665579903000001</v>
      </c>
      <c r="FH68" s="27">
        <v>5.7486127963978833</v>
      </c>
      <c r="FI68" s="27">
        <v>4.1935329998811328</v>
      </c>
      <c r="FJ68" s="27">
        <v>8.7113854016877816</v>
      </c>
      <c r="FK68" s="27">
        <v>32.830457766999999</v>
      </c>
      <c r="FL68" s="27">
        <v>6.2620506029782579</v>
      </c>
      <c r="FM68" s="27">
        <v>4.5680787314410223</v>
      </c>
      <c r="FN68" s="27">
        <v>8.3753717930571661</v>
      </c>
      <c r="FO68" s="27">
        <v>32.915732488000003</v>
      </c>
      <c r="FP68" s="27">
        <v>6.3304690688976724</v>
      </c>
      <c r="FQ68" s="27">
        <v>4.6179890497727927</v>
      </c>
      <c r="FR68" s="27">
        <v>8.3521000140603867</v>
      </c>
      <c r="FS68" s="28">
        <v>31.065429761000001</v>
      </c>
      <c r="FT68" s="28">
        <v>7.2485041882728405</v>
      </c>
      <c r="FU68" s="28">
        <v>5.2876828880083222</v>
      </c>
      <c r="FV68" s="28">
        <v>14.244878485181603</v>
      </c>
      <c r="FW68" s="28">
        <v>31.040362531</v>
      </c>
      <c r="FX68" s="28">
        <v>6.9976214168666875</v>
      </c>
      <c r="FY68" s="28">
        <v>5.1046673991842049</v>
      </c>
      <c r="FZ68" s="28">
        <v>12.933044302490769</v>
      </c>
      <c r="GA68" s="28">
        <v>31.125868125</v>
      </c>
      <c r="GB68" s="28">
        <v>6.9154858262172949</v>
      </c>
      <c r="GC68" s="28">
        <v>5.0447506293386555</v>
      </c>
      <c r="GD68" s="28">
        <v>12.793656359125698</v>
      </c>
      <c r="GE68" s="28">
        <v>31.252052867</v>
      </c>
      <c r="GF68" s="28">
        <v>6.7482595513866439</v>
      </c>
      <c r="GG68" s="28">
        <v>4.9227613900583638</v>
      </c>
      <c r="GH68" s="28">
        <v>12.316592794555154</v>
      </c>
      <c r="GI68" s="28">
        <v>31.390250328</v>
      </c>
      <c r="GJ68" s="28">
        <v>6.6373034605016699</v>
      </c>
      <c r="GK68" s="28">
        <v>4.8418204665445188</v>
      </c>
      <c r="GL68" s="28">
        <v>12.259051497082181</v>
      </c>
      <c r="GM68" s="28">
        <v>31.532452882000001</v>
      </c>
      <c r="GN68" s="28">
        <v>6.4825312706009672</v>
      </c>
      <c r="GO68" s="28">
        <v>4.7289163088285635</v>
      </c>
      <c r="GP68" s="28">
        <v>11.947856028392772</v>
      </c>
      <c r="GQ68" s="28">
        <v>31.694199387000001</v>
      </c>
      <c r="GR68" s="28">
        <v>6.3298770089087677</v>
      </c>
      <c r="GS68" s="28">
        <v>4.6175571502538446</v>
      </c>
      <c r="GT68" s="28">
        <v>11.619646740420913</v>
      </c>
      <c r="GU68" s="28">
        <v>31.871039761999999</v>
      </c>
      <c r="GV68" s="28">
        <v>6.1951434216484218</v>
      </c>
      <c r="GW68" s="28">
        <v>4.519270874176482</v>
      </c>
      <c r="GX68" s="28">
        <v>11.361391607592331</v>
      </c>
      <c r="GY68" s="28">
        <v>32.042880152000002</v>
      </c>
      <c r="GZ68" s="28">
        <v>6.0354316228079252</v>
      </c>
      <c r="HA68" s="28">
        <v>4.4027633405106776</v>
      </c>
      <c r="HB68" s="28">
        <v>10.964523554113725</v>
      </c>
      <c r="HC68" s="28">
        <v>32.221148448000001</v>
      </c>
      <c r="HD68" s="28">
        <v>5.8674949248144168</v>
      </c>
      <c r="HE68" s="28">
        <v>4.2802558574239518</v>
      </c>
      <c r="HF68" s="28">
        <v>10.581541774463279</v>
      </c>
      <c r="HG68" s="28">
        <v>30.992151528391581</v>
      </c>
      <c r="HH68" s="28">
        <v>5.0272310891646272</v>
      </c>
      <c r="HI68" s="28">
        <v>3.6672950878949888</v>
      </c>
      <c r="HJ68" s="28">
        <v>8.5445176561630944</v>
      </c>
      <c r="HK68" s="28">
        <v>26.326008557052326</v>
      </c>
      <c r="HL68" s="28">
        <v>4.2703369125691655</v>
      </c>
      <c r="HM68" s="28">
        <v>3.1151513239316531</v>
      </c>
      <c r="HN68" s="28">
        <v>4.8790346625213203</v>
      </c>
      <c r="HO68" s="28">
        <v>22.651230513776273</v>
      </c>
      <c r="HP68" s="28">
        <v>3.6742518550986278</v>
      </c>
      <c r="HQ68" s="28">
        <v>2.6803155735041635</v>
      </c>
      <c r="HR68" s="28">
        <v>1.9265928117096038</v>
      </c>
      <c r="HS68" s="28">
        <v>19.315310354402794</v>
      </c>
      <c r="HT68" s="28">
        <v>3.1331328714485203</v>
      </c>
      <c r="HU68" s="28">
        <v>2.2855768086632335</v>
      </c>
      <c r="HV68" s="28">
        <v>-7.201559606593122E-2</v>
      </c>
      <c r="HW68" s="29">
        <v>31.065429761000001</v>
      </c>
      <c r="HX68" s="29">
        <v>7.2485041882728343</v>
      </c>
      <c r="HY68" s="29">
        <v>5.2876828880083186</v>
      </c>
      <c r="HZ68" s="29">
        <v>14.244878485181603</v>
      </c>
      <c r="IA68" s="29">
        <v>31.027980949</v>
      </c>
      <c r="IB68" s="29">
        <v>7.0229680003258013</v>
      </c>
      <c r="IC68" s="29">
        <v>5.1231573789296903</v>
      </c>
      <c r="ID68" s="29">
        <v>12.98145539939461</v>
      </c>
      <c r="IE68" s="29">
        <v>31.153087030999998</v>
      </c>
      <c r="IF68" s="29">
        <v>6.9191748501994397</v>
      </c>
      <c r="IG68" s="29">
        <v>5.0474417209731746</v>
      </c>
      <c r="IH68" s="29">
        <v>12.773391862251172</v>
      </c>
      <c r="II68" s="29">
        <v>31.263582033999999</v>
      </c>
      <c r="IJ68" s="29">
        <v>6.7016329276950382</v>
      </c>
      <c r="IK68" s="29">
        <v>4.8887479172347446</v>
      </c>
      <c r="IL68" s="29">
        <v>12.308978256129883</v>
      </c>
      <c r="IM68" s="29">
        <v>31.377342149</v>
      </c>
      <c r="IN68" s="29">
        <v>6.5208540421765369</v>
      </c>
      <c r="IO68" s="29">
        <v>4.7568722371439582</v>
      </c>
      <c r="IP68" s="29">
        <v>12.276741114816774</v>
      </c>
      <c r="IQ68" s="29">
        <v>31.484250618000001</v>
      </c>
      <c r="IR68" s="29">
        <v>6.2902143575071152</v>
      </c>
      <c r="IS68" s="29">
        <v>4.5886237982598068</v>
      </c>
      <c r="IT68" s="29">
        <v>11.969839580903233</v>
      </c>
      <c r="IU68" s="29">
        <v>31.608127321000001</v>
      </c>
      <c r="IV68" s="29">
        <v>6.1551221863283496</v>
      </c>
      <c r="IW68" s="29">
        <v>4.490075940206343</v>
      </c>
      <c r="IX68" s="29">
        <v>11.731639591587145</v>
      </c>
      <c r="IY68" s="29">
        <v>31.747108314000002</v>
      </c>
      <c r="IZ68" s="29">
        <v>6.0823336883572638</v>
      </c>
      <c r="JA68" s="29">
        <v>4.4369777443346718</v>
      </c>
      <c r="JB68" s="29">
        <v>11.453903039887882</v>
      </c>
      <c r="JC68" s="29">
        <v>31.905522815000001</v>
      </c>
      <c r="JD68" s="29">
        <v>5.9938146457253669</v>
      </c>
      <c r="JE68" s="29">
        <v>4.3724043351415283</v>
      </c>
      <c r="JF68" s="29">
        <v>11.107645243921848</v>
      </c>
      <c r="JG68" s="29">
        <v>32.110890198999996</v>
      </c>
      <c r="JH68" s="29">
        <v>5.7689598060121705</v>
      </c>
      <c r="JI68" s="29">
        <v>4.20837586011341</v>
      </c>
      <c r="JJ68" s="29">
        <v>10.147029734483851</v>
      </c>
      <c r="JK68" s="29">
        <v>32.733347954000003</v>
      </c>
      <c r="JL68" s="29">
        <v>5.8209837204297292</v>
      </c>
      <c r="JM68" s="29">
        <v>4.2463265813778035</v>
      </c>
      <c r="JN68" s="29">
        <v>5.92531219209922</v>
      </c>
      <c r="JO68" s="29">
        <v>29.360465130013235</v>
      </c>
      <c r="JP68" s="29">
        <v>4.7625555443841971</v>
      </c>
      <c r="JQ68" s="29">
        <v>3.474217962924294</v>
      </c>
      <c r="JR68" s="29">
        <v>2.5123154941680994</v>
      </c>
      <c r="JS68" s="29">
        <v>26.006577941313815</v>
      </c>
      <c r="JT68" s="29">
        <v>4.2185221322754991</v>
      </c>
      <c r="JU68" s="29">
        <v>3.0773531630989672</v>
      </c>
      <c r="JV68" s="29">
        <v>0.36998562708293292</v>
      </c>
      <c r="JW68" s="29">
        <v>26.216618990478409</v>
      </c>
      <c r="JX68" s="29">
        <v>4.2525928514830271</v>
      </c>
      <c r="JY68" s="29">
        <v>3.1022072784110963</v>
      </c>
      <c r="JZ68" s="29">
        <v>1.1349672723260085</v>
      </c>
    </row>
    <row r="69" spans="1:286" ht="15" thickBot="1" x14ac:dyDescent="0.4">
      <c r="A69" s="2"/>
      <c r="B69" s="74" t="s">
        <v>531</v>
      </c>
      <c r="C69" s="74" t="s">
        <v>462</v>
      </c>
      <c r="D69" s="74" t="s">
        <v>855</v>
      </c>
      <c r="E69" s="87">
        <v>353809</v>
      </c>
      <c r="F69" s="84">
        <v>430094</v>
      </c>
      <c r="G69" s="22">
        <v>33.301224433999998</v>
      </c>
      <c r="H69" s="22">
        <v>12.880255285201438</v>
      </c>
      <c r="I69" s="22">
        <v>9.3959669051342214</v>
      </c>
      <c r="J69" s="22">
        <v>10.428004957050664</v>
      </c>
      <c r="K69" s="22">
        <v>33.265683033000002</v>
      </c>
      <c r="L69" s="22">
        <v>12.582542254971314</v>
      </c>
      <c r="M69" s="22">
        <v>9.1787893944925365</v>
      </c>
      <c r="N69" s="22">
        <v>8.8519906231731582</v>
      </c>
      <c r="O69" s="22">
        <v>33.331267677</v>
      </c>
      <c r="P69" s="22">
        <v>12.528612176351125</v>
      </c>
      <c r="Q69" s="22">
        <v>9.1394481529809024</v>
      </c>
      <c r="R69" s="22">
        <v>8.8483199403341999</v>
      </c>
      <c r="S69" s="22">
        <v>33.436009231</v>
      </c>
      <c r="T69" s="22">
        <v>12.38908939397588</v>
      </c>
      <c r="U69" s="22">
        <v>9.0376682257448149</v>
      </c>
      <c r="V69" s="22">
        <v>8.529246308211647</v>
      </c>
      <c r="W69" s="22">
        <v>33.532992884000002</v>
      </c>
      <c r="X69" s="22">
        <v>12.214430197301635</v>
      </c>
      <c r="Y69" s="22">
        <v>8.9102567734645142</v>
      </c>
      <c r="Z69" s="22">
        <v>8.038741159005216</v>
      </c>
      <c r="AA69" s="22">
        <v>33.628654234999999</v>
      </c>
      <c r="AB69" s="22">
        <v>12.073735094109043</v>
      </c>
      <c r="AC69" s="22">
        <v>8.8076216545138148</v>
      </c>
      <c r="AD69" s="22">
        <v>7.7687104489775436</v>
      </c>
      <c r="AE69" s="22">
        <v>33.728047928999999</v>
      </c>
      <c r="AF69" s="22">
        <v>11.938250674662701</v>
      </c>
      <c r="AG69" s="22">
        <v>8.708787656810232</v>
      </c>
      <c r="AH69" s="22">
        <v>7.4639038259830173</v>
      </c>
      <c r="AI69" s="22">
        <v>33.835151201000002</v>
      </c>
      <c r="AJ69" s="22">
        <v>11.865244644838961</v>
      </c>
      <c r="AK69" s="22">
        <v>8.6555307744806367</v>
      </c>
      <c r="AL69" s="22">
        <v>7.3899060364481102</v>
      </c>
      <c r="AM69" s="22">
        <v>33.949117985999997</v>
      </c>
      <c r="AN69" s="22">
        <v>11.633935452407385</v>
      </c>
      <c r="AO69" s="22">
        <v>8.4867939390052207</v>
      </c>
      <c r="AP69" s="22">
        <v>6.853759481213082</v>
      </c>
      <c r="AQ69" s="22">
        <v>34.078234131999999</v>
      </c>
      <c r="AR69" s="22">
        <v>11.511004496670891</v>
      </c>
      <c r="AS69" s="22">
        <v>8.3971175183023092</v>
      </c>
      <c r="AT69" s="22">
        <v>6.5149018624090189</v>
      </c>
      <c r="AU69" s="22">
        <v>34.466561040999999</v>
      </c>
      <c r="AV69" s="22">
        <v>10.956343983046199</v>
      </c>
      <c r="AW69" s="22">
        <v>7.9925003958769407</v>
      </c>
      <c r="AX69" s="22">
        <v>5.3140057351449066</v>
      </c>
      <c r="AY69" s="22">
        <v>34.680681919000001</v>
      </c>
      <c r="AZ69" s="22">
        <v>10.618569462675342</v>
      </c>
      <c r="BA69" s="22">
        <v>7.7460985859338916</v>
      </c>
      <c r="BB69" s="22">
        <v>4.6620599931267286</v>
      </c>
      <c r="BC69" s="22">
        <v>34.748390020999999</v>
      </c>
      <c r="BD69" s="22">
        <v>10.518659832451196</v>
      </c>
      <c r="BE69" s="22">
        <v>7.6732159016777146</v>
      </c>
      <c r="BF69" s="22">
        <v>4.4714869158417514</v>
      </c>
      <c r="BG69" s="22">
        <v>34.721443651000001</v>
      </c>
      <c r="BH69" s="22">
        <v>10.364511268547343</v>
      </c>
      <c r="BI69" s="22">
        <v>7.5607666704440257</v>
      </c>
      <c r="BJ69" s="22">
        <v>4.5437569721402973</v>
      </c>
      <c r="BK69" s="25">
        <v>33.300783848999998</v>
      </c>
      <c r="BL69" s="25">
        <v>12.880255285201438</v>
      </c>
      <c r="BM69" s="25">
        <v>9.3959669051342214</v>
      </c>
      <c r="BN69" s="25">
        <v>10.428004957050664</v>
      </c>
      <c r="BO69" s="25">
        <v>33.221091716000004</v>
      </c>
      <c r="BP69" s="25">
        <v>12.684413292547349</v>
      </c>
      <c r="BQ69" s="25">
        <v>9.2531028981042098</v>
      </c>
      <c r="BR69" s="25">
        <v>9.6826731694801538</v>
      </c>
      <c r="BS69" s="25">
        <v>33.217316447999998</v>
      </c>
      <c r="BT69" s="25">
        <v>12.638926489091764</v>
      </c>
      <c r="BU69" s="25">
        <v>9.2199209082736147</v>
      </c>
      <c r="BV69" s="25">
        <v>9.8965997634885241</v>
      </c>
      <c r="BW69" s="25">
        <v>33.253460513</v>
      </c>
      <c r="BX69" s="25">
        <v>12.606427850074734</v>
      </c>
      <c r="BY69" s="25">
        <v>9.1962136035731596</v>
      </c>
      <c r="BZ69" s="25">
        <v>9.8316545889875933</v>
      </c>
      <c r="CA69" s="25">
        <v>33.276587135</v>
      </c>
      <c r="CB69" s="25">
        <v>12.4954854799907</v>
      </c>
      <c r="CC69" s="25">
        <v>9.1152826891925738</v>
      </c>
      <c r="CD69" s="25">
        <v>9.6263737508447669</v>
      </c>
      <c r="CE69" s="25">
        <v>33.308982286999999</v>
      </c>
      <c r="CF69" s="25">
        <v>12.37942887486823</v>
      </c>
      <c r="CG69" s="25">
        <v>9.0306210115544125</v>
      </c>
      <c r="CH69" s="25">
        <v>9.5902876059696069</v>
      </c>
      <c r="CI69" s="25">
        <v>33.336572961999998</v>
      </c>
      <c r="CJ69" s="25">
        <v>12.316556993213768</v>
      </c>
      <c r="CK69" s="25">
        <v>8.9847568492215757</v>
      </c>
      <c r="CL69" s="25">
        <v>9.4473119204187093</v>
      </c>
      <c r="CM69" s="25">
        <v>33.394418131999998</v>
      </c>
      <c r="CN69" s="25">
        <v>12.286930960241051</v>
      </c>
      <c r="CO69" s="25">
        <v>8.9631450706365747</v>
      </c>
      <c r="CP69" s="25">
        <v>9.4552105724090971</v>
      </c>
      <c r="CQ69" s="25">
        <v>33.482375972</v>
      </c>
      <c r="CR69" s="25">
        <v>12.157999102362702</v>
      </c>
      <c r="CS69" s="25">
        <v>8.8690910753687717</v>
      </c>
      <c r="CT69" s="25">
        <v>8.9916427346649925</v>
      </c>
      <c r="CU69" s="25">
        <v>33.598357297</v>
      </c>
      <c r="CV69" s="25">
        <v>12.065484583076298</v>
      </c>
      <c r="CW69" s="25">
        <v>8.8016030215832082</v>
      </c>
      <c r="CX69" s="25">
        <v>8.7004344755066683</v>
      </c>
      <c r="CY69" s="25">
        <v>33.696753166999997</v>
      </c>
      <c r="CZ69" s="25">
        <v>11.853031289342798</v>
      </c>
      <c r="DA69" s="25">
        <v>8.6466213016866913</v>
      </c>
      <c r="DB69" s="25">
        <v>8.0627352896335758</v>
      </c>
      <c r="DC69" s="25">
        <v>33.714345938999998</v>
      </c>
      <c r="DD69" s="25">
        <v>11.650494298092928</v>
      </c>
      <c r="DE69" s="25">
        <v>8.4988733863922103</v>
      </c>
      <c r="DF69" s="25">
        <v>7.477849431050366</v>
      </c>
      <c r="DG69" s="25">
        <v>33.673638996999998</v>
      </c>
      <c r="DH69" s="25">
        <v>11.481256290434297</v>
      </c>
      <c r="DI69" s="25">
        <v>8.3754166160222674</v>
      </c>
      <c r="DJ69" s="25">
        <v>7.0978244595420925</v>
      </c>
      <c r="DK69" s="25">
        <v>33.591587666999999</v>
      </c>
      <c r="DL69" s="25">
        <v>11.421824894169337</v>
      </c>
      <c r="DM69" s="25">
        <v>8.3320622398808979</v>
      </c>
      <c r="DN69" s="25">
        <v>7.0226006658017681</v>
      </c>
      <c r="DO69" s="27">
        <v>33.301224433999998</v>
      </c>
      <c r="DP69" s="27">
        <v>12.880255285201438</v>
      </c>
      <c r="DQ69" s="27">
        <v>9.3959669051342214</v>
      </c>
      <c r="DR69" s="27">
        <v>10.428004957050664</v>
      </c>
      <c r="DS69" s="27">
        <v>33.265683033999998</v>
      </c>
      <c r="DT69" s="27">
        <v>12.582636881419599</v>
      </c>
      <c r="DU69" s="27">
        <v>9.1788584231691228</v>
      </c>
      <c r="DV69" s="27">
        <v>8.8519906231731582</v>
      </c>
      <c r="DW69" s="27">
        <v>33.331267674000003</v>
      </c>
      <c r="DX69" s="27">
        <v>12.528976100894615</v>
      </c>
      <c r="DY69" s="27">
        <v>9.1397136308686378</v>
      </c>
      <c r="DZ69" s="27">
        <v>8.8483199504150072</v>
      </c>
      <c r="EA69" s="27">
        <v>33.436009231</v>
      </c>
      <c r="EB69" s="27">
        <v>12.369195962720479</v>
      </c>
      <c r="EC69" s="27">
        <v>9.0231562446103979</v>
      </c>
      <c r="ED69" s="27">
        <v>8.529246308211647</v>
      </c>
      <c r="EE69" s="27">
        <v>33.532992897</v>
      </c>
      <c r="EF69" s="27">
        <v>12.253395878791427</v>
      </c>
      <c r="EG69" s="27">
        <v>8.9386816956114163</v>
      </c>
      <c r="EH69" s="27">
        <v>8.0387411080936957</v>
      </c>
      <c r="EI69" s="27">
        <v>33.628654222000002</v>
      </c>
      <c r="EJ69" s="27">
        <v>12.084409917890765</v>
      </c>
      <c r="EK69" s="27">
        <v>8.8154087898422926</v>
      </c>
      <c r="EL69" s="27">
        <v>7.7687104998020189</v>
      </c>
      <c r="EM69" s="27">
        <v>33.728047928999999</v>
      </c>
      <c r="EN69" s="27">
        <v>11.954442431454014</v>
      </c>
      <c r="EO69" s="27">
        <v>8.7205993179596764</v>
      </c>
      <c r="EP69" s="27">
        <v>7.4639038259830173</v>
      </c>
      <c r="EQ69" s="27">
        <v>33.835151201000002</v>
      </c>
      <c r="ER69" s="27">
        <v>11.877009905230453</v>
      </c>
      <c r="ES69" s="27">
        <v>8.6641133681343323</v>
      </c>
      <c r="ET69" s="27">
        <v>7.3899060364481102</v>
      </c>
      <c r="EU69" s="27">
        <v>33.949117985999997</v>
      </c>
      <c r="EV69" s="27">
        <v>11.641859584235762</v>
      </c>
      <c r="EW69" s="27">
        <v>8.4925744828502552</v>
      </c>
      <c r="EX69" s="27">
        <v>6.853759481213082</v>
      </c>
      <c r="EY69" s="27">
        <v>34.070108273000002</v>
      </c>
      <c r="EZ69" s="27">
        <v>11.506774430835952</v>
      </c>
      <c r="FA69" s="27">
        <v>8.3940317441688332</v>
      </c>
      <c r="FB69" s="27">
        <v>6.5437377096838283</v>
      </c>
      <c r="FC69" s="27">
        <v>34.424479927999997</v>
      </c>
      <c r="FD69" s="27">
        <v>10.983855803536658</v>
      </c>
      <c r="FE69" s="27">
        <v>8.0125698858912688</v>
      </c>
      <c r="FF69" s="27">
        <v>5.4441282806940876</v>
      </c>
      <c r="FG69" s="27">
        <v>34.619288476999998</v>
      </c>
      <c r="FH69" s="27">
        <v>10.657168652884222</v>
      </c>
      <c r="FI69" s="27">
        <v>7.7742561577938458</v>
      </c>
      <c r="FJ69" s="27">
        <v>4.8309123015806499</v>
      </c>
      <c r="FK69" s="27">
        <v>34.680671826000001</v>
      </c>
      <c r="FL69" s="27">
        <v>10.559949585605581</v>
      </c>
      <c r="FM69" s="27">
        <v>7.7033362017470397</v>
      </c>
      <c r="FN69" s="27">
        <v>4.6393925159836868</v>
      </c>
      <c r="FO69" s="27">
        <v>34.654769475999998</v>
      </c>
      <c r="FP69" s="27">
        <v>10.407631743126434</v>
      </c>
      <c r="FQ69" s="27">
        <v>7.5922224563044436</v>
      </c>
      <c r="FR69" s="27">
        <v>4.6946745117904776</v>
      </c>
      <c r="FS69" s="28">
        <v>33.302088009999999</v>
      </c>
      <c r="FT69" s="28">
        <v>12.880255285201438</v>
      </c>
      <c r="FU69" s="28">
        <v>9.3959669051342214</v>
      </c>
      <c r="FV69" s="28">
        <v>10.428004957050664</v>
      </c>
      <c r="FW69" s="28">
        <v>33.254726711000004</v>
      </c>
      <c r="FX69" s="28">
        <v>12.592760820689923</v>
      </c>
      <c r="FY69" s="28">
        <v>9.186243695916227</v>
      </c>
      <c r="FZ69" s="28">
        <v>8.8529954209863639</v>
      </c>
      <c r="GA69" s="28">
        <v>33.312065943999997</v>
      </c>
      <c r="GB69" s="28">
        <v>12.556354150317317</v>
      </c>
      <c r="GC69" s="28">
        <v>9.159685536751466</v>
      </c>
      <c r="GD69" s="28">
        <v>8.8670082358206734</v>
      </c>
      <c r="GE69" s="28">
        <v>33.413225240999999</v>
      </c>
      <c r="GF69" s="28">
        <v>12.400881473100752</v>
      </c>
      <c r="GG69" s="28">
        <v>9.0462703832911266</v>
      </c>
      <c r="GH69" s="28">
        <v>8.5602980711120615</v>
      </c>
      <c r="GI69" s="28">
        <v>33.512890792999997</v>
      </c>
      <c r="GJ69" s="28">
        <v>12.261613456862372</v>
      </c>
      <c r="GK69" s="28">
        <v>8.9446763044048989</v>
      </c>
      <c r="GL69" s="28">
        <v>8.0782440998449481</v>
      </c>
      <c r="GM69" s="28">
        <v>33.622229116</v>
      </c>
      <c r="GN69" s="28">
        <v>12.081722842717101</v>
      </c>
      <c r="GO69" s="28">
        <v>8.813448605913921</v>
      </c>
      <c r="GP69" s="28">
        <v>7.811683604373119</v>
      </c>
      <c r="GQ69" s="28">
        <v>33.745712279000003</v>
      </c>
      <c r="GR69" s="28">
        <v>11.910088557984999</v>
      </c>
      <c r="GS69" s="28">
        <v>8.6882437847810614</v>
      </c>
      <c r="GT69" s="28">
        <v>7.4909463505312992</v>
      </c>
      <c r="GU69" s="28">
        <v>33.886024859999999</v>
      </c>
      <c r="GV69" s="28">
        <v>11.781921711499084</v>
      </c>
      <c r="GW69" s="28">
        <v>8.5947478546731642</v>
      </c>
      <c r="GX69" s="28">
        <v>7.3985949639789759</v>
      </c>
      <c r="GY69" s="28">
        <v>34.040756342000002</v>
      </c>
      <c r="GZ69" s="28">
        <v>11.507654595433689</v>
      </c>
      <c r="HA69" s="28">
        <v>8.3946738119887883</v>
      </c>
      <c r="HB69" s="28">
        <v>6.8622224223151456</v>
      </c>
      <c r="HC69" s="28">
        <v>34.216395286999997</v>
      </c>
      <c r="HD69" s="28">
        <v>11.312635656876335</v>
      </c>
      <c r="HE69" s="28">
        <v>8.2524102114633688</v>
      </c>
      <c r="HF69" s="28">
        <v>6.5645776200395858</v>
      </c>
      <c r="HG69" s="28">
        <v>34.687383906999997</v>
      </c>
      <c r="HH69" s="28">
        <v>10.432344688831346</v>
      </c>
      <c r="HI69" s="28">
        <v>7.6102502061300648</v>
      </c>
      <c r="HJ69" s="28">
        <v>5.0778498951383959</v>
      </c>
      <c r="HK69" s="28">
        <v>35.001952760000002</v>
      </c>
      <c r="HL69" s="28">
        <v>9.2628304941594362</v>
      </c>
      <c r="HM69" s="28">
        <v>6.7571058836842761</v>
      </c>
      <c r="HN69" s="28">
        <v>1.155028773960133</v>
      </c>
      <c r="HO69" s="28">
        <v>35.064775271000002</v>
      </c>
      <c r="HP69" s="28">
        <v>8.4030892750148265</v>
      </c>
      <c r="HQ69" s="28">
        <v>6.1299366340698125</v>
      </c>
      <c r="HR69" s="28">
        <v>-2.1117386228180237</v>
      </c>
      <c r="HS69" s="28">
        <v>34.995840686000001</v>
      </c>
      <c r="HT69" s="28">
        <v>7.7906935105639414</v>
      </c>
      <c r="HU69" s="28">
        <v>5.6832024499860623</v>
      </c>
      <c r="HV69" s="28">
        <v>-3.9547233432133808</v>
      </c>
      <c r="HW69" s="29">
        <v>33.302088009999999</v>
      </c>
      <c r="HX69" s="29">
        <v>12.880255285201438</v>
      </c>
      <c r="HY69" s="29">
        <v>9.3959669051342214</v>
      </c>
      <c r="HZ69" s="29">
        <v>10.428004957050664</v>
      </c>
      <c r="IA69" s="29">
        <v>33.23108354</v>
      </c>
      <c r="IB69" s="29">
        <v>12.59458290715432</v>
      </c>
      <c r="IC69" s="29">
        <v>9.1875728826239982</v>
      </c>
      <c r="ID69" s="29">
        <v>8.9067635408415526</v>
      </c>
      <c r="IE69" s="29">
        <v>33.283942396</v>
      </c>
      <c r="IF69" s="29">
        <v>12.472669057143555</v>
      </c>
      <c r="IG69" s="29">
        <v>9.0986384263873461</v>
      </c>
      <c r="IH69" s="29">
        <v>8.8622683002223539</v>
      </c>
      <c r="II69" s="29">
        <v>33.366455367999997</v>
      </c>
      <c r="IJ69" s="29">
        <v>12.276421868066924</v>
      </c>
      <c r="IK69" s="29">
        <v>8.9554788342084386</v>
      </c>
      <c r="IL69" s="29">
        <v>8.5695846050127997</v>
      </c>
      <c r="IM69" s="29">
        <v>33.443679295000003</v>
      </c>
      <c r="IN69" s="29">
        <v>12.035490315298228</v>
      </c>
      <c r="IO69" s="29">
        <v>8.7797226208344537</v>
      </c>
      <c r="IP69" s="29">
        <v>8.1103155159543192</v>
      </c>
      <c r="IQ69" s="29">
        <v>33.523500867999999</v>
      </c>
      <c r="IR69" s="29">
        <v>11.698132336851531</v>
      </c>
      <c r="IS69" s="29">
        <v>8.5336246724257716</v>
      </c>
      <c r="IT69" s="29">
        <v>7.8901565514502146</v>
      </c>
      <c r="IU69" s="29">
        <v>33.617396771000003</v>
      </c>
      <c r="IV69" s="29">
        <v>11.509258366698367</v>
      </c>
      <c r="IW69" s="29">
        <v>8.3958437407978561</v>
      </c>
      <c r="IX69" s="29">
        <v>7.6229950444774737</v>
      </c>
      <c r="IY69" s="29">
        <v>33.721306523999999</v>
      </c>
      <c r="IZ69" s="29">
        <v>11.444755986197132</v>
      </c>
      <c r="JA69" s="29">
        <v>8.3487901522569281</v>
      </c>
      <c r="JB69" s="29">
        <v>7.5964657202719366</v>
      </c>
      <c r="JC69" s="29">
        <v>33.841390847</v>
      </c>
      <c r="JD69" s="29">
        <v>11.252564067528409</v>
      </c>
      <c r="JE69" s="29">
        <v>8.2085888233810671</v>
      </c>
      <c r="JF69" s="29">
        <v>7.0865274837920573</v>
      </c>
      <c r="JG69" s="29">
        <v>34.005769581999999</v>
      </c>
      <c r="JH69" s="29">
        <v>11.029673652233718</v>
      </c>
      <c r="JI69" s="29">
        <v>8.045993368616541</v>
      </c>
      <c r="JJ69" s="29">
        <v>6.3427062775746776</v>
      </c>
      <c r="JK69" s="29">
        <v>34.477034639000003</v>
      </c>
      <c r="JL69" s="29">
        <v>9.8156299799768298</v>
      </c>
      <c r="JM69" s="29">
        <v>7.1603654122343894</v>
      </c>
      <c r="JN69" s="29">
        <v>2.0118064580140285</v>
      </c>
      <c r="JO69" s="29">
        <v>34.651171689000002</v>
      </c>
      <c r="JP69" s="29">
        <v>8.5995404055321636</v>
      </c>
      <c r="JQ69" s="29">
        <v>6.2732449986903394</v>
      </c>
      <c r="JR69" s="29">
        <v>-1.7919896446082717</v>
      </c>
      <c r="JS69" s="29">
        <v>34.566242525999996</v>
      </c>
      <c r="JT69" s="29">
        <v>8.0314969916045627</v>
      </c>
      <c r="JU69" s="29">
        <v>5.858865236817496</v>
      </c>
      <c r="JV69" s="29">
        <v>-3.9084317727818174</v>
      </c>
      <c r="JW69" s="29">
        <v>34.308380966000001</v>
      </c>
      <c r="JX69" s="29">
        <v>8.0559083245268681</v>
      </c>
      <c r="JY69" s="29">
        <v>5.8766729643174109</v>
      </c>
      <c r="JZ69" s="29">
        <v>-2.734280462428611</v>
      </c>
    </row>
    <row r="70" spans="1:286" ht="15" thickBot="1" x14ac:dyDescent="0.4">
      <c r="A70" s="2"/>
      <c r="B70" s="74" t="s">
        <v>532</v>
      </c>
      <c r="C70" s="74" t="s">
        <v>533</v>
      </c>
      <c r="D70" s="74" t="s">
        <v>857</v>
      </c>
      <c r="E70" s="87">
        <v>372937</v>
      </c>
      <c r="F70" s="84">
        <v>406428</v>
      </c>
      <c r="G70" s="22">
        <v>21.925389179</v>
      </c>
      <c r="H70" s="22">
        <v>10.720107962213225</v>
      </c>
      <c r="I70" s="22">
        <v>7.7047526673132891</v>
      </c>
      <c r="J70" s="22">
        <v>10.575440566303596</v>
      </c>
      <c r="K70" s="22">
        <v>21.928715387</v>
      </c>
      <c r="L70" s="22">
        <v>10.642546529046623</v>
      </c>
      <c r="M70" s="22">
        <v>7.6490077381411714</v>
      </c>
      <c r="N70" s="22">
        <v>10.110776893325284</v>
      </c>
      <c r="O70" s="22">
        <v>21.977329697000002</v>
      </c>
      <c r="P70" s="22">
        <v>10.61565343782293</v>
      </c>
      <c r="Q70" s="22">
        <v>7.6296791439639104</v>
      </c>
      <c r="R70" s="22">
        <v>10.039917787653739</v>
      </c>
      <c r="S70" s="22">
        <v>22.069612566</v>
      </c>
      <c r="T70" s="22">
        <v>10.506779683554592</v>
      </c>
      <c r="U70" s="22">
        <v>7.5514294330882183</v>
      </c>
      <c r="V70" s="22">
        <v>9.8286526805995287</v>
      </c>
      <c r="W70" s="22">
        <v>22.179522759000001</v>
      </c>
      <c r="X70" s="22">
        <v>10.37190561177529</v>
      </c>
      <c r="Y70" s="22">
        <v>7.4544927820809805</v>
      </c>
      <c r="Z70" s="22">
        <v>9.6565928291129897</v>
      </c>
      <c r="AA70" s="22">
        <v>22.304162556000001</v>
      </c>
      <c r="AB70" s="22">
        <v>10.26356408798954</v>
      </c>
      <c r="AC70" s="22">
        <v>7.3766255957325404</v>
      </c>
      <c r="AD70" s="22">
        <v>9.4424810891117108</v>
      </c>
      <c r="AE70" s="22">
        <v>22.438867144</v>
      </c>
      <c r="AF70" s="22">
        <v>10.119442940793308</v>
      </c>
      <c r="AG70" s="22">
        <v>7.2730428895517383</v>
      </c>
      <c r="AH70" s="22">
        <v>9.1895556935589919</v>
      </c>
      <c r="AI70" s="22">
        <v>22.569812086999999</v>
      </c>
      <c r="AJ70" s="22">
        <v>10.021969220087611</v>
      </c>
      <c r="AK70" s="22">
        <v>7.2029866072598647</v>
      </c>
      <c r="AL70" s="22">
        <v>8.9586575517982894</v>
      </c>
      <c r="AM70" s="22">
        <v>22.740266044999998</v>
      </c>
      <c r="AN70" s="22">
        <v>9.8830914015811882</v>
      </c>
      <c r="AO70" s="22">
        <v>7.1031723846475856</v>
      </c>
      <c r="AP70" s="22">
        <v>8.6212996347009625</v>
      </c>
      <c r="AQ70" s="22">
        <v>22.935401939999998</v>
      </c>
      <c r="AR70" s="22">
        <v>9.7436126776911944</v>
      </c>
      <c r="AS70" s="22">
        <v>7.0029262795045346</v>
      </c>
      <c r="AT70" s="22">
        <v>8.2767826710482684</v>
      </c>
      <c r="AU70" s="22">
        <v>23.921435164000002</v>
      </c>
      <c r="AV70" s="22">
        <v>9.2290968858054008</v>
      </c>
      <c r="AW70" s="22">
        <v>6.6331336492549005</v>
      </c>
      <c r="AX70" s="22">
        <v>6.6899258736013039</v>
      </c>
      <c r="AY70" s="22">
        <v>24.772425919</v>
      </c>
      <c r="AZ70" s="22">
        <v>9.0148140260231457</v>
      </c>
      <c r="BA70" s="22">
        <v>6.4791243387809416</v>
      </c>
      <c r="BB70" s="22">
        <v>5.3626957007672011</v>
      </c>
      <c r="BC70" s="22">
        <v>25.325673749</v>
      </c>
      <c r="BD70" s="22">
        <v>9.9595162651365694</v>
      </c>
      <c r="BE70" s="22">
        <v>7.1581004388614913</v>
      </c>
      <c r="BF70" s="22">
        <v>4.0741421696951292</v>
      </c>
      <c r="BG70" s="22">
        <v>25.683868926999999</v>
      </c>
      <c r="BH70" s="22">
        <v>10.802377059841985</v>
      </c>
      <c r="BI70" s="22">
        <v>7.7638810876264914</v>
      </c>
      <c r="BJ70" s="22">
        <v>3.06049744750446</v>
      </c>
      <c r="BK70" s="25">
        <v>21.925205599999998</v>
      </c>
      <c r="BL70" s="25">
        <v>10.72010796221322</v>
      </c>
      <c r="BM70" s="25">
        <v>7.7047526673132856</v>
      </c>
      <c r="BN70" s="25">
        <v>10.575440566303596</v>
      </c>
      <c r="BO70" s="25">
        <v>21.933223768000001</v>
      </c>
      <c r="BP70" s="25">
        <v>10.689155192049606</v>
      </c>
      <c r="BQ70" s="25">
        <v>7.6825063019483588</v>
      </c>
      <c r="BR70" s="25">
        <v>10.356403000648644</v>
      </c>
      <c r="BS70" s="25">
        <v>21.989850849</v>
      </c>
      <c r="BT70" s="25">
        <v>10.637038486745842</v>
      </c>
      <c r="BU70" s="25">
        <v>7.6450489996883322</v>
      </c>
      <c r="BV70" s="25">
        <v>10.335099189774194</v>
      </c>
      <c r="BW70" s="25">
        <v>22.067904769999998</v>
      </c>
      <c r="BX70" s="25">
        <v>10.548712362235682</v>
      </c>
      <c r="BY70" s="25">
        <v>7.5815672748948995</v>
      </c>
      <c r="BZ70" s="25">
        <v>10.167778609402026</v>
      </c>
      <c r="CA70" s="25">
        <v>22.149682769999998</v>
      </c>
      <c r="CB70" s="25">
        <v>10.503328699892629</v>
      </c>
      <c r="CC70" s="25">
        <v>7.5489491431818028</v>
      </c>
      <c r="CD70" s="25">
        <v>10.203533807017449</v>
      </c>
      <c r="CE70" s="25">
        <v>22.243015586999999</v>
      </c>
      <c r="CF70" s="25">
        <v>10.408798287452861</v>
      </c>
      <c r="CG70" s="25">
        <v>7.481008274493278</v>
      </c>
      <c r="CH70" s="25">
        <v>9.9658199675458281</v>
      </c>
      <c r="CI70" s="25">
        <v>22.352375213000002</v>
      </c>
      <c r="CJ70" s="25">
        <v>10.311304786754485</v>
      </c>
      <c r="CK70" s="25">
        <v>7.4109377759312061</v>
      </c>
      <c r="CL70" s="25">
        <v>9.770041116189125</v>
      </c>
      <c r="CM70" s="25">
        <v>22.458702525</v>
      </c>
      <c r="CN70" s="25">
        <v>10.28381982556094</v>
      </c>
      <c r="CO70" s="25">
        <v>7.3911837931529174</v>
      </c>
      <c r="CP70" s="25">
        <v>9.5862251443589059</v>
      </c>
      <c r="CQ70" s="25">
        <v>22.581383347999999</v>
      </c>
      <c r="CR70" s="25">
        <v>10.230796683061042</v>
      </c>
      <c r="CS70" s="25">
        <v>7.3530750166326211</v>
      </c>
      <c r="CT70" s="25">
        <v>9.2923888019343135</v>
      </c>
      <c r="CU70" s="25">
        <v>22.738197738</v>
      </c>
      <c r="CV70" s="25">
        <v>10.172722899972031</v>
      </c>
      <c r="CW70" s="25">
        <v>7.3113362452757276</v>
      </c>
      <c r="CX70" s="25">
        <v>9.0281097306884934</v>
      </c>
      <c r="CY70" s="25">
        <v>23.455659658000002</v>
      </c>
      <c r="CZ70" s="25">
        <v>10.045162465460816</v>
      </c>
      <c r="DA70" s="25">
        <v>7.2196560493758142</v>
      </c>
      <c r="DB70" s="25">
        <v>8.1188294263355569</v>
      </c>
      <c r="DC70" s="25">
        <v>24.004644724000002</v>
      </c>
      <c r="DD70" s="25">
        <v>9.824043291716297</v>
      </c>
      <c r="DE70" s="25">
        <v>7.0607333454527419</v>
      </c>
      <c r="DF70" s="25">
        <v>7.2077680119645002</v>
      </c>
      <c r="DG70" s="25">
        <v>24.304050943</v>
      </c>
      <c r="DH70" s="25">
        <v>10.463757909417247</v>
      </c>
      <c r="DI70" s="25">
        <v>7.5205088369332493</v>
      </c>
      <c r="DJ70" s="25">
        <v>6.6965463326608461</v>
      </c>
      <c r="DK70" s="25">
        <v>24.489899995999998</v>
      </c>
      <c r="DL70" s="25">
        <v>11.126833885764148</v>
      </c>
      <c r="DM70" s="25">
        <v>7.9970745968489183</v>
      </c>
      <c r="DN70" s="25">
        <v>6.4016798841332569</v>
      </c>
      <c r="DO70" s="27">
        <v>21.925389179</v>
      </c>
      <c r="DP70" s="27">
        <v>10.72010796221322</v>
      </c>
      <c r="DQ70" s="27">
        <v>7.7047526673132856</v>
      </c>
      <c r="DR70" s="27">
        <v>10.575440566303596</v>
      </c>
      <c r="DS70" s="27">
        <v>21.927387799999998</v>
      </c>
      <c r="DT70" s="27">
        <v>10.643864695501252</v>
      </c>
      <c r="DU70" s="27">
        <v>7.6499551303263127</v>
      </c>
      <c r="DV70" s="27">
        <v>10.110877054733214</v>
      </c>
      <c r="DW70" s="27">
        <v>21.989861373</v>
      </c>
      <c r="DX70" s="27">
        <v>10.617532355379019</v>
      </c>
      <c r="DY70" s="27">
        <v>7.6310295590066479</v>
      </c>
      <c r="DZ70" s="27">
        <v>10.040116693207999</v>
      </c>
      <c r="EA70" s="27">
        <v>22.082015860999999</v>
      </c>
      <c r="EB70" s="27">
        <v>10.510091325940406</v>
      </c>
      <c r="EC70" s="27">
        <v>7.5538095756758885</v>
      </c>
      <c r="ED70" s="27">
        <v>9.8272952915812919</v>
      </c>
      <c r="EE70" s="27">
        <v>22.191065692999999</v>
      </c>
      <c r="EF70" s="27">
        <v>10.374941079552213</v>
      </c>
      <c r="EG70" s="27">
        <v>7.4566744325394669</v>
      </c>
      <c r="EH70" s="27">
        <v>9.6569827634550904</v>
      </c>
      <c r="EI70" s="27">
        <v>22.314322411999999</v>
      </c>
      <c r="EJ70" s="27">
        <v>10.263860425582427</v>
      </c>
      <c r="EK70" s="27">
        <v>7.3768385793953239</v>
      </c>
      <c r="EL70" s="27">
        <v>9.440405597907068</v>
      </c>
      <c r="EM70" s="27">
        <v>22.445857789000002</v>
      </c>
      <c r="EN70" s="27">
        <v>10.121873865570095</v>
      </c>
      <c r="EO70" s="27">
        <v>7.2747900430528034</v>
      </c>
      <c r="EP70" s="27">
        <v>9.1872698050944148</v>
      </c>
      <c r="EQ70" s="27">
        <v>22.57450957</v>
      </c>
      <c r="ER70" s="27">
        <v>10.024016036194222</v>
      </c>
      <c r="ES70" s="27">
        <v>7.2044576942967202</v>
      </c>
      <c r="ET70" s="27">
        <v>8.9569142672516211</v>
      </c>
      <c r="EU70" s="27">
        <v>22.714471009</v>
      </c>
      <c r="EV70" s="27">
        <v>9.8871524193899365</v>
      </c>
      <c r="EW70" s="27">
        <v>7.1060911181066375</v>
      </c>
      <c r="EX70" s="27">
        <v>8.6275361446783663</v>
      </c>
      <c r="EY70" s="27">
        <v>22.884629819000001</v>
      </c>
      <c r="EZ70" s="27">
        <v>9.7527094962596799</v>
      </c>
      <c r="FA70" s="27">
        <v>7.0094643421226221</v>
      </c>
      <c r="FB70" s="27">
        <v>8.3174677893145077</v>
      </c>
      <c r="FC70" s="27">
        <v>23.773824702999999</v>
      </c>
      <c r="FD70" s="27">
        <v>9.2755478530068132</v>
      </c>
      <c r="FE70" s="27">
        <v>6.6665188739845291</v>
      </c>
      <c r="FF70" s="27">
        <v>6.9384851144328117</v>
      </c>
      <c r="FG70" s="27">
        <v>24.439043413</v>
      </c>
      <c r="FH70" s="27">
        <v>9.1263232472287328</v>
      </c>
      <c r="FI70" s="27">
        <v>6.559268211635783</v>
      </c>
      <c r="FJ70" s="27">
        <v>5.9138602864674201</v>
      </c>
      <c r="FK70" s="27">
        <v>24.791825064000001</v>
      </c>
      <c r="FL70" s="27">
        <v>10.211192311729906</v>
      </c>
      <c r="FM70" s="27">
        <v>7.3389849689542785</v>
      </c>
      <c r="FN70" s="27">
        <v>5.4863153053214742</v>
      </c>
      <c r="FO70" s="27">
        <v>24.99828673</v>
      </c>
      <c r="FP70" s="27">
        <v>11.207065689227827</v>
      </c>
      <c r="FQ70" s="27">
        <v>8.0547387737321241</v>
      </c>
      <c r="FR70" s="27">
        <v>5.3760668448188174</v>
      </c>
      <c r="FS70" s="28">
        <v>21.925881873000002</v>
      </c>
      <c r="FT70" s="28">
        <v>10.720107962213225</v>
      </c>
      <c r="FU70" s="28">
        <v>7.7047526673132891</v>
      </c>
      <c r="FV70" s="28">
        <v>10.575440566303596</v>
      </c>
      <c r="FW70" s="28">
        <v>21.930426824000001</v>
      </c>
      <c r="FX70" s="28">
        <v>10.597618273366566</v>
      </c>
      <c r="FY70" s="28">
        <v>7.616716916163556</v>
      </c>
      <c r="FZ70" s="28">
        <v>10.112189914349351</v>
      </c>
      <c r="GA70" s="28">
        <v>21.998838088999999</v>
      </c>
      <c r="GB70" s="28">
        <v>10.529708786689525</v>
      </c>
      <c r="GC70" s="28">
        <v>7.5679090309766615</v>
      </c>
      <c r="GD70" s="28">
        <v>10.045466123125887</v>
      </c>
      <c r="GE70" s="28">
        <v>22.104657964000001</v>
      </c>
      <c r="GF70" s="28">
        <v>10.422957496513757</v>
      </c>
      <c r="GG70" s="28">
        <v>7.4911847768348148</v>
      </c>
      <c r="GH70" s="28">
        <v>9.8031290848171064</v>
      </c>
      <c r="GI70" s="28">
        <v>22.237418674000001</v>
      </c>
      <c r="GJ70" s="28">
        <v>10.313731701932921</v>
      </c>
      <c r="GK70" s="28">
        <v>7.4126820476549913</v>
      </c>
      <c r="GL70" s="28">
        <v>9.6345235043440649</v>
      </c>
      <c r="GM70" s="28">
        <v>22.401332747000001</v>
      </c>
      <c r="GN70" s="28">
        <v>10.183436483196553</v>
      </c>
      <c r="GO70" s="28">
        <v>7.3190363084855932</v>
      </c>
      <c r="GP70" s="28">
        <v>9.4368240443691569</v>
      </c>
      <c r="GQ70" s="28">
        <v>22.573941594000001</v>
      </c>
      <c r="GR70" s="28">
        <v>10.041322838692468</v>
      </c>
      <c r="GS70" s="28">
        <v>7.2168964340166042</v>
      </c>
      <c r="GT70" s="28">
        <v>9.1473443250984268</v>
      </c>
      <c r="GU70" s="28">
        <v>22.780815337</v>
      </c>
      <c r="GV70" s="28">
        <v>9.9251037298541913</v>
      </c>
      <c r="GW70" s="28">
        <v>7.1333674721842444</v>
      </c>
      <c r="GX70" s="28">
        <v>8.9045751656628465</v>
      </c>
      <c r="GY70" s="28">
        <v>22.992873347</v>
      </c>
      <c r="GZ70" s="28">
        <v>9.8005181116853013</v>
      </c>
      <c r="HA70" s="28">
        <v>7.0438253353625688</v>
      </c>
      <c r="HB70" s="28">
        <v>8.5970778402709485</v>
      </c>
      <c r="HC70" s="28">
        <v>23.256498552</v>
      </c>
      <c r="HD70" s="28">
        <v>9.6832080182901343</v>
      </c>
      <c r="HE70" s="28">
        <v>6.9595122614480998</v>
      </c>
      <c r="HF70" s="28">
        <v>8.3181849346001666</v>
      </c>
      <c r="HG70" s="28">
        <v>24.589377396</v>
      </c>
      <c r="HH70" s="28">
        <v>8.8428814653325833</v>
      </c>
      <c r="HI70" s="28">
        <v>6.3555530221255525</v>
      </c>
      <c r="HJ70" s="28">
        <v>6.0391603998605277</v>
      </c>
      <c r="HK70" s="28">
        <v>26.042817191000001</v>
      </c>
      <c r="HL70" s="28">
        <v>7.4850909564247043</v>
      </c>
      <c r="HM70" s="28">
        <v>5.3796822489919558</v>
      </c>
      <c r="HN70" s="28">
        <v>-0.34528940885681436</v>
      </c>
      <c r="HO70" s="28">
        <v>26.918256667999998</v>
      </c>
      <c r="HP70" s="28">
        <v>7.4822447601201159</v>
      </c>
      <c r="HQ70" s="28">
        <v>5.3776366316673192</v>
      </c>
      <c r="HR70" s="28">
        <v>-5.8077377515633302</v>
      </c>
      <c r="HS70" s="28">
        <v>27.349385247000001</v>
      </c>
      <c r="HT70" s="28">
        <v>7.9074258772422663</v>
      </c>
      <c r="HU70" s="28">
        <v>5.6832226721983696</v>
      </c>
      <c r="HV70" s="28">
        <v>-9.0461687763889813</v>
      </c>
      <c r="HW70" s="29">
        <v>21.925881873000002</v>
      </c>
      <c r="HX70" s="29">
        <v>10.720107962213225</v>
      </c>
      <c r="HY70" s="29">
        <v>7.7047526673132891</v>
      </c>
      <c r="HZ70" s="29">
        <v>10.575440566303596</v>
      </c>
      <c r="IA70" s="29">
        <v>21.913894503000002</v>
      </c>
      <c r="IB70" s="29">
        <v>10.65672900255324</v>
      </c>
      <c r="IC70" s="29">
        <v>7.6592009610979153</v>
      </c>
      <c r="ID70" s="29">
        <v>10.154634998070222</v>
      </c>
      <c r="IE70" s="29">
        <v>21.995392590999998</v>
      </c>
      <c r="IF70" s="29">
        <v>10.583491398845808</v>
      </c>
      <c r="IG70" s="29">
        <v>7.6065636532926719</v>
      </c>
      <c r="IH70" s="29">
        <v>10.037902882651098</v>
      </c>
      <c r="II70" s="29">
        <v>22.098844676999999</v>
      </c>
      <c r="IJ70" s="29">
        <v>10.369557792854808</v>
      </c>
      <c r="IK70" s="29">
        <v>7.4528053583951639</v>
      </c>
      <c r="IL70" s="29">
        <v>9.8162438148291251</v>
      </c>
      <c r="IM70" s="29">
        <v>22.225311522999998</v>
      </c>
      <c r="IN70" s="29">
        <v>10.124183662691571</v>
      </c>
      <c r="IO70" s="29">
        <v>7.2764501397230408</v>
      </c>
      <c r="IP70" s="29">
        <v>9.6423307373185594</v>
      </c>
      <c r="IQ70" s="29">
        <v>22.384622178000001</v>
      </c>
      <c r="IR70" s="29">
        <v>9.9481908989437695</v>
      </c>
      <c r="IS70" s="29">
        <v>7.1499606751865512</v>
      </c>
      <c r="IT70" s="29">
        <v>9.4849554505412019</v>
      </c>
      <c r="IU70" s="29">
        <v>22.594026192000001</v>
      </c>
      <c r="IV70" s="29">
        <v>9.7798110275168391</v>
      </c>
      <c r="IW70" s="29">
        <v>7.0289427462560408</v>
      </c>
      <c r="IX70" s="29">
        <v>9.2170402360141033</v>
      </c>
      <c r="IY70" s="29">
        <v>22.824066886000001</v>
      </c>
      <c r="IZ70" s="29">
        <v>9.7324922831859944</v>
      </c>
      <c r="JA70" s="29">
        <v>6.9949338330172868</v>
      </c>
      <c r="JB70" s="29">
        <v>9.0119581139957372</v>
      </c>
      <c r="JC70" s="29">
        <v>23.099917318999999</v>
      </c>
      <c r="JD70" s="29">
        <v>9.6791745659708219</v>
      </c>
      <c r="JE70" s="29">
        <v>6.9566133398490582</v>
      </c>
      <c r="JF70" s="29">
        <v>8.6794876361548621</v>
      </c>
      <c r="JG70" s="29">
        <v>23.449941729999999</v>
      </c>
      <c r="JH70" s="29">
        <v>9.4777196477082768</v>
      </c>
      <c r="JI70" s="29">
        <v>6.8118237235226315</v>
      </c>
      <c r="JJ70" s="29">
        <v>7.6406151660685406</v>
      </c>
      <c r="JK70" s="29">
        <v>24.837861368999999</v>
      </c>
      <c r="JL70" s="29">
        <v>8.4082027080834436</v>
      </c>
      <c r="JM70" s="29">
        <v>6.0431408406302927</v>
      </c>
      <c r="JN70" s="29">
        <v>2.4529361598920829</v>
      </c>
      <c r="JO70" s="29">
        <v>26.026587845999998</v>
      </c>
      <c r="JP70" s="29">
        <v>7.3427823767304909</v>
      </c>
      <c r="JQ70" s="29">
        <v>5.2774022707636217</v>
      </c>
      <c r="JR70" s="29">
        <v>-2.6303136679668668</v>
      </c>
      <c r="JS70" s="29">
        <v>26.625048784000001</v>
      </c>
      <c r="JT70" s="29">
        <v>8.6942579096608679</v>
      </c>
      <c r="JU70" s="29">
        <v>6.2487343463227001</v>
      </c>
      <c r="JV70" s="29">
        <v>-6.2991900454851475</v>
      </c>
      <c r="JW70" s="29">
        <v>26.747297957000001</v>
      </c>
      <c r="JX70" s="29">
        <v>8.3993089818267705</v>
      </c>
      <c r="JY70" s="29">
        <v>6.036748744455517</v>
      </c>
      <c r="JZ70" s="29">
        <v>-7.3642337752999936</v>
      </c>
    </row>
    <row r="71" spans="1:286" ht="15" thickBot="1" x14ac:dyDescent="0.4">
      <c r="A71" s="2"/>
      <c r="B71" s="74" t="s">
        <v>534</v>
      </c>
      <c r="C71" s="74" t="s">
        <v>450</v>
      </c>
      <c r="D71" s="74" t="s">
        <v>851</v>
      </c>
      <c r="E71" s="87">
        <v>384064</v>
      </c>
      <c r="F71" s="84">
        <v>398635</v>
      </c>
      <c r="G71" s="22">
        <v>2.4487286676830831</v>
      </c>
      <c r="H71" s="22">
        <v>0.39720781810929501</v>
      </c>
      <c r="I71" s="22">
        <v>0.28975757318284717</v>
      </c>
      <c r="J71" s="22">
        <v>2.4487286676830831</v>
      </c>
      <c r="K71" s="22">
        <v>2.6914375645502386</v>
      </c>
      <c r="L71" s="22">
        <v>0.43657758276824887</v>
      </c>
      <c r="M71" s="22">
        <v>0.31847726837580376</v>
      </c>
      <c r="N71" s="22">
        <v>2.6914375645502386</v>
      </c>
      <c r="O71" s="22">
        <v>2.6914375645502386</v>
      </c>
      <c r="P71" s="22">
        <v>0.43657758276824887</v>
      </c>
      <c r="Q71" s="22">
        <v>0.31847726837580376</v>
      </c>
      <c r="R71" s="22">
        <v>2.6914375645502386</v>
      </c>
      <c r="S71" s="22">
        <v>2.6914375645502386</v>
      </c>
      <c r="T71" s="22">
        <v>0.43657758276824887</v>
      </c>
      <c r="U71" s="22">
        <v>0.31847726837580376</v>
      </c>
      <c r="V71" s="22">
        <v>2.6914375645502386</v>
      </c>
      <c r="W71" s="22">
        <v>2.6914375645502386</v>
      </c>
      <c r="X71" s="22">
        <v>0.43657758276824887</v>
      </c>
      <c r="Y71" s="22">
        <v>0.31847726837580376</v>
      </c>
      <c r="Z71" s="22">
        <v>2.6914375645502386</v>
      </c>
      <c r="AA71" s="22">
        <v>2.6914375645502386</v>
      </c>
      <c r="AB71" s="22">
        <v>0.43657758276824887</v>
      </c>
      <c r="AC71" s="22">
        <v>0.31847726837580376</v>
      </c>
      <c r="AD71" s="22">
        <v>2.6914375645502386</v>
      </c>
      <c r="AE71" s="22">
        <v>2.6914375645502386</v>
      </c>
      <c r="AF71" s="22">
        <v>0.43657758276824887</v>
      </c>
      <c r="AG71" s="22">
        <v>0.31847726837580376</v>
      </c>
      <c r="AH71" s="22">
        <v>2.6914375645502386</v>
      </c>
      <c r="AI71" s="22">
        <v>2.6914375645502386</v>
      </c>
      <c r="AJ71" s="22">
        <v>0.43657758276824887</v>
      </c>
      <c r="AK71" s="22">
        <v>0.31847726837580376</v>
      </c>
      <c r="AL71" s="22">
        <v>2.6914375645502386</v>
      </c>
      <c r="AM71" s="22">
        <v>2.6914375645502386</v>
      </c>
      <c r="AN71" s="22">
        <v>0.43657758276824887</v>
      </c>
      <c r="AO71" s="22">
        <v>0.31847726837580376</v>
      </c>
      <c r="AP71" s="22">
        <v>2.6914375645502386</v>
      </c>
      <c r="AQ71" s="22">
        <v>2.6914375645502386</v>
      </c>
      <c r="AR71" s="22">
        <v>0.43657758276824887</v>
      </c>
      <c r="AS71" s="22">
        <v>0.31847726837580376</v>
      </c>
      <c r="AT71" s="22">
        <v>2.6914375645502386</v>
      </c>
      <c r="AU71" s="22">
        <v>2.6914375645502386</v>
      </c>
      <c r="AV71" s="22">
        <v>0.43657758276824887</v>
      </c>
      <c r="AW71" s="22">
        <v>0.31847726837580376</v>
      </c>
      <c r="AX71" s="22">
        <v>2.6914375645502386</v>
      </c>
      <c r="AY71" s="22">
        <v>2.6914375645502386</v>
      </c>
      <c r="AZ71" s="22">
        <v>0.43657758276824887</v>
      </c>
      <c r="BA71" s="22">
        <v>0.31847726837580376</v>
      </c>
      <c r="BB71" s="22">
        <v>2.6914375645502386</v>
      </c>
      <c r="BC71" s="22">
        <v>2.6914375645502386</v>
      </c>
      <c r="BD71" s="22">
        <v>0.43657758276824887</v>
      </c>
      <c r="BE71" s="22">
        <v>0.31847726837580376</v>
      </c>
      <c r="BF71" s="22">
        <v>2.6914375645502386</v>
      </c>
      <c r="BG71" s="22">
        <v>2.6914375645502386</v>
      </c>
      <c r="BH71" s="22">
        <v>0.43657758276824887</v>
      </c>
      <c r="BI71" s="22">
        <v>0.31847726837580376</v>
      </c>
      <c r="BJ71" s="22">
        <v>2.6914375645502386</v>
      </c>
      <c r="BK71" s="25">
        <v>2.4487286676830831</v>
      </c>
      <c r="BL71" s="25">
        <v>0.39720781810929501</v>
      </c>
      <c r="BM71" s="25">
        <v>0.28975757318284717</v>
      </c>
      <c r="BN71" s="25">
        <v>2.4487286676830831</v>
      </c>
      <c r="BO71" s="25">
        <v>0.92259797669534194</v>
      </c>
      <c r="BP71" s="25">
        <v>0.14965444483563134</v>
      </c>
      <c r="BQ71" s="25">
        <v>0.10917083394281776</v>
      </c>
      <c r="BR71" s="25">
        <v>0.92259797669534194</v>
      </c>
      <c r="BS71" s="25">
        <v>0.71231593017653616</v>
      </c>
      <c r="BT71" s="25">
        <v>0.11554463349245719</v>
      </c>
      <c r="BU71" s="25">
        <v>8.4288201461995491E-2</v>
      </c>
      <c r="BV71" s="25">
        <v>0.71231593017653616</v>
      </c>
      <c r="BW71" s="25">
        <v>0.26355168991968164</v>
      </c>
      <c r="BX71" s="25">
        <v>4.2750670212500098E-2</v>
      </c>
      <c r="BY71" s="25">
        <v>3.1186018723593664E-2</v>
      </c>
      <c r="BZ71" s="25">
        <v>0.26355168991968164</v>
      </c>
      <c r="CA71" s="25">
        <v>0.28858012968589875</v>
      </c>
      <c r="CB71" s="25">
        <v>4.6810528734769673E-2</v>
      </c>
      <c r="CC71" s="25">
        <v>3.4147628992188234E-2</v>
      </c>
      <c r="CD71" s="25">
        <v>0.28858012968589875</v>
      </c>
      <c r="CE71" s="25">
        <v>0.15027642373621802</v>
      </c>
      <c r="CF71" s="25">
        <v>2.4376310521168898E-2</v>
      </c>
      <c r="CG71" s="25">
        <v>1.7782179145884536E-2</v>
      </c>
      <c r="CH71" s="25">
        <v>0.15027642373621802</v>
      </c>
      <c r="CI71" s="25">
        <v>6.2008021077851472E-2</v>
      </c>
      <c r="CJ71" s="25">
        <v>1.0058309474080207E-2</v>
      </c>
      <c r="CK71" s="25">
        <v>7.3373967244763031E-3</v>
      </c>
      <c r="CL71" s="25">
        <v>6.2008021077851472E-2</v>
      </c>
      <c r="CM71" s="25">
        <v>2.6914375645502386</v>
      </c>
      <c r="CN71" s="25">
        <v>0.43657758276824887</v>
      </c>
      <c r="CO71" s="25">
        <v>0.31847726837580376</v>
      </c>
      <c r="CP71" s="25">
        <v>2.6914375645502386</v>
      </c>
      <c r="CQ71" s="25">
        <v>2.6914375645502386</v>
      </c>
      <c r="CR71" s="25">
        <v>0.43657758276824887</v>
      </c>
      <c r="CS71" s="25">
        <v>0.31847726837580376</v>
      </c>
      <c r="CT71" s="25">
        <v>2.6914375645502386</v>
      </c>
      <c r="CU71" s="25">
        <v>2.6914375645502386</v>
      </c>
      <c r="CV71" s="25">
        <v>0.43657758276824887</v>
      </c>
      <c r="CW71" s="25">
        <v>0.31847726837580376</v>
      </c>
      <c r="CX71" s="25">
        <v>2.6914375645502386</v>
      </c>
      <c r="CY71" s="25">
        <v>2.6914375645502386</v>
      </c>
      <c r="CZ71" s="25">
        <v>0.43657758276824887</v>
      </c>
      <c r="DA71" s="25">
        <v>0.31847726837580376</v>
      </c>
      <c r="DB71" s="25">
        <v>2.6914375645502386</v>
      </c>
      <c r="DC71" s="25">
        <v>2.6914375645502386</v>
      </c>
      <c r="DD71" s="25">
        <v>0.43657758276824887</v>
      </c>
      <c r="DE71" s="25">
        <v>0.31847726837580376</v>
      </c>
      <c r="DF71" s="25">
        <v>2.6914375645502386</v>
      </c>
      <c r="DG71" s="25">
        <v>2.6914375645502386</v>
      </c>
      <c r="DH71" s="25">
        <v>0.43657758276824887</v>
      </c>
      <c r="DI71" s="25">
        <v>0.31847726837580376</v>
      </c>
      <c r="DJ71" s="25">
        <v>2.6914375645502386</v>
      </c>
      <c r="DK71" s="25">
        <v>2.6914375645502386</v>
      </c>
      <c r="DL71" s="25">
        <v>0.43657758276824887</v>
      </c>
      <c r="DM71" s="25">
        <v>0.31847726837580376</v>
      </c>
      <c r="DN71" s="25">
        <v>2.6914375645502386</v>
      </c>
      <c r="DO71" s="27">
        <v>2.4487286676830831</v>
      </c>
      <c r="DP71" s="27">
        <v>0.39720781810929501</v>
      </c>
      <c r="DQ71" s="27">
        <v>0.28975757318284717</v>
      </c>
      <c r="DR71" s="27">
        <v>2.4487286676830831</v>
      </c>
      <c r="DS71" s="27">
        <v>2.6914375645502386</v>
      </c>
      <c r="DT71" s="27">
        <v>0.43657758276824887</v>
      </c>
      <c r="DU71" s="27">
        <v>0.31847726837580376</v>
      </c>
      <c r="DV71" s="27">
        <v>2.6914375645502386</v>
      </c>
      <c r="DW71" s="27">
        <v>2.6914375645502386</v>
      </c>
      <c r="DX71" s="27">
        <v>0.43657758276824887</v>
      </c>
      <c r="DY71" s="27">
        <v>0.31847726837580376</v>
      </c>
      <c r="DZ71" s="27">
        <v>2.6914375645502386</v>
      </c>
      <c r="EA71" s="27">
        <v>2.6914375645502386</v>
      </c>
      <c r="EB71" s="27">
        <v>0.43657758276824887</v>
      </c>
      <c r="EC71" s="27">
        <v>0.31847726837580376</v>
      </c>
      <c r="ED71" s="27">
        <v>2.6914375645502386</v>
      </c>
      <c r="EE71" s="27">
        <v>2.6914375645502386</v>
      </c>
      <c r="EF71" s="27">
        <v>0.43657758276824887</v>
      </c>
      <c r="EG71" s="27">
        <v>0.31847726837580376</v>
      </c>
      <c r="EH71" s="27">
        <v>2.6914375645502386</v>
      </c>
      <c r="EI71" s="27">
        <v>2.6914375645502386</v>
      </c>
      <c r="EJ71" s="27">
        <v>0.43657758276824887</v>
      </c>
      <c r="EK71" s="27">
        <v>0.31847726837580376</v>
      </c>
      <c r="EL71" s="27">
        <v>2.6914375645502386</v>
      </c>
      <c r="EM71" s="27">
        <v>2.6914375645502386</v>
      </c>
      <c r="EN71" s="27">
        <v>0.43657758276824887</v>
      </c>
      <c r="EO71" s="27">
        <v>0.31847726837580376</v>
      </c>
      <c r="EP71" s="27">
        <v>2.6914375645502386</v>
      </c>
      <c r="EQ71" s="27">
        <v>2.6914375645502386</v>
      </c>
      <c r="ER71" s="27">
        <v>0.43657758276824887</v>
      </c>
      <c r="ES71" s="27">
        <v>0.31847726837580376</v>
      </c>
      <c r="ET71" s="27">
        <v>2.6914375645502386</v>
      </c>
      <c r="EU71" s="27">
        <v>2.6914375645502386</v>
      </c>
      <c r="EV71" s="27">
        <v>0.43657758276824887</v>
      </c>
      <c r="EW71" s="27">
        <v>0.31847726837580376</v>
      </c>
      <c r="EX71" s="27">
        <v>2.6914375645502386</v>
      </c>
      <c r="EY71" s="27">
        <v>2.6914375645502386</v>
      </c>
      <c r="EZ71" s="27">
        <v>0.43657758276824887</v>
      </c>
      <c r="FA71" s="27">
        <v>0.31847726837580376</v>
      </c>
      <c r="FB71" s="27">
        <v>2.6914375645502386</v>
      </c>
      <c r="FC71" s="27">
        <v>2.6914375645502386</v>
      </c>
      <c r="FD71" s="27">
        <v>0.43657758276824887</v>
      </c>
      <c r="FE71" s="27">
        <v>0.31847726837580376</v>
      </c>
      <c r="FF71" s="27">
        <v>2.6914375645502386</v>
      </c>
      <c r="FG71" s="27">
        <v>2.6914375645502386</v>
      </c>
      <c r="FH71" s="27">
        <v>0.43657758276824887</v>
      </c>
      <c r="FI71" s="27">
        <v>0.31847726837580376</v>
      </c>
      <c r="FJ71" s="27">
        <v>2.6914375645502386</v>
      </c>
      <c r="FK71" s="27">
        <v>2.6914375645502386</v>
      </c>
      <c r="FL71" s="27">
        <v>0.43657758276824887</v>
      </c>
      <c r="FM71" s="27">
        <v>0.31847726837580376</v>
      </c>
      <c r="FN71" s="27">
        <v>2.6914375645502386</v>
      </c>
      <c r="FO71" s="27">
        <v>2.6914375645502386</v>
      </c>
      <c r="FP71" s="27">
        <v>0.43657758276824887</v>
      </c>
      <c r="FQ71" s="27">
        <v>0.31847726837580376</v>
      </c>
      <c r="FR71" s="27">
        <v>2.6914375645502386</v>
      </c>
      <c r="FS71" s="28">
        <v>2.4487286676830831</v>
      </c>
      <c r="FT71" s="28">
        <v>0.39720781810929501</v>
      </c>
      <c r="FU71" s="28">
        <v>0.28975757318284717</v>
      </c>
      <c r="FV71" s="28">
        <v>2.4487286676830831</v>
      </c>
      <c r="FW71" s="28">
        <v>2.6914375645502386</v>
      </c>
      <c r="FX71" s="28">
        <v>0.43657758276824887</v>
      </c>
      <c r="FY71" s="28">
        <v>0.31847726837580376</v>
      </c>
      <c r="FZ71" s="28">
        <v>2.6914375645502386</v>
      </c>
      <c r="GA71" s="28">
        <v>2.6914375645502386</v>
      </c>
      <c r="GB71" s="28">
        <v>0.43657758276824887</v>
      </c>
      <c r="GC71" s="28">
        <v>0.31847726837580376</v>
      </c>
      <c r="GD71" s="28">
        <v>2.6914375645502386</v>
      </c>
      <c r="GE71" s="28">
        <v>2.6914375645502386</v>
      </c>
      <c r="GF71" s="28">
        <v>0.43657758276824887</v>
      </c>
      <c r="GG71" s="28">
        <v>0.31847726837580376</v>
      </c>
      <c r="GH71" s="28">
        <v>2.6914375645502386</v>
      </c>
      <c r="GI71" s="28">
        <v>2.6914375645502386</v>
      </c>
      <c r="GJ71" s="28">
        <v>0.43657758276824887</v>
      </c>
      <c r="GK71" s="28">
        <v>0.31847726837580376</v>
      </c>
      <c r="GL71" s="28">
        <v>2.6914375645502386</v>
      </c>
      <c r="GM71" s="28">
        <v>2.6914375645502386</v>
      </c>
      <c r="GN71" s="28">
        <v>0.43657758276824887</v>
      </c>
      <c r="GO71" s="28">
        <v>0.31847726837580376</v>
      </c>
      <c r="GP71" s="28">
        <v>2.6914375645502386</v>
      </c>
      <c r="GQ71" s="28">
        <v>2.6914375645502386</v>
      </c>
      <c r="GR71" s="28">
        <v>0.43657758276824887</v>
      </c>
      <c r="GS71" s="28">
        <v>0.31847726837580376</v>
      </c>
      <c r="GT71" s="28">
        <v>2.6914375645502386</v>
      </c>
      <c r="GU71" s="28">
        <v>2.6914375645502386</v>
      </c>
      <c r="GV71" s="28">
        <v>0.43657758276824887</v>
      </c>
      <c r="GW71" s="28">
        <v>0.31847726837580376</v>
      </c>
      <c r="GX71" s="28">
        <v>2.6914375645502386</v>
      </c>
      <c r="GY71" s="28">
        <v>2.6914375645502386</v>
      </c>
      <c r="GZ71" s="28">
        <v>0.43657758276824887</v>
      </c>
      <c r="HA71" s="28">
        <v>0.31847726837580376</v>
      </c>
      <c r="HB71" s="28">
        <v>2.6914375645502386</v>
      </c>
      <c r="HC71" s="28">
        <v>2.6914375645502386</v>
      </c>
      <c r="HD71" s="28">
        <v>0.43657758276824887</v>
      </c>
      <c r="HE71" s="28">
        <v>0.31847726837580376</v>
      </c>
      <c r="HF71" s="28">
        <v>2.6914375645502386</v>
      </c>
      <c r="HG71" s="28">
        <v>2.6914375645502386</v>
      </c>
      <c r="HH71" s="28">
        <v>0.43657758276824887</v>
      </c>
      <c r="HI71" s="28">
        <v>0.31847726837580376</v>
      </c>
      <c r="HJ71" s="28">
        <v>2.6914375645502386</v>
      </c>
      <c r="HK71" s="28">
        <v>2.6914375645502386</v>
      </c>
      <c r="HL71" s="28">
        <v>0.43657758276824887</v>
      </c>
      <c r="HM71" s="28">
        <v>0.31847726837580376</v>
      </c>
      <c r="HN71" s="28">
        <v>2.6914375645502386</v>
      </c>
      <c r="HO71" s="28">
        <v>2.6914375645502386</v>
      </c>
      <c r="HP71" s="28">
        <v>0.43657758276824887</v>
      </c>
      <c r="HQ71" s="28">
        <v>0.31847726837580376</v>
      </c>
      <c r="HR71" s="28">
        <v>2.6914375645502386</v>
      </c>
      <c r="HS71" s="28">
        <v>2.6914375645502386</v>
      </c>
      <c r="HT71" s="28">
        <v>0.43657758276824887</v>
      </c>
      <c r="HU71" s="28">
        <v>0.31847726837580376</v>
      </c>
      <c r="HV71" s="28">
        <v>2.6914375645502386</v>
      </c>
      <c r="HW71" s="29">
        <v>2.4487286676830831</v>
      </c>
      <c r="HX71" s="29">
        <v>0.39720781810929501</v>
      </c>
      <c r="HY71" s="29">
        <v>0.28975757318284717</v>
      </c>
      <c r="HZ71" s="29">
        <v>2.4487286676830831</v>
      </c>
      <c r="IA71" s="29">
        <v>2.6914375645502386</v>
      </c>
      <c r="IB71" s="29">
        <v>0.43657758276824887</v>
      </c>
      <c r="IC71" s="29">
        <v>0.31847726837580376</v>
      </c>
      <c r="ID71" s="29">
        <v>2.6914375645502386</v>
      </c>
      <c r="IE71" s="29">
        <v>2.6914375645502386</v>
      </c>
      <c r="IF71" s="29">
        <v>0.43657758276824887</v>
      </c>
      <c r="IG71" s="29">
        <v>0.31847726837580376</v>
      </c>
      <c r="IH71" s="29">
        <v>2.6914375645502386</v>
      </c>
      <c r="II71" s="29">
        <v>2.6914375645502386</v>
      </c>
      <c r="IJ71" s="29">
        <v>0.43657758276824887</v>
      </c>
      <c r="IK71" s="29">
        <v>0.31847726837580376</v>
      </c>
      <c r="IL71" s="29">
        <v>2.6914375645502386</v>
      </c>
      <c r="IM71" s="29">
        <v>2.6914375645502386</v>
      </c>
      <c r="IN71" s="29">
        <v>0.43657758276824887</v>
      </c>
      <c r="IO71" s="29">
        <v>0.31847726837580376</v>
      </c>
      <c r="IP71" s="29">
        <v>2.6914375645502386</v>
      </c>
      <c r="IQ71" s="29">
        <v>2.6914375645502386</v>
      </c>
      <c r="IR71" s="29">
        <v>0.43657758276824887</v>
      </c>
      <c r="IS71" s="29">
        <v>0.31847726837580376</v>
      </c>
      <c r="IT71" s="29">
        <v>2.6914375645502386</v>
      </c>
      <c r="IU71" s="29">
        <v>2.6914375645502386</v>
      </c>
      <c r="IV71" s="29">
        <v>0.43657758276824887</v>
      </c>
      <c r="IW71" s="29">
        <v>0.31847726837580376</v>
      </c>
      <c r="IX71" s="29">
        <v>2.6914375645502386</v>
      </c>
      <c r="IY71" s="29">
        <v>2.6914375645502386</v>
      </c>
      <c r="IZ71" s="29">
        <v>0.43657758276824887</v>
      </c>
      <c r="JA71" s="29">
        <v>0.31847726837580376</v>
      </c>
      <c r="JB71" s="29">
        <v>2.6914375645502386</v>
      </c>
      <c r="JC71" s="29">
        <v>2.6914375645502386</v>
      </c>
      <c r="JD71" s="29">
        <v>0.43657758276824887</v>
      </c>
      <c r="JE71" s="29">
        <v>0.31847726837580376</v>
      </c>
      <c r="JF71" s="29">
        <v>2.6914375645502386</v>
      </c>
      <c r="JG71" s="29">
        <v>2.6914375645502386</v>
      </c>
      <c r="JH71" s="29">
        <v>0.43657758276824887</v>
      </c>
      <c r="JI71" s="29">
        <v>0.31847726837580376</v>
      </c>
      <c r="JJ71" s="29">
        <v>2.6914375645502386</v>
      </c>
      <c r="JK71" s="29">
        <v>2.6914375645502386</v>
      </c>
      <c r="JL71" s="29">
        <v>0.43657758276824887</v>
      </c>
      <c r="JM71" s="29">
        <v>0.31847726837580376</v>
      </c>
      <c r="JN71" s="29">
        <v>2.6914375645502386</v>
      </c>
      <c r="JO71" s="29">
        <v>2.6914375645502386</v>
      </c>
      <c r="JP71" s="29">
        <v>0.43657758276824887</v>
      </c>
      <c r="JQ71" s="29">
        <v>0.31847726837580376</v>
      </c>
      <c r="JR71" s="29">
        <v>2.6914375645502386</v>
      </c>
      <c r="JS71" s="29">
        <v>2.6914375645502386</v>
      </c>
      <c r="JT71" s="29">
        <v>0.43657758276824887</v>
      </c>
      <c r="JU71" s="29">
        <v>0.31847726837580376</v>
      </c>
      <c r="JV71" s="29">
        <v>2.6914375645502386</v>
      </c>
      <c r="JW71" s="29">
        <v>2.6914375645502386</v>
      </c>
      <c r="JX71" s="29">
        <v>0.43657758276824887</v>
      </c>
      <c r="JY71" s="29">
        <v>0.31847726837580376</v>
      </c>
      <c r="JZ71" s="29">
        <v>2.6914375645502386</v>
      </c>
    </row>
    <row r="72" spans="1:286" ht="15" thickBot="1" x14ac:dyDescent="0.4">
      <c r="A72" s="2"/>
      <c r="B72" s="74" t="s">
        <v>535</v>
      </c>
      <c r="C72" s="74" t="s">
        <v>536</v>
      </c>
      <c r="D72" s="74" t="s">
        <v>850</v>
      </c>
      <c r="E72" s="87">
        <v>352906</v>
      </c>
      <c r="F72" s="84">
        <v>559671</v>
      </c>
      <c r="G72" s="22">
        <v>22.442823558631581</v>
      </c>
      <c r="H72" s="22">
        <v>22.150877192982453</v>
      </c>
      <c r="I72" s="22">
        <v>15.920271580989331</v>
      </c>
      <c r="J72" s="22">
        <v>20.139474473372577</v>
      </c>
      <c r="K72" s="22">
        <v>22.443436001631579</v>
      </c>
      <c r="L72" s="22">
        <v>22.104145217402611</v>
      </c>
      <c r="M72" s="22">
        <v>15.886684390005174</v>
      </c>
      <c r="N72" s="22">
        <v>19.927113214977453</v>
      </c>
      <c r="O72" s="22">
        <v>22.477161690631579</v>
      </c>
      <c r="P72" s="22">
        <v>22.070932438874095</v>
      </c>
      <c r="Q72" s="22">
        <v>15.862813712129686</v>
      </c>
      <c r="R72" s="22">
        <v>19.85768307259805</v>
      </c>
      <c r="S72" s="22">
        <v>22.525715225631579</v>
      </c>
      <c r="T72" s="22">
        <v>21.954939831938937</v>
      </c>
      <c r="U72" s="22">
        <v>15.779447541674834</v>
      </c>
      <c r="V72" s="22">
        <v>19.607508962616166</v>
      </c>
      <c r="W72" s="22">
        <v>22.576003506631579</v>
      </c>
      <c r="X72" s="22">
        <v>21.850402728396304</v>
      </c>
      <c r="Y72" s="22">
        <v>15.70431466706272</v>
      </c>
      <c r="Z72" s="22">
        <v>19.428963506513352</v>
      </c>
      <c r="AA72" s="22">
        <v>22.628020290631579</v>
      </c>
      <c r="AB72" s="22">
        <v>21.736846148199184</v>
      </c>
      <c r="AC72" s="22">
        <v>15.622699316988939</v>
      </c>
      <c r="AD72" s="22">
        <v>19.165225333953853</v>
      </c>
      <c r="AE72" s="22">
        <v>22.685316751631579</v>
      </c>
      <c r="AF72" s="22">
        <v>21.622721885280384</v>
      </c>
      <c r="AG72" s="22">
        <v>15.540675962165631</v>
      </c>
      <c r="AH72" s="22">
        <v>18.899286260607102</v>
      </c>
      <c r="AI72" s="22">
        <v>22.755468740631578</v>
      </c>
      <c r="AJ72" s="22">
        <v>21.522565956625083</v>
      </c>
      <c r="AK72" s="22">
        <v>15.468691924208718</v>
      </c>
      <c r="AL72" s="22">
        <v>18.67475111561038</v>
      </c>
      <c r="AM72" s="22">
        <v>22.831785540631579</v>
      </c>
      <c r="AN72" s="22">
        <v>21.431653238402809</v>
      </c>
      <c r="AO72" s="22">
        <v>15.403351163585338</v>
      </c>
      <c r="AP72" s="22">
        <v>18.40419317118436</v>
      </c>
      <c r="AQ72" s="22">
        <v>22.926586644631577</v>
      </c>
      <c r="AR72" s="22">
        <v>21.307589518889394</v>
      </c>
      <c r="AS72" s="22">
        <v>15.314184125603338</v>
      </c>
      <c r="AT72" s="22">
        <v>17.92896576571907</v>
      </c>
      <c r="AU72" s="22">
        <v>23.486085243631578</v>
      </c>
      <c r="AV72" s="22">
        <v>20.976900976269249</v>
      </c>
      <c r="AW72" s="22">
        <v>15.076511758889927</v>
      </c>
      <c r="AX72" s="22">
        <v>16.052691014287909</v>
      </c>
      <c r="AY72" s="22">
        <v>24.185458997631578</v>
      </c>
      <c r="AZ72" s="22">
        <v>21.249054751663746</v>
      </c>
      <c r="BA72" s="22">
        <v>15.272114035870841</v>
      </c>
      <c r="BB72" s="22">
        <v>14.750414512388597</v>
      </c>
      <c r="BC72" s="22">
        <v>24.730359524631581</v>
      </c>
      <c r="BD72" s="22">
        <v>24.730359524631581</v>
      </c>
      <c r="BE72" s="22">
        <v>19.365834490343349</v>
      </c>
      <c r="BF72" s="22">
        <v>13.986793547023181</v>
      </c>
      <c r="BG72" s="22">
        <v>25.314401031631579</v>
      </c>
      <c r="BH72" s="22">
        <v>25.314401031631579</v>
      </c>
      <c r="BI72" s="22">
        <v>19.210669084082838</v>
      </c>
      <c r="BJ72" s="22">
        <v>13.831870441098323</v>
      </c>
      <c r="BK72" s="25">
        <v>22.44251812663158</v>
      </c>
      <c r="BL72" s="25">
        <v>22.150877192982453</v>
      </c>
      <c r="BM72" s="25">
        <v>15.920271580989331</v>
      </c>
      <c r="BN72" s="25">
        <v>20.139474473372577</v>
      </c>
      <c r="BO72" s="25">
        <v>22.44918542763158</v>
      </c>
      <c r="BP72" s="25">
        <v>22.120433137640585</v>
      </c>
      <c r="BQ72" s="25">
        <v>15.898390838983195</v>
      </c>
      <c r="BR72" s="25">
        <v>19.982078410313402</v>
      </c>
      <c r="BS72" s="25">
        <v>22.48344456963158</v>
      </c>
      <c r="BT72" s="25">
        <v>22.101526760349273</v>
      </c>
      <c r="BU72" s="25">
        <v>15.884802453364514</v>
      </c>
      <c r="BV72" s="25">
        <v>19.974112237204242</v>
      </c>
      <c r="BW72" s="25">
        <v>22.52751678463158</v>
      </c>
      <c r="BX72" s="25">
        <v>22.037390549728535</v>
      </c>
      <c r="BY72" s="25">
        <v>15.838706495973661</v>
      </c>
      <c r="BZ72" s="25">
        <v>19.844990539294081</v>
      </c>
      <c r="CA72" s="25">
        <v>22.574580304631578</v>
      </c>
      <c r="CB72" s="25">
        <v>21.988405465778563</v>
      </c>
      <c r="CC72" s="25">
        <v>15.803499951641044</v>
      </c>
      <c r="CD72" s="25">
        <v>19.780470387586035</v>
      </c>
      <c r="CE72" s="25">
        <v>22.627462702631579</v>
      </c>
      <c r="CF72" s="25">
        <v>21.918748986697842</v>
      </c>
      <c r="CG72" s="25">
        <v>15.753436468616005</v>
      </c>
      <c r="CH72" s="25">
        <v>19.609046458964983</v>
      </c>
      <c r="CI72" s="25">
        <v>22.664311428631578</v>
      </c>
      <c r="CJ72" s="25">
        <v>21.845846075938919</v>
      </c>
      <c r="CK72" s="25">
        <v>15.701039711222833</v>
      </c>
      <c r="CL72" s="25">
        <v>19.403445887226656</v>
      </c>
      <c r="CM72" s="25">
        <v>22.714839105631579</v>
      </c>
      <c r="CN72" s="25">
        <v>21.783648382075668</v>
      </c>
      <c r="CO72" s="25">
        <v>15.656337003994249</v>
      </c>
      <c r="CP72" s="25">
        <v>19.223267115973325</v>
      </c>
      <c r="CQ72" s="25">
        <v>22.778060326631579</v>
      </c>
      <c r="CR72" s="25">
        <v>21.720593203175099</v>
      </c>
      <c r="CS72" s="25">
        <v>15.611018005385791</v>
      </c>
      <c r="CT72" s="25">
        <v>18.989275090199232</v>
      </c>
      <c r="CU72" s="25">
        <v>22.853240318631578</v>
      </c>
      <c r="CV72" s="25">
        <v>21.650469611622704</v>
      </c>
      <c r="CW72" s="25">
        <v>15.560618799430092</v>
      </c>
      <c r="CX72" s="25">
        <v>18.698273883218715</v>
      </c>
      <c r="CY72" s="25">
        <v>23.138778908631579</v>
      </c>
      <c r="CZ72" s="25">
        <v>21.439086203857244</v>
      </c>
      <c r="DA72" s="25">
        <v>15.408693382209718</v>
      </c>
      <c r="DB72" s="25">
        <v>17.856054916820824</v>
      </c>
      <c r="DC72" s="25">
        <v>23.541943479631577</v>
      </c>
      <c r="DD72" s="25">
        <v>21.229622962002153</v>
      </c>
      <c r="DE72" s="25">
        <v>15.258148026036467</v>
      </c>
      <c r="DF72" s="25">
        <v>16.776839105437553</v>
      </c>
      <c r="DG72" s="25">
        <v>23.988781971631578</v>
      </c>
      <c r="DH72" s="25">
        <v>23.988781971631578</v>
      </c>
      <c r="DI72" s="25">
        <v>17.538849382230502</v>
      </c>
      <c r="DJ72" s="25">
        <v>15.792916111817108</v>
      </c>
      <c r="DK72" s="25">
        <v>24.393472945631579</v>
      </c>
      <c r="DL72" s="25">
        <v>24.393472945631579</v>
      </c>
      <c r="DM72" s="25">
        <v>19.870240104913165</v>
      </c>
      <c r="DN72" s="25">
        <v>15.092174604384097</v>
      </c>
      <c r="DO72" s="27">
        <v>22.442823558631581</v>
      </c>
      <c r="DP72" s="27">
        <v>22.150877192982453</v>
      </c>
      <c r="DQ72" s="27">
        <v>15.920271580989331</v>
      </c>
      <c r="DR72" s="27">
        <v>20.139474473372577</v>
      </c>
      <c r="DS72" s="27">
        <v>22.443020960631578</v>
      </c>
      <c r="DT72" s="27">
        <v>22.10425285485848</v>
      </c>
      <c r="DU72" s="27">
        <v>15.88676175116405</v>
      </c>
      <c r="DV72" s="27">
        <v>19.927514417223676</v>
      </c>
      <c r="DW72" s="27">
        <v>22.476177202631579</v>
      </c>
      <c r="DX72" s="27">
        <v>22.071170481742357</v>
      </c>
      <c r="DY72" s="27">
        <v>15.86298479822608</v>
      </c>
      <c r="DZ72" s="27">
        <v>19.858476818643066</v>
      </c>
      <c r="EA72" s="27">
        <v>22.52425147663158</v>
      </c>
      <c r="EB72" s="27">
        <v>21.956063779175704</v>
      </c>
      <c r="EC72" s="27">
        <v>15.780255344683995</v>
      </c>
      <c r="ED72" s="27">
        <v>19.608700216335386</v>
      </c>
      <c r="EE72" s="27">
        <v>22.574073254631578</v>
      </c>
      <c r="EF72" s="27">
        <v>21.852211457335763</v>
      </c>
      <c r="EG72" s="27">
        <v>15.705614636164695</v>
      </c>
      <c r="EH72" s="27">
        <v>19.430080865802537</v>
      </c>
      <c r="EI72" s="27">
        <v>22.62859743963158</v>
      </c>
      <c r="EJ72" s="27">
        <v>21.738968526936901</v>
      </c>
      <c r="EK72" s="27">
        <v>15.624224712376572</v>
      </c>
      <c r="EL72" s="27">
        <v>19.164890318185449</v>
      </c>
      <c r="EM72" s="27">
        <v>22.691439104631577</v>
      </c>
      <c r="EN72" s="27">
        <v>21.644193125949919</v>
      </c>
      <c r="EO72" s="27">
        <v>15.556107765595431</v>
      </c>
      <c r="EP72" s="27">
        <v>18.895723144581304</v>
      </c>
      <c r="EQ72" s="27">
        <v>22.76264964663158</v>
      </c>
      <c r="ER72" s="27">
        <v>21.54626749949043</v>
      </c>
      <c r="ES72" s="27">
        <v>15.485726689740455</v>
      </c>
      <c r="ET72" s="27">
        <v>18.67059597852105</v>
      </c>
      <c r="EU72" s="27">
        <v>22.839922949631578</v>
      </c>
      <c r="EV72" s="27">
        <v>21.450325780915907</v>
      </c>
      <c r="EW72" s="27">
        <v>15.4167714875448</v>
      </c>
      <c r="EX72" s="27">
        <v>18.399493453140153</v>
      </c>
      <c r="EY72" s="27">
        <v>22.93055347363158</v>
      </c>
      <c r="EZ72" s="27">
        <v>21.323225529251634</v>
      </c>
      <c r="FA72" s="27">
        <v>15.325422034117809</v>
      </c>
      <c r="FB72" s="27">
        <v>17.946913984377272</v>
      </c>
      <c r="FC72" s="27">
        <v>23.390712401631578</v>
      </c>
      <c r="FD72" s="27">
        <v>20.998058188107219</v>
      </c>
      <c r="FE72" s="27">
        <v>15.091717863615374</v>
      </c>
      <c r="FF72" s="27">
        <v>16.192507911818005</v>
      </c>
      <c r="FG72" s="27">
        <v>23.83970960463158</v>
      </c>
      <c r="FH72" s="27">
        <v>21.309219706891376</v>
      </c>
      <c r="FI72" s="27">
        <v>15.315355773818149</v>
      </c>
      <c r="FJ72" s="27">
        <v>15.086923321748772</v>
      </c>
      <c r="FK72" s="27">
        <v>24.258149593631579</v>
      </c>
      <c r="FL72" s="27">
        <v>24.258149593631579</v>
      </c>
      <c r="FM72" s="27">
        <v>19.422127346699956</v>
      </c>
      <c r="FN72" s="27">
        <v>14.42553747471297</v>
      </c>
      <c r="FO72" s="27">
        <v>24.60073014763158</v>
      </c>
      <c r="FP72" s="27">
        <v>24.60073014763158</v>
      </c>
      <c r="FQ72" s="27">
        <v>19.302182470727647</v>
      </c>
      <c r="FR72" s="27">
        <v>14.478873970837073</v>
      </c>
      <c r="FS72" s="28">
        <v>22.44316589263158</v>
      </c>
      <c r="FT72" s="28">
        <v>22.150877192982453</v>
      </c>
      <c r="FU72" s="28">
        <v>15.920271580989331</v>
      </c>
      <c r="FV72" s="28">
        <v>20.139474473372577</v>
      </c>
      <c r="FW72" s="28">
        <v>22.439262494631578</v>
      </c>
      <c r="FX72" s="28">
        <v>22.098054253449977</v>
      </c>
      <c r="FY72" s="28">
        <v>15.882306694283642</v>
      </c>
      <c r="FZ72" s="28">
        <v>19.904130072508735</v>
      </c>
      <c r="GA72" s="28">
        <v>22.47400776963158</v>
      </c>
      <c r="GB72" s="28">
        <v>22.058704938112857</v>
      </c>
      <c r="GC72" s="28">
        <v>15.85402556657772</v>
      </c>
      <c r="GD72" s="28">
        <v>19.807529319292478</v>
      </c>
      <c r="GE72" s="28">
        <v>22.530029705631577</v>
      </c>
      <c r="GF72" s="28">
        <v>21.83736087310028</v>
      </c>
      <c r="GG72" s="28">
        <v>15.694941228872269</v>
      </c>
      <c r="GH72" s="28">
        <v>19.508170563635947</v>
      </c>
      <c r="GI72" s="28">
        <v>22.595388784631577</v>
      </c>
      <c r="GJ72" s="28">
        <v>21.72917858636368</v>
      </c>
      <c r="GK72" s="28">
        <v>15.617188489326372</v>
      </c>
      <c r="GL72" s="28">
        <v>19.256080029508581</v>
      </c>
      <c r="GM72" s="28">
        <v>22.68604388463158</v>
      </c>
      <c r="GN72" s="28">
        <v>21.590709392252126</v>
      </c>
      <c r="GO72" s="28">
        <v>15.517667953112342</v>
      </c>
      <c r="GP72" s="28">
        <v>18.882943692682346</v>
      </c>
      <c r="GQ72" s="28">
        <v>22.80163464263158</v>
      </c>
      <c r="GR72" s="28">
        <v>21.44946214847657</v>
      </c>
      <c r="GS72" s="28">
        <v>15.416150777906052</v>
      </c>
      <c r="GT72" s="28">
        <v>18.454599121291224</v>
      </c>
      <c r="GU72" s="28">
        <v>22.939358560631579</v>
      </c>
      <c r="GV72" s="28">
        <v>21.305561842274408</v>
      </c>
      <c r="GW72" s="28">
        <v>15.312726794495964</v>
      </c>
      <c r="GX72" s="28">
        <v>18.062615778518619</v>
      </c>
      <c r="GY72" s="28">
        <v>23.086300085631578</v>
      </c>
      <c r="GZ72" s="28">
        <v>21.176828320710701</v>
      </c>
      <c r="HA72" s="28">
        <v>15.220203477833783</v>
      </c>
      <c r="HB72" s="28">
        <v>17.678145376353783</v>
      </c>
      <c r="HC72" s="28">
        <v>23.257940564631578</v>
      </c>
      <c r="HD72" s="28">
        <v>21.020894243288428</v>
      </c>
      <c r="HE72" s="28">
        <v>15.108130586107398</v>
      </c>
      <c r="HF72" s="28">
        <v>17.236424679806074</v>
      </c>
      <c r="HG72" s="28">
        <v>24.31243507863158</v>
      </c>
      <c r="HH72" s="28">
        <v>20.472140277080541</v>
      </c>
      <c r="HI72" s="28">
        <v>14.713730305835773</v>
      </c>
      <c r="HJ72" s="28">
        <v>15.102674477558365</v>
      </c>
      <c r="HK72" s="28">
        <v>25.50985669263158</v>
      </c>
      <c r="HL72" s="28">
        <v>20.318940920413315</v>
      </c>
      <c r="HM72" s="28">
        <v>14.603622911761656</v>
      </c>
      <c r="HN72" s="28">
        <v>12.403085992699468</v>
      </c>
      <c r="HO72" s="28">
        <v>26.26676324563158</v>
      </c>
      <c r="HP72" s="28">
        <v>25.757683898501522</v>
      </c>
      <c r="HQ72" s="28">
        <v>18.512554576905558</v>
      </c>
      <c r="HR72" s="28">
        <v>10.868493711535965</v>
      </c>
      <c r="HS72" s="28">
        <v>26.622666818631579</v>
      </c>
      <c r="HT72" s="28">
        <v>25.309691310119693</v>
      </c>
      <c r="HU72" s="28">
        <v>18.190573482830935</v>
      </c>
      <c r="HV72" s="28">
        <v>9.6536519025006591</v>
      </c>
      <c r="HW72" s="29">
        <v>22.44316589263158</v>
      </c>
      <c r="HX72" s="29">
        <v>22.150877192982453</v>
      </c>
      <c r="HY72" s="29">
        <v>15.920271580989331</v>
      </c>
      <c r="HZ72" s="29">
        <v>20.139474473372577</v>
      </c>
      <c r="IA72" s="29">
        <v>22.432981780631579</v>
      </c>
      <c r="IB72" s="29">
        <v>22.103628351669343</v>
      </c>
      <c r="IC72" s="29">
        <v>15.886312908425786</v>
      </c>
      <c r="ID72" s="29">
        <v>19.92380337024121</v>
      </c>
      <c r="IE72" s="29">
        <v>22.479536324631578</v>
      </c>
      <c r="IF72" s="29">
        <v>22.046044399889254</v>
      </c>
      <c r="IG72" s="29">
        <v>15.844926188475208</v>
      </c>
      <c r="IH72" s="29">
        <v>19.780097233733969</v>
      </c>
      <c r="II72" s="29">
        <v>22.538948772631578</v>
      </c>
      <c r="IJ72" s="29">
        <v>21.900148147223533</v>
      </c>
      <c r="IK72" s="29">
        <v>15.740067679042326</v>
      </c>
      <c r="IL72" s="29">
        <v>19.455566144085338</v>
      </c>
      <c r="IM72" s="29">
        <v>22.608150596631578</v>
      </c>
      <c r="IN72" s="29">
        <v>21.756998357558871</v>
      </c>
      <c r="IO72" s="29">
        <v>15.637183106645125</v>
      </c>
      <c r="IP72" s="29">
        <v>19.17093585504643</v>
      </c>
      <c r="IQ72" s="29">
        <v>22.71226599863158</v>
      </c>
      <c r="IR72" s="29">
        <v>21.405708052900419</v>
      </c>
      <c r="IS72" s="29">
        <v>15.384703847913881</v>
      </c>
      <c r="IT72" s="29">
        <v>18.789929159022808</v>
      </c>
      <c r="IU72" s="29">
        <v>22.846694668631578</v>
      </c>
      <c r="IV72" s="29">
        <v>21.190511163646875</v>
      </c>
      <c r="IW72" s="29">
        <v>15.230037606462012</v>
      </c>
      <c r="IX72" s="29">
        <v>18.385151710548492</v>
      </c>
      <c r="IY72" s="29">
        <v>23.014006652631579</v>
      </c>
      <c r="IZ72" s="29">
        <v>21.157652053148617</v>
      </c>
      <c r="JA72" s="29">
        <v>15.20642111676346</v>
      </c>
      <c r="JB72" s="29">
        <v>18.029248572202562</v>
      </c>
      <c r="JC72" s="29">
        <v>23.19979459563158</v>
      </c>
      <c r="JD72" s="29">
        <v>21.199474711181349</v>
      </c>
      <c r="JE72" s="29">
        <v>15.2364798845639</v>
      </c>
      <c r="JF72" s="29">
        <v>17.670968696154517</v>
      </c>
      <c r="JG72" s="29">
        <v>23.440114252631577</v>
      </c>
      <c r="JH72" s="29">
        <v>21.264777458734809</v>
      </c>
      <c r="JI72" s="29">
        <v>15.283414255016968</v>
      </c>
      <c r="JJ72" s="29">
        <v>16.976005221372994</v>
      </c>
      <c r="JK72" s="29">
        <v>24.70303014663158</v>
      </c>
      <c r="JL72" s="29">
        <v>24.70303014663158</v>
      </c>
      <c r="JM72" s="29">
        <v>19.169458286487458</v>
      </c>
      <c r="JN72" s="29">
        <v>13.684230878223678</v>
      </c>
      <c r="JO72" s="29">
        <v>25.768221446631578</v>
      </c>
      <c r="JP72" s="29">
        <v>25.757488689508275</v>
      </c>
      <c r="JQ72" s="29">
        <v>18.51241427635852</v>
      </c>
      <c r="JR72" s="29">
        <v>11.433835086571968</v>
      </c>
      <c r="JS72" s="29">
        <v>26.234348757631579</v>
      </c>
      <c r="JT72" s="29">
        <v>25.28930851906782</v>
      </c>
      <c r="JU72" s="29">
        <v>18.175923969572509</v>
      </c>
      <c r="JV72" s="29">
        <v>10.43204520841099</v>
      </c>
      <c r="JW72" s="29">
        <v>26.28210292263158</v>
      </c>
      <c r="JX72" s="29">
        <v>25.209899697267062</v>
      </c>
      <c r="JY72" s="29">
        <v>18.118851285814639</v>
      </c>
      <c r="JZ72" s="29">
        <v>10.589010714341768</v>
      </c>
    </row>
    <row r="73" spans="1:286" ht="15" thickBot="1" x14ac:dyDescent="0.4">
      <c r="A73" s="2"/>
      <c r="B73" s="74" t="s">
        <v>537</v>
      </c>
      <c r="C73" s="74" t="s">
        <v>538</v>
      </c>
      <c r="D73" s="74" t="s">
        <v>850</v>
      </c>
      <c r="E73" s="87">
        <v>308796</v>
      </c>
      <c r="F73" s="84">
        <v>498305</v>
      </c>
      <c r="G73" s="22">
        <v>8.0066027690000006</v>
      </c>
      <c r="H73" s="22">
        <v>8.0066027690000006</v>
      </c>
      <c r="I73" s="22">
        <v>8.0066027690000006</v>
      </c>
      <c r="J73" s="22">
        <v>5.6229134698605288</v>
      </c>
      <c r="K73" s="22">
        <v>8.0057250839999998</v>
      </c>
      <c r="L73" s="22">
        <v>8.0057250839999998</v>
      </c>
      <c r="M73" s="22">
        <v>8.0057250839999998</v>
      </c>
      <c r="N73" s="22">
        <v>5.5567675509999681</v>
      </c>
      <c r="O73" s="22">
        <v>8.0218023780000003</v>
      </c>
      <c r="P73" s="22">
        <v>8.0218023780000003</v>
      </c>
      <c r="Q73" s="22">
        <v>8.0218023780000003</v>
      </c>
      <c r="R73" s="22">
        <v>5.466072216383151</v>
      </c>
      <c r="S73" s="22">
        <v>8.0451312739999992</v>
      </c>
      <c r="T73" s="22">
        <v>8.0451312739999992</v>
      </c>
      <c r="U73" s="22">
        <v>8.0451312739999992</v>
      </c>
      <c r="V73" s="22">
        <v>5.3356761528019439</v>
      </c>
      <c r="W73" s="22">
        <v>8.0737469520000005</v>
      </c>
      <c r="X73" s="22">
        <v>8.0737469520000005</v>
      </c>
      <c r="Y73" s="22">
        <v>8.0737469520000005</v>
      </c>
      <c r="Z73" s="22">
        <v>5.2236546864072553</v>
      </c>
      <c r="AA73" s="22">
        <v>8.1044986800000007</v>
      </c>
      <c r="AB73" s="22">
        <v>8.1044986800000007</v>
      </c>
      <c r="AC73" s="22">
        <v>8.1044986800000007</v>
      </c>
      <c r="AD73" s="22">
        <v>5.0834883807399782</v>
      </c>
      <c r="AE73" s="22">
        <v>8.1346477830000001</v>
      </c>
      <c r="AF73" s="22">
        <v>8.1346477830000001</v>
      </c>
      <c r="AG73" s="22">
        <v>8.1346477830000001</v>
      </c>
      <c r="AH73" s="22">
        <v>4.9416350564857874</v>
      </c>
      <c r="AI73" s="22">
        <v>8.1691755730000004</v>
      </c>
      <c r="AJ73" s="22">
        <v>8.1691755730000004</v>
      </c>
      <c r="AK73" s="22">
        <v>8.1691755730000004</v>
      </c>
      <c r="AL73" s="22">
        <v>4.8004835133828108</v>
      </c>
      <c r="AM73" s="22">
        <v>8.2095872629999995</v>
      </c>
      <c r="AN73" s="22">
        <v>8.2095872629999995</v>
      </c>
      <c r="AO73" s="22">
        <v>8.2095872629999995</v>
      </c>
      <c r="AP73" s="22">
        <v>4.6465512902268147</v>
      </c>
      <c r="AQ73" s="22">
        <v>8.2609401739999999</v>
      </c>
      <c r="AR73" s="22">
        <v>8.2609401739999999</v>
      </c>
      <c r="AS73" s="22">
        <v>8.2609401739999999</v>
      </c>
      <c r="AT73" s="22">
        <v>4.4299010020774752</v>
      </c>
      <c r="AU73" s="22">
        <v>8.4875752920000007</v>
      </c>
      <c r="AV73" s="22">
        <v>8.4875752920000007</v>
      </c>
      <c r="AW73" s="22">
        <v>8.4875752920000007</v>
      </c>
      <c r="AX73" s="22">
        <v>3.6515170821411536</v>
      </c>
      <c r="AY73" s="22">
        <v>8.6581035859999993</v>
      </c>
      <c r="AZ73" s="22">
        <v>8.6581035859999993</v>
      </c>
      <c r="BA73" s="22">
        <v>8.6581035859999993</v>
      </c>
      <c r="BB73" s="22">
        <v>3.3143423225553361</v>
      </c>
      <c r="BC73" s="22">
        <v>8.757518533999999</v>
      </c>
      <c r="BD73" s="22">
        <v>8.757518533999999</v>
      </c>
      <c r="BE73" s="22">
        <v>8.757518533999999</v>
      </c>
      <c r="BF73" s="22">
        <v>3.248842674513174</v>
      </c>
      <c r="BG73" s="22">
        <v>8.7951771549999993</v>
      </c>
      <c r="BH73" s="22">
        <v>8.7951771549999993</v>
      </c>
      <c r="BI73" s="22">
        <v>8.7951771549999993</v>
      </c>
      <c r="BJ73" s="22">
        <v>3.4412327777614244</v>
      </c>
      <c r="BK73" s="25">
        <v>8.0064724720000005</v>
      </c>
      <c r="BL73" s="25">
        <v>8.0064724720000005</v>
      </c>
      <c r="BM73" s="25">
        <v>8.0064724720000005</v>
      </c>
      <c r="BN73" s="25">
        <v>5.6229134698605288</v>
      </c>
      <c r="BO73" s="25">
        <v>8.0067595229999995</v>
      </c>
      <c r="BP73" s="25">
        <v>8.0067595229999995</v>
      </c>
      <c r="BQ73" s="25">
        <v>8.0067595229999995</v>
      </c>
      <c r="BR73" s="25">
        <v>5.5846428945547864</v>
      </c>
      <c r="BS73" s="25">
        <v>8.0201542969999995</v>
      </c>
      <c r="BT73" s="25">
        <v>8.0201542969999995</v>
      </c>
      <c r="BU73" s="25">
        <v>8.0201542969999995</v>
      </c>
      <c r="BV73" s="25">
        <v>5.5280375139011504</v>
      </c>
      <c r="BW73" s="25">
        <v>8.0361683280000005</v>
      </c>
      <c r="BX73" s="25">
        <v>8.0361683280000005</v>
      </c>
      <c r="BY73" s="25">
        <v>8.0361683280000005</v>
      </c>
      <c r="BZ73" s="25">
        <v>5.4548883269137285</v>
      </c>
      <c r="CA73" s="25">
        <v>8.054140211</v>
      </c>
      <c r="CB73" s="25">
        <v>8.054140211</v>
      </c>
      <c r="CC73" s="25">
        <v>8.054140211</v>
      </c>
      <c r="CD73" s="25">
        <v>5.3525030360210657</v>
      </c>
      <c r="CE73" s="25">
        <v>8.0735314280000008</v>
      </c>
      <c r="CF73" s="25">
        <v>8.0735314280000008</v>
      </c>
      <c r="CG73" s="25">
        <v>8.0735314280000008</v>
      </c>
      <c r="CH73" s="25">
        <v>5.2039297971021199</v>
      </c>
      <c r="CI73" s="25">
        <v>8.0965339459999992</v>
      </c>
      <c r="CJ73" s="25">
        <v>8.0965339459999992</v>
      </c>
      <c r="CK73" s="25">
        <v>8.0965339459999992</v>
      </c>
      <c r="CL73" s="25">
        <v>5.0160876268612586</v>
      </c>
      <c r="CM73" s="25">
        <v>8.1242310500000006</v>
      </c>
      <c r="CN73" s="25">
        <v>8.1242310500000006</v>
      </c>
      <c r="CO73" s="25">
        <v>8.1242310500000006</v>
      </c>
      <c r="CP73" s="25">
        <v>4.8125407222861849</v>
      </c>
      <c r="CQ73" s="25">
        <v>8.1561673910000003</v>
      </c>
      <c r="CR73" s="25">
        <v>8.1561673910000003</v>
      </c>
      <c r="CS73" s="25">
        <v>8.1561673910000003</v>
      </c>
      <c r="CT73" s="25">
        <v>4.5866582105584985</v>
      </c>
      <c r="CU73" s="25">
        <v>8.1932213100000002</v>
      </c>
      <c r="CV73" s="25">
        <v>8.1932213100000002</v>
      </c>
      <c r="CW73" s="25">
        <v>8.1932213100000002</v>
      </c>
      <c r="CX73" s="25">
        <v>4.313658817424578</v>
      </c>
      <c r="CY73" s="25">
        <v>8.2791850419999999</v>
      </c>
      <c r="CZ73" s="25">
        <v>8.2791850419999999</v>
      </c>
      <c r="DA73" s="25">
        <v>8.2791850419999999</v>
      </c>
      <c r="DB73" s="25">
        <v>4.0202253640548848</v>
      </c>
      <c r="DC73" s="25">
        <v>8.3641174609999993</v>
      </c>
      <c r="DD73" s="25">
        <v>8.3641174609999993</v>
      </c>
      <c r="DE73" s="25">
        <v>8.3641174609999993</v>
      </c>
      <c r="DF73" s="25">
        <v>3.8480754385258318</v>
      </c>
      <c r="DG73" s="25">
        <v>8.4188140320000002</v>
      </c>
      <c r="DH73" s="25">
        <v>8.4188140320000002</v>
      </c>
      <c r="DI73" s="25">
        <v>8.4188140320000002</v>
      </c>
      <c r="DJ73" s="25">
        <v>3.7914309913689057</v>
      </c>
      <c r="DK73" s="25">
        <v>8.4485475490000006</v>
      </c>
      <c r="DL73" s="25">
        <v>8.4485475490000006</v>
      </c>
      <c r="DM73" s="25">
        <v>8.4485475490000006</v>
      </c>
      <c r="DN73" s="25">
        <v>3.6651075981296164</v>
      </c>
      <c r="DO73" s="27">
        <v>8.0066027690000006</v>
      </c>
      <c r="DP73" s="27">
        <v>8.0066027690000006</v>
      </c>
      <c r="DQ73" s="27">
        <v>8.0066027690000006</v>
      </c>
      <c r="DR73" s="27">
        <v>5.6229134698605288</v>
      </c>
      <c r="DS73" s="27">
        <v>8.0056683199999998</v>
      </c>
      <c r="DT73" s="27">
        <v>8.0056683199999998</v>
      </c>
      <c r="DU73" s="27">
        <v>8.0056683199999998</v>
      </c>
      <c r="DV73" s="27">
        <v>5.5567835942106774</v>
      </c>
      <c r="DW73" s="27">
        <v>8.0224063359999995</v>
      </c>
      <c r="DX73" s="27">
        <v>8.0224063359999995</v>
      </c>
      <c r="DY73" s="27">
        <v>8.0224063359999995</v>
      </c>
      <c r="DZ73" s="27">
        <v>5.465770463858254</v>
      </c>
      <c r="EA73" s="27">
        <v>8.0457349669999996</v>
      </c>
      <c r="EB73" s="27">
        <v>8.0457349669999996</v>
      </c>
      <c r="EC73" s="27">
        <v>8.0457349669999996</v>
      </c>
      <c r="ED73" s="27">
        <v>5.3353064658253109</v>
      </c>
      <c r="EE73" s="27">
        <v>8.0743156480000007</v>
      </c>
      <c r="EF73" s="27">
        <v>8.0743156480000007</v>
      </c>
      <c r="EG73" s="27">
        <v>8.0743156480000007</v>
      </c>
      <c r="EH73" s="27">
        <v>5.2233097177351651</v>
      </c>
      <c r="EI73" s="27">
        <v>8.1048538630000007</v>
      </c>
      <c r="EJ73" s="27">
        <v>8.1048538630000007</v>
      </c>
      <c r="EK73" s="27">
        <v>8.1048538630000007</v>
      </c>
      <c r="EL73" s="27">
        <v>5.0832010160805385</v>
      </c>
      <c r="EM73" s="27">
        <v>8.1349050980000008</v>
      </c>
      <c r="EN73" s="27">
        <v>8.1349050980000008</v>
      </c>
      <c r="EO73" s="27">
        <v>8.1349050980000008</v>
      </c>
      <c r="EP73" s="27">
        <v>4.9414264274148678</v>
      </c>
      <c r="EQ73" s="27">
        <v>8.1693119369999998</v>
      </c>
      <c r="ER73" s="27">
        <v>8.1693119369999998</v>
      </c>
      <c r="ES73" s="27">
        <v>8.1693119369999998</v>
      </c>
      <c r="ET73" s="27">
        <v>4.8003731928426578</v>
      </c>
      <c r="EU73" s="27">
        <v>8.2082716379999994</v>
      </c>
      <c r="EV73" s="27">
        <v>8.2082716379999994</v>
      </c>
      <c r="EW73" s="27">
        <v>8.2082716379999994</v>
      </c>
      <c r="EX73" s="27">
        <v>4.6476133482353772</v>
      </c>
      <c r="EY73" s="27">
        <v>8.2551168270000002</v>
      </c>
      <c r="EZ73" s="27">
        <v>8.2551168270000002</v>
      </c>
      <c r="FA73" s="27">
        <v>8.2551168270000002</v>
      </c>
      <c r="FB73" s="27">
        <v>4.4503659366592148</v>
      </c>
      <c r="FC73" s="27">
        <v>8.4622033939999994</v>
      </c>
      <c r="FD73" s="27">
        <v>8.4622033939999994</v>
      </c>
      <c r="FE73" s="27">
        <v>8.4622033939999994</v>
      </c>
      <c r="FF73" s="27">
        <v>3.7383990561986664</v>
      </c>
      <c r="FG73" s="27">
        <v>8.6116626820000004</v>
      </c>
      <c r="FH73" s="27">
        <v>8.6116626820000004</v>
      </c>
      <c r="FI73" s="27">
        <v>8.6116626820000004</v>
      </c>
      <c r="FJ73" s="27">
        <v>3.4290253882619472</v>
      </c>
      <c r="FK73" s="27">
        <v>8.6933969520000005</v>
      </c>
      <c r="FL73" s="27">
        <v>8.6933969520000005</v>
      </c>
      <c r="FM73" s="27">
        <v>8.6933969520000005</v>
      </c>
      <c r="FN73" s="27">
        <v>3.3673128818125591</v>
      </c>
      <c r="FO73" s="27">
        <v>8.7233347339999998</v>
      </c>
      <c r="FP73" s="27">
        <v>8.7233347339999998</v>
      </c>
      <c r="FQ73" s="27">
        <v>8.7233347339999998</v>
      </c>
      <c r="FR73" s="27">
        <v>3.549742693030276</v>
      </c>
      <c r="FS73" s="28">
        <v>8.0068398189999996</v>
      </c>
      <c r="FT73" s="28">
        <v>8.0068398189999996</v>
      </c>
      <c r="FU73" s="28">
        <v>8.0068398189999996</v>
      </c>
      <c r="FV73" s="28">
        <v>5.6229134698605288</v>
      </c>
      <c r="FW73" s="28">
        <v>8.0057920160000009</v>
      </c>
      <c r="FX73" s="28">
        <v>8.0057920160000009</v>
      </c>
      <c r="FY73" s="28">
        <v>8.0057920160000009</v>
      </c>
      <c r="FZ73" s="28">
        <v>5.5454212708754849</v>
      </c>
      <c r="GA73" s="28">
        <v>8.0257184020000008</v>
      </c>
      <c r="GB73" s="28">
        <v>8.0257184020000008</v>
      </c>
      <c r="GC73" s="28">
        <v>8.0257184020000008</v>
      </c>
      <c r="GD73" s="28">
        <v>5.4510883025295591</v>
      </c>
      <c r="GE73" s="28">
        <v>8.0560076380000005</v>
      </c>
      <c r="GF73" s="28">
        <v>8.0560076380000005</v>
      </c>
      <c r="GG73" s="28">
        <v>8.0560076380000005</v>
      </c>
      <c r="GH73" s="28">
        <v>5.3222179617128109</v>
      </c>
      <c r="GI73" s="28">
        <v>8.097360815</v>
      </c>
      <c r="GJ73" s="28">
        <v>8.097360815</v>
      </c>
      <c r="GK73" s="28">
        <v>8.097360815</v>
      </c>
      <c r="GL73" s="28">
        <v>5.2083682360306209</v>
      </c>
      <c r="GM73" s="28">
        <v>8.1438018069999991</v>
      </c>
      <c r="GN73" s="28">
        <v>8.1438018069999991</v>
      </c>
      <c r="GO73" s="28">
        <v>8.1438018069999991</v>
      </c>
      <c r="GP73" s="28">
        <v>5.0623571784098811</v>
      </c>
      <c r="GQ73" s="28">
        <v>8.1965866199999997</v>
      </c>
      <c r="GR73" s="28">
        <v>8.1965866199999997</v>
      </c>
      <c r="GS73" s="28">
        <v>8.1965866199999997</v>
      </c>
      <c r="GT73" s="28">
        <v>4.9091544087146595</v>
      </c>
      <c r="GU73" s="28">
        <v>8.2587321219999996</v>
      </c>
      <c r="GV73" s="28">
        <v>8.2587321219999996</v>
      </c>
      <c r="GW73" s="28">
        <v>8.2587321219999996</v>
      </c>
      <c r="GX73" s="28">
        <v>4.7647218872919588</v>
      </c>
      <c r="GY73" s="28">
        <v>8.3283511400000005</v>
      </c>
      <c r="GZ73" s="28">
        <v>8.3283511400000005</v>
      </c>
      <c r="HA73" s="28">
        <v>8.3283511400000005</v>
      </c>
      <c r="HB73" s="28">
        <v>4.6296481269693315</v>
      </c>
      <c r="HC73" s="28">
        <v>8.4109592539999998</v>
      </c>
      <c r="HD73" s="28">
        <v>8.4109592539999998</v>
      </c>
      <c r="HE73" s="28">
        <v>8.4109592539999998</v>
      </c>
      <c r="HF73" s="28">
        <v>4.4823998694030696</v>
      </c>
      <c r="HG73" s="28">
        <v>8.7223978590000009</v>
      </c>
      <c r="HH73" s="28">
        <v>8.7223978590000009</v>
      </c>
      <c r="HI73" s="28">
        <v>8.7223978590000009</v>
      </c>
      <c r="HJ73" s="28">
        <v>3.8015567445263572</v>
      </c>
      <c r="HK73" s="28">
        <v>8.9348950449999993</v>
      </c>
      <c r="HL73" s="28">
        <v>8.9348950449999993</v>
      </c>
      <c r="HM73" s="28">
        <v>8.9348950449999993</v>
      </c>
      <c r="HN73" s="28">
        <v>3.0428449396456827</v>
      </c>
      <c r="HO73" s="28">
        <v>9.0120143349999999</v>
      </c>
      <c r="HP73" s="28">
        <v>9.0120143349999999</v>
      </c>
      <c r="HQ73" s="28">
        <v>9.0120143349999999</v>
      </c>
      <c r="HR73" s="28">
        <v>2.6688617680821567</v>
      </c>
      <c r="HS73" s="28">
        <v>9.035820953</v>
      </c>
      <c r="HT73" s="28">
        <v>9.035820953</v>
      </c>
      <c r="HU73" s="28">
        <v>9.035820953</v>
      </c>
      <c r="HV73" s="28">
        <v>2.4826460352012276</v>
      </c>
      <c r="HW73" s="29">
        <v>8.0068398189999996</v>
      </c>
      <c r="HX73" s="29">
        <v>8.0068398189999996</v>
      </c>
      <c r="HY73" s="29">
        <v>8.0068398189999996</v>
      </c>
      <c r="HZ73" s="29">
        <v>5.6229134698605288</v>
      </c>
      <c r="IA73" s="29">
        <v>8.0031744790000001</v>
      </c>
      <c r="IB73" s="29">
        <v>8.0031744790000001</v>
      </c>
      <c r="IC73" s="29">
        <v>8.0031744790000001</v>
      </c>
      <c r="ID73" s="29">
        <v>5.5528735918017444</v>
      </c>
      <c r="IE73" s="29">
        <v>8.0324478629999998</v>
      </c>
      <c r="IF73" s="29">
        <v>8.0324478629999998</v>
      </c>
      <c r="IG73" s="29">
        <v>8.0324478629999998</v>
      </c>
      <c r="IH73" s="29">
        <v>5.4114415670616722</v>
      </c>
      <c r="II73" s="29">
        <v>8.0666420409999997</v>
      </c>
      <c r="IJ73" s="29">
        <v>8.0666420409999997</v>
      </c>
      <c r="IK73" s="29">
        <v>8.0666420409999997</v>
      </c>
      <c r="IL73" s="29">
        <v>5.265262968531033</v>
      </c>
      <c r="IM73" s="29">
        <v>8.1105249579999992</v>
      </c>
      <c r="IN73" s="29">
        <v>8.1105249579999992</v>
      </c>
      <c r="IO73" s="29">
        <v>8.1105249579999992</v>
      </c>
      <c r="IP73" s="29">
        <v>5.1345915824155313</v>
      </c>
      <c r="IQ73" s="29">
        <v>8.1553831090000006</v>
      </c>
      <c r="IR73" s="29">
        <v>8.1553831090000006</v>
      </c>
      <c r="IS73" s="29">
        <v>8.1553831090000006</v>
      </c>
      <c r="IT73" s="29">
        <v>4.9897312522883723</v>
      </c>
      <c r="IU73" s="29">
        <v>8.2089593979999993</v>
      </c>
      <c r="IV73" s="29">
        <v>8.2089593979999993</v>
      </c>
      <c r="IW73" s="29">
        <v>8.2089593979999993</v>
      </c>
      <c r="IX73" s="29">
        <v>4.8467537151746498</v>
      </c>
      <c r="IY73" s="29">
        <v>8.2695512319999995</v>
      </c>
      <c r="IZ73" s="29">
        <v>8.2695512319999995</v>
      </c>
      <c r="JA73" s="29">
        <v>8.2695512319999995</v>
      </c>
      <c r="JB73" s="29">
        <v>4.7218836672059634</v>
      </c>
      <c r="JC73" s="29">
        <v>8.3367495439999999</v>
      </c>
      <c r="JD73" s="29">
        <v>8.3367495439999999</v>
      </c>
      <c r="JE73" s="29">
        <v>8.3367495439999999</v>
      </c>
      <c r="JF73" s="29">
        <v>4.6063714546824279</v>
      </c>
      <c r="JG73" s="29">
        <v>8.4150093209999994</v>
      </c>
      <c r="JH73" s="29">
        <v>8.4150093209999994</v>
      </c>
      <c r="JI73" s="29">
        <v>8.4150093209999994</v>
      </c>
      <c r="JJ73" s="29">
        <v>4.4424798986585019</v>
      </c>
      <c r="JK73" s="29">
        <v>8.6802431630000001</v>
      </c>
      <c r="JL73" s="29">
        <v>8.6802431630000001</v>
      </c>
      <c r="JM73" s="29">
        <v>8.6802431630000001</v>
      </c>
      <c r="JN73" s="29">
        <v>3.7154875589922618</v>
      </c>
      <c r="JO73" s="29">
        <v>8.8264143799999992</v>
      </c>
      <c r="JP73" s="29">
        <v>8.8264143799999992</v>
      </c>
      <c r="JQ73" s="29">
        <v>8.8264143799999992</v>
      </c>
      <c r="JR73" s="29">
        <v>3.332073556709882</v>
      </c>
      <c r="JS73" s="29">
        <v>8.8516316310000001</v>
      </c>
      <c r="JT73" s="29">
        <v>8.8516316310000001</v>
      </c>
      <c r="JU73" s="29">
        <v>8.8516316310000001</v>
      </c>
      <c r="JV73" s="29">
        <v>3.1641271969481481</v>
      </c>
      <c r="JW73" s="29">
        <v>8.8325188279999995</v>
      </c>
      <c r="JX73" s="29">
        <v>8.8325188279999995</v>
      </c>
      <c r="JY73" s="29">
        <v>8.8325188279999995</v>
      </c>
      <c r="JZ73" s="29">
        <v>3.1617680119383635</v>
      </c>
    </row>
    <row r="74" spans="1:286" ht="15" thickBot="1" x14ac:dyDescent="0.4">
      <c r="A74" s="2"/>
      <c r="B74" s="74" t="s">
        <v>539</v>
      </c>
      <c r="C74" s="74" t="s">
        <v>865</v>
      </c>
      <c r="D74" s="74" t="s">
        <v>850</v>
      </c>
      <c r="E74" s="87">
        <v>338547</v>
      </c>
      <c r="F74" s="84">
        <v>560280</v>
      </c>
      <c r="G74" s="22">
        <v>1.6794871794871795</v>
      </c>
      <c r="H74" s="22">
        <v>0.44197031039136303</v>
      </c>
      <c r="I74" s="22">
        <v>0.31765276430649858</v>
      </c>
      <c r="J74" s="22">
        <v>1.6794871794871795</v>
      </c>
      <c r="K74" s="22">
        <v>1.6794871794871795</v>
      </c>
      <c r="L74" s="22">
        <v>0.44197031039136303</v>
      </c>
      <c r="M74" s="22">
        <v>0.31765276430649858</v>
      </c>
      <c r="N74" s="22">
        <v>1.6794871794871795</v>
      </c>
      <c r="O74" s="22">
        <v>1.6794871794871795</v>
      </c>
      <c r="P74" s="22">
        <v>0.44197031039136303</v>
      </c>
      <c r="Q74" s="22">
        <v>0.31765276430649858</v>
      </c>
      <c r="R74" s="22">
        <v>1.6794871794871795</v>
      </c>
      <c r="S74" s="22">
        <v>1.6794871794871795</v>
      </c>
      <c r="T74" s="22">
        <v>0.44197031039136303</v>
      </c>
      <c r="U74" s="22">
        <v>0.31765276430649858</v>
      </c>
      <c r="V74" s="22">
        <v>1.6794871794871795</v>
      </c>
      <c r="W74" s="22">
        <v>1.6794871794871795</v>
      </c>
      <c r="X74" s="22">
        <v>0.44197031039136303</v>
      </c>
      <c r="Y74" s="22">
        <v>0.31765276430649858</v>
      </c>
      <c r="Z74" s="22">
        <v>1.6794871794871795</v>
      </c>
      <c r="AA74" s="22">
        <v>1.6794871794871795</v>
      </c>
      <c r="AB74" s="22">
        <v>0.44197031039136303</v>
      </c>
      <c r="AC74" s="22">
        <v>0.31765276430649858</v>
      </c>
      <c r="AD74" s="22">
        <v>1.6794871794871795</v>
      </c>
      <c r="AE74" s="22">
        <v>1.6794871794871795</v>
      </c>
      <c r="AF74" s="22">
        <v>0.44197031039136303</v>
      </c>
      <c r="AG74" s="22">
        <v>0.31765276430649858</v>
      </c>
      <c r="AH74" s="22">
        <v>1.6794871794871795</v>
      </c>
      <c r="AI74" s="22">
        <v>1.6794871794871795</v>
      </c>
      <c r="AJ74" s="22">
        <v>0.44197031039136303</v>
      </c>
      <c r="AK74" s="22">
        <v>0.31765276430649858</v>
      </c>
      <c r="AL74" s="22">
        <v>1.6794871794871795</v>
      </c>
      <c r="AM74" s="22">
        <v>1.6794871794871795</v>
      </c>
      <c r="AN74" s="22">
        <v>0.44197031039136303</v>
      </c>
      <c r="AO74" s="22">
        <v>0.31765276430649858</v>
      </c>
      <c r="AP74" s="22">
        <v>1.6794871794871795</v>
      </c>
      <c r="AQ74" s="22">
        <v>1.6794871794871795</v>
      </c>
      <c r="AR74" s="22">
        <v>0.44197031039136303</v>
      </c>
      <c r="AS74" s="22">
        <v>0.31765276430649858</v>
      </c>
      <c r="AT74" s="22">
        <v>1.6794871794871795</v>
      </c>
      <c r="AU74" s="22">
        <v>1.6794871794871795</v>
      </c>
      <c r="AV74" s="22">
        <v>0.44197031039136303</v>
      </c>
      <c r="AW74" s="22">
        <v>0.31765276430649858</v>
      </c>
      <c r="AX74" s="22">
        <v>1.6794871794871795</v>
      </c>
      <c r="AY74" s="22">
        <v>1.6794871794871795</v>
      </c>
      <c r="AZ74" s="22">
        <v>0.44197031039136303</v>
      </c>
      <c r="BA74" s="22">
        <v>0.31765276430649858</v>
      </c>
      <c r="BB74" s="22">
        <v>1.6794871794871795</v>
      </c>
      <c r="BC74" s="22">
        <v>0.97993649674168803</v>
      </c>
      <c r="BD74" s="22">
        <v>0.37194669949319548</v>
      </c>
      <c r="BE74" s="22">
        <v>0.30391668686223328</v>
      </c>
      <c r="BF74" s="22">
        <v>0.97993649674168803</v>
      </c>
      <c r="BG74" s="22">
        <v>1.5222902641646705</v>
      </c>
      <c r="BH74" s="22">
        <v>0.44197031039136303</v>
      </c>
      <c r="BI74" s="22">
        <v>0.31765276430649858</v>
      </c>
      <c r="BJ74" s="22">
        <v>1.5222902641646705</v>
      </c>
      <c r="BK74" s="25">
        <v>1.6794871794871795</v>
      </c>
      <c r="BL74" s="25">
        <v>0.44197031039136303</v>
      </c>
      <c r="BM74" s="25">
        <v>0.31765276430649858</v>
      </c>
      <c r="BN74" s="25">
        <v>1.6794871794871795</v>
      </c>
      <c r="BO74" s="25">
        <v>1.6794871794871795</v>
      </c>
      <c r="BP74" s="25">
        <v>0.44197031039136303</v>
      </c>
      <c r="BQ74" s="25">
        <v>0.31765276430649858</v>
      </c>
      <c r="BR74" s="25">
        <v>1.6794871794871795</v>
      </c>
      <c r="BS74" s="25">
        <v>1.6794871794871795</v>
      </c>
      <c r="BT74" s="25">
        <v>0.44197031039136303</v>
      </c>
      <c r="BU74" s="25">
        <v>0.31765276430649858</v>
      </c>
      <c r="BV74" s="25">
        <v>1.6794871794871795</v>
      </c>
      <c r="BW74" s="25">
        <v>1.6794871794871795</v>
      </c>
      <c r="BX74" s="25">
        <v>0.44197031039136303</v>
      </c>
      <c r="BY74" s="25">
        <v>0.31765276430649858</v>
      </c>
      <c r="BZ74" s="25">
        <v>1.6794871794871795</v>
      </c>
      <c r="CA74" s="25">
        <v>1.6794871794871795</v>
      </c>
      <c r="CB74" s="25">
        <v>0.44197031039136303</v>
      </c>
      <c r="CC74" s="25">
        <v>0.31765276430649858</v>
      </c>
      <c r="CD74" s="25">
        <v>1.6794871794871795</v>
      </c>
      <c r="CE74" s="25">
        <v>1.6794871794871795</v>
      </c>
      <c r="CF74" s="25">
        <v>0.44197031039136303</v>
      </c>
      <c r="CG74" s="25">
        <v>0.31765276430649858</v>
      </c>
      <c r="CH74" s="25">
        <v>1.6794871794871795</v>
      </c>
      <c r="CI74" s="25">
        <v>1.6794871794871795</v>
      </c>
      <c r="CJ74" s="25">
        <v>0.44197031039136303</v>
      </c>
      <c r="CK74" s="25">
        <v>0.31765276430649858</v>
      </c>
      <c r="CL74" s="25">
        <v>1.6794871794871795</v>
      </c>
      <c r="CM74" s="25">
        <v>1.6794871794871795</v>
      </c>
      <c r="CN74" s="25">
        <v>0.44197031039136303</v>
      </c>
      <c r="CO74" s="25">
        <v>0.31765276430649858</v>
      </c>
      <c r="CP74" s="25">
        <v>1.6794871794871795</v>
      </c>
      <c r="CQ74" s="25">
        <v>1.6794871794871795</v>
      </c>
      <c r="CR74" s="25">
        <v>0.44197031039136303</v>
      </c>
      <c r="CS74" s="25">
        <v>0.31765276430649858</v>
      </c>
      <c r="CT74" s="25">
        <v>1.6794871794871795</v>
      </c>
      <c r="CU74" s="25">
        <v>1.6794871794871795</v>
      </c>
      <c r="CV74" s="25">
        <v>0.44197031039136303</v>
      </c>
      <c r="CW74" s="25">
        <v>0.31765276430649858</v>
      </c>
      <c r="CX74" s="25">
        <v>1.6794871794871795</v>
      </c>
      <c r="CY74" s="25">
        <v>1.6794871794871795</v>
      </c>
      <c r="CZ74" s="25">
        <v>0.44197031039136303</v>
      </c>
      <c r="DA74" s="25">
        <v>0.31765276430649858</v>
      </c>
      <c r="DB74" s="25">
        <v>1.6794871794871795</v>
      </c>
      <c r="DC74" s="25">
        <v>1.6794871794871795</v>
      </c>
      <c r="DD74" s="25">
        <v>0.44197031039136303</v>
      </c>
      <c r="DE74" s="25">
        <v>0.31765276430649858</v>
      </c>
      <c r="DF74" s="25">
        <v>1.6794871794871795</v>
      </c>
      <c r="DG74" s="25">
        <v>1.3327991135055182</v>
      </c>
      <c r="DH74" s="25">
        <v>0.44197031039136303</v>
      </c>
      <c r="DI74" s="25">
        <v>0.31765276430649858</v>
      </c>
      <c r="DJ74" s="25">
        <v>1.3327991135055182</v>
      </c>
      <c r="DK74" s="25">
        <v>2.0765687093384662</v>
      </c>
      <c r="DL74" s="25">
        <v>0.44197031039136303</v>
      </c>
      <c r="DM74" s="25">
        <v>0.31765276430649858</v>
      </c>
      <c r="DN74" s="25">
        <v>2.0765687093384662</v>
      </c>
      <c r="DO74" s="27">
        <v>1.6794871794871795</v>
      </c>
      <c r="DP74" s="27">
        <v>0.44197031039136303</v>
      </c>
      <c r="DQ74" s="27">
        <v>0.31765276430649858</v>
      </c>
      <c r="DR74" s="27">
        <v>1.6794871794871795</v>
      </c>
      <c r="DS74" s="27">
        <v>1.6794871794871795</v>
      </c>
      <c r="DT74" s="27">
        <v>0.44197031039136303</v>
      </c>
      <c r="DU74" s="27">
        <v>0.31765276430649858</v>
      </c>
      <c r="DV74" s="27">
        <v>1.6794871794871795</v>
      </c>
      <c r="DW74" s="27">
        <v>1.6794871794871795</v>
      </c>
      <c r="DX74" s="27">
        <v>0.44197031039136303</v>
      </c>
      <c r="DY74" s="27">
        <v>0.31765276430649858</v>
      </c>
      <c r="DZ74" s="27">
        <v>1.6794871794871795</v>
      </c>
      <c r="EA74" s="27">
        <v>1.6794871794871795</v>
      </c>
      <c r="EB74" s="27">
        <v>0.44197031039136303</v>
      </c>
      <c r="EC74" s="27">
        <v>0.31765276430649858</v>
      </c>
      <c r="ED74" s="27">
        <v>1.6794871794871795</v>
      </c>
      <c r="EE74" s="27">
        <v>1.6794871794871795</v>
      </c>
      <c r="EF74" s="27">
        <v>0.44197031039136303</v>
      </c>
      <c r="EG74" s="27">
        <v>0.31765276430649858</v>
      </c>
      <c r="EH74" s="27">
        <v>1.6794871794871795</v>
      </c>
      <c r="EI74" s="27">
        <v>1.6794871794871795</v>
      </c>
      <c r="EJ74" s="27">
        <v>0.44197031039136303</v>
      </c>
      <c r="EK74" s="27">
        <v>0.31765276430649858</v>
      </c>
      <c r="EL74" s="27">
        <v>1.6794871794871795</v>
      </c>
      <c r="EM74" s="27">
        <v>1.6794871794871795</v>
      </c>
      <c r="EN74" s="27">
        <v>0.44197031039136303</v>
      </c>
      <c r="EO74" s="27">
        <v>0.31765276430649858</v>
      </c>
      <c r="EP74" s="27">
        <v>1.6794871794871795</v>
      </c>
      <c r="EQ74" s="27">
        <v>1.6794871794871795</v>
      </c>
      <c r="ER74" s="27">
        <v>0.44197031039136303</v>
      </c>
      <c r="ES74" s="27">
        <v>0.31765276430649858</v>
      </c>
      <c r="ET74" s="27">
        <v>1.6794871794871795</v>
      </c>
      <c r="EU74" s="27">
        <v>1.6794871794871795</v>
      </c>
      <c r="EV74" s="27">
        <v>0.44197031039136303</v>
      </c>
      <c r="EW74" s="27">
        <v>0.31765276430649858</v>
      </c>
      <c r="EX74" s="27">
        <v>1.6794871794871795</v>
      </c>
      <c r="EY74" s="27">
        <v>1.6794871794871795</v>
      </c>
      <c r="EZ74" s="27">
        <v>0.44197031039136303</v>
      </c>
      <c r="FA74" s="27">
        <v>0.31765276430649858</v>
      </c>
      <c r="FB74" s="27">
        <v>1.6794871794871795</v>
      </c>
      <c r="FC74" s="27">
        <v>1.6794871794871795</v>
      </c>
      <c r="FD74" s="27">
        <v>0.44197031039136303</v>
      </c>
      <c r="FE74" s="27">
        <v>0.31765276430649858</v>
      </c>
      <c r="FF74" s="27">
        <v>1.6794871794871795</v>
      </c>
      <c r="FG74" s="27">
        <v>1.6794871794871795</v>
      </c>
      <c r="FH74" s="27">
        <v>0.44197031039136303</v>
      </c>
      <c r="FI74" s="27">
        <v>0.31765276430649858</v>
      </c>
      <c r="FJ74" s="27">
        <v>1.6794871794871795</v>
      </c>
      <c r="FK74" s="27">
        <v>1.2662144442795027</v>
      </c>
      <c r="FL74" s="27">
        <v>0.44197031039136303</v>
      </c>
      <c r="FM74" s="27">
        <v>0.31765276430649858</v>
      </c>
      <c r="FN74" s="27">
        <v>1.2662144442795027</v>
      </c>
      <c r="FO74" s="27">
        <v>1.9757451340621648</v>
      </c>
      <c r="FP74" s="27">
        <v>0.44197031039136303</v>
      </c>
      <c r="FQ74" s="27">
        <v>0.31765276430649858</v>
      </c>
      <c r="FR74" s="27">
        <v>1.9757451340621648</v>
      </c>
      <c r="FS74" s="28">
        <v>1.6794871794871795</v>
      </c>
      <c r="FT74" s="28">
        <v>0.44197031039136303</v>
      </c>
      <c r="FU74" s="28">
        <v>0.31765276430649858</v>
      </c>
      <c r="FV74" s="28">
        <v>1.6794871794871795</v>
      </c>
      <c r="FW74" s="28">
        <v>1.6794871794871795</v>
      </c>
      <c r="FX74" s="28">
        <v>0.44197031039136303</v>
      </c>
      <c r="FY74" s="28">
        <v>0.31765276430649858</v>
      </c>
      <c r="FZ74" s="28">
        <v>1.6794871794871795</v>
      </c>
      <c r="GA74" s="28">
        <v>1.6794871794871795</v>
      </c>
      <c r="GB74" s="28">
        <v>0.44197031039136303</v>
      </c>
      <c r="GC74" s="28">
        <v>0.31765276430649858</v>
      </c>
      <c r="GD74" s="28">
        <v>1.6794871794871795</v>
      </c>
      <c r="GE74" s="28">
        <v>1.6794871794871795</v>
      </c>
      <c r="GF74" s="28">
        <v>0.44197031039136303</v>
      </c>
      <c r="GG74" s="28">
        <v>0.31765276430649858</v>
      </c>
      <c r="GH74" s="28">
        <v>1.6794871794871795</v>
      </c>
      <c r="GI74" s="28">
        <v>1.6794871794871795</v>
      </c>
      <c r="GJ74" s="28">
        <v>0.44197031039136303</v>
      </c>
      <c r="GK74" s="28">
        <v>0.31765276430649858</v>
      </c>
      <c r="GL74" s="28">
        <v>1.6794871794871795</v>
      </c>
      <c r="GM74" s="28">
        <v>1.6794871794871795</v>
      </c>
      <c r="GN74" s="28">
        <v>0.44197031039136303</v>
      </c>
      <c r="GO74" s="28">
        <v>0.31765276430649858</v>
      </c>
      <c r="GP74" s="28">
        <v>1.6794871794871795</v>
      </c>
      <c r="GQ74" s="28">
        <v>1.6794871794871795</v>
      </c>
      <c r="GR74" s="28">
        <v>0.44197031039136303</v>
      </c>
      <c r="GS74" s="28">
        <v>0.31765276430649858</v>
      </c>
      <c r="GT74" s="28">
        <v>1.6794871794871795</v>
      </c>
      <c r="GU74" s="28">
        <v>1.6794871794871795</v>
      </c>
      <c r="GV74" s="28">
        <v>0.44197031039136303</v>
      </c>
      <c r="GW74" s="28">
        <v>0.31765276430649858</v>
      </c>
      <c r="GX74" s="28">
        <v>1.6794871794871795</v>
      </c>
      <c r="GY74" s="28">
        <v>1.6794871794871795</v>
      </c>
      <c r="GZ74" s="28">
        <v>0.44197031039136303</v>
      </c>
      <c r="HA74" s="28">
        <v>0.31765276430649858</v>
      </c>
      <c r="HB74" s="28">
        <v>1.6794871794871795</v>
      </c>
      <c r="HC74" s="28">
        <v>1.6794871794871795</v>
      </c>
      <c r="HD74" s="28">
        <v>0.44197031039136303</v>
      </c>
      <c r="HE74" s="28">
        <v>0.31765276430649858</v>
      </c>
      <c r="HF74" s="28">
        <v>1.6794871794871795</v>
      </c>
      <c r="HG74" s="28">
        <v>1.6794871794871795</v>
      </c>
      <c r="HH74" s="28">
        <v>0.44197031039136303</v>
      </c>
      <c r="HI74" s="28">
        <v>0.31765276430649858</v>
      </c>
      <c r="HJ74" s="28">
        <v>1.6794871794871795</v>
      </c>
      <c r="HK74" s="28">
        <v>1.6794871794871795</v>
      </c>
      <c r="HL74" s="28">
        <v>0.44197031039136303</v>
      </c>
      <c r="HM74" s="28">
        <v>0.31765276430649858</v>
      </c>
      <c r="HN74" s="28">
        <v>1.6794871794871795</v>
      </c>
      <c r="HO74" s="28">
        <v>1.6794871794871795</v>
      </c>
      <c r="HP74" s="28">
        <v>0.44197031039136303</v>
      </c>
      <c r="HQ74" s="28">
        <v>0.31765276430649858</v>
      </c>
      <c r="HR74" s="28">
        <v>1.6794871794871795</v>
      </c>
      <c r="HS74" s="28">
        <v>1.6794871794871795</v>
      </c>
      <c r="HT74" s="28">
        <v>0.44197031039136303</v>
      </c>
      <c r="HU74" s="28">
        <v>0.31765276430649858</v>
      </c>
      <c r="HV74" s="28">
        <v>1.6794871794871795</v>
      </c>
      <c r="HW74" s="29">
        <v>1.6794871794871795</v>
      </c>
      <c r="HX74" s="29">
        <v>0.44197031039136303</v>
      </c>
      <c r="HY74" s="29">
        <v>0.31765276430649858</v>
      </c>
      <c r="HZ74" s="29">
        <v>1.6794871794871795</v>
      </c>
      <c r="IA74" s="29">
        <v>1.6794871794871795</v>
      </c>
      <c r="IB74" s="29">
        <v>0.44197031039136303</v>
      </c>
      <c r="IC74" s="29">
        <v>0.31765276430649858</v>
      </c>
      <c r="ID74" s="29">
        <v>1.6794871794871795</v>
      </c>
      <c r="IE74" s="29">
        <v>1.6794871794871795</v>
      </c>
      <c r="IF74" s="29">
        <v>0.44197031039136303</v>
      </c>
      <c r="IG74" s="29">
        <v>0.31765276430649858</v>
      </c>
      <c r="IH74" s="29">
        <v>1.6794871794871795</v>
      </c>
      <c r="II74" s="29">
        <v>1.6794871794871795</v>
      </c>
      <c r="IJ74" s="29">
        <v>0.44197031039136303</v>
      </c>
      <c r="IK74" s="29">
        <v>0.31765276430649858</v>
      </c>
      <c r="IL74" s="29">
        <v>1.6794871794871795</v>
      </c>
      <c r="IM74" s="29">
        <v>1.6794871794871795</v>
      </c>
      <c r="IN74" s="29">
        <v>0.44197031039136303</v>
      </c>
      <c r="IO74" s="29">
        <v>0.31765276430649858</v>
      </c>
      <c r="IP74" s="29">
        <v>1.6794871794871795</v>
      </c>
      <c r="IQ74" s="29">
        <v>1.6794871794871795</v>
      </c>
      <c r="IR74" s="29">
        <v>0.44197031039136303</v>
      </c>
      <c r="IS74" s="29">
        <v>0.31765276430649858</v>
      </c>
      <c r="IT74" s="29">
        <v>1.6794871794871795</v>
      </c>
      <c r="IU74" s="29">
        <v>1.6794871794871795</v>
      </c>
      <c r="IV74" s="29">
        <v>0.44197031039136303</v>
      </c>
      <c r="IW74" s="29">
        <v>0.31765276430649858</v>
      </c>
      <c r="IX74" s="29">
        <v>1.6794871794871795</v>
      </c>
      <c r="IY74" s="29">
        <v>1.6794871794871795</v>
      </c>
      <c r="IZ74" s="29">
        <v>0.44197031039136303</v>
      </c>
      <c r="JA74" s="29">
        <v>0.31765276430649858</v>
      </c>
      <c r="JB74" s="29">
        <v>1.6794871794871795</v>
      </c>
      <c r="JC74" s="29">
        <v>1.6794871794871795</v>
      </c>
      <c r="JD74" s="29">
        <v>0.44197031039136303</v>
      </c>
      <c r="JE74" s="29">
        <v>0.31765276430649858</v>
      </c>
      <c r="JF74" s="29">
        <v>1.6794871794871795</v>
      </c>
      <c r="JG74" s="29">
        <v>1.6794871794871795</v>
      </c>
      <c r="JH74" s="29">
        <v>0.44197031039136303</v>
      </c>
      <c r="JI74" s="29">
        <v>0.31765276430649858</v>
      </c>
      <c r="JJ74" s="29">
        <v>1.6794871794871795</v>
      </c>
      <c r="JK74" s="29">
        <v>2.6844262295081971</v>
      </c>
      <c r="JL74" s="29">
        <v>0.44197031039136303</v>
      </c>
      <c r="JM74" s="29">
        <v>0.31765276430649858</v>
      </c>
      <c r="JN74" s="29">
        <v>2.6844262295081971</v>
      </c>
      <c r="JO74" s="29">
        <v>2.1872267605225888</v>
      </c>
      <c r="JP74" s="29">
        <v>0.44197031039136303</v>
      </c>
      <c r="JQ74" s="29">
        <v>0.31765276430649858</v>
      </c>
      <c r="JR74" s="29">
        <v>2.1872267605225888</v>
      </c>
      <c r="JS74" s="29">
        <v>0.84508927242599463</v>
      </c>
      <c r="JT74" s="29">
        <v>0.32076381143176441</v>
      </c>
      <c r="JU74" s="29">
        <v>0.26209528130905596</v>
      </c>
      <c r="JV74" s="29">
        <v>0.84508927242599463</v>
      </c>
      <c r="JW74" s="29">
        <v>0.22027169185914813</v>
      </c>
      <c r="JX74" s="29">
        <v>8.3606773552377389E-2</v>
      </c>
      <c r="JY74" s="29">
        <v>6.8314878588523073E-2</v>
      </c>
      <c r="JZ74" s="29">
        <v>0.22027169185914813</v>
      </c>
    </row>
    <row r="75" spans="1:286" ht="15" thickBot="1" x14ac:dyDescent="0.4">
      <c r="A75" s="2"/>
      <c r="B75" s="74" t="s">
        <v>540</v>
      </c>
      <c r="C75" s="74" t="s">
        <v>533</v>
      </c>
      <c r="D75" s="74" t="s">
        <v>857</v>
      </c>
      <c r="E75" s="87">
        <v>376984</v>
      </c>
      <c r="F75" s="84">
        <v>401329</v>
      </c>
      <c r="G75" s="22">
        <v>30.505556273</v>
      </c>
      <c r="H75" s="22">
        <v>14.596761133603238</v>
      </c>
      <c r="I75" s="22">
        <v>10.4909796314258</v>
      </c>
      <c r="J75" s="22">
        <v>15.091357568315436</v>
      </c>
      <c r="K75" s="22">
        <v>30.507205447</v>
      </c>
      <c r="L75" s="22">
        <v>14.580031417041878</v>
      </c>
      <c r="M75" s="22">
        <v>10.47895565473136</v>
      </c>
      <c r="N75" s="22">
        <v>14.566065943677964</v>
      </c>
      <c r="O75" s="22">
        <v>30.564744639000001</v>
      </c>
      <c r="P75" s="22">
        <v>14.513020366643955</v>
      </c>
      <c r="Q75" s="22">
        <v>10.430793493388139</v>
      </c>
      <c r="R75" s="22">
        <v>14.292484875648773</v>
      </c>
      <c r="S75" s="22">
        <v>30.644584002000002</v>
      </c>
      <c r="T75" s="22">
        <v>14.385724294751357</v>
      </c>
      <c r="U75" s="22">
        <v>10.339303300107426</v>
      </c>
      <c r="V75" s="22">
        <v>13.88524000396864</v>
      </c>
      <c r="W75" s="22">
        <v>30.741658646000001</v>
      </c>
      <c r="X75" s="22">
        <v>14.206924595444875</v>
      </c>
      <c r="Y75" s="22">
        <v>10.210796435717413</v>
      </c>
      <c r="Z75" s="22">
        <v>13.465841702180981</v>
      </c>
      <c r="AA75" s="22">
        <v>30.845855575999998</v>
      </c>
      <c r="AB75" s="22">
        <v>14.011012786055627</v>
      </c>
      <c r="AC75" s="22">
        <v>10.069990760879943</v>
      </c>
      <c r="AD75" s="22">
        <v>12.894073954552715</v>
      </c>
      <c r="AE75" s="22">
        <v>30.957433827999999</v>
      </c>
      <c r="AF75" s="22">
        <v>13.858038306355287</v>
      </c>
      <c r="AG75" s="22">
        <v>9.9600449903096671</v>
      </c>
      <c r="AH75" s="22">
        <v>12.381798931253424</v>
      </c>
      <c r="AI75" s="22">
        <v>31.085263566999998</v>
      </c>
      <c r="AJ75" s="22">
        <v>13.652088667029227</v>
      </c>
      <c r="AK75" s="22">
        <v>9.8120249294555357</v>
      </c>
      <c r="AL75" s="22">
        <v>11.880292398345635</v>
      </c>
      <c r="AM75" s="22">
        <v>31.221918768000002</v>
      </c>
      <c r="AN75" s="22">
        <v>13.250821293963234</v>
      </c>
      <c r="AO75" s="22">
        <v>9.5236261676302192</v>
      </c>
      <c r="AP75" s="22">
        <v>9.6041085687705987</v>
      </c>
      <c r="AQ75" s="22">
        <v>31.377333441000001</v>
      </c>
      <c r="AR75" s="22">
        <v>13.059969370276837</v>
      </c>
      <c r="AS75" s="22">
        <v>9.3864571322746233</v>
      </c>
      <c r="AT75" s="22">
        <v>8.7712483827275634</v>
      </c>
      <c r="AU75" s="22">
        <v>32.145124957999997</v>
      </c>
      <c r="AV75" s="22">
        <v>12.139053101219961</v>
      </c>
      <c r="AW75" s="22">
        <v>8.7245764772104675</v>
      </c>
      <c r="AX75" s="22">
        <v>6.2377468037531472</v>
      </c>
      <c r="AY75" s="22">
        <v>32.936851732000001</v>
      </c>
      <c r="AZ75" s="22">
        <v>11.613214210101372</v>
      </c>
      <c r="BA75" s="22">
        <v>8.3466457125946825</v>
      </c>
      <c r="BB75" s="22">
        <v>4.664142629435446</v>
      </c>
      <c r="BC75" s="22">
        <v>33.515056666</v>
      </c>
      <c r="BD75" s="22">
        <v>11.120421630533274</v>
      </c>
      <c r="BE75" s="22">
        <v>7.9924659827596081</v>
      </c>
      <c r="BF75" s="22">
        <v>4.0537311195587904</v>
      </c>
      <c r="BG75" s="22">
        <v>34.098831318000002</v>
      </c>
      <c r="BH75" s="22">
        <v>10.743087994833635</v>
      </c>
      <c r="BI75" s="22">
        <v>7.7212688692257263</v>
      </c>
      <c r="BJ75" s="22">
        <v>3.6480704827130737</v>
      </c>
      <c r="BK75" s="25">
        <v>30.504872006999999</v>
      </c>
      <c r="BL75" s="25">
        <v>14.596761133603238</v>
      </c>
      <c r="BM75" s="25">
        <v>10.4909796314258</v>
      </c>
      <c r="BN75" s="25">
        <v>15.091357568315436</v>
      </c>
      <c r="BO75" s="25">
        <v>30.511717409999999</v>
      </c>
      <c r="BP75" s="25">
        <v>14.60644409933464</v>
      </c>
      <c r="BQ75" s="25">
        <v>10.497938969550892</v>
      </c>
      <c r="BR75" s="25">
        <v>14.724461063828622</v>
      </c>
      <c r="BS75" s="25">
        <v>30.557929342000001</v>
      </c>
      <c r="BT75" s="25">
        <v>14.48247346792966</v>
      </c>
      <c r="BU75" s="25">
        <v>10.408838835825295</v>
      </c>
      <c r="BV75" s="25">
        <v>14.510435699839617</v>
      </c>
      <c r="BW75" s="25">
        <v>30.619758052999998</v>
      </c>
      <c r="BX75" s="25">
        <v>14.412685804796084</v>
      </c>
      <c r="BY75" s="25">
        <v>10.358681068238505</v>
      </c>
      <c r="BZ75" s="25">
        <v>14.238446918144016</v>
      </c>
      <c r="CA75" s="25">
        <v>30.685913716999998</v>
      </c>
      <c r="CB75" s="25">
        <v>14.387674605331966</v>
      </c>
      <c r="CC75" s="25">
        <v>10.340705026722587</v>
      </c>
      <c r="CD75" s="25">
        <v>13.987007740782476</v>
      </c>
      <c r="CE75" s="25">
        <v>30.737419067000001</v>
      </c>
      <c r="CF75" s="25">
        <v>14.301934111099142</v>
      </c>
      <c r="CG75" s="25">
        <v>10.279081645319559</v>
      </c>
      <c r="CH75" s="25">
        <v>13.550174609599809</v>
      </c>
      <c r="CI75" s="25">
        <v>30.808368317999999</v>
      </c>
      <c r="CJ75" s="25">
        <v>14.224856065589018</v>
      </c>
      <c r="CK75" s="25">
        <v>10.223684136373873</v>
      </c>
      <c r="CL75" s="25">
        <v>13.125887420910249</v>
      </c>
      <c r="CM75" s="25">
        <v>30.895504203999998</v>
      </c>
      <c r="CN75" s="25">
        <v>14.054573075350971</v>
      </c>
      <c r="CO75" s="25">
        <v>10.101298398482125</v>
      </c>
      <c r="CP75" s="25">
        <v>12.704624650737617</v>
      </c>
      <c r="CQ75" s="25">
        <v>30.997841913999999</v>
      </c>
      <c r="CR75" s="25">
        <v>13.714877435467598</v>
      </c>
      <c r="CS75" s="25">
        <v>9.8571524536192925</v>
      </c>
      <c r="CT75" s="25">
        <v>11.335491872378729</v>
      </c>
      <c r="CU75" s="25">
        <v>31.112312723999999</v>
      </c>
      <c r="CV75" s="25">
        <v>13.558830486845951</v>
      </c>
      <c r="CW75" s="25">
        <v>9.7449984391395237</v>
      </c>
      <c r="CX75" s="25">
        <v>10.732607141258271</v>
      </c>
      <c r="CY75" s="25">
        <v>31.537426963000001</v>
      </c>
      <c r="CZ75" s="25">
        <v>13.27564554968192</v>
      </c>
      <c r="DA75" s="25">
        <v>9.5414678489954454</v>
      </c>
      <c r="DB75" s="25">
        <v>8.8211968245163597</v>
      </c>
      <c r="DC75" s="25">
        <v>31.966419246000001</v>
      </c>
      <c r="DD75" s="25">
        <v>12.996706509370155</v>
      </c>
      <c r="DE75" s="25">
        <v>9.3409888685191902</v>
      </c>
      <c r="DF75" s="25">
        <v>7.4616827937260908</v>
      </c>
      <c r="DG75" s="25">
        <v>32.397561318000001</v>
      </c>
      <c r="DH75" s="25">
        <v>12.570089442528174</v>
      </c>
      <c r="DI75" s="25">
        <v>9.034370782651191</v>
      </c>
      <c r="DJ75" s="25">
        <v>6.6179480077650723</v>
      </c>
      <c r="DK75" s="25">
        <v>32.788590736000003</v>
      </c>
      <c r="DL75" s="25">
        <v>12.292013916608401</v>
      </c>
      <c r="DM75" s="25">
        <v>8.8345124269707327</v>
      </c>
      <c r="DN75" s="25">
        <v>5.9236981939533422</v>
      </c>
      <c r="DO75" s="27">
        <v>30.505556273</v>
      </c>
      <c r="DP75" s="27">
        <v>14.596761133603238</v>
      </c>
      <c r="DQ75" s="27">
        <v>10.4909796314258</v>
      </c>
      <c r="DR75" s="27">
        <v>15.091357568315436</v>
      </c>
      <c r="DS75" s="27">
        <v>30.506830805</v>
      </c>
      <c r="DT75" s="27">
        <v>14.585558955871969</v>
      </c>
      <c r="DU75" s="27">
        <v>10.482928405723694</v>
      </c>
      <c r="DV75" s="27">
        <v>14.56628495597638</v>
      </c>
      <c r="DW75" s="27">
        <v>30.563995380999998</v>
      </c>
      <c r="DX75" s="27">
        <v>14.51893637600099</v>
      </c>
      <c r="DY75" s="27">
        <v>10.435045445797027</v>
      </c>
      <c r="DZ75" s="27">
        <v>14.292920042677093</v>
      </c>
      <c r="EA75" s="27">
        <v>30.643634883000001</v>
      </c>
      <c r="EB75" s="27">
        <v>14.392753161940316</v>
      </c>
      <c r="EC75" s="27">
        <v>10.344355085351868</v>
      </c>
      <c r="ED75" s="27">
        <v>13.885888064051562</v>
      </c>
      <c r="EE75" s="27">
        <v>30.740407050999998</v>
      </c>
      <c r="EF75" s="27">
        <v>14.220150198597141</v>
      </c>
      <c r="EG75" s="27">
        <v>10.220301937110071</v>
      </c>
      <c r="EH75" s="27">
        <v>13.466690727450063</v>
      </c>
      <c r="EI75" s="27">
        <v>30.846262304</v>
      </c>
      <c r="EJ75" s="27">
        <v>14.043772217407886</v>
      </c>
      <c r="EK75" s="27">
        <v>10.093535609213621</v>
      </c>
      <c r="EL75" s="27">
        <v>12.893819132289451</v>
      </c>
      <c r="EM75" s="27">
        <v>30.961748490000002</v>
      </c>
      <c r="EN75" s="27">
        <v>13.882845868939384</v>
      </c>
      <c r="EO75" s="27">
        <v>9.9778746739903834</v>
      </c>
      <c r="EP75" s="27">
        <v>12.379097265138117</v>
      </c>
      <c r="EQ75" s="27">
        <v>31.090324232</v>
      </c>
      <c r="ER75" s="27">
        <v>13.678298609012735</v>
      </c>
      <c r="ES75" s="27">
        <v>9.8308625308229267</v>
      </c>
      <c r="ET75" s="27">
        <v>11.877135691039786</v>
      </c>
      <c r="EU75" s="27">
        <v>31.228111841</v>
      </c>
      <c r="EV75" s="27">
        <v>13.259073661521924</v>
      </c>
      <c r="EW75" s="27">
        <v>9.5295573066806458</v>
      </c>
      <c r="EX75" s="27">
        <v>9.6005263759987614</v>
      </c>
      <c r="EY75" s="27">
        <v>31.373804901</v>
      </c>
      <c r="EZ75" s="27">
        <v>13.079005992908089</v>
      </c>
      <c r="FA75" s="27">
        <v>9.4001391277836035</v>
      </c>
      <c r="FB75" s="27">
        <v>8.814849444778325</v>
      </c>
      <c r="FC75" s="27">
        <v>32.043362580999997</v>
      </c>
      <c r="FD75" s="27">
        <v>12.193559514994785</v>
      </c>
      <c r="FE75" s="27">
        <v>8.7637513100011031</v>
      </c>
      <c r="FF75" s="27">
        <v>6.4867726759421984</v>
      </c>
      <c r="FG75" s="27">
        <v>32.626434404999998</v>
      </c>
      <c r="FH75" s="27">
        <v>11.695526803446338</v>
      </c>
      <c r="FI75" s="27">
        <v>8.4058053941355357</v>
      </c>
      <c r="FJ75" s="27">
        <v>5.0942342475899167</v>
      </c>
      <c r="FK75" s="27">
        <v>33.104378854000004</v>
      </c>
      <c r="FL75" s="27">
        <v>11.211996850331815</v>
      </c>
      <c r="FM75" s="27">
        <v>8.0582828963102564</v>
      </c>
      <c r="FN75" s="27">
        <v>4.4894579898588773</v>
      </c>
      <c r="FO75" s="27">
        <v>33.50568784</v>
      </c>
      <c r="FP75" s="27">
        <v>10.858029195968378</v>
      </c>
      <c r="FQ75" s="27">
        <v>7.8038793736300374</v>
      </c>
      <c r="FR75" s="27">
        <v>4.1671515258563687</v>
      </c>
      <c r="FS75" s="28">
        <v>30.506324551999999</v>
      </c>
      <c r="FT75" s="28">
        <v>14.596761133603241</v>
      </c>
      <c r="FU75" s="28">
        <v>10.490979631425803</v>
      </c>
      <c r="FV75" s="28">
        <v>15.091357568315436</v>
      </c>
      <c r="FW75" s="28">
        <v>30.501834549000002</v>
      </c>
      <c r="FX75" s="28">
        <v>14.544810954290442</v>
      </c>
      <c r="FY75" s="28">
        <v>10.453642014674314</v>
      </c>
      <c r="FZ75" s="28">
        <v>14.563201028691536</v>
      </c>
      <c r="GA75" s="28">
        <v>30.564773531</v>
      </c>
      <c r="GB75" s="28">
        <v>14.512957720161005</v>
      </c>
      <c r="GC75" s="28">
        <v>10.430748468127357</v>
      </c>
      <c r="GD75" s="28">
        <v>14.289724751691908</v>
      </c>
      <c r="GE75" s="28">
        <v>30.658585426000002</v>
      </c>
      <c r="GF75" s="28">
        <v>14.288662244356786</v>
      </c>
      <c r="GG75" s="28">
        <v>10.26954289337379</v>
      </c>
      <c r="GH75" s="28">
        <v>13.863790652387117</v>
      </c>
      <c r="GI75" s="28">
        <v>30.774738718999998</v>
      </c>
      <c r="GJ75" s="28">
        <v>13.930098823390853</v>
      </c>
      <c r="GK75" s="28">
        <v>10.011836302747453</v>
      </c>
      <c r="GL75" s="28">
        <v>13.482176414671789</v>
      </c>
      <c r="GM75" s="28">
        <v>30.917831497000002</v>
      </c>
      <c r="GN75" s="28">
        <v>14.085223496980008</v>
      </c>
      <c r="GO75" s="28">
        <v>10.123327460002121</v>
      </c>
      <c r="GP75" s="28">
        <v>12.945097294704672</v>
      </c>
      <c r="GQ75" s="28">
        <v>31.083804446999999</v>
      </c>
      <c r="GR75" s="28">
        <v>13.921517343000318</v>
      </c>
      <c r="GS75" s="28">
        <v>10.005668623824672</v>
      </c>
      <c r="GT75" s="28">
        <v>12.46210812966944</v>
      </c>
      <c r="GU75" s="28">
        <v>31.278376741999999</v>
      </c>
      <c r="GV75" s="28">
        <v>13.83742901084157</v>
      </c>
      <c r="GW75" s="28">
        <v>9.9452326838347282</v>
      </c>
      <c r="GX75" s="28">
        <v>11.992638604207626</v>
      </c>
      <c r="GY75" s="28">
        <v>31.495901795999998</v>
      </c>
      <c r="GZ75" s="28">
        <v>13.421756346660072</v>
      </c>
      <c r="HA75" s="28">
        <v>9.6464805556499655</v>
      </c>
      <c r="HB75" s="28">
        <v>9.7938924533084517</v>
      </c>
      <c r="HC75" s="28">
        <v>31.750645796000001</v>
      </c>
      <c r="HD75" s="28">
        <v>13.241606312469592</v>
      </c>
      <c r="HE75" s="28">
        <v>9.5170031789912404</v>
      </c>
      <c r="HF75" s="28">
        <v>9.0970698691408671</v>
      </c>
      <c r="HG75" s="28">
        <v>33.032347053000002</v>
      </c>
      <c r="HH75" s="28">
        <v>12.179666769533526</v>
      </c>
      <c r="HI75" s="28">
        <v>8.7537663202951919</v>
      </c>
      <c r="HJ75" s="28">
        <v>5.7953046806636195</v>
      </c>
      <c r="HK75" s="28">
        <v>34.413929949999996</v>
      </c>
      <c r="HL75" s="28">
        <v>10.574522909766324</v>
      </c>
      <c r="HM75" s="28">
        <v>7.6001178236050899</v>
      </c>
      <c r="HN75" s="28">
        <v>-0.13238318886809708</v>
      </c>
      <c r="HO75" s="28">
        <v>35.315358248999999</v>
      </c>
      <c r="HP75" s="28">
        <v>9.2897464035034734</v>
      </c>
      <c r="HQ75" s="28">
        <v>6.6767236517905664</v>
      </c>
      <c r="HR75" s="28">
        <v>-4.7678638640243349</v>
      </c>
      <c r="HS75" s="28">
        <v>35.795582590000002</v>
      </c>
      <c r="HT75" s="28">
        <v>8.5627254199513629</v>
      </c>
      <c r="HU75" s="28">
        <v>6.1541993561435113</v>
      </c>
      <c r="HV75" s="28">
        <v>-7.9655733290008399</v>
      </c>
      <c r="HW75" s="29">
        <v>30.506324551999999</v>
      </c>
      <c r="HX75" s="29">
        <v>14.596761133603238</v>
      </c>
      <c r="HY75" s="29">
        <v>10.4909796314258</v>
      </c>
      <c r="HZ75" s="29">
        <v>15.091357568315436</v>
      </c>
      <c r="IA75" s="29">
        <v>30.485488700000001</v>
      </c>
      <c r="IB75" s="29">
        <v>14.602099908960176</v>
      </c>
      <c r="IC75" s="29">
        <v>10.494816714393298</v>
      </c>
      <c r="ID75" s="29">
        <v>14.627308258140056</v>
      </c>
      <c r="IE75" s="29">
        <v>30.566538739999999</v>
      </c>
      <c r="IF75" s="29">
        <v>14.460571158912659</v>
      </c>
      <c r="IG75" s="29">
        <v>10.393097215086597</v>
      </c>
      <c r="IH75" s="29">
        <v>14.232545673883191</v>
      </c>
      <c r="II75" s="29">
        <v>30.655724134</v>
      </c>
      <c r="IJ75" s="29">
        <v>14.225310035127048</v>
      </c>
      <c r="IK75" s="29">
        <v>10.224010413219343</v>
      </c>
      <c r="IL75" s="29">
        <v>13.803690819950642</v>
      </c>
      <c r="IM75" s="29">
        <v>30.763079746999999</v>
      </c>
      <c r="IN75" s="29">
        <v>13.963194598212871</v>
      </c>
      <c r="IO75" s="29">
        <v>10.035622887755322</v>
      </c>
      <c r="IP75" s="29">
        <v>13.468874804673064</v>
      </c>
      <c r="IQ75" s="29">
        <v>30.900059353</v>
      </c>
      <c r="IR75" s="29">
        <v>13.684939947815556</v>
      </c>
      <c r="IS75" s="29">
        <v>9.8356357917859629</v>
      </c>
      <c r="IT75" s="29">
        <v>12.998977435241985</v>
      </c>
      <c r="IU75" s="29">
        <v>31.072549653999999</v>
      </c>
      <c r="IV75" s="29">
        <v>13.408709526182077</v>
      </c>
      <c r="IW75" s="29">
        <v>9.6371035488854702</v>
      </c>
      <c r="IX75" s="29">
        <v>12.566411289499939</v>
      </c>
      <c r="IY75" s="29">
        <v>31.275481430999999</v>
      </c>
      <c r="IZ75" s="29">
        <v>13.267191016752252</v>
      </c>
      <c r="JA75" s="29">
        <v>9.5353914097123376</v>
      </c>
      <c r="JB75" s="29">
        <v>12.158075181878834</v>
      </c>
      <c r="JC75" s="29">
        <v>31.515579596999999</v>
      </c>
      <c r="JD75" s="29">
        <v>12.797665522636425</v>
      </c>
      <c r="JE75" s="29">
        <v>9.1979341923119211</v>
      </c>
      <c r="JF75" s="29">
        <v>9.8475038335903164</v>
      </c>
      <c r="JG75" s="29">
        <v>31.844139173999999</v>
      </c>
      <c r="JH75" s="29">
        <v>12.426764003976405</v>
      </c>
      <c r="JI75" s="29">
        <v>8.9313599679403648</v>
      </c>
      <c r="JJ75" s="29">
        <v>8.2521761622203798</v>
      </c>
      <c r="JK75" s="29">
        <v>33.342836921</v>
      </c>
      <c r="JL75" s="29">
        <v>10.71829444604767</v>
      </c>
      <c r="JM75" s="29">
        <v>7.7034492575376561</v>
      </c>
      <c r="JN75" s="29">
        <v>1.5327532403497912</v>
      </c>
      <c r="JO75" s="29">
        <v>34.517292503</v>
      </c>
      <c r="JP75" s="29">
        <v>9.3030001184940314</v>
      </c>
      <c r="JQ75" s="29">
        <v>6.6862493577149156</v>
      </c>
      <c r="JR75" s="29">
        <v>-3.8374185941470884</v>
      </c>
      <c r="JS75" s="29">
        <v>35.026243368999999</v>
      </c>
      <c r="JT75" s="29">
        <v>8.4844607192659627</v>
      </c>
      <c r="JU75" s="29">
        <v>6.0979489747585633</v>
      </c>
      <c r="JV75" s="29">
        <v>-6.9965532566392667</v>
      </c>
      <c r="JW75" s="29">
        <v>35.073495911999998</v>
      </c>
      <c r="JX75" s="29">
        <v>8.3353129496553287</v>
      </c>
      <c r="JY75" s="29">
        <v>5.9907535360762365</v>
      </c>
      <c r="JZ75" s="29">
        <v>-6.6036388712676839</v>
      </c>
    </row>
    <row r="76" spans="1:286" ht="15" thickBot="1" x14ac:dyDescent="0.4">
      <c r="A76" s="2"/>
      <c r="B76" s="74" t="s">
        <v>541</v>
      </c>
      <c r="C76" s="74" t="s">
        <v>541</v>
      </c>
      <c r="D76" s="74" t="s">
        <v>848</v>
      </c>
      <c r="E76" s="87">
        <v>388461</v>
      </c>
      <c r="F76" s="84">
        <v>411290</v>
      </c>
      <c r="G76" s="22">
        <v>31.586438997000002</v>
      </c>
      <c r="H76" s="22">
        <v>9.1523733546070964</v>
      </c>
      <c r="I76" s="22">
        <v>6.6765289382209358</v>
      </c>
      <c r="J76" s="22">
        <v>15.476051020772911</v>
      </c>
      <c r="K76" s="22">
        <v>31.574221417</v>
      </c>
      <c r="L76" s="22">
        <v>8.665198905978782</v>
      </c>
      <c r="M76" s="22">
        <v>6.3211419606353383</v>
      </c>
      <c r="N76" s="22">
        <v>15.360324535486869</v>
      </c>
      <c r="O76" s="22">
        <v>31.623596914</v>
      </c>
      <c r="P76" s="22">
        <v>8.2550050625821303</v>
      </c>
      <c r="Q76" s="22">
        <v>6.0219112628033677</v>
      </c>
      <c r="R76" s="22">
        <v>15.212822188476583</v>
      </c>
      <c r="S76" s="22">
        <v>31.697893096000001</v>
      </c>
      <c r="T76" s="22">
        <v>7.9192279899498672</v>
      </c>
      <c r="U76" s="22">
        <v>5.7769665631761473</v>
      </c>
      <c r="V76" s="22">
        <v>15.082536419258961</v>
      </c>
      <c r="W76" s="22">
        <v>31.773167798999999</v>
      </c>
      <c r="X76" s="22">
        <v>7.5689531219030437</v>
      </c>
      <c r="Y76" s="22">
        <v>5.5214459236396349</v>
      </c>
      <c r="Z76" s="22">
        <v>14.82135295798013</v>
      </c>
      <c r="AA76" s="22">
        <v>31.849851477000001</v>
      </c>
      <c r="AB76" s="22">
        <v>7.1346389074378429</v>
      </c>
      <c r="AC76" s="22">
        <v>5.2046197509291483</v>
      </c>
      <c r="AD76" s="22">
        <v>14.465823995910158</v>
      </c>
      <c r="AE76" s="22">
        <v>31.930015509</v>
      </c>
      <c r="AF76" s="22">
        <v>6.8130252170287946</v>
      </c>
      <c r="AG76" s="22">
        <v>4.9700070414440001</v>
      </c>
      <c r="AH76" s="22">
        <v>14.183327535048699</v>
      </c>
      <c r="AI76" s="22">
        <v>32.020126832000003</v>
      </c>
      <c r="AJ76" s="22">
        <v>6.7615845996486872</v>
      </c>
      <c r="AK76" s="22">
        <v>4.9324818272474715</v>
      </c>
      <c r="AL76" s="22">
        <v>14.091658152376031</v>
      </c>
      <c r="AM76" s="22">
        <v>32.116407348999999</v>
      </c>
      <c r="AN76" s="22">
        <v>6.6395303419159859</v>
      </c>
      <c r="AO76" s="22">
        <v>4.8434449455324948</v>
      </c>
      <c r="AP76" s="22">
        <v>13.691781856522061</v>
      </c>
      <c r="AQ76" s="22">
        <v>32.227321201999999</v>
      </c>
      <c r="AR76" s="22">
        <v>6.5525402908677881</v>
      </c>
      <c r="AS76" s="22">
        <v>4.779986914412266</v>
      </c>
      <c r="AT76" s="22">
        <v>13.425078422812168</v>
      </c>
      <c r="AU76" s="22">
        <v>32.872676470000002</v>
      </c>
      <c r="AV76" s="22">
        <v>6.2183664344177334</v>
      </c>
      <c r="AW76" s="22">
        <v>4.5362117386691807</v>
      </c>
      <c r="AX76" s="22">
        <v>12.404129115846604</v>
      </c>
      <c r="AY76" s="22">
        <v>33.608200320000002</v>
      </c>
      <c r="AZ76" s="22">
        <v>6.0402979671286898</v>
      </c>
      <c r="BA76" s="22">
        <v>4.4063132709409718</v>
      </c>
      <c r="BB76" s="22">
        <v>11.471238488128904</v>
      </c>
      <c r="BC76" s="22">
        <v>34.169040969000001</v>
      </c>
      <c r="BD76" s="22">
        <v>6.3122512986176504</v>
      </c>
      <c r="BE76" s="22">
        <v>4.604699439990517</v>
      </c>
      <c r="BF76" s="22">
        <v>10.966621903187416</v>
      </c>
      <c r="BG76" s="22">
        <v>34.749734312000001</v>
      </c>
      <c r="BH76" s="22">
        <v>6.1600965750999279</v>
      </c>
      <c r="BI76" s="22">
        <v>4.4937046875592568</v>
      </c>
      <c r="BJ76" s="22">
        <v>10.47266888777164</v>
      </c>
      <c r="BK76" s="25">
        <v>31.586026746999998</v>
      </c>
      <c r="BL76" s="25">
        <v>9.1523733546070964</v>
      </c>
      <c r="BM76" s="25">
        <v>6.6765289382209358</v>
      </c>
      <c r="BN76" s="25">
        <v>15.476051020772911</v>
      </c>
      <c r="BO76" s="25">
        <v>31.540145020000001</v>
      </c>
      <c r="BP76" s="25">
        <v>8.6889622140393392</v>
      </c>
      <c r="BQ76" s="25">
        <v>6.338476963020736</v>
      </c>
      <c r="BR76" s="25">
        <v>15.445486927126636</v>
      </c>
      <c r="BS76" s="25">
        <v>31.542546959999999</v>
      </c>
      <c r="BT76" s="25">
        <v>8.3227115274562973</v>
      </c>
      <c r="BU76" s="25">
        <v>6.071302186285469</v>
      </c>
      <c r="BV76" s="25">
        <v>15.4399756973812</v>
      </c>
      <c r="BW76" s="25">
        <v>31.560084922999998</v>
      </c>
      <c r="BX76" s="25">
        <v>8.2806175156074744</v>
      </c>
      <c r="BY76" s="25">
        <v>6.0405951906958473</v>
      </c>
      <c r="BZ76" s="25">
        <v>15.482597807307114</v>
      </c>
      <c r="CA76" s="25">
        <v>31.566490711</v>
      </c>
      <c r="CB76" s="25">
        <v>8.1015081508607114</v>
      </c>
      <c r="CC76" s="25">
        <v>5.9099374027641325</v>
      </c>
      <c r="CD76" s="25">
        <v>15.408253921397893</v>
      </c>
      <c r="CE76" s="25">
        <v>31.576493222</v>
      </c>
      <c r="CF76" s="25">
        <v>7.8739939508376393</v>
      </c>
      <c r="CG76" s="25">
        <v>5.7439689614149181</v>
      </c>
      <c r="CH76" s="25">
        <v>15.234274457309015</v>
      </c>
      <c r="CI76" s="25">
        <v>31.606405043999999</v>
      </c>
      <c r="CJ76" s="25">
        <v>7.7353590931224678</v>
      </c>
      <c r="CK76" s="25">
        <v>5.6428367628562173</v>
      </c>
      <c r="CL76" s="25">
        <v>15.066493009176781</v>
      </c>
      <c r="CM76" s="25">
        <v>31.652853717999999</v>
      </c>
      <c r="CN76" s="25">
        <v>7.6943305449691977</v>
      </c>
      <c r="CO76" s="25">
        <v>5.6129070081985786</v>
      </c>
      <c r="CP76" s="25">
        <v>15.054425288884238</v>
      </c>
      <c r="CQ76" s="25">
        <v>31.714937787</v>
      </c>
      <c r="CR76" s="25">
        <v>7.5872498043914627</v>
      </c>
      <c r="CS76" s="25">
        <v>5.5347930987792813</v>
      </c>
      <c r="CT76" s="25">
        <v>14.704456491037488</v>
      </c>
      <c r="CU76" s="25">
        <v>31.789756713999999</v>
      </c>
      <c r="CV76" s="25">
        <v>7.5576758105528272</v>
      </c>
      <c r="CW76" s="25">
        <v>5.5132192820180776</v>
      </c>
      <c r="CX76" s="25">
        <v>14.481337694885225</v>
      </c>
      <c r="CY76" s="25">
        <v>32.097205733000003</v>
      </c>
      <c r="CZ76" s="25">
        <v>7.4962559264416395</v>
      </c>
      <c r="DA76" s="25">
        <v>5.468414331677617</v>
      </c>
      <c r="DB76" s="25">
        <v>14.004462610674469</v>
      </c>
      <c r="DC76" s="25">
        <v>32.445976633000001</v>
      </c>
      <c r="DD76" s="25">
        <v>7.4274728686067437</v>
      </c>
      <c r="DE76" s="25">
        <v>5.4182380486195356</v>
      </c>
      <c r="DF76" s="25">
        <v>13.393360768126243</v>
      </c>
      <c r="DG76" s="25">
        <v>32.825853792000004</v>
      </c>
      <c r="DH76" s="25">
        <v>7.579676816278484</v>
      </c>
      <c r="DI76" s="25">
        <v>5.5292687093858293</v>
      </c>
      <c r="DJ76" s="25">
        <v>12.852837938914924</v>
      </c>
      <c r="DK76" s="25">
        <v>33.170543690999999</v>
      </c>
      <c r="DL76" s="25">
        <v>7.6267276930739882</v>
      </c>
      <c r="DM76" s="25">
        <v>5.5635916689420757</v>
      </c>
      <c r="DN76" s="25">
        <v>12.342173131163733</v>
      </c>
      <c r="DO76" s="27">
        <v>31.586438997000002</v>
      </c>
      <c r="DP76" s="27">
        <v>9.1523733546070964</v>
      </c>
      <c r="DQ76" s="27">
        <v>6.6765289382209358</v>
      </c>
      <c r="DR76" s="27">
        <v>15.476051020772911</v>
      </c>
      <c r="DS76" s="27">
        <v>31.573858909999998</v>
      </c>
      <c r="DT76" s="27">
        <v>8.6642769105655972</v>
      </c>
      <c r="DU76" s="27">
        <v>6.320469377817906</v>
      </c>
      <c r="DV76" s="27">
        <v>15.360642103921869</v>
      </c>
      <c r="DW76" s="27">
        <v>31.622862769000001</v>
      </c>
      <c r="DX76" s="27">
        <v>8.2575544621148946</v>
      </c>
      <c r="DY76" s="27">
        <v>6.0237710142684913</v>
      </c>
      <c r="DZ76" s="27">
        <v>15.213455985693727</v>
      </c>
      <c r="EA76" s="27">
        <v>31.696801561000001</v>
      </c>
      <c r="EB76" s="27">
        <v>7.9199381114466503</v>
      </c>
      <c r="EC76" s="27">
        <v>5.7774845869213802</v>
      </c>
      <c r="ED76" s="27">
        <v>15.083467945452909</v>
      </c>
      <c r="EE76" s="27">
        <v>31.771728392</v>
      </c>
      <c r="EF76" s="27">
        <v>7.5715389933033581</v>
      </c>
      <c r="EG76" s="27">
        <v>5.5233322808243566</v>
      </c>
      <c r="EH76" s="27">
        <v>14.822586016163537</v>
      </c>
      <c r="EI76" s="27">
        <v>31.850281857999999</v>
      </c>
      <c r="EJ76" s="27">
        <v>7.1340976238307077</v>
      </c>
      <c r="EK76" s="27">
        <v>5.2042248920737668</v>
      </c>
      <c r="EL76" s="27">
        <v>14.465453034579317</v>
      </c>
      <c r="EM76" s="27">
        <v>31.934945898999999</v>
      </c>
      <c r="EN76" s="27">
        <v>6.8169255838874205</v>
      </c>
      <c r="EO76" s="27">
        <v>4.9728523047644906</v>
      </c>
      <c r="EP76" s="27">
        <v>14.179380181178894</v>
      </c>
      <c r="EQ76" s="27">
        <v>32.025909685000002</v>
      </c>
      <c r="ER76" s="27">
        <v>6.7652378027954292</v>
      </c>
      <c r="ES76" s="27">
        <v>4.9351467880812798</v>
      </c>
      <c r="ET76" s="27">
        <v>14.087082186990877</v>
      </c>
      <c r="EU76" s="27">
        <v>32.122960484000004</v>
      </c>
      <c r="EV76" s="27">
        <v>6.6416310280579074</v>
      </c>
      <c r="EW76" s="27">
        <v>4.844977366826213</v>
      </c>
      <c r="EX76" s="27">
        <v>13.68654438777884</v>
      </c>
      <c r="EY76" s="27">
        <v>32.227184364999999</v>
      </c>
      <c r="EZ76" s="27">
        <v>6.5595980673523355</v>
      </c>
      <c r="FA76" s="27">
        <v>4.7851354640958137</v>
      </c>
      <c r="FB76" s="27">
        <v>13.441178744664802</v>
      </c>
      <c r="FC76" s="27">
        <v>32.779214969999998</v>
      </c>
      <c r="FD76" s="27">
        <v>6.2449078014980213</v>
      </c>
      <c r="FE76" s="27">
        <v>4.5555732964319313</v>
      </c>
      <c r="FF76" s="27">
        <v>12.545235618785869</v>
      </c>
      <c r="FG76" s="27">
        <v>33.285317067000001</v>
      </c>
      <c r="FH76" s="27">
        <v>6.1060661467189759</v>
      </c>
      <c r="FI76" s="27">
        <v>4.4542902422942676</v>
      </c>
      <c r="FJ76" s="27">
        <v>11.823803863733561</v>
      </c>
      <c r="FK76" s="27">
        <v>33.732859730000001</v>
      </c>
      <c r="FL76" s="27">
        <v>6.3973188921479025</v>
      </c>
      <c r="FM76" s="27">
        <v>4.6667550651168286</v>
      </c>
      <c r="FN76" s="27">
        <v>11.409596989084918</v>
      </c>
      <c r="FO76" s="27">
        <v>34.102055614999998</v>
      </c>
      <c r="FP76" s="27">
        <v>6.2770233351512701</v>
      </c>
      <c r="FQ76" s="27">
        <v>4.5790011311032943</v>
      </c>
      <c r="FR76" s="27">
        <v>11.086754514917509</v>
      </c>
      <c r="FS76" s="28">
        <v>31.586610253</v>
      </c>
      <c r="FT76" s="28">
        <v>9.1523733546070964</v>
      </c>
      <c r="FU76" s="28">
        <v>6.6765289382209358</v>
      </c>
      <c r="FV76" s="28">
        <v>15.476051020772911</v>
      </c>
      <c r="FW76" s="28">
        <v>31.565656232999999</v>
      </c>
      <c r="FX76" s="28">
        <v>7.9978779365593846</v>
      </c>
      <c r="FY76" s="28">
        <v>5.8343406042235051</v>
      </c>
      <c r="FZ76" s="28">
        <v>15.373341405810963</v>
      </c>
      <c r="GA76" s="28">
        <v>31.615617485999998</v>
      </c>
      <c r="GB76" s="28">
        <v>7.4854040709522565</v>
      </c>
      <c r="GC76" s="28">
        <v>5.4604980541831258</v>
      </c>
      <c r="GD76" s="28">
        <v>15.244066676755374</v>
      </c>
      <c r="GE76" s="28">
        <v>31.696627770999999</v>
      </c>
      <c r="GF76" s="28">
        <v>6.9568875338025489</v>
      </c>
      <c r="GG76" s="28">
        <v>5.074952598606612</v>
      </c>
      <c r="GH76" s="28">
        <v>15.131647316598954</v>
      </c>
      <c r="GI76" s="28">
        <v>31.785105829999999</v>
      </c>
      <c r="GJ76" s="28">
        <v>6.4332585371657096</v>
      </c>
      <c r="GK76" s="28">
        <v>4.692972535787427</v>
      </c>
      <c r="GL76" s="28">
        <v>14.882965391765103</v>
      </c>
      <c r="GM76" s="28">
        <v>31.894909033000001</v>
      </c>
      <c r="GN76" s="28">
        <v>5.8995332127088531</v>
      </c>
      <c r="GO76" s="28">
        <v>4.3036273423897153</v>
      </c>
      <c r="GP76" s="28">
        <v>14.54053840316703</v>
      </c>
      <c r="GQ76" s="28">
        <v>32.027896337000001</v>
      </c>
      <c r="GR76" s="28">
        <v>5.5329512841009505</v>
      </c>
      <c r="GS76" s="28">
        <v>4.0362109292090311</v>
      </c>
      <c r="GT76" s="28">
        <v>14.246359348696712</v>
      </c>
      <c r="GU76" s="28">
        <v>32.185929264999999</v>
      </c>
      <c r="GV76" s="28">
        <v>5.4481486864698496</v>
      </c>
      <c r="GW76" s="28">
        <v>3.9743486149017424</v>
      </c>
      <c r="GX76" s="28">
        <v>14.151242343475676</v>
      </c>
      <c r="GY76" s="28">
        <v>32.361312937999998</v>
      </c>
      <c r="GZ76" s="28">
        <v>5.3052069751323154</v>
      </c>
      <c r="HA76" s="28">
        <v>3.8700746265877206</v>
      </c>
      <c r="HB76" s="28">
        <v>13.744546837843172</v>
      </c>
      <c r="HC76" s="28">
        <v>31.902420655189811</v>
      </c>
      <c r="HD76" s="28">
        <v>5.1748856735698006</v>
      </c>
      <c r="HE76" s="28">
        <v>3.7750070514968543</v>
      </c>
      <c r="HF76" s="28">
        <v>13.483837612466626</v>
      </c>
      <c r="HG76" s="28">
        <v>27.705342961744705</v>
      </c>
      <c r="HH76" s="28">
        <v>4.4940784877635025</v>
      </c>
      <c r="HI76" s="28">
        <v>3.2783676879926946</v>
      </c>
      <c r="HJ76" s="28">
        <v>11.977712932502877</v>
      </c>
      <c r="HK76" s="28">
        <v>21.116297970685213</v>
      </c>
      <c r="HL76" s="28">
        <v>3.4252707350454128</v>
      </c>
      <c r="HM76" s="28">
        <v>2.498687312866263</v>
      </c>
      <c r="HN76" s="28">
        <v>7.2432340152532504</v>
      </c>
      <c r="HO76" s="28">
        <v>18.017172148135725</v>
      </c>
      <c r="HP76" s="28">
        <v>2.9225621163784896</v>
      </c>
      <c r="HQ76" s="28">
        <v>2.1319683745120632</v>
      </c>
      <c r="HR76" s="28">
        <v>3.4532345436147764</v>
      </c>
      <c r="HS76" s="28">
        <v>13.817992763306808</v>
      </c>
      <c r="HT76" s="28">
        <v>2.2414140156068396</v>
      </c>
      <c r="HU76" s="28">
        <v>1.6350803182870686</v>
      </c>
      <c r="HV76" s="28">
        <v>0.82068640644845203</v>
      </c>
      <c r="HW76" s="29">
        <v>31.586610253</v>
      </c>
      <c r="HX76" s="29">
        <v>9.1523733546070964</v>
      </c>
      <c r="HY76" s="29">
        <v>6.6765289382209358</v>
      </c>
      <c r="HZ76" s="29">
        <v>15.476051020772911</v>
      </c>
      <c r="IA76" s="29">
        <v>31.558493839</v>
      </c>
      <c r="IB76" s="29">
        <v>8.7104306027613063</v>
      </c>
      <c r="IC76" s="29">
        <v>6.3541378536996591</v>
      </c>
      <c r="ID76" s="29">
        <v>15.414491624530193</v>
      </c>
      <c r="IE76" s="29">
        <v>31.623193698999998</v>
      </c>
      <c r="IF76" s="29">
        <v>8.4312229282577391</v>
      </c>
      <c r="IG76" s="29">
        <v>6.1504597424195868</v>
      </c>
      <c r="IH76" s="29">
        <v>15.243537947904567</v>
      </c>
      <c r="II76" s="29">
        <v>31.707538146000001</v>
      </c>
      <c r="IJ76" s="29">
        <v>8.0214278460202859</v>
      </c>
      <c r="IK76" s="29">
        <v>5.8515199353014973</v>
      </c>
      <c r="IL76" s="29">
        <v>15.135712471115561</v>
      </c>
      <c r="IM76" s="29">
        <v>31.797951486999999</v>
      </c>
      <c r="IN76" s="29">
        <v>7.6058360192782288</v>
      </c>
      <c r="IO76" s="29">
        <v>5.548351483772505</v>
      </c>
      <c r="IP76" s="29">
        <v>14.920952384349784</v>
      </c>
      <c r="IQ76" s="29">
        <v>31.916016690999999</v>
      </c>
      <c r="IR76" s="29">
        <v>7.1199029274900365</v>
      </c>
      <c r="IS76" s="29">
        <v>5.1938700587189803</v>
      </c>
      <c r="IT76" s="29">
        <v>14.594855778639062</v>
      </c>
      <c r="IU76" s="29">
        <v>32.069479444999999</v>
      </c>
      <c r="IV76" s="29">
        <v>6.7465932371344435</v>
      </c>
      <c r="IW76" s="29">
        <v>4.921545837010652</v>
      </c>
      <c r="IX76" s="29">
        <v>14.322232046603078</v>
      </c>
      <c r="IY76" s="29">
        <v>32.253166315000001</v>
      </c>
      <c r="IZ76" s="29">
        <v>6.6785273910284522</v>
      </c>
      <c r="JA76" s="29">
        <v>4.8718927499234228</v>
      </c>
      <c r="JB76" s="29">
        <v>14.235337896071176</v>
      </c>
      <c r="JC76" s="29">
        <v>32.476879257999997</v>
      </c>
      <c r="JD76" s="29">
        <v>6.5638023418427718</v>
      </c>
      <c r="JE76" s="29">
        <v>4.788202423802554</v>
      </c>
      <c r="JF76" s="29">
        <v>13.809274231452296</v>
      </c>
      <c r="JG76" s="29">
        <v>32.801570339999998</v>
      </c>
      <c r="JH76" s="29">
        <v>6.4092148380830656</v>
      </c>
      <c r="JI76" s="29">
        <v>4.6754329920551623</v>
      </c>
      <c r="JJ76" s="29">
        <v>13.291856332848264</v>
      </c>
      <c r="JK76" s="29">
        <v>34.066715696104794</v>
      </c>
      <c r="JL76" s="29">
        <v>5.5259555664052549</v>
      </c>
      <c r="JM76" s="29">
        <v>4.031107650547936</v>
      </c>
      <c r="JN76" s="29">
        <v>8.3685243990633182</v>
      </c>
      <c r="JO76" s="29">
        <v>27.435326273670015</v>
      </c>
      <c r="JP76" s="29">
        <v>4.4502791314123051</v>
      </c>
      <c r="JQ76" s="29">
        <v>3.2464166673312591</v>
      </c>
      <c r="JR76" s="29">
        <v>3.999789961547414</v>
      </c>
      <c r="JS76" s="29">
        <v>23.806253540002501</v>
      </c>
      <c r="JT76" s="29">
        <v>3.8616079236447614</v>
      </c>
      <c r="JU76" s="29">
        <v>2.8169892170427433</v>
      </c>
      <c r="JV76" s="29">
        <v>1.4392743109965522</v>
      </c>
      <c r="JW76" s="29">
        <v>23.457321341759759</v>
      </c>
      <c r="JX76" s="29">
        <v>3.8050076971838949</v>
      </c>
      <c r="JY76" s="29">
        <v>2.7757001398564842</v>
      </c>
      <c r="JZ76" s="29">
        <v>1.8087397485696073</v>
      </c>
    </row>
    <row r="77" spans="1:286" ht="15" thickBot="1" x14ac:dyDescent="0.4">
      <c r="A77" s="2"/>
      <c r="B77" s="74" t="s">
        <v>542</v>
      </c>
      <c r="C77" s="74" t="s">
        <v>462</v>
      </c>
      <c r="D77" s="74" t="s">
        <v>855</v>
      </c>
      <c r="E77" s="87">
        <v>349381</v>
      </c>
      <c r="F77" s="84">
        <v>442178</v>
      </c>
      <c r="G77" s="22">
        <v>10.477328324</v>
      </c>
      <c r="H77" s="22">
        <v>10.477328324</v>
      </c>
      <c r="I77" s="22">
        <v>10.477328324</v>
      </c>
      <c r="J77" s="22">
        <v>-1.0624914994806431</v>
      </c>
      <c r="K77" s="22">
        <v>10.464664528</v>
      </c>
      <c r="L77" s="22">
        <v>10.464664528</v>
      </c>
      <c r="M77" s="22">
        <v>10.464664528</v>
      </c>
      <c r="N77" s="22">
        <v>-0.97924414469824939</v>
      </c>
      <c r="O77" s="22">
        <v>10.494116158000001</v>
      </c>
      <c r="P77" s="22">
        <v>10.494116158000001</v>
      </c>
      <c r="Q77" s="22">
        <v>10.494116158000001</v>
      </c>
      <c r="R77" s="22">
        <v>-1.112823021911467</v>
      </c>
      <c r="S77" s="22">
        <v>10.542441914999999</v>
      </c>
      <c r="T77" s="22">
        <v>10.542441914999999</v>
      </c>
      <c r="U77" s="22">
        <v>10.542441914999999</v>
      </c>
      <c r="V77" s="22">
        <v>-1.3232578209339998</v>
      </c>
      <c r="W77" s="22">
        <v>10.576403761</v>
      </c>
      <c r="X77" s="22">
        <v>10.576403761</v>
      </c>
      <c r="Y77" s="22">
        <v>10.576403761</v>
      </c>
      <c r="Z77" s="22">
        <v>-1.3253790380501833</v>
      </c>
      <c r="AA77" s="22">
        <v>10.604733503</v>
      </c>
      <c r="AB77" s="22">
        <v>10.604733503</v>
      </c>
      <c r="AC77" s="22">
        <v>10.604733503</v>
      </c>
      <c r="AD77" s="22">
        <v>-1.3394373569879399</v>
      </c>
      <c r="AE77" s="22">
        <v>10.634772309999999</v>
      </c>
      <c r="AF77" s="22">
        <v>10.634772309999999</v>
      </c>
      <c r="AG77" s="22">
        <v>10.634772309999999</v>
      </c>
      <c r="AH77" s="22">
        <v>-1.4380653760243582</v>
      </c>
      <c r="AI77" s="22">
        <v>10.668826935</v>
      </c>
      <c r="AJ77" s="22">
        <v>10.668826935</v>
      </c>
      <c r="AK77" s="22">
        <v>10.668826935</v>
      </c>
      <c r="AL77" s="22">
        <v>-1.499537592386698</v>
      </c>
      <c r="AM77" s="22">
        <v>10.706710771000001</v>
      </c>
      <c r="AN77" s="22">
        <v>10.706710771000001</v>
      </c>
      <c r="AO77" s="22">
        <v>10.706710771000001</v>
      </c>
      <c r="AP77" s="22">
        <v>-1.5222341606445404</v>
      </c>
      <c r="AQ77" s="22">
        <v>10.754999562</v>
      </c>
      <c r="AR77" s="22">
        <v>10.754999562</v>
      </c>
      <c r="AS77" s="22">
        <v>10.754999562</v>
      </c>
      <c r="AT77" s="22">
        <v>-1.6662527369648501</v>
      </c>
      <c r="AU77" s="22">
        <v>10.955728218000001</v>
      </c>
      <c r="AV77" s="22">
        <v>10.955728218000001</v>
      </c>
      <c r="AW77" s="22">
        <v>10.955728218000001</v>
      </c>
      <c r="AX77" s="22">
        <v>-2.0486252558521159</v>
      </c>
      <c r="AY77" s="22">
        <v>11.191513049000001</v>
      </c>
      <c r="AZ77" s="22">
        <v>11.191513049000001</v>
      </c>
      <c r="BA77" s="22">
        <v>11.191513049000001</v>
      </c>
      <c r="BB77" s="22">
        <v>-2.2143521250637939</v>
      </c>
      <c r="BC77" s="22">
        <v>11.353746508</v>
      </c>
      <c r="BD77" s="22">
        <v>11.353746508</v>
      </c>
      <c r="BE77" s="22">
        <v>11.353746508</v>
      </c>
      <c r="BF77" s="22">
        <v>-2.3498075541429451</v>
      </c>
      <c r="BG77" s="22">
        <v>11.512886142999999</v>
      </c>
      <c r="BH77" s="22">
        <v>11.512886142999999</v>
      </c>
      <c r="BI77" s="22">
        <v>11.512886142999999</v>
      </c>
      <c r="BJ77" s="22">
        <v>-2.2952775352330264</v>
      </c>
      <c r="BK77" s="25">
        <v>10.477253672</v>
      </c>
      <c r="BL77" s="25">
        <v>10.477253672</v>
      </c>
      <c r="BM77" s="25">
        <v>10.477253672</v>
      </c>
      <c r="BN77" s="25">
        <v>-1.0624914994806431</v>
      </c>
      <c r="BO77" s="25">
        <v>10.419751152</v>
      </c>
      <c r="BP77" s="25">
        <v>10.419751152</v>
      </c>
      <c r="BQ77" s="25">
        <v>10.419751152</v>
      </c>
      <c r="BR77" s="25">
        <v>-0.8611633999362418</v>
      </c>
      <c r="BS77" s="25">
        <v>10.392916454</v>
      </c>
      <c r="BT77" s="25">
        <v>10.392916454</v>
      </c>
      <c r="BU77" s="25">
        <v>10.392916454</v>
      </c>
      <c r="BV77" s="25">
        <v>-0.84255393287681279</v>
      </c>
      <c r="BW77" s="25">
        <v>10.377100984</v>
      </c>
      <c r="BX77" s="25">
        <v>10.377100984</v>
      </c>
      <c r="BY77" s="25">
        <v>10.377100984</v>
      </c>
      <c r="BZ77" s="25">
        <v>-0.88374015445828213</v>
      </c>
      <c r="CA77" s="25">
        <v>10.346160424000001</v>
      </c>
      <c r="CB77" s="25">
        <v>10.346160424000001</v>
      </c>
      <c r="CC77" s="25">
        <v>10.346160424000001</v>
      </c>
      <c r="CD77" s="25">
        <v>-0.72100608090006446</v>
      </c>
      <c r="CE77" s="25">
        <v>10.312667772999999</v>
      </c>
      <c r="CF77" s="25">
        <v>10.312667772999999</v>
      </c>
      <c r="CG77" s="25">
        <v>10.312667772999999</v>
      </c>
      <c r="CH77" s="25">
        <v>-0.58033197296468586</v>
      </c>
      <c r="CI77" s="25">
        <v>10.293839419999999</v>
      </c>
      <c r="CJ77" s="25">
        <v>10.293839419999999</v>
      </c>
      <c r="CK77" s="25">
        <v>10.293839419999999</v>
      </c>
      <c r="CL77" s="25">
        <v>-0.55227980515894259</v>
      </c>
      <c r="CM77" s="25">
        <v>10.287755383</v>
      </c>
      <c r="CN77" s="25">
        <v>10.287755383</v>
      </c>
      <c r="CO77" s="25">
        <v>10.287755383</v>
      </c>
      <c r="CP77" s="25">
        <v>-0.51937837166934919</v>
      </c>
      <c r="CQ77" s="25">
        <v>10.292947180000001</v>
      </c>
      <c r="CR77" s="25">
        <v>10.292947180000001</v>
      </c>
      <c r="CS77" s="25">
        <v>10.292947180000001</v>
      </c>
      <c r="CT77" s="25">
        <v>-0.49913049287531575</v>
      </c>
      <c r="CU77" s="25">
        <v>10.309509607999999</v>
      </c>
      <c r="CV77" s="25">
        <v>10.309509607999999</v>
      </c>
      <c r="CW77" s="25">
        <v>10.309509607999999</v>
      </c>
      <c r="CX77" s="25">
        <v>-0.56205005483921155</v>
      </c>
      <c r="CY77" s="25">
        <v>10.410290226000001</v>
      </c>
      <c r="CZ77" s="25">
        <v>10.410290226000001</v>
      </c>
      <c r="DA77" s="25">
        <v>10.410290226000001</v>
      </c>
      <c r="DB77" s="25">
        <v>-0.70920417076121112</v>
      </c>
      <c r="DC77" s="25">
        <v>10.519225086000001</v>
      </c>
      <c r="DD77" s="25">
        <v>10.519225086000001</v>
      </c>
      <c r="DE77" s="25">
        <v>10.519225086000001</v>
      </c>
      <c r="DF77" s="25">
        <v>-0.70538247459349002</v>
      </c>
      <c r="DG77" s="25">
        <v>10.591435212</v>
      </c>
      <c r="DH77" s="25">
        <v>10.591435212</v>
      </c>
      <c r="DI77" s="25">
        <v>10.591435212</v>
      </c>
      <c r="DJ77" s="25">
        <v>-0.72652934878550823</v>
      </c>
      <c r="DK77" s="25">
        <v>10.642103970000001</v>
      </c>
      <c r="DL77" s="25">
        <v>10.642103970000001</v>
      </c>
      <c r="DM77" s="25">
        <v>10.642103970000001</v>
      </c>
      <c r="DN77" s="25">
        <v>-0.62667190083707069</v>
      </c>
      <c r="DO77" s="27">
        <v>10.477328324</v>
      </c>
      <c r="DP77" s="27">
        <v>10.477328324</v>
      </c>
      <c r="DQ77" s="27">
        <v>10.477328324</v>
      </c>
      <c r="DR77" s="27">
        <v>-1.0624914994806431</v>
      </c>
      <c r="DS77" s="27">
        <v>10.464446302999999</v>
      </c>
      <c r="DT77" s="27">
        <v>10.464446302999999</v>
      </c>
      <c r="DU77" s="27">
        <v>10.464446302999999</v>
      </c>
      <c r="DV77" s="27">
        <v>-0.97911827456196932</v>
      </c>
      <c r="DW77" s="27">
        <v>10.494397209999999</v>
      </c>
      <c r="DX77" s="27">
        <v>10.494397209999999</v>
      </c>
      <c r="DY77" s="27">
        <v>10.494397209999999</v>
      </c>
      <c r="DZ77" s="27">
        <v>-1.1125694770729311</v>
      </c>
      <c r="EA77" s="27">
        <v>10.542565505999999</v>
      </c>
      <c r="EB77" s="27">
        <v>10.542565505999999</v>
      </c>
      <c r="EC77" s="27">
        <v>10.542565505999999</v>
      </c>
      <c r="ED77" s="27">
        <v>-1.3228766852164284</v>
      </c>
      <c r="EE77" s="27">
        <v>10.576339339</v>
      </c>
      <c r="EF77" s="27">
        <v>10.576339339</v>
      </c>
      <c r="EG77" s="27">
        <v>10.576339339</v>
      </c>
      <c r="EH77" s="27">
        <v>-1.3248814837074221</v>
      </c>
      <c r="EI77" s="27">
        <v>10.605395814</v>
      </c>
      <c r="EJ77" s="27">
        <v>10.605395814</v>
      </c>
      <c r="EK77" s="27">
        <v>10.605395814</v>
      </c>
      <c r="EL77" s="27">
        <v>-1.3395851505270961</v>
      </c>
      <c r="EM77" s="27">
        <v>10.637123081</v>
      </c>
      <c r="EN77" s="27">
        <v>10.637123081</v>
      </c>
      <c r="EO77" s="27">
        <v>10.637123081</v>
      </c>
      <c r="EP77" s="27">
        <v>-1.439639561992351</v>
      </c>
      <c r="EQ77" s="27">
        <v>10.671363833000001</v>
      </c>
      <c r="ER77" s="27">
        <v>10.671363833000001</v>
      </c>
      <c r="ES77" s="27">
        <v>10.671363833000001</v>
      </c>
      <c r="ET77" s="27">
        <v>-1.5013823384600897</v>
      </c>
      <c r="EU77" s="27">
        <v>10.707627763</v>
      </c>
      <c r="EV77" s="27">
        <v>10.707627763</v>
      </c>
      <c r="EW77" s="27">
        <v>10.707627763</v>
      </c>
      <c r="EX77" s="27">
        <v>-1.5243134815521273</v>
      </c>
      <c r="EY77" s="27">
        <v>10.753756386999999</v>
      </c>
      <c r="EZ77" s="27">
        <v>10.753756386999999</v>
      </c>
      <c r="FA77" s="27">
        <v>10.753756386999999</v>
      </c>
      <c r="FB77" s="27">
        <v>-1.6623048574002972</v>
      </c>
      <c r="FC77" s="27">
        <v>10.920329048999999</v>
      </c>
      <c r="FD77" s="27">
        <v>10.920329048999999</v>
      </c>
      <c r="FE77" s="27">
        <v>10.920329048999999</v>
      </c>
      <c r="FF77" s="27">
        <v>-2.0019994552744436</v>
      </c>
      <c r="FG77" s="27">
        <v>11.056056429</v>
      </c>
      <c r="FH77" s="27">
        <v>11.056056429</v>
      </c>
      <c r="FI77" s="27">
        <v>11.056056429</v>
      </c>
      <c r="FJ77" s="27">
        <v>-2.0852637496553328</v>
      </c>
      <c r="FK77" s="27">
        <v>11.162373079</v>
      </c>
      <c r="FL77" s="27">
        <v>11.162373079</v>
      </c>
      <c r="FM77" s="27">
        <v>11.162373079</v>
      </c>
      <c r="FN77" s="27">
        <v>-2.1826832857768999</v>
      </c>
      <c r="FO77" s="27">
        <v>11.230231578</v>
      </c>
      <c r="FP77" s="27">
        <v>11.230231578</v>
      </c>
      <c r="FQ77" s="27">
        <v>11.230231578</v>
      </c>
      <c r="FR77" s="27">
        <v>-2.0596791164173531</v>
      </c>
      <c r="FS77" s="28">
        <v>10.477528722999999</v>
      </c>
      <c r="FT77" s="28">
        <v>10.477528722999999</v>
      </c>
      <c r="FU77" s="28">
        <v>10.477528722999999</v>
      </c>
      <c r="FV77" s="28">
        <v>-1.0624914994806431</v>
      </c>
      <c r="FW77" s="28">
        <v>10.459599708999999</v>
      </c>
      <c r="FX77" s="28">
        <v>10.459599708999999</v>
      </c>
      <c r="FY77" s="28">
        <v>10.459599708999999</v>
      </c>
      <c r="FZ77" s="28">
        <v>-0.96621153536101545</v>
      </c>
      <c r="GA77" s="28">
        <v>10.488031869</v>
      </c>
      <c r="GB77" s="28">
        <v>10.488031869</v>
      </c>
      <c r="GC77" s="28">
        <v>10.488031869</v>
      </c>
      <c r="GD77" s="28">
        <v>-1.0844403819890189</v>
      </c>
      <c r="GE77" s="28">
        <v>10.537091174</v>
      </c>
      <c r="GF77" s="28">
        <v>10.537091174</v>
      </c>
      <c r="GG77" s="28">
        <v>10.537091174</v>
      </c>
      <c r="GH77" s="28">
        <v>-1.2792719435122741</v>
      </c>
      <c r="GI77" s="28">
        <v>10.577426189000001</v>
      </c>
      <c r="GJ77" s="28">
        <v>10.577426189000001</v>
      </c>
      <c r="GK77" s="28">
        <v>10.577426189000001</v>
      </c>
      <c r="GL77" s="28">
        <v>-1.2709398580239615</v>
      </c>
      <c r="GM77" s="28">
        <v>10.623620014</v>
      </c>
      <c r="GN77" s="28">
        <v>10.623620014</v>
      </c>
      <c r="GO77" s="28">
        <v>10.623620014</v>
      </c>
      <c r="GP77" s="28">
        <v>-1.2809933255538759</v>
      </c>
      <c r="GQ77" s="28">
        <v>10.666127131</v>
      </c>
      <c r="GR77" s="28">
        <v>10.666127131</v>
      </c>
      <c r="GS77" s="28">
        <v>10.666127131</v>
      </c>
      <c r="GT77" s="28">
        <v>-1.3835243885958448</v>
      </c>
      <c r="GU77" s="28">
        <v>10.707671927</v>
      </c>
      <c r="GV77" s="28">
        <v>10.707671927</v>
      </c>
      <c r="GW77" s="28">
        <v>10.707671927</v>
      </c>
      <c r="GX77" s="28">
        <v>-1.4515608400377715</v>
      </c>
      <c r="GY77" s="28">
        <v>10.754892141999999</v>
      </c>
      <c r="GZ77" s="28">
        <v>10.754892141999999</v>
      </c>
      <c r="HA77" s="28">
        <v>10.754892141999999</v>
      </c>
      <c r="HB77" s="28">
        <v>-1.4782928826255208</v>
      </c>
      <c r="HC77" s="28">
        <v>10.810015803000001</v>
      </c>
      <c r="HD77" s="28">
        <v>10.810015803000001</v>
      </c>
      <c r="HE77" s="28">
        <v>10.810015803000001</v>
      </c>
      <c r="HF77" s="28">
        <v>-1.6124556553329548</v>
      </c>
      <c r="HG77" s="28">
        <v>11.152283112999999</v>
      </c>
      <c r="HH77" s="28">
        <v>11.152283112999999</v>
      </c>
      <c r="HI77" s="28">
        <v>11.152283112999999</v>
      </c>
      <c r="HJ77" s="28">
        <v>-2.0560823851330703</v>
      </c>
      <c r="HK77" s="28">
        <v>11.510393513</v>
      </c>
      <c r="HL77" s="28">
        <v>11.510393513</v>
      </c>
      <c r="HM77" s="28">
        <v>11.510393513</v>
      </c>
      <c r="HN77" s="28">
        <v>-2.4948620306075036</v>
      </c>
      <c r="HO77" s="28">
        <v>11.693265512</v>
      </c>
      <c r="HP77" s="28">
        <v>11.693265512</v>
      </c>
      <c r="HQ77" s="28">
        <v>11.693265512</v>
      </c>
      <c r="HR77" s="28">
        <v>-2.7795495345732348</v>
      </c>
      <c r="HS77" s="28">
        <v>11.707406245</v>
      </c>
      <c r="HT77" s="28">
        <v>11.707406245</v>
      </c>
      <c r="HU77" s="28">
        <v>11.707406245</v>
      </c>
      <c r="HV77" s="28">
        <v>-2.7363906531761089</v>
      </c>
      <c r="HW77" s="29">
        <v>10.477528722999999</v>
      </c>
      <c r="HX77" s="29">
        <v>10.477528722999999</v>
      </c>
      <c r="HY77" s="29">
        <v>10.477528722999999</v>
      </c>
      <c r="HZ77" s="29">
        <v>-1.0624914994806431</v>
      </c>
      <c r="IA77" s="29">
        <v>10.460688136</v>
      </c>
      <c r="IB77" s="29">
        <v>10.460688136</v>
      </c>
      <c r="IC77" s="29">
        <v>10.460688136</v>
      </c>
      <c r="ID77" s="29">
        <v>-0.96543020402135582</v>
      </c>
      <c r="IE77" s="29">
        <v>10.498892561</v>
      </c>
      <c r="IF77" s="29">
        <v>10.498892561</v>
      </c>
      <c r="IG77" s="29">
        <v>10.498892561</v>
      </c>
      <c r="IH77" s="29">
        <v>-1.1058705057310014</v>
      </c>
      <c r="II77" s="29">
        <v>10.554522248</v>
      </c>
      <c r="IJ77" s="29">
        <v>10.554522248</v>
      </c>
      <c r="IK77" s="29">
        <v>10.554522248</v>
      </c>
      <c r="IL77" s="29">
        <v>-1.3088865683321487</v>
      </c>
      <c r="IM77" s="29">
        <v>10.602626056</v>
      </c>
      <c r="IN77" s="29">
        <v>10.602626056</v>
      </c>
      <c r="IO77" s="29">
        <v>10.602626056</v>
      </c>
      <c r="IP77" s="29">
        <v>-1.3066202066703774</v>
      </c>
      <c r="IQ77" s="29">
        <v>10.652684219999999</v>
      </c>
      <c r="IR77" s="29">
        <v>10.652684219999999</v>
      </c>
      <c r="IS77" s="29">
        <v>10.652684219999999</v>
      </c>
      <c r="IT77" s="29">
        <v>-1.3208734027627926</v>
      </c>
      <c r="IU77" s="29">
        <v>10.699363481999999</v>
      </c>
      <c r="IV77" s="29">
        <v>10.699363481999999</v>
      </c>
      <c r="IW77" s="29">
        <v>10.699363481999999</v>
      </c>
      <c r="IX77" s="29">
        <v>-1.4292532784987095</v>
      </c>
      <c r="IY77" s="29">
        <v>10.756788212</v>
      </c>
      <c r="IZ77" s="29">
        <v>10.756788212</v>
      </c>
      <c r="JA77" s="29">
        <v>10.756788212</v>
      </c>
      <c r="JB77" s="29">
        <v>-1.5021345512106699</v>
      </c>
      <c r="JC77" s="29">
        <v>10.823258828</v>
      </c>
      <c r="JD77" s="29">
        <v>10.823258828</v>
      </c>
      <c r="JE77" s="29">
        <v>10.823258828</v>
      </c>
      <c r="JF77" s="29">
        <v>-1.5348726651344435</v>
      </c>
      <c r="JG77" s="29">
        <v>10.900319692</v>
      </c>
      <c r="JH77" s="29">
        <v>10.900319692</v>
      </c>
      <c r="JI77" s="29">
        <v>10.900319692</v>
      </c>
      <c r="JJ77" s="29">
        <v>-1.7394817902514284</v>
      </c>
      <c r="JK77" s="29">
        <v>11.279604513000001</v>
      </c>
      <c r="JL77" s="29">
        <v>11.279604513000001</v>
      </c>
      <c r="JM77" s="29">
        <v>11.279604513000001</v>
      </c>
      <c r="JN77" s="29">
        <v>-2.4401992786531999</v>
      </c>
      <c r="JO77" s="29">
        <v>11.583214567999999</v>
      </c>
      <c r="JP77" s="29">
        <v>11.583214567999999</v>
      </c>
      <c r="JQ77" s="29">
        <v>11.583214567999999</v>
      </c>
      <c r="JR77" s="29">
        <v>-2.7865724932817102</v>
      </c>
      <c r="JS77" s="29">
        <v>11.666104319999999</v>
      </c>
      <c r="JT77" s="29">
        <v>11.666104319999999</v>
      </c>
      <c r="JU77" s="29">
        <v>11.666104319999999</v>
      </c>
      <c r="JV77" s="29">
        <v>-2.9056227834626362</v>
      </c>
      <c r="JW77" s="29">
        <v>11.598886696000001</v>
      </c>
      <c r="JX77" s="29">
        <v>11.598886696000001</v>
      </c>
      <c r="JY77" s="29">
        <v>11.598886696000001</v>
      </c>
      <c r="JZ77" s="29">
        <v>-2.5412497231108162</v>
      </c>
    </row>
    <row r="78" spans="1:286" ht="15" thickBot="1" x14ac:dyDescent="0.4">
      <c r="A78" s="2"/>
      <c r="B78" s="74" t="s">
        <v>543</v>
      </c>
      <c r="C78" s="74" t="s">
        <v>500</v>
      </c>
      <c r="D78" s="74" t="s">
        <v>852</v>
      </c>
      <c r="E78" s="87">
        <v>331301</v>
      </c>
      <c r="F78" s="84">
        <v>437023</v>
      </c>
      <c r="G78" s="22">
        <v>31.202208702</v>
      </c>
      <c r="H78" s="22">
        <v>16.244435580374954</v>
      </c>
      <c r="I78" s="22">
        <v>11.850089592645899</v>
      </c>
      <c r="J78" s="22">
        <v>15.631560887951784</v>
      </c>
      <c r="K78" s="22">
        <v>31.183199947999999</v>
      </c>
      <c r="L78" s="22">
        <v>16.042586252068187</v>
      </c>
      <c r="M78" s="22">
        <v>11.70284331789442</v>
      </c>
      <c r="N78" s="22">
        <v>14.405708574266376</v>
      </c>
      <c r="O78" s="22">
        <v>31.208669282999999</v>
      </c>
      <c r="P78" s="22">
        <v>16.079113178899043</v>
      </c>
      <c r="Q78" s="22">
        <v>11.729489202471203</v>
      </c>
      <c r="R78" s="22">
        <v>14.366718488076414</v>
      </c>
      <c r="S78" s="22">
        <v>31.263501127000001</v>
      </c>
      <c r="T78" s="22">
        <v>16.123856871851341</v>
      </c>
      <c r="U78" s="22">
        <v>11.76212910353561</v>
      </c>
      <c r="V78" s="22">
        <v>14.077182673385954</v>
      </c>
      <c r="W78" s="22">
        <v>31.326272250999999</v>
      </c>
      <c r="X78" s="22">
        <v>16.160383798682183</v>
      </c>
      <c r="Y78" s="22">
        <v>11.788774988112385</v>
      </c>
      <c r="Z78" s="22">
        <v>14.024715647447524</v>
      </c>
      <c r="AA78" s="22">
        <v>31.396836603000001</v>
      </c>
      <c r="AB78" s="22">
        <v>16.119956909197509</v>
      </c>
      <c r="AC78" s="22">
        <v>11.759284135076889</v>
      </c>
      <c r="AD78" s="22">
        <v>13.758341576936211</v>
      </c>
      <c r="AE78" s="22">
        <v>31.473703131000001</v>
      </c>
      <c r="AF78" s="22">
        <v>16.131888560651461</v>
      </c>
      <c r="AG78" s="22">
        <v>11.76798810869407</v>
      </c>
      <c r="AH78" s="22">
        <v>13.544837245997497</v>
      </c>
      <c r="AI78" s="22">
        <v>31.560315770999999</v>
      </c>
      <c r="AJ78" s="22">
        <v>16.076752192529735</v>
      </c>
      <c r="AK78" s="22">
        <v>11.727766895785637</v>
      </c>
      <c r="AL78" s="22">
        <v>13.314341073289327</v>
      </c>
      <c r="AM78" s="22">
        <v>31.654870934000002</v>
      </c>
      <c r="AN78" s="22">
        <v>16.036735474405823</v>
      </c>
      <c r="AO78" s="22">
        <v>11.698575257047208</v>
      </c>
      <c r="AP78" s="22">
        <v>13.032272463334706</v>
      </c>
      <c r="AQ78" s="22">
        <v>31.763992765000001</v>
      </c>
      <c r="AR78" s="22">
        <v>15.972391926389079</v>
      </c>
      <c r="AS78" s="22">
        <v>11.65163753459237</v>
      </c>
      <c r="AT78" s="22">
        <v>12.699418670065675</v>
      </c>
      <c r="AU78" s="22">
        <v>32.029261840000004</v>
      </c>
      <c r="AV78" s="22">
        <v>15.486885759024252</v>
      </c>
      <c r="AW78" s="22">
        <v>11.297467544961833</v>
      </c>
      <c r="AX78" s="22">
        <v>11.797125350049141</v>
      </c>
      <c r="AY78" s="22">
        <v>32.1839437</v>
      </c>
      <c r="AZ78" s="22">
        <v>15.200449425419814</v>
      </c>
      <c r="BA78" s="22">
        <v>11.088516227508718</v>
      </c>
      <c r="BB78" s="22">
        <v>11.359005592610938</v>
      </c>
      <c r="BC78" s="22">
        <v>32.249443300000003</v>
      </c>
      <c r="BD78" s="22">
        <v>15.036527609078256</v>
      </c>
      <c r="BE78" s="22">
        <v>10.968937544689878</v>
      </c>
      <c r="BF78" s="22">
        <v>11.347981263580351</v>
      </c>
      <c r="BG78" s="22">
        <v>32.261481617999998</v>
      </c>
      <c r="BH78" s="22">
        <v>14.896242334241865</v>
      </c>
      <c r="BI78" s="22">
        <v>10.86660138981919</v>
      </c>
      <c r="BJ78" s="22">
        <v>11.493506791630963</v>
      </c>
      <c r="BK78" s="25">
        <v>31.202081796999998</v>
      </c>
      <c r="BL78" s="25">
        <v>16.244435580374954</v>
      </c>
      <c r="BM78" s="25">
        <v>11.850089592645899</v>
      </c>
      <c r="BN78" s="25">
        <v>15.631560887951784</v>
      </c>
      <c r="BO78" s="25">
        <v>31.211334152999999</v>
      </c>
      <c r="BP78" s="25">
        <v>16.128067299747276</v>
      </c>
      <c r="BQ78" s="25">
        <v>11.765200552065989</v>
      </c>
      <c r="BR78" s="25">
        <v>14.946651326591034</v>
      </c>
      <c r="BS78" s="25">
        <v>31.257830382999998</v>
      </c>
      <c r="BT78" s="25">
        <v>16.110106771916104</v>
      </c>
      <c r="BU78" s="25">
        <v>11.752098597068693</v>
      </c>
      <c r="BV78" s="25">
        <v>14.907776509227855</v>
      </c>
      <c r="BW78" s="25">
        <v>31.331918882</v>
      </c>
      <c r="BX78" s="25">
        <v>16.038256323918617</v>
      </c>
      <c r="BY78" s="25">
        <v>11.699684695592754</v>
      </c>
      <c r="BZ78" s="25">
        <v>14.666335057281861</v>
      </c>
      <c r="CA78" s="25">
        <v>31.416445304</v>
      </c>
      <c r="CB78" s="25">
        <v>16.02582467747327</v>
      </c>
      <c r="CC78" s="25">
        <v>11.690615982590538</v>
      </c>
      <c r="CD78" s="25">
        <v>14.631567629253849</v>
      </c>
      <c r="CE78" s="25">
        <v>31.520436154000002</v>
      </c>
      <c r="CF78" s="25">
        <v>15.981456904953061</v>
      </c>
      <c r="CG78" s="25">
        <v>11.658250310247585</v>
      </c>
      <c r="CH78" s="25">
        <v>14.362737970999111</v>
      </c>
      <c r="CI78" s="25">
        <v>31.627130017999999</v>
      </c>
      <c r="CJ78" s="25">
        <v>15.932962479408152</v>
      </c>
      <c r="CK78" s="25">
        <v>11.622874301976461</v>
      </c>
      <c r="CL78" s="25">
        <v>14.100754001529717</v>
      </c>
      <c r="CM78" s="25">
        <v>31.715052100000001</v>
      </c>
      <c r="CN78" s="25">
        <v>15.887344205971365</v>
      </c>
      <c r="CO78" s="25">
        <v>11.58959640662497</v>
      </c>
      <c r="CP78" s="25">
        <v>13.794324308908063</v>
      </c>
      <c r="CQ78" s="25">
        <v>31.825949356999999</v>
      </c>
      <c r="CR78" s="25">
        <v>15.819945541236903</v>
      </c>
      <c r="CS78" s="25">
        <v>11.540430019059436</v>
      </c>
      <c r="CT78" s="25">
        <v>13.396154443475989</v>
      </c>
      <c r="CU78" s="25">
        <v>31.959578169</v>
      </c>
      <c r="CV78" s="25">
        <v>15.74163250450254</v>
      </c>
      <c r="CW78" s="25">
        <v>11.483301749075373</v>
      </c>
      <c r="CX78" s="25">
        <v>12.956593761020232</v>
      </c>
      <c r="CY78" s="25">
        <v>32.009732339000003</v>
      </c>
      <c r="CZ78" s="25">
        <v>15.719915471917957</v>
      </c>
      <c r="DA78" s="25">
        <v>11.467459476160418</v>
      </c>
      <c r="DB78" s="25">
        <v>12.476456360449609</v>
      </c>
      <c r="DC78" s="25">
        <v>32.026838480999999</v>
      </c>
      <c r="DD78" s="25">
        <v>15.768433240146644</v>
      </c>
      <c r="DE78" s="25">
        <v>11.502852512594368</v>
      </c>
      <c r="DF78" s="25">
        <v>12.176953248154492</v>
      </c>
      <c r="DG78" s="25">
        <v>32.012149669000003</v>
      </c>
      <c r="DH78" s="25">
        <v>15.958882862406993</v>
      </c>
      <c r="DI78" s="25">
        <v>11.64178286049745</v>
      </c>
      <c r="DJ78" s="25">
        <v>12.092535946469992</v>
      </c>
      <c r="DK78" s="25">
        <v>31.978190073</v>
      </c>
      <c r="DL78" s="25">
        <v>15.970194060031087</v>
      </c>
      <c r="DM78" s="25">
        <v>11.65003422168402</v>
      </c>
      <c r="DN78" s="25">
        <v>12.028092056861412</v>
      </c>
      <c r="DO78" s="27">
        <v>31.202208702</v>
      </c>
      <c r="DP78" s="27">
        <v>16.244435580374951</v>
      </c>
      <c r="DQ78" s="27">
        <v>11.850089592645896</v>
      </c>
      <c r="DR78" s="27">
        <v>15.631560887951784</v>
      </c>
      <c r="DS78" s="27">
        <v>31.183199948999999</v>
      </c>
      <c r="DT78" s="27">
        <v>16.043185310229948</v>
      </c>
      <c r="DU78" s="27">
        <v>11.703280322483035</v>
      </c>
      <c r="DV78" s="27">
        <v>14.405708574266376</v>
      </c>
      <c r="DW78" s="27">
        <v>31.208669281999999</v>
      </c>
      <c r="DX78" s="27">
        <v>16.079531774955935</v>
      </c>
      <c r="DY78" s="27">
        <v>11.7297945624668</v>
      </c>
      <c r="DZ78" s="27">
        <v>14.366718498103468</v>
      </c>
      <c r="EA78" s="27">
        <v>31.263501127000001</v>
      </c>
      <c r="EB78" s="27">
        <v>16.12494359720819</v>
      </c>
      <c r="EC78" s="27">
        <v>11.762921854553491</v>
      </c>
      <c r="ED78" s="27">
        <v>14.077182673385954</v>
      </c>
      <c r="EE78" s="27">
        <v>31.32627226</v>
      </c>
      <c r="EF78" s="27">
        <v>16.162562246556679</v>
      </c>
      <c r="EG78" s="27">
        <v>11.790364135507376</v>
      </c>
      <c r="EH78" s="27">
        <v>14.024715607441795</v>
      </c>
      <c r="EI78" s="27">
        <v>31.396836593</v>
      </c>
      <c r="EJ78" s="27">
        <v>16.118956159489432</v>
      </c>
      <c r="EK78" s="27">
        <v>11.758554102097792</v>
      </c>
      <c r="EL78" s="27">
        <v>13.758341627100332</v>
      </c>
      <c r="EM78" s="27">
        <v>31.473703131000001</v>
      </c>
      <c r="EN78" s="27">
        <v>16.129762225725923</v>
      </c>
      <c r="EO78" s="27">
        <v>11.766436976969798</v>
      </c>
      <c r="EP78" s="27">
        <v>13.544837245997497</v>
      </c>
      <c r="EQ78" s="27">
        <v>31.560315770999999</v>
      </c>
      <c r="ER78" s="27">
        <v>16.075313390821034</v>
      </c>
      <c r="ES78" s="27">
        <v>11.726717309970866</v>
      </c>
      <c r="ET78" s="27">
        <v>13.314341073289327</v>
      </c>
      <c r="EU78" s="27">
        <v>31.654870934000002</v>
      </c>
      <c r="EV78" s="27">
        <v>16.037854806641306</v>
      </c>
      <c r="EW78" s="27">
        <v>11.699391794329083</v>
      </c>
      <c r="EX78" s="27">
        <v>13.032272463334706</v>
      </c>
      <c r="EY78" s="27">
        <v>31.757230946</v>
      </c>
      <c r="EZ78" s="27">
        <v>15.97878909202513</v>
      </c>
      <c r="FA78" s="27">
        <v>11.656304177859298</v>
      </c>
      <c r="FB78" s="27">
        <v>12.724725766514057</v>
      </c>
      <c r="FC78" s="27">
        <v>31.998979431000002</v>
      </c>
      <c r="FD78" s="27">
        <v>15.514700143365548</v>
      </c>
      <c r="FE78" s="27">
        <v>11.3177577510929</v>
      </c>
      <c r="FF78" s="27">
        <v>11.9053233130275</v>
      </c>
      <c r="FG78" s="27">
        <v>32.139668321000002</v>
      </c>
      <c r="FH78" s="27">
        <v>15.236586912653411</v>
      </c>
      <c r="FI78" s="27">
        <v>11.114878021321275</v>
      </c>
      <c r="FJ78" s="27">
        <v>11.49035742766922</v>
      </c>
      <c r="FK78" s="27">
        <v>32.200523199000003</v>
      </c>
      <c r="FL78" s="27">
        <v>15.06162234443992</v>
      </c>
      <c r="FM78" s="27">
        <v>10.98724380475463</v>
      </c>
      <c r="FN78" s="27">
        <v>11.468549077045115</v>
      </c>
      <c r="FO78" s="27">
        <v>32.213246560000002</v>
      </c>
      <c r="FP78" s="27">
        <v>14.923115953101455</v>
      </c>
      <c r="FQ78" s="27">
        <v>10.886205320629164</v>
      </c>
      <c r="FR78" s="27">
        <v>11.592566486364738</v>
      </c>
      <c r="FS78" s="28">
        <v>31.202549254000001</v>
      </c>
      <c r="FT78" s="28">
        <v>16.244435580374951</v>
      </c>
      <c r="FU78" s="28">
        <v>11.850089592645896</v>
      </c>
      <c r="FV78" s="28">
        <v>15.631560887951784</v>
      </c>
      <c r="FW78" s="28">
        <v>31.179231238</v>
      </c>
      <c r="FX78" s="28">
        <v>15.996905903818742</v>
      </c>
      <c r="FY78" s="28">
        <v>11.669520139831333</v>
      </c>
      <c r="FZ78" s="28">
        <v>14.385163121609644</v>
      </c>
      <c r="GA78" s="28">
        <v>31.205533540000001</v>
      </c>
      <c r="GB78" s="28">
        <v>16.10680855183962</v>
      </c>
      <c r="GC78" s="28">
        <v>11.749692591442384</v>
      </c>
      <c r="GD78" s="28">
        <v>14.340608445313951</v>
      </c>
      <c r="GE78" s="28">
        <v>31.267584024000001</v>
      </c>
      <c r="GF78" s="28">
        <v>16.107579370211081</v>
      </c>
      <c r="GG78" s="28">
        <v>11.75025489271264</v>
      </c>
      <c r="GH78" s="28">
        <v>14.042710409109221</v>
      </c>
      <c r="GI78" s="28">
        <v>31.346143413</v>
      </c>
      <c r="GJ78" s="28">
        <v>16.08454009398476</v>
      </c>
      <c r="GK78" s="28">
        <v>11.73344806146998</v>
      </c>
      <c r="GL78" s="28">
        <v>13.973497937978353</v>
      </c>
      <c r="GM78" s="28">
        <v>31.439895444000001</v>
      </c>
      <c r="GN78" s="28">
        <v>16.018162767064624</v>
      </c>
      <c r="GO78" s="28">
        <v>11.685026725620416</v>
      </c>
      <c r="GP78" s="28">
        <v>13.688150441346901</v>
      </c>
      <c r="GQ78" s="28">
        <v>31.547206498000001</v>
      </c>
      <c r="GR78" s="28">
        <v>15.946093757419026</v>
      </c>
      <c r="GS78" s="28">
        <v>11.632453386465109</v>
      </c>
      <c r="GT78" s="28">
        <v>13.446723455177596</v>
      </c>
      <c r="GU78" s="28">
        <v>31.672535938999999</v>
      </c>
      <c r="GV78" s="28">
        <v>15.805893432845355</v>
      </c>
      <c r="GW78" s="28">
        <v>11.530179201628354</v>
      </c>
      <c r="GX78" s="28">
        <v>13.182879310217787</v>
      </c>
      <c r="GY78" s="28">
        <v>31.800262625999999</v>
      </c>
      <c r="GZ78" s="28">
        <v>15.683950300891997</v>
      </c>
      <c r="HA78" s="28">
        <v>11.441223384622258</v>
      </c>
      <c r="HB78" s="28">
        <v>12.897526948632798</v>
      </c>
      <c r="HC78" s="28">
        <v>31.934104550000001</v>
      </c>
      <c r="HD78" s="28">
        <v>15.531655986555274</v>
      </c>
      <c r="HE78" s="28">
        <v>11.330126802631991</v>
      </c>
      <c r="HF78" s="28">
        <v>12.605532897352614</v>
      </c>
      <c r="HG78" s="28">
        <v>32.294835880999997</v>
      </c>
      <c r="HH78" s="28">
        <v>14.731900993108308</v>
      </c>
      <c r="HI78" s="28">
        <v>10.746716669505425</v>
      </c>
      <c r="HJ78" s="28">
        <v>10.886812134803765</v>
      </c>
      <c r="HK78" s="28">
        <v>32.634818152000001</v>
      </c>
      <c r="HL78" s="28">
        <v>13.602299274850695</v>
      </c>
      <c r="HM78" s="28">
        <v>9.9226879429222077</v>
      </c>
      <c r="HN78" s="28">
        <v>6.3231244144392846</v>
      </c>
      <c r="HO78" s="28">
        <v>32.793554911999998</v>
      </c>
      <c r="HP78" s="28">
        <v>12.69459292414097</v>
      </c>
      <c r="HQ78" s="28">
        <v>9.2605287976257831</v>
      </c>
      <c r="HR78" s="28">
        <v>2.8268590508918976</v>
      </c>
      <c r="HS78" s="28">
        <v>32.844308849000001</v>
      </c>
      <c r="HT78" s="28">
        <v>12.057171276488937</v>
      </c>
      <c r="HU78" s="28">
        <v>8.7955385801697812</v>
      </c>
      <c r="HV78" s="28">
        <v>0.51385020660379865</v>
      </c>
      <c r="HW78" s="29">
        <v>31.202549254000001</v>
      </c>
      <c r="HX78" s="29">
        <v>16.244435580374951</v>
      </c>
      <c r="HY78" s="29">
        <v>11.850089592645896</v>
      </c>
      <c r="HZ78" s="29">
        <v>15.631560887951784</v>
      </c>
      <c r="IA78" s="29">
        <v>31.146886959</v>
      </c>
      <c r="IB78" s="29">
        <v>16.058926491573995</v>
      </c>
      <c r="IC78" s="29">
        <v>11.714763295116839</v>
      </c>
      <c r="ID78" s="29">
        <v>14.468643163768828</v>
      </c>
      <c r="IE78" s="29">
        <v>31.163500963000001</v>
      </c>
      <c r="IF78" s="29">
        <v>16.398312773148493</v>
      </c>
      <c r="IG78" s="29">
        <v>11.962340862418191</v>
      </c>
      <c r="IH78" s="29">
        <v>14.417574451281819</v>
      </c>
      <c r="II78" s="29">
        <v>31.202421432000001</v>
      </c>
      <c r="IJ78" s="29">
        <v>16.489791636149786</v>
      </c>
      <c r="IK78" s="29">
        <v>12.029073419362694</v>
      </c>
      <c r="IL78" s="29">
        <v>14.173304368180775</v>
      </c>
      <c r="IM78" s="29">
        <v>31.253969099999999</v>
      </c>
      <c r="IN78" s="29">
        <v>16.425732419222541</v>
      </c>
      <c r="IO78" s="29">
        <v>11.982343112479045</v>
      </c>
      <c r="IP78" s="29">
        <v>14.170513050077107</v>
      </c>
      <c r="IQ78" s="29">
        <v>31.314633965999999</v>
      </c>
      <c r="IR78" s="29">
        <v>16.178705470948387</v>
      </c>
      <c r="IS78" s="29">
        <v>11.802140392947004</v>
      </c>
      <c r="IT78" s="29">
        <v>13.969274916485945</v>
      </c>
      <c r="IU78" s="29">
        <v>31.384585529999999</v>
      </c>
      <c r="IV78" s="29">
        <v>15.957102102558991</v>
      </c>
      <c r="IW78" s="29">
        <v>11.640483820980972</v>
      </c>
      <c r="IX78" s="29">
        <v>13.814047216591606</v>
      </c>
      <c r="IY78" s="29">
        <v>31.454735536000001</v>
      </c>
      <c r="IZ78" s="29">
        <v>15.817882739195595</v>
      </c>
      <c r="JA78" s="29">
        <v>11.538925233689673</v>
      </c>
      <c r="JB78" s="29">
        <v>13.641270821204314</v>
      </c>
      <c r="JC78" s="29">
        <v>31.539521087000001</v>
      </c>
      <c r="JD78" s="29">
        <v>15.640689759071368</v>
      </c>
      <c r="JE78" s="29">
        <v>11.409665421659223</v>
      </c>
      <c r="JF78" s="29">
        <v>13.32764616774752</v>
      </c>
      <c r="JG78" s="29">
        <v>31.669905663999998</v>
      </c>
      <c r="JH78" s="29">
        <v>15.301375182464414</v>
      </c>
      <c r="JI78" s="29">
        <v>11.162140162133383</v>
      </c>
      <c r="JJ78" s="29">
        <v>12.19923772406557</v>
      </c>
      <c r="JK78" s="29">
        <v>32.089764963</v>
      </c>
      <c r="JL78" s="29">
        <v>13.802738025860215</v>
      </c>
      <c r="JM78" s="29">
        <v>10.068905221174115</v>
      </c>
      <c r="JN78" s="29">
        <v>7.1172375410389037</v>
      </c>
      <c r="JO78" s="29">
        <v>32.318494084000001</v>
      </c>
      <c r="JP78" s="29">
        <v>12.493512042336803</v>
      </c>
      <c r="JQ78" s="29">
        <v>9.1138430938992521</v>
      </c>
      <c r="JR78" s="29">
        <v>2.986417459932305</v>
      </c>
      <c r="JS78" s="29">
        <v>32.34355446</v>
      </c>
      <c r="JT78" s="29">
        <v>11.895049042827448</v>
      </c>
      <c r="JU78" s="29">
        <v>8.6772726678613559</v>
      </c>
      <c r="JV78" s="29">
        <v>0.7482792667220366</v>
      </c>
      <c r="JW78" s="29">
        <v>32.198521988000003</v>
      </c>
      <c r="JX78" s="29">
        <v>12.00062543595768</v>
      </c>
      <c r="JY78" s="29">
        <v>8.7542891767619846</v>
      </c>
      <c r="JZ78" s="29">
        <v>1.7286771482263816</v>
      </c>
    </row>
    <row r="79" spans="1:286" ht="15" thickBot="1" x14ac:dyDescent="0.4">
      <c r="A79" s="2"/>
      <c r="B79" s="74" t="s">
        <v>544</v>
      </c>
      <c r="C79" s="74" t="s">
        <v>457</v>
      </c>
      <c r="D79" s="74" t="s">
        <v>853</v>
      </c>
      <c r="E79" s="87">
        <v>384852</v>
      </c>
      <c r="F79" s="84">
        <v>397718</v>
      </c>
      <c r="G79" s="22">
        <v>43.10911127931579</v>
      </c>
      <c r="H79" s="22">
        <v>7.7599521340247302</v>
      </c>
      <c r="I79" s="22">
        <v>5.6607770437976805</v>
      </c>
      <c r="J79" s="22">
        <v>23.762121348189744</v>
      </c>
      <c r="K79" s="22">
        <v>39.862201176830972</v>
      </c>
      <c r="L79" s="22">
        <v>6.4660401797248035</v>
      </c>
      <c r="M79" s="22">
        <v>4.7168862876316995</v>
      </c>
      <c r="N79" s="22">
        <v>22.744876244104454</v>
      </c>
      <c r="O79" s="22">
        <v>29.058609008525913</v>
      </c>
      <c r="P79" s="22">
        <v>4.7135915195082365</v>
      </c>
      <c r="Q79" s="22">
        <v>3.4384993884791677</v>
      </c>
      <c r="R79" s="22">
        <v>19.145729528985882</v>
      </c>
      <c r="S79" s="22">
        <v>18.101357280856494</v>
      </c>
      <c r="T79" s="22">
        <v>2.9362177709745119</v>
      </c>
      <c r="U79" s="22">
        <v>2.1419299844189403</v>
      </c>
      <c r="V79" s="22">
        <v>15.500132200961211</v>
      </c>
      <c r="W79" s="22">
        <v>3.7829407280275364</v>
      </c>
      <c r="X79" s="22">
        <v>0.61363010628626968</v>
      </c>
      <c r="Y79" s="22">
        <v>0.44763461926753367</v>
      </c>
      <c r="Z79" s="22">
        <v>3.7829407280275364</v>
      </c>
      <c r="AA79" s="22">
        <v>2.6914375645502386</v>
      </c>
      <c r="AB79" s="22">
        <v>0.43657758276824887</v>
      </c>
      <c r="AC79" s="22">
        <v>0.31847726837580376</v>
      </c>
      <c r="AD79" s="22">
        <v>0.803651325511197</v>
      </c>
      <c r="AE79" s="22">
        <v>2.6914375645502386</v>
      </c>
      <c r="AF79" s="22">
        <v>0.43657758276824887</v>
      </c>
      <c r="AG79" s="22">
        <v>0.31847726837580376</v>
      </c>
      <c r="AH79" s="22">
        <v>-7.3622864053287529</v>
      </c>
      <c r="AI79" s="22">
        <v>2.6914375645502386</v>
      </c>
      <c r="AJ79" s="22">
        <v>0.43657758276824887</v>
      </c>
      <c r="AK79" s="22">
        <v>0.31847726837580376</v>
      </c>
      <c r="AL79" s="22">
        <v>-9.3437492490650342</v>
      </c>
      <c r="AM79" s="22">
        <v>2.6914375645502386</v>
      </c>
      <c r="AN79" s="22">
        <v>0.43657758276824887</v>
      </c>
      <c r="AO79" s="22">
        <v>0.31847726837580376</v>
      </c>
      <c r="AP79" s="22">
        <v>-11.790783125953091</v>
      </c>
      <c r="AQ79" s="22">
        <v>2.6914375645502386</v>
      </c>
      <c r="AR79" s="22">
        <v>0.43657758276824887</v>
      </c>
      <c r="AS79" s="22">
        <v>0.31847726837580376</v>
      </c>
      <c r="AT79" s="22">
        <v>-11.829882551979459</v>
      </c>
      <c r="AU79" s="22">
        <v>2.6914375645502386</v>
      </c>
      <c r="AV79" s="22">
        <v>0.43657758276824887</v>
      </c>
      <c r="AW79" s="22">
        <v>0.31847726837580376</v>
      </c>
      <c r="AX79" s="22">
        <v>-12.222287517537886</v>
      </c>
      <c r="AY79" s="22">
        <v>2.6914375645502386</v>
      </c>
      <c r="AZ79" s="22">
        <v>0.43657758276824887</v>
      </c>
      <c r="BA79" s="22">
        <v>0.31847726837580376</v>
      </c>
      <c r="BB79" s="22">
        <v>-12.419710515388807</v>
      </c>
      <c r="BC79" s="22">
        <v>2.6914375645502386</v>
      </c>
      <c r="BD79" s="22">
        <v>0.43657758276824887</v>
      </c>
      <c r="BE79" s="22">
        <v>0.31847726837580376</v>
      </c>
      <c r="BF79" s="22">
        <v>-12.276627892797485</v>
      </c>
      <c r="BG79" s="22">
        <v>6.3622904594872702</v>
      </c>
      <c r="BH79" s="22">
        <v>1.0320259426625822</v>
      </c>
      <c r="BI79" s="22">
        <v>0.75284855678587714</v>
      </c>
      <c r="BJ79" s="22">
        <v>-12.255567714260486</v>
      </c>
      <c r="BK79" s="25">
        <v>43.109046551315785</v>
      </c>
      <c r="BL79" s="25">
        <v>7.7599521340247302</v>
      </c>
      <c r="BM79" s="25">
        <v>5.6607770437976805</v>
      </c>
      <c r="BN79" s="25">
        <v>23.762121348189744</v>
      </c>
      <c r="BO79" s="25">
        <v>40.603780295817025</v>
      </c>
      <c r="BP79" s="25">
        <v>6.5863315895879344</v>
      </c>
      <c r="BQ79" s="25">
        <v>4.8046371963690833</v>
      </c>
      <c r="BR79" s="25">
        <v>23.465356888214277</v>
      </c>
      <c r="BS79" s="25">
        <v>30.550963088127542</v>
      </c>
      <c r="BT79" s="25">
        <v>4.9556659949812314</v>
      </c>
      <c r="BU79" s="25">
        <v>3.6150893480535924</v>
      </c>
      <c r="BV79" s="25">
        <v>20.404439603493898</v>
      </c>
      <c r="BW79" s="25">
        <v>20.080347820697721</v>
      </c>
      <c r="BX79" s="25">
        <v>3.2572294554307679</v>
      </c>
      <c r="BY79" s="25">
        <v>2.3761035389429566</v>
      </c>
      <c r="BZ79" s="25">
        <v>17.277641585134749</v>
      </c>
      <c r="CA79" s="25">
        <v>6.6264159687903579</v>
      </c>
      <c r="CB79" s="25">
        <v>1.0748696920096876</v>
      </c>
      <c r="CC79" s="25">
        <v>0.78410247544227074</v>
      </c>
      <c r="CD79" s="25">
        <v>6.6264159687903579</v>
      </c>
      <c r="CE79" s="25">
        <v>2.6914375645502386</v>
      </c>
      <c r="CF79" s="25">
        <v>0.43657758276824887</v>
      </c>
      <c r="CG79" s="25">
        <v>0.31847726837580376</v>
      </c>
      <c r="CH79" s="25">
        <v>2.6914375645502386</v>
      </c>
      <c r="CI79" s="25">
        <v>2.6914375645502386</v>
      </c>
      <c r="CJ79" s="25">
        <v>0.43657758276824887</v>
      </c>
      <c r="CK79" s="25">
        <v>0.31847726837580376</v>
      </c>
      <c r="CL79" s="25">
        <v>-4.6464956319604838</v>
      </c>
      <c r="CM79" s="25">
        <v>2.6914375645502386</v>
      </c>
      <c r="CN79" s="25">
        <v>0.43657758276824887</v>
      </c>
      <c r="CO79" s="25">
        <v>0.31847726837580376</v>
      </c>
      <c r="CP79" s="25">
        <v>-6.508682978143753</v>
      </c>
      <c r="CQ79" s="25">
        <v>2.6914375645502386</v>
      </c>
      <c r="CR79" s="25">
        <v>0.43657758276824887</v>
      </c>
      <c r="CS79" s="25">
        <v>0.31847726837580376</v>
      </c>
      <c r="CT79" s="25">
        <v>-8.8834542314801439</v>
      </c>
      <c r="CU79" s="25">
        <v>2.6914375645502386</v>
      </c>
      <c r="CV79" s="25">
        <v>0.43657758276824887</v>
      </c>
      <c r="CW79" s="25">
        <v>0.31847726837580376</v>
      </c>
      <c r="CX79" s="25">
        <v>-8.9265942315835716</v>
      </c>
      <c r="CY79" s="25">
        <v>2.6914375645502386</v>
      </c>
      <c r="CZ79" s="25">
        <v>0.43657758276824887</v>
      </c>
      <c r="DA79" s="25">
        <v>0.31847726837580376</v>
      </c>
      <c r="DB79" s="25">
        <v>-8.8738947728456097</v>
      </c>
      <c r="DC79" s="25">
        <v>2.6914375645502386</v>
      </c>
      <c r="DD79" s="25">
        <v>0.43657758276824887</v>
      </c>
      <c r="DE79" s="25">
        <v>0.31847726837580376</v>
      </c>
      <c r="DF79" s="25">
        <v>-8.7844400043701256</v>
      </c>
      <c r="DG79" s="25">
        <v>2.6914375645502386</v>
      </c>
      <c r="DH79" s="25">
        <v>0.43657758276824887</v>
      </c>
      <c r="DI79" s="25">
        <v>0.31847726837580376</v>
      </c>
      <c r="DJ79" s="25">
        <v>-8.4875903516484144</v>
      </c>
      <c r="DK79" s="25">
        <v>2.4818698497615355</v>
      </c>
      <c r="DL79" s="25">
        <v>0.40258364304109534</v>
      </c>
      <c r="DM79" s="25">
        <v>0.29367916262564531</v>
      </c>
      <c r="DN79" s="25">
        <v>-8.3846605782018031</v>
      </c>
      <c r="DO79" s="27">
        <v>43.10911127931579</v>
      </c>
      <c r="DP79" s="27">
        <v>7.7599521340247302</v>
      </c>
      <c r="DQ79" s="27">
        <v>5.6607770437976805</v>
      </c>
      <c r="DR79" s="27">
        <v>23.762121348189744</v>
      </c>
      <c r="DS79" s="27">
        <v>39.862206014841568</v>
      </c>
      <c r="DT79" s="27">
        <v>6.466040964497596</v>
      </c>
      <c r="DU79" s="27">
        <v>4.7168868601125258</v>
      </c>
      <c r="DV79" s="27">
        <v>22.744876234001275</v>
      </c>
      <c r="DW79" s="27">
        <v>29.0633552918855</v>
      </c>
      <c r="DX79" s="27">
        <v>4.7143614132421847</v>
      </c>
      <c r="DY79" s="27">
        <v>3.439061015239234</v>
      </c>
      <c r="DZ79" s="27">
        <v>19.145729528985882</v>
      </c>
      <c r="EA79" s="27">
        <v>18.109908377311918</v>
      </c>
      <c r="EB79" s="27">
        <v>2.9376048427274286</v>
      </c>
      <c r="EC79" s="27">
        <v>2.1429418339511792</v>
      </c>
      <c r="ED79" s="27">
        <v>15.500132200961211</v>
      </c>
      <c r="EE79" s="27">
        <v>3.8079815695380308</v>
      </c>
      <c r="EF79" s="27">
        <v>0.61769197649315344</v>
      </c>
      <c r="EG79" s="27">
        <v>0.45059769703204666</v>
      </c>
      <c r="EH79" s="27">
        <v>3.8079815695380308</v>
      </c>
      <c r="EI79" s="27">
        <v>2.6914375645502386</v>
      </c>
      <c r="EJ79" s="27">
        <v>0.43657758276824887</v>
      </c>
      <c r="EK79" s="27">
        <v>0.31847726837580376</v>
      </c>
      <c r="EL79" s="27">
        <v>0.80365134559537665</v>
      </c>
      <c r="EM79" s="27">
        <v>2.6914375645502386</v>
      </c>
      <c r="EN79" s="27">
        <v>0.43657758276824887</v>
      </c>
      <c r="EO79" s="27">
        <v>0.31847726837580376</v>
      </c>
      <c r="EP79" s="27">
        <v>-7.3622864053287529</v>
      </c>
      <c r="EQ79" s="27">
        <v>2.6914375645502386</v>
      </c>
      <c r="ER79" s="27">
        <v>0.43657758276824887</v>
      </c>
      <c r="ES79" s="27">
        <v>0.31847726837580376</v>
      </c>
      <c r="ET79" s="27">
        <v>-9.3437492490650342</v>
      </c>
      <c r="EU79" s="27">
        <v>2.6914375645502386</v>
      </c>
      <c r="EV79" s="27">
        <v>0.43657758276824887</v>
      </c>
      <c r="EW79" s="27">
        <v>0.31847726837580376</v>
      </c>
      <c r="EX79" s="27">
        <v>-11.790783125953091</v>
      </c>
      <c r="EY79" s="27">
        <v>2.6914375645502386</v>
      </c>
      <c r="EZ79" s="27">
        <v>0.43657758276824887</v>
      </c>
      <c r="FA79" s="27">
        <v>0.31847726837580376</v>
      </c>
      <c r="FB79" s="27">
        <v>-11.822061283776058</v>
      </c>
      <c r="FC79" s="27">
        <v>2.6914375645502386</v>
      </c>
      <c r="FD79" s="27">
        <v>0.43657758276824887</v>
      </c>
      <c r="FE79" s="27">
        <v>0.31847726837580376</v>
      </c>
      <c r="FF79" s="27">
        <v>-12.187141413397903</v>
      </c>
      <c r="FG79" s="27">
        <v>2.6914375645502386</v>
      </c>
      <c r="FH79" s="27">
        <v>0.43657758276824887</v>
      </c>
      <c r="FI79" s="27">
        <v>0.31847726837580376</v>
      </c>
      <c r="FJ79" s="27">
        <v>-12.373918090441315</v>
      </c>
      <c r="FK79" s="27">
        <v>2.6914375645502386</v>
      </c>
      <c r="FL79" s="27">
        <v>0.43657758276824887</v>
      </c>
      <c r="FM79" s="27">
        <v>0.31847726837580376</v>
      </c>
      <c r="FN79" s="27">
        <v>-12.23083306536217</v>
      </c>
      <c r="FO79" s="27">
        <v>6.5453770719837934</v>
      </c>
      <c r="FP79" s="27">
        <v>1.0617243877514675</v>
      </c>
      <c r="FQ79" s="27">
        <v>0.77451315900146511</v>
      </c>
      <c r="FR79" s="27">
        <v>-12.214081285493101</v>
      </c>
      <c r="FS79" s="28">
        <v>43.109203692315788</v>
      </c>
      <c r="FT79" s="28">
        <v>7.7599521340247302</v>
      </c>
      <c r="FU79" s="28">
        <v>5.6607770437976805</v>
      </c>
      <c r="FV79" s="28">
        <v>23.762121348189744</v>
      </c>
      <c r="FW79" s="28">
        <v>39.542453135307589</v>
      </c>
      <c r="FX79" s="28">
        <v>6.4141739098540826</v>
      </c>
      <c r="FY79" s="28">
        <v>4.6790505658694164</v>
      </c>
      <c r="FZ79" s="28">
        <v>22.764197044071317</v>
      </c>
      <c r="GA79" s="28">
        <v>28.459233617850668</v>
      </c>
      <c r="GB79" s="28">
        <v>4.6163669497547479</v>
      </c>
      <c r="GC79" s="28">
        <v>3.3675754184535691</v>
      </c>
      <c r="GD79" s="28">
        <v>19.195567939958501</v>
      </c>
      <c r="GE79" s="28">
        <v>16.933566025917422</v>
      </c>
      <c r="GF79" s="28">
        <v>2.7467905704425921</v>
      </c>
      <c r="GG79" s="28">
        <v>2.0037454789320748</v>
      </c>
      <c r="GH79" s="28">
        <v>15.580474706589825</v>
      </c>
      <c r="GI79" s="28">
        <v>2.468027946735222</v>
      </c>
      <c r="GJ79" s="28">
        <v>0.40033835054620875</v>
      </c>
      <c r="GK79" s="28">
        <v>0.29204125301072181</v>
      </c>
      <c r="GL79" s="28">
        <v>2.468027946735222</v>
      </c>
      <c r="GM79" s="28">
        <v>2.6914375645502386</v>
      </c>
      <c r="GN79" s="28">
        <v>0.43657758276824887</v>
      </c>
      <c r="GO79" s="28">
        <v>0.31847726837580376</v>
      </c>
      <c r="GP79" s="28">
        <v>0.93195894580552618</v>
      </c>
      <c r="GQ79" s="28">
        <v>2.6914375645502386</v>
      </c>
      <c r="GR79" s="28">
        <v>0.43657758276824887</v>
      </c>
      <c r="GS79" s="28">
        <v>0.31847726837580376</v>
      </c>
      <c r="GT79" s="28">
        <v>-7.2137943930843136</v>
      </c>
      <c r="GU79" s="28">
        <v>2.6914375645502386</v>
      </c>
      <c r="GV79" s="28">
        <v>0.43657758276824887</v>
      </c>
      <c r="GW79" s="28">
        <v>0.31847726837580376</v>
      </c>
      <c r="GX79" s="28">
        <v>-9.1767408573600662</v>
      </c>
      <c r="GY79" s="28">
        <v>2.6914375645502386</v>
      </c>
      <c r="GZ79" s="28">
        <v>0.43657758276824887</v>
      </c>
      <c r="HA79" s="28">
        <v>0.31847726837580376</v>
      </c>
      <c r="HB79" s="28">
        <v>-11.600403196522201</v>
      </c>
      <c r="HC79" s="28">
        <v>2.6914375645502386</v>
      </c>
      <c r="HD79" s="28">
        <v>0.43657758276824887</v>
      </c>
      <c r="HE79" s="28">
        <v>0.31847726837580376</v>
      </c>
      <c r="HF79" s="28">
        <v>-11.608235661210244</v>
      </c>
      <c r="HG79" s="28">
        <v>2.6914375645502386</v>
      </c>
      <c r="HH79" s="28">
        <v>0.43657758276824887</v>
      </c>
      <c r="HI79" s="28">
        <v>0.31847726837580376</v>
      </c>
      <c r="HJ79" s="28">
        <v>-11.940275780595812</v>
      </c>
      <c r="HK79" s="28">
        <v>2.6914375645502386</v>
      </c>
      <c r="HL79" s="28">
        <v>0.43657758276824887</v>
      </c>
      <c r="HM79" s="28">
        <v>0.31847726837580376</v>
      </c>
      <c r="HN79" s="28">
        <v>-12.721859637401508</v>
      </c>
      <c r="HO79" s="28">
        <v>2.6914375645502386</v>
      </c>
      <c r="HP79" s="28">
        <v>0.43657758276824887</v>
      </c>
      <c r="HQ79" s="28">
        <v>0.31847726837580376</v>
      </c>
      <c r="HR79" s="28">
        <v>-13.083299100917557</v>
      </c>
      <c r="HS79" s="28">
        <v>2.6914375645502386</v>
      </c>
      <c r="HT79" s="28">
        <v>0.43657758276824887</v>
      </c>
      <c r="HU79" s="28">
        <v>0.31847726837580376</v>
      </c>
      <c r="HV79" s="28">
        <v>-13.419284358978821</v>
      </c>
      <c r="HW79" s="29">
        <v>43.109203692315788</v>
      </c>
      <c r="HX79" s="29">
        <v>7.7599521340247302</v>
      </c>
      <c r="HY79" s="29">
        <v>5.6607770437976805</v>
      </c>
      <c r="HZ79" s="29">
        <v>23.762121348189744</v>
      </c>
      <c r="IA79" s="29">
        <v>43.062787324315785</v>
      </c>
      <c r="IB79" s="29">
        <v>7.5803484315960086</v>
      </c>
      <c r="IC79" s="29">
        <v>5.5297586434093953</v>
      </c>
      <c r="ID79" s="29">
        <v>22.781584319687248</v>
      </c>
      <c r="IE79" s="29">
        <v>42.81344752537386</v>
      </c>
      <c r="IF79" s="29">
        <v>6.9447612966368304</v>
      </c>
      <c r="IG79" s="29">
        <v>5.0661066774218186</v>
      </c>
      <c r="IH79" s="29">
        <v>19.199834741767283</v>
      </c>
      <c r="II79" s="29">
        <v>38.266081561469555</v>
      </c>
      <c r="IJ79" s="29">
        <v>6.2071339161496653</v>
      </c>
      <c r="IK79" s="29">
        <v>4.5280177729774174</v>
      </c>
      <c r="IL79" s="29">
        <v>15.594768564113075</v>
      </c>
      <c r="IM79" s="29">
        <v>30.595811428822532</v>
      </c>
      <c r="IN79" s="29">
        <v>4.9629408359174194</v>
      </c>
      <c r="IO79" s="29">
        <v>3.6203962432325314</v>
      </c>
      <c r="IP79" s="29">
        <v>9.1702612938238346</v>
      </c>
      <c r="IQ79" s="29">
        <v>21.242395046840851</v>
      </c>
      <c r="IR79" s="29">
        <v>3.4457249181285605</v>
      </c>
      <c r="IS79" s="29">
        <v>2.5136083546519505</v>
      </c>
      <c r="IT79" s="29">
        <v>0.98548772364166126</v>
      </c>
      <c r="IU79" s="29">
        <v>11.737612472780954</v>
      </c>
      <c r="IV79" s="29">
        <v>1.903955918700081</v>
      </c>
      <c r="IW79" s="29">
        <v>1.388909334855672</v>
      </c>
      <c r="IX79" s="29">
        <v>-7.1381638483428489</v>
      </c>
      <c r="IY79" s="29">
        <v>9.2341399879399866</v>
      </c>
      <c r="IZ79" s="29">
        <v>1.4978681162727063</v>
      </c>
      <c r="JA79" s="29">
        <v>1.0926739367444129</v>
      </c>
      <c r="JB79" s="29">
        <v>-9.0739832495706949</v>
      </c>
      <c r="JC79" s="29">
        <v>6.2326436930648708</v>
      </c>
      <c r="JD79" s="29">
        <v>1.0109959649867413</v>
      </c>
      <c r="JE79" s="29">
        <v>0.73750748086132323</v>
      </c>
      <c r="JF79" s="29">
        <v>-11.461390786945913</v>
      </c>
      <c r="JG79" s="29">
        <v>5.4435027376070355</v>
      </c>
      <c r="JH79" s="29">
        <v>0.88298955854618155</v>
      </c>
      <c r="JI79" s="29">
        <v>0.64412858953278473</v>
      </c>
      <c r="JJ79" s="29">
        <v>-11.613255381154474</v>
      </c>
      <c r="JK79" s="29">
        <v>2.0622617538785044</v>
      </c>
      <c r="JL79" s="29">
        <v>0.33451909247396588</v>
      </c>
      <c r="JM79" s="29">
        <v>0.24402702061597853</v>
      </c>
      <c r="JN79" s="29">
        <v>-12.620011684324865</v>
      </c>
      <c r="JO79" s="29">
        <v>2.6914375645502386</v>
      </c>
      <c r="JP79" s="29">
        <v>0.43657758276824887</v>
      </c>
      <c r="JQ79" s="29">
        <v>0.31847726837580376</v>
      </c>
      <c r="JR79" s="29">
        <v>-13.340293077150584</v>
      </c>
      <c r="JS79" s="29">
        <v>0.68190923679231275</v>
      </c>
      <c r="JT79" s="29">
        <v>0.11061236945909929</v>
      </c>
      <c r="JU79" s="29">
        <v>8.069018351913218E-2</v>
      </c>
      <c r="JV79" s="29">
        <v>-13.487578458104643</v>
      </c>
      <c r="JW79" s="29">
        <v>1.5292490820980376</v>
      </c>
      <c r="JX79" s="29">
        <v>0.24805920691104424</v>
      </c>
      <c r="JY79" s="29">
        <v>0.18095573783602711</v>
      </c>
      <c r="JZ79" s="29">
        <v>-13.100467068888861</v>
      </c>
    </row>
    <row r="80" spans="1:286" ht="15" thickBot="1" x14ac:dyDescent="0.4">
      <c r="A80" s="2"/>
      <c r="B80" s="74" t="s">
        <v>545</v>
      </c>
      <c r="C80" s="74" t="s">
        <v>545</v>
      </c>
      <c r="D80" s="74" t="s">
        <v>851</v>
      </c>
      <c r="E80" s="87">
        <v>389161</v>
      </c>
      <c r="F80" s="84">
        <v>403872</v>
      </c>
      <c r="G80" s="22">
        <v>30.985589927703732</v>
      </c>
      <c r="H80" s="22">
        <v>5.0261667331471873</v>
      </c>
      <c r="I80" s="22">
        <v>3.6665186549987689</v>
      </c>
      <c r="J80" s="22">
        <v>30.985589927703732</v>
      </c>
      <c r="K80" s="22">
        <v>27.202198787961297</v>
      </c>
      <c r="L80" s="22">
        <v>4.4124635656610858</v>
      </c>
      <c r="M80" s="22">
        <v>3.2188307386031521</v>
      </c>
      <c r="N80" s="22">
        <v>27.202198787961297</v>
      </c>
      <c r="O80" s="22">
        <v>26.408075410104669</v>
      </c>
      <c r="P80" s="22">
        <v>4.2836489614172972</v>
      </c>
      <c r="Q80" s="22">
        <v>3.1248622782292967</v>
      </c>
      <c r="R80" s="22">
        <v>26.408075410104669</v>
      </c>
      <c r="S80" s="22">
        <v>25.283160191552231</v>
      </c>
      <c r="T80" s="22">
        <v>4.1011766747094658</v>
      </c>
      <c r="U80" s="22">
        <v>2.9917512855472803</v>
      </c>
      <c r="V80" s="22">
        <v>25.283160191552231</v>
      </c>
      <c r="W80" s="22">
        <v>23.837749839109907</v>
      </c>
      <c r="X80" s="22">
        <v>3.8667169324182029</v>
      </c>
      <c r="Y80" s="22">
        <v>2.8207161678127681</v>
      </c>
      <c r="Z80" s="22">
        <v>23.837749839109907</v>
      </c>
      <c r="AA80" s="22">
        <v>22.472017349766627</v>
      </c>
      <c r="AB80" s="22">
        <v>3.6451817213626234</v>
      </c>
      <c r="AC80" s="22">
        <v>2.659109315672834</v>
      </c>
      <c r="AD80" s="22">
        <v>22.472017349766627</v>
      </c>
      <c r="AE80" s="22">
        <v>21.893739701785567</v>
      </c>
      <c r="AF80" s="22">
        <v>3.5513794124962574</v>
      </c>
      <c r="AG80" s="22">
        <v>2.5906818373179465</v>
      </c>
      <c r="AH80" s="22">
        <v>21.893739701785567</v>
      </c>
      <c r="AI80" s="22">
        <v>21.245412016951281</v>
      </c>
      <c r="AJ80" s="22">
        <v>3.4462143002845669</v>
      </c>
      <c r="AK80" s="22">
        <v>2.5139653521213319</v>
      </c>
      <c r="AL80" s="22">
        <v>21.245412016951281</v>
      </c>
      <c r="AM80" s="22">
        <v>20.513413454764525</v>
      </c>
      <c r="AN80" s="22">
        <v>3.3274769507437343</v>
      </c>
      <c r="AO80" s="22">
        <v>2.4273481087526521</v>
      </c>
      <c r="AP80" s="22">
        <v>20.513413454764525</v>
      </c>
      <c r="AQ80" s="22">
        <v>19.760720133426361</v>
      </c>
      <c r="AR80" s="22">
        <v>3.2053827082007036</v>
      </c>
      <c r="AS80" s="22">
        <v>2.3382820586752286</v>
      </c>
      <c r="AT80" s="22">
        <v>19.760720133426361</v>
      </c>
      <c r="AU80" s="22">
        <v>16.679410352631368</v>
      </c>
      <c r="AV80" s="22">
        <v>2.7055640263267144</v>
      </c>
      <c r="AW80" s="22">
        <v>1.9736712889763137</v>
      </c>
      <c r="AX80" s="22">
        <v>16.679410352631368</v>
      </c>
      <c r="AY80" s="22">
        <v>17.023316306129253</v>
      </c>
      <c r="AZ80" s="22">
        <v>2.7613489465698136</v>
      </c>
      <c r="BA80" s="22">
        <v>2.0143656116278166</v>
      </c>
      <c r="BB80" s="22">
        <v>17.023316306129253</v>
      </c>
      <c r="BC80" s="22">
        <v>20.625298930293983</v>
      </c>
      <c r="BD80" s="22">
        <v>3.3456258727536303</v>
      </c>
      <c r="BE80" s="22">
        <v>2.4405874946804116</v>
      </c>
      <c r="BF80" s="22">
        <v>20.625298930293983</v>
      </c>
      <c r="BG80" s="22">
        <v>20.700659473413264</v>
      </c>
      <c r="BH80" s="22">
        <v>3.3578500923247856</v>
      </c>
      <c r="BI80" s="22">
        <v>2.4495048926658098</v>
      </c>
      <c r="BJ80" s="22">
        <v>20.700659473413264</v>
      </c>
      <c r="BK80" s="25">
        <v>30.985589927703732</v>
      </c>
      <c r="BL80" s="25">
        <v>5.0261667331471873</v>
      </c>
      <c r="BM80" s="25">
        <v>3.6665186549987689</v>
      </c>
      <c r="BN80" s="25">
        <v>30.985589927703732</v>
      </c>
      <c r="BO80" s="25">
        <v>27.33511975882767</v>
      </c>
      <c r="BP80" s="25">
        <v>4.4340246514259514</v>
      </c>
      <c r="BQ80" s="25">
        <v>3.234559250484295</v>
      </c>
      <c r="BR80" s="25">
        <v>27.33511975882767</v>
      </c>
      <c r="BS80" s="25">
        <v>26.594359457802039</v>
      </c>
      <c r="BT80" s="25">
        <v>4.313866061870673</v>
      </c>
      <c r="BU80" s="25">
        <v>3.1469052323122981</v>
      </c>
      <c r="BV80" s="25">
        <v>26.594359457802039</v>
      </c>
      <c r="BW80" s="25">
        <v>25.548246344422768</v>
      </c>
      <c r="BX80" s="25">
        <v>4.1441762498695507</v>
      </c>
      <c r="BY80" s="25">
        <v>3.023118876964757</v>
      </c>
      <c r="BZ80" s="25">
        <v>25.548246344422768</v>
      </c>
      <c r="CA80" s="25">
        <v>24.704451766631777</v>
      </c>
      <c r="CB80" s="25">
        <v>4.0073044895965211</v>
      </c>
      <c r="CC80" s="25">
        <v>2.9232728334433657</v>
      </c>
      <c r="CD80" s="25">
        <v>24.704451766631777</v>
      </c>
      <c r="CE80" s="25">
        <v>23.557898983496024</v>
      </c>
      <c r="CF80" s="25">
        <v>3.8213223775941336</v>
      </c>
      <c r="CG80" s="25">
        <v>2.7876014720745319</v>
      </c>
      <c r="CH80" s="25">
        <v>23.557898983496024</v>
      </c>
      <c r="CI80" s="25">
        <v>23.224086575514047</v>
      </c>
      <c r="CJ80" s="25">
        <v>3.7671747294768814</v>
      </c>
      <c r="CK80" s="25">
        <v>2.7481015166439047</v>
      </c>
      <c r="CL80" s="25">
        <v>23.224086575514047</v>
      </c>
      <c r="CM80" s="25">
        <v>22.790969638342037</v>
      </c>
      <c r="CN80" s="25">
        <v>3.6969189122968378</v>
      </c>
      <c r="CO80" s="25">
        <v>2.6968508761480376</v>
      </c>
      <c r="CP80" s="25">
        <v>22.790969638342037</v>
      </c>
      <c r="CQ80" s="25">
        <v>22.227737213749833</v>
      </c>
      <c r="CR80" s="25">
        <v>3.6055570862957746</v>
      </c>
      <c r="CS80" s="25">
        <v>2.6302036960657529</v>
      </c>
      <c r="CT80" s="25">
        <v>22.227737213749833</v>
      </c>
      <c r="CU80" s="25">
        <v>21.695376558489414</v>
      </c>
      <c r="CV80" s="25">
        <v>3.5192029642103333</v>
      </c>
      <c r="CW80" s="25">
        <v>2.5672095662701309</v>
      </c>
      <c r="CX80" s="25">
        <v>21.695376558489414</v>
      </c>
      <c r="CY80" s="25">
        <v>20.269254870150476</v>
      </c>
      <c r="CZ80" s="25">
        <v>3.2878720325071371</v>
      </c>
      <c r="DA80" s="25">
        <v>2.3984568722987314</v>
      </c>
      <c r="DB80" s="25">
        <v>20.269254870150476</v>
      </c>
      <c r="DC80" s="25">
        <v>20.714412405472906</v>
      </c>
      <c r="DD80" s="25">
        <v>3.3600809528558484</v>
      </c>
      <c r="DE80" s="25">
        <v>2.4511322743640527</v>
      </c>
      <c r="DF80" s="25">
        <v>20.714412405472906</v>
      </c>
      <c r="DG80" s="25">
        <v>22.833598220682717</v>
      </c>
      <c r="DH80" s="25">
        <v>3.7038336866465231</v>
      </c>
      <c r="DI80" s="25">
        <v>2.7018951077651518</v>
      </c>
      <c r="DJ80" s="25">
        <v>22.833598220682717</v>
      </c>
      <c r="DK80" s="25">
        <v>22.858530772408379</v>
      </c>
      <c r="DL80" s="25">
        <v>3.7078779911877109</v>
      </c>
      <c r="DM80" s="25">
        <v>2.7048453716210976</v>
      </c>
      <c r="DN80" s="25">
        <v>22.858530772408379</v>
      </c>
      <c r="DO80" s="27">
        <v>30.985589927703732</v>
      </c>
      <c r="DP80" s="27">
        <v>5.0261667331471873</v>
      </c>
      <c r="DQ80" s="27">
        <v>3.6665186549987689</v>
      </c>
      <c r="DR80" s="27">
        <v>30.985589927703732</v>
      </c>
      <c r="DS80" s="27">
        <v>27.222834470144388</v>
      </c>
      <c r="DT80" s="27">
        <v>4.4158108757993286</v>
      </c>
      <c r="DU80" s="27">
        <v>3.2212725547460583</v>
      </c>
      <c r="DV80" s="27">
        <v>27.222834470144388</v>
      </c>
      <c r="DW80" s="27">
        <v>26.443708443118076</v>
      </c>
      <c r="DX80" s="27">
        <v>4.2894289890220971</v>
      </c>
      <c r="DY80" s="27">
        <v>3.1290787278945342</v>
      </c>
      <c r="DZ80" s="27">
        <v>26.443708443118076</v>
      </c>
      <c r="EA80" s="27">
        <v>25.313756779976071</v>
      </c>
      <c r="EB80" s="27">
        <v>4.1061397415815994</v>
      </c>
      <c r="EC80" s="27">
        <v>2.9953717737321779</v>
      </c>
      <c r="ED80" s="27">
        <v>25.313756779976071</v>
      </c>
      <c r="EE80" s="27">
        <v>23.873581765871197</v>
      </c>
      <c r="EF80" s="27">
        <v>3.8725292225405585</v>
      </c>
      <c r="EG80" s="27">
        <v>2.8249561525353877</v>
      </c>
      <c r="EH80" s="27">
        <v>23.873581765871197</v>
      </c>
      <c r="EI80" s="27">
        <v>22.5038475610055</v>
      </c>
      <c r="EJ80" s="27">
        <v>3.6503448939603098</v>
      </c>
      <c r="EK80" s="27">
        <v>2.6628757781985493</v>
      </c>
      <c r="EL80" s="27">
        <v>22.5038475610055</v>
      </c>
      <c r="EM80" s="27">
        <v>21.943361697562924</v>
      </c>
      <c r="EN80" s="27">
        <v>3.5594285871284161</v>
      </c>
      <c r="EO80" s="27">
        <v>2.5965535981474313</v>
      </c>
      <c r="EP80" s="27">
        <v>21.943361697562924</v>
      </c>
      <c r="EQ80" s="27">
        <v>21.289772341505934</v>
      </c>
      <c r="ER80" s="27">
        <v>3.4534099802141216</v>
      </c>
      <c r="ES80" s="27">
        <v>2.5192145004480513</v>
      </c>
      <c r="ET80" s="27">
        <v>21.289772341505934</v>
      </c>
      <c r="EU80" s="27">
        <v>20.553782441691357</v>
      </c>
      <c r="EV80" s="27">
        <v>3.3340251965449572</v>
      </c>
      <c r="EW80" s="27">
        <v>2.4321249628966584</v>
      </c>
      <c r="EX80" s="27">
        <v>20.553782441691357</v>
      </c>
      <c r="EY80" s="27">
        <v>19.843313399094786</v>
      </c>
      <c r="EZ80" s="27">
        <v>3.2187801463406007</v>
      </c>
      <c r="FA80" s="27">
        <v>2.3480553032723828</v>
      </c>
      <c r="FB80" s="27">
        <v>19.843313399094786</v>
      </c>
      <c r="FC80" s="27">
        <v>17.003504843828402</v>
      </c>
      <c r="FD80" s="27">
        <v>2.7581353329841476</v>
      </c>
      <c r="FE80" s="27">
        <v>2.0120213252586252</v>
      </c>
      <c r="FF80" s="27">
        <v>17.003504843828402</v>
      </c>
      <c r="FG80" s="27">
        <v>17.667999856107205</v>
      </c>
      <c r="FH80" s="27">
        <v>2.8659229443496437</v>
      </c>
      <c r="FI80" s="27">
        <v>2.0906508870761824</v>
      </c>
      <c r="FJ80" s="27">
        <v>17.667999856107205</v>
      </c>
      <c r="FK80" s="27">
        <v>21.422626748341415</v>
      </c>
      <c r="FL80" s="27">
        <v>3.4749602686400158</v>
      </c>
      <c r="FM80" s="27">
        <v>2.5349351358207404</v>
      </c>
      <c r="FN80" s="27">
        <v>21.422626748341415</v>
      </c>
      <c r="FO80" s="27">
        <v>22.019032356811781</v>
      </c>
      <c r="FP80" s="27">
        <v>3.5717031105788108</v>
      </c>
      <c r="FQ80" s="27">
        <v>2.6055076921123783</v>
      </c>
      <c r="FR80" s="27">
        <v>22.019032356811781</v>
      </c>
      <c r="FS80" s="28">
        <v>30.985589927703696</v>
      </c>
      <c r="FT80" s="28">
        <v>5.026166733147182</v>
      </c>
      <c r="FU80" s="28">
        <v>3.6665186549987649</v>
      </c>
      <c r="FV80" s="28">
        <v>30.985589927703696</v>
      </c>
      <c r="FW80" s="28">
        <v>25.20322439704168</v>
      </c>
      <c r="FX80" s="28">
        <v>4.0882103044678777</v>
      </c>
      <c r="FY80" s="28">
        <v>2.9822924989803981</v>
      </c>
      <c r="FZ80" s="28">
        <v>25.20322439704168</v>
      </c>
      <c r="GA80" s="28">
        <v>22.36683927838742</v>
      </c>
      <c r="GB80" s="28">
        <v>3.6281208061224683</v>
      </c>
      <c r="GC80" s="28">
        <v>2.6466636155358207</v>
      </c>
      <c r="GD80" s="28">
        <v>22.36683927838742</v>
      </c>
      <c r="GE80" s="28">
        <v>18.865910794430437</v>
      </c>
      <c r="GF80" s="28">
        <v>3.0602358530766183</v>
      </c>
      <c r="GG80" s="28">
        <v>2.2323994486700429</v>
      </c>
      <c r="GH80" s="28">
        <v>18.865910794430437</v>
      </c>
      <c r="GI80" s="28">
        <v>15.898787329804833</v>
      </c>
      <c r="GJ80" s="28">
        <v>2.5789393121413773</v>
      </c>
      <c r="GK80" s="28">
        <v>1.881300322911343</v>
      </c>
      <c r="GL80" s="28">
        <v>15.898787329804833</v>
      </c>
      <c r="GM80" s="28">
        <v>12.947993190409994</v>
      </c>
      <c r="GN80" s="28">
        <v>2.1002915479904778</v>
      </c>
      <c r="GO80" s="28">
        <v>1.5321334429392115</v>
      </c>
      <c r="GP80" s="28">
        <v>12.947993190409994</v>
      </c>
      <c r="GQ80" s="28">
        <v>12.155471072853263</v>
      </c>
      <c r="GR80" s="28">
        <v>1.9717366838797399</v>
      </c>
      <c r="GS80" s="28">
        <v>1.4383544593761826</v>
      </c>
      <c r="GT80" s="28">
        <v>12.155471072853263</v>
      </c>
      <c r="GU80" s="28">
        <v>11.303067846508537</v>
      </c>
      <c r="GV80" s="28">
        <v>1.8334685163387161</v>
      </c>
      <c r="GW80" s="28">
        <v>1.3374897561942769</v>
      </c>
      <c r="GX80" s="28">
        <v>11.303067846508537</v>
      </c>
      <c r="GY80" s="28">
        <v>10.341754038033329</v>
      </c>
      <c r="GZ80" s="28">
        <v>1.6775339836883261</v>
      </c>
      <c r="HA80" s="28">
        <v>1.2237376856251476</v>
      </c>
      <c r="HB80" s="28">
        <v>10.341754038033329</v>
      </c>
      <c r="HC80" s="28">
        <v>9.3901714284568509</v>
      </c>
      <c r="HD80" s="28">
        <v>1.5231779469869418</v>
      </c>
      <c r="HE80" s="28">
        <v>1.1111371058741999</v>
      </c>
      <c r="HF80" s="28">
        <v>9.3901714284568509</v>
      </c>
      <c r="HG80" s="28">
        <v>4.0300859830527305</v>
      </c>
      <c r="HH80" s="28">
        <v>0.65371949177033239</v>
      </c>
      <c r="HI80" s="28">
        <v>0.47687926783348261</v>
      </c>
      <c r="HJ80" s="28">
        <v>4.0300859830527305</v>
      </c>
      <c r="HK80" s="28">
        <v>2.6914375645502386</v>
      </c>
      <c r="HL80" s="28">
        <v>0.43657758276824887</v>
      </c>
      <c r="HM80" s="28">
        <v>0.31847726837580376</v>
      </c>
      <c r="HN80" s="28">
        <v>2.6914375645502386</v>
      </c>
      <c r="HO80" s="28">
        <v>2.6914375645502386</v>
      </c>
      <c r="HP80" s="28">
        <v>0.43657758276824887</v>
      </c>
      <c r="HQ80" s="28">
        <v>0.31847726837580376</v>
      </c>
      <c r="HR80" s="28">
        <v>2.6914375645502386</v>
      </c>
      <c r="HS80" s="28">
        <v>2.6914375645502386</v>
      </c>
      <c r="HT80" s="28">
        <v>0.43657758276824887</v>
      </c>
      <c r="HU80" s="28">
        <v>0.31847726837580376</v>
      </c>
      <c r="HV80" s="28">
        <v>2.6914375645502386</v>
      </c>
      <c r="HW80" s="29">
        <v>30.985589927703732</v>
      </c>
      <c r="HX80" s="29">
        <v>5.0261667331471873</v>
      </c>
      <c r="HY80" s="29">
        <v>3.6665186549987689</v>
      </c>
      <c r="HZ80" s="29">
        <v>30.985589927703732</v>
      </c>
      <c r="IA80" s="29">
        <v>27.673333661574166</v>
      </c>
      <c r="IB80" s="29">
        <v>4.488886265183786</v>
      </c>
      <c r="IC80" s="29">
        <v>3.2745800339095363</v>
      </c>
      <c r="ID80" s="29">
        <v>27.673333661574166</v>
      </c>
      <c r="IE80" s="29">
        <v>27.338751059566274</v>
      </c>
      <c r="IF80" s="29">
        <v>4.4346136840379815</v>
      </c>
      <c r="IG80" s="29">
        <v>3.2349889415739614</v>
      </c>
      <c r="IH80" s="29">
        <v>27.338751059566274</v>
      </c>
      <c r="II80" s="29">
        <v>26.302710609798609</v>
      </c>
      <c r="IJ80" s="29">
        <v>4.2665577569129249</v>
      </c>
      <c r="IK80" s="29">
        <v>3.1123944824957395</v>
      </c>
      <c r="IL80" s="29">
        <v>26.302710609798609</v>
      </c>
      <c r="IM80" s="29">
        <v>25.127728678409415</v>
      </c>
      <c r="IN80" s="29">
        <v>4.0759641581021029</v>
      </c>
      <c r="IO80" s="29">
        <v>2.9733591057036013</v>
      </c>
      <c r="IP80" s="29">
        <v>25.127728678409415</v>
      </c>
      <c r="IQ80" s="29">
        <v>23.807967047320755</v>
      </c>
      <c r="IR80" s="29">
        <v>3.8618858713456152</v>
      </c>
      <c r="IS80" s="29">
        <v>2.817191976020788</v>
      </c>
      <c r="IT80" s="29">
        <v>23.807967047320755</v>
      </c>
      <c r="IU80" s="29">
        <v>23.11078650516664</v>
      </c>
      <c r="IV80" s="29">
        <v>3.7487963463067673</v>
      </c>
      <c r="IW80" s="29">
        <v>2.7346947419944403</v>
      </c>
      <c r="IX80" s="29">
        <v>23.11078650516664</v>
      </c>
      <c r="IY80" s="29">
        <v>22.453540996393649</v>
      </c>
      <c r="IZ80" s="29">
        <v>3.6421846755458485</v>
      </c>
      <c r="JA80" s="29">
        <v>2.6569230124758825</v>
      </c>
      <c r="JB80" s="29">
        <v>22.453540996393649</v>
      </c>
      <c r="JC80" s="29">
        <v>21.66499639563613</v>
      </c>
      <c r="JD80" s="29">
        <v>3.5142750036894252</v>
      </c>
      <c r="JE80" s="29">
        <v>2.5636146876796837</v>
      </c>
      <c r="JF80" s="29">
        <v>21.66499639563613</v>
      </c>
      <c r="JG80" s="29">
        <v>20.275966739642268</v>
      </c>
      <c r="JH80" s="29">
        <v>3.2889607635990923</v>
      </c>
      <c r="JI80" s="29">
        <v>2.3992510864724488</v>
      </c>
      <c r="JJ80" s="29">
        <v>20.275966739642268</v>
      </c>
      <c r="JK80" s="29">
        <v>19.496442996678937</v>
      </c>
      <c r="JL80" s="29">
        <v>3.1625143633942789</v>
      </c>
      <c r="JM80" s="29">
        <v>2.3070101979736921</v>
      </c>
      <c r="JN80" s="29">
        <v>19.496442996678937</v>
      </c>
      <c r="JO80" s="29">
        <v>11.790055948421234</v>
      </c>
      <c r="JP80" s="29">
        <v>1.9124627650518464</v>
      </c>
      <c r="JQ80" s="29">
        <v>1.3951149608326729</v>
      </c>
      <c r="JR80" s="29">
        <v>11.790055948421234</v>
      </c>
      <c r="JS80" s="29">
        <v>7.6096080022679766</v>
      </c>
      <c r="JT80" s="29">
        <v>1.2343530874360971</v>
      </c>
      <c r="JU80" s="29">
        <v>0.90044339199744616</v>
      </c>
      <c r="JV80" s="29">
        <v>7.6096080022679766</v>
      </c>
      <c r="JW80" s="29">
        <v>7.4289273157065541</v>
      </c>
      <c r="JX80" s="29">
        <v>1.205044907142093</v>
      </c>
      <c r="JY80" s="29">
        <v>0.87906348251626054</v>
      </c>
      <c r="JZ80" s="29">
        <v>7.4289273157065541</v>
      </c>
    </row>
    <row r="81" spans="1:286" ht="15" thickBot="1" x14ac:dyDescent="0.4">
      <c r="A81" s="2"/>
      <c r="B81" s="74" t="s">
        <v>546</v>
      </c>
      <c r="C81" s="74" t="s">
        <v>530</v>
      </c>
      <c r="D81" s="74" t="s">
        <v>857</v>
      </c>
      <c r="E81" s="87">
        <v>380280</v>
      </c>
      <c r="F81" s="84">
        <v>411215</v>
      </c>
      <c r="G81" s="22">
        <v>31.282903005842108</v>
      </c>
      <c r="H81" s="22">
        <v>9.1689668927004426</v>
      </c>
      <c r="I81" s="22">
        <v>6.6886336932364125</v>
      </c>
      <c r="J81" s="22">
        <v>9.486978009123515</v>
      </c>
      <c r="K81" s="22">
        <v>31.273651614842105</v>
      </c>
      <c r="L81" s="22">
        <v>9.0220268461873854</v>
      </c>
      <c r="M81" s="22">
        <v>6.5814429750786889</v>
      </c>
      <c r="N81" s="22">
        <v>9.1795399663261854</v>
      </c>
      <c r="O81" s="22">
        <v>31.361213980842106</v>
      </c>
      <c r="P81" s="22">
        <v>8.9131060657756755</v>
      </c>
      <c r="Q81" s="22">
        <v>6.5019867822184692</v>
      </c>
      <c r="R81" s="22">
        <v>9.0734120323177301</v>
      </c>
      <c r="S81" s="22">
        <v>31.484322298842105</v>
      </c>
      <c r="T81" s="22">
        <v>8.8233632632579795</v>
      </c>
      <c r="U81" s="22">
        <v>6.4365206572264375</v>
      </c>
      <c r="V81" s="22">
        <v>8.5248808010562307</v>
      </c>
      <c r="W81" s="22">
        <v>31.619243871842105</v>
      </c>
      <c r="X81" s="22">
        <v>8.7390241635329264</v>
      </c>
      <c r="Y81" s="22">
        <v>6.3749964581885594</v>
      </c>
      <c r="Z81" s="22">
        <v>8.1299977499246658</v>
      </c>
      <c r="AA81" s="22">
        <v>31.762903950842105</v>
      </c>
      <c r="AB81" s="22">
        <v>8.572576116561736</v>
      </c>
      <c r="AC81" s="22">
        <v>6.2535749252968635</v>
      </c>
      <c r="AD81" s="22">
        <v>7.4905715389517873</v>
      </c>
      <c r="AE81" s="22">
        <v>31.916650421842107</v>
      </c>
      <c r="AF81" s="22">
        <v>8.3983008677662596</v>
      </c>
      <c r="AG81" s="22">
        <v>6.1264435576486083</v>
      </c>
      <c r="AH81" s="22">
        <v>6.9749549802657143</v>
      </c>
      <c r="AI81" s="22">
        <v>32.092455221842108</v>
      </c>
      <c r="AJ81" s="22">
        <v>8.2209654097396427</v>
      </c>
      <c r="AK81" s="22">
        <v>5.9970798099720151</v>
      </c>
      <c r="AL81" s="22">
        <v>6.3048743199966459</v>
      </c>
      <c r="AM81" s="22">
        <v>32.282623290842103</v>
      </c>
      <c r="AN81" s="22">
        <v>8.1068609415780326</v>
      </c>
      <c r="AO81" s="22">
        <v>5.9138421890681636</v>
      </c>
      <c r="AP81" s="22">
        <v>5.741240103005758</v>
      </c>
      <c r="AQ81" s="22">
        <v>32.501127539842109</v>
      </c>
      <c r="AR81" s="22">
        <v>7.9441431496500154</v>
      </c>
      <c r="AS81" s="22">
        <v>5.7951418252959668</v>
      </c>
      <c r="AT81" s="22">
        <v>4.991648088138696</v>
      </c>
      <c r="AU81" s="22">
        <v>33.488778320842108</v>
      </c>
      <c r="AV81" s="22">
        <v>7.286701532706382</v>
      </c>
      <c r="AW81" s="22">
        <v>5.3155473189698679</v>
      </c>
      <c r="AX81" s="22">
        <v>2.3731217170888002</v>
      </c>
      <c r="AY81" s="22">
        <v>34.49890370184211</v>
      </c>
      <c r="AZ81" s="22">
        <v>7.274824053958544</v>
      </c>
      <c r="BA81" s="22">
        <v>5.3068828635875782</v>
      </c>
      <c r="BB81" s="22">
        <v>1.0665255727189233</v>
      </c>
      <c r="BC81" s="22">
        <v>35.245615399842109</v>
      </c>
      <c r="BD81" s="22">
        <v>7.8429562313474763</v>
      </c>
      <c r="BE81" s="22">
        <v>5.7213273771696533</v>
      </c>
      <c r="BF81" s="22">
        <v>0.63276753257738605</v>
      </c>
      <c r="BG81" s="22">
        <v>35.972027233842105</v>
      </c>
      <c r="BH81" s="22">
        <v>7.9775521005371397</v>
      </c>
      <c r="BI81" s="22">
        <v>5.8195131898318335</v>
      </c>
      <c r="BJ81" s="22">
        <v>0.73859227989790455</v>
      </c>
      <c r="BK81" s="25">
        <v>31.282328170842106</v>
      </c>
      <c r="BL81" s="25">
        <v>9.1689668927004426</v>
      </c>
      <c r="BM81" s="25">
        <v>6.6886336932364125</v>
      </c>
      <c r="BN81" s="25">
        <v>9.486978009123515</v>
      </c>
      <c r="BO81" s="25">
        <v>31.279884555842106</v>
      </c>
      <c r="BP81" s="25">
        <v>9.0732168082562303</v>
      </c>
      <c r="BQ81" s="25">
        <v>6.6187853397154006</v>
      </c>
      <c r="BR81" s="25">
        <v>9.2403964731399952</v>
      </c>
      <c r="BS81" s="25">
        <v>31.347446548842107</v>
      </c>
      <c r="BT81" s="25">
        <v>9.0809273959330898</v>
      </c>
      <c r="BU81" s="25">
        <v>6.6244101060749747</v>
      </c>
      <c r="BV81" s="25">
        <v>9.3765423066398803</v>
      </c>
      <c r="BW81" s="25">
        <v>31.438568537842105</v>
      </c>
      <c r="BX81" s="25">
        <v>8.9672204171241656</v>
      </c>
      <c r="BY81" s="25">
        <v>6.5414624481198587</v>
      </c>
      <c r="BZ81" s="25">
        <v>8.9820090747327441</v>
      </c>
      <c r="CA81" s="25">
        <v>31.532928848842104</v>
      </c>
      <c r="CB81" s="25">
        <v>8.8924700898578681</v>
      </c>
      <c r="CC81" s="25">
        <v>6.4869331250909088</v>
      </c>
      <c r="CD81" s="25">
        <v>8.755069915901295</v>
      </c>
      <c r="CE81" s="25">
        <v>31.606165421842107</v>
      </c>
      <c r="CF81" s="25">
        <v>8.7719767262221371</v>
      </c>
      <c r="CG81" s="25">
        <v>6.3990348938881159</v>
      </c>
      <c r="CH81" s="25">
        <v>8.3239774095670889</v>
      </c>
      <c r="CI81" s="25">
        <v>31.703933830842107</v>
      </c>
      <c r="CJ81" s="25">
        <v>8.6741246641767056</v>
      </c>
      <c r="CK81" s="25">
        <v>6.3276531769718094</v>
      </c>
      <c r="CL81" s="25">
        <v>7.9229208534899662</v>
      </c>
      <c r="CM81" s="25">
        <v>31.830325419842104</v>
      </c>
      <c r="CN81" s="25">
        <v>8.5346934832956904</v>
      </c>
      <c r="CO81" s="25">
        <v>6.2259400717504398</v>
      </c>
      <c r="CP81" s="25">
        <v>7.3499089411919485</v>
      </c>
      <c r="CQ81" s="25">
        <v>31.983972519842105</v>
      </c>
      <c r="CR81" s="25">
        <v>8.3944348572637129</v>
      </c>
      <c r="CS81" s="25">
        <v>6.1236233568115512</v>
      </c>
      <c r="CT81" s="25">
        <v>6.8347470409179003</v>
      </c>
      <c r="CU81" s="25">
        <v>32.161032348842106</v>
      </c>
      <c r="CV81" s="25">
        <v>8.2286388716130858</v>
      </c>
      <c r="CW81" s="25">
        <v>6.002677493574879</v>
      </c>
      <c r="CX81" s="25">
        <v>6.2087450135817015</v>
      </c>
      <c r="CY81" s="25">
        <v>32.658554130842106</v>
      </c>
      <c r="CZ81" s="25">
        <v>7.9434572311578453</v>
      </c>
      <c r="DA81" s="25">
        <v>5.794641457305632</v>
      </c>
      <c r="DB81" s="25">
        <v>4.5539591088454294</v>
      </c>
      <c r="DC81" s="25">
        <v>33.14082641484211</v>
      </c>
      <c r="DD81" s="25">
        <v>8.0114445289040255</v>
      </c>
      <c r="DE81" s="25">
        <v>5.8442372444579691</v>
      </c>
      <c r="DF81" s="25">
        <v>3.5593624854191823</v>
      </c>
      <c r="DG81" s="25">
        <v>33.615007052842103</v>
      </c>
      <c r="DH81" s="25">
        <v>8.2686298295944205</v>
      </c>
      <c r="DI81" s="25">
        <v>6.0318503406479458</v>
      </c>
      <c r="DJ81" s="25">
        <v>2.7733980326968499</v>
      </c>
      <c r="DK81" s="25">
        <v>34.020101681842107</v>
      </c>
      <c r="DL81" s="25">
        <v>8.3802415037468929</v>
      </c>
      <c r="DM81" s="25">
        <v>6.1132695030280688</v>
      </c>
      <c r="DN81" s="25">
        <v>2.3801226958531352</v>
      </c>
      <c r="DO81" s="27">
        <v>31.282903005842108</v>
      </c>
      <c r="DP81" s="27">
        <v>9.168966892700448</v>
      </c>
      <c r="DQ81" s="27">
        <v>6.6886336932364161</v>
      </c>
      <c r="DR81" s="27">
        <v>9.486978009123515</v>
      </c>
      <c r="DS81" s="27">
        <v>31.273250835842106</v>
      </c>
      <c r="DT81" s="27">
        <v>9.0322378608311311</v>
      </c>
      <c r="DU81" s="27">
        <v>6.5888917680983967</v>
      </c>
      <c r="DV81" s="27">
        <v>9.1798671348734899</v>
      </c>
      <c r="DW81" s="27">
        <v>31.360412447842105</v>
      </c>
      <c r="DX81" s="27">
        <v>8.8991423465124093</v>
      </c>
      <c r="DY81" s="27">
        <v>6.4918004434258689</v>
      </c>
      <c r="DZ81" s="27">
        <v>9.0740561878165984</v>
      </c>
      <c r="EA81" s="27">
        <v>31.483130573842107</v>
      </c>
      <c r="EB81" s="27">
        <v>8.7871973076327929</v>
      </c>
      <c r="EC81" s="27">
        <v>6.4101380961185672</v>
      </c>
      <c r="ED81" s="27">
        <v>8.5258463156829123</v>
      </c>
      <c r="EE81" s="27">
        <v>31.617672357842107</v>
      </c>
      <c r="EF81" s="27">
        <v>8.716428797763152</v>
      </c>
      <c r="EG81" s="27">
        <v>6.3585134534436056</v>
      </c>
      <c r="EH81" s="27">
        <v>8.1308632074746718</v>
      </c>
      <c r="EI81" s="27">
        <v>31.763373821842105</v>
      </c>
      <c r="EJ81" s="27">
        <v>8.5578853143366622</v>
      </c>
      <c r="EK81" s="27">
        <v>6.2428581896064417</v>
      </c>
      <c r="EL81" s="27">
        <v>7.490322599411062</v>
      </c>
      <c r="EM81" s="27">
        <v>31.921634991842105</v>
      </c>
      <c r="EN81" s="27">
        <v>8.390499937880719</v>
      </c>
      <c r="EO81" s="27">
        <v>6.1207528879055921</v>
      </c>
      <c r="EP81" s="27">
        <v>6.9723229683248036</v>
      </c>
      <c r="EQ81" s="27">
        <v>32.098301622842108</v>
      </c>
      <c r="ER81" s="27">
        <v>8.2219667836126504</v>
      </c>
      <c r="ES81" s="27">
        <v>5.9978102982707417</v>
      </c>
      <c r="ET81" s="27">
        <v>6.3017808891956761</v>
      </c>
      <c r="EU81" s="27">
        <v>32.289248438842108</v>
      </c>
      <c r="EV81" s="27">
        <v>8.0747175673200022</v>
      </c>
      <c r="EW81" s="27">
        <v>5.8903940450632222</v>
      </c>
      <c r="EX81" s="27">
        <v>5.7377488950475346</v>
      </c>
      <c r="EY81" s="27">
        <v>32.49216555684211</v>
      </c>
      <c r="EZ81" s="27">
        <v>7.9379451601263957</v>
      </c>
      <c r="FA81" s="27">
        <v>5.7906204782300268</v>
      </c>
      <c r="FB81" s="27">
        <v>5.0571053596657691</v>
      </c>
      <c r="FC81" s="27">
        <v>33.349113330842108</v>
      </c>
      <c r="FD81" s="27">
        <v>7.328805461665679</v>
      </c>
      <c r="FE81" s="27">
        <v>5.3462615489535086</v>
      </c>
      <c r="FF81" s="27">
        <v>2.691396801218719</v>
      </c>
      <c r="FG81" s="27">
        <v>34.084463375842105</v>
      </c>
      <c r="FH81" s="27">
        <v>7.3650605596498222</v>
      </c>
      <c r="FI81" s="27">
        <v>5.3727091381711531</v>
      </c>
      <c r="FJ81" s="27">
        <v>1.6204110027531264</v>
      </c>
      <c r="FK81" s="27">
        <v>34.699060020842104</v>
      </c>
      <c r="FL81" s="27">
        <v>7.9403608320333037</v>
      </c>
      <c r="FM81" s="27">
        <v>5.7923826772539115</v>
      </c>
      <c r="FN81" s="27">
        <v>1.1710362083210271</v>
      </c>
      <c r="FO81" s="27">
        <v>35.193815191842106</v>
      </c>
      <c r="FP81" s="27">
        <v>8.0944399936207798</v>
      </c>
      <c r="FQ81" s="27">
        <v>5.904781280464058</v>
      </c>
      <c r="FR81" s="27">
        <v>1.3499353794016535</v>
      </c>
      <c r="FS81" s="28">
        <v>31.284458487842105</v>
      </c>
      <c r="FT81" s="28">
        <v>9.1689668927004426</v>
      </c>
      <c r="FU81" s="28">
        <v>6.6886336932364125</v>
      </c>
      <c r="FV81" s="28">
        <v>9.486978009123515</v>
      </c>
      <c r="FW81" s="28">
        <v>31.267084118842106</v>
      </c>
      <c r="FX81" s="28">
        <v>9.0679042418621396</v>
      </c>
      <c r="FY81" s="28">
        <v>6.6149098964951447</v>
      </c>
      <c r="FZ81" s="28">
        <v>9.1736096660784519</v>
      </c>
      <c r="GA81" s="28">
        <v>31.363316518842105</v>
      </c>
      <c r="GB81" s="28">
        <v>8.9728933683673304</v>
      </c>
      <c r="GC81" s="28">
        <v>6.5456007870700548</v>
      </c>
      <c r="GD81" s="28">
        <v>9.077612911391153</v>
      </c>
      <c r="GE81" s="28">
        <v>31.508600795842106</v>
      </c>
      <c r="GF81" s="28">
        <v>8.7822691513736917</v>
      </c>
      <c r="GG81" s="28">
        <v>6.406543074739834</v>
      </c>
      <c r="GH81" s="28">
        <v>8.5314405081333007</v>
      </c>
      <c r="GI81" s="28">
        <v>31.682425391842106</v>
      </c>
      <c r="GJ81" s="28">
        <v>8.599449967128411</v>
      </c>
      <c r="GK81" s="28">
        <v>6.2731790251339303</v>
      </c>
      <c r="GL81" s="28">
        <v>8.183752964137863</v>
      </c>
      <c r="GM81" s="28">
        <v>31.893506773842105</v>
      </c>
      <c r="GN81" s="28">
        <v>8.3438503756030471</v>
      </c>
      <c r="GO81" s="28">
        <v>6.0867226817028017</v>
      </c>
      <c r="GP81" s="28">
        <v>7.6272149625328609</v>
      </c>
      <c r="GQ81" s="28">
        <v>32.139593844842103</v>
      </c>
      <c r="GR81" s="28">
        <v>8.1949015134361662</v>
      </c>
      <c r="GS81" s="28">
        <v>5.9780665604933594</v>
      </c>
      <c r="GT81" s="28">
        <v>7.1503937172949925</v>
      </c>
      <c r="GU81" s="28">
        <v>32.430340361842106</v>
      </c>
      <c r="GV81" s="28">
        <v>8.021522154141083</v>
      </c>
      <c r="GW81" s="28">
        <v>5.8515887317626145</v>
      </c>
      <c r="GX81" s="28">
        <v>6.527322120002566</v>
      </c>
      <c r="GY81" s="28">
        <v>32.756794832842104</v>
      </c>
      <c r="GZ81" s="28">
        <v>7.8534025610606397</v>
      </c>
      <c r="HA81" s="28">
        <v>5.7289478292563265</v>
      </c>
      <c r="HB81" s="28">
        <v>6.0706119417765976</v>
      </c>
      <c r="HC81" s="28">
        <v>33.139285310842105</v>
      </c>
      <c r="HD81" s="28">
        <v>7.6495950819009915</v>
      </c>
      <c r="HE81" s="28">
        <v>5.5802731107200367</v>
      </c>
      <c r="HF81" s="28">
        <v>5.5254404049216426</v>
      </c>
      <c r="HG81" s="28">
        <v>34.860678832842105</v>
      </c>
      <c r="HH81" s="28">
        <v>6.5436970809765196</v>
      </c>
      <c r="HI81" s="28">
        <v>4.7735359159162201</v>
      </c>
      <c r="HJ81" s="28">
        <v>1.9515882215011153</v>
      </c>
      <c r="HK81" s="28">
        <v>30.47908841989042</v>
      </c>
      <c r="HL81" s="28">
        <v>4.9440072185211958</v>
      </c>
      <c r="HM81" s="28">
        <v>3.6065844329453713</v>
      </c>
      <c r="HN81" s="28">
        <v>-5.1815849383935415</v>
      </c>
      <c r="HO81" s="28">
        <v>23.49656722781824</v>
      </c>
      <c r="HP81" s="28">
        <v>3.8113737650038155</v>
      </c>
      <c r="HQ81" s="28">
        <v>2.7803440976995044</v>
      </c>
      <c r="HR81" s="28">
        <v>-10.98046786049661</v>
      </c>
      <c r="HS81" s="28">
        <v>18.602477921855829</v>
      </c>
      <c r="HT81" s="28">
        <v>3.0175044562033873</v>
      </c>
      <c r="HU81" s="28">
        <v>2.2012274895791131</v>
      </c>
      <c r="HV81" s="28">
        <v>-14.534374907079361</v>
      </c>
      <c r="HW81" s="29">
        <v>31.284458487842105</v>
      </c>
      <c r="HX81" s="29">
        <v>9.1689668927004426</v>
      </c>
      <c r="HY81" s="29">
        <v>6.6886336932364125</v>
      </c>
      <c r="HZ81" s="29">
        <v>9.486978009123515</v>
      </c>
      <c r="IA81" s="29">
        <v>31.239849561842107</v>
      </c>
      <c r="IB81" s="29">
        <v>9.0364376446295775</v>
      </c>
      <c r="IC81" s="29">
        <v>6.591955451907852</v>
      </c>
      <c r="ID81" s="29">
        <v>9.2433657708188477</v>
      </c>
      <c r="IE81" s="29">
        <v>31.373495722842108</v>
      </c>
      <c r="IF81" s="29">
        <v>8.9644301754956981</v>
      </c>
      <c r="IG81" s="29">
        <v>6.5394270056990456</v>
      </c>
      <c r="IH81" s="29">
        <v>9.0134873366751158</v>
      </c>
      <c r="II81" s="29">
        <v>31.513613489842108</v>
      </c>
      <c r="IJ81" s="29">
        <v>8.7970300783378015</v>
      </c>
      <c r="IK81" s="29">
        <v>6.4173109654510698</v>
      </c>
      <c r="IL81" s="29">
        <v>8.4791372565379426</v>
      </c>
      <c r="IM81" s="29">
        <v>31.674593222842105</v>
      </c>
      <c r="IN81" s="29">
        <v>8.7083746985728006</v>
      </c>
      <c r="IO81" s="29">
        <v>6.3526381002174812</v>
      </c>
      <c r="IP81" s="29">
        <v>8.1709080356636576</v>
      </c>
      <c r="IQ81" s="29">
        <v>31.873235925842106</v>
      </c>
      <c r="IR81" s="29">
        <v>8.5453159387031725</v>
      </c>
      <c r="IS81" s="29">
        <v>6.2336890050790075</v>
      </c>
      <c r="IT81" s="29">
        <v>7.7096424270666191</v>
      </c>
      <c r="IU81" s="29">
        <v>32.121832586842103</v>
      </c>
      <c r="IV81" s="29">
        <v>8.3902891533552815</v>
      </c>
      <c r="IW81" s="29">
        <v>6.120599123528935</v>
      </c>
      <c r="IX81" s="29">
        <v>7.3171601023284012</v>
      </c>
      <c r="IY81" s="29">
        <v>32.412701311842106</v>
      </c>
      <c r="IZ81" s="29">
        <v>8.2353491280147164</v>
      </c>
      <c r="JA81" s="29">
        <v>6.0075725321962903</v>
      </c>
      <c r="JB81" s="29">
        <v>6.8002106293916249</v>
      </c>
      <c r="JC81" s="29">
        <v>32.753338381842106</v>
      </c>
      <c r="JD81" s="29">
        <v>8.0777395639880485</v>
      </c>
      <c r="JE81" s="29">
        <v>5.8925985495587989</v>
      </c>
      <c r="JF81" s="29">
        <v>6.2390905654319155</v>
      </c>
      <c r="JG81" s="29">
        <v>33.189069662842108</v>
      </c>
      <c r="JH81" s="29">
        <v>7.714078319552292</v>
      </c>
      <c r="JI81" s="29">
        <v>5.627312734818454</v>
      </c>
      <c r="JJ81" s="29">
        <v>4.4814658997749461</v>
      </c>
      <c r="JK81" s="29">
        <v>35.048204340842105</v>
      </c>
      <c r="JL81" s="29">
        <v>7.0164577854868631</v>
      </c>
      <c r="JM81" s="29">
        <v>5.1184082678431846</v>
      </c>
      <c r="JN81" s="29">
        <v>-3.7592088710477256</v>
      </c>
      <c r="JO81" s="29">
        <v>33.149685047594154</v>
      </c>
      <c r="JP81" s="29">
        <v>5.3772041968307294</v>
      </c>
      <c r="JQ81" s="29">
        <v>3.9225955974350253</v>
      </c>
      <c r="JR81" s="29">
        <v>-10.126522022477452</v>
      </c>
      <c r="JS81" s="29">
        <v>28.43052815292986</v>
      </c>
      <c r="JT81" s="29">
        <v>4.6117106416715021</v>
      </c>
      <c r="JU81" s="29">
        <v>3.3641787065343145</v>
      </c>
      <c r="JV81" s="29">
        <v>-13.982858046398277</v>
      </c>
      <c r="JW81" s="29">
        <v>28.993841622559874</v>
      </c>
      <c r="JX81" s="29">
        <v>4.7030856139729549</v>
      </c>
      <c r="JY81" s="29">
        <v>3.4308354766597038</v>
      </c>
      <c r="JZ81" s="29">
        <v>-12.693968812905098</v>
      </c>
    </row>
    <row r="82" spans="1:286" ht="15" thickBot="1" x14ac:dyDescent="0.4">
      <c r="A82" s="2"/>
      <c r="B82" s="74" t="s">
        <v>547</v>
      </c>
      <c r="C82" s="74" t="s">
        <v>498</v>
      </c>
      <c r="D82" s="74" t="s">
        <v>857</v>
      </c>
      <c r="E82" s="87">
        <v>383499</v>
      </c>
      <c r="F82" s="84">
        <v>398634</v>
      </c>
      <c r="G82" s="22">
        <v>29.569451410999999</v>
      </c>
      <c r="H82" s="22">
        <v>10.260550458715604</v>
      </c>
      <c r="I82" s="22">
        <v>7.4849287070666799</v>
      </c>
      <c r="J82" s="22">
        <v>18.74507247469284</v>
      </c>
      <c r="K82" s="22">
        <v>29.566976970999999</v>
      </c>
      <c r="L82" s="22">
        <v>9.8155385291100306</v>
      </c>
      <c r="M82" s="22">
        <v>7.1602987001002854</v>
      </c>
      <c r="N82" s="22">
        <v>16.183199704318085</v>
      </c>
      <c r="O82" s="22">
        <v>29.590857956000001</v>
      </c>
      <c r="P82" s="22">
        <v>9.7547922676899059</v>
      </c>
      <c r="Q82" s="22">
        <v>7.1159851481344401</v>
      </c>
      <c r="R82" s="22">
        <v>16.043320691860792</v>
      </c>
      <c r="S82" s="22">
        <v>29.633143348000001</v>
      </c>
      <c r="T82" s="22">
        <v>9.6985090105295164</v>
      </c>
      <c r="U82" s="22">
        <v>7.0749272956398723</v>
      </c>
      <c r="V82" s="22">
        <v>15.736331144215155</v>
      </c>
      <c r="W82" s="22">
        <v>29.672485838</v>
      </c>
      <c r="X82" s="22">
        <v>9.6744748813820962</v>
      </c>
      <c r="Y82" s="22">
        <v>7.0573947330421154</v>
      </c>
      <c r="Z82" s="22">
        <v>15.840614046990572</v>
      </c>
      <c r="AA82" s="22">
        <v>29.712254201</v>
      </c>
      <c r="AB82" s="22">
        <v>9.5689249975429753</v>
      </c>
      <c r="AC82" s="22">
        <v>6.9803975623002756</v>
      </c>
      <c r="AD82" s="22">
        <v>15.662641232672605</v>
      </c>
      <c r="AE82" s="22">
        <v>29.752573220999999</v>
      </c>
      <c r="AF82" s="22">
        <v>9.5494840575214948</v>
      </c>
      <c r="AG82" s="22">
        <v>6.9662156672211921</v>
      </c>
      <c r="AH82" s="22">
        <v>15.580460234499592</v>
      </c>
      <c r="AI82" s="22">
        <v>29.794458247000001</v>
      </c>
      <c r="AJ82" s="22">
        <v>9.5164104253558452</v>
      </c>
      <c r="AK82" s="22">
        <v>6.9420889130241648</v>
      </c>
      <c r="AL82" s="22">
        <v>15.550989239510967</v>
      </c>
      <c r="AM82" s="22">
        <v>29.837879228999999</v>
      </c>
      <c r="AN82" s="22">
        <v>9.4749815952379617</v>
      </c>
      <c r="AO82" s="22">
        <v>6.9118671582462685</v>
      </c>
      <c r="AP82" s="22">
        <v>15.428183582962772</v>
      </c>
      <c r="AQ82" s="22">
        <v>29.887413551000002</v>
      </c>
      <c r="AR82" s="22">
        <v>9.4194360523194707</v>
      </c>
      <c r="AS82" s="22">
        <v>6.8713474580203346</v>
      </c>
      <c r="AT82" s="22">
        <v>15.240180798194208</v>
      </c>
      <c r="AU82" s="22">
        <v>30.063436002</v>
      </c>
      <c r="AV82" s="22">
        <v>9.119820589835351</v>
      </c>
      <c r="AW82" s="22">
        <v>6.6527821495359829</v>
      </c>
      <c r="AX82" s="22">
        <v>14.885062186032048</v>
      </c>
      <c r="AY82" s="22">
        <v>30.177418311</v>
      </c>
      <c r="AZ82" s="22">
        <v>9.0690751965993659</v>
      </c>
      <c r="BA82" s="22">
        <v>6.615764091673328</v>
      </c>
      <c r="BB82" s="22">
        <v>14.649951651103175</v>
      </c>
      <c r="BC82" s="22">
        <v>30.236386644</v>
      </c>
      <c r="BD82" s="22">
        <v>8.9945894246832907</v>
      </c>
      <c r="BE82" s="22">
        <v>6.561427758089093</v>
      </c>
      <c r="BF82" s="22">
        <v>14.4520219479737</v>
      </c>
      <c r="BG82" s="22">
        <v>30.258256075999999</v>
      </c>
      <c r="BH82" s="22">
        <v>8.9137546369841125</v>
      </c>
      <c r="BI82" s="22">
        <v>6.5024599058852885</v>
      </c>
      <c r="BJ82" s="22">
        <v>14.441321143352893</v>
      </c>
      <c r="BK82" s="25">
        <v>29.569849863999998</v>
      </c>
      <c r="BL82" s="25">
        <v>10.260550458715597</v>
      </c>
      <c r="BM82" s="25">
        <v>7.4849287070666755</v>
      </c>
      <c r="BN82" s="25">
        <v>18.74507247469284</v>
      </c>
      <c r="BO82" s="25">
        <v>29.558212871999999</v>
      </c>
      <c r="BP82" s="25">
        <v>10.034595731510214</v>
      </c>
      <c r="BQ82" s="25">
        <v>7.3200978794261955</v>
      </c>
      <c r="BR82" s="25">
        <v>17.469472934685292</v>
      </c>
      <c r="BS82" s="25">
        <v>29.565247187000001</v>
      </c>
      <c r="BT82" s="25">
        <v>9.9994836497155237</v>
      </c>
      <c r="BU82" s="25">
        <v>7.2944841046051074</v>
      </c>
      <c r="BV82" s="25">
        <v>17.530473894420979</v>
      </c>
      <c r="BW82" s="25">
        <v>29.587340907000002</v>
      </c>
      <c r="BX82" s="25">
        <v>9.9271492887417665</v>
      </c>
      <c r="BY82" s="25">
        <v>7.2417171953502635</v>
      </c>
      <c r="BZ82" s="25">
        <v>17.370505117917745</v>
      </c>
      <c r="CA82" s="25">
        <v>29.604369577</v>
      </c>
      <c r="CB82" s="25">
        <v>9.9161775979109006</v>
      </c>
      <c r="CC82" s="25">
        <v>7.2337134996425689</v>
      </c>
      <c r="CD82" s="25">
        <v>17.572273440002096</v>
      </c>
      <c r="CE82" s="25">
        <v>29.624186136999999</v>
      </c>
      <c r="CF82" s="25">
        <v>9.8629518755935646</v>
      </c>
      <c r="CG82" s="25">
        <v>7.1948860762474638</v>
      </c>
      <c r="CH82" s="25">
        <v>17.526964240252614</v>
      </c>
      <c r="CI82" s="25">
        <v>29.652529485999999</v>
      </c>
      <c r="CJ82" s="25">
        <v>9.8368448608015626</v>
      </c>
      <c r="CK82" s="25">
        <v>7.175841372431746</v>
      </c>
      <c r="CL82" s="25">
        <v>17.526607619011742</v>
      </c>
      <c r="CM82" s="25">
        <v>29.688842147999999</v>
      </c>
      <c r="CN82" s="25">
        <v>9.8394458794130184</v>
      </c>
      <c r="CO82" s="25">
        <v>7.1777387792961074</v>
      </c>
      <c r="CP82" s="25">
        <v>17.569506528700352</v>
      </c>
      <c r="CQ82" s="25">
        <v>29.732913673999999</v>
      </c>
      <c r="CR82" s="25">
        <v>9.8094690564429978</v>
      </c>
      <c r="CS82" s="25">
        <v>7.1558711042919496</v>
      </c>
      <c r="CT82" s="25">
        <v>17.442569166764706</v>
      </c>
      <c r="CU82" s="25">
        <v>29.783714849999999</v>
      </c>
      <c r="CV82" s="25">
        <v>9.7864939485284665</v>
      </c>
      <c r="CW82" s="25">
        <v>7.1391110829393556</v>
      </c>
      <c r="CX82" s="25">
        <v>17.285701948568644</v>
      </c>
      <c r="CY82" s="25">
        <v>29.879584973</v>
      </c>
      <c r="CZ82" s="25">
        <v>9.7809212911953232</v>
      </c>
      <c r="DA82" s="25">
        <v>7.1350459070001788</v>
      </c>
      <c r="DB82" s="25">
        <v>17.170154356625183</v>
      </c>
      <c r="DC82" s="25">
        <v>29.953610408999999</v>
      </c>
      <c r="DD82" s="25">
        <v>9.7554653657861738</v>
      </c>
      <c r="DE82" s="25">
        <v>7.1164761638244549</v>
      </c>
      <c r="DF82" s="25">
        <v>17.047484217371853</v>
      </c>
      <c r="DG82" s="25">
        <v>30.001627318000001</v>
      </c>
      <c r="DH82" s="25">
        <v>9.8079398311233046</v>
      </c>
      <c r="DI82" s="25">
        <v>7.1547555557118807</v>
      </c>
      <c r="DJ82" s="25">
        <v>16.900739728915845</v>
      </c>
      <c r="DK82" s="25">
        <v>30.035827165000001</v>
      </c>
      <c r="DL82" s="25">
        <v>9.8115859316672154</v>
      </c>
      <c r="DM82" s="25">
        <v>7.1574153352958092</v>
      </c>
      <c r="DN82" s="25">
        <v>16.835508809317375</v>
      </c>
      <c r="DO82" s="27">
        <v>29.569451410999999</v>
      </c>
      <c r="DP82" s="27">
        <v>10.260550458715592</v>
      </c>
      <c r="DQ82" s="27">
        <v>7.4849287070666719</v>
      </c>
      <c r="DR82" s="27">
        <v>18.74507247469284</v>
      </c>
      <c r="DS82" s="27">
        <v>29.566976970999999</v>
      </c>
      <c r="DT82" s="27">
        <v>9.817330814265846</v>
      </c>
      <c r="DU82" s="27">
        <v>7.1616061471683539</v>
      </c>
      <c r="DV82" s="27">
        <v>16.183199704318085</v>
      </c>
      <c r="DW82" s="27">
        <v>29.590857955000001</v>
      </c>
      <c r="DX82" s="27">
        <v>9.7559278833283951</v>
      </c>
      <c r="DY82" s="27">
        <v>7.1168135639321033</v>
      </c>
      <c r="DZ82" s="27">
        <v>16.043320692871418</v>
      </c>
      <c r="EA82" s="27">
        <v>29.633143348000001</v>
      </c>
      <c r="EB82" s="27">
        <v>9.6981443529964988</v>
      </c>
      <c r="EC82" s="27">
        <v>7.0746612830464821</v>
      </c>
      <c r="ED82" s="27">
        <v>15.736331144215155</v>
      </c>
      <c r="EE82" s="27">
        <v>29.672485842</v>
      </c>
      <c r="EF82" s="27">
        <v>9.6572725053833768</v>
      </c>
      <c r="EG82" s="27">
        <v>7.0448458392512174</v>
      </c>
      <c r="EH82" s="27">
        <v>15.840614041962692</v>
      </c>
      <c r="EI82" s="27">
        <v>29.712254196</v>
      </c>
      <c r="EJ82" s="27">
        <v>9.5876558055439958</v>
      </c>
      <c r="EK82" s="27">
        <v>6.9940614259572493</v>
      </c>
      <c r="EL82" s="27">
        <v>15.662641238745795</v>
      </c>
      <c r="EM82" s="27">
        <v>29.752573220999999</v>
      </c>
      <c r="EN82" s="27">
        <v>9.5548842031975578</v>
      </c>
      <c r="EO82" s="27">
        <v>6.9701549983083257</v>
      </c>
      <c r="EP82" s="27">
        <v>15.580460234499592</v>
      </c>
      <c r="EQ82" s="27">
        <v>29.794458247000001</v>
      </c>
      <c r="ER82" s="27">
        <v>9.5212845461000271</v>
      </c>
      <c r="ES82" s="27">
        <v>6.9456445162470732</v>
      </c>
      <c r="ET82" s="27">
        <v>15.550989239510967</v>
      </c>
      <c r="EU82" s="27">
        <v>29.837879228999999</v>
      </c>
      <c r="EV82" s="27">
        <v>9.4858818665606126</v>
      </c>
      <c r="EW82" s="27">
        <v>6.9198187544170588</v>
      </c>
      <c r="EX82" s="27">
        <v>15.428183582962772</v>
      </c>
      <c r="EY82" s="27">
        <v>29.884736966999998</v>
      </c>
      <c r="EZ82" s="27">
        <v>9.4286525986830689</v>
      </c>
      <c r="FA82" s="27">
        <v>6.8780708002751663</v>
      </c>
      <c r="FB82" s="27">
        <v>15.243235530714841</v>
      </c>
      <c r="FC82" s="27">
        <v>30.051208279000001</v>
      </c>
      <c r="FD82" s="27">
        <v>9.1580322858782353</v>
      </c>
      <c r="FE82" s="27">
        <v>6.6806570497967321</v>
      </c>
      <c r="FF82" s="27">
        <v>14.897970633760895</v>
      </c>
      <c r="FG82" s="27">
        <v>30.161383005000001</v>
      </c>
      <c r="FH82" s="27">
        <v>9.0855574615754477</v>
      </c>
      <c r="FI82" s="27">
        <v>6.6277876744989612</v>
      </c>
      <c r="FJ82" s="27">
        <v>14.665324544945667</v>
      </c>
      <c r="FK82" s="27">
        <v>30.220274709999998</v>
      </c>
      <c r="FL82" s="27">
        <v>9.0119307062681084</v>
      </c>
      <c r="FM82" s="27">
        <v>6.5740779815711354</v>
      </c>
      <c r="FN82" s="27">
        <v>14.465962373428871</v>
      </c>
      <c r="FO82" s="27">
        <v>30.243680935</v>
      </c>
      <c r="FP82" s="27">
        <v>8.9305209040866558</v>
      </c>
      <c r="FQ82" s="27">
        <v>6.5146906643081541</v>
      </c>
      <c r="FR82" s="27">
        <v>14.452524159492702</v>
      </c>
      <c r="FS82" s="28">
        <v>29.569424803</v>
      </c>
      <c r="FT82" s="28">
        <v>10.260550458715597</v>
      </c>
      <c r="FU82" s="28">
        <v>7.4849287070666755</v>
      </c>
      <c r="FV82" s="28">
        <v>18.74507247469284</v>
      </c>
      <c r="FW82" s="28">
        <v>29.564256397000001</v>
      </c>
      <c r="FX82" s="28">
        <v>9.8150023942295554</v>
      </c>
      <c r="FY82" s="28">
        <v>7.1599075971693189</v>
      </c>
      <c r="FZ82" s="28">
        <v>16.196690819665839</v>
      </c>
      <c r="GA82" s="28">
        <v>29.583839265999998</v>
      </c>
      <c r="GB82" s="28">
        <v>9.7680473423999068</v>
      </c>
      <c r="GC82" s="28">
        <v>7.1256545405915404</v>
      </c>
      <c r="GD82" s="28">
        <v>16.073166645594291</v>
      </c>
      <c r="GE82" s="28">
        <v>29.623473617999998</v>
      </c>
      <c r="GF82" s="28">
        <v>9.6551023134506995</v>
      </c>
      <c r="GG82" s="28">
        <v>7.0432627144508375</v>
      </c>
      <c r="GH82" s="28">
        <v>15.780211208452959</v>
      </c>
      <c r="GI82" s="28">
        <v>29.660926035999999</v>
      </c>
      <c r="GJ82" s="28">
        <v>9.5889815236287177</v>
      </c>
      <c r="GK82" s="28">
        <v>6.9950285188427372</v>
      </c>
      <c r="GL82" s="28">
        <v>15.89265995208577</v>
      </c>
      <c r="GM82" s="28">
        <v>29.699813380999998</v>
      </c>
      <c r="GN82" s="28">
        <v>9.4864847400148449</v>
      </c>
      <c r="GO82" s="28">
        <v>6.920258542208412</v>
      </c>
      <c r="GP82" s="28">
        <v>15.717107673765163</v>
      </c>
      <c r="GQ82" s="28">
        <v>29.741664958000001</v>
      </c>
      <c r="GR82" s="28">
        <v>9.4178785088466466</v>
      </c>
      <c r="GS82" s="28">
        <v>6.870211251741817</v>
      </c>
      <c r="GT82" s="28">
        <v>15.623499659247203</v>
      </c>
      <c r="GU82" s="28">
        <v>29.785595137000001</v>
      </c>
      <c r="GV82" s="28">
        <v>9.3638662794293381</v>
      </c>
      <c r="GW82" s="28">
        <v>6.8308100823674316</v>
      </c>
      <c r="GX82" s="28">
        <v>15.603322720253161</v>
      </c>
      <c r="GY82" s="28">
        <v>29.830060823</v>
      </c>
      <c r="GZ82" s="28">
        <v>9.2820882153777067</v>
      </c>
      <c r="HA82" s="28">
        <v>6.7711541231972818</v>
      </c>
      <c r="HB82" s="28">
        <v>15.456245376100016</v>
      </c>
      <c r="HC82" s="28">
        <v>29.878391105999999</v>
      </c>
      <c r="HD82" s="28">
        <v>9.2066897861985701</v>
      </c>
      <c r="HE82" s="28">
        <v>6.7161520188461186</v>
      </c>
      <c r="HF82" s="28">
        <v>15.285663768277683</v>
      </c>
      <c r="HG82" s="28">
        <v>30.048990858</v>
      </c>
      <c r="HH82" s="28">
        <v>8.9221453250324085</v>
      </c>
      <c r="HI82" s="28">
        <v>6.5085807959971227</v>
      </c>
      <c r="HJ82" s="28">
        <v>14.940723000709429</v>
      </c>
      <c r="HK82" s="28">
        <v>30.185100111000001</v>
      </c>
      <c r="HL82" s="28">
        <v>8.5547897148825989</v>
      </c>
      <c r="HM82" s="28">
        <v>6.2405999929032019</v>
      </c>
      <c r="HN82" s="28">
        <v>14.270766978378607</v>
      </c>
      <c r="HO82" s="28">
        <v>30.243431350000002</v>
      </c>
      <c r="HP82" s="28">
        <v>8.3518723800345072</v>
      </c>
      <c r="HQ82" s="28">
        <v>6.0925746222491535</v>
      </c>
      <c r="HR82" s="28">
        <v>13.75180630969589</v>
      </c>
      <c r="HS82" s="28">
        <v>30.265741491</v>
      </c>
      <c r="HT82" s="28">
        <v>8.2176920890570457</v>
      </c>
      <c r="HU82" s="28">
        <v>5.994691968106884</v>
      </c>
      <c r="HV82" s="28">
        <v>13.452950110190338</v>
      </c>
      <c r="HW82" s="29">
        <v>29.569424803</v>
      </c>
      <c r="HX82" s="29">
        <v>10.260550458715597</v>
      </c>
      <c r="HY82" s="29">
        <v>7.4849287070666755</v>
      </c>
      <c r="HZ82" s="29">
        <v>18.74507247469284</v>
      </c>
      <c r="IA82" s="29">
        <v>29.557022247999999</v>
      </c>
      <c r="IB82" s="29">
        <v>9.8279525608360991</v>
      </c>
      <c r="IC82" s="29">
        <v>7.1693545634100317</v>
      </c>
      <c r="ID82" s="29">
        <v>16.214496441793266</v>
      </c>
      <c r="IE82" s="29">
        <v>29.579699026</v>
      </c>
      <c r="IF82" s="29">
        <v>9.7917516484565326</v>
      </c>
      <c r="IG82" s="29">
        <v>7.1429465018365264</v>
      </c>
      <c r="IH82" s="29">
        <v>16.093753612046761</v>
      </c>
      <c r="II82" s="29">
        <v>29.615423493000002</v>
      </c>
      <c r="IJ82" s="29">
        <v>9.7030256897162257</v>
      </c>
      <c r="IK82" s="29">
        <v>7.0782221502230884</v>
      </c>
      <c r="IL82" s="29">
        <v>15.811165755593759</v>
      </c>
      <c r="IM82" s="29">
        <v>29.648657065999998</v>
      </c>
      <c r="IN82" s="29">
        <v>9.6638531104838865</v>
      </c>
      <c r="IO82" s="29">
        <v>7.0496462990535314</v>
      </c>
      <c r="IP82" s="29">
        <v>15.926463938145682</v>
      </c>
      <c r="IQ82" s="29">
        <v>29.681192437</v>
      </c>
      <c r="IR82" s="29">
        <v>9.6077987923665393</v>
      </c>
      <c r="IS82" s="29">
        <v>7.0087554544034578</v>
      </c>
      <c r="IT82" s="29">
        <v>15.75990504067032</v>
      </c>
      <c r="IU82" s="29">
        <v>29.715984391999999</v>
      </c>
      <c r="IV82" s="29">
        <v>9.4897434834747845</v>
      </c>
      <c r="IW82" s="29">
        <v>6.9226357501925664</v>
      </c>
      <c r="IX82" s="29">
        <v>15.68323431902124</v>
      </c>
      <c r="IY82" s="29">
        <v>29.751509043999999</v>
      </c>
      <c r="IZ82" s="29">
        <v>9.3662423446539442</v>
      </c>
      <c r="JA82" s="29">
        <v>6.8325433888680012</v>
      </c>
      <c r="JB82" s="29">
        <v>15.670351863231724</v>
      </c>
      <c r="JC82" s="29">
        <v>29.788172896999999</v>
      </c>
      <c r="JD82" s="29">
        <v>9.3929539568137432</v>
      </c>
      <c r="JE82" s="29">
        <v>6.8520291380460172</v>
      </c>
      <c r="JF82" s="29">
        <v>15.545657820750041</v>
      </c>
      <c r="JG82" s="29">
        <v>29.841670684</v>
      </c>
      <c r="JH82" s="29">
        <v>9.305994303427509</v>
      </c>
      <c r="JI82" s="29">
        <v>6.7885932815969792</v>
      </c>
      <c r="JJ82" s="29">
        <v>15.277198912305597</v>
      </c>
      <c r="JK82" s="29">
        <v>30.003756665000001</v>
      </c>
      <c r="JL82" s="29">
        <v>8.9674479919626808</v>
      </c>
      <c r="JM82" s="29">
        <v>6.5416284607961437</v>
      </c>
      <c r="JN82" s="29">
        <v>14.471963699556913</v>
      </c>
      <c r="JO82" s="29">
        <v>30.107901842</v>
      </c>
      <c r="JP82" s="29">
        <v>8.6183038483734382</v>
      </c>
      <c r="JQ82" s="29">
        <v>6.2869326690089196</v>
      </c>
      <c r="JR82" s="29">
        <v>13.877273538263612</v>
      </c>
      <c r="JS82" s="29">
        <v>30.136243780000001</v>
      </c>
      <c r="JT82" s="29">
        <v>8.5572744924913291</v>
      </c>
      <c r="JU82" s="29">
        <v>6.2424126035744418</v>
      </c>
      <c r="JV82" s="29">
        <v>13.528050442191034</v>
      </c>
      <c r="JW82" s="29">
        <v>30.097115746</v>
      </c>
      <c r="JX82" s="29">
        <v>8.5295111106027388</v>
      </c>
      <c r="JY82" s="29">
        <v>6.2221596030225408</v>
      </c>
      <c r="JZ82" s="29">
        <v>13.722807006821951</v>
      </c>
    </row>
    <row r="83" spans="1:286" ht="15" thickBot="1" x14ac:dyDescent="0.4">
      <c r="A83" s="2"/>
      <c r="B83" s="74" t="s">
        <v>548</v>
      </c>
      <c r="C83" s="74" t="s">
        <v>487</v>
      </c>
      <c r="D83" s="74" t="s">
        <v>856</v>
      </c>
      <c r="E83" s="87">
        <v>375542</v>
      </c>
      <c r="F83" s="84">
        <v>394453</v>
      </c>
      <c r="G83" s="22">
        <v>30.925507232000001</v>
      </c>
      <c r="H83" s="22">
        <v>11.900358994814523</v>
      </c>
      <c r="I83" s="22">
        <v>8.6811462039080922</v>
      </c>
      <c r="J83" s="22">
        <v>14.177458994887882</v>
      </c>
      <c r="K83" s="22">
        <v>30.912730076999999</v>
      </c>
      <c r="L83" s="22">
        <v>11.957494843164003</v>
      </c>
      <c r="M83" s="22">
        <v>8.722826009804896</v>
      </c>
      <c r="N83" s="22">
        <v>14.16582233601614</v>
      </c>
      <c r="O83" s="22">
        <v>30.968308274999998</v>
      </c>
      <c r="P83" s="22">
        <v>11.875801535765072</v>
      </c>
      <c r="Q83" s="22">
        <v>8.6632318794328675</v>
      </c>
      <c r="R83" s="22">
        <v>13.68247520643656</v>
      </c>
      <c r="S83" s="22">
        <v>31.047792075</v>
      </c>
      <c r="T83" s="22">
        <v>11.832612677474632</v>
      </c>
      <c r="U83" s="22">
        <v>8.6317262086070929</v>
      </c>
      <c r="V83" s="22">
        <v>13.066232390211248</v>
      </c>
      <c r="W83" s="22">
        <v>31.1464772</v>
      </c>
      <c r="X83" s="22">
        <v>11.774095741797241</v>
      </c>
      <c r="Y83" s="22">
        <v>8.5890389187327738</v>
      </c>
      <c r="Z83" s="22">
        <v>13.042287982133487</v>
      </c>
      <c r="AA83" s="22">
        <v>31.257972166000002</v>
      </c>
      <c r="AB83" s="22">
        <v>11.623746458578012</v>
      </c>
      <c r="AC83" s="22">
        <v>8.4793612098630113</v>
      </c>
      <c r="AD83" s="22">
        <v>12.539429409634275</v>
      </c>
      <c r="AE83" s="22">
        <v>31.378283197999998</v>
      </c>
      <c r="AF83" s="22">
        <v>11.532461898077308</v>
      </c>
      <c r="AG83" s="22">
        <v>8.4127703938875094</v>
      </c>
      <c r="AH83" s="22">
        <v>11.944394831650413</v>
      </c>
      <c r="AI83" s="22">
        <v>31.513935468</v>
      </c>
      <c r="AJ83" s="22">
        <v>11.459984692655025</v>
      </c>
      <c r="AK83" s="22">
        <v>8.3598992815962188</v>
      </c>
      <c r="AL83" s="22">
        <v>11.568918590794631</v>
      </c>
      <c r="AM83" s="22">
        <v>31.662688184</v>
      </c>
      <c r="AN83" s="22">
        <v>11.332134517179231</v>
      </c>
      <c r="AO83" s="22">
        <v>8.2666343585813493</v>
      </c>
      <c r="AP83" s="22">
        <v>10.9683373100289</v>
      </c>
      <c r="AQ83" s="22">
        <v>31.836781342000002</v>
      </c>
      <c r="AR83" s="22">
        <v>11.189517331043435</v>
      </c>
      <c r="AS83" s="22">
        <v>8.1625971068837906</v>
      </c>
      <c r="AT83" s="22">
        <v>10.487209481776432</v>
      </c>
      <c r="AU83" s="22">
        <v>32.497686350000002</v>
      </c>
      <c r="AV83" s="22">
        <v>10.537222482242898</v>
      </c>
      <c r="AW83" s="22">
        <v>7.6867570962621752</v>
      </c>
      <c r="AX83" s="22">
        <v>8.1865369049179932</v>
      </c>
      <c r="AY83" s="22">
        <v>32.979591642999999</v>
      </c>
      <c r="AZ83" s="22">
        <v>10.149073864591573</v>
      </c>
      <c r="BA83" s="22">
        <v>7.4036080836866525</v>
      </c>
      <c r="BB83" s="22">
        <v>7.0687690365120091</v>
      </c>
      <c r="BC83" s="22">
        <v>33.270509369000003</v>
      </c>
      <c r="BD83" s="22">
        <v>9.9858100868877795</v>
      </c>
      <c r="BE83" s="22">
        <v>7.2845094308925171</v>
      </c>
      <c r="BF83" s="22">
        <v>6.9726327639868941</v>
      </c>
      <c r="BG83" s="22">
        <v>33.455151942999997</v>
      </c>
      <c r="BH83" s="22">
        <v>9.7812332065191949</v>
      </c>
      <c r="BI83" s="22">
        <v>7.1352734448863009</v>
      </c>
      <c r="BJ83" s="22">
        <v>7.1910972833377613</v>
      </c>
      <c r="BK83" s="25">
        <v>30.924344293000001</v>
      </c>
      <c r="BL83" s="25">
        <v>11.900358994814523</v>
      </c>
      <c r="BM83" s="25">
        <v>8.6811462039080922</v>
      </c>
      <c r="BN83" s="25">
        <v>14.177458994887882</v>
      </c>
      <c r="BO83" s="25">
        <v>30.925137218</v>
      </c>
      <c r="BP83" s="25">
        <v>11.949108063591154</v>
      </c>
      <c r="BQ83" s="25">
        <v>8.7167079708714859</v>
      </c>
      <c r="BR83" s="25">
        <v>14.193173059818577</v>
      </c>
      <c r="BS83" s="25">
        <v>30.973335201000001</v>
      </c>
      <c r="BT83" s="25">
        <v>11.81977000586185</v>
      </c>
      <c r="BU83" s="25">
        <v>8.6223576584677293</v>
      </c>
      <c r="BV83" s="25">
        <v>13.803829174305379</v>
      </c>
      <c r="BW83" s="25">
        <v>31.039252557000001</v>
      </c>
      <c r="BX83" s="25">
        <v>11.725511626658459</v>
      </c>
      <c r="BY83" s="25">
        <v>8.5535974831516235</v>
      </c>
      <c r="BZ83" s="25">
        <v>13.36665772858932</v>
      </c>
      <c r="CA83" s="25">
        <v>31.108212838</v>
      </c>
      <c r="CB83" s="25">
        <v>11.750171631557107</v>
      </c>
      <c r="CC83" s="25">
        <v>8.5715866133961427</v>
      </c>
      <c r="CD83" s="25">
        <v>13.539851160815482</v>
      </c>
      <c r="CE83" s="25">
        <v>31.171055764000002</v>
      </c>
      <c r="CF83" s="25">
        <v>11.683776501932298</v>
      </c>
      <c r="CG83" s="25">
        <v>8.5231522907213773</v>
      </c>
      <c r="CH83" s="25">
        <v>13.195041581883762</v>
      </c>
      <c r="CI83" s="25">
        <v>31.251896969000001</v>
      </c>
      <c r="CJ83" s="25">
        <v>11.573053777016511</v>
      </c>
      <c r="CK83" s="25">
        <v>8.4423816044330149</v>
      </c>
      <c r="CL83" s="25">
        <v>12.710340583865799</v>
      </c>
      <c r="CM83" s="25">
        <v>31.349626256000001</v>
      </c>
      <c r="CN83" s="25">
        <v>11.522810967197437</v>
      </c>
      <c r="CO83" s="25">
        <v>8.4057301741757779</v>
      </c>
      <c r="CP83" s="25">
        <v>12.421223555377543</v>
      </c>
      <c r="CQ83" s="25">
        <v>31.46301704</v>
      </c>
      <c r="CR83" s="25">
        <v>11.433269490263646</v>
      </c>
      <c r="CS83" s="25">
        <v>8.3404109133942477</v>
      </c>
      <c r="CT83" s="25">
        <v>11.89875240931206</v>
      </c>
      <c r="CU83" s="25">
        <v>31.591152452999999</v>
      </c>
      <c r="CV83" s="25">
        <v>11.377015202604829</v>
      </c>
      <c r="CW83" s="25">
        <v>8.2993741937477505</v>
      </c>
      <c r="CX83" s="25">
        <v>11.571454275146085</v>
      </c>
      <c r="CY83" s="25">
        <v>31.957488687000001</v>
      </c>
      <c r="CZ83" s="25">
        <v>11.1460894762905</v>
      </c>
      <c r="DA83" s="25">
        <v>8.1309170914660562</v>
      </c>
      <c r="DB83" s="25">
        <v>10.210306787052168</v>
      </c>
      <c r="DC83" s="25">
        <v>32.238458596999997</v>
      </c>
      <c r="DD83" s="25">
        <v>10.967378297971287</v>
      </c>
      <c r="DE83" s="25">
        <v>8.0005497749894854</v>
      </c>
      <c r="DF83" s="25">
        <v>9.1583208805616749</v>
      </c>
      <c r="DG83" s="25">
        <v>32.393096047</v>
      </c>
      <c r="DH83" s="25">
        <v>11.025421755456517</v>
      </c>
      <c r="DI83" s="25">
        <v>8.0428916691146259</v>
      </c>
      <c r="DJ83" s="25">
        <v>8.6372902756513028</v>
      </c>
      <c r="DK83" s="25">
        <v>32.497663207999999</v>
      </c>
      <c r="DL83" s="25">
        <v>10.997492117387161</v>
      </c>
      <c r="DM83" s="25">
        <v>8.0225173869935613</v>
      </c>
      <c r="DN83" s="25">
        <v>8.2200519723659937</v>
      </c>
      <c r="DO83" s="27">
        <v>30.925507232000001</v>
      </c>
      <c r="DP83" s="27">
        <v>11.900358994814523</v>
      </c>
      <c r="DQ83" s="27">
        <v>8.6811462039080922</v>
      </c>
      <c r="DR83" s="27">
        <v>14.177458994887882</v>
      </c>
      <c r="DS83" s="27">
        <v>30.912655585</v>
      </c>
      <c r="DT83" s="27">
        <v>11.958404691094424</v>
      </c>
      <c r="DU83" s="27">
        <v>8.7234897312027773</v>
      </c>
      <c r="DV83" s="27">
        <v>14.165855030649613</v>
      </c>
      <c r="DW83" s="27">
        <v>30.968717585</v>
      </c>
      <c r="DX83" s="27">
        <v>11.877102209492731</v>
      </c>
      <c r="DY83" s="27">
        <v>8.664180702808558</v>
      </c>
      <c r="DZ83" s="27">
        <v>13.682321329428135</v>
      </c>
      <c r="EA83" s="27">
        <v>31.048091802999998</v>
      </c>
      <c r="EB83" s="27">
        <v>11.835783738624853</v>
      </c>
      <c r="EC83" s="27">
        <v>8.6340394535670644</v>
      </c>
      <c r="ED83" s="27">
        <v>13.066091134937324</v>
      </c>
      <c r="EE83" s="27">
        <v>31.146730199</v>
      </c>
      <c r="EF83" s="27">
        <v>11.764854858811727</v>
      </c>
      <c r="EG83" s="27">
        <v>8.582297823251082</v>
      </c>
      <c r="EH83" s="27">
        <v>13.042175636589185</v>
      </c>
      <c r="EI83" s="27">
        <v>31.25829882</v>
      </c>
      <c r="EJ83" s="27">
        <v>11.626864377932248</v>
      </c>
      <c r="EK83" s="27">
        <v>8.4816356886226778</v>
      </c>
      <c r="EL83" s="27">
        <v>12.539269553974375</v>
      </c>
      <c r="EM83" s="27">
        <v>31.378823694000001</v>
      </c>
      <c r="EN83" s="27">
        <v>11.538657226980092</v>
      </c>
      <c r="EO83" s="27">
        <v>8.4172898000675929</v>
      </c>
      <c r="EP83" s="27">
        <v>11.944103042136696</v>
      </c>
      <c r="EQ83" s="27">
        <v>31.514431575</v>
      </c>
      <c r="ER83" s="27">
        <v>11.465135776607973</v>
      </c>
      <c r="ES83" s="27">
        <v>8.3636569256239</v>
      </c>
      <c r="ET83" s="27">
        <v>11.568645510245812</v>
      </c>
      <c r="EU83" s="27">
        <v>31.662025482000001</v>
      </c>
      <c r="EV83" s="27">
        <v>11.32683657733927</v>
      </c>
      <c r="EW83" s="27">
        <v>8.2627695852286926</v>
      </c>
      <c r="EX83" s="27">
        <v>10.968618767456682</v>
      </c>
      <c r="EY83" s="27">
        <v>31.822209874000002</v>
      </c>
      <c r="EZ83" s="27">
        <v>11.19244117189564</v>
      </c>
      <c r="FA83" s="27">
        <v>8.1647300080782852</v>
      </c>
      <c r="FB83" s="27">
        <v>10.548794849484729</v>
      </c>
      <c r="FC83" s="27">
        <v>32.422247753999997</v>
      </c>
      <c r="FD83" s="27">
        <v>10.572325514515043</v>
      </c>
      <c r="FE83" s="27">
        <v>7.7123642695825589</v>
      </c>
      <c r="FF83" s="27">
        <v>8.4442821770540633</v>
      </c>
      <c r="FG83" s="27">
        <v>32.849395154999996</v>
      </c>
      <c r="FH83" s="27">
        <v>10.212193895047335</v>
      </c>
      <c r="FI83" s="27">
        <v>7.4496532671151829</v>
      </c>
      <c r="FJ83" s="27">
        <v>7.3910507375250916</v>
      </c>
      <c r="FK83" s="27">
        <v>33.111039118000001</v>
      </c>
      <c r="FL83" s="27">
        <v>10.046694282000894</v>
      </c>
      <c r="FM83" s="27">
        <v>7.3289236035670164</v>
      </c>
      <c r="FN83" s="27">
        <v>7.2771996129653331</v>
      </c>
      <c r="FO83" s="27">
        <v>33.275613687000003</v>
      </c>
      <c r="FP83" s="27">
        <v>9.8443509549540789</v>
      </c>
      <c r="FQ83" s="27">
        <v>7.1813169636123719</v>
      </c>
      <c r="FR83" s="27">
        <v>7.4572183119225741</v>
      </c>
      <c r="FS83" s="28">
        <v>30.926849922999999</v>
      </c>
      <c r="FT83" s="28">
        <v>11.900358994814523</v>
      </c>
      <c r="FU83" s="28">
        <v>8.6811462039080922</v>
      </c>
      <c r="FV83" s="28">
        <v>14.177458994887882</v>
      </c>
      <c r="FW83" s="28">
        <v>30.911219873</v>
      </c>
      <c r="FX83" s="28">
        <v>11.864280870666384</v>
      </c>
      <c r="FY83" s="28">
        <v>8.6548277146398931</v>
      </c>
      <c r="FZ83" s="28">
        <v>14.16708908803025</v>
      </c>
      <c r="GA83" s="28">
        <v>30.974510456000001</v>
      </c>
      <c r="GB83" s="28">
        <v>11.723578229803229</v>
      </c>
      <c r="GC83" s="28">
        <v>8.5521870970634595</v>
      </c>
      <c r="GD83" s="28">
        <v>13.697448407435404</v>
      </c>
      <c r="GE83" s="28">
        <v>31.070401410999999</v>
      </c>
      <c r="GF83" s="28">
        <v>11.528169247018656</v>
      </c>
      <c r="GG83" s="28">
        <v>8.4096389647046781</v>
      </c>
      <c r="GH83" s="28">
        <v>13.100469828427599</v>
      </c>
      <c r="GI83" s="28">
        <v>31.196447661000001</v>
      </c>
      <c r="GJ83" s="28">
        <v>11.478523514166897</v>
      </c>
      <c r="GK83" s="28">
        <v>8.3734230937822911</v>
      </c>
      <c r="GL83" s="28">
        <v>13.117442168434467</v>
      </c>
      <c r="GM83" s="28">
        <v>31.347384054999999</v>
      </c>
      <c r="GN83" s="28">
        <v>11.283999967693292</v>
      </c>
      <c r="GO83" s="28">
        <v>8.2315208748848683</v>
      </c>
      <c r="GP83" s="28">
        <v>12.649430608874578</v>
      </c>
      <c r="GQ83" s="28">
        <v>31.519908774000001</v>
      </c>
      <c r="GR83" s="28">
        <v>11.078578743546098</v>
      </c>
      <c r="GS83" s="28">
        <v>8.0816689518475364</v>
      </c>
      <c r="GT83" s="28">
        <v>12.062154753115516</v>
      </c>
      <c r="GU83" s="28">
        <v>31.720787131000002</v>
      </c>
      <c r="GV83" s="28">
        <v>10.928919573844956</v>
      </c>
      <c r="GW83" s="28">
        <v>7.9724946711811109</v>
      </c>
      <c r="GX83" s="28">
        <v>11.698803482304932</v>
      </c>
      <c r="GY83" s="28">
        <v>31.943826360999999</v>
      </c>
      <c r="GZ83" s="28">
        <v>10.737815173741447</v>
      </c>
      <c r="HA83" s="28">
        <v>7.8330866719575916</v>
      </c>
      <c r="HB83" s="28">
        <v>11.175507109561135</v>
      </c>
      <c r="HC83" s="28">
        <v>32.208797861999997</v>
      </c>
      <c r="HD83" s="28">
        <v>10.632993136618591</v>
      </c>
      <c r="HE83" s="28">
        <v>7.7566204552618174</v>
      </c>
      <c r="HF83" s="28">
        <v>10.873095105731469</v>
      </c>
      <c r="HG83" s="28">
        <v>33.134261717999998</v>
      </c>
      <c r="HH83" s="28">
        <v>9.6083968872718213</v>
      </c>
      <c r="HI83" s="28">
        <v>7.0091917563098818</v>
      </c>
      <c r="HJ83" s="28">
        <v>7.9575448038021506</v>
      </c>
      <c r="HK83" s="28">
        <v>33.950195037</v>
      </c>
      <c r="HL83" s="28">
        <v>8.2055626790203267</v>
      </c>
      <c r="HM83" s="28">
        <v>5.9858437323568712</v>
      </c>
      <c r="HN83" s="28">
        <v>1.8106710434625697</v>
      </c>
      <c r="HO83" s="28">
        <v>34.420609550000002</v>
      </c>
      <c r="HP83" s="28">
        <v>7.3373004269497706</v>
      </c>
      <c r="HQ83" s="28">
        <v>5.3524585078570555</v>
      </c>
      <c r="HR83" s="28">
        <v>-2.776251895843437</v>
      </c>
      <c r="HS83" s="28">
        <v>34.680776014000003</v>
      </c>
      <c r="HT83" s="28">
        <v>6.6096182168685287</v>
      </c>
      <c r="HU83" s="28">
        <v>4.8216244667620893</v>
      </c>
      <c r="HV83" s="28">
        <v>-6.0792226888114769</v>
      </c>
      <c r="HW83" s="29">
        <v>30.926849922999999</v>
      </c>
      <c r="HX83" s="29">
        <v>11.900358994814523</v>
      </c>
      <c r="HY83" s="29">
        <v>8.6811462039080922</v>
      </c>
      <c r="HZ83" s="29">
        <v>14.177458994887882</v>
      </c>
      <c r="IA83" s="29">
        <v>30.888619538</v>
      </c>
      <c r="IB83" s="29">
        <v>11.982966415682563</v>
      </c>
      <c r="IC83" s="29">
        <v>8.7414071673290863</v>
      </c>
      <c r="ID83" s="29">
        <v>14.231414480285457</v>
      </c>
      <c r="IE83" s="29">
        <v>30.973892422999999</v>
      </c>
      <c r="IF83" s="29">
        <v>12.00662023048322</v>
      </c>
      <c r="IG83" s="29">
        <v>8.7586622959058094</v>
      </c>
      <c r="IH83" s="29">
        <v>13.607221303722767</v>
      </c>
      <c r="II83" s="29">
        <v>31.060946234999999</v>
      </c>
      <c r="IJ83" s="29">
        <v>11.896630821618571</v>
      </c>
      <c r="IK83" s="29">
        <v>8.6784265534671565</v>
      </c>
      <c r="IL83" s="29">
        <v>13.019631496150922</v>
      </c>
      <c r="IM83" s="29">
        <v>31.172305545</v>
      </c>
      <c r="IN83" s="29">
        <v>11.888334557311643</v>
      </c>
      <c r="IO83" s="29">
        <v>8.6723745441600339</v>
      </c>
      <c r="IP83" s="29">
        <v>13.062557813912596</v>
      </c>
      <c r="IQ83" s="29">
        <v>31.300555199999998</v>
      </c>
      <c r="IR83" s="29">
        <v>11.739941312711693</v>
      </c>
      <c r="IS83" s="29">
        <v>8.5641237382300783</v>
      </c>
      <c r="IT83" s="29">
        <v>12.655674451192279</v>
      </c>
      <c r="IU83" s="29">
        <v>31.454474535999999</v>
      </c>
      <c r="IV83" s="29">
        <v>11.533112356094733</v>
      </c>
      <c r="IW83" s="29">
        <v>8.4132448939552162</v>
      </c>
      <c r="IX83" s="29">
        <v>12.143651257814412</v>
      </c>
      <c r="IY83" s="29">
        <v>31.628468313999999</v>
      </c>
      <c r="IZ83" s="29">
        <v>11.435728355622805</v>
      </c>
      <c r="JA83" s="29">
        <v>8.3422046214401888</v>
      </c>
      <c r="JB83" s="29">
        <v>11.873797410103256</v>
      </c>
      <c r="JC83" s="29">
        <v>31.831449139</v>
      </c>
      <c r="JD83" s="29">
        <v>11.277432047226307</v>
      </c>
      <c r="JE83" s="29">
        <v>8.2267296683461097</v>
      </c>
      <c r="JF83" s="29">
        <v>11.254852048398327</v>
      </c>
      <c r="JG83" s="29">
        <v>32.108762603000002</v>
      </c>
      <c r="JH83" s="29">
        <v>10.963823960890274</v>
      </c>
      <c r="JI83" s="29">
        <v>7.9979569355741624</v>
      </c>
      <c r="JJ83" s="29">
        <v>9.9252313056159203</v>
      </c>
      <c r="JK83" s="29">
        <v>33.063734965000002</v>
      </c>
      <c r="JL83" s="29">
        <v>9.4049363106003554</v>
      </c>
      <c r="JM83" s="29">
        <v>6.8607700983089694</v>
      </c>
      <c r="JN83" s="29">
        <v>3.036162212398235</v>
      </c>
      <c r="JO83" s="29">
        <v>33.661210066999999</v>
      </c>
      <c r="JP83" s="29">
        <v>8.0828955528470505</v>
      </c>
      <c r="JQ83" s="29">
        <v>5.8963597716471599</v>
      </c>
      <c r="JR83" s="29">
        <v>-2.4853317365848753</v>
      </c>
      <c r="JS83" s="29">
        <v>33.877701823999999</v>
      </c>
      <c r="JT83" s="29">
        <v>7.558079649301483</v>
      </c>
      <c r="JU83" s="29">
        <v>5.513513876762774</v>
      </c>
      <c r="JV83" s="29">
        <v>-5.4535958799250963</v>
      </c>
      <c r="JW83" s="29">
        <v>33.803492134999999</v>
      </c>
      <c r="JX83" s="29">
        <v>7.5754158206543343</v>
      </c>
      <c r="JY83" s="29">
        <v>5.526160372401745</v>
      </c>
      <c r="JZ83" s="29">
        <v>-4.5890390680087805</v>
      </c>
    </row>
    <row r="84" spans="1:286" ht="15" thickBot="1" x14ac:dyDescent="0.4">
      <c r="A84" s="2"/>
      <c r="B84" s="74" t="s">
        <v>549</v>
      </c>
      <c r="C84" s="74" t="s">
        <v>485</v>
      </c>
      <c r="D84" s="74" t="s">
        <v>850</v>
      </c>
      <c r="E84" s="87">
        <v>319188</v>
      </c>
      <c r="F84" s="84">
        <v>470003</v>
      </c>
      <c r="G84" s="22">
        <v>31.203838826000002</v>
      </c>
      <c r="H84" s="22">
        <v>11.099460188933872</v>
      </c>
      <c r="I84" s="22">
        <v>7.9774005819592624</v>
      </c>
      <c r="J84" s="22">
        <v>15.043577584382529</v>
      </c>
      <c r="K84" s="22">
        <v>31.183461249</v>
      </c>
      <c r="L84" s="22">
        <v>10.999031566187188</v>
      </c>
      <c r="M84" s="22">
        <v>7.9052205533896291</v>
      </c>
      <c r="N84" s="22">
        <v>14.86561034165449</v>
      </c>
      <c r="O84" s="22">
        <v>31.213532471000001</v>
      </c>
      <c r="P84" s="22">
        <v>10.87614215757378</v>
      </c>
      <c r="Q84" s="22">
        <v>7.8168975157732028</v>
      </c>
      <c r="R84" s="22">
        <v>14.864124338862023</v>
      </c>
      <c r="S84" s="22">
        <v>31.273686764000001</v>
      </c>
      <c r="T84" s="22">
        <v>10.564811374283538</v>
      </c>
      <c r="U84" s="22">
        <v>7.5931379518371509</v>
      </c>
      <c r="V84" s="22">
        <v>14.56791714190409</v>
      </c>
      <c r="W84" s="22">
        <v>31.336634951000001</v>
      </c>
      <c r="X84" s="22">
        <v>10.306582473314304</v>
      </c>
      <c r="Y84" s="22">
        <v>7.4075437562811839</v>
      </c>
      <c r="Z84" s="22">
        <v>14.444254938319299</v>
      </c>
      <c r="AA84" s="22">
        <v>31.406574724999999</v>
      </c>
      <c r="AB84" s="22">
        <v>10.014824904943113</v>
      </c>
      <c r="AC84" s="22">
        <v>7.1978518472966515</v>
      </c>
      <c r="AD84" s="22">
        <v>14.171844965498673</v>
      </c>
      <c r="AE84" s="22">
        <v>31.482740585999998</v>
      </c>
      <c r="AF84" s="22">
        <v>9.742572125639116</v>
      </c>
      <c r="AG84" s="22">
        <v>7.0021784142566306</v>
      </c>
      <c r="AH84" s="22">
        <v>13.867426661743293</v>
      </c>
      <c r="AI84" s="22">
        <v>31.568373205</v>
      </c>
      <c r="AJ84" s="22">
        <v>9.5217550591638194</v>
      </c>
      <c r="AK84" s="22">
        <v>6.8434728407763252</v>
      </c>
      <c r="AL84" s="22">
        <v>13.677608085493642</v>
      </c>
      <c r="AM84" s="22">
        <v>31.668070102000001</v>
      </c>
      <c r="AN84" s="22">
        <v>9.3980205912801758</v>
      </c>
      <c r="AO84" s="22">
        <v>6.7545424424234826</v>
      </c>
      <c r="AP84" s="22">
        <v>13.472073366358389</v>
      </c>
      <c r="AQ84" s="22">
        <v>31.782867903</v>
      </c>
      <c r="AR84" s="22">
        <v>9.24769925866382</v>
      </c>
      <c r="AS84" s="22">
        <v>6.6465035409019304</v>
      </c>
      <c r="AT84" s="22">
        <v>13.104893633377783</v>
      </c>
      <c r="AU84" s="22">
        <v>32.223968493000001</v>
      </c>
      <c r="AV84" s="22">
        <v>8.7263216379780122</v>
      </c>
      <c r="AW84" s="22">
        <v>6.2717791791869137</v>
      </c>
      <c r="AX84" s="22">
        <v>12.033397602718543</v>
      </c>
      <c r="AY84" s="22">
        <v>32.571158740000001</v>
      </c>
      <c r="AZ84" s="22">
        <v>8.4573122440512698</v>
      </c>
      <c r="BA84" s="22">
        <v>6.0784368310785561</v>
      </c>
      <c r="BB84" s="22">
        <v>11.48848782947276</v>
      </c>
      <c r="BC84" s="22">
        <v>32.760970196000002</v>
      </c>
      <c r="BD84" s="22">
        <v>8.6171447700734998</v>
      </c>
      <c r="BE84" s="22">
        <v>6.1933116145727096</v>
      </c>
      <c r="BF84" s="22">
        <v>11.401363070120038</v>
      </c>
      <c r="BG84" s="22">
        <v>32.855775575999999</v>
      </c>
      <c r="BH84" s="22">
        <v>8.8061027599317363</v>
      </c>
      <c r="BI84" s="22">
        <v>6.3291194423951671</v>
      </c>
      <c r="BJ84" s="22">
        <v>11.686944791825402</v>
      </c>
      <c r="BK84" s="25">
        <v>31.203661872000001</v>
      </c>
      <c r="BL84" s="25">
        <v>11.099460188933872</v>
      </c>
      <c r="BM84" s="25">
        <v>7.9774005819592624</v>
      </c>
      <c r="BN84" s="25">
        <v>15.043577584382529</v>
      </c>
      <c r="BO84" s="25">
        <v>31.185391664000001</v>
      </c>
      <c r="BP84" s="25">
        <v>11.03761814030957</v>
      </c>
      <c r="BQ84" s="25">
        <v>7.9329534839664326</v>
      </c>
      <c r="BR84" s="25">
        <v>14.992088496730153</v>
      </c>
      <c r="BS84" s="25">
        <v>31.205783570000001</v>
      </c>
      <c r="BT84" s="25">
        <v>10.798940816870591</v>
      </c>
      <c r="BU84" s="25">
        <v>7.7614113921446251</v>
      </c>
      <c r="BV84" s="25">
        <v>15.021003433408783</v>
      </c>
      <c r="BW84" s="25">
        <v>31.234319016000001</v>
      </c>
      <c r="BX84" s="25">
        <v>10.383743006072585</v>
      </c>
      <c r="BY84" s="25">
        <v>7.463000550436262</v>
      </c>
      <c r="BZ84" s="25">
        <v>14.850284865141274</v>
      </c>
      <c r="CA84" s="25">
        <v>31.259707072000001</v>
      </c>
      <c r="CB84" s="25">
        <v>10.017949717797872</v>
      </c>
      <c r="CC84" s="25">
        <v>7.2000977118217495</v>
      </c>
      <c r="CD84" s="25">
        <v>14.860349281831116</v>
      </c>
      <c r="CE84" s="25">
        <v>31.297347473999999</v>
      </c>
      <c r="CF84" s="25">
        <v>9.6553043040796691</v>
      </c>
      <c r="CG84" s="25">
        <v>6.9394573126314603</v>
      </c>
      <c r="CH84" s="25">
        <v>14.68983453288293</v>
      </c>
      <c r="CI84" s="25">
        <v>31.35875905</v>
      </c>
      <c r="CJ84" s="25">
        <v>9.3344537683046802</v>
      </c>
      <c r="CK84" s="25">
        <v>6.7088557151442956</v>
      </c>
      <c r="CL84" s="25">
        <v>14.436482644946974</v>
      </c>
      <c r="CM84" s="25">
        <v>31.442577204999999</v>
      </c>
      <c r="CN84" s="25">
        <v>9.1849399916788368</v>
      </c>
      <c r="CO84" s="25">
        <v>6.6013972200135971</v>
      </c>
      <c r="CP84" s="25">
        <v>14.262658098902689</v>
      </c>
      <c r="CQ84" s="25">
        <v>31.549931650000001</v>
      </c>
      <c r="CR84" s="25">
        <v>9.0892856643943016</v>
      </c>
      <c r="CS84" s="25">
        <v>6.5326485715966802</v>
      </c>
      <c r="CT84" s="25">
        <v>14.034852115960355</v>
      </c>
      <c r="CU84" s="25">
        <v>31.683685199999999</v>
      </c>
      <c r="CV84" s="25">
        <v>8.9681746124353818</v>
      </c>
      <c r="CW84" s="25">
        <v>6.4456036739230056</v>
      </c>
      <c r="CX84" s="25">
        <v>13.678460392418527</v>
      </c>
      <c r="CY84" s="25">
        <v>31.976158529999999</v>
      </c>
      <c r="CZ84" s="25">
        <v>8.8051112888054313</v>
      </c>
      <c r="DA84" s="25">
        <v>6.3284068525750001</v>
      </c>
      <c r="DB84" s="25">
        <v>13.145371670331182</v>
      </c>
      <c r="DC84" s="25">
        <v>32.196395817000003</v>
      </c>
      <c r="DD84" s="25">
        <v>8.8034654978688156</v>
      </c>
      <c r="DE84" s="25">
        <v>6.3272239902238532</v>
      </c>
      <c r="DF84" s="25">
        <v>12.793662959738921</v>
      </c>
      <c r="DG84" s="25">
        <v>32.269391404000004</v>
      </c>
      <c r="DH84" s="25">
        <v>9.114242835062969</v>
      </c>
      <c r="DI84" s="25">
        <v>6.5505857815535027</v>
      </c>
      <c r="DJ84" s="25">
        <v>12.654129754996763</v>
      </c>
      <c r="DK84" s="25">
        <v>32.290744334000003</v>
      </c>
      <c r="DL84" s="25">
        <v>9.3245995523017005</v>
      </c>
      <c r="DM84" s="25">
        <v>6.7017732960771683</v>
      </c>
      <c r="DN84" s="25">
        <v>12.688955246002241</v>
      </c>
      <c r="DO84" s="27">
        <v>31.203838826000002</v>
      </c>
      <c r="DP84" s="27">
        <v>11.099460188933872</v>
      </c>
      <c r="DQ84" s="27">
        <v>7.9774005819592624</v>
      </c>
      <c r="DR84" s="27">
        <v>15.043577584382529</v>
      </c>
      <c r="DS84" s="27">
        <v>31.183247184999999</v>
      </c>
      <c r="DT84" s="27">
        <v>10.997644997838368</v>
      </c>
      <c r="DU84" s="27">
        <v>7.9042239994163239</v>
      </c>
      <c r="DV84" s="27">
        <v>14.865646079152789</v>
      </c>
      <c r="DW84" s="27">
        <v>31.215259429</v>
      </c>
      <c r="DX84" s="27">
        <v>10.878372450076345</v>
      </c>
      <c r="DY84" s="27">
        <v>7.8185004709084112</v>
      </c>
      <c r="DZ84" s="27">
        <v>14.863690232115852</v>
      </c>
      <c r="EA84" s="27">
        <v>31.275370508999998</v>
      </c>
      <c r="EB84" s="27">
        <v>10.697448265227374</v>
      </c>
      <c r="EC84" s="27">
        <v>7.6884666969286952</v>
      </c>
      <c r="ED84" s="27">
        <v>14.56750390840838</v>
      </c>
      <c r="EE84" s="27">
        <v>31.338172284999999</v>
      </c>
      <c r="EF84" s="27">
        <v>10.549649260678025</v>
      </c>
      <c r="EG84" s="27">
        <v>7.5822406422525876</v>
      </c>
      <c r="EH84" s="27">
        <v>14.443895519618072</v>
      </c>
      <c r="EI84" s="27">
        <v>31.408046547000001</v>
      </c>
      <c r="EJ84" s="27">
        <v>10.375626582766802</v>
      </c>
      <c r="EK84" s="27">
        <v>7.4571671171970912</v>
      </c>
      <c r="EL84" s="27">
        <v>14.171439792047861</v>
      </c>
      <c r="EM84" s="27">
        <v>31.484311649999999</v>
      </c>
      <c r="EN84" s="27">
        <v>10.219358946749471</v>
      </c>
      <c r="EO84" s="27">
        <v>7.3448544903407944</v>
      </c>
      <c r="EP84" s="27">
        <v>13.86685451970629</v>
      </c>
      <c r="EQ84" s="27">
        <v>31.569554139000001</v>
      </c>
      <c r="ER84" s="27">
        <v>10.088079761483941</v>
      </c>
      <c r="ES84" s="27">
        <v>7.250501555052959</v>
      </c>
      <c r="ET84" s="27">
        <v>13.677116291179246</v>
      </c>
      <c r="EU84" s="27">
        <v>31.663527727000002</v>
      </c>
      <c r="EV84" s="27">
        <v>9.9649817874668738</v>
      </c>
      <c r="EW84" s="27">
        <v>7.1620286173743493</v>
      </c>
      <c r="EX84" s="27">
        <v>13.473070376220708</v>
      </c>
      <c r="EY84" s="27">
        <v>31.768142566999998</v>
      </c>
      <c r="EZ84" s="27">
        <v>9.805073495335634</v>
      </c>
      <c r="FA84" s="27">
        <v>7.0470993792858438</v>
      </c>
      <c r="FB84" s="27">
        <v>13.134361437249702</v>
      </c>
      <c r="FC84" s="27">
        <v>32.162710146000002</v>
      </c>
      <c r="FD84" s="27">
        <v>9.3201031999356783</v>
      </c>
      <c r="FE84" s="27">
        <v>6.6985416791002317</v>
      </c>
      <c r="FF84" s="27">
        <v>12.16088031117509</v>
      </c>
      <c r="FG84" s="27">
        <v>32.434357730000002</v>
      </c>
      <c r="FH84" s="27">
        <v>9.0569768323041249</v>
      </c>
      <c r="FI84" s="27">
        <v>6.5094275778247885</v>
      </c>
      <c r="FJ84" s="27">
        <v>11.666738752779112</v>
      </c>
      <c r="FK84" s="27">
        <v>32.563124012999999</v>
      </c>
      <c r="FL84" s="27">
        <v>8.8934381490668155</v>
      </c>
      <c r="FM84" s="27">
        <v>6.3918891061673238</v>
      </c>
      <c r="FN84" s="27">
        <v>11.590013924132212</v>
      </c>
      <c r="FO84" s="27">
        <v>32.611204162</v>
      </c>
      <c r="FP84" s="27">
        <v>8.8403612151955464</v>
      </c>
      <c r="FQ84" s="27">
        <v>6.3537416687292918</v>
      </c>
      <c r="FR84" s="27">
        <v>11.873345975039113</v>
      </c>
      <c r="FS84" s="28">
        <v>31.204032081000001</v>
      </c>
      <c r="FT84" s="28">
        <v>11.099460188933866</v>
      </c>
      <c r="FU84" s="28">
        <v>7.9774005819592588</v>
      </c>
      <c r="FV84" s="28">
        <v>15.043577584382529</v>
      </c>
      <c r="FW84" s="28">
        <v>31.180015687000001</v>
      </c>
      <c r="FX84" s="28">
        <v>11.011817232277306</v>
      </c>
      <c r="FY84" s="28">
        <v>7.9144098633535247</v>
      </c>
      <c r="FZ84" s="28">
        <v>14.846472390871948</v>
      </c>
      <c r="GA84" s="28">
        <v>31.212605197999999</v>
      </c>
      <c r="GB84" s="28">
        <v>10.890466502095759</v>
      </c>
      <c r="GC84" s="28">
        <v>7.8271927042220737</v>
      </c>
      <c r="GD84" s="28">
        <v>14.841750424292439</v>
      </c>
      <c r="GE84" s="28">
        <v>31.278069611999999</v>
      </c>
      <c r="GF84" s="28">
        <v>10.600089579524488</v>
      </c>
      <c r="GG84" s="28">
        <v>7.618493092558337</v>
      </c>
      <c r="GH84" s="28">
        <v>14.545613239286117</v>
      </c>
      <c r="GI84" s="28">
        <v>31.350359525999998</v>
      </c>
      <c r="GJ84" s="28">
        <v>10.359066300922121</v>
      </c>
      <c r="GK84" s="28">
        <v>7.4452649165696343</v>
      </c>
      <c r="GL84" s="28">
        <v>14.42220593429059</v>
      </c>
      <c r="GM84" s="28">
        <v>31.440115552000002</v>
      </c>
      <c r="GN84" s="28">
        <v>10.08878980896943</v>
      </c>
      <c r="GO84" s="28">
        <v>7.2510118801613466</v>
      </c>
      <c r="GP84" s="28">
        <v>14.122796789912837</v>
      </c>
      <c r="GQ84" s="28">
        <v>31.545518969</v>
      </c>
      <c r="GR84" s="28">
        <v>9.8218353618927381</v>
      </c>
      <c r="GS84" s="28">
        <v>7.0591464628152467</v>
      </c>
      <c r="GT84" s="28">
        <v>13.823319572574073</v>
      </c>
      <c r="GU84" s="28">
        <v>31.670006145999999</v>
      </c>
      <c r="GV84" s="28">
        <v>9.6128451069191811</v>
      </c>
      <c r="GW84" s="28">
        <v>6.9089410516266865</v>
      </c>
      <c r="GX84" s="28">
        <v>13.611311732824968</v>
      </c>
      <c r="GY84" s="28">
        <v>31.811364713</v>
      </c>
      <c r="GZ84" s="28">
        <v>9.4389182119644115</v>
      </c>
      <c r="HA84" s="28">
        <v>6.7839363676679243</v>
      </c>
      <c r="HB84" s="28">
        <v>13.420641275302421</v>
      </c>
      <c r="HC84" s="28">
        <v>31.981358004000001</v>
      </c>
      <c r="HD84" s="28">
        <v>9.2426670381682783</v>
      </c>
      <c r="HE84" s="28">
        <v>6.6428867849492672</v>
      </c>
      <c r="HF84" s="28">
        <v>13.126211603249175</v>
      </c>
      <c r="HG84" s="28">
        <v>32.624163269</v>
      </c>
      <c r="HH84" s="28">
        <v>8.135345057126262</v>
      </c>
      <c r="HI84" s="28">
        <v>5.8470326744234349</v>
      </c>
      <c r="HJ84" s="28">
        <v>11.148364371289315</v>
      </c>
      <c r="HK84" s="28">
        <v>33.301847512000002</v>
      </c>
      <c r="HL84" s="28">
        <v>6.6733741943828813</v>
      </c>
      <c r="HM84" s="28">
        <v>4.7962854297165043</v>
      </c>
      <c r="HN84" s="28">
        <v>5.8060468589832652</v>
      </c>
      <c r="HO84" s="28">
        <v>33.686672590329742</v>
      </c>
      <c r="HP84" s="28">
        <v>5.5462537868019277</v>
      </c>
      <c r="HQ84" s="28">
        <v>3.9862018002136068</v>
      </c>
      <c r="HR84" s="28">
        <v>1.4425066063626737</v>
      </c>
      <c r="HS84" s="28">
        <v>29.04392544843439</v>
      </c>
      <c r="HT84" s="28">
        <v>4.7818608700526255</v>
      </c>
      <c r="HU84" s="28">
        <v>3.4368175603385018</v>
      </c>
      <c r="HV84" s="28">
        <v>-1.2848300880503203</v>
      </c>
      <c r="HW84" s="29">
        <v>31.204032081000001</v>
      </c>
      <c r="HX84" s="29">
        <v>11.099460188933872</v>
      </c>
      <c r="HY84" s="29">
        <v>7.9774005819592624</v>
      </c>
      <c r="HZ84" s="29">
        <v>15.043577584382529</v>
      </c>
      <c r="IA84" s="29">
        <v>31.153386599000001</v>
      </c>
      <c r="IB84" s="29">
        <v>11.009850129708935</v>
      </c>
      <c r="IC84" s="29">
        <v>7.912996068006132</v>
      </c>
      <c r="ID84" s="29">
        <v>14.914281139362636</v>
      </c>
      <c r="IE84" s="29">
        <v>31.181668727000002</v>
      </c>
      <c r="IF84" s="29">
        <v>10.831119365817559</v>
      </c>
      <c r="IG84" s="29">
        <v>7.7845387488562681</v>
      </c>
      <c r="IH84" s="29">
        <v>14.902911354845871</v>
      </c>
      <c r="II84" s="29">
        <v>31.226229148999998</v>
      </c>
      <c r="IJ84" s="29">
        <v>10.57525195085349</v>
      </c>
      <c r="IK84" s="29">
        <v>7.6006417997889786</v>
      </c>
      <c r="IL84" s="29">
        <v>14.641382712909602</v>
      </c>
      <c r="IM84" s="29">
        <v>31.278423590999999</v>
      </c>
      <c r="IN84" s="29">
        <v>10.338630200484296</v>
      </c>
      <c r="IO84" s="29">
        <v>7.4305770888058822</v>
      </c>
      <c r="IP84" s="29">
        <v>14.560875522055621</v>
      </c>
      <c r="IQ84" s="29">
        <v>31.345366865999999</v>
      </c>
      <c r="IR84" s="29">
        <v>10.121014570520472</v>
      </c>
      <c r="IS84" s="29">
        <v>7.274172450781446</v>
      </c>
      <c r="IT84" s="29">
        <v>14.29815484186507</v>
      </c>
      <c r="IU84" s="29">
        <v>31.435931553</v>
      </c>
      <c r="IV84" s="29">
        <v>9.8976259255901642</v>
      </c>
      <c r="IW84" s="29">
        <v>7.1136186332321172</v>
      </c>
      <c r="IX84" s="29">
        <v>14.086942094188112</v>
      </c>
      <c r="IY84" s="29">
        <v>31.544318316000002</v>
      </c>
      <c r="IZ84" s="29">
        <v>9.7714922215890958</v>
      </c>
      <c r="JA84" s="29">
        <v>7.0229638566416304</v>
      </c>
      <c r="JB84" s="29">
        <v>13.949843789125877</v>
      </c>
      <c r="JC84" s="29">
        <v>31.679963755999999</v>
      </c>
      <c r="JD84" s="29">
        <v>9.6362318839687919</v>
      </c>
      <c r="JE84" s="29">
        <v>6.925749588769035</v>
      </c>
      <c r="JF84" s="29">
        <v>13.668196177525108</v>
      </c>
      <c r="JG84" s="29">
        <v>31.875728527</v>
      </c>
      <c r="JH84" s="29">
        <v>9.3178913443881282</v>
      </c>
      <c r="JI84" s="29">
        <v>6.6969519749676074</v>
      </c>
      <c r="JJ84" s="29">
        <v>12.377549926057261</v>
      </c>
      <c r="JK84" s="29">
        <v>32.602193045</v>
      </c>
      <c r="JL84" s="29">
        <v>7.8635569729724848</v>
      </c>
      <c r="JM84" s="29">
        <v>5.6516932269375477</v>
      </c>
      <c r="JN84" s="29">
        <v>6.5596965604137907</v>
      </c>
      <c r="JO84" s="29">
        <v>33.125394585000002</v>
      </c>
      <c r="JP84" s="29">
        <v>6.532577592959937</v>
      </c>
      <c r="JQ84" s="29">
        <v>4.6950921400420116</v>
      </c>
      <c r="JR84" s="29">
        <v>1.7180929539625005</v>
      </c>
      <c r="JS84" s="29">
        <v>33.360474365999998</v>
      </c>
      <c r="JT84" s="29">
        <v>5.8443739807011061</v>
      </c>
      <c r="JU84" s="29">
        <v>4.2004666534427937</v>
      </c>
      <c r="JV84" s="29">
        <v>-1.1666439552158039</v>
      </c>
      <c r="JW84" s="29">
        <v>33.299411169000003</v>
      </c>
      <c r="JX84" s="29">
        <v>5.9056322740710607</v>
      </c>
      <c r="JY84" s="29">
        <v>4.2444941950404038</v>
      </c>
      <c r="JZ84" s="29">
        <v>-6.6867724209071611E-2</v>
      </c>
    </row>
    <row r="85" spans="1:286" ht="15" thickBot="1" x14ac:dyDescent="0.4">
      <c r="A85" s="2"/>
      <c r="B85" s="74" t="s">
        <v>550</v>
      </c>
      <c r="C85" s="74" t="s">
        <v>520</v>
      </c>
      <c r="D85" s="74" t="s">
        <v>859</v>
      </c>
      <c r="E85" s="87">
        <v>387062</v>
      </c>
      <c r="F85" s="84">
        <v>389054</v>
      </c>
      <c r="G85" s="22">
        <v>21.258159626263158</v>
      </c>
      <c r="H85" s="22">
        <v>11.677303550059834</v>
      </c>
      <c r="I85" s="22">
        <v>8.5184303624501201</v>
      </c>
      <c r="J85" s="22">
        <v>10.176577469113536</v>
      </c>
      <c r="K85" s="22">
        <v>21.238780448263157</v>
      </c>
      <c r="L85" s="22">
        <v>11.63934833515215</v>
      </c>
      <c r="M85" s="22">
        <v>8.4907425616066394</v>
      </c>
      <c r="N85" s="22">
        <v>10.014198432365573</v>
      </c>
      <c r="O85" s="22">
        <v>21.284422531263157</v>
      </c>
      <c r="P85" s="22">
        <v>11.575711286302916</v>
      </c>
      <c r="Q85" s="22">
        <v>8.4443202204582608</v>
      </c>
      <c r="R85" s="22">
        <v>9.8676426100271186</v>
      </c>
      <c r="S85" s="22">
        <v>21.355739712263155</v>
      </c>
      <c r="T85" s="22">
        <v>11.469011198504118</v>
      </c>
      <c r="U85" s="22">
        <v>8.366483991941557</v>
      </c>
      <c r="V85" s="22">
        <v>9.7010453062681545</v>
      </c>
      <c r="W85" s="22">
        <v>21.427362045263155</v>
      </c>
      <c r="X85" s="22">
        <v>11.345052705885461</v>
      </c>
      <c r="Y85" s="22">
        <v>8.2760579973889961</v>
      </c>
      <c r="Z85" s="22">
        <v>9.4908344629772348</v>
      </c>
      <c r="AA85" s="22">
        <v>21.494473029263155</v>
      </c>
      <c r="AB85" s="22">
        <v>11.256656483967742</v>
      </c>
      <c r="AC85" s="22">
        <v>8.2115741841968717</v>
      </c>
      <c r="AD85" s="22">
        <v>9.2231398852297524</v>
      </c>
      <c r="AE85" s="22">
        <v>21.567347200263157</v>
      </c>
      <c r="AF85" s="22">
        <v>11.174370401141029</v>
      </c>
      <c r="AG85" s="22">
        <v>8.1515476324031955</v>
      </c>
      <c r="AH85" s="22">
        <v>9.0867800875114106</v>
      </c>
      <c r="AI85" s="22">
        <v>21.651306338263154</v>
      </c>
      <c r="AJ85" s="22">
        <v>11.087875922677489</v>
      </c>
      <c r="AK85" s="22">
        <v>8.0884511145838616</v>
      </c>
      <c r="AL85" s="22">
        <v>8.8850416414460511</v>
      </c>
      <c r="AM85" s="22">
        <v>21.742653712263156</v>
      </c>
      <c r="AN85" s="22">
        <v>10.868093456220555</v>
      </c>
      <c r="AO85" s="22">
        <v>7.9281228652260438</v>
      </c>
      <c r="AP85" s="22">
        <v>7.748440109156471</v>
      </c>
      <c r="AQ85" s="22">
        <v>21.848398525263157</v>
      </c>
      <c r="AR85" s="22">
        <v>10.795143506616602</v>
      </c>
      <c r="AS85" s="22">
        <v>7.8749068926360088</v>
      </c>
      <c r="AT85" s="22">
        <v>7.4413792436503048</v>
      </c>
      <c r="AU85" s="22">
        <v>22.371521927263156</v>
      </c>
      <c r="AV85" s="22">
        <v>10.427330391741298</v>
      </c>
      <c r="AW85" s="22">
        <v>7.6065923462144518</v>
      </c>
      <c r="AX85" s="22">
        <v>6.5321677510522136</v>
      </c>
      <c r="AY85" s="22">
        <v>22.919954411263156</v>
      </c>
      <c r="AZ85" s="22">
        <v>10.086825383569423</v>
      </c>
      <c r="BA85" s="22">
        <v>7.3581986834357904</v>
      </c>
      <c r="BB85" s="22">
        <v>5.8698360754300118</v>
      </c>
      <c r="BC85" s="22">
        <v>23.303188919263157</v>
      </c>
      <c r="BD85" s="22">
        <v>9.7223710197859781</v>
      </c>
      <c r="BE85" s="22">
        <v>7.0923342991735145</v>
      </c>
      <c r="BF85" s="22">
        <v>5.6944340634916806</v>
      </c>
      <c r="BG85" s="22">
        <v>23.658959832263157</v>
      </c>
      <c r="BH85" s="22">
        <v>9.5469127834000513</v>
      </c>
      <c r="BI85" s="22">
        <v>6.9643399585481776</v>
      </c>
      <c r="BJ85" s="22">
        <v>5.6027339744368732</v>
      </c>
      <c r="BK85" s="25">
        <v>21.257591711263156</v>
      </c>
      <c r="BL85" s="25">
        <v>11.677303550059834</v>
      </c>
      <c r="BM85" s="25">
        <v>8.5184303624501201</v>
      </c>
      <c r="BN85" s="25">
        <v>10.176577469113536</v>
      </c>
      <c r="BO85" s="25">
        <v>21.227195607263155</v>
      </c>
      <c r="BP85" s="25">
        <v>11.685627117763334</v>
      </c>
      <c r="BQ85" s="25">
        <v>8.5245022892049089</v>
      </c>
      <c r="BR85" s="25">
        <v>10.234619647419697</v>
      </c>
      <c r="BS85" s="25">
        <v>21.239652611263157</v>
      </c>
      <c r="BT85" s="25">
        <v>11.656448167504497</v>
      </c>
      <c r="BU85" s="25">
        <v>8.5032166512351726</v>
      </c>
      <c r="BV85" s="25">
        <v>10.274530941007141</v>
      </c>
      <c r="BW85" s="25">
        <v>21.267172879263157</v>
      </c>
      <c r="BX85" s="25">
        <v>11.612566902681653</v>
      </c>
      <c r="BY85" s="25">
        <v>8.4712058794840424</v>
      </c>
      <c r="BZ85" s="25">
        <v>10.311191192276819</v>
      </c>
      <c r="CA85" s="25">
        <v>21.292834337263155</v>
      </c>
      <c r="CB85" s="25">
        <v>11.576644136803388</v>
      </c>
      <c r="CC85" s="25">
        <v>8.4450007219107395</v>
      </c>
      <c r="CD85" s="25">
        <v>10.32738147460565</v>
      </c>
      <c r="CE85" s="25">
        <v>21.327908800263156</v>
      </c>
      <c r="CF85" s="25">
        <v>11.514326899654817</v>
      </c>
      <c r="CG85" s="25">
        <v>8.3995411650229101</v>
      </c>
      <c r="CH85" s="25">
        <v>10.277308418269145</v>
      </c>
      <c r="CI85" s="25">
        <v>21.373847331263157</v>
      </c>
      <c r="CJ85" s="25">
        <v>11.448149890082338</v>
      </c>
      <c r="CK85" s="25">
        <v>8.3512659578895416</v>
      </c>
      <c r="CL85" s="25">
        <v>10.197192521721462</v>
      </c>
      <c r="CM85" s="25">
        <v>21.427416661263155</v>
      </c>
      <c r="CN85" s="25">
        <v>11.415267151323846</v>
      </c>
      <c r="CO85" s="25">
        <v>8.3272784577753214</v>
      </c>
      <c r="CP85" s="25">
        <v>10.105702942550199</v>
      </c>
      <c r="CQ85" s="25">
        <v>21.494269124263155</v>
      </c>
      <c r="CR85" s="25">
        <v>11.268330294663263</v>
      </c>
      <c r="CS85" s="25">
        <v>8.220090066570565</v>
      </c>
      <c r="CT85" s="25">
        <v>9.409902977411928</v>
      </c>
      <c r="CU85" s="25">
        <v>21.562607565263157</v>
      </c>
      <c r="CV85" s="25">
        <v>11.186319257374112</v>
      </c>
      <c r="CW85" s="25">
        <v>8.1602641566672176</v>
      </c>
      <c r="CX85" s="25">
        <v>9.0915273435476784</v>
      </c>
      <c r="CY85" s="25">
        <v>21.800019022263157</v>
      </c>
      <c r="CZ85" s="25">
        <v>11.001630972233736</v>
      </c>
      <c r="DA85" s="25">
        <v>8.0255366239809103</v>
      </c>
      <c r="DB85" s="25">
        <v>8.4672288234755957</v>
      </c>
      <c r="DC85" s="25">
        <v>22.037906297263156</v>
      </c>
      <c r="DD85" s="25">
        <v>10.829345068476124</v>
      </c>
      <c r="DE85" s="25">
        <v>7.8998564558411104</v>
      </c>
      <c r="DF85" s="25">
        <v>7.9286790429458094</v>
      </c>
      <c r="DG85" s="25">
        <v>22.279717252263154</v>
      </c>
      <c r="DH85" s="25">
        <v>10.686457156232702</v>
      </c>
      <c r="DI85" s="25">
        <v>7.7956217132172236</v>
      </c>
      <c r="DJ85" s="25">
        <v>7.552101990866408</v>
      </c>
      <c r="DK85" s="25">
        <v>22.487346929263154</v>
      </c>
      <c r="DL85" s="25">
        <v>10.560787214182977</v>
      </c>
      <c r="DM85" s="25">
        <v>7.7039472401323614</v>
      </c>
      <c r="DN85" s="25">
        <v>7.3872670946471253</v>
      </c>
      <c r="DO85" s="27">
        <v>21.258159626263158</v>
      </c>
      <c r="DP85" s="27">
        <v>11.677303550059834</v>
      </c>
      <c r="DQ85" s="27">
        <v>8.5184303624501201</v>
      </c>
      <c r="DR85" s="27">
        <v>10.176577469113536</v>
      </c>
      <c r="DS85" s="27">
        <v>21.238540191263155</v>
      </c>
      <c r="DT85" s="27">
        <v>11.639491559019847</v>
      </c>
      <c r="DU85" s="27">
        <v>8.4908470414240877</v>
      </c>
      <c r="DV85" s="27">
        <v>10.014384653821764</v>
      </c>
      <c r="DW85" s="27">
        <v>21.283942032263155</v>
      </c>
      <c r="DX85" s="27">
        <v>11.575822179917672</v>
      </c>
      <c r="DY85" s="27">
        <v>8.4444011158063077</v>
      </c>
      <c r="DZ85" s="27">
        <v>9.8680149576193177</v>
      </c>
      <c r="EA85" s="27">
        <v>21.355025303263155</v>
      </c>
      <c r="EB85" s="27">
        <v>11.469545029291629</v>
      </c>
      <c r="EC85" s="27">
        <v>8.3668734140687846</v>
      </c>
      <c r="ED85" s="27">
        <v>9.7015972469575651</v>
      </c>
      <c r="EE85" s="27">
        <v>21.426448174263157</v>
      </c>
      <c r="EF85" s="27">
        <v>11.348704636614901</v>
      </c>
      <c r="EG85" s="27">
        <v>8.2787220300120978</v>
      </c>
      <c r="EH85" s="27">
        <v>9.4915639012402533</v>
      </c>
      <c r="EI85" s="27">
        <v>21.494746270263157</v>
      </c>
      <c r="EJ85" s="27">
        <v>11.256755087614392</v>
      </c>
      <c r="EK85" s="27">
        <v>8.211646114184294</v>
      </c>
      <c r="EL85" s="27">
        <v>9.2229202211323287</v>
      </c>
      <c r="EM85" s="27">
        <v>21.570245836263155</v>
      </c>
      <c r="EN85" s="27">
        <v>11.17536953119531</v>
      </c>
      <c r="EO85" s="27">
        <v>8.1522764838674</v>
      </c>
      <c r="EP85" s="27">
        <v>9.0844589002914002</v>
      </c>
      <c r="EQ85" s="27">
        <v>21.654706147263155</v>
      </c>
      <c r="ER85" s="27">
        <v>11.092984992128729</v>
      </c>
      <c r="ES85" s="27">
        <v>8.0921781096174961</v>
      </c>
      <c r="ET85" s="27">
        <v>8.8823189702635617</v>
      </c>
      <c r="EU85" s="27">
        <v>21.746506379263156</v>
      </c>
      <c r="EV85" s="27">
        <v>10.862538612960686</v>
      </c>
      <c r="EW85" s="27">
        <v>7.9240706844053035</v>
      </c>
      <c r="EX85" s="27">
        <v>7.745337780569244</v>
      </c>
      <c r="EY85" s="27">
        <v>21.844208466263154</v>
      </c>
      <c r="EZ85" s="27">
        <v>10.79869001438022</v>
      </c>
      <c r="FA85" s="27">
        <v>7.8774940206732955</v>
      </c>
      <c r="FB85" s="27">
        <v>7.459813241940294</v>
      </c>
      <c r="FC85" s="27">
        <v>22.295100165263158</v>
      </c>
      <c r="FD85" s="27">
        <v>10.46626775206509</v>
      </c>
      <c r="FE85" s="27">
        <v>7.6349966084650589</v>
      </c>
      <c r="FF85" s="27">
        <v>6.7290877307315871</v>
      </c>
      <c r="FG85" s="27">
        <v>22.685668163263156</v>
      </c>
      <c r="FH85" s="27">
        <v>10.153104945907712</v>
      </c>
      <c r="FI85" s="27">
        <v>7.4065487013840245</v>
      </c>
      <c r="FJ85" s="27">
        <v>6.1861757026810054</v>
      </c>
      <c r="FK85" s="27">
        <v>23.014180100263157</v>
      </c>
      <c r="FL85" s="27">
        <v>9.783249044784549</v>
      </c>
      <c r="FM85" s="27">
        <v>7.1367439708353579</v>
      </c>
      <c r="FN85" s="27">
        <v>6.0346752559601633</v>
      </c>
      <c r="FO85" s="27">
        <v>23.246531753263156</v>
      </c>
      <c r="FP85" s="27">
        <v>9.6388612039880339</v>
      </c>
      <c r="FQ85" s="27">
        <v>7.0314150512147524</v>
      </c>
      <c r="FR85" s="27">
        <v>6.0170563355093574</v>
      </c>
      <c r="FS85" s="28">
        <v>21.259677539263155</v>
      </c>
      <c r="FT85" s="28">
        <v>11.677303550059834</v>
      </c>
      <c r="FU85" s="28">
        <v>8.5184303624501201</v>
      </c>
      <c r="FV85" s="28">
        <v>10.176577469113536</v>
      </c>
      <c r="FW85" s="28">
        <v>21.234483480263155</v>
      </c>
      <c r="FX85" s="28">
        <v>11.570597727472073</v>
      </c>
      <c r="FY85" s="28">
        <v>8.4405899504847106</v>
      </c>
      <c r="FZ85" s="28">
        <v>10.029713049681153</v>
      </c>
      <c r="GA85" s="28">
        <v>21.288927883263156</v>
      </c>
      <c r="GB85" s="28">
        <v>11.520527791235871</v>
      </c>
      <c r="GC85" s="28">
        <v>8.404064629099345</v>
      </c>
      <c r="GD85" s="28">
        <v>9.9033175469667452</v>
      </c>
      <c r="GE85" s="28">
        <v>21.372082194263157</v>
      </c>
      <c r="GF85" s="28">
        <v>11.43483168054982</v>
      </c>
      <c r="GG85" s="28">
        <v>8.3415505094584113</v>
      </c>
      <c r="GH85" s="28">
        <v>9.7534822776900505</v>
      </c>
      <c r="GI85" s="28">
        <v>21.454064723263155</v>
      </c>
      <c r="GJ85" s="28">
        <v>11.335415822809397</v>
      </c>
      <c r="GK85" s="28">
        <v>8.2690280253545616</v>
      </c>
      <c r="GL85" s="28">
        <v>9.5593012330695011</v>
      </c>
      <c r="GM85" s="28">
        <v>21.556336577263156</v>
      </c>
      <c r="GN85" s="28">
        <v>11.205385433878648</v>
      </c>
      <c r="GO85" s="28">
        <v>8.1741726669783361</v>
      </c>
      <c r="GP85" s="28">
        <v>9.2997018333341508</v>
      </c>
      <c r="GQ85" s="28">
        <v>21.678248121263156</v>
      </c>
      <c r="GR85" s="28">
        <v>11.108520233542668</v>
      </c>
      <c r="GS85" s="28">
        <v>8.1035108519394861</v>
      </c>
      <c r="GT85" s="28">
        <v>9.1589114173457951</v>
      </c>
      <c r="GU85" s="28">
        <v>21.823636648263157</v>
      </c>
      <c r="GV85" s="28">
        <v>11.010193719068726</v>
      </c>
      <c r="GW85" s="28">
        <v>8.0317830285821472</v>
      </c>
      <c r="GX85" s="28">
        <v>8.9456508153373697</v>
      </c>
      <c r="GY85" s="28">
        <v>21.988362128263155</v>
      </c>
      <c r="GZ85" s="28">
        <v>10.759548453891611</v>
      </c>
      <c r="HA85" s="28">
        <v>7.8489407972454313</v>
      </c>
      <c r="HB85" s="28">
        <v>7.7975922312808557</v>
      </c>
      <c r="HC85" s="28">
        <v>22.183051735263156</v>
      </c>
      <c r="HD85" s="28">
        <v>10.639285621505747</v>
      </c>
      <c r="HE85" s="28">
        <v>7.7612107353798434</v>
      </c>
      <c r="HF85" s="28">
        <v>7.481596854779367</v>
      </c>
      <c r="HG85" s="28">
        <v>23.058913776263157</v>
      </c>
      <c r="HH85" s="28">
        <v>10.031614743076279</v>
      </c>
      <c r="HI85" s="28">
        <v>7.3179232898664663</v>
      </c>
      <c r="HJ85" s="28">
        <v>6.3456433492265418</v>
      </c>
      <c r="HK85" s="28">
        <v>23.916368602263155</v>
      </c>
      <c r="HL85" s="28">
        <v>9.0219795204836242</v>
      </c>
      <c r="HM85" s="28">
        <v>6.5814084516366869</v>
      </c>
      <c r="HN85" s="28">
        <v>2.8909468254921578</v>
      </c>
      <c r="HO85" s="28">
        <v>24.415811998263155</v>
      </c>
      <c r="HP85" s="28">
        <v>8.0610193433591224</v>
      </c>
      <c r="HQ85" s="28">
        <v>5.8804013813973537</v>
      </c>
      <c r="HR85" s="28">
        <v>-3.1441389774286677E-2</v>
      </c>
      <c r="HS85" s="28">
        <v>24.629347787263157</v>
      </c>
      <c r="HT85" s="28">
        <v>7.4194991156248378</v>
      </c>
      <c r="HU85" s="28">
        <v>5.4124213068338527</v>
      </c>
      <c r="HV85" s="28">
        <v>-1.7525136770803584</v>
      </c>
      <c r="HW85" s="29">
        <v>21.259677539263155</v>
      </c>
      <c r="HX85" s="29">
        <v>11.677303550059834</v>
      </c>
      <c r="HY85" s="29">
        <v>8.5184303624501201</v>
      </c>
      <c r="HZ85" s="29">
        <v>10.176577469113536</v>
      </c>
      <c r="IA85" s="29">
        <v>21.226115920263155</v>
      </c>
      <c r="IB85" s="29">
        <v>11.649207228418769</v>
      </c>
      <c r="IC85" s="29">
        <v>8.4979344869841444</v>
      </c>
      <c r="ID85" s="29">
        <v>10.045851248857911</v>
      </c>
      <c r="IE85" s="29">
        <v>21.317478951263155</v>
      </c>
      <c r="IF85" s="29">
        <v>11.541953296049037</v>
      </c>
      <c r="IG85" s="29">
        <v>8.4196942365638492</v>
      </c>
      <c r="IH85" s="29">
        <v>9.8593564858487301</v>
      </c>
      <c r="II85" s="29">
        <v>21.387235202263156</v>
      </c>
      <c r="IJ85" s="29">
        <v>11.41030717611401</v>
      </c>
      <c r="IK85" s="29">
        <v>8.3236602249150256</v>
      </c>
      <c r="IL85" s="29">
        <v>9.7025864987418089</v>
      </c>
      <c r="IM85" s="29">
        <v>21.466982373263157</v>
      </c>
      <c r="IN85" s="29">
        <v>11.311905327597421</v>
      </c>
      <c r="IO85" s="29">
        <v>8.2518774464224141</v>
      </c>
      <c r="IP85" s="29">
        <v>9.5120331248352592</v>
      </c>
      <c r="IQ85" s="29">
        <v>21.568703044263156</v>
      </c>
      <c r="IR85" s="29">
        <v>11.20840199693524</v>
      </c>
      <c r="IS85" s="29">
        <v>8.1763732077300055</v>
      </c>
      <c r="IT85" s="29">
        <v>9.2621951801469233</v>
      </c>
      <c r="IU85" s="29">
        <v>21.699072750263156</v>
      </c>
      <c r="IV85" s="29">
        <v>11.118268067758024</v>
      </c>
      <c r="IW85" s="29">
        <v>8.1106217612853175</v>
      </c>
      <c r="IX85" s="29">
        <v>9.1227123430372075</v>
      </c>
      <c r="IY85" s="29">
        <v>21.852657635263157</v>
      </c>
      <c r="IZ85" s="29">
        <v>11.028695069278685</v>
      </c>
      <c r="JA85" s="29">
        <v>8.0452795059751683</v>
      </c>
      <c r="JB85" s="29">
        <v>8.916017930612421</v>
      </c>
      <c r="JC85" s="29">
        <v>22.034135920263157</v>
      </c>
      <c r="JD85" s="29">
        <v>10.767062387686313</v>
      </c>
      <c r="JE85" s="29">
        <v>7.8544221073358846</v>
      </c>
      <c r="JF85" s="29">
        <v>7.7277324407222441</v>
      </c>
      <c r="JG85" s="29">
        <v>22.259097051263154</v>
      </c>
      <c r="JH85" s="29">
        <v>10.572884111848399</v>
      </c>
      <c r="JI85" s="29">
        <v>7.7127717585601676</v>
      </c>
      <c r="JJ85" s="29">
        <v>7.1121489311610251</v>
      </c>
      <c r="JK85" s="29">
        <v>23.198543367263156</v>
      </c>
      <c r="JL85" s="29">
        <v>9.4735263263838778</v>
      </c>
      <c r="JM85" s="29">
        <v>6.9108055598782014</v>
      </c>
      <c r="JN85" s="29">
        <v>3.5547742015762935</v>
      </c>
      <c r="JO85" s="29">
        <v>23.899385920263157</v>
      </c>
      <c r="JP85" s="29">
        <v>8.5087587172389814</v>
      </c>
      <c r="JQ85" s="29">
        <v>6.2070210209889831</v>
      </c>
      <c r="JR85" s="29">
        <v>0.24800841740579926</v>
      </c>
      <c r="JS85" s="29">
        <v>24.149468453263157</v>
      </c>
      <c r="JT85" s="29">
        <v>7.9224732880177191</v>
      </c>
      <c r="JU85" s="29">
        <v>5.7793339629339666</v>
      </c>
      <c r="JV85" s="29">
        <v>-1.6468764336053994</v>
      </c>
      <c r="JW85" s="29">
        <v>24.093364268263155</v>
      </c>
      <c r="JX85" s="29">
        <v>7.9352120573571723</v>
      </c>
      <c r="JY85" s="29">
        <v>5.7886267178115158</v>
      </c>
      <c r="JZ85" s="29">
        <v>-0.86213224100291797</v>
      </c>
    </row>
    <row r="86" spans="1:286" ht="15" thickBot="1" x14ac:dyDescent="0.4">
      <c r="A86" s="2"/>
      <c r="B86" s="74" t="s">
        <v>551</v>
      </c>
      <c r="C86" s="74" t="s">
        <v>520</v>
      </c>
      <c r="D86" s="74" t="s">
        <v>859</v>
      </c>
      <c r="E86" s="87">
        <v>387386</v>
      </c>
      <c r="F86" s="84">
        <v>386308</v>
      </c>
      <c r="G86" s="22">
        <v>30.635841565</v>
      </c>
      <c r="H86" s="22">
        <v>13.191902834008099</v>
      </c>
      <c r="I86" s="22">
        <v>9.4812803103782759</v>
      </c>
      <c r="J86" s="22">
        <v>12.722139148842595</v>
      </c>
      <c r="K86" s="22">
        <v>30.608716458</v>
      </c>
      <c r="L86" s="22">
        <v>13.175412928386343</v>
      </c>
      <c r="M86" s="22">
        <v>9.4694286905279164</v>
      </c>
      <c r="N86" s="22">
        <v>12.602970075417668</v>
      </c>
      <c r="O86" s="22">
        <v>30.715464780000001</v>
      </c>
      <c r="P86" s="22">
        <v>13.115953615917691</v>
      </c>
      <c r="Q86" s="22">
        <v>9.4266941119253254</v>
      </c>
      <c r="R86" s="22">
        <v>12.45639426310273</v>
      </c>
      <c r="S86" s="22">
        <v>30.855937489999999</v>
      </c>
      <c r="T86" s="22">
        <v>12.936699989079212</v>
      </c>
      <c r="U86" s="22">
        <v>9.2978610008804043</v>
      </c>
      <c r="V86" s="22">
        <v>11.787674607027494</v>
      </c>
      <c r="W86" s="22">
        <v>30.993594992999999</v>
      </c>
      <c r="X86" s="22">
        <v>12.882191689940628</v>
      </c>
      <c r="Y86" s="22">
        <v>9.2586848130417128</v>
      </c>
      <c r="Z86" s="22">
        <v>11.788952146520502</v>
      </c>
      <c r="AA86" s="22">
        <v>31.145511210999999</v>
      </c>
      <c r="AB86" s="22">
        <v>12.763892783678658</v>
      </c>
      <c r="AC86" s="22">
        <v>9.1736610598505202</v>
      </c>
      <c r="AD86" s="22">
        <v>11.247499697944448</v>
      </c>
      <c r="AE86" s="22">
        <v>31.308038408999998</v>
      </c>
      <c r="AF86" s="22">
        <v>12.622610397849108</v>
      </c>
      <c r="AG86" s="22">
        <v>9.0721186273580887</v>
      </c>
      <c r="AH86" s="22">
        <v>10.638318728934827</v>
      </c>
      <c r="AI86" s="22">
        <v>31.489763558</v>
      </c>
      <c r="AJ86" s="22">
        <v>12.536058601552549</v>
      </c>
      <c r="AK86" s="22">
        <v>9.009912147187622</v>
      </c>
      <c r="AL86" s="22">
        <v>10.333539640888166</v>
      </c>
      <c r="AM86" s="22">
        <v>31.686652014</v>
      </c>
      <c r="AN86" s="22">
        <v>12.389215587826445</v>
      </c>
      <c r="AO86" s="22">
        <v>8.9043731819392793</v>
      </c>
      <c r="AP86" s="22">
        <v>9.8057032671081181</v>
      </c>
      <c r="AQ86" s="22">
        <v>31.915637894</v>
      </c>
      <c r="AR86" s="22">
        <v>12.227852969701773</v>
      </c>
      <c r="AS86" s="22">
        <v>8.7883986911241649</v>
      </c>
      <c r="AT86" s="22">
        <v>9.1830937117497093</v>
      </c>
      <c r="AU86" s="22">
        <v>32.873404004000001</v>
      </c>
      <c r="AV86" s="22">
        <v>11.628628795131714</v>
      </c>
      <c r="AW86" s="22">
        <v>8.3577244783633375</v>
      </c>
      <c r="AX86" s="22">
        <v>7.2176555452971343</v>
      </c>
      <c r="AY86" s="22">
        <v>33.382393907000001</v>
      </c>
      <c r="AZ86" s="22">
        <v>11.239398314518146</v>
      </c>
      <c r="BA86" s="22">
        <v>8.0779768681454378</v>
      </c>
      <c r="BB86" s="22">
        <v>6.4444626804166454</v>
      </c>
      <c r="BC86" s="22">
        <v>33.691026223000001</v>
      </c>
      <c r="BD86" s="22">
        <v>10.905090401505477</v>
      </c>
      <c r="BE86" s="22">
        <v>7.8377031886668851</v>
      </c>
      <c r="BF86" s="22">
        <v>6.349212153617021</v>
      </c>
      <c r="BG86" s="22">
        <v>33.880060850999996</v>
      </c>
      <c r="BH86" s="22">
        <v>10.66741481737227</v>
      </c>
      <c r="BI86" s="22">
        <v>7.6668810666080045</v>
      </c>
      <c r="BJ86" s="22">
        <v>6.781018041865341</v>
      </c>
      <c r="BK86" s="25">
        <v>30.634881500999999</v>
      </c>
      <c r="BL86" s="25">
        <v>13.191902834008099</v>
      </c>
      <c r="BM86" s="25">
        <v>9.4812803103782759</v>
      </c>
      <c r="BN86" s="25">
        <v>12.722139148842595</v>
      </c>
      <c r="BO86" s="25">
        <v>30.612307270999999</v>
      </c>
      <c r="BP86" s="25">
        <v>13.173527209327915</v>
      </c>
      <c r="BQ86" s="25">
        <v>9.4680733871115272</v>
      </c>
      <c r="BR86" s="25">
        <v>12.582915024333605</v>
      </c>
      <c r="BS86" s="25">
        <v>30.676275076</v>
      </c>
      <c r="BT86" s="25">
        <v>13.141912108728009</v>
      </c>
      <c r="BU86" s="25">
        <v>9.4453509918210052</v>
      </c>
      <c r="BV86" s="25">
        <v>12.515309890982881</v>
      </c>
      <c r="BW86" s="25">
        <v>30.753059496999999</v>
      </c>
      <c r="BX86" s="25">
        <v>13.052310730613653</v>
      </c>
      <c r="BY86" s="25">
        <v>9.3809527171529759</v>
      </c>
      <c r="BZ86" s="25">
        <v>12.031143330383982</v>
      </c>
      <c r="CA86" s="25">
        <v>30.831376783</v>
      </c>
      <c r="CB86" s="25">
        <v>13.059908862812803</v>
      </c>
      <c r="CC86" s="25">
        <v>9.3864136443688526</v>
      </c>
      <c r="CD86" s="25">
        <v>12.260470239220629</v>
      </c>
      <c r="CE86" s="25">
        <v>30.906095824000001</v>
      </c>
      <c r="CF86" s="25">
        <v>12.962439915187263</v>
      </c>
      <c r="CG86" s="25">
        <v>9.3163607925836693</v>
      </c>
      <c r="CH86" s="25">
        <v>11.897568807346708</v>
      </c>
      <c r="CI86" s="25">
        <v>30.996227106999999</v>
      </c>
      <c r="CJ86" s="25">
        <v>12.85085918834436</v>
      </c>
      <c r="CK86" s="25">
        <v>9.2361655272193719</v>
      </c>
      <c r="CL86" s="25">
        <v>11.41593209907834</v>
      </c>
      <c r="CM86" s="25">
        <v>31.099719365999999</v>
      </c>
      <c r="CN86" s="25">
        <v>12.777316274026767</v>
      </c>
      <c r="CO86" s="25">
        <v>9.183308786667153</v>
      </c>
      <c r="CP86" s="25">
        <v>11.212910969650494</v>
      </c>
      <c r="CQ86" s="25">
        <v>31.216612332</v>
      </c>
      <c r="CR86" s="25">
        <v>12.632749684259021</v>
      </c>
      <c r="CS86" s="25">
        <v>9.0794059321396077</v>
      </c>
      <c r="CT86" s="25">
        <v>10.769283181078389</v>
      </c>
      <c r="CU86" s="25">
        <v>31.344202772999999</v>
      </c>
      <c r="CV86" s="25">
        <v>12.452213213335758</v>
      </c>
      <c r="CW86" s="25">
        <v>8.9496508157922392</v>
      </c>
      <c r="CX86" s="25">
        <v>10.290957848938845</v>
      </c>
      <c r="CY86" s="25">
        <v>31.677365647000002</v>
      </c>
      <c r="CZ86" s="25">
        <v>12.26212855766758</v>
      </c>
      <c r="DA86" s="25">
        <v>8.8130332310685517</v>
      </c>
      <c r="DB86" s="25">
        <v>9.0523162307542933</v>
      </c>
      <c r="DC86" s="25">
        <v>31.905311491999999</v>
      </c>
      <c r="DD86" s="25">
        <v>12.049855739354015</v>
      </c>
      <c r="DE86" s="25">
        <v>8.6604685769750986</v>
      </c>
      <c r="DF86" s="25">
        <v>8.3297419539297302</v>
      </c>
      <c r="DG86" s="25">
        <v>32.057048453</v>
      </c>
      <c r="DH86" s="25">
        <v>11.884023809734602</v>
      </c>
      <c r="DI86" s="25">
        <v>8.5412819039896615</v>
      </c>
      <c r="DJ86" s="25">
        <v>7.789684706592567</v>
      </c>
      <c r="DK86" s="25">
        <v>32.159451216999997</v>
      </c>
      <c r="DL86" s="25">
        <v>11.736378898676959</v>
      </c>
      <c r="DM86" s="25">
        <v>8.4351665993400857</v>
      </c>
      <c r="DN86" s="25">
        <v>7.6649503499989784</v>
      </c>
      <c r="DO86" s="27">
        <v>30.635841565</v>
      </c>
      <c r="DP86" s="27">
        <v>13.191902834008099</v>
      </c>
      <c r="DQ86" s="27">
        <v>9.4812803103782759</v>
      </c>
      <c r="DR86" s="27">
        <v>12.722139148842595</v>
      </c>
      <c r="DS86" s="27">
        <v>30.608716461</v>
      </c>
      <c r="DT86" s="27">
        <v>13.1756318754893</v>
      </c>
      <c r="DU86" s="27">
        <v>9.4695860521217963</v>
      </c>
      <c r="DV86" s="27">
        <v>12.602970065041099</v>
      </c>
      <c r="DW86" s="27">
        <v>30.715464772000001</v>
      </c>
      <c r="DX86" s="27">
        <v>13.11036279970048</v>
      </c>
      <c r="DY86" s="27">
        <v>9.4226758822289582</v>
      </c>
      <c r="DZ86" s="27">
        <v>12.456394283616616</v>
      </c>
      <c r="EA86" s="27">
        <v>30.855937489999999</v>
      </c>
      <c r="EB86" s="27">
        <v>12.931557393613833</v>
      </c>
      <c r="EC86" s="27">
        <v>9.2941649162636768</v>
      </c>
      <c r="ED86" s="27">
        <v>11.787674607027494</v>
      </c>
      <c r="EE86" s="27">
        <v>30.993595025000001</v>
      </c>
      <c r="EF86" s="27">
        <v>12.880592346148195</v>
      </c>
      <c r="EG86" s="27">
        <v>9.2575353331676169</v>
      </c>
      <c r="EH86" s="27">
        <v>11.788952025260777</v>
      </c>
      <c r="EI86" s="27">
        <v>31.145511175999999</v>
      </c>
      <c r="EJ86" s="27">
        <v>12.755234226489808</v>
      </c>
      <c r="EK86" s="27">
        <v>9.1674379843151783</v>
      </c>
      <c r="EL86" s="27">
        <v>11.247499819562961</v>
      </c>
      <c r="EM86" s="27">
        <v>31.308038408999998</v>
      </c>
      <c r="EN86" s="27">
        <v>12.623574520536911</v>
      </c>
      <c r="EO86" s="27">
        <v>9.0728115613170246</v>
      </c>
      <c r="EP86" s="27">
        <v>10.638318728934827</v>
      </c>
      <c r="EQ86" s="27">
        <v>31.489763558</v>
      </c>
      <c r="ER86" s="27">
        <v>12.53544998531763</v>
      </c>
      <c r="ES86" s="27">
        <v>9.0094747227161633</v>
      </c>
      <c r="ET86" s="27">
        <v>10.333539640888166</v>
      </c>
      <c r="EU86" s="27">
        <v>31.686652014</v>
      </c>
      <c r="EV86" s="27">
        <v>12.390183433491012</v>
      </c>
      <c r="EW86" s="27">
        <v>8.9050687916749176</v>
      </c>
      <c r="EX86" s="27">
        <v>9.8057032671081181</v>
      </c>
      <c r="EY86" s="27">
        <v>31.893860773</v>
      </c>
      <c r="EZ86" s="27">
        <v>12.239022827139907</v>
      </c>
      <c r="FA86" s="27">
        <v>8.7964266875952202</v>
      </c>
      <c r="FB86" s="27">
        <v>9.2456483773278748</v>
      </c>
      <c r="FC86" s="27">
        <v>32.780959854000002</v>
      </c>
      <c r="FD86" s="27">
        <v>11.682152555664366</v>
      </c>
      <c r="FE86" s="27">
        <v>8.396193058920753</v>
      </c>
      <c r="FF86" s="27">
        <v>7.4966293418989203</v>
      </c>
      <c r="FG86" s="27">
        <v>33.259805575999998</v>
      </c>
      <c r="FH86" s="27">
        <v>11.306990933132681</v>
      </c>
      <c r="FI86" s="27">
        <v>8.1265570140167966</v>
      </c>
      <c r="FJ86" s="27">
        <v>6.7779210011654101</v>
      </c>
      <c r="FK86" s="27">
        <v>33.552989842999999</v>
      </c>
      <c r="FL86" s="27">
        <v>10.967129645156056</v>
      </c>
      <c r="FM86" s="27">
        <v>7.8822920146077964</v>
      </c>
      <c r="FN86" s="27">
        <v>6.6330806860620228</v>
      </c>
      <c r="FO86" s="27">
        <v>33.741471531999998</v>
      </c>
      <c r="FP86" s="27">
        <v>10.726834094238598</v>
      </c>
      <c r="FQ86" s="27">
        <v>7.7095868708349187</v>
      </c>
      <c r="FR86" s="27">
        <v>7.0108984337574931</v>
      </c>
      <c r="FS86" s="28">
        <v>30.638773624999999</v>
      </c>
      <c r="FT86" s="28">
        <v>13.191902834008104</v>
      </c>
      <c r="FU86" s="28">
        <v>9.4812803103782795</v>
      </c>
      <c r="FV86" s="28">
        <v>12.722139148842595</v>
      </c>
      <c r="FW86" s="28">
        <v>30.609779034999999</v>
      </c>
      <c r="FX86" s="28">
        <v>13.124395350347161</v>
      </c>
      <c r="FY86" s="28">
        <v>9.4327613526743423</v>
      </c>
      <c r="FZ86" s="28">
        <v>12.616210723785787</v>
      </c>
      <c r="GA86" s="28">
        <v>30.746317025</v>
      </c>
      <c r="GB86" s="28">
        <v>13.031796081036273</v>
      </c>
      <c r="GC86" s="28">
        <v>9.3662084345760217</v>
      </c>
      <c r="GD86" s="28">
        <v>12.499483481107918</v>
      </c>
      <c r="GE86" s="28">
        <v>30.914117118</v>
      </c>
      <c r="GF86" s="28">
        <v>12.851181196104569</v>
      </c>
      <c r="GG86" s="28">
        <v>9.2363969605368457</v>
      </c>
      <c r="GH86" s="28">
        <v>11.870106076635668</v>
      </c>
      <c r="GI86" s="28">
        <v>31.118160928000002</v>
      </c>
      <c r="GJ86" s="28">
        <v>12.773975701797033</v>
      </c>
      <c r="GK86" s="28">
        <v>9.1809078516310407</v>
      </c>
      <c r="GL86" s="28">
        <v>11.937533612517324</v>
      </c>
      <c r="GM86" s="28">
        <v>31.358379011</v>
      </c>
      <c r="GN86" s="28">
        <v>12.618243025429145</v>
      </c>
      <c r="GO86" s="28">
        <v>9.06897971080795</v>
      </c>
      <c r="GP86" s="28">
        <v>11.474168864191761</v>
      </c>
      <c r="GQ86" s="28">
        <v>31.630383316</v>
      </c>
      <c r="GR86" s="28">
        <v>12.440406727026373</v>
      </c>
      <c r="GS86" s="28">
        <v>8.9411652616164332</v>
      </c>
      <c r="GT86" s="28">
        <v>10.950260119180832</v>
      </c>
      <c r="GU86" s="28">
        <v>31.947053598</v>
      </c>
      <c r="GV86" s="28">
        <v>12.30930949910478</v>
      </c>
      <c r="GW86" s="28">
        <v>8.8469431026543575</v>
      </c>
      <c r="GX86" s="28">
        <v>10.736350697152695</v>
      </c>
      <c r="GY86" s="28">
        <v>32.300239968</v>
      </c>
      <c r="GZ86" s="28">
        <v>12.143185855595851</v>
      </c>
      <c r="HA86" s="28">
        <v>8.7275467691527897</v>
      </c>
      <c r="HB86" s="28">
        <v>10.35256782565056</v>
      </c>
      <c r="HC86" s="28">
        <v>32.680674044</v>
      </c>
      <c r="HD86" s="28">
        <v>11.969247014939857</v>
      </c>
      <c r="HE86" s="28">
        <v>8.60253349958335</v>
      </c>
      <c r="HF86" s="28">
        <v>9.9488514336032168</v>
      </c>
      <c r="HG86" s="28">
        <v>33.715513555999998</v>
      </c>
      <c r="HH86" s="28">
        <v>11.086450863501589</v>
      </c>
      <c r="HI86" s="28">
        <v>7.9680505236223844</v>
      </c>
      <c r="HJ86" s="28">
        <v>7.5311304559090892</v>
      </c>
      <c r="HK86" s="28">
        <v>34.484157867</v>
      </c>
      <c r="HL86" s="28">
        <v>9.669033706188273</v>
      </c>
      <c r="HM86" s="28">
        <v>6.9493249042536478</v>
      </c>
      <c r="HN86" s="28">
        <v>2.2824862715276915</v>
      </c>
      <c r="HO86" s="28">
        <v>34.851179182999999</v>
      </c>
      <c r="HP86" s="28">
        <v>8.3466665179832837</v>
      </c>
      <c r="HQ86" s="28">
        <v>5.9989135691810018</v>
      </c>
      <c r="HR86" s="28">
        <v>-2.1421833649625697</v>
      </c>
      <c r="HS86" s="28">
        <v>35.033855234999997</v>
      </c>
      <c r="HT86" s="28">
        <v>7.417083972205651</v>
      </c>
      <c r="HU86" s="28">
        <v>5.3308042904019279</v>
      </c>
      <c r="HV86" s="28">
        <v>-4.850344109662359</v>
      </c>
      <c r="HW86" s="29">
        <v>30.638773624999999</v>
      </c>
      <c r="HX86" s="29">
        <v>13.191902834008099</v>
      </c>
      <c r="HY86" s="29">
        <v>9.4812803103782759</v>
      </c>
      <c r="HZ86" s="29">
        <v>12.722139148842595</v>
      </c>
      <c r="IA86" s="29">
        <v>30.596847439000001</v>
      </c>
      <c r="IB86" s="29">
        <v>13.193553256047627</v>
      </c>
      <c r="IC86" s="29">
        <v>9.4824665011942706</v>
      </c>
      <c r="ID86" s="29">
        <v>12.686107866796309</v>
      </c>
      <c r="IE86" s="29">
        <v>30.817322577999999</v>
      </c>
      <c r="IF86" s="29">
        <v>13.055759856788159</v>
      </c>
      <c r="IG86" s="29">
        <v>9.3834316720465818</v>
      </c>
      <c r="IH86" s="29">
        <v>12.392692523791355</v>
      </c>
      <c r="II86" s="29">
        <v>30.983472892999998</v>
      </c>
      <c r="IJ86" s="29">
        <v>12.927097670078018</v>
      </c>
      <c r="IK86" s="29">
        <v>9.2909596251482185</v>
      </c>
      <c r="IL86" s="29">
        <v>11.767769384175415</v>
      </c>
      <c r="IM86" s="29">
        <v>31.194153536000002</v>
      </c>
      <c r="IN86" s="29">
        <v>12.906945680154539</v>
      </c>
      <c r="IO86" s="29">
        <v>9.276475993205155</v>
      </c>
      <c r="IP86" s="29">
        <v>11.887075924644069</v>
      </c>
      <c r="IQ86" s="29">
        <v>31.423680906000001</v>
      </c>
      <c r="IR86" s="29">
        <v>12.738602632122564</v>
      </c>
      <c r="IS86" s="29">
        <v>9.1554845299736378</v>
      </c>
      <c r="IT86" s="29">
        <v>11.510512215242034</v>
      </c>
      <c r="IU86" s="29">
        <v>31.688804729000001</v>
      </c>
      <c r="IV86" s="29">
        <v>12.604163968274065</v>
      </c>
      <c r="IW86" s="29">
        <v>9.0588608152192851</v>
      </c>
      <c r="IX86" s="29">
        <v>11.063467067484556</v>
      </c>
      <c r="IY86" s="29">
        <v>31.979352571</v>
      </c>
      <c r="IZ86" s="29">
        <v>12.520258532709343</v>
      </c>
      <c r="JA86" s="29">
        <v>8.9985563266126327</v>
      </c>
      <c r="JB86" s="29">
        <v>10.947718530296857</v>
      </c>
      <c r="JC86" s="29">
        <v>32.306561682999998</v>
      </c>
      <c r="JD86" s="29">
        <v>12.355287061129561</v>
      </c>
      <c r="JE86" s="29">
        <v>8.879988081762372</v>
      </c>
      <c r="JF86" s="29">
        <v>10.476829199265708</v>
      </c>
      <c r="JG86" s="29">
        <v>32.651645502000001</v>
      </c>
      <c r="JH86" s="29">
        <v>12.033906103326057</v>
      </c>
      <c r="JI86" s="29">
        <v>8.6490052595195053</v>
      </c>
      <c r="JJ86" s="29">
        <v>9.1536243632533072</v>
      </c>
      <c r="JK86" s="29">
        <v>33.645876162</v>
      </c>
      <c r="JL86" s="29">
        <v>10.493968030614546</v>
      </c>
      <c r="JM86" s="29">
        <v>7.542221445863607</v>
      </c>
      <c r="JN86" s="29">
        <v>3.2495430174591533</v>
      </c>
      <c r="JO86" s="29">
        <v>34.163553477000001</v>
      </c>
      <c r="JP86" s="29">
        <v>9.1513564378740693</v>
      </c>
      <c r="JQ86" s="29">
        <v>6.5772600586466403</v>
      </c>
      <c r="JR86" s="29">
        <v>-1.4333585093505263</v>
      </c>
      <c r="JS86" s="29">
        <v>34.267413404999999</v>
      </c>
      <c r="JT86" s="29">
        <v>8.2770167326634336</v>
      </c>
      <c r="JU86" s="29">
        <v>5.9488548970936996</v>
      </c>
      <c r="JV86" s="29">
        <v>-4.3889011713096338</v>
      </c>
      <c r="JW86" s="29">
        <v>34.120900360999997</v>
      </c>
      <c r="JX86" s="29">
        <v>8.2349309706554408</v>
      </c>
      <c r="JY86" s="29">
        <v>5.9186070312858217</v>
      </c>
      <c r="JZ86" s="29">
        <v>-3.3040827579780085</v>
      </c>
    </row>
    <row r="87" spans="1:286" ht="15" thickBot="1" x14ac:dyDescent="0.4">
      <c r="A87" s="2"/>
      <c r="B87" s="74" t="s">
        <v>552</v>
      </c>
      <c r="C87" s="74" t="s">
        <v>553</v>
      </c>
      <c r="D87" s="74" t="s">
        <v>857</v>
      </c>
      <c r="E87" s="87">
        <v>383606</v>
      </c>
      <c r="F87" s="84">
        <v>402218</v>
      </c>
      <c r="G87" s="22">
        <v>22.559151028927342</v>
      </c>
      <c r="H87" s="22">
        <v>16.407499002792182</v>
      </c>
      <c r="I87" s="22">
        <v>11.969042089047932</v>
      </c>
      <c r="J87" s="22">
        <v>2.4698414478857913</v>
      </c>
      <c r="K87" s="22">
        <v>22.538585742927342</v>
      </c>
      <c r="L87" s="22">
        <v>16.138220947213558</v>
      </c>
      <c r="M87" s="22">
        <v>11.772607496528435</v>
      </c>
      <c r="N87" s="22">
        <v>2.2335184318481929</v>
      </c>
      <c r="O87" s="22">
        <v>22.567156080927344</v>
      </c>
      <c r="P87" s="22">
        <v>15.870962431266667</v>
      </c>
      <c r="Q87" s="22">
        <v>11.577646130053237</v>
      </c>
      <c r="R87" s="22">
        <v>2.2231464647540555</v>
      </c>
      <c r="S87" s="22">
        <v>22.638861320927344</v>
      </c>
      <c r="T87" s="22">
        <v>15.46817499146025</v>
      </c>
      <c r="U87" s="22">
        <v>11.283818300524651</v>
      </c>
      <c r="V87" s="22">
        <v>1.7901812500991419</v>
      </c>
      <c r="W87" s="22">
        <v>22.721655995927343</v>
      </c>
      <c r="X87" s="22">
        <v>15.127916694233257</v>
      </c>
      <c r="Y87" s="22">
        <v>11.035604609945445</v>
      </c>
      <c r="Z87" s="22">
        <v>1.6387480902930029</v>
      </c>
      <c r="AA87" s="22">
        <v>22.813309458927343</v>
      </c>
      <c r="AB87" s="22">
        <v>14.737178230778708</v>
      </c>
      <c r="AC87" s="22">
        <v>10.750566340913613</v>
      </c>
      <c r="AD87" s="22">
        <v>1.1578504599318755</v>
      </c>
      <c r="AE87" s="22">
        <v>22.909978271927343</v>
      </c>
      <c r="AF87" s="22">
        <v>14.546216024117545</v>
      </c>
      <c r="AG87" s="22">
        <v>10.611262069826594</v>
      </c>
      <c r="AH87" s="22">
        <v>0.85593451043980551</v>
      </c>
      <c r="AI87" s="22">
        <v>23.015928199927345</v>
      </c>
      <c r="AJ87" s="22">
        <v>14.343246463932866</v>
      </c>
      <c r="AK87" s="22">
        <v>10.463198601516615</v>
      </c>
      <c r="AL87" s="22">
        <v>0.49896096548600255</v>
      </c>
      <c r="AM87" s="22">
        <v>23.129434561927344</v>
      </c>
      <c r="AN87" s="22">
        <v>14.116798298730343</v>
      </c>
      <c r="AO87" s="22">
        <v>10.298007817727113</v>
      </c>
      <c r="AP87" s="22">
        <v>0.18579239519573676</v>
      </c>
      <c r="AQ87" s="22">
        <v>23.260712576927343</v>
      </c>
      <c r="AR87" s="22">
        <v>13.897166287899054</v>
      </c>
      <c r="AS87" s="22">
        <v>10.137789323653486</v>
      </c>
      <c r="AT87" s="22">
        <v>-0.38153011805518489</v>
      </c>
      <c r="AU87" s="22">
        <v>23.712456677927342</v>
      </c>
      <c r="AV87" s="22">
        <v>13.563983871492207</v>
      </c>
      <c r="AW87" s="22">
        <v>9.8947373896185891</v>
      </c>
      <c r="AX87" s="22">
        <v>-2.0838538450858444</v>
      </c>
      <c r="AY87" s="22">
        <v>24.035568414927344</v>
      </c>
      <c r="AZ87" s="22">
        <v>13.169099774333622</v>
      </c>
      <c r="BA87" s="22">
        <v>9.6066749385172692</v>
      </c>
      <c r="BB87" s="22">
        <v>-3.1461298272079325</v>
      </c>
      <c r="BC87" s="22">
        <v>24.228023723927343</v>
      </c>
      <c r="BD87" s="22">
        <v>13.585950735384225</v>
      </c>
      <c r="BE87" s="22">
        <v>9.9107619109940437</v>
      </c>
      <c r="BF87" s="22">
        <v>-3.6840455512388424</v>
      </c>
      <c r="BG87" s="22">
        <v>24.337283943927343</v>
      </c>
      <c r="BH87" s="22">
        <v>13.40006318395597</v>
      </c>
      <c r="BI87" s="22">
        <v>9.7751595302475192</v>
      </c>
      <c r="BJ87" s="22">
        <v>-3.7862767655035476</v>
      </c>
      <c r="BK87" s="25">
        <v>22.558751732927345</v>
      </c>
      <c r="BL87" s="25">
        <v>16.407499002792182</v>
      </c>
      <c r="BM87" s="25">
        <v>11.969042089047932</v>
      </c>
      <c r="BN87" s="25">
        <v>2.4698414478857913</v>
      </c>
      <c r="BO87" s="25">
        <v>22.559016829927344</v>
      </c>
      <c r="BP87" s="25">
        <v>16.147450550284628</v>
      </c>
      <c r="BQ87" s="25">
        <v>11.779340363469583</v>
      </c>
      <c r="BR87" s="25">
        <v>2.2870251874598004</v>
      </c>
      <c r="BS87" s="25">
        <v>22.596063972927343</v>
      </c>
      <c r="BT87" s="25">
        <v>15.947914013944809</v>
      </c>
      <c r="BU87" s="25">
        <v>11.633781238258136</v>
      </c>
      <c r="BV87" s="25">
        <v>2.3505060119081698</v>
      </c>
      <c r="BW87" s="25">
        <v>22.669796853927345</v>
      </c>
      <c r="BX87" s="25">
        <v>15.684226752884856</v>
      </c>
      <c r="BY87" s="25">
        <v>11.441425052502144</v>
      </c>
      <c r="BZ87" s="25">
        <v>2.0673926026056222</v>
      </c>
      <c r="CA87" s="25">
        <v>22.751737104927344</v>
      </c>
      <c r="CB87" s="25">
        <v>15.47899993263081</v>
      </c>
      <c r="CC87" s="25">
        <v>11.291714944398274</v>
      </c>
      <c r="CD87" s="25">
        <v>2.069290070769803</v>
      </c>
      <c r="CE87" s="25">
        <v>22.845124298927345</v>
      </c>
      <c r="CF87" s="25">
        <v>15.208661068284174</v>
      </c>
      <c r="CG87" s="25">
        <v>11.094506506651628</v>
      </c>
      <c r="CH87" s="25">
        <v>1.7133594659727081</v>
      </c>
      <c r="CI87" s="25">
        <v>22.942464290927344</v>
      </c>
      <c r="CJ87" s="25">
        <v>15.127900330489592</v>
      </c>
      <c r="CK87" s="25">
        <v>11.035592672822267</v>
      </c>
      <c r="CL87" s="25">
        <v>1.4742097152649443</v>
      </c>
      <c r="CM87" s="25">
        <v>23.058342380927343</v>
      </c>
      <c r="CN87" s="25">
        <v>15.042349513347759</v>
      </c>
      <c r="CO87" s="25">
        <v>10.97318454279899</v>
      </c>
      <c r="CP87" s="25">
        <v>1.1462924233866438</v>
      </c>
      <c r="CQ87" s="25">
        <v>23.193023156927342</v>
      </c>
      <c r="CR87" s="25">
        <v>14.950452666946571</v>
      </c>
      <c r="CS87" s="25">
        <v>10.906147072783638</v>
      </c>
      <c r="CT87" s="25">
        <v>0.83102677164351135</v>
      </c>
      <c r="CU87" s="25">
        <v>23.346155219927343</v>
      </c>
      <c r="CV87" s="25">
        <v>14.826710051643689</v>
      </c>
      <c r="CW87" s="25">
        <v>10.81587855772738</v>
      </c>
      <c r="CX87" s="25">
        <v>0.3191045240041106</v>
      </c>
      <c r="CY87" s="25">
        <v>23.547434675927342</v>
      </c>
      <c r="CZ87" s="25">
        <v>14.535208947091215</v>
      </c>
      <c r="DA87" s="25">
        <v>10.603232560381974</v>
      </c>
      <c r="DB87" s="25">
        <v>-0.70415848323386143</v>
      </c>
      <c r="DC87" s="25">
        <v>23.703086276927344</v>
      </c>
      <c r="DD87" s="25">
        <v>14.233139936447829</v>
      </c>
      <c r="DE87" s="25">
        <v>10.382877422674973</v>
      </c>
      <c r="DF87" s="25">
        <v>-1.622566709930183</v>
      </c>
      <c r="DG87" s="25">
        <v>23.804349518927342</v>
      </c>
      <c r="DH87" s="25">
        <v>14.075245707150579</v>
      </c>
      <c r="DI87" s="25">
        <v>10.267695780685845</v>
      </c>
      <c r="DJ87" s="25">
        <v>-2.3410442117429078</v>
      </c>
      <c r="DK87" s="25">
        <v>23.880029578927342</v>
      </c>
      <c r="DL87" s="25">
        <v>14.155491098477457</v>
      </c>
      <c r="DM87" s="25">
        <v>10.32623367644193</v>
      </c>
      <c r="DN87" s="25">
        <v>-2.7740346777201061</v>
      </c>
      <c r="DO87" s="27">
        <v>22.559151028927342</v>
      </c>
      <c r="DP87" s="27">
        <v>16.407499002792182</v>
      </c>
      <c r="DQ87" s="27">
        <v>11.969042089047932</v>
      </c>
      <c r="DR87" s="27">
        <v>2.4698414478857913</v>
      </c>
      <c r="DS87" s="27">
        <v>22.538585743927342</v>
      </c>
      <c r="DT87" s="27">
        <v>16.123310395323571</v>
      </c>
      <c r="DU87" s="27">
        <v>11.761730456516926</v>
      </c>
      <c r="DV87" s="27">
        <v>2.2335184216633728</v>
      </c>
      <c r="DW87" s="27">
        <v>22.567156079927344</v>
      </c>
      <c r="DX87" s="27">
        <v>15.853803142511168</v>
      </c>
      <c r="DY87" s="27">
        <v>11.565128667806386</v>
      </c>
      <c r="DZ87" s="27">
        <v>2.2231464647540555</v>
      </c>
      <c r="EA87" s="27">
        <v>22.638861320927344</v>
      </c>
      <c r="EB87" s="27">
        <v>15.443693177239727</v>
      </c>
      <c r="EC87" s="27">
        <v>11.265959157898962</v>
      </c>
      <c r="ED87" s="27">
        <v>1.7901812500991419</v>
      </c>
      <c r="EE87" s="27">
        <v>22.721656007927344</v>
      </c>
      <c r="EF87" s="27">
        <v>15.106775248963812</v>
      </c>
      <c r="EG87" s="27">
        <v>11.020182219963266</v>
      </c>
      <c r="EH87" s="27">
        <v>1.638748050202576</v>
      </c>
      <c r="EI87" s="27">
        <v>22.813309445927345</v>
      </c>
      <c r="EJ87" s="27">
        <v>14.705813049453633</v>
      </c>
      <c r="EK87" s="27">
        <v>10.727685877818868</v>
      </c>
      <c r="EL87" s="27">
        <v>1.1578505003482498</v>
      </c>
      <c r="EM87" s="27">
        <v>22.909978271927343</v>
      </c>
      <c r="EN87" s="27">
        <v>14.448413619506873</v>
      </c>
      <c r="EO87" s="27">
        <v>10.539916577317589</v>
      </c>
      <c r="EP87" s="27">
        <v>0.85593451043980551</v>
      </c>
      <c r="EQ87" s="27">
        <v>23.015928199927345</v>
      </c>
      <c r="ER87" s="27">
        <v>14.178196085134827</v>
      </c>
      <c r="ES87" s="27">
        <v>10.342796648098188</v>
      </c>
      <c r="ET87" s="27">
        <v>0.49896096548600255</v>
      </c>
      <c r="EU87" s="27">
        <v>23.129434561927344</v>
      </c>
      <c r="EV87" s="27">
        <v>14.18990086451082</v>
      </c>
      <c r="EW87" s="27">
        <v>10.351335121693124</v>
      </c>
      <c r="EX87" s="27">
        <v>0.18579239519573676</v>
      </c>
      <c r="EY87" s="27">
        <v>23.252899303927343</v>
      </c>
      <c r="EZ87" s="27">
        <v>14.119880317269999</v>
      </c>
      <c r="FA87" s="27">
        <v>10.300256107342374</v>
      </c>
      <c r="FB87" s="27">
        <v>-0.35666548941503251</v>
      </c>
      <c r="FC87" s="27">
        <v>23.672144742927344</v>
      </c>
      <c r="FD87" s="27">
        <v>13.626746696763412</v>
      </c>
      <c r="FE87" s="27">
        <v>9.9405219968381786</v>
      </c>
      <c r="FF87" s="27">
        <v>-1.9785702896665036</v>
      </c>
      <c r="FG87" s="27">
        <v>23.976317370927344</v>
      </c>
      <c r="FH87" s="27">
        <v>13.185608990058336</v>
      </c>
      <c r="FI87" s="27">
        <v>9.6187181815388083</v>
      </c>
      <c r="FJ87" s="27">
        <v>-3.0179977346128446</v>
      </c>
      <c r="FK87" s="27">
        <v>24.161786517927343</v>
      </c>
      <c r="FL87" s="27">
        <v>13.672188198405182</v>
      </c>
      <c r="FM87" s="27">
        <v>9.9736709396263095</v>
      </c>
      <c r="FN87" s="27">
        <v>-3.5643487958015676</v>
      </c>
      <c r="FO87" s="27">
        <v>24.271208175927342</v>
      </c>
      <c r="FP87" s="27">
        <v>13.515982417079986</v>
      </c>
      <c r="FQ87" s="27">
        <v>9.8597209969253701</v>
      </c>
      <c r="FR87" s="27">
        <v>-3.6863641791063522</v>
      </c>
      <c r="FS87" s="28">
        <v>22.559776969927341</v>
      </c>
      <c r="FT87" s="28">
        <v>16.407499002792182</v>
      </c>
      <c r="FU87" s="28">
        <v>11.969042089047932</v>
      </c>
      <c r="FV87" s="28">
        <v>2.4698414478857913</v>
      </c>
      <c r="FW87" s="28">
        <v>22.533470595927344</v>
      </c>
      <c r="FX87" s="28">
        <v>16.101804245938183</v>
      </c>
      <c r="FY87" s="28">
        <v>11.746042019959759</v>
      </c>
      <c r="FZ87" s="28">
        <v>2.233090174733352</v>
      </c>
      <c r="GA87" s="28">
        <v>22.562270760927344</v>
      </c>
      <c r="GB87" s="28">
        <v>15.695475153974137</v>
      </c>
      <c r="GC87" s="28">
        <v>11.449630604490853</v>
      </c>
      <c r="GD87" s="28">
        <v>2.2241075096192908</v>
      </c>
      <c r="GE87" s="28">
        <v>22.643973780927343</v>
      </c>
      <c r="GF87" s="28">
        <v>15.693081055874073</v>
      </c>
      <c r="GG87" s="28">
        <v>11.447884143258699</v>
      </c>
      <c r="GH87" s="28">
        <v>1.7725646279559051</v>
      </c>
      <c r="GI87" s="28">
        <v>22.745144167927343</v>
      </c>
      <c r="GJ87" s="28">
        <v>15.514329404460508</v>
      </c>
      <c r="GK87" s="28">
        <v>11.317487302223286</v>
      </c>
      <c r="GL87" s="28">
        <v>1.6089748999443891</v>
      </c>
      <c r="GM87" s="28">
        <v>22.863720114927343</v>
      </c>
      <c r="GN87" s="28">
        <v>15.154991064902836</v>
      </c>
      <c r="GO87" s="28">
        <v>11.055354986405838</v>
      </c>
      <c r="GP87" s="28">
        <v>1.0857364258524562</v>
      </c>
      <c r="GQ87" s="28">
        <v>22.996340689927344</v>
      </c>
      <c r="GR87" s="28">
        <v>14.964847715936212</v>
      </c>
      <c r="GS87" s="28">
        <v>10.916648060606438</v>
      </c>
      <c r="GT87" s="28">
        <v>0.69459634914784019</v>
      </c>
      <c r="GU87" s="28">
        <v>23.146626041927345</v>
      </c>
      <c r="GV87" s="28">
        <v>14.79034164233472</v>
      </c>
      <c r="GW87" s="28">
        <v>10.789348309475853</v>
      </c>
      <c r="GX87" s="28">
        <v>0.23960032290337452</v>
      </c>
      <c r="GY87" s="28">
        <v>23.309513870927344</v>
      </c>
      <c r="GZ87" s="28">
        <v>14.631380763402188</v>
      </c>
      <c r="HA87" s="28">
        <v>10.673388561428222</v>
      </c>
      <c r="HB87" s="28">
        <v>-0.12542954985234545</v>
      </c>
      <c r="HC87" s="28">
        <v>23.498464628927344</v>
      </c>
      <c r="HD87" s="28">
        <v>14.426073696936385</v>
      </c>
      <c r="HE87" s="28">
        <v>10.523619914830105</v>
      </c>
      <c r="HF87" s="28">
        <v>-0.68019312317753489</v>
      </c>
      <c r="HG87" s="28">
        <v>24.063336213927343</v>
      </c>
      <c r="HH87" s="28">
        <v>13.382408066525981</v>
      </c>
      <c r="HI87" s="28">
        <v>9.7622803678858041</v>
      </c>
      <c r="HJ87" s="28">
        <v>-3.1395166842233202</v>
      </c>
      <c r="HK87" s="28">
        <v>24.570660950927344</v>
      </c>
      <c r="HL87" s="28">
        <v>12.365745100263441</v>
      </c>
      <c r="HM87" s="28">
        <v>9.0206388884926394</v>
      </c>
      <c r="HN87" s="28">
        <v>-7.972912673467409</v>
      </c>
      <c r="HO87" s="28">
        <v>24.808919517927343</v>
      </c>
      <c r="HP87" s="28">
        <v>11.519487328027154</v>
      </c>
      <c r="HQ87" s="28">
        <v>8.4033056256744398</v>
      </c>
      <c r="HR87" s="28">
        <v>-11.639058560399118</v>
      </c>
      <c r="HS87" s="28">
        <v>24.930466779927343</v>
      </c>
      <c r="HT87" s="28">
        <v>10.811077646533242</v>
      </c>
      <c r="HU87" s="28">
        <v>7.8865306258620524</v>
      </c>
      <c r="HV87" s="28">
        <v>-14.144203475336202</v>
      </c>
      <c r="HW87" s="29">
        <v>22.559776969927341</v>
      </c>
      <c r="HX87" s="29">
        <v>16.407499002792182</v>
      </c>
      <c r="HY87" s="29">
        <v>11.969042089047932</v>
      </c>
      <c r="HZ87" s="29">
        <v>2.4698414478857913</v>
      </c>
      <c r="IA87" s="29">
        <v>22.503721103927344</v>
      </c>
      <c r="IB87" s="29">
        <v>16.132272776403578</v>
      </c>
      <c r="IC87" s="29">
        <v>11.768268388735992</v>
      </c>
      <c r="ID87" s="29">
        <v>2.3069454272587233</v>
      </c>
      <c r="IE87" s="29">
        <v>22.534946461927344</v>
      </c>
      <c r="IF87" s="29">
        <v>15.741061835542158</v>
      </c>
      <c r="IG87" s="29">
        <v>11.482885454013916</v>
      </c>
      <c r="IH87" s="29">
        <v>2.2627703431484711</v>
      </c>
      <c r="II87" s="29">
        <v>22.598951507927342</v>
      </c>
      <c r="IJ87" s="29">
        <v>15.172407992876588</v>
      </c>
      <c r="IK87" s="29">
        <v>11.068060392875422</v>
      </c>
      <c r="IL87" s="29">
        <v>1.8357007053900567</v>
      </c>
      <c r="IM87" s="29">
        <v>22.678687347927344</v>
      </c>
      <c r="IN87" s="29">
        <v>14.815698415948571</v>
      </c>
      <c r="IO87" s="29">
        <v>10.807845722797346</v>
      </c>
      <c r="IP87" s="29">
        <v>1.6947051884745399</v>
      </c>
      <c r="IQ87" s="29">
        <v>22.768686494927344</v>
      </c>
      <c r="IR87" s="29">
        <v>14.609208950484328</v>
      </c>
      <c r="IS87" s="29">
        <v>10.657214532591823</v>
      </c>
      <c r="IT87" s="29">
        <v>1.2216012891308701</v>
      </c>
      <c r="IU87" s="29">
        <v>22.867767781927341</v>
      </c>
      <c r="IV87" s="29">
        <v>14.437946063163063</v>
      </c>
      <c r="IW87" s="29">
        <v>10.532280640699385</v>
      </c>
      <c r="IX87" s="29">
        <v>0.9020840042939291</v>
      </c>
      <c r="IY87" s="29">
        <v>22.976294169927343</v>
      </c>
      <c r="IZ87" s="29">
        <v>14.274378045518684</v>
      </c>
      <c r="JA87" s="29">
        <v>10.412960049104376</v>
      </c>
      <c r="JB87" s="29">
        <v>0.52856309779492605</v>
      </c>
      <c r="JC87" s="29">
        <v>23.101839570927343</v>
      </c>
      <c r="JD87" s="29">
        <v>14.135113789721965</v>
      </c>
      <c r="JE87" s="29">
        <v>10.311368713407985</v>
      </c>
      <c r="JF87" s="29">
        <v>0.12593502721422922</v>
      </c>
      <c r="JG87" s="29">
        <v>23.282711763927345</v>
      </c>
      <c r="JH87" s="29">
        <v>13.82792692708631</v>
      </c>
      <c r="JI87" s="29">
        <v>10.087280173925944</v>
      </c>
      <c r="JJ87" s="29">
        <v>-1.2044194739877234</v>
      </c>
      <c r="JK87" s="29">
        <v>23.892254707927343</v>
      </c>
      <c r="JL87" s="29">
        <v>13.127498854196167</v>
      </c>
      <c r="JM87" s="29">
        <v>9.5763276464660194</v>
      </c>
      <c r="JN87" s="29">
        <v>-6.7911013079337472</v>
      </c>
      <c r="JO87" s="29">
        <v>24.264469214927345</v>
      </c>
      <c r="JP87" s="29">
        <v>11.943903009065449</v>
      </c>
      <c r="JQ87" s="29">
        <v>8.7129109560623821</v>
      </c>
      <c r="JR87" s="29">
        <v>-11.104013722520197</v>
      </c>
      <c r="JS87" s="29">
        <v>24.342456552927345</v>
      </c>
      <c r="JT87" s="29">
        <v>11.280016481313302</v>
      </c>
      <c r="JU87" s="29">
        <v>8.2286149770307748</v>
      </c>
      <c r="JV87" s="29">
        <v>-13.533404147825962</v>
      </c>
      <c r="JW87" s="29">
        <v>24.228620281927341</v>
      </c>
      <c r="JX87" s="29">
        <v>11.211935551917863</v>
      </c>
      <c r="JY87" s="29">
        <v>8.178950886893892</v>
      </c>
      <c r="JZ87" s="29">
        <v>-12.844684559845906</v>
      </c>
    </row>
    <row r="88" spans="1:286" ht="15" thickBot="1" x14ac:dyDescent="0.4">
      <c r="A88" s="2"/>
      <c r="B88" s="74" t="s">
        <v>443</v>
      </c>
      <c r="C88" s="74" t="s">
        <v>444</v>
      </c>
      <c r="D88" s="74" t="s">
        <v>849</v>
      </c>
      <c r="E88" s="87">
        <v>382184</v>
      </c>
      <c r="F88" s="84">
        <v>373490</v>
      </c>
      <c r="G88" s="22">
        <v>28.374590163934432</v>
      </c>
      <c r="H88" s="22">
        <v>4.6716599190283405</v>
      </c>
      <c r="I88" s="22">
        <v>3.3576139670223091</v>
      </c>
      <c r="J88" s="22">
        <v>18.818794452598684</v>
      </c>
      <c r="K88" s="22">
        <v>28.070957998662813</v>
      </c>
      <c r="L88" s="22">
        <v>4.6216691981604088</v>
      </c>
      <c r="M88" s="22">
        <v>3.3216846516361431</v>
      </c>
      <c r="N88" s="22">
        <v>18.663301376028496</v>
      </c>
      <c r="O88" s="22">
        <v>27.157789940514263</v>
      </c>
      <c r="P88" s="22">
        <v>4.4713230401386506</v>
      </c>
      <c r="Q88" s="22">
        <v>3.2136279076069254</v>
      </c>
      <c r="R88" s="22">
        <v>18.118369047872847</v>
      </c>
      <c r="S88" s="22">
        <v>25.038342579227837</v>
      </c>
      <c r="T88" s="22">
        <v>4.1223721925314392</v>
      </c>
      <c r="U88" s="22">
        <v>2.9628300627214319</v>
      </c>
      <c r="V88" s="22">
        <v>17.650926694573549</v>
      </c>
      <c r="W88" s="22">
        <v>20.391562935857745</v>
      </c>
      <c r="X88" s="22">
        <v>3.3573153551614641</v>
      </c>
      <c r="Y88" s="22">
        <v>2.4129686500239038</v>
      </c>
      <c r="Z88" s="22">
        <v>17.066417753578996</v>
      </c>
      <c r="AA88" s="22">
        <v>16.428184813180742</v>
      </c>
      <c r="AB88" s="22">
        <v>2.704775367352295</v>
      </c>
      <c r="AC88" s="22">
        <v>1.9439753125199326</v>
      </c>
      <c r="AD88" s="22">
        <v>16.428184813180742</v>
      </c>
      <c r="AE88" s="22">
        <v>15.88888801878014</v>
      </c>
      <c r="AF88" s="22">
        <v>2.6159842622013185</v>
      </c>
      <c r="AG88" s="22">
        <v>1.8801593969846528</v>
      </c>
      <c r="AH88" s="22">
        <v>15.798530952407194</v>
      </c>
      <c r="AI88" s="22">
        <v>14.848492543958782</v>
      </c>
      <c r="AJ88" s="22">
        <v>2.4446910801119723</v>
      </c>
      <c r="AK88" s="22">
        <v>1.7570476143190801</v>
      </c>
      <c r="AL88" s="22">
        <v>14.848492543958782</v>
      </c>
      <c r="AM88" s="22">
        <v>11.27185787158742</v>
      </c>
      <c r="AN88" s="22">
        <v>1.8558254525420583</v>
      </c>
      <c r="AO88" s="22">
        <v>1.3338182932431284</v>
      </c>
      <c r="AP88" s="22">
        <v>11.27185787158742</v>
      </c>
      <c r="AQ88" s="22">
        <v>9.4449040497433625</v>
      </c>
      <c r="AR88" s="22">
        <v>1.5550314359901352</v>
      </c>
      <c r="AS88" s="22">
        <v>1.1176317110268577</v>
      </c>
      <c r="AT88" s="22">
        <v>9.4449040497433625</v>
      </c>
      <c r="AU88" s="22">
        <v>6.2571648340990089</v>
      </c>
      <c r="AV88" s="22">
        <v>1.0301944801080689</v>
      </c>
      <c r="AW88" s="22">
        <v>0.7404210569932872</v>
      </c>
      <c r="AX88" s="22">
        <v>6.2571648340990089</v>
      </c>
      <c r="AY88" s="22">
        <v>9.4511807351391166</v>
      </c>
      <c r="AZ88" s="22">
        <v>1.556064844381879</v>
      </c>
      <c r="BA88" s="22">
        <v>1.1183744419854242</v>
      </c>
      <c r="BB88" s="22">
        <v>6.5895995547303343</v>
      </c>
      <c r="BC88" s="22">
        <v>27.572051176634247</v>
      </c>
      <c r="BD88" s="22">
        <v>4.5395279939937625</v>
      </c>
      <c r="BE88" s="22">
        <v>3.2626481508723355</v>
      </c>
      <c r="BF88" s="22">
        <v>6.319835304345542</v>
      </c>
      <c r="BG88" s="22">
        <v>38.01709330670802</v>
      </c>
      <c r="BH88" s="22">
        <v>6.2592245390261514</v>
      </c>
      <c r="BI88" s="22">
        <v>4.4986279179615698</v>
      </c>
      <c r="BJ88" s="22">
        <v>6.6424713116171752</v>
      </c>
      <c r="BK88" s="25">
        <v>28.374590163934432</v>
      </c>
      <c r="BL88" s="25">
        <v>4.6716599190283405</v>
      </c>
      <c r="BM88" s="25">
        <v>3.3576139670223091</v>
      </c>
      <c r="BN88" s="25">
        <v>18.818794452598684</v>
      </c>
      <c r="BO88" s="25">
        <v>28.272613076477942</v>
      </c>
      <c r="BP88" s="25">
        <v>4.6548701691367187</v>
      </c>
      <c r="BQ88" s="25">
        <v>3.3455468431913764</v>
      </c>
      <c r="BR88" s="25">
        <v>18.775106154823234</v>
      </c>
      <c r="BS88" s="25">
        <v>28.122688092557379</v>
      </c>
      <c r="BT88" s="25">
        <v>4.6301861636869104</v>
      </c>
      <c r="BU88" s="25">
        <v>3.3278059624558685</v>
      </c>
      <c r="BV88" s="25">
        <v>18.467225711866444</v>
      </c>
      <c r="BW88" s="25">
        <v>26.820187198113771</v>
      </c>
      <c r="BX88" s="25">
        <v>4.4157393227663704</v>
      </c>
      <c r="BY88" s="25">
        <v>3.1736787955090984</v>
      </c>
      <c r="BZ88" s="25">
        <v>18.361431862453486</v>
      </c>
      <c r="CA88" s="25">
        <v>24.504277707538815</v>
      </c>
      <c r="CB88" s="25">
        <v>4.0344424835623958</v>
      </c>
      <c r="CC88" s="25">
        <v>2.8996332495826724</v>
      </c>
      <c r="CD88" s="25">
        <v>18.140015492747043</v>
      </c>
      <c r="CE88" s="25">
        <v>21.519225116038509</v>
      </c>
      <c r="CF88" s="25">
        <v>3.5429763348943295</v>
      </c>
      <c r="CG88" s="25">
        <v>2.546406851752375</v>
      </c>
      <c r="CH88" s="25">
        <v>17.845759171061225</v>
      </c>
      <c r="CI88" s="25">
        <v>21.03874263744973</v>
      </c>
      <c r="CJ88" s="25">
        <v>3.4638685583925328</v>
      </c>
      <c r="CK88" s="25">
        <v>2.4895505351783385</v>
      </c>
      <c r="CL88" s="25">
        <v>17.361080161698769</v>
      </c>
      <c r="CM88" s="25">
        <v>20.263768955505267</v>
      </c>
      <c r="CN88" s="25">
        <v>3.3362750507039709</v>
      </c>
      <c r="CO88" s="25">
        <v>2.3978465689346682</v>
      </c>
      <c r="CP88" s="25">
        <v>16.889302077438181</v>
      </c>
      <c r="CQ88" s="25">
        <v>19.589588214558042</v>
      </c>
      <c r="CR88" s="25">
        <v>3.2252763322214317</v>
      </c>
      <c r="CS88" s="25">
        <v>2.3180696044384881</v>
      </c>
      <c r="CT88" s="25">
        <v>16.560860749056705</v>
      </c>
      <c r="CU88" s="25">
        <v>18.753801587328514</v>
      </c>
      <c r="CV88" s="25">
        <v>3.0876704367801335</v>
      </c>
      <c r="CW88" s="25">
        <v>2.2191695379767982</v>
      </c>
      <c r="CX88" s="25">
        <v>16.038770620986092</v>
      </c>
      <c r="CY88" s="25">
        <v>15.306108995245509</v>
      </c>
      <c r="CZ88" s="25">
        <v>2.5200341395680863</v>
      </c>
      <c r="DA88" s="25">
        <v>1.8111981546265297</v>
      </c>
      <c r="DB88" s="25">
        <v>14.438058293801806</v>
      </c>
      <c r="DC88" s="25">
        <v>13.463356331434552</v>
      </c>
      <c r="DD88" s="25">
        <v>2.2166389641498183</v>
      </c>
      <c r="DE88" s="25">
        <v>1.5931420683171826</v>
      </c>
      <c r="DF88" s="25">
        <v>13.23652356383986</v>
      </c>
      <c r="DG88" s="25">
        <v>24.806054422161264</v>
      </c>
      <c r="DH88" s="25">
        <v>4.0841277186284399</v>
      </c>
      <c r="DI88" s="25">
        <v>2.9353430063081225</v>
      </c>
      <c r="DJ88" s="25">
        <v>12.532226887184333</v>
      </c>
      <c r="DK88" s="25">
        <v>34.756296628091988</v>
      </c>
      <c r="DL88" s="25">
        <v>5.7223592289166296</v>
      </c>
      <c r="DM88" s="25">
        <v>4.1127722489109821</v>
      </c>
      <c r="DN88" s="25">
        <v>12.104828508314466</v>
      </c>
      <c r="DO88" s="27">
        <v>28.374590163934432</v>
      </c>
      <c r="DP88" s="27">
        <v>4.6716599190283405</v>
      </c>
      <c r="DQ88" s="27">
        <v>3.3576139670223091</v>
      </c>
      <c r="DR88" s="27">
        <v>18.818794452598684</v>
      </c>
      <c r="DS88" s="27">
        <v>28.107445392887925</v>
      </c>
      <c r="DT88" s="27">
        <v>4.6276765694093482</v>
      </c>
      <c r="DU88" s="27">
        <v>3.3260022676356229</v>
      </c>
      <c r="DV88" s="27">
        <v>18.663325469466699</v>
      </c>
      <c r="DW88" s="27">
        <v>27.324837660908631</v>
      </c>
      <c r="DX88" s="27">
        <v>4.4988261735908948</v>
      </c>
      <c r="DY88" s="27">
        <v>3.2333949511453475</v>
      </c>
      <c r="DZ88" s="27">
        <v>18.118413301567831</v>
      </c>
      <c r="EA88" s="27">
        <v>25.004692349213425</v>
      </c>
      <c r="EB88" s="27">
        <v>4.116831938736893</v>
      </c>
      <c r="EC88" s="27">
        <v>2.9588481732337906</v>
      </c>
      <c r="ED88" s="27">
        <v>17.650997874417836</v>
      </c>
      <c r="EE88" s="27">
        <v>20.329157081348413</v>
      </c>
      <c r="EF88" s="27">
        <v>3.3470407070506156</v>
      </c>
      <c r="EG88" s="27">
        <v>2.4055840581227024</v>
      </c>
      <c r="EH88" s="27">
        <v>17.066511462361202</v>
      </c>
      <c r="EI88" s="27">
        <v>13.80719182006324</v>
      </c>
      <c r="EJ88" s="27">
        <v>2.2732488556649328</v>
      </c>
      <c r="EK88" s="27">
        <v>1.6338287119764456</v>
      </c>
      <c r="EL88" s="27">
        <v>13.80719182006324</v>
      </c>
      <c r="EM88" s="27">
        <v>14.429352121558322</v>
      </c>
      <c r="EN88" s="27">
        <v>2.375682805438752</v>
      </c>
      <c r="EO88" s="27">
        <v>1.7074500085646125</v>
      </c>
      <c r="EP88" s="27">
        <v>14.429352121558322</v>
      </c>
      <c r="EQ88" s="27">
        <v>14.336142480931748</v>
      </c>
      <c r="ER88" s="27">
        <v>2.3603365488173726</v>
      </c>
      <c r="ES88" s="27">
        <v>1.6964203517688394</v>
      </c>
      <c r="ET88" s="27">
        <v>14.336142480931748</v>
      </c>
      <c r="EU88" s="27">
        <v>11.09540143568365</v>
      </c>
      <c r="EV88" s="27">
        <v>1.8267732458210597</v>
      </c>
      <c r="EW88" s="27">
        <v>1.3129379002457859</v>
      </c>
      <c r="EX88" s="27">
        <v>11.09540143568365</v>
      </c>
      <c r="EY88" s="27">
        <v>9.8331373747433801</v>
      </c>
      <c r="EZ88" s="27">
        <v>1.6189510927377764</v>
      </c>
      <c r="FA88" s="27">
        <v>1.1635720268852496</v>
      </c>
      <c r="FB88" s="27">
        <v>9.8331373747433801</v>
      </c>
      <c r="FC88" s="27">
        <v>5.1706683161910174</v>
      </c>
      <c r="FD88" s="27">
        <v>0.85131111278718508</v>
      </c>
      <c r="FE88" s="27">
        <v>0.61185405875393228</v>
      </c>
      <c r="FF88" s="27">
        <v>5.1706683161910174</v>
      </c>
      <c r="FG88" s="27">
        <v>8.2567223028023573</v>
      </c>
      <c r="FH88" s="27">
        <v>1.3594063710416837</v>
      </c>
      <c r="FI88" s="27">
        <v>0.97703212506487647</v>
      </c>
      <c r="FJ88" s="27">
        <v>6.9544903201951627</v>
      </c>
      <c r="FK88" s="27">
        <v>27.203588858362263</v>
      </c>
      <c r="FL88" s="27">
        <v>4.4788634827533009</v>
      </c>
      <c r="FM88" s="27">
        <v>3.2190473721825374</v>
      </c>
      <c r="FN88" s="27">
        <v>6.6682297826629586</v>
      </c>
      <c r="FO88" s="27">
        <v>37.935282036164018</v>
      </c>
      <c r="FP88" s="27">
        <v>6.2457549371282193</v>
      </c>
      <c r="FQ88" s="27">
        <v>4.4889470498661597</v>
      </c>
      <c r="FR88" s="27">
        <v>6.951709154660751</v>
      </c>
      <c r="FS88" s="28">
        <v>28.374590163934432</v>
      </c>
      <c r="FT88" s="28">
        <v>4.6716599190283405</v>
      </c>
      <c r="FU88" s="28">
        <v>3.3576139670223091</v>
      </c>
      <c r="FV88" s="28">
        <v>18.818794452598684</v>
      </c>
      <c r="FW88" s="28">
        <v>28.271913199934509</v>
      </c>
      <c r="FX88" s="28">
        <v>4.6547549398002834</v>
      </c>
      <c r="FY88" s="28">
        <v>3.3454640255984582</v>
      </c>
      <c r="FZ88" s="28">
        <v>18.683418643408796</v>
      </c>
      <c r="GA88" s="28">
        <v>27.691188808804029</v>
      </c>
      <c r="GB88" s="28">
        <v>4.559143096726169</v>
      </c>
      <c r="GC88" s="28">
        <v>3.2767459114200697</v>
      </c>
      <c r="GD88" s="28">
        <v>18.179547566572495</v>
      </c>
      <c r="GE88" s="28">
        <v>26.845771463108353</v>
      </c>
      <c r="GF88" s="28">
        <v>4.4199515769220223</v>
      </c>
      <c r="GG88" s="28">
        <v>3.176706225508457</v>
      </c>
      <c r="GH88" s="28">
        <v>17.758485632738456</v>
      </c>
      <c r="GI88" s="28">
        <v>25.125436004411348</v>
      </c>
      <c r="GJ88" s="28">
        <v>4.1367114609152287</v>
      </c>
      <c r="GK88" s="28">
        <v>2.9731359772436323</v>
      </c>
      <c r="GL88" s="28">
        <v>17.236922724683566</v>
      </c>
      <c r="GM88" s="28">
        <v>22.883357836726987</v>
      </c>
      <c r="GN88" s="28">
        <v>3.767570386073809</v>
      </c>
      <c r="GO88" s="28">
        <v>2.7078270185069764</v>
      </c>
      <c r="GP88" s="28">
        <v>16.707066778404204</v>
      </c>
      <c r="GQ88" s="28">
        <v>21.914676517814812</v>
      </c>
      <c r="GR88" s="28">
        <v>3.608084392946568</v>
      </c>
      <c r="GS88" s="28">
        <v>2.5932012950275527</v>
      </c>
      <c r="GT88" s="28">
        <v>16.060732699732171</v>
      </c>
      <c r="GU88" s="28">
        <v>20.711755930102182</v>
      </c>
      <c r="GV88" s="28">
        <v>3.4100326902462434</v>
      </c>
      <c r="GW88" s="28">
        <v>2.4508576367337214</v>
      </c>
      <c r="GX88" s="28">
        <v>15.555687204547255</v>
      </c>
      <c r="GY88" s="28">
        <v>18.074335716575781</v>
      </c>
      <c r="GZ88" s="28">
        <v>2.9758015619733404</v>
      </c>
      <c r="HA88" s="28">
        <v>2.1387671749973283</v>
      </c>
      <c r="HB88" s="28">
        <v>12.752232613050356</v>
      </c>
      <c r="HC88" s="28">
        <v>17.2918903990718</v>
      </c>
      <c r="HD88" s="28">
        <v>2.8469779064598644</v>
      </c>
      <c r="HE88" s="28">
        <v>2.0461790772907467</v>
      </c>
      <c r="HF88" s="28">
        <v>12.280122583039443</v>
      </c>
      <c r="HG88" s="28">
        <v>12.246187156568055</v>
      </c>
      <c r="HH88" s="28">
        <v>2.0162413402176824</v>
      </c>
      <c r="HI88" s="28">
        <v>1.4491123502437466</v>
      </c>
      <c r="HJ88" s="28">
        <v>9.1230333738752449</v>
      </c>
      <c r="HK88" s="28">
        <v>7.7409872052209661</v>
      </c>
      <c r="HL88" s="28">
        <v>1.2744945196180268</v>
      </c>
      <c r="HM88" s="28">
        <v>0.91600430556445966</v>
      </c>
      <c r="HN88" s="28">
        <v>4.0861457467409181</v>
      </c>
      <c r="HO88" s="28">
        <v>21.996706915194508</v>
      </c>
      <c r="HP88" s="28">
        <v>3.621590072407193</v>
      </c>
      <c r="HQ88" s="28">
        <v>2.602908092777624</v>
      </c>
      <c r="HR88" s="28">
        <v>1.7482059204118201</v>
      </c>
      <c r="HS88" s="28">
        <v>31.414955918510199</v>
      </c>
      <c r="HT88" s="28">
        <v>5.172232958243244</v>
      </c>
      <c r="HU88" s="28">
        <v>3.7173856663998492</v>
      </c>
      <c r="HV88" s="28">
        <v>0.23465551191625877</v>
      </c>
      <c r="HW88" s="29">
        <v>28.374590163934432</v>
      </c>
      <c r="HX88" s="29">
        <v>4.6716599190283405</v>
      </c>
      <c r="HY88" s="29">
        <v>3.3576139670223091</v>
      </c>
      <c r="HZ88" s="29">
        <v>18.818794452598684</v>
      </c>
      <c r="IA88" s="29">
        <v>28.123215573432446</v>
      </c>
      <c r="IB88" s="29">
        <v>4.6302730093910371</v>
      </c>
      <c r="IC88" s="29">
        <v>3.3278683801733839</v>
      </c>
      <c r="ID88" s="29">
        <v>18.719892914528543</v>
      </c>
      <c r="IE88" s="29">
        <v>25.232046496918603</v>
      </c>
      <c r="IF88" s="29">
        <v>4.1542640656195271</v>
      </c>
      <c r="IG88" s="29">
        <v>2.9857513798487578</v>
      </c>
      <c r="IH88" s="29">
        <v>17.929322511418039</v>
      </c>
      <c r="II88" s="29">
        <v>16.549085623802554</v>
      </c>
      <c r="IJ88" s="29">
        <v>2.7246807639728901</v>
      </c>
      <c r="IK88" s="29">
        <v>1.9582817130008841</v>
      </c>
      <c r="IL88" s="29">
        <v>16.549085623802554</v>
      </c>
      <c r="IM88" s="29">
        <v>15.769491207507054</v>
      </c>
      <c r="IN88" s="29">
        <v>2.5963264876057499</v>
      </c>
      <c r="IO88" s="29">
        <v>1.8660309673286719</v>
      </c>
      <c r="IP88" s="29">
        <v>15.769491207507054</v>
      </c>
      <c r="IQ88" s="29">
        <v>15.919565290322682</v>
      </c>
      <c r="IR88" s="29">
        <v>2.6210350410517775</v>
      </c>
      <c r="IS88" s="29">
        <v>1.8837894911924027</v>
      </c>
      <c r="IT88" s="29">
        <v>15.919565290322682</v>
      </c>
      <c r="IU88" s="29">
        <v>15.807285710374749</v>
      </c>
      <c r="IV88" s="29">
        <v>2.6025490643262073</v>
      </c>
      <c r="IW88" s="29">
        <v>1.8705032557378465</v>
      </c>
      <c r="IX88" s="29">
        <v>15.807285710374749</v>
      </c>
      <c r="IY88" s="29">
        <v>14.60322069044339</v>
      </c>
      <c r="IZ88" s="29">
        <v>2.4043089395871706</v>
      </c>
      <c r="JA88" s="29">
        <v>1.7280241748148339</v>
      </c>
      <c r="JB88" s="29">
        <v>14.60322069044339</v>
      </c>
      <c r="JC88" s="29">
        <v>12.052964854082481</v>
      </c>
      <c r="JD88" s="29">
        <v>1.9844287614008942</v>
      </c>
      <c r="JE88" s="29">
        <v>1.4262480234704777</v>
      </c>
      <c r="JF88" s="29">
        <v>12.052964854082481</v>
      </c>
      <c r="JG88" s="29">
        <v>10.794385830014811</v>
      </c>
      <c r="JH88" s="29">
        <v>1.7772133215409001</v>
      </c>
      <c r="JI88" s="29">
        <v>1.2773182068494733</v>
      </c>
      <c r="JJ88" s="29">
        <v>10.794385830014811</v>
      </c>
      <c r="JK88" s="29">
        <v>11.869251054428636</v>
      </c>
      <c r="JL88" s="29">
        <v>1.9541816850746203</v>
      </c>
      <c r="JM88" s="29">
        <v>1.4045088541612936</v>
      </c>
      <c r="JN88" s="29">
        <v>5.3400776209636902</v>
      </c>
      <c r="JO88" s="29">
        <v>5.2577019099120488</v>
      </c>
      <c r="JP88" s="29">
        <v>0.8656405303768826</v>
      </c>
      <c r="JQ88" s="29">
        <v>0.62215289331645973</v>
      </c>
      <c r="JR88" s="29">
        <v>2.2041244623627136</v>
      </c>
      <c r="JS88" s="29">
        <v>21.251600909183093</v>
      </c>
      <c r="JT88" s="29">
        <v>3.4989140498250166</v>
      </c>
      <c r="JU88" s="29">
        <v>2.5147384199033342</v>
      </c>
      <c r="JV88" s="29">
        <v>0.80994761658570269</v>
      </c>
      <c r="JW88" s="29">
        <v>21.166538188443148</v>
      </c>
      <c r="JX88" s="29">
        <v>3.484909121444081</v>
      </c>
      <c r="JY88" s="29">
        <v>2.5046728021242135</v>
      </c>
      <c r="JZ88" s="29">
        <v>1.656769931232617</v>
      </c>
    </row>
    <row r="89" spans="1:286" ht="15" thickBot="1" x14ac:dyDescent="0.4">
      <c r="A89" s="2"/>
      <c r="B89" s="74" t="s">
        <v>554</v>
      </c>
      <c r="C89" s="74" t="s">
        <v>555</v>
      </c>
      <c r="D89" s="74" t="s">
        <v>849</v>
      </c>
      <c r="E89" s="87">
        <v>381030</v>
      </c>
      <c r="F89" s="84">
        <v>396165</v>
      </c>
      <c r="G89" s="22">
        <v>25.338728047</v>
      </c>
      <c r="H89" s="22">
        <v>8.5009174311926614</v>
      </c>
      <c r="I89" s="22">
        <v>6.2013009119885387</v>
      </c>
      <c r="J89" s="22">
        <v>10.4476469160258</v>
      </c>
      <c r="K89" s="22">
        <v>25.321418424000001</v>
      </c>
      <c r="L89" s="22">
        <v>8.3918940905985959</v>
      </c>
      <c r="M89" s="22">
        <v>6.1217699029031856</v>
      </c>
      <c r="N89" s="22">
        <v>9.9628309755554003</v>
      </c>
      <c r="O89" s="22">
        <v>25.400119875000001</v>
      </c>
      <c r="P89" s="22">
        <v>8.3201577038313186</v>
      </c>
      <c r="Q89" s="22">
        <v>6.0694392075066688</v>
      </c>
      <c r="R89" s="22">
        <v>9.7928025453784038</v>
      </c>
      <c r="S89" s="22">
        <v>25.507900018000001</v>
      </c>
      <c r="T89" s="22">
        <v>8.1467462574052334</v>
      </c>
      <c r="U89" s="22">
        <v>5.9429379716605917</v>
      </c>
      <c r="V89" s="22">
        <v>9.6064710517972092</v>
      </c>
      <c r="W89" s="22">
        <v>25.607514205000001</v>
      </c>
      <c r="X89" s="22">
        <v>7.9175524103438413</v>
      </c>
      <c r="Y89" s="22">
        <v>5.7757442511818162</v>
      </c>
      <c r="Z89" s="22">
        <v>9.4608221159378854</v>
      </c>
      <c r="AA89" s="22">
        <v>25.695552626000001</v>
      </c>
      <c r="AB89" s="22">
        <v>7.9681554205689213</v>
      </c>
      <c r="AC89" s="22">
        <v>5.8126584426203429</v>
      </c>
      <c r="AD89" s="22">
        <v>9.3179443187711648</v>
      </c>
      <c r="AE89" s="22">
        <v>25.755415315</v>
      </c>
      <c r="AF89" s="22">
        <v>7.907376588079936</v>
      </c>
      <c r="AG89" s="22">
        <v>5.768321130513236</v>
      </c>
      <c r="AH89" s="22">
        <v>9.1313490016874663</v>
      </c>
      <c r="AI89" s="22">
        <v>25.824119201999999</v>
      </c>
      <c r="AJ89" s="22">
        <v>7.8777838731862673</v>
      </c>
      <c r="AK89" s="22">
        <v>5.7467336570030287</v>
      </c>
      <c r="AL89" s="22">
        <v>9.0569771265342442</v>
      </c>
      <c r="AM89" s="22">
        <v>25.896671719</v>
      </c>
      <c r="AN89" s="22">
        <v>7.8288541021239135</v>
      </c>
      <c r="AO89" s="22">
        <v>5.7110400702380302</v>
      </c>
      <c r="AP89" s="22">
        <v>8.9198292599975826</v>
      </c>
      <c r="AQ89" s="22">
        <v>25.976640115000002</v>
      </c>
      <c r="AR89" s="22">
        <v>7.7726958048178503</v>
      </c>
      <c r="AS89" s="22">
        <v>5.6700733742174396</v>
      </c>
      <c r="AT89" s="22">
        <v>8.747581824236331</v>
      </c>
      <c r="AU89" s="22">
        <v>26.450015310000001</v>
      </c>
      <c r="AV89" s="22">
        <v>7.534077928834046</v>
      </c>
      <c r="AW89" s="22">
        <v>5.496004955845855</v>
      </c>
      <c r="AX89" s="22">
        <v>7.9719147482360935</v>
      </c>
      <c r="AY89" s="22">
        <v>27.091819264000002</v>
      </c>
      <c r="AZ89" s="22">
        <v>7.5969092236757012</v>
      </c>
      <c r="BA89" s="22">
        <v>5.5418395106638183</v>
      </c>
      <c r="BB89" s="22">
        <v>7.2911686472523609</v>
      </c>
      <c r="BC89" s="22">
        <v>27.607780177999999</v>
      </c>
      <c r="BD89" s="22">
        <v>8.0691119520783214</v>
      </c>
      <c r="BE89" s="22">
        <v>5.8863048267886233</v>
      </c>
      <c r="BF89" s="22">
        <v>6.8309937183046117</v>
      </c>
      <c r="BG89" s="22">
        <v>28.162742806000001</v>
      </c>
      <c r="BH89" s="22">
        <v>8.2240046660613988</v>
      </c>
      <c r="BI89" s="22">
        <v>5.9992969051446741</v>
      </c>
      <c r="BJ89" s="22">
        <v>6.439571363750721</v>
      </c>
      <c r="BK89" s="25">
        <v>25.338678395999999</v>
      </c>
      <c r="BL89" s="25">
        <v>8.5009174311926614</v>
      </c>
      <c r="BM89" s="25">
        <v>6.2013009119885387</v>
      </c>
      <c r="BN89" s="25">
        <v>10.4476469160258</v>
      </c>
      <c r="BO89" s="25">
        <v>25.269864675000001</v>
      </c>
      <c r="BP89" s="25">
        <v>8.4783597897255625</v>
      </c>
      <c r="BQ89" s="25">
        <v>6.1848454265971684</v>
      </c>
      <c r="BR89" s="25">
        <v>10.36690694162073</v>
      </c>
      <c r="BS89" s="25">
        <v>25.268068374999999</v>
      </c>
      <c r="BT89" s="25">
        <v>8.395936615096053</v>
      </c>
      <c r="BU89" s="25">
        <v>6.1247188682420122</v>
      </c>
      <c r="BV89" s="25">
        <v>10.396203614311428</v>
      </c>
      <c r="BW89" s="25">
        <v>25.279070215000001</v>
      </c>
      <c r="BX89" s="25">
        <v>8.3905532392801216</v>
      </c>
      <c r="BY89" s="25">
        <v>6.1207917705343675</v>
      </c>
      <c r="BZ89" s="25">
        <v>10.404282034192304</v>
      </c>
      <c r="CA89" s="25">
        <v>25.274348890999999</v>
      </c>
      <c r="CB89" s="25">
        <v>8.2245497468562174</v>
      </c>
      <c r="CC89" s="25">
        <v>5.999694533995604</v>
      </c>
      <c r="CD89" s="25">
        <v>10.458707211600842</v>
      </c>
      <c r="CE89" s="25">
        <v>25.272302442000001</v>
      </c>
      <c r="CF89" s="25">
        <v>8.088538873246188</v>
      </c>
      <c r="CG89" s="25">
        <v>5.9004764953091726</v>
      </c>
      <c r="CH89" s="25">
        <v>10.498372023351889</v>
      </c>
      <c r="CI89" s="25">
        <v>25.291533117</v>
      </c>
      <c r="CJ89" s="25">
        <v>8.0508086907981884</v>
      </c>
      <c r="CK89" s="25">
        <v>5.8729528525120154</v>
      </c>
      <c r="CL89" s="25">
        <v>10.451505832493194</v>
      </c>
      <c r="CM89" s="25">
        <v>25.329158783</v>
      </c>
      <c r="CN89" s="25">
        <v>8.0181459973825966</v>
      </c>
      <c r="CO89" s="25">
        <v>5.8491258724118573</v>
      </c>
      <c r="CP89" s="25">
        <v>10.467655954559795</v>
      </c>
      <c r="CQ89" s="25">
        <v>25.383175782999999</v>
      </c>
      <c r="CR89" s="25">
        <v>8.0221826979635331</v>
      </c>
      <c r="CS89" s="25">
        <v>5.8520705892846658</v>
      </c>
      <c r="CT89" s="25">
        <v>10.391615226521253</v>
      </c>
      <c r="CU89" s="25">
        <v>25.450193026000001</v>
      </c>
      <c r="CV89" s="25">
        <v>8.013633804064364</v>
      </c>
      <c r="CW89" s="25">
        <v>5.8458342902072422</v>
      </c>
      <c r="CX89" s="25">
        <v>10.271820975546706</v>
      </c>
      <c r="CY89" s="25">
        <v>25.688232362000001</v>
      </c>
      <c r="CZ89" s="25">
        <v>8.0239649644473712</v>
      </c>
      <c r="DA89" s="25">
        <v>5.8533707278710123</v>
      </c>
      <c r="DB89" s="25">
        <v>9.9562784514097249</v>
      </c>
      <c r="DC89" s="25">
        <v>25.934930891</v>
      </c>
      <c r="DD89" s="25">
        <v>8.1610232521290627</v>
      </c>
      <c r="DE89" s="25">
        <v>5.9533528405400924</v>
      </c>
      <c r="DF89" s="25">
        <v>9.6722204343013942</v>
      </c>
      <c r="DG89" s="25">
        <v>26.227832301999999</v>
      </c>
      <c r="DH89" s="25">
        <v>8.5251775361667175</v>
      </c>
      <c r="DI89" s="25">
        <v>6.2189983208056763</v>
      </c>
      <c r="DJ89" s="25">
        <v>9.3821779402406058</v>
      </c>
      <c r="DK89" s="25">
        <v>26.476792424999999</v>
      </c>
      <c r="DL89" s="25">
        <v>8.6856214212007341</v>
      </c>
      <c r="DM89" s="25">
        <v>6.3360399011571804</v>
      </c>
      <c r="DN89" s="25">
        <v>9.1479333764523822</v>
      </c>
      <c r="DO89" s="27">
        <v>25.338728047</v>
      </c>
      <c r="DP89" s="27">
        <v>8.5009174311926614</v>
      </c>
      <c r="DQ89" s="27">
        <v>6.2013009119885387</v>
      </c>
      <c r="DR89" s="27">
        <v>10.4476469160258</v>
      </c>
      <c r="DS89" s="27">
        <v>25.321072217000001</v>
      </c>
      <c r="DT89" s="27">
        <v>8.4009728651066808</v>
      </c>
      <c r="DU89" s="27">
        <v>6.1283927425075495</v>
      </c>
      <c r="DV89" s="27">
        <v>9.9631570405588388</v>
      </c>
      <c r="DW89" s="27">
        <v>25.399427483</v>
      </c>
      <c r="DX89" s="27">
        <v>8.3320787151670608</v>
      </c>
      <c r="DY89" s="27">
        <v>6.0781354193057524</v>
      </c>
      <c r="DZ89" s="27">
        <v>9.7934541108754516</v>
      </c>
      <c r="EA89" s="27">
        <v>25.506870564</v>
      </c>
      <c r="EB89" s="27">
        <v>8.1759188636484286</v>
      </c>
      <c r="EC89" s="27">
        <v>5.9642189817592426</v>
      </c>
      <c r="ED89" s="27">
        <v>9.6074393271789393</v>
      </c>
      <c r="EE89" s="27">
        <v>25.606156673000001</v>
      </c>
      <c r="EF89" s="27">
        <v>7.9536081255571442</v>
      </c>
      <c r="EG89" s="27">
        <v>5.8020463934440416</v>
      </c>
      <c r="EH89" s="27">
        <v>9.4620984922363096</v>
      </c>
      <c r="EI89" s="27">
        <v>25.696016689</v>
      </c>
      <c r="EJ89" s="27">
        <v>7.9764985801246659</v>
      </c>
      <c r="EK89" s="27">
        <v>5.8187446613585774</v>
      </c>
      <c r="EL89" s="27">
        <v>9.3175623812005401</v>
      </c>
      <c r="EM89" s="27">
        <v>25.760338086000001</v>
      </c>
      <c r="EN89" s="27">
        <v>7.91771294004635</v>
      </c>
      <c r="EO89" s="27">
        <v>5.7758613553648219</v>
      </c>
      <c r="EP89" s="27">
        <v>9.127277255587865</v>
      </c>
      <c r="EQ89" s="27">
        <v>25.829893119000001</v>
      </c>
      <c r="ER89" s="27">
        <v>7.8901173731585184</v>
      </c>
      <c r="ES89" s="27">
        <v>5.75573077351957</v>
      </c>
      <c r="ET89" s="27">
        <v>9.0522276362891443</v>
      </c>
      <c r="EU89" s="27">
        <v>25.903214726999998</v>
      </c>
      <c r="EV89" s="27">
        <v>7.8433688402176847</v>
      </c>
      <c r="EW89" s="27">
        <v>5.7216283695959209</v>
      </c>
      <c r="EX89" s="27">
        <v>8.9144483529827863</v>
      </c>
      <c r="EY89" s="27">
        <v>25.978635015000002</v>
      </c>
      <c r="EZ89" s="27">
        <v>7.7880779514104992</v>
      </c>
      <c r="FA89" s="27">
        <v>5.6812944359987618</v>
      </c>
      <c r="FB89" s="27">
        <v>8.7525036691109115</v>
      </c>
      <c r="FC89" s="27">
        <v>26.367582333000001</v>
      </c>
      <c r="FD89" s="27">
        <v>7.5701364837000567</v>
      </c>
      <c r="FE89" s="27">
        <v>5.5223091695951956</v>
      </c>
      <c r="FF89" s="27">
        <v>8.0660425225017942</v>
      </c>
      <c r="FG89" s="27">
        <v>26.763399101000001</v>
      </c>
      <c r="FH89" s="27">
        <v>7.6766881580407746</v>
      </c>
      <c r="FI89" s="27">
        <v>5.6000371325605167</v>
      </c>
      <c r="FJ89" s="27">
        <v>7.5907194828641469</v>
      </c>
      <c r="FK89" s="27">
        <v>27.157444099999999</v>
      </c>
      <c r="FL89" s="27">
        <v>8.1723975110355536</v>
      </c>
      <c r="FM89" s="27">
        <v>5.9616502040542008</v>
      </c>
      <c r="FN89" s="27">
        <v>7.2259971251361481</v>
      </c>
      <c r="FO89" s="27">
        <v>27.482497725000002</v>
      </c>
      <c r="FP89" s="27">
        <v>8.372828645545459</v>
      </c>
      <c r="FQ89" s="27">
        <v>6.1078619261756781</v>
      </c>
      <c r="FR89" s="27">
        <v>7.0179658800400073</v>
      </c>
      <c r="FS89" s="28">
        <v>25.338906583</v>
      </c>
      <c r="FT89" s="28">
        <v>8.5009174311926614</v>
      </c>
      <c r="FU89" s="28">
        <v>6.2013009119885387</v>
      </c>
      <c r="FV89" s="28">
        <v>10.4476469160258</v>
      </c>
      <c r="FW89" s="28">
        <v>25.311616780000001</v>
      </c>
      <c r="FX89" s="28">
        <v>8.3802296209542746</v>
      </c>
      <c r="FY89" s="28">
        <v>6.113260834696292</v>
      </c>
      <c r="FZ89" s="28">
        <v>9.9732999400205191</v>
      </c>
      <c r="GA89" s="28">
        <v>25.384835768000002</v>
      </c>
      <c r="GB89" s="28">
        <v>8.2991437862356978</v>
      </c>
      <c r="GC89" s="28">
        <v>6.0541098471870392</v>
      </c>
      <c r="GD89" s="28">
        <v>9.8204762789248399</v>
      </c>
      <c r="GE89" s="28">
        <v>25.491915889000001</v>
      </c>
      <c r="GF89" s="28">
        <v>8.0585545733546553</v>
      </c>
      <c r="GG89" s="28">
        <v>5.8786033659948682</v>
      </c>
      <c r="GH89" s="28">
        <v>9.6485513606796616</v>
      </c>
      <c r="GI89" s="28">
        <v>25.595060846999999</v>
      </c>
      <c r="GJ89" s="28">
        <v>7.7530815826838015</v>
      </c>
      <c r="GK89" s="28">
        <v>5.6557650722497588</v>
      </c>
      <c r="GL89" s="28">
        <v>9.5142569694342178</v>
      </c>
      <c r="GM89" s="28">
        <v>25.708267361000001</v>
      </c>
      <c r="GN89" s="28">
        <v>7.4590269555755162</v>
      </c>
      <c r="GO89" s="28">
        <v>5.4412563157513176</v>
      </c>
      <c r="GP89" s="28">
        <v>9.3691193951413965</v>
      </c>
      <c r="GQ89" s="28">
        <v>25.809715885999999</v>
      </c>
      <c r="GR89" s="28">
        <v>7.3345547734135277</v>
      </c>
      <c r="GS89" s="28">
        <v>5.3504555918287409</v>
      </c>
      <c r="GT89" s="28">
        <v>9.1599855415884051</v>
      </c>
      <c r="GU89" s="28">
        <v>25.931259701999998</v>
      </c>
      <c r="GV89" s="28">
        <v>7.2537574026165492</v>
      </c>
      <c r="GW89" s="28">
        <v>5.2915150347341546</v>
      </c>
      <c r="GX89" s="28">
        <v>9.0573961380651724</v>
      </c>
      <c r="GY89" s="28">
        <v>26.069399475000001</v>
      </c>
      <c r="GZ89" s="28">
        <v>7.1602641851757207</v>
      </c>
      <c r="HA89" s="28">
        <v>5.2233130342708689</v>
      </c>
      <c r="HB89" s="28">
        <v>8.8941470862626506</v>
      </c>
      <c r="HC89" s="28">
        <v>26.228235369</v>
      </c>
      <c r="HD89" s="28">
        <v>7.064683038397737</v>
      </c>
      <c r="HE89" s="28">
        <v>5.1535879184253357</v>
      </c>
      <c r="HF89" s="28">
        <v>8.71009986856666</v>
      </c>
      <c r="HG89" s="28">
        <v>27.177299857999998</v>
      </c>
      <c r="HH89" s="28">
        <v>6.5010623106667733</v>
      </c>
      <c r="HI89" s="28">
        <v>4.7424344445580688</v>
      </c>
      <c r="HJ89" s="28">
        <v>7.4809946314645011</v>
      </c>
      <c r="HK89" s="28">
        <v>28.197998036000001</v>
      </c>
      <c r="HL89" s="28">
        <v>5.8778154035262506</v>
      </c>
      <c r="HM89" s="28">
        <v>4.2877845029573169</v>
      </c>
      <c r="HN89" s="28">
        <v>5.5283880052367174</v>
      </c>
      <c r="HO89" s="28">
        <v>28.802377231000001</v>
      </c>
      <c r="HP89" s="28">
        <v>5.4811500385986118</v>
      </c>
      <c r="HQ89" s="28">
        <v>3.9984226418181805</v>
      </c>
      <c r="HR89" s="28">
        <v>4.1414410510434223</v>
      </c>
      <c r="HS89" s="28">
        <v>29.001818356999998</v>
      </c>
      <c r="HT89" s="28">
        <v>5.1806049732547734</v>
      </c>
      <c r="HU89" s="28">
        <v>3.7791792009900633</v>
      </c>
      <c r="HV89" s="28">
        <v>3.3820439917724343</v>
      </c>
      <c r="HW89" s="29">
        <v>25.338906583</v>
      </c>
      <c r="HX89" s="29">
        <v>8.5009174311926614</v>
      </c>
      <c r="HY89" s="29">
        <v>6.2013009119885387</v>
      </c>
      <c r="HZ89" s="29">
        <v>10.4476469160258</v>
      </c>
      <c r="IA89" s="29">
        <v>25.310323494999999</v>
      </c>
      <c r="IB89" s="29">
        <v>8.4081718180851244</v>
      </c>
      <c r="IC89" s="29">
        <v>6.1336442784778633</v>
      </c>
      <c r="ID89" s="29">
        <v>9.9841383570429745</v>
      </c>
      <c r="IE89" s="29">
        <v>25.423299249999999</v>
      </c>
      <c r="IF89" s="29">
        <v>8.2826987185409404</v>
      </c>
      <c r="IG89" s="29">
        <v>6.0421133992602529</v>
      </c>
      <c r="IH89" s="29">
        <v>9.7987391495445184</v>
      </c>
      <c r="II89" s="29">
        <v>25.545127141999998</v>
      </c>
      <c r="IJ89" s="29">
        <v>8.1427672659154258</v>
      </c>
      <c r="IK89" s="29">
        <v>5.9400353527663059</v>
      </c>
      <c r="IL89" s="29">
        <v>9.6208147012563803</v>
      </c>
      <c r="IM89" s="29">
        <v>25.652442523000001</v>
      </c>
      <c r="IN89" s="29">
        <v>8.0847376615864448</v>
      </c>
      <c r="IO89" s="29">
        <v>5.8977035643257789</v>
      </c>
      <c r="IP89" s="29">
        <v>9.478820541669883</v>
      </c>
      <c r="IQ89" s="29">
        <v>25.749345852000001</v>
      </c>
      <c r="IR89" s="29">
        <v>7.9628259457014483</v>
      </c>
      <c r="IS89" s="29">
        <v>5.8087706649041637</v>
      </c>
      <c r="IT89" s="29">
        <v>9.326140018967612</v>
      </c>
      <c r="IU89" s="29">
        <v>25.876461902999999</v>
      </c>
      <c r="IV89" s="29">
        <v>7.8418818886818213</v>
      </c>
      <c r="IW89" s="29">
        <v>5.7205436591525984</v>
      </c>
      <c r="IX89" s="29">
        <v>9.106041860748805</v>
      </c>
      <c r="IY89" s="29">
        <v>26.029867677999999</v>
      </c>
      <c r="IZ89" s="29">
        <v>7.785877384864917</v>
      </c>
      <c r="JA89" s="29">
        <v>5.6796891533411591</v>
      </c>
      <c r="JB89" s="29">
        <v>8.9896814710164179</v>
      </c>
      <c r="JC89" s="29">
        <v>26.208633104</v>
      </c>
      <c r="JD89" s="29">
        <v>7.7079758582695925</v>
      </c>
      <c r="JE89" s="29">
        <v>5.6228610742742724</v>
      </c>
      <c r="JF89" s="29">
        <v>8.7844868577638291</v>
      </c>
      <c r="JG89" s="29">
        <v>26.419101920999999</v>
      </c>
      <c r="JH89" s="29">
        <v>7.6080476226561453</v>
      </c>
      <c r="JI89" s="29">
        <v>5.5499648176456358</v>
      </c>
      <c r="JJ89" s="29">
        <v>8.3323373487405537</v>
      </c>
      <c r="JK89" s="29">
        <v>27.484711305000001</v>
      </c>
      <c r="JL89" s="29">
        <v>7.8107771428854038</v>
      </c>
      <c r="JM89" s="29">
        <v>5.6978531801500951</v>
      </c>
      <c r="JN89" s="29">
        <v>6.1165723838743631</v>
      </c>
      <c r="JO89" s="29">
        <v>28.359629042000002</v>
      </c>
      <c r="JP89" s="29">
        <v>7.2374209760630919</v>
      </c>
      <c r="JQ89" s="29">
        <v>5.2795978390073897</v>
      </c>
      <c r="JR89" s="29">
        <v>4.3476767469552797</v>
      </c>
      <c r="JS89" s="29">
        <v>28.661817084999999</v>
      </c>
      <c r="JT89" s="29">
        <v>7.1623658961645429</v>
      </c>
      <c r="JU89" s="29">
        <v>5.2248462031761331</v>
      </c>
      <c r="JV89" s="29">
        <v>3.4677486148978218</v>
      </c>
      <c r="JW89" s="29">
        <v>28.608071725000002</v>
      </c>
      <c r="JX89" s="29">
        <v>7.1852172766555649</v>
      </c>
      <c r="JY89" s="29">
        <v>5.2415159670958715</v>
      </c>
      <c r="JZ89" s="29">
        <v>3.7610482451170242</v>
      </c>
    </row>
    <row r="90" spans="1:286" ht="15" thickBot="1" x14ac:dyDescent="0.4">
      <c r="A90" s="2"/>
      <c r="B90" s="74" t="s">
        <v>556</v>
      </c>
      <c r="C90" s="74" t="s">
        <v>555</v>
      </c>
      <c r="D90" s="74" t="s">
        <v>849</v>
      </c>
      <c r="E90" s="87">
        <v>381040</v>
      </c>
      <c r="F90" s="84">
        <v>396175</v>
      </c>
      <c r="G90" s="22">
        <v>18.070773487</v>
      </c>
      <c r="H90" s="22">
        <v>18.070773487</v>
      </c>
      <c r="I90" s="22">
        <v>17.257423328307144</v>
      </c>
      <c r="J90" s="22">
        <v>14.682379932588006</v>
      </c>
      <c r="K90" s="22">
        <v>18.087967344999999</v>
      </c>
      <c r="L90" s="22">
        <v>18.087967344999999</v>
      </c>
      <c r="M90" s="22">
        <v>17.180796572271085</v>
      </c>
      <c r="N90" s="22">
        <v>14.088403794226629</v>
      </c>
      <c r="O90" s="22">
        <v>18.137898986</v>
      </c>
      <c r="P90" s="22">
        <v>18.137898986</v>
      </c>
      <c r="Q90" s="22">
        <v>17.153991780343286</v>
      </c>
      <c r="R90" s="22">
        <v>13.951863554876541</v>
      </c>
      <c r="S90" s="22">
        <v>18.187534484</v>
      </c>
      <c r="T90" s="22">
        <v>18.187534484</v>
      </c>
      <c r="U90" s="22">
        <v>17.107602067001693</v>
      </c>
      <c r="V90" s="22">
        <v>13.823382019287763</v>
      </c>
      <c r="W90" s="22">
        <v>18.247450179000001</v>
      </c>
      <c r="X90" s="22">
        <v>18.247450179000001</v>
      </c>
      <c r="Y90" s="22">
        <v>17.04157757832456</v>
      </c>
      <c r="Z90" s="22">
        <v>13.749788871053983</v>
      </c>
      <c r="AA90" s="22">
        <v>18.305078244000001</v>
      </c>
      <c r="AB90" s="22">
        <v>18.305078244000001</v>
      </c>
      <c r="AC90" s="22">
        <v>16.995749041179081</v>
      </c>
      <c r="AD90" s="22">
        <v>13.677224281162285</v>
      </c>
      <c r="AE90" s="22">
        <v>18.362678433999999</v>
      </c>
      <c r="AF90" s="22">
        <v>18.362678433999999</v>
      </c>
      <c r="AG90" s="22">
        <v>16.977502505818435</v>
      </c>
      <c r="AH90" s="22">
        <v>13.579596529000964</v>
      </c>
      <c r="AI90" s="22">
        <v>18.423994373999999</v>
      </c>
      <c r="AJ90" s="22">
        <v>18.423994373999999</v>
      </c>
      <c r="AK90" s="22">
        <v>16.954441871244658</v>
      </c>
      <c r="AL90" s="22">
        <v>13.490436275259803</v>
      </c>
      <c r="AM90" s="22">
        <v>18.489763504999999</v>
      </c>
      <c r="AN90" s="22">
        <v>18.489763504999999</v>
      </c>
      <c r="AO90" s="22">
        <v>16.928493544126422</v>
      </c>
      <c r="AP90" s="22">
        <v>13.416246736129285</v>
      </c>
      <c r="AQ90" s="22">
        <v>18.574982671000001</v>
      </c>
      <c r="AR90" s="22">
        <v>18.574982671000001</v>
      </c>
      <c r="AS90" s="22">
        <v>16.881767636389434</v>
      </c>
      <c r="AT90" s="22">
        <v>13.306530405303988</v>
      </c>
      <c r="AU90" s="22">
        <v>18.881221909000001</v>
      </c>
      <c r="AV90" s="22">
        <v>18.881221909000001</v>
      </c>
      <c r="AW90" s="22">
        <v>16.846221790181396</v>
      </c>
      <c r="AX90" s="22">
        <v>12.982046561720731</v>
      </c>
      <c r="AY90" s="22">
        <v>19.020259851999999</v>
      </c>
      <c r="AZ90" s="22">
        <v>19.020259851999999</v>
      </c>
      <c r="BA90" s="22">
        <v>16.849436728981456</v>
      </c>
      <c r="BB90" s="22">
        <v>12.850423462904779</v>
      </c>
      <c r="BC90" s="22">
        <v>19.035270935</v>
      </c>
      <c r="BD90" s="22">
        <v>19.035270935</v>
      </c>
      <c r="BE90" s="22">
        <v>17.006713069047112</v>
      </c>
      <c r="BF90" s="22">
        <v>12.837440744275209</v>
      </c>
      <c r="BG90" s="22">
        <v>19.000055905</v>
      </c>
      <c r="BH90" s="22">
        <v>19.000055905</v>
      </c>
      <c r="BI90" s="22">
        <v>17.125118689815693</v>
      </c>
      <c r="BJ90" s="22">
        <v>12.914649258307833</v>
      </c>
      <c r="BK90" s="25">
        <v>18.073619828999998</v>
      </c>
      <c r="BL90" s="25">
        <v>18.073619828999998</v>
      </c>
      <c r="BM90" s="25">
        <v>17.257423328307144</v>
      </c>
      <c r="BN90" s="25">
        <v>14.682379932588006</v>
      </c>
      <c r="BO90" s="25">
        <v>18.101233370999999</v>
      </c>
      <c r="BP90" s="25">
        <v>18.101233370999999</v>
      </c>
      <c r="BQ90" s="25">
        <v>17.225653808721219</v>
      </c>
      <c r="BR90" s="25">
        <v>14.429599911498574</v>
      </c>
      <c r="BS90" s="25">
        <v>18.153775237000001</v>
      </c>
      <c r="BT90" s="25">
        <v>18.153775237000001</v>
      </c>
      <c r="BU90" s="25">
        <v>17.213744713096631</v>
      </c>
      <c r="BV90" s="25">
        <v>14.374916525666027</v>
      </c>
      <c r="BW90" s="25">
        <v>18.196084290999998</v>
      </c>
      <c r="BX90" s="25">
        <v>18.196084290999998</v>
      </c>
      <c r="BY90" s="25">
        <v>17.186959474730145</v>
      </c>
      <c r="BZ90" s="25">
        <v>14.306524783075638</v>
      </c>
      <c r="CA90" s="25">
        <v>18.244935922</v>
      </c>
      <c r="CB90" s="25">
        <v>18.244935922</v>
      </c>
      <c r="CC90" s="25">
        <v>17.160869658005971</v>
      </c>
      <c r="CD90" s="25">
        <v>14.290400727562808</v>
      </c>
      <c r="CE90" s="25">
        <v>18.302818759000001</v>
      </c>
      <c r="CF90" s="25">
        <v>18.302818759000001</v>
      </c>
      <c r="CG90" s="25">
        <v>17.104881824056811</v>
      </c>
      <c r="CH90" s="25">
        <v>14.268029690646028</v>
      </c>
      <c r="CI90" s="25">
        <v>18.362041216000001</v>
      </c>
      <c r="CJ90" s="25">
        <v>18.362041216000001</v>
      </c>
      <c r="CK90" s="25">
        <v>17.095258415741871</v>
      </c>
      <c r="CL90" s="25">
        <v>14.193969793373201</v>
      </c>
      <c r="CM90" s="25">
        <v>18.425334979999999</v>
      </c>
      <c r="CN90" s="25">
        <v>18.425334979999999</v>
      </c>
      <c r="CO90" s="25">
        <v>17.075950238378852</v>
      </c>
      <c r="CP90" s="25">
        <v>14.105252864620535</v>
      </c>
      <c r="CQ90" s="25">
        <v>18.491365016</v>
      </c>
      <c r="CR90" s="25">
        <v>18.491365016</v>
      </c>
      <c r="CS90" s="25">
        <v>17.040729177553512</v>
      </c>
      <c r="CT90" s="25">
        <v>14.005736546458985</v>
      </c>
      <c r="CU90" s="25">
        <v>18.559548684999999</v>
      </c>
      <c r="CV90" s="25">
        <v>18.559548684999999</v>
      </c>
      <c r="CW90" s="25">
        <v>17.03336972462191</v>
      </c>
      <c r="CX90" s="25">
        <v>13.856360739258108</v>
      </c>
      <c r="CY90" s="25">
        <v>18.716544890000002</v>
      </c>
      <c r="CZ90" s="25">
        <v>18.716544890000002</v>
      </c>
      <c r="DA90" s="25">
        <v>17.029048906329603</v>
      </c>
      <c r="DB90" s="25">
        <v>13.765422037655956</v>
      </c>
      <c r="DC90" s="25">
        <v>18.854491383999999</v>
      </c>
      <c r="DD90" s="25">
        <v>18.854491383999999</v>
      </c>
      <c r="DE90" s="25">
        <v>17.04053614691383</v>
      </c>
      <c r="DF90" s="25">
        <v>13.764417743153434</v>
      </c>
      <c r="DG90" s="25">
        <v>18.943453476999998</v>
      </c>
      <c r="DH90" s="25">
        <v>18.943453476999998</v>
      </c>
      <c r="DI90" s="25">
        <v>17.153476968010587</v>
      </c>
      <c r="DJ90" s="25">
        <v>13.789686547428772</v>
      </c>
      <c r="DK90" s="25">
        <v>18.993912618</v>
      </c>
      <c r="DL90" s="25">
        <v>18.993912618</v>
      </c>
      <c r="DM90" s="25">
        <v>17.229614132706299</v>
      </c>
      <c r="DN90" s="25">
        <v>13.854893799012009</v>
      </c>
      <c r="DO90" s="27">
        <v>18.070773487</v>
      </c>
      <c r="DP90" s="27">
        <v>18.070773487</v>
      </c>
      <c r="DQ90" s="27">
        <v>17.257423328307144</v>
      </c>
      <c r="DR90" s="27">
        <v>14.682379932588006</v>
      </c>
      <c r="DS90" s="27">
        <v>18.087967345999999</v>
      </c>
      <c r="DT90" s="27">
        <v>18.087967345999999</v>
      </c>
      <c r="DU90" s="27">
        <v>17.179985982752882</v>
      </c>
      <c r="DV90" s="27">
        <v>14.088403793226517</v>
      </c>
      <c r="DW90" s="27">
        <v>18.137898984</v>
      </c>
      <c r="DX90" s="27">
        <v>18.137898984</v>
      </c>
      <c r="DY90" s="27">
        <v>17.154127513625316</v>
      </c>
      <c r="DZ90" s="27">
        <v>13.951863557879303</v>
      </c>
      <c r="EA90" s="27">
        <v>18.187534484</v>
      </c>
      <c r="EB90" s="27">
        <v>18.187534484</v>
      </c>
      <c r="EC90" s="27">
        <v>17.109525872936128</v>
      </c>
      <c r="ED90" s="27">
        <v>13.823382019287763</v>
      </c>
      <c r="EE90" s="27">
        <v>18.247450190999999</v>
      </c>
      <c r="EF90" s="27">
        <v>18.247450190999999</v>
      </c>
      <c r="EG90" s="27">
        <v>17.022773189012646</v>
      </c>
      <c r="EH90" s="27">
        <v>13.749788855003533</v>
      </c>
      <c r="EI90" s="27">
        <v>18.305078231</v>
      </c>
      <c r="EJ90" s="27">
        <v>18.305078231</v>
      </c>
      <c r="EK90" s="27">
        <v>17.004979831696719</v>
      </c>
      <c r="EL90" s="27">
        <v>13.67722429816622</v>
      </c>
      <c r="EM90" s="27">
        <v>18.362678433999999</v>
      </c>
      <c r="EN90" s="27">
        <v>18.362678433999999</v>
      </c>
      <c r="EO90" s="27">
        <v>16.975788703432531</v>
      </c>
      <c r="EP90" s="27">
        <v>13.579596529000964</v>
      </c>
      <c r="EQ90" s="27">
        <v>18.423994373999999</v>
      </c>
      <c r="ER90" s="27">
        <v>18.423994373999999</v>
      </c>
      <c r="ES90" s="27">
        <v>16.950515718725587</v>
      </c>
      <c r="ET90" s="27">
        <v>13.490436275259803</v>
      </c>
      <c r="EU90" s="27">
        <v>18.489763504999999</v>
      </c>
      <c r="EV90" s="27">
        <v>18.489763504999999</v>
      </c>
      <c r="EW90" s="27">
        <v>16.931426114242594</v>
      </c>
      <c r="EX90" s="27">
        <v>13.416246736129285</v>
      </c>
      <c r="EY90" s="27">
        <v>18.568517272000001</v>
      </c>
      <c r="EZ90" s="27">
        <v>18.568517272000001</v>
      </c>
      <c r="FA90" s="27">
        <v>16.893855400001978</v>
      </c>
      <c r="FB90" s="27">
        <v>13.315394231341532</v>
      </c>
      <c r="FC90" s="27">
        <v>18.851057143999999</v>
      </c>
      <c r="FD90" s="27">
        <v>18.851057143999999</v>
      </c>
      <c r="FE90" s="27">
        <v>16.852149222659335</v>
      </c>
      <c r="FF90" s="27">
        <v>13.025622293071844</v>
      </c>
      <c r="FG90" s="27">
        <v>18.975614886999999</v>
      </c>
      <c r="FH90" s="27">
        <v>18.975614886999999</v>
      </c>
      <c r="FI90" s="27">
        <v>16.859315654235822</v>
      </c>
      <c r="FJ90" s="27">
        <v>12.907678397045403</v>
      </c>
      <c r="FK90" s="27">
        <v>18.990456473999998</v>
      </c>
      <c r="FL90" s="27">
        <v>18.990456473999998</v>
      </c>
      <c r="FM90" s="27">
        <v>17.018298963090835</v>
      </c>
      <c r="FN90" s="27">
        <v>12.895161318981343</v>
      </c>
      <c r="FO90" s="27">
        <v>18.961176185999999</v>
      </c>
      <c r="FP90" s="27">
        <v>18.961176185999999</v>
      </c>
      <c r="FQ90" s="27">
        <v>17.138549537315818</v>
      </c>
      <c r="FR90" s="27">
        <v>12.966912265026389</v>
      </c>
      <c r="FS90" s="28">
        <v>18.070493044999999</v>
      </c>
      <c r="FT90" s="28">
        <v>18.070493044999999</v>
      </c>
      <c r="FU90" s="28">
        <v>17.257423328307144</v>
      </c>
      <c r="FV90" s="28">
        <v>14.682379932588006</v>
      </c>
      <c r="FW90" s="28">
        <v>18.094947910999998</v>
      </c>
      <c r="FX90" s="28">
        <v>18.094947910999998</v>
      </c>
      <c r="FY90" s="28">
        <v>17.174130344785606</v>
      </c>
      <c r="FZ90" s="28">
        <v>14.096421487346738</v>
      </c>
      <c r="GA90" s="28">
        <v>18.149239173000002</v>
      </c>
      <c r="GB90" s="28">
        <v>18.149239173000002</v>
      </c>
      <c r="GC90" s="28">
        <v>17.145103591326603</v>
      </c>
      <c r="GD90" s="28">
        <v>13.968896580662838</v>
      </c>
      <c r="GE90" s="28">
        <v>18.201370908000001</v>
      </c>
      <c r="GF90" s="28">
        <v>18.201370908000001</v>
      </c>
      <c r="GG90" s="28">
        <v>17.087025558757528</v>
      </c>
      <c r="GH90" s="28">
        <v>13.849872897828144</v>
      </c>
      <c r="GI90" s="28">
        <v>18.263554119999998</v>
      </c>
      <c r="GJ90" s="28">
        <v>18.263554119999998</v>
      </c>
      <c r="GK90" s="28">
        <v>16.998867460556976</v>
      </c>
      <c r="GL90" s="28">
        <v>13.785656900666144</v>
      </c>
      <c r="GM90" s="28">
        <v>18.327334511</v>
      </c>
      <c r="GN90" s="28">
        <v>18.327334511</v>
      </c>
      <c r="GO90" s="28">
        <v>16.951478739385333</v>
      </c>
      <c r="GP90" s="28">
        <v>13.722431886171858</v>
      </c>
      <c r="GQ90" s="28">
        <v>18.394487352999999</v>
      </c>
      <c r="GR90" s="28">
        <v>18.394487352999999</v>
      </c>
      <c r="GS90" s="28">
        <v>16.920380213822376</v>
      </c>
      <c r="GT90" s="28">
        <v>13.633479396873845</v>
      </c>
      <c r="GU90" s="28">
        <v>18.462856916</v>
      </c>
      <c r="GV90" s="28">
        <v>18.462856916</v>
      </c>
      <c r="GW90" s="28">
        <v>16.892695917053793</v>
      </c>
      <c r="GX90" s="28">
        <v>13.553595617736889</v>
      </c>
      <c r="GY90" s="28">
        <v>18.527752304</v>
      </c>
      <c r="GZ90" s="28">
        <v>18.527752304</v>
      </c>
      <c r="HA90" s="28">
        <v>16.862486769048235</v>
      </c>
      <c r="HB90" s="28">
        <v>13.490193829100626</v>
      </c>
      <c r="HC90" s="28">
        <v>18.594277475999998</v>
      </c>
      <c r="HD90" s="28">
        <v>18.594277475999998</v>
      </c>
      <c r="HE90" s="28">
        <v>16.824934124781358</v>
      </c>
      <c r="HF90" s="28">
        <v>13.395202164669819</v>
      </c>
      <c r="HG90" s="28">
        <v>18.844593883000002</v>
      </c>
      <c r="HH90" s="28">
        <v>18.844593883000002</v>
      </c>
      <c r="HI90" s="28">
        <v>16.725007586536083</v>
      </c>
      <c r="HJ90" s="28">
        <v>13.097221715036504</v>
      </c>
      <c r="HK90" s="28">
        <v>19.045749180000001</v>
      </c>
      <c r="HL90" s="28">
        <v>19.045749180000001</v>
      </c>
      <c r="HM90" s="28">
        <v>16.61863209288185</v>
      </c>
      <c r="HN90" s="28">
        <v>12.774459569812679</v>
      </c>
      <c r="HO90" s="28">
        <v>19.143442086</v>
      </c>
      <c r="HP90" s="28">
        <v>19.143442086</v>
      </c>
      <c r="HQ90" s="28">
        <v>16.64539345067578</v>
      </c>
      <c r="HR90" s="28">
        <v>12.320698594371834</v>
      </c>
      <c r="HS90" s="28">
        <v>19.191398751000001</v>
      </c>
      <c r="HT90" s="28">
        <v>19.191398751000001</v>
      </c>
      <c r="HU90" s="28">
        <v>16.665720052121895</v>
      </c>
      <c r="HV90" s="28">
        <v>12.050341933030047</v>
      </c>
      <c r="HW90" s="29">
        <v>18.070493044999999</v>
      </c>
      <c r="HX90" s="29">
        <v>18.070493044999999</v>
      </c>
      <c r="HY90" s="29">
        <v>17.257423328307144</v>
      </c>
      <c r="HZ90" s="29">
        <v>14.682379932588006</v>
      </c>
      <c r="IA90" s="29">
        <v>18.092760740999999</v>
      </c>
      <c r="IB90" s="29">
        <v>18.092760740999999</v>
      </c>
      <c r="IC90" s="29">
        <v>17.182707666892465</v>
      </c>
      <c r="ID90" s="29">
        <v>14.106310061402263</v>
      </c>
      <c r="IE90" s="29">
        <v>18.169103790000001</v>
      </c>
      <c r="IF90" s="29">
        <v>18.169103790000001</v>
      </c>
      <c r="IG90" s="29">
        <v>17.14132680318934</v>
      </c>
      <c r="IH90" s="29">
        <v>13.957248848110808</v>
      </c>
      <c r="II90" s="29">
        <v>18.229014128999999</v>
      </c>
      <c r="IJ90" s="29">
        <v>18.229014128999999</v>
      </c>
      <c r="IK90" s="29">
        <v>17.05541133495035</v>
      </c>
      <c r="IL90" s="29">
        <v>13.841286544353061</v>
      </c>
      <c r="IM90" s="29">
        <v>18.304645967999999</v>
      </c>
      <c r="IN90" s="29">
        <v>18.304645967999999</v>
      </c>
      <c r="IO90" s="29">
        <v>17.017868140472952</v>
      </c>
      <c r="IP90" s="29">
        <v>13.777768497222164</v>
      </c>
      <c r="IQ90" s="29">
        <v>18.365905828999999</v>
      </c>
      <c r="IR90" s="29">
        <v>18.365905828999999</v>
      </c>
      <c r="IS90" s="29">
        <v>16.99525503889604</v>
      </c>
      <c r="IT90" s="29">
        <v>13.725001445549093</v>
      </c>
      <c r="IU90" s="29">
        <v>18.420313799999999</v>
      </c>
      <c r="IV90" s="29">
        <v>18.420313799999999</v>
      </c>
      <c r="IW90" s="29">
        <v>16.961857601013921</v>
      </c>
      <c r="IX90" s="29">
        <v>13.651410718279646</v>
      </c>
      <c r="IY90" s="29">
        <v>18.469079685000001</v>
      </c>
      <c r="IZ90" s="29">
        <v>18.469079685000001</v>
      </c>
      <c r="JA90" s="29">
        <v>16.938942803921595</v>
      </c>
      <c r="JB90" s="29">
        <v>13.582808309649057</v>
      </c>
      <c r="JC90" s="29">
        <v>18.514678124</v>
      </c>
      <c r="JD90" s="29">
        <v>18.514678124</v>
      </c>
      <c r="JE90" s="29">
        <v>16.91614561694545</v>
      </c>
      <c r="JF90" s="29">
        <v>13.524055060691605</v>
      </c>
      <c r="JG90" s="29">
        <v>18.579866595999999</v>
      </c>
      <c r="JH90" s="29">
        <v>18.579866595999999</v>
      </c>
      <c r="JI90" s="29">
        <v>16.88801890198727</v>
      </c>
      <c r="JJ90" s="29">
        <v>13.429350427560514</v>
      </c>
      <c r="JK90" s="29">
        <v>18.863558615999999</v>
      </c>
      <c r="JL90" s="29">
        <v>18.863558615999999</v>
      </c>
      <c r="JM90" s="29">
        <v>16.869508092397488</v>
      </c>
      <c r="JN90" s="29">
        <v>13.00994915920373</v>
      </c>
      <c r="JO90" s="29">
        <v>19.009317412000001</v>
      </c>
      <c r="JP90" s="29">
        <v>19.009317412000001</v>
      </c>
      <c r="JQ90" s="29">
        <v>16.717269467229798</v>
      </c>
      <c r="JR90" s="29">
        <v>12.435303667925503</v>
      </c>
      <c r="JS90" s="29">
        <v>19.048062593000001</v>
      </c>
      <c r="JT90" s="29">
        <v>19.048062593000001</v>
      </c>
      <c r="JU90" s="29">
        <v>16.842799090687588</v>
      </c>
      <c r="JV90" s="29">
        <v>12.168777990439116</v>
      </c>
      <c r="JW90" s="29">
        <v>18.995919005000001</v>
      </c>
      <c r="JX90" s="29">
        <v>18.995919005000001</v>
      </c>
      <c r="JY90" s="29">
        <v>16.851107222698911</v>
      </c>
      <c r="JZ90" s="29">
        <v>12.328384035668218</v>
      </c>
    </row>
    <row r="91" spans="1:286" ht="15" thickBot="1" x14ac:dyDescent="0.4">
      <c r="A91" s="2"/>
      <c r="B91" s="74" t="s">
        <v>557</v>
      </c>
      <c r="C91" s="74" t="s">
        <v>528</v>
      </c>
      <c r="D91" s="74" t="s">
        <v>852</v>
      </c>
      <c r="E91" s="87">
        <v>358658</v>
      </c>
      <c r="F91" s="84">
        <v>417041</v>
      </c>
      <c r="G91" s="22">
        <v>24.401312100999998</v>
      </c>
      <c r="H91" s="22">
        <v>14.136977058029689</v>
      </c>
      <c r="I91" s="22">
        <v>10.160523763336567</v>
      </c>
      <c r="J91" s="22">
        <v>6.4332685988711518</v>
      </c>
      <c r="K91" s="22">
        <v>24.411494658999999</v>
      </c>
      <c r="L91" s="22">
        <v>13.927418465359867</v>
      </c>
      <c r="M91" s="22">
        <v>10.009909876655346</v>
      </c>
      <c r="N91" s="22">
        <v>6.2577015314368296</v>
      </c>
      <c r="O91" s="22">
        <v>24.502577318</v>
      </c>
      <c r="P91" s="22">
        <v>13.215115365800985</v>
      </c>
      <c r="Q91" s="22">
        <v>9.4979636140237922</v>
      </c>
      <c r="R91" s="22">
        <v>5.8307451287817713</v>
      </c>
      <c r="S91" s="22">
        <v>24.622478309999998</v>
      </c>
      <c r="T91" s="22">
        <v>12.415235490305426</v>
      </c>
      <c r="U91" s="22">
        <v>8.9230741981729604</v>
      </c>
      <c r="V91" s="22">
        <v>5.2445700205559813</v>
      </c>
      <c r="W91" s="22">
        <v>24.768552692</v>
      </c>
      <c r="X91" s="22">
        <v>11.65784278649167</v>
      </c>
      <c r="Y91" s="22">
        <v>8.3787211491661768</v>
      </c>
      <c r="Z91" s="22">
        <v>4.7140196910183292</v>
      </c>
      <c r="AA91" s="22">
        <v>24.930380798999998</v>
      </c>
      <c r="AB91" s="22">
        <v>10.676793566486449</v>
      </c>
      <c r="AC91" s="22">
        <v>7.6736217582603876</v>
      </c>
      <c r="AD91" s="22">
        <v>4.0267644590743785</v>
      </c>
      <c r="AE91" s="22">
        <v>25.104886814</v>
      </c>
      <c r="AF91" s="22">
        <v>9.987963255115929</v>
      </c>
      <c r="AG91" s="22">
        <v>7.1785458506701296</v>
      </c>
      <c r="AH91" s="22">
        <v>3.372080268972212</v>
      </c>
      <c r="AI91" s="22">
        <v>25.300060180999999</v>
      </c>
      <c r="AJ91" s="22">
        <v>9.7991732279998658</v>
      </c>
      <c r="AK91" s="22">
        <v>7.0428587409775956</v>
      </c>
      <c r="AL91" s="22">
        <v>2.6819846663783409</v>
      </c>
      <c r="AM91" s="22">
        <v>25.508820225000001</v>
      </c>
      <c r="AN91" s="22">
        <v>9.5747329283346385</v>
      </c>
      <c r="AO91" s="22">
        <v>6.8815490784635962</v>
      </c>
      <c r="AP91" s="22">
        <v>1.9380191994510199</v>
      </c>
      <c r="AQ91" s="22">
        <v>25.755088784999998</v>
      </c>
      <c r="AR91" s="22">
        <v>9.3277800600614533</v>
      </c>
      <c r="AS91" s="22">
        <v>6.7040591896270971</v>
      </c>
      <c r="AT91" s="22">
        <v>1.0389982594412004</v>
      </c>
      <c r="AU91" s="22">
        <v>26.725463947999998</v>
      </c>
      <c r="AV91" s="22">
        <v>8.2631917365601666</v>
      </c>
      <c r="AW91" s="22">
        <v>5.9389186001853389</v>
      </c>
      <c r="AX91" s="22">
        <v>-2.316095562169167</v>
      </c>
      <c r="AY91" s="22">
        <v>27.344684117</v>
      </c>
      <c r="AZ91" s="22">
        <v>7.7372899906734878</v>
      </c>
      <c r="BA91" s="22">
        <v>5.5609426606101398</v>
      </c>
      <c r="BB91" s="22">
        <v>-4.2191749076585481</v>
      </c>
      <c r="BC91" s="22">
        <v>27.728152305000002</v>
      </c>
      <c r="BD91" s="22">
        <v>8.8295550319042455</v>
      </c>
      <c r="BE91" s="22">
        <v>6.345975052028173</v>
      </c>
      <c r="BF91" s="22">
        <v>-4.791401318792964</v>
      </c>
      <c r="BG91" s="22">
        <v>27.993043665000002</v>
      </c>
      <c r="BH91" s="22">
        <v>9.8713016655986365</v>
      </c>
      <c r="BI91" s="22">
        <v>7.0946988692614843</v>
      </c>
      <c r="BJ91" s="22">
        <v>-4.8049540209531756</v>
      </c>
      <c r="BK91" s="25">
        <v>24.400454592999999</v>
      </c>
      <c r="BL91" s="25">
        <v>14.136977058029695</v>
      </c>
      <c r="BM91" s="25">
        <v>10.16052376333657</v>
      </c>
      <c r="BN91" s="25">
        <v>6.4332685988711518</v>
      </c>
      <c r="BO91" s="25">
        <v>24.428985300000001</v>
      </c>
      <c r="BP91" s="25">
        <v>13.954555473725176</v>
      </c>
      <c r="BQ91" s="25">
        <v>10.029413778884923</v>
      </c>
      <c r="BR91" s="25">
        <v>6.2604666524541965</v>
      </c>
      <c r="BS91" s="25">
        <v>24.513908119</v>
      </c>
      <c r="BT91" s="25">
        <v>13.252793057995561</v>
      </c>
      <c r="BU91" s="25">
        <v>9.5250433132635415</v>
      </c>
      <c r="BV91" s="25">
        <v>5.8900423662942138</v>
      </c>
      <c r="BW91" s="25">
        <v>24.606580806</v>
      </c>
      <c r="BX91" s="25">
        <v>12.530985134592326</v>
      </c>
      <c r="BY91" s="25">
        <v>9.0062657465886655</v>
      </c>
      <c r="BZ91" s="25">
        <v>5.4922236157906301</v>
      </c>
      <c r="CA91" s="25">
        <v>24.710667969999999</v>
      </c>
      <c r="CB91" s="25">
        <v>11.764122320126528</v>
      </c>
      <c r="CC91" s="25">
        <v>8.4551063425933641</v>
      </c>
      <c r="CD91" s="25">
        <v>5.1749393712082128</v>
      </c>
      <c r="CE91" s="25">
        <v>24.833545777000001</v>
      </c>
      <c r="CF91" s="25">
        <v>11.092557097744059</v>
      </c>
      <c r="CG91" s="25">
        <v>7.9724391944018898</v>
      </c>
      <c r="CH91" s="25">
        <v>4.6603048767143491</v>
      </c>
      <c r="CI91" s="25">
        <v>24.977379636999999</v>
      </c>
      <c r="CJ91" s="25">
        <v>10.502816090503194</v>
      </c>
      <c r="CK91" s="25">
        <v>7.5485807207205307</v>
      </c>
      <c r="CL91" s="25">
        <v>4.155620963285152</v>
      </c>
      <c r="CM91" s="25">
        <v>25.140556901</v>
      </c>
      <c r="CN91" s="25">
        <v>10.336514378737148</v>
      </c>
      <c r="CO91" s="25">
        <v>7.4290564060564765</v>
      </c>
      <c r="CP91" s="25">
        <v>3.5576691544972121</v>
      </c>
      <c r="CQ91" s="25">
        <v>25.323740084000001</v>
      </c>
      <c r="CR91" s="25">
        <v>10.151090039813278</v>
      </c>
      <c r="CS91" s="25">
        <v>7.2957882827367992</v>
      </c>
      <c r="CT91" s="25">
        <v>2.9608957931292181</v>
      </c>
      <c r="CU91" s="25">
        <v>25.524519210000001</v>
      </c>
      <c r="CV91" s="25">
        <v>9.9447142774153985</v>
      </c>
      <c r="CW91" s="25">
        <v>7.147461958840748</v>
      </c>
      <c r="CX91" s="25">
        <v>2.2767314855774572</v>
      </c>
      <c r="CY91" s="25">
        <v>25.940700751999998</v>
      </c>
      <c r="CZ91" s="25">
        <v>9.4125209776308427</v>
      </c>
      <c r="DA91" s="25">
        <v>6.7649641556008291</v>
      </c>
      <c r="DB91" s="25">
        <v>0.13377547853752958</v>
      </c>
      <c r="DC91" s="25">
        <v>26.273233163</v>
      </c>
      <c r="DD91" s="25">
        <v>9.068622446609675</v>
      </c>
      <c r="DE91" s="25">
        <v>6.5177975101239278</v>
      </c>
      <c r="DF91" s="25">
        <v>-1.4947136374242405</v>
      </c>
      <c r="DG91" s="25">
        <v>26.527576415999999</v>
      </c>
      <c r="DH91" s="25">
        <v>9.8160233396103855</v>
      </c>
      <c r="DI91" s="25">
        <v>7.0549692479643999</v>
      </c>
      <c r="DJ91" s="25">
        <v>-2.4283098183113481</v>
      </c>
      <c r="DK91" s="25">
        <v>26.732801645999999</v>
      </c>
      <c r="DL91" s="25">
        <v>10.461099855424168</v>
      </c>
      <c r="DM91" s="25">
        <v>7.5185984411923457</v>
      </c>
      <c r="DN91" s="25">
        <v>-3.1831841510777181</v>
      </c>
      <c r="DO91" s="27">
        <v>24.401312100999998</v>
      </c>
      <c r="DP91" s="27">
        <v>14.136977058029689</v>
      </c>
      <c r="DQ91" s="27">
        <v>10.160523763336567</v>
      </c>
      <c r="DR91" s="27">
        <v>6.4332685988711518</v>
      </c>
      <c r="DS91" s="27">
        <v>24.411428381</v>
      </c>
      <c r="DT91" s="27">
        <v>13.928210046484127</v>
      </c>
      <c r="DU91" s="27">
        <v>10.010478801595283</v>
      </c>
      <c r="DV91" s="27">
        <v>6.2577426660237769</v>
      </c>
      <c r="DW91" s="27">
        <v>24.502415652</v>
      </c>
      <c r="DX91" s="27">
        <v>13.206380365503293</v>
      </c>
      <c r="DY91" s="27">
        <v>9.4916855973209895</v>
      </c>
      <c r="DZ91" s="27">
        <v>5.8308274200895855</v>
      </c>
      <c r="EA91" s="27">
        <v>24.622237947999999</v>
      </c>
      <c r="EB91" s="27">
        <v>12.411248261308247</v>
      </c>
      <c r="EC91" s="27">
        <v>8.9202084981856551</v>
      </c>
      <c r="ED91" s="27">
        <v>5.2446929646518559</v>
      </c>
      <c r="EE91" s="27">
        <v>24.768235749999999</v>
      </c>
      <c r="EF91" s="27">
        <v>11.654209528236365</v>
      </c>
      <c r="EG91" s="27">
        <v>8.3761098549206086</v>
      </c>
      <c r="EH91" s="27">
        <v>4.7141806968420497</v>
      </c>
      <c r="EI91" s="27">
        <v>24.930475546</v>
      </c>
      <c r="EJ91" s="27">
        <v>10.678661571923328</v>
      </c>
      <c r="EK91" s="27">
        <v>7.6749643305481925</v>
      </c>
      <c r="EL91" s="27">
        <v>4.0267162790243276</v>
      </c>
      <c r="EM91" s="27">
        <v>25.105892163</v>
      </c>
      <c r="EN91" s="27">
        <v>9.9929265986422227</v>
      </c>
      <c r="EO91" s="27">
        <v>7.1821131033888346</v>
      </c>
      <c r="EP91" s="27">
        <v>3.3715175008416267</v>
      </c>
      <c r="EQ91" s="27">
        <v>25.301239355</v>
      </c>
      <c r="ER91" s="27">
        <v>9.8087475585164405</v>
      </c>
      <c r="ES91" s="27">
        <v>7.0497400008348032</v>
      </c>
      <c r="ET91" s="27">
        <v>2.6813258982443813</v>
      </c>
      <c r="EU91" s="27">
        <v>25.510156465999998</v>
      </c>
      <c r="EV91" s="27">
        <v>9.5849786946872797</v>
      </c>
      <c r="EW91" s="27">
        <v>6.8889129124765036</v>
      </c>
      <c r="EX91" s="27">
        <v>1.9372716469500659</v>
      </c>
      <c r="EY91" s="27">
        <v>25.738406439999999</v>
      </c>
      <c r="EZ91" s="27">
        <v>9.3479216034112849</v>
      </c>
      <c r="FA91" s="27">
        <v>6.7185353134119907</v>
      </c>
      <c r="FB91" s="27">
        <v>1.0974969659301195</v>
      </c>
      <c r="FC91" s="27">
        <v>26.647020869000002</v>
      </c>
      <c r="FD91" s="27">
        <v>8.302325414415602</v>
      </c>
      <c r="FE91" s="27">
        <v>5.967044744987354</v>
      </c>
      <c r="FF91" s="27">
        <v>-2.0591994577473969</v>
      </c>
      <c r="FG91" s="27">
        <v>27.188155774999998</v>
      </c>
      <c r="FH91" s="27">
        <v>7.7932295319786213</v>
      </c>
      <c r="FI91" s="27">
        <v>5.6011475103745481</v>
      </c>
      <c r="FJ91" s="27">
        <v>-3.8860226532023319</v>
      </c>
      <c r="FK91" s="27">
        <v>27.542659702999998</v>
      </c>
      <c r="FL91" s="27">
        <v>8.8856297355745113</v>
      </c>
      <c r="FM91" s="27">
        <v>6.3862770456456976</v>
      </c>
      <c r="FN91" s="27">
        <v>-4.4738616911310274</v>
      </c>
      <c r="FO91" s="27">
        <v>27.77263975</v>
      </c>
      <c r="FP91" s="27">
        <v>9.9331024285993355</v>
      </c>
      <c r="FQ91" s="27">
        <v>7.139116294463733</v>
      </c>
      <c r="FR91" s="27">
        <v>-4.5139579246659238</v>
      </c>
      <c r="FS91" s="28">
        <v>24.402952737</v>
      </c>
      <c r="FT91" s="28">
        <v>14.136977058029689</v>
      </c>
      <c r="FU91" s="28">
        <v>10.160523763336567</v>
      </c>
      <c r="FV91" s="28">
        <v>6.4332685988711518</v>
      </c>
      <c r="FW91" s="28">
        <v>24.413994839000001</v>
      </c>
      <c r="FX91" s="28">
        <v>14.110396097523612</v>
      </c>
      <c r="FY91" s="28">
        <v>10.141419503651791</v>
      </c>
      <c r="FZ91" s="28">
        <v>6.234845115310728</v>
      </c>
      <c r="GA91" s="28">
        <v>24.522489135000001</v>
      </c>
      <c r="GB91" s="28">
        <v>13.137605887830123</v>
      </c>
      <c r="GC91" s="28">
        <v>9.4422560260738333</v>
      </c>
      <c r="GD91" s="28">
        <v>5.7875648019670862</v>
      </c>
      <c r="GE91" s="28">
        <v>24.676560016</v>
      </c>
      <c r="GF91" s="28">
        <v>10.816400125390228</v>
      </c>
      <c r="GG91" s="28">
        <v>7.7739597409448677</v>
      </c>
      <c r="GH91" s="28">
        <v>5.1766364574487174</v>
      </c>
      <c r="GI91" s="28">
        <v>24.877959492999999</v>
      </c>
      <c r="GJ91" s="28">
        <v>9.9986885953307549</v>
      </c>
      <c r="GK91" s="28">
        <v>7.1862543638604173</v>
      </c>
      <c r="GL91" s="28">
        <v>4.6597026073141556</v>
      </c>
      <c r="GM91" s="28">
        <v>25.119091297000001</v>
      </c>
      <c r="GN91" s="28">
        <v>9.1939382806724002</v>
      </c>
      <c r="GO91" s="28">
        <v>6.6078644674861771</v>
      </c>
      <c r="GP91" s="28">
        <v>3.9664661741880423</v>
      </c>
      <c r="GQ91" s="28">
        <v>25.396989644999998</v>
      </c>
      <c r="GR91" s="28">
        <v>8.3939935443141511</v>
      </c>
      <c r="GS91" s="28">
        <v>6.0329284348562435</v>
      </c>
      <c r="GT91" s="28">
        <v>3.295105176088029</v>
      </c>
      <c r="GU91" s="28">
        <v>25.721784358000001</v>
      </c>
      <c r="GV91" s="28">
        <v>8.1435834030963647</v>
      </c>
      <c r="GW91" s="28">
        <v>5.8529537358820631</v>
      </c>
      <c r="GX91" s="28">
        <v>2.541850195537485</v>
      </c>
      <c r="GY91" s="28">
        <v>26.07395884</v>
      </c>
      <c r="GZ91" s="28">
        <v>7.9208382635893848</v>
      </c>
      <c r="HA91" s="28">
        <v>5.6928624183508578</v>
      </c>
      <c r="HB91" s="28">
        <v>1.8618066732471448</v>
      </c>
      <c r="HC91" s="28">
        <v>26.364804125999999</v>
      </c>
      <c r="HD91" s="28">
        <v>7.6743151361617681</v>
      </c>
      <c r="HE91" s="28">
        <v>5.515681392721504</v>
      </c>
      <c r="HF91" s="28">
        <v>1.1485706421565069</v>
      </c>
      <c r="HG91" s="28">
        <v>27.428423761000001</v>
      </c>
      <c r="HH91" s="28">
        <v>6.3058363784393228</v>
      </c>
      <c r="HI91" s="28">
        <v>4.5321287647173021</v>
      </c>
      <c r="HJ91" s="28">
        <v>-2.5236233940955941</v>
      </c>
      <c r="HK91" s="28">
        <v>28.339337655000001</v>
      </c>
      <c r="HL91" s="28">
        <v>4.6803858219888106</v>
      </c>
      <c r="HM91" s="28">
        <v>3.3638854452897271</v>
      </c>
      <c r="HN91" s="28">
        <v>-8.614620224720511</v>
      </c>
      <c r="HO91" s="28">
        <v>27.789022758078083</v>
      </c>
      <c r="HP91" s="28">
        <v>4.5752507105067828</v>
      </c>
      <c r="HQ91" s="28">
        <v>3.2883227705970191</v>
      </c>
      <c r="HR91" s="28">
        <v>-12.848451340714213</v>
      </c>
      <c r="HS91" s="28">
        <v>28.938225103309676</v>
      </c>
      <c r="HT91" s="28">
        <v>4.7644581141751425</v>
      </c>
      <c r="HU91" s="28">
        <v>3.4243098570356745</v>
      </c>
      <c r="HV91" s="28">
        <v>-16.037380700235552</v>
      </c>
      <c r="HW91" s="29">
        <v>24.402952737</v>
      </c>
      <c r="HX91" s="29">
        <v>14.136977058029686</v>
      </c>
      <c r="HY91" s="29">
        <v>10.160523763336563</v>
      </c>
      <c r="HZ91" s="29">
        <v>6.4332685988711518</v>
      </c>
      <c r="IA91" s="29">
        <v>24.389798557999999</v>
      </c>
      <c r="IB91" s="29">
        <v>13.951321986281753</v>
      </c>
      <c r="IC91" s="29">
        <v>10.027089807793191</v>
      </c>
      <c r="ID91" s="29">
        <v>6.3203880211330823</v>
      </c>
      <c r="IE91" s="29">
        <v>24.540131093999999</v>
      </c>
      <c r="IF91" s="29">
        <v>13.75630458624603</v>
      </c>
      <c r="IG91" s="29">
        <v>9.8869269625686798</v>
      </c>
      <c r="IH91" s="29">
        <v>5.7461070262369329</v>
      </c>
      <c r="II91" s="29">
        <v>24.700044935000001</v>
      </c>
      <c r="IJ91" s="29">
        <v>13.139130675529215</v>
      </c>
      <c r="IK91" s="29">
        <v>9.4433519210156636</v>
      </c>
      <c r="IL91" s="29">
        <v>5.1324398625388188</v>
      </c>
      <c r="IM91" s="29">
        <v>24.897473525999999</v>
      </c>
      <c r="IN91" s="29">
        <v>12.575748583593764</v>
      </c>
      <c r="IO91" s="29">
        <v>9.0384381187613769</v>
      </c>
      <c r="IP91" s="29">
        <v>4.657679057302694</v>
      </c>
      <c r="IQ91" s="29">
        <v>25.123098220999999</v>
      </c>
      <c r="IR91" s="29">
        <v>12.044121717507196</v>
      </c>
      <c r="IS91" s="29">
        <v>8.6563474225730666</v>
      </c>
      <c r="IT91" s="29">
        <v>4.042824546573506</v>
      </c>
      <c r="IU91" s="29">
        <v>25.389698246999998</v>
      </c>
      <c r="IV91" s="29">
        <v>11.777561741432613</v>
      </c>
      <c r="IW91" s="29">
        <v>8.4647655193031692</v>
      </c>
      <c r="IX91" s="29">
        <v>3.4595169189831907</v>
      </c>
      <c r="IY91" s="29">
        <v>25.688967209000001</v>
      </c>
      <c r="IZ91" s="29">
        <v>11.583331604957158</v>
      </c>
      <c r="JA91" s="29">
        <v>8.3251684959003445</v>
      </c>
      <c r="JB91" s="29">
        <v>2.8715652385714563</v>
      </c>
      <c r="JC91" s="29">
        <v>25.949363467000001</v>
      </c>
      <c r="JD91" s="29">
        <v>11.371408398640288</v>
      </c>
      <c r="JE91" s="29">
        <v>8.1728551148326414</v>
      </c>
      <c r="JF91" s="29">
        <v>2.1829517787532282</v>
      </c>
      <c r="JG91" s="29">
        <v>26.250343211000001</v>
      </c>
      <c r="JH91" s="29">
        <v>11.009151786087431</v>
      </c>
      <c r="JI91" s="29">
        <v>7.9124941546952341</v>
      </c>
      <c r="JJ91" s="29">
        <v>0.68262978417145348</v>
      </c>
      <c r="JK91" s="29">
        <v>27.350969370999998</v>
      </c>
      <c r="JL91" s="29">
        <v>9.6514139750922876</v>
      </c>
      <c r="JM91" s="29">
        <v>6.9366612565891224</v>
      </c>
      <c r="JN91" s="29">
        <v>-6.2727297386263672</v>
      </c>
      <c r="JO91" s="29">
        <v>28.034788464999998</v>
      </c>
      <c r="JP91" s="29">
        <v>8.0958286872973773</v>
      </c>
      <c r="JQ91" s="29">
        <v>5.8186314813650402</v>
      </c>
      <c r="JR91" s="29">
        <v>-11.467764054264315</v>
      </c>
      <c r="JS91" s="29">
        <v>28.283013716999999</v>
      </c>
      <c r="JT91" s="29">
        <v>7.3101973415714436</v>
      </c>
      <c r="JU91" s="29">
        <v>5.2539827644077981</v>
      </c>
      <c r="JV91" s="29">
        <v>-14.222770111263408</v>
      </c>
      <c r="JW91" s="29">
        <v>28.244126072</v>
      </c>
      <c r="JX91" s="29">
        <v>7.1482653713312461</v>
      </c>
      <c r="JY91" s="29">
        <v>5.1375990690169289</v>
      </c>
      <c r="JZ91" s="29">
        <v>-13.711076798114107</v>
      </c>
    </row>
    <row r="92" spans="1:286" ht="15" thickBot="1" x14ac:dyDescent="0.4">
      <c r="A92" s="2"/>
      <c r="B92" s="74" t="s">
        <v>558</v>
      </c>
      <c r="C92" s="74" t="s">
        <v>492</v>
      </c>
      <c r="D92" s="74" t="s">
        <v>849</v>
      </c>
      <c r="E92" s="87">
        <v>381411</v>
      </c>
      <c r="F92" s="84">
        <v>393754</v>
      </c>
      <c r="G92" s="22">
        <v>19.528377281000001</v>
      </c>
      <c r="H92" s="22">
        <v>19.528377281000001</v>
      </c>
      <c r="I92" s="22">
        <v>18.250653394889117</v>
      </c>
      <c r="J92" s="22">
        <v>11.030196291015717</v>
      </c>
      <c r="K92" s="22">
        <v>19.553169774000001</v>
      </c>
      <c r="L92" s="22">
        <v>19.553169774000001</v>
      </c>
      <c r="M92" s="22">
        <v>18.185030952109823</v>
      </c>
      <c r="N92" s="22">
        <v>10.552491035335594</v>
      </c>
      <c r="O92" s="22">
        <v>19.616622830000001</v>
      </c>
      <c r="P92" s="22">
        <v>19.616622830000001</v>
      </c>
      <c r="Q92" s="22">
        <v>18.132297987046659</v>
      </c>
      <c r="R92" s="22">
        <v>10.250482616331016</v>
      </c>
      <c r="S92" s="22">
        <v>19.681196597</v>
      </c>
      <c r="T92" s="22">
        <v>19.681196597</v>
      </c>
      <c r="U92" s="22">
        <v>18.074473521772259</v>
      </c>
      <c r="V92" s="22">
        <v>10.013937604953277</v>
      </c>
      <c r="W92" s="22">
        <v>19.761333979</v>
      </c>
      <c r="X92" s="22">
        <v>19.761333979</v>
      </c>
      <c r="Y92" s="22">
        <v>18.002265478104938</v>
      </c>
      <c r="Z92" s="22">
        <v>9.7125765590750479</v>
      </c>
      <c r="AA92" s="22">
        <v>19.845462145999999</v>
      </c>
      <c r="AB92" s="22">
        <v>19.845462145999999</v>
      </c>
      <c r="AC92" s="22">
        <v>17.909625216399107</v>
      </c>
      <c r="AD92" s="22">
        <v>9.4057633831167013</v>
      </c>
      <c r="AE92" s="22">
        <v>19.932691937000001</v>
      </c>
      <c r="AF92" s="22">
        <v>19.932691937000001</v>
      </c>
      <c r="AG92" s="22">
        <v>17.834544550479716</v>
      </c>
      <c r="AH92" s="22">
        <v>9.0419747265395536</v>
      </c>
      <c r="AI92" s="22">
        <v>20.027592171000002</v>
      </c>
      <c r="AJ92" s="22">
        <v>20.027592171000002</v>
      </c>
      <c r="AK92" s="22">
        <v>17.756780282297182</v>
      </c>
      <c r="AL92" s="22">
        <v>8.7586252117346763</v>
      </c>
      <c r="AM92" s="22">
        <v>20.118972213999999</v>
      </c>
      <c r="AN92" s="22">
        <v>20.118972213999999</v>
      </c>
      <c r="AO92" s="22">
        <v>17.703948593418144</v>
      </c>
      <c r="AP92" s="22">
        <v>8.4529074205913108</v>
      </c>
      <c r="AQ92" s="22">
        <v>20.214348764</v>
      </c>
      <c r="AR92" s="22">
        <v>20.214348764</v>
      </c>
      <c r="AS92" s="22">
        <v>17.640919456728941</v>
      </c>
      <c r="AT92" s="22">
        <v>8.0641325026852684</v>
      </c>
      <c r="AU92" s="22">
        <v>20.586549952999999</v>
      </c>
      <c r="AV92" s="22">
        <v>20.586549952999999</v>
      </c>
      <c r="AW92" s="22">
        <v>17.333707797021901</v>
      </c>
      <c r="AX92" s="22">
        <v>6.729336985306805</v>
      </c>
      <c r="AY92" s="22">
        <v>20.812090354999999</v>
      </c>
      <c r="AZ92" s="22">
        <v>20.812090354999999</v>
      </c>
      <c r="BA92" s="22">
        <v>17.220330718187117</v>
      </c>
      <c r="BB92" s="22">
        <v>6.1624360014126296</v>
      </c>
      <c r="BC92" s="22">
        <v>20.934173876999999</v>
      </c>
      <c r="BD92" s="22">
        <v>20.934173876999999</v>
      </c>
      <c r="BE92" s="22">
        <v>17.136568376215891</v>
      </c>
      <c r="BF92" s="22">
        <v>6.1280229951633114</v>
      </c>
      <c r="BG92" s="22">
        <v>21.002017256999999</v>
      </c>
      <c r="BH92" s="22">
        <v>21.002017256999999</v>
      </c>
      <c r="BI92" s="22">
        <v>17.08277352815762</v>
      </c>
      <c r="BJ92" s="22">
        <v>6.3008305999042431</v>
      </c>
      <c r="BK92" s="25">
        <v>19.527976285000001</v>
      </c>
      <c r="BL92" s="25">
        <v>19.527976285000001</v>
      </c>
      <c r="BM92" s="25">
        <v>18.250653394889117</v>
      </c>
      <c r="BN92" s="25">
        <v>11.030196291015717</v>
      </c>
      <c r="BO92" s="25">
        <v>19.558556779</v>
      </c>
      <c r="BP92" s="25">
        <v>19.558556779</v>
      </c>
      <c r="BQ92" s="25">
        <v>18.218582361112343</v>
      </c>
      <c r="BR92" s="25">
        <v>10.800111873355773</v>
      </c>
      <c r="BS92" s="25">
        <v>19.615697245</v>
      </c>
      <c r="BT92" s="25">
        <v>19.615697245</v>
      </c>
      <c r="BU92" s="25">
        <v>18.181217114943465</v>
      </c>
      <c r="BV92" s="25">
        <v>10.588180473348011</v>
      </c>
      <c r="BW92" s="25">
        <v>19.651739978999998</v>
      </c>
      <c r="BX92" s="25">
        <v>19.651739978999998</v>
      </c>
      <c r="BY92" s="25">
        <v>18.156373559839302</v>
      </c>
      <c r="BZ92" s="25">
        <v>10.472382242517822</v>
      </c>
      <c r="CA92" s="25">
        <v>19.703658546</v>
      </c>
      <c r="CB92" s="25">
        <v>19.703658546</v>
      </c>
      <c r="CC92" s="25">
        <v>18.110703454349583</v>
      </c>
      <c r="CD92" s="25">
        <v>10.310885625684854</v>
      </c>
      <c r="CE92" s="25">
        <v>19.765436774000001</v>
      </c>
      <c r="CF92" s="25">
        <v>19.765436774000001</v>
      </c>
      <c r="CG92" s="25">
        <v>18.055933996547022</v>
      </c>
      <c r="CH92" s="25">
        <v>10.109301978112516</v>
      </c>
      <c r="CI92" s="25">
        <v>19.834084612000002</v>
      </c>
      <c r="CJ92" s="25">
        <v>19.834084612000002</v>
      </c>
      <c r="CK92" s="25">
        <v>18.014552949436801</v>
      </c>
      <c r="CL92" s="25">
        <v>9.8223889013321823</v>
      </c>
      <c r="CM92" s="25">
        <v>19.906947075000001</v>
      </c>
      <c r="CN92" s="25">
        <v>19.906947075000001</v>
      </c>
      <c r="CO92" s="25">
        <v>17.976900000502646</v>
      </c>
      <c r="CP92" s="25">
        <v>9.5990273223243214</v>
      </c>
      <c r="CQ92" s="25">
        <v>19.985339208999999</v>
      </c>
      <c r="CR92" s="25">
        <v>19.985339208999999</v>
      </c>
      <c r="CS92" s="25">
        <v>17.932856198091986</v>
      </c>
      <c r="CT92" s="25">
        <v>9.3388425074775121</v>
      </c>
      <c r="CU92" s="25">
        <v>20.068892458000001</v>
      </c>
      <c r="CV92" s="25">
        <v>20.068892458000001</v>
      </c>
      <c r="CW92" s="25">
        <v>17.884675013236663</v>
      </c>
      <c r="CX92" s="25">
        <v>9.0358545987212011</v>
      </c>
      <c r="CY92" s="25">
        <v>20.238070014999998</v>
      </c>
      <c r="CZ92" s="25">
        <v>20.238070014999998</v>
      </c>
      <c r="DA92" s="25">
        <v>17.728876141284132</v>
      </c>
      <c r="DB92" s="25">
        <v>8.1132248455645986</v>
      </c>
      <c r="DC92" s="25">
        <v>20.340501333999999</v>
      </c>
      <c r="DD92" s="25">
        <v>20.340501333999999</v>
      </c>
      <c r="DE92" s="25">
        <v>17.608370814834988</v>
      </c>
      <c r="DF92" s="25">
        <v>7.590427426630832</v>
      </c>
      <c r="DG92" s="25">
        <v>20.397797703000002</v>
      </c>
      <c r="DH92" s="25">
        <v>20.397797703000002</v>
      </c>
      <c r="DI92" s="25">
        <v>17.528919108081187</v>
      </c>
      <c r="DJ92" s="25">
        <v>7.3600743634452108</v>
      </c>
      <c r="DK92" s="25">
        <v>20.435116608000001</v>
      </c>
      <c r="DL92" s="25">
        <v>20.435116608000001</v>
      </c>
      <c r="DM92" s="25">
        <v>17.458896588609623</v>
      </c>
      <c r="DN92" s="25">
        <v>7.2360327504968929</v>
      </c>
      <c r="DO92" s="27">
        <v>19.528377281000001</v>
      </c>
      <c r="DP92" s="27">
        <v>19.528377281000001</v>
      </c>
      <c r="DQ92" s="27">
        <v>18.250653394889117</v>
      </c>
      <c r="DR92" s="27">
        <v>11.030196291015717</v>
      </c>
      <c r="DS92" s="27">
        <v>19.553169775000001</v>
      </c>
      <c r="DT92" s="27">
        <v>19.553169775000001</v>
      </c>
      <c r="DU92" s="27">
        <v>18.18642790682734</v>
      </c>
      <c r="DV92" s="27">
        <v>10.552491027333748</v>
      </c>
      <c r="DW92" s="27">
        <v>19.616622828000001</v>
      </c>
      <c r="DX92" s="27">
        <v>19.616622828000001</v>
      </c>
      <c r="DY92" s="27">
        <v>18.134605237844521</v>
      </c>
      <c r="DZ92" s="27">
        <v>10.250482629377675</v>
      </c>
      <c r="EA92" s="27">
        <v>19.681196597</v>
      </c>
      <c r="EB92" s="27">
        <v>19.681196597</v>
      </c>
      <c r="EC92" s="27">
        <v>18.074824203634979</v>
      </c>
      <c r="ED92" s="27">
        <v>10.013937604953277</v>
      </c>
      <c r="EE92" s="27">
        <v>19.761333991000001</v>
      </c>
      <c r="EF92" s="27">
        <v>19.761333991000001</v>
      </c>
      <c r="EG92" s="27">
        <v>18.005669127673727</v>
      </c>
      <c r="EH92" s="27">
        <v>9.7125764890481712</v>
      </c>
      <c r="EI92" s="27">
        <v>19.845462134000002</v>
      </c>
      <c r="EJ92" s="27">
        <v>19.845462134000002</v>
      </c>
      <c r="EK92" s="27">
        <v>17.913608020320215</v>
      </c>
      <c r="EL92" s="27">
        <v>9.4057634561291188</v>
      </c>
      <c r="EM92" s="27">
        <v>19.932691937000001</v>
      </c>
      <c r="EN92" s="27">
        <v>19.932691937000001</v>
      </c>
      <c r="EO92" s="27">
        <v>17.8396774437003</v>
      </c>
      <c r="EP92" s="27">
        <v>9.0419747265395536</v>
      </c>
      <c r="EQ92" s="27">
        <v>20.027592171000002</v>
      </c>
      <c r="ER92" s="27">
        <v>20.027592171000002</v>
      </c>
      <c r="ES92" s="27">
        <v>17.768882783192264</v>
      </c>
      <c r="ET92" s="27">
        <v>8.7586252117346763</v>
      </c>
      <c r="EU92" s="27">
        <v>20.118972213999999</v>
      </c>
      <c r="EV92" s="27">
        <v>20.118972213999999</v>
      </c>
      <c r="EW92" s="27">
        <v>17.705076219816455</v>
      </c>
      <c r="EX92" s="27">
        <v>8.4529074205913108</v>
      </c>
      <c r="EY92" s="27">
        <v>20.207042919999999</v>
      </c>
      <c r="EZ92" s="27">
        <v>20.207042919999999</v>
      </c>
      <c r="FA92" s="27">
        <v>17.648871694922985</v>
      </c>
      <c r="FB92" s="27">
        <v>8.1005741517457039</v>
      </c>
      <c r="FC92" s="27">
        <v>20.549595656000001</v>
      </c>
      <c r="FD92" s="27">
        <v>20.549595656000001</v>
      </c>
      <c r="FE92" s="27">
        <v>17.36086097332343</v>
      </c>
      <c r="FF92" s="27">
        <v>6.8804504070596408</v>
      </c>
      <c r="FG92" s="27">
        <v>20.758813245999999</v>
      </c>
      <c r="FH92" s="27">
        <v>20.758813245999999</v>
      </c>
      <c r="FI92" s="27">
        <v>17.246932719646598</v>
      </c>
      <c r="FJ92" s="27">
        <v>6.3527811998116608</v>
      </c>
      <c r="FK92" s="27">
        <v>20.87570784</v>
      </c>
      <c r="FL92" s="27">
        <v>20.87570784</v>
      </c>
      <c r="FM92" s="27">
        <v>17.16240744141415</v>
      </c>
      <c r="FN92" s="27">
        <v>6.3047442788823194</v>
      </c>
      <c r="FO92" s="27">
        <v>20.944633070000002</v>
      </c>
      <c r="FP92" s="27">
        <v>20.944633070000002</v>
      </c>
      <c r="FQ92" s="27">
        <v>17.106997428856133</v>
      </c>
      <c r="FR92" s="27">
        <v>6.4585124279269372</v>
      </c>
      <c r="FS92" s="28">
        <v>19.529186292999999</v>
      </c>
      <c r="FT92" s="28">
        <v>19.529186292999999</v>
      </c>
      <c r="FU92" s="28">
        <v>18.250653394889117</v>
      </c>
      <c r="FV92" s="28">
        <v>11.030196291015717</v>
      </c>
      <c r="FW92" s="28">
        <v>19.560967210000001</v>
      </c>
      <c r="FX92" s="28">
        <v>19.560967210000001</v>
      </c>
      <c r="FY92" s="28">
        <v>18.182150116327708</v>
      </c>
      <c r="FZ92" s="28">
        <v>10.550599022997472</v>
      </c>
      <c r="GA92" s="28">
        <v>19.645892462999999</v>
      </c>
      <c r="GB92" s="28">
        <v>19.645892462999999</v>
      </c>
      <c r="GC92" s="28">
        <v>18.126407216954004</v>
      </c>
      <c r="GD92" s="28">
        <v>10.258670101654246</v>
      </c>
      <c r="GE92" s="28">
        <v>19.741926456999998</v>
      </c>
      <c r="GF92" s="28">
        <v>19.741926456999998</v>
      </c>
      <c r="GG92" s="28">
        <v>18.049255611886078</v>
      </c>
      <c r="GH92" s="28">
        <v>10.030484163468348</v>
      </c>
      <c r="GI92" s="28">
        <v>19.862866015000002</v>
      </c>
      <c r="GJ92" s="28">
        <v>19.862866015000002</v>
      </c>
      <c r="GK92" s="28">
        <v>17.942327780090679</v>
      </c>
      <c r="GL92" s="28">
        <v>9.7532568037246001</v>
      </c>
      <c r="GM92" s="28">
        <v>19.959534218999998</v>
      </c>
      <c r="GN92" s="28">
        <v>19.959534218999998</v>
      </c>
      <c r="GO92" s="28">
        <v>17.851325113632104</v>
      </c>
      <c r="GP92" s="28">
        <v>9.4694907500834908</v>
      </c>
      <c r="GQ92" s="28">
        <v>20.065099599</v>
      </c>
      <c r="GR92" s="28">
        <v>20.065099599</v>
      </c>
      <c r="GS92" s="28">
        <v>17.775305166673103</v>
      </c>
      <c r="GT92" s="28">
        <v>9.1259595169253469</v>
      </c>
      <c r="GU92" s="28">
        <v>20.180462329000001</v>
      </c>
      <c r="GV92" s="28">
        <v>20.180462329000001</v>
      </c>
      <c r="GW92" s="28">
        <v>17.709120642319959</v>
      </c>
      <c r="GX92" s="28">
        <v>8.8681622284350734</v>
      </c>
      <c r="GY92" s="28">
        <v>20.301324518000001</v>
      </c>
      <c r="GZ92" s="28">
        <v>20.301324518000001</v>
      </c>
      <c r="HA92" s="28">
        <v>17.633663511481156</v>
      </c>
      <c r="HB92" s="28">
        <v>8.6215243875009993</v>
      </c>
      <c r="HC92" s="28">
        <v>20.444557699000001</v>
      </c>
      <c r="HD92" s="28">
        <v>20.444557699000001</v>
      </c>
      <c r="HE92" s="28">
        <v>17.561648356743607</v>
      </c>
      <c r="HF92" s="28">
        <v>8.3364239946881131</v>
      </c>
      <c r="HG92" s="28">
        <v>20.897025175</v>
      </c>
      <c r="HH92" s="28">
        <v>20.897025175</v>
      </c>
      <c r="HI92" s="28">
        <v>17.147384357761506</v>
      </c>
      <c r="HJ92" s="28">
        <v>6.7388267475991643</v>
      </c>
      <c r="HK92" s="28">
        <v>21.250780403</v>
      </c>
      <c r="HL92" s="28">
        <v>21.250780403</v>
      </c>
      <c r="HM92" s="28">
        <v>16.652189328972852</v>
      </c>
      <c r="HN92" s="28">
        <v>4.2458058308116975</v>
      </c>
      <c r="HO92" s="28">
        <v>21.416523556000001</v>
      </c>
      <c r="HP92" s="28">
        <v>21.416523556000001</v>
      </c>
      <c r="HQ92" s="28">
        <v>16.283236245774663</v>
      </c>
      <c r="HR92" s="28">
        <v>2.5068849860128104</v>
      </c>
      <c r="HS92" s="28">
        <v>21.496544821000001</v>
      </c>
      <c r="HT92" s="28">
        <v>21.496544821000001</v>
      </c>
      <c r="HU92" s="28">
        <v>16.029360378964547</v>
      </c>
      <c r="HV92" s="28">
        <v>1.4166152530906686</v>
      </c>
      <c r="HW92" s="29">
        <v>19.529186292999999</v>
      </c>
      <c r="HX92" s="29">
        <v>19.529186292999999</v>
      </c>
      <c r="HY92" s="29">
        <v>18.250653394889117</v>
      </c>
      <c r="HZ92" s="29">
        <v>11.030196291015717</v>
      </c>
      <c r="IA92" s="29">
        <v>19.552621168999998</v>
      </c>
      <c r="IB92" s="29">
        <v>19.552621168999998</v>
      </c>
      <c r="IC92" s="29">
        <v>18.190100070564821</v>
      </c>
      <c r="ID92" s="29">
        <v>10.574993351672807</v>
      </c>
      <c r="IE92" s="29">
        <v>19.663296150000001</v>
      </c>
      <c r="IF92" s="29">
        <v>19.663296150000001</v>
      </c>
      <c r="IG92" s="29">
        <v>18.102998683677388</v>
      </c>
      <c r="IH92" s="29">
        <v>10.159213778249057</v>
      </c>
      <c r="II92" s="29">
        <v>19.763771908999999</v>
      </c>
      <c r="IJ92" s="29">
        <v>19.763771908999999</v>
      </c>
      <c r="IK92" s="29">
        <v>18.011168223743471</v>
      </c>
      <c r="IL92" s="29">
        <v>9.9269584737044685</v>
      </c>
      <c r="IM92" s="29">
        <v>19.866156354000001</v>
      </c>
      <c r="IN92" s="29">
        <v>19.866156354000001</v>
      </c>
      <c r="IO92" s="29">
        <v>17.854280503062942</v>
      </c>
      <c r="IP92" s="29">
        <v>9.6714448940715094</v>
      </c>
      <c r="IQ92" s="29">
        <v>19.948518403000001</v>
      </c>
      <c r="IR92" s="29">
        <v>19.948518403000001</v>
      </c>
      <c r="IS92" s="29">
        <v>17.813958172494512</v>
      </c>
      <c r="IT92" s="29">
        <v>9.4299586041169245</v>
      </c>
      <c r="IU92" s="29">
        <v>20.032135503999999</v>
      </c>
      <c r="IV92" s="29">
        <v>20.032135503999999</v>
      </c>
      <c r="IW92" s="29">
        <v>17.763021914233171</v>
      </c>
      <c r="IX92" s="29">
        <v>9.1261321938966855</v>
      </c>
      <c r="IY92" s="29">
        <v>20.123059974</v>
      </c>
      <c r="IZ92" s="29">
        <v>20.123059974</v>
      </c>
      <c r="JA92" s="29">
        <v>17.710585547770215</v>
      </c>
      <c r="JB92" s="29">
        <v>8.9193291108939619</v>
      </c>
      <c r="JC92" s="29">
        <v>20.225880634999999</v>
      </c>
      <c r="JD92" s="29">
        <v>20.225880634999999</v>
      </c>
      <c r="JE92" s="29">
        <v>17.652316096044995</v>
      </c>
      <c r="JF92" s="29">
        <v>8.6691932214437735</v>
      </c>
      <c r="JG92" s="29">
        <v>20.364582823999999</v>
      </c>
      <c r="JH92" s="29">
        <v>20.364582823999999</v>
      </c>
      <c r="JI92" s="29">
        <v>17.533246512466313</v>
      </c>
      <c r="JJ92" s="29">
        <v>7.9672832921630352</v>
      </c>
      <c r="JK92" s="29">
        <v>20.809153152</v>
      </c>
      <c r="JL92" s="29">
        <v>20.809153152</v>
      </c>
      <c r="JM92" s="29">
        <v>16.971462010659927</v>
      </c>
      <c r="JN92" s="29">
        <v>4.7703087022430406</v>
      </c>
      <c r="JO92" s="29">
        <v>21.050012981999998</v>
      </c>
      <c r="JP92" s="29">
        <v>21.050012981999998</v>
      </c>
      <c r="JQ92" s="29">
        <v>16.517700950578494</v>
      </c>
      <c r="JR92" s="29">
        <v>2.5639930768985764</v>
      </c>
      <c r="JS92" s="29">
        <v>21.094467726000001</v>
      </c>
      <c r="JT92" s="29">
        <v>21.094467726000001</v>
      </c>
      <c r="JU92" s="29">
        <v>16.300228603155322</v>
      </c>
      <c r="JV92" s="29">
        <v>1.5257675088734253</v>
      </c>
      <c r="JW92" s="29">
        <v>21.020560810999999</v>
      </c>
      <c r="JX92" s="29">
        <v>21.020560810999999</v>
      </c>
      <c r="JY92" s="29">
        <v>16.29952670662118</v>
      </c>
      <c r="JZ92" s="29">
        <v>2.1634133324479095</v>
      </c>
    </row>
    <row r="93" spans="1:286" ht="15" thickBot="1" x14ac:dyDescent="0.4">
      <c r="A93" s="2"/>
      <c r="B93" s="74" t="s">
        <v>559</v>
      </c>
      <c r="C93" s="74" t="s">
        <v>560</v>
      </c>
      <c r="D93" s="74" t="s">
        <v>504</v>
      </c>
      <c r="E93" s="87">
        <v>374687</v>
      </c>
      <c r="F93" s="84">
        <v>428919</v>
      </c>
      <c r="G93" s="22">
        <v>17.693717624000001</v>
      </c>
      <c r="H93" s="22">
        <v>17.693717624000001</v>
      </c>
      <c r="I93" s="22">
        <v>17.693717624000001</v>
      </c>
      <c r="J93" s="22">
        <v>12.11952520733321</v>
      </c>
      <c r="K93" s="22">
        <v>17.684652710000002</v>
      </c>
      <c r="L93" s="22">
        <v>17.684652710000002</v>
      </c>
      <c r="M93" s="22">
        <v>17.684652710000002</v>
      </c>
      <c r="N93" s="22">
        <v>12.025342252437676</v>
      </c>
      <c r="O93" s="22">
        <v>17.695973316</v>
      </c>
      <c r="P93" s="22">
        <v>17.695973316</v>
      </c>
      <c r="Q93" s="22">
        <v>17.695973316</v>
      </c>
      <c r="R93" s="22">
        <v>11.979102684503271</v>
      </c>
      <c r="S93" s="22">
        <v>17.721123315</v>
      </c>
      <c r="T93" s="22">
        <v>17.721123315</v>
      </c>
      <c r="U93" s="22">
        <v>17.721123315</v>
      </c>
      <c r="V93" s="22">
        <v>11.896749579047363</v>
      </c>
      <c r="W93" s="22">
        <v>17.750317262999999</v>
      </c>
      <c r="X93" s="22">
        <v>17.750317262999999</v>
      </c>
      <c r="Y93" s="22">
        <v>17.750317262999999</v>
      </c>
      <c r="Z93" s="22">
        <v>11.802932256890998</v>
      </c>
      <c r="AA93" s="22">
        <v>17.782563257</v>
      </c>
      <c r="AB93" s="22">
        <v>17.782563257</v>
      </c>
      <c r="AC93" s="22">
        <v>17.782563257</v>
      </c>
      <c r="AD93" s="22">
        <v>11.70007754522441</v>
      </c>
      <c r="AE93" s="22">
        <v>17.818666384</v>
      </c>
      <c r="AF93" s="22">
        <v>17.818666384</v>
      </c>
      <c r="AG93" s="22">
        <v>17.818666384</v>
      </c>
      <c r="AH93" s="22">
        <v>11.593315361422428</v>
      </c>
      <c r="AI93" s="22">
        <v>17.861826034</v>
      </c>
      <c r="AJ93" s="22">
        <v>17.861826034</v>
      </c>
      <c r="AK93" s="22">
        <v>17.861826034</v>
      </c>
      <c r="AL93" s="22">
        <v>11.472863054153709</v>
      </c>
      <c r="AM93" s="22">
        <v>17.913729443000001</v>
      </c>
      <c r="AN93" s="22">
        <v>17.913729443000001</v>
      </c>
      <c r="AO93" s="22">
        <v>17.913729443000001</v>
      </c>
      <c r="AP93" s="22">
        <v>11.349738518590431</v>
      </c>
      <c r="AQ93" s="22">
        <v>17.974284340000001</v>
      </c>
      <c r="AR93" s="22">
        <v>17.974284340000001</v>
      </c>
      <c r="AS93" s="22">
        <v>17.974284340000001</v>
      </c>
      <c r="AT93" s="22">
        <v>11.191898319893987</v>
      </c>
      <c r="AU93" s="22">
        <v>18.312852028999998</v>
      </c>
      <c r="AV93" s="22">
        <v>18.312852028999998</v>
      </c>
      <c r="AW93" s="22">
        <v>18.312852028999998</v>
      </c>
      <c r="AX93" s="22">
        <v>10.541096748049725</v>
      </c>
      <c r="AY93" s="22">
        <v>18.662269433999999</v>
      </c>
      <c r="AZ93" s="22">
        <v>18.662269433999999</v>
      </c>
      <c r="BA93" s="22">
        <v>18.662269433999999</v>
      </c>
      <c r="BB93" s="22">
        <v>10.052858634093448</v>
      </c>
      <c r="BC93" s="22">
        <v>18.927618012</v>
      </c>
      <c r="BD93" s="22">
        <v>18.927618012</v>
      </c>
      <c r="BE93" s="22">
        <v>18.836862589842145</v>
      </c>
      <c r="BF93" s="22">
        <v>9.8070305892135679</v>
      </c>
      <c r="BG93" s="22">
        <v>19.180988917000001</v>
      </c>
      <c r="BH93" s="22">
        <v>19.180988917000001</v>
      </c>
      <c r="BI93" s="22">
        <v>18.814393181558255</v>
      </c>
      <c r="BJ93" s="22">
        <v>9.6826913450454271</v>
      </c>
      <c r="BK93" s="25">
        <v>17.693605884</v>
      </c>
      <c r="BL93" s="25">
        <v>17.693605884</v>
      </c>
      <c r="BM93" s="25">
        <v>17.693605884</v>
      </c>
      <c r="BN93" s="25">
        <v>12.11952520733321</v>
      </c>
      <c r="BO93" s="25">
        <v>17.685114589000001</v>
      </c>
      <c r="BP93" s="25">
        <v>17.685114589000001</v>
      </c>
      <c r="BQ93" s="25">
        <v>17.685114589000001</v>
      </c>
      <c r="BR93" s="25">
        <v>12.074743686906258</v>
      </c>
      <c r="BS93" s="25">
        <v>17.693264757000001</v>
      </c>
      <c r="BT93" s="25">
        <v>17.693264757000001</v>
      </c>
      <c r="BU93" s="25">
        <v>17.693264757000001</v>
      </c>
      <c r="BV93" s="25">
        <v>12.038049051952889</v>
      </c>
      <c r="BW93" s="25">
        <v>17.709855824999998</v>
      </c>
      <c r="BX93" s="25">
        <v>17.709855824999998</v>
      </c>
      <c r="BY93" s="25">
        <v>17.709855824999998</v>
      </c>
      <c r="BZ93" s="25">
        <v>11.989003739235548</v>
      </c>
      <c r="CA93" s="25">
        <v>17.727853431</v>
      </c>
      <c r="CB93" s="25">
        <v>17.727853431</v>
      </c>
      <c r="CC93" s="25">
        <v>17.727853431</v>
      </c>
      <c r="CD93" s="25">
        <v>11.937261327677353</v>
      </c>
      <c r="CE93" s="25">
        <v>17.751361868</v>
      </c>
      <c r="CF93" s="25">
        <v>17.751361868</v>
      </c>
      <c r="CG93" s="25">
        <v>17.751361868</v>
      </c>
      <c r="CH93" s="25">
        <v>11.865718851373142</v>
      </c>
      <c r="CI93" s="25">
        <v>17.784865589999999</v>
      </c>
      <c r="CJ93" s="25">
        <v>17.784865589999999</v>
      </c>
      <c r="CK93" s="25">
        <v>17.784865589999999</v>
      </c>
      <c r="CL93" s="25">
        <v>11.774624395436483</v>
      </c>
      <c r="CM93" s="25">
        <v>17.827141257000001</v>
      </c>
      <c r="CN93" s="25">
        <v>17.827141257000001</v>
      </c>
      <c r="CO93" s="25">
        <v>17.827141257000001</v>
      </c>
      <c r="CP93" s="25">
        <v>11.665786711109721</v>
      </c>
      <c r="CQ93" s="25">
        <v>17.878198098999999</v>
      </c>
      <c r="CR93" s="25">
        <v>17.878198098999999</v>
      </c>
      <c r="CS93" s="25">
        <v>17.878198098999999</v>
      </c>
      <c r="CT93" s="25">
        <v>11.546439867615444</v>
      </c>
      <c r="CU93" s="25">
        <v>17.93928318</v>
      </c>
      <c r="CV93" s="25">
        <v>17.93928318</v>
      </c>
      <c r="CW93" s="25">
        <v>17.93928318</v>
      </c>
      <c r="CX93" s="25">
        <v>11.405516609460387</v>
      </c>
      <c r="CY93" s="25">
        <v>18.133335527</v>
      </c>
      <c r="CZ93" s="25">
        <v>18.133335527</v>
      </c>
      <c r="DA93" s="25">
        <v>18.133335527</v>
      </c>
      <c r="DB93" s="25">
        <v>11.028721637017789</v>
      </c>
      <c r="DC93" s="25">
        <v>18.317114146000002</v>
      </c>
      <c r="DD93" s="25">
        <v>18.317114146000002</v>
      </c>
      <c r="DE93" s="25">
        <v>18.317114146000002</v>
      </c>
      <c r="DF93" s="25">
        <v>10.758217418852574</v>
      </c>
      <c r="DG93" s="25">
        <v>18.485271620999999</v>
      </c>
      <c r="DH93" s="25">
        <v>18.485271620999999</v>
      </c>
      <c r="DI93" s="25">
        <v>18.485271620999999</v>
      </c>
      <c r="DJ93" s="25">
        <v>10.600146370441173</v>
      </c>
      <c r="DK93" s="25">
        <v>18.628015263000002</v>
      </c>
      <c r="DL93" s="25">
        <v>18.628015263000002</v>
      </c>
      <c r="DM93" s="25">
        <v>18.628015263000002</v>
      </c>
      <c r="DN93" s="25">
        <v>10.481189073460493</v>
      </c>
      <c r="DO93" s="27">
        <v>17.693717624000001</v>
      </c>
      <c r="DP93" s="27">
        <v>17.693717624000001</v>
      </c>
      <c r="DQ93" s="27">
        <v>17.693717624000001</v>
      </c>
      <c r="DR93" s="27">
        <v>12.11952520733321</v>
      </c>
      <c r="DS93" s="27">
        <v>17.6843413</v>
      </c>
      <c r="DT93" s="27">
        <v>17.6843413</v>
      </c>
      <c r="DU93" s="27">
        <v>17.6843413</v>
      </c>
      <c r="DV93" s="27">
        <v>12.025473292750622</v>
      </c>
      <c r="DW93" s="27">
        <v>17.697056616000001</v>
      </c>
      <c r="DX93" s="27">
        <v>17.697056616000001</v>
      </c>
      <c r="DY93" s="27">
        <v>17.697056616000001</v>
      </c>
      <c r="DZ93" s="27">
        <v>11.978916263887957</v>
      </c>
      <c r="EA93" s="27">
        <v>17.722034211</v>
      </c>
      <c r="EB93" s="27">
        <v>17.722034211</v>
      </c>
      <c r="EC93" s="27">
        <v>17.722034211</v>
      </c>
      <c r="ED93" s="27">
        <v>11.896656235576376</v>
      </c>
      <c r="EE93" s="27">
        <v>17.750977729999999</v>
      </c>
      <c r="EF93" s="27">
        <v>17.750977729999999</v>
      </c>
      <c r="EG93" s="27">
        <v>17.750977729999999</v>
      </c>
      <c r="EH93" s="27">
        <v>11.802951325952804</v>
      </c>
      <c r="EI93" s="27">
        <v>17.783894874000001</v>
      </c>
      <c r="EJ93" s="27">
        <v>17.783894874000001</v>
      </c>
      <c r="EK93" s="27">
        <v>17.783894874000001</v>
      </c>
      <c r="EL93" s="27">
        <v>11.69967007503428</v>
      </c>
      <c r="EM93" s="27">
        <v>17.821675510999999</v>
      </c>
      <c r="EN93" s="27">
        <v>17.821675510999999</v>
      </c>
      <c r="EO93" s="27">
        <v>17.821675510999999</v>
      </c>
      <c r="EP93" s="27">
        <v>11.591913709411935</v>
      </c>
      <c r="EQ93" s="27">
        <v>17.864831541000001</v>
      </c>
      <c r="ER93" s="27">
        <v>17.864831541000001</v>
      </c>
      <c r="ES93" s="27">
        <v>17.864831541000001</v>
      </c>
      <c r="ET93" s="27">
        <v>11.471356199220615</v>
      </c>
      <c r="EU93" s="27">
        <v>17.912479803</v>
      </c>
      <c r="EV93" s="27">
        <v>17.912479803</v>
      </c>
      <c r="EW93" s="27">
        <v>17.912479803</v>
      </c>
      <c r="EX93" s="27">
        <v>11.349254813830079</v>
      </c>
      <c r="EY93" s="27">
        <v>17.967470648999999</v>
      </c>
      <c r="EZ93" s="27">
        <v>17.967470648999999</v>
      </c>
      <c r="FA93" s="27">
        <v>17.967470648999999</v>
      </c>
      <c r="FB93" s="27">
        <v>11.204122016544144</v>
      </c>
      <c r="FC93" s="27">
        <v>18.265472703</v>
      </c>
      <c r="FD93" s="27">
        <v>18.265472703</v>
      </c>
      <c r="FE93" s="27">
        <v>18.265472703</v>
      </c>
      <c r="FF93" s="27">
        <v>10.626789894756923</v>
      </c>
      <c r="FG93" s="27">
        <v>18.499828487999999</v>
      </c>
      <c r="FH93" s="27">
        <v>18.499828487999999</v>
      </c>
      <c r="FI93" s="27">
        <v>18.499828487999999</v>
      </c>
      <c r="FJ93" s="27">
        <v>10.279941764480931</v>
      </c>
      <c r="FK93" s="27">
        <v>18.694207789</v>
      </c>
      <c r="FL93" s="27">
        <v>18.694207789</v>
      </c>
      <c r="FM93" s="27">
        <v>18.694207789</v>
      </c>
      <c r="FN93" s="27">
        <v>10.122591183497605</v>
      </c>
      <c r="FO93" s="27">
        <v>18.847245368999999</v>
      </c>
      <c r="FP93" s="27">
        <v>18.847245368999999</v>
      </c>
      <c r="FQ93" s="27">
        <v>18.847245368999999</v>
      </c>
      <c r="FR93" s="27">
        <v>10.086229827873344</v>
      </c>
      <c r="FS93" s="28">
        <v>17.693870030999999</v>
      </c>
      <c r="FT93" s="28">
        <v>17.693870030999999</v>
      </c>
      <c r="FU93" s="28">
        <v>17.693870030999999</v>
      </c>
      <c r="FV93" s="28">
        <v>12.11952520733321</v>
      </c>
      <c r="FW93" s="28">
        <v>17.682450195000001</v>
      </c>
      <c r="FX93" s="28">
        <v>17.682450195000001</v>
      </c>
      <c r="FY93" s="28">
        <v>17.682450195000001</v>
      </c>
      <c r="FZ93" s="28">
        <v>12.021677595359652</v>
      </c>
      <c r="GA93" s="28">
        <v>17.696043908</v>
      </c>
      <c r="GB93" s="28">
        <v>17.696043908</v>
      </c>
      <c r="GC93" s="28">
        <v>17.696043908</v>
      </c>
      <c r="GD93" s="28">
        <v>11.975788079502792</v>
      </c>
      <c r="GE93" s="28">
        <v>17.725412227</v>
      </c>
      <c r="GF93" s="28">
        <v>17.725412227</v>
      </c>
      <c r="GG93" s="28">
        <v>17.725412227</v>
      </c>
      <c r="GH93" s="28">
        <v>11.894808368140893</v>
      </c>
      <c r="GI93" s="28">
        <v>17.762778646000001</v>
      </c>
      <c r="GJ93" s="28">
        <v>17.762778646000001</v>
      </c>
      <c r="GK93" s="28">
        <v>17.762778646000001</v>
      </c>
      <c r="GL93" s="28">
        <v>11.805887800424063</v>
      </c>
      <c r="GM93" s="28">
        <v>17.814066586999999</v>
      </c>
      <c r="GN93" s="28">
        <v>17.814066586999999</v>
      </c>
      <c r="GO93" s="28">
        <v>17.814066586999999</v>
      </c>
      <c r="GP93" s="28">
        <v>11.704475046085415</v>
      </c>
      <c r="GQ93" s="28">
        <v>17.878415113999999</v>
      </c>
      <c r="GR93" s="28">
        <v>17.878415113999999</v>
      </c>
      <c r="GS93" s="28">
        <v>17.878415113999999</v>
      </c>
      <c r="GT93" s="28">
        <v>11.594008844401248</v>
      </c>
      <c r="GU93" s="28">
        <v>17.957360314999999</v>
      </c>
      <c r="GV93" s="28">
        <v>17.957360314999999</v>
      </c>
      <c r="GW93" s="28">
        <v>17.957360314999999</v>
      </c>
      <c r="GX93" s="28">
        <v>11.466874304683074</v>
      </c>
      <c r="GY93" s="28">
        <v>18.048136562</v>
      </c>
      <c r="GZ93" s="28">
        <v>18.048136562</v>
      </c>
      <c r="HA93" s="28">
        <v>18.048136562</v>
      </c>
      <c r="HB93" s="28">
        <v>11.353821098691533</v>
      </c>
      <c r="HC93" s="28">
        <v>18.155822236999999</v>
      </c>
      <c r="HD93" s="28">
        <v>18.155822236999999</v>
      </c>
      <c r="HE93" s="28">
        <v>18.155822236999999</v>
      </c>
      <c r="HF93" s="28">
        <v>11.23068022023503</v>
      </c>
      <c r="HG93" s="28">
        <v>18.708135382999998</v>
      </c>
      <c r="HH93" s="28">
        <v>18.708135382999998</v>
      </c>
      <c r="HI93" s="28">
        <v>18.647810657141612</v>
      </c>
      <c r="HJ93" s="28">
        <v>10.076191438761931</v>
      </c>
      <c r="HK93" s="28">
        <v>19.397934026999998</v>
      </c>
      <c r="HL93" s="28">
        <v>19.397934026999998</v>
      </c>
      <c r="HM93" s="28">
        <v>18.179873940222912</v>
      </c>
      <c r="HN93" s="28">
        <v>7.2358696907082738</v>
      </c>
      <c r="HO93" s="28">
        <v>19.875430972</v>
      </c>
      <c r="HP93" s="28">
        <v>19.875430972</v>
      </c>
      <c r="HQ93" s="28">
        <v>17.860121862964434</v>
      </c>
      <c r="HR93" s="28">
        <v>5.0366146446733673</v>
      </c>
      <c r="HS93" s="28">
        <v>20.117202726000002</v>
      </c>
      <c r="HT93" s="28">
        <v>20.117202726000002</v>
      </c>
      <c r="HU93" s="28">
        <v>17.606259610741311</v>
      </c>
      <c r="HV93" s="28">
        <v>3.7253775146167971</v>
      </c>
      <c r="HW93" s="29">
        <v>17.693870030999999</v>
      </c>
      <c r="HX93" s="29">
        <v>17.693870030999999</v>
      </c>
      <c r="HY93" s="29">
        <v>17.693870030999999</v>
      </c>
      <c r="HZ93" s="29">
        <v>12.11952520733321</v>
      </c>
      <c r="IA93" s="29">
        <v>17.67412431</v>
      </c>
      <c r="IB93" s="29">
        <v>17.67412431</v>
      </c>
      <c r="IC93" s="29">
        <v>17.67412431</v>
      </c>
      <c r="ID93" s="29">
        <v>12.057983337497845</v>
      </c>
      <c r="IE93" s="29">
        <v>17.691394759000001</v>
      </c>
      <c r="IF93" s="29">
        <v>17.691394759000001</v>
      </c>
      <c r="IG93" s="29">
        <v>17.691394759000001</v>
      </c>
      <c r="IH93" s="29">
        <v>12.002858897623284</v>
      </c>
      <c r="II93" s="29">
        <v>17.718628567</v>
      </c>
      <c r="IJ93" s="29">
        <v>17.718628567</v>
      </c>
      <c r="IK93" s="29">
        <v>17.718628567</v>
      </c>
      <c r="IL93" s="29">
        <v>11.940190892703145</v>
      </c>
      <c r="IM93" s="29">
        <v>17.753263486999998</v>
      </c>
      <c r="IN93" s="29">
        <v>17.753263486999998</v>
      </c>
      <c r="IO93" s="29">
        <v>17.753263486999998</v>
      </c>
      <c r="IP93" s="29">
        <v>11.875392623208104</v>
      </c>
      <c r="IQ93" s="29">
        <v>17.806600859</v>
      </c>
      <c r="IR93" s="29">
        <v>17.806600859</v>
      </c>
      <c r="IS93" s="29">
        <v>17.806600859</v>
      </c>
      <c r="IT93" s="29">
        <v>11.801939201496523</v>
      </c>
      <c r="IU93" s="29">
        <v>17.885076890000001</v>
      </c>
      <c r="IV93" s="29">
        <v>17.885076890000001</v>
      </c>
      <c r="IW93" s="29">
        <v>17.885076890000001</v>
      </c>
      <c r="IX93" s="29">
        <v>11.711991451243104</v>
      </c>
      <c r="IY93" s="29">
        <v>17.975774539</v>
      </c>
      <c r="IZ93" s="29">
        <v>17.975774539</v>
      </c>
      <c r="JA93" s="29">
        <v>17.975774539</v>
      </c>
      <c r="JB93" s="29">
        <v>11.60543737641499</v>
      </c>
      <c r="JC93" s="29">
        <v>18.074371232000001</v>
      </c>
      <c r="JD93" s="29">
        <v>18.074371232000001</v>
      </c>
      <c r="JE93" s="29">
        <v>18.074371232000001</v>
      </c>
      <c r="JF93" s="29">
        <v>11.410861469822738</v>
      </c>
      <c r="JG93" s="29">
        <v>18.218924173000001</v>
      </c>
      <c r="JH93" s="29">
        <v>18.218924173000001</v>
      </c>
      <c r="JI93" s="29">
        <v>18.218924173000001</v>
      </c>
      <c r="JJ93" s="29">
        <v>10.784026687910274</v>
      </c>
      <c r="JK93" s="29">
        <v>18.910978909000001</v>
      </c>
      <c r="JL93" s="29">
        <v>18.910978909000001</v>
      </c>
      <c r="JM93" s="29">
        <v>18.512304460851723</v>
      </c>
      <c r="JN93" s="29">
        <v>7.7415188645496116</v>
      </c>
      <c r="JO93" s="29">
        <v>19.511466159000001</v>
      </c>
      <c r="JP93" s="29">
        <v>19.511466159000001</v>
      </c>
      <c r="JQ93" s="29">
        <v>18.024426308457379</v>
      </c>
      <c r="JR93" s="29">
        <v>5.2005618556095072</v>
      </c>
      <c r="JS93" s="29">
        <v>19.826628262</v>
      </c>
      <c r="JT93" s="29">
        <v>19.826628262</v>
      </c>
      <c r="JU93" s="29">
        <v>17.767077127841446</v>
      </c>
      <c r="JV93" s="29">
        <v>3.808621920421233</v>
      </c>
      <c r="JW93" s="29">
        <v>19.860188642000001</v>
      </c>
      <c r="JX93" s="29">
        <v>19.860188642000001</v>
      </c>
      <c r="JY93" s="29">
        <v>17.785801975744548</v>
      </c>
      <c r="JZ93" s="29">
        <v>4.3084420652512065</v>
      </c>
    </row>
    <row r="94" spans="1:286" ht="15" thickBot="1" x14ac:dyDescent="0.4">
      <c r="A94" s="2"/>
      <c r="B94" s="74" t="s">
        <v>561</v>
      </c>
      <c r="C94" s="74" t="s">
        <v>496</v>
      </c>
      <c r="D94" s="74" t="s">
        <v>855</v>
      </c>
      <c r="E94" s="87">
        <v>369051</v>
      </c>
      <c r="F94" s="84">
        <v>429883</v>
      </c>
      <c r="G94" s="22">
        <v>23.20376134236842</v>
      </c>
      <c r="H94" s="22">
        <v>13.725807738332669</v>
      </c>
      <c r="I94" s="22">
        <v>10.012785647485092</v>
      </c>
      <c r="J94" s="22">
        <v>14.914205826127423</v>
      </c>
      <c r="K94" s="22">
        <v>23.19220472936842</v>
      </c>
      <c r="L94" s="22">
        <v>13.660771362665317</v>
      </c>
      <c r="M94" s="22">
        <v>9.9653425169050323</v>
      </c>
      <c r="N94" s="22">
        <v>14.881426287942006</v>
      </c>
      <c r="O94" s="22">
        <v>23.235405075368423</v>
      </c>
      <c r="P94" s="22">
        <v>13.484781949611303</v>
      </c>
      <c r="Q94" s="22">
        <v>9.8369606902956335</v>
      </c>
      <c r="R94" s="22">
        <v>14.603722832609865</v>
      </c>
      <c r="S94" s="22">
        <v>23.304828693368421</v>
      </c>
      <c r="T94" s="22">
        <v>13.211476427538617</v>
      </c>
      <c r="U94" s="22">
        <v>9.6375881170411404</v>
      </c>
      <c r="V94" s="22">
        <v>14.161661832296746</v>
      </c>
      <c r="W94" s="22">
        <v>23.38984284336842</v>
      </c>
      <c r="X94" s="22">
        <v>12.980085533915092</v>
      </c>
      <c r="Y94" s="22">
        <v>9.4687916816836832</v>
      </c>
      <c r="Z94" s="22">
        <v>14.013869730558294</v>
      </c>
      <c r="AA94" s="22">
        <v>23.48337587036842</v>
      </c>
      <c r="AB94" s="22">
        <v>12.604924930089838</v>
      </c>
      <c r="AC94" s="22">
        <v>9.1951172443685909</v>
      </c>
      <c r="AD94" s="22">
        <v>13.604768601014769</v>
      </c>
      <c r="AE94" s="22">
        <v>23.584819598368423</v>
      </c>
      <c r="AF94" s="22">
        <v>12.347620871042221</v>
      </c>
      <c r="AG94" s="22">
        <v>9.0074175156104328</v>
      </c>
      <c r="AH94" s="22">
        <v>13.166452562286009</v>
      </c>
      <c r="AI94" s="22">
        <v>23.699231089368421</v>
      </c>
      <c r="AJ94" s="22">
        <v>12.184304563343625</v>
      </c>
      <c r="AK94" s="22">
        <v>8.8882805429164407</v>
      </c>
      <c r="AL94" s="22">
        <v>12.749623392062174</v>
      </c>
      <c r="AM94" s="22">
        <v>23.823747941368421</v>
      </c>
      <c r="AN94" s="22">
        <v>12.164184341078039</v>
      </c>
      <c r="AO94" s="22">
        <v>8.8736031208975916</v>
      </c>
      <c r="AP94" s="22">
        <v>12.356107651419805</v>
      </c>
      <c r="AQ94" s="22">
        <v>23.969247875368421</v>
      </c>
      <c r="AR94" s="22">
        <v>12.079217839725434</v>
      </c>
      <c r="AS94" s="22">
        <v>8.8116212411074173</v>
      </c>
      <c r="AT94" s="22">
        <v>11.749044524016567</v>
      </c>
      <c r="AU94" s="22">
        <v>24.557324688368421</v>
      </c>
      <c r="AV94" s="22">
        <v>11.549021802043031</v>
      </c>
      <c r="AW94" s="22">
        <v>8.4248506132751562</v>
      </c>
      <c r="AX94" s="22">
        <v>9.6806880018079511</v>
      </c>
      <c r="AY94" s="22">
        <v>25.010982526368423</v>
      </c>
      <c r="AZ94" s="22">
        <v>11.11540149722434</v>
      </c>
      <c r="BA94" s="22">
        <v>8.1085306379908371</v>
      </c>
      <c r="BB94" s="22">
        <v>8.8263491628982322</v>
      </c>
      <c r="BC94" s="22">
        <v>25.269053420368422</v>
      </c>
      <c r="BD94" s="22">
        <v>10.971781863270239</v>
      </c>
      <c r="BE94" s="22">
        <v>8.0037621145664115</v>
      </c>
      <c r="BF94" s="22">
        <v>8.7168145565682273</v>
      </c>
      <c r="BG94" s="22">
        <v>25.459162447368421</v>
      </c>
      <c r="BH94" s="22">
        <v>10.776419274161077</v>
      </c>
      <c r="BI94" s="22">
        <v>7.8612478257479257</v>
      </c>
      <c r="BJ94" s="22">
        <v>9.0842811141496647</v>
      </c>
      <c r="BK94" s="25">
        <v>23.20345438036842</v>
      </c>
      <c r="BL94" s="25">
        <v>13.725807738332669</v>
      </c>
      <c r="BM94" s="25">
        <v>10.012785647485092</v>
      </c>
      <c r="BN94" s="25">
        <v>14.914205826127423</v>
      </c>
      <c r="BO94" s="25">
        <v>23.200871275368421</v>
      </c>
      <c r="BP94" s="25">
        <v>13.644091954980162</v>
      </c>
      <c r="BQ94" s="25">
        <v>9.9531751212178499</v>
      </c>
      <c r="BR94" s="25">
        <v>14.939280329277329</v>
      </c>
      <c r="BS94" s="25">
        <v>23.237543374368421</v>
      </c>
      <c r="BT94" s="25">
        <v>13.283037182380102</v>
      </c>
      <c r="BU94" s="25">
        <v>9.6897906913930303</v>
      </c>
      <c r="BV94" s="25">
        <v>14.749815984712082</v>
      </c>
      <c r="BW94" s="25">
        <v>23.289263050368422</v>
      </c>
      <c r="BX94" s="25">
        <v>12.881437988705949</v>
      </c>
      <c r="BY94" s="25">
        <v>9.3968296708745669</v>
      </c>
      <c r="BZ94" s="25">
        <v>14.465499183010865</v>
      </c>
      <c r="CA94" s="25">
        <v>23.347616785368423</v>
      </c>
      <c r="CB94" s="25">
        <v>12.545667621483743</v>
      </c>
      <c r="CC94" s="25">
        <v>9.1518898627506253</v>
      </c>
      <c r="CD94" s="25">
        <v>14.499432470935465</v>
      </c>
      <c r="CE94" s="25">
        <v>23.419278588368421</v>
      </c>
      <c r="CF94" s="25">
        <v>12.190231976166938</v>
      </c>
      <c r="CG94" s="25">
        <v>8.8926045080466114</v>
      </c>
      <c r="CH94" s="25">
        <v>14.240139815951723</v>
      </c>
      <c r="CI94" s="25">
        <v>23.50966378236842</v>
      </c>
      <c r="CJ94" s="25">
        <v>11.921904475518385</v>
      </c>
      <c r="CK94" s="25">
        <v>8.6968633321144946</v>
      </c>
      <c r="CL94" s="25">
        <v>13.903451649139972</v>
      </c>
      <c r="CM94" s="25">
        <v>23.617292305368423</v>
      </c>
      <c r="CN94" s="25">
        <v>11.809958787820051</v>
      </c>
      <c r="CO94" s="25">
        <v>8.6152005115029695</v>
      </c>
      <c r="CP94" s="25">
        <v>13.578109841921904</v>
      </c>
      <c r="CQ94" s="25">
        <v>23.742880932368422</v>
      </c>
      <c r="CR94" s="25">
        <v>11.710265131954758</v>
      </c>
      <c r="CS94" s="25">
        <v>8.5424753775346751</v>
      </c>
      <c r="CT94" s="25">
        <v>13.251237711138511</v>
      </c>
      <c r="CU94" s="25">
        <v>23.832947972368423</v>
      </c>
      <c r="CV94" s="25">
        <v>11.610064587456213</v>
      </c>
      <c r="CW94" s="25">
        <v>8.469380475365579</v>
      </c>
      <c r="CX94" s="25">
        <v>12.783375414760014</v>
      </c>
      <c r="CY94" s="25">
        <v>24.05241002336842</v>
      </c>
      <c r="CZ94" s="25">
        <v>11.239175508412044</v>
      </c>
      <c r="DA94" s="25">
        <v>8.1988220559079625</v>
      </c>
      <c r="DB94" s="25">
        <v>11.618461327284425</v>
      </c>
      <c r="DC94" s="25">
        <v>24.22720210636842</v>
      </c>
      <c r="DD94" s="25">
        <v>10.800760192953216</v>
      </c>
      <c r="DE94" s="25">
        <v>7.8790041871202243</v>
      </c>
      <c r="DF94" s="25">
        <v>10.907036831813926</v>
      </c>
      <c r="DG94" s="25">
        <v>24.356931937368422</v>
      </c>
      <c r="DH94" s="25">
        <v>11.521569168633761</v>
      </c>
      <c r="DI94" s="25">
        <v>8.4048242994125228</v>
      </c>
      <c r="DJ94" s="25">
        <v>10.439715889560254</v>
      </c>
      <c r="DK94" s="25">
        <v>24.45071024936842</v>
      </c>
      <c r="DL94" s="25">
        <v>11.916458757504406</v>
      </c>
      <c r="DM94" s="25">
        <v>8.6928907566413329</v>
      </c>
      <c r="DN94" s="25">
        <v>10.299390399669711</v>
      </c>
      <c r="DO94" s="27">
        <v>23.20376134236842</v>
      </c>
      <c r="DP94" s="27">
        <v>13.725807738332669</v>
      </c>
      <c r="DQ94" s="27">
        <v>10.012785647485092</v>
      </c>
      <c r="DR94" s="27">
        <v>14.914205826127423</v>
      </c>
      <c r="DS94" s="27">
        <v>23.19213285136842</v>
      </c>
      <c r="DT94" s="27">
        <v>13.661480130222008</v>
      </c>
      <c r="DU94" s="27">
        <v>9.9658595529698193</v>
      </c>
      <c r="DV94" s="27">
        <v>14.881465373019845</v>
      </c>
      <c r="DW94" s="27">
        <v>23.235261320368423</v>
      </c>
      <c r="DX94" s="27">
        <v>13.485678903535618</v>
      </c>
      <c r="DY94" s="27">
        <v>9.8376150056955769</v>
      </c>
      <c r="DZ94" s="27">
        <v>14.603801369195706</v>
      </c>
      <c r="EA94" s="27">
        <v>23.304614959368422</v>
      </c>
      <c r="EB94" s="27">
        <v>13.207435068837231</v>
      </c>
      <c r="EC94" s="27">
        <v>9.6346400021343186</v>
      </c>
      <c r="ED94" s="27">
        <v>14.161779896529232</v>
      </c>
      <c r="EE94" s="27">
        <v>23.389561007368421</v>
      </c>
      <c r="EF94" s="27">
        <v>12.978898476551086</v>
      </c>
      <c r="EG94" s="27">
        <v>9.4679257398634515</v>
      </c>
      <c r="EH94" s="27">
        <v>14.014022683033946</v>
      </c>
      <c r="EI94" s="27">
        <v>23.483460127368421</v>
      </c>
      <c r="EJ94" s="27">
        <v>12.601840445765857</v>
      </c>
      <c r="EK94" s="27">
        <v>9.1928671559979946</v>
      </c>
      <c r="EL94" s="27">
        <v>13.60472279700946</v>
      </c>
      <c r="EM94" s="27">
        <v>23.585713570368419</v>
      </c>
      <c r="EN94" s="27">
        <v>12.348261808308724</v>
      </c>
      <c r="EO94" s="27">
        <v>9.0078850704228959</v>
      </c>
      <c r="EP94" s="27">
        <v>13.165981055723584</v>
      </c>
      <c r="EQ94" s="27">
        <v>23.700279629368421</v>
      </c>
      <c r="ER94" s="27">
        <v>12.194754638350002</v>
      </c>
      <c r="ES94" s="27">
        <v>8.8959037271423682</v>
      </c>
      <c r="ET94" s="27">
        <v>12.74907127553641</v>
      </c>
      <c r="EU94" s="27">
        <v>23.824936147368422</v>
      </c>
      <c r="EV94" s="27">
        <v>12.172644003181061</v>
      </c>
      <c r="EW94" s="27">
        <v>8.8797743266220568</v>
      </c>
      <c r="EX94" s="27">
        <v>12.355484596892317</v>
      </c>
      <c r="EY94" s="27">
        <v>23.959153776368421</v>
      </c>
      <c r="EZ94" s="27">
        <v>12.095140057279677</v>
      </c>
      <c r="FA94" s="27">
        <v>8.8232362771360826</v>
      </c>
      <c r="FB94" s="27">
        <v>11.796379911301662</v>
      </c>
      <c r="FC94" s="27">
        <v>24.487340786368421</v>
      </c>
      <c r="FD94" s="27">
        <v>11.59434917792159</v>
      </c>
      <c r="FE94" s="27">
        <v>8.4579163029079414</v>
      </c>
      <c r="FF94" s="27">
        <v>9.9281538819220287</v>
      </c>
      <c r="FG94" s="27">
        <v>24.87625529536842</v>
      </c>
      <c r="FH94" s="27">
        <v>11.190208120257486</v>
      </c>
      <c r="FI94" s="27">
        <v>8.163101027997925</v>
      </c>
      <c r="FJ94" s="27">
        <v>9.1471075124932995</v>
      </c>
      <c r="FK94" s="27">
        <v>25.10722788436842</v>
      </c>
      <c r="FL94" s="27">
        <v>11.036023958000222</v>
      </c>
      <c r="FM94" s="27">
        <v>8.0506258282610403</v>
      </c>
      <c r="FN94" s="27">
        <v>9.0247877110705659</v>
      </c>
      <c r="FO94" s="27">
        <v>25.26057268836842</v>
      </c>
      <c r="FP94" s="27">
        <v>10.850007817962036</v>
      </c>
      <c r="FQ94" s="27">
        <v>7.9149296439138466</v>
      </c>
      <c r="FR94" s="27">
        <v>9.3996063173124291</v>
      </c>
      <c r="FS94" s="28">
        <v>23.204379708368421</v>
      </c>
      <c r="FT94" s="28">
        <v>13.725807738332669</v>
      </c>
      <c r="FU94" s="28">
        <v>10.012785647485092</v>
      </c>
      <c r="FV94" s="28">
        <v>14.914205826127423</v>
      </c>
      <c r="FW94" s="28">
        <v>23.189620940368421</v>
      </c>
      <c r="FX94" s="28">
        <v>13.607575777043118</v>
      </c>
      <c r="FY94" s="28">
        <v>9.926537077809451</v>
      </c>
      <c r="FZ94" s="28">
        <v>14.877854154348686</v>
      </c>
      <c r="GA94" s="28">
        <v>23.239143895368422</v>
      </c>
      <c r="GB94" s="28">
        <v>13.419241880283248</v>
      </c>
      <c r="GC94" s="28">
        <v>9.7891501222027699</v>
      </c>
      <c r="GD94" s="28">
        <v>14.610461532239603</v>
      </c>
      <c r="GE94" s="28">
        <v>23.324665331368422</v>
      </c>
      <c r="GF94" s="28">
        <v>13.148775973554029</v>
      </c>
      <c r="GG94" s="28">
        <v>9.5918490088067756</v>
      </c>
      <c r="GH94" s="28">
        <v>14.181012954759554</v>
      </c>
      <c r="GI94" s="28">
        <v>23.438358366368423</v>
      </c>
      <c r="GJ94" s="28">
        <v>12.900606237244052</v>
      </c>
      <c r="GK94" s="28">
        <v>9.4108126413130737</v>
      </c>
      <c r="GL94" s="28">
        <v>14.06875994938178</v>
      </c>
      <c r="GM94" s="28">
        <v>23.574273940368421</v>
      </c>
      <c r="GN94" s="28">
        <v>12.542032194588126</v>
      </c>
      <c r="GO94" s="28">
        <v>9.1492378694445229</v>
      </c>
      <c r="GP94" s="28">
        <v>13.696590344178651</v>
      </c>
      <c r="GQ94" s="28">
        <v>23.731347239368421</v>
      </c>
      <c r="GR94" s="28">
        <v>12.277636449439008</v>
      </c>
      <c r="GS94" s="28">
        <v>8.9563648544093581</v>
      </c>
      <c r="GT94" s="28">
        <v>13.310424896959853</v>
      </c>
      <c r="GU94" s="28">
        <v>23.910736873368421</v>
      </c>
      <c r="GV94" s="28">
        <v>12.080745311007174</v>
      </c>
      <c r="GW94" s="28">
        <v>8.8127355101412199</v>
      </c>
      <c r="GX94" s="28">
        <v>12.939066676388547</v>
      </c>
      <c r="GY94" s="28">
        <v>24.10584411136842</v>
      </c>
      <c r="GZ94" s="28">
        <v>11.867261749068177</v>
      </c>
      <c r="HA94" s="28">
        <v>8.6570022239327074</v>
      </c>
      <c r="HB94" s="28">
        <v>12.640512770782946</v>
      </c>
      <c r="HC94" s="28">
        <v>24.338168744368421</v>
      </c>
      <c r="HD94" s="28">
        <v>11.614643155018941</v>
      </c>
      <c r="HE94" s="28">
        <v>8.4727204766574591</v>
      </c>
      <c r="HF94" s="28">
        <v>12.214308195135072</v>
      </c>
      <c r="HG94" s="28">
        <v>25.17624155236842</v>
      </c>
      <c r="HH94" s="28">
        <v>10.345551360561617</v>
      </c>
      <c r="HI94" s="28">
        <v>7.5469356815378541</v>
      </c>
      <c r="HJ94" s="28">
        <v>9.8527499406024184</v>
      </c>
      <c r="HK94" s="28">
        <v>25.893571279368423</v>
      </c>
      <c r="HL94" s="28">
        <v>9.0127650234129835</v>
      </c>
      <c r="HM94" s="28">
        <v>6.5746866043125367</v>
      </c>
      <c r="HN94" s="28">
        <v>5.0874691734444895</v>
      </c>
      <c r="HO94" s="28">
        <v>26.301091296368419</v>
      </c>
      <c r="HP94" s="28">
        <v>7.924665861924197</v>
      </c>
      <c r="HQ94" s="28">
        <v>5.7809334150726199</v>
      </c>
      <c r="HR94" s="28">
        <v>1.2751989831850494</v>
      </c>
      <c r="HS94" s="28">
        <v>26.50990951036842</v>
      </c>
      <c r="HT94" s="28">
        <v>7.1585381875804996</v>
      </c>
      <c r="HU94" s="28">
        <v>5.2220539430553661</v>
      </c>
      <c r="HV94" s="28">
        <v>-0.98186048646592994</v>
      </c>
      <c r="HW94" s="29">
        <v>23.204379708368421</v>
      </c>
      <c r="HX94" s="29">
        <v>13.725807738332669</v>
      </c>
      <c r="HY94" s="29">
        <v>10.012785647485092</v>
      </c>
      <c r="HZ94" s="29">
        <v>14.914205826127423</v>
      </c>
      <c r="IA94" s="29">
        <v>23.168095385368421</v>
      </c>
      <c r="IB94" s="29">
        <v>13.666193766348487</v>
      </c>
      <c r="IC94" s="29">
        <v>9.9692980848984618</v>
      </c>
      <c r="ID94" s="29">
        <v>14.943153885273013</v>
      </c>
      <c r="IE94" s="29">
        <v>23.234132690368423</v>
      </c>
      <c r="IF94" s="29">
        <v>13.223784985897161</v>
      </c>
      <c r="IG94" s="29">
        <v>9.6465670389977323</v>
      </c>
      <c r="IH94" s="29">
        <v>14.592195462622074</v>
      </c>
      <c r="II94" s="29">
        <v>23.316371622368422</v>
      </c>
      <c r="IJ94" s="29">
        <v>13.137892705461402</v>
      </c>
      <c r="IK94" s="29">
        <v>9.5839098162555612</v>
      </c>
      <c r="IL94" s="29">
        <v>14.169127968322778</v>
      </c>
      <c r="IM94" s="29">
        <v>23.421897655368422</v>
      </c>
      <c r="IN94" s="29">
        <v>12.898933197195131</v>
      </c>
      <c r="IO94" s="29">
        <v>9.4095921818902948</v>
      </c>
      <c r="IP94" s="29">
        <v>14.081865657076797</v>
      </c>
      <c r="IQ94" s="29">
        <v>23.540390305368422</v>
      </c>
      <c r="IR94" s="29">
        <v>12.783150549918018</v>
      </c>
      <c r="IS94" s="29">
        <v>9.3251303526861413</v>
      </c>
      <c r="IT94" s="29">
        <v>13.764720708572222</v>
      </c>
      <c r="IU94" s="29">
        <v>23.67429602436842</v>
      </c>
      <c r="IV94" s="29">
        <v>12.532677813986462</v>
      </c>
      <c r="IW94" s="29">
        <v>9.1424139790320211</v>
      </c>
      <c r="IX94" s="29">
        <v>13.433889750060162</v>
      </c>
      <c r="IY94" s="29">
        <v>23.827161404368422</v>
      </c>
      <c r="IZ94" s="29">
        <v>12.386514520474364</v>
      </c>
      <c r="JA94" s="29">
        <v>9.035789891374149</v>
      </c>
      <c r="JB94" s="29">
        <v>13.142693801829971</v>
      </c>
      <c r="JC94" s="29">
        <v>24.007434968368422</v>
      </c>
      <c r="JD94" s="29">
        <v>12.206962199686137</v>
      </c>
      <c r="JE94" s="29">
        <v>8.9048089731772428</v>
      </c>
      <c r="JF94" s="29">
        <v>12.762502062395452</v>
      </c>
      <c r="JG94" s="29">
        <v>24.249797268368422</v>
      </c>
      <c r="JH94" s="29">
        <v>11.877157588538287</v>
      </c>
      <c r="JI94" s="29">
        <v>8.6642211010512753</v>
      </c>
      <c r="JJ94" s="29">
        <v>11.503820684560699</v>
      </c>
      <c r="JK94" s="29">
        <v>25.112398493368421</v>
      </c>
      <c r="JL94" s="29">
        <v>10.261686986539726</v>
      </c>
      <c r="JM94" s="29">
        <v>7.4857577882910622</v>
      </c>
      <c r="JN94" s="29">
        <v>5.9670869821888708</v>
      </c>
      <c r="JO94" s="29">
        <v>25.64077009436842</v>
      </c>
      <c r="JP94" s="29">
        <v>8.9490122709979598</v>
      </c>
      <c r="JQ94" s="29">
        <v>6.5281798590237994</v>
      </c>
      <c r="JR94" s="29">
        <v>1.7421150823386427</v>
      </c>
      <c r="JS94" s="29">
        <v>25.813785384368423</v>
      </c>
      <c r="JT94" s="29">
        <v>8.149096426041929</v>
      </c>
      <c r="JU94" s="29">
        <v>5.9446523869608257</v>
      </c>
      <c r="JV94" s="29">
        <v>-0.73598116681085912</v>
      </c>
      <c r="JW94" s="29">
        <v>25.734745972368422</v>
      </c>
      <c r="JX94" s="29">
        <v>8.1088067996813482</v>
      </c>
      <c r="JY94" s="29">
        <v>5.9152616654633121</v>
      </c>
      <c r="JZ94" s="29">
        <v>0.31061025090184202</v>
      </c>
    </row>
    <row r="95" spans="1:286" ht="15" thickBot="1" x14ac:dyDescent="0.4">
      <c r="A95" s="2"/>
      <c r="B95" s="74" t="s">
        <v>562</v>
      </c>
      <c r="C95" s="74" t="s">
        <v>506</v>
      </c>
      <c r="D95" s="74" t="s">
        <v>858</v>
      </c>
      <c r="E95" s="87">
        <v>355872</v>
      </c>
      <c r="F95" s="84">
        <v>466268</v>
      </c>
      <c r="G95" s="22">
        <v>8.5139230319999992</v>
      </c>
      <c r="H95" s="22">
        <v>8.5139230319999992</v>
      </c>
      <c r="I95" s="22">
        <v>8.5139230319999992</v>
      </c>
      <c r="J95" s="22">
        <v>3.8185938526711336</v>
      </c>
      <c r="K95" s="22">
        <v>8.5154746850000009</v>
      </c>
      <c r="L95" s="22">
        <v>8.5154746850000009</v>
      </c>
      <c r="M95" s="22">
        <v>8.5154746850000009</v>
      </c>
      <c r="N95" s="22">
        <v>3.7892494080299195</v>
      </c>
      <c r="O95" s="22">
        <v>8.539015461</v>
      </c>
      <c r="P95" s="22">
        <v>8.539015461</v>
      </c>
      <c r="Q95" s="22">
        <v>8.539015461</v>
      </c>
      <c r="R95" s="22">
        <v>3.7538625540607726</v>
      </c>
      <c r="S95" s="22">
        <v>8.5676948639999999</v>
      </c>
      <c r="T95" s="22">
        <v>8.5676948639999999</v>
      </c>
      <c r="U95" s="22">
        <v>8.5676948639999999</v>
      </c>
      <c r="V95" s="22">
        <v>3.6649020070673921</v>
      </c>
      <c r="W95" s="22">
        <v>8.5870794979999996</v>
      </c>
      <c r="X95" s="22">
        <v>8.5870794979999996</v>
      </c>
      <c r="Y95" s="22">
        <v>8.5870794979999996</v>
      </c>
      <c r="Z95" s="22">
        <v>3.5655934996446441</v>
      </c>
      <c r="AA95" s="22">
        <v>8.6073362769999999</v>
      </c>
      <c r="AB95" s="22">
        <v>8.6073362769999999</v>
      </c>
      <c r="AC95" s="22">
        <v>8.6073362769999999</v>
      </c>
      <c r="AD95" s="22">
        <v>3.5091657343387483</v>
      </c>
      <c r="AE95" s="22">
        <v>8.6292415400000007</v>
      </c>
      <c r="AF95" s="22">
        <v>8.6292415400000007</v>
      </c>
      <c r="AG95" s="22">
        <v>8.6292415400000007</v>
      </c>
      <c r="AH95" s="22">
        <v>3.4270008209136176</v>
      </c>
      <c r="AI95" s="22">
        <v>8.6536657130000005</v>
      </c>
      <c r="AJ95" s="22">
        <v>8.6536657130000005</v>
      </c>
      <c r="AK95" s="22">
        <v>8.6536657130000005</v>
      </c>
      <c r="AL95" s="22">
        <v>3.3406292380741238</v>
      </c>
      <c r="AM95" s="22">
        <v>8.6791544609999995</v>
      </c>
      <c r="AN95" s="22">
        <v>8.6791544609999995</v>
      </c>
      <c r="AO95" s="22">
        <v>8.6791544609999995</v>
      </c>
      <c r="AP95" s="22">
        <v>3.2430845041634555</v>
      </c>
      <c r="AQ95" s="22">
        <v>8.7115466650000002</v>
      </c>
      <c r="AR95" s="22">
        <v>8.7115466650000002</v>
      </c>
      <c r="AS95" s="22">
        <v>8.7115466650000002</v>
      </c>
      <c r="AT95" s="22">
        <v>3.1069050704698151</v>
      </c>
      <c r="AU95" s="22">
        <v>8.9352648559999999</v>
      </c>
      <c r="AV95" s="22">
        <v>8.9352648559999999</v>
      </c>
      <c r="AW95" s="22">
        <v>8.9352648559999999</v>
      </c>
      <c r="AX95" s="22">
        <v>2.4316576976052993</v>
      </c>
      <c r="AY95" s="22">
        <v>9.0735347290000004</v>
      </c>
      <c r="AZ95" s="22">
        <v>9.0735347290000004</v>
      </c>
      <c r="BA95" s="22">
        <v>9.0735347290000004</v>
      </c>
      <c r="BB95" s="22">
        <v>1.9932473742745858</v>
      </c>
      <c r="BC95" s="22">
        <v>9.1631814299999998</v>
      </c>
      <c r="BD95" s="22">
        <v>9.1631814299999998</v>
      </c>
      <c r="BE95" s="22">
        <v>9.1631814299999998</v>
      </c>
      <c r="BF95" s="22">
        <v>1.7451693921108964</v>
      </c>
      <c r="BG95" s="22">
        <v>9.235751681</v>
      </c>
      <c r="BH95" s="22">
        <v>9.235751681</v>
      </c>
      <c r="BI95" s="22">
        <v>9.235751681</v>
      </c>
      <c r="BJ95" s="22">
        <v>1.9021085025905355</v>
      </c>
      <c r="BK95" s="25">
        <v>8.5138636349999999</v>
      </c>
      <c r="BL95" s="25">
        <v>8.5138636349999999</v>
      </c>
      <c r="BM95" s="25">
        <v>8.5138636349999999</v>
      </c>
      <c r="BN95" s="25">
        <v>3.8185938526711336</v>
      </c>
      <c r="BO95" s="25">
        <v>8.5153281619999994</v>
      </c>
      <c r="BP95" s="25">
        <v>8.5153281619999994</v>
      </c>
      <c r="BQ95" s="25">
        <v>8.5153281619999994</v>
      </c>
      <c r="BR95" s="25">
        <v>3.7983764016644397</v>
      </c>
      <c r="BS95" s="25">
        <v>8.5310139320000005</v>
      </c>
      <c r="BT95" s="25">
        <v>8.5310139320000005</v>
      </c>
      <c r="BU95" s="25">
        <v>8.5310139320000005</v>
      </c>
      <c r="BV95" s="25">
        <v>3.7870853409201177</v>
      </c>
      <c r="BW95" s="25">
        <v>8.5398645630000001</v>
      </c>
      <c r="BX95" s="25">
        <v>8.5398645630000001</v>
      </c>
      <c r="BY95" s="25">
        <v>8.5398645630000001</v>
      </c>
      <c r="BZ95" s="25">
        <v>3.7529147846427877</v>
      </c>
      <c r="CA95" s="25">
        <v>8.5454083839999999</v>
      </c>
      <c r="CB95" s="25">
        <v>8.5454083839999999</v>
      </c>
      <c r="CC95" s="25">
        <v>8.5454083839999999</v>
      </c>
      <c r="CD95" s="25">
        <v>3.7039893405426616</v>
      </c>
      <c r="CE95" s="25">
        <v>8.5529432790000008</v>
      </c>
      <c r="CF95" s="25">
        <v>8.5529432790000008</v>
      </c>
      <c r="CG95" s="25">
        <v>8.5529432790000008</v>
      </c>
      <c r="CH95" s="25">
        <v>3.687474812888401</v>
      </c>
      <c r="CI95" s="25">
        <v>8.565822914</v>
      </c>
      <c r="CJ95" s="25">
        <v>8.565822914</v>
      </c>
      <c r="CK95" s="25">
        <v>8.565822914</v>
      </c>
      <c r="CL95" s="25">
        <v>3.6343183798471386</v>
      </c>
      <c r="CM95" s="25">
        <v>8.5832287209999993</v>
      </c>
      <c r="CN95" s="25">
        <v>8.5832287209999993</v>
      </c>
      <c r="CO95" s="25">
        <v>8.5832287209999993</v>
      </c>
      <c r="CP95" s="25">
        <v>3.570195030921266</v>
      </c>
      <c r="CQ95" s="25">
        <v>8.6050864370000006</v>
      </c>
      <c r="CR95" s="25">
        <v>8.6050864370000006</v>
      </c>
      <c r="CS95" s="25">
        <v>8.6050864370000006</v>
      </c>
      <c r="CT95" s="25">
        <v>3.4847457157637027</v>
      </c>
      <c r="CU95" s="25">
        <v>8.631045834</v>
      </c>
      <c r="CV95" s="25">
        <v>8.631045834</v>
      </c>
      <c r="CW95" s="25">
        <v>8.631045834</v>
      </c>
      <c r="CX95" s="25">
        <v>3.4118800213979998</v>
      </c>
      <c r="CY95" s="25">
        <v>8.6827155220000005</v>
      </c>
      <c r="CZ95" s="25">
        <v>8.6827155220000005</v>
      </c>
      <c r="DA95" s="25">
        <v>8.6827155220000005</v>
      </c>
      <c r="DB95" s="25">
        <v>3.1752228209687168</v>
      </c>
      <c r="DC95" s="25">
        <v>8.7362183190000007</v>
      </c>
      <c r="DD95" s="25">
        <v>8.7362183190000007</v>
      </c>
      <c r="DE95" s="25">
        <v>8.7362183190000007</v>
      </c>
      <c r="DF95" s="25">
        <v>2.8321748019400221</v>
      </c>
      <c r="DG95" s="25">
        <v>8.7889355350000002</v>
      </c>
      <c r="DH95" s="25">
        <v>8.7889355350000002</v>
      </c>
      <c r="DI95" s="25">
        <v>8.7889355350000002</v>
      </c>
      <c r="DJ95" s="25">
        <v>2.5246022662869159</v>
      </c>
      <c r="DK95" s="25">
        <v>8.8315073000000002</v>
      </c>
      <c r="DL95" s="25">
        <v>8.8315073000000002</v>
      </c>
      <c r="DM95" s="25">
        <v>8.8315073000000002</v>
      </c>
      <c r="DN95" s="25">
        <v>2.4407857536805242</v>
      </c>
      <c r="DO95" s="27">
        <v>8.5139230319999992</v>
      </c>
      <c r="DP95" s="27">
        <v>8.5139230319999992</v>
      </c>
      <c r="DQ95" s="27">
        <v>8.5139230319999992</v>
      </c>
      <c r="DR95" s="27">
        <v>3.8185938526711336</v>
      </c>
      <c r="DS95" s="27">
        <v>8.5154362179999996</v>
      </c>
      <c r="DT95" s="27">
        <v>8.5154362179999996</v>
      </c>
      <c r="DU95" s="27">
        <v>8.5154362179999996</v>
      </c>
      <c r="DV95" s="27">
        <v>3.7892743233952721</v>
      </c>
      <c r="DW95" s="27">
        <v>8.5389385279999992</v>
      </c>
      <c r="DX95" s="27">
        <v>8.5389385279999992</v>
      </c>
      <c r="DY95" s="27">
        <v>8.5389385279999992</v>
      </c>
      <c r="DZ95" s="27">
        <v>3.7539120650123792</v>
      </c>
      <c r="EA95" s="27">
        <v>8.5675546530000002</v>
      </c>
      <c r="EB95" s="27">
        <v>8.5675546530000002</v>
      </c>
      <c r="EC95" s="27">
        <v>8.5675546530000002</v>
      </c>
      <c r="ED95" s="27">
        <v>3.6649757188531527</v>
      </c>
      <c r="EE95" s="27">
        <v>8.5868946029999993</v>
      </c>
      <c r="EF95" s="27">
        <v>8.5868946029999993</v>
      </c>
      <c r="EG95" s="27">
        <v>8.5868946029999993</v>
      </c>
      <c r="EH95" s="27">
        <v>3.5656911931814639</v>
      </c>
      <c r="EI95" s="27">
        <v>8.6073915589999999</v>
      </c>
      <c r="EJ95" s="27">
        <v>8.6073915589999999</v>
      </c>
      <c r="EK95" s="27">
        <v>8.6073915589999999</v>
      </c>
      <c r="EL95" s="27">
        <v>3.509136720337656</v>
      </c>
      <c r="EM95" s="27">
        <v>8.6298279939999993</v>
      </c>
      <c r="EN95" s="27">
        <v>8.6298279939999993</v>
      </c>
      <c r="EO95" s="27">
        <v>8.6298279939999993</v>
      </c>
      <c r="EP95" s="27">
        <v>3.4266929441340395</v>
      </c>
      <c r="EQ95" s="27">
        <v>8.6543535640000009</v>
      </c>
      <c r="ER95" s="27">
        <v>8.6543535640000009</v>
      </c>
      <c r="ES95" s="27">
        <v>8.6543535640000009</v>
      </c>
      <c r="ET95" s="27">
        <v>3.3402681267766727</v>
      </c>
      <c r="EU95" s="27">
        <v>8.6799339349999993</v>
      </c>
      <c r="EV95" s="27">
        <v>8.6799339349999993</v>
      </c>
      <c r="EW95" s="27">
        <v>8.6799339349999993</v>
      </c>
      <c r="EX95" s="27">
        <v>3.2426740487069292</v>
      </c>
      <c r="EY95" s="27">
        <v>8.7105731150000008</v>
      </c>
      <c r="EZ95" s="27">
        <v>8.7105731150000008</v>
      </c>
      <c r="FA95" s="27">
        <v>8.7105731150000008</v>
      </c>
      <c r="FB95" s="27">
        <v>3.1114523925535318</v>
      </c>
      <c r="FC95" s="27">
        <v>8.9187419989999999</v>
      </c>
      <c r="FD95" s="27">
        <v>8.9187419989999999</v>
      </c>
      <c r="FE95" s="27">
        <v>8.9187419989999999</v>
      </c>
      <c r="FF95" s="27">
        <v>2.4565632140039142</v>
      </c>
      <c r="FG95" s="27">
        <v>9.0242949729999999</v>
      </c>
      <c r="FH95" s="27">
        <v>9.0242949729999999</v>
      </c>
      <c r="FI95" s="27">
        <v>9.0242949729999999</v>
      </c>
      <c r="FJ95" s="27">
        <v>2.0374619714902025</v>
      </c>
      <c r="FK95" s="27">
        <v>9.098229786000001</v>
      </c>
      <c r="FL95" s="27">
        <v>9.098229786000001</v>
      </c>
      <c r="FM95" s="27">
        <v>9.098229786000001</v>
      </c>
      <c r="FN95" s="27">
        <v>1.7946903250892428</v>
      </c>
      <c r="FO95" s="27">
        <v>9.1435090389999996</v>
      </c>
      <c r="FP95" s="27">
        <v>9.1435090389999996</v>
      </c>
      <c r="FQ95" s="27">
        <v>9.1435090389999996</v>
      </c>
      <c r="FR95" s="27">
        <v>1.9603056212739505</v>
      </c>
      <c r="FS95" s="28">
        <v>8.5141277669999997</v>
      </c>
      <c r="FT95" s="28">
        <v>8.5141277669999997</v>
      </c>
      <c r="FU95" s="28">
        <v>8.5141277669999997</v>
      </c>
      <c r="FV95" s="28">
        <v>3.8185938526711336</v>
      </c>
      <c r="FW95" s="28">
        <v>8.5145999089999993</v>
      </c>
      <c r="FX95" s="28">
        <v>8.5145999089999993</v>
      </c>
      <c r="FY95" s="28">
        <v>8.5145999089999993</v>
      </c>
      <c r="FZ95" s="28">
        <v>3.7803095134074041</v>
      </c>
      <c r="GA95" s="28">
        <v>8.5390797309999993</v>
      </c>
      <c r="GB95" s="28">
        <v>8.5390797309999993</v>
      </c>
      <c r="GC95" s="28">
        <v>8.5390797309999993</v>
      </c>
      <c r="GD95" s="28">
        <v>3.7356740657306649</v>
      </c>
      <c r="GE95" s="28">
        <v>8.5687867319999995</v>
      </c>
      <c r="GF95" s="28">
        <v>8.5687867319999995</v>
      </c>
      <c r="GG95" s="28">
        <v>8.5687867319999995</v>
      </c>
      <c r="GH95" s="28">
        <v>3.6398526108599598</v>
      </c>
      <c r="GI95" s="28">
        <v>8.5929307799999997</v>
      </c>
      <c r="GJ95" s="28">
        <v>8.5929307799999997</v>
      </c>
      <c r="GK95" s="28">
        <v>8.5929307799999997</v>
      </c>
      <c r="GL95" s="28">
        <v>3.5223323832834454</v>
      </c>
      <c r="GM95" s="28">
        <v>8.6223051779999995</v>
      </c>
      <c r="GN95" s="28">
        <v>8.6223051779999995</v>
      </c>
      <c r="GO95" s="28">
        <v>8.6223051779999995</v>
      </c>
      <c r="GP95" s="28">
        <v>3.4346734182518608</v>
      </c>
      <c r="GQ95" s="28">
        <v>8.6576158569999997</v>
      </c>
      <c r="GR95" s="28">
        <v>8.6576158569999997</v>
      </c>
      <c r="GS95" s="28">
        <v>8.6576158569999997</v>
      </c>
      <c r="GT95" s="28">
        <v>3.3030847520430209</v>
      </c>
      <c r="GU95" s="28">
        <v>8.6989252209999997</v>
      </c>
      <c r="GV95" s="28">
        <v>8.6989252209999997</v>
      </c>
      <c r="GW95" s="28">
        <v>8.6989252209999997</v>
      </c>
      <c r="GX95" s="28">
        <v>3.1612943355210827</v>
      </c>
      <c r="GY95" s="28">
        <v>8.7441102490000002</v>
      </c>
      <c r="GZ95" s="28">
        <v>8.7441102490000002</v>
      </c>
      <c r="HA95" s="28">
        <v>8.7441102490000002</v>
      </c>
      <c r="HB95" s="28">
        <v>3.0247139477396168</v>
      </c>
      <c r="HC95" s="28">
        <v>8.870335678</v>
      </c>
      <c r="HD95" s="28">
        <v>8.870335678</v>
      </c>
      <c r="HE95" s="28">
        <v>8.870335678</v>
      </c>
      <c r="HF95" s="28">
        <v>2.8325561775456922</v>
      </c>
      <c r="HG95" s="28">
        <v>9.0876797400000005</v>
      </c>
      <c r="HH95" s="28">
        <v>9.0876797400000005</v>
      </c>
      <c r="HI95" s="28">
        <v>9.0876797400000005</v>
      </c>
      <c r="HJ95" s="28">
        <v>2.2257686721855805</v>
      </c>
      <c r="HK95" s="28">
        <v>9.2938349579999997</v>
      </c>
      <c r="HL95" s="28">
        <v>9.2938349579999997</v>
      </c>
      <c r="HM95" s="28">
        <v>9.2938349579999997</v>
      </c>
      <c r="HN95" s="28">
        <v>1.2361704365353745</v>
      </c>
      <c r="HO95" s="28">
        <v>9.3998369190000002</v>
      </c>
      <c r="HP95" s="28">
        <v>9.3998369190000002</v>
      </c>
      <c r="HQ95" s="28">
        <v>9.3998369190000002</v>
      </c>
      <c r="HR95" s="28">
        <v>0.61562546754844227</v>
      </c>
      <c r="HS95" s="28">
        <v>9.4445303089999992</v>
      </c>
      <c r="HT95" s="28">
        <v>9.4445303089999992</v>
      </c>
      <c r="HU95" s="28">
        <v>9.4445303089999992</v>
      </c>
      <c r="HV95" s="28">
        <v>0.32683832382453382</v>
      </c>
      <c r="HW95" s="29">
        <v>8.5141277669999997</v>
      </c>
      <c r="HX95" s="29">
        <v>8.5141277669999997</v>
      </c>
      <c r="HY95" s="29">
        <v>8.5141277669999997</v>
      </c>
      <c r="HZ95" s="29">
        <v>3.8185938526711336</v>
      </c>
      <c r="IA95" s="29">
        <v>8.5102613520000006</v>
      </c>
      <c r="IB95" s="29">
        <v>8.5102613520000006</v>
      </c>
      <c r="IC95" s="29">
        <v>8.5102613520000006</v>
      </c>
      <c r="ID95" s="29">
        <v>3.7959907610107257</v>
      </c>
      <c r="IE95" s="29">
        <v>8.5473946460000008</v>
      </c>
      <c r="IF95" s="29">
        <v>8.5473946460000008</v>
      </c>
      <c r="IG95" s="29">
        <v>8.5473946460000008</v>
      </c>
      <c r="IH95" s="29">
        <v>3.7444449926113963</v>
      </c>
      <c r="II95" s="29">
        <v>8.5699519219999996</v>
      </c>
      <c r="IJ95" s="29">
        <v>8.5699519219999996</v>
      </c>
      <c r="IK95" s="29">
        <v>8.5699519219999996</v>
      </c>
      <c r="IL95" s="29">
        <v>3.6495357530320511</v>
      </c>
      <c r="IM95" s="29">
        <v>8.5941436410000005</v>
      </c>
      <c r="IN95" s="29">
        <v>8.5941436410000005</v>
      </c>
      <c r="IO95" s="29">
        <v>8.5941436410000005</v>
      </c>
      <c r="IP95" s="29">
        <v>3.5285800207463858</v>
      </c>
      <c r="IQ95" s="29">
        <v>8.7163766969999994</v>
      </c>
      <c r="IR95" s="29">
        <v>8.7163766969999994</v>
      </c>
      <c r="IS95" s="29">
        <v>8.7163766969999994</v>
      </c>
      <c r="IT95" s="29">
        <v>3.3544485832310951</v>
      </c>
      <c r="IU95" s="29">
        <v>8.7469217740000005</v>
      </c>
      <c r="IV95" s="29">
        <v>8.7469217740000005</v>
      </c>
      <c r="IW95" s="29">
        <v>8.7469217740000005</v>
      </c>
      <c r="IX95" s="29">
        <v>3.2487818227844958</v>
      </c>
      <c r="IY95" s="29">
        <v>8.7835951600000008</v>
      </c>
      <c r="IZ95" s="29">
        <v>8.7835951600000008</v>
      </c>
      <c r="JA95" s="29">
        <v>8.7835951600000008</v>
      </c>
      <c r="JB95" s="29">
        <v>3.1317996910374113</v>
      </c>
      <c r="JC95" s="29">
        <v>8.8248377980000008</v>
      </c>
      <c r="JD95" s="29">
        <v>8.8248377980000008</v>
      </c>
      <c r="JE95" s="29">
        <v>8.8248377980000008</v>
      </c>
      <c r="JF95" s="29">
        <v>3.0268488720084417</v>
      </c>
      <c r="JG95" s="29">
        <v>8.8799517819999991</v>
      </c>
      <c r="JH95" s="29">
        <v>8.8799517819999991</v>
      </c>
      <c r="JI95" s="29">
        <v>8.8799517819999991</v>
      </c>
      <c r="JJ95" s="29">
        <v>2.8154848864734614</v>
      </c>
      <c r="JK95" s="29">
        <v>9.1136415740000007</v>
      </c>
      <c r="JL95" s="29">
        <v>9.1136415740000007</v>
      </c>
      <c r="JM95" s="29">
        <v>9.1136415740000007</v>
      </c>
      <c r="JN95" s="29">
        <v>1.7366592343771696</v>
      </c>
      <c r="JO95" s="29">
        <v>9.2772062939999991</v>
      </c>
      <c r="JP95" s="29">
        <v>9.2772062939999991</v>
      </c>
      <c r="JQ95" s="29">
        <v>9.2772062939999991</v>
      </c>
      <c r="JR95" s="29">
        <v>0.91763365532042762</v>
      </c>
      <c r="JS95" s="29">
        <v>9.3351211559999996</v>
      </c>
      <c r="JT95" s="29">
        <v>9.3351211559999996</v>
      </c>
      <c r="JU95" s="29">
        <v>9.3351211559999996</v>
      </c>
      <c r="JV95" s="29">
        <v>0.49260389268559379</v>
      </c>
      <c r="JW95" s="29">
        <v>9.3138670040000004</v>
      </c>
      <c r="JX95" s="29">
        <v>9.3138670040000004</v>
      </c>
      <c r="JY95" s="29">
        <v>9.3138670040000004</v>
      </c>
      <c r="JZ95" s="29">
        <v>0.74913749582435152</v>
      </c>
    </row>
    <row r="96" spans="1:286" ht="15" thickBot="1" x14ac:dyDescent="0.4">
      <c r="A96" s="2"/>
      <c r="B96" s="74" t="s">
        <v>563</v>
      </c>
      <c r="C96" s="74" t="s">
        <v>560</v>
      </c>
      <c r="D96" s="74" t="s">
        <v>504</v>
      </c>
      <c r="E96" s="87">
        <v>374632</v>
      </c>
      <c r="F96" s="84">
        <v>430529</v>
      </c>
      <c r="G96" s="22">
        <v>25.766090450105263</v>
      </c>
      <c r="H96" s="22">
        <v>12.509692859992022</v>
      </c>
      <c r="I96" s="22">
        <v>9.1256467751012167</v>
      </c>
      <c r="J96" s="22">
        <v>18.800894146378603</v>
      </c>
      <c r="K96" s="22">
        <v>25.785352093105264</v>
      </c>
      <c r="L96" s="22">
        <v>12.471552879630753</v>
      </c>
      <c r="M96" s="22">
        <v>9.0978241904317443</v>
      </c>
      <c r="N96" s="22">
        <v>18.613901129062683</v>
      </c>
      <c r="O96" s="22">
        <v>25.828920524105264</v>
      </c>
      <c r="P96" s="22">
        <v>12.262796982175379</v>
      </c>
      <c r="Q96" s="22">
        <v>8.9455396696431002</v>
      </c>
      <c r="R96" s="22">
        <v>18.512014993819648</v>
      </c>
      <c r="S96" s="22">
        <v>25.882138928105263</v>
      </c>
      <c r="T96" s="22">
        <v>12.021459027873753</v>
      </c>
      <c r="U96" s="22">
        <v>8.7694869920089698</v>
      </c>
      <c r="V96" s="22">
        <v>18.338337118014252</v>
      </c>
      <c r="W96" s="22">
        <v>25.946071232105265</v>
      </c>
      <c r="X96" s="22">
        <v>11.775829282763871</v>
      </c>
      <c r="Y96" s="22">
        <v>8.5903035127326959</v>
      </c>
      <c r="Z96" s="22">
        <v>18.144874663912663</v>
      </c>
      <c r="AA96" s="22">
        <v>26.008145000105262</v>
      </c>
      <c r="AB96" s="22">
        <v>11.568317750690778</v>
      </c>
      <c r="AC96" s="22">
        <v>8.4389267391657441</v>
      </c>
      <c r="AD96" s="22">
        <v>17.94617125232374</v>
      </c>
      <c r="AE96" s="22">
        <v>26.076269259105263</v>
      </c>
      <c r="AF96" s="22">
        <v>11.377523523811707</v>
      </c>
      <c r="AG96" s="22">
        <v>8.2997450069910634</v>
      </c>
      <c r="AH96" s="22">
        <v>17.742067001215609</v>
      </c>
      <c r="AI96" s="22">
        <v>26.156155152105264</v>
      </c>
      <c r="AJ96" s="22">
        <v>11.264141158527696</v>
      </c>
      <c r="AK96" s="22">
        <v>8.2170341500829398</v>
      </c>
      <c r="AL96" s="22">
        <v>17.521547769065151</v>
      </c>
      <c r="AM96" s="22">
        <v>26.250800162105264</v>
      </c>
      <c r="AN96" s="22">
        <v>11.084187059235376</v>
      </c>
      <c r="AO96" s="22">
        <v>8.0857601400610601</v>
      </c>
      <c r="AP96" s="22">
        <v>17.287076268101693</v>
      </c>
      <c r="AQ96" s="22">
        <v>26.374796143105264</v>
      </c>
      <c r="AR96" s="22">
        <v>11.006416036786543</v>
      </c>
      <c r="AS96" s="22">
        <v>8.0290272619520966</v>
      </c>
      <c r="AT96" s="22">
        <v>16.993412853293787</v>
      </c>
      <c r="AU96" s="22">
        <v>27.055243916105262</v>
      </c>
      <c r="AV96" s="22">
        <v>10.371884016896134</v>
      </c>
      <c r="AW96" s="22">
        <v>7.5661449877173421</v>
      </c>
      <c r="AX96" s="22">
        <v>15.907240073635123</v>
      </c>
      <c r="AY96" s="22">
        <v>27.823716213105264</v>
      </c>
      <c r="AZ96" s="22">
        <v>10.346372712615665</v>
      </c>
      <c r="BA96" s="22">
        <v>7.5475348464260046</v>
      </c>
      <c r="BB96" s="22">
        <v>15.151510218624459</v>
      </c>
      <c r="BC96" s="22">
        <v>28.308224853105266</v>
      </c>
      <c r="BD96" s="22">
        <v>10.754774882235132</v>
      </c>
      <c r="BE96" s="22">
        <v>7.8454585431821062</v>
      </c>
      <c r="BF96" s="22">
        <v>14.946782165282329</v>
      </c>
      <c r="BG96" s="22">
        <v>28.742109241105265</v>
      </c>
      <c r="BH96" s="22">
        <v>10.876062414189676</v>
      </c>
      <c r="BI96" s="22">
        <v>7.9339361091166598</v>
      </c>
      <c r="BJ96" s="22">
        <v>14.98682623715619</v>
      </c>
      <c r="BK96" s="25">
        <v>25.770678017105265</v>
      </c>
      <c r="BL96" s="25">
        <v>12.509692859992022</v>
      </c>
      <c r="BM96" s="25">
        <v>9.1256467751012167</v>
      </c>
      <c r="BN96" s="25">
        <v>18.800894146378603</v>
      </c>
      <c r="BO96" s="25">
        <v>25.796798657105263</v>
      </c>
      <c r="BP96" s="25">
        <v>12.511608349964765</v>
      </c>
      <c r="BQ96" s="25">
        <v>9.1270440983679144</v>
      </c>
      <c r="BR96" s="25">
        <v>18.794544668659658</v>
      </c>
      <c r="BS96" s="25">
        <v>25.842297348105262</v>
      </c>
      <c r="BT96" s="25">
        <v>12.185996821530489</v>
      </c>
      <c r="BU96" s="25">
        <v>8.8895150217032839</v>
      </c>
      <c r="BV96" s="25">
        <v>18.802635385108474</v>
      </c>
      <c r="BW96" s="25">
        <v>25.882410940105263</v>
      </c>
      <c r="BX96" s="25">
        <v>11.841237649012651</v>
      </c>
      <c r="BY96" s="25">
        <v>8.6380180052628663</v>
      </c>
      <c r="BZ96" s="25">
        <v>18.731545738709144</v>
      </c>
      <c r="CA96" s="25">
        <v>25.929712749105263</v>
      </c>
      <c r="CB96" s="25">
        <v>11.51774476857854</v>
      </c>
      <c r="CC96" s="25">
        <v>8.4020344528174693</v>
      </c>
      <c r="CD96" s="25">
        <v>18.689810652009324</v>
      </c>
      <c r="CE96" s="25">
        <v>25.984394239105264</v>
      </c>
      <c r="CF96" s="25">
        <v>11.320351350194535</v>
      </c>
      <c r="CG96" s="25">
        <v>8.2580387023172168</v>
      </c>
      <c r="CH96" s="25">
        <v>18.617920810743254</v>
      </c>
      <c r="CI96" s="25">
        <v>26.048355501105263</v>
      </c>
      <c r="CJ96" s="25">
        <v>11.089491274616373</v>
      </c>
      <c r="CK96" s="25">
        <v>8.0896294913335325</v>
      </c>
      <c r="CL96" s="25">
        <v>18.499674127803072</v>
      </c>
      <c r="CM96" s="25">
        <v>26.121632532105263</v>
      </c>
      <c r="CN96" s="25">
        <v>11.095455413849679</v>
      </c>
      <c r="CO96" s="25">
        <v>8.0939802478684708</v>
      </c>
      <c r="CP96" s="25">
        <v>18.343619133669559</v>
      </c>
      <c r="CQ96" s="25">
        <v>26.204060263105262</v>
      </c>
      <c r="CR96" s="25">
        <v>11.045496678215958</v>
      </c>
      <c r="CS96" s="25">
        <v>8.0575360457744232</v>
      </c>
      <c r="CT96" s="25">
        <v>18.15103529629636</v>
      </c>
      <c r="CU96" s="25">
        <v>26.298114267105262</v>
      </c>
      <c r="CV96" s="25">
        <v>10.951525207072251</v>
      </c>
      <c r="CW96" s="25">
        <v>7.9889851658933786</v>
      </c>
      <c r="CX96" s="25">
        <v>17.916551418603856</v>
      </c>
      <c r="CY96" s="25">
        <v>26.650839620105263</v>
      </c>
      <c r="CZ96" s="25">
        <v>10.812953293267805</v>
      </c>
      <c r="DA96" s="25">
        <v>7.8878988840412143</v>
      </c>
      <c r="DB96" s="25">
        <v>17.339638216867648</v>
      </c>
      <c r="DC96" s="25">
        <v>27.033916364105263</v>
      </c>
      <c r="DD96" s="25">
        <v>10.844765663667333</v>
      </c>
      <c r="DE96" s="25">
        <v>7.9111055653397804</v>
      </c>
      <c r="DF96" s="25">
        <v>16.960372925449306</v>
      </c>
      <c r="DG96" s="25">
        <v>27.376415988105265</v>
      </c>
      <c r="DH96" s="25">
        <v>11.190504348103058</v>
      </c>
      <c r="DI96" s="25">
        <v>8.1633171220870366</v>
      </c>
      <c r="DJ96" s="25">
        <v>16.751056881078988</v>
      </c>
      <c r="DK96" s="25">
        <v>27.666121133105264</v>
      </c>
      <c r="DL96" s="25">
        <v>11.439605112285271</v>
      </c>
      <c r="DM96" s="25">
        <v>8.3450326614512935</v>
      </c>
      <c r="DN96" s="25">
        <v>16.62172406961383</v>
      </c>
      <c r="DO96" s="27">
        <v>25.766090450105263</v>
      </c>
      <c r="DP96" s="27">
        <v>12.509692859992022</v>
      </c>
      <c r="DQ96" s="27">
        <v>9.1256467751012167</v>
      </c>
      <c r="DR96" s="27">
        <v>18.800894146378603</v>
      </c>
      <c r="DS96" s="27">
        <v>25.785000138105264</v>
      </c>
      <c r="DT96" s="27">
        <v>12.472748739950877</v>
      </c>
      <c r="DU96" s="27">
        <v>9.0986965538859028</v>
      </c>
      <c r="DV96" s="27">
        <v>18.614130790797169</v>
      </c>
      <c r="DW96" s="27">
        <v>25.829545557105263</v>
      </c>
      <c r="DX96" s="27">
        <v>12.260614826278442</v>
      </c>
      <c r="DY96" s="27">
        <v>8.9439478172973619</v>
      </c>
      <c r="DZ96" s="27">
        <v>18.512473328741414</v>
      </c>
      <c r="EA96" s="27">
        <v>25.882523172105262</v>
      </c>
      <c r="EB96" s="27">
        <v>12.022272101530959</v>
      </c>
      <c r="EC96" s="27">
        <v>8.7700801179218804</v>
      </c>
      <c r="ED96" s="27">
        <v>18.33825721551537</v>
      </c>
      <c r="EE96" s="27">
        <v>25.946524643105263</v>
      </c>
      <c r="EF96" s="27">
        <v>11.772490232082525</v>
      </c>
      <c r="EG96" s="27">
        <v>8.587867721748605</v>
      </c>
      <c r="EH96" s="27">
        <v>18.144975159003476</v>
      </c>
      <c r="EI96" s="27">
        <v>26.009711536105264</v>
      </c>
      <c r="EJ96" s="27">
        <v>11.565504477728414</v>
      </c>
      <c r="EK96" s="27">
        <v>8.4368744957075066</v>
      </c>
      <c r="EL96" s="27">
        <v>17.945559731912937</v>
      </c>
      <c r="EM96" s="27">
        <v>26.080512624105264</v>
      </c>
      <c r="EN96" s="27">
        <v>11.373651191673581</v>
      </c>
      <c r="EO96" s="27">
        <v>8.2969201946088642</v>
      </c>
      <c r="EP96" s="27">
        <v>17.739807252490237</v>
      </c>
      <c r="EQ96" s="27">
        <v>26.160549018105264</v>
      </c>
      <c r="ER96" s="27">
        <v>11.270056729957474</v>
      </c>
      <c r="ES96" s="27">
        <v>8.2213494770813877</v>
      </c>
      <c r="ET96" s="27">
        <v>17.519096501847212</v>
      </c>
      <c r="EU96" s="27">
        <v>26.250597065105264</v>
      </c>
      <c r="EV96" s="27">
        <v>11.082361153965223</v>
      </c>
      <c r="EW96" s="27">
        <v>8.0844281675876601</v>
      </c>
      <c r="EX96" s="27">
        <v>17.286068828032857</v>
      </c>
      <c r="EY96" s="27">
        <v>26.365696116105262</v>
      </c>
      <c r="EZ96" s="27">
        <v>11.013501348565914</v>
      </c>
      <c r="FA96" s="27">
        <v>8.0341958982498589</v>
      </c>
      <c r="FB96" s="27">
        <v>17.017273036312453</v>
      </c>
      <c r="FC96" s="27">
        <v>26.965152139105264</v>
      </c>
      <c r="FD96" s="27">
        <v>10.39932122546595</v>
      </c>
      <c r="FE96" s="27">
        <v>7.586160049374346</v>
      </c>
      <c r="FF96" s="27">
        <v>16.053037094761944</v>
      </c>
      <c r="FG96" s="27">
        <v>27.520601884105265</v>
      </c>
      <c r="FH96" s="27">
        <v>10.415894017408204</v>
      </c>
      <c r="FI96" s="27">
        <v>7.5982496703614402</v>
      </c>
      <c r="FJ96" s="27">
        <v>15.497967296102328</v>
      </c>
      <c r="FK96" s="27">
        <v>27.923261292105263</v>
      </c>
      <c r="FL96" s="27">
        <v>10.833714854542611</v>
      </c>
      <c r="FM96" s="27">
        <v>7.903044153938243</v>
      </c>
      <c r="FN96" s="27">
        <v>15.374229989082622</v>
      </c>
      <c r="FO96" s="27">
        <v>28.198516197105263</v>
      </c>
      <c r="FP96" s="27">
        <v>10.996217464850302</v>
      </c>
      <c r="FQ96" s="27">
        <v>8.0215875457142793</v>
      </c>
      <c r="FR96" s="27">
        <v>15.515417936390001</v>
      </c>
      <c r="FS96" s="28">
        <v>25.766135255105265</v>
      </c>
      <c r="FT96" s="28">
        <v>12.509692859992022</v>
      </c>
      <c r="FU96" s="28">
        <v>9.1256467751012167</v>
      </c>
      <c r="FV96" s="28">
        <v>18.800894146378603</v>
      </c>
      <c r="FW96" s="28">
        <v>25.797320673105265</v>
      </c>
      <c r="FX96" s="28">
        <v>12.442729884759281</v>
      </c>
      <c r="FY96" s="28">
        <v>9.0767982169612971</v>
      </c>
      <c r="FZ96" s="28">
        <v>18.61239224590873</v>
      </c>
      <c r="GA96" s="28">
        <v>25.853674945105265</v>
      </c>
      <c r="GB96" s="28">
        <v>12.236712849267573</v>
      </c>
      <c r="GC96" s="28">
        <v>8.9265116578433297</v>
      </c>
      <c r="GD96" s="28">
        <v>18.513103815831471</v>
      </c>
      <c r="GE96" s="28">
        <v>25.914861489105263</v>
      </c>
      <c r="GF96" s="28">
        <v>11.965316087340389</v>
      </c>
      <c r="GG96" s="28">
        <v>8.7285314985402582</v>
      </c>
      <c r="GH96" s="28">
        <v>18.34279863046357</v>
      </c>
      <c r="GI96" s="28">
        <v>25.995303946105263</v>
      </c>
      <c r="GJ96" s="28">
        <v>11.730613228512651</v>
      </c>
      <c r="GK96" s="28">
        <v>8.5573190306771778</v>
      </c>
      <c r="GL96" s="28">
        <v>18.184478376465201</v>
      </c>
      <c r="GM96" s="28">
        <v>26.100925868105264</v>
      </c>
      <c r="GN96" s="28">
        <v>11.460002580837463</v>
      </c>
      <c r="GO96" s="28">
        <v>8.3599123307762575</v>
      </c>
      <c r="GP96" s="28">
        <v>17.99575124935307</v>
      </c>
      <c r="GQ96" s="28">
        <v>26.234695933105264</v>
      </c>
      <c r="GR96" s="28">
        <v>11.208144798846803</v>
      </c>
      <c r="GS96" s="28">
        <v>8.1761855853053316</v>
      </c>
      <c r="GT96" s="28">
        <v>17.789614082056858</v>
      </c>
      <c r="GU96" s="28">
        <v>26.396363634105263</v>
      </c>
      <c r="GV96" s="28">
        <v>11.038777585281538</v>
      </c>
      <c r="GW96" s="28">
        <v>8.0526345610253696</v>
      </c>
      <c r="GX96" s="28">
        <v>17.564300878917322</v>
      </c>
      <c r="GY96" s="28">
        <v>26.571763644105264</v>
      </c>
      <c r="GZ96" s="28">
        <v>10.86073005406447</v>
      </c>
      <c r="HA96" s="28">
        <v>7.9227513658701856</v>
      </c>
      <c r="HB96" s="28">
        <v>17.35742732130571</v>
      </c>
      <c r="HC96" s="28">
        <v>26.780036391105263</v>
      </c>
      <c r="HD96" s="28">
        <v>10.69637340049797</v>
      </c>
      <c r="HE96" s="28">
        <v>7.8028554753497747</v>
      </c>
      <c r="HF96" s="28">
        <v>17.134017962359458</v>
      </c>
      <c r="HG96" s="28">
        <v>28.044666367105265</v>
      </c>
      <c r="HH96" s="28">
        <v>9.6760926106030158</v>
      </c>
      <c r="HI96" s="28">
        <v>7.0585748439859328</v>
      </c>
      <c r="HJ96" s="28">
        <v>15.313539239867483</v>
      </c>
      <c r="HK96" s="28">
        <v>29.269515736105262</v>
      </c>
      <c r="HL96" s="28">
        <v>8.3142672187981734</v>
      </c>
      <c r="HM96" s="28">
        <v>6.0651421806852976</v>
      </c>
      <c r="HN96" s="28">
        <v>10.900444538118165</v>
      </c>
      <c r="HO96" s="28">
        <v>30.013343382105262</v>
      </c>
      <c r="HP96" s="28">
        <v>7.412403153331482</v>
      </c>
      <c r="HQ96" s="28">
        <v>5.4072449011344208</v>
      </c>
      <c r="HR96" s="28">
        <v>7.4372706597940272</v>
      </c>
      <c r="HS96" s="28">
        <v>30.393953020105265</v>
      </c>
      <c r="HT96" s="28">
        <v>6.6343410622624104</v>
      </c>
      <c r="HU96" s="28">
        <v>4.8396594382729834</v>
      </c>
      <c r="HV96" s="28">
        <v>5.3391441599845422</v>
      </c>
      <c r="HW96" s="29">
        <v>25.766135255105265</v>
      </c>
      <c r="HX96" s="29">
        <v>12.509692859992022</v>
      </c>
      <c r="HY96" s="29">
        <v>9.1256467751012167</v>
      </c>
      <c r="HZ96" s="29">
        <v>18.800894146378603</v>
      </c>
      <c r="IA96" s="29">
        <v>25.793626689105263</v>
      </c>
      <c r="IB96" s="29">
        <v>12.493157661254093</v>
      </c>
      <c r="IC96" s="29">
        <v>9.1135845778332865</v>
      </c>
      <c r="ID96" s="29">
        <v>18.628552138378094</v>
      </c>
      <c r="IE96" s="29">
        <v>25.866113861105262</v>
      </c>
      <c r="IF96" s="29">
        <v>12.234352954213765</v>
      </c>
      <c r="IG96" s="29">
        <v>8.9247901472572284</v>
      </c>
      <c r="IH96" s="29">
        <v>18.488521869136004</v>
      </c>
      <c r="II96" s="29">
        <v>25.936525686105263</v>
      </c>
      <c r="IJ96" s="29">
        <v>11.621469299785993</v>
      </c>
      <c r="IK96" s="29">
        <v>8.4777000542279879</v>
      </c>
      <c r="IL96" s="29">
        <v>18.310178171240906</v>
      </c>
      <c r="IM96" s="29">
        <v>26.026906185105265</v>
      </c>
      <c r="IN96" s="29">
        <v>11.149183819748664</v>
      </c>
      <c r="IO96" s="29">
        <v>8.1331743719377751</v>
      </c>
      <c r="IP96" s="29">
        <v>18.145244375840143</v>
      </c>
      <c r="IQ96" s="29">
        <v>26.147152528105263</v>
      </c>
      <c r="IR96" s="29">
        <v>11.01414092059802</v>
      </c>
      <c r="IS96" s="29">
        <v>8.0346624571428347</v>
      </c>
      <c r="IT96" s="29">
        <v>17.968046297131465</v>
      </c>
      <c r="IU96" s="29">
        <v>26.307489835105265</v>
      </c>
      <c r="IV96" s="29">
        <v>10.83292501202447</v>
      </c>
      <c r="IW96" s="29">
        <v>7.9024679748178457</v>
      </c>
      <c r="IX96" s="29">
        <v>17.772546933578354</v>
      </c>
      <c r="IY96" s="29">
        <v>26.501562079105263</v>
      </c>
      <c r="IZ96" s="29">
        <v>10.732393035673141</v>
      </c>
      <c r="JA96" s="29">
        <v>7.8291312977265068</v>
      </c>
      <c r="JB96" s="29">
        <v>17.562977194879643</v>
      </c>
      <c r="JC96" s="29">
        <v>26.771468261105262</v>
      </c>
      <c r="JD96" s="29">
        <v>10.621124247150297</v>
      </c>
      <c r="JE96" s="29">
        <v>7.7479622656393712</v>
      </c>
      <c r="JF96" s="29">
        <v>17.229117065543978</v>
      </c>
      <c r="JG96" s="29">
        <v>27.215385173105265</v>
      </c>
      <c r="JH96" s="29">
        <v>10.371271116868032</v>
      </c>
      <c r="JI96" s="29">
        <v>7.5656978856799455</v>
      </c>
      <c r="JJ96" s="29">
        <v>16.206069914065015</v>
      </c>
      <c r="JK96" s="29">
        <v>28.569551845105263</v>
      </c>
      <c r="JL96" s="29">
        <v>9.9069792823913065</v>
      </c>
      <c r="JM96" s="29">
        <v>7.2270034565346197</v>
      </c>
      <c r="JN96" s="29">
        <v>11.42368966555803</v>
      </c>
      <c r="JO96" s="29">
        <v>29.519002995105264</v>
      </c>
      <c r="JP96" s="29">
        <v>8.6139064213325991</v>
      </c>
      <c r="JQ96" s="29">
        <v>6.2837248072058287</v>
      </c>
      <c r="JR96" s="29">
        <v>7.4816039587276713</v>
      </c>
      <c r="JS96" s="29">
        <v>29.998099282105265</v>
      </c>
      <c r="JT96" s="29">
        <v>7.8782152616853365</v>
      </c>
      <c r="JU96" s="29">
        <v>5.7470483489070912</v>
      </c>
      <c r="JV96" s="29">
        <v>5.256099714414546</v>
      </c>
      <c r="JW96" s="29">
        <v>30.026567586105266</v>
      </c>
      <c r="JX96" s="29">
        <v>7.911006262561938</v>
      </c>
      <c r="JY96" s="29">
        <v>5.7709689275136951</v>
      </c>
      <c r="JZ96" s="29">
        <v>6.0367173088635937</v>
      </c>
    </row>
    <row r="97" spans="1:286" ht="15" thickBot="1" x14ac:dyDescent="0.4">
      <c r="A97" s="2"/>
      <c r="B97" s="74" t="s">
        <v>564</v>
      </c>
      <c r="C97" s="74" t="s">
        <v>494</v>
      </c>
      <c r="D97" s="74" t="s">
        <v>852</v>
      </c>
      <c r="E97" s="87">
        <v>332286</v>
      </c>
      <c r="F97" s="84">
        <v>443104</v>
      </c>
      <c r="G97" s="22">
        <v>24.346965316999999</v>
      </c>
      <c r="H97" s="22">
        <v>13.369445552453131</v>
      </c>
      <c r="I97" s="22">
        <v>9.7528243943403297</v>
      </c>
      <c r="J97" s="22">
        <v>8.3625893562393312</v>
      </c>
      <c r="K97" s="22">
        <v>24.327201697</v>
      </c>
      <c r="L97" s="22">
        <v>13.287640325951379</v>
      </c>
      <c r="M97" s="22">
        <v>9.6931486205409847</v>
      </c>
      <c r="N97" s="22">
        <v>8.2603152566822278</v>
      </c>
      <c r="O97" s="22">
        <v>24.367356838999999</v>
      </c>
      <c r="P97" s="22">
        <v>13.132792256470843</v>
      </c>
      <c r="Q97" s="22">
        <v>9.5801891097279768</v>
      </c>
      <c r="R97" s="22">
        <v>8.1113561426365859</v>
      </c>
      <c r="S97" s="22">
        <v>24.447061786999999</v>
      </c>
      <c r="T97" s="22">
        <v>12.748764080417073</v>
      </c>
      <c r="U97" s="22">
        <v>9.300045901931</v>
      </c>
      <c r="V97" s="22">
        <v>7.6654848599338159</v>
      </c>
      <c r="W97" s="22">
        <v>24.546431991999999</v>
      </c>
      <c r="X97" s="22">
        <v>12.353939765419955</v>
      </c>
      <c r="Y97" s="22">
        <v>9.0120270610841526</v>
      </c>
      <c r="Z97" s="22">
        <v>7.3525771924584102</v>
      </c>
      <c r="AA97" s="22">
        <v>24.655812875999999</v>
      </c>
      <c r="AB97" s="22">
        <v>12.3294657595139</v>
      </c>
      <c r="AC97" s="22">
        <v>8.994173614515157</v>
      </c>
      <c r="AD97" s="22">
        <v>6.8570102732626488</v>
      </c>
      <c r="AE97" s="22">
        <v>24.758952954999998</v>
      </c>
      <c r="AF97" s="22">
        <v>12.274416481440703</v>
      </c>
      <c r="AG97" s="22">
        <v>8.9540159325846158</v>
      </c>
      <c r="AH97" s="22">
        <v>6.4223183048739223</v>
      </c>
      <c r="AI97" s="22">
        <v>24.874139778</v>
      </c>
      <c r="AJ97" s="22">
        <v>12.158027071663525</v>
      </c>
      <c r="AK97" s="22">
        <v>8.869111478584319</v>
      </c>
      <c r="AL97" s="22">
        <v>5.9611475794740354</v>
      </c>
      <c r="AM97" s="22">
        <v>24.998243915</v>
      </c>
      <c r="AN97" s="22">
        <v>11.999580289201877</v>
      </c>
      <c r="AO97" s="22">
        <v>8.7535267567546864</v>
      </c>
      <c r="AP97" s="22">
        <v>5.4408003000758125</v>
      </c>
      <c r="AQ97" s="22">
        <v>25.142241536</v>
      </c>
      <c r="AR97" s="22">
        <v>11.798610783239223</v>
      </c>
      <c r="AS97" s="22">
        <v>8.6069223001539079</v>
      </c>
      <c r="AT97" s="22">
        <v>4.8570739170514052</v>
      </c>
      <c r="AU97" s="22">
        <v>25.695722553</v>
      </c>
      <c r="AV97" s="22">
        <v>11.101701400413511</v>
      </c>
      <c r="AW97" s="22">
        <v>8.0985366081070058</v>
      </c>
      <c r="AX97" s="22">
        <v>2.8913042917497584</v>
      </c>
      <c r="AY97" s="22">
        <v>26.075769485999999</v>
      </c>
      <c r="AZ97" s="22">
        <v>10.698704146261012</v>
      </c>
      <c r="BA97" s="22">
        <v>7.8045557219340944</v>
      </c>
      <c r="BB97" s="22">
        <v>1.9846474262840026</v>
      </c>
      <c r="BC97" s="22">
        <v>26.289229614</v>
      </c>
      <c r="BD97" s="22">
        <v>10.509626938942857</v>
      </c>
      <c r="BE97" s="22">
        <v>7.6666265316238889</v>
      </c>
      <c r="BF97" s="22">
        <v>1.919914991375709</v>
      </c>
      <c r="BG97" s="22">
        <v>26.408159938000001</v>
      </c>
      <c r="BH97" s="22">
        <v>10.389752568606374</v>
      </c>
      <c r="BI97" s="22">
        <v>7.5791798474149594</v>
      </c>
      <c r="BJ97" s="22">
        <v>2.1648771609508621</v>
      </c>
      <c r="BK97" s="25">
        <v>24.346440197</v>
      </c>
      <c r="BL97" s="25">
        <v>13.369445552453131</v>
      </c>
      <c r="BM97" s="25">
        <v>9.7528243943403297</v>
      </c>
      <c r="BN97" s="25">
        <v>8.3625893562393312</v>
      </c>
      <c r="BO97" s="25">
        <v>24.340950241000002</v>
      </c>
      <c r="BP97" s="25">
        <v>13.309970880239115</v>
      </c>
      <c r="BQ97" s="25">
        <v>9.7094384489966323</v>
      </c>
      <c r="BR97" s="25">
        <v>8.2207815696255473</v>
      </c>
      <c r="BS97" s="25">
        <v>24.380590138999999</v>
      </c>
      <c r="BT97" s="25">
        <v>13.130657535590181</v>
      </c>
      <c r="BU97" s="25">
        <v>9.5786318605661958</v>
      </c>
      <c r="BV97" s="25">
        <v>8.0996119808666016</v>
      </c>
      <c r="BW97" s="25">
        <v>24.445749579000001</v>
      </c>
      <c r="BX97" s="25">
        <v>12.841829306803556</v>
      </c>
      <c r="BY97" s="25">
        <v>9.3679356888788483</v>
      </c>
      <c r="BZ97" s="25">
        <v>7.7844823442478006</v>
      </c>
      <c r="CA97" s="25">
        <v>24.519428083000001</v>
      </c>
      <c r="CB97" s="25">
        <v>12.626825643613767</v>
      </c>
      <c r="CC97" s="25">
        <v>9.2110935099714997</v>
      </c>
      <c r="CD97" s="25">
        <v>7.6452067350051038</v>
      </c>
      <c r="CE97" s="25">
        <v>24.608550268000002</v>
      </c>
      <c r="CF97" s="25">
        <v>12.346776943639545</v>
      </c>
      <c r="CG97" s="25">
        <v>9.0068018823197651</v>
      </c>
      <c r="CH97" s="25">
        <v>7.2694867189679968</v>
      </c>
      <c r="CI97" s="25">
        <v>24.705239667000001</v>
      </c>
      <c r="CJ97" s="25">
        <v>12.083232516909829</v>
      </c>
      <c r="CK97" s="25">
        <v>8.8145498922190697</v>
      </c>
      <c r="CL97" s="25">
        <v>6.9195307949846736</v>
      </c>
      <c r="CM97" s="25">
        <v>24.815140225</v>
      </c>
      <c r="CN97" s="25">
        <v>11.987984797968279</v>
      </c>
      <c r="CO97" s="25">
        <v>8.7450680073380642</v>
      </c>
      <c r="CP97" s="25">
        <v>6.5371017198183115</v>
      </c>
      <c r="CQ97" s="25">
        <v>24.940961873999999</v>
      </c>
      <c r="CR97" s="25">
        <v>11.869335343217005</v>
      </c>
      <c r="CS97" s="25">
        <v>8.65851488199465</v>
      </c>
      <c r="CT97" s="25">
        <v>6.0641857741933638</v>
      </c>
      <c r="CU97" s="25">
        <v>25.082352181000001</v>
      </c>
      <c r="CV97" s="25">
        <v>11.735239846609295</v>
      </c>
      <c r="CW97" s="25">
        <v>8.5606940841645649</v>
      </c>
      <c r="CX97" s="25">
        <v>5.5836600046625069</v>
      </c>
      <c r="CY97" s="25">
        <v>25.290253942</v>
      </c>
      <c r="CZ97" s="25">
        <v>11.222242360949265</v>
      </c>
      <c r="DA97" s="25">
        <v>8.1864695605856976</v>
      </c>
      <c r="DB97" s="25">
        <v>4.2659341861041256</v>
      </c>
      <c r="DC97" s="25">
        <v>25.430371496999999</v>
      </c>
      <c r="DD97" s="25">
        <v>11.043097919681481</v>
      </c>
      <c r="DE97" s="25">
        <v>8.055786184820251</v>
      </c>
      <c r="DF97" s="25">
        <v>3.3917674781632741</v>
      </c>
      <c r="DG97" s="25">
        <v>25.511533138000001</v>
      </c>
      <c r="DH97" s="25">
        <v>11.229060542335567</v>
      </c>
      <c r="DI97" s="25">
        <v>8.1914433289808386</v>
      </c>
      <c r="DJ97" s="25">
        <v>2.9932235175913462</v>
      </c>
      <c r="DK97" s="25">
        <v>25.563676579999999</v>
      </c>
      <c r="DL97" s="25">
        <v>11.394789229328579</v>
      </c>
      <c r="DM97" s="25">
        <v>8.3123400987837481</v>
      </c>
      <c r="DN97" s="25">
        <v>2.7165687650917363</v>
      </c>
      <c r="DO97" s="27">
        <v>24.346965316999999</v>
      </c>
      <c r="DP97" s="27">
        <v>13.369445552453126</v>
      </c>
      <c r="DQ97" s="27">
        <v>9.7528243943403243</v>
      </c>
      <c r="DR97" s="27">
        <v>8.3625893562393312</v>
      </c>
      <c r="DS97" s="27">
        <v>24.327201698</v>
      </c>
      <c r="DT97" s="27">
        <v>13.290932949054294</v>
      </c>
      <c r="DU97" s="27">
        <v>9.6955505432530007</v>
      </c>
      <c r="DV97" s="27">
        <v>8.2603152465768268</v>
      </c>
      <c r="DW97" s="27">
        <v>24.367356836999999</v>
      </c>
      <c r="DX97" s="27">
        <v>13.133583723082911</v>
      </c>
      <c r="DY97" s="27">
        <v>9.5807664736022797</v>
      </c>
      <c r="DZ97" s="27">
        <v>8.1113561526669749</v>
      </c>
      <c r="EA97" s="27">
        <v>24.447061786999999</v>
      </c>
      <c r="EB97" s="27">
        <v>12.749348688255447</v>
      </c>
      <c r="EC97" s="27">
        <v>9.3004723652098882</v>
      </c>
      <c r="ED97" s="27">
        <v>7.6654848599338159</v>
      </c>
      <c r="EE97" s="27">
        <v>24.546432011</v>
      </c>
      <c r="EF97" s="27">
        <v>12.3486369337438</v>
      </c>
      <c r="EG97" s="27">
        <v>9.0081587192050971</v>
      </c>
      <c r="EH97" s="27">
        <v>7.3525771024437354</v>
      </c>
      <c r="EI97" s="27">
        <v>24.655812858000001</v>
      </c>
      <c r="EJ97" s="27">
        <v>12.335848517419901</v>
      </c>
      <c r="EK97" s="27">
        <v>8.9988297475436045</v>
      </c>
      <c r="EL97" s="27">
        <v>6.8570103635704047</v>
      </c>
      <c r="EM97" s="27">
        <v>24.758952954999998</v>
      </c>
      <c r="EN97" s="27">
        <v>12.282574939445228</v>
      </c>
      <c r="EO97" s="27">
        <v>8.959967414112743</v>
      </c>
      <c r="EP97" s="27">
        <v>6.4223183048739223</v>
      </c>
      <c r="EQ97" s="27">
        <v>24.874139778</v>
      </c>
      <c r="ER97" s="27">
        <v>12.166152092722845</v>
      </c>
      <c r="ES97" s="27">
        <v>8.8750385683264454</v>
      </c>
      <c r="ET97" s="27">
        <v>5.9611475794740354</v>
      </c>
      <c r="EU97" s="27">
        <v>24.998243915</v>
      </c>
      <c r="EV97" s="27">
        <v>12.004083906657815</v>
      </c>
      <c r="EW97" s="27">
        <v>8.7568120829871567</v>
      </c>
      <c r="EX97" s="27">
        <v>5.4408003000758125</v>
      </c>
      <c r="EY97" s="27">
        <v>25.130890344000001</v>
      </c>
      <c r="EZ97" s="27">
        <v>11.811981900800275</v>
      </c>
      <c r="FA97" s="27">
        <v>8.616676344255243</v>
      </c>
      <c r="FB97" s="27">
        <v>4.9093475491587881</v>
      </c>
      <c r="FC97" s="27">
        <v>25.636313387000001</v>
      </c>
      <c r="FD97" s="27">
        <v>11.138780362239734</v>
      </c>
      <c r="FE97" s="27">
        <v>8.1255851945271989</v>
      </c>
      <c r="FF97" s="27">
        <v>3.1112164768970878</v>
      </c>
      <c r="FG97" s="27">
        <v>25.988194471</v>
      </c>
      <c r="FH97" s="27">
        <v>10.750384783341396</v>
      </c>
      <c r="FI97" s="27">
        <v>7.8422560271602988</v>
      </c>
      <c r="FJ97" s="27">
        <v>2.2478685982769484</v>
      </c>
      <c r="FK97" s="27">
        <v>26.191639659</v>
      </c>
      <c r="FL97" s="27">
        <v>10.566559054463289</v>
      </c>
      <c r="FM97" s="27">
        <v>7.7081577172583735</v>
      </c>
      <c r="FN97" s="27">
        <v>2.1579247404796682</v>
      </c>
      <c r="FO97" s="27">
        <v>26.311203722000002</v>
      </c>
      <c r="FP97" s="27">
        <v>10.429264547136798</v>
      </c>
      <c r="FQ97" s="27">
        <v>7.6080032856471806</v>
      </c>
      <c r="FR97" s="27">
        <v>2.3566873937256254</v>
      </c>
      <c r="FS97" s="28">
        <v>24.347920428000002</v>
      </c>
      <c r="FT97" s="28">
        <v>13.369445552453131</v>
      </c>
      <c r="FU97" s="28">
        <v>9.7528243943403297</v>
      </c>
      <c r="FV97" s="28">
        <v>8.3625893562393312</v>
      </c>
      <c r="FW97" s="28">
        <v>24.32351778</v>
      </c>
      <c r="FX97" s="28">
        <v>13.313812233061331</v>
      </c>
      <c r="FY97" s="28">
        <v>9.7122406623991839</v>
      </c>
      <c r="FZ97" s="28">
        <v>8.2613818842907243</v>
      </c>
      <c r="GA97" s="28">
        <v>24.371023108999999</v>
      </c>
      <c r="GB97" s="28">
        <v>13.176398105712499</v>
      </c>
      <c r="GC97" s="28">
        <v>9.6119989696471038</v>
      </c>
      <c r="GD97" s="28">
        <v>8.1296286256421908</v>
      </c>
      <c r="GE97" s="28">
        <v>24.471653813</v>
      </c>
      <c r="GF97" s="28">
        <v>12.971997550500236</v>
      </c>
      <c r="GG97" s="28">
        <v>9.4628916103875351</v>
      </c>
      <c r="GH97" s="28">
        <v>7.705828558385889</v>
      </c>
      <c r="GI97" s="28">
        <v>24.601611916</v>
      </c>
      <c r="GJ97" s="28">
        <v>12.783334894520189</v>
      </c>
      <c r="GK97" s="28">
        <v>9.325264829506887</v>
      </c>
      <c r="GL97" s="28">
        <v>7.4429944346863799</v>
      </c>
      <c r="GM97" s="28">
        <v>24.734909381000001</v>
      </c>
      <c r="GN97" s="28">
        <v>12.545791085202159</v>
      </c>
      <c r="GO97" s="28">
        <v>9.1519799278142866</v>
      </c>
      <c r="GP97" s="28">
        <v>7.0013517728493344</v>
      </c>
      <c r="GQ97" s="28">
        <v>24.887000393000001</v>
      </c>
      <c r="GR97" s="28">
        <v>12.297957770805143</v>
      </c>
      <c r="GS97" s="28">
        <v>8.9711889754222529</v>
      </c>
      <c r="GT97" s="28">
        <v>6.6147668891292373</v>
      </c>
      <c r="GU97" s="28">
        <v>25.063689904</v>
      </c>
      <c r="GV97" s="28">
        <v>12.053455936712119</v>
      </c>
      <c r="GW97" s="28">
        <v>8.79282829152943</v>
      </c>
      <c r="GX97" s="28">
        <v>6.2132539190973759</v>
      </c>
      <c r="GY97" s="28">
        <v>25.259029025</v>
      </c>
      <c r="GZ97" s="28">
        <v>11.890333486069883</v>
      </c>
      <c r="HA97" s="28">
        <v>8.673832734859074</v>
      </c>
      <c r="HB97" s="28">
        <v>5.8017408536488144</v>
      </c>
      <c r="HC97" s="28">
        <v>25.489135363999999</v>
      </c>
      <c r="HD97" s="28">
        <v>11.698967218885329</v>
      </c>
      <c r="HE97" s="28">
        <v>8.5342337072457788</v>
      </c>
      <c r="HF97" s="28">
        <v>5.4048134293049728</v>
      </c>
      <c r="HG97" s="28">
        <v>26.265005015</v>
      </c>
      <c r="HH97" s="28">
        <v>10.49272774934877</v>
      </c>
      <c r="HI97" s="28">
        <v>7.6542988080940555</v>
      </c>
      <c r="HJ97" s="28">
        <v>2.907173881910019</v>
      </c>
      <c r="HK97" s="28">
        <v>26.912012039</v>
      </c>
      <c r="HL97" s="28">
        <v>8.9322191446213139</v>
      </c>
      <c r="HM97" s="28">
        <v>6.515929507134425</v>
      </c>
      <c r="HN97" s="28">
        <v>-2.3041702630974044</v>
      </c>
      <c r="HO97" s="28">
        <v>27.245176450999999</v>
      </c>
      <c r="HP97" s="28">
        <v>7.9012718071258696</v>
      </c>
      <c r="HQ97" s="28">
        <v>5.7638677778010887</v>
      </c>
      <c r="HR97" s="28">
        <v>-6.3676711600411977</v>
      </c>
      <c r="HS97" s="28">
        <v>27.420742431000001</v>
      </c>
      <c r="HT97" s="28">
        <v>7.0621539189375593</v>
      </c>
      <c r="HU97" s="28">
        <v>5.1517429609908154</v>
      </c>
      <c r="HV97" s="28">
        <v>-9.2420531269783481</v>
      </c>
      <c r="HW97" s="29">
        <v>24.347920428000002</v>
      </c>
      <c r="HX97" s="29">
        <v>13.369445552453131</v>
      </c>
      <c r="HY97" s="29">
        <v>9.7528243943403297</v>
      </c>
      <c r="HZ97" s="29">
        <v>8.3625893562393312</v>
      </c>
      <c r="IA97" s="29">
        <v>24.302092350999999</v>
      </c>
      <c r="IB97" s="29">
        <v>13.29689285841393</v>
      </c>
      <c r="IC97" s="29">
        <v>9.6998982141539862</v>
      </c>
      <c r="ID97" s="29">
        <v>8.3259039521157892</v>
      </c>
      <c r="IE97" s="29">
        <v>24.374062947999999</v>
      </c>
      <c r="IF97" s="29">
        <v>12.805386962825001</v>
      </c>
      <c r="IG97" s="29">
        <v>9.3413515063152133</v>
      </c>
      <c r="IH97" s="29">
        <v>8.0773228950679812</v>
      </c>
      <c r="II97" s="29">
        <v>24.473948788000001</v>
      </c>
      <c r="IJ97" s="29">
        <v>12.604819162779146</v>
      </c>
      <c r="IK97" s="29">
        <v>9.1950400885879855</v>
      </c>
      <c r="IL97" s="29">
        <v>7.6398111346569468</v>
      </c>
      <c r="IM97" s="29">
        <v>24.585977981999999</v>
      </c>
      <c r="IN97" s="29">
        <v>12.316928225233523</v>
      </c>
      <c r="IO97" s="29">
        <v>8.9850276578115071</v>
      </c>
      <c r="IP97" s="29">
        <v>7.4049680660640949</v>
      </c>
      <c r="IQ97" s="29">
        <v>24.700953520999999</v>
      </c>
      <c r="IR97" s="29">
        <v>11.973326690906186</v>
      </c>
      <c r="IS97" s="29">
        <v>8.7343751223138373</v>
      </c>
      <c r="IT97" s="29">
        <v>7.0259083785567018</v>
      </c>
      <c r="IU97" s="29">
        <v>24.8360883</v>
      </c>
      <c r="IV97" s="29">
        <v>11.699971800052092</v>
      </c>
      <c r="IW97" s="29">
        <v>8.5349665352206454</v>
      </c>
      <c r="IX97" s="29">
        <v>6.7045995172784032</v>
      </c>
      <c r="IY97" s="29">
        <v>24.986458924000001</v>
      </c>
      <c r="IZ97" s="29">
        <v>11.5640147799887</v>
      </c>
      <c r="JA97" s="29">
        <v>8.4357877819467095</v>
      </c>
      <c r="JB97" s="29">
        <v>6.3887705284766199</v>
      </c>
      <c r="JC97" s="29">
        <v>25.160129441999999</v>
      </c>
      <c r="JD97" s="29">
        <v>11.398802974942859</v>
      </c>
      <c r="JE97" s="29">
        <v>8.3152680703279707</v>
      </c>
      <c r="JF97" s="29">
        <v>5.8947489704982576</v>
      </c>
      <c r="JG97" s="29">
        <v>25.396395546000001</v>
      </c>
      <c r="JH97" s="29">
        <v>11.082677567762346</v>
      </c>
      <c r="JI97" s="29">
        <v>8.0846589870473888</v>
      </c>
      <c r="JJ97" s="29">
        <v>4.6246819249645839</v>
      </c>
      <c r="JK97" s="29">
        <v>26.186689971</v>
      </c>
      <c r="JL97" s="29">
        <v>9.628021560160013</v>
      </c>
      <c r="JM97" s="29">
        <v>7.0235076819572084</v>
      </c>
      <c r="JN97" s="29">
        <v>-1.2319895349724916</v>
      </c>
      <c r="JO97" s="29">
        <v>26.640596501000001</v>
      </c>
      <c r="JP97" s="29">
        <v>8.2359322548336831</v>
      </c>
      <c r="JQ97" s="29">
        <v>6.0079979150921394</v>
      </c>
      <c r="JR97" s="29">
        <v>-5.9447817394178202</v>
      </c>
      <c r="JS97" s="29">
        <v>26.750741642999998</v>
      </c>
      <c r="JT97" s="29">
        <v>7.4955383546644221</v>
      </c>
      <c r="JU97" s="29">
        <v>5.4678908730565343</v>
      </c>
      <c r="JV97" s="29">
        <v>-8.612866434184788</v>
      </c>
      <c r="JW97" s="29">
        <v>26.624169104</v>
      </c>
      <c r="JX97" s="29">
        <v>7.4682138960152002</v>
      </c>
      <c r="JY97" s="29">
        <v>5.4479580608968421</v>
      </c>
      <c r="JZ97" s="29">
        <v>-7.8978314596876018</v>
      </c>
    </row>
    <row r="98" spans="1:286" ht="15" thickBot="1" x14ac:dyDescent="0.4">
      <c r="A98" s="2"/>
      <c r="B98" s="74" t="s">
        <v>565</v>
      </c>
      <c r="C98" s="74" t="s">
        <v>533</v>
      </c>
      <c r="D98" s="74" t="s">
        <v>857</v>
      </c>
      <c r="E98" s="87">
        <v>379289</v>
      </c>
      <c r="F98" s="84">
        <v>403073</v>
      </c>
      <c r="G98" s="22">
        <v>22.18593224457895</v>
      </c>
      <c r="H98" s="22">
        <v>9.8352226720647788</v>
      </c>
      <c r="I98" s="22">
        <v>7.0687681862269649</v>
      </c>
      <c r="J98" s="22">
        <v>10.314799041919207</v>
      </c>
      <c r="K98" s="22">
        <v>22.179887099578949</v>
      </c>
      <c r="L98" s="22">
        <v>9.4410616945557209</v>
      </c>
      <c r="M98" s="22">
        <v>6.7854769308106588</v>
      </c>
      <c r="N98" s="22">
        <v>8.8022165245092978</v>
      </c>
      <c r="O98" s="22">
        <v>22.214623529578947</v>
      </c>
      <c r="P98" s="22">
        <v>9.2389789585762898</v>
      </c>
      <c r="Q98" s="22">
        <v>6.6402360895296137</v>
      </c>
      <c r="R98" s="22">
        <v>8.5764202520170727</v>
      </c>
      <c r="S98" s="22">
        <v>22.273413253578948</v>
      </c>
      <c r="T98" s="22">
        <v>8.9819654420378363</v>
      </c>
      <c r="U98" s="22">
        <v>6.4555154146945073</v>
      </c>
      <c r="V98" s="22">
        <v>8.3270013532983906</v>
      </c>
      <c r="W98" s="22">
        <v>22.33226431857895</v>
      </c>
      <c r="X98" s="22">
        <v>8.742172941599641</v>
      </c>
      <c r="Y98" s="22">
        <v>6.2831718232059499</v>
      </c>
      <c r="Z98" s="22">
        <v>8.1957974960582956</v>
      </c>
      <c r="AA98" s="22">
        <v>22.390981516578947</v>
      </c>
      <c r="AB98" s="22">
        <v>8.4714577633130048</v>
      </c>
      <c r="AC98" s="22">
        <v>6.0886034942918883</v>
      </c>
      <c r="AD98" s="22">
        <v>8.0219893209334323</v>
      </c>
      <c r="AE98" s="22">
        <v>22.45376602057895</v>
      </c>
      <c r="AF98" s="22">
        <v>8.2338661174553138</v>
      </c>
      <c r="AG98" s="22">
        <v>5.9178417003243338</v>
      </c>
      <c r="AH98" s="22">
        <v>7.8108316140659859</v>
      </c>
      <c r="AI98" s="22">
        <v>22.52626892657895</v>
      </c>
      <c r="AJ98" s="22">
        <v>8.3070445322573114</v>
      </c>
      <c r="AK98" s="22">
        <v>5.9704364678978346</v>
      </c>
      <c r="AL98" s="22">
        <v>7.6024422134298248</v>
      </c>
      <c r="AM98" s="22">
        <v>22.604182380578948</v>
      </c>
      <c r="AN98" s="22">
        <v>8.3269428074356817</v>
      </c>
      <c r="AO98" s="22">
        <v>5.9847377500580414</v>
      </c>
      <c r="AP98" s="22">
        <v>7.437940974059817</v>
      </c>
      <c r="AQ98" s="22">
        <v>22.69229472357895</v>
      </c>
      <c r="AR98" s="22">
        <v>8.2795405599234257</v>
      </c>
      <c r="AS98" s="22">
        <v>5.9506688214386605</v>
      </c>
      <c r="AT98" s="22">
        <v>7.2045966034641964</v>
      </c>
      <c r="AU98" s="22">
        <v>23.206870065578947</v>
      </c>
      <c r="AV98" s="22">
        <v>8.0017027989013876</v>
      </c>
      <c r="AW98" s="22">
        <v>5.7509813520717055</v>
      </c>
      <c r="AX98" s="22">
        <v>6.1646923390104753</v>
      </c>
      <c r="AY98" s="22">
        <v>23.838423105578947</v>
      </c>
      <c r="AZ98" s="22">
        <v>7.5794306010720573</v>
      </c>
      <c r="BA98" s="22">
        <v>5.447486009111925</v>
      </c>
      <c r="BB98" s="22">
        <v>5.2936406145486714</v>
      </c>
      <c r="BC98" s="22">
        <v>24.33828771257895</v>
      </c>
      <c r="BD98" s="22">
        <v>7.9320571582964625</v>
      </c>
      <c r="BE98" s="22">
        <v>5.7009256588726283</v>
      </c>
      <c r="BF98" s="22">
        <v>4.7557255542599108</v>
      </c>
      <c r="BG98" s="22">
        <v>24.87033954357895</v>
      </c>
      <c r="BH98" s="22">
        <v>7.7199229584096916</v>
      </c>
      <c r="BI98" s="22">
        <v>5.548460632571854</v>
      </c>
      <c r="BJ98" s="22">
        <v>4.3557668228033393</v>
      </c>
      <c r="BK98" s="25">
        <v>22.185756818578948</v>
      </c>
      <c r="BL98" s="25">
        <v>9.8352226720647788</v>
      </c>
      <c r="BM98" s="25">
        <v>7.0687681862269649</v>
      </c>
      <c r="BN98" s="25">
        <v>10.314799041919207</v>
      </c>
      <c r="BO98" s="25">
        <v>22.161555350578951</v>
      </c>
      <c r="BP98" s="25">
        <v>9.6010956164422492</v>
      </c>
      <c r="BQ98" s="25">
        <v>6.9004964614778928</v>
      </c>
      <c r="BR98" s="25">
        <v>9.6371143703344888</v>
      </c>
      <c r="BS98" s="25">
        <v>22.16694699057895</v>
      </c>
      <c r="BT98" s="25">
        <v>9.5696844814964805</v>
      </c>
      <c r="BU98" s="25">
        <v>6.8779206603190035</v>
      </c>
      <c r="BV98" s="25">
        <v>9.6412707797819746</v>
      </c>
      <c r="BW98" s="25">
        <v>22.18942701757895</v>
      </c>
      <c r="BX98" s="25">
        <v>9.4959320762931316</v>
      </c>
      <c r="BY98" s="25">
        <v>6.8249133545423959</v>
      </c>
      <c r="BZ98" s="25">
        <v>9.5703132602425125</v>
      </c>
      <c r="CA98" s="25">
        <v>22.205248603578948</v>
      </c>
      <c r="CB98" s="25">
        <v>9.4285390835601124</v>
      </c>
      <c r="CC98" s="25">
        <v>6.7764766837226418</v>
      </c>
      <c r="CD98" s="25">
        <v>9.6389227459319802</v>
      </c>
      <c r="CE98" s="25">
        <v>22.224151364578947</v>
      </c>
      <c r="CF98" s="25">
        <v>9.3397287977476235</v>
      </c>
      <c r="CG98" s="25">
        <v>6.7126469826682733</v>
      </c>
      <c r="CH98" s="25">
        <v>9.635513658195725</v>
      </c>
      <c r="CI98" s="25">
        <v>22.258743270578947</v>
      </c>
      <c r="CJ98" s="25">
        <v>9.3187578381027407</v>
      </c>
      <c r="CK98" s="25">
        <v>6.6975747410612332</v>
      </c>
      <c r="CL98" s="25">
        <v>9.5844738179806459</v>
      </c>
      <c r="CM98" s="25">
        <v>22.306634943578949</v>
      </c>
      <c r="CN98" s="25">
        <v>9.2738224644997569</v>
      </c>
      <c r="CO98" s="25">
        <v>6.6652788032922601</v>
      </c>
      <c r="CP98" s="25">
        <v>9.4909531229262942</v>
      </c>
      <c r="CQ98" s="25">
        <v>22.367127759578949</v>
      </c>
      <c r="CR98" s="25">
        <v>9.2172052361161878</v>
      </c>
      <c r="CS98" s="25">
        <v>6.624586886481179</v>
      </c>
      <c r="CT98" s="25">
        <v>9.3943902118702987</v>
      </c>
      <c r="CU98" s="25">
        <v>22.438187206578949</v>
      </c>
      <c r="CV98" s="25">
        <v>9.1631821110780471</v>
      </c>
      <c r="CW98" s="25">
        <v>6.5857594028213713</v>
      </c>
      <c r="CX98" s="25">
        <v>9.2163529654817289</v>
      </c>
      <c r="CY98" s="25">
        <v>22.687849527578948</v>
      </c>
      <c r="CZ98" s="25">
        <v>8.9097955999583043</v>
      </c>
      <c r="DA98" s="25">
        <v>6.4036455281950575</v>
      </c>
      <c r="DB98" s="25">
        <v>8.4436255722499602</v>
      </c>
      <c r="DC98" s="25">
        <v>22.971834417578947</v>
      </c>
      <c r="DD98" s="25">
        <v>8.5819553025237383</v>
      </c>
      <c r="DE98" s="25">
        <v>6.1680202513773912</v>
      </c>
      <c r="DF98" s="25">
        <v>7.8990389692934926</v>
      </c>
      <c r="DG98" s="25">
        <v>23.28533942357895</v>
      </c>
      <c r="DH98" s="25">
        <v>8.5382515407289823</v>
      </c>
      <c r="DI98" s="25">
        <v>6.1366094972649625</v>
      </c>
      <c r="DJ98" s="25">
        <v>7.56965266861007</v>
      </c>
      <c r="DK98" s="25">
        <v>23.57388056457895</v>
      </c>
      <c r="DL98" s="25">
        <v>8.4608579943487019</v>
      </c>
      <c r="DM98" s="25">
        <v>6.0809852316318018</v>
      </c>
      <c r="DN98" s="25">
        <v>7.3042696961243596</v>
      </c>
      <c r="DO98" s="27">
        <v>22.18593224457895</v>
      </c>
      <c r="DP98" s="27">
        <v>9.8352226720647788</v>
      </c>
      <c r="DQ98" s="27">
        <v>7.0687681862269649</v>
      </c>
      <c r="DR98" s="27">
        <v>10.314799041919207</v>
      </c>
      <c r="DS98" s="27">
        <v>22.17955533257895</v>
      </c>
      <c r="DT98" s="27">
        <v>9.4403988788415685</v>
      </c>
      <c r="DU98" s="27">
        <v>6.7850005521063075</v>
      </c>
      <c r="DV98" s="27">
        <v>8.8024795663824893</v>
      </c>
      <c r="DW98" s="27">
        <v>22.213960022578949</v>
      </c>
      <c r="DX98" s="27">
        <v>9.2387987961360984</v>
      </c>
      <c r="DY98" s="27">
        <v>6.640106603236517</v>
      </c>
      <c r="DZ98" s="27">
        <v>8.5769402770702889</v>
      </c>
      <c r="EA98" s="27">
        <v>22.272426742578951</v>
      </c>
      <c r="EB98" s="27">
        <v>8.979735323618808</v>
      </c>
      <c r="EC98" s="27">
        <v>6.453912584676563</v>
      </c>
      <c r="ED98" s="27">
        <v>8.3277764323471892</v>
      </c>
      <c r="EE98" s="27">
        <v>22.330963405578949</v>
      </c>
      <c r="EF98" s="27">
        <v>8.7389213350585777</v>
      </c>
      <c r="EG98" s="27">
        <v>6.280834829561984</v>
      </c>
      <c r="EH98" s="27">
        <v>8.1968136464320445</v>
      </c>
      <c r="EI98" s="27">
        <v>22.39137048957895</v>
      </c>
      <c r="EJ98" s="27">
        <v>8.4638199287732085</v>
      </c>
      <c r="EK98" s="27">
        <v>6.0831140322220634</v>
      </c>
      <c r="EL98" s="27">
        <v>8.0216859514667647</v>
      </c>
      <c r="EM98" s="27">
        <v>22.457892253578947</v>
      </c>
      <c r="EN98" s="27">
        <v>8.2299392675125862</v>
      </c>
      <c r="EO98" s="27">
        <v>5.9150193959523056</v>
      </c>
      <c r="EP98" s="27">
        <v>7.8076088239754693</v>
      </c>
      <c r="EQ98" s="27">
        <v>22.531108583578948</v>
      </c>
      <c r="ER98" s="27">
        <v>8.3028365257904841</v>
      </c>
      <c r="ES98" s="27">
        <v>5.9674120907960706</v>
      </c>
      <c r="ET98" s="27">
        <v>7.5986601196569676</v>
      </c>
      <c r="EU98" s="27">
        <v>22.609666684578947</v>
      </c>
      <c r="EV98" s="27">
        <v>8.323582812995804</v>
      </c>
      <c r="EW98" s="27">
        <v>5.982322855897082</v>
      </c>
      <c r="EX98" s="27">
        <v>7.4336677565667504</v>
      </c>
      <c r="EY98" s="27">
        <v>22.69252632857895</v>
      </c>
      <c r="EZ98" s="27">
        <v>8.2779926622866018</v>
      </c>
      <c r="FA98" s="27">
        <v>5.9495563169295567</v>
      </c>
      <c r="FB98" s="27">
        <v>7.2122642284183964</v>
      </c>
      <c r="FC98" s="27">
        <v>23.129731452578948</v>
      </c>
      <c r="FD98" s="27">
        <v>8.0116703383902923</v>
      </c>
      <c r="FE98" s="27">
        <v>5.7581452189594637</v>
      </c>
      <c r="FF98" s="27">
        <v>6.2567974521174943</v>
      </c>
      <c r="FG98" s="27">
        <v>23.550974736578951</v>
      </c>
      <c r="FH98" s="27">
        <v>7.6174573223057624</v>
      </c>
      <c r="FI98" s="27">
        <v>5.4748165623943459</v>
      </c>
      <c r="FJ98" s="27">
        <v>5.5544845594864434</v>
      </c>
      <c r="FK98" s="27">
        <v>23.947156368578948</v>
      </c>
      <c r="FL98" s="27">
        <v>7.9985218503167737</v>
      </c>
      <c r="FM98" s="27">
        <v>5.7486951416922691</v>
      </c>
      <c r="FN98" s="27">
        <v>5.0929916868615237</v>
      </c>
      <c r="FO98" s="27">
        <v>24.28655310757895</v>
      </c>
      <c r="FP98" s="27">
        <v>7.8207286523467632</v>
      </c>
      <c r="FQ98" s="27">
        <v>5.6209116696304093</v>
      </c>
      <c r="FR98" s="27">
        <v>4.835114520280051</v>
      </c>
      <c r="FS98" s="28">
        <v>22.186298365578949</v>
      </c>
      <c r="FT98" s="28">
        <v>9.8352226720647788</v>
      </c>
      <c r="FU98" s="28">
        <v>7.0687681862269649</v>
      </c>
      <c r="FV98" s="28">
        <v>10.314799041919207</v>
      </c>
      <c r="FW98" s="28">
        <v>22.172672622578951</v>
      </c>
      <c r="FX98" s="28">
        <v>9.2450915430741922</v>
      </c>
      <c r="FY98" s="28">
        <v>6.6446293243627323</v>
      </c>
      <c r="FZ98" s="28">
        <v>8.8133765887509181</v>
      </c>
      <c r="GA98" s="28">
        <v>22.20671933957895</v>
      </c>
      <c r="GB98" s="28">
        <v>9.3905942523975501</v>
      </c>
      <c r="GC98" s="28">
        <v>6.7492049864467365</v>
      </c>
      <c r="GD98" s="28">
        <v>8.596990805620619</v>
      </c>
      <c r="GE98" s="28">
        <v>22.27255159857895</v>
      </c>
      <c r="GF98" s="28">
        <v>9.3362958361250978</v>
      </c>
      <c r="GG98" s="28">
        <v>6.7101796455564484</v>
      </c>
      <c r="GH98" s="28">
        <v>8.3455538727806999</v>
      </c>
      <c r="GI98" s="28">
        <v>22.345421515578948</v>
      </c>
      <c r="GJ98" s="28">
        <v>9.2562715100766351</v>
      </c>
      <c r="GK98" s="28">
        <v>6.6526645867767087</v>
      </c>
      <c r="GL98" s="28">
        <v>8.2193068591568537</v>
      </c>
      <c r="GM98" s="28">
        <v>22.435760028578947</v>
      </c>
      <c r="GN98" s="28">
        <v>9.1233737307923501</v>
      </c>
      <c r="GO98" s="28">
        <v>6.5571483360980904</v>
      </c>
      <c r="GP98" s="28">
        <v>8.0367031712722632</v>
      </c>
      <c r="GQ98" s="28">
        <v>22.54478485157895</v>
      </c>
      <c r="GR98" s="28">
        <v>9.0059874066195693</v>
      </c>
      <c r="GS98" s="28">
        <v>6.4727804736227945</v>
      </c>
      <c r="GT98" s="28">
        <v>7.8002241084727721</v>
      </c>
      <c r="GU98" s="28">
        <v>22.675267773578948</v>
      </c>
      <c r="GV98" s="28">
        <v>8.9188016425061019</v>
      </c>
      <c r="GW98" s="28">
        <v>6.410118348299731</v>
      </c>
      <c r="GX98" s="28">
        <v>7.557072730940499</v>
      </c>
      <c r="GY98" s="28">
        <v>22.823584693578947</v>
      </c>
      <c r="GZ98" s="28">
        <v>8.826212338653205</v>
      </c>
      <c r="HA98" s="28">
        <v>6.3435725925722837</v>
      </c>
      <c r="HB98" s="28">
        <v>7.3641127077248836</v>
      </c>
      <c r="HC98" s="28">
        <v>22.996889312578951</v>
      </c>
      <c r="HD98" s="28">
        <v>8.7141962606909473</v>
      </c>
      <c r="HE98" s="28">
        <v>6.2630644317866082</v>
      </c>
      <c r="HF98" s="28">
        <v>7.1085760238790616</v>
      </c>
      <c r="HG98" s="28">
        <v>23.974705087578947</v>
      </c>
      <c r="HH98" s="28">
        <v>8.1314196722329282</v>
      </c>
      <c r="HI98" s="28">
        <v>5.8442114230112514</v>
      </c>
      <c r="HJ98" s="28">
        <v>5.5680410637953681</v>
      </c>
      <c r="HK98" s="28">
        <v>24.996752650578948</v>
      </c>
      <c r="HL98" s="28">
        <v>7.5029277392512119</v>
      </c>
      <c r="HM98" s="28">
        <v>5.3925018960088735</v>
      </c>
      <c r="HN98" s="28">
        <v>3.0685384505167903</v>
      </c>
      <c r="HO98" s="28">
        <v>25.54217490557895</v>
      </c>
      <c r="HP98" s="28">
        <v>7.1615591994472423</v>
      </c>
      <c r="HQ98" s="28">
        <v>5.147153605034342</v>
      </c>
      <c r="HR98" s="28">
        <v>1.1855990044472691</v>
      </c>
      <c r="HS98" s="28">
        <v>25.76607451457895</v>
      </c>
      <c r="HT98" s="28">
        <v>6.799265676733695</v>
      </c>
      <c r="HU98" s="28">
        <v>4.8867661168376992</v>
      </c>
      <c r="HV98" s="28">
        <v>-0.13154575342777974</v>
      </c>
      <c r="HW98" s="29">
        <v>22.186298365578949</v>
      </c>
      <c r="HX98" s="29">
        <v>9.8352226720647788</v>
      </c>
      <c r="HY98" s="29">
        <v>7.0687681862269649</v>
      </c>
      <c r="HZ98" s="29">
        <v>10.314799041919207</v>
      </c>
      <c r="IA98" s="29">
        <v>22.168755052578948</v>
      </c>
      <c r="IB98" s="29">
        <v>9.4370516788375181</v>
      </c>
      <c r="IC98" s="29">
        <v>6.7825948535582938</v>
      </c>
      <c r="ID98" s="29">
        <v>8.8318596969575864</v>
      </c>
      <c r="IE98" s="29">
        <v>22.21910062457895</v>
      </c>
      <c r="IF98" s="29">
        <v>9.0225673737575516</v>
      </c>
      <c r="IG98" s="29">
        <v>6.4846968224581438</v>
      </c>
      <c r="IH98" s="29">
        <v>8.5768828280151741</v>
      </c>
      <c r="II98" s="29">
        <v>22.291834779578949</v>
      </c>
      <c r="IJ98" s="29">
        <v>8.7045702172226296</v>
      </c>
      <c r="IK98" s="29">
        <v>6.2561460048127726</v>
      </c>
      <c r="IL98" s="29">
        <v>8.3163475175503834</v>
      </c>
      <c r="IM98" s="29">
        <v>22.369832089578949</v>
      </c>
      <c r="IN98" s="29">
        <v>8.7101243277176472</v>
      </c>
      <c r="IO98" s="29">
        <v>6.2601378533838767</v>
      </c>
      <c r="IP98" s="29">
        <v>8.1936372276796376</v>
      </c>
      <c r="IQ98" s="29">
        <v>22.471184856578947</v>
      </c>
      <c r="IR98" s="29">
        <v>8.5296308384407933</v>
      </c>
      <c r="IS98" s="29">
        <v>6.1304136287920734</v>
      </c>
      <c r="IT98" s="29">
        <v>8.0144434128663971</v>
      </c>
      <c r="IU98" s="29">
        <v>22.602270110578949</v>
      </c>
      <c r="IV98" s="29">
        <v>8.3706054125093079</v>
      </c>
      <c r="IW98" s="29">
        <v>6.0161189240246342</v>
      </c>
      <c r="IX98" s="29">
        <v>7.7716976561675857</v>
      </c>
      <c r="IY98" s="29">
        <v>22.75913177557895</v>
      </c>
      <c r="IZ98" s="29">
        <v>8.290649713087161</v>
      </c>
      <c r="JA98" s="29">
        <v>5.9586531885524607</v>
      </c>
      <c r="JB98" s="29">
        <v>7.5210875361762675</v>
      </c>
      <c r="JC98" s="29">
        <v>22.94189530757895</v>
      </c>
      <c r="JD98" s="29">
        <v>8.1824502711115432</v>
      </c>
      <c r="JE98" s="29">
        <v>5.8808881191985005</v>
      </c>
      <c r="JF98" s="29">
        <v>7.2790080299587441</v>
      </c>
      <c r="JG98" s="29">
        <v>23.164040867578947</v>
      </c>
      <c r="JH98" s="29">
        <v>8.0136657193072551</v>
      </c>
      <c r="JI98" s="29">
        <v>5.75957933851278</v>
      </c>
      <c r="JJ98" s="29">
        <v>6.6878887231029438</v>
      </c>
      <c r="JK98" s="29">
        <v>24.244887897578948</v>
      </c>
      <c r="JL98" s="29">
        <v>7.7753222259742003</v>
      </c>
      <c r="JM98" s="29">
        <v>5.5882771769610891</v>
      </c>
      <c r="JN98" s="29">
        <v>3.8844129063193549</v>
      </c>
      <c r="JO98" s="29">
        <v>25.125436344578951</v>
      </c>
      <c r="JP98" s="29">
        <v>7.1569601162522734</v>
      </c>
      <c r="JQ98" s="29">
        <v>5.1438481533879097</v>
      </c>
      <c r="JR98" s="29">
        <v>1.6005766932855749</v>
      </c>
      <c r="JS98" s="29">
        <v>25.457978689578947</v>
      </c>
      <c r="JT98" s="29">
        <v>6.7900867873612549</v>
      </c>
      <c r="JU98" s="29">
        <v>4.8801690683168673</v>
      </c>
      <c r="JV98" s="29">
        <v>0.18889927532654838</v>
      </c>
      <c r="JW98" s="29">
        <v>25.45763327757895</v>
      </c>
      <c r="JX98" s="29">
        <v>6.7150710581195696</v>
      </c>
      <c r="JY98" s="29">
        <v>4.8262537866795361</v>
      </c>
      <c r="JZ98" s="29">
        <v>0.33971935185672919</v>
      </c>
    </row>
    <row r="99" spans="1:286" ht="15" thickBot="1" x14ac:dyDescent="0.4">
      <c r="A99" s="2"/>
      <c r="B99" s="74" t="s">
        <v>566</v>
      </c>
      <c r="C99" s="74" t="s">
        <v>567</v>
      </c>
      <c r="D99" s="74" t="s">
        <v>504</v>
      </c>
      <c r="E99" s="87">
        <v>386638</v>
      </c>
      <c r="F99" s="84">
        <v>437064</v>
      </c>
      <c r="G99" s="22">
        <v>29.95212737331579</v>
      </c>
      <c r="H99" s="22">
        <v>13.62871958516155</v>
      </c>
      <c r="I99" s="22">
        <v>9.9419611914570716</v>
      </c>
      <c r="J99" s="22">
        <v>19.198776895395344</v>
      </c>
      <c r="K99" s="22">
        <v>29.94797462131579</v>
      </c>
      <c r="L99" s="22">
        <v>13.579127052344075</v>
      </c>
      <c r="M99" s="22">
        <v>9.9057841292190147</v>
      </c>
      <c r="N99" s="22">
        <v>19.186891263108777</v>
      </c>
      <c r="O99" s="22">
        <v>29.986928031315792</v>
      </c>
      <c r="P99" s="22">
        <v>13.358097833707282</v>
      </c>
      <c r="Q99" s="22">
        <v>9.7445463915039028</v>
      </c>
      <c r="R99" s="22">
        <v>19.057480066227207</v>
      </c>
      <c r="S99" s="22">
        <v>30.04167219631579</v>
      </c>
      <c r="T99" s="22">
        <v>13.242131338864175</v>
      </c>
      <c r="U99" s="22">
        <v>9.6599504480599752</v>
      </c>
      <c r="V99" s="22">
        <v>18.885715193500889</v>
      </c>
      <c r="W99" s="22">
        <v>30.110149074315792</v>
      </c>
      <c r="X99" s="22">
        <v>13.054382239003886</v>
      </c>
      <c r="Y99" s="22">
        <v>9.5229900936496996</v>
      </c>
      <c r="Z99" s="22">
        <v>18.659867067382777</v>
      </c>
      <c r="AA99" s="22">
        <v>30.185593795315793</v>
      </c>
      <c r="AB99" s="22">
        <v>12.966220692971653</v>
      </c>
      <c r="AC99" s="22">
        <v>9.4586774732487644</v>
      </c>
      <c r="AD99" s="22">
        <v>18.416317036422427</v>
      </c>
      <c r="AE99" s="22">
        <v>30.265916781315791</v>
      </c>
      <c r="AF99" s="22">
        <v>12.893812734398244</v>
      </c>
      <c r="AG99" s="22">
        <v>9.4058568755696346</v>
      </c>
      <c r="AH99" s="22">
        <v>18.16525555318167</v>
      </c>
      <c r="AI99" s="22">
        <v>30.355979570315792</v>
      </c>
      <c r="AJ99" s="22">
        <v>12.782696055964555</v>
      </c>
      <c r="AK99" s="22">
        <v>9.324798805674785</v>
      </c>
      <c r="AL99" s="22">
        <v>17.880723561379678</v>
      </c>
      <c r="AM99" s="22">
        <v>30.45723829731579</v>
      </c>
      <c r="AN99" s="22">
        <v>12.747889143133241</v>
      </c>
      <c r="AO99" s="22">
        <v>9.299407647363763</v>
      </c>
      <c r="AP99" s="22">
        <v>17.577071076447382</v>
      </c>
      <c r="AQ99" s="22">
        <v>30.593564218315791</v>
      </c>
      <c r="AR99" s="22">
        <v>12.67474273514769</v>
      </c>
      <c r="AS99" s="22">
        <v>9.2460483611195432</v>
      </c>
      <c r="AT99" s="22">
        <v>17.205222013197396</v>
      </c>
      <c r="AU99" s="22">
        <v>31.02764723831579</v>
      </c>
      <c r="AV99" s="22">
        <v>12.188081288111572</v>
      </c>
      <c r="AW99" s="22">
        <v>8.8910356110531872</v>
      </c>
      <c r="AX99" s="22">
        <v>15.956841335925638</v>
      </c>
      <c r="AY99" s="22">
        <v>31.307435995315792</v>
      </c>
      <c r="AZ99" s="22">
        <v>11.878488035249458</v>
      </c>
      <c r="BA99" s="22">
        <v>8.665191643403924</v>
      </c>
      <c r="BB99" s="22">
        <v>15.378556705106325</v>
      </c>
      <c r="BC99" s="22">
        <v>31.439658636315791</v>
      </c>
      <c r="BD99" s="22">
        <v>11.37742017197934</v>
      </c>
      <c r="BE99" s="22">
        <v>8.2996696132682679</v>
      </c>
      <c r="BF99" s="22">
        <v>15.377470058807615</v>
      </c>
      <c r="BG99" s="22">
        <v>31.515287067315789</v>
      </c>
      <c r="BH99" s="22">
        <v>11.272996107136677</v>
      </c>
      <c r="BI99" s="22">
        <v>8.2234937118101232</v>
      </c>
      <c r="BJ99" s="22">
        <v>15.633378155955393</v>
      </c>
      <c r="BK99" s="25">
        <v>29.95185995631579</v>
      </c>
      <c r="BL99" s="25">
        <v>13.62871958516155</v>
      </c>
      <c r="BM99" s="25">
        <v>9.9419611914570716</v>
      </c>
      <c r="BN99" s="25">
        <v>19.198776895395344</v>
      </c>
      <c r="BO99" s="25">
        <v>29.946818846315793</v>
      </c>
      <c r="BP99" s="25">
        <v>13.571855319714796</v>
      </c>
      <c r="BQ99" s="25">
        <v>9.9004795015066911</v>
      </c>
      <c r="BR99" s="25">
        <v>19.183643301698961</v>
      </c>
      <c r="BS99" s="25">
        <v>29.97621131031579</v>
      </c>
      <c r="BT99" s="25">
        <v>13.408882787304005</v>
      </c>
      <c r="BU99" s="25">
        <v>9.7815933080989375</v>
      </c>
      <c r="BV99" s="25">
        <v>19.080420463401758</v>
      </c>
      <c r="BW99" s="25">
        <v>30.002142101315791</v>
      </c>
      <c r="BX99" s="25">
        <v>13.245906928719531</v>
      </c>
      <c r="BY99" s="25">
        <v>9.6627046882937897</v>
      </c>
      <c r="BZ99" s="25">
        <v>18.98126772134205</v>
      </c>
      <c r="CA99" s="25">
        <v>30.035627486315789</v>
      </c>
      <c r="CB99" s="25">
        <v>13.124321975564353</v>
      </c>
      <c r="CC99" s="25">
        <v>9.5740101577342198</v>
      </c>
      <c r="CD99" s="25">
        <v>18.852779766003188</v>
      </c>
      <c r="CE99" s="25">
        <v>30.078669783315792</v>
      </c>
      <c r="CF99" s="25">
        <v>12.994385000267338</v>
      </c>
      <c r="CG99" s="25">
        <v>9.4792229433032524</v>
      </c>
      <c r="CH99" s="25">
        <v>18.68671594246301</v>
      </c>
      <c r="CI99" s="25">
        <v>30.133013788315793</v>
      </c>
      <c r="CJ99" s="25">
        <v>12.889144864637055</v>
      </c>
      <c r="CK99" s="25">
        <v>9.4024517295672876</v>
      </c>
      <c r="CL99" s="25">
        <v>18.486621408525501</v>
      </c>
      <c r="CM99" s="25">
        <v>30.198260126315791</v>
      </c>
      <c r="CN99" s="25">
        <v>12.864903710766212</v>
      </c>
      <c r="CO99" s="25">
        <v>9.384768145316098</v>
      </c>
      <c r="CP99" s="25">
        <v>18.249598293212625</v>
      </c>
      <c r="CQ99" s="25">
        <v>30.273916366315792</v>
      </c>
      <c r="CR99" s="25">
        <v>12.820419463802887</v>
      </c>
      <c r="CS99" s="25">
        <v>9.3523175064885091</v>
      </c>
      <c r="CT99" s="25">
        <v>17.980139570610774</v>
      </c>
      <c r="CU99" s="25">
        <v>30.358926532315792</v>
      </c>
      <c r="CV99" s="25">
        <v>12.768730724621646</v>
      </c>
      <c r="CW99" s="25">
        <v>9.3146112908925289</v>
      </c>
      <c r="CX99" s="25">
        <v>17.691088109543188</v>
      </c>
      <c r="CY99" s="25">
        <v>30.47994035331579</v>
      </c>
      <c r="CZ99" s="25">
        <v>12.60487343000865</v>
      </c>
      <c r="DA99" s="25">
        <v>9.1950796757763733</v>
      </c>
      <c r="DB99" s="25">
        <v>16.956171978286413</v>
      </c>
      <c r="DC99" s="25">
        <v>30.558056588315793</v>
      </c>
      <c r="DD99" s="25">
        <v>12.559358069200664</v>
      </c>
      <c r="DE99" s="25">
        <v>9.1618768537547925</v>
      </c>
      <c r="DF99" s="25">
        <v>16.466069090371185</v>
      </c>
      <c r="DG99" s="25">
        <v>30.599545464315792</v>
      </c>
      <c r="DH99" s="25">
        <v>12.604770318624189</v>
      </c>
      <c r="DI99" s="25">
        <v>9.1950044574569763</v>
      </c>
      <c r="DJ99" s="25">
        <v>16.244248859679125</v>
      </c>
      <c r="DK99" s="25">
        <v>30.617150113315791</v>
      </c>
      <c r="DL99" s="25">
        <v>12.522264580182048</v>
      </c>
      <c r="DM99" s="25">
        <v>9.1348176699500012</v>
      </c>
      <c r="DN99" s="25">
        <v>16.120581425191457</v>
      </c>
      <c r="DO99" s="27">
        <v>29.95212737331579</v>
      </c>
      <c r="DP99" s="27">
        <v>13.62871958516155</v>
      </c>
      <c r="DQ99" s="27">
        <v>9.9419611914570716</v>
      </c>
      <c r="DR99" s="27">
        <v>19.198776895395344</v>
      </c>
      <c r="DS99" s="27">
        <v>29.94795216731579</v>
      </c>
      <c r="DT99" s="27">
        <v>13.579807632150381</v>
      </c>
      <c r="DU99" s="27">
        <v>9.9062806027123393</v>
      </c>
      <c r="DV99" s="27">
        <v>19.186903067246298</v>
      </c>
      <c r="DW99" s="27">
        <v>29.986884468315793</v>
      </c>
      <c r="DX99" s="27">
        <v>13.360041454156443</v>
      </c>
      <c r="DY99" s="27">
        <v>9.7459642355615017</v>
      </c>
      <c r="DZ99" s="27">
        <v>19.057503678988223</v>
      </c>
      <c r="EA99" s="27">
        <v>30.041607428315793</v>
      </c>
      <c r="EB99" s="27">
        <v>13.243048586202569</v>
      </c>
      <c r="EC99" s="27">
        <v>9.6606195672229536</v>
      </c>
      <c r="ED99" s="27">
        <v>18.885750244658258</v>
      </c>
      <c r="EE99" s="27">
        <v>30.110063675315793</v>
      </c>
      <c r="EF99" s="27">
        <v>13.059707759954659</v>
      </c>
      <c r="EG99" s="27">
        <v>9.5268749870386955</v>
      </c>
      <c r="EH99" s="27">
        <v>18.659913238956818</v>
      </c>
      <c r="EI99" s="27">
        <v>30.185619320315791</v>
      </c>
      <c r="EJ99" s="27">
        <v>12.96774131392911</v>
      </c>
      <c r="EK99" s="27">
        <v>9.4597867450663742</v>
      </c>
      <c r="EL99" s="27">
        <v>18.416303271357972</v>
      </c>
      <c r="EM99" s="27">
        <v>30.266187682315792</v>
      </c>
      <c r="EN99" s="27">
        <v>12.898323261610638</v>
      </c>
      <c r="EO99" s="27">
        <v>9.4091472423732387</v>
      </c>
      <c r="EP99" s="27">
        <v>18.165108881468775</v>
      </c>
      <c r="EQ99" s="27">
        <v>30.356297309315792</v>
      </c>
      <c r="ER99" s="27">
        <v>12.799677781131063</v>
      </c>
      <c r="ES99" s="27">
        <v>9.3371867377555962</v>
      </c>
      <c r="ET99" s="27">
        <v>17.880557171319825</v>
      </c>
      <c r="EU99" s="27">
        <v>30.457598359315792</v>
      </c>
      <c r="EV99" s="27">
        <v>12.76246411705157</v>
      </c>
      <c r="EW99" s="27">
        <v>9.3100398879170356</v>
      </c>
      <c r="EX99" s="27">
        <v>17.576882536409261</v>
      </c>
      <c r="EY99" s="27">
        <v>30.58596360631579</v>
      </c>
      <c r="EZ99" s="27">
        <v>12.676933891976473</v>
      </c>
      <c r="FA99" s="27">
        <v>9.2476467795197497</v>
      </c>
      <c r="FB99" s="27">
        <v>17.23836815888167</v>
      </c>
      <c r="FC99" s="27">
        <v>30.982213853315791</v>
      </c>
      <c r="FD99" s="27">
        <v>12.200344203890863</v>
      </c>
      <c r="FE99" s="27">
        <v>8.8999812373836704</v>
      </c>
      <c r="FF99" s="27">
        <v>16.113808635913145</v>
      </c>
      <c r="FG99" s="27">
        <v>31.232919904315793</v>
      </c>
      <c r="FH99" s="27">
        <v>11.857750981432915</v>
      </c>
      <c r="FI99" s="27">
        <v>8.6500642513564951</v>
      </c>
      <c r="FJ99" s="27">
        <v>15.572829934526926</v>
      </c>
      <c r="FK99" s="27">
        <v>31.353454864315793</v>
      </c>
      <c r="FL99" s="27">
        <v>11.363941491868962</v>
      </c>
      <c r="FM99" s="27">
        <v>8.2898371037847411</v>
      </c>
      <c r="FN99" s="27">
        <v>15.556484854336652</v>
      </c>
      <c r="FO99" s="27">
        <v>31.418765076315793</v>
      </c>
      <c r="FP99" s="27">
        <v>11.277649564159431</v>
      </c>
      <c r="FQ99" s="27">
        <v>8.226888343920443</v>
      </c>
      <c r="FR99" s="27">
        <v>15.786010139096204</v>
      </c>
      <c r="FS99" s="28">
        <v>29.952118582315791</v>
      </c>
      <c r="FT99" s="28">
        <v>13.62871958516155</v>
      </c>
      <c r="FU99" s="28">
        <v>9.9419611914570716</v>
      </c>
      <c r="FV99" s="28">
        <v>19.198776895395344</v>
      </c>
      <c r="FW99" s="28">
        <v>29.949401937315791</v>
      </c>
      <c r="FX99" s="28">
        <v>13.583986575727042</v>
      </c>
      <c r="FY99" s="28">
        <v>9.9093290838701513</v>
      </c>
      <c r="FZ99" s="28">
        <v>19.182127850734126</v>
      </c>
      <c r="GA99" s="28">
        <v>29.999777867315792</v>
      </c>
      <c r="GB99" s="28">
        <v>13.439658883265643</v>
      </c>
      <c r="GC99" s="28">
        <v>9.804044041622598</v>
      </c>
      <c r="GD99" s="28">
        <v>19.059558259829409</v>
      </c>
      <c r="GE99" s="28">
        <v>30.075304000315789</v>
      </c>
      <c r="GF99" s="28">
        <v>13.200317658710361</v>
      </c>
      <c r="GG99" s="28">
        <v>9.6294479505389461</v>
      </c>
      <c r="GH99" s="28">
        <v>18.900841181346056</v>
      </c>
      <c r="GI99" s="28">
        <v>30.17496057331579</v>
      </c>
      <c r="GJ99" s="28">
        <v>13.023935102377097</v>
      </c>
      <c r="GK99" s="28">
        <v>9.5007793313808726</v>
      </c>
      <c r="GL99" s="28">
        <v>18.702033040516227</v>
      </c>
      <c r="GM99" s="28">
        <v>30.298005523315791</v>
      </c>
      <c r="GN99" s="28">
        <v>12.815632906929556</v>
      </c>
      <c r="GO99" s="28">
        <v>9.3488257798902765</v>
      </c>
      <c r="GP99" s="28">
        <v>18.489919278159629</v>
      </c>
      <c r="GQ99" s="28">
        <v>30.44716961831579</v>
      </c>
      <c r="GR99" s="28">
        <v>12.640658666973831</v>
      </c>
      <c r="GS99" s="28">
        <v>9.2211845079223274</v>
      </c>
      <c r="GT99" s="28">
        <v>18.26683345533214</v>
      </c>
      <c r="GU99" s="28">
        <v>30.585633296315791</v>
      </c>
      <c r="GV99" s="28">
        <v>12.469269532175922</v>
      </c>
      <c r="GW99" s="28">
        <v>9.0961585202533595</v>
      </c>
      <c r="GX99" s="28">
        <v>18.034179773534778</v>
      </c>
      <c r="GY99" s="28">
        <v>30.72428364231579</v>
      </c>
      <c r="GZ99" s="28">
        <v>12.346950493548952</v>
      </c>
      <c r="HA99" s="28">
        <v>9.0069284845624278</v>
      </c>
      <c r="HB99" s="28">
        <v>17.817531846948139</v>
      </c>
      <c r="HC99" s="28">
        <v>30.881336066315789</v>
      </c>
      <c r="HD99" s="28">
        <v>12.218562831655785</v>
      </c>
      <c r="HE99" s="28">
        <v>8.9132714726892441</v>
      </c>
      <c r="HF99" s="28">
        <v>17.584325929936156</v>
      </c>
      <c r="HG99" s="28">
        <v>31.43722167731579</v>
      </c>
      <c r="HH99" s="28">
        <v>11.238094288880456</v>
      </c>
      <c r="HI99" s="28">
        <v>8.1980333213129537</v>
      </c>
      <c r="HJ99" s="28">
        <v>15.56323752306692</v>
      </c>
      <c r="HK99" s="28">
        <v>31.939828483315793</v>
      </c>
      <c r="HL99" s="28">
        <v>10.008254802336532</v>
      </c>
      <c r="HM99" s="28">
        <v>7.3008825383257161</v>
      </c>
      <c r="HN99" s="28">
        <v>10.751449666257351</v>
      </c>
      <c r="HO99" s="28">
        <v>32.22631607431579</v>
      </c>
      <c r="HP99" s="28">
        <v>9.07989726369488</v>
      </c>
      <c r="HQ99" s="28">
        <v>6.6236586389492214</v>
      </c>
      <c r="HR99" s="28">
        <v>7.0472470792797353</v>
      </c>
      <c r="HS99" s="28">
        <v>32.362995035315791</v>
      </c>
      <c r="HT99" s="28">
        <v>8.4366726699497985</v>
      </c>
      <c r="HU99" s="28">
        <v>6.1544352531098871</v>
      </c>
      <c r="HV99" s="28">
        <v>4.8016216672084298</v>
      </c>
      <c r="HW99" s="29">
        <v>29.952118582315791</v>
      </c>
      <c r="HX99" s="29">
        <v>13.62871958516155</v>
      </c>
      <c r="HY99" s="29">
        <v>9.9419611914570716</v>
      </c>
      <c r="HZ99" s="29">
        <v>19.198776895395344</v>
      </c>
      <c r="IA99" s="29">
        <v>29.932323626315792</v>
      </c>
      <c r="IB99" s="29">
        <v>13.616448826156576</v>
      </c>
      <c r="IC99" s="29">
        <v>9.9330098436026475</v>
      </c>
      <c r="ID99" s="29">
        <v>19.239749024349013</v>
      </c>
      <c r="IE99" s="29">
        <v>29.992102476315793</v>
      </c>
      <c r="IF99" s="29">
        <v>13.594435304038122</v>
      </c>
      <c r="IG99" s="29">
        <v>9.916951285700609</v>
      </c>
      <c r="IH99" s="29">
        <v>19.07204744985161</v>
      </c>
      <c r="II99" s="29">
        <v>30.065511557315791</v>
      </c>
      <c r="IJ99" s="29">
        <v>13.282527179371014</v>
      </c>
      <c r="IK99" s="29">
        <v>9.6894186512984195</v>
      </c>
      <c r="IL99" s="29">
        <v>18.931836385503178</v>
      </c>
      <c r="IM99" s="29">
        <v>30.16417422231579</v>
      </c>
      <c r="IN99" s="29">
        <v>12.885608540231065</v>
      </c>
      <c r="IO99" s="29">
        <v>9.3998720301476126</v>
      </c>
      <c r="IP99" s="29">
        <v>18.762156648019015</v>
      </c>
      <c r="IQ99" s="29">
        <v>30.279410501315791</v>
      </c>
      <c r="IR99" s="29">
        <v>12.206030023626719</v>
      </c>
      <c r="IS99" s="29">
        <v>8.9041289637201242</v>
      </c>
      <c r="IT99" s="29">
        <v>18.598687430452962</v>
      </c>
      <c r="IU99" s="29">
        <v>30.402381089315792</v>
      </c>
      <c r="IV99" s="29">
        <v>12.240783314514232</v>
      </c>
      <c r="IW99" s="29">
        <v>8.9294810055696949</v>
      </c>
      <c r="IX99" s="29">
        <v>18.424546989259447</v>
      </c>
      <c r="IY99" s="29">
        <v>30.500487767315789</v>
      </c>
      <c r="IZ99" s="29">
        <v>12.150740092431066</v>
      </c>
      <c r="JA99" s="29">
        <v>8.8637957286872471</v>
      </c>
      <c r="JB99" s="29">
        <v>18.250700828110173</v>
      </c>
      <c r="JC99" s="29">
        <v>30.621064945315791</v>
      </c>
      <c r="JD99" s="29">
        <v>12.039714504448355</v>
      </c>
      <c r="JE99" s="29">
        <v>8.7828041080081753</v>
      </c>
      <c r="JF99" s="29">
        <v>17.941316226610002</v>
      </c>
      <c r="JG99" s="29">
        <v>30.798387517315792</v>
      </c>
      <c r="JH99" s="29">
        <v>11.784060940988134</v>
      </c>
      <c r="JI99" s="29">
        <v>8.5963083928019923</v>
      </c>
      <c r="JJ99" s="29">
        <v>16.76676030450097</v>
      </c>
      <c r="JK99" s="29">
        <v>31.418466471315792</v>
      </c>
      <c r="JL99" s="29">
        <v>10.542761737290009</v>
      </c>
      <c r="JM99" s="29">
        <v>7.6907979056987363</v>
      </c>
      <c r="JN99" s="29">
        <v>11.354923251147419</v>
      </c>
      <c r="JO99" s="29">
        <v>31.780435361315792</v>
      </c>
      <c r="JP99" s="29">
        <v>9.408895706360326</v>
      </c>
      <c r="JQ99" s="29">
        <v>6.8636584223911603</v>
      </c>
      <c r="JR99" s="29">
        <v>7.084199091586818</v>
      </c>
      <c r="JS99" s="29">
        <v>31.889926843315791</v>
      </c>
      <c r="JT99" s="29">
        <v>8.7582228269891758</v>
      </c>
      <c r="JU99" s="29">
        <v>6.3890016158864036</v>
      </c>
      <c r="JV99" s="29">
        <v>4.8117494043348472</v>
      </c>
      <c r="JW99" s="29">
        <v>31.781326607315791</v>
      </c>
      <c r="JX99" s="29">
        <v>8.8087893974401723</v>
      </c>
      <c r="JY99" s="29">
        <v>6.4258892250170696</v>
      </c>
      <c r="JZ99" s="29">
        <v>5.8593474924483644</v>
      </c>
    </row>
    <row r="100" spans="1:286" ht="15" thickBot="1" x14ac:dyDescent="0.4">
      <c r="A100" s="2"/>
      <c r="B100" s="74" t="s">
        <v>568</v>
      </c>
      <c r="C100" s="74" t="s">
        <v>560</v>
      </c>
      <c r="D100" s="74" t="s">
        <v>504</v>
      </c>
      <c r="E100" s="87">
        <v>382462</v>
      </c>
      <c r="F100" s="84">
        <v>432232</v>
      </c>
      <c r="G100" s="22">
        <v>36.924763308315789</v>
      </c>
      <c r="H100" s="22">
        <v>11.41651376146789</v>
      </c>
      <c r="I100" s="22">
        <v>8.3281878425194655</v>
      </c>
      <c r="J100" s="22">
        <v>17.421545477102921</v>
      </c>
      <c r="K100" s="22">
        <v>36.894349867315789</v>
      </c>
      <c r="L100" s="22">
        <v>11.331596285800959</v>
      </c>
      <c r="M100" s="22">
        <v>8.266241726284429</v>
      </c>
      <c r="N100" s="22">
        <v>16.573228706220931</v>
      </c>
      <c r="O100" s="22">
        <v>36.932451689315791</v>
      </c>
      <c r="P100" s="22">
        <v>11.171356436473792</v>
      </c>
      <c r="Q100" s="22">
        <v>8.1493489871403835</v>
      </c>
      <c r="R100" s="22">
        <v>16.347899353995153</v>
      </c>
      <c r="S100" s="22">
        <v>37.010980594315789</v>
      </c>
      <c r="T100" s="22">
        <v>10.93360857103959</v>
      </c>
      <c r="U100" s="22">
        <v>7.9759152293520099</v>
      </c>
      <c r="V100" s="22">
        <v>16.022477301928557</v>
      </c>
      <c r="W100" s="22">
        <v>37.091998984315786</v>
      </c>
      <c r="X100" s="22">
        <v>10.754162059548046</v>
      </c>
      <c r="Y100" s="22">
        <v>7.8450114975639034</v>
      </c>
      <c r="Z100" s="22">
        <v>15.708241714757328</v>
      </c>
      <c r="AA100" s="22">
        <v>37.177314836315787</v>
      </c>
      <c r="AB100" s="22">
        <v>10.507247004031967</v>
      </c>
      <c r="AC100" s="22">
        <v>7.6648904022410509</v>
      </c>
      <c r="AD100" s="22">
        <v>15.368381076651424</v>
      </c>
      <c r="AE100" s="22">
        <v>37.269055985315788</v>
      </c>
      <c r="AF100" s="22">
        <v>10.328442360427648</v>
      </c>
      <c r="AG100" s="22">
        <v>7.534454904140266</v>
      </c>
      <c r="AH100" s="22">
        <v>15.016496817097099</v>
      </c>
      <c r="AI100" s="22">
        <v>37.377041640315788</v>
      </c>
      <c r="AJ100" s="22">
        <v>10.213482176007629</v>
      </c>
      <c r="AK100" s="22">
        <v>7.4505930501396191</v>
      </c>
      <c r="AL100" s="22">
        <v>14.63341832933472</v>
      </c>
      <c r="AM100" s="22">
        <v>37.493236505315785</v>
      </c>
      <c r="AN100" s="22">
        <v>9.9822517383515734</v>
      </c>
      <c r="AO100" s="22">
        <v>7.2819136651764813</v>
      </c>
      <c r="AP100" s="22">
        <v>14.238532251023031</v>
      </c>
      <c r="AQ100" s="22">
        <v>37.629068201315789</v>
      </c>
      <c r="AR100" s="22">
        <v>9.8633317228117967</v>
      </c>
      <c r="AS100" s="22">
        <v>7.1951631695047391</v>
      </c>
      <c r="AT100" s="22">
        <v>13.750133537451212</v>
      </c>
      <c r="AU100" s="22">
        <v>38.35237183431579</v>
      </c>
      <c r="AV100" s="22">
        <v>9.0285578482279529</v>
      </c>
      <c r="AW100" s="22">
        <v>6.5862072501393731</v>
      </c>
      <c r="AX100" s="22">
        <v>11.920998205662197</v>
      </c>
      <c r="AY100" s="22">
        <v>39.226141442315786</v>
      </c>
      <c r="AZ100" s="22">
        <v>8.8607505410917202</v>
      </c>
      <c r="BA100" s="22">
        <v>6.4637941558815841</v>
      </c>
      <c r="BB100" s="22">
        <v>10.728509691328941</v>
      </c>
      <c r="BC100" s="22">
        <v>39.90746287231579</v>
      </c>
      <c r="BD100" s="22">
        <v>9.172273713996395</v>
      </c>
      <c r="BE100" s="22">
        <v>6.6910459733325727</v>
      </c>
      <c r="BF100" s="22">
        <v>10.252472078134424</v>
      </c>
      <c r="BG100" s="22">
        <v>40.620969330315788</v>
      </c>
      <c r="BH100" s="22">
        <v>9.0007666145254976</v>
      </c>
      <c r="BI100" s="22">
        <v>6.5659339320770256</v>
      </c>
      <c r="BJ100" s="22">
        <v>10.091854116033161</v>
      </c>
      <c r="BK100" s="25">
        <v>36.924471699315788</v>
      </c>
      <c r="BL100" s="25">
        <v>11.41651376146789</v>
      </c>
      <c r="BM100" s="25">
        <v>8.3281878425194655</v>
      </c>
      <c r="BN100" s="25">
        <v>17.421545477102921</v>
      </c>
      <c r="BO100" s="25">
        <v>36.876375294315785</v>
      </c>
      <c r="BP100" s="25">
        <v>11.442931341614477</v>
      </c>
      <c r="BQ100" s="25">
        <v>8.3474590994375042</v>
      </c>
      <c r="BR100" s="25">
        <v>17.085973371203618</v>
      </c>
      <c r="BS100" s="25">
        <v>36.878587986315786</v>
      </c>
      <c r="BT100" s="25">
        <v>11.160734576866382</v>
      </c>
      <c r="BU100" s="25">
        <v>8.1416004884396731</v>
      </c>
      <c r="BV100" s="25">
        <v>16.989990117597142</v>
      </c>
      <c r="BW100" s="25">
        <v>36.91058074131579</v>
      </c>
      <c r="BX100" s="25">
        <v>10.848789233827112</v>
      </c>
      <c r="BY100" s="25">
        <v>7.9140407037531642</v>
      </c>
      <c r="BZ100" s="25">
        <v>16.852629253737511</v>
      </c>
      <c r="CA100" s="25">
        <v>36.937163014315786</v>
      </c>
      <c r="CB100" s="25">
        <v>10.601614030599041</v>
      </c>
      <c r="CC100" s="25">
        <v>7.7337298342963194</v>
      </c>
      <c r="CD100" s="25">
        <v>16.752926567324014</v>
      </c>
      <c r="CE100" s="25">
        <v>36.975365436315791</v>
      </c>
      <c r="CF100" s="25">
        <v>10.261476988836177</v>
      </c>
      <c r="CG100" s="25">
        <v>7.4856045978900179</v>
      </c>
      <c r="CH100" s="25">
        <v>16.593611896669163</v>
      </c>
      <c r="CI100" s="25">
        <v>37.041654860315788</v>
      </c>
      <c r="CJ100" s="25">
        <v>10.000938295028083</v>
      </c>
      <c r="CK100" s="25">
        <v>7.2955452481083132</v>
      </c>
      <c r="CL100" s="25">
        <v>16.357263657864451</v>
      </c>
      <c r="CM100" s="25">
        <v>37.13375001331579</v>
      </c>
      <c r="CN100" s="25">
        <v>9.9241870946968849</v>
      </c>
      <c r="CO100" s="25">
        <v>7.2395563160356833</v>
      </c>
      <c r="CP100" s="25">
        <v>16.058538421059254</v>
      </c>
      <c r="CQ100" s="25">
        <v>37.249937611315787</v>
      </c>
      <c r="CR100" s="25">
        <v>9.8775695781735582</v>
      </c>
      <c r="CS100" s="25">
        <v>7.2055494867645296</v>
      </c>
      <c r="CT100" s="25">
        <v>15.70600997078019</v>
      </c>
      <c r="CU100" s="25">
        <v>37.390283683315786</v>
      </c>
      <c r="CV100" s="25">
        <v>9.7603987560880281</v>
      </c>
      <c r="CW100" s="25">
        <v>7.1200750033645068</v>
      </c>
      <c r="CX100" s="25">
        <v>15.306685612072005</v>
      </c>
      <c r="CY100" s="25">
        <v>37.71461879431579</v>
      </c>
      <c r="CZ100" s="25">
        <v>9.5187269410988193</v>
      </c>
      <c r="DA100" s="25">
        <v>6.9437787790069612</v>
      </c>
      <c r="DB100" s="25">
        <v>14.205985935008009</v>
      </c>
      <c r="DC100" s="25">
        <v>38.088048918315785</v>
      </c>
      <c r="DD100" s="25">
        <v>9.467030639855059</v>
      </c>
      <c r="DE100" s="25">
        <v>6.9060670469916579</v>
      </c>
      <c r="DF100" s="25">
        <v>13.352688690625513</v>
      </c>
      <c r="DG100" s="25">
        <v>38.504722633315787</v>
      </c>
      <c r="DH100" s="25">
        <v>9.9176797989144543</v>
      </c>
      <c r="DI100" s="25">
        <v>7.2348093343602597</v>
      </c>
      <c r="DJ100" s="25">
        <v>12.84244971642277</v>
      </c>
      <c r="DK100" s="25">
        <v>38.88216790931579</v>
      </c>
      <c r="DL100" s="25">
        <v>10.113079704895336</v>
      </c>
      <c r="DM100" s="25">
        <v>7.377350845317121</v>
      </c>
      <c r="DN100" s="25">
        <v>12.468393771905703</v>
      </c>
      <c r="DO100" s="27">
        <v>36.924763308315789</v>
      </c>
      <c r="DP100" s="27">
        <v>11.41651376146789</v>
      </c>
      <c r="DQ100" s="27">
        <v>8.3281878425194655</v>
      </c>
      <c r="DR100" s="27">
        <v>17.421545477102921</v>
      </c>
      <c r="DS100" s="27">
        <v>36.893881564315791</v>
      </c>
      <c r="DT100" s="27">
        <v>11.328830654000006</v>
      </c>
      <c r="DU100" s="27">
        <v>8.2642242363901577</v>
      </c>
      <c r="DV100" s="27">
        <v>16.573482155015114</v>
      </c>
      <c r="DW100" s="27">
        <v>36.931515118315787</v>
      </c>
      <c r="DX100" s="27">
        <v>11.168994467633702</v>
      </c>
      <c r="DY100" s="27">
        <v>8.1476259637560613</v>
      </c>
      <c r="DZ100" s="27">
        <v>16.348406454233128</v>
      </c>
      <c r="EA100" s="27">
        <v>37.009588089315784</v>
      </c>
      <c r="EB100" s="27">
        <v>10.921985380333682</v>
      </c>
      <c r="EC100" s="27">
        <v>7.9674362735559807</v>
      </c>
      <c r="ED100" s="27">
        <v>16.023232061762435</v>
      </c>
      <c r="EE100" s="27">
        <v>37.090162688315786</v>
      </c>
      <c r="EF100" s="27">
        <v>10.7569154624232</v>
      </c>
      <c r="EG100" s="27">
        <v>7.8470200666270618</v>
      </c>
      <c r="EH100" s="27">
        <v>15.709235896359477</v>
      </c>
      <c r="EI100" s="27">
        <v>37.177863887315787</v>
      </c>
      <c r="EJ100" s="27">
        <v>10.507269759420735</v>
      </c>
      <c r="EK100" s="27">
        <v>7.6649070019803442</v>
      </c>
      <c r="EL100" s="27">
        <v>15.368083985587841</v>
      </c>
      <c r="EM100" s="27">
        <v>37.274880347315786</v>
      </c>
      <c r="EN100" s="27">
        <v>10.32329586650507</v>
      </c>
      <c r="EO100" s="27">
        <v>7.5307006084758346</v>
      </c>
      <c r="EP100" s="27">
        <v>15.013344766165659</v>
      </c>
      <c r="EQ100" s="27">
        <v>37.38387303231579</v>
      </c>
      <c r="ER100" s="27">
        <v>10.221001102229247</v>
      </c>
      <c r="ES100" s="27">
        <v>7.4560780021360014</v>
      </c>
      <c r="ET100" s="27">
        <v>14.629721230993546</v>
      </c>
      <c r="EU100" s="27">
        <v>37.500977845315788</v>
      </c>
      <c r="EV100" s="27">
        <v>9.9854305162600667</v>
      </c>
      <c r="EW100" s="27">
        <v>7.2842325394041749</v>
      </c>
      <c r="EX100" s="27">
        <v>14.234342015736562</v>
      </c>
      <c r="EY100" s="27">
        <v>37.628741880315786</v>
      </c>
      <c r="EZ100" s="27">
        <v>9.8724345813866687</v>
      </c>
      <c r="FA100" s="27">
        <v>7.2018035781005132</v>
      </c>
      <c r="FB100" s="27">
        <v>13.779146826887082</v>
      </c>
      <c r="FC100" s="27">
        <v>38.240429716315788</v>
      </c>
      <c r="FD100" s="27">
        <v>9.0581844526939612</v>
      </c>
      <c r="FE100" s="27">
        <v>6.6078194456207733</v>
      </c>
      <c r="FF100" s="27">
        <v>12.098401023954658</v>
      </c>
      <c r="FG100" s="27">
        <v>38.816504316315786</v>
      </c>
      <c r="FH100" s="27">
        <v>8.9240824255807603</v>
      </c>
      <c r="FI100" s="27">
        <v>6.5099938838778533</v>
      </c>
      <c r="FJ100" s="27">
        <v>11.082213699834472</v>
      </c>
      <c r="FK100" s="27">
        <v>39.351694677315791</v>
      </c>
      <c r="FL100" s="27">
        <v>9.252415142774213</v>
      </c>
      <c r="FM100" s="27">
        <v>6.7495080298565391</v>
      </c>
      <c r="FN100" s="27">
        <v>10.663637798764995</v>
      </c>
      <c r="FO100" s="27">
        <v>39.793852571315789</v>
      </c>
      <c r="FP100" s="27">
        <v>9.101910798500839</v>
      </c>
      <c r="FQ100" s="27">
        <v>6.6397172061066172</v>
      </c>
      <c r="FR100" s="27">
        <v>10.619382124145549</v>
      </c>
      <c r="FS100" s="28">
        <v>36.925219186315786</v>
      </c>
      <c r="FT100" s="28">
        <v>11.41651376146789</v>
      </c>
      <c r="FU100" s="28">
        <v>8.3281878425194655</v>
      </c>
      <c r="FV100" s="28">
        <v>17.421545477102921</v>
      </c>
      <c r="FW100" s="28">
        <v>36.883701916315786</v>
      </c>
      <c r="FX100" s="28">
        <v>11.255200894054708</v>
      </c>
      <c r="FY100" s="28">
        <v>8.210512351620773</v>
      </c>
      <c r="FZ100" s="28">
        <v>16.572953101911963</v>
      </c>
      <c r="GA100" s="28">
        <v>36.920011539315787</v>
      </c>
      <c r="GB100" s="28">
        <v>11.061740600125992</v>
      </c>
      <c r="GC100" s="28">
        <v>8.0693857606517074</v>
      </c>
      <c r="GD100" s="28">
        <v>16.359401441652782</v>
      </c>
      <c r="GE100" s="28">
        <v>37.007435009315785</v>
      </c>
      <c r="GF100" s="28">
        <v>10.799520160895122</v>
      </c>
      <c r="GG100" s="28">
        <v>7.8780996009981976</v>
      </c>
      <c r="GH100" s="28">
        <v>16.039295109835763</v>
      </c>
      <c r="GI100" s="28">
        <v>37.10776336331579</v>
      </c>
      <c r="GJ100" s="28">
        <v>10.56137347129979</v>
      </c>
      <c r="GK100" s="28">
        <v>7.7043749065369092</v>
      </c>
      <c r="GL100" s="28">
        <v>15.748413634029625</v>
      </c>
      <c r="GM100" s="28">
        <v>37.237744449315784</v>
      </c>
      <c r="GN100" s="28">
        <v>10.317606672466678</v>
      </c>
      <c r="GO100" s="28">
        <v>7.5265504206326597</v>
      </c>
      <c r="GP100" s="28">
        <v>15.420543281555823</v>
      </c>
      <c r="GQ100" s="28">
        <v>37.396092290315785</v>
      </c>
      <c r="GR100" s="28">
        <v>10.069411401613571</v>
      </c>
      <c r="GS100" s="28">
        <v>7.3454954260452494</v>
      </c>
      <c r="GT100" s="28">
        <v>15.05929035399209</v>
      </c>
      <c r="GU100" s="28">
        <v>37.587599009315788</v>
      </c>
      <c r="GV100" s="28">
        <v>9.8406237503915595</v>
      </c>
      <c r="GW100" s="28">
        <v>7.1785980197760386</v>
      </c>
      <c r="GX100" s="28">
        <v>14.657222275282301</v>
      </c>
      <c r="GY100" s="28">
        <v>37.803397767315786</v>
      </c>
      <c r="GZ100" s="28">
        <v>9.5997791405784465</v>
      </c>
      <c r="HA100" s="28">
        <v>7.0029052300776877</v>
      </c>
      <c r="HB100" s="28">
        <v>14.292651836772031</v>
      </c>
      <c r="HC100" s="28">
        <v>38.057896858315786</v>
      </c>
      <c r="HD100" s="28">
        <v>9.3629044232942196</v>
      </c>
      <c r="HE100" s="28">
        <v>6.8301084217083083</v>
      </c>
      <c r="HF100" s="28">
        <v>13.909044205172204</v>
      </c>
      <c r="HG100" s="28">
        <v>39.477378096315789</v>
      </c>
      <c r="HH100" s="28">
        <v>7.9111856881466656</v>
      </c>
      <c r="HI100" s="28">
        <v>5.7710998159796993</v>
      </c>
      <c r="HJ100" s="28">
        <v>10.771223294356048</v>
      </c>
      <c r="HK100" s="28">
        <v>35.814947774918615</v>
      </c>
      <c r="HL100" s="28">
        <v>5.8095359641597142</v>
      </c>
      <c r="HM100" s="28">
        <v>4.2379756025602724</v>
      </c>
      <c r="HN100" s="28">
        <v>3.1905646741204094</v>
      </c>
      <c r="HO100" s="28">
        <v>26.624391497507762</v>
      </c>
      <c r="HP100" s="28">
        <v>4.3187375534010792</v>
      </c>
      <c r="HQ100" s="28">
        <v>3.1504589175603641</v>
      </c>
      <c r="HR100" s="28">
        <v>-2.8527894366347795</v>
      </c>
      <c r="HS100" s="28">
        <v>18.937220660276427</v>
      </c>
      <c r="HT100" s="28">
        <v>3.071803013046674</v>
      </c>
      <c r="HU100" s="28">
        <v>2.2408375308243547</v>
      </c>
      <c r="HV100" s="28">
        <v>-6.8430226780970287</v>
      </c>
      <c r="HW100" s="29">
        <v>36.925219186315786</v>
      </c>
      <c r="HX100" s="29">
        <v>11.41651376146789</v>
      </c>
      <c r="HY100" s="29">
        <v>8.3281878425194655</v>
      </c>
      <c r="HZ100" s="29">
        <v>17.421545477102921</v>
      </c>
      <c r="IA100" s="29">
        <v>36.860551332315787</v>
      </c>
      <c r="IB100" s="29">
        <v>11.355007525077092</v>
      </c>
      <c r="IC100" s="29">
        <v>8.2833198993932697</v>
      </c>
      <c r="ID100" s="29">
        <v>16.666698154683587</v>
      </c>
      <c r="IE100" s="29">
        <v>36.90743474731579</v>
      </c>
      <c r="IF100" s="29">
        <v>11.296674869582327</v>
      </c>
      <c r="IG100" s="29">
        <v>8.2407670393465349</v>
      </c>
      <c r="IH100" s="29">
        <v>16.418854957666774</v>
      </c>
      <c r="II100" s="29">
        <v>36.988857224315787</v>
      </c>
      <c r="IJ100" s="29">
        <v>10.74443558061119</v>
      </c>
      <c r="IK100" s="29">
        <v>7.8379161665964201</v>
      </c>
      <c r="IL100" s="29">
        <v>16.135691979381399</v>
      </c>
      <c r="IM100" s="29">
        <v>37.08167731031579</v>
      </c>
      <c r="IN100" s="29">
        <v>10.144372007742962</v>
      </c>
      <c r="IO100" s="29">
        <v>7.4001781445772163</v>
      </c>
      <c r="IP100" s="29">
        <v>15.894083078884769</v>
      </c>
      <c r="IQ100" s="29">
        <v>37.211965758315785</v>
      </c>
      <c r="IR100" s="29">
        <v>9.7053643732524506</v>
      </c>
      <c r="IS100" s="29">
        <v>7.0799281873024302</v>
      </c>
      <c r="IT100" s="29">
        <v>15.631151965533125</v>
      </c>
      <c r="IU100" s="29">
        <v>37.386843483315786</v>
      </c>
      <c r="IV100" s="29">
        <v>9.4462599288303455</v>
      </c>
      <c r="IW100" s="29">
        <v>6.8909151024794602</v>
      </c>
      <c r="IX100" s="29">
        <v>15.328885783658496</v>
      </c>
      <c r="IY100" s="29">
        <v>37.601485654315788</v>
      </c>
      <c r="IZ100" s="29">
        <v>9.327981490621875</v>
      </c>
      <c r="JA100" s="29">
        <v>6.8046326285385428</v>
      </c>
      <c r="JB100" s="29">
        <v>14.988750603611511</v>
      </c>
      <c r="JC100" s="29">
        <v>37.863141905315786</v>
      </c>
      <c r="JD100" s="29">
        <v>9.1721402328866208</v>
      </c>
      <c r="JE100" s="29">
        <v>6.6909486007213843</v>
      </c>
      <c r="JF100" s="29">
        <v>14.440708817259186</v>
      </c>
      <c r="JG100" s="29">
        <v>38.218249721315786</v>
      </c>
      <c r="JH100" s="29">
        <v>8.8255549117523895</v>
      </c>
      <c r="JI100" s="29">
        <v>6.4381194342898729</v>
      </c>
      <c r="JJ100" s="29">
        <v>12.709440631784197</v>
      </c>
      <c r="JK100" s="29">
        <v>39.932535960315789</v>
      </c>
      <c r="JL100" s="29">
        <v>7.9017235376570447</v>
      </c>
      <c r="JM100" s="29">
        <v>5.7641973089343601</v>
      </c>
      <c r="JN100" s="29">
        <v>4.4505884696704783</v>
      </c>
      <c r="JO100" s="29">
        <v>37.307084956901512</v>
      </c>
      <c r="JP100" s="29">
        <v>6.0515752567106373</v>
      </c>
      <c r="JQ100" s="29">
        <v>4.4145398966828804</v>
      </c>
      <c r="JR100" s="29">
        <v>-2.489203672245452</v>
      </c>
      <c r="JS100" s="29">
        <v>30.739120854616935</v>
      </c>
      <c r="JT100" s="29">
        <v>4.9861870310085852</v>
      </c>
      <c r="JU100" s="29">
        <v>3.6373540189062661</v>
      </c>
      <c r="JV100" s="29">
        <v>-6.4793009746197185</v>
      </c>
      <c r="JW100" s="29">
        <v>30.530302541013327</v>
      </c>
      <c r="JX100" s="29">
        <v>4.9523146515071721</v>
      </c>
      <c r="JY100" s="29">
        <v>3.6126445896483625</v>
      </c>
      <c r="JZ100" s="29">
        <v>-5.356009540425589</v>
      </c>
    </row>
    <row r="101" spans="1:286" ht="15" thickBot="1" x14ac:dyDescent="0.4">
      <c r="A101" s="2"/>
      <c r="B101" s="74" t="s">
        <v>569</v>
      </c>
      <c r="C101" s="74" t="s">
        <v>471</v>
      </c>
      <c r="D101" s="74" t="s">
        <v>850</v>
      </c>
      <c r="E101" s="87">
        <v>329874</v>
      </c>
      <c r="F101" s="84">
        <v>497641</v>
      </c>
      <c r="G101" s="22">
        <v>4.3085519669999996</v>
      </c>
      <c r="H101" s="22">
        <v>4.3085519669999996</v>
      </c>
      <c r="I101" s="22">
        <v>4.3085519669999996</v>
      </c>
      <c r="J101" s="22">
        <v>1.553025632770876</v>
      </c>
      <c r="K101" s="22">
        <v>4.332052032</v>
      </c>
      <c r="L101" s="22">
        <v>4.332052032</v>
      </c>
      <c r="M101" s="22">
        <v>4.332052032</v>
      </c>
      <c r="N101" s="22">
        <v>1.4978658367886943</v>
      </c>
      <c r="O101" s="22">
        <v>4.3807977439999997</v>
      </c>
      <c r="P101" s="22">
        <v>4.3807977439999997</v>
      </c>
      <c r="Q101" s="22">
        <v>4.3807977439999997</v>
      </c>
      <c r="R101" s="22">
        <v>1.4487921162888546</v>
      </c>
      <c r="S101" s="22">
        <v>4.4209018740000001</v>
      </c>
      <c r="T101" s="22">
        <v>4.4209018740000001</v>
      </c>
      <c r="U101" s="22">
        <v>4.4209018740000001</v>
      </c>
      <c r="V101" s="22">
        <v>1.3576267781418361</v>
      </c>
      <c r="W101" s="22">
        <v>4.4656809400000004</v>
      </c>
      <c r="X101" s="22">
        <v>4.4656809400000004</v>
      </c>
      <c r="Y101" s="22">
        <v>4.4656809400000004</v>
      </c>
      <c r="Z101" s="22">
        <v>1.2458322678018119</v>
      </c>
      <c r="AA101" s="22">
        <v>4.5139790199999998</v>
      </c>
      <c r="AB101" s="22">
        <v>4.5139790199999998</v>
      </c>
      <c r="AC101" s="22">
        <v>4.5139790199999998</v>
      </c>
      <c r="AD101" s="22">
        <v>1.1600807120003269</v>
      </c>
      <c r="AE101" s="22">
        <v>4.5648499339999997</v>
      </c>
      <c r="AF101" s="22">
        <v>4.5648499339999997</v>
      </c>
      <c r="AG101" s="22">
        <v>4.5648499339999997</v>
      </c>
      <c r="AH101" s="22">
        <v>1.107501709156768</v>
      </c>
      <c r="AI101" s="22">
        <v>4.621229295</v>
      </c>
      <c r="AJ101" s="22">
        <v>4.621229295</v>
      </c>
      <c r="AK101" s="22">
        <v>4.621229295</v>
      </c>
      <c r="AL101" s="22">
        <v>1.0190188865171947</v>
      </c>
      <c r="AM101" s="22">
        <v>4.6819075779999997</v>
      </c>
      <c r="AN101" s="22">
        <v>4.6819075779999997</v>
      </c>
      <c r="AO101" s="22">
        <v>4.6819075779999997</v>
      </c>
      <c r="AP101" s="22">
        <v>0.91829697433502577</v>
      </c>
      <c r="AQ101" s="22">
        <v>4.735077628</v>
      </c>
      <c r="AR101" s="22">
        <v>4.735077628</v>
      </c>
      <c r="AS101" s="22">
        <v>4.735077628</v>
      </c>
      <c r="AT101" s="22">
        <v>0.80799374219574016</v>
      </c>
      <c r="AU101" s="22">
        <v>4.8392201679999998</v>
      </c>
      <c r="AV101" s="22">
        <v>4.8392201679999998</v>
      </c>
      <c r="AW101" s="22">
        <v>4.8392201679999998</v>
      </c>
      <c r="AX101" s="22">
        <v>0.42517896681626111</v>
      </c>
      <c r="AY101" s="22">
        <v>4.9015295180000003</v>
      </c>
      <c r="AZ101" s="22">
        <v>4.9015295180000003</v>
      </c>
      <c r="BA101" s="22">
        <v>4.9015295180000003</v>
      </c>
      <c r="BB101" s="22">
        <v>0.30342908865835971</v>
      </c>
      <c r="BC101" s="22">
        <v>4.9256988880000003</v>
      </c>
      <c r="BD101" s="22">
        <v>4.9256988880000003</v>
      </c>
      <c r="BE101" s="22">
        <v>4.9256988880000003</v>
      </c>
      <c r="BF101" s="22">
        <v>0.26423270404300636</v>
      </c>
      <c r="BG101" s="22">
        <v>4.9285133700000001</v>
      </c>
      <c r="BH101" s="22">
        <v>4.9285133700000001</v>
      </c>
      <c r="BI101" s="22">
        <v>4.9285133700000001</v>
      </c>
      <c r="BJ101" s="22">
        <v>0.3729308371158524</v>
      </c>
      <c r="BK101" s="25">
        <v>4.3139567440000004</v>
      </c>
      <c r="BL101" s="25">
        <v>4.3139567440000004</v>
      </c>
      <c r="BM101" s="25">
        <v>4.3139567440000004</v>
      </c>
      <c r="BN101" s="25">
        <v>1.553025632770876</v>
      </c>
      <c r="BO101" s="25">
        <v>4.3440685569999999</v>
      </c>
      <c r="BP101" s="25">
        <v>4.3440685569999999</v>
      </c>
      <c r="BQ101" s="25">
        <v>4.3440685569999999</v>
      </c>
      <c r="BR101" s="25">
        <v>1.5341170282399217</v>
      </c>
      <c r="BS101" s="25">
        <v>4.3751683809999999</v>
      </c>
      <c r="BT101" s="25">
        <v>4.3751683809999999</v>
      </c>
      <c r="BU101" s="25">
        <v>4.3751683809999999</v>
      </c>
      <c r="BV101" s="25">
        <v>1.5225654684740233</v>
      </c>
      <c r="BW101" s="25">
        <v>4.3996806150000003</v>
      </c>
      <c r="BX101" s="25">
        <v>4.3996806150000003</v>
      </c>
      <c r="BY101" s="25">
        <v>4.3996806150000003</v>
      </c>
      <c r="BZ101" s="25">
        <v>1.4787423317908726</v>
      </c>
      <c r="CA101" s="25">
        <v>4.427280025</v>
      </c>
      <c r="CB101" s="25">
        <v>4.427280025</v>
      </c>
      <c r="CC101" s="25">
        <v>4.427280025</v>
      </c>
      <c r="CD101" s="25">
        <v>1.4181150789592243</v>
      </c>
      <c r="CE101" s="25">
        <v>4.4618056250000002</v>
      </c>
      <c r="CF101" s="25">
        <v>4.4618056250000002</v>
      </c>
      <c r="CG101" s="25">
        <v>4.4618056250000002</v>
      </c>
      <c r="CH101" s="25">
        <v>1.37174110656141</v>
      </c>
      <c r="CI101" s="25">
        <v>4.5017778159999997</v>
      </c>
      <c r="CJ101" s="25">
        <v>4.5017778159999997</v>
      </c>
      <c r="CK101" s="25">
        <v>4.5017778159999997</v>
      </c>
      <c r="CL101" s="25">
        <v>1.3392774014221791</v>
      </c>
      <c r="CM101" s="25">
        <v>4.5468955089999996</v>
      </c>
      <c r="CN101" s="25">
        <v>4.5468955089999996</v>
      </c>
      <c r="CO101" s="25">
        <v>4.5468955089999996</v>
      </c>
      <c r="CP101" s="25">
        <v>1.2330677470976927</v>
      </c>
      <c r="CQ101" s="25">
        <v>4.5962839669999997</v>
      </c>
      <c r="CR101" s="25">
        <v>4.5962839669999997</v>
      </c>
      <c r="CS101" s="25">
        <v>4.5962839669999997</v>
      </c>
      <c r="CT101" s="25">
        <v>1.0061458406857144</v>
      </c>
      <c r="CU101" s="25">
        <v>4.6490446429999999</v>
      </c>
      <c r="CV101" s="25">
        <v>4.6490446429999999</v>
      </c>
      <c r="CW101" s="25">
        <v>4.6490446429999999</v>
      </c>
      <c r="CX101" s="25">
        <v>0.73419058175605523</v>
      </c>
      <c r="CY101" s="25">
        <v>4.7872193750000003</v>
      </c>
      <c r="CZ101" s="25">
        <v>4.7872193750000003</v>
      </c>
      <c r="DA101" s="25">
        <v>4.7872193750000003</v>
      </c>
      <c r="DB101" s="25">
        <v>0.57947506975316587</v>
      </c>
      <c r="DC101" s="25">
        <v>4.8538846199999997</v>
      </c>
      <c r="DD101" s="25">
        <v>4.8538846199999997</v>
      </c>
      <c r="DE101" s="25">
        <v>4.8538846199999997</v>
      </c>
      <c r="DF101" s="25">
        <v>0.51396577160174006</v>
      </c>
      <c r="DG101" s="25">
        <v>4.8624497040000003</v>
      </c>
      <c r="DH101" s="25">
        <v>4.8624497040000003</v>
      </c>
      <c r="DI101" s="25">
        <v>4.8624497040000003</v>
      </c>
      <c r="DJ101" s="25">
        <v>0.4984198007972318</v>
      </c>
      <c r="DK101" s="25">
        <v>4.8625081909999999</v>
      </c>
      <c r="DL101" s="25">
        <v>4.8625081909999999</v>
      </c>
      <c r="DM101" s="25">
        <v>4.8625081909999999</v>
      </c>
      <c r="DN101" s="25">
        <v>0.53069587038870258</v>
      </c>
      <c r="DO101" s="27">
        <v>4.3085519669999996</v>
      </c>
      <c r="DP101" s="27">
        <v>4.3085519669999996</v>
      </c>
      <c r="DQ101" s="27">
        <v>4.3085519669999996</v>
      </c>
      <c r="DR101" s="27">
        <v>1.553025632770876</v>
      </c>
      <c r="DS101" s="27">
        <v>4.3320520330000001</v>
      </c>
      <c r="DT101" s="27">
        <v>4.3320520330000001</v>
      </c>
      <c r="DU101" s="27">
        <v>4.3320520330000001</v>
      </c>
      <c r="DV101" s="27">
        <v>1.4978658357676284</v>
      </c>
      <c r="DW101" s="27">
        <v>4.3807977420000004</v>
      </c>
      <c r="DX101" s="27">
        <v>4.3807977420000004</v>
      </c>
      <c r="DY101" s="27">
        <v>4.3807977420000004</v>
      </c>
      <c r="DZ101" s="27">
        <v>1.448792119321046</v>
      </c>
      <c r="EA101" s="27">
        <v>4.4209018740000001</v>
      </c>
      <c r="EB101" s="27">
        <v>4.4209018740000001</v>
      </c>
      <c r="EC101" s="27">
        <v>4.4209018740000001</v>
      </c>
      <c r="ED101" s="27">
        <v>1.3576267781418361</v>
      </c>
      <c r="EE101" s="27">
        <v>4.4656809500000003</v>
      </c>
      <c r="EF101" s="27">
        <v>4.4656809500000003</v>
      </c>
      <c r="EG101" s="27">
        <v>4.4656809500000003</v>
      </c>
      <c r="EH101" s="27">
        <v>1.2458322524635137</v>
      </c>
      <c r="EI101" s="27">
        <v>4.5139790089999998</v>
      </c>
      <c r="EJ101" s="27">
        <v>4.5139790089999998</v>
      </c>
      <c r="EK101" s="27">
        <v>4.5139790089999998</v>
      </c>
      <c r="EL101" s="27">
        <v>1.1600807293755584</v>
      </c>
      <c r="EM101" s="27">
        <v>4.5648499339999997</v>
      </c>
      <c r="EN101" s="27">
        <v>4.5648499339999997</v>
      </c>
      <c r="EO101" s="27">
        <v>4.5648499339999997</v>
      </c>
      <c r="EP101" s="27">
        <v>1.107501709156768</v>
      </c>
      <c r="EQ101" s="27">
        <v>4.621229295</v>
      </c>
      <c r="ER101" s="27">
        <v>4.621229295</v>
      </c>
      <c r="ES101" s="27">
        <v>4.621229295</v>
      </c>
      <c r="ET101" s="27">
        <v>1.0190188865171947</v>
      </c>
      <c r="EU101" s="27">
        <v>4.6819075779999997</v>
      </c>
      <c r="EV101" s="27">
        <v>4.6819075779999997</v>
      </c>
      <c r="EW101" s="27">
        <v>4.6819075779999997</v>
      </c>
      <c r="EX101" s="27">
        <v>0.91829697433502577</v>
      </c>
      <c r="EY101" s="27">
        <v>4.7329155480000002</v>
      </c>
      <c r="EZ101" s="27">
        <v>4.7329155480000002</v>
      </c>
      <c r="FA101" s="27">
        <v>4.7329155480000002</v>
      </c>
      <c r="FB101" s="27">
        <v>0.81740278069427941</v>
      </c>
      <c r="FC101" s="27">
        <v>4.8278440289999995</v>
      </c>
      <c r="FD101" s="27">
        <v>4.8278440289999995</v>
      </c>
      <c r="FE101" s="27">
        <v>4.8278440289999995</v>
      </c>
      <c r="FF101" s="27">
        <v>0.46676055229410807</v>
      </c>
      <c r="FG101" s="27">
        <v>4.8850986609999998</v>
      </c>
      <c r="FH101" s="27">
        <v>4.8850986609999998</v>
      </c>
      <c r="FI101" s="27">
        <v>4.8850986609999998</v>
      </c>
      <c r="FJ101" s="27">
        <v>0.353531003555418</v>
      </c>
      <c r="FK101" s="27">
        <v>4.908041087</v>
      </c>
      <c r="FL101" s="27">
        <v>4.908041087</v>
      </c>
      <c r="FM101" s="27">
        <v>4.908041087</v>
      </c>
      <c r="FN101" s="27">
        <v>0.31314751280022923</v>
      </c>
      <c r="FO101" s="27">
        <v>4.911592679</v>
      </c>
      <c r="FP101" s="27">
        <v>4.911592679</v>
      </c>
      <c r="FQ101" s="27">
        <v>4.911592679</v>
      </c>
      <c r="FR101" s="27">
        <v>0.41195069177564259</v>
      </c>
      <c r="FS101" s="28">
        <v>4.3080072600000001</v>
      </c>
      <c r="FT101" s="28">
        <v>4.3080072600000001</v>
      </c>
      <c r="FU101" s="28">
        <v>4.3080072600000001</v>
      </c>
      <c r="FV101" s="28">
        <v>1.553025632770876</v>
      </c>
      <c r="FW101" s="28">
        <v>4.3453325520000003</v>
      </c>
      <c r="FX101" s="28">
        <v>4.3453325520000003</v>
      </c>
      <c r="FY101" s="28">
        <v>4.3453325520000003</v>
      </c>
      <c r="FZ101" s="28">
        <v>1.4944335417212278</v>
      </c>
      <c r="GA101" s="28">
        <v>4.389371379</v>
      </c>
      <c r="GB101" s="28">
        <v>4.389371379</v>
      </c>
      <c r="GC101" s="28">
        <v>4.389371379</v>
      </c>
      <c r="GD101" s="28">
        <v>1.4500571524983559</v>
      </c>
      <c r="GE101" s="28">
        <v>4.4346490459999997</v>
      </c>
      <c r="GF101" s="28">
        <v>4.4346490459999997</v>
      </c>
      <c r="GG101" s="28">
        <v>4.4346490459999997</v>
      </c>
      <c r="GH101" s="28">
        <v>1.3669810545610326</v>
      </c>
      <c r="GI101" s="28">
        <v>4.4890574929999998</v>
      </c>
      <c r="GJ101" s="28">
        <v>4.4890574929999998</v>
      </c>
      <c r="GK101" s="28">
        <v>4.4890574929999998</v>
      </c>
      <c r="GL101" s="28">
        <v>1.2632721148998494</v>
      </c>
      <c r="GM101" s="28">
        <v>4.5513729649999997</v>
      </c>
      <c r="GN101" s="28">
        <v>4.5513729649999997</v>
      </c>
      <c r="GO101" s="28">
        <v>4.5513729649999997</v>
      </c>
      <c r="GP101" s="28">
        <v>1.189279886858631</v>
      </c>
      <c r="GQ101" s="28">
        <v>4.6215242090000004</v>
      </c>
      <c r="GR101" s="28">
        <v>4.6215242090000004</v>
      </c>
      <c r="GS101" s="28">
        <v>4.6215242090000004</v>
      </c>
      <c r="GT101" s="28">
        <v>1.151175138487011</v>
      </c>
      <c r="GU101" s="28">
        <v>4.6973856539999996</v>
      </c>
      <c r="GV101" s="28">
        <v>4.6973856539999996</v>
      </c>
      <c r="GW101" s="28">
        <v>4.6973856539999996</v>
      </c>
      <c r="GX101" s="28">
        <v>1.0821144340768987</v>
      </c>
      <c r="GY101" s="28">
        <v>4.736861352</v>
      </c>
      <c r="GZ101" s="28">
        <v>4.736861352</v>
      </c>
      <c r="HA101" s="28">
        <v>4.736861352</v>
      </c>
      <c r="HB101" s="28">
        <v>1.0080261035234117</v>
      </c>
      <c r="HC101" s="28">
        <v>4.7831569609999995</v>
      </c>
      <c r="HD101" s="28">
        <v>4.7831569609999995</v>
      </c>
      <c r="HE101" s="28">
        <v>4.7831569609999995</v>
      </c>
      <c r="HF101" s="28">
        <v>0.94313128421598602</v>
      </c>
      <c r="HG101" s="28">
        <v>4.9148138389999998</v>
      </c>
      <c r="HH101" s="28">
        <v>4.9148138389999998</v>
      </c>
      <c r="HI101" s="28">
        <v>4.9148138389999998</v>
      </c>
      <c r="HJ101" s="28">
        <v>0.558510980215849</v>
      </c>
      <c r="HK101" s="28">
        <v>4.9937347929999998</v>
      </c>
      <c r="HL101" s="28">
        <v>4.9937347929999998</v>
      </c>
      <c r="HM101" s="28">
        <v>4.9937347929999998</v>
      </c>
      <c r="HN101" s="28">
        <v>-0.26875935426919639</v>
      </c>
      <c r="HO101" s="28">
        <v>5.0157017770000003</v>
      </c>
      <c r="HP101" s="28">
        <v>5.0157017770000003</v>
      </c>
      <c r="HQ101" s="28">
        <v>5.0157017770000003</v>
      </c>
      <c r="HR101" s="28">
        <v>-0.86672409564736874</v>
      </c>
      <c r="HS101" s="28">
        <v>5.014418246</v>
      </c>
      <c r="HT101" s="28">
        <v>5.014418246</v>
      </c>
      <c r="HU101" s="28">
        <v>5.014418246</v>
      </c>
      <c r="HV101" s="28">
        <v>-1.2385827003410732</v>
      </c>
      <c r="HW101" s="29">
        <v>4.3080072600000001</v>
      </c>
      <c r="HX101" s="29">
        <v>4.3080072600000001</v>
      </c>
      <c r="HY101" s="29">
        <v>4.3080072600000001</v>
      </c>
      <c r="HZ101" s="29">
        <v>1.553025632770876</v>
      </c>
      <c r="IA101" s="29">
        <v>4.3439910959999999</v>
      </c>
      <c r="IB101" s="29">
        <v>4.3439910959999999</v>
      </c>
      <c r="IC101" s="29">
        <v>4.3439910959999999</v>
      </c>
      <c r="ID101" s="29">
        <v>1.5001145142935313</v>
      </c>
      <c r="IE101" s="29">
        <v>4.4093120959999998</v>
      </c>
      <c r="IF101" s="29">
        <v>4.4093120959999998</v>
      </c>
      <c r="IG101" s="29">
        <v>4.4093120959999998</v>
      </c>
      <c r="IH101" s="29">
        <v>1.4308689610686178</v>
      </c>
      <c r="II101" s="29">
        <v>4.4596845570000001</v>
      </c>
      <c r="IJ101" s="29">
        <v>4.4596845570000001</v>
      </c>
      <c r="IK101" s="29">
        <v>4.4596845570000001</v>
      </c>
      <c r="IL101" s="29">
        <v>1.3463422326316943</v>
      </c>
      <c r="IM101" s="29">
        <v>4.5177325379999997</v>
      </c>
      <c r="IN101" s="29">
        <v>4.5177325379999997</v>
      </c>
      <c r="IO101" s="29">
        <v>4.5177325379999997</v>
      </c>
      <c r="IP101" s="29">
        <v>1.2450612117750914</v>
      </c>
      <c r="IQ101" s="29">
        <v>4.5791451189999997</v>
      </c>
      <c r="IR101" s="29">
        <v>4.5791451189999997</v>
      </c>
      <c r="IS101" s="29">
        <v>4.5791451189999997</v>
      </c>
      <c r="IT101" s="29">
        <v>1.1793004621994934</v>
      </c>
      <c r="IU101" s="29">
        <v>4.6443911939999998</v>
      </c>
      <c r="IV101" s="29">
        <v>4.6443911939999998</v>
      </c>
      <c r="IW101" s="29">
        <v>4.6443911939999998</v>
      </c>
      <c r="IX101" s="29">
        <v>1.1508653211620135</v>
      </c>
      <c r="IY101" s="29">
        <v>4.6726994269999995</v>
      </c>
      <c r="IZ101" s="29">
        <v>4.6726994269999995</v>
      </c>
      <c r="JA101" s="29">
        <v>4.6726994269999995</v>
      </c>
      <c r="JB101" s="29">
        <v>1.0961890743455949</v>
      </c>
      <c r="JC101" s="29">
        <v>4.7043437600000004</v>
      </c>
      <c r="JD101" s="29">
        <v>4.7043437600000004</v>
      </c>
      <c r="JE101" s="29">
        <v>4.7043437600000004</v>
      </c>
      <c r="JF101" s="29">
        <v>1.0363519196364992</v>
      </c>
      <c r="JG101" s="29">
        <v>4.7433087819999997</v>
      </c>
      <c r="JH101" s="29">
        <v>4.7433087819999997</v>
      </c>
      <c r="JI101" s="29">
        <v>4.7433087819999997</v>
      </c>
      <c r="JJ101" s="29">
        <v>0.89083452337161528</v>
      </c>
      <c r="JK101" s="29">
        <v>4.8597934499999997</v>
      </c>
      <c r="JL101" s="29">
        <v>4.8597934499999997</v>
      </c>
      <c r="JM101" s="29">
        <v>4.8597934499999997</v>
      </c>
      <c r="JN101" s="29">
        <v>-9.6642621736881651E-2</v>
      </c>
      <c r="JO101" s="29">
        <v>4.9061971490000005</v>
      </c>
      <c r="JP101" s="29">
        <v>4.9061971490000005</v>
      </c>
      <c r="JQ101" s="29">
        <v>4.9061971490000005</v>
      </c>
      <c r="JR101" s="29">
        <v>-0.83828412097569682</v>
      </c>
      <c r="JS101" s="29">
        <v>4.8988939900000004</v>
      </c>
      <c r="JT101" s="29">
        <v>4.8988939900000004</v>
      </c>
      <c r="JU101" s="29">
        <v>4.8988939900000004</v>
      </c>
      <c r="JV101" s="29">
        <v>-1.2483545754441359</v>
      </c>
      <c r="JW101" s="29">
        <v>4.8685567360000004</v>
      </c>
      <c r="JX101" s="29">
        <v>4.8685567360000004</v>
      </c>
      <c r="JY101" s="29">
        <v>4.8685567360000004</v>
      </c>
      <c r="JZ101" s="29">
        <v>-1.0584626435360036</v>
      </c>
    </row>
    <row r="102" spans="1:286" ht="15" thickBot="1" x14ac:dyDescent="0.4">
      <c r="A102" s="2"/>
      <c r="B102" s="74" t="s">
        <v>570</v>
      </c>
      <c r="C102" s="74" t="s">
        <v>571</v>
      </c>
      <c r="D102" s="74" t="s">
        <v>852</v>
      </c>
      <c r="E102" s="87">
        <v>333013</v>
      </c>
      <c r="F102" s="84">
        <v>446934</v>
      </c>
      <c r="G102" s="22">
        <v>20.025625620473686</v>
      </c>
      <c r="H102" s="22">
        <v>3.776705225368965</v>
      </c>
      <c r="I102" s="22">
        <v>2.7550538807088021</v>
      </c>
      <c r="J102" s="22">
        <v>13.341592592737136</v>
      </c>
      <c r="K102" s="22">
        <v>20.040941329473686</v>
      </c>
      <c r="L102" s="22">
        <v>3.4811962792923832</v>
      </c>
      <c r="M102" s="22">
        <v>2.5394842187707516</v>
      </c>
      <c r="N102" s="22">
        <v>11.576604629028521</v>
      </c>
      <c r="O102" s="22">
        <v>20.105541401473687</v>
      </c>
      <c r="P102" s="22">
        <v>3.2699985549115675</v>
      </c>
      <c r="Q102" s="22">
        <v>2.385418419236347</v>
      </c>
      <c r="R102" s="22">
        <v>11.259882000148849</v>
      </c>
      <c r="S102" s="22">
        <v>19.142452771696018</v>
      </c>
      <c r="T102" s="22">
        <v>3.1050936753641412</v>
      </c>
      <c r="U102" s="22">
        <v>2.26512260549553</v>
      </c>
      <c r="V102" s="22">
        <v>10.777203339882135</v>
      </c>
      <c r="W102" s="22">
        <v>17.635714486010219</v>
      </c>
      <c r="X102" s="22">
        <v>2.8606859405189136</v>
      </c>
      <c r="Y102" s="22">
        <v>2.0868305656938775</v>
      </c>
      <c r="Z102" s="22">
        <v>10.474299461858678</v>
      </c>
      <c r="AA102" s="22">
        <v>15.976760522889979</v>
      </c>
      <c r="AB102" s="22">
        <v>2.5915873291736893</v>
      </c>
      <c r="AC102" s="22">
        <v>1.8905268752443323</v>
      </c>
      <c r="AD102" s="22">
        <v>10.005835687019889</v>
      </c>
      <c r="AE102" s="22">
        <v>14.616937809162277</v>
      </c>
      <c r="AF102" s="22">
        <v>2.371010741712777</v>
      </c>
      <c r="AG102" s="22">
        <v>1.7296193256702663</v>
      </c>
      <c r="AH102" s="22">
        <v>9.5550654755347963</v>
      </c>
      <c r="AI102" s="22">
        <v>14.197999037164831</v>
      </c>
      <c r="AJ102" s="22">
        <v>2.3030547620476467</v>
      </c>
      <c r="AK102" s="22">
        <v>1.680046384622029</v>
      </c>
      <c r="AL102" s="22">
        <v>9.0658669581910232</v>
      </c>
      <c r="AM102" s="22">
        <v>13.304543707285861</v>
      </c>
      <c r="AN102" s="22">
        <v>2.1581275404885791</v>
      </c>
      <c r="AO102" s="22">
        <v>1.5743239942446743</v>
      </c>
      <c r="AP102" s="22">
        <v>8.56634116000658</v>
      </c>
      <c r="AQ102" s="22">
        <v>11.995878533373009</v>
      </c>
      <c r="AR102" s="22">
        <v>1.9458492079702705</v>
      </c>
      <c r="AS102" s="22">
        <v>1.4194699061187406</v>
      </c>
      <c r="AT102" s="22">
        <v>7.9241287899391963</v>
      </c>
      <c r="AU102" s="22">
        <v>5.2435860546141297</v>
      </c>
      <c r="AV102" s="22">
        <v>0.85056111087729636</v>
      </c>
      <c r="AW102" s="22">
        <v>0.62047248844356184</v>
      </c>
      <c r="AX102" s="22">
        <v>5.2435860546141297</v>
      </c>
      <c r="AY102" s="22">
        <v>1.6861049812308369</v>
      </c>
      <c r="AZ102" s="22">
        <v>0.273502772902805</v>
      </c>
      <c r="BA102" s="22">
        <v>0.19951646498883863</v>
      </c>
      <c r="BB102" s="22">
        <v>1.6861049812308369</v>
      </c>
      <c r="BC102" s="22">
        <v>22.439227599473686</v>
      </c>
      <c r="BD102" s="22">
        <v>4.8350759425698415</v>
      </c>
      <c r="BE102" s="22">
        <v>3.5271205837351061</v>
      </c>
      <c r="BF102" s="22">
        <v>4.3744266815763808</v>
      </c>
      <c r="BG102" s="22">
        <v>22.669066716473687</v>
      </c>
      <c r="BH102" s="22">
        <v>9.6281371233753923</v>
      </c>
      <c r="BI102" s="22">
        <v>7.0235919837138985</v>
      </c>
      <c r="BJ102" s="22">
        <v>4.6870225365782616</v>
      </c>
      <c r="BK102" s="25">
        <v>20.025423174473683</v>
      </c>
      <c r="BL102" s="25">
        <v>3.776705225368965</v>
      </c>
      <c r="BM102" s="25">
        <v>2.7550538807088021</v>
      </c>
      <c r="BN102" s="25">
        <v>13.341592592737136</v>
      </c>
      <c r="BO102" s="25">
        <v>20.042937228473686</v>
      </c>
      <c r="BP102" s="25">
        <v>3.6481225658733991</v>
      </c>
      <c r="BQ102" s="25">
        <v>2.6612546207995225</v>
      </c>
      <c r="BR102" s="25">
        <v>12.579864800887316</v>
      </c>
      <c r="BS102" s="25">
        <v>20.099083237473685</v>
      </c>
      <c r="BT102" s="25">
        <v>3.6202218175549521</v>
      </c>
      <c r="BU102" s="25">
        <v>2.6409014133495265</v>
      </c>
      <c r="BV102" s="25">
        <v>12.50070796353307</v>
      </c>
      <c r="BW102" s="25">
        <v>20.159462877473686</v>
      </c>
      <c r="BX102" s="25">
        <v>3.6096099509128377</v>
      </c>
      <c r="BY102" s="25">
        <v>2.6331602043778717</v>
      </c>
      <c r="BZ102" s="25">
        <v>12.278722824533157</v>
      </c>
      <c r="CA102" s="25">
        <v>20.228041189473686</v>
      </c>
      <c r="CB102" s="25">
        <v>3.6305312646866339</v>
      </c>
      <c r="CC102" s="25">
        <v>2.6484220114987584</v>
      </c>
      <c r="CD102" s="25">
        <v>12.251896869605799</v>
      </c>
      <c r="CE102" s="25">
        <v>20.308673984473685</v>
      </c>
      <c r="CF102" s="25">
        <v>3.6025047914031663</v>
      </c>
      <c r="CG102" s="25">
        <v>2.6279770894371866</v>
      </c>
      <c r="CH102" s="25">
        <v>12.003575707796882</v>
      </c>
      <c r="CI102" s="25">
        <v>20.407947318473685</v>
      </c>
      <c r="CJ102" s="25">
        <v>3.5757729454622078</v>
      </c>
      <c r="CK102" s="25">
        <v>2.6084765799975194</v>
      </c>
      <c r="CL102" s="25">
        <v>11.737470533575976</v>
      </c>
      <c r="CM102" s="25">
        <v>20.525276473473685</v>
      </c>
      <c r="CN102" s="25">
        <v>3.4968652390378092</v>
      </c>
      <c r="CO102" s="25">
        <v>2.5509145067538674</v>
      </c>
      <c r="CP102" s="25">
        <v>11.401123413598953</v>
      </c>
      <c r="CQ102" s="25">
        <v>20.63094890757894</v>
      </c>
      <c r="CR102" s="25">
        <v>3.346542354509793</v>
      </c>
      <c r="CS102" s="25">
        <v>2.4412560553618103</v>
      </c>
      <c r="CT102" s="25">
        <v>10.890960214170558</v>
      </c>
      <c r="CU102" s="25">
        <v>19.997942080611782</v>
      </c>
      <c r="CV102" s="25">
        <v>3.2438624357804495</v>
      </c>
      <c r="CW102" s="25">
        <v>2.3663524842104491</v>
      </c>
      <c r="CX102" s="25">
        <v>10.32033402065089</v>
      </c>
      <c r="CY102" s="25">
        <v>19.224018021365595</v>
      </c>
      <c r="CZ102" s="25">
        <v>3.1183243592215928</v>
      </c>
      <c r="DA102" s="25">
        <v>2.2747742051652771</v>
      </c>
      <c r="DB102" s="25">
        <v>9.2713526786972729</v>
      </c>
      <c r="DC102" s="25">
        <v>18.621658126288448</v>
      </c>
      <c r="DD102" s="25">
        <v>3.0206156735685923</v>
      </c>
      <c r="DE102" s="25">
        <v>2.2034970793310902</v>
      </c>
      <c r="DF102" s="25">
        <v>8.4222078983772128</v>
      </c>
      <c r="DG102" s="25">
        <v>21.533317432473684</v>
      </c>
      <c r="DH102" s="25">
        <v>6.7477696392899187</v>
      </c>
      <c r="DI102" s="25">
        <v>4.9224040060046059</v>
      </c>
      <c r="DJ102" s="25">
        <v>8.0741892812483727</v>
      </c>
      <c r="DK102" s="25">
        <v>21.651405046473684</v>
      </c>
      <c r="DL102" s="25">
        <v>10.330526783699334</v>
      </c>
      <c r="DM102" s="25">
        <v>7.5359754618965686</v>
      </c>
      <c r="DN102" s="25">
        <v>7.9235676527351337</v>
      </c>
      <c r="DO102" s="27">
        <v>20.025625620473686</v>
      </c>
      <c r="DP102" s="27">
        <v>3.776705225368965</v>
      </c>
      <c r="DQ102" s="27">
        <v>2.7550538807088021</v>
      </c>
      <c r="DR102" s="27">
        <v>13.341592592737136</v>
      </c>
      <c r="DS102" s="27">
        <v>20.040782826473684</v>
      </c>
      <c r="DT102" s="27">
        <v>3.4831678319017287</v>
      </c>
      <c r="DU102" s="27">
        <v>2.540922438950318</v>
      </c>
      <c r="DV102" s="27">
        <v>11.576660041456257</v>
      </c>
      <c r="DW102" s="27">
        <v>20.106346837473684</v>
      </c>
      <c r="DX102" s="27">
        <v>3.2718599182515038</v>
      </c>
      <c r="DY102" s="27">
        <v>2.3867762578779899</v>
      </c>
      <c r="DZ102" s="27">
        <v>11.259992706759071</v>
      </c>
      <c r="EA102" s="27">
        <v>19.14708242422525</v>
      </c>
      <c r="EB102" s="27">
        <v>3.1058446504329642</v>
      </c>
      <c r="EC102" s="27">
        <v>2.265670431352782</v>
      </c>
      <c r="ED102" s="27">
        <v>10.77716855531186</v>
      </c>
      <c r="EE102" s="27">
        <v>17.646750612771861</v>
      </c>
      <c r="EF102" s="27">
        <v>2.8624761085719204</v>
      </c>
      <c r="EG102" s="27">
        <v>2.0881364683649224</v>
      </c>
      <c r="EH102" s="27">
        <v>10.473999854402585</v>
      </c>
      <c r="EI102" s="27">
        <v>15.941395798823439</v>
      </c>
      <c r="EJ102" s="27">
        <v>2.5858508239128599</v>
      </c>
      <c r="EK102" s="27">
        <v>1.8863421745230813</v>
      </c>
      <c r="EL102" s="27">
        <v>10.005520786770717</v>
      </c>
      <c r="EM102" s="27">
        <v>14.682600231241276</v>
      </c>
      <c r="EN102" s="27">
        <v>2.3816618308881439</v>
      </c>
      <c r="EO102" s="27">
        <v>1.7373891469338529</v>
      </c>
      <c r="EP102" s="27">
        <v>9.5542906618409518</v>
      </c>
      <c r="EQ102" s="27">
        <v>14.255020328929337</v>
      </c>
      <c r="ER102" s="27">
        <v>2.3123041750946967</v>
      </c>
      <c r="ES102" s="27">
        <v>1.6867937026648514</v>
      </c>
      <c r="ET102" s="27">
        <v>9.065135145710876</v>
      </c>
      <c r="EU102" s="27">
        <v>13.369485194417269</v>
      </c>
      <c r="EV102" s="27">
        <v>2.1686616869412552</v>
      </c>
      <c r="EW102" s="27">
        <v>1.5820085074201935</v>
      </c>
      <c r="EX102" s="27">
        <v>8.5670840954145007</v>
      </c>
      <c r="EY102" s="27">
        <v>12.105117324938332</v>
      </c>
      <c r="EZ102" s="27">
        <v>1.9635688118705314</v>
      </c>
      <c r="FA102" s="27">
        <v>1.4323961104627048</v>
      </c>
      <c r="FB102" s="27">
        <v>7.9716197902803785</v>
      </c>
      <c r="FC102" s="27">
        <v>5.4945028585700877</v>
      </c>
      <c r="FD102" s="27">
        <v>0.89126227860634699</v>
      </c>
      <c r="FE102" s="27">
        <v>0.65016342363968793</v>
      </c>
      <c r="FF102" s="27">
        <v>5.4945028585700877</v>
      </c>
      <c r="FG102" s="27">
        <v>1.9718863256636581</v>
      </c>
      <c r="FH102" s="27">
        <v>0.31985931120637545</v>
      </c>
      <c r="FI102" s="27">
        <v>0.23333291428215114</v>
      </c>
      <c r="FJ102" s="27">
        <v>1.9718863256636581</v>
      </c>
      <c r="FK102" s="27">
        <v>22.216123487473684</v>
      </c>
      <c r="FL102" s="27">
        <v>4.886172864103596</v>
      </c>
      <c r="FM102" s="27">
        <v>3.5643950765968277</v>
      </c>
      <c r="FN102" s="27">
        <v>4.6610201071072552</v>
      </c>
      <c r="FO102" s="27">
        <v>22.389315482473684</v>
      </c>
      <c r="FP102" s="27">
        <v>9.6824156600198972</v>
      </c>
      <c r="FQ102" s="27">
        <v>7.0631874205028602</v>
      </c>
      <c r="FR102" s="27">
        <v>4.9641408939021403</v>
      </c>
      <c r="FS102" s="28">
        <v>20.026173380473686</v>
      </c>
      <c r="FT102" s="28">
        <v>3.7767052253689593</v>
      </c>
      <c r="FU102" s="28">
        <v>2.7550538807087976</v>
      </c>
      <c r="FV102" s="28">
        <v>13.341592592737136</v>
      </c>
      <c r="FW102" s="28">
        <v>20.041529727473684</v>
      </c>
      <c r="FX102" s="28">
        <v>3.4854010733665741</v>
      </c>
      <c r="FY102" s="28">
        <v>2.5425515575066071</v>
      </c>
      <c r="FZ102" s="28">
        <v>11.569472163604866</v>
      </c>
      <c r="GA102" s="28">
        <v>19.46509323261748</v>
      </c>
      <c r="GB102" s="28">
        <v>3.1574291240431687</v>
      </c>
      <c r="GC102" s="28">
        <v>2.3033005866663281</v>
      </c>
      <c r="GD102" s="28">
        <v>11.251878986040218</v>
      </c>
      <c r="GE102" s="28">
        <v>16.3260425321428</v>
      </c>
      <c r="GF102" s="28">
        <v>2.6482442984129202</v>
      </c>
      <c r="GG102" s="28">
        <v>1.9318573454974066</v>
      </c>
      <c r="GH102" s="28">
        <v>10.748942686652988</v>
      </c>
      <c r="GI102" s="28">
        <v>13.129437012000672</v>
      </c>
      <c r="GJ102" s="28">
        <v>2.1297235162745087</v>
      </c>
      <c r="GK102" s="28">
        <v>1.5536036540356826</v>
      </c>
      <c r="GL102" s="28">
        <v>10.514445635699175</v>
      </c>
      <c r="GM102" s="28">
        <v>9.9995967497203804</v>
      </c>
      <c r="GN102" s="28">
        <v>1.6220327140970443</v>
      </c>
      <c r="GO102" s="28">
        <v>1.1832502821750179</v>
      </c>
      <c r="GP102" s="28">
        <v>9.9995967497203804</v>
      </c>
      <c r="GQ102" s="28">
        <v>6.9069941640317589</v>
      </c>
      <c r="GR102" s="28">
        <v>1.1203822284583786</v>
      </c>
      <c r="GS102" s="28">
        <v>0.81730323713306885</v>
      </c>
      <c r="GT102" s="28">
        <v>6.9069941640317589</v>
      </c>
      <c r="GU102" s="28">
        <v>5.2010209647057764</v>
      </c>
      <c r="GV102" s="28">
        <v>0.84365663562315552</v>
      </c>
      <c r="GW102" s="28">
        <v>0.61543576987325821</v>
      </c>
      <c r="GX102" s="28">
        <v>5.2010209647057764</v>
      </c>
      <c r="GY102" s="28">
        <v>3.5658972899524297</v>
      </c>
      <c r="GZ102" s="28">
        <v>0.57842353088634024</v>
      </c>
      <c r="HA102" s="28">
        <v>0.42195191267701165</v>
      </c>
      <c r="HB102" s="28">
        <v>3.5658972899524297</v>
      </c>
      <c r="HC102" s="28">
        <v>1.8123715567810295</v>
      </c>
      <c r="HD102" s="28">
        <v>0.29398445045096666</v>
      </c>
      <c r="HE102" s="28">
        <v>0.21445756360396193</v>
      </c>
      <c r="HF102" s="28">
        <v>1.8123715567810295</v>
      </c>
      <c r="HG102" s="28">
        <v>2.6914375645502386</v>
      </c>
      <c r="HH102" s="28">
        <v>0.43657758276824887</v>
      </c>
      <c r="HI102" s="28">
        <v>0.31847726837580376</v>
      </c>
      <c r="HJ102" s="28">
        <v>2.6914375645502386</v>
      </c>
      <c r="HK102" s="28">
        <v>2.6914375645502386</v>
      </c>
      <c r="HL102" s="28">
        <v>0.43657758276824887</v>
      </c>
      <c r="HM102" s="28">
        <v>0.31847726837580376</v>
      </c>
      <c r="HN102" s="28">
        <v>-1.7679196644275734</v>
      </c>
      <c r="HO102" s="28">
        <v>4.2253396589594807</v>
      </c>
      <c r="HP102" s="28">
        <v>0.68539155393396989</v>
      </c>
      <c r="HQ102" s="28">
        <v>0.49998359622740834</v>
      </c>
      <c r="HR102" s="28">
        <v>-6.9767323376660855</v>
      </c>
      <c r="HS102" s="28">
        <v>24.336277592473685</v>
      </c>
      <c r="HT102" s="28">
        <v>4.5920972559503781</v>
      </c>
      <c r="HU102" s="28">
        <v>3.3498710147182176</v>
      </c>
      <c r="HV102" s="28">
        <v>-10.436032216148689</v>
      </c>
      <c r="HW102" s="29">
        <v>20.026173380473686</v>
      </c>
      <c r="HX102" s="29">
        <v>3.776705225368965</v>
      </c>
      <c r="HY102" s="29">
        <v>2.7550538807088021</v>
      </c>
      <c r="HZ102" s="29">
        <v>13.341592592737136</v>
      </c>
      <c r="IA102" s="29">
        <v>20.030620675473685</v>
      </c>
      <c r="IB102" s="29">
        <v>3.4878396712549331</v>
      </c>
      <c r="IC102" s="29">
        <v>2.5443304807147733</v>
      </c>
      <c r="ID102" s="29">
        <v>11.592640872861409</v>
      </c>
      <c r="IE102" s="29">
        <v>20.125720825473685</v>
      </c>
      <c r="IF102" s="29">
        <v>3.3635333161387848</v>
      </c>
      <c r="IG102" s="29">
        <v>2.4536507253134094</v>
      </c>
      <c r="IH102" s="29">
        <v>11.203951219093199</v>
      </c>
      <c r="II102" s="29">
        <v>19.783035598170823</v>
      </c>
      <c r="IJ102" s="29">
        <v>3.2090024955533094</v>
      </c>
      <c r="IK102" s="29">
        <v>2.3409226431524468</v>
      </c>
      <c r="IL102" s="29">
        <v>10.661889923596974</v>
      </c>
      <c r="IM102" s="29">
        <v>18.282595374542669</v>
      </c>
      <c r="IN102" s="29">
        <v>2.9656163681737224</v>
      </c>
      <c r="IO102" s="29">
        <v>2.1633758517736439</v>
      </c>
      <c r="IP102" s="29">
        <v>10.354269220096775</v>
      </c>
      <c r="IQ102" s="29">
        <v>14.231972421207882</v>
      </c>
      <c r="IR102" s="29">
        <v>2.3085655783041075</v>
      </c>
      <c r="IS102" s="29">
        <v>1.6840664483567496</v>
      </c>
      <c r="IT102" s="29">
        <v>9.9251975899419804</v>
      </c>
      <c r="IU102" s="29">
        <v>10.827804145065159</v>
      </c>
      <c r="IV102" s="29">
        <v>1.7563760804276813</v>
      </c>
      <c r="IW102" s="29">
        <v>1.2812518975170113</v>
      </c>
      <c r="IX102" s="29">
        <v>9.4766305154781136</v>
      </c>
      <c r="IY102" s="29">
        <v>9.3710447070592462</v>
      </c>
      <c r="IZ102" s="29">
        <v>1.5200754050948198</v>
      </c>
      <c r="JA102" s="29">
        <v>1.1088738447590523</v>
      </c>
      <c r="JB102" s="29">
        <v>9.0255003674616248</v>
      </c>
      <c r="JC102" s="29">
        <v>7.668415868543657</v>
      </c>
      <c r="JD102" s="29">
        <v>1.2438923003996665</v>
      </c>
      <c r="JE102" s="29">
        <v>0.90740211504462864</v>
      </c>
      <c r="JF102" s="29">
        <v>7.668415868543657</v>
      </c>
      <c r="JG102" s="29">
        <v>4.7375503783854365</v>
      </c>
      <c r="JH102" s="29">
        <v>0.76847715870531375</v>
      </c>
      <c r="JI102" s="29">
        <v>0.56059338814834536</v>
      </c>
      <c r="JJ102" s="29">
        <v>4.7375503783854365</v>
      </c>
      <c r="JK102" s="29">
        <v>2.6914375645502386</v>
      </c>
      <c r="JL102" s="29">
        <v>0.43657758276824887</v>
      </c>
      <c r="JM102" s="29">
        <v>0.31847726837580376</v>
      </c>
      <c r="JN102" s="29">
        <v>-1.0036401284987377</v>
      </c>
      <c r="JO102" s="29">
        <v>2.6914375645502386</v>
      </c>
      <c r="JP102" s="29">
        <v>0.43657758276824887</v>
      </c>
      <c r="JQ102" s="29">
        <v>0.31847726837580376</v>
      </c>
      <c r="JR102" s="29">
        <v>-7.0930312586881428</v>
      </c>
      <c r="JS102" s="29">
        <v>23.654529612473684</v>
      </c>
      <c r="JT102" s="29">
        <v>6.0588188849229105</v>
      </c>
      <c r="JU102" s="29">
        <v>4.4198240226142831</v>
      </c>
      <c r="JV102" s="29">
        <v>-10.543693163254687</v>
      </c>
      <c r="JW102" s="29">
        <v>23.616313666473687</v>
      </c>
      <c r="JX102" s="29">
        <v>6.0229804305896959</v>
      </c>
      <c r="JY102" s="29">
        <v>4.3936803691392674</v>
      </c>
      <c r="JZ102" s="29">
        <v>-9.3882396929044276</v>
      </c>
    </row>
    <row r="103" spans="1:286" ht="15" thickBot="1" x14ac:dyDescent="0.4">
      <c r="A103" s="2"/>
      <c r="B103" s="74" t="s">
        <v>572</v>
      </c>
      <c r="C103" s="74" t="s">
        <v>483</v>
      </c>
      <c r="D103" s="74" t="s">
        <v>857</v>
      </c>
      <c r="E103" s="87">
        <v>371893</v>
      </c>
      <c r="F103" s="84">
        <v>413641</v>
      </c>
      <c r="G103" s="22">
        <v>23.805807258999998</v>
      </c>
      <c r="H103" s="22">
        <v>13.793252361673416</v>
      </c>
      <c r="I103" s="22">
        <v>9.913482056256063</v>
      </c>
      <c r="J103" s="22">
        <v>9.5379436690262853</v>
      </c>
      <c r="K103" s="22">
        <v>23.780590136000001</v>
      </c>
      <c r="L103" s="22">
        <v>13.655006897405737</v>
      </c>
      <c r="M103" s="22">
        <v>9.8141223190859872</v>
      </c>
      <c r="N103" s="22">
        <v>9.3031487754871165</v>
      </c>
      <c r="O103" s="22">
        <v>23.829372777</v>
      </c>
      <c r="P103" s="22">
        <v>13.450262523869922</v>
      </c>
      <c r="Q103" s="22">
        <v>9.6669685064865298</v>
      </c>
      <c r="R103" s="22">
        <v>9.3490817818421998</v>
      </c>
      <c r="S103" s="22">
        <v>23.901020273</v>
      </c>
      <c r="T103" s="22">
        <v>13.413512428747961</v>
      </c>
      <c r="U103" s="22">
        <v>9.6405554895269052</v>
      </c>
      <c r="V103" s="22">
        <v>8.6917409490035187</v>
      </c>
      <c r="W103" s="22">
        <v>23.990719838</v>
      </c>
      <c r="X103" s="22">
        <v>13.407661452932496</v>
      </c>
      <c r="Y103" s="22">
        <v>9.63635027800483</v>
      </c>
      <c r="Z103" s="22">
        <v>8.8002716888647949</v>
      </c>
      <c r="AA103" s="22">
        <v>24.09301872</v>
      </c>
      <c r="AB103" s="22">
        <v>13.227961907887245</v>
      </c>
      <c r="AC103" s="22">
        <v>9.5071966767647424</v>
      </c>
      <c r="AD103" s="22">
        <v>8.2564879390567985</v>
      </c>
      <c r="AE103" s="22">
        <v>24.205170460000001</v>
      </c>
      <c r="AF103" s="22">
        <v>13.082967102678905</v>
      </c>
      <c r="AG103" s="22">
        <v>9.4029860553686415</v>
      </c>
      <c r="AH103" s="22">
        <v>7.9636014061904365</v>
      </c>
      <c r="AI103" s="22">
        <v>24.332815447999998</v>
      </c>
      <c r="AJ103" s="22">
        <v>12.951480924353289</v>
      </c>
      <c r="AK103" s="22">
        <v>9.3084843500929075</v>
      </c>
      <c r="AL103" s="22">
        <v>7.6399154029410319</v>
      </c>
      <c r="AM103" s="22">
        <v>24.457866727999999</v>
      </c>
      <c r="AN103" s="22">
        <v>12.793988567403114</v>
      </c>
      <c r="AO103" s="22">
        <v>9.1952914921878826</v>
      </c>
      <c r="AP103" s="22">
        <v>7.242882862064091</v>
      </c>
      <c r="AQ103" s="22">
        <v>24.599093178</v>
      </c>
      <c r="AR103" s="22">
        <v>12.607211496371464</v>
      </c>
      <c r="AS103" s="22">
        <v>9.0610511336675614</v>
      </c>
      <c r="AT103" s="22">
        <v>6.615137772226829</v>
      </c>
      <c r="AU103" s="22">
        <v>25.197431497</v>
      </c>
      <c r="AV103" s="22">
        <v>11.844731555102422</v>
      </c>
      <c r="AW103" s="22">
        <v>8.513041786935883</v>
      </c>
      <c r="AX103" s="22">
        <v>4.8283776745660276</v>
      </c>
      <c r="AY103" s="22">
        <v>25.604250296</v>
      </c>
      <c r="AZ103" s="22">
        <v>11.372416919274553</v>
      </c>
      <c r="BA103" s="22">
        <v>8.1735799584698778</v>
      </c>
      <c r="BB103" s="22">
        <v>4.1211082811560971</v>
      </c>
      <c r="BC103" s="22">
        <v>25.814629546999999</v>
      </c>
      <c r="BD103" s="22">
        <v>11.337012714340171</v>
      </c>
      <c r="BE103" s="22">
        <v>8.1481342592881347</v>
      </c>
      <c r="BF103" s="22">
        <v>4.0908415720274647</v>
      </c>
      <c r="BG103" s="22">
        <v>25.906897825999998</v>
      </c>
      <c r="BH103" s="22">
        <v>11.549998179024563</v>
      </c>
      <c r="BI103" s="22">
        <v>8.3012111063600411</v>
      </c>
      <c r="BJ103" s="22">
        <v>4.565079796268634</v>
      </c>
      <c r="BK103" s="25">
        <v>23.804840220999999</v>
      </c>
      <c r="BL103" s="25">
        <v>13.793252361673416</v>
      </c>
      <c r="BM103" s="25">
        <v>9.913482056256063</v>
      </c>
      <c r="BN103" s="25">
        <v>9.5379436690262853</v>
      </c>
      <c r="BO103" s="25">
        <v>23.782547376</v>
      </c>
      <c r="BP103" s="25">
        <v>13.720564470335574</v>
      </c>
      <c r="BQ103" s="25">
        <v>9.8612398375544714</v>
      </c>
      <c r="BR103" s="25">
        <v>9.3181098774160329</v>
      </c>
      <c r="BS103" s="25">
        <v>23.824018414000001</v>
      </c>
      <c r="BT103" s="25">
        <v>13.688409846869799</v>
      </c>
      <c r="BU103" s="25">
        <v>9.8381296765572479</v>
      </c>
      <c r="BV103" s="25">
        <v>9.4516891933519958</v>
      </c>
      <c r="BW103" s="25">
        <v>23.869889754999999</v>
      </c>
      <c r="BX103" s="25">
        <v>13.566750337949053</v>
      </c>
      <c r="BY103" s="25">
        <v>9.7506905920661957</v>
      </c>
      <c r="BZ103" s="25">
        <v>8.9630341846179853</v>
      </c>
      <c r="CA103" s="25">
        <v>23.915360024000002</v>
      </c>
      <c r="CB103" s="25">
        <v>13.633560573749296</v>
      </c>
      <c r="CC103" s="25">
        <v>9.7987084240041025</v>
      </c>
      <c r="CD103" s="25">
        <v>9.2292784741715455</v>
      </c>
      <c r="CE103" s="25">
        <v>23.967111023000001</v>
      </c>
      <c r="CF103" s="25">
        <v>13.543395612982835</v>
      </c>
      <c r="CG103" s="25">
        <v>9.7339050913872747</v>
      </c>
      <c r="CH103" s="25">
        <v>8.8395014687691447</v>
      </c>
      <c r="CI103" s="25">
        <v>24.032944700000002</v>
      </c>
      <c r="CJ103" s="25">
        <v>13.48348133985901</v>
      </c>
      <c r="CK103" s="25">
        <v>9.6908435236038084</v>
      </c>
      <c r="CL103" s="25">
        <v>8.6501061378811759</v>
      </c>
      <c r="CM103" s="25">
        <v>24.111400125999999</v>
      </c>
      <c r="CN103" s="25">
        <v>13.401403130898755</v>
      </c>
      <c r="CO103" s="25">
        <v>9.631852298735188</v>
      </c>
      <c r="CP103" s="25">
        <v>8.4233280762746077</v>
      </c>
      <c r="CQ103" s="25">
        <v>24.195065486000001</v>
      </c>
      <c r="CR103" s="25">
        <v>13.258999345605504</v>
      </c>
      <c r="CS103" s="25">
        <v>9.5295038943682631</v>
      </c>
      <c r="CT103" s="25">
        <v>8.1429404022986507</v>
      </c>
      <c r="CU103" s="25">
        <v>24.287236745000001</v>
      </c>
      <c r="CV103" s="25">
        <v>13.084915262321591</v>
      </c>
      <c r="CW103" s="25">
        <v>9.4043862360623667</v>
      </c>
      <c r="CX103" s="25">
        <v>7.7515695475923572</v>
      </c>
      <c r="CY103" s="25">
        <v>24.510149513999998</v>
      </c>
      <c r="CZ103" s="25">
        <v>12.932454450171701</v>
      </c>
      <c r="DA103" s="25">
        <v>9.2948096484745211</v>
      </c>
      <c r="DB103" s="25">
        <v>6.7176220842143941</v>
      </c>
      <c r="DC103" s="25">
        <v>24.670334611000001</v>
      </c>
      <c r="DD103" s="25">
        <v>12.662918169706566</v>
      </c>
      <c r="DE103" s="25">
        <v>9.1010886166368241</v>
      </c>
      <c r="DF103" s="25">
        <v>6.0060477238353744</v>
      </c>
      <c r="DG103" s="25">
        <v>24.768493501000002</v>
      </c>
      <c r="DH103" s="25">
        <v>12.611674433589096</v>
      </c>
      <c r="DI103" s="25">
        <v>9.0642587345194183</v>
      </c>
      <c r="DJ103" s="25">
        <v>5.4501308672908628</v>
      </c>
      <c r="DK103" s="25">
        <v>24.81961592</v>
      </c>
      <c r="DL103" s="25">
        <v>12.489056322834051</v>
      </c>
      <c r="DM103" s="25">
        <v>8.9761306840155495</v>
      </c>
      <c r="DN103" s="25">
        <v>5.2360164092003654</v>
      </c>
      <c r="DO103" s="27">
        <v>23.805807258999998</v>
      </c>
      <c r="DP103" s="27">
        <v>13.793252361673416</v>
      </c>
      <c r="DQ103" s="27">
        <v>9.913482056256063</v>
      </c>
      <c r="DR103" s="27">
        <v>9.5379436690262853</v>
      </c>
      <c r="DS103" s="27">
        <v>23.780590139000001</v>
      </c>
      <c r="DT103" s="27">
        <v>13.670912328946384</v>
      </c>
      <c r="DU103" s="27">
        <v>9.8255538659061799</v>
      </c>
      <c r="DV103" s="27">
        <v>9.3031487648488174</v>
      </c>
      <c r="DW103" s="27">
        <v>23.829372773999999</v>
      </c>
      <c r="DX103" s="27">
        <v>13.451409478003781</v>
      </c>
      <c r="DY103" s="27">
        <v>9.6677928450056267</v>
      </c>
      <c r="DZ103" s="27">
        <v>9.3490817919625222</v>
      </c>
      <c r="EA103" s="27">
        <v>23.901020273</v>
      </c>
      <c r="EB103" s="27">
        <v>13.397930287970286</v>
      </c>
      <c r="EC103" s="27">
        <v>9.6293562981435343</v>
      </c>
      <c r="ED103" s="27">
        <v>8.6917409490035187</v>
      </c>
      <c r="EE103" s="27">
        <v>23.990719858999999</v>
      </c>
      <c r="EF103" s="27">
        <v>13.394288050614083</v>
      </c>
      <c r="EG103" s="27">
        <v>9.6267385504413543</v>
      </c>
      <c r="EH103" s="27">
        <v>8.8002716084976527</v>
      </c>
      <c r="EI103" s="27">
        <v>24.093018697000002</v>
      </c>
      <c r="EJ103" s="27">
        <v>13.222449415128088</v>
      </c>
      <c r="EK103" s="27">
        <v>9.5032347396798382</v>
      </c>
      <c r="EL103" s="27">
        <v>8.2564880308257127</v>
      </c>
      <c r="EM103" s="27">
        <v>24.205170460000001</v>
      </c>
      <c r="EN103" s="27">
        <v>13.089537606031062</v>
      </c>
      <c r="EO103" s="27">
        <v>9.4077084054985622</v>
      </c>
      <c r="EP103" s="27">
        <v>7.9636014061904365</v>
      </c>
      <c r="EQ103" s="27">
        <v>24.332815447999998</v>
      </c>
      <c r="ER103" s="27">
        <v>12.949530400117165</v>
      </c>
      <c r="ES103" s="27">
        <v>9.3070824699193206</v>
      </c>
      <c r="ET103" s="27">
        <v>7.6399154029410319</v>
      </c>
      <c r="EU103" s="27">
        <v>24.457866727999999</v>
      </c>
      <c r="EV103" s="27">
        <v>12.805625535830293</v>
      </c>
      <c r="EW103" s="27">
        <v>9.203655210524003</v>
      </c>
      <c r="EX103" s="27">
        <v>7.242882862064091</v>
      </c>
      <c r="EY103" s="27">
        <v>24.587463843000002</v>
      </c>
      <c r="EZ103" s="27">
        <v>12.617177899941256</v>
      </c>
      <c r="FA103" s="27">
        <v>9.0682141841478874</v>
      </c>
      <c r="FB103" s="27">
        <v>6.6688551804269469</v>
      </c>
      <c r="FC103" s="27">
        <v>25.136142143000001</v>
      </c>
      <c r="FD103" s="27">
        <v>11.875601125005861</v>
      </c>
      <c r="FE103" s="27">
        <v>8.5352283546356382</v>
      </c>
      <c r="FF103" s="27">
        <v>5.0717137757625519</v>
      </c>
      <c r="FG103" s="27">
        <v>25.513359004999998</v>
      </c>
      <c r="FH103" s="27">
        <v>11.397744891321127</v>
      </c>
      <c r="FI103" s="27">
        <v>8.191783670677939</v>
      </c>
      <c r="FJ103" s="27">
        <v>4.4088882083487775</v>
      </c>
      <c r="FK103" s="27">
        <v>25.720955736000001</v>
      </c>
      <c r="FL103" s="27">
        <v>11.355195730512307</v>
      </c>
      <c r="FM103" s="27">
        <v>8.1612027510277603</v>
      </c>
      <c r="FN103" s="27">
        <v>4.3263211174625873</v>
      </c>
      <c r="FO103" s="27">
        <v>25.815996306999999</v>
      </c>
      <c r="FP103" s="27">
        <v>11.578403844776293</v>
      </c>
      <c r="FQ103" s="27">
        <v>8.3216268176326231</v>
      </c>
      <c r="FR103" s="27">
        <v>4.7513725793988399</v>
      </c>
      <c r="FS103" s="28">
        <v>23.808534325</v>
      </c>
      <c r="FT103" s="28">
        <v>13.793252361673416</v>
      </c>
      <c r="FU103" s="28">
        <v>9.913482056256063</v>
      </c>
      <c r="FV103" s="28">
        <v>9.5379436690262853</v>
      </c>
      <c r="FW103" s="28">
        <v>23.781546751</v>
      </c>
      <c r="FX103" s="28">
        <v>13.768346462508054</v>
      </c>
      <c r="FY103" s="28">
        <v>9.8955816961381853</v>
      </c>
      <c r="FZ103" s="28">
        <v>9.3136419525862078</v>
      </c>
      <c r="GA103" s="28">
        <v>23.839422507000002</v>
      </c>
      <c r="GB103" s="28">
        <v>13.75738760184843</v>
      </c>
      <c r="GC103" s="28">
        <v>9.8877053472062926</v>
      </c>
      <c r="GD103" s="28">
        <v>9.3826496362886669</v>
      </c>
      <c r="GE103" s="28">
        <v>23.935330429</v>
      </c>
      <c r="GF103" s="28">
        <v>13.539542148627374</v>
      </c>
      <c r="GG103" s="28">
        <v>9.7311355306817511</v>
      </c>
      <c r="GH103" s="28">
        <v>8.7633661652773078</v>
      </c>
      <c r="GI103" s="28">
        <v>24.066036459999999</v>
      </c>
      <c r="GJ103" s="28">
        <v>13.455194037607246</v>
      </c>
      <c r="GK103" s="28">
        <v>9.6705128825091844</v>
      </c>
      <c r="GL103" s="28">
        <v>8.9164768658079154</v>
      </c>
      <c r="GM103" s="28">
        <v>24.224779846000001</v>
      </c>
      <c r="GN103" s="28">
        <v>13.263490171286142</v>
      </c>
      <c r="GO103" s="28">
        <v>9.532731539207596</v>
      </c>
      <c r="GP103" s="28">
        <v>8.4282360176318711</v>
      </c>
      <c r="GQ103" s="28">
        <v>24.409213398999999</v>
      </c>
      <c r="GR103" s="28">
        <v>13.105885323335484</v>
      </c>
      <c r="GS103" s="28">
        <v>9.4194578318056195</v>
      </c>
      <c r="GT103" s="28">
        <v>8.1710005906454573</v>
      </c>
      <c r="GU103" s="28">
        <v>24.600385715000002</v>
      </c>
      <c r="GV103" s="28">
        <v>12.957708805928133</v>
      </c>
      <c r="GW103" s="28">
        <v>9.312960451205381</v>
      </c>
      <c r="GX103" s="28">
        <v>7.8966784896580009</v>
      </c>
      <c r="GY103" s="28">
        <v>24.804138613999999</v>
      </c>
      <c r="GZ103" s="28">
        <v>12.809147999573851</v>
      </c>
      <c r="HA103" s="28">
        <v>9.2061868745724773</v>
      </c>
      <c r="HB103" s="28">
        <v>7.6322652160724047</v>
      </c>
      <c r="HC103" s="28">
        <v>25.045035589000001</v>
      </c>
      <c r="HD103" s="28">
        <v>12.65420335873012</v>
      </c>
      <c r="HE103" s="28">
        <v>9.0948251103967213</v>
      </c>
      <c r="HF103" s="28">
        <v>7.2548847213703365</v>
      </c>
      <c r="HG103" s="28">
        <v>25.752735786999999</v>
      </c>
      <c r="HH103" s="28">
        <v>11.744955833228119</v>
      </c>
      <c r="HI103" s="28">
        <v>8.4413310110786011</v>
      </c>
      <c r="HJ103" s="28">
        <v>5.28061587522871</v>
      </c>
      <c r="HK103" s="28">
        <v>26.321117274999999</v>
      </c>
      <c r="HL103" s="28">
        <v>10.664308811714214</v>
      </c>
      <c r="HM103" s="28">
        <v>7.6646487191854833</v>
      </c>
      <c r="HN103" s="28">
        <v>1.3328161922022481</v>
      </c>
      <c r="HO103" s="28">
        <v>26.59027515</v>
      </c>
      <c r="HP103" s="28">
        <v>10.0946302633802</v>
      </c>
      <c r="HQ103" s="28">
        <v>7.2552095297427046</v>
      </c>
      <c r="HR103" s="28">
        <v>-1.7517010091442557</v>
      </c>
      <c r="HS103" s="28">
        <v>26.705987413999999</v>
      </c>
      <c r="HT103" s="28">
        <v>9.5337870479903337</v>
      </c>
      <c r="HU103" s="28">
        <v>6.8521204680512495</v>
      </c>
      <c r="HV103" s="28">
        <v>-3.5315704343436103</v>
      </c>
      <c r="HW103" s="29">
        <v>23.808534325</v>
      </c>
      <c r="HX103" s="29">
        <v>13.793252361673416</v>
      </c>
      <c r="HY103" s="29">
        <v>9.913482056256063</v>
      </c>
      <c r="HZ103" s="29">
        <v>9.5379436690262853</v>
      </c>
      <c r="IA103" s="29">
        <v>23.769579831000001</v>
      </c>
      <c r="IB103" s="29">
        <v>13.680555244435951</v>
      </c>
      <c r="IC103" s="29">
        <v>9.8324844191338894</v>
      </c>
      <c r="ID103" s="29">
        <v>9.3666230376925892</v>
      </c>
      <c r="IE103" s="29">
        <v>23.859481266</v>
      </c>
      <c r="IF103" s="29">
        <v>13.691814672062581</v>
      </c>
      <c r="IG103" s="29">
        <v>9.84057679146302</v>
      </c>
      <c r="IH103" s="29">
        <v>9.3010552378029683</v>
      </c>
      <c r="II103" s="29">
        <v>23.959090576000001</v>
      </c>
      <c r="IJ103" s="29">
        <v>13.458388889478044</v>
      </c>
      <c r="IK103" s="29">
        <v>9.6728090854541531</v>
      </c>
      <c r="IL103" s="29">
        <v>8.6511569200077183</v>
      </c>
      <c r="IM103" s="29">
        <v>24.087154438999999</v>
      </c>
      <c r="IN103" s="29">
        <v>13.269277613150544</v>
      </c>
      <c r="IO103" s="29">
        <v>9.5368910876280832</v>
      </c>
      <c r="IP103" s="29">
        <v>8.8435562637117471</v>
      </c>
      <c r="IQ103" s="29">
        <v>24.232833781</v>
      </c>
      <c r="IR103" s="29">
        <v>12.939675617742397</v>
      </c>
      <c r="IS103" s="29">
        <v>9.2999996437896382</v>
      </c>
      <c r="IT103" s="29">
        <v>8.3954229104828908</v>
      </c>
      <c r="IU103" s="29">
        <v>24.405765749</v>
      </c>
      <c r="IV103" s="29">
        <v>12.71943338418208</v>
      </c>
      <c r="IW103" s="29">
        <v>9.1417072140435707</v>
      </c>
      <c r="IX103" s="29">
        <v>8.1958117334638541</v>
      </c>
      <c r="IY103" s="29">
        <v>24.582526047000002</v>
      </c>
      <c r="IZ103" s="29">
        <v>12.607054742210432</v>
      </c>
      <c r="JA103" s="29">
        <v>9.0609384713655974</v>
      </c>
      <c r="JB103" s="29">
        <v>7.9961211238010517</v>
      </c>
      <c r="JC103" s="29">
        <v>24.765938286000001</v>
      </c>
      <c r="JD103" s="29">
        <v>12.466570658031138</v>
      </c>
      <c r="JE103" s="29">
        <v>8.9599697939874634</v>
      </c>
      <c r="JF103" s="29">
        <v>7.6548830154460674</v>
      </c>
      <c r="JG103" s="29">
        <v>24.996387714000001</v>
      </c>
      <c r="JH103" s="29">
        <v>12.158608393444558</v>
      </c>
      <c r="JI103" s="29">
        <v>8.7386312507685915</v>
      </c>
      <c r="JJ103" s="29">
        <v>6.553447191350303</v>
      </c>
      <c r="JK103" s="29">
        <v>25.684047196000002</v>
      </c>
      <c r="JL103" s="29">
        <v>11.238493541114261</v>
      </c>
      <c r="JM103" s="29">
        <v>8.0773265896854198</v>
      </c>
      <c r="JN103" s="29">
        <v>1.9561129127650645</v>
      </c>
      <c r="JO103" s="29">
        <v>26.058681761999999</v>
      </c>
      <c r="JP103" s="29">
        <v>10.230068151535692</v>
      </c>
      <c r="JQ103" s="29">
        <v>7.3525514066808419</v>
      </c>
      <c r="JR103" s="29">
        <v>-1.4626141936828461</v>
      </c>
      <c r="JS103" s="29">
        <v>26.119516291</v>
      </c>
      <c r="JT103" s="29">
        <v>9.5593526068406653</v>
      </c>
      <c r="JU103" s="29">
        <v>6.8704949385731657</v>
      </c>
      <c r="JV103" s="29">
        <v>-3.3864229642175232</v>
      </c>
      <c r="JW103" s="29">
        <v>25.985569248000001</v>
      </c>
      <c r="JX103" s="29">
        <v>9.7681164610291251</v>
      </c>
      <c r="JY103" s="29">
        <v>7.0205376310597307</v>
      </c>
      <c r="JZ103" s="29">
        <v>-2.3699541577773537</v>
      </c>
    </row>
    <row r="104" spans="1:286" ht="15" thickBot="1" x14ac:dyDescent="0.4">
      <c r="A104" s="2"/>
      <c r="B104" s="74" t="s">
        <v>531</v>
      </c>
      <c r="C104" s="74" t="s">
        <v>462</v>
      </c>
      <c r="D104" s="74" t="s">
        <v>855</v>
      </c>
      <c r="E104" s="87">
        <v>353740</v>
      </c>
      <c r="F104" s="84">
        <v>430080</v>
      </c>
      <c r="G104" s="22">
        <v>33.301224433999998</v>
      </c>
      <c r="H104" s="22">
        <v>12.880255285201438</v>
      </c>
      <c r="I104" s="22">
        <v>9.3959669051342214</v>
      </c>
      <c r="J104" s="22">
        <v>10.428004957050664</v>
      </c>
      <c r="K104" s="22">
        <v>33.265683033000002</v>
      </c>
      <c r="L104" s="22">
        <v>12.582542254971314</v>
      </c>
      <c r="M104" s="22">
        <v>9.1787893944925365</v>
      </c>
      <c r="N104" s="22">
        <v>8.8519906231731582</v>
      </c>
      <c r="O104" s="22">
        <v>33.331267677</v>
      </c>
      <c r="P104" s="22">
        <v>12.528612176351125</v>
      </c>
      <c r="Q104" s="22">
        <v>9.1394481529809024</v>
      </c>
      <c r="R104" s="22">
        <v>8.8483199403341999</v>
      </c>
      <c r="S104" s="22">
        <v>33.436009231</v>
      </c>
      <c r="T104" s="22">
        <v>12.38908939397588</v>
      </c>
      <c r="U104" s="22">
        <v>9.0376682257448149</v>
      </c>
      <c r="V104" s="22">
        <v>8.529246308211647</v>
      </c>
      <c r="W104" s="22">
        <v>33.532992884000002</v>
      </c>
      <c r="X104" s="22">
        <v>12.214430197301635</v>
      </c>
      <c r="Y104" s="22">
        <v>8.9102567734645142</v>
      </c>
      <c r="Z104" s="22">
        <v>8.038741159005216</v>
      </c>
      <c r="AA104" s="22">
        <v>33.628654234999999</v>
      </c>
      <c r="AB104" s="22">
        <v>12.073735094109043</v>
      </c>
      <c r="AC104" s="22">
        <v>8.8076216545138148</v>
      </c>
      <c r="AD104" s="22">
        <v>7.7687104489775436</v>
      </c>
      <c r="AE104" s="22">
        <v>33.728047928999999</v>
      </c>
      <c r="AF104" s="22">
        <v>11.938250674662701</v>
      </c>
      <c r="AG104" s="22">
        <v>8.708787656810232</v>
      </c>
      <c r="AH104" s="22">
        <v>7.4639038259830173</v>
      </c>
      <c r="AI104" s="22">
        <v>33.835151201000002</v>
      </c>
      <c r="AJ104" s="22">
        <v>11.865244644838961</v>
      </c>
      <c r="AK104" s="22">
        <v>8.6555307744806367</v>
      </c>
      <c r="AL104" s="22">
        <v>7.3899060364481102</v>
      </c>
      <c r="AM104" s="22">
        <v>33.949117985999997</v>
      </c>
      <c r="AN104" s="22">
        <v>11.633935452407385</v>
      </c>
      <c r="AO104" s="22">
        <v>8.4867939390052207</v>
      </c>
      <c r="AP104" s="22">
        <v>6.853759481213082</v>
      </c>
      <c r="AQ104" s="22">
        <v>34.078234131999999</v>
      </c>
      <c r="AR104" s="22">
        <v>11.511004496670891</v>
      </c>
      <c r="AS104" s="22">
        <v>8.3971175183023092</v>
      </c>
      <c r="AT104" s="22">
        <v>6.5149018624090189</v>
      </c>
      <c r="AU104" s="22">
        <v>34.466561040999999</v>
      </c>
      <c r="AV104" s="22">
        <v>10.956343983046199</v>
      </c>
      <c r="AW104" s="22">
        <v>7.9925003958769407</v>
      </c>
      <c r="AX104" s="22">
        <v>5.3140057351449066</v>
      </c>
      <c r="AY104" s="22">
        <v>34.680681919000001</v>
      </c>
      <c r="AZ104" s="22">
        <v>10.618569462675342</v>
      </c>
      <c r="BA104" s="22">
        <v>7.7460985859338916</v>
      </c>
      <c r="BB104" s="22">
        <v>4.6620599931267286</v>
      </c>
      <c r="BC104" s="22">
        <v>34.748390020999999</v>
      </c>
      <c r="BD104" s="22">
        <v>10.518659832451196</v>
      </c>
      <c r="BE104" s="22">
        <v>7.6732159016777146</v>
      </c>
      <c r="BF104" s="22">
        <v>4.4714869158417514</v>
      </c>
      <c r="BG104" s="22">
        <v>34.721443651000001</v>
      </c>
      <c r="BH104" s="22">
        <v>10.364511268547343</v>
      </c>
      <c r="BI104" s="22">
        <v>7.5607666704440257</v>
      </c>
      <c r="BJ104" s="22">
        <v>4.5437569721402973</v>
      </c>
      <c r="BK104" s="25">
        <v>33.300783848999998</v>
      </c>
      <c r="BL104" s="25">
        <v>12.880255285201438</v>
      </c>
      <c r="BM104" s="25">
        <v>9.3959669051342214</v>
      </c>
      <c r="BN104" s="25">
        <v>10.428004957050664</v>
      </c>
      <c r="BO104" s="25">
        <v>33.221091716000004</v>
      </c>
      <c r="BP104" s="25">
        <v>12.684413292547349</v>
      </c>
      <c r="BQ104" s="25">
        <v>9.2531028981042098</v>
      </c>
      <c r="BR104" s="25">
        <v>9.6826731694801538</v>
      </c>
      <c r="BS104" s="25">
        <v>33.217316447999998</v>
      </c>
      <c r="BT104" s="25">
        <v>12.638926489091764</v>
      </c>
      <c r="BU104" s="25">
        <v>9.2199209082736147</v>
      </c>
      <c r="BV104" s="25">
        <v>9.8965997634885241</v>
      </c>
      <c r="BW104" s="25">
        <v>33.253460513</v>
      </c>
      <c r="BX104" s="25">
        <v>12.606427850074734</v>
      </c>
      <c r="BY104" s="25">
        <v>9.1962136035731596</v>
      </c>
      <c r="BZ104" s="25">
        <v>9.8316545889875933</v>
      </c>
      <c r="CA104" s="25">
        <v>33.276587135</v>
      </c>
      <c r="CB104" s="25">
        <v>12.4954854799907</v>
      </c>
      <c r="CC104" s="25">
        <v>9.1152826891925738</v>
      </c>
      <c r="CD104" s="25">
        <v>9.6263737508447669</v>
      </c>
      <c r="CE104" s="25">
        <v>33.308982286999999</v>
      </c>
      <c r="CF104" s="25">
        <v>12.37942887486823</v>
      </c>
      <c r="CG104" s="25">
        <v>9.0306210115544125</v>
      </c>
      <c r="CH104" s="25">
        <v>9.5902876059696069</v>
      </c>
      <c r="CI104" s="25">
        <v>33.336572961999998</v>
      </c>
      <c r="CJ104" s="25">
        <v>12.316556993213768</v>
      </c>
      <c r="CK104" s="25">
        <v>8.9847568492215757</v>
      </c>
      <c r="CL104" s="25">
        <v>9.4473119204187093</v>
      </c>
      <c r="CM104" s="25">
        <v>33.394418131999998</v>
      </c>
      <c r="CN104" s="25">
        <v>12.286930960241051</v>
      </c>
      <c r="CO104" s="25">
        <v>8.9631450706365747</v>
      </c>
      <c r="CP104" s="25">
        <v>9.4552105724090971</v>
      </c>
      <c r="CQ104" s="25">
        <v>33.482375972</v>
      </c>
      <c r="CR104" s="25">
        <v>12.157999102362702</v>
      </c>
      <c r="CS104" s="25">
        <v>8.8690910753687717</v>
      </c>
      <c r="CT104" s="25">
        <v>8.9916427346649925</v>
      </c>
      <c r="CU104" s="25">
        <v>33.598357297</v>
      </c>
      <c r="CV104" s="25">
        <v>12.065484583076298</v>
      </c>
      <c r="CW104" s="25">
        <v>8.8016030215832082</v>
      </c>
      <c r="CX104" s="25">
        <v>8.7004344755066683</v>
      </c>
      <c r="CY104" s="25">
        <v>33.696753166999997</v>
      </c>
      <c r="CZ104" s="25">
        <v>11.853031289342798</v>
      </c>
      <c r="DA104" s="25">
        <v>8.6466213016866913</v>
      </c>
      <c r="DB104" s="25">
        <v>8.0627352896335758</v>
      </c>
      <c r="DC104" s="25">
        <v>33.714345938999998</v>
      </c>
      <c r="DD104" s="25">
        <v>11.650494298092928</v>
      </c>
      <c r="DE104" s="25">
        <v>8.4988733863922103</v>
      </c>
      <c r="DF104" s="25">
        <v>7.477849431050366</v>
      </c>
      <c r="DG104" s="25">
        <v>33.673638996999998</v>
      </c>
      <c r="DH104" s="25">
        <v>11.481256290434297</v>
      </c>
      <c r="DI104" s="25">
        <v>8.3754166160222674</v>
      </c>
      <c r="DJ104" s="25">
        <v>7.0978244595420925</v>
      </c>
      <c r="DK104" s="25">
        <v>33.591587666999999</v>
      </c>
      <c r="DL104" s="25">
        <v>11.421824894169337</v>
      </c>
      <c r="DM104" s="25">
        <v>8.3320622398808979</v>
      </c>
      <c r="DN104" s="25">
        <v>7.0226006658017681</v>
      </c>
      <c r="DO104" s="27">
        <v>33.301224433999998</v>
      </c>
      <c r="DP104" s="27">
        <v>12.880255285201438</v>
      </c>
      <c r="DQ104" s="27">
        <v>9.3959669051342214</v>
      </c>
      <c r="DR104" s="27">
        <v>10.428004957050664</v>
      </c>
      <c r="DS104" s="27">
        <v>33.265683033999998</v>
      </c>
      <c r="DT104" s="27">
        <v>12.582636881419599</v>
      </c>
      <c r="DU104" s="27">
        <v>9.1788584231691228</v>
      </c>
      <c r="DV104" s="27">
        <v>8.8519906231731582</v>
      </c>
      <c r="DW104" s="27">
        <v>33.331267674000003</v>
      </c>
      <c r="DX104" s="27">
        <v>12.528976100894615</v>
      </c>
      <c r="DY104" s="27">
        <v>9.1397136308686378</v>
      </c>
      <c r="DZ104" s="27">
        <v>8.8483199504150072</v>
      </c>
      <c r="EA104" s="27">
        <v>33.436009231</v>
      </c>
      <c r="EB104" s="27">
        <v>12.369195962720479</v>
      </c>
      <c r="EC104" s="27">
        <v>9.0231562446103979</v>
      </c>
      <c r="ED104" s="27">
        <v>8.529246308211647</v>
      </c>
      <c r="EE104" s="27">
        <v>33.532992897</v>
      </c>
      <c r="EF104" s="27">
        <v>12.253395878791427</v>
      </c>
      <c r="EG104" s="27">
        <v>8.9386816956114163</v>
      </c>
      <c r="EH104" s="27">
        <v>8.0387411080936957</v>
      </c>
      <c r="EI104" s="27">
        <v>33.628654222000002</v>
      </c>
      <c r="EJ104" s="27">
        <v>12.084409917890765</v>
      </c>
      <c r="EK104" s="27">
        <v>8.8154087898422926</v>
      </c>
      <c r="EL104" s="27">
        <v>7.7687104998020189</v>
      </c>
      <c r="EM104" s="27">
        <v>33.728047928999999</v>
      </c>
      <c r="EN104" s="27">
        <v>11.954442431454014</v>
      </c>
      <c r="EO104" s="27">
        <v>8.7205993179596764</v>
      </c>
      <c r="EP104" s="27">
        <v>7.4639038259830173</v>
      </c>
      <c r="EQ104" s="27">
        <v>33.835151201000002</v>
      </c>
      <c r="ER104" s="27">
        <v>11.877009905230453</v>
      </c>
      <c r="ES104" s="27">
        <v>8.6641133681343323</v>
      </c>
      <c r="ET104" s="27">
        <v>7.3899060364481102</v>
      </c>
      <c r="EU104" s="27">
        <v>33.949117985999997</v>
      </c>
      <c r="EV104" s="27">
        <v>11.641859584235762</v>
      </c>
      <c r="EW104" s="27">
        <v>8.4925744828502552</v>
      </c>
      <c r="EX104" s="27">
        <v>6.853759481213082</v>
      </c>
      <c r="EY104" s="27">
        <v>34.070108273000002</v>
      </c>
      <c r="EZ104" s="27">
        <v>11.506774430835952</v>
      </c>
      <c r="FA104" s="27">
        <v>8.3940317441688332</v>
      </c>
      <c r="FB104" s="27">
        <v>6.5437377096838283</v>
      </c>
      <c r="FC104" s="27">
        <v>34.424479927999997</v>
      </c>
      <c r="FD104" s="27">
        <v>10.983855803536658</v>
      </c>
      <c r="FE104" s="27">
        <v>8.0125698858912688</v>
      </c>
      <c r="FF104" s="27">
        <v>5.4441282806940876</v>
      </c>
      <c r="FG104" s="27">
        <v>34.619288476999998</v>
      </c>
      <c r="FH104" s="27">
        <v>10.657168652884222</v>
      </c>
      <c r="FI104" s="27">
        <v>7.7742561577938458</v>
      </c>
      <c r="FJ104" s="27">
        <v>4.8309123015806499</v>
      </c>
      <c r="FK104" s="27">
        <v>34.680671826000001</v>
      </c>
      <c r="FL104" s="27">
        <v>10.559949585605581</v>
      </c>
      <c r="FM104" s="27">
        <v>7.7033362017470397</v>
      </c>
      <c r="FN104" s="27">
        <v>4.6393925159836868</v>
      </c>
      <c r="FO104" s="27">
        <v>34.654769475999998</v>
      </c>
      <c r="FP104" s="27">
        <v>10.407631743126434</v>
      </c>
      <c r="FQ104" s="27">
        <v>7.5922224563044436</v>
      </c>
      <c r="FR104" s="27">
        <v>4.6946745117904776</v>
      </c>
      <c r="FS104" s="28">
        <v>33.302088009999999</v>
      </c>
      <c r="FT104" s="28">
        <v>12.880255285201438</v>
      </c>
      <c r="FU104" s="28">
        <v>9.3959669051342214</v>
      </c>
      <c r="FV104" s="28">
        <v>10.428004957050664</v>
      </c>
      <c r="FW104" s="28">
        <v>33.254726711000004</v>
      </c>
      <c r="FX104" s="28">
        <v>12.592760820689923</v>
      </c>
      <c r="FY104" s="28">
        <v>9.186243695916227</v>
      </c>
      <c r="FZ104" s="28">
        <v>8.8529954209863639</v>
      </c>
      <c r="GA104" s="28">
        <v>33.312065943999997</v>
      </c>
      <c r="GB104" s="28">
        <v>12.556354150317317</v>
      </c>
      <c r="GC104" s="28">
        <v>9.159685536751466</v>
      </c>
      <c r="GD104" s="28">
        <v>8.8670082358206734</v>
      </c>
      <c r="GE104" s="28">
        <v>33.413225240999999</v>
      </c>
      <c r="GF104" s="28">
        <v>12.400881473100752</v>
      </c>
      <c r="GG104" s="28">
        <v>9.0462703832911266</v>
      </c>
      <c r="GH104" s="28">
        <v>8.5602980711120615</v>
      </c>
      <c r="GI104" s="28">
        <v>33.512890792999997</v>
      </c>
      <c r="GJ104" s="28">
        <v>12.261613456862372</v>
      </c>
      <c r="GK104" s="28">
        <v>8.9446763044048989</v>
      </c>
      <c r="GL104" s="28">
        <v>8.0782440998449481</v>
      </c>
      <c r="GM104" s="28">
        <v>33.622229116</v>
      </c>
      <c r="GN104" s="28">
        <v>12.081722842717101</v>
      </c>
      <c r="GO104" s="28">
        <v>8.813448605913921</v>
      </c>
      <c r="GP104" s="28">
        <v>7.811683604373119</v>
      </c>
      <c r="GQ104" s="28">
        <v>33.745712279000003</v>
      </c>
      <c r="GR104" s="28">
        <v>11.910088557984999</v>
      </c>
      <c r="GS104" s="28">
        <v>8.6882437847810614</v>
      </c>
      <c r="GT104" s="28">
        <v>7.4909463505312992</v>
      </c>
      <c r="GU104" s="28">
        <v>33.886024859999999</v>
      </c>
      <c r="GV104" s="28">
        <v>11.781921711499084</v>
      </c>
      <c r="GW104" s="28">
        <v>8.5947478546731642</v>
      </c>
      <c r="GX104" s="28">
        <v>7.3985949639789759</v>
      </c>
      <c r="GY104" s="28">
        <v>34.040756342000002</v>
      </c>
      <c r="GZ104" s="28">
        <v>11.507654595433689</v>
      </c>
      <c r="HA104" s="28">
        <v>8.3946738119887883</v>
      </c>
      <c r="HB104" s="28">
        <v>6.8622224223151456</v>
      </c>
      <c r="HC104" s="28">
        <v>34.216395286999997</v>
      </c>
      <c r="HD104" s="28">
        <v>11.312635656876335</v>
      </c>
      <c r="HE104" s="28">
        <v>8.2524102114633688</v>
      </c>
      <c r="HF104" s="28">
        <v>6.5645776200395858</v>
      </c>
      <c r="HG104" s="28">
        <v>34.687383906999997</v>
      </c>
      <c r="HH104" s="28">
        <v>10.432344688831346</v>
      </c>
      <c r="HI104" s="28">
        <v>7.6102502061300648</v>
      </c>
      <c r="HJ104" s="28">
        <v>5.0778498951383959</v>
      </c>
      <c r="HK104" s="28">
        <v>35.001952760000002</v>
      </c>
      <c r="HL104" s="28">
        <v>9.2628304941594362</v>
      </c>
      <c r="HM104" s="28">
        <v>6.7571058836842761</v>
      </c>
      <c r="HN104" s="28">
        <v>1.155028773960133</v>
      </c>
      <c r="HO104" s="28">
        <v>35.064775271000002</v>
      </c>
      <c r="HP104" s="28">
        <v>8.4030892750148265</v>
      </c>
      <c r="HQ104" s="28">
        <v>6.1299366340698125</v>
      </c>
      <c r="HR104" s="28">
        <v>-2.1117386228180237</v>
      </c>
      <c r="HS104" s="28">
        <v>34.995840686000001</v>
      </c>
      <c r="HT104" s="28">
        <v>7.7906935105639414</v>
      </c>
      <c r="HU104" s="28">
        <v>5.6832024499860623</v>
      </c>
      <c r="HV104" s="28">
        <v>-3.9547233432133808</v>
      </c>
      <c r="HW104" s="29">
        <v>33.302088009999999</v>
      </c>
      <c r="HX104" s="29">
        <v>12.880255285201438</v>
      </c>
      <c r="HY104" s="29">
        <v>9.3959669051342214</v>
      </c>
      <c r="HZ104" s="29">
        <v>10.428004957050664</v>
      </c>
      <c r="IA104" s="29">
        <v>33.23108354</v>
      </c>
      <c r="IB104" s="29">
        <v>12.59458290715432</v>
      </c>
      <c r="IC104" s="29">
        <v>9.1875728826239982</v>
      </c>
      <c r="ID104" s="29">
        <v>8.9067635408415526</v>
      </c>
      <c r="IE104" s="29">
        <v>33.283942396</v>
      </c>
      <c r="IF104" s="29">
        <v>12.472669057143555</v>
      </c>
      <c r="IG104" s="29">
        <v>9.0986384263873461</v>
      </c>
      <c r="IH104" s="29">
        <v>8.8622683002223539</v>
      </c>
      <c r="II104" s="29">
        <v>33.366455367999997</v>
      </c>
      <c r="IJ104" s="29">
        <v>12.276421868066924</v>
      </c>
      <c r="IK104" s="29">
        <v>8.9554788342084386</v>
      </c>
      <c r="IL104" s="29">
        <v>8.5695846050127997</v>
      </c>
      <c r="IM104" s="29">
        <v>33.443679295000003</v>
      </c>
      <c r="IN104" s="29">
        <v>12.035490315298228</v>
      </c>
      <c r="IO104" s="29">
        <v>8.7797226208344537</v>
      </c>
      <c r="IP104" s="29">
        <v>8.1103155159543192</v>
      </c>
      <c r="IQ104" s="29">
        <v>33.523500867999999</v>
      </c>
      <c r="IR104" s="29">
        <v>11.698132336851531</v>
      </c>
      <c r="IS104" s="29">
        <v>8.5336246724257716</v>
      </c>
      <c r="IT104" s="29">
        <v>7.8901565514502146</v>
      </c>
      <c r="IU104" s="29">
        <v>33.617396771000003</v>
      </c>
      <c r="IV104" s="29">
        <v>11.509258366698367</v>
      </c>
      <c r="IW104" s="29">
        <v>8.3958437407978561</v>
      </c>
      <c r="IX104" s="29">
        <v>7.6229950444774737</v>
      </c>
      <c r="IY104" s="29">
        <v>33.721306523999999</v>
      </c>
      <c r="IZ104" s="29">
        <v>11.444755986197132</v>
      </c>
      <c r="JA104" s="29">
        <v>8.3487901522569281</v>
      </c>
      <c r="JB104" s="29">
        <v>7.5964657202719366</v>
      </c>
      <c r="JC104" s="29">
        <v>33.841390847</v>
      </c>
      <c r="JD104" s="29">
        <v>11.252564067528409</v>
      </c>
      <c r="JE104" s="29">
        <v>8.2085888233810671</v>
      </c>
      <c r="JF104" s="29">
        <v>7.0865274837920573</v>
      </c>
      <c r="JG104" s="29">
        <v>34.005769581999999</v>
      </c>
      <c r="JH104" s="29">
        <v>11.029673652233718</v>
      </c>
      <c r="JI104" s="29">
        <v>8.045993368616541</v>
      </c>
      <c r="JJ104" s="29">
        <v>6.3427062775746776</v>
      </c>
      <c r="JK104" s="29">
        <v>34.477034639000003</v>
      </c>
      <c r="JL104" s="29">
        <v>9.8156299799768298</v>
      </c>
      <c r="JM104" s="29">
        <v>7.1603654122343894</v>
      </c>
      <c r="JN104" s="29">
        <v>2.0118064580140285</v>
      </c>
      <c r="JO104" s="29">
        <v>34.651171689000002</v>
      </c>
      <c r="JP104" s="29">
        <v>8.5995404055321636</v>
      </c>
      <c r="JQ104" s="29">
        <v>6.2732449986903394</v>
      </c>
      <c r="JR104" s="29">
        <v>-1.7919896446082717</v>
      </c>
      <c r="JS104" s="29">
        <v>34.566242525999996</v>
      </c>
      <c r="JT104" s="29">
        <v>8.0314969916045627</v>
      </c>
      <c r="JU104" s="29">
        <v>5.858865236817496</v>
      </c>
      <c r="JV104" s="29">
        <v>-3.9084317727818174</v>
      </c>
      <c r="JW104" s="29">
        <v>34.308380966000001</v>
      </c>
      <c r="JX104" s="29">
        <v>8.0559083245268681</v>
      </c>
      <c r="JY104" s="29">
        <v>5.8766729643174109</v>
      </c>
      <c r="JZ104" s="29">
        <v>-2.734280462428611</v>
      </c>
    </row>
    <row r="105" spans="1:286" ht="15" thickBot="1" x14ac:dyDescent="0.4">
      <c r="A105" s="2"/>
      <c r="B105" s="74" t="s">
        <v>573</v>
      </c>
      <c r="C105" s="74" t="s">
        <v>574</v>
      </c>
      <c r="D105" s="74" t="s">
        <v>857</v>
      </c>
      <c r="E105" s="87">
        <v>362706</v>
      </c>
      <c r="F105" s="84">
        <v>410859</v>
      </c>
      <c r="G105" s="22">
        <v>32.274078586999998</v>
      </c>
      <c r="H105" s="22">
        <v>9.9889338731444024</v>
      </c>
      <c r="I105" s="22">
        <v>7.1792434529582954</v>
      </c>
      <c r="J105" s="22">
        <v>9.6579481437756733</v>
      </c>
      <c r="K105" s="22">
        <v>32.268723977000001</v>
      </c>
      <c r="L105" s="22">
        <v>9.7719278224900048</v>
      </c>
      <c r="M105" s="22">
        <v>7.0232769315859311</v>
      </c>
      <c r="N105" s="22">
        <v>8.3834302802471541</v>
      </c>
      <c r="O105" s="22">
        <v>32.362826362</v>
      </c>
      <c r="P105" s="22">
        <v>9.1339543954165112</v>
      </c>
      <c r="Q105" s="22">
        <v>6.5647528680927607</v>
      </c>
      <c r="R105" s="22">
        <v>8.0172146170900405</v>
      </c>
      <c r="S105" s="22">
        <v>32.507947379000001</v>
      </c>
      <c r="T105" s="22">
        <v>8.4011890758635115</v>
      </c>
      <c r="U105" s="22">
        <v>6.0381000050580624</v>
      </c>
      <c r="V105" s="22">
        <v>7.273231753864458</v>
      </c>
      <c r="W105" s="22">
        <v>32.673249970000001</v>
      </c>
      <c r="X105" s="22">
        <v>7.5992759168991855</v>
      </c>
      <c r="Y105" s="22">
        <v>5.4617492283436437</v>
      </c>
      <c r="Z105" s="22">
        <v>6.8412741250668425</v>
      </c>
      <c r="AA105" s="22">
        <v>32.835732931999999</v>
      </c>
      <c r="AB105" s="22">
        <v>6.8661698013777839</v>
      </c>
      <c r="AC105" s="22">
        <v>4.9348514285363132</v>
      </c>
      <c r="AD105" s="22">
        <v>6.0247508881512317</v>
      </c>
      <c r="AE105" s="22">
        <v>33.009911672000001</v>
      </c>
      <c r="AF105" s="22">
        <v>6.16951535760579</v>
      </c>
      <c r="AG105" s="22">
        <v>4.4341521629349083</v>
      </c>
      <c r="AH105" s="22">
        <v>5.3998805812876114</v>
      </c>
      <c r="AI105" s="22">
        <v>33.211213786999998</v>
      </c>
      <c r="AJ105" s="22">
        <v>5.9628175414412903</v>
      </c>
      <c r="AK105" s="22">
        <v>4.2855943726556704</v>
      </c>
      <c r="AL105" s="22">
        <v>4.5987432179658363</v>
      </c>
      <c r="AM105" s="22">
        <v>33.436413696999999</v>
      </c>
      <c r="AN105" s="22">
        <v>5.7365695090298399</v>
      </c>
      <c r="AO105" s="22">
        <v>4.122985457023387</v>
      </c>
      <c r="AP105" s="22">
        <v>3.9157471831376682</v>
      </c>
      <c r="AQ105" s="22">
        <v>33.431804809000155</v>
      </c>
      <c r="AR105" s="22">
        <v>5.50429174992985</v>
      </c>
      <c r="AS105" s="22">
        <v>3.9560428580970122</v>
      </c>
      <c r="AT105" s="22">
        <v>2.9341394251203852</v>
      </c>
      <c r="AU105" s="22">
        <v>27.734123968465259</v>
      </c>
      <c r="AV105" s="22">
        <v>4.5662120433910411</v>
      </c>
      <c r="AW105" s="22">
        <v>3.2818265025729989</v>
      </c>
      <c r="AX105" s="22">
        <v>-1.0251992436054493</v>
      </c>
      <c r="AY105" s="22">
        <v>36.591296657543914</v>
      </c>
      <c r="AZ105" s="22">
        <v>6.0244779922002119</v>
      </c>
      <c r="BA105" s="22">
        <v>4.3299109526870589</v>
      </c>
      <c r="BB105" s="22">
        <v>-3.2762876749418623</v>
      </c>
      <c r="BC105" s="22">
        <v>37.86184016</v>
      </c>
      <c r="BD105" s="22">
        <v>9.802778293174514</v>
      </c>
      <c r="BE105" s="22">
        <v>7.0454497723009846</v>
      </c>
      <c r="BF105" s="22">
        <v>-4.138782037843626</v>
      </c>
      <c r="BG105" s="22">
        <v>38.790330179999998</v>
      </c>
      <c r="BH105" s="22">
        <v>11.441571627148612</v>
      </c>
      <c r="BI105" s="22">
        <v>8.2232828086490031</v>
      </c>
      <c r="BJ105" s="22">
        <v>-3.9776611902475736</v>
      </c>
      <c r="BK105" s="25">
        <v>32.273228232999998</v>
      </c>
      <c r="BL105" s="25">
        <v>9.9889338731444024</v>
      </c>
      <c r="BM105" s="25">
        <v>7.1792434529582954</v>
      </c>
      <c r="BN105" s="25">
        <v>9.6579481437756733</v>
      </c>
      <c r="BO105" s="25">
        <v>32.265815185000001</v>
      </c>
      <c r="BP105" s="25">
        <v>9.87088769115676</v>
      </c>
      <c r="BQ105" s="25">
        <v>7.0944013376791082</v>
      </c>
      <c r="BR105" s="25">
        <v>8.9771260711008409</v>
      </c>
      <c r="BS105" s="25">
        <v>32.334202214999998</v>
      </c>
      <c r="BT105" s="25">
        <v>8.8547478031667683</v>
      </c>
      <c r="BU105" s="25">
        <v>6.3640815927706846</v>
      </c>
      <c r="BV105" s="25">
        <v>8.8458824033676109</v>
      </c>
      <c r="BW105" s="25">
        <v>32.426504293999997</v>
      </c>
      <c r="BX105" s="25">
        <v>7.9039169501779956</v>
      </c>
      <c r="BY105" s="25">
        <v>5.6807007372278324</v>
      </c>
      <c r="BZ105" s="25">
        <v>8.4675085786796132</v>
      </c>
      <c r="CA105" s="25">
        <v>32.525035938999999</v>
      </c>
      <c r="CB105" s="25">
        <v>7.0664760243565778</v>
      </c>
      <c r="CC105" s="25">
        <v>5.078815454944932</v>
      </c>
      <c r="CD105" s="25">
        <v>8.4129147964123057</v>
      </c>
      <c r="CE105" s="25">
        <v>32.646756506999999</v>
      </c>
      <c r="CF105" s="25">
        <v>6.1195861174765831</v>
      </c>
      <c r="CG105" s="25">
        <v>4.3982670349661959</v>
      </c>
      <c r="CH105" s="25">
        <v>7.937988268177822</v>
      </c>
      <c r="CI105" s="25">
        <v>32.807383033999997</v>
      </c>
      <c r="CJ105" s="25">
        <v>5.4562317622734842</v>
      </c>
      <c r="CK105" s="25">
        <v>3.9215011986854043</v>
      </c>
      <c r="CL105" s="25">
        <v>7.55687058999413</v>
      </c>
      <c r="CM105" s="25">
        <v>32.406437287312478</v>
      </c>
      <c r="CN105" s="25">
        <v>5.3354728057383571</v>
      </c>
      <c r="CO105" s="25">
        <v>3.8347093589254344</v>
      </c>
      <c r="CP105" s="25">
        <v>6.9865014447115925</v>
      </c>
      <c r="CQ105" s="25">
        <v>31.836041840375529</v>
      </c>
      <c r="CR105" s="25">
        <v>5.2415615445692509</v>
      </c>
      <c r="CS105" s="25">
        <v>3.7672134864459892</v>
      </c>
      <c r="CT105" s="25">
        <v>6.4806151256079936</v>
      </c>
      <c r="CU105" s="25">
        <v>30.714104961921596</v>
      </c>
      <c r="CV105" s="25">
        <v>5.0568431921112476</v>
      </c>
      <c r="CW105" s="25">
        <v>3.6344527694999367</v>
      </c>
      <c r="CX105" s="25">
        <v>5.677208012977303</v>
      </c>
      <c r="CY105" s="25">
        <v>29.748267035047437</v>
      </c>
      <c r="CZ105" s="25">
        <v>4.8978253418026814</v>
      </c>
      <c r="DA105" s="25">
        <v>3.5201635094818502</v>
      </c>
      <c r="DB105" s="25">
        <v>3.9765592559406144</v>
      </c>
      <c r="DC105" s="25">
        <v>34.878910977000004</v>
      </c>
      <c r="DD105" s="25">
        <v>5.9285143390572506</v>
      </c>
      <c r="DE105" s="25">
        <v>4.2609399856851828</v>
      </c>
      <c r="DF105" s="25">
        <v>2.6921756241135597</v>
      </c>
      <c r="DG105" s="25">
        <v>35.499807676000003</v>
      </c>
      <c r="DH105" s="25">
        <v>9.0637292921557524</v>
      </c>
      <c r="DI105" s="25">
        <v>6.5142807036735331</v>
      </c>
      <c r="DJ105" s="25">
        <v>1.7859092351644748</v>
      </c>
      <c r="DK105" s="25">
        <v>36.005619875999997</v>
      </c>
      <c r="DL105" s="25">
        <v>10.834965251699506</v>
      </c>
      <c r="DM105" s="25">
        <v>7.7873028627636609</v>
      </c>
      <c r="DN105" s="25">
        <v>1.2910279439974985</v>
      </c>
      <c r="DO105" s="27">
        <v>32.274078586999998</v>
      </c>
      <c r="DP105" s="27">
        <v>9.9889338731444024</v>
      </c>
      <c r="DQ105" s="27">
        <v>7.1792434529582954</v>
      </c>
      <c r="DR105" s="27">
        <v>9.6579481437756733</v>
      </c>
      <c r="DS105" s="27">
        <v>32.267662608000002</v>
      </c>
      <c r="DT105" s="27">
        <v>9.7712241954115697</v>
      </c>
      <c r="DU105" s="27">
        <v>7.0227712209505082</v>
      </c>
      <c r="DV105" s="27">
        <v>8.3838784349998967</v>
      </c>
      <c r="DW105" s="27">
        <v>32.366682734999998</v>
      </c>
      <c r="DX105" s="27">
        <v>9.1324048452537632</v>
      </c>
      <c r="DY105" s="27">
        <v>6.563639175880736</v>
      </c>
      <c r="DZ105" s="27">
        <v>8.0164307243944322</v>
      </c>
      <c r="EA105" s="27">
        <v>32.51122874</v>
      </c>
      <c r="EB105" s="27">
        <v>8.4036977361088958</v>
      </c>
      <c r="EC105" s="27">
        <v>6.0399030285709907</v>
      </c>
      <c r="ED105" s="27">
        <v>7.2727424202513262</v>
      </c>
      <c r="EE105" s="27">
        <v>32.675682113000001</v>
      </c>
      <c r="EF105" s="27">
        <v>7.6090952115468236</v>
      </c>
      <c r="EG105" s="27">
        <v>5.468806548745099</v>
      </c>
      <c r="EH105" s="27">
        <v>6.84115905783122</v>
      </c>
      <c r="EI105" s="27">
        <v>32.839372124</v>
      </c>
      <c r="EJ105" s="27">
        <v>6.8590012011216084</v>
      </c>
      <c r="EK105" s="27">
        <v>4.9296992143851712</v>
      </c>
      <c r="EL105" s="27">
        <v>6.0232972168868208</v>
      </c>
      <c r="EM105" s="27">
        <v>33.019261923000002</v>
      </c>
      <c r="EN105" s="27">
        <v>6.2127232661713618</v>
      </c>
      <c r="EO105" s="27">
        <v>4.4652065375683598</v>
      </c>
      <c r="EP105" s="27">
        <v>5.3952927266213884</v>
      </c>
      <c r="EQ105" s="27">
        <v>33.220802015000004</v>
      </c>
      <c r="ER105" s="27">
        <v>5.9842745763075413</v>
      </c>
      <c r="ES105" s="27">
        <v>4.301015966094945</v>
      </c>
      <c r="ET105" s="27">
        <v>4.5932453884168041</v>
      </c>
      <c r="EU105" s="27">
        <v>33.435027816000002</v>
      </c>
      <c r="EV105" s="27">
        <v>5.7425894296311126</v>
      </c>
      <c r="EW105" s="27">
        <v>4.1273120924894808</v>
      </c>
      <c r="EX105" s="27">
        <v>3.9158572863757755</v>
      </c>
      <c r="EY105" s="27">
        <v>33.522537083071512</v>
      </c>
      <c r="EZ105" s="27">
        <v>5.5192301270374147</v>
      </c>
      <c r="FA105" s="27">
        <v>3.9667793638552129</v>
      </c>
      <c r="FB105" s="27">
        <v>3.0116708679080872</v>
      </c>
      <c r="FC105" s="27">
        <v>28.176215232530289</v>
      </c>
      <c r="FD105" s="27">
        <v>4.6389989991480363</v>
      </c>
      <c r="FE105" s="27">
        <v>3.3341399208231768</v>
      </c>
      <c r="FF105" s="27">
        <v>-0.57859658194905705</v>
      </c>
      <c r="FG105" s="27">
        <v>36.014625842000001</v>
      </c>
      <c r="FH105" s="27">
        <v>6.1661965467377229</v>
      </c>
      <c r="FI105" s="27">
        <v>4.4317668682178981</v>
      </c>
      <c r="FJ105" s="27">
        <v>-2.4418571159778217</v>
      </c>
      <c r="FK105" s="27">
        <v>36.868679681000003</v>
      </c>
      <c r="FL105" s="27">
        <v>9.9900880975783384</v>
      </c>
      <c r="FM105" s="27">
        <v>7.180073016785208</v>
      </c>
      <c r="FN105" s="27">
        <v>-3.1159789667685978</v>
      </c>
      <c r="FO105" s="27">
        <v>37.508458820000001</v>
      </c>
      <c r="FP105" s="27">
        <v>11.654196237599779</v>
      </c>
      <c r="FQ105" s="27">
        <v>8.376100302678406</v>
      </c>
      <c r="FR105" s="27">
        <v>-2.7374770295020774</v>
      </c>
      <c r="FS105" s="28">
        <v>32.275626643000003</v>
      </c>
      <c r="FT105" s="28">
        <v>9.9889338731444024</v>
      </c>
      <c r="FU105" s="28">
        <v>7.1792434529582954</v>
      </c>
      <c r="FV105" s="28">
        <v>9.6579481437756733</v>
      </c>
      <c r="FW105" s="28">
        <v>32.264326195000002</v>
      </c>
      <c r="FX105" s="28">
        <v>9.7424429418568916</v>
      </c>
      <c r="FY105" s="28">
        <v>7.0020855673287654</v>
      </c>
      <c r="FZ105" s="28">
        <v>8.3680869990762048</v>
      </c>
      <c r="GA105" s="28">
        <v>32.377261716</v>
      </c>
      <c r="GB105" s="28">
        <v>8.9865502236154953</v>
      </c>
      <c r="GC105" s="28">
        <v>6.458810587486985</v>
      </c>
      <c r="GD105" s="28">
        <v>7.977857843553668</v>
      </c>
      <c r="GE105" s="28">
        <v>32.550756249999999</v>
      </c>
      <c r="GF105" s="28">
        <v>8.1590979047103733</v>
      </c>
      <c r="GG105" s="28">
        <v>5.8641043136667186</v>
      </c>
      <c r="GH105" s="28">
        <v>7.2532906478273027</v>
      </c>
      <c r="GI105" s="28">
        <v>32.741107184000001</v>
      </c>
      <c r="GJ105" s="28">
        <v>7.409772482306126</v>
      </c>
      <c r="GK105" s="28">
        <v>5.3255493786506687</v>
      </c>
      <c r="GL105" s="28">
        <v>6.8398462370956672</v>
      </c>
      <c r="GM105" s="28">
        <v>32.978425442999999</v>
      </c>
      <c r="GN105" s="28">
        <v>6.5992522627245922</v>
      </c>
      <c r="GO105" s="28">
        <v>4.7430125380008956</v>
      </c>
      <c r="GP105" s="28">
        <v>6.0005254139372326</v>
      </c>
      <c r="GQ105" s="28">
        <v>33.267414252999998</v>
      </c>
      <c r="GR105" s="28">
        <v>5.7930316170210521</v>
      </c>
      <c r="GS105" s="28">
        <v>4.1635658857542195</v>
      </c>
      <c r="GT105" s="28">
        <v>5.2957380565168179</v>
      </c>
      <c r="GU105" s="28">
        <v>33.614220848999999</v>
      </c>
      <c r="GV105" s="28">
        <v>5.5575625557609163</v>
      </c>
      <c r="GW105" s="28">
        <v>3.994329635129815</v>
      </c>
      <c r="GX105" s="28">
        <v>4.395911292573139</v>
      </c>
      <c r="GY105" s="28">
        <v>32.380903358610936</v>
      </c>
      <c r="GZ105" s="28">
        <v>5.3312688390695468</v>
      </c>
      <c r="HA105" s="28">
        <v>3.8316878853060472</v>
      </c>
      <c r="HB105" s="28">
        <v>3.7404994308484127</v>
      </c>
      <c r="HC105" s="28">
        <v>30.620049047301478</v>
      </c>
      <c r="HD105" s="28">
        <v>5.0413576029295282</v>
      </c>
      <c r="HE105" s="28">
        <v>3.6233229716496416</v>
      </c>
      <c r="HF105" s="28">
        <v>2.9507104636814496</v>
      </c>
      <c r="HG105" s="28">
        <v>24.030629235613798</v>
      </c>
      <c r="HH105" s="28">
        <v>3.9564598741496404</v>
      </c>
      <c r="HI105" s="28">
        <v>2.8435856127496448</v>
      </c>
      <c r="HJ105" s="28">
        <v>-1.7123996841294264</v>
      </c>
      <c r="HK105" s="28">
        <v>25.113751724716604</v>
      </c>
      <c r="HL105" s="28">
        <v>4.134787733354151</v>
      </c>
      <c r="HM105" s="28">
        <v>2.9717533563680174</v>
      </c>
      <c r="HN105" s="28">
        <v>-9.4442778578960542</v>
      </c>
      <c r="HO105" s="28">
        <v>40.806002059999997</v>
      </c>
      <c r="HP105" s="28">
        <v>7.2546542350699523</v>
      </c>
      <c r="HQ105" s="28">
        <v>5.2140628401424198</v>
      </c>
      <c r="HR105" s="28">
        <v>-15.111532831059108</v>
      </c>
      <c r="HS105" s="28">
        <v>41.520504680000002</v>
      </c>
      <c r="HT105" s="28">
        <v>7.9290808109538267</v>
      </c>
      <c r="HU105" s="28">
        <v>5.6987864994343216</v>
      </c>
      <c r="HV105" s="28">
        <v>-18.930457422422052</v>
      </c>
      <c r="HW105" s="29">
        <v>32.275626643000003</v>
      </c>
      <c r="HX105" s="29">
        <v>9.9889338731444024</v>
      </c>
      <c r="HY105" s="29">
        <v>7.1792434529582954</v>
      </c>
      <c r="HZ105" s="29">
        <v>9.6579481437756733</v>
      </c>
      <c r="IA105" s="29">
        <v>32.247747117000003</v>
      </c>
      <c r="IB105" s="29">
        <v>9.7801732089004787</v>
      </c>
      <c r="IC105" s="29">
        <v>7.0292030531476772</v>
      </c>
      <c r="ID105" s="29">
        <v>8.4368327907551048</v>
      </c>
      <c r="IE105" s="29">
        <v>32.411717588999998</v>
      </c>
      <c r="IF105" s="29">
        <v>9.3242762619612662</v>
      </c>
      <c r="IG105" s="29">
        <v>6.7015409409440334</v>
      </c>
      <c r="IH105" s="29">
        <v>7.8657865041786081</v>
      </c>
      <c r="II105" s="29">
        <v>32.582139529999999</v>
      </c>
      <c r="IJ105" s="29">
        <v>8.9750446333965819</v>
      </c>
      <c r="IK105" s="29">
        <v>6.4505412932559336</v>
      </c>
      <c r="IL105" s="29">
        <v>7.107568337170985</v>
      </c>
      <c r="IM105" s="29">
        <v>32.770269046000003</v>
      </c>
      <c r="IN105" s="29">
        <v>8.5511104926785055</v>
      </c>
      <c r="IO105" s="29">
        <v>6.1458514792189849</v>
      </c>
      <c r="IP105" s="29">
        <v>6.7077192465642419</v>
      </c>
      <c r="IQ105" s="29">
        <v>33.018774913000001</v>
      </c>
      <c r="IR105" s="29">
        <v>7.9984880863216175</v>
      </c>
      <c r="IS105" s="29">
        <v>5.7486708748441506</v>
      </c>
      <c r="IT105" s="29">
        <v>5.9329591134682502</v>
      </c>
      <c r="IU105" s="29">
        <v>33.351935556000001</v>
      </c>
      <c r="IV105" s="29">
        <v>7.4893782985289361</v>
      </c>
      <c r="IW105" s="29">
        <v>5.382763646178411</v>
      </c>
      <c r="IX105" s="29">
        <v>5.3004163555586068</v>
      </c>
      <c r="IY105" s="29">
        <v>33.751684255000001</v>
      </c>
      <c r="IZ105" s="29">
        <v>7.3347755211513652</v>
      </c>
      <c r="JA105" s="29">
        <v>5.2716475860069467</v>
      </c>
      <c r="JB105" s="29">
        <v>4.5274799665677143</v>
      </c>
      <c r="JC105" s="29">
        <v>34.212910077000004</v>
      </c>
      <c r="JD105" s="29">
        <v>7.2295581482751352</v>
      </c>
      <c r="JE105" s="29">
        <v>5.1960257884305294</v>
      </c>
      <c r="JF105" s="29">
        <v>3.8296524376340102</v>
      </c>
      <c r="JG105" s="29">
        <v>34.793637916000002</v>
      </c>
      <c r="JH105" s="29">
        <v>6.9704130308876984</v>
      </c>
      <c r="JI105" s="29">
        <v>5.0097730900948445</v>
      </c>
      <c r="JJ105" s="29">
        <v>1.9498987326970152</v>
      </c>
      <c r="JK105" s="29">
        <v>37.422652593999999</v>
      </c>
      <c r="JL105" s="29">
        <v>10.974991507813078</v>
      </c>
      <c r="JM105" s="29">
        <v>7.8879424900964992</v>
      </c>
      <c r="JN105" s="29">
        <v>-7.0213319011360653</v>
      </c>
      <c r="JO105" s="29">
        <v>39.392909109999998</v>
      </c>
      <c r="JP105" s="29">
        <v>9.2007418722569483</v>
      </c>
      <c r="JQ105" s="29">
        <v>6.6127543427181372</v>
      </c>
      <c r="JR105" s="29">
        <v>-13.588274521083875</v>
      </c>
      <c r="JS105" s="29">
        <v>40.325110710000004</v>
      </c>
      <c r="JT105" s="29">
        <v>8.1668109067075232</v>
      </c>
      <c r="JU105" s="29">
        <v>5.8696478000681616</v>
      </c>
      <c r="JV105" s="29">
        <v>-17.246408923173931</v>
      </c>
      <c r="JW105" s="29">
        <v>40.456802209999999</v>
      </c>
      <c r="JX105" s="29">
        <v>8.2425394688177409</v>
      </c>
      <c r="JY105" s="29">
        <v>5.9240754087235166</v>
      </c>
      <c r="JZ105" s="29">
        <v>-16.098181829659055</v>
      </c>
    </row>
    <row r="106" spans="1:286" ht="15" thickBot="1" x14ac:dyDescent="0.4">
      <c r="A106" s="2"/>
      <c r="B106" s="74" t="s">
        <v>575</v>
      </c>
      <c r="C106" s="74" t="s">
        <v>576</v>
      </c>
      <c r="D106" s="74" t="s">
        <v>860</v>
      </c>
      <c r="E106" s="87">
        <v>365430</v>
      </c>
      <c r="F106" s="84">
        <v>395366</v>
      </c>
      <c r="G106" s="22">
        <v>20.047209988526316</v>
      </c>
      <c r="H106" s="22">
        <v>20.047209988526316</v>
      </c>
      <c r="I106" s="22">
        <v>20.047209988526316</v>
      </c>
      <c r="J106" s="22">
        <v>9.8669763500573033</v>
      </c>
      <c r="K106" s="22">
        <v>20.037743628526314</v>
      </c>
      <c r="L106" s="22">
        <v>20.037743628526314</v>
      </c>
      <c r="M106" s="22">
        <v>20.037743628526314</v>
      </c>
      <c r="N106" s="22">
        <v>9.8560733847701822</v>
      </c>
      <c r="O106" s="22">
        <v>20.065202188526314</v>
      </c>
      <c r="P106" s="22">
        <v>20.065202188526314</v>
      </c>
      <c r="Q106" s="22">
        <v>20.065202188526314</v>
      </c>
      <c r="R106" s="22">
        <v>9.7120459798922898</v>
      </c>
      <c r="S106" s="22">
        <v>20.108136460526314</v>
      </c>
      <c r="T106" s="22">
        <v>20.108136460526314</v>
      </c>
      <c r="U106" s="22">
        <v>20.108136460526314</v>
      </c>
      <c r="V106" s="22">
        <v>9.4273235889663312</v>
      </c>
      <c r="W106" s="22">
        <v>20.156182466526314</v>
      </c>
      <c r="X106" s="22">
        <v>20.156182466526314</v>
      </c>
      <c r="Y106" s="22">
        <v>20.156182466526314</v>
      </c>
      <c r="Z106" s="22">
        <v>9.4079225182267514</v>
      </c>
      <c r="AA106" s="22">
        <v>20.209136352526315</v>
      </c>
      <c r="AB106" s="22">
        <v>20.209136352526315</v>
      </c>
      <c r="AC106" s="22">
        <v>20.209136352526315</v>
      </c>
      <c r="AD106" s="22">
        <v>9.1612029706547293</v>
      </c>
      <c r="AE106" s="22">
        <v>20.266698625526317</v>
      </c>
      <c r="AF106" s="22">
        <v>20.266698625526317</v>
      </c>
      <c r="AG106" s="22">
        <v>20.266698625526317</v>
      </c>
      <c r="AH106" s="22">
        <v>8.896089162698205</v>
      </c>
      <c r="AI106" s="22">
        <v>20.331984159526314</v>
      </c>
      <c r="AJ106" s="22">
        <v>20.331984159526314</v>
      </c>
      <c r="AK106" s="22">
        <v>20.331984159526314</v>
      </c>
      <c r="AL106" s="22">
        <v>8.7282468589617217</v>
      </c>
      <c r="AM106" s="22">
        <v>20.400303349526315</v>
      </c>
      <c r="AN106" s="22">
        <v>20.400303349526315</v>
      </c>
      <c r="AO106" s="22">
        <v>20.400303349526315</v>
      </c>
      <c r="AP106" s="22">
        <v>8.4596540368834869</v>
      </c>
      <c r="AQ106" s="22">
        <v>20.484564091526316</v>
      </c>
      <c r="AR106" s="22">
        <v>20.484564091526316</v>
      </c>
      <c r="AS106" s="22">
        <v>20.484564091526316</v>
      </c>
      <c r="AT106" s="22">
        <v>8.055466808257755</v>
      </c>
      <c r="AU106" s="22">
        <v>20.842724783526315</v>
      </c>
      <c r="AV106" s="22">
        <v>20.842724783526315</v>
      </c>
      <c r="AW106" s="22">
        <v>20.842724783526315</v>
      </c>
      <c r="AX106" s="22">
        <v>6.7526814270692039</v>
      </c>
      <c r="AY106" s="22">
        <v>21.157766874526317</v>
      </c>
      <c r="AZ106" s="22">
        <v>21.157766874526317</v>
      </c>
      <c r="BA106" s="22">
        <v>21.041381491956386</v>
      </c>
      <c r="BB106" s="22">
        <v>6.0455621567927658</v>
      </c>
      <c r="BC106" s="22">
        <v>21.359146205526315</v>
      </c>
      <c r="BD106" s="22">
        <v>21.359146205526315</v>
      </c>
      <c r="BE106" s="22">
        <v>20.765273220423367</v>
      </c>
      <c r="BF106" s="22">
        <v>5.9134389109164811</v>
      </c>
      <c r="BG106" s="22">
        <v>21.531301752526314</v>
      </c>
      <c r="BH106" s="22">
        <v>21.531301752526314</v>
      </c>
      <c r="BI106" s="22">
        <v>20.664466085619445</v>
      </c>
      <c r="BJ106" s="22">
        <v>6.1602521548946942</v>
      </c>
      <c r="BK106" s="25">
        <v>20.046853294526315</v>
      </c>
      <c r="BL106" s="25">
        <v>20.046853294526315</v>
      </c>
      <c r="BM106" s="25">
        <v>20.046853294526315</v>
      </c>
      <c r="BN106" s="25">
        <v>9.8669763500573033</v>
      </c>
      <c r="BO106" s="25">
        <v>20.032915647526316</v>
      </c>
      <c r="BP106" s="25">
        <v>20.032915647526316</v>
      </c>
      <c r="BQ106" s="25">
        <v>20.032915647526316</v>
      </c>
      <c r="BR106" s="25">
        <v>9.9339119430996288</v>
      </c>
      <c r="BS106" s="25">
        <v>20.046154337526314</v>
      </c>
      <c r="BT106" s="25">
        <v>20.046154337526314</v>
      </c>
      <c r="BU106" s="25">
        <v>20.046154337526314</v>
      </c>
      <c r="BV106" s="25">
        <v>9.8805440306831489</v>
      </c>
      <c r="BW106" s="25">
        <v>20.066974125526315</v>
      </c>
      <c r="BX106" s="25">
        <v>20.066974125526315</v>
      </c>
      <c r="BY106" s="25">
        <v>20.066974125526315</v>
      </c>
      <c r="BZ106" s="25">
        <v>9.74272833711745</v>
      </c>
      <c r="CA106" s="25">
        <v>20.086949246526316</v>
      </c>
      <c r="CB106" s="25">
        <v>20.086949246526316</v>
      </c>
      <c r="CC106" s="25">
        <v>20.086949246526316</v>
      </c>
      <c r="CD106" s="25">
        <v>9.8667027016695901</v>
      </c>
      <c r="CE106" s="25">
        <v>20.113892719526316</v>
      </c>
      <c r="CF106" s="25">
        <v>20.113892719526316</v>
      </c>
      <c r="CG106" s="25">
        <v>20.113892719526316</v>
      </c>
      <c r="CH106" s="25">
        <v>9.7597411440516986</v>
      </c>
      <c r="CI106" s="25">
        <v>20.154013103526314</v>
      </c>
      <c r="CJ106" s="25">
        <v>20.154013103526314</v>
      </c>
      <c r="CK106" s="25">
        <v>20.154013103526314</v>
      </c>
      <c r="CL106" s="25">
        <v>9.5963427918356068</v>
      </c>
      <c r="CM106" s="25">
        <v>20.196756158526316</v>
      </c>
      <c r="CN106" s="25">
        <v>20.196756158526316</v>
      </c>
      <c r="CO106" s="25">
        <v>20.196756158526316</v>
      </c>
      <c r="CP106" s="25">
        <v>9.4259137632239298</v>
      </c>
      <c r="CQ106" s="25">
        <v>20.249725782526315</v>
      </c>
      <c r="CR106" s="25">
        <v>20.249725782526315</v>
      </c>
      <c r="CS106" s="25">
        <v>20.249725782526315</v>
      </c>
      <c r="CT106" s="25">
        <v>9.2462583858307088</v>
      </c>
      <c r="CU106" s="25">
        <v>20.312517977526316</v>
      </c>
      <c r="CV106" s="25">
        <v>20.312517977526316</v>
      </c>
      <c r="CW106" s="25">
        <v>20.312517977526316</v>
      </c>
      <c r="CX106" s="25">
        <v>8.9963111721060613</v>
      </c>
      <c r="CY106" s="25">
        <v>20.442098569526316</v>
      </c>
      <c r="CZ106" s="25">
        <v>20.442098569526316</v>
      </c>
      <c r="DA106" s="25">
        <v>20.442098569526316</v>
      </c>
      <c r="DB106" s="25">
        <v>8.4027061179582443</v>
      </c>
      <c r="DC106" s="25">
        <v>20.565869501526315</v>
      </c>
      <c r="DD106" s="25">
        <v>20.565869501526315</v>
      </c>
      <c r="DE106" s="25">
        <v>20.565869501526315</v>
      </c>
      <c r="DF106" s="25">
        <v>7.9442268231901565</v>
      </c>
      <c r="DG106" s="25">
        <v>20.683316353526315</v>
      </c>
      <c r="DH106" s="25">
        <v>20.683316353526315</v>
      </c>
      <c r="DI106" s="25">
        <v>20.683316353526315</v>
      </c>
      <c r="DJ106" s="25">
        <v>7.6637632945269409</v>
      </c>
      <c r="DK106" s="25">
        <v>20.780599864526316</v>
      </c>
      <c r="DL106" s="25">
        <v>20.780599864526316</v>
      </c>
      <c r="DM106" s="25">
        <v>20.780599864526316</v>
      </c>
      <c r="DN106" s="25">
        <v>7.532513410232859</v>
      </c>
      <c r="DO106" s="27">
        <v>20.047209988526316</v>
      </c>
      <c r="DP106" s="27">
        <v>20.047209988526316</v>
      </c>
      <c r="DQ106" s="27">
        <v>20.047209988526316</v>
      </c>
      <c r="DR106" s="27">
        <v>9.8669763500573033</v>
      </c>
      <c r="DS106" s="27">
        <v>20.037630364526315</v>
      </c>
      <c r="DT106" s="27">
        <v>20.037630364526315</v>
      </c>
      <c r="DU106" s="27">
        <v>20.037630364526315</v>
      </c>
      <c r="DV106" s="27">
        <v>9.8561657222900898</v>
      </c>
      <c r="DW106" s="27">
        <v>20.064992431526314</v>
      </c>
      <c r="DX106" s="27">
        <v>20.064992431526314</v>
      </c>
      <c r="DY106" s="27">
        <v>20.064992431526314</v>
      </c>
      <c r="DZ106" s="27">
        <v>9.7122265790498439</v>
      </c>
      <c r="EA106" s="27">
        <v>20.107824592526313</v>
      </c>
      <c r="EB106" s="27">
        <v>20.107824592526313</v>
      </c>
      <c r="EC106" s="27">
        <v>20.107824592526313</v>
      </c>
      <c r="ED106" s="27">
        <v>9.4275954973477312</v>
      </c>
      <c r="EE106" s="27">
        <v>20.155771212526314</v>
      </c>
      <c r="EF106" s="27">
        <v>20.155771212526314</v>
      </c>
      <c r="EG106" s="27">
        <v>20.155771212526314</v>
      </c>
      <c r="EH106" s="27">
        <v>9.4082743596467875</v>
      </c>
      <c r="EI106" s="27">
        <v>20.209259312526314</v>
      </c>
      <c r="EJ106" s="27">
        <v>20.209259312526314</v>
      </c>
      <c r="EK106" s="27">
        <v>20.209259312526314</v>
      </c>
      <c r="EL106" s="27">
        <v>9.1610970166390082</v>
      </c>
      <c r="EM106" s="27">
        <v>20.268003058526315</v>
      </c>
      <c r="EN106" s="27">
        <v>20.268003058526315</v>
      </c>
      <c r="EO106" s="27">
        <v>20.268003058526315</v>
      </c>
      <c r="EP106" s="27">
        <v>8.8949551390056651</v>
      </c>
      <c r="EQ106" s="27">
        <v>20.333514128526314</v>
      </c>
      <c r="ER106" s="27">
        <v>20.333514128526314</v>
      </c>
      <c r="ES106" s="27">
        <v>20.333514128526314</v>
      </c>
      <c r="ET106" s="27">
        <v>8.727374700759059</v>
      </c>
      <c r="EU106" s="27">
        <v>20.402037111526315</v>
      </c>
      <c r="EV106" s="27">
        <v>20.402037111526315</v>
      </c>
      <c r="EW106" s="27">
        <v>20.402037111526315</v>
      </c>
      <c r="EX106" s="27">
        <v>8.4585683701709797</v>
      </c>
      <c r="EY106" s="27">
        <v>20.480776068526314</v>
      </c>
      <c r="EZ106" s="27">
        <v>20.480776068526314</v>
      </c>
      <c r="FA106" s="27">
        <v>20.480776068526314</v>
      </c>
      <c r="FB106" s="27">
        <v>8.0813910542105365</v>
      </c>
      <c r="FC106" s="27">
        <v>20.797758301526315</v>
      </c>
      <c r="FD106" s="27">
        <v>20.797758301526315</v>
      </c>
      <c r="FE106" s="27">
        <v>20.797758301526315</v>
      </c>
      <c r="FF106" s="27">
        <v>6.8748257930619534</v>
      </c>
      <c r="FG106" s="27">
        <v>21.037721862526315</v>
      </c>
      <c r="FH106" s="27">
        <v>21.037721862526315</v>
      </c>
      <c r="FI106" s="27">
        <v>21.029696903292436</v>
      </c>
      <c r="FJ106" s="27">
        <v>6.2281111803518723</v>
      </c>
      <c r="FK106" s="27">
        <v>21.204104336526314</v>
      </c>
      <c r="FL106" s="27">
        <v>21.204104336526314</v>
      </c>
      <c r="FM106" s="27">
        <v>20.779534365398085</v>
      </c>
      <c r="FN106" s="27">
        <v>6.1025771547756644</v>
      </c>
      <c r="FO106" s="27">
        <v>21.316492351526314</v>
      </c>
      <c r="FP106" s="27">
        <v>21.316492351526314</v>
      </c>
      <c r="FQ106" s="27">
        <v>20.687485368740813</v>
      </c>
      <c r="FR106" s="27">
        <v>6.3628156831902078</v>
      </c>
      <c r="FS106" s="28">
        <v>20.047638180526313</v>
      </c>
      <c r="FT106" s="28">
        <v>20.047638180526313</v>
      </c>
      <c r="FU106" s="28">
        <v>20.047638180526313</v>
      </c>
      <c r="FV106" s="28">
        <v>9.8669763500573033</v>
      </c>
      <c r="FW106" s="28">
        <v>20.033632436526315</v>
      </c>
      <c r="FX106" s="28">
        <v>20.033632436526315</v>
      </c>
      <c r="FY106" s="28">
        <v>20.033632436526315</v>
      </c>
      <c r="FZ106" s="28">
        <v>9.8566917510409979</v>
      </c>
      <c r="GA106" s="28">
        <v>20.060438251526314</v>
      </c>
      <c r="GB106" s="28">
        <v>20.060438251526314</v>
      </c>
      <c r="GC106" s="28">
        <v>20.060438251526314</v>
      </c>
      <c r="GD106" s="28">
        <v>9.700951809148437</v>
      </c>
      <c r="GE106" s="28">
        <v>20.106976578526314</v>
      </c>
      <c r="GF106" s="28">
        <v>20.106976578526314</v>
      </c>
      <c r="GG106" s="28">
        <v>20.106976578526314</v>
      </c>
      <c r="GH106" s="28">
        <v>9.4141808450010611</v>
      </c>
      <c r="GI106" s="28">
        <v>20.164409192526314</v>
      </c>
      <c r="GJ106" s="28">
        <v>20.164409192526314</v>
      </c>
      <c r="GK106" s="28">
        <v>20.164409192526314</v>
      </c>
      <c r="GL106" s="28">
        <v>9.3794998300014747</v>
      </c>
      <c r="GM106" s="28">
        <v>20.235912463526315</v>
      </c>
      <c r="GN106" s="28">
        <v>20.235912463526315</v>
      </c>
      <c r="GO106" s="28">
        <v>20.235912463526315</v>
      </c>
      <c r="GP106" s="28">
        <v>9.0950532307501106</v>
      </c>
      <c r="GQ106" s="28">
        <v>20.320676043526316</v>
      </c>
      <c r="GR106" s="28">
        <v>20.320676043526316</v>
      </c>
      <c r="GS106" s="28">
        <v>20.320676043526316</v>
      </c>
      <c r="GT106" s="28">
        <v>8.7631470068721509</v>
      </c>
      <c r="GU106" s="28">
        <v>20.421019383526314</v>
      </c>
      <c r="GV106" s="28">
        <v>20.421019383526314</v>
      </c>
      <c r="GW106" s="28">
        <v>20.421019383526314</v>
      </c>
      <c r="GX106" s="28">
        <v>8.5172316005519928</v>
      </c>
      <c r="GY106" s="28">
        <v>20.531708261526315</v>
      </c>
      <c r="GZ106" s="28">
        <v>20.531708261526315</v>
      </c>
      <c r="HA106" s="28">
        <v>20.531708261526315</v>
      </c>
      <c r="HB106" s="28">
        <v>8.2777432024163193</v>
      </c>
      <c r="HC106" s="28">
        <v>20.663745079526315</v>
      </c>
      <c r="HD106" s="28">
        <v>20.663745079526315</v>
      </c>
      <c r="HE106" s="28">
        <v>20.663745079526315</v>
      </c>
      <c r="HF106" s="28">
        <v>7.93515383117753</v>
      </c>
      <c r="HG106" s="28">
        <v>21.196147666526315</v>
      </c>
      <c r="HH106" s="28">
        <v>21.196147666526315</v>
      </c>
      <c r="HI106" s="28">
        <v>20.783213426155992</v>
      </c>
      <c r="HJ106" s="28">
        <v>6.6930832239967817</v>
      </c>
      <c r="HK106" s="28">
        <v>21.674464128526317</v>
      </c>
      <c r="HL106" s="28">
        <v>21.674464128526317</v>
      </c>
      <c r="HM106" s="28">
        <v>20.444800918704747</v>
      </c>
      <c r="HN106" s="28">
        <v>4.6309237518451241</v>
      </c>
      <c r="HO106" s="28">
        <v>21.934904642526316</v>
      </c>
      <c r="HP106" s="28">
        <v>21.934904642526316</v>
      </c>
      <c r="HQ106" s="28">
        <v>20.144311907272122</v>
      </c>
      <c r="HR106" s="28">
        <v>3.4188552173423528</v>
      </c>
      <c r="HS106" s="28">
        <v>22.064740109526316</v>
      </c>
      <c r="HT106" s="28">
        <v>22.064740109526316</v>
      </c>
      <c r="HU106" s="28">
        <v>19.821982830553456</v>
      </c>
      <c r="HV106" s="28">
        <v>2.3916657731967739</v>
      </c>
      <c r="HW106" s="29">
        <v>20.047638180526313</v>
      </c>
      <c r="HX106" s="29">
        <v>20.047638180526313</v>
      </c>
      <c r="HY106" s="29">
        <v>20.047638180526313</v>
      </c>
      <c r="HZ106" s="29">
        <v>9.8669763500573033</v>
      </c>
      <c r="IA106" s="29">
        <v>20.023445577526314</v>
      </c>
      <c r="IB106" s="29">
        <v>20.023445577526314</v>
      </c>
      <c r="IC106" s="29">
        <v>20.023445577526314</v>
      </c>
      <c r="ID106" s="29">
        <v>9.8803901128877545</v>
      </c>
      <c r="IE106" s="29">
        <v>20.062154129526316</v>
      </c>
      <c r="IF106" s="29">
        <v>20.062154129526316</v>
      </c>
      <c r="IG106" s="29">
        <v>20.062154129526316</v>
      </c>
      <c r="IH106" s="29">
        <v>9.6786965186504581</v>
      </c>
      <c r="II106" s="29">
        <v>20.107944707526315</v>
      </c>
      <c r="IJ106" s="29">
        <v>20.107944707526315</v>
      </c>
      <c r="IK106" s="29">
        <v>20.107944707526315</v>
      </c>
      <c r="IL106" s="29">
        <v>9.3849676368655928</v>
      </c>
      <c r="IM106" s="29">
        <v>20.161748024526315</v>
      </c>
      <c r="IN106" s="29">
        <v>20.161748024526315</v>
      </c>
      <c r="IO106" s="29">
        <v>20.161748024526315</v>
      </c>
      <c r="IP106" s="29">
        <v>9.3581755007614849</v>
      </c>
      <c r="IQ106" s="29">
        <v>20.228550048526316</v>
      </c>
      <c r="IR106" s="29">
        <v>20.228550048526316</v>
      </c>
      <c r="IS106" s="29">
        <v>20.228550048526316</v>
      </c>
      <c r="IT106" s="29">
        <v>9.0968186246728546</v>
      </c>
      <c r="IU106" s="29">
        <v>20.312103910526314</v>
      </c>
      <c r="IV106" s="29">
        <v>20.312103910526314</v>
      </c>
      <c r="IW106" s="29">
        <v>20.312103910526314</v>
      </c>
      <c r="IX106" s="29">
        <v>8.798371057172373</v>
      </c>
      <c r="IY106" s="29">
        <v>20.409087064526314</v>
      </c>
      <c r="IZ106" s="29">
        <v>20.409087064526314</v>
      </c>
      <c r="JA106" s="29">
        <v>20.409087064526314</v>
      </c>
      <c r="JB106" s="29">
        <v>8.6022173568567393</v>
      </c>
      <c r="JC106" s="29">
        <v>20.515431513526316</v>
      </c>
      <c r="JD106" s="29">
        <v>20.515431513526316</v>
      </c>
      <c r="JE106" s="29">
        <v>20.515431513526316</v>
      </c>
      <c r="JF106" s="29">
        <v>8.4873687643971181</v>
      </c>
      <c r="JG106" s="29">
        <v>20.654424203526315</v>
      </c>
      <c r="JH106" s="29">
        <v>20.654424203526315</v>
      </c>
      <c r="JI106" s="29">
        <v>20.654424203526315</v>
      </c>
      <c r="JJ106" s="29">
        <v>7.9672540934127731</v>
      </c>
      <c r="JK106" s="29">
        <v>21.212403999526316</v>
      </c>
      <c r="JL106" s="29">
        <v>21.212403999526316</v>
      </c>
      <c r="JM106" s="29">
        <v>20.795382920713966</v>
      </c>
      <c r="JN106" s="29">
        <v>5.7177025797306253</v>
      </c>
      <c r="JO106" s="29">
        <v>21.583008551526316</v>
      </c>
      <c r="JP106" s="29">
        <v>21.583008551526316</v>
      </c>
      <c r="JQ106" s="29">
        <v>20.309730235749484</v>
      </c>
      <c r="JR106" s="29">
        <v>4.1446709921749569</v>
      </c>
      <c r="JS106" s="29">
        <v>21.703334361526316</v>
      </c>
      <c r="JT106" s="29">
        <v>21.703334361526316</v>
      </c>
      <c r="JU106" s="29">
        <v>20.025473883351115</v>
      </c>
      <c r="JV106" s="29">
        <v>3.3895640368338036</v>
      </c>
      <c r="JW106" s="29">
        <v>21.671970192526317</v>
      </c>
      <c r="JX106" s="29">
        <v>21.671970192526317</v>
      </c>
      <c r="JY106" s="29">
        <v>19.983882662657908</v>
      </c>
      <c r="JZ106" s="29">
        <v>3.6868643159597774</v>
      </c>
    </row>
    <row r="107" spans="1:286" ht="15" thickBot="1" x14ac:dyDescent="0.4">
      <c r="A107" s="2"/>
      <c r="B107" s="74" t="s">
        <v>577</v>
      </c>
      <c r="C107" s="74" t="s">
        <v>533</v>
      </c>
      <c r="D107" s="74" t="s">
        <v>857</v>
      </c>
      <c r="E107" s="87">
        <v>369848</v>
      </c>
      <c r="F107" s="84">
        <v>404515</v>
      </c>
      <c r="G107" s="22">
        <v>25.355789473684208</v>
      </c>
      <c r="H107" s="22">
        <v>16.870445344129557</v>
      </c>
      <c r="I107" s="22">
        <v>12.125121241513096</v>
      </c>
      <c r="J107" s="22">
        <v>25.355789473684208</v>
      </c>
      <c r="K107" s="22">
        <v>25.356294349684209</v>
      </c>
      <c r="L107" s="22">
        <v>16.569497281857327</v>
      </c>
      <c r="M107" s="22">
        <v>11.908823943604538</v>
      </c>
      <c r="N107" s="22">
        <v>23.336610248669587</v>
      </c>
      <c r="O107" s="22">
        <v>25.364946497684208</v>
      </c>
      <c r="P107" s="22">
        <v>16.368630172000593</v>
      </c>
      <c r="Q107" s="22">
        <v>11.764456796753095</v>
      </c>
      <c r="R107" s="22">
        <v>23.129182864361276</v>
      </c>
      <c r="S107" s="22">
        <v>25.374761657684211</v>
      </c>
      <c r="T107" s="22">
        <v>16.235778996353016</v>
      </c>
      <c r="U107" s="22">
        <v>11.668974041025788</v>
      </c>
      <c r="V107" s="22">
        <v>23.102703137843662</v>
      </c>
      <c r="W107" s="22">
        <v>25.386768580684208</v>
      </c>
      <c r="X107" s="22">
        <v>16.115016270772912</v>
      </c>
      <c r="Y107" s="22">
        <v>11.58217949237898</v>
      </c>
      <c r="Z107" s="22">
        <v>23.095346521488793</v>
      </c>
      <c r="AA107" s="22">
        <v>25.398461054684208</v>
      </c>
      <c r="AB107" s="22">
        <v>15.935723345595317</v>
      </c>
      <c r="AC107" s="22">
        <v>11.453318136843967</v>
      </c>
      <c r="AD107" s="22">
        <v>23.081707223739471</v>
      </c>
      <c r="AE107" s="22">
        <v>25.410962950684208</v>
      </c>
      <c r="AF107" s="22">
        <v>15.711028303039051</v>
      </c>
      <c r="AG107" s="22">
        <v>11.291825385598386</v>
      </c>
      <c r="AH107" s="22">
        <v>23.075465777356943</v>
      </c>
      <c r="AI107" s="22">
        <v>25.426881347684208</v>
      </c>
      <c r="AJ107" s="22">
        <v>15.757897174169704</v>
      </c>
      <c r="AK107" s="22">
        <v>11.325510966110331</v>
      </c>
      <c r="AL107" s="22">
        <v>23.061399792124725</v>
      </c>
      <c r="AM107" s="22">
        <v>25.443729660684209</v>
      </c>
      <c r="AN107" s="22">
        <v>15.736784644327011</v>
      </c>
      <c r="AO107" s="22">
        <v>11.310336975214662</v>
      </c>
      <c r="AP107" s="22">
        <v>23.039352738698636</v>
      </c>
      <c r="AQ107" s="22">
        <v>25.462374113684209</v>
      </c>
      <c r="AR107" s="22">
        <v>15.724754355498771</v>
      </c>
      <c r="AS107" s="22">
        <v>11.30169056976197</v>
      </c>
      <c r="AT107" s="22">
        <v>23.028558326570717</v>
      </c>
      <c r="AU107" s="22">
        <v>25.631689828684209</v>
      </c>
      <c r="AV107" s="22">
        <v>15.429295260179451</v>
      </c>
      <c r="AW107" s="22">
        <v>11.089338300478152</v>
      </c>
      <c r="AX107" s="22">
        <v>22.851292237421497</v>
      </c>
      <c r="AY107" s="22">
        <v>25.89933121668421</v>
      </c>
      <c r="AZ107" s="22">
        <v>15.270505989371301</v>
      </c>
      <c r="BA107" s="22">
        <v>10.975213325047658</v>
      </c>
      <c r="BB107" s="22">
        <v>22.541391378191499</v>
      </c>
      <c r="BC107" s="22">
        <v>26.126404729684207</v>
      </c>
      <c r="BD107" s="22">
        <v>14.90297966602229</v>
      </c>
      <c r="BE107" s="22">
        <v>10.711064920002443</v>
      </c>
      <c r="BF107" s="22">
        <v>22.274540400071363</v>
      </c>
      <c r="BG107" s="22">
        <v>26.340134559684209</v>
      </c>
      <c r="BH107" s="22">
        <v>14.681788838129984</v>
      </c>
      <c r="BI107" s="22">
        <v>10.552090716832511</v>
      </c>
      <c r="BJ107" s="22">
        <v>21.959299565405558</v>
      </c>
      <c r="BK107" s="25">
        <v>25.35584454768421</v>
      </c>
      <c r="BL107" s="25">
        <v>16.870445344129561</v>
      </c>
      <c r="BM107" s="25">
        <v>12.125121241513099</v>
      </c>
      <c r="BN107" s="25">
        <v>25.35584454768421</v>
      </c>
      <c r="BO107" s="25">
        <v>25.355810821684209</v>
      </c>
      <c r="BP107" s="25">
        <v>16.759587555677623</v>
      </c>
      <c r="BQ107" s="25">
        <v>12.045445566204771</v>
      </c>
      <c r="BR107" s="25">
        <v>24.413298851360022</v>
      </c>
      <c r="BS107" s="25">
        <v>25.361539700684208</v>
      </c>
      <c r="BT107" s="25">
        <v>16.742397610906778</v>
      </c>
      <c r="BU107" s="25">
        <v>12.033090814434454</v>
      </c>
      <c r="BV107" s="25">
        <v>24.355825979943745</v>
      </c>
      <c r="BW107" s="25">
        <v>25.366766941684208</v>
      </c>
      <c r="BX107" s="25">
        <v>16.72749929530983</v>
      </c>
      <c r="BY107" s="25">
        <v>12.02238310167273</v>
      </c>
      <c r="BZ107" s="25">
        <v>24.384803865759228</v>
      </c>
      <c r="CA107" s="25">
        <v>25.372681354684207</v>
      </c>
      <c r="CB107" s="25">
        <v>16.712769989636108</v>
      </c>
      <c r="CC107" s="25">
        <v>12.01179685967057</v>
      </c>
      <c r="CD107" s="25">
        <v>24.433032208434362</v>
      </c>
      <c r="CE107" s="25">
        <v>25.38008163268421</v>
      </c>
      <c r="CF107" s="25">
        <v>16.725821917254692</v>
      </c>
      <c r="CG107" s="25">
        <v>12.021177537037561</v>
      </c>
      <c r="CH107" s="25">
        <v>24.475252952613715</v>
      </c>
      <c r="CI107" s="25">
        <v>25.39003361968421</v>
      </c>
      <c r="CJ107" s="25">
        <v>16.715775822033923</v>
      </c>
      <c r="CK107" s="25">
        <v>12.013957210598582</v>
      </c>
      <c r="CL107" s="25">
        <v>24.510383192487058</v>
      </c>
      <c r="CM107" s="25">
        <v>25.401233775684208</v>
      </c>
      <c r="CN107" s="25">
        <v>16.704312224231348</v>
      </c>
      <c r="CO107" s="25">
        <v>12.005718097143966</v>
      </c>
      <c r="CP107" s="25">
        <v>24.53171274009155</v>
      </c>
      <c r="CQ107" s="25">
        <v>25.413382523684209</v>
      </c>
      <c r="CR107" s="25">
        <v>16.724473472490974</v>
      </c>
      <c r="CS107" s="25">
        <v>12.020208383235511</v>
      </c>
      <c r="CT107" s="25">
        <v>24.538394131566008</v>
      </c>
      <c r="CU107" s="25">
        <v>25.426111580684207</v>
      </c>
      <c r="CV107" s="25">
        <v>16.751509608272357</v>
      </c>
      <c r="CW107" s="25">
        <v>12.039639786352879</v>
      </c>
      <c r="CX107" s="25">
        <v>24.544943350918487</v>
      </c>
      <c r="CY107" s="25">
        <v>25.536432614684209</v>
      </c>
      <c r="CZ107" s="25">
        <v>16.74202324484029</v>
      </c>
      <c r="DA107" s="25">
        <v>12.032821750171342</v>
      </c>
      <c r="DB107" s="25">
        <v>24.495200999585641</v>
      </c>
      <c r="DC107" s="25">
        <v>25.67603420168421</v>
      </c>
      <c r="DD107" s="25">
        <v>16.756114674352201</v>
      </c>
      <c r="DE107" s="25">
        <v>12.042949538016471</v>
      </c>
      <c r="DF107" s="25">
        <v>24.380998533696332</v>
      </c>
      <c r="DG107" s="25">
        <v>25.846532053684207</v>
      </c>
      <c r="DH107" s="25">
        <v>16.73294759369476</v>
      </c>
      <c r="DI107" s="25">
        <v>12.026298900996913</v>
      </c>
      <c r="DJ107" s="25">
        <v>24.224990624337931</v>
      </c>
      <c r="DK107" s="25">
        <v>26.008133383684211</v>
      </c>
      <c r="DL107" s="25">
        <v>16.594861034495185</v>
      </c>
      <c r="DM107" s="25">
        <v>11.927053372028064</v>
      </c>
      <c r="DN107" s="25">
        <v>24.082090026106545</v>
      </c>
      <c r="DO107" s="27">
        <v>25.355789473684208</v>
      </c>
      <c r="DP107" s="27">
        <v>16.870445344129561</v>
      </c>
      <c r="DQ107" s="27">
        <v>12.125121241513099</v>
      </c>
      <c r="DR107" s="27">
        <v>25.355789473684208</v>
      </c>
      <c r="DS107" s="27">
        <v>25.356092847684209</v>
      </c>
      <c r="DT107" s="27">
        <v>16.571465171483439</v>
      </c>
      <c r="DU107" s="27">
        <v>11.910238304625828</v>
      </c>
      <c r="DV107" s="27">
        <v>23.336873479924268</v>
      </c>
      <c r="DW107" s="27">
        <v>25.364543507684211</v>
      </c>
      <c r="DX107" s="27">
        <v>16.369476639838883</v>
      </c>
      <c r="DY107" s="27">
        <v>11.765065169855104</v>
      </c>
      <c r="DZ107" s="27">
        <v>23.129656272089324</v>
      </c>
      <c r="EA107" s="27">
        <v>25.37416248768421</v>
      </c>
      <c r="EB107" s="27">
        <v>16.237623545064039</v>
      </c>
      <c r="EC107" s="27">
        <v>11.670299754502864</v>
      </c>
      <c r="ED107" s="27">
        <v>23.103433599033956</v>
      </c>
      <c r="EE107" s="27">
        <v>25.38597845268421</v>
      </c>
      <c r="EF107" s="27">
        <v>16.117019597912439</v>
      </c>
      <c r="EG107" s="27">
        <v>11.583619323038912</v>
      </c>
      <c r="EH107" s="27">
        <v>23.096238549866712</v>
      </c>
      <c r="EI107" s="27">
        <v>25.398697304684209</v>
      </c>
      <c r="EJ107" s="27">
        <v>15.940822326860609</v>
      </c>
      <c r="EK107" s="27">
        <v>11.456982875076346</v>
      </c>
      <c r="EL107" s="27">
        <v>23.081440325611911</v>
      </c>
      <c r="EM107" s="27">
        <v>25.413469069684208</v>
      </c>
      <c r="EN107" s="27">
        <v>15.712459178179534</v>
      </c>
      <c r="EO107" s="27">
        <v>11.292853783735243</v>
      </c>
      <c r="EP107" s="27">
        <v>23.072637486243579</v>
      </c>
      <c r="EQ107" s="27">
        <v>25.429820773684209</v>
      </c>
      <c r="ER107" s="27">
        <v>15.766173403753038</v>
      </c>
      <c r="ES107" s="27">
        <v>11.331459255267704</v>
      </c>
      <c r="ET107" s="27">
        <v>23.058082916341402</v>
      </c>
      <c r="EU107" s="27">
        <v>25.447060620684208</v>
      </c>
      <c r="EV107" s="27">
        <v>15.725016788854257</v>
      </c>
      <c r="EW107" s="27">
        <v>11.30187918578177</v>
      </c>
      <c r="EX107" s="27">
        <v>23.035588965823401</v>
      </c>
      <c r="EY107" s="27">
        <v>25.46425301068421</v>
      </c>
      <c r="EZ107" s="27">
        <v>15.72453701906872</v>
      </c>
      <c r="FA107" s="27">
        <v>11.301534365790419</v>
      </c>
      <c r="FB107" s="27">
        <v>23.025916015800366</v>
      </c>
      <c r="FC107" s="27">
        <v>25.595353344684209</v>
      </c>
      <c r="FD107" s="27">
        <v>15.461223368434489</v>
      </c>
      <c r="FE107" s="27">
        <v>11.112285660533422</v>
      </c>
      <c r="FF107" s="27">
        <v>22.89127119188511</v>
      </c>
      <c r="FG107" s="27">
        <v>25.742035396684209</v>
      </c>
      <c r="FH107" s="27">
        <v>15.319829397242527</v>
      </c>
      <c r="FI107" s="27">
        <v>11.01066302944395</v>
      </c>
      <c r="FJ107" s="27">
        <v>22.731783358124559</v>
      </c>
      <c r="FK107" s="27">
        <v>25.90981137468421</v>
      </c>
      <c r="FL107" s="27">
        <v>14.967652932314119</v>
      </c>
      <c r="FM107" s="27">
        <v>10.757546869878528</v>
      </c>
      <c r="FN107" s="27">
        <v>22.553588700622775</v>
      </c>
      <c r="FO107" s="27">
        <v>26.066946740684209</v>
      </c>
      <c r="FP107" s="27">
        <v>14.780444581222026</v>
      </c>
      <c r="FQ107" s="27">
        <v>10.622996541887025</v>
      </c>
      <c r="FR107" s="27">
        <v>22.390698871689125</v>
      </c>
      <c r="FS107" s="28">
        <v>25.355783851684208</v>
      </c>
      <c r="FT107" s="28">
        <v>16.870445344129553</v>
      </c>
      <c r="FU107" s="28">
        <v>12.125121241513092</v>
      </c>
      <c r="FV107" s="28">
        <v>25.355783851684208</v>
      </c>
      <c r="FW107" s="28">
        <v>25.355283118684209</v>
      </c>
      <c r="FX107" s="28">
        <v>16.553221485137772</v>
      </c>
      <c r="FY107" s="28">
        <v>11.897126208037914</v>
      </c>
      <c r="FZ107" s="28">
        <v>23.345417629184244</v>
      </c>
      <c r="GA107" s="28">
        <v>25.363845769684207</v>
      </c>
      <c r="GB107" s="28">
        <v>16.340658538634354</v>
      </c>
      <c r="GC107" s="28">
        <v>11.744353033101898</v>
      </c>
      <c r="GD107" s="28">
        <v>23.145060372747384</v>
      </c>
      <c r="GE107" s="28">
        <v>25.374487247684208</v>
      </c>
      <c r="GF107" s="28">
        <v>16.122948035638938</v>
      </c>
      <c r="GG107" s="28">
        <v>11.587880207961643</v>
      </c>
      <c r="GH107" s="28">
        <v>23.121753723106984</v>
      </c>
      <c r="GI107" s="28">
        <v>25.38745483768421</v>
      </c>
      <c r="GJ107" s="28">
        <v>15.99570852375153</v>
      </c>
      <c r="GK107" s="28">
        <v>11.496430665470305</v>
      </c>
      <c r="GL107" s="28">
        <v>23.11632836612625</v>
      </c>
      <c r="GM107" s="28">
        <v>25.406852993684208</v>
      </c>
      <c r="GN107" s="28">
        <v>15.780905925856127</v>
      </c>
      <c r="GO107" s="28">
        <v>11.342047808980979</v>
      </c>
      <c r="GP107" s="28">
        <v>23.095400268544559</v>
      </c>
      <c r="GQ107" s="28">
        <v>25.432230003684207</v>
      </c>
      <c r="GR107" s="28">
        <v>15.566298159423274</v>
      </c>
      <c r="GS107" s="28">
        <v>11.18780498169995</v>
      </c>
      <c r="GT107" s="28">
        <v>23.07440205869392</v>
      </c>
      <c r="GU107" s="28">
        <v>25.463466664684208</v>
      </c>
      <c r="GV107" s="28">
        <v>15.532228145443035</v>
      </c>
      <c r="GW107" s="28">
        <v>11.163318191826663</v>
      </c>
      <c r="GX107" s="28">
        <v>23.040483079904728</v>
      </c>
      <c r="GY107" s="28">
        <v>25.499336420684209</v>
      </c>
      <c r="GZ107" s="28">
        <v>15.51884122102517</v>
      </c>
      <c r="HA107" s="28">
        <v>11.153696745664066</v>
      </c>
      <c r="HB107" s="28">
        <v>22.992028395299606</v>
      </c>
      <c r="HC107" s="28">
        <v>25.539754172684209</v>
      </c>
      <c r="HD107" s="28">
        <v>15.513427819733778</v>
      </c>
      <c r="HE107" s="28">
        <v>11.149806027568118</v>
      </c>
      <c r="HF107" s="28">
        <v>22.948447069937025</v>
      </c>
      <c r="HG107" s="28">
        <v>25.929569153684209</v>
      </c>
      <c r="HH107" s="28">
        <v>15.342793696485304</v>
      </c>
      <c r="HI107" s="28">
        <v>11.027167923468101</v>
      </c>
      <c r="HJ107" s="28">
        <v>22.514152304197104</v>
      </c>
      <c r="HK107" s="28">
        <v>26.30365952068421</v>
      </c>
      <c r="HL107" s="28">
        <v>15.138830647156215</v>
      </c>
      <c r="HM107" s="28">
        <v>10.880575663959997</v>
      </c>
      <c r="HN107" s="28">
        <v>21.965524755484118</v>
      </c>
      <c r="HO107" s="28">
        <v>26.52126771068421</v>
      </c>
      <c r="HP107" s="28">
        <v>14.975458092811238</v>
      </c>
      <c r="HQ107" s="28">
        <v>10.763156592408466</v>
      </c>
      <c r="HR107" s="28">
        <v>21.644411484886732</v>
      </c>
      <c r="HS107" s="28">
        <v>26.60407759468421</v>
      </c>
      <c r="HT107" s="28">
        <v>14.751263525907749</v>
      </c>
      <c r="HU107" s="28">
        <v>10.602023542868713</v>
      </c>
      <c r="HV107" s="28">
        <v>21.56016328650983</v>
      </c>
      <c r="HW107" s="29">
        <v>25.355783851684208</v>
      </c>
      <c r="HX107" s="29">
        <v>16.870445344129557</v>
      </c>
      <c r="HY107" s="29">
        <v>12.125121241513096</v>
      </c>
      <c r="HZ107" s="29">
        <v>25.355783851684208</v>
      </c>
      <c r="IA107" s="29">
        <v>25.358638026684208</v>
      </c>
      <c r="IB107" s="29">
        <v>16.576052171958032</v>
      </c>
      <c r="IC107" s="29">
        <v>11.913535072183222</v>
      </c>
      <c r="ID107" s="29">
        <v>23.34125185871088</v>
      </c>
      <c r="IE107" s="29">
        <v>25.37677123768421</v>
      </c>
      <c r="IF107" s="29">
        <v>16.432804647326726</v>
      </c>
      <c r="IG107" s="29">
        <v>11.810580255741129</v>
      </c>
      <c r="IH107" s="29">
        <v>23.134015062756411</v>
      </c>
      <c r="II107" s="29">
        <v>25.393298432684208</v>
      </c>
      <c r="IJ107" s="29">
        <v>16.301224391235468</v>
      </c>
      <c r="IK107" s="29">
        <v>11.716010934922874</v>
      </c>
      <c r="IL107" s="29">
        <v>23.103064241488994</v>
      </c>
      <c r="IM107" s="29">
        <v>25.411828527684207</v>
      </c>
      <c r="IN107" s="29">
        <v>16.071008465360475</v>
      </c>
      <c r="IO107" s="29">
        <v>11.550550216132018</v>
      </c>
      <c r="IP107" s="29">
        <v>23.090665840852047</v>
      </c>
      <c r="IQ107" s="29">
        <v>25.442039599684207</v>
      </c>
      <c r="IR107" s="29">
        <v>15.863383787962325</v>
      </c>
      <c r="IS107" s="29">
        <v>11.401326272434611</v>
      </c>
      <c r="IT107" s="29">
        <v>23.056495967043247</v>
      </c>
      <c r="IU107" s="29">
        <v>25.484585290684208</v>
      </c>
      <c r="IV107" s="29">
        <v>15.605466277296648</v>
      </c>
      <c r="IW107" s="29">
        <v>11.215955879220967</v>
      </c>
      <c r="IX107" s="29">
        <v>23.015189719893534</v>
      </c>
      <c r="IY107" s="29">
        <v>25.53763845268421</v>
      </c>
      <c r="IZ107" s="29">
        <v>15.486909019080484</v>
      </c>
      <c r="JA107" s="29">
        <v>11.130746443393443</v>
      </c>
      <c r="JB107" s="29">
        <v>22.955819272996514</v>
      </c>
      <c r="JC107" s="29">
        <v>25.60026752768421</v>
      </c>
      <c r="JD107" s="29">
        <v>15.38112760164884</v>
      </c>
      <c r="JE107" s="29">
        <v>11.054719255889225</v>
      </c>
      <c r="JF107" s="29">
        <v>22.87666252655357</v>
      </c>
      <c r="JG107" s="29">
        <v>25.67300990168421</v>
      </c>
      <c r="JH107" s="29">
        <v>15.303656575076536</v>
      </c>
      <c r="JI107" s="29">
        <v>10.999039303716502</v>
      </c>
      <c r="JJ107" s="29">
        <v>22.796361995480865</v>
      </c>
      <c r="JK107" s="29">
        <v>26.11317695268421</v>
      </c>
      <c r="JL107" s="29">
        <v>14.682917907451374</v>
      </c>
      <c r="JM107" s="29">
        <v>10.552902201184743</v>
      </c>
      <c r="JN107" s="29">
        <v>22.251661682011129</v>
      </c>
      <c r="JO107" s="29">
        <v>26.431721847684209</v>
      </c>
      <c r="JP107" s="29">
        <v>14.429074854116971</v>
      </c>
      <c r="JQ107" s="29">
        <v>10.370460200679609</v>
      </c>
      <c r="JR107" s="29">
        <v>21.752686650432835</v>
      </c>
      <c r="JS107" s="29">
        <v>26.56838101668421</v>
      </c>
      <c r="JT107" s="29">
        <v>14.284031805915955</v>
      </c>
      <c r="JU107" s="29">
        <v>10.266214906094785</v>
      </c>
      <c r="JV107" s="29">
        <v>21.575305843535144</v>
      </c>
      <c r="JW107" s="29">
        <v>26.58854448868421</v>
      </c>
      <c r="JX107" s="29">
        <v>14.2351982898817</v>
      </c>
      <c r="JY107" s="29">
        <v>10.231117296607508</v>
      </c>
      <c r="JZ107" s="29">
        <v>21.607387082779105</v>
      </c>
    </row>
    <row r="108" spans="1:286" ht="15" thickBot="1" x14ac:dyDescent="0.4">
      <c r="A108" s="2"/>
      <c r="B108" s="74" t="s">
        <v>470</v>
      </c>
      <c r="C108" s="74" t="s">
        <v>471</v>
      </c>
      <c r="D108" s="74" t="s">
        <v>850</v>
      </c>
      <c r="E108" s="87">
        <v>323582</v>
      </c>
      <c r="F108" s="84">
        <v>474255</v>
      </c>
      <c r="G108" s="22">
        <v>31.746435806736841</v>
      </c>
      <c r="H108" s="22">
        <v>9.712280701754386</v>
      </c>
      <c r="I108" s="22">
        <v>6.980407371483996</v>
      </c>
      <c r="J108" s="22">
        <v>10.853402366498358</v>
      </c>
      <c r="K108" s="22">
        <v>31.770801062736844</v>
      </c>
      <c r="L108" s="22">
        <v>9.5480930059334455</v>
      </c>
      <c r="M108" s="22">
        <v>6.862402441703864</v>
      </c>
      <c r="N108" s="22">
        <v>10.110613104505376</v>
      </c>
      <c r="O108" s="22">
        <v>31.886970119736844</v>
      </c>
      <c r="P108" s="22">
        <v>9.4788080564613324</v>
      </c>
      <c r="Q108" s="22">
        <v>6.8126059843238105</v>
      </c>
      <c r="R108" s="22">
        <v>9.9665635598900977</v>
      </c>
      <c r="S108" s="22">
        <v>32.065072728736844</v>
      </c>
      <c r="T108" s="22">
        <v>9.2503983272617951</v>
      </c>
      <c r="U108" s="22">
        <v>6.6484434146469358</v>
      </c>
      <c r="V108" s="22">
        <v>9.3994466767092355</v>
      </c>
      <c r="W108" s="22">
        <v>32.229772338736844</v>
      </c>
      <c r="X108" s="22">
        <v>9.0900287643813673</v>
      </c>
      <c r="Y108" s="22">
        <v>6.5331826521887431</v>
      </c>
      <c r="Z108" s="22">
        <v>9.2173835563178592</v>
      </c>
      <c r="AA108" s="22">
        <v>32.395628373736841</v>
      </c>
      <c r="AB108" s="22">
        <v>8.8489717191719972</v>
      </c>
      <c r="AC108" s="22">
        <v>6.3599302074747337</v>
      </c>
      <c r="AD108" s="22">
        <v>8.632406551522017</v>
      </c>
      <c r="AE108" s="22">
        <v>32.568859142736841</v>
      </c>
      <c r="AF108" s="22">
        <v>8.6081021893735095</v>
      </c>
      <c r="AG108" s="22">
        <v>6.1868125337786335</v>
      </c>
      <c r="AH108" s="22">
        <v>8.0707633755039758</v>
      </c>
      <c r="AI108" s="22">
        <v>32.756687357736844</v>
      </c>
      <c r="AJ108" s="22">
        <v>8.4231162417042391</v>
      </c>
      <c r="AK108" s="22">
        <v>6.0538594908853938</v>
      </c>
      <c r="AL108" s="22">
        <v>7.7873917541285316</v>
      </c>
      <c r="AM108" s="22">
        <v>32.954467741736842</v>
      </c>
      <c r="AN108" s="22">
        <v>8.2069069832801276</v>
      </c>
      <c r="AO108" s="22">
        <v>5.8984656397774735</v>
      </c>
      <c r="AP108" s="22">
        <v>7.2156801782333702</v>
      </c>
      <c r="AQ108" s="22">
        <v>33.339407628736843</v>
      </c>
      <c r="AR108" s="22">
        <v>7.9024777085754696</v>
      </c>
      <c r="AS108" s="22">
        <v>5.6796663259499738</v>
      </c>
      <c r="AT108" s="22">
        <v>6.2304191857417059</v>
      </c>
      <c r="AU108" s="22">
        <v>34.938318111736841</v>
      </c>
      <c r="AV108" s="22">
        <v>6.7134025913450488</v>
      </c>
      <c r="AW108" s="22">
        <v>4.8250546267572085</v>
      </c>
      <c r="AX108" s="22">
        <v>3.1346569175140289</v>
      </c>
      <c r="AY108" s="22">
        <v>35.079342440242385</v>
      </c>
      <c r="AZ108" s="22">
        <v>5.7755462587173705</v>
      </c>
      <c r="BA108" s="22">
        <v>4.1509988144612722</v>
      </c>
      <c r="BB108" s="22">
        <v>1.5129886142604931</v>
      </c>
      <c r="BC108" s="22">
        <v>32.331187738878761</v>
      </c>
      <c r="BD108" s="22">
        <v>5.3230835413538582</v>
      </c>
      <c r="BE108" s="22">
        <v>3.8258049506723659</v>
      </c>
      <c r="BF108" s="22">
        <v>0.93030916728293178</v>
      </c>
      <c r="BG108" s="22">
        <v>30.003296572589843</v>
      </c>
      <c r="BH108" s="22">
        <v>4.9398140106018369</v>
      </c>
      <c r="BI108" s="22">
        <v>3.5503415924888082</v>
      </c>
      <c r="BJ108" s="22">
        <v>1.7137972913049033</v>
      </c>
      <c r="BK108" s="25">
        <v>31.746173546736841</v>
      </c>
      <c r="BL108" s="25">
        <v>9.712280701754386</v>
      </c>
      <c r="BM108" s="25">
        <v>6.980407371483996</v>
      </c>
      <c r="BN108" s="25">
        <v>10.853402366498358</v>
      </c>
      <c r="BO108" s="25">
        <v>31.743918431736844</v>
      </c>
      <c r="BP108" s="25">
        <v>9.5977142194711842</v>
      </c>
      <c r="BQ108" s="25">
        <v>6.8980661848963614</v>
      </c>
      <c r="BR108" s="25">
        <v>10.356474958951008</v>
      </c>
      <c r="BS108" s="25">
        <v>31.799885473736843</v>
      </c>
      <c r="BT108" s="25">
        <v>9.566873230172785</v>
      </c>
      <c r="BU108" s="25">
        <v>6.8759001586401878</v>
      </c>
      <c r="BV108" s="25">
        <v>10.337563875254435</v>
      </c>
      <c r="BW108" s="25">
        <v>31.820852622736844</v>
      </c>
      <c r="BX108" s="25">
        <v>9.4576920621641225</v>
      </c>
      <c r="BY108" s="25">
        <v>6.7974295034564651</v>
      </c>
      <c r="BZ108" s="25">
        <v>10.082962204106892</v>
      </c>
      <c r="CA108" s="25">
        <v>31.844991952736841</v>
      </c>
      <c r="CB108" s="25">
        <v>9.4262611198586086</v>
      </c>
      <c r="CC108" s="25">
        <v>6.7748394663581273</v>
      </c>
      <c r="CD108" s="25">
        <v>10.192676856803985</v>
      </c>
      <c r="CE108" s="25">
        <v>31.884244567736843</v>
      </c>
      <c r="CF108" s="25">
        <v>9.3021916107578591</v>
      </c>
      <c r="CG108" s="25">
        <v>6.6856682672857177</v>
      </c>
      <c r="CH108" s="25">
        <v>9.8577667665179085</v>
      </c>
      <c r="CI108" s="25">
        <v>31.943782862736843</v>
      </c>
      <c r="CJ108" s="25">
        <v>9.1787279993401043</v>
      </c>
      <c r="CK108" s="25">
        <v>6.5969325388079705</v>
      </c>
      <c r="CL108" s="25">
        <v>9.4838081920399411</v>
      </c>
      <c r="CM108" s="25">
        <v>32.021539666736842</v>
      </c>
      <c r="CN108" s="25">
        <v>9.1002881664056687</v>
      </c>
      <c r="CO108" s="25">
        <v>6.5405562864273534</v>
      </c>
      <c r="CP108" s="25">
        <v>9.3422097905039649</v>
      </c>
      <c r="CQ108" s="25">
        <v>32.116445033736845</v>
      </c>
      <c r="CR108" s="25">
        <v>8.9611748556230975</v>
      </c>
      <c r="CS108" s="25">
        <v>6.4405728108794529</v>
      </c>
      <c r="CT108" s="25">
        <v>8.8923354205933585</v>
      </c>
      <c r="CU108" s="25">
        <v>32.224959289736844</v>
      </c>
      <c r="CV108" s="25">
        <v>8.7966337729994599</v>
      </c>
      <c r="CW108" s="25">
        <v>6.322313895046169</v>
      </c>
      <c r="CX108" s="25">
        <v>8.3112965797106959</v>
      </c>
      <c r="CY108" s="25">
        <v>32.656075039736841</v>
      </c>
      <c r="CZ108" s="25">
        <v>8.3823990662771557</v>
      </c>
      <c r="DA108" s="25">
        <v>6.0245952552001674</v>
      </c>
      <c r="DB108" s="25">
        <v>7.1206560699949328</v>
      </c>
      <c r="DC108" s="25">
        <v>33.402264470736839</v>
      </c>
      <c r="DD108" s="25">
        <v>7.9038794126225529</v>
      </c>
      <c r="DE108" s="25">
        <v>5.6806737582476359</v>
      </c>
      <c r="DF108" s="25">
        <v>5.7263096021384925</v>
      </c>
      <c r="DG108" s="25">
        <v>33.636686225736845</v>
      </c>
      <c r="DH108" s="25">
        <v>7.6519495477333486</v>
      </c>
      <c r="DI108" s="25">
        <v>5.4996068039480228</v>
      </c>
      <c r="DJ108" s="25">
        <v>4.5707866705402722</v>
      </c>
      <c r="DK108" s="25">
        <v>33.601008374736843</v>
      </c>
      <c r="DL108" s="25">
        <v>7.5370841027776088</v>
      </c>
      <c r="DM108" s="25">
        <v>5.4170507470011726</v>
      </c>
      <c r="DN108" s="25">
        <v>3.96656257176517</v>
      </c>
      <c r="DO108" s="27">
        <v>31.746435806736841</v>
      </c>
      <c r="DP108" s="27">
        <v>9.712280701754386</v>
      </c>
      <c r="DQ108" s="27">
        <v>6.980407371483996</v>
      </c>
      <c r="DR108" s="27">
        <v>10.853402366498358</v>
      </c>
      <c r="DS108" s="27">
        <v>31.770774925736841</v>
      </c>
      <c r="DT108" s="27">
        <v>9.5481490866696817</v>
      </c>
      <c r="DU108" s="27">
        <v>6.8624427480332049</v>
      </c>
      <c r="DV108" s="27">
        <v>10.110627180683363</v>
      </c>
      <c r="DW108" s="27">
        <v>31.886917843736843</v>
      </c>
      <c r="DX108" s="27">
        <v>9.4789465709535161</v>
      </c>
      <c r="DY108" s="27">
        <v>6.8127055374166403</v>
      </c>
      <c r="DZ108" s="27">
        <v>9.9665914169273861</v>
      </c>
      <c r="EA108" s="27">
        <v>32.06499500773684</v>
      </c>
      <c r="EB108" s="27">
        <v>9.2573110556336609</v>
      </c>
      <c r="EC108" s="27">
        <v>6.6534117286368017</v>
      </c>
      <c r="ED108" s="27">
        <v>9.3994883042260469</v>
      </c>
      <c r="EE108" s="27">
        <v>32.229669864736842</v>
      </c>
      <c r="EF108" s="27">
        <v>9.1015355944639555</v>
      </c>
      <c r="EG108" s="27">
        <v>6.5414528375342309</v>
      </c>
      <c r="EH108" s="27">
        <v>9.2174374638391541</v>
      </c>
      <c r="EI108" s="27">
        <v>32.395658999736845</v>
      </c>
      <c r="EJ108" s="27">
        <v>8.8611615535628623</v>
      </c>
      <c r="EK108" s="27">
        <v>6.3686912814646766</v>
      </c>
      <c r="EL108" s="27">
        <v>8.6323904247059069</v>
      </c>
      <c r="EM108" s="27">
        <v>32.569184223736841</v>
      </c>
      <c r="EN108" s="27">
        <v>8.5153643603335816</v>
      </c>
      <c r="EO108" s="27">
        <v>6.1201600300748638</v>
      </c>
      <c r="EP108" s="27">
        <v>8.0705907832002559</v>
      </c>
      <c r="EQ108" s="27">
        <v>32.75706864473684</v>
      </c>
      <c r="ER108" s="27">
        <v>8.4700337210762999</v>
      </c>
      <c r="ES108" s="27">
        <v>6.0875800070975155</v>
      </c>
      <c r="ET108" s="27">
        <v>7.7871919716121134</v>
      </c>
      <c r="EU108" s="27">
        <v>32.954899816736841</v>
      </c>
      <c r="EV108" s="27">
        <v>8.2369787935088663</v>
      </c>
      <c r="EW108" s="27">
        <v>5.9200788418914359</v>
      </c>
      <c r="EX108" s="27">
        <v>7.2154535404520281</v>
      </c>
      <c r="EY108" s="27">
        <v>33.326978138736841</v>
      </c>
      <c r="EZ108" s="27">
        <v>7.9220016486334108</v>
      </c>
      <c r="FA108" s="27">
        <v>5.693698566088611</v>
      </c>
      <c r="FB108" s="27">
        <v>6.2843327757020262</v>
      </c>
      <c r="FC108" s="27">
        <v>34.867691829736842</v>
      </c>
      <c r="FD108" s="27">
        <v>6.6928413223682695</v>
      </c>
      <c r="FE108" s="27">
        <v>4.8102768378999885</v>
      </c>
      <c r="FF108" s="27">
        <v>3.3670333755268516</v>
      </c>
      <c r="FG108" s="27">
        <v>33.821535838944023</v>
      </c>
      <c r="FH108" s="27">
        <v>5.5684579923767483</v>
      </c>
      <c r="FI108" s="27">
        <v>4.0021603999526389</v>
      </c>
      <c r="FJ108" s="27">
        <v>1.7977259977797502</v>
      </c>
      <c r="FK108" s="27">
        <v>33.19052257121492</v>
      </c>
      <c r="FL108" s="27">
        <v>5.4645664692148719</v>
      </c>
      <c r="FM108" s="27">
        <v>3.9274915166714068</v>
      </c>
      <c r="FN108" s="27">
        <v>1.191117285020642</v>
      </c>
      <c r="FO108" s="27">
        <v>30.367497075948261</v>
      </c>
      <c r="FP108" s="27">
        <v>4.9997768465123995</v>
      </c>
      <c r="FQ108" s="27">
        <v>3.5934380633032861</v>
      </c>
      <c r="FR108" s="27">
        <v>1.9310437183574969</v>
      </c>
      <c r="FS108" s="28">
        <v>31.746390559736842</v>
      </c>
      <c r="FT108" s="28">
        <v>9.7122807017543806</v>
      </c>
      <c r="FU108" s="28">
        <v>6.9804073714839925</v>
      </c>
      <c r="FV108" s="28">
        <v>10.853402366498358</v>
      </c>
      <c r="FW108" s="28">
        <v>31.812316276736844</v>
      </c>
      <c r="FX108" s="28">
        <v>9.5290406758460762</v>
      </c>
      <c r="FY108" s="28">
        <v>6.8487091569368994</v>
      </c>
      <c r="FZ108" s="28">
        <v>10.029621486422727</v>
      </c>
      <c r="GA108" s="28">
        <v>31.993405614736844</v>
      </c>
      <c r="GB108" s="28">
        <v>9.414724371489438</v>
      </c>
      <c r="GC108" s="28">
        <v>6.7665477781509926</v>
      </c>
      <c r="GD108" s="28">
        <v>9.8213312025683841</v>
      </c>
      <c r="GE108" s="28">
        <v>32.239890773736846</v>
      </c>
      <c r="GF108" s="28">
        <v>9.144261726633232</v>
      </c>
      <c r="GG108" s="28">
        <v>6.5721609499856699</v>
      </c>
      <c r="GH108" s="28">
        <v>9.205562015044535</v>
      </c>
      <c r="GI108" s="28">
        <v>32.536984291736843</v>
      </c>
      <c r="GJ108" s="28">
        <v>8.9387099571444679</v>
      </c>
      <c r="GK108" s="28">
        <v>6.424426846017508</v>
      </c>
      <c r="GL108" s="28">
        <v>8.9248157744380947</v>
      </c>
      <c r="GM108" s="28">
        <v>32.899142399736846</v>
      </c>
      <c r="GN108" s="28">
        <v>8.6278877232575617</v>
      </c>
      <c r="GO108" s="28">
        <v>6.2010327865507797</v>
      </c>
      <c r="GP108" s="28">
        <v>8.1856321198142545</v>
      </c>
      <c r="GQ108" s="28">
        <v>33.346433346736845</v>
      </c>
      <c r="GR108" s="28">
        <v>8.3124588854094092</v>
      </c>
      <c r="GS108" s="28">
        <v>5.9743278701148128</v>
      </c>
      <c r="GT108" s="28">
        <v>7.3917436440153885</v>
      </c>
      <c r="GU108" s="28">
        <v>33.849844465736844</v>
      </c>
      <c r="GV108" s="28">
        <v>8.0694286468414642</v>
      </c>
      <c r="GW108" s="28">
        <v>5.7996572524825654</v>
      </c>
      <c r="GX108" s="28">
        <v>6.8760794991570933</v>
      </c>
      <c r="GY108" s="28">
        <v>34.230075859736843</v>
      </c>
      <c r="GZ108" s="28">
        <v>7.7998187816113003</v>
      </c>
      <c r="HA108" s="28">
        <v>5.6058833338253864</v>
      </c>
      <c r="HB108" s="28">
        <v>6.1758483002748079</v>
      </c>
      <c r="HC108" s="28">
        <v>34.649483272736845</v>
      </c>
      <c r="HD108" s="28">
        <v>7.4848402432853023</v>
      </c>
      <c r="HE108" s="28">
        <v>5.3795020565222202</v>
      </c>
      <c r="HF108" s="28">
        <v>5.3464862692829414</v>
      </c>
      <c r="HG108" s="28">
        <v>35.731933700736846</v>
      </c>
      <c r="HH108" s="28">
        <v>6.0422320024317591</v>
      </c>
      <c r="HI108" s="28">
        <v>4.3426711094102171</v>
      </c>
      <c r="HJ108" s="28">
        <v>1.8483721877763521</v>
      </c>
      <c r="HK108" s="28">
        <v>25.122848682131341</v>
      </c>
      <c r="HL108" s="28">
        <v>4.1362854780297216</v>
      </c>
      <c r="HM108" s="28">
        <v>2.9728298149563761</v>
      </c>
      <c r="HN108" s="28">
        <v>-4.4287737988807905</v>
      </c>
      <c r="HO108" s="28">
        <v>19.193769768379116</v>
      </c>
      <c r="HP108" s="28">
        <v>3.1601078431069531</v>
      </c>
      <c r="HQ108" s="28">
        <v>2.2712317281690129</v>
      </c>
      <c r="HR108" s="28">
        <v>-8.5786866854062964</v>
      </c>
      <c r="HS108" s="28">
        <v>13.734847357568615</v>
      </c>
      <c r="HT108" s="28">
        <v>2.2613378915295157</v>
      </c>
      <c r="HU108" s="28">
        <v>1.6252680675299429</v>
      </c>
      <c r="HV108" s="28">
        <v>-11.338967381700954</v>
      </c>
      <c r="HW108" s="29">
        <v>31.746390559736842</v>
      </c>
      <c r="HX108" s="29">
        <v>9.7122807017543806</v>
      </c>
      <c r="HY108" s="29">
        <v>6.9804073714839925</v>
      </c>
      <c r="HZ108" s="29">
        <v>10.853402366498358</v>
      </c>
      <c r="IA108" s="29">
        <v>31.786834176736843</v>
      </c>
      <c r="IB108" s="29">
        <v>9.5501306170152311</v>
      </c>
      <c r="IC108" s="29">
        <v>6.8638669129081347</v>
      </c>
      <c r="ID108" s="29">
        <v>10.127309636893791</v>
      </c>
      <c r="IE108" s="29">
        <v>31.991581841736842</v>
      </c>
      <c r="IF108" s="29">
        <v>9.3957665444134957</v>
      </c>
      <c r="IG108" s="29">
        <v>6.7529224145590687</v>
      </c>
      <c r="IH108" s="29">
        <v>9.8259026563392418</v>
      </c>
      <c r="II108" s="29">
        <v>32.265898498736846</v>
      </c>
      <c r="IJ108" s="29">
        <v>9.0805806360694312</v>
      </c>
      <c r="IK108" s="29">
        <v>6.5263920963408824</v>
      </c>
      <c r="IL108" s="29">
        <v>9.2066422133080543</v>
      </c>
      <c r="IM108" s="29">
        <v>32.60858610173684</v>
      </c>
      <c r="IN108" s="29">
        <v>8.8099209846362783</v>
      </c>
      <c r="IO108" s="29">
        <v>6.3318636756697213</v>
      </c>
      <c r="IP108" s="29">
        <v>8.9143515969993317</v>
      </c>
      <c r="IQ108" s="29">
        <v>33.053323103736844</v>
      </c>
      <c r="IR108" s="29">
        <v>8.2366558973393111</v>
      </c>
      <c r="IS108" s="29">
        <v>5.9198467700566733</v>
      </c>
      <c r="IT108" s="29">
        <v>8.1624122143214244</v>
      </c>
      <c r="IU108" s="29">
        <v>33.470607410736839</v>
      </c>
      <c r="IV108" s="29">
        <v>7.8233072027748625</v>
      </c>
      <c r="IW108" s="29">
        <v>5.622764924593767</v>
      </c>
      <c r="IX108" s="29">
        <v>7.4899760731515492</v>
      </c>
      <c r="IY108" s="29">
        <v>33.921863173736845</v>
      </c>
      <c r="IZ108" s="29">
        <v>7.5859295622406568</v>
      </c>
      <c r="JA108" s="29">
        <v>5.4521569404658843</v>
      </c>
      <c r="JB108" s="29">
        <v>7.1337927108873131</v>
      </c>
      <c r="JC108" s="29">
        <v>34.27733422073684</v>
      </c>
      <c r="JD108" s="29">
        <v>7.3210136902531557</v>
      </c>
      <c r="JE108" s="29">
        <v>5.2617566871751587</v>
      </c>
      <c r="JF108" s="29">
        <v>6.5065083053209207</v>
      </c>
      <c r="JG108" s="29">
        <v>34.701330455736844</v>
      </c>
      <c r="JH108" s="29">
        <v>6.8339930468268637</v>
      </c>
      <c r="JI108" s="29">
        <v>4.911725361492441</v>
      </c>
      <c r="JJ108" s="29">
        <v>4.7508290234326935</v>
      </c>
      <c r="JK108" s="29">
        <v>27.440770938432077</v>
      </c>
      <c r="JL108" s="29">
        <v>4.5179137037634458</v>
      </c>
      <c r="JM108" s="29">
        <v>3.2471135349066089</v>
      </c>
      <c r="JN108" s="29">
        <v>-2.6717704931168846</v>
      </c>
      <c r="JO108" s="29">
        <v>16.163597389903355</v>
      </c>
      <c r="JP108" s="29">
        <v>2.6612130655441422</v>
      </c>
      <c r="JQ108" s="29">
        <v>1.9126662284851694</v>
      </c>
      <c r="JR108" s="29">
        <v>-7.9236596117172695</v>
      </c>
      <c r="JS108" s="29">
        <v>7.2132254618775296</v>
      </c>
      <c r="JT108" s="29">
        <v>1.1876025726707944</v>
      </c>
      <c r="JU108" s="29">
        <v>0.85355335242391728</v>
      </c>
      <c r="JV108" s="29">
        <v>-10.524188354600383</v>
      </c>
      <c r="JW108" s="29">
        <v>5.6836022648168365</v>
      </c>
      <c r="JX108" s="29">
        <v>0.93576177639359526</v>
      </c>
      <c r="JY108" s="29">
        <v>0.6725504134894803</v>
      </c>
      <c r="JZ108" s="29">
        <v>-9.0594845390063625</v>
      </c>
    </row>
    <row r="109" spans="1:286" ht="15" thickBot="1" x14ac:dyDescent="0.4">
      <c r="A109" s="2"/>
      <c r="B109" s="74" t="s">
        <v>578</v>
      </c>
      <c r="C109" s="74" t="s">
        <v>518</v>
      </c>
      <c r="D109" s="74" t="s">
        <v>849</v>
      </c>
      <c r="E109" s="87">
        <v>383463</v>
      </c>
      <c r="F109" s="84">
        <v>398149</v>
      </c>
      <c r="G109" s="22">
        <v>29.52</v>
      </c>
      <c r="H109" s="22">
        <v>12.897965696051056</v>
      </c>
      <c r="I109" s="22">
        <v>9.4088864032757318</v>
      </c>
      <c r="J109" s="22">
        <v>16.189804724132429</v>
      </c>
      <c r="K109" s="22">
        <v>29.521653674</v>
      </c>
      <c r="L109" s="22">
        <v>12.723548850585836</v>
      </c>
      <c r="M109" s="22">
        <v>9.281651742828279</v>
      </c>
      <c r="N109" s="22">
        <v>15.33721877955945</v>
      </c>
      <c r="O109" s="22">
        <v>29.551536500000001</v>
      </c>
      <c r="P109" s="22">
        <v>12.683114141103623</v>
      </c>
      <c r="Q109" s="22">
        <v>9.2521551852134554</v>
      </c>
      <c r="R109" s="22">
        <v>15.199881821398575</v>
      </c>
      <c r="S109" s="22">
        <v>29.593718423999999</v>
      </c>
      <c r="T109" s="22">
        <v>12.557987431354931</v>
      </c>
      <c r="U109" s="22">
        <v>9.1608769925290421</v>
      </c>
      <c r="V109" s="22">
        <v>15.011369533236421</v>
      </c>
      <c r="W109" s="22">
        <v>29.625610544000001</v>
      </c>
      <c r="X109" s="22">
        <v>12.339088437381799</v>
      </c>
      <c r="Y109" s="22">
        <v>9.0011932240480075</v>
      </c>
      <c r="Z109" s="22">
        <v>14.895404486313891</v>
      </c>
      <c r="AA109" s="22">
        <v>29.655178080999999</v>
      </c>
      <c r="AB109" s="22">
        <v>12.147109542353267</v>
      </c>
      <c r="AC109" s="22">
        <v>8.8611472929518431</v>
      </c>
      <c r="AD109" s="22">
        <v>14.758308143580351</v>
      </c>
      <c r="AE109" s="22">
        <v>29.685602543000002</v>
      </c>
      <c r="AF109" s="22">
        <v>12.06503316648984</v>
      </c>
      <c r="AG109" s="22">
        <v>8.801273719468238</v>
      </c>
      <c r="AH109" s="22">
        <v>14.669735331453326</v>
      </c>
      <c r="AI109" s="22">
        <v>29.716659388</v>
      </c>
      <c r="AJ109" s="22">
        <v>11.94612972491629</v>
      </c>
      <c r="AK109" s="22">
        <v>8.7145353142741069</v>
      </c>
      <c r="AL109" s="22">
        <v>14.589439754680214</v>
      </c>
      <c r="AM109" s="22">
        <v>29.748361071000001</v>
      </c>
      <c r="AN109" s="22">
        <v>11.507677004186448</v>
      </c>
      <c r="AO109" s="22">
        <v>8.3946901588619394</v>
      </c>
      <c r="AP109" s="22">
        <v>11.929065933849062</v>
      </c>
      <c r="AQ109" s="22">
        <v>29.781030216000001</v>
      </c>
      <c r="AR109" s="22">
        <v>11.438404291646135</v>
      </c>
      <c r="AS109" s="22">
        <v>8.3441566795134765</v>
      </c>
      <c r="AT109" s="22">
        <v>11.858933340275117</v>
      </c>
      <c r="AU109" s="22">
        <v>29.822407503000001</v>
      </c>
      <c r="AV109" s="22">
        <v>11.259609334032202</v>
      </c>
      <c r="AW109" s="22">
        <v>8.2137282472078255</v>
      </c>
      <c r="AX109" s="22">
        <v>11.607588231268997</v>
      </c>
      <c r="AY109" s="22">
        <v>29.831650623000002</v>
      </c>
      <c r="AZ109" s="22">
        <v>11.226862774660074</v>
      </c>
      <c r="BA109" s="22">
        <v>8.1898400880599986</v>
      </c>
      <c r="BB109" s="22">
        <v>11.572261191445971</v>
      </c>
      <c r="BC109" s="22">
        <v>29.813175069</v>
      </c>
      <c r="BD109" s="22">
        <v>11.230225720321124</v>
      </c>
      <c r="BE109" s="22">
        <v>8.1922933100991067</v>
      </c>
      <c r="BF109" s="22">
        <v>11.661700694671373</v>
      </c>
      <c r="BG109" s="22">
        <v>29.779446252</v>
      </c>
      <c r="BH109" s="22">
        <v>11.247513311192334</v>
      </c>
      <c r="BI109" s="22">
        <v>8.2049043669530821</v>
      </c>
      <c r="BJ109" s="22">
        <v>11.820247217078276</v>
      </c>
      <c r="BK109" s="25">
        <v>29.519989715000001</v>
      </c>
      <c r="BL109" s="25">
        <v>12.897965696051056</v>
      </c>
      <c r="BM109" s="25">
        <v>9.4088864032757318</v>
      </c>
      <c r="BN109" s="25">
        <v>16.189804724132429</v>
      </c>
      <c r="BO109" s="25">
        <v>29.511522372000002</v>
      </c>
      <c r="BP109" s="25">
        <v>12.835913362449768</v>
      </c>
      <c r="BQ109" s="25">
        <v>9.363620089837525</v>
      </c>
      <c r="BR109" s="25">
        <v>15.920629537486642</v>
      </c>
      <c r="BS109" s="25">
        <v>29.527408928</v>
      </c>
      <c r="BT109" s="25">
        <v>12.832285015881869</v>
      </c>
      <c r="BU109" s="25">
        <v>9.3609732615319157</v>
      </c>
      <c r="BV109" s="25">
        <v>16.021853020444162</v>
      </c>
      <c r="BW109" s="25">
        <v>29.559371605999999</v>
      </c>
      <c r="BX109" s="25">
        <v>12.789925640772241</v>
      </c>
      <c r="BY109" s="25">
        <v>9.3300726871380597</v>
      </c>
      <c r="BZ109" s="25">
        <v>16.036408936591844</v>
      </c>
      <c r="CA109" s="25">
        <v>29.586872426999999</v>
      </c>
      <c r="CB109" s="25">
        <v>12.685976984494802</v>
      </c>
      <c r="CC109" s="25">
        <v>9.2542435896093682</v>
      </c>
      <c r="CD109" s="25">
        <v>16.114581339756626</v>
      </c>
      <c r="CE109" s="25">
        <v>29.620281008999999</v>
      </c>
      <c r="CF109" s="25">
        <v>12.55670928265914</v>
      </c>
      <c r="CG109" s="25">
        <v>9.1599446008504941</v>
      </c>
      <c r="CH109" s="25">
        <v>16.154914166978614</v>
      </c>
      <c r="CI109" s="25">
        <v>29.670848821</v>
      </c>
      <c r="CJ109" s="25">
        <v>12.534552223717988</v>
      </c>
      <c r="CK109" s="25">
        <v>9.1437813348346904</v>
      </c>
      <c r="CL109" s="25">
        <v>16.170922189773904</v>
      </c>
      <c r="CM109" s="25">
        <v>29.738881018000001</v>
      </c>
      <c r="CN109" s="25">
        <v>12.503851847379458</v>
      </c>
      <c r="CO109" s="25">
        <v>9.1213858377218795</v>
      </c>
      <c r="CP109" s="25">
        <v>16.13277182839942</v>
      </c>
      <c r="CQ109" s="25">
        <v>29.825496416</v>
      </c>
      <c r="CR109" s="25">
        <v>12.250095806324952</v>
      </c>
      <c r="CS109" s="25">
        <v>8.9362743386923995</v>
      </c>
      <c r="CT109" s="25">
        <v>14.722247806083567</v>
      </c>
      <c r="CU109" s="25">
        <v>29.901653489000001</v>
      </c>
      <c r="CV109" s="25">
        <v>12.198396002128927</v>
      </c>
      <c r="CW109" s="25">
        <v>8.898560051322189</v>
      </c>
      <c r="CX109" s="25">
        <v>14.575095146980983</v>
      </c>
      <c r="CY109" s="25">
        <v>29.880467535000001</v>
      </c>
      <c r="CZ109" s="25">
        <v>12.119137963107153</v>
      </c>
      <c r="DA109" s="25">
        <v>8.8407424153262575</v>
      </c>
      <c r="DB109" s="25">
        <v>14.627085134917849</v>
      </c>
      <c r="DC109" s="25">
        <v>29.842495873000001</v>
      </c>
      <c r="DD109" s="25">
        <v>12.146960799323443</v>
      </c>
      <c r="DE109" s="25">
        <v>8.8610387869824621</v>
      </c>
      <c r="DF109" s="25">
        <v>14.785860192970651</v>
      </c>
      <c r="DG109" s="25">
        <v>29.792147549999999</v>
      </c>
      <c r="DH109" s="25">
        <v>12.105527529080746</v>
      </c>
      <c r="DI109" s="25">
        <v>8.8308137931953326</v>
      </c>
      <c r="DJ109" s="25">
        <v>14.998987755597742</v>
      </c>
      <c r="DK109" s="25">
        <v>29.733087241</v>
      </c>
      <c r="DL109" s="25">
        <v>12.095409833409596</v>
      </c>
      <c r="DM109" s="25">
        <v>8.8234330750668981</v>
      </c>
      <c r="DN109" s="25">
        <v>15.225654322965534</v>
      </c>
      <c r="DO109" s="27">
        <v>29.52</v>
      </c>
      <c r="DP109" s="27">
        <v>12.897965696051056</v>
      </c>
      <c r="DQ109" s="27">
        <v>9.4088864032757318</v>
      </c>
      <c r="DR109" s="27">
        <v>16.189804724132429</v>
      </c>
      <c r="DS109" s="27">
        <v>29.521653674</v>
      </c>
      <c r="DT109" s="27">
        <v>12.724916181948553</v>
      </c>
      <c r="DU109" s="27">
        <v>9.2826491920207026</v>
      </c>
      <c r="DV109" s="27">
        <v>15.33721877955945</v>
      </c>
      <c r="DW109" s="27">
        <v>29.551536500000001</v>
      </c>
      <c r="DX109" s="27">
        <v>12.677231647452832</v>
      </c>
      <c r="DY109" s="27">
        <v>9.2478639879942506</v>
      </c>
      <c r="DZ109" s="27">
        <v>15.199881821398575</v>
      </c>
      <c r="EA109" s="27">
        <v>29.593718423999999</v>
      </c>
      <c r="EB109" s="27">
        <v>12.557773900877148</v>
      </c>
      <c r="EC109" s="27">
        <v>9.1607212250183796</v>
      </c>
      <c r="ED109" s="27">
        <v>15.011369533236421</v>
      </c>
      <c r="EE109" s="27">
        <v>29.625610545000001</v>
      </c>
      <c r="EF109" s="27">
        <v>12.342318656264176</v>
      </c>
      <c r="EG109" s="27">
        <v>9.0035496237499633</v>
      </c>
      <c r="EH109" s="27">
        <v>14.895404486313891</v>
      </c>
      <c r="EI109" s="27">
        <v>29.655178079999999</v>
      </c>
      <c r="EJ109" s="27">
        <v>12.144396582030735</v>
      </c>
      <c r="EK109" s="27">
        <v>8.8591682261677605</v>
      </c>
      <c r="EL109" s="27">
        <v>14.758308143580351</v>
      </c>
      <c r="EM109" s="27">
        <v>29.685602543000002</v>
      </c>
      <c r="EN109" s="27">
        <v>12.070099731203433</v>
      </c>
      <c r="EO109" s="27">
        <v>8.8049697078875298</v>
      </c>
      <c r="EP109" s="27">
        <v>14.669735331453326</v>
      </c>
      <c r="EQ109" s="27">
        <v>29.716659388</v>
      </c>
      <c r="ER109" s="27">
        <v>11.97371194565345</v>
      </c>
      <c r="ES109" s="27">
        <v>8.7346561602882566</v>
      </c>
      <c r="ET109" s="27">
        <v>14.589439754680214</v>
      </c>
      <c r="EU109" s="27">
        <v>29.748361071000001</v>
      </c>
      <c r="EV109" s="27">
        <v>11.499919442850683</v>
      </c>
      <c r="EW109" s="27">
        <v>8.3890311258721848</v>
      </c>
      <c r="EX109" s="27">
        <v>11.929065933849062</v>
      </c>
      <c r="EY109" s="27">
        <v>29.780393100000001</v>
      </c>
      <c r="EZ109" s="27">
        <v>11.429313785787489</v>
      </c>
      <c r="FA109" s="27">
        <v>8.3375252820522086</v>
      </c>
      <c r="FB109" s="27">
        <v>11.861825862022553</v>
      </c>
      <c r="FC109" s="27">
        <v>29.819134138999999</v>
      </c>
      <c r="FD109" s="27">
        <v>11.251742890076081</v>
      </c>
      <c r="FE109" s="27">
        <v>8.2079897858624413</v>
      </c>
      <c r="FF109" s="27">
        <v>11.621232302539523</v>
      </c>
      <c r="FG109" s="27">
        <v>29.826912903</v>
      </c>
      <c r="FH109" s="27">
        <v>11.22826941145251</v>
      </c>
      <c r="FI109" s="27">
        <v>8.1908662100161731</v>
      </c>
      <c r="FJ109" s="27">
        <v>11.590037544229126</v>
      </c>
      <c r="FK109" s="27">
        <v>29.810089373</v>
      </c>
      <c r="FL109" s="27">
        <v>11.233597828257155</v>
      </c>
      <c r="FM109" s="27">
        <v>8.1947532158902519</v>
      </c>
      <c r="FN109" s="27">
        <v>11.67954627287453</v>
      </c>
      <c r="FO109" s="27">
        <v>29.776473944999999</v>
      </c>
      <c r="FP109" s="27">
        <v>11.252265478440535</v>
      </c>
      <c r="FQ109" s="27">
        <v>8.208371006798572</v>
      </c>
      <c r="FR109" s="27">
        <v>11.836428082208155</v>
      </c>
      <c r="FS109" s="28">
        <v>29.520019096999999</v>
      </c>
      <c r="FT109" s="28">
        <v>12.897965696051056</v>
      </c>
      <c r="FU109" s="28">
        <v>9.4088864032757318</v>
      </c>
      <c r="FV109" s="28">
        <v>16.189804724132429</v>
      </c>
      <c r="FW109" s="28">
        <v>29.517363358000001</v>
      </c>
      <c r="FX109" s="28">
        <v>12.739014173151435</v>
      </c>
      <c r="FY109" s="28">
        <v>9.2929334803238497</v>
      </c>
      <c r="FZ109" s="28">
        <v>15.354417973601128</v>
      </c>
      <c r="GA109" s="28">
        <v>29.542981971</v>
      </c>
      <c r="GB109" s="28">
        <v>12.684643158991642</v>
      </c>
      <c r="GC109" s="28">
        <v>9.2532705824750057</v>
      </c>
      <c r="GD109" s="28">
        <v>15.24234526334762</v>
      </c>
      <c r="GE109" s="28">
        <v>29.581010331999998</v>
      </c>
      <c r="GF109" s="28">
        <v>12.446288651614198</v>
      </c>
      <c r="GG109" s="28">
        <v>9.0793942878350098</v>
      </c>
      <c r="GH109" s="28">
        <v>15.080523472799413</v>
      </c>
      <c r="GI109" s="28">
        <v>29.609059340999998</v>
      </c>
      <c r="GJ109" s="28">
        <v>12.122613068719035</v>
      </c>
      <c r="GK109" s="28">
        <v>8.8432774564879519</v>
      </c>
      <c r="GL109" s="28">
        <v>14.989357704324304</v>
      </c>
      <c r="GM109" s="28">
        <v>29.635065951000001</v>
      </c>
      <c r="GN109" s="28">
        <v>11.805626351157962</v>
      </c>
      <c r="GO109" s="28">
        <v>8.6120400592763477</v>
      </c>
      <c r="GP109" s="28">
        <v>14.880868028483944</v>
      </c>
      <c r="GQ109" s="28">
        <v>29.663131128</v>
      </c>
      <c r="GR109" s="28">
        <v>11.704707847326558</v>
      </c>
      <c r="GS109" s="28">
        <v>8.5384214157697258</v>
      </c>
      <c r="GT109" s="28">
        <v>14.818584638436942</v>
      </c>
      <c r="GU109" s="28">
        <v>29.692229847</v>
      </c>
      <c r="GV109" s="28">
        <v>11.609710742579246</v>
      </c>
      <c r="GW109" s="28">
        <v>8.4691223504542386</v>
      </c>
      <c r="GX109" s="28">
        <v>14.765206792421271</v>
      </c>
      <c r="GY109" s="28">
        <v>29.722290637</v>
      </c>
      <c r="GZ109" s="28">
        <v>11.108055766655047</v>
      </c>
      <c r="HA109" s="28">
        <v>8.1031720298115104</v>
      </c>
      <c r="HB109" s="28">
        <v>12.133230117951181</v>
      </c>
      <c r="HC109" s="28">
        <v>29.753109197000001</v>
      </c>
      <c r="HD109" s="28">
        <v>11.023293750603917</v>
      </c>
      <c r="HE109" s="28">
        <v>8.0413393192018141</v>
      </c>
      <c r="HF109" s="28">
        <v>12.097483914050203</v>
      </c>
      <c r="HG109" s="28">
        <v>29.771762291000002</v>
      </c>
      <c r="HH109" s="28">
        <v>10.632170454901246</v>
      </c>
      <c r="HI109" s="28">
        <v>7.7560203204028042</v>
      </c>
      <c r="HJ109" s="28">
        <v>11.936099753760899</v>
      </c>
      <c r="HK109" s="28">
        <v>29.745060172999999</v>
      </c>
      <c r="HL109" s="28">
        <v>10.303906614726959</v>
      </c>
      <c r="HM109" s="28">
        <v>7.5165564192506586</v>
      </c>
      <c r="HN109" s="28">
        <v>11.58123423627981</v>
      </c>
      <c r="HO109" s="28">
        <v>29.693294957999999</v>
      </c>
      <c r="HP109" s="28">
        <v>10.082132024784956</v>
      </c>
      <c r="HQ109" s="28">
        <v>7.3547749435458325</v>
      </c>
      <c r="HR109" s="28">
        <v>11.371061043168048</v>
      </c>
      <c r="HS109" s="28">
        <v>29.625858713</v>
      </c>
      <c r="HT109" s="28">
        <v>9.9160285103659103</v>
      </c>
      <c r="HU109" s="28">
        <v>7.2336047423541698</v>
      </c>
      <c r="HV109" s="28">
        <v>11.330677230004465</v>
      </c>
      <c r="HW109" s="29">
        <v>29.520019096999999</v>
      </c>
      <c r="HX109" s="29">
        <v>12.897965696051056</v>
      </c>
      <c r="HY109" s="29">
        <v>9.4088864032757318</v>
      </c>
      <c r="HZ109" s="29">
        <v>16.189804724132429</v>
      </c>
      <c r="IA109" s="29">
        <v>29.506985673999999</v>
      </c>
      <c r="IB109" s="29">
        <v>12.730264353718496</v>
      </c>
      <c r="IC109" s="29">
        <v>9.2865506088669267</v>
      </c>
      <c r="ID109" s="29">
        <v>15.371287808648418</v>
      </c>
      <c r="IE109" s="29">
        <v>29.523511692</v>
      </c>
      <c r="IF109" s="29">
        <v>12.628366182908463</v>
      </c>
      <c r="IG109" s="29">
        <v>9.2122173119388151</v>
      </c>
      <c r="IH109" s="29">
        <v>15.266149028304124</v>
      </c>
      <c r="II109" s="29">
        <v>29.549013293000002</v>
      </c>
      <c r="IJ109" s="29">
        <v>12.299598389526293</v>
      </c>
      <c r="IK109" s="29">
        <v>8.9723857839378098</v>
      </c>
      <c r="IL109" s="29">
        <v>15.119588602478052</v>
      </c>
      <c r="IM109" s="29">
        <v>29.563426020000001</v>
      </c>
      <c r="IN109" s="29">
        <v>12.010428262365156</v>
      </c>
      <c r="IO109" s="29">
        <v>8.7614402021463373</v>
      </c>
      <c r="IP109" s="29">
        <v>15.046690055854306</v>
      </c>
      <c r="IQ109" s="29">
        <v>29.57460983</v>
      </c>
      <c r="IR109" s="29">
        <v>12.008327985214274</v>
      </c>
      <c r="IS109" s="29">
        <v>8.7599080792058892</v>
      </c>
      <c r="IT109" s="29">
        <v>14.953905930603238</v>
      </c>
      <c r="IU109" s="29">
        <v>29.586913685999999</v>
      </c>
      <c r="IV109" s="29">
        <v>11.906062679343218</v>
      </c>
      <c r="IW109" s="29">
        <v>8.6853069623621995</v>
      </c>
      <c r="IX109" s="29">
        <v>14.916333537860057</v>
      </c>
      <c r="IY109" s="29">
        <v>29.598775114999999</v>
      </c>
      <c r="IZ109" s="29">
        <v>11.835810889288524</v>
      </c>
      <c r="JA109" s="29">
        <v>8.6340592595982066</v>
      </c>
      <c r="JB109" s="29">
        <v>14.891341936950809</v>
      </c>
      <c r="JC109" s="29">
        <v>29.610265510000001</v>
      </c>
      <c r="JD109" s="29">
        <v>11.353712941322737</v>
      </c>
      <c r="JE109" s="29">
        <v>8.2823755185683154</v>
      </c>
      <c r="JF109" s="29">
        <v>12.291580692754678</v>
      </c>
      <c r="JG109" s="29">
        <v>29.621111623000001</v>
      </c>
      <c r="JH109" s="29">
        <v>11.250508298899163</v>
      </c>
      <c r="JI109" s="29">
        <v>8.2070891687874816</v>
      </c>
      <c r="JJ109" s="29">
        <v>12.174472831668517</v>
      </c>
      <c r="JK109" s="29">
        <v>29.621876671999999</v>
      </c>
      <c r="JL109" s="29">
        <v>10.757432681856567</v>
      </c>
      <c r="JM109" s="29">
        <v>7.8473973710027138</v>
      </c>
      <c r="JN109" s="29">
        <v>11.589730265647116</v>
      </c>
      <c r="JO109" s="29">
        <v>29.589044579999999</v>
      </c>
      <c r="JP109" s="29">
        <v>10.35869423788084</v>
      </c>
      <c r="JQ109" s="29">
        <v>7.5565232275604508</v>
      </c>
      <c r="JR109" s="29">
        <v>11.250985840238535</v>
      </c>
      <c r="JS109" s="29">
        <v>29.532704103</v>
      </c>
      <c r="JT109" s="29">
        <v>10.357215775067543</v>
      </c>
      <c r="JU109" s="29">
        <v>7.5554447095220567</v>
      </c>
      <c r="JV109" s="29">
        <v>11.159861674559359</v>
      </c>
      <c r="JW109" s="29">
        <v>29.460992817000001</v>
      </c>
      <c r="JX109" s="29">
        <v>10.389738649437032</v>
      </c>
      <c r="JY109" s="29">
        <v>7.5791696935747135</v>
      </c>
      <c r="JZ109" s="29">
        <v>11.550565348828993</v>
      </c>
    </row>
    <row r="110" spans="1:286" ht="15" thickBot="1" x14ac:dyDescent="0.4">
      <c r="A110" s="2"/>
      <c r="B110" s="74" t="s">
        <v>579</v>
      </c>
      <c r="C110" s="74" t="s">
        <v>580</v>
      </c>
      <c r="D110" s="74" t="s">
        <v>853</v>
      </c>
      <c r="E110" s="87">
        <v>392394</v>
      </c>
      <c r="F110" s="84">
        <v>395626</v>
      </c>
      <c r="G110" s="22">
        <v>30.740808325</v>
      </c>
      <c r="H110" s="22">
        <v>15.568727562824092</v>
      </c>
      <c r="I110" s="22">
        <v>11.357170001390882</v>
      </c>
      <c r="J110" s="22">
        <v>14.859121185004048</v>
      </c>
      <c r="K110" s="22">
        <v>30.737714796999999</v>
      </c>
      <c r="L110" s="22">
        <v>15.518979970001638</v>
      </c>
      <c r="M110" s="22">
        <v>11.320879825038018</v>
      </c>
      <c r="N110" s="22">
        <v>14.6960513029598</v>
      </c>
      <c r="O110" s="22">
        <v>30.794211555</v>
      </c>
      <c r="P110" s="22">
        <v>15.440094501383182</v>
      </c>
      <c r="Q110" s="22">
        <v>11.263333973964196</v>
      </c>
      <c r="R110" s="22">
        <v>14.600670784002174</v>
      </c>
      <c r="S110" s="22">
        <v>30.876894665999998</v>
      </c>
      <c r="T110" s="22">
        <v>15.319881022616389</v>
      </c>
      <c r="U110" s="22">
        <v>11.175639914876594</v>
      </c>
      <c r="V110" s="22">
        <v>14.331666404297499</v>
      </c>
      <c r="W110" s="22">
        <v>30.960140559999999</v>
      </c>
      <c r="X110" s="22">
        <v>15.259137632491518</v>
      </c>
      <c r="Y110" s="22">
        <v>11.131328457480661</v>
      </c>
      <c r="Z110" s="22">
        <v>13.996204243945567</v>
      </c>
      <c r="AA110" s="22">
        <v>31.053199598999999</v>
      </c>
      <c r="AB110" s="22">
        <v>15.147883326691355</v>
      </c>
      <c r="AC110" s="22">
        <v>11.050169990338086</v>
      </c>
      <c r="AD110" s="22">
        <v>13.607134067457791</v>
      </c>
      <c r="AE110" s="22">
        <v>31.153171363999999</v>
      </c>
      <c r="AF110" s="22">
        <v>15.031131122239993</v>
      </c>
      <c r="AG110" s="22">
        <v>10.965000882673982</v>
      </c>
      <c r="AH110" s="22">
        <v>13.201333824066909</v>
      </c>
      <c r="AI110" s="22">
        <v>31.264765547</v>
      </c>
      <c r="AJ110" s="22">
        <v>14.922377356819792</v>
      </c>
      <c r="AK110" s="22">
        <v>10.885666524924801</v>
      </c>
      <c r="AL110" s="22">
        <v>12.891876587659349</v>
      </c>
      <c r="AM110" s="22">
        <v>31.385927776999999</v>
      </c>
      <c r="AN110" s="22">
        <v>14.763017260367713</v>
      </c>
      <c r="AO110" s="22">
        <v>10.76941555325477</v>
      </c>
      <c r="AP110" s="22">
        <v>12.362106181269928</v>
      </c>
      <c r="AQ110" s="22">
        <v>31.527037307000001</v>
      </c>
      <c r="AR110" s="22">
        <v>14.63664455582291</v>
      </c>
      <c r="AS110" s="22">
        <v>10.677228424713963</v>
      </c>
      <c r="AT110" s="22">
        <v>11.85816240054519</v>
      </c>
      <c r="AU110" s="22">
        <v>32.043758295000003</v>
      </c>
      <c r="AV110" s="22">
        <v>13.943169034210404</v>
      </c>
      <c r="AW110" s="22">
        <v>10.171347686614144</v>
      </c>
      <c r="AX110" s="22">
        <v>9.8577283983750341</v>
      </c>
      <c r="AY110" s="22">
        <v>32.405299096</v>
      </c>
      <c r="AZ110" s="22">
        <v>13.466602229820992</v>
      </c>
      <c r="BA110" s="22">
        <v>9.8236988378158436</v>
      </c>
      <c r="BB110" s="22">
        <v>8.8237991577708996</v>
      </c>
      <c r="BC110" s="22">
        <v>32.616558089000002</v>
      </c>
      <c r="BD110" s="22">
        <v>13.171265379654198</v>
      </c>
      <c r="BE110" s="22">
        <v>9.6082547174479789</v>
      </c>
      <c r="BF110" s="22">
        <v>8.572960897318108</v>
      </c>
      <c r="BG110" s="22">
        <v>32.745213444999997</v>
      </c>
      <c r="BH110" s="22">
        <v>12.903477246068261</v>
      </c>
      <c r="BI110" s="22">
        <v>9.4129070022787005</v>
      </c>
      <c r="BJ110" s="22">
        <v>8.7519528197432592</v>
      </c>
      <c r="BK110" s="25">
        <v>30.740456772999998</v>
      </c>
      <c r="BL110" s="25">
        <v>15.568727562824092</v>
      </c>
      <c r="BM110" s="25">
        <v>11.357170001390882</v>
      </c>
      <c r="BN110" s="25">
        <v>14.859121185004048</v>
      </c>
      <c r="BO110" s="25">
        <v>30.749024668000001</v>
      </c>
      <c r="BP110" s="25">
        <v>15.52656308429154</v>
      </c>
      <c r="BQ110" s="25">
        <v>11.326411601336554</v>
      </c>
      <c r="BR110" s="25">
        <v>14.679796624499758</v>
      </c>
      <c r="BS110" s="25">
        <v>30.801558004</v>
      </c>
      <c r="BT110" s="25">
        <v>15.345676286991448</v>
      </c>
      <c r="BU110" s="25">
        <v>11.1944572011035</v>
      </c>
      <c r="BV110" s="25">
        <v>14.63012483553733</v>
      </c>
      <c r="BW110" s="25">
        <v>30.865543624000001</v>
      </c>
      <c r="BX110" s="25">
        <v>15.162792467338889</v>
      </c>
      <c r="BY110" s="25">
        <v>11.061046000867874</v>
      </c>
      <c r="BZ110" s="25">
        <v>14.480207399802103</v>
      </c>
      <c r="CA110" s="25">
        <v>30.934386816</v>
      </c>
      <c r="CB110" s="25">
        <v>15.108619534792323</v>
      </c>
      <c r="CC110" s="25">
        <v>11.021527600798086</v>
      </c>
      <c r="CD110" s="25">
        <v>14.295206626065015</v>
      </c>
      <c r="CE110" s="25">
        <v>30.980340264999999</v>
      </c>
      <c r="CF110" s="25">
        <v>14.961441948403946</v>
      </c>
      <c r="CG110" s="25">
        <v>10.914163600608466</v>
      </c>
      <c r="CH110" s="25">
        <v>14.021794843012211</v>
      </c>
      <c r="CI110" s="25">
        <v>31.040826369000001</v>
      </c>
      <c r="CJ110" s="25">
        <v>14.80562814508766</v>
      </c>
      <c r="CK110" s="25">
        <v>10.80049960040771</v>
      </c>
      <c r="CL110" s="25">
        <v>13.686781863224997</v>
      </c>
      <c r="CM110" s="25">
        <v>31.115175984</v>
      </c>
      <c r="CN110" s="25">
        <v>14.748744262922584</v>
      </c>
      <c r="CO110" s="25">
        <v>10.759003600334427</v>
      </c>
      <c r="CP110" s="25">
        <v>13.429161916542785</v>
      </c>
      <c r="CQ110" s="25">
        <v>31.203317347999999</v>
      </c>
      <c r="CR110" s="25">
        <v>14.641289984415135</v>
      </c>
      <c r="CS110" s="25">
        <v>10.680617200195986</v>
      </c>
      <c r="CT110" s="25">
        <v>12.935295372972162</v>
      </c>
      <c r="CU110" s="25">
        <v>31.303589559999999</v>
      </c>
      <c r="CV110" s="25">
        <v>14.545801390085494</v>
      </c>
      <c r="CW110" s="25">
        <v>10.610959600072958</v>
      </c>
      <c r="CX110" s="25">
        <v>12.557131377776432</v>
      </c>
      <c r="CY110" s="25">
        <v>31.507559253</v>
      </c>
      <c r="CZ110" s="25">
        <v>14.256489767994619</v>
      </c>
      <c r="DA110" s="25">
        <v>10.399910799700207</v>
      </c>
      <c r="DB110" s="25">
        <v>11.422773282867691</v>
      </c>
      <c r="DC110" s="25">
        <v>31.666684257</v>
      </c>
      <c r="DD110" s="25">
        <v>13.963937508313672</v>
      </c>
      <c r="DE110" s="25">
        <v>10.18649799932329</v>
      </c>
      <c r="DF110" s="25">
        <v>10.487502001319982</v>
      </c>
      <c r="DG110" s="25">
        <v>31.768435907000001</v>
      </c>
      <c r="DH110" s="25">
        <v>14.032961443988832</v>
      </c>
      <c r="DI110" s="25">
        <v>10.236849999412222</v>
      </c>
      <c r="DJ110" s="25">
        <v>9.9488290804032502</v>
      </c>
      <c r="DK110" s="25">
        <v>31.836786797000002</v>
      </c>
      <c r="DL110" s="25">
        <v>14.160270796461942</v>
      </c>
      <c r="DM110" s="25">
        <v>10.329720399576242</v>
      </c>
      <c r="DN110" s="25">
        <v>9.5898265926774542</v>
      </c>
      <c r="DO110" s="27">
        <v>30.740808325</v>
      </c>
      <c r="DP110" s="27">
        <v>15.568727562824092</v>
      </c>
      <c r="DQ110" s="27">
        <v>11.357170001390882</v>
      </c>
      <c r="DR110" s="27">
        <v>14.859121185004048</v>
      </c>
      <c r="DS110" s="27">
        <v>30.737714797999999</v>
      </c>
      <c r="DT110" s="27">
        <v>15.519207671401691</v>
      </c>
      <c r="DU110" s="27">
        <v>11.321045930039183</v>
      </c>
      <c r="DV110" s="27">
        <v>14.6960513029598</v>
      </c>
      <c r="DW110" s="27">
        <v>30.794211553</v>
      </c>
      <c r="DX110" s="27">
        <v>15.440800354114659</v>
      </c>
      <c r="DY110" s="27">
        <v>11.26384888370457</v>
      </c>
      <c r="DZ110" s="27">
        <v>14.60067079409364</v>
      </c>
      <c r="EA110" s="27">
        <v>30.876894665999998</v>
      </c>
      <c r="EB110" s="27">
        <v>15.315238755792089</v>
      </c>
      <c r="EC110" s="27">
        <v>11.172253445860251</v>
      </c>
      <c r="ED110" s="27">
        <v>14.331666404297499</v>
      </c>
      <c r="EE110" s="27">
        <v>30.960140574</v>
      </c>
      <c r="EF110" s="27">
        <v>15.259961120034491</v>
      </c>
      <c r="EG110" s="27">
        <v>11.131929180178251</v>
      </c>
      <c r="EH110" s="27">
        <v>13.996204173635766</v>
      </c>
      <c r="EI110" s="27">
        <v>31.053199583000001</v>
      </c>
      <c r="EJ110" s="27">
        <v>15.148553702357663</v>
      </c>
      <c r="EK110" s="27">
        <v>11.050659020053349</v>
      </c>
      <c r="EL110" s="27">
        <v>13.607134137828206</v>
      </c>
      <c r="EM110" s="27">
        <v>31.153171363999999</v>
      </c>
      <c r="EN110" s="27">
        <v>15.032638793401278</v>
      </c>
      <c r="EO110" s="27">
        <v>10.966100707795579</v>
      </c>
      <c r="EP110" s="27">
        <v>13.201333824066909</v>
      </c>
      <c r="EQ110" s="27">
        <v>31.264765547</v>
      </c>
      <c r="ER110" s="27">
        <v>14.926189616131976</v>
      </c>
      <c r="ES110" s="27">
        <v>10.888447515016839</v>
      </c>
      <c r="ET110" s="27">
        <v>12.891876587659349</v>
      </c>
      <c r="EU110" s="27">
        <v>31.385927776999999</v>
      </c>
      <c r="EV110" s="27">
        <v>14.761797790012766</v>
      </c>
      <c r="EW110" s="27">
        <v>10.768525966608918</v>
      </c>
      <c r="EX110" s="27">
        <v>12.362106181269928</v>
      </c>
      <c r="EY110" s="27">
        <v>31.517045447000001</v>
      </c>
      <c r="EZ110" s="27">
        <v>14.643471208714837</v>
      </c>
      <c r="FA110" s="27">
        <v>10.682208372954515</v>
      </c>
      <c r="FB110" s="27">
        <v>11.904200089220989</v>
      </c>
      <c r="FC110" s="27">
        <v>31.991252613</v>
      </c>
      <c r="FD110" s="27">
        <v>13.981524728403643</v>
      </c>
      <c r="FE110" s="27">
        <v>10.199327631520763</v>
      </c>
      <c r="FF110" s="27">
        <v>10.052410515550989</v>
      </c>
      <c r="FG110" s="27">
        <v>32.327827495999998</v>
      </c>
      <c r="FH110" s="27">
        <v>13.509254797192263</v>
      </c>
      <c r="FI110" s="27">
        <v>9.8548132918825981</v>
      </c>
      <c r="FJ110" s="27">
        <v>9.0570208860408528</v>
      </c>
      <c r="FK110" s="27">
        <v>32.530214749000002</v>
      </c>
      <c r="FL110" s="27">
        <v>13.216093486620878</v>
      </c>
      <c r="FM110" s="27">
        <v>9.640956197360623</v>
      </c>
      <c r="FN110" s="27">
        <v>8.7840641029698396</v>
      </c>
      <c r="FO110" s="27">
        <v>32.659434841999996</v>
      </c>
      <c r="FP110" s="27">
        <v>12.915618195673963</v>
      </c>
      <c r="FQ110" s="27">
        <v>9.4217636559836269</v>
      </c>
      <c r="FR110" s="27">
        <v>8.9218309622823888</v>
      </c>
      <c r="FS110" s="28">
        <v>30.741628386999999</v>
      </c>
      <c r="FT110" s="28">
        <v>15.568727562824092</v>
      </c>
      <c r="FU110" s="28">
        <v>11.357170001390882</v>
      </c>
      <c r="FV110" s="28">
        <v>14.859121185004048</v>
      </c>
      <c r="FW110" s="28">
        <v>30.737141356999999</v>
      </c>
      <c r="FX110" s="28">
        <v>15.497203512532188</v>
      </c>
      <c r="FY110" s="28">
        <v>11.304994202496896</v>
      </c>
      <c r="FZ110" s="28">
        <v>14.686382498918139</v>
      </c>
      <c r="GA110" s="28">
        <v>30.805536532000001</v>
      </c>
      <c r="GB110" s="28">
        <v>15.444770331911952</v>
      </c>
      <c r="GC110" s="28">
        <v>11.26674492723566</v>
      </c>
      <c r="GD110" s="28">
        <v>14.593243021707559</v>
      </c>
      <c r="GE110" s="28">
        <v>30.896033215999999</v>
      </c>
      <c r="GF110" s="28">
        <v>15.335535637076207</v>
      </c>
      <c r="GG110" s="28">
        <v>11.187059738173582</v>
      </c>
      <c r="GH110" s="28">
        <v>14.331057342712334</v>
      </c>
      <c r="GI110" s="28">
        <v>31.004857642000001</v>
      </c>
      <c r="GJ110" s="28">
        <v>15.174177432327584</v>
      </c>
      <c r="GK110" s="28">
        <v>11.069351174319893</v>
      </c>
      <c r="GL110" s="28">
        <v>14.020550998040493</v>
      </c>
      <c r="GM110" s="28">
        <v>31.134222598000001</v>
      </c>
      <c r="GN110" s="28">
        <v>15.000939732145635</v>
      </c>
      <c r="GO110" s="28">
        <v>10.942976683939932</v>
      </c>
      <c r="GP110" s="28">
        <v>13.652030583564317</v>
      </c>
      <c r="GQ110" s="28">
        <v>31.282400817999999</v>
      </c>
      <c r="GR110" s="28">
        <v>14.826677483134052</v>
      </c>
      <c r="GS110" s="28">
        <v>10.815854799453037</v>
      </c>
      <c r="GT110" s="28">
        <v>13.243263458374473</v>
      </c>
      <c r="GU110" s="28">
        <v>31.454198331000001</v>
      </c>
      <c r="GV110" s="28">
        <v>14.647341905512555</v>
      </c>
      <c r="GW110" s="28">
        <v>10.685031992378653</v>
      </c>
      <c r="GX110" s="28">
        <v>12.812533570921916</v>
      </c>
      <c r="GY110" s="28">
        <v>31.643449709000002</v>
      </c>
      <c r="GZ110" s="28">
        <v>14.469241716351251</v>
      </c>
      <c r="HA110" s="28">
        <v>10.555110383986278</v>
      </c>
      <c r="HB110" s="28">
        <v>12.384803188826195</v>
      </c>
      <c r="HC110" s="28">
        <v>31.864737115000001</v>
      </c>
      <c r="HD110" s="28">
        <v>14.268552037399006</v>
      </c>
      <c r="HE110" s="28">
        <v>10.4087100572937</v>
      </c>
      <c r="HF110" s="28">
        <v>11.905850999643247</v>
      </c>
      <c r="HG110" s="28">
        <v>32.600921878999998</v>
      </c>
      <c r="HH110" s="28">
        <v>13.105642994563976</v>
      </c>
      <c r="HI110" s="28">
        <v>9.5603841011526551</v>
      </c>
      <c r="HJ110" s="28">
        <v>9.1841341605271012</v>
      </c>
      <c r="HK110" s="28">
        <v>33.228187616</v>
      </c>
      <c r="HL110" s="28">
        <v>11.478586976938448</v>
      </c>
      <c r="HM110" s="28">
        <v>8.3734693889905767</v>
      </c>
      <c r="HN110" s="28">
        <v>3.4594155268891384</v>
      </c>
      <c r="HO110" s="28">
        <v>33.602121496000002</v>
      </c>
      <c r="HP110" s="28">
        <v>10.298135417968542</v>
      </c>
      <c r="HQ110" s="28">
        <v>7.5123464115649101</v>
      </c>
      <c r="HR110" s="28">
        <v>-0.99657289968142138</v>
      </c>
      <c r="HS110" s="28">
        <v>33.831552830999996</v>
      </c>
      <c r="HT110" s="28">
        <v>9.4697794532641151</v>
      </c>
      <c r="HU110" s="28">
        <v>6.9080722681031954</v>
      </c>
      <c r="HV110" s="28">
        <v>-4.1532529378532175</v>
      </c>
      <c r="HW110" s="29">
        <v>30.741628386999999</v>
      </c>
      <c r="HX110" s="29">
        <v>15.568727562824092</v>
      </c>
      <c r="HY110" s="29">
        <v>11.357170001390882</v>
      </c>
      <c r="HZ110" s="29">
        <v>14.859121185004048</v>
      </c>
      <c r="IA110" s="29">
        <v>30.712471465</v>
      </c>
      <c r="IB110" s="29">
        <v>15.532776654895304</v>
      </c>
      <c r="IC110" s="29">
        <v>11.330944314583531</v>
      </c>
      <c r="ID110" s="29">
        <v>14.765964982549635</v>
      </c>
      <c r="IE110" s="29">
        <v>30.791229695999998</v>
      </c>
      <c r="IF110" s="29">
        <v>15.391388176614145</v>
      </c>
      <c r="IG110" s="29">
        <v>11.22780338815924</v>
      </c>
      <c r="IH110" s="29">
        <v>14.606006120287629</v>
      </c>
      <c r="II110" s="29">
        <v>30.864057819999999</v>
      </c>
      <c r="IJ110" s="29">
        <v>15.35898102924177</v>
      </c>
      <c r="IK110" s="29">
        <v>11.204162825339768</v>
      </c>
      <c r="IL110" s="29">
        <v>14.360872697090642</v>
      </c>
      <c r="IM110" s="29">
        <v>30.958282339</v>
      </c>
      <c r="IN110" s="29">
        <v>15.248252496053082</v>
      </c>
      <c r="IO110" s="29">
        <v>11.123387901997189</v>
      </c>
      <c r="IP110" s="29">
        <v>14.075407558716121</v>
      </c>
      <c r="IQ110" s="29">
        <v>31.064366986</v>
      </c>
      <c r="IR110" s="29">
        <v>15.077029963022673</v>
      </c>
      <c r="IS110" s="29">
        <v>10.998483447998101</v>
      </c>
      <c r="IT110" s="29">
        <v>13.765805680117964</v>
      </c>
      <c r="IU110" s="29">
        <v>31.1893286</v>
      </c>
      <c r="IV110" s="29">
        <v>14.937382106221865</v>
      </c>
      <c r="IW110" s="29">
        <v>10.896612280709913</v>
      </c>
      <c r="IX110" s="29">
        <v>13.416251405349032</v>
      </c>
      <c r="IY110" s="29">
        <v>31.329481995000002</v>
      </c>
      <c r="IZ110" s="29">
        <v>14.798625947759756</v>
      </c>
      <c r="JA110" s="29">
        <v>10.795391594945134</v>
      </c>
      <c r="JB110" s="29">
        <v>13.039068149594151</v>
      </c>
      <c r="JC110" s="29">
        <v>31.490809235</v>
      </c>
      <c r="JD110" s="29">
        <v>14.632128428804554</v>
      </c>
      <c r="JE110" s="29">
        <v>10.673933972929873</v>
      </c>
      <c r="JF110" s="29">
        <v>12.550366714475679</v>
      </c>
      <c r="JG110" s="29">
        <v>31.714529561999999</v>
      </c>
      <c r="JH110" s="29">
        <v>14.294944711982071</v>
      </c>
      <c r="JI110" s="29">
        <v>10.427963145949898</v>
      </c>
      <c r="JJ110" s="29">
        <v>11.131983651439597</v>
      </c>
      <c r="JK110" s="29">
        <v>32.487761503000002</v>
      </c>
      <c r="JL110" s="29">
        <v>12.651906617722128</v>
      </c>
      <c r="JM110" s="29">
        <v>9.2293897313935584</v>
      </c>
      <c r="JN110" s="29">
        <v>4.6735227017350702</v>
      </c>
      <c r="JO110" s="29">
        <v>32.937564019</v>
      </c>
      <c r="JP110" s="29">
        <v>11.195542773830468</v>
      </c>
      <c r="JQ110" s="29">
        <v>8.1669925835076729</v>
      </c>
      <c r="JR110" s="29">
        <v>-0.47071466066953604</v>
      </c>
      <c r="JS110" s="29">
        <v>33.104431886999997</v>
      </c>
      <c r="JT110" s="29">
        <v>10.498777588925089</v>
      </c>
      <c r="JU110" s="29">
        <v>7.6587120818360575</v>
      </c>
      <c r="JV110" s="29">
        <v>-3.4366939357156809</v>
      </c>
      <c r="JW110" s="29">
        <v>33.040394632999998</v>
      </c>
      <c r="JX110" s="29">
        <v>10.328542175826824</v>
      </c>
      <c r="JY110" s="29">
        <v>7.5345277180842842</v>
      </c>
      <c r="JZ110" s="29">
        <v>-2.6900987178775608</v>
      </c>
    </row>
    <row r="111" spans="1:286" ht="15" thickBot="1" x14ac:dyDescent="0.4">
      <c r="A111" s="2"/>
      <c r="B111" s="74" t="s">
        <v>581</v>
      </c>
      <c r="C111" s="74" t="s">
        <v>580</v>
      </c>
      <c r="D111" s="74" t="s">
        <v>853</v>
      </c>
      <c r="E111" s="87">
        <v>390380</v>
      </c>
      <c r="F111" s="84">
        <v>395565</v>
      </c>
      <c r="G111" s="22">
        <v>31.435777741999999</v>
      </c>
      <c r="H111" s="22">
        <v>11.826884722776228</v>
      </c>
      <c r="I111" s="22">
        <v>8.6275477454020848</v>
      </c>
      <c r="J111" s="22">
        <v>14.056730639989471</v>
      </c>
      <c r="K111" s="22">
        <v>31.414250225</v>
      </c>
      <c r="L111" s="22">
        <v>11.775561402136196</v>
      </c>
      <c r="M111" s="22">
        <v>8.5901080975443769</v>
      </c>
      <c r="N111" s="22">
        <v>13.855180300715849</v>
      </c>
      <c r="O111" s="22">
        <v>31.447994420000001</v>
      </c>
      <c r="P111" s="22">
        <v>11.786326813559633</v>
      </c>
      <c r="Q111" s="22">
        <v>8.5979613152962795</v>
      </c>
      <c r="R111" s="22">
        <v>13.612570357179838</v>
      </c>
      <c r="S111" s="22">
        <v>31.515199607</v>
      </c>
      <c r="T111" s="22">
        <v>11.803384337595864</v>
      </c>
      <c r="U111" s="22">
        <v>8.6104045415972426</v>
      </c>
      <c r="V111" s="22">
        <v>13.26239403517773</v>
      </c>
      <c r="W111" s="22">
        <v>31.592127452</v>
      </c>
      <c r="X111" s="22">
        <v>11.790174178250998</v>
      </c>
      <c r="Y111" s="22">
        <v>8.6007679142736748</v>
      </c>
      <c r="Z111" s="22">
        <v>13.085508867187524</v>
      </c>
      <c r="AA111" s="22">
        <v>31.676436185</v>
      </c>
      <c r="AB111" s="22">
        <v>11.708891225576542</v>
      </c>
      <c r="AC111" s="22">
        <v>8.5414731319599841</v>
      </c>
      <c r="AD111" s="22">
        <v>12.675842714073333</v>
      </c>
      <c r="AE111" s="22">
        <v>32.058677828999997</v>
      </c>
      <c r="AF111" s="22">
        <v>11.574780744090564</v>
      </c>
      <c r="AG111" s="22">
        <v>8.4436414028698294</v>
      </c>
      <c r="AH111" s="22">
        <v>12.005182390958982</v>
      </c>
      <c r="AI111" s="22">
        <v>32.148877302999999</v>
      </c>
      <c r="AJ111" s="22">
        <v>11.486415887584736</v>
      </c>
      <c r="AK111" s="22">
        <v>8.3791804703089952</v>
      </c>
      <c r="AL111" s="22">
        <v>11.657587510053801</v>
      </c>
      <c r="AM111" s="22">
        <v>32.248536506000001</v>
      </c>
      <c r="AN111" s="22">
        <v>11.360350789673966</v>
      </c>
      <c r="AO111" s="22">
        <v>8.2872177365250597</v>
      </c>
      <c r="AP111" s="22">
        <v>11.270751194726397</v>
      </c>
      <c r="AQ111" s="22">
        <v>32.365497031000004</v>
      </c>
      <c r="AR111" s="22">
        <v>11.229219230253101</v>
      </c>
      <c r="AS111" s="22">
        <v>8.1915590896073471</v>
      </c>
      <c r="AT111" s="22">
        <v>10.71884081316356</v>
      </c>
      <c r="AU111" s="22">
        <v>32.889099506000001</v>
      </c>
      <c r="AV111" s="22">
        <v>10.701720624788521</v>
      </c>
      <c r="AW111" s="22">
        <v>7.8067562010229743</v>
      </c>
      <c r="AX111" s="22">
        <v>8.9683933490428629</v>
      </c>
      <c r="AY111" s="22">
        <v>33.348196813999998</v>
      </c>
      <c r="AZ111" s="22">
        <v>10.34210344897385</v>
      </c>
      <c r="BA111" s="22">
        <v>7.5444204780381456</v>
      </c>
      <c r="BB111" s="22">
        <v>8.0111022895294397</v>
      </c>
      <c r="BC111" s="22">
        <v>33.637016160000002</v>
      </c>
      <c r="BD111" s="22">
        <v>10.093751797861954</v>
      </c>
      <c r="BE111" s="22">
        <v>7.3632514062291534</v>
      </c>
      <c r="BF111" s="22">
        <v>7.7425968252118125</v>
      </c>
      <c r="BG111" s="22">
        <v>33.916047694</v>
      </c>
      <c r="BH111" s="22">
        <v>9.8404352766415393</v>
      </c>
      <c r="BI111" s="22">
        <v>7.178460530799426</v>
      </c>
      <c r="BJ111" s="22">
        <v>7.7961184126109018</v>
      </c>
      <c r="BK111" s="25">
        <v>31.435442996999999</v>
      </c>
      <c r="BL111" s="25">
        <v>11.826884722776228</v>
      </c>
      <c r="BM111" s="25">
        <v>8.6275477454020848</v>
      </c>
      <c r="BN111" s="25">
        <v>14.056730639989471</v>
      </c>
      <c r="BO111" s="25">
        <v>31.411767889</v>
      </c>
      <c r="BP111" s="25">
        <v>11.797363653333315</v>
      </c>
      <c r="BQ111" s="25">
        <v>8.60601253625072</v>
      </c>
      <c r="BR111" s="25">
        <v>13.973446323640372</v>
      </c>
      <c r="BS111" s="25">
        <v>31.427663749000001</v>
      </c>
      <c r="BT111" s="25">
        <v>11.721171896730452</v>
      </c>
      <c r="BU111" s="25">
        <v>8.5504317105890539</v>
      </c>
      <c r="BV111" s="25">
        <v>13.812480568628935</v>
      </c>
      <c r="BW111" s="25">
        <v>31.466975116</v>
      </c>
      <c r="BX111" s="25">
        <v>11.635469689025971</v>
      </c>
      <c r="BY111" s="25">
        <v>8.4879131432580621</v>
      </c>
      <c r="BZ111" s="25">
        <v>13.603477012741461</v>
      </c>
      <c r="CA111" s="25">
        <v>31.503674176000001</v>
      </c>
      <c r="CB111" s="25">
        <v>11.55374600910832</v>
      </c>
      <c r="CC111" s="25">
        <v>8.4282968565564875</v>
      </c>
      <c r="CD111" s="25">
        <v>13.580214368686693</v>
      </c>
      <c r="CE111" s="25">
        <v>31.545897523000001</v>
      </c>
      <c r="CF111" s="25">
        <v>11.410551780840201</v>
      </c>
      <c r="CG111" s="25">
        <v>8.3238386606572732</v>
      </c>
      <c r="CH111" s="25">
        <v>13.309133447313519</v>
      </c>
      <c r="CI111" s="25">
        <v>31.605526633</v>
      </c>
      <c r="CJ111" s="25">
        <v>11.26583692910167</v>
      </c>
      <c r="CK111" s="25">
        <v>8.218271191107279</v>
      </c>
      <c r="CL111" s="25">
        <v>13.023158294909821</v>
      </c>
      <c r="CM111" s="25">
        <v>31.681636185000002</v>
      </c>
      <c r="CN111" s="25">
        <v>11.207460062984133</v>
      </c>
      <c r="CO111" s="25">
        <v>8.1756860800267521</v>
      </c>
      <c r="CP111" s="25">
        <v>12.737901877469458</v>
      </c>
      <c r="CQ111" s="25">
        <v>31.773740570000001</v>
      </c>
      <c r="CR111" s="25">
        <v>11.135338595929236</v>
      </c>
      <c r="CS111" s="25">
        <v>8.1230744739217009</v>
      </c>
      <c r="CT111" s="25">
        <v>12.394453685977297</v>
      </c>
      <c r="CU111" s="25">
        <v>31.880639032000001</v>
      </c>
      <c r="CV111" s="25">
        <v>11.045172833986168</v>
      </c>
      <c r="CW111" s="25">
        <v>8.0572998059175145</v>
      </c>
      <c r="CX111" s="25">
        <v>11.94956046654892</v>
      </c>
      <c r="CY111" s="25">
        <v>32.107797371000004</v>
      </c>
      <c r="CZ111" s="25">
        <v>10.790635540184804</v>
      </c>
      <c r="DA111" s="25">
        <v>7.8716183938861981</v>
      </c>
      <c r="DB111" s="25">
        <v>10.775128115819243</v>
      </c>
      <c r="DC111" s="25">
        <v>32.305314695999996</v>
      </c>
      <c r="DD111" s="25">
        <v>10.559228764603734</v>
      </c>
      <c r="DE111" s="25">
        <v>7.7028103728618262</v>
      </c>
      <c r="DF111" s="25">
        <v>9.9421368109779991</v>
      </c>
      <c r="DG111" s="25">
        <v>32.474089071999998</v>
      </c>
      <c r="DH111" s="25">
        <v>10.625333281892056</v>
      </c>
      <c r="DI111" s="25">
        <v>7.7510326978831756</v>
      </c>
      <c r="DJ111" s="25">
        <v>9.4519673435946103</v>
      </c>
      <c r="DK111" s="25">
        <v>32.612842755999999</v>
      </c>
      <c r="DL111" s="25">
        <v>10.827871151975502</v>
      </c>
      <c r="DM111" s="25">
        <v>7.8987812542745166</v>
      </c>
      <c r="DN111" s="25">
        <v>9.1367161133599382</v>
      </c>
      <c r="DO111" s="27">
        <v>31.435777741999999</v>
      </c>
      <c r="DP111" s="27">
        <v>11.826884722776228</v>
      </c>
      <c r="DQ111" s="27">
        <v>8.6275477454020848</v>
      </c>
      <c r="DR111" s="27">
        <v>14.056730639989471</v>
      </c>
      <c r="DS111" s="27">
        <v>31.414126070000002</v>
      </c>
      <c r="DT111" s="27">
        <v>11.772150170916722</v>
      </c>
      <c r="DU111" s="27">
        <v>8.5876196518626546</v>
      </c>
      <c r="DV111" s="27">
        <v>13.855247840748257</v>
      </c>
      <c r="DW111" s="27">
        <v>31.447746119000001</v>
      </c>
      <c r="DX111" s="27">
        <v>11.78336844353603</v>
      </c>
      <c r="DY111" s="27">
        <v>8.5958032255519825</v>
      </c>
      <c r="DZ111" s="27">
        <v>13.612705875391667</v>
      </c>
      <c r="EA111" s="27">
        <v>31.514830431</v>
      </c>
      <c r="EB111" s="27">
        <v>11.801046317479516</v>
      </c>
      <c r="EC111" s="27">
        <v>8.6086989884734635</v>
      </c>
      <c r="ED111" s="27">
        <v>13.262596685193275</v>
      </c>
      <c r="EE111" s="27">
        <v>31.591640630000001</v>
      </c>
      <c r="EF111" s="27">
        <v>11.787501146361899</v>
      </c>
      <c r="EG111" s="27">
        <v>8.5988179747258773</v>
      </c>
      <c r="EH111" s="27">
        <v>13.085763818354854</v>
      </c>
      <c r="EI111" s="27">
        <v>31.676581736999999</v>
      </c>
      <c r="EJ111" s="27">
        <v>11.704856921810011</v>
      </c>
      <c r="EK111" s="27">
        <v>8.5385301635299147</v>
      </c>
      <c r="EL111" s="27">
        <v>12.675766312213455</v>
      </c>
      <c r="EM111" s="27">
        <v>32.060221962</v>
      </c>
      <c r="EN111" s="27">
        <v>11.565485533726813</v>
      </c>
      <c r="EO111" s="27">
        <v>8.4368606763220875</v>
      </c>
      <c r="EP111" s="27">
        <v>12.004370820946964</v>
      </c>
      <c r="EQ111" s="27">
        <v>32.150688416000001</v>
      </c>
      <c r="ER111" s="27">
        <v>11.471885222301887</v>
      </c>
      <c r="ES111" s="27">
        <v>8.3685805522884191</v>
      </c>
      <c r="ET111" s="27">
        <v>11.656637953172748</v>
      </c>
      <c r="EU111" s="27">
        <v>32.250588862000001</v>
      </c>
      <c r="EV111" s="27">
        <v>11.351017593262984</v>
      </c>
      <c r="EW111" s="27">
        <v>8.2804092996847238</v>
      </c>
      <c r="EX111" s="27">
        <v>11.269676025297024</v>
      </c>
      <c r="EY111" s="27">
        <v>32.358466067000002</v>
      </c>
      <c r="EZ111" s="27">
        <v>11.232345769849251</v>
      </c>
      <c r="FA111" s="27">
        <v>8.193839856713474</v>
      </c>
      <c r="FB111" s="27">
        <v>10.756807181003225</v>
      </c>
      <c r="FC111" s="27">
        <v>32.823851566000002</v>
      </c>
      <c r="FD111" s="27">
        <v>10.734487810866076</v>
      </c>
      <c r="FE111" s="27">
        <v>7.8306594070652347</v>
      </c>
      <c r="FF111" s="27">
        <v>9.1419166562135459</v>
      </c>
      <c r="FG111" s="27">
        <v>33.194772129999997</v>
      </c>
      <c r="FH111" s="27">
        <v>10.3911031389523</v>
      </c>
      <c r="FI111" s="27">
        <v>7.5801650696789897</v>
      </c>
      <c r="FJ111" s="27">
        <v>8.254468853468687</v>
      </c>
      <c r="FK111" s="27">
        <v>33.442989969000003</v>
      </c>
      <c r="FL111" s="27">
        <v>10.139417931802852</v>
      </c>
      <c r="FM111" s="27">
        <v>7.3965642151520541</v>
      </c>
      <c r="FN111" s="27">
        <v>7.9863372153560448</v>
      </c>
      <c r="FO111" s="27">
        <v>33.656843787</v>
      </c>
      <c r="FP111" s="27">
        <v>9.9038145428663658</v>
      </c>
      <c r="FQ111" s="27">
        <v>7.2246948231122774</v>
      </c>
      <c r="FR111" s="27">
        <v>8.0424376538102962</v>
      </c>
      <c r="FS111" s="28">
        <v>31.436301365999999</v>
      </c>
      <c r="FT111" s="28">
        <v>11.826884722776228</v>
      </c>
      <c r="FU111" s="28">
        <v>8.6275477454020848</v>
      </c>
      <c r="FV111" s="28">
        <v>14.056730639989471</v>
      </c>
      <c r="FW111" s="28">
        <v>31.408648582000001</v>
      </c>
      <c r="FX111" s="28">
        <v>11.755147363652485</v>
      </c>
      <c r="FY111" s="28">
        <v>8.5752163406850652</v>
      </c>
      <c r="FZ111" s="28">
        <v>13.86006827150351</v>
      </c>
      <c r="GA111" s="28">
        <v>31.444193350999999</v>
      </c>
      <c r="GB111" s="28">
        <v>11.710171149856379</v>
      </c>
      <c r="GC111" s="28">
        <v>8.5424068189023732</v>
      </c>
      <c r="GD111" s="28">
        <v>13.630572098024164</v>
      </c>
      <c r="GE111" s="28">
        <v>31.522530539000002</v>
      </c>
      <c r="GF111" s="28">
        <v>11.584812127090613</v>
      </c>
      <c r="GG111" s="28">
        <v>8.450959157106384</v>
      </c>
      <c r="GH111" s="28">
        <v>13.288019752000709</v>
      </c>
      <c r="GI111" s="28">
        <v>31.620640125999998</v>
      </c>
      <c r="GJ111" s="28">
        <v>11.473256012182299</v>
      </c>
      <c r="GK111" s="28">
        <v>8.3695805244213499</v>
      </c>
      <c r="GL111" s="28">
        <v>13.149821578617198</v>
      </c>
      <c r="GM111" s="28">
        <v>31.737155301000001</v>
      </c>
      <c r="GN111" s="28">
        <v>11.317538541969094</v>
      </c>
      <c r="GO111" s="28">
        <v>8.2559867978780943</v>
      </c>
      <c r="GP111" s="28">
        <v>12.774634261566476</v>
      </c>
      <c r="GQ111" s="28">
        <v>32.133885450000001</v>
      </c>
      <c r="GR111" s="28">
        <v>11.120958899610605</v>
      </c>
      <c r="GS111" s="28">
        <v>8.1125846856586534</v>
      </c>
      <c r="GT111" s="28">
        <v>12.148295413056422</v>
      </c>
      <c r="GU111" s="28">
        <v>32.268499829</v>
      </c>
      <c r="GV111" s="28">
        <v>10.981419351637797</v>
      </c>
      <c r="GW111" s="28">
        <v>8.0107925281525638</v>
      </c>
      <c r="GX111" s="28">
        <v>11.829766546594941</v>
      </c>
      <c r="GY111" s="28">
        <v>32.422172803000002</v>
      </c>
      <c r="GZ111" s="28">
        <v>10.836702471056119</v>
      </c>
      <c r="HA111" s="28">
        <v>7.9052235785897409</v>
      </c>
      <c r="HB111" s="28">
        <v>11.516161348355936</v>
      </c>
      <c r="HC111" s="28">
        <v>32.612109283999999</v>
      </c>
      <c r="HD111" s="28">
        <v>10.664455960716047</v>
      </c>
      <c r="HE111" s="28">
        <v>7.7795721473995814</v>
      </c>
      <c r="HF111" s="28">
        <v>11.109619948971719</v>
      </c>
      <c r="HG111" s="28">
        <v>33.396582707999997</v>
      </c>
      <c r="HH111" s="28">
        <v>9.6479994913032936</v>
      </c>
      <c r="HI111" s="28">
        <v>7.0380813045833825</v>
      </c>
      <c r="HJ111" s="28">
        <v>8.7451668347249552</v>
      </c>
      <c r="HK111" s="28">
        <v>34.182558516</v>
      </c>
      <c r="HL111" s="28">
        <v>8.2360219725221597</v>
      </c>
      <c r="HM111" s="28">
        <v>6.0080633628967881</v>
      </c>
      <c r="HN111" s="28">
        <v>3.7676809251232584</v>
      </c>
      <c r="HO111" s="28">
        <v>34.622275608999999</v>
      </c>
      <c r="HP111" s="28">
        <v>7.2021354812361498</v>
      </c>
      <c r="HQ111" s="28">
        <v>5.2538575617936187</v>
      </c>
      <c r="HR111" s="28">
        <v>1.1434043122768855E-2</v>
      </c>
      <c r="HS111" s="28">
        <v>34.860829084000002</v>
      </c>
      <c r="HT111" s="28">
        <v>6.5177702837590319</v>
      </c>
      <c r="HU111" s="28">
        <v>4.7546226783120309</v>
      </c>
      <c r="HV111" s="28">
        <v>-2.3323482463702412</v>
      </c>
      <c r="HW111" s="29">
        <v>31.436301365999999</v>
      </c>
      <c r="HX111" s="29">
        <v>11.826884722776228</v>
      </c>
      <c r="HY111" s="29">
        <v>8.6275477454020848</v>
      </c>
      <c r="HZ111" s="29">
        <v>14.056730639989471</v>
      </c>
      <c r="IA111" s="29">
        <v>31.388102385</v>
      </c>
      <c r="IB111" s="29">
        <v>11.808851156448862</v>
      </c>
      <c r="IC111" s="29">
        <v>8.6143925098386909</v>
      </c>
      <c r="ID111" s="29">
        <v>13.927752008675078</v>
      </c>
      <c r="IE111" s="29">
        <v>31.435904358000002</v>
      </c>
      <c r="IF111" s="29">
        <v>11.893905872224005</v>
      </c>
      <c r="IG111" s="29">
        <v>8.6764387408219434</v>
      </c>
      <c r="IH111" s="29">
        <v>13.637050681376532</v>
      </c>
      <c r="II111" s="29">
        <v>31.509315354000002</v>
      </c>
      <c r="IJ111" s="29">
        <v>11.887753744998196</v>
      </c>
      <c r="IK111" s="29">
        <v>8.6719508496637374</v>
      </c>
      <c r="IL111" s="29">
        <v>13.307778671174809</v>
      </c>
      <c r="IM111" s="29">
        <v>31.598883711999999</v>
      </c>
      <c r="IN111" s="29">
        <v>11.834656003358219</v>
      </c>
      <c r="IO111" s="29">
        <v>8.633216786390955</v>
      </c>
      <c r="IP111" s="29">
        <v>13.187925173072877</v>
      </c>
      <c r="IQ111" s="29">
        <v>31.697145853000002</v>
      </c>
      <c r="IR111" s="29">
        <v>11.709138841870411</v>
      </c>
      <c r="IS111" s="29">
        <v>8.5416537645989212</v>
      </c>
      <c r="IT111" s="29">
        <v>12.868062418890466</v>
      </c>
      <c r="IU111" s="29">
        <v>32.086133943</v>
      </c>
      <c r="IV111" s="29">
        <v>11.495636755902137</v>
      </c>
      <c r="IW111" s="29">
        <v>8.3859069653689531</v>
      </c>
      <c r="IX111" s="29">
        <v>12.301579620021254</v>
      </c>
      <c r="IY111" s="29">
        <v>32.209828150999996</v>
      </c>
      <c r="IZ111" s="29">
        <v>11.457409659559728</v>
      </c>
      <c r="JA111" s="29">
        <v>8.3580208308041097</v>
      </c>
      <c r="JB111" s="29">
        <v>12.054450867613953</v>
      </c>
      <c r="JC111" s="29">
        <v>32.362454987999996</v>
      </c>
      <c r="JD111" s="29">
        <v>11.340345527435465</v>
      </c>
      <c r="JE111" s="29">
        <v>8.27262417624544</v>
      </c>
      <c r="JF111" s="29">
        <v>11.643021586218783</v>
      </c>
      <c r="JG111" s="29">
        <v>32.583284671000001</v>
      </c>
      <c r="JH111" s="29">
        <v>11.043430822516854</v>
      </c>
      <c r="JI111" s="29">
        <v>8.0560290328038135</v>
      </c>
      <c r="JJ111" s="29">
        <v>10.378315435076026</v>
      </c>
      <c r="JK111" s="29">
        <v>33.451993461000001</v>
      </c>
      <c r="JL111" s="29">
        <v>9.700087457770973</v>
      </c>
      <c r="JM111" s="29">
        <v>7.076078750926575</v>
      </c>
      <c r="JN111" s="29">
        <v>4.7804330278641416</v>
      </c>
      <c r="JO111" s="29">
        <v>34.067871070999999</v>
      </c>
      <c r="JP111" s="29">
        <v>8.4426083854783283</v>
      </c>
      <c r="JQ111" s="29">
        <v>6.1587652749479203</v>
      </c>
      <c r="JR111" s="29">
        <v>0.35084778245244053</v>
      </c>
      <c r="JS111" s="29">
        <v>34.300505741999999</v>
      </c>
      <c r="JT111" s="29">
        <v>7.8336133428899757</v>
      </c>
      <c r="JU111" s="29">
        <v>5.7145118701163184</v>
      </c>
      <c r="JV111" s="29">
        <v>-2.063573350430655</v>
      </c>
      <c r="JW111" s="29">
        <v>34.205489022000002</v>
      </c>
      <c r="JX111" s="29">
        <v>7.7840849494380304</v>
      </c>
      <c r="JY111" s="29">
        <v>5.6783815966524367</v>
      </c>
      <c r="JZ111" s="29">
        <v>-1.0985024783311488</v>
      </c>
    </row>
    <row r="112" spans="1:286" ht="15" thickBot="1" x14ac:dyDescent="0.4">
      <c r="A112" s="2"/>
      <c r="B112" s="74" t="s">
        <v>582</v>
      </c>
      <c r="C112" s="74" t="s">
        <v>518</v>
      </c>
      <c r="D112" s="74" t="s">
        <v>849</v>
      </c>
      <c r="E112" s="87">
        <v>384109</v>
      </c>
      <c r="F112" s="84">
        <v>397722</v>
      </c>
      <c r="G112" s="22">
        <v>37.36</v>
      </c>
      <c r="H112" s="22">
        <v>13.362903869166333</v>
      </c>
      <c r="I112" s="22">
        <v>9.748052327459229</v>
      </c>
      <c r="J112" s="22">
        <v>11.233999999999998</v>
      </c>
      <c r="K112" s="22">
        <v>37.330382323999999</v>
      </c>
      <c r="L112" s="22">
        <v>13.277910463201886</v>
      </c>
      <c r="M112" s="22">
        <v>9.6860508211292942</v>
      </c>
      <c r="N112" s="22">
        <v>10.933279564233562</v>
      </c>
      <c r="O112" s="22">
        <v>37.376571239999997</v>
      </c>
      <c r="P112" s="22">
        <v>13.228072339919185</v>
      </c>
      <c r="Q112" s="22">
        <v>9.6496946040660916</v>
      </c>
      <c r="R112" s="22">
        <v>10.909300954759981</v>
      </c>
      <c r="S112" s="22">
        <v>37.461004649000003</v>
      </c>
      <c r="T112" s="22">
        <v>13.112787944636191</v>
      </c>
      <c r="U112" s="22">
        <v>9.5655962427547294</v>
      </c>
      <c r="V112" s="22">
        <v>10.612390091963032</v>
      </c>
      <c r="W112" s="22">
        <v>37.515515872999998</v>
      </c>
      <c r="X112" s="22">
        <v>12.907250666350723</v>
      </c>
      <c r="Y112" s="22">
        <v>9.4156596598392923</v>
      </c>
      <c r="Z112" s="22">
        <v>10.417561697270742</v>
      </c>
      <c r="AA112" s="22">
        <v>37.561496779999999</v>
      </c>
      <c r="AB112" s="22">
        <v>12.689928561079636</v>
      </c>
      <c r="AC112" s="22">
        <v>9.2571262097121583</v>
      </c>
      <c r="AD112" s="22">
        <v>10.195899274484432</v>
      </c>
      <c r="AE112" s="22">
        <v>37.606594215999998</v>
      </c>
      <c r="AF112" s="22">
        <v>12.606217092401794</v>
      </c>
      <c r="AG112" s="22">
        <v>9.1960598587850235</v>
      </c>
      <c r="AH112" s="22">
        <v>9.9699344559893177</v>
      </c>
      <c r="AI112" s="22">
        <v>37.651609999000001</v>
      </c>
      <c r="AJ112" s="22">
        <v>12.528764305012936</v>
      </c>
      <c r="AK112" s="22">
        <v>9.1395591287216824</v>
      </c>
      <c r="AL112" s="22">
        <v>9.8507486022811008</v>
      </c>
      <c r="AM112" s="22">
        <v>37.697563029000001</v>
      </c>
      <c r="AN112" s="22">
        <v>12.376689273467035</v>
      </c>
      <c r="AO112" s="22">
        <v>9.0286225104743529</v>
      </c>
      <c r="AP112" s="22">
        <v>9.6921965178520004</v>
      </c>
      <c r="AQ112" s="22">
        <v>37.752163834999998</v>
      </c>
      <c r="AR112" s="22">
        <v>12.342337209636538</v>
      </c>
      <c r="AS112" s="22">
        <v>9.0035631581767923</v>
      </c>
      <c r="AT112" s="22">
        <v>9.5628547853869783</v>
      </c>
      <c r="AU112" s="22">
        <v>37.946034408999999</v>
      </c>
      <c r="AV112" s="22">
        <v>12.06292950003882</v>
      </c>
      <c r="AW112" s="22">
        <v>8.7997391240805243</v>
      </c>
      <c r="AX112" s="22">
        <v>9.0163213125022672</v>
      </c>
      <c r="AY112" s="22">
        <v>38.047534018999997</v>
      </c>
      <c r="AZ112" s="22">
        <v>12.01240382141944</v>
      </c>
      <c r="BA112" s="22">
        <v>8.7628813449717065</v>
      </c>
      <c r="BB112" s="22">
        <v>8.7997820557853359</v>
      </c>
      <c r="BC112" s="22">
        <v>38.065988035000004</v>
      </c>
      <c r="BD112" s="22">
        <v>11.988689588054967</v>
      </c>
      <c r="BE112" s="22">
        <v>8.7455821418938591</v>
      </c>
      <c r="BF112" s="22">
        <v>8.8553041616637103</v>
      </c>
      <c r="BG112" s="22">
        <v>38.006526635</v>
      </c>
      <c r="BH112" s="22">
        <v>11.992439013652627</v>
      </c>
      <c r="BI112" s="22">
        <v>8.7483172956659541</v>
      </c>
      <c r="BJ112" s="22">
        <v>9.1035454459781455</v>
      </c>
      <c r="BK112" s="25">
        <v>35.232176772999999</v>
      </c>
      <c r="BL112" s="25">
        <v>13.362903869166333</v>
      </c>
      <c r="BM112" s="25">
        <v>9.748052327459229</v>
      </c>
      <c r="BN112" s="25">
        <v>11.233999999999998</v>
      </c>
      <c r="BO112" s="25">
        <v>35.248331024000002</v>
      </c>
      <c r="BP112" s="25">
        <v>13.363009909371668</v>
      </c>
      <c r="BQ112" s="25">
        <v>9.7481296823126744</v>
      </c>
      <c r="BR112" s="25">
        <v>11.358730123469179</v>
      </c>
      <c r="BS112" s="25">
        <v>35.318133154999998</v>
      </c>
      <c r="BT112" s="25">
        <v>13.401309703532906</v>
      </c>
      <c r="BU112" s="25">
        <v>9.7760688489242167</v>
      </c>
      <c r="BV112" s="25">
        <v>11.717743620610804</v>
      </c>
      <c r="BW112" s="25">
        <v>35.429336108999998</v>
      </c>
      <c r="BX112" s="25">
        <v>13.356837084085672</v>
      </c>
      <c r="BY112" s="25">
        <v>9.7436266922077319</v>
      </c>
      <c r="BZ112" s="25">
        <v>11.817987419180028</v>
      </c>
      <c r="CA112" s="25">
        <v>35.546061637999998</v>
      </c>
      <c r="CB112" s="25">
        <v>13.289996407993067</v>
      </c>
      <c r="CC112" s="25">
        <v>9.6948673495878328</v>
      </c>
      <c r="CD112" s="25">
        <v>12.014856772655218</v>
      </c>
      <c r="CE112" s="25">
        <v>35.684523163000001</v>
      </c>
      <c r="CF112" s="25">
        <v>13.196182959672122</v>
      </c>
      <c r="CG112" s="25">
        <v>9.6264317451559176</v>
      </c>
      <c r="CH112" s="25">
        <v>12.158799244462752</v>
      </c>
      <c r="CI112" s="25">
        <v>35.852679878000004</v>
      </c>
      <c r="CJ112" s="25">
        <v>13.17907513987897</v>
      </c>
      <c r="CK112" s="25">
        <v>9.6139518288005217</v>
      </c>
      <c r="CL112" s="25">
        <v>12.19731818898541</v>
      </c>
      <c r="CM112" s="25">
        <v>36.05203169</v>
      </c>
      <c r="CN112" s="25">
        <v>13.162115133705379</v>
      </c>
      <c r="CO112" s="25">
        <v>9.601579740422661</v>
      </c>
      <c r="CP112" s="25">
        <v>12.237723540526929</v>
      </c>
      <c r="CQ112" s="25">
        <v>36.284559592000001</v>
      </c>
      <c r="CR112" s="25">
        <v>13.112918905111663</v>
      </c>
      <c r="CS112" s="25">
        <v>9.565691776598289</v>
      </c>
      <c r="CT112" s="25">
        <v>12.150400530278244</v>
      </c>
      <c r="CU112" s="25">
        <v>36.426294925000001</v>
      </c>
      <c r="CV112" s="25">
        <v>13.064066503850375</v>
      </c>
      <c r="CW112" s="25">
        <v>9.5300546300259867</v>
      </c>
      <c r="CX112" s="25">
        <v>12.025344676606913</v>
      </c>
      <c r="CY112" s="25">
        <v>36.428340126999998</v>
      </c>
      <c r="CZ112" s="25">
        <v>12.993183446597019</v>
      </c>
      <c r="DA112" s="25">
        <v>9.4783464266293915</v>
      </c>
      <c r="DB112" s="25">
        <v>12.025316964281448</v>
      </c>
      <c r="DC112" s="25">
        <v>36.400069928000001</v>
      </c>
      <c r="DD112" s="25">
        <v>12.94192104066915</v>
      </c>
      <c r="DE112" s="25">
        <v>9.4409512152061215</v>
      </c>
      <c r="DF112" s="25">
        <v>12.14877738868956</v>
      </c>
      <c r="DG112" s="25">
        <v>36.345645435999998</v>
      </c>
      <c r="DH112" s="25">
        <v>12.897307034281482</v>
      </c>
      <c r="DI112" s="25">
        <v>9.4084059186850499</v>
      </c>
      <c r="DJ112" s="25">
        <v>12.398659729327466</v>
      </c>
      <c r="DK112" s="25">
        <v>36.274170728000001</v>
      </c>
      <c r="DL112" s="25">
        <v>12.968476078755272</v>
      </c>
      <c r="DM112" s="25">
        <v>9.4603227457772938</v>
      </c>
      <c r="DN112" s="25">
        <v>12.697029315145876</v>
      </c>
      <c r="DO112" s="27">
        <v>35.229999999999997</v>
      </c>
      <c r="DP112" s="27">
        <v>13.362903869166333</v>
      </c>
      <c r="DQ112" s="27">
        <v>9.748052327459229</v>
      </c>
      <c r="DR112" s="27">
        <v>11.233999999999998</v>
      </c>
      <c r="DS112" s="27">
        <v>35.226452440999999</v>
      </c>
      <c r="DT112" s="27">
        <v>13.278357414123228</v>
      </c>
      <c r="DU112" s="27">
        <v>9.6863768656037372</v>
      </c>
      <c r="DV112" s="27">
        <v>10.933279554145116</v>
      </c>
      <c r="DW112" s="27">
        <v>35.286438568999998</v>
      </c>
      <c r="DX112" s="27">
        <v>13.229434158525523</v>
      </c>
      <c r="DY112" s="27">
        <v>9.6506880317794863</v>
      </c>
      <c r="DZ112" s="27">
        <v>10.909300964775305</v>
      </c>
      <c r="EA112" s="27">
        <v>35.385000926000004</v>
      </c>
      <c r="EB112" s="27">
        <v>13.112240066249392</v>
      </c>
      <c r="EC112" s="27">
        <v>9.5651965730994011</v>
      </c>
      <c r="ED112" s="27">
        <v>10.612390091963032</v>
      </c>
      <c r="EE112" s="27">
        <v>35.482740751000001</v>
      </c>
      <c r="EF112" s="27">
        <v>12.909014951174102</v>
      </c>
      <c r="EG112" s="27">
        <v>9.4169466810546822</v>
      </c>
      <c r="EH112" s="27">
        <v>10.417561687270233</v>
      </c>
      <c r="EI112" s="27">
        <v>35.582467192999999</v>
      </c>
      <c r="EJ112" s="27">
        <v>12.688726946954397</v>
      </c>
      <c r="EK112" s="27">
        <v>9.2562496489372759</v>
      </c>
      <c r="EL112" s="27">
        <v>10.195899284508204</v>
      </c>
      <c r="EM112" s="27">
        <v>35.683044719999998</v>
      </c>
      <c r="EN112" s="27">
        <v>12.60645875714734</v>
      </c>
      <c r="EO112" s="27">
        <v>9.1962361498523215</v>
      </c>
      <c r="EP112" s="27">
        <v>9.9699344559893177</v>
      </c>
      <c r="EQ112" s="27">
        <v>35.787701802999997</v>
      </c>
      <c r="ER112" s="27">
        <v>12.535559400069655</v>
      </c>
      <c r="ES112" s="27">
        <v>9.1445160559608141</v>
      </c>
      <c r="ET112" s="27">
        <v>9.8507486022811008</v>
      </c>
      <c r="EU112" s="27">
        <v>35.894232377000002</v>
      </c>
      <c r="EV112" s="27">
        <v>12.408191841309312</v>
      </c>
      <c r="EW112" s="27">
        <v>9.0516031951206326</v>
      </c>
      <c r="EX112" s="27">
        <v>9.6921965178520004</v>
      </c>
      <c r="EY112" s="27">
        <v>36.003743380000003</v>
      </c>
      <c r="EZ112" s="27">
        <v>12.340181285990734</v>
      </c>
      <c r="FA112" s="27">
        <v>9.0019904418930352</v>
      </c>
      <c r="FB112" s="27">
        <v>9.5688487286565085</v>
      </c>
      <c r="FC112" s="27">
        <v>36.254463242</v>
      </c>
      <c r="FD112" s="27">
        <v>12.056850565740056</v>
      </c>
      <c r="FE112" s="27">
        <v>8.7953046261435706</v>
      </c>
      <c r="FF112" s="27">
        <v>9.0431165096820472</v>
      </c>
      <c r="FG112" s="27">
        <v>36.381932986000002</v>
      </c>
      <c r="FH112" s="27">
        <v>12.018148976878399</v>
      </c>
      <c r="FI112" s="27">
        <v>8.7670723558920596</v>
      </c>
      <c r="FJ112" s="27">
        <v>8.8346543009093779</v>
      </c>
      <c r="FK112" s="27">
        <v>36.421933412000001</v>
      </c>
      <c r="FL112" s="27">
        <v>11.99713045373459</v>
      </c>
      <c r="FM112" s="27">
        <v>8.7517396358891482</v>
      </c>
      <c r="FN112" s="27">
        <v>8.890317377361832</v>
      </c>
      <c r="FO112" s="27">
        <v>36.405088726000002</v>
      </c>
      <c r="FP112" s="27">
        <v>12.001783384710313</v>
      </c>
      <c r="FQ112" s="27">
        <v>8.7551338842554838</v>
      </c>
      <c r="FR112" s="27">
        <v>9.1352930542032382</v>
      </c>
      <c r="FS112" s="28">
        <v>35.229930689</v>
      </c>
      <c r="FT112" s="28">
        <v>13.362903869166333</v>
      </c>
      <c r="FU112" s="28">
        <v>9.748052327459229</v>
      </c>
      <c r="FV112" s="28">
        <v>11.233999999999998</v>
      </c>
      <c r="FW112" s="28">
        <v>35.223194249000002</v>
      </c>
      <c r="FX112" s="28">
        <v>13.286832466378142</v>
      </c>
      <c r="FY112" s="28">
        <v>9.6925592982297371</v>
      </c>
      <c r="FZ112" s="28">
        <v>10.962213030580081</v>
      </c>
      <c r="GA112" s="28">
        <v>35.275539305999999</v>
      </c>
      <c r="GB112" s="28">
        <v>13.248713198291773</v>
      </c>
      <c r="GC112" s="28">
        <v>9.664751822876438</v>
      </c>
      <c r="GD112" s="28">
        <v>10.983269312777189</v>
      </c>
      <c r="GE112" s="28">
        <v>35.369882126</v>
      </c>
      <c r="GF112" s="28">
        <v>13.007250455099852</v>
      </c>
      <c r="GG112" s="28">
        <v>9.4886081134842115</v>
      </c>
      <c r="GH112" s="28">
        <v>10.72791194744444</v>
      </c>
      <c r="GI112" s="28">
        <v>35.464523657000001</v>
      </c>
      <c r="GJ112" s="28">
        <v>12.685107284631039</v>
      </c>
      <c r="GK112" s="28">
        <v>9.2536091556671529</v>
      </c>
      <c r="GL112" s="28">
        <v>10.565044111443569</v>
      </c>
      <c r="GM112" s="28">
        <v>35.560394545000001</v>
      </c>
      <c r="GN112" s="28">
        <v>12.375145566611419</v>
      </c>
      <c r="GO112" s="28">
        <v>9.0274963978154474</v>
      </c>
      <c r="GP112" s="28">
        <v>10.374477173741109</v>
      </c>
      <c r="GQ112" s="28">
        <v>35.658148701000002</v>
      </c>
      <c r="GR112" s="28">
        <v>12.254725963059675</v>
      </c>
      <c r="GS112" s="28">
        <v>8.939651973566999</v>
      </c>
      <c r="GT112" s="28">
        <v>10.168677703971145</v>
      </c>
      <c r="GU112" s="28">
        <v>35.759398928000003</v>
      </c>
      <c r="GV112" s="28">
        <v>12.157743602584302</v>
      </c>
      <c r="GW112" s="28">
        <v>8.868904691837626</v>
      </c>
      <c r="GX112" s="28">
        <v>10.067409434472488</v>
      </c>
      <c r="GY112" s="28">
        <v>35.861046180999999</v>
      </c>
      <c r="GZ112" s="28">
        <v>12.031480758781207</v>
      </c>
      <c r="HA112" s="28">
        <v>8.7767977051783568</v>
      </c>
      <c r="HB112" s="28">
        <v>9.9338371708844946</v>
      </c>
      <c r="HC112" s="28">
        <v>35.967810421000003</v>
      </c>
      <c r="HD112" s="28">
        <v>11.925312490363945</v>
      </c>
      <c r="HE112" s="28">
        <v>8.6993494314962252</v>
      </c>
      <c r="HF112" s="28">
        <v>9.8491270766757246</v>
      </c>
      <c r="HG112" s="28">
        <v>36.228030703000002</v>
      </c>
      <c r="HH112" s="28">
        <v>11.479223844750578</v>
      </c>
      <c r="HI112" s="28">
        <v>8.3739339751927311</v>
      </c>
      <c r="HJ112" s="28">
        <v>9.3840643977981379</v>
      </c>
      <c r="HK112" s="28">
        <v>36.405569088</v>
      </c>
      <c r="HL112" s="28">
        <v>11.016267583714168</v>
      </c>
      <c r="HM112" s="28">
        <v>8.0362138282775852</v>
      </c>
      <c r="HN112" s="28">
        <v>8.3081623767907722</v>
      </c>
      <c r="HO112" s="28">
        <v>36.294778714000003</v>
      </c>
      <c r="HP112" s="28">
        <v>10.697332088586871</v>
      </c>
      <c r="HQ112" s="28">
        <v>7.803554824963288</v>
      </c>
      <c r="HR112" s="28">
        <v>7.6831472732935921</v>
      </c>
      <c r="HS112" s="28">
        <v>36.146092275000001</v>
      </c>
      <c r="HT112" s="28">
        <v>10.484606645222948</v>
      </c>
      <c r="HU112" s="28">
        <v>7.648374575700382</v>
      </c>
      <c r="HV112" s="28">
        <v>7.425665718545801</v>
      </c>
      <c r="HW112" s="29">
        <v>35.229930689</v>
      </c>
      <c r="HX112" s="29">
        <v>13.362903869166333</v>
      </c>
      <c r="HY112" s="29">
        <v>9.748052327459229</v>
      </c>
      <c r="HZ112" s="29">
        <v>11.233999999999998</v>
      </c>
      <c r="IA112" s="29">
        <v>35.197142485999997</v>
      </c>
      <c r="IB112" s="29">
        <v>13.287688847249742</v>
      </c>
      <c r="IC112" s="29">
        <v>9.6931840161526033</v>
      </c>
      <c r="ID112" s="29">
        <v>10.985754227546785</v>
      </c>
      <c r="IE112" s="29">
        <v>35.250564894</v>
      </c>
      <c r="IF112" s="29">
        <v>13.20458503656034</v>
      </c>
      <c r="IG112" s="29">
        <v>9.6325609432679151</v>
      </c>
      <c r="IH112" s="29">
        <v>11.003515365669177</v>
      </c>
      <c r="II112" s="29">
        <v>35.322992995999996</v>
      </c>
      <c r="IJ112" s="29">
        <v>12.870142166219981</v>
      </c>
      <c r="IK112" s="29">
        <v>9.3885895256371992</v>
      </c>
      <c r="IL112" s="29">
        <v>10.763170148014677</v>
      </c>
      <c r="IM112" s="29">
        <v>35.389539184999997</v>
      </c>
      <c r="IN112" s="29">
        <v>12.487727105415551</v>
      </c>
      <c r="IO112" s="29">
        <v>9.1096230629560111</v>
      </c>
      <c r="IP112" s="29">
        <v>10.614951709992592</v>
      </c>
      <c r="IQ112" s="29">
        <v>35.450619979000003</v>
      </c>
      <c r="IR112" s="29">
        <v>12.555747423437097</v>
      </c>
      <c r="IS112" s="29">
        <v>9.1592429379395028</v>
      </c>
      <c r="IT112" s="29">
        <v>10.446474653998504</v>
      </c>
      <c r="IU112" s="29">
        <v>35.512706839000003</v>
      </c>
      <c r="IV112" s="29">
        <v>12.444109012217105</v>
      </c>
      <c r="IW112" s="29">
        <v>9.077804271240872</v>
      </c>
      <c r="IX112" s="29">
        <v>10.268238209183362</v>
      </c>
      <c r="IY112" s="29">
        <v>35.572429309</v>
      </c>
      <c r="IZ112" s="29">
        <v>12.371365060999626</v>
      </c>
      <c r="JA112" s="29">
        <v>9.024738571605754</v>
      </c>
      <c r="JB112" s="29">
        <v>10.198376590611183</v>
      </c>
      <c r="JC112" s="29">
        <v>35.629034482999998</v>
      </c>
      <c r="JD112" s="29">
        <v>12.274453459940863</v>
      </c>
      <c r="JE112" s="29">
        <v>8.9540429078856487</v>
      </c>
      <c r="JF112" s="29">
        <v>10.1038778347971</v>
      </c>
      <c r="JG112" s="29">
        <v>35.731206219000001</v>
      </c>
      <c r="JH112" s="29">
        <v>12.148759829946018</v>
      </c>
      <c r="JI112" s="29">
        <v>8.8623511547746183</v>
      </c>
      <c r="JJ112" s="29">
        <v>9.8020515240416728</v>
      </c>
      <c r="JK112" s="29">
        <v>36.116921798</v>
      </c>
      <c r="JL112" s="29">
        <v>11.546599424852877</v>
      </c>
      <c r="JM112" s="29">
        <v>8.4230835228404981</v>
      </c>
      <c r="JN112" s="29">
        <v>8.3439130785003179</v>
      </c>
      <c r="JO112" s="29">
        <v>36.228966364000001</v>
      </c>
      <c r="JP112" s="29">
        <v>11.0405087215686</v>
      </c>
      <c r="JQ112" s="29">
        <v>8.0538974008450275</v>
      </c>
      <c r="JR112" s="29">
        <v>7.3332602706139411</v>
      </c>
      <c r="JS112" s="29">
        <v>36.102223813000002</v>
      </c>
      <c r="JT112" s="29">
        <v>10.977755093892725</v>
      </c>
      <c r="JU112" s="29">
        <v>8.0081195031431811</v>
      </c>
      <c r="JV112" s="29">
        <v>6.9982444523371505</v>
      </c>
      <c r="JW112" s="29">
        <v>35.928986725999998</v>
      </c>
      <c r="JX112" s="29">
        <v>11.045762558490614</v>
      </c>
      <c r="JY112" s="29">
        <v>8.0577300017330646</v>
      </c>
      <c r="JZ112" s="29">
        <v>7.7583386881657823</v>
      </c>
    </row>
    <row r="113" spans="1:286" ht="15" thickBot="1" x14ac:dyDescent="0.4">
      <c r="A113" s="2"/>
      <c r="B113" s="74" t="s">
        <v>583</v>
      </c>
      <c r="C113" s="74" t="s">
        <v>492</v>
      </c>
      <c r="D113" s="74" t="s">
        <v>849</v>
      </c>
      <c r="E113" s="87">
        <v>384792</v>
      </c>
      <c r="F113" s="84">
        <v>391153</v>
      </c>
      <c r="G113" s="22">
        <v>31.666101089999998</v>
      </c>
      <c r="H113" s="22">
        <v>13.384124451535699</v>
      </c>
      <c r="I113" s="22">
        <v>9.7635324468540148</v>
      </c>
      <c r="J113" s="22">
        <v>13.074969157409702</v>
      </c>
      <c r="K113" s="22">
        <v>31.637393287000002</v>
      </c>
      <c r="L113" s="22">
        <v>13.367355265059516</v>
      </c>
      <c r="M113" s="22">
        <v>9.7512995587887232</v>
      </c>
      <c r="N113" s="22">
        <v>13.070008074573947</v>
      </c>
      <c r="O113" s="22">
        <v>31.678073581</v>
      </c>
      <c r="P113" s="22">
        <v>13.279326194999488</v>
      </c>
      <c r="Q113" s="22">
        <v>9.6870835777651116</v>
      </c>
      <c r="R113" s="22">
        <v>12.70087142893286</v>
      </c>
      <c r="S113" s="22">
        <v>31.763979411000001</v>
      </c>
      <c r="T113" s="22">
        <v>13.198487725456273</v>
      </c>
      <c r="U113" s="22">
        <v>9.6281130397073422</v>
      </c>
      <c r="V113" s="22">
        <v>12.300974060249882</v>
      </c>
      <c r="W113" s="22">
        <v>31.864115248000001</v>
      </c>
      <c r="X113" s="22">
        <v>13.074855357793384</v>
      </c>
      <c r="Y113" s="22">
        <v>9.5379249487695379</v>
      </c>
      <c r="Z113" s="22">
        <v>11.78935995640437</v>
      </c>
      <c r="AA113" s="22">
        <v>31.974300589000002</v>
      </c>
      <c r="AB113" s="22">
        <v>12.930204055502619</v>
      </c>
      <c r="AC113" s="22">
        <v>9.4324038376569224</v>
      </c>
      <c r="AD113" s="22">
        <v>11.264725088573893</v>
      </c>
      <c r="AE113" s="22">
        <v>32.090975034000003</v>
      </c>
      <c r="AF113" s="22">
        <v>12.752950257399476</v>
      </c>
      <c r="AG113" s="22">
        <v>9.3030996597575921</v>
      </c>
      <c r="AH113" s="22">
        <v>10.685735099618967</v>
      </c>
      <c r="AI113" s="22">
        <v>32.220226932000003</v>
      </c>
      <c r="AJ113" s="22">
        <v>12.61704157963702</v>
      </c>
      <c r="AK113" s="22">
        <v>9.2039561715191436</v>
      </c>
      <c r="AL113" s="22">
        <v>10.171057048291985</v>
      </c>
      <c r="AM113" s="22">
        <v>32.358735879000001</v>
      </c>
      <c r="AN113" s="22">
        <v>12.447384705933526</v>
      </c>
      <c r="AO113" s="22">
        <v>9.0801938442011387</v>
      </c>
      <c r="AP113" s="22">
        <v>9.640983605918322</v>
      </c>
      <c r="AQ113" s="22">
        <v>32.518555147000001</v>
      </c>
      <c r="AR113" s="22">
        <v>12.259566486876544</v>
      </c>
      <c r="AS113" s="22">
        <v>8.943183068299188</v>
      </c>
      <c r="AT113" s="22">
        <v>8.9862900859055799</v>
      </c>
      <c r="AU113" s="22">
        <v>33.097037211</v>
      </c>
      <c r="AV113" s="22">
        <v>11.55934387684669</v>
      </c>
      <c r="AW113" s="22">
        <v>8.4323804231352852</v>
      </c>
      <c r="AX113" s="22">
        <v>6.7142040444909767</v>
      </c>
      <c r="AY113" s="22">
        <v>33.492592930999997</v>
      </c>
      <c r="AZ113" s="22">
        <v>11.108554173025654</v>
      </c>
      <c r="BA113" s="22">
        <v>8.1035356103198026</v>
      </c>
      <c r="BB113" s="22">
        <v>5.7266838848894892</v>
      </c>
      <c r="BC113" s="22">
        <v>33.715728091999999</v>
      </c>
      <c r="BD113" s="22">
        <v>10.789027066503452</v>
      </c>
      <c r="BE113" s="22">
        <v>7.8704450347296344</v>
      </c>
      <c r="BF113" s="22">
        <v>5.6328392703564347</v>
      </c>
      <c r="BG113" s="22">
        <v>33.839129485999997</v>
      </c>
      <c r="BH113" s="22">
        <v>10.624729005320326</v>
      </c>
      <c r="BI113" s="22">
        <v>7.7505918865371424</v>
      </c>
      <c r="BJ113" s="22">
        <v>5.8637259114798113</v>
      </c>
      <c r="BK113" s="25">
        <v>31.665519148999998</v>
      </c>
      <c r="BL113" s="25">
        <v>13.384124451535699</v>
      </c>
      <c r="BM113" s="25">
        <v>9.7635324468540148</v>
      </c>
      <c r="BN113" s="25">
        <v>13.074969157409702</v>
      </c>
      <c r="BO113" s="25">
        <v>31.65130023</v>
      </c>
      <c r="BP113" s="25">
        <v>13.37237419890133</v>
      </c>
      <c r="BQ113" s="25">
        <v>9.7549608011501938</v>
      </c>
      <c r="BR113" s="25">
        <v>13.082573219111408</v>
      </c>
      <c r="BS113" s="25">
        <v>31.686785222000001</v>
      </c>
      <c r="BT113" s="25">
        <v>13.26172543181376</v>
      </c>
      <c r="BU113" s="25">
        <v>9.674244066067839</v>
      </c>
      <c r="BV113" s="25">
        <v>12.807589309682399</v>
      </c>
      <c r="BW113" s="25">
        <v>31.758242557999999</v>
      </c>
      <c r="BX113" s="25">
        <v>13.268599163170688</v>
      </c>
      <c r="BY113" s="25">
        <v>9.6792583573931577</v>
      </c>
      <c r="BZ113" s="25">
        <v>12.598252743383847</v>
      </c>
      <c r="CA113" s="25">
        <v>31.838227949</v>
      </c>
      <c r="CB113" s="25">
        <v>13.209907816301211</v>
      </c>
      <c r="CC113" s="25">
        <v>9.636443836982453</v>
      </c>
      <c r="CD113" s="25">
        <v>12.309705860663836</v>
      </c>
      <c r="CE113" s="25">
        <v>31.936712796000002</v>
      </c>
      <c r="CF113" s="25">
        <v>13.120665812582384</v>
      </c>
      <c r="CG113" s="25">
        <v>9.5713430377418209</v>
      </c>
      <c r="CH113" s="25">
        <v>11.948184408563455</v>
      </c>
      <c r="CI113" s="25">
        <v>32.037290155000001</v>
      </c>
      <c r="CJ113" s="25">
        <v>13.030744757436512</v>
      </c>
      <c r="CK113" s="25">
        <v>9.5057468799392595</v>
      </c>
      <c r="CL113" s="25">
        <v>11.475475667775019</v>
      </c>
      <c r="CM113" s="25">
        <v>32.123351364000001</v>
      </c>
      <c r="CN113" s="25">
        <v>12.943336858307351</v>
      </c>
      <c r="CO113" s="25">
        <v>9.4419840344614592</v>
      </c>
      <c r="CP113" s="25">
        <v>11.047082084016417</v>
      </c>
      <c r="CQ113" s="25">
        <v>32.226342232</v>
      </c>
      <c r="CR113" s="25">
        <v>12.84122283562615</v>
      </c>
      <c r="CS113" s="25">
        <v>9.3674932765985286</v>
      </c>
      <c r="CT113" s="25">
        <v>10.571067309125073</v>
      </c>
      <c r="CU113" s="25">
        <v>32.345029392999997</v>
      </c>
      <c r="CV113" s="25">
        <v>12.720268464528372</v>
      </c>
      <c r="CW113" s="25">
        <v>9.2792587468705499</v>
      </c>
      <c r="CX113" s="25">
        <v>10.028447732489077</v>
      </c>
      <c r="CY113" s="25">
        <v>32.590259642999996</v>
      </c>
      <c r="CZ113" s="25">
        <v>12.366219705052552</v>
      </c>
      <c r="DA113" s="25">
        <v>9.0209851060786086</v>
      </c>
      <c r="DB113" s="25">
        <v>8.4229949445344445</v>
      </c>
      <c r="DC113" s="25">
        <v>32.750841592999997</v>
      </c>
      <c r="DD113" s="25">
        <v>12.103243725201779</v>
      </c>
      <c r="DE113" s="25">
        <v>8.8291477900618958</v>
      </c>
      <c r="DF113" s="25">
        <v>7.4784944219437115</v>
      </c>
      <c r="DG113" s="25">
        <v>32.831385591</v>
      </c>
      <c r="DH113" s="25">
        <v>11.902660588234463</v>
      </c>
      <c r="DI113" s="25">
        <v>8.6828251842639936</v>
      </c>
      <c r="DJ113" s="25">
        <v>7.0481921589038379</v>
      </c>
      <c r="DK113" s="25">
        <v>32.877944446000001</v>
      </c>
      <c r="DL113" s="25">
        <v>11.781623000050043</v>
      </c>
      <c r="DM113" s="25">
        <v>8.5945299488299014</v>
      </c>
      <c r="DN113" s="25">
        <v>6.7804105252265074</v>
      </c>
      <c r="DO113" s="27">
        <v>31.666101089999998</v>
      </c>
      <c r="DP113" s="27">
        <v>13.384124451535699</v>
      </c>
      <c r="DQ113" s="27">
        <v>9.7635324468540148</v>
      </c>
      <c r="DR113" s="27">
        <v>13.074969157409702</v>
      </c>
      <c r="DS113" s="27">
        <v>31.637393287999998</v>
      </c>
      <c r="DT113" s="27">
        <v>13.369541073968179</v>
      </c>
      <c r="DU113" s="27">
        <v>9.7528940759556573</v>
      </c>
      <c r="DV113" s="27">
        <v>13.070008064451841</v>
      </c>
      <c r="DW113" s="27">
        <v>31.678073577999999</v>
      </c>
      <c r="DX113" s="27">
        <v>13.285236435694966</v>
      </c>
      <c r="DY113" s="27">
        <v>9.6913950160671067</v>
      </c>
      <c r="DZ113" s="27">
        <v>12.700871448987071</v>
      </c>
      <c r="EA113" s="27">
        <v>31.763979411000001</v>
      </c>
      <c r="EB113" s="27">
        <v>13.218620925108068</v>
      </c>
      <c r="EC113" s="27">
        <v>9.6427999285487527</v>
      </c>
      <c r="ED113" s="27">
        <v>12.300974060249882</v>
      </c>
      <c r="EE113" s="27">
        <v>31.864115265999999</v>
      </c>
      <c r="EF113" s="27">
        <v>13.087373855778667</v>
      </c>
      <c r="EG113" s="27">
        <v>9.5470570187609489</v>
      </c>
      <c r="EH113" s="27">
        <v>11.789359846382967</v>
      </c>
      <c r="EI113" s="27">
        <v>31.974300569</v>
      </c>
      <c r="EJ113" s="27">
        <v>12.94985869698119</v>
      </c>
      <c r="EK113" s="27">
        <v>9.4467416249736935</v>
      </c>
      <c r="EL113" s="27">
        <v>11.26472520858443</v>
      </c>
      <c r="EM113" s="27">
        <v>32.090975034000003</v>
      </c>
      <c r="EN113" s="27">
        <v>12.770084698142711</v>
      </c>
      <c r="EO113" s="27">
        <v>9.315598995725443</v>
      </c>
      <c r="EP113" s="27">
        <v>10.685735099618967</v>
      </c>
      <c r="EQ113" s="27">
        <v>32.220226932000003</v>
      </c>
      <c r="ER113" s="27">
        <v>12.634576792637448</v>
      </c>
      <c r="ES113" s="27">
        <v>9.2167478652688626</v>
      </c>
      <c r="ET113" s="27">
        <v>10.171057048291985</v>
      </c>
      <c r="EU113" s="27">
        <v>32.358735879000001</v>
      </c>
      <c r="EV113" s="27">
        <v>12.475154944095202</v>
      </c>
      <c r="EW113" s="27">
        <v>9.1004518463087969</v>
      </c>
      <c r="EX113" s="27">
        <v>9.640983605918322</v>
      </c>
      <c r="EY113" s="27">
        <v>32.506735695000003</v>
      </c>
      <c r="EZ113" s="27">
        <v>12.297145197735787</v>
      </c>
      <c r="FA113" s="27">
        <v>8.9705962146812102</v>
      </c>
      <c r="FB113" s="27">
        <v>9.0452253481924103</v>
      </c>
      <c r="FC113" s="27">
        <v>33.036151605999997</v>
      </c>
      <c r="FD113" s="27">
        <v>11.624072890637617</v>
      </c>
      <c r="FE113" s="27">
        <v>8.479599337505741</v>
      </c>
      <c r="FF113" s="27">
        <v>6.9585218196964078</v>
      </c>
      <c r="FG113" s="27">
        <v>33.403050393000001</v>
      </c>
      <c r="FH113" s="27">
        <v>11.187962992925739</v>
      </c>
      <c r="FI113" s="27">
        <v>8.1614632388672117</v>
      </c>
      <c r="FJ113" s="27">
        <v>6.0173994763779532</v>
      </c>
      <c r="FK113" s="27">
        <v>33.615583229999999</v>
      </c>
      <c r="FL113" s="27">
        <v>10.86073410339829</v>
      </c>
      <c r="FM113" s="27">
        <v>7.9227543198028307</v>
      </c>
      <c r="FN113" s="27">
        <v>5.9033086532428598</v>
      </c>
      <c r="FO113" s="27">
        <v>33.739199900000003</v>
      </c>
      <c r="FP113" s="27">
        <v>10.69053034206417</v>
      </c>
      <c r="FQ113" s="27">
        <v>7.7985930455723294</v>
      </c>
      <c r="FR113" s="27">
        <v>6.102790942473888</v>
      </c>
      <c r="FS113" s="28">
        <v>31.667274785</v>
      </c>
      <c r="FT113" s="28">
        <v>13.384124451535699</v>
      </c>
      <c r="FU113" s="28">
        <v>9.7635324468540148</v>
      </c>
      <c r="FV113" s="28">
        <v>13.074969157409702</v>
      </c>
      <c r="FW113" s="28">
        <v>31.632487122000001</v>
      </c>
      <c r="FX113" s="28">
        <v>13.347699072641563</v>
      </c>
      <c r="FY113" s="28">
        <v>9.7369606400832662</v>
      </c>
      <c r="FZ113" s="28">
        <v>13.069369811379818</v>
      </c>
      <c r="GA113" s="28">
        <v>31.677814054999999</v>
      </c>
      <c r="GB113" s="28">
        <v>13.244186996100273</v>
      </c>
      <c r="GC113" s="28">
        <v>9.6614500213938115</v>
      </c>
      <c r="GD113" s="28">
        <v>12.710157675834909</v>
      </c>
      <c r="GE113" s="28">
        <v>31.780603302999999</v>
      </c>
      <c r="GF113" s="28">
        <v>13.028831399526828</v>
      </c>
      <c r="GG113" s="28">
        <v>9.5043511119828796</v>
      </c>
      <c r="GH113" s="28">
        <v>12.318361937947019</v>
      </c>
      <c r="GI113" s="28">
        <v>31.909677289000001</v>
      </c>
      <c r="GJ113" s="28">
        <v>12.739195745699208</v>
      </c>
      <c r="GK113" s="28">
        <v>9.2930659349695066</v>
      </c>
      <c r="GL113" s="28">
        <v>11.844749061585022</v>
      </c>
      <c r="GM113" s="28">
        <v>32.060222478</v>
      </c>
      <c r="GN113" s="28">
        <v>12.462407050536893</v>
      </c>
      <c r="GO113" s="28">
        <v>9.091152435440625</v>
      </c>
      <c r="GP113" s="28">
        <v>11.357494797188743</v>
      </c>
      <c r="GQ113" s="28">
        <v>32.228331607999998</v>
      </c>
      <c r="GR113" s="28">
        <v>12.260608041403367</v>
      </c>
      <c r="GS113" s="28">
        <v>8.9439428678254576</v>
      </c>
      <c r="GT113" s="28">
        <v>10.811664906154945</v>
      </c>
      <c r="GU113" s="28">
        <v>32.421678663000002</v>
      </c>
      <c r="GV113" s="28">
        <v>12.073406631732936</v>
      </c>
      <c r="GW113" s="28">
        <v>8.8073820457834628</v>
      </c>
      <c r="GX113" s="28">
        <v>10.337278162719794</v>
      </c>
      <c r="GY113" s="28">
        <v>32.633601622999997</v>
      </c>
      <c r="GZ113" s="28">
        <v>11.844829178273638</v>
      </c>
      <c r="HA113" s="28">
        <v>8.6406379758556735</v>
      </c>
      <c r="HB113" s="28">
        <v>9.9015782578862321</v>
      </c>
      <c r="HC113" s="28">
        <v>32.882354841999998</v>
      </c>
      <c r="HD113" s="28">
        <v>11.640891240899599</v>
      </c>
      <c r="HE113" s="28">
        <v>8.491868089868289</v>
      </c>
      <c r="HF113" s="28">
        <v>9.4175528410573364</v>
      </c>
      <c r="HG113" s="28">
        <v>33.663881754999998</v>
      </c>
      <c r="HH113" s="28">
        <v>10.677924993722456</v>
      </c>
      <c r="HI113" s="28">
        <v>7.7893976194550767</v>
      </c>
      <c r="HJ113" s="28">
        <v>6.7002083929876584</v>
      </c>
      <c r="HK113" s="28">
        <v>34.279239756000003</v>
      </c>
      <c r="HL113" s="28">
        <v>9.2795245052804702</v>
      </c>
      <c r="HM113" s="28">
        <v>6.7692839323746155</v>
      </c>
      <c r="HN113" s="28">
        <v>1.6958643538246605</v>
      </c>
      <c r="HO113" s="28">
        <v>34.558179981000002</v>
      </c>
      <c r="HP113" s="28">
        <v>8.1708701317489449</v>
      </c>
      <c r="HQ113" s="28">
        <v>5.9605360021295661</v>
      </c>
      <c r="HR113" s="28">
        <v>-2.0110458992334692</v>
      </c>
      <c r="HS113" s="28">
        <v>34.685840145</v>
      </c>
      <c r="HT113" s="28">
        <v>7.3756005448564537</v>
      </c>
      <c r="HU113" s="28">
        <v>5.3803979106363924</v>
      </c>
      <c r="HV113" s="28">
        <v>-4.6389166748952633</v>
      </c>
      <c r="HW113" s="29">
        <v>31.667274785</v>
      </c>
      <c r="HX113" s="29">
        <v>13.384124451535699</v>
      </c>
      <c r="HY113" s="29">
        <v>9.7635324468540148</v>
      </c>
      <c r="HZ113" s="29">
        <v>13.074969157409702</v>
      </c>
      <c r="IA113" s="29">
        <v>31.60695393</v>
      </c>
      <c r="IB113" s="29">
        <v>13.384973356079067</v>
      </c>
      <c r="IC113" s="29">
        <v>9.7641517108995224</v>
      </c>
      <c r="ID113" s="29">
        <v>13.126779421131005</v>
      </c>
      <c r="IE113" s="29">
        <v>31.674627836999999</v>
      </c>
      <c r="IF113" s="29">
        <v>13.285438466110792</v>
      </c>
      <c r="IG113" s="29">
        <v>9.6915423944426831</v>
      </c>
      <c r="IH113" s="29">
        <v>12.585913941402088</v>
      </c>
      <c r="II113" s="29">
        <v>31.76760732</v>
      </c>
      <c r="IJ113" s="29">
        <v>13.179897992627941</v>
      </c>
      <c r="IK113" s="29">
        <v>9.6145520884247269</v>
      </c>
      <c r="IL113" s="29">
        <v>12.196355163008398</v>
      </c>
      <c r="IM113" s="29">
        <v>31.879127975999999</v>
      </c>
      <c r="IN113" s="29">
        <v>12.941598835675924</v>
      </c>
      <c r="IO113" s="29">
        <v>9.4407161711494627</v>
      </c>
      <c r="IP113" s="29">
        <v>11.771978314394643</v>
      </c>
      <c r="IQ113" s="29">
        <v>32.002806749000001</v>
      </c>
      <c r="IR113" s="29">
        <v>12.706292483368927</v>
      </c>
      <c r="IS113" s="29">
        <v>9.2690634631954048</v>
      </c>
      <c r="IT113" s="29">
        <v>11.368353720852344</v>
      </c>
      <c r="IU113" s="29">
        <v>32.146067721000001</v>
      </c>
      <c r="IV113" s="29">
        <v>12.476226035968775</v>
      </c>
      <c r="IW113" s="29">
        <v>9.1012331929182864</v>
      </c>
      <c r="IX113" s="29">
        <v>10.898412765398241</v>
      </c>
      <c r="IY113" s="29">
        <v>32.304284780000003</v>
      </c>
      <c r="IZ113" s="29">
        <v>12.314378223480487</v>
      </c>
      <c r="JA113" s="29">
        <v>8.9831674670350807</v>
      </c>
      <c r="JB113" s="29">
        <v>10.522833337308732</v>
      </c>
      <c r="JC113" s="29">
        <v>32.481763194000003</v>
      </c>
      <c r="JD113" s="29">
        <v>12.111676463713355</v>
      </c>
      <c r="JE113" s="29">
        <v>8.8352993554012471</v>
      </c>
      <c r="JF113" s="29">
        <v>10.077929312222597</v>
      </c>
      <c r="JG113" s="29">
        <v>32.719012161999999</v>
      </c>
      <c r="JH113" s="29">
        <v>11.773992223477189</v>
      </c>
      <c r="JI113" s="29">
        <v>8.5889634035595286</v>
      </c>
      <c r="JJ113" s="29">
        <v>8.7880382744266079</v>
      </c>
      <c r="JK113" s="29">
        <v>33.485647292000003</v>
      </c>
      <c r="JL113" s="29">
        <v>10.2639375184872</v>
      </c>
      <c r="JM113" s="29">
        <v>7.4873995200137031</v>
      </c>
      <c r="JN113" s="29">
        <v>2.8073935530366185</v>
      </c>
      <c r="JO113" s="29">
        <v>33.902985368000003</v>
      </c>
      <c r="JP113" s="29">
        <v>8.9287638075041329</v>
      </c>
      <c r="JQ113" s="29">
        <v>6.5134088868143891</v>
      </c>
      <c r="JR113" s="29">
        <v>-1.6678450973581995</v>
      </c>
      <c r="JS113" s="29">
        <v>33.964568063000002</v>
      </c>
      <c r="JT113" s="29">
        <v>8.3506065488774599</v>
      </c>
      <c r="JU113" s="29">
        <v>6.091651216043628</v>
      </c>
      <c r="JV113" s="29">
        <v>-4.1551375524729721</v>
      </c>
      <c r="JW113" s="29">
        <v>33.810310932</v>
      </c>
      <c r="JX113" s="29">
        <v>8.3136042978992553</v>
      </c>
      <c r="JY113" s="29">
        <v>6.0646585891190563</v>
      </c>
      <c r="JZ113" s="29">
        <v>-3.2734188312722878</v>
      </c>
    </row>
    <row r="114" spans="1:286" ht="15" thickBot="1" x14ac:dyDescent="0.4">
      <c r="A114" s="2"/>
      <c r="B114" s="74" t="s">
        <v>584</v>
      </c>
      <c r="C114" s="74" t="s">
        <v>479</v>
      </c>
      <c r="D114" s="74" t="s">
        <v>855</v>
      </c>
      <c r="E114" s="87">
        <v>355190</v>
      </c>
      <c r="F114" s="84">
        <v>430397</v>
      </c>
      <c r="G114" s="22">
        <v>29.443052914999999</v>
      </c>
      <c r="H114" s="22">
        <v>11.522856003191064</v>
      </c>
      <c r="I114" s="22">
        <v>8.405763027306115</v>
      </c>
      <c r="J114" s="22">
        <v>19.851720358619851</v>
      </c>
      <c r="K114" s="22">
        <v>29.442449047</v>
      </c>
      <c r="L114" s="22">
        <v>11.46401180350693</v>
      </c>
      <c r="M114" s="22">
        <v>8.3628370028952101</v>
      </c>
      <c r="N114" s="22">
        <v>19.712689056490795</v>
      </c>
      <c r="O114" s="22">
        <v>29.473073524</v>
      </c>
      <c r="P114" s="22">
        <v>11.458443997936767</v>
      </c>
      <c r="Q114" s="22">
        <v>8.3587753662495778</v>
      </c>
      <c r="R114" s="22">
        <v>19.698643880552922</v>
      </c>
      <c r="S114" s="22">
        <v>29.532728276</v>
      </c>
      <c r="T114" s="22">
        <v>11.365529715265325</v>
      </c>
      <c r="U114" s="22">
        <v>8.2909956906403384</v>
      </c>
      <c r="V114" s="22">
        <v>19.447822827210171</v>
      </c>
      <c r="W114" s="22">
        <v>29.600363295000001</v>
      </c>
      <c r="X114" s="22">
        <v>11.255007902000845</v>
      </c>
      <c r="Y114" s="22">
        <v>8.2103715666044117</v>
      </c>
      <c r="Z114" s="22">
        <v>19.369562926838327</v>
      </c>
      <c r="AA114" s="22">
        <v>29.676445984000001</v>
      </c>
      <c r="AB114" s="22">
        <v>11.129339563113207</v>
      </c>
      <c r="AC114" s="22">
        <v>8.1186982630039726</v>
      </c>
      <c r="AD114" s="22">
        <v>19.112359864406038</v>
      </c>
      <c r="AE114" s="22">
        <v>29.762164359</v>
      </c>
      <c r="AF114" s="22">
        <v>11.044782224977789</v>
      </c>
      <c r="AG114" s="22">
        <v>8.0570148620841593</v>
      </c>
      <c r="AH114" s="22">
        <v>18.924247748437395</v>
      </c>
      <c r="AI114" s="22">
        <v>29.859764498000001</v>
      </c>
      <c r="AJ114" s="22">
        <v>10.967559030731332</v>
      </c>
      <c r="AK114" s="22">
        <v>8.0006816170216855</v>
      </c>
      <c r="AL114" s="22">
        <v>18.759275203937221</v>
      </c>
      <c r="AM114" s="22">
        <v>29.988298764</v>
      </c>
      <c r="AN114" s="22">
        <v>10.865079991155667</v>
      </c>
      <c r="AO114" s="22">
        <v>7.9259245844161921</v>
      </c>
      <c r="AP114" s="22">
        <v>18.498902684647891</v>
      </c>
      <c r="AQ114" s="22">
        <v>30.114398485999999</v>
      </c>
      <c r="AR114" s="22">
        <v>10.743785608618765</v>
      </c>
      <c r="AS114" s="22">
        <v>7.8374420210771847</v>
      </c>
      <c r="AT114" s="22">
        <v>18.172903903050077</v>
      </c>
      <c r="AU114" s="22">
        <v>30.657758982000001</v>
      </c>
      <c r="AV114" s="22">
        <v>10.330710287907921</v>
      </c>
      <c r="AW114" s="22">
        <v>7.5361093256618945</v>
      </c>
      <c r="AX114" s="22">
        <v>16.949963160566742</v>
      </c>
      <c r="AY114" s="22">
        <v>31.223115212</v>
      </c>
      <c r="AZ114" s="22">
        <v>10.076902132801216</v>
      </c>
      <c r="BA114" s="22">
        <v>7.3509598101568931</v>
      </c>
      <c r="BB114" s="22">
        <v>16.035523756332232</v>
      </c>
      <c r="BC114" s="22">
        <v>31.572649966</v>
      </c>
      <c r="BD114" s="22">
        <v>10.310687132578497</v>
      </c>
      <c r="BE114" s="22">
        <v>7.5215027126215608</v>
      </c>
      <c r="BF114" s="22">
        <v>15.313545265465095</v>
      </c>
      <c r="BG114" s="22">
        <v>31.824005871000001</v>
      </c>
      <c r="BH114" s="22">
        <v>10.413885274315589</v>
      </c>
      <c r="BI114" s="22">
        <v>7.5967843202421133</v>
      </c>
      <c r="BJ114" s="22">
        <v>14.837863587853278</v>
      </c>
      <c r="BK114" s="25">
        <v>29.442871719999999</v>
      </c>
      <c r="BL114" s="25">
        <v>11.522856003191059</v>
      </c>
      <c r="BM114" s="25">
        <v>8.4057630273061115</v>
      </c>
      <c r="BN114" s="25">
        <v>19.851720358619851</v>
      </c>
      <c r="BO114" s="25">
        <v>29.444263388</v>
      </c>
      <c r="BP114" s="25">
        <v>11.470265105908835</v>
      </c>
      <c r="BQ114" s="25">
        <v>8.3673986999357659</v>
      </c>
      <c r="BR114" s="25">
        <v>19.729870209582565</v>
      </c>
      <c r="BS114" s="25">
        <v>29.478546340000001</v>
      </c>
      <c r="BT114" s="25">
        <v>11.302111070074549</v>
      </c>
      <c r="BU114" s="25">
        <v>8.2447326719200795</v>
      </c>
      <c r="BV114" s="25">
        <v>19.694321726743638</v>
      </c>
      <c r="BW114" s="25">
        <v>29.529635955</v>
      </c>
      <c r="BX114" s="25">
        <v>11.087719212296774</v>
      </c>
      <c r="BY114" s="25">
        <v>8.0883367965429329</v>
      </c>
      <c r="BZ114" s="25">
        <v>19.475223756841864</v>
      </c>
      <c r="CA114" s="25">
        <v>29.586847532</v>
      </c>
      <c r="CB114" s="25">
        <v>10.879823548587922</v>
      </c>
      <c r="CC114" s="25">
        <v>7.9366798042957676</v>
      </c>
      <c r="CD114" s="25">
        <v>19.443836040797073</v>
      </c>
      <c r="CE114" s="25">
        <v>29.656815340000001</v>
      </c>
      <c r="CF114" s="25">
        <v>10.672824994968105</v>
      </c>
      <c r="CG114" s="25">
        <v>7.7856772413685356</v>
      </c>
      <c r="CH114" s="25">
        <v>19.204269144100302</v>
      </c>
      <c r="CI114" s="25">
        <v>29.735933515999999</v>
      </c>
      <c r="CJ114" s="25">
        <v>10.512155021510889</v>
      </c>
      <c r="CK114" s="25">
        <v>7.6684707326600252</v>
      </c>
      <c r="CL114" s="25">
        <v>19.020861289735603</v>
      </c>
      <c r="CM114" s="25">
        <v>29.818536508000001</v>
      </c>
      <c r="CN114" s="25">
        <v>10.459002121410229</v>
      </c>
      <c r="CO114" s="25">
        <v>7.6296964320581182</v>
      </c>
      <c r="CP114" s="25">
        <v>18.869140433706761</v>
      </c>
      <c r="CQ114" s="25">
        <v>29.916721047999999</v>
      </c>
      <c r="CR114" s="25">
        <v>10.384915488998315</v>
      </c>
      <c r="CS114" s="25">
        <v>7.5756512651851455</v>
      </c>
      <c r="CT114" s="25">
        <v>18.596998600887979</v>
      </c>
      <c r="CU114" s="25">
        <v>30.044066231999999</v>
      </c>
      <c r="CV114" s="25">
        <v>10.295148628882174</v>
      </c>
      <c r="CW114" s="25">
        <v>7.5101675905099912</v>
      </c>
      <c r="CX114" s="25">
        <v>18.274911586673543</v>
      </c>
      <c r="CY114" s="25">
        <v>30.463379166999999</v>
      </c>
      <c r="CZ114" s="25">
        <v>10.090446956346369</v>
      </c>
      <c r="DA114" s="25">
        <v>7.3608405703552062</v>
      </c>
      <c r="DB114" s="25">
        <v>17.50182531256684</v>
      </c>
      <c r="DC114" s="25">
        <v>30.791931251000001</v>
      </c>
      <c r="DD114" s="25">
        <v>9.956910199706817</v>
      </c>
      <c r="DE114" s="25">
        <v>7.2634273655528325</v>
      </c>
      <c r="DF114" s="25">
        <v>16.869502051924083</v>
      </c>
      <c r="DG114" s="25">
        <v>31.000413407</v>
      </c>
      <c r="DH114" s="25">
        <v>10.297543249586788</v>
      </c>
      <c r="DI114" s="25">
        <v>7.5119144329748879</v>
      </c>
      <c r="DJ114" s="25">
        <v>16.444172236990813</v>
      </c>
      <c r="DK114" s="25">
        <v>31.152269198999999</v>
      </c>
      <c r="DL114" s="25">
        <v>10.572882742207753</v>
      </c>
      <c r="DM114" s="25">
        <v>7.7127707594263848</v>
      </c>
      <c r="DN114" s="25">
        <v>16.20171412417805</v>
      </c>
      <c r="DO114" s="27">
        <v>29.443052914999999</v>
      </c>
      <c r="DP114" s="27">
        <v>11.522856003191064</v>
      </c>
      <c r="DQ114" s="27">
        <v>8.405763027306115</v>
      </c>
      <c r="DR114" s="27">
        <v>19.851720358619851</v>
      </c>
      <c r="DS114" s="27">
        <v>29.441606784000001</v>
      </c>
      <c r="DT114" s="27">
        <v>11.46342879040176</v>
      </c>
      <c r="DU114" s="27">
        <v>8.3624117029519933</v>
      </c>
      <c r="DV114" s="27">
        <v>19.71279397434224</v>
      </c>
      <c r="DW114" s="27">
        <v>29.480357614999999</v>
      </c>
      <c r="DX114" s="27">
        <v>11.458168169532771</v>
      </c>
      <c r="DY114" s="27">
        <v>8.3585741532690854</v>
      </c>
      <c r="DZ114" s="27">
        <v>19.697282270141287</v>
      </c>
      <c r="EA114" s="27">
        <v>29.539879834000001</v>
      </c>
      <c r="EB114" s="27">
        <v>11.347876652375941</v>
      </c>
      <c r="EC114" s="27">
        <v>8.278118027037392</v>
      </c>
      <c r="ED114" s="27">
        <v>19.448135898272341</v>
      </c>
      <c r="EE114" s="27">
        <v>29.606951556999999</v>
      </c>
      <c r="EF114" s="27">
        <v>11.27057310284474</v>
      </c>
      <c r="EG114" s="27">
        <v>8.2217261639134449</v>
      </c>
      <c r="EH114" s="27">
        <v>19.36710596354553</v>
      </c>
      <c r="EI114" s="27">
        <v>29.682514201</v>
      </c>
      <c r="EJ114" s="27">
        <v>11.136181169974938</v>
      </c>
      <c r="EK114" s="27">
        <v>8.123689119957298</v>
      </c>
      <c r="EL114" s="27">
        <v>19.109963963838744</v>
      </c>
      <c r="EM114" s="27">
        <v>29.768098237</v>
      </c>
      <c r="EN114" s="27">
        <v>11.056612097587754</v>
      </c>
      <c r="EO114" s="27">
        <v>8.0656445894516668</v>
      </c>
      <c r="EP114" s="27">
        <v>18.921636770340886</v>
      </c>
      <c r="EQ114" s="27">
        <v>29.863970333000001</v>
      </c>
      <c r="ER114" s="27">
        <v>10.977573625314756</v>
      </c>
      <c r="ES114" s="27">
        <v>8.0079871243420495</v>
      </c>
      <c r="ET114" s="27">
        <v>18.75729951453101</v>
      </c>
      <c r="EU114" s="27">
        <v>29.96859203</v>
      </c>
      <c r="EV114" s="27">
        <v>10.871851552562353</v>
      </c>
      <c r="EW114" s="27">
        <v>7.9308643441852702</v>
      </c>
      <c r="EX114" s="27">
        <v>18.50612229837607</v>
      </c>
      <c r="EY114" s="27">
        <v>30.096863280000001</v>
      </c>
      <c r="EZ114" s="27">
        <v>10.750263838237609</v>
      </c>
      <c r="FA114" s="27">
        <v>7.8421677993909462</v>
      </c>
      <c r="FB114" s="27">
        <v>18.203429438004559</v>
      </c>
      <c r="FC114" s="27">
        <v>30.580787487999999</v>
      </c>
      <c r="FD114" s="27">
        <v>10.357511539239869</v>
      </c>
      <c r="FE114" s="27">
        <v>7.5556604653679909</v>
      </c>
      <c r="FF114" s="27">
        <v>17.089430603626433</v>
      </c>
      <c r="FG114" s="27">
        <v>30.994141697</v>
      </c>
      <c r="FH114" s="27">
        <v>10.131849405148898</v>
      </c>
      <c r="FI114" s="27">
        <v>7.3910430803308467</v>
      </c>
      <c r="FJ114" s="27">
        <v>16.33484865551749</v>
      </c>
      <c r="FK114" s="27">
        <v>31.253156842999999</v>
      </c>
      <c r="FL114" s="27">
        <v>10.432612400139135</v>
      </c>
      <c r="FM114" s="27">
        <v>7.6104454978018845</v>
      </c>
      <c r="FN114" s="27">
        <v>15.974700364531685</v>
      </c>
      <c r="FO114" s="27">
        <v>31.413993517000002</v>
      </c>
      <c r="FP114" s="27">
        <v>10.605176124118609</v>
      </c>
      <c r="FQ114" s="27">
        <v>7.7363283319255798</v>
      </c>
      <c r="FR114" s="27">
        <v>15.867147451955883</v>
      </c>
      <c r="FS114" s="28">
        <v>29.443320581000002</v>
      </c>
      <c r="FT114" s="28">
        <v>11.522856003191059</v>
      </c>
      <c r="FU114" s="28">
        <v>8.4057630273061115</v>
      </c>
      <c r="FV114" s="28">
        <v>19.851720358619851</v>
      </c>
      <c r="FW114" s="28">
        <v>29.442161922</v>
      </c>
      <c r="FX114" s="28">
        <v>11.458723679424327</v>
      </c>
      <c r="FY114" s="28">
        <v>8.3589793900008882</v>
      </c>
      <c r="FZ114" s="28">
        <v>19.702702817705458</v>
      </c>
      <c r="GA114" s="28">
        <v>29.483014396999998</v>
      </c>
      <c r="GB114" s="28">
        <v>11.422817462122545</v>
      </c>
      <c r="GC114" s="28">
        <v>8.3327863043837311</v>
      </c>
      <c r="GD114" s="28">
        <v>19.671879674891322</v>
      </c>
      <c r="GE114" s="28">
        <v>29.548933771000002</v>
      </c>
      <c r="GF114" s="28">
        <v>11.387291852083475</v>
      </c>
      <c r="GG114" s="28">
        <v>8.3068708664657169</v>
      </c>
      <c r="GH114" s="28">
        <v>19.412508954441542</v>
      </c>
      <c r="GI114" s="28">
        <v>29.626973349</v>
      </c>
      <c r="GJ114" s="28">
        <v>11.326945211269063</v>
      </c>
      <c r="GK114" s="28">
        <v>8.2628488321680198</v>
      </c>
      <c r="GL114" s="28">
        <v>19.318067115184363</v>
      </c>
      <c r="GM114" s="28">
        <v>29.730470037</v>
      </c>
      <c r="GN114" s="28">
        <v>11.190898504524824</v>
      </c>
      <c r="GO114" s="28">
        <v>8.1636046537090703</v>
      </c>
      <c r="GP114" s="28">
        <v>19.044494901986795</v>
      </c>
      <c r="GQ114" s="28">
        <v>29.859257418999999</v>
      </c>
      <c r="GR114" s="28">
        <v>11.06811528123022</v>
      </c>
      <c r="GS114" s="28">
        <v>8.0740360017657107</v>
      </c>
      <c r="GT114" s="28">
        <v>18.825961683285513</v>
      </c>
      <c r="GU114" s="28">
        <v>30.003880967000001</v>
      </c>
      <c r="GV114" s="28">
        <v>10.956672115396922</v>
      </c>
      <c r="GW114" s="28">
        <v>7.9927397638583679</v>
      </c>
      <c r="GX114" s="28">
        <v>18.622403796179281</v>
      </c>
      <c r="GY114" s="28">
        <v>30.126090648999998</v>
      </c>
      <c r="GZ114" s="28">
        <v>10.820492875766551</v>
      </c>
      <c r="HA114" s="28">
        <v>7.8933989045041741</v>
      </c>
      <c r="HB114" s="28">
        <v>18.353985802946667</v>
      </c>
      <c r="HC114" s="28">
        <v>30.274714922000001</v>
      </c>
      <c r="HD114" s="28">
        <v>10.676949565258578</v>
      </c>
      <c r="HE114" s="28">
        <v>7.7886860579710842</v>
      </c>
      <c r="HF114" s="28">
        <v>18.047021160550155</v>
      </c>
      <c r="HG114" s="28">
        <v>31.112826180999999</v>
      </c>
      <c r="HH114" s="28">
        <v>9.8071158439622792</v>
      </c>
      <c r="HI114" s="28">
        <v>7.1541544685498772</v>
      </c>
      <c r="HJ114" s="28">
        <v>16.09850707509651</v>
      </c>
      <c r="HK114" s="28">
        <v>32.112023006000001</v>
      </c>
      <c r="HL114" s="28">
        <v>8.7038339394591748</v>
      </c>
      <c r="HM114" s="28">
        <v>6.349325679662833</v>
      </c>
      <c r="HN114" s="28">
        <v>11.89043886636853</v>
      </c>
      <c r="HO114" s="28">
        <v>32.824172519999998</v>
      </c>
      <c r="HP114" s="28">
        <v>8.2828925017386794</v>
      </c>
      <c r="HQ114" s="28">
        <v>6.042254761405057</v>
      </c>
      <c r="HR114" s="28">
        <v>8.4061125030355015</v>
      </c>
      <c r="HS114" s="28">
        <v>33.215160592000004</v>
      </c>
      <c r="HT114" s="28">
        <v>7.9019080300445435</v>
      </c>
      <c r="HU114" s="28">
        <v>5.7643318935624439</v>
      </c>
      <c r="HV114" s="28">
        <v>6.3450014831230561</v>
      </c>
      <c r="HW114" s="29">
        <v>29.443320581000002</v>
      </c>
      <c r="HX114" s="29">
        <v>11.522856003191064</v>
      </c>
      <c r="HY114" s="29">
        <v>8.405763027306115</v>
      </c>
      <c r="HZ114" s="29">
        <v>19.851720358619851</v>
      </c>
      <c r="IA114" s="29">
        <v>29.428560432000001</v>
      </c>
      <c r="IB114" s="29">
        <v>11.469446052127712</v>
      </c>
      <c r="IC114" s="29">
        <v>8.3668012116057167</v>
      </c>
      <c r="ID114" s="29">
        <v>19.743654040329723</v>
      </c>
      <c r="IE114" s="29">
        <v>29.472308456</v>
      </c>
      <c r="IF114" s="29">
        <v>11.411099721509906</v>
      </c>
      <c r="IG114" s="29">
        <v>8.3242383757471146</v>
      </c>
      <c r="IH114" s="29">
        <v>19.706034981701581</v>
      </c>
      <c r="II114" s="29">
        <v>29.532046107999999</v>
      </c>
      <c r="IJ114" s="29">
        <v>11.246038221004881</v>
      </c>
      <c r="IK114" s="29">
        <v>8.2038283091982862</v>
      </c>
      <c r="IL114" s="29">
        <v>19.456937445811494</v>
      </c>
      <c r="IM114" s="29">
        <v>29.601928027</v>
      </c>
      <c r="IN114" s="29">
        <v>11.123306000625561</v>
      </c>
      <c r="IO114" s="29">
        <v>8.1142968631715409</v>
      </c>
      <c r="IP114" s="29">
        <v>19.400794050561366</v>
      </c>
      <c r="IQ114" s="29">
        <v>29.706751245</v>
      </c>
      <c r="IR114" s="29">
        <v>10.909809330432783</v>
      </c>
      <c r="IS114" s="29">
        <v>7.9585540146743927</v>
      </c>
      <c r="IT114" s="29">
        <v>19.168288204923442</v>
      </c>
      <c r="IU114" s="29">
        <v>29.863835917999999</v>
      </c>
      <c r="IV114" s="29">
        <v>10.738495315230439</v>
      </c>
      <c r="IW114" s="29">
        <v>7.8335828257045383</v>
      </c>
      <c r="IX114" s="29">
        <v>18.97277147122599</v>
      </c>
      <c r="IY114" s="29">
        <v>29.989745789000001</v>
      </c>
      <c r="IZ114" s="29">
        <v>10.637484561320566</v>
      </c>
      <c r="JA114" s="29">
        <v>7.7598968870500231</v>
      </c>
      <c r="JB114" s="29">
        <v>18.789520615688588</v>
      </c>
      <c r="JC114" s="29">
        <v>30.141242902000002</v>
      </c>
      <c r="JD114" s="29">
        <v>10.503717053974039</v>
      </c>
      <c r="JE114" s="29">
        <v>7.6623153528195393</v>
      </c>
      <c r="JF114" s="29">
        <v>18.43162813098996</v>
      </c>
      <c r="JG114" s="29">
        <v>30.374288288999999</v>
      </c>
      <c r="JH114" s="29">
        <v>10.250537338239914</v>
      </c>
      <c r="JI114" s="29">
        <v>7.4776242750873854</v>
      </c>
      <c r="JJ114" s="29">
        <v>17.466971767359954</v>
      </c>
      <c r="JK114" s="29">
        <v>31.366836247000002</v>
      </c>
      <c r="JL114" s="29">
        <v>9.7951755252521728</v>
      </c>
      <c r="JM114" s="29">
        <v>7.1454441722900039</v>
      </c>
      <c r="JN114" s="29">
        <v>13.105107140726719</v>
      </c>
      <c r="JO114" s="29">
        <v>32.240243092</v>
      </c>
      <c r="JP114" s="29">
        <v>8.7923329124992176</v>
      </c>
      <c r="JQ114" s="29">
        <v>6.4138844483681394</v>
      </c>
      <c r="JR114" s="29">
        <v>9.4378239228216643</v>
      </c>
      <c r="JS114" s="29">
        <v>32.754615872000002</v>
      </c>
      <c r="JT114" s="29">
        <v>8.4752351110066169</v>
      </c>
      <c r="JU114" s="29">
        <v>6.1825660169750538</v>
      </c>
      <c r="JV114" s="29">
        <v>7.127332069378518</v>
      </c>
      <c r="JW114" s="29">
        <v>32.841818230000001</v>
      </c>
      <c r="JX114" s="29">
        <v>8.3813077475606761</v>
      </c>
      <c r="JY114" s="29">
        <v>6.1140473130454387</v>
      </c>
      <c r="JZ114" s="29">
        <v>7.1975823049618199</v>
      </c>
    </row>
    <row r="115" spans="1:286" ht="15" thickBot="1" x14ac:dyDescent="0.4">
      <c r="A115" s="2"/>
      <c r="B115" s="74" t="s">
        <v>585</v>
      </c>
      <c r="C115" s="74" t="s">
        <v>462</v>
      </c>
      <c r="D115" s="74" t="s">
        <v>855</v>
      </c>
      <c r="E115" s="87">
        <v>352220</v>
      </c>
      <c r="F115" s="84">
        <v>429932</v>
      </c>
      <c r="G115" s="22">
        <v>27.864992677473687</v>
      </c>
      <c r="H115" s="22">
        <v>7.9637814120462682</v>
      </c>
      <c r="I115" s="22">
        <v>5.8094676643002243</v>
      </c>
      <c r="J115" s="22">
        <v>16.436707125581094</v>
      </c>
      <c r="K115" s="22">
        <v>27.841052836473686</v>
      </c>
      <c r="L115" s="22">
        <v>7.7355472724147063</v>
      </c>
      <c r="M115" s="22">
        <v>5.6429740370299788</v>
      </c>
      <c r="N115" s="22">
        <v>16.23379235045849</v>
      </c>
      <c r="O115" s="22">
        <v>27.877172386473685</v>
      </c>
      <c r="P115" s="22">
        <v>7.5454930519761776</v>
      </c>
      <c r="Q115" s="22">
        <v>5.5043321292509297</v>
      </c>
      <c r="R115" s="22">
        <v>16.018428939079207</v>
      </c>
      <c r="S115" s="22">
        <v>27.943325021473683</v>
      </c>
      <c r="T115" s="22">
        <v>7.4880040656521754</v>
      </c>
      <c r="U115" s="22">
        <v>5.4623947141182772</v>
      </c>
      <c r="V115" s="22">
        <v>15.687450303262194</v>
      </c>
      <c r="W115" s="22">
        <v>28.004054367473685</v>
      </c>
      <c r="X115" s="22">
        <v>7.5672519828782381</v>
      </c>
      <c r="Y115" s="22">
        <v>5.5202049664051556</v>
      </c>
      <c r="Z115" s="22">
        <v>15.597619764882179</v>
      </c>
      <c r="AA115" s="22">
        <v>28.064094646473684</v>
      </c>
      <c r="AB115" s="22">
        <v>7.6216251565469024</v>
      </c>
      <c r="AC115" s="22">
        <v>5.5598694395856576</v>
      </c>
      <c r="AD115" s="22">
        <v>15.495313311929097</v>
      </c>
      <c r="AE115" s="22">
        <v>28.128577722473686</v>
      </c>
      <c r="AF115" s="22">
        <v>7.5308939342079277</v>
      </c>
      <c r="AG115" s="22">
        <v>5.4936822760952841</v>
      </c>
      <c r="AH115" s="22">
        <v>15.24503747833991</v>
      </c>
      <c r="AI115" s="22">
        <v>28.202864847473684</v>
      </c>
      <c r="AJ115" s="22">
        <v>7.4233311126078974</v>
      </c>
      <c r="AK115" s="22">
        <v>5.4152166952819965</v>
      </c>
      <c r="AL115" s="22">
        <v>15.022986129341289</v>
      </c>
      <c r="AM115" s="22">
        <v>28.282814987473685</v>
      </c>
      <c r="AN115" s="22">
        <v>7.2802625188888976</v>
      </c>
      <c r="AO115" s="22">
        <v>5.3108501480372157</v>
      </c>
      <c r="AP115" s="22">
        <v>14.872033965567143</v>
      </c>
      <c r="AQ115" s="22">
        <v>28.373435222473685</v>
      </c>
      <c r="AR115" s="22">
        <v>7.1207832884159874</v>
      </c>
      <c r="AS115" s="22">
        <v>5.1945122697576309</v>
      </c>
      <c r="AT115" s="22">
        <v>14.485047476351014</v>
      </c>
      <c r="AU115" s="22">
        <v>28.833909665473684</v>
      </c>
      <c r="AV115" s="22">
        <v>6.6689110916079093</v>
      </c>
      <c r="AW115" s="22">
        <v>4.8648777933791143</v>
      </c>
      <c r="AX115" s="22">
        <v>13.34032170207754</v>
      </c>
      <c r="AY115" s="22">
        <v>29.380047392473685</v>
      </c>
      <c r="AZ115" s="22">
        <v>6.4938320947841985</v>
      </c>
      <c r="BA115" s="22">
        <v>4.7371601027344479</v>
      </c>
      <c r="BB115" s="22">
        <v>12.631285669135845</v>
      </c>
      <c r="BC115" s="22">
        <v>29.781084105473685</v>
      </c>
      <c r="BD115" s="22">
        <v>7.3986495977423035</v>
      </c>
      <c r="BE115" s="22">
        <v>5.3972118738160626</v>
      </c>
      <c r="BF115" s="22">
        <v>12.159808230238452</v>
      </c>
      <c r="BG115" s="22">
        <v>30.204849481473687</v>
      </c>
      <c r="BH115" s="22">
        <v>7.5074339007155269</v>
      </c>
      <c r="BI115" s="22">
        <v>5.4765685082850144</v>
      </c>
      <c r="BJ115" s="22">
        <v>11.975042171512861</v>
      </c>
      <c r="BK115" s="25">
        <v>27.864637045473685</v>
      </c>
      <c r="BL115" s="25">
        <v>7.9637814120462744</v>
      </c>
      <c r="BM115" s="25">
        <v>5.8094676643002288</v>
      </c>
      <c r="BN115" s="25">
        <v>16.436707125581094</v>
      </c>
      <c r="BO115" s="25">
        <v>27.816994729473684</v>
      </c>
      <c r="BP115" s="25">
        <v>7.7121049738109333</v>
      </c>
      <c r="BQ115" s="25">
        <v>5.6258732065740489</v>
      </c>
      <c r="BR115" s="25">
        <v>16.490136208865479</v>
      </c>
      <c r="BS115" s="25">
        <v>27.815623225473686</v>
      </c>
      <c r="BT115" s="25">
        <v>7.9058914835552923</v>
      </c>
      <c r="BU115" s="25">
        <v>5.7672377674388837</v>
      </c>
      <c r="BV115" s="25">
        <v>16.420368992765006</v>
      </c>
      <c r="BW115" s="25">
        <v>27.841742413473686</v>
      </c>
      <c r="BX115" s="25">
        <v>7.9121507867848857</v>
      </c>
      <c r="BY115" s="25">
        <v>5.7718038419996907</v>
      </c>
      <c r="BZ115" s="25">
        <v>16.261640435553979</v>
      </c>
      <c r="CA115" s="25">
        <v>27.860584854473686</v>
      </c>
      <c r="CB115" s="25">
        <v>7.9288204085611094</v>
      </c>
      <c r="CC115" s="25">
        <v>5.7839640990025512</v>
      </c>
      <c r="CD115" s="25">
        <v>16.344731142290378</v>
      </c>
      <c r="CE115" s="25">
        <v>27.874594211473685</v>
      </c>
      <c r="CF115" s="25">
        <v>7.8602268645143738</v>
      </c>
      <c r="CG115" s="25">
        <v>5.733926063614426</v>
      </c>
      <c r="CH115" s="25">
        <v>16.319241990852369</v>
      </c>
      <c r="CI115" s="25">
        <v>27.911540833473683</v>
      </c>
      <c r="CJ115" s="25">
        <v>7.8061428960356638</v>
      </c>
      <c r="CK115" s="25">
        <v>5.6944725615935354</v>
      </c>
      <c r="CL115" s="25">
        <v>16.212800979907698</v>
      </c>
      <c r="CM115" s="25">
        <v>27.968890097473686</v>
      </c>
      <c r="CN115" s="25">
        <v>7.7434187427240548</v>
      </c>
      <c r="CO115" s="25">
        <v>5.6487161650300619</v>
      </c>
      <c r="CP115" s="25">
        <v>16.088503041994489</v>
      </c>
      <c r="CQ115" s="25">
        <v>28.040450862473683</v>
      </c>
      <c r="CR115" s="25">
        <v>7.6320659453030615</v>
      </c>
      <c r="CS115" s="25">
        <v>5.5674858496213409</v>
      </c>
      <c r="CT115" s="25">
        <v>15.846892695278406</v>
      </c>
      <c r="CU115" s="25">
        <v>28.107923089473687</v>
      </c>
      <c r="CV115" s="25">
        <v>7.5442390185652295</v>
      </c>
      <c r="CW115" s="25">
        <v>5.50341732933693</v>
      </c>
      <c r="CX115" s="25">
        <v>15.55718587413992</v>
      </c>
      <c r="CY115" s="25">
        <v>28.300147140473683</v>
      </c>
      <c r="CZ115" s="25">
        <v>7.3102915218919566</v>
      </c>
      <c r="DA115" s="25">
        <v>5.3327558876489993</v>
      </c>
      <c r="DB115" s="25">
        <v>15.010667334567561</v>
      </c>
      <c r="DC115" s="25">
        <v>28.521257834473687</v>
      </c>
      <c r="DD115" s="25">
        <v>7.1065398149441625</v>
      </c>
      <c r="DE115" s="25">
        <v>5.1841218541647676</v>
      </c>
      <c r="DF115" s="25">
        <v>14.609967501698105</v>
      </c>
      <c r="DG115" s="25">
        <v>28.775736151473687</v>
      </c>
      <c r="DH115" s="25">
        <v>7.7290713431493208</v>
      </c>
      <c r="DI115" s="25">
        <v>5.6382499367920378</v>
      </c>
      <c r="DJ115" s="25">
        <v>14.28633941122718</v>
      </c>
      <c r="DK115" s="25">
        <v>28.998819551473684</v>
      </c>
      <c r="DL115" s="25">
        <v>8.3993826794139803</v>
      </c>
      <c r="DM115" s="25">
        <v>6.1272327241840925</v>
      </c>
      <c r="DN115" s="25">
        <v>14.143030597699134</v>
      </c>
      <c r="DO115" s="27">
        <v>27.864992677473687</v>
      </c>
      <c r="DP115" s="27">
        <v>7.9637814120462682</v>
      </c>
      <c r="DQ115" s="27">
        <v>5.8094676643002243</v>
      </c>
      <c r="DR115" s="27">
        <v>16.436707125581094</v>
      </c>
      <c r="DS115" s="27">
        <v>27.840763415473685</v>
      </c>
      <c r="DT115" s="27">
        <v>7.7353905705477164</v>
      </c>
      <c r="DU115" s="27">
        <v>5.6428597251996919</v>
      </c>
      <c r="DV115" s="27">
        <v>16.234064870996086</v>
      </c>
      <c r="DW115" s="27">
        <v>27.876484115473684</v>
      </c>
      <c r="DX115" s="27">
        <v>7.5457256565316513</v>
      </c>
      <c r="DY115" s="27">
        <v>5.50450181103571</v>
      </c>
      <c r="DZ115" s="27">
        <v>16.018977983187163</v>
      </c>
      <c r="EA115" s="27">
        <v>27.942301692473684</v>
      </c>
      <c r="EB115" s="27">
        <v>7.4870760450712712</v>
      </c>
      <c r="EC115" s="27">
        <v>5.4617177360248794</v>
      </c>
      <c r="ED115" s="27">
        <v>15.688276031642898</v>
      </c>
      <c r="EE115" s="27">
        <v>28.002704903473685</v>
      </c>
      <c r="EF115" s="27">
        <v>7.5665223387856759</v>
      </c>
      <c r="EG115" s="27">
        <v>5.5196727011981057</v>
      </c>
      <c r="EH115" s="27">
        <v>15.598698764852008</v>
      </c>
      <c r="EI115" s="27">
        <v>28.064498135473684</v>
      </c>
      <c r="EJ115" s="27">
        <v>7.6182190193116153</v>
      </c>
      <c r="EK115" s="27">
        <v>5.5573847098944791</v>
      </c>
      <c r="EL115" s="27">
        <v>15.494993143742152</v>
      </c>
      <c r="EM115" s="27">
        <v>28.132857951473685</v>
      </c>
      <c r="EN115" s="27">
        <v>7.5255293762540996</v>
      </c>
      <c r="EO115" s="27">
        <v>5.4897689057560513</v>
      </c>
      <c r="EP115" s="27">
        <v>15.241625680281089</v>
      </c>
      <c r="EQ115" s="27">
        <v>28.207885126473684</v>
      </c>
      <c r="ER115" s="27">
        <v>7.3958839563688628</v>
      </c>
      <c r="ES115" s="27">
        <v>5.3951943769387949</v>
      </c>
      <c r="ET115" s="27">
        <v>15.018986601274289</v>
      </c>
      <c r="EU115" s="27">
        <v>28.288503972473684</v>
      </c>
      <c r="EV115" s="27">
        <v>7.2770526732322844</v>
      </c>
      <c r="EW115" s="27">
        <v>5.3085086103198096</v>
      </c>
      <c r="EX115" s="27">
        <v>14.867533727043867</v>
      </c>
      <c r="EY115" s="27">
        <v>28.373738467473686</v>
      </c>
      <c r="EZ115" s="27">
        <v>7.1445501680796974</v>
      </c>
      <c r="FA115" s="27">
        <v>5.2118498775778033</v>
      </c>
      <c r="FB115" s="27">
        <v>14.502937277587739</v>
      </c>
      <c r="FC115" s="27">
        <v>28.754861384473685</v>
      </c>
      <c r="FD115" s="27">
        <v>6.7039172278980717</v>
      </c>
      <c r="FE115" s="27">
        <v>4.8904142824296768</v>
      </c>
      <c r="FF115" s="27">
        <v>13.482853704346729</v>
      </c>
      <c r="FG115" s="27">
        <v>29.101864987473686</v>
      </c>
      <c r="FH115" s="27">
        <v>6.5619083581179964</v>
      </c>
      <c r="FI115" s="27">
        <v>4.7868207890443282</v>
      </c>
      <c r="FJ115" s="27">
        <v>12.964432201999177</v>
      </c>
      <c r="FK115" s="27">
        <v>29.404927316473685</v>
      </c>
      <c r="FL115" s="27">
        <v>7.4850332981168357</v>
      </c>
      <c r="FM115" s="27">
        <v>5.4602275805617726</v>
      </c>
      <c r="FN115" s="27">
        <v>12.575069305453132</v>
      </c>
      <c r="FO115" s="27">
        <v>29.645177778473684</v>
      </c>
      <c r="FP115" s="27">
        <v>7.6207448483160825</v>
      </c>
      <c r="FQ115" s="27">
        <v>5.5592272669873699</v>
      </c>
      <c r="FR115" s="27">
        <v>12.533422695114549</v>
      </c>
      <c r="FS115" s="28">
        <v>27.865389206473687</v>
      </c>
      <c r="FT115" s="28">
        <v>7.9637814120462682</v>
      </c>
      <c r="FU115" s="28">
        <v>5.8094676643002243</v>
      </c>
      <c r="FV115" s="28">
        <v>16.436707125581094</v>
      </c>
      <c r="FW115" s="28">
        <v>27.832443117473684</v>
      </c>
      <c r="FX115" s="28">
        <v>7.8405181709091423</v>
      </c>
      <c r="FY115" s="28">
        <v>5.7195488460237973</v>
      </c>
      <c r="FZ115" s="28">
        <v>16.236418535935215</v>
      </c>
      <c r="GA115" s="28">
        <v>27.863042375473686</v>
      </c>
      <c r="GB115" s="28">
        <v>7.7349511894750194</v>
      </c>
      <c r="GC115" s="28">
        <v>5.6425392028244445</v>
      </c>
      <c r="GD115" s="28">
        <v>16.033023122535212</v>
      </c>
      <c r="GE115" s="28">
        <v>27.931455450473685</v>
      </c>
      <c r="GF115" s="28">
        <v>7.6206128364136569</v>
      </c>
      <c r="GG115" s="28">
        <v>5.5591309661424875</v>
      </c>
      <c r="GH115" s="28">
        <v>15.70878009336151</v>
      </c>
      <c r="GI115" s="28">
        <v>28.000061466473685</v>
      </c>
      <c r="GJ115" s="28">
        <v>7.5211376667779266</v>
      </c>
      <c r="GK115" s="28">
        <v>5.4865652148367809</v>
      </c>
      <c r="GL115" s="28">
        <v>15.623163805972013</v>
      </c>
      <c r="GM115" s="28">
        <v>28.083008610473684</v>
      </c>
      <c r="GN115" s="28">
        <v>7.2527525356394431</v>
      </c>
      <c r="GO115" s="28">
        <v>5.290781998264622</v>
      </c>
      <c r="GP115" s="28">
        <v>15.513521429877626</v>
      </c>
      <c r="GQ115" s="28">
        <v>28.183997139473686</v>
      </c>
      <c r="GR115" s="28">
        <v>7.0306351686810906</v>
      </c>
      <c r="GS115" s="28">
        <v>5.1287504714986829</v>
      </c>
      <c r="GT115" s="28">
        <v>15.219400875868084</v>
      </c>
      <c r="GU115" s="28">
        <v>28.304881670473684</v>
      </c>
      <c r="GV115" s="28">
        <v>6.8112915648268002</v>
      </c>
      <c r="GW115" s="28">
        <v>4.968742366299427</v>
      </c>
      <c r="GX115" s="28">
        <v>14.957895124747036</v>
      </c>
      <c r="GY115" s="28">
        <v>28.443221123473684</v>
      </c>
      <c r="GZ115" s="28">
        <v>6.452855080586084</v>
      </c>
      <c r="HA115" s="28">
        <v>4.7072679413796132</v>
      </c>
      <c r="HB115" s="28">
        <v>14.773465172610424</v>
      </c>
      <c r="HC115" s="28">
        <v>28.606301057473686</v>
      </c>
      <c r="HD115" s="28">
        <v>6.1011244739378618</v>
      </c>
      <c r="HE115" s="28">
        <v>4.45068536080091</v>
      </c>
      <c r="HF115" s="28">
        <v>14.368078056269288</v>
      </c>
      <c r="HG115" s="28">
        <v>29.454967371473685</v>
      </c>
      <c r="HH115" s="28">
        <v>5.5414732828098865</v>
      </c>
      <c r="HI115" s="28">
        <v>4.0424276086196294</v>
      </c>
      <c r="HJ115" s="28">
        <v>12.618684644222686</v>
      </c>
      <c r="HK115" s="28">
        <v>29.238634941306284</v>
      </c>
      <c r="HL115" s="28">
        <v>4.7427934923141661</v>
      </c>
      <c r="HM115" s="28">
        <v>3.4598018210764776</v>
      </c>
      <c r="HN115" s="28">
        <v>9.9064995130088107</v>
      </c>
      <c r="HO115" s="28">
        <v>30.848239023473685</v>
      </c>
      <c r="HP115" s="28">
        <v>5.2435467023604172</v>
      </c>
      <c r="HQ115" s="28">
        <v>3.8250943160660844</v>
      </c>
      <c r="HR115" s="28">
        <v>7.7830638573398332</v>
      </c>
      <c r="HS115" s="28">
        <v>30.590168193922395</v>
      </c>
      <c r="HT115" s="28">
        <v>4.9620254478422341</v>
      </c>
      <c r="HU115" s="28">
        <v>3.6197284803761791</v>
      </c>
      <c r="HV115" s="28">
        <v>6.6649973477022257</v>
      </c>
      <c r="HW115" s="29">
        <v>27.865389206473687</v>
      </c>
      <c r="HX115" s="29">
        <v>7.9637814120462682</v>
      </c>
      <c r="HY115" s="29">
        <v>5.8094676643002243</v>
      </c>
      <c r="HZ115" s="29">
        <v>16.436707125581094</v>
      </c>
      <c r="IA115" s="29">
        <v>27.823080896473684</v>
      </c>
      <c r="IB115" s="29">
        <v>7.739555804572376</v>
      </c>
      <c r="IC115" s="29">
        <v>5.6458982054301892</v>
      </c>
      <c r="ID115" s="29">
        <v>16.259143690162958</v>
      </c>
      <c r="IE115" s="29">
        <v>27.866012582473687</v>
      </c>
      <c r="IF115" s="29">
        <v>7.5984951919542603</v>
      </c>
      <c r="IG115" s="29">
        <v>5.5429964524423756</v>
      </c>
      <c r="IH115" s="29">
        <v>16.008540398113762</v>
      </c>
      <c r="II115" s="29">
        <v>27.931126412473684</v>
      </c>
      <c r="IJ115" s="29">
        <v>7.7008977639363332</v>
      </c>
      <c r="IK115" s="29">
        <v>5.6176977030029649</v>
      </c>
      <c r="IL115" s="29">
        <v>15.681965020112672</v>
      </c>
      <c r="IM115" s="29">
        <v>27.994035302473684</v>
      </c>
      <c r="IN115" s="29">
        <v>7.5398507752257418</v>
      </c>
      <c r="IO115" s="29">
        <v>5.5002161669161147</v>
      </c>
      <c r="IP115" s="29">
        <v>15.582696376642771</v>
      </c>
      <c r="IQ115" s="29">
        <v>28.078348991473685</v>
      </c>
      <c r="IR115" s="29">
        <v>7.3152352401796099</v>
      </c>
      <c r="IS115" s="29">
        <v>5.3363622613108985</v>
      </c>
      <c r="IT115" s="29">
        <v>15.45417987103251</v>
      </c>
      <c r="IU115" s="29">
        <v>28.190880622473685</v>
      </c>
      <c r="IV115" s="29">
        <v>7.1366139052261</v>
      </c>
      <c r="IW115" s="29">
        <v>5.2060604843187646</v>
      </c>
      <c r="IX115" s="29">
        <v>15.150802567468979</v>
      </c>
      <c r="IY115" s="29">
        <v>28.327367778473686</v>
      </c>
      <c r="IZ115" s="29">
        <v>7.0381658199501693</v>
      </c>
      <c r="JA115" s="29">
        <v>5.1342439767539449</v>
      </c>
      <c r="JB115" s="29">
        <v>14.891923052961323</v>
      </c>
      <c r="JC115" s="29">
        <v>28.489639686473687</v>
      </c>
      <c r="JD115" s="29">
        <v>6.8816909908256489</v>
      </c>
      <c r="JE115" s="29">
        <v>5.0200977674292178</v>
      </c>
      <c r="JF115" s="29">
        <v>14.664558654012412</v>
      </c>
      <c r="JG115" s="29">
        <v>28.691120323473683</v>
      </c>
      <c r="JH115" s="29">
        <v>6.6658229460064495</v>
      </c>
      <c r="JI115" s="29">
        <v>4.8626250341575723</v>
      </c>
      <c r="JJ115" s="29">
        <v>13.851519255213981</v>
      </c>
      <c r="JK115" s="29">
        <v>29.645971834473684</v>
      </c>
      <c r="JL115" s="29">
        <v>6.7596333086531892</v>
      </c>
      <c r="JM115" s="29">
        <v>4.9310583876331151</v>
      </c>
      <c r="JN115" s="29">
        <v>10.6097762965478</v>
      </c>
      <c r="JO115" s="29">
        <v>30.404550330473686</v>
      </c>
      <c r="JP115" s="29">
        <v>5.9602162225056166</v>
      </c>
      <c r="JQ115" s="29">
        <v>4.3478947531769396</v>
      </c>
      <c r="JR115" s="29">
        <v>8.2333742346716363</v>
      </c>
      <c r="JS115" s="29">
        <v>30.660753467473686</v>
      </c>
      <c r="JT115" s="29">
        <v>5.8750463788049316</v>
      </c>
      <c r="JU115" s="29">
        <v>4.2857645379748757</v>
      </c>
      <c r="JV115" s="29">
        <v>6.8725621331869107</v>
      </c>
      <c r="JW115" s="29">
        <v>30.589643961473683</v>
      </c>
      <c r="JX115" s="29">
        <v>5.8346767976747769</v>
      </c>
      <c r="JY115" s="29">
        <v>4.256315490586128</v>
      </c>
      <c r="JZ115" s="29">
        <v>7.4366098545087738</v>
      </c>
    </row>
    <row r="116" spans="1:286" ht="15" thickBot="1" x14ac:dyDescent="0.4">
      <c r="A116" s="2"/>
      <c r="B116" s="74" t="s">
        <v>586</v>
      </c>
      <c r="C116" s="74" t="s">
        <v>580</v>
      </c>
      <c r="D116" s="74" t="s">
        <v>853</v>
      </c>
      <c r="E116" s="87">
        <v>390532</v>
      </c>
      <c r="F116" s="84">
        <v>398053</v>
      </c>
      <c r="G116" s="22">
        <v>31.390241947</v>
      </c>
      <c r="H116" s="22">
        <v>6.6703629836457914</v>
      </c>
      <c r="I116" s="22">
        <v>4.8659369284067751</v>
      </c>
      <c r="J116" s="22">
        <v>13.128808040488984</v>
      </c>
      <c r="K116" s="22">
        <v>31.375320909999999</v>
      </c>
      <c r="L116" s="22">
        <v>6.6072646091841776</v>
      </c>
      <c r="M116" s="22">
        <v>4.8199075427244695</v>
      </c>
      <c r="N116" s="22">
        <v>12.908610433360632</v>
      </c>
      <c r="O116" s="22">
        <v>31.416971523000001</v>
      </c>
      <c r="P116" s="22">
        <v>6.5318723575487496</v>
      </c>
      <c r="Q116" s="22">
        <v>4.7649099448054351</v>
      </c>
      <c r="R116" s="22">
        <v>12.746817545252407</v>
      </c>
      <c r="S116" s="22">
        <v>31.493169847000001</v>
      </c>
      <c r="T116" s="22">
        <v>6.3781855950099695</v>
      </c>
      <c r="U116" s="22">
        <v>4.6527975912381345</v>
      </c>
      <c r="V116" s="22">
        <v>12.342327154797125</v>
      </c>
      <c r="W116" s="22">
        <v>31.585387121</v>
      </c>
      <c r="X116" s="22">
        <v>6.2057621391905915</v>
      </c>
      <c r="Y116" s="22">
        <v>4.5270170807843453</v>
      </c>
      <c r="Z116" s="22">
        <v>12.046886269797493</v>
      </c>
      <c r="AA116" s="22">
        <v>31.688314363</v>
      </c>
      <c r="AB116" s="22">
        <v>6.0206225989499531</v>
      </c>
      <c r="AC116" s="22">
        <v>4.3919603637849978</v>
      </c>
      <c r="AD116" s="22">
        <v>11.558401987809647</v>
      </c>
      <c r="AE116" s="22">
        <v>31.799044850000001</v>
      </c>
      <c r="AF116" s="22">
        <v>5.8269591265639225</v>
      </c>
      <c r="AG116" s="22">
        <v>4.2506855569600752</v>
      </c>
      <c r="AH116" s="22">
        <v>11.042304941360747</v>
      </c>
      <c r="AI116" s="22">
        <v>31.923614334</v>
      </c>
      <c r="AJ116" s="22">
        <v>5.5967464693079769</v>
      </c>
      <c r="AK116" s="22">
        <v>4.0827486286287638</v>
      </c>
      <c r="AL116" s="22">
        <v>10.564770504843999</v>
      </c>
      <c r="AM116" s="22">
        <v>32.059159002999998</v>
      </c>
      <c r="AN116" s="22">
        <v>5.5042365395849355</v>
      </c>
      <c r="AO116" s="22">
        <v>4.0152639228657749</v>
      </c>
      <c r="AP116" s="22">
        <v>9.9705052923800181</v>
      </c>
      <c r="AQ116" s="22">
        <v>32.217816067999998</v>
      </c>
      <c r="AR116" s="22">
        <v>5.3304201322956208</v>
      </c>
      <c r="AS116" s="22">
        <v>3.8884672737080419</v>
      </c>
      <c r="AT116" s="22">
        <v>9.3057412313652037</v>
      </c>
      <c r="AU116" s="22">
        <v>27.172490791714651</v>
      </c>
      <c r="AV116" s="22">
        <v>4.4076446371594251</v>
      </c>
      <c r="AW116" s="22">
        <v>3.215315397352748</v>
      </c>
      <c r="AX116" s="22">
        <v>6.9087693905026129</v>
      </c>
      <c r="AY116" s="22">
        <v>24.138002131198448</v>
      </c>
      <c r="AZ116" s="22">
        <v>3.9154208004280653</v>
      </c>
      <c r="BA116" s="22">
        <v>2.856244961446111</v>
      </c>
      <c r="BB116" s="22">
        <v>5.6966880180089845</v>
      </c>
      <c r="BC116" s="22">
        <v>21.860429439169444</v>
      </c>
      <c r="BD116" s="22">
        <v>3.5459761610421405</v>
      </c>
      <c r="BE116" s="22">
        <v>2.5867402406089641</v>
      </c>
      <c r="BF116" s="22">
        <v>5.4509389515115316</v>
      </c>
      <c r="BG116" s="22">
        <v>19.940655917990888</v>
      </c>
      <c r="BH116" s="22">
        <v>3.234570058081442</v>
      </c>
      <c r="BI116" s="22">
        <v>2.3595738240521991</v>
      </c>
      <c r="BJ116" s="22">
        <v>5.7094646456444238</v>
      </c>
      <c r="BK116" s="25">
        <v>31.389938481999998</v>
      </c>
      <c r="BL116" s="25">
        <v>6.6703629836457914</v>
      </c>
      <c r="BM116" s="25">
        <v>4.8659369284067751</v>
      </c>
      <c r="BN116" s="25">
        <v>13.128808040488984</v>
      </c>
      <c r="BO116" s="25">
        <v>31.386595153999998</v>
      </c>
      <c r="BP116" s="25">
        <v>6.6242652869074181</v>
      </c>
      <c r="BQ116" s="25">
        <v>4.8323093004315512</v>
      </c>
      <c r="BR116" s="25">
        <v>12.934264362901562</v>
      </c>
      <c r="BS116" s="25">
        <v>31.424254461</v>
      </c>
      <c r="BT116" s="25">
        <v>6.4037762170605363</v>
      </c>
      <c r="BU116" s="25">
        <v>4.6714655937384562</v>
      </c>
      <c r="BV116" s="25">
        <v>12.828383015964443</v>
      </c>
      <c r="BW116" s="25">
        <v>31.484029497000002</v>
      </c>
      <c r="BX116" s="25">
        <v>6.1376315788134947</v>
      </c>
      <c r="BY116" s="25">
        <v>4.4773167855373295</v>
      </c>
      <c r="BZ116" s="25">
        <v>12.570915832419345</v>
      </c>
      <c r="CA116" s="25">
        <v>31.550458937000002</v>
      </c>
      <c r="CB116" s="25">
        <v>5.9314767750902062</v>
      </c>
      <c r="CC116" s="25">
        <v>4.3269297264125015</v>
      </c>
      <c r="CD116" s="25">
        <v>12.45622997415191</v>
      </c>
      <c r="CE116" s="25">
        <v>31.632870501999999</v>
      </c>
      <c r="CF116" s="25">
        <v>5.6852146149705396</v>
      </c>
      <c r="CG116" s="25">
        <v>4.1472849091913915</v>
      </c>
      <c r="CH116" s="25">
        <v>12.114987873282272</v>
      </c>
      <c r="CI116" s="25">
        <v>31.735808300999999</v>
      </c>
      <c r="CJ116" s="25">
        <v>5.4440818084289546</v>
      </c>
      <c r="CK116" s="25">
        <v>3.9713818839920401</v>
      </c>
      <c r="CL116" s="25">
        <v>11.752903541494634</v>
      </c>
      <c r="CM116" s="25">
        <v>31.851220173999998</v>
      </c>
      <c r="CN116" s="25">
        <v>5.3482430115033353</v>
      </c>
      <c r="CO116" s="25">
        <v>3.9014688159509423</v>
      </c>
      <c r="CP116" s="25">
        <v>11.388497928483918</v>
      </c>
      <c r="CQ116" s="25">
        <v>31.939770410999998</v>
      </c>
      <c r="CR116" s="25">
        <v>5.2338813641972246</v>
      </c>
      <c r="CS116" s="25">
        <v>3.8180435864417555</v>
      </c>
      <c r="CT116" s="25">
        <v>10.963656493169431</v>
      </c>
      <c r="CU116" s="25">
        <v>31.471499257110189</v>
      </c>
      <c r="CV116" s="25">
        <v>5.1049859943743234</v>
      </c>
      <c r="CW116" s="25">
        <v>3.7240162087023965</v>
      </c>
      <c r="CX116" s="25">
        <v>10.450180995047926</v>
      </c>
      <c r="CY116" s="25">
        <v>28.331357756613031</v>
      </c>
      <c r="CZ116" s="25">
        <v>4.5956242302769272</v>
      </c>
      <c r="DA116" s="25">
        <v>3.3524438933851166</v>
      </c>
      <c r="DB116" s="25">
        <v>9.0161321180190264</v>
      </c>
      <c r="DC116" s="25">
        <v>26.891350038068783</v>
      </c>
      <c r="DD116" s="25">
        <v>4.3620408482174122</v>
      </c>
      <c r="DE116" s="25">
        <v>3.1820480682385344</v>
      </c>
      <c r="DF116" s="25">
        <v>7.915692102732006</v>
      </c>
      <c r="DG116" s="25">
        <v>27.244763255076933</v>
      </c>
      <c r="DH116" s="25">
        <v>4.4193679398921359</v>
      </c>
      <c r="DI116" s="25">
        <v>3.2238673834785181</v>
      </c>
      <c r="DJ116" s="25">
        <v>7.3066650943236837</v>
      </c>
      <c r="DK116" s="25">
        <v>27.868119000031211</v>
      </c>
      <c r="DL116" s="25">
        <v>4.5204823584175076</v>
      </c>
      <c r="DM116" s="25">
        <v>3.2976289440267665</v>
      </c>
      <c r="DN116" s="25">
        <v>6.9123665921449451</v>
      </c>
      <c r="DO116" s="27">
        <v>31.390241947</v>
      </c>
      <c r="DP116" s="27">
        <v>6.6703629836457914</v>
      </c>
      <c r="DQ116" s="27">
        <v>4.8659369284067751</v>
      </c>
      <c r="DR116" s="27">
        <v>13.128808040488984</v>
      </c>
      <c r="DS116" s="27">
        <v>31.375255566</v>
      </c>
      <c r="DT116" s="27">
        <v>6.6069565887227304</v>
      </c>
      <c r="DU116" s="27">
        <v>4.8196828460862609</v>
      </c>
      <c r="DV116" s="27">
        <v>12.908645292429044</v>
      </c>
      <c r="DW116" s="27">
        <v>31.416840836999999</v>
      </c>
      <c r="DX116" s="27">
        <v>6.5322039962496046</v>
      </c>
      <c r="DY116" s="27">
        <v>4.7651518706204667</v>
      </c>
      <c r="DZ116" s="27">
        <v>12.746886384330901</v>
      </c>
      <c r="EA116" s="27">
        <v>31.492975544</v>
      </c>
      <c r="EB116" s="27">
        <v>6.3789854498432224</v>
      </c>
      <c r="EC116" s="27">
        <v>4.6533810742030086</v>
      </c>
      <c r="ED116" s="27">
        <v>12.342429883551608</v>
      </c>
      <c r="EE116" s="27">
        <v>31.585130908</v>
      </c>
      <c r="EF116" s="27">
        <v>6.2071934473242818</v>
      </c>
      <c r="EG116" s="27">
        <v>4.5280612001404776</v>
      </c>
      <c r="EH116" s="27">
        <v>12.04702040209231</v>
      </c>
      <c r="EI116" s="27">
        <v>31.688390957999999</v>
      </c>
      <c r="EJ116" s="27">
        <v>6.0179283670663368</v>
      </c>
      <c r="EK116" s="27">
        <v>4.3899949591363567</v>
      </c>
      <c r="EL116" s="27">
        <v>11.558353829118248</v>
      </c>
      <c r="EM116" s="27">
        <v>31.799857551999999</v>
      </c>
      <c r="EN116" s="27">
        <v>5.8278920246250987</v>
      </c>
      <c r="EO116" s="27">
        <v>4.2513660931074249</v>
      </c>
      <c r="EP116" s="27">
        <v>11.041792550891699</v>
      </c>
      <c r="EQ116" s="27">
        <v>31.924567551999999</v>
      </c>
      <c r="ER116" s="27">
        <v>5.5925739485684378</v>
      </c>
      <c r="ES116" s="27">
        <v>4.0797048328412115</v>
      </c>
      <c r="ET116" s="27">
        <v>10.564171704871718</v>
      </c>
      <c r="EU116" s="27">
        <v>32.060239189999997</v>
      </c>
      <c r="EV116" s="27">
        <v>5.5070469563707958</v>
      </c>
      <c r="EW116" s="27">
        <v>4.0173140827830185</v>
      </c>
      <c r="EX116" s="27">
        <v>9.9698250350045967</v>
      </c>
      <c r="EY116" s="27">
        <v>32.207265716999999</v>
      </c>
      <c r="EZ116" s="27">
        <v>5.3432401769738078</v>
      </c>
      <c r="FA116" s="27">
        <v>3.8978193178136413</v>
      </c>
      <c r="FB116" s="27">
        <v>9.3636314150523887</v>
      </c>
      <c r="FC116" s="27">
        <v>27.462003977552111</v>
      </c>
      <c r="FD116" s="27">
        <v>4.4546065167576154</v>
      </c>
      <c r="FE116" s="27">
        <v>3.2495734346926182</v>
      </c>
      <c r="FF116" s="27">
        <v>7.1611450345864895</v>
      </c>
      <c r="FG116" s="27">
        <v>24.530411895087774</v>
      </c>
      <c r="FH116" s="27">
        <v>3.9790735146615055</v>
      </c>
      <c r="FI116" s="27">
        <v>2.9026787302741655</v>
      </c>
      <c r="FJ116" s="27">
        <v>6.0212000090995872</v>
      </c>
      <c r="FK116" s="27">
        <v>22.25784035192784</v>
      </c>
      <c r="FL116" s="27">
        <v>3.6104401106960413</v>
      </c>
      <c r="FM116" s="27">
        <v>2.6337657943818154</v>
      </c>
      <c r="FN116" s="27">
        <v>5.7589423952885852</v>
      </c>
      <c r="FO116" s="27">
        <v>20.32965807181284</v>
      </c>
      <c r="FP116" s="27">
        <v>3.2976700245246948</v>
      </c>
      <c r="FQ116" s="27">
        <v>2.405604371062946</v>
      </c>
      <c r="FR116" s="27">
        <v>5.9885372263036274</v>
      </c>
      <c r="FS116" s="28">
        <v>31.390853461999999</v>
      </c>
      <c r="FT116" s="28">
        <v>6.6703629836457914</v>
      </c>
      <c r="FU116" s="28">
        <v>4.8659369284067751</v>
      </c>
      <c r="FV116" s="28">
        <v>13.128808040488984</v>
      </c>
      <c r="FW116" s="28">
        <v>31.371531412</v>
      </c>
      <c r="FX116" s="28">
        <v>6.5972268703489352</v>
      </c>
      <c r="FY116" s="28">
        <v>4.8125851519946306</v>
      </c>
      <c r="FZ116" s="28">
        <v>12.908990540584092</v>
      </c>
      <c r="GA116" s="28">
        <v>31.418576571999999</v>
      </c>
      <c r="GB116" s="28">
        <v>6.5023471388112135</v>
      </c>
      <c r="GC116" s="28">
        <v>4.7433717088014111</v>
      </c>
      <c r="GD116" s="28">
        <v>12.749284478328228</v>
      </c>
      <c r="GE116" s="28">
        <v>31.511247495999999</v>
      </c>
      <c r="GF116" s="28">
        <v>6.3128238025168972</v>
      </c>
      <c r="GG116" s="28">
        <v>4.6051170736143288</v>
      </c>
      <c r="GH116" s="28">
        <v>12.350894195862491</v>
      </c>
      <c r="GI116" s="28">
        <v>31.633463855999999</v>
      </c>
      <c r="GJ116" s="28">
        <v>6.1272813642088684</v>
      </c>
      <c r="GK116" s="28">
        <v>4.4697664480841706</v>
      </c>
      <c r="GL116" s="28">
        <v>12.088286878477446</v>
      </c>
      <c r="GM116" s="28">
        <v>31.781210672</v>
      </c>
      <c r="GN116" s="28">
        <v>5.9042047448873136</v>
      </c>
      <c r="GO116" s="28">
        <v>4.3070351600744718</v>
      </c>
      <c r="GP116" s="28">
        <v>11.626086767858233</v>
      </c>
      <c r="GQ116" s="28">
        <v>31.951865228999999</v>
      </c>
      <c r="GR116" s="28">
        <v>5.6597603147371363</v>
      </c>
      <c r="GS116" s="28">
        <v>4.1287163515587491</v>
      </c>
      <c r="GT116" s="28">
        <v>11.160378656691911</v>
      </c>
      <c r="GU116" s="28">
        <v>32.151150315999999</v>
      </c>
      <c r="GV116" s="28">
        <v>5.4177237126087396</v>
      </c>
      <c r="GW116" s="28">
        <v>3.9521540200619176</v>
      </c>
      <c r="GX116" s="28">
        <v>10.706569387580153</v>
      </c>
      <c r="GY116" s="28">
        <v>32.064473124260957</v>
      </c>
      <c r="GZ116" s="28">
        <v>5.2011721741970325</v>
      </c>
      <c r="HA116" s="28">
        <v>3.7941826877304807</v>
      </c>
      <c r="HB116" s="28">
        <v>10.200681520926466</v>
      </c>
      <c r="HC116" s="28">
        <v>30.56388493822395</v>
      </c>
      <c r="HD116" s="28">
        <v>4.9577620458628449</v>
      </c>
      <c r="HE116" s="28">
        <v>3.6166183879894502</v>
      </c>
      <c r="HF116" s="28">
        <v>9.7320555049301802</v>
      </c>
      <c r="HG116" s="28">
        <v>21.583421291455082</v>
      </c>
      <c r="HH116" s="28">
        <v>3.5010427213335156</v>
      </c>
      <c r="HI116" s="28">
        <v>2.5539619219275669</v>
      </c>
      <c r="HJ116" s="28">
        <v>6.5149380853944976</v>
      </c>
      <c r="HK116" s="28">
        <v>9.0743098658329036</v>
      </c>
      <c r="HL116" s="28">
        <v>1.4719421021298797</v>
      </c>
      <c r="HM116" s="28">
        <v>1.0737612703822859</v>
      </c>
      <c r="HN116" s="28">
        <v>-0.35039040520591413</v>
      </c>
      <c r="HO116" s="28">
        <v>-0.52057688189447249</v>
      </c>
      <c r="HP116" s="28">
        <v>-8.4442678416915121E-2</v>
      </c>
      <c r="HQ116" s="28">
        <v>-6.15997582515165E-2</v>
      </c>
      <c r="HR116" s="28">
        <v>-5.8785387863056187</v>
      </c>
      <c r="HS116" s="28">
        <v>-7.813796312489953</v>
      </c>
      <c r="HT116" s="28">
        <v>-1.2674744349569862</v>
      </c>
      <c r="HU116" s="28">
        <v>-0.92460495388180408</v>
      </c>
      <c r="HV116" s="28">
        <v>-9.6836258039999521</v>
      </c>
      <c r="HW116" s="29">
        <v>31.390853461999999</v>
      </c>
      <c r="HX116" s="29">
        <v>6.6703629836457914</v>
      </c>
      <c r="HY116" s="29">
        <v>4.8659369284067751</v>
      </c>
      <c r="HZ116" s="29">
        <v>13.128808040488984</v>
      </c>
      <c r="IA116" s="29">
        <v>31.345715486</v>
      </c>
      <c r="IB116" s="29">
        <v>6.6280469801063724</v>
      </c>
      <c r="IC116" s="29">
        <v>4.8350679929695453</v>
      </c>
      <c r="ID116" s="29">
        <v>12.990470601933593</v>
      </c>
      <c r="IE116" s="29">
        <v>31.406165314999999</v>
      </c>
      <c r="IF116" s="29">
        <v>6.5150657773816496</v>
      </c>
      <c r="IG116" s="29">
        <v>4.7526497785632342</v>
      </c>
      <c r="IH116" s="29">
        <v>12.742303869879683</v>
      </c>
      <c r="II116" s="29">
        <v>31.492680868000001</v>
      </c>
      <c r="IJ116" s="29">
        <v>6.2788767827675906</v>
      </c>
      <c r="IK116" s="29">
        <v>4.5803531953347658</v>
      </c>
      <c r="IL116" s="29">
        <v>12.349705302880725</v>
      </c>
      <c r="IM116" s="29">
        <v>31.604453580000001</v>
      </c>
      <c r="IN116" s="29">
        <v>6.0671671041545334</v>
      </c>
      <c r="IO116" s="29">
        <v>4.4259139323156269</v>
      </c>
      <c r="IP116" s="29">
        <v>12.10105868788555</v>
      </c>
      <c r="IQ116" s="29">
        <v>31.733783168999999</v>
      </c>
      <c r="IR116" s="29">
        <v>5.9225852089689202</v>
      </c>
      <c r="IS116" s="29">
        <v>4.320443452719898</v>
      </c>
      <c r="IT116" s="29">
        <v>11.669937914280837</v>
      </c>
      <c r="IU116" s="29">
        <v>31.888449684000001</v>
      </c>
      <c r="IV116" s="29">
        <v>5.6993855784205936</v>
      </c>
      <c r="IW116" s="29">
        <v>4.1576224297328945</v>
      </c>
      <c r="IX116" s="29">
        <v>11.23579594527444</v>
      </c>
      <c r="IY116" s="29">
        <v>32.063688839000001</v>
      </c>
      <c r="IZ116" s="29">
        <v>5.4981983818316049</v>
      </c>
      <c r="JA116" s="29">
        <v>4.0108591708510026</v>
      </c>
      <c r="JB116" s="29">
        <v>10.867713652360099</v>
      </c>
      <c r="JC116" s="29">
        <v>32.269216032000003</v>
      </c>
      <c r="JD116" s="29">
        <v>5.2825689539906264</v>
      </c>
      <c r="JE116" s="29">
        <v>3.8535605053428239</v>
      </c>
      <c r="JF116" s="29">
        <v>10.237246472677207</v>
      </c>
      <c r="JG116" s="29">
        <v>29.8496616463304</v>
      </c>
      <c r="JH116" s="29">
        <v>4.8419080195838538</v>
      </c>
      <c r="JI116" s="29">
        <v>3.5321044887972008</v>
      </c>
      <c r="JJ116" s="29">
        <v>8.6244744373585007</v>
      </c>
      <c r="JK116" s="29">
        <v>19.156490785583966</v>
      </c>
      <c r="JL116" s="29">
        <v>3.1073707789651279</v>
      </c>
      <c r="JM116" s="29">
        <v>2.2667837208694634</v>
      </c>
      <c r="JN116" s="29">
        <v>1.0039849643063903</v>
      </c>
      <c r="JO116" s="29">
        <v>8.6129606155775793</v>
      </c>
      <c r="JP116" s="29">
        <v>1.3971067267374464</v>
      </c>
      <c r="JQ116" s="29">
        <v>1.019169905929403</v>
      </c>
      <c r="JR116" s="29">
        <v>-5.2878420069681766</v>
      </c>
      <c r="JS116" s="29">
        <v>2.1235228477617709</v>
      </c>
      <c r="JT116" s="29">
        <v>0.34445624302784278</v>
      </c>
      <c r="JU116" s="29">
        <v>0.25127603359500222</v>
      </c>
      <c r="JV116" s="29">
        <v>-8.9588004836097497</v>
      </c>
      <c r="JW116" s="29">
        <v>1.1405386636917778</v>
      </c>
      <c r="JX116" s="29">
        <v>0.18500656281487771</v>
      </c>
      <c r="JY116" s="29">
        <v>0.13495971181863423</v>
      </c>
      <c r="JZ116" s="29">
        <v>-8.0495131756579852</v>
      </c>
    </row>
    <row r="117" spans="1:286" ht="15" thickBot="1" x14ac:dyDescent="0.4">
      <c r="A117" s="2"/>
      <c r="B117" s="74" t="s">
        <v>587</v>
      </c>
      <c r="C117" s="74" t="s">
        <v>588</v>
      </c>
      <c r="D117" s="74" t="s">
        <v>853</v>
      </c>
      <c r="E117" s="87">
        <v>394372</v>
      </c>
      <c r="F117" s="84">
        <v>396438</v>
      </c>
      <c r="G117" s="22">
        <v>22.914327074947369</v>
      </c>
      <c r="H117" s="22">
        <v>4.1351416035101707</v>
      </c>
      <c r="I117" s="22">
        <v>3.0165282282304995</v>
      </c>
      <c r="J117" s="22">
        <v>16.572301902945846</v>
      </c>
      <c r="K117" s="22">
        <v>22.902224364947369</v>
      </c>
      <c r="L117" s="22">
        <v>4.1349013966047048</v>
      </c>
      <c r="M117" s="22">
        <v>3.0163530006372441</v>
      </c>
      <c r="N117" s="22">
        <v>16.644560564065976</v>
      </c>
      <c r="O117" s="22">
        <v>22.92713350294737</v>
      </c>
      <c r="P117" s="22">
        <v>4.0788764721122135</v>
      </c>
      <c r="Q117" s="22">
        <v>2.97548359822727</v>
      </c>
      <c r="R117" s="22">
        <v>16.450896129542542</v>
      </c>
      <c r="S117" s="22">
        <v>22.97197829494737</v>
      </c>
      <c r="T117" s="22">
        <v>3.9887388308367706</v>
      </c>
      <c r="U117" s="22">
        <v>2.9097294438586072</v>
      </c>
      <c r="V117" s="22">
        <v>16.266389180262436</v>
      </c>
      <c r="W117" s="22">
        <v>23.023308611947371</v>
      </c>
      <c r="X117" s="22">
        <v>3.892502603128162</v>
      </c>
      <c r="Y117" s="22">
        <v>2.8395264555945507</v>
      </c>
      <c r="Z117" s="22">
        <v>16.243332358575731</v>
      </c>
      <c r="AA117" s="22">
        <v>23.079110404947372</v>
      </c>
      <c r="AB117" s="22">
        <v>3.8057211861151878</v>
      </c>
      <c r="AC117" s="22">
        <v>2.7762206200983095</v>
      </c>
      <c r="AD117" s="22">
        <v>16.179227930933095</v>
      </c>
      <c r="AE117" s="22">
        <v>22.101320833541411</v>
      </c>
      <c r="AF117" s="22">
        <v>3.585051108962086</v>
      </c>
      <c r="AG117" s="22">
        <v>2.6152448710954017</v>
      </c>
      <c r="AH117" s="22">
        <v>15.989520154041349</v>
      </c>
      <c r="AI117" s="22">
        <v>22.590923816757282</v>
      </c>
      <c r="AJ117" s="22">
        <v>3.6644695170811796</v>
      </c>
      <c r="AK117" s="22">
        <v>2.6731794941150859</v>
      </c>
      <c r="AL117" s="22">
        <v>15.907490543868857</v>
      </c>
      <c r="AM117" s="22">
        <v>22.269560800048744</v>
      </c>
      <c r="AN117" s="22">
        <v>3.6123412823884413</v>
      </c>
      <c r="AO117" s="22">
        <v>2.6351526726623482</v>
      </c>
      <c r="AP117" s="22">
        <v>15.789670978111252</v>
      </c>
      <c r="AQ117" s="22">
        <v>21.667393350244286</v>
      </c>
      <c r="AR117" s="22">
        <v>3.5146638132470449</v>
      </c>
      <c r="AS117" s="22">
        <v>2.5638983188387643</v>
      </c>
      <c r="AT117" s="22">
        <v>15.566829929172874</v>
      </c>
      <c r="AU117" s="22">
        <v>21.219994329286703</v>
      </c>
      <c r="AV117" s="22">
        <v>3.4420913019336776</v>
      </c>
      <c r="AW117" s="22">
        <v>2.5109576822268238</v>
      </c>
      <c r="AX117" s="22">
        <v>14.870535489467773</v>
      </c>
      <c r="AY117" s="22">
        <v>24.196497394947372</v>
      </c>
      <c r="AZ117" s="22">
        <v>5.7514871979646287</v>
      </c>
      <c r="BA117" s="22">
        <v>4.1956298358052031</v>
      </c>
      <c r="BB117" s="22">
        <v>14.381012759466737</v>
      </c>
      <c r="BC117" s="22">
        <v>24.47808199694737</v>
      </c>
      <c r="BD117" s="22">
        <v>9.5199698981324818</v>
      </c>
      <c r="BE117" s="22">
        <v>6.9446854988579432</v>
      </c>
      <c r="BF117" s="22">
        <v>14.151246986637267</v>
      </c>
      <c r="BG117" s="22">
        <v>24.729503129947368</v>
      </c>
      <c r="BH117" s="22">
        <v>10.337353962942847</v>
      </c>
      <c r="BI117" s="22">
        <v>7.5409557941032723</v>
      </c>
      <c r="BJ117" s="22">
        <v>14.155097927054866</v>
      </c>
      <c r="BK117" s="25">
        <v>22.914184902947369</v>
      </c>
      <c r="BL117" s="25">
        <v>4.1351416035101707</v>
      </c>
      <c r="BM117" s="25">
        <v>3.0165282282304995</v>
      </c>
      <c r="BN117" s="25">
        <v>16.572301902945846</v>
      </c>
      <c r="BO117" s="25">
        <v>22.89396291994737</v>
      </c>
      <c r="BP117" s="25">
        <v>4.1606225719142973</v>
      </c>
      <c r="BQ117" s="25">
        <v>3.0351162399223965</v>
      </c>
      <c r="BR117" s="25">
        <v>16.750409759356291</v>
      </c>
      <c r="BS117" s="25">
        <v>22.899862334947372</v>
      </c>
      <c r="BT117" s="25">
        <v>4.1214136400402914</v>
      </c>
      <c r="BU117" s="25">
        <v>3.0065138700068643</v>
      </c>
      <c r="BV117" s="25">
        <v>16.702182772486704</v>
      </c>
      <c r="BW117" s="25">
        <v>22.91760210494737</v>
      </c>
      <c r="BX117" s="25">
        <v>4.0605635662393809</v>
      </c>
      <c r="BY117" s="25">
        <v>2.9621245883545648</v>
      </c>
      <c r="BZ117" s="25">
        <v>16.691138681960371</v>
      </c>
      <c r="CA117" s="25">
        <v>22.93392050294737</v>
      </c>
      <c r="CB117" s="25">
        <v>4.0499915331321983</v>
      </c>
      <c r="CC117" s="25">
        <v>2.9544124373920599</v>
      </c>
      <c r="CD117" s="25">
        <v>16.848270739488456</v>
      </c>
      <c r="CE117" s="25">
        <v>22.954420235947371</v>
      </c>
      <c r="CF117" s="25">
        <v>4.0296447897050296</v>
      </c>
      <c r="CG117" s="25">
        <v>2.9395697713395799</v>
      </c>
      <c r="CH117" s="25">
        <v>16.951669005914859</v>
      </c>
      <c r="CI117" s="25">
        <v>22.986046036947371</v>
      </c>
      <c r="CJ117" s="25">
        <v>3.9848312457704109</v>
      </c>
      <c r="CK117" s="25">
        <v>2.9068789149560708</v>
      </c>
      <c r="CL117" s="25">
        <v>16.898377513225974</v>
      </c>
      <c r="CM117" s="25">
        <v>23.028589095947371</v>
      </c>
      <c r="CN117" s="25">
        <v>3.9616821963129389</v>
      </c>
      <c r="CO117" s="25">
        <v>2.8899920056696047</v>
      </c>
      <c r="CP117" s="25">
        <v>16.915791545495058</v>
      </c>
      <c r="CQ117" s="25">
        <v>23.08155128994737</v>
      </c>
      <c r="CR117" s="25">
        <v>3.9218027126388182</v>
      </c>
      <c r="CS117" s="25">
        <v>2.8609004775516498</v>
      </c>
      <c r="CT117" s="25">
        <v>16.871874611479242</v>
      </c>
      <c r="CU117" s="25">
        <v>23.143629515947371</v>
      </c>
      <c r="CV117" s="25">
        <v>3.8639617817418941</v>
      </c>
      <c r="CW117" s="25">
        <v>2.8187063237530001</v>
      </c>
      <c r="CX117" s="25">
        <v>16.733393032716855</v>
      </c>
      <c r="CY117" s="25">
        <v>23.326958426947371</v>
      </c>
      <c r="CZ117" s="25">
        <v>3.8678816741057096</v>
      </c>
      <c r="DA117" s="25">
        <v>2.8215658306576823</v>
      </c>
      <c r="DB117" s="25">
        <v>16.474178163242144</v>
      </c>
      <c r="DC117" s="25">
        <v>23.482975664947368</v>
      </c>
      <c r="DD117" s="25">
        <v>5.4194284489628295</v>
      </c>
      <c r="DE117" s="25">
        <v>3.9533976014980259</v>
      </c>
      <c r="DF117" s="25">
        <v>16.249894733918907</v>
      </c>
      <c r="DG117" s="25">
        <v>23.636768966947368</v>
      </c>
      <c r="DH117" s="25">
        <v>7.8366342452098046</v>
      </c>
      <c r="DI117" s="25">
        <v>5.7167155763001052</v>
      </c>
      <c r="DJ117" s="25">
        <v>16.086027307792865</v>
      </c>
      <c r="DK117" s="25">
        <v>23.76933708094737</v>
      </c>
      <c r="DL117" s="25">
        <v>8.2782943559788063</v>
      </c>
      <c r="DM117" s="25">
        <v>6.0389004780909374</v>
      </c>
      <c r="DN117" s="25">
        <v>15.977249120892727</v>
      </c>
      <c r="DO117" s="27">
        <v>22.914327074947369</v>
      </c>
      <c r="DP117" s="27">
        <v>4.1351416035101645</v>
      </c>
      <c r="DQ117" s="27">
        <v>3.016528228230495</v>
      </c>
      <c r="DR117" s="27">
        <v>16.572301902945846</v>
      </c>
      <c r="DS117" s="27">
        <v>22.902071678947369</v>
      </c>
      <c r="DT117" s="27">
        <v>4.1357320994422189</v>
      </c>
      <c r="DU117" s="27">
        <v>3.0169589867917463</v>
      </c>
      <c r="DV117" s="27">
        <v>16.644677962175372</v>
      </c>
      <c r="DW117" s="27">
        <v>22.926828138947371</v>
      </c>
      <c r="DX117" s="27">
        <v>4.0794848598132374</v>
      </c>
      <c r="DY117" s="27">
        <v>2.9759274085848864</v>
      </c>
      <c r="DZ117" s="27">
        <v>16.451133295269095</v>
      </c>
      <c r="EA117" s="27">
        <v>22.971524277947371</v>
      </c>
      <c r="EB117" s="27">
        <v>3.9896694277081624</v>
      </c>
      <c r="EC117" s="27">
        <v>2.9104083013200479</v>
      </c>
      <c r="ED117" s="27">
        <v>16.266742988504539</v>
      </c>
      <c r="EE117" s="27">
        <v>23.022709905947369</v>
      </c>
      <c r="EF117" s="27">
        <v>3.8914502710108416</v>
      </c>
      <c r="EG117" s="27">
        <v>2.8387587939660648</v>
      </c>
      <c r="EH117" s="27">
        <v>16.243794492987568</v>
      </c>
      <c r="EI117" s="27">
        <v>23.079289412947368</v>
      </c>
      <c r="EJ117" s="27">
        <v>3.8042737218563398</v>
      </c>
      <c r="EK117" s="27">
        <v>2.7751647150738079</v>
      </c>
      <c r="EL117" s="27">
        <v>16.179090485433107</v>
      </c>
      <c r="EM117" s="27">
        <v>22.135082231501617</v>
      </c>
      <c r="EN117" s="27">
        <v>3.5905275389957909</v>
      </c>
      <c r="EO117" s="27">
        <v>2.6192398505593641</v>
      </c>
      <c r="EP117" s="27">
        <v>15.988052986910127</v>
      </c>
      <c r="EQ117" s="27">
        <v>22.598513718791207</v>
      </c>
      <c r="ER117" s="27">
        <v>3.6657006736671844</v>
      </c>
      <c r="ES117" s="27">
        <v>2.6740776057037929</v>
      </c>
      <c r="ET117" s="27">
        <v>15.905776911746539</v>
      </c>
      <c r="EU117" s="27">
        <v>22.28587793845622</v>
      </c>
      <c r="EV117" s="27">
        <v>3.614988082350461</v>
      </c>
      <c r="EW117" s="27">
        <v>2.6370834763845559</v>
      </c>
      <c r="EX117" s="27">
        <v>15.787732075682218</v>
      </c>
      <c r="EY117" s="27">
        <v>21.701781092096361</v>
      </c>
      <c r="EZ117" s="27">
        <v>3.5202418424060258</v>
      </c>
      <c r="FA117" s="27">
        <v>2.5679674134501016</v>
      </c>
      <c r="FB117" s="27">
        <v>15.577116167849535</v>
      </c>
      <c r="FC117" s="27">
        <v>21.316955877580963</v>
      </c>
      <c r="FD117" s="27">
        <v>3.4578194165046168</v>
      </c>
      <c r="FE117" s="27">
        <v>2.5224311228315681</v>
      </c>
      <c r="FF117" s="27">
        <v>14.943519662058598</v>
      </c>
      <c r="FG117" s="27">
        <v>24.037738832947369</v>
      </c>
      <c r="FH117" s="27">
        <v>5.7875660701691434</v>
      </c>
      <c r="FI117" s="27">
        <v>4.2219488707701132</v>
      </c>
      <c r="FJ117" s="27">
        <v>14.540197771381189</v>
      </c>
      <c r="FK117" s="27">
        <v>24.27381916994737</v>
      </c>
      <c r="FL117" s="27">
        <v>9.5652454467027255</v>
      </c>
      <c r="FM117" s="27">
        <v>6.9777133811908785</v>
      </c>
      <c r="FN117" s="27">
        <v>14.344945944666145</v>
      </c>
      <c r="FO117" s="27">
        <v>24.44789569194737</v>
      </c>
      <c r="FP117" s="27">
        <v>10.394948945528764</v>
      </c>
      <c r="FQ117" s="27">
        <v>7.5829705320332588</v>
      </c>
      <c r="FR117" s="27">
        <v>14.408218703112208</v>
      </c>
      <c r="FS117" s="28">
        <v>22.914707071947369</v>
      </c>
      <c r="FT117" s="28">
        <v>4.1351416035101707</v>
      </c>
      <c r="FU117" s="28">
        <v>3.0165282282304995</v>
      </c>
      <c r="FV117" s="28">
        <v>16.572301902945846</v>
      </c>
      <c r="FW117" s="28">
        <v>22.898120342947369</v>
      </c>
      <c r="FX117" s="28">
        <v>4.1070375544026332</v>
      </c>
      <c r="FY117" s="28">
        <v>2.9960267156853186</v>
      </c>
      <c r="FZ117" s="28">
        <v>16.655479035861685</v>
      </c>
      <c r="GA117" s="28">
        <v>22.92600409294737</v>
      </c>
      <c r="GB117" s="28">
        <v>4.1507737009076724</v>
      </c>
      <c r="GC117" s="28">
        <v>3.0279316256440212</v>
      </c>
      <c r="GD117" s="28">
        <v>16.474408797598215</v>
      </c>
      <c r="GE117" s="28">
        <v>22.981611401947369</v>
      </c>
      <c r="GF117" s="28">
        <v>4.0193763946279022</v>
      </c>
      <c r="GG117" s="28">
        <v>2.9320791200925989</v>
      </c>
      <c r="GH117" s="28">
        <v>16.297610633039213</v>
      </c>
      <c r="GI117" s="28">
        <v>23.053751605947369</v>
      </c>
      <c r="GJ117" s="28">
        <v>3.92655512503263</v>
      </c>
      <c r="GK117" s="28">
        <v>2.8643672962274493</v>
      </c>
      <c r="GL117" s="28">
        <v>16.280203591079687</v>
      </c>
      <c r="GM117" s="28">
        <v>23.144268309947371</v>
      </c>
      <c r="GN117" s="28">
        <v>3.8262803634743623</v>
      </c>
      <c r="GO117" s="28">
        <v>2.7912182537465746</v>
      </c>
      <c r="GP117" s="28">
        <v>16.21060345489947</v>
      </c>
      <c r="GQ117" s="28">
        <v>22.717208066557088</v>
      </c>
      <c r="GR117" s="28">
        <v>3.684954061566057</v>
      </c>
      <c r="GS117" s="28">
        <v>2.6881226841206289</v>
      </c>
      <c r="GT117" s="28">
        <v>15.998140367416369</v>
      </c>
      <c r="GU117" s="28">
        <v>21.902838027226743</v>
      </c>
      <c r="GV117" s="28">
        <v>3.5528552501603619</v>
      </c>
      <c r="GW117" s="28">
        <v>2.591758440346553</v>
      </c>
      <c r="GX117" s="28">
        <v>15.885177811397712</v>
      </c>
      <c r="GY117" s="28">
        <v>20.721598110854224</v>
      </c>
      <c r="GZ117" s="28">
        <v>3.3612465447786115</v>
      </c>
      <c r="HA117" s="28">
        <v>2.451982557443749</v>
      </c>
      <c r="HB117" s="28">
        <v>15.748446560386158</v>
      </c>
      <c r="HC117" s="28">
        <v>20.260728873420696</v>
      </c>
      <c r="HD117" s="28">
        <v>3.2864890321760112</v>
      </c>
      <c r="HE117" s="28">
        <v>2.3974479928120047</v>
      </c>
      <c r="HF117" s="28">
        <v>15.523835532663636</v>
      </c>
      <c r="HG117" s="28">
        <v>17.543375985342582</v>
      </c>
      <c r="HH117" s="28">
        <v>2.845707729636783</v>
      </c>
      <c r="HI117" s="28">
        <v>2.075904169389581</v>
      </c>
      <c r="HJ117" s="28">
        <v>14.380702164635489</v>
      </c>
      <c r="HK117" s="28">
        <v>25.021600547947369</v>
      </c>
      <c r="HL117" s="28">
        <v>4.3799028126642225</v>
      </c>
      <c r="HM117" s="28">
        <v>3.1950781226191909</v>
      </c>
      <c r="HN117" s="28">
        <v>12.012703195626946</v>
      </c>
      <c r="HO117" s="28">
        <v>25.41792135094737</v>
      </c>
      <c r="HP117" s="28">
        <v>7.3068418898412846</v>
      </c>
      <c r="HQ117" s="28">
        <v>5.3302394290955535</v>
      </c>
      <c r="HR117" s="28">
        <v>10.103497087092641</v>
      </c>
      <c r="HS117" s="28">
        <v>25.591473987947371</v>
      </c>
      <c r="HT117" s="28">
        <v>7.6202527953332346</v>
      </c>
      <c r="HU117" s="28">
        <v>5.5588683211869929</v>
      </c>
      <c r="HV117" s="28">
        <v>8.7027488425679138</v>
      </c>
      <c r="HW117" s="29">
        <v>22.914707071947369</v>
      </c>
      <c r="HX117" s="29">
        <v>4.1351416035101707</v>
      </c>
      <c r="HY117" s="29">
        <v>3.0165282282304995</v>
      </c>
      <c r="HZ117" s="29">
        <v>16.572301902945846</v>
      </c>
      <c r="IA117" s="29">
        <v>22.889613729947371</v>
      </c>
      <c r="IB117" s="29">
        <v>4.1414037095469958</v>
      </c>
      <c r="IC117" s="29">
        <v>3.0210963474001602</v>
      </c>
      <c r="ID117" s="29">
        <v>16.677284749765278</v>
      </c>
      <c r="IE117" s="29">
        <v>22.931721712947372</v>
      </c>
      <c r="IF117" s="29">
        <v>3.9573505045178115</v>
      </c>
      <c r="IG117" s="29">
        <v>2.8868320968130607</v>
      </c>
      <c r="IH117" s="29">
        <v>16.472088801998513</v>
      </c>
      <c r="II117" s="29">
        <v>22.99204253894737</v>
      </c>
      <c r="IJ117" s="29">
        <v>3.7466374756525425</v>
      </c>
      <c r="IK117" s="29">
        <v>2.7331198759090709</v>
      </c>
      <c r="IL117" s="29">
        <v>16.295354756239341</v>
      </c>
      <c r="IM117" s="29">
        <v>21.198346993639539</v>
      </c>
      <c r="IN117" s="29">
        <v>3.4385798916766874</v>
      </c>
      <c r="IO117" s="29">
        <v>2.5083961573319766</v>
      </c>
      <c r="IP117" s="29">
        <v>16.281485037873978</v>
      </c>
      <c r="IQ117" s="29">
        <v>21.524360571712208</v>
      </c>
      <c r="IR117" s="29">
        <v>3.4914624930564364</v>
      </c>
      <c r="IS117" s="29">
        <v>2.5469732787802148</v>
      </c>
      <c r="IT117" s="29">
        <v>16.221615324440915</v>
      </c>
      <c r="IU117" s="29">
        <v>20.874390153804733</v>
      </c>
      <c r="IV117" s="29">
        <v>3.3860309134209143</v>
      </c>
      <c r="IW117" s="29">
        <v>2.4700624093078094</v>
      </c>
      <c r="IX117" s="29">
        <v>16.018201670713299</v>
      </c>
      <c r="IY117" s="29">
        <v>21.157315065795569</v>
      </c>
      <c r="IZ117" s="29">
        <v>3.4319241103535805</v>
      </c>
      <c r="JA117" s="29">
        <v>2.5035408575219198</v>
      </c>
      <c r="JB117" s="29">
        <v>15.916534894942414</v>
      </c>
      <c r="JC117" s="29">
        <v>21.698504598306126</v>
      </c>
      <c r="JD117" s="29">
        <v>3.5197103629625728</v>
      </c>
      <c r="JE117" s="29">
        <v>2.5675797065956276</v>
      </c>
      <c r="JF117" s="29">
        <v>15.729331162755937</v>
      </c>
      <c r="JG117" s="29">
        <v>22.125647995531075</v>
      </c>
      <c r="JH117" s="29">
        <v>3.5889972133476937</v>
      </c>
      <c r="JI117" s="29">
        <v>2.6181234993050437</v>
      </c>
      <c r="JJ117" s="29">
        <v>15.112502950019669</v>
      </c>
      <c r="JK117" s="29">
        <v>24.472671678947371</v>
      </c>
      <c r="JL117" s="29">
        <v>9.9368343843421876</v>
      </c>
      <c r="JM117" s="29">
        <v>7.2487823377499767</v>
      </c>
      <c r="JN117" s="29">
        <v>12.495058742158902</v>
      </c>
      <c r="JO117" s="29">
        <v>25.007598992947372</v>
      </c>
      <c r="JP117" s="29">
        <v>9.1849312687053395</v>
      </c>
      <c r="JQ117" s="29">
        <v>6.7002794832678783</v>
      </c>
      <c r="JR117" s="29">
        <v>10.262471763370876</v>
      </c>
      <c r="JS117" s="29">
        <v>25.20719436794737</v>
      </c>
      <c r="JT117" s="29">
        <v>8.768009123148353</v>
      </c>
      <c r="JU117" s="29">
        <v>6.3961405826847644</v>
      </c>
      <c r="JV117" s="29">
        <v>8.9057659791377901</v>
      </c>
      <c r="JW117" s="29">
        <v>25.173362443947369</v>
      </c>
      <c r="JX117" s="29">
        <v>8.7117435832916019</v>
      </c>
      <c r="JY117" s="29">
        <v>6.355095654716532</v>
      </c>
      <c r="JZ117" s="29">
        <v>9.3256819195748122</v>
      </c>
    </row>
    <row r="118" spans="1:286" ht="15" thickBot="1" x14ac:dyDescent="0.4">
      <c r="A118" s="2"/>
      <c r="B118" s="74" t="s">
        <v>589</v>
      </c>
      <c r="C118" s="74" t="s">
        <v>530</v>
      </c>
      <c r="D118" s="74" t="s">
        <v>857</v>
      </c>
      <c r="E118" s="87">
        <v>380057</v>
      </c>
      <c r="F118" s="84">
        <v>408141</v>
      </c>
      <c r="G118" s="22">
        <v>28.93078560263158</v>
      </c>
      <c r="H118" s="22">
        <v>10.838191632928472</v>
      </c>
      <c r="I118" s="22">
        <v>7.7896217264791456</v>
      </c>
      <c r="J118" s="22">
        <v>15.57401977538</v>
      </c>
      <c r="K118" s="22">
        <v>28.90245242963158</v>
      </c>
      <c r="L118" s="22">
        <v>10.638543702698557</v>
      </c>
      <c r="M118" s="22">
        <v>7.6461308280306808</v>
      </c>
      <c r="N118" s="22">
        <v>14.645920596829988</v>
      </c>
      <c r="O118" s="22">
        <v>29.009481984631577</v>
      </c>
      <c r="P118" s="22">
        <v>10.553958563485958</v>
      </c>
      <c r="Q118" s="22">
        <v>7.5853378230291906</v>
      </c>
      <c r="R118" s="22">
        <v>14.549608892503617</v>
      </c>
      <c r="S118" s="22">
        <v>29.156607878631579</v>
      </c>
      <c r="T118" s="22">
        <v>10.35870344521863</v>
      </c>
      <c r="U118" s="22">
        <v>7.4450041250310433</v>
      </c>
      <c r="V118" s="22">
        <v>14.206790837297628</v>
      </c>
      <c r="W118" s="22">
        <v>29.309776681631579</v>
      </c>
      <c r="X118" s="22">
        <v>10.206147265248342</v>
      </c>
      <c r="Y118" s="22">
        <v>7.3353589947129212</v>
      </c>
      <c r="Z118" s="22">
        <v>14.054828955811725</v>
      </c>
      <c r="AA118" s="22">
        <v>29.460559903631577</v>
      </c>
      <c r="AB118" s="22">
        <v>9.983991211338477</v>
      </c>
      <c r="AC118" s="22">
        <v>7.1756910645992358</v>
      </c>
      <c r="AD118" s="22">
        <v>13.669306361189145</v>
      </c>
      <c r="AE118" s="22">
        <v>29.613418639631579</v>
      </c>
      <c r="AF118" s="22">
        <v>9.9746346561948975</v>
      </c>
      <c r="AG118" s="22">
        <v>7.1689663241905137</v>
      </c>
      <c r="AH118" s="22">
        <v>13.461098944737106</v>
      </c>
      <c r="AI118" s="22">
        <v>29.74144939663158</v>
      </c>
      <c r="AJ118" s="22">
        <v>9.8685119763736182</v>
      </c>
      <c r="AK118" s="22">
        <v>7.0926938646875373</v>
      </c>
      <c r="AL118" s="22">
        <v>13.208470918931152</v>
      </c>
      <c r="AM118" s="22">
        <v>29.843997848631581</v>
      </c>
      <c r="AN118" s="22">
        <v>9.7741068202048726</v>
      </c>
      <c r="AO118" s="22">
        <v>7.0248430201472463</v>
      </c>
      <c r="AP118" s="22">
        <v>12.962020393184643</v>
      </c>
      <c r="AQ118" s="22">
        <v>29.970061233631579</v>
      </c>
      <c r="AR118" s="22">
        <v>9.7834566585105964</v>
      </c>
      <c r="AS118" s="22">
        <v>7.0315629330323492</v>
      </c>
      <c r="AT118" s="22">
        <v>12.594011357593336</v>
      </c>
      <c r="AU118" s="22">
        <v>30.728875521631579</v>
      </c>
      <c r="AV118" s="22">
        <v>9.6018367211057747</v>
      </c>
      <c r="AW118" s="22">
        <v>6.9010291079916382</v>
      </c>
      <c r="AX118" s="22">
        <v>11.379279955136971</v>
      </c>
      <c r="AY118" s="22">
        <v>31.600339521631579</v>
      </c>
      <c r="AZ118" s="22">
        <v>9.7824625665068243</v>
      </c>
      <c r="BA118" s="22">
        <v>7.0308484595359433</v>
      </c>
      <c r="BB118" s="22">
        <v>10.640081468067315</v>
      </c>
      <c r="BC118" s="22">
        <v>32.194011189631581</v>
      </c>
      <c r="BD118" s="22">
        <v>10.208148882931605</v>
      </c>
      <c r="BE118" s="22">
        <v>7.3367975967529766</v>
      </c>
      <c r="BF118" s="22">
        <v>10.267397433894516</v>
      </c>
      <c r="BG118" s="22">
        <v>32.79767244263158</v>
      </c>
      <c r="BH118" s="22">
        <v>10.226452266109108</v>
      </c>
      <c r="BI118" s="22">
        <v>7.3499525986293399</v>
      </c>
      <c r="BJ118" s="22">
        <v>10.167966766040543</v>
      </c>
      <c r="BK118" s="25">
        <v>28.930684280631578</v>
      </c>
      <c r="BL118" s="25">
        <v>10.838191632928472</v>
      </c>
      <c r="BM118" s="25">
        <v>7.7896217264791456</v>
      </c>
      <c r="BN118" s="25">
        <v>15.57401977538</v>
      </c>
      <c r="BO118" s="25">
        <v>28.855788874631578</v>
      </c>
      <c r="BP118" s="25">
        <v>10.735055455907066</v>
      </c>
      <c r="BQ118" s="25">
        <v>7.7154957253415484</v>
      </c>
      <c r="BR118" s="25">
        <v>15.197084598757401</v>
      </c>
      <c r="BS118" s="25">
        <v>28.879120317631578</v>
      </c>
      <c r="BT118" s="25">
        <v>10.743249544830665</v>
      </c>
      <c r="BU118" s="25">
        <v>7.7213849783894499</v>
      </c>
      <c r="BV118" s="25">
        <v>15.270081676094362</v>
      </c>
      <c r="BW118" s="25">
        <v>28.921841471631581</v>
      </c>
      <c r="BX118" s="25">
        <v>10.657951679375671</v>
      </c>
      <c r="BY118" s="25">
        <v>7.6600797230042419</v>
      </c>
      <c r="BZ118" s="25">
        <v>15.133246279736248</v>
      </c>
      <c r="CA118" s="25">
        <v>28.952934387631579</v>
      </c>
      <c r="CB118" s="25">
        <v>10.685834250472928</v>
      </c>
      <c r="CC118" s="25">
        <v>7.6801194758491178</v>
      </c>
      <c r="CD118" s="25">
        <v>15.199673209365065</v>
      </c>
      <c r="CE118" s="25">
        <v>28.994695783631578</v>
      </c>
      <c r="CF118" s="25">
        <v>10.627455533943133</v>
      </c>
      <c r="CG118" s="25">
        <v>7.6381615428243084</v>
      </c>
      <c r="CH118" s="25">
        <v>15.025141786538168</v>
      </c>
      <c r="CI118" s="25">
        <v>29.06325042363158</v>
      </c>
      <c r="CJ118" s="25">
        <v>10.602836597124238</v>
      </c>
      <c r="CK118" s="25">
        <v>7.6204674281950151</v>
      </c>
      <c r="CL118" s="25">
        <v>14.957419098585234</v>
      </c>
      <c r="CM118" s="25">
        <v>29.155121212631578</v>
      </c>
      <c r="CN118" s="25">
        <v>10.563699654909763</v>
      </c>
      <c r="CO118" s="25">
        <v>7.592338937233885</v>
      </c>
      <c r="CP118" s="25">
        <v>14.821391492545864</v>
      </c>
      <c r="CQ118" s="25">
        <v>29.245339681631577</v>
      </c>
      <c r="CR118" s="25">
        <v>10.511604851163122</v>
      </c>
      <c r="CS118" s="25">
        <v>7.5548973760541944</v>
      </c>
      <c r="CT118" s="25">
        <v>14.658781101128126</v>
      </c>
      <c r="CU118" s="25">
        <v>29.31846675663158</v>
      </c>
      <c r="CV118" s="25">
        <v>10.438198082205489</v>
      </c>
      <c r="CW118" s="25">
        <v>7.5021384858528304</v>
      </c>
      <c r="CX118" s="25">
        <v>14.405587158633791</v>
      </c>
      <c r="CY118" s="25">
        <v>29.663383238631578</v>
      </c>
      <c r="CZ118" s="25">
        <v>10.201132888704826</v>
      </c>
      <c r="DA118" s="25">
        <v>7.3317550635599193</v>
      </c>
      <c r="DB118" s="25">
        <v>13.73024225659873</v>
      </c>
      <c r="DC118" s="25">
        <v>30.085360476631578</v>
      </c>
      <c r="DD118" s="25">
        <v>10.140023920414073</v>
      </c>
      <c r="DE118" s="25">
        <v>7.287834844836885</v>
      </c>
      <c r="DF118" s="25">
        <v>13.252620044385027</v>
      </c>
      <c r="DG118" s="25">
        <v>30.509626755631579</v>
      </c>
      <c r="DH118" s="25">
        <v>10.539954131963105</v>
      </c>
      <c r="DI118" s="25">
        <v>7.5752725623517572</v>
      </c>
      <c r="DJ118" s="25">
        <v>12.844286066049076</v>
      </c>
      <c r="DK118" s="25">
        <v>30.862131690631578</v>
      </c>
      <c r="DL118" s="25">
        <v>10.644143739456393</v>
      </c>
      <c r="DM118" s="25">
        <v>7.6501556847111427</v>
      </c>
      <c r="DN118" s="25">
        <v>12.625664622952447</v>
      </c>
      <c r="DO118" s="27">
        <v>28.93078560263158</v>
      </c>
      <c r="DP118" s="27">
        <v>10.838191632928472</v>
      </c>
      <c r="DQ118" s="27">
        <v>7.7896217264791456</v>
      </c>
      <c r="DR118" s="27">
        <v>15.57401977538</v>
      </c>
      <c r="DS118" s="27">
        <v>28.901915881631581</v>
      </c>
      <c r="DT118" s="27">
        <v>10.626033622061646</v>
      </c>
      <c r="DU118" s="27">
        <v>7.6371395867581766</v>
      </c>
      <c r="DV118" s="27">
        <v>14.646261202301945</v>
      </c>
      <c r="DW118" s="27">
        <v>29.01069900863158</v>
      </c>
      <c r="DX118" s="27">
        <v>10.532527548197264</v>
      </c>
      <c r="DY118" s="27">
        <v>7.5699349303726216</v>
      </c>
      <c r="DZ118" s="27">
        <v>14.54964130961795</v>
      </c>
      <c r="EA118" s="27">
        <v>29.15747807563158</v>
      </c>
      <c r="EB118" s="27">
        <v>10.331500657179028</v>
      </c>
      <c r="EC118" s="27">
        <v>7.4254529456543743</v>
      </c>
      <c r="ED118" s="27">
        <v>14.207085119654076</v>
      </c>
      <c r="EE118" s="27">
        <v>29.310198412631578</v>
      </c>
      <c r="EF118" s="27">
        <v>10.128103527702466</v>
      </c>
      <c r="EG118" s="27">
        <v>7.2792674238870303</v>
      </c>
      <c r="EH118" s="27">
        <v>14.055401852296447</v>
      </c>
      <c r="EI118" s="27">
        <v>29.462486288631577</v>
      </c>
      <c r="EJ118" s="27">
        <v>10.101594194058857</v>
      </c>
      <c r="EK118" s="27">
        <v>7.2602146438386166</v>
      </c>
      <c r="EL118" s="27">
        <v>13.668595371746994</v>
      </c>
      <c r="EM118" s="27">
        <v>29.618932144631579</v>
      </c>
      <c r="EN118" s="27">
        <v>9.9834056370081914</v>
      </c>
      <c r="EO118" s="27">
        <v>7.1752702007983222</v>
      </c>
      <c r="EP118" s="27">
        <v>13.457478964282307</v>
      </c>
      <c r="EQ118" s="27">
        <v>29.748011349631579</v>
      </c>
      <c r="ER118" s="27">
        <v>9.90796471392534</v>
      </c>
      <c r="ES118" s="27">
        <v>7.1210493239754387</v>
      </c>
      <c r="ET118" s="27">
        <v>13.204413752448842</v>
      </c>
      <c r="EU118" s="27">
        <v>29.848170821631577</v>
      </c>
      <c r="EV118" s="27">
        <v>9.9360375381975743</v>
      </c>
      <c r="EW118" s="27">
        <v>7.1412258155231836</v>
      </c>
      <c r="EX118" s="27">
        <v>12.959059849809002</v>
      </c>
      <c r="EY118" s="27">
        <v>29.965898722631579</v>
      </c>
      <c r="EZ118" s="27">
        <v>9.9040376521758109</v>
      </c>
      <c r="FA118" s="27">
        <v>7.1182268673736919</v>
      </c>
      <c r="FB118" s="27">
        <v>12.621855257918744</v>
      </c>
      <c r="FC118" s="27">
        <v>30.62378352163158</v>
      </c>
      <c r="FD118" s="27">
        <v>9.714681935338449</v>
      </c>
      <c r="FE118" s="27">
        <v>6.9821331853402437</v>
      </c>
      <c r="FF118" s="27">
        <v>11.549946118531091</v>
      </c>
      <c r="FG118" s="27">
        <v>31.21844706863158</v>
      </c>
      <c r="FH118" s="27">
        <v>9.9100415895364993</v>
      </c>
      <c r="FI118" s="27">
        <v>7.1225420153700743</v>
      </c>
      <c r="FJ118" s="27">
        <v>11.00373207398235</v>
      </c>
      <c r="FK118" s="27">
        <v>31.658077540631581</v>
      </c>
      <c r="FL118" s="27">
        <v>10.337461256846378</v>
      </c>
      <c r="FM118" s="27">
        <v>7.4297369459972522</v>
      </c>
      <c r="FN118" s="27">
        <v>10.712831660133638</v>
      </c>
      <c r="FO118" s="27">
        <v>32.003219481631575</v>
      </c>
      <c r="FP118" s="27">
        <v>10.383172522304278</v>
      </c>
      <c r="FQ118" s="27">
        <v>7.4625905325193695</v>
      </c>
      <c r="FR118" s="27">
        <v>10.750223360238476</v>
      </c>
      <c r="FS118" s="28">
        <v>28.931150793631581</v>
      </c>
      <c r="FT118" s="28">
        <v>10.838191632928472</v>
      </c>
      <c r="FU118" s="28">
        <v>7.7896217264791456</v>
      </c>
      <c r="FV118" s="28">
        <v>15.57401977538</v>
      </c>
      <c r="FW118" s="28">
        <v>28.891153663631577</v>
      </c>
      <c r="FX118" s="28">
        <v>10.69524697814796</v>
      </c>
      <c r="FY118" s="28">
        <v>7.6868845885622106</v>
      </c>
      <c r="FZ118" s="28">
        <v>14.654074563363899</v>
      </c>
      <c r="GA118" s="28">
        <v>28.99338156163158</v>
      </c>
      <c r="GB118" s="28">
        <v>10.666805073677846</v>
      </c>
      <c r="GC118" s="28">
        <v>7.6664428318091993</v>
      </c>
      <c r="GD118" s="28">
        <v>14.580788691675773</v>
      </c>
      <c r="GE118" s="28">
        <v>29.139236185631578</v>
      </c>
      <c r="GF118" s="28">
        <v>10.570667207039811</v>
      </c>
      <c r="GG118" s="28">
        <v>7.5973466541382164</v>
      </c>
      <c r="GH118" s="28">
        <v>14.286816132163471</v>
      </c>
      <c r="GI118" s="28">
        <v>29.295982544631578</v>
      </c>
      <c r="GJ118" s="28">
        <v>10.486019560984959</v>
      </c>
      <c r="GK118" s="28">
        <v>7.5365087242384634</v>
      </c>
      <c r="GL118" s="28">
        <v>14.183206606998768</v>
      </c>
      <c r="GM118" s="28">
        <v>29.468740696631578</v>
      </c>
      <c r="GN118" s="28">
        <v>10.365706243385791</v>
      </c>
      <c r="GO118" s="28">
        <v>7.4500371739562281</v>
      </c>
      <c r="GP118" s="28">
        <v>13.844485194185648</v>
      </c>
      <c r="GQ118" s="28">
        <v>29.659282621631579</v>
      </c>
      <c r="GR118" s="28">
        <v>10.273388379968223</v>
      </c>
      <c r="GS118" s="28">
        <v>7.3836865078142138</v>
      </c>
      <c r="GT118" s="28">
        <v>13.67671328646234</v>
      </c>
      <c r="GU118" s="28">
        <v>29.876191720631578</v>
      </c>
      <c r="GV118" s="28">
        <v>10.179402202314659</v>
      </c>
      <c r="GW118" s="28">
        <v>7.316136791382311</v>
      </c>
      <c r="GX118" s="28">
        <v>13.470346019452114</v>
      </c>
      <c r="GY118" s="28">
        <v>30.110303993631579</v>
      </c>
      <c r="GZ118" s="28">
        <v>10.111414201236215</v>
      </c>
      <c r="HA118" s="28">
        <v>7.26727247634921</v>
      </c>
      <c r="HB118" s="28">
        <v>13.292746309633886</v>
      </c>
      <c r="HC118" s="28">
        <v>30.378904249631578</v>
      </c>
      <c r="HD118" s="28">
        <v>10.022120786765617</v>
      </c>
      <c r="HE118" s="28">
        <v>7.2030955412156379</v>
      </c>
      <c r="HF118" s="28">
        <v>13.035464675301492</v>
      </c>
      <c r="HG118" s="28">
        <v>31.633363028631578</v>
      </c>
      <c r="HH118" s="28">
        <v>9.5005325790252702</v>
      </c>
      <c r="HI118" s="28">
        <v>6.8282198264381426</v>
      </c>
      <c r="HJ118" s="28">
        <v>11.441615704677899</v>
      </c>
      <c r="HK118" s="28">
        <v>32.867273268631578</v>
      </c>
      <c r="HL118" s="28">
        <v>8.7958628285368636</v>
      </c>
      <c r="HM118" s="28">
        <v>6.3217598020812966</v>
      </c>
      <c r="HN118" s="28">
        <v>8.4948257808796619</v>
      </c>
      <c r="HO118" s="28">
        <v>33.458649249631577</v>
      </c>
      <c r="HP118" s="28">
        <v>8.2010903411721507</v>
      </c>
      <c r="HQ118" s="28">
        <v>5.894285104566988</v>
      </c>
      <c r="HR118" s="28">
        <v>6.1983989411418037</v>
      </c>
      <c r="HS118" s="28">
        <v>33.634320788631577</v>
      </c>
      <c r="HT118" s="28">
        <v>7.8200534118536273</v>
      </c>
      <c r="HU118" s="28">
        <v>5.6204263609927629</v>
      </c>
      <c r="HV118" s="28">
        <v>4.8985499392084861</v>
      </c>
      <c r="HW118" s="29">
        <v>28.931150793631581</v>
      </c>
      <c r="HX118" s="29">
        <v>10.838191632928472</v>
      </c>
      <c r="HY118" s="29">
        <v>7.7896217264791456</v>
      </c>
      <c r="HZ118" s="29">
        <v>15.57401977538</v>
      </c>
      <c r="IA118" s="29">
        <v>28.888719546631577</v>
      </c>
      <c r="IB118" s="29">
        <v>10.623974387736711</v>
      </c>
      <c r="IC118" s="29">
        <v>7.6356595745033005</v>
      </c>
      <c r="ID118" s="29">
        <v>14.672479063624323</v>
      </c>
      <c r="IE118" s="29">
        <v>29.062661800631581</v>
      </c>
      <c r="IF118" s="29">
        <v>10.281164120791953</v>
      </c>
      <c r="IG118" s="29">
        <v>7.3892750858456226</v>
      </c>
      <c r="IH118" s="29">
        <v>14.528391513750122</v>
      </c>
      <c r="II118" s="29">
        <v>29.227706899631578</v>
      </c>
      <c r="IJ118" s="29">
        <v>10.187988936985303</v>
      </c>
      <c r="IK118" s="29">
        <v>7.3223082466596603</v>
      </c>
      <c r="IL118" s="29">
        <v>14.210545863546013</v>
      </c>
      <c r="IM118" s="29">
        <v>29.392649772631579</v>
      </c>
      <c r="IN118" s="29">
        <v>10.330697087302367</v>
      </c>
      <c r="IO118" s="29">
        <v>7.4248754041620311</v>
      </c>
      <c r="IP118" s="29">
        <v>14.105385251414592</v>
      </c>
      <c r="IQ118" s="29">
        <v>29.573472427631579</v>
      </c>
      <c r="IR118" s="29">
        <v>10.282350938403871</v>
      </c>
      <c r="IS118" s="29">
        <v>7.3901280750312992</v>
      </c>
      <c r="IT118" s="29">
        <v>13.776914831213034</v>
      </c>
      <c r="IU118" s="29">
        <v>29.793615966631577</v>
      </c>
      <c r="IV118" s="29">
        <v>10.24323262981367</v>
      </c>
      <c r="IW118" s="29">
        <v>7.3620129764228226</v>
      </c>
      <c r="IX118" s="29">
        <v>13.6145854702531</v>
      </c>
      <c r="IY118" s="29">
        <v>30.041669337631578</v>
      </c>
      <c r="IZ118" s="29">
        <v>10.187138828864418</v>
      </c>
      <c r="JA118" s="29">
        <v>7.3216972572148729</v>
      </c>
      <c r="JB118" s="29">
        <v>13.416895966765534</v>
      </c>
      <c r="JC118" s="29">
        <v>30.318462966631579</v>
      </c>
      <c r="JD118" s="29">
        <v>10.139686126932173</v>
      </c>
      <c r="JE118" s="29">
        <v>7.2875920660104176</v>
      </c>
      <c r="JF118" s="29">
        <v>13.174991685728525</v>
      </c>
      <c r="JG118" s="29">
        <v>30.640880664631577</v>
      </c>
      <c r="JH118" s="29">
        <v>9.9960378570461241</v>
      </c>
      <c r="JI118" s="29">
        <v>7.1843492260632189</v>
      </c>
      <c r="JJ118" s="29">
        <v>12.447127936300003</v>
      </c>
      <c r="JK118" s="29">
        <v>32.01281560363158</v>
      </c>
      <c r="JL118" s="29">
        <v>10.159201942381889</v>
      </c>
      <c r="JM118" s="29">
        <v>7.301618466833153</v>
      </c>
      <c r="JN118" s="29">
        <v>9.1368654601055752</v>
      </c>
      <c r="JO118" s="29">
        <v>33.082046945631575</v>
      </c>
      <c r="JP118" s="29">
        <v>9.3867270285963347</v>
      </c>
      <c r="JQ118" s="29">
        <v>6.7464255365566297</v>
      </c>
      <c r="JR118" s="29">
        <v>6.4973409463517022</v>
      </c>
      <c r="JS118" s="29">
        <v>33.514214995631576</v>
      </c>
      <c r="JT118" s="29">
        <v>8.9634565283275442</v>
      </c>
      <c r="JU118" s="29">
        <v>6.4422126939774111</v>
      </c>
      <c r="JV118" s="29">
        <v>4.988479299179744</v>
      </c>
      <c r="JW118" s="29">
        <v>33.309523898631582</v>
      </c>
      <c r="JX118" s="29">
        <v>8.9863227699007577</v>
      </c>
      <c r="JY118" s="29">
        <v>6.4586471120237272</v>
      </c>
      <c r="JZ118" s="29">
        <v>5.5157264865065336</v>
      </c>
    </row>
    <row r="119" spans="1:286" ht="15" thickBot="1" x14ac:dyDescent="0.4">
      <c r="A119" s="2"/>
      <c r="B119" s="74" t="s">
        <v>590</v>
      </c>
      <c r="C119" s="74" t="s">
        <v>487</v>
      </c>
      <c r="D119" s="74" t="s">
        <v>856</v>
      </c>
      <c r="E119" s="87">
        <v>376770</v>
      </c>
      <c r="F119" s="84">
        <v>397157</v>
      </c>
      <c r="G119" s="22">
        <v>26.167213114754091</v>
      </c>
      <c r="H119" s="22">
        <v>4.3082321187584336</v>
      </c>
      <c r="I119" s="22">
        <v>3.0964112512124147</v>
      </c>
      <c r="J119" s="22">
        <v>26.167213114754091</v>
      </c>
      <c r="K119" s="22">
        <v>25.421927619271347</v>
      </c>
      <c r="L119" s="22">
        <v>4.1855265446033796</v>
      </c>
      <c r="M119" s="22">
        <v>3.0082203390408386</v>
      </c>
      <c r="N119" s="22">
        <v>25.421927619271347</v>
      </c>
      <c r="O119" s="22">
        <v>24.111896298563341</v>
      </c>
      <c r="P119" s="22">
        <v>3.9698398764166365</v>
      </c>
      <c r="Q119" s="22">
        <v>2.8532020838261181</v>
      </c>
      <c r="R119" s="22">
        <v>24.111896298563341</v>
      </c>
      <c r="S119" s="22">
        <v>22.669368874649209</v>
      </c>
      <c r="T119" s="22">
        <v>3.7323387350974406</v>
      </c>
      <c r="U119" s="22">
        <v>2.6825053372523797</v>
      </c>
      <c r="V119" s="22">
        <v>22.669368874649209</v>
      </c>
      <c r="W119" s="22">
        <v>21.36283606940815</v>
      </c>
      <c r="X119" s="22">
        <v>3.5172280708067403</v>
      </c>
      <c r="Y119" s="22">
        <v>2.5279010673790441</v>
      </c>
      <c r="Z119" s="22">
        <v>21.36283606940815</v>
      </c>
      <c r="AA119" s="22">
        <v>19.763770418556035</v>
      </c>
      <c r="AB119" s="22">
        <v>3.2539541039997788</v>
      </c>
      <c r="AC119" s="22">
        <v>2.3386808836700643</v>
      </c>
      <c r="AD119" s="22">
        <v>19.763770418556035</v>
      </c>
      <c r="AE119" s="22">
        <v>18.565854314438759</v>
      </c>
      <c r="AF119" s="22">
        <v>3.0567263513650857</v>
      </c>
      <c r="AG119" s="22">
        <v>2.1969294145116671</v>
      </c>
      <c r="AH119" s="22">
        <v>18.565854314438759</v>
      </c>
      <c r="AI119" s="22">
        <v>18.564430500004537</v>
      </c>
      <c r="AJ119" s="22">
        <v>3.0564919311748362</v>
      </c>
      <c r="AK119" s="22">
        <v>2.1967609321052897</v>
      </c>
      <c r="AL119" s="22">
        <v>18.564430500004537</v>
      </c>
      <c r="AM119" s="22">
        <v>18.54809731442359</v>
      </c>
      <c r="AN119" s="22">
        <v>3.0538027967067176</v>
      </c>
      <c r="AO119" s="22">
        <v>2.1948281982150126</v>
      </c>
      <c r="AP119" s="22">
        <v>18.54809731442359</v>
      </c>
      <c r="AQ119" s="22">
        <v>18.053321798536562</v>
      </c>
      <c r="AR119" s="22">
        <v>2.9723417805957633</v>
      </c>
      <c r="AS119" s="22">
        <v>2.1362805619994769</v>
      </c>
      <c r="AT119" s="22">
        <v>18.053321798536562</v>
      </c>
      <c r="AU119" s="22">
        <v>16.314152807358393</v>
      </c>
      <c r="AV119" s="22">
        <v>2.6860008670684534</v>
      </c>
      <c r="AW119" s="22">
        <v>1.9304817095031273</v>
      </c>
      <c r="AX119" s="22">
        <v>16.314152807358393</v>
      </c>
      <c r="AY119" s="22">
        <v>15.292565950814609</v>
      </c>
      <c r="AZ119" s="22">
        <v>2.517804380565968</v>
      </c>
      <c r="BA119" s="22">
        <v>1.8095955829285961</v>
      </c>
      <c r="BB119" s="22">
        <v>15.292565950814609</v>
      </c>
      <c r="BC119" s="22">
        <v>18.945626304454301</v>
      </c>
      <c r="BD119" s="22">
        <v>3.119252913823785</v>
      </c>
      <c r="BE119" s="22">
        <v>2.2418684860750968</v>
      </c>
      <c r="BF119" s="22">
        <v>18.945626304454301</v>
      </c>
      <c r="BG119" s="22">
        <v>21.027954914482539</v>
      </c>
      <c r="BH119" s="22">
        <v>3.4620924420605528</v>
      </c>
      <c r="BI119" s="22">
        <v>2.4882740053994858</v>
      </c>
      <c r="BJ119" s="22">
        <v>21.027954914482539</v>
      </c>
      <c r="BK119" s="25">
        <v>26.167213114754091</v>
      </c>
      <c r="BL119" s="25">
        <v>4.3082321187584336</v>
      </c>
      <c r="BM119" s="25">
        <v>3.0964112512124147</v>
      </c>
      <c r="BN119" s="25">
        <v>26.167213114754091</v>
      </c>
      <c r="BO119" s="25">
        <v>26.050419395796144</v>
      </c>
      <c r="BP119" s="25">
        <v>4.2890029234644125</v>
      </c>
      <c r="BQ119" s="25">
        <v>3.0825908499390202</v>
      </c>
      <c r="BR119" s="25">
        <v>26.050419395796144</v>
      </c>
      <c r="BS119" s="25">
        <v>25.175727599149155</v>
      </c>
      <c r="BT119" s="25">
        <v>4.1449915885238822</v>
      </c>
      <c r="BU119" s="25">
        <v>2.9790870679885519</v>
      </c>
      <c r="BV119" s="25">
        <v>25.175727599149155</v>
      </c>
      <c r="BW119" s="25">
        <v>24.329593514347525</v>
      </c>
      <c r="BX119" s="25">
        <v>4.0056820630909558</v>
      </c>
      <c r="BY119" s="25">
        <v>2.8789625691080487</v>
      </c>
      <c r="BZ119" s="25">
        <v>24.329593514347525</v>
      </c>
      <c r="CA119" s="25">
        <v>23.773145278622739</v>
      </c>
      <c r="CB119" s="25">
        <v>3.914067103902799</v>
      </c>
      <c r="CC119" s="25">
        <v>2.81311709407563</v>
      </c>
      <c r="CD119" s="25">
        <v>23.773145278622739</v>
      </c>
      <c r="CE119" s="25">
        <v>23.140746547149295</v>
      </c>
      <c r="CF119" s="25">
        <v>3.809947474699344</v>
      </c>
      <c r="CG119" s="25">
        <v>2.7382842664909934</v>
      </c>
      <c r="CH119" s="25">
        <v>23.140746547149295</v>
      </c>
      <c r="CI119" s="25">
        <v>22.315766322974035</v>
      </c>
      <c r="CJ119" s="25">
        <v>3.6741207711239299</v>
      </c>
      <c r="CK119" s="25">
        <v>2.6406629402549293</v>
      </c>
      <c r="CL119" s="25">
        <v>22.315766322974035</v>
      </c>
      <c r="CM119" s="25">
        <v>22.127680025655383</v>
      </c>
      <c r="CN119" s="25">
        <v>3.6431537963967027</v>
      </c>
      <c r="CO119" s="25">
        <v>2.6184063657904528</v>
      </c>
      <c r="CP119" s="25">
        <v>22.127680025655383</v>
      </c>
      <c r="CQ119" s="25">
        <v>22.01869696292863</v>
      </c>
      <c r="CR119" s="25">
        <v>3.6252105660962117</v>
      </c>
      <c r="CS119" s="25">
        <v>2.6055102128780727</v>
      </c>
      <c r="CT119" s="25">
        <v>22.01869696292863</v>
      </c>
      <c r="CU119" s="25">
        <v>21.536022816138139</v>
      </c>
      <c r="CV119" s="25">
        <v>3.5457419481361043</v>
      </c>
      <c r="CW119" s="25">
        <v>2.5483945524431166</v>
      </c>
      <c r="CX119" s="25">
        <v>21.536022816138139</v>
      </c>
      <c r="CY119" s="25">
        <v>21.116627188971044</v>
      </c>
      <c r="CZ119" s="25">
        <v>3.4766916559439505</v>
      </c>
      <c r="DA119" s="25">
        <v>2.4987667478704823</v>
      </c>
      <c r="DB119" s="25">
        <v>21.116627188971044</v>
      </c>
      <c r="DC119" s="25">
        <v>21.257747847649235</v>
      </c>
      <c r="DD119" s="25">
        <v>3.4999260963740979</v>
      </c>
      <c r="DE119" s="25">
        <v>2.5154657976849726</v>
      </c>
      <c r="DF119" s="25">
        <v>21.257747847649235</v>
      </c>
      <c r="DG119" s="25">
        <v>23.793688931731047</v>
      </c>
      <c r="DH119" s="25">
        <v>3.917449459745193</v>
      </c>
      <c r="DI119" s="25">
        <v>2.8155480598168654</v>
      </c>
      <c r="DJ119" s="25">
        <v>23.793688931731047</v>
      </c>
      <c r="DK119" s="25">
        <v>25.628115112792962</v>
      </c>
      <c r="DL119" s="25">
        <v>4.2194737432668576</v>
      </c>
      <c r="DM119" s="25">
        <v>3.0326188591277803</v>
      </c>
      <c r="DN119" s="25">
        <v>25.628115112792962</v>
      </c>
      <c r="DO119" s="27">
        <v>26.167213114754091</v>
      </c>
      <c r="DP119" s="27">
        <v>4.3082321187584336</v>
      </c>
      <c r="DQ119" s="27">
        <v>3.0964112512124147</v>
      </c>
      <c r="DR119" s="27">
        <v>26.167213114754091</v>
      </c>
      <c r="DS119" s="27">
        <v>25.421171899951279</v>
      </c>
      <c r="DT119" s="27">
        <v>4.1854021211795631</v>
      </c>
      <c r="DU119" s="27">
        <v>3.008130913476291</v>
      </c>
      <c r="DV119" s="27">
        <v>25.421171899951279</v>
      </c>
      <c r="DW119" s="27">
        <v>24.113921699990506</v>
      </c>
      <c r="DX119" s="27">
        <v>3.9701733433182751</v>
      </c>
      <c r="DY119" s="27">
        <v>2.8534417530541627</v>
      </c>
      <c r="DZ119" s="27">
        <v>24.113921699990506</v>
      </c>
      <c r="EA119" s="27">
        <v>22.670879713399607</v>
      </c>
      <c r="EB119" s="27">
        <v>3.7325874831778028</v>
      </c>
      <c r="EC119" s="27">
        <v>2.6826841173954921</v>
      </c>
      <c r="ED119" s="27">
        <v>22.670879713399607</v>
      </c>
      <c r="EE119" s="27">
        <v>21.36428040276958</v>
      </c>
      <c r="EF119" s="27">
        <v>3.5174658692819012</v>
      </c>
      <c r="EG119" s="27">
        <v>2.5280719778253045</v>
      </c>
      <c r="EH119" s="27">
        <v>21.36428040276958</v>
      </c>
      <c r="EI119" s="27">
        <v>19.737626604028918</v>
      </c>
      <c r="EJ119" s="27">
        <v>3.2496497242800646</v>
      </c>
      <c r="EK119" s="27">
        <v>2.3355872412138972</v>
      </c>
      <c r="EL119" s="27">
        <v>19.737626604028918</v>
      </c>
      <c r="EM119" s="27">
        <v>18.481735640323642</v>
      </c>
      <c r="EN119" s="27">
        <v>3.0428768530627321</v>
      </c>
      <c r="EO119" s="27">
        <v>2.1869755073903829</v>
      </c>
      <c r="EP119" s="27">
        <v>18.481735640323642</v>
      </c>
      <c r="EQ119" s="27">
        <v>18.585999974995104</v>
      </c>
      <c r="ER119" s="27">
        <v>3.060043180768425</v>
      </c>
      <c r="ES119" s="27">
        <v>2.1993132851109629</v>
      </c>
      <c r="ET119" s="27">
        <v>18.585999974995104</v>
      </c>
      <c r="EU119" s="27">
        <v>18.548858602558429</v>
      </c>
      <c r="EV119" s="27">
        <v>3.0539281369934259</v>
      </c>
      <c r="EW119" s="27">
        <v>2.1949182827469724</v>
      </c>
      <c r="EX119" s="27">
        <v>18.548858602558429</v>
      </c>
      <c r="EY119" s="27">
        <v>18.067892067708492</v>
      </c>
      <c r="EZ119" s="27">
        <v>2.9747406643190768</v>
      </c>
      <c r="FA119" s="27">
        <v>2.1380046869645355</v>
      </c>
      <c r="FB119" s="27">
        <v>18.067892067708492</v>
      </c>
      <c r="FC119" s="27">
        <v>16.443719784541432</v>
      </c>
      <c r="FD119" s="27">
        <v>2.7073330819352961</v>
      </c>
      <c r="FE119" s="27">
        <v>1.9458135923511686</v>
      </c>
      <c r="FF119" s="27">
        <v>16.443719784541432</v>
      </c>
      <c r="FG119" s="27">
        <v>15.533288333138099</v>
      </c>
      <c r="FH119" s="27">
        <v>2.5574374853479731</v>
      </c>
      <c r="FI119" s="27">
        <v>1.838080675696264</v>
      </c>
      <c r="FJ119" s="27">
        <v>15.533288333138099</v>
      </c>
      <c r="FK119" s="27">
        <v>19.267338722261794</v>
      </c>
      <c r="FL119" s="27">
        <v>3.1722204104128728</v>
      </c>
      <c r="FM119" s="27">
        <v>2.2799372687836459</v>
      </c>
      <c r="FN119" s="27">
        <v>19.267338722261794</v>
      </c>
      <c r="FO119" s="27">
        <v>21.475602818621418</v>
      </c>
      <c r="FP119" s="27">
        <v>3.5357942562372648</v>
      </c>
      <c r="FQ119" s="27">
        <v>2.5412449504091303</v>
      </c>
      <c r="FR119" s="27">
        <v>21.475602818621418</v>
      </c>
      <c r="FS119" s="28">
        <v>26.167213114754091</v>
      </c>
      <c r="FT119" s="28">
        <v>4.3082321187584336</v>
      </c>
      <c r="FU119" s="28">
        <v>3.0964112512124147</v>
      </c>
      <c r="FV119" s="28">
        <v>26.167213114754091</v>
      </c>
      <c r="FW119" s="28">
        <v>25.442665204761564</v>
      </c>
      <c r="FX119" s="28">
        <v>4.1889408299337525</v>
      </c>
      <c r="FY119" s="28">
        <v>3.010674253133764</v>
      </c>
      <c r="FZ119" s="28">
        <v>25.442665204761564</v>
      </c>
      <c r="GA119" s="28">
        <v>24.966417995847333</v>
      </c>
      <c r="GB119" s="28">
        <v>4.1105303582906538</v>
      </c>
      <c r="GC119" s="28">
        <v>2.9543191032913434</v>
      </c>
      <c r="GD119" s="28">
        <v>24.966417995847333</v>
      </c>
      <c r="GE119" s="28">
        <v>24.109700796872627</v>
      </c>
      <c r="GF119" s="28">
        <v>3.9694784038035902</v>
      </c>
      <c r="GG119" s="28">
        <v>2.8529422863418628</v>
      </c>
      <c r="GH119" s="28">
        <v>24.109700796872627</v>
      </c>
      <c r="GI119" s="28">
        <v>23.477779808488481</v>
      </c>
      <c r="GJ119" s="28">
        <v>3.8654374313570781</v>
      </c>
      <c r="GK119" s="28">
        <v>2.778165990917163</v>
      </c>
      <c r="GL119" s="28">
        <v>23.477779808488481</v>
      </c>
      <c r="GM119" s="28">
        <v>22.663796187084444</v>
      </c>
      <c r="GN119" s="28">
        <v>3.7314212345807043</v>
      </c>
      <c r="GO119" s="28">
        <v>2.6818459115657634</v>
      </c>
      <c r="GP119" s="28">
        <v>22.663796187084444</v>
      </c>
      <c r="GQ119" s="28">
        <v>21.600877713857976</v>
      </c>
      <c r="GR119" s="28">
        <v>3.55641981253802</v>
      </c>
      <c r="GS119" s="28">
        <v>2.5560689438318849</v>
      </c>
      <c r="GT119" s="28">
        <v>21.600877713857976</v>
      </c>
      <c r="GU119" s="28">
        <v>20.964742691496106</v>
      </c>
      <c r="GV119" s="28">
        <v>3.451685031528374</v>
      </c>
      <c r="GW119" s="28">
        <v>2.4807939945320321</v>
      </c>
      <c r="GX119" s="28">
        <v>20.964742691496106</v>
      </c>
      <c r="GY119" s="28">
        <v>20.522698709818773</v>
      </c>
      <c r="GZ119" s="28">
        <v>3.3789058604559923</v>
      </c>
      <c r="HA119" s="28">
        <v>2.4284861712879637</v>
      </c>
      <c r="HB119" s="28">
        <v>20.522698709818773</v>
      </c>
      <c r="HC119" s="28">
        <v>19.759385778526038</v>
      </c>
      <c r="HD119" s="28">
        <v>3.2532322064509804</v>
      </c>
      <c r="HE119" s="28">
        <v>2.3381620416878532</v>
      </c>
      <c r="HF119" s="28">
        <v>19.759385778526038</v>
      </c>
      <c r="HG119" s="28">
        <v>16.117171663773195</v>
      </c>
      <c r="HH119" s="28">
        <v>2.6535694237251413</v>
      </c>
      <c r="HI119" s="28">
        <v>1.9071725926094374</v>
      </c>
      <c r="HJ119" s="28">
        <v>16.117171663773195</v>
      </c>
      <c r="HK119" s="28">
        <v>13.059808187002474</v>
      </c>
      <c r="HL119" s="28">
        <v>2.1501978391556027</v>
      </c>
      <c r="HM119" s="28">
        <v>1.545389523583222</v>
      </c>
      <c r="HN119" s="28">
        <v>13.059808187002474</v>
      </c>
      <c r="HO119" s="28">
        <v>11.575527228950687</v>
      </c>
      <c r="HP119" s="28">
        <v>1.9058222968042966</v>
      </c>
      <c r="HQ119" s="28">
        <v>1.36975200963335</v>
      </c>
      <c r="HR119" s="28">
        <v>11.575527228950687</v>
      </c>
      <c r="HS119" s="28">
        <v>11.039383459420467</v>
      </c>
      <c r="HT119" s="28">
        <v>1.8175503131569459</v>
      </c>
      <c r="HU119" s="28">
        <v>1.3063091969440321</v>
      </c>
      <c r="HV119" s="28">
        <v>11.039383459420467</v>
      </c>
      <c r="HW119" s="29">
        <v>26.167213114754091</v>
      </c>
      <c r="HX119" s="29">
        <v>4.3082321187584336</v>
      </c>
      <c r="HY119" s="29">
        <v>3.0964112512124147</v>
      </c>
      <c r="HZ119" s="29">
        <v>26.167213114754091</v>
      </c>
      <c r="IA119" s="29">
        <v>25.482046711177084</v>
      </c>
      <c r="IB119" s="29">
        <v>4.1954246946877252</v>
      </c>
      <c r="IC119" s="29">
        <v>3.0153343343972887</v>
      </c>
      <c r="ID119" s="29">
        <v>25.482046711177084</v>
      </c>
      <c r="IE119" s="29">
        <v>24.738137229864183</v>
      </c>
      <c r="IF119" s="29">
        <v>4.0729456707738603</v>
      </c>
      <c r="IG119" s="29">
        <v>2.9273062483447436</v>
      </c>
      <c r="IH119" s="29">
        <v>24.738137229864183</v>
      </c>
      <c r="II119" s="29">
        <v>23.778110989222117</v>
      </c>
      <c r="IJ119" s="29">
        <v>3.9148846702902809</v>
      </c>
      <c r="IK119" s="29">
        <v>2.8137046951358857</v>
      </c>
      <c r="IL119" s="29">
        <v>23.778110989222117</v>
      </c>
      <c r="IM119" s="29">
        <v>22.412680218679661</v>
      </c>
      <c r="IN119" s="29">
        <v>3.6900769050997551</v>
      </c>
      <c r="IO119" s="29">
        <v>2.6521309279135972</v>
      </c>
      <c r="IP119" s="29">
        <v>22.412680218679661</v>
      </c>
      <c r="IQ119" s="29">
        <v>22.433996958799849</v>
      </c>
      <c r="IR119" s="29">
        <v>3.6935865438239968</v>
      </c>
      <c r="IS119" s="29">
        <v>2.6546533743681686</v>
      </c>
      <c r="IT119" s="29">
        <v>22.433996958799849</v>
      </c>
      <c r="IU119" s="29">
        <v>22.257991470002096</v>
      </c>
      <c r="IV119" s="29">
        <v>3.664608582105608</v>
      </c>
      <c r="IW119" s="29">
        <v>2.6338263427160582</v>
      </c>
      <c r="IX119" s="29">
        <v>22.257991470002096</v>
      </c>
      <c r="IY119" s="29">
        <v>21.906204236816258</v>
      </c>
      <c r="IZ119" s="29">
        <v>3.6066894964798695</v>
      </c>
      <c r="JA119" s="29">
        <v>2.5921987554719528</v>
      </c>
      <c r="JB119" s="29">
        <v>21.906204236816258</v>
      </c>
      <c r="JC119" s="29">
        <v>21.633602184248673</v>
      </c>
      <c r="JD119" s="29">
        <v>3.5618076470692821</v>
      </c>
      <c r="JE119" s="29">
        <v>2.5599412865939266</v>
      </c>
      <c r="JF119" s="29">
        <v>21.633602184248673</v>
      </c>
      <c r="JG119" s="29">
        <v>20.788377166162221</v>
      </c>
      <c r="JH119" s="29">
        <v>3.4226477925395291</v>
      </c>
      <c r="JI119" s="29">
        <v>2.4599243591384976</v>
      </c>
      <c r="JJ119" s="29">
        <v>20.788377166162221</v>
      </c>
      <c r="JK119" s="29">
        <v>17.456741544743345</v>
      </c>
      <c r="JL119" s="29">
        <v>2.8741193906325075</v>
      </c>
      <c r="JM119" s="29">
        <v>2.0656861963711814</v>
      </c>
      <c r="JN119" s="29">
        <v>17.456741544743345</v>
      </c>
      <c r="JO119" s="29">
        <v>13.627600058248181</v>
      </c>
      <c r="JP119" s="29">
        <v>2.2436804414389719</v>
      </c>
      <c r="JQ119" s="29">
        <v>1.6125773104813561</v>
      </c>
      <c r="JR119" s="29">
        <v>13.627600058248181</v>
      </c>
      <c r="JS119" s="29">
        <v>13.784526251022323</v>
      </c>
      <c r="JT119" s="29">
        <v>2.2695171425434864</v>
      </c>
      <c r="JU119" s="29">
        <v>1.6311466562800421</v>
      </c>
      <c r="JV119" s="29">
        <v>13.784526251022323</v>
      </c>
      <c r="JW119" s="29">
        <v>14.835148637175253</v>
      </c>
      <c r="JX119" s="29">
        <v>2.4424941076051025</v>
      </c>
      <c r="JY119" s="29">
        <v>1.7554686069208352</v>
      </c>
      <c r="JZ119" s="29">
        <v>14.835148637175253</v>
      </c>
    </row>
    <row r="120" spans="1:286" ht="15" thickBot="1" x14ac:dyDescent="0.4">
      <c r="A120" s="2"/>
      <c r="B120" s="74" t="s">
        <v>591</v>
      </c>
      <c r="C120" s="74" t="s">
        <v>457</v>
      </c>
      <c r="D120" s="74" t="s">
        <v>853</v>
      </c>
      <c r="E120" s="87">
        <v>386458</v>
      </c>
      <c r="F120" s="84">
        <v>398693</v>
      </c>
      <c r="G120" s="22">
        <v>31.403468145000001</v>
      </c>
      <c r="H120" s="22">
        <v>10.485600319106503</v>
      </c>
      <c r="I120" s="22">
        <v>7.6490994469640059</v>
      </c>
      <c r="J120" s="22">
        <v>16.635131968830571</v>
      </c>
      <c r="K120" s="22">
        <v>31.376786970000001</v>
      </c>
      <c r="L120" s="22">
        <v>10.265592306605248</v>
      </c>
      <c r="M120" s="22">
        <v>7.4886066649070226</v>
      </c>
      <c r="N120" s="22">
        <v>15.762199665080363</v>
      </c>
      <c r="O120" s="22">
        <v>31.417645982</v>
      </c>
      <c r="P120" s="22">
        <v>9.6637412551616748</v>
      </c>
      <c r="Q120" s="22">
        <v>7.0495647021532841</v>
      </c>
      <c r="R120" s="22">
        <v>13.424289414975551</v>
      </c>
      <c r="S120" s="22">
        <v>31.492441732</v>
      </c>
      <c r="T120" s="22">
        <v>8.7243285450879711</v>
      </c>
      <c r="U120" s="22">
        <v>6.3642762091327887</v>
      </c>
      <c r="V120" s="22">
        <v>8.6732295762500371</v>
      </c>
      <c r="W120" s="22">
        <v>31.555813481000001</v>
      </c>
      <c r="X120" s="22">
        <v>8.0305298911460739</v>
      </c>
      <c r="Y120" s="22">
        <v>5.8581597504974896</v>
      </c>
      <c r="Z120" s="22">
        <v>4.2696106250911612</v>
      </c>
      <c r="AA120" s="22">
        <v>31.615187650999999</v>
      </c>
      <c r="AB120" s="22">
        <v>7.2153700632984732</v>
      </c>
      <c r="AC120" s="22">
        <v>5.263512005149547</v>
      </c>
      <c r="AD120" s="22">
        <v>-0.34075839539436004</v>
      </c>
      <c r="AE120" s="22">
        <v>31.675704718999999</v>
      </c>
      <c r="AF120" s="22">
        <v>6.3593573074628154</v>
      </c>
      <c r="AG120" s="22">
        <v>4.6390626176094152</v>
      </c>
      <c r="AH120" s="22">
        <v>-4.9409102749997018</v>
      </c>
      <c r="AI120" s="22">
        <v>31.740046118999999</v>
      </c>
      <c r="AJ120" s="22">
        <v>6.3350394494413527</v>
      </c>
      <c r="AK120" s="22">
        <v>4.6213230787482615</v>
      </c>
      <c r="AL120" s="22">
        <v>-4.979560937651641</v>
      </c>
      <c r="AM120" s="22">
        <v>31.798602424999999</v>
      </c>
      <c r="AN120" s="22">
        <v>6.2685435766725055</v>
      </c>
      <c r="AO120" s="22">
        <v>4.5728152653525163</v>
      </c>
      <c r="AP120" s="22">
        <v>-5.1480003244314148</v>
      </c>
      <c r="AQ120" s="22">
        <v>31.854292345000001</v>
      </c>
      <c r="AR120" s="22">
        <v>6.2045033077209579</v>
      </c>
      <c r="AS120" s="22">
        <v>4.526098780753335</v>
      </c>
      <c r="AT120" s="22">
        <v>-5.3240955576188753</v>
      </c>
      <c r="AU120" s="22">
        <v>32.076390361000001</v>
      </c>
      <c r="AV120" s="22">
        <v>5.9179558120005495</v>
      </c>
      <c r="AW120" s="22">
        <v>4.317066372084275</v>
      </c>
      <c r="AX120" s="22">
        <v>-5.9598857649772654</v>
      </c>
      <c r="AY120" s="22">
        <v>32.224397326999998</v>
      </c>
      <c r="AZ120" s="22">
        <v>5.7132349396570792</v>
      </c>
      <c r="BA120" s="22">
        <v>4.1677253459371082</v>
      </c>
      <c r="BB120" s="22">
        <v>-6.3541042604507325</v>
      </c>
      <c r="BC120" s="22">
        <v>32.292003022999999</v>
      </c>
      <c r="BD120" s="22">
        <v>5.7336043746007102</v>
      </c>
      <c r="BE120" s="22">
        <v>4.1825845651349249</v>
      </c>
      <c r="BF120" s="22">
        <v>-6.4752609119630193</v>
      </c>
      <c r="BG120" s="22">
        <v>32.311294232999998</v>
      </c>
      <c r="BH120" s="22">
        <v>5.7598645749858672</v>
      </c>
      <c r="BI120" s="22">
        <v>4.2017410157081221</v>
      </c>
      <c r="BJ120" s="22">
        <v>-6.4084396769109162</v>
      </c>
      <c r="BK120" s="25">
        <v>31.403373904999999</v>
      </c>
      <c r="BL120" s="25">
        <v>10.485600319106503</v>
      </c>
      <c r="BM120" s="25">
        <v>7.6490994469640059</v>
      </c>
      <c r="BN120" s="25">
        <v>16.635131968830571</v>
      </c>
      <c r="BO120" s="25">
        <v>31.332735074999999</v>
      </c>
      <c r="BP120" s="25">
        <v>10.374839124779072</v>
      </c>
      <c r="BQ120" s="25">
        <v>7.5683006977754408</v>
      </c>
      <c r="BR120" s="25">
        <v>16.286312798412091</v>
      </c>
      <c r="BS120" s="25">
        <v>31.310043704000002</v>
      </c>
      <c r="BT120" s="25">
        <v>9.9156377593944764</v>
      </c>
      <c r="BU120" s="25">
        <v>7.2333196949607412</v>
      </c>
      <c r="BV120" s="25">
        <v>14.13710441215593</v>
      </c>
      <c r="BW120" s="25">
        <v>31.313856165000001</v>
      </c>
      <c r="BX120" s="25">
        <v>9.0478719763832842</v>
      </c>
      <c r="BY120" s="25">
        <v>6.6002966377276389</v>
      </c>
      <c r="BZ120" s="25">
        <v>9.5752161446870865</v>
      </c>
      <c r="CA120" s="25">
        <v>31.301912740999999</v>
      </c>
      <c r="CB120" s="25">
        <v>8.177982621891335</v>
      </c>
      <c r="CC120" s="25">
        <v>5.9657244646647589</v>
      </c>
      <c r="CD120" s="25">
        <v>5.3506044223838778</v>
      </c>
      <c r="CE120" s="25">
        <v>31.290411681999998</v>
      </c>
      <c r="CF120" s="25">
        <v>7.3963573521690105</v>
      </c>
      <c r="CG120" s="25">
        <v>5.3955397125841467</v>
      </c>
      <c r="CH120" s="25">
        <v>0.9092622449856762</v>
      </c>
      <c r="CI120" s="25">
        <v>31.296527320999999</v>
      </c>
      <c r="CJ120" s="25">
        <v>6.547619843153023</v>
      </c>
      <c r="CK120" s="25">
        <v>4.7763975163093031</v>
      </c>
      <c r="CL120" s="25">
        <v>-3.5694352545637358</v>
      </c>
      <c r="CM120" s="25">
        <v>31.318937721000001</v>
      </c>
      <c r="CN120" s="25">
        <v>6.5114654516075001</v>
      </c>
      <c r="CO120" s="25">
        <v>4.7500233910365459</v>
      </c>
      <c r="CP120" s="25">
        <v>-3.5254131314635231</v>
      </c>
      <c r="CQ120" s="25">
        <v>31.346716291</v>
      </c>
      <c r="CR120" s="25">
        <v>6.4279248876039485</v>
      </c>
      <c r="CS120" s="25">
        <v>4.6890817126898856</v>
      </c>
      <c r="CT120" s="25">
        <v>-3.6385838348319623</v>
      </c>
      <c r="CU120" s="25">
        <v>31.384940099000001</v>
      </c>
      <c r="CV120" s="25">
        <v>6.3412811583243727</v>
      </c>
      <c r="CW120" s="25">
        <v>4.6258763184782001</v>
      </c>
      <c r="CX120" s="25">
        <v>-3.7523147929290772</v>
      </c>
      <c r="CY120" s="25">
        <v>31.433521746</v>
      </c>
      <c r="CZ120" s="25">
        <v>6.4005096804303374</v>
      </c>
      <c r="DA120" s="25">
        <v>4.6690827007450988</v>
      </c>
      <c r="DB120" s="25">
        <v>-4.0110945382451462</v>
      </c>
      <c r="DC120" s="25">
        <v>31.45359371</v>
      </c>
      <c r="DD120" s="25">
        <v>6.4028446026272077</v>
      </c>
      <c r="DE120" s="25">
        <v>4.6707859939797496</v>
      </c>
      <c r="DF120" s="25">
        <v>-4.2413287449324599</v>
      </c>
      <c r="DG120" s="25">
        <v>31.446804307000001</v>
      </c>
      <c r="DH120" s="25">
        <v>6.5058529159245069</v>
      </c>
      <c r="DI120" s="25">
        <v>4.7459291243963593</v>
      </c>
      <c r="DJ120" s="25">
        <v>-4.3427498027765736</v>
      </c>
      <c r="DK120" s="25">
        <v>31.419877672999998</v>
      </c>
      <c r="DL120" s="25">
        <v>6.5975355146576762</v>
      </c>
      <c r="DM120" s="25">
        <v>4.812810303720755</v>
      </c>
      <c r="DN120" s="25">
        <v>-4.3776159569648669</v>
      </c>
      <c r="DO120" s="27">
        <v>31.403468145000001</v>
      </c>
      <c r="DP120" s="27">
        <v>10.485600319106503</v>
      </c>
      <c r="DQ120" s="27">
        <v>7.6490994469640059</v>
      </c>
      <c r="DR120" s="27">
        <v>16.635131968830571</v>
      </c>
      <c r="DS120" s="27">
        <v>31.376768652999999</v>
      </c>
      <c r="DT120" s="27">
        <v>10.261541318642754</v>
      </c>
      <c r="DU120" s="27">
        <v>7.4856515255882838</v>
      </c>
      <c r="DV120" s="27">
        <v>15.762216105168491</v>
      </c>
      <c r="DW120" s="27">
        <v>31.417609345999999</v>
      </c>
      <c r="DX120" s="27">
        <v>9.6634590824639268</v>
      </c>
      <c r="DY120" s="27">
        <v>7.0493588610988276</v>
      </c>
      <c r="DZ120" s="27">
        <v>13.424322083681469</v>
      </c>
      <c r="EA120" s="27">
        <v>31.492387263000001</v>
      </c>
      <c r="EB120" s="27">
        <v>8.7234090068212602</v>
      </c>
      <c r="EC120" s="27">
        <v>6.3636054187694988</v>
      </c>
      <c r="ED120" s="27">
        <v>8.6732784169809491</v>
      </c>
      <c r="EE120" s="27">
        <v>31.555741661999999</v>
      </c>
      <c r="EF120" s="27">
        <v>8.0282950358675098</v>
      </c>
      <c r="EG120" s="27">
        <v>5.8565294546865614</v>
      </c>
      <c r="EH120" s="27">
        <v>4.2696743346432982</v>
      </c>
      <c r="EI120" s="27">
        <v>31.615209117999999</v>
      </c>
      <c r="EJ120" s="27">
        <v>7.213668617393723</v>
      </c>
      <c r="EK120" s="27">
        <v>5.2622708240504208</v>
      </c>
      <c r="EL120" s="27">
        <v>-0.34077745706245111</v>
      </c>
      <c r="EM120" s="27">
        <v>31.675932541999998</v>
      </c>
      <c r="EN120" s="27">
        <v>6.3595256617725457</v>
      </c>
      <c r="EO120" s="27">
        <v>4.6391854297344493</v>
      </c>
      <c r="EP120" s="27">
        <v>-4.9411127557282342</v>
      </c>
      <c r="EQ120" s="27">
        <v>31.740313331999999</v>
      </c>
      <c r="ER120" s="27">
        <v>6.3338075385216852</v>
      </c>
      <c r="ES120" s="27">
        <v>4.6204244168836492</v>
      </c>
      <c r="ET120" s="27">
        <v>-4.9797977597867913</v>
      </c>
      <c r="EU120" s="27">
        <v>31.798948616000001</v>
      </c>
      <c r="EV120" s="27">
        <v>6.2688748127820118</v>
      </c>
      <c r="EW120" s="27">
        <v>4.5730568974827648</v>
      </c>
      <c r="EX120" s="27">
        <v>-5.14826902161672</v>
      </c>
      <c r="EY120" s="27">
        <v>31.851310741999999</v>
      </c>
      <c r="EZ120" s="27">
        <v>6.2053276316422039</v>
      </c>
      <c r="FA120" s="27">
        <v>4.5267001135772293</v>
      </c>
      <c r="FB120" s="27">
        <v>-5.3135561596950183</v>
      </c>
      <c r="FC120" s="27">
        <v>32.055747523000001</v>
      </c>
      <c r="FD120" s="27">
        <v>5.9297451591087027</v>
      </c>
      <c r="FE120" s="27">
        <v>4.3256665366624274</v>
      </c>
      <c r="FF120" s="27">
        <v>-5.9104786459187508</v>
      </c>
      <c r="FG120" s="27">
        <v>32.182788301000002</v>
      </c>
      <c r="FH120" s="27">
        <v>5.7316592489408213</v>
      </c>
      <c r="FI120" s="27">
        <v>4.1811656230470575</v>
      </c>
      <c r="FJ120" s="27">
        <v>-6.2833260955179213</v>
      </c>
      <c r="FK120" s="27">
        <v>32.240898633999997</v>
      </c>
      <c r="FL120" s="27">
        <v>5.7599974940621363</v>
      </c>
      <c r="FM120" s="27">
        <v>4.2018379783236934</v>
      </c>
      <c r="FN120" s="27">
        <v>-6.4022290229359768</v>
      </c>
      <c r="FO120" s="27">
        <v>32.24796551</v>
      </c>
      <c r="FP120" s="27">
        <v>5.7891274789547982</v>
      </c>
      <c r="FQ120" s="27">
        <v>4.2230878967405268</v>
      </c>
      <c r="FR120" s="27">
        <v>-6.3338699827711054</v>
      </c>
      <c r="FS120" s="28">
        <v>31.403792961000001</v>
      </c>
      <c r="FT120" s="28">
        <v>10.48560031910651</v>
      </c>
      <c r="FU120" s="28">
        <v>7.6490994469640103</v>
      </c>
      <c r="FV120" s="28">
        <v>16.635131968830571</v>
      </c>
      <c r="FW120" s="28">
        <v>31.368247514</v>
      </c>
      <c r="FX120" s="28">
        <v>10.256558107730797</v>
      </c>
      <c r="FY120" s="28">
        <v>7.4820163426067907</v>
      </c>
      <c r="FZ120" s="28">
        <v>15.782902690168289</v>
      </c>
      <c r="GA120" s="28">
        <v>31.403600095000002</v>
      </c>
      <c r="GB120" s="28">
        <v>9.7204810501261303</v>
      </c>
      <c r="GC120" s="28">
        <v>7.0909555926197676</v>
      </c>
      <c r="GD120" s="28">
        <v>13.467445700929678</v>
      </c>
      <c r="GE120" s="28">
        <v>31.478039456000001</v>
      </c>
      <c r="GF120" s="28">
        <v>8.9967374499888866</v>
      </c>
      <c r="GG120" s="28">
        <v>6.562994712643631</v>
      </c>
      <c r="GH120" s="28">
        <v>8.736804960951865</v>
      </c>
      <c r="GI120" s="28">
        <v>31.548710198000002</v>
      </c>
      <c r="GJ120" s="28">
        <v>8.2065990921487035</v>
      </c>
      <c r="GK120" s="28">
        <v>5.9865997813045553</v>
      </c>
      <c r="GL120" s="28">
        <v>4.3470731168013614</v>
      </c>
      <c r="GM120" s="28">
        <v>31.620659533000001</v>
      </c>
      <c r="GN120" s="28">
        <v>7.3378770184718007</v>
      </c>
      <c r="GO120" s="28">
        <v>5.3528791233447777</v>
      </c>
      <c r="GP120" s="28">
        <v>-0.25960544694974885</v>
      </c>
      <c r="GQ120" s="28">
        <v>31.700303675000001</v>
      </c>
      <c r="GR120" s="28">
        <v>6.4742709677705053</v>
      </c>
      <c r="GS120" s="28">
        <v>4.7228905329178499</v>
      </c>
      <c r="GT120" s="28">
        <v>-4.8668225474381188</v>
      </c>
      <c r="GU120" s="28">
        <v>31.767126873999999</v>
      </c>
      <c r="GV120" s="28">
        <v>6.4027468293296232</v>
      </c>
      <c r="GW120" s="28">
        <v>4.6707146697204101</v>
      </c>
      <c r="GX120" s="28">
        <v>-4.915887310687026</v>
      </c>
      <c r="GY120" s="28">
        <v>31.835661176000002</v>
      </c>
      <c r="GZ120" s="28">
        <v>6.3075427177033623</v>
      </c>
      <c r="HA120" s="28">
        <v>4.6012645957687859</v>
      </c>
      <c r="HB120" s="28">
        <v>-5.0770595311527416</v>
      </c>
      <c r="HC120" s="28">
        <v>31.914339157000001</v>
      </c>
      <c r="HD120" s="28">
        <v>6.2188905885040793</v>
      </c>
      <c r="HE120" s="28">
        <v>4.5365941017776317</v>
      </c>
      <c r="HF120" s="28">
        <v>-5.2204330816008664</v>
      </c>
      <c r="HG120" s="28">
        <v>32.151591384</v>
      </c>
      <c r="HH120" s="28">
        <v>5.7591431243415263</v>
      </c>
      <c r="HI120" s="28">
        <v>4.2012147275074758</v>
      </c>
      <c r="HJ120" s="28">
        <v>-5.9146355789003735</v>
      </c>
      <c r="HK120" s="28">
        <v>32.270550405000002</v>
      </c>
      <c r="HL120" s="28">
        <v>5.2489500707080543</v>
      </c>
      <c r="HM120" s="28">
        <v>3.8290359980472619</v>
      </c>
      <c r="HN120" s="28">
        <v>-7.1182366179223635</v>
      </c>
      <c r="HO120" s="28">
        <v>30.850986327825716</v>
      </c>
      <c r="HP120" s="28">
        <v>5.0043327084457943</v>
      </c>
      <c r="HQ120" s="28">
        <v>3.650591037963423</v>
      </c>
      <c r="HR120" s="28">
        <v>-7.83276620639284</v>
      </c>
      <c r="HS120" s="28">
        <v>29.629117348068881</v>
      </c>
      <c r="HT120" s="28">
        <v>4.8061335703094104</v>
      </c>
      <c r="HU120" s="28">
        <v>3.5060075261214476</v>
      </c>
      <c r="HV120" s="28">
        <v>-8.3852091306648191</v>
      </c>
      <c r="HW120" s="29">
        <v>31.403792961000001</v>
      </c>
      <c r="HX120" s="29">
        <v>10.485600319106503</v>
      </c>
      <c r="HY120" s="29">
        <v>7.6490994469640059</v>
      </c>
      <c r="HZ120" s="29">
        <v>16.635131968830571</v>
      </c>
      <c r="IA120" s="29">
        <v>31.360890282</v>
      </c>
      <c r="IB120" s="29">
        <v>10.291095036630271</v>
      </c>
      <c r="IC120" s="29">
        <v>7.5072105513983871</v>
      </c>
      <c r="ID120" s="29">
        <v>15.803366355651594</v>
      </c>
      <c r="IE120" s="29">
        <v>31.413059367999999</v>
      </c>
      <c r="IF120" s="29">
        <v>9.7206262775909504</v>
      </c>
      <c r="IG120" s="29">
        <v>7.0910615340334235</v>
      </c>
      <c r="IH120" s="29">
        <v>13.464417874312032</v>
      </c>
      <c r="II120" s="29">
        <v>31.489734796</v>
      </c>
      <c r="IJ120" s="29">
        <v>8.8919231306384372</v>
      </c>
      <c r="IK120" s="29">
        <v>6.4865341259553775</v>
      </c>
      <c r="IL120" s="29">
        <v>8.7362908485273536</v>
      </c>
      <c r="IM120" s="29">
        <v>31.557336316000001</v>
      </c>
      <c r="IN120" s="29">
        <v>8.1645135655167369</v>
      </c>
      <c r="IO120" s="29">
        <v>5.9558989755624951</v>
      </c>
      <c r="IP120" s="29">
        <v>4.3454666430032844</v>
      </c>
      <c r="IQ120" s="29">
        <v>31.623998577999998</v>
      </c>
      <c r="IR120" s="29">
        <v>7.312426976529288</v>
      </c>
      <c r="IS120" s="29">
        <v>5.3343136720760542</v>
      </c>
      <c r="IT120" s="29">
        <v>-0.25099669854722606</v>
      </c>
      <c r="IU120" s="29">
        <v>31.693067935000002</v>
      </c>
      <c r="IV120" s="29">
        <v>6.4194478803734345</v>
      </c>
      <c r="IW120" s="29">
        <v>4.6828978539364021</v>
      </c>
      <c r="IX120" s="29">
        <v>-4.8383961525063128</v>
      </c>
      <c r="IY120" s="29">
        <v>31.751034003000001</v>
      </c>
      <c r="IZ120" s="29">
        <v>6.3674440446512701</v>
      </c>
      <c r="JA120" s="29">
        <v>4.6449617798007523</v>
      </c>
      <c r="JB120" s="29">
        <v>-4.8630887746625362</v>
      </c>
      <c r="JC120" s="29">
        <v>31.813432146</v>
      </c>
      <c r="JD120" s="29">
        <v>6.2844814710383705</v>
      </c>
      <c r="JE120" s="29">
        <v>4.5844417373969986</v>
      </c>
      <c r="JF120" s="29">
        <v>-5.0077691981851444</v>
      </c>
      <c r="JG120" s="29">
        <v>31.892502354000001</v>
      </c>
      <c r="JH120" s="29">
        <v>6.1652527556180754</v>
      </c>
      <c r="JI120" s="29">
        <v>4.4974660494602947</v>
      </c>
      <c r="JJ120" s="29">
        <v>-5.3147524876326528</v>
      </c>
      <c r="JK120" s="29">
        <v>32.129855947000003</v>
      </c>
      <c r="JL120" s="29">
        <v>5.6668264692126362</v>
      </c>
      <c r="JM120" s="29">
        <v>4.1338710128700544</v>
      </c>
      <c r="JN120" s="29">
        <v>-6.7327023292967212</v>
      </c>
      <c r="JO120" s="29">
        <v>32.209400115999998</v>
      </c>
      <c r="JP120" s="29">
        <v>5.2546538836275767</v>
      </c>
      <c r="JQ120" s="29">
        <v>3.833196850160689</v>
      </c>
      <c r="JR120" s="29">
        <v>-7.8159323908299356</v>
      </c>
      <c r="JS120" s="29">
        <v>31.791870584201611</v>
      </c>
      <c r="JT120" s="29">
        <v>5.1569533672801864</v>
      </c>
      <c r="JU120" s="29">
        <v>3.7619256837212074</v>
      </c>
      <c r="JV120" s="29">
        <v>-8.4419059592034174</v>
      </c>
      <c r="JW120" s="29">
        <v>31.837102743653521</v>
      </c>
      <c r="JX120" s="29">
        <v>5.164290467384979</v>
      </c>
      <c r="JY120" s="29">
        <v>3.7672779960968397</v>
      </c>
      <c r="JZ120" s="29">
        <v>-7.9844997686412142</v>
      </c>
    </row>
    <row r="121" spans="1:286" ht="15" thickBot="1" x14ac:dyDescent="0.4">
      <c r="A121" s="2"/>
      <c r="B121" s="74" t="s">
        <v>592</v>
      </c>
      <c r="C121" s="74" t="s">
        <v>865</v>
      </c>
      <c r="D121" s="74" t="s">
        <v>850</v>
      </c>
      <c r="E121" s="87">
        <v>343201</v>
      </c>
      <c r="F121" s="84">
        <v>571738</v>
      </c>
      <c r="G121" s="22">
        <v>2.4222803609999999</v>
      </c>
      <c r="H121" s="22">
        <v>2.4222803609999999</v>
      </c>
      <c r="I121" s="22">
        <v>2.4222803609999999</v>
      </c>
      <c r="J121" s="22">
        <v>0.48883293425900809</v>
      </c>
      <c r="K121" s="22">
        <v>2.4218004349999998</v>
      </c>
      <c r="L121" s="22">
        <v>2.4218004349999998</v>
      </c>
      <c r="M121" s="22">
        <v>2.4218004349999998</v>
      </c>
      <c r="N121" s="22">
        <v>0.49915052926366044</v>
      </c>
      <c r="O121" s="22">
        <v>2.4286696430000001</v>
      </c>
      <c r="P121" s="22">
        <v>2.4286696430000001</v>
      </c>
      <c r="Q121" s="22">
        <v>2.4286696430000001</v>
      </c>
      <c r="R121" s="22">
        <v>0.44503534629122909</v>
      </c>
      <c r="S121" s="22">
        <v>2.4387453909999999</v>
      </c>
      <c r="T121" s="22">
        <v>2.4387453909999999</v>
      </c>
      <c r="U121" s="22">
        <v>2.4387453909999999</v>
      </c>
      <c r="V121" s="22">
        <v>0.36268811644542565</v>
      </c>
      <c r="W121" s="22">
        <v>2.4490069779999999</v>
      </c>
      <c r="X121" s="22">
        <v>2.4490069779999999</v>
      </c>
      <c r="Y121" s="22">
        <v>2.4490069779999999</v>
      </c>
      <c r="Z121" s="22">
        <v>0.38336644616099336</v>
      </c>
      <c r="AA121" s="22">
        <v>2.4605406799999998</v>
      </c>
      <c r="AB121" s="22">
        <v>2.4605406799999998</v>
      </c>
      <c r="AC121" s="22">
        <v>2.4605406799999998</v>
      </c>
      <c r="AD121" s="22">
        <v>0.31732771433707763</v>
      </c>
      <c r="AE121" s="22">
        <v>2.4732397740000001</v>
      </c>
      <c r="AF121" s="22">
        <v>2.4732397740000001</v>
      </c>
      <c r="AG121" s="22">
        <v>2.4732397740000001</v>
      </c>
      <c r="AH121" s="22">
        <v>0.25180315343930992</v>
      </c>
      <c r="AI121" s="22">
        <v>2.4878282719999998</v>
      </c>
      <c r="AJ121" s="22">
        <v>2.4878282719999998</v>
      </c>
      <c r="AK121" s="22">
        <v>2.4878282719999998</v>
      </c>
      <c r="AL121" s="22">
        <v>0.21531360305807068</v>
      </c>
      <c r="AM121" s="22">
        <v>2.50442192</v>
      </c>
      <c r="AN121" s="22">
        <v>2.50442192</v>
      </c>
      <c r="AO121" s="22">
        <v>2.50442192</v>
      </c>
      <c r="AP121" s="22">
        <v>0.16069483943514373</v>
      </c>
      <c r="AQ121" s="22">
        <v>2.5250788220000002</v>
      </c>
      <c r="AR121" s="22">
        <v>2.5250788220000002</v>
      </c>
      <c r="AS121" s="22">
        <v>2.5250788220000002</v>
      </c>
      <c r="AT121" s="22">
        <v>3.8922978183298707E-2</v>
      </c>
      <c r="AU121" s="22">
        <v>2.6009565729999999</v>
      </c>
      <c r="AV121" s="22">
        <v>2.6009565729999999</v>
      </c>
      <c r="AW121" s="22">
        <v>2.6009565729999999</v>
      </c>
      <c r="AX121" s="22">
        <v>-0.3642357611860283</v>
      </c>
      <c r="AY121" s="22">
        <v>2.647276169</v>
      </c>
      <c r="AZ121" s="22">
        <v>2.647276169</v>
      </c>
      <c r="BA121" s="22">
        <v>2.647276169</v>
      </c>
      <c r="BB121" s="22">
        <v>-0.54402388597649454</v>
      </c>
      <c r="BC121" s="22">
        <v>2.6672362920000001</v>
      </c>
      <c r="BD121" s="22">
        <v>2.6672362920000001</v>
      </c>
      <c r="BE121" s="22">
        <v>2.6672362920000001</v>
      </c>
      <c r="BF121" s="22">
        <v>-0.68043275115250967</v>
      </c>
      <c r="BG121" s="22">
        <v>2.6681606470000001</v>
      </c>
      <c r="BH121" s="22">
        <v>2.6681606470000001</v>
      </c>
      <c r="BI121" s="22">
        <v>2.6681606470000001</v>
      </c>
      <c r="BJ121" s="22">
        <v>-0.57798680377945955</v>
      </c>
      <c r="BK121" s="25">
        <v>2.4222172889999998</v>
      </c>
      <c r="BL121" s="25">
        <v>2.4222172889999998</v>
      </c>
      <c r="BM121" s="25">
        <v>2.4222172889999998</v>
      </c>
      <c r="BN121" s="25">
        <v>0.48883293425900809</v>
      </c>
      <c r="BO121" s="25">
        <v>2.4222252439999998</v>
      </c>
      <c r="BP121" s="25">
        <v>2.4222252439999998</v>
      </c>
      <c r="BQ121" s="25">
        <v>2.4222252439999998</v>
      </c>
      <c r="BR121" s="25">
        <v>0.5091179100458425</v>
      </c>
      <c r="BS121" s="25">
        <v>2.4285081470000001</v>
      </c>
      <c r="BT121" s="25">
        <v>2.4285081470000001</v>
      </c>
      <c r="BU121" s="25">
        <v>2.4285081470000001</v>
      </c>
      <c r="BV121" s="25">
        <v>0.47319987183809364</v>
      </c>
      <c r="BW121" s="25">
        <v>2.4366982090000002</v>
      </c>
      <c r="BX121" s="25">
        <v>2.4366982090000002</v>
      </c>
      <c r="BY121" s="25">
        <v>2.4366982090000002</v>
      </c>
      <c r="BZ121" s="25">
        <v>0.42407754007898957</v>
      </c>
      <c r="CA121" s="25">
        <v>2.440553183</v>
      </c>
      <c r="CB121" s="25">
        <v>2.440553183</v>
      </c>
      <c r="CC121" s="25">
        <v>2.440553183</v>
      </c>
      <c r="CD121" s="25">
        <v>0.4698705868929991</v>
      </c>
      <c r="CE121" s="25">
        <v>2.4460938689999998</v>
      </c>
      <c r="CF121" s="25">
        <v>2.4460938689999998</v>
      </c>
      <c r="CG121" s="25">
        <v>2.4460938689999998</v>
      </c>
      <c r="CH121" s="25">
        <v>0.42503314385845803</v>
      </c>
      <c r="CI121" s="25">
        <v>2.454263928</v>
      </c>
      <c r="CJ121" s="25">
        <v>2.454263928</v>
      </c>
      <c r="CK121" s="25">
        <v>2.454263928</v>
      </c>
      <c r="CL121" s="25">
        <v>0.37205279254441948</v>
      </c>
      <c r="CM121" s="25">
        <v>2.4651904170000001</v>
      </c>
      <c r="CN121" s="25">
        <v>2.4651904170000001</v>
      </c>
      <c r="CO121" s="25">
        <v>2.4651904170000001</v>
      </c>
      <c r="CP121" s="25">
        <v>0.35497798324874497</v>
      </c>
      <c r="CQ121" s="25">
        <v>2.478605403</v>
      </c>
      <c r="CR121" s="25">
        <v>2.478605403</v>
      </c>
      <c r="CS121" s="25">
        <v>2.478605403</v>
      </c>
      <c r="CT121" s="25">
        <v>0.31485078538815325</v>
      </c>
      <c r="CU121" s="25">
        <v>2.4943391880000001</v>
      </c>
      <c r="CV121" s="25">
        <v>2.4943391880000001</v>
      </c>
      <c r="CW121" s="25">
        <v>2.4943391880000001</v>
      </c>
      <c r="CX121" s="25">
        <v>0.23501998482472386</v>
      </c>
      <c r="CY121" s="25">
        <v>2.5336550280000001</v>
      </c>
      <c r="CZ121" s="25">
        <v>2.5336550280000001</v>
      </c>
      <c r="DA121" s="25">
        <v>2.5336550280000001</v>
      </c>
      <c r="DB121" s="25">
        <v>8.1737853991274978E-2</v>
      </c>
      <c r="DC121" s="25">
        <v>2.5773486339999998</v>
      </c>
      <c r="DD121" s="25">
        <v>2.5773486339999998</v>
      </c>
      <c r="DE121" s="25">
        <v>2.5773486339999998</v>
      </c>
      <c r="DF121" s="25">
        <v>-0.15734991639564377</v>
      </c>
      <c r="DG121" s="25">
        <v>2.590550441</v>
      </c>
      <c r="DH121" s="25">
        <v>2.590550441</v>
      </c>
      <c r="DI121" s="25">
        <v>2.590550441</v>
      </c>
      <c r="DJ121" s="25">
        <v>-0.42141614317237197</v>
      </c>
      <c r="DK121" s="25">
        <v>2.5960738289999998</v>
      </c>
      <c r="DL121" s="25">
        <v>2.5960738289999998</v>
      </c>
      <c r="DM121" s="25">
        <v>2.5960738289999998</v>
      </c>
      <c r="DN121" s="25">
        <v>-0.57254556547268542</v>
      </c>
      <c r="DO121" s="27">
        <v>2.4222803609999999</v>
      </c>
      <c r="DP121" s="27">
        <v>2.4222803609999999</v>
      </c>
      <c r="DQ121" s="27">
        <v>2.4222803609999999</v>
      </c>
      <c r="DR121" s="27">
        <v>0.48883293425900809</v>
      </c>
      <c r="DS121" s="27">
        <v>2.4218004349999998</v>
      </c>
      <c r="DT121" s="27">
        <v>2.4218004349999998</v>
      </c>
      <c r="DU121" s="27">
        <v>2.4218004349999998</v>
      </c>
      <c r="DV121" s="27">
        <v>0.49915052822619588</v>
      </c>
      <c r="DW121" s="27">
        <v>2.4286696430000001</v>
      </c>
      <c r="DX121" s="27">
        <v>2.4286696430000001</v>
      </c>
      <c r="DY121" s="27">
        <v>2.4286696430000001</v>
      </c>
      <c r="DZ121" s="27">
        <v>0.44503534733618277</v>
      </c>
      <c r="EA121" s="27">
        <v>2.4387453909999999</v>
      </c>
      <c r="EB121" s="27">
        <v>2.4387453909999999</v>
      </c>
      <c r="EC121" s="27">
        <v>2.4387453909999999</v>
      </c>
      <c r="ED121" s="27">
        <v>0.36268811644542565</v>
      </c>
      <c r="EE121" s="27">
        <v>2.4490069800000001</v>
      </c>
      <c r="EF121" s="27">
        <v>2.4490069800000001</v>
      </c>
      <c r="EG121" s="27">
        <v>2.4490069800000001</v>
      </c>
      <c r="EH121" s="27">
        <v>0.38336643698144046</v>
      </c>
      <c r="EI121" s="27">
        <v>2.4605406780000001</v>
      </c>
      <c r="EJ121" s="27">
        <v>2.4605406780000001</v>
      </c>
      <c r="EK121" s="27">
        <v>2.4605406780000001</v>
      </c>
      <c r="EL121" s="27">
        <v>0.31732772361543038</v>
      </c>
      <c r="EM121" s="27">
        <v>2.4732397740000001</v>
      </c>
      <c r="EN121" s="27">
        <v>2.4732397740000001</v>
      </c>
      <c r="EO121" s="27">
        <v>2.4732397740000001</v>
      </c>
      <c r="EP121" s="27">
        <v>0.25180315343930992</v>
      </c>
      <c r="EQ121" s="27">
        <v>2.4878282719999998</v>
      </c>
      <c r="ER121" s="27">
        <v>2.4878282719999998</v>
      </c>
      <c r="ES121" s="27">
        <v>2.4878282719999998</v>
      </c>
      <c r="ET121" s="27">
        <v>0.21531360305807068</v>
      </c>
      <c r="EU121" s="27">
        <v>2.50442192</v>
      </c>
      <c r="EV121" s="27">
        <v>2.50442192</v>
      </c>
      <c r="EW121" s="27">
        <v>2.50442192</v>
      </c>
      <c r="EX121" s="27">
        <v>0.16069483943514373</v>
      </c>
      <c r="EY121" s="27">
        <v>2.523781735</v>
      </c>
      <c r="EZ121" s="27">
        <v>2.523781735</v>
      </c>
      <c r="FA121" s="27">
        <v>2.523781735</v>
      </c>
      <c r="FB121" s="27">
        <v>4.5537264086247697E-2</v>
      </c>
      <c r="FC121" s="27">
        <v>2.5936701790000001</v>
      </c>
      <c r="FD121" s="27">
        <v>2.5936701790000001</v>
      </c>
      <c r="FE121" s="27">
        <v>2.5936701790000001</v>
      </c>
      <c r="FF121" s="27">
        <v>-0.33500670779634278</v>
      </c>
      <c r="FG121" s="27">
        <v>2.6372223730000002</v>
      </c>
      <c r="FH121" s="27">
        <v>2.6372223730000002</v>
      </c>
      <c r="FI121" s="27">
        <v>2.6372223730000002</v>
      </c>
      <c r="FJ121" s="27">
        <v>-0.50938324848122241</v>
      </c>
      <c r="FK121" s="27">
        <v>2.6563299649999998</v>
      </c>
      <c r="FL121" s="27">
        <v>2.6563299649999998</v>
      </c>
      <c r="FM121" s="27">
        <v>2.6563299649999998</v>
      </c>
      <c r="FN121" s="27">
        <v>-0.64938932354880663</v>
      </c>
      <c r="FO121" s="27">
        <v>2.657642294</v>
      </c>
      <c r="FP121" s="27">
        <v>2.657642294</v>
      </c>
      <c r="FQ121" s="27">
        <v>2.657642294</v>
      </c>
      <c r="FR121" s="27">
        <v>-0.55383139469891063</v>
      </c>
      <c r="FS121" s="28">
        <v>2.4223512879999998</v>
      </c>
      <c r="FT121" s="28">
        <v>2.4223512879999998</v>
      </c>
      <c r="FU121" s="28">
        <v>2.4223512879999998</v>
      </c>
      <c r="FV121" s="28">
        <v>0.48883293425900809</v>
      </c>
      <c r="FW121" s="28">
        <v>2.4216139569999999</v>
      </c>
      <c r="FX121" s="28">
        <v>2.4216139569999999</v>
      </c>
      <c r="FY121" s="28">
        <v>2.4216139569999999</v>
      </c>
      <c r="FZ121" s="28">
        <v>0.49288055436008493</v>
      </c>
      <c r="GA121" s="28">
        <v>2.4287387840000001</v>
      </c>
      <c r="GB121" s="28">
        <v>2.4287387840000001</v>
      </c>
      <c r="GC121" s="28">
        <v>2.4287387840000001</v>
      </c>
      <c r="GD121" s="28">
        <v>0.43311487281515459</v>
      </c>
      <c r="GE121" s="28">
        <v>2.4405104610000001</v>
      </c>
      <c r="GF121" s="28">
        <v>2.4405104610000001</v>
      </c>
      <c r="GG121" s="28">
        <v>2.4405104610000001</v>
      </c>
      <c r="GH121" s="28">
        <v>0.34399702641646601</v>
      </c>
      <c r="GI121" s="28">
        <v>2.4544198669999999</v>
      </c>
      <c r="GJ121" s="28">
        <v>2.4544198669999999</v>
      </c>
      <c r="GK121" s="28">
        <v>2.4544198669999999</v>
      </c>
      <c r="GL121" s="28">
        <v>0.35029186319221428</v>
      </c>
      <c r="GM121" s="28">
        <v>2.471449045</v>
      </c>
      <c r="GN121" s="28">
        <v>2.471449045</v>
      </c>
      <c r="GO121" s="28">
        <v>2.471449045</v>
      </c>
      <c r="GP121" s="28">
        <v>0.2629593184614889</v>
      </c>
      <c r="GQ121" s="28">
        <v>2.491753375</v>
      </c>
      <c r="GR121" s="28">
        <v>2.491753375</v>
      </c>
      <c r="GS121" s="28">
        <v>2.491753375</v>
      </c>
      <c r="GT121" s="28">
        <v>0.16730260516323048</v>
      </c>
      <c r="GU121" s="28">
        <v>2.5157765649999999</v>
      </c>
      <c r="GV121" s="28">
        <v>2.5157765649999999</v>
      </c>
      <c r="GW121" s="28">
        <v>2.5157765649999999</v>
      </c>
      <c r="GX121" s="28">
        <v>0.11634506851339155</v>
      </c>
      <c r="GY121" s="28">
        <v>2.5428923550000002</v>
      </c>
      <c r="GZ121" s="28">
        <v>2.5428923550000002</v>
      </c>
      <c r="HA121" s="28">
        <v>2.5428923550000002</v>
      </c>
      <c r="HB121" s="28">
        <v>5.6307174432046025E-2</v>
      </c>
      <c r="HC121" s="28">
        <v>2.5726792290000002</v>
      </c>
      <c r="HD121" s="28">
        <v>2.5726792290000002</v>
      </c>
      <c r="HE121" s="28">
        <v>2.5726792290000002</v>
      </c>
      <c r="HF121" s="28">
        <v>-3.3715128446885068E-2</v>
      </c>
      <c r="HG121" s="28">
        <v>2.662008304</v>
      </c>
      <c r="HH121" s="28">
        <v>2.662008304</v>
      </c>
      <c r="HI121" s="28">
        <v>2.662008304</v>
      </c>
      <c r="HJ121" s="28">
        <v>-0.3338555849455549</v>
      </c>
      <c r="HK121" s="28">
        <v>2.7069452979999999</v>
      </c>
      <c r="HL121" s="28">
        <v>2.7069452979999999</v>
      </c>
      <c r="HM121" s="28">
        <v>2.7069452979999999</v>
      </c>
      <c r="HN121" s="28">
        <v>-0.45761635531433686</v>
      </c>
      <c r="HO121" s="28">
        <v>2.7115524519999998</v>
      </c>
      <c r="HP121" s="28">
        <v>2.7115524519999998</v>
      </c>
      <c r="HQ121" s="28">
        <v>2.7115524519999998</v>
      </c>
      <c r="HR121" s="28">
        <v>-0.47104690973329966</v>
      </c>
      <c r="HS121" s="28">
        <v>2.7033762110000001</v>
      </c>
      <c r="HT121" s="28">
        <v>2.7033762110000001</v>
      </c>
      <c r="HU121" s="28">
        <v>2.7033762110000001</v>
      </c>
      <c r="HV121" s="28">
        <v>-0.40953333681791992</v>
      </c>
      <c r="HW121" s="29">
        <v>2.4223512879999998</v>
      </c>
      <c r="HX121" s="29">
        <v>2.4223512879999998</v>
      </c>
      <c r="HY121" s="29">
        <v>2.4223512879999998</v>
      </c>
      <c r="HZ121" s="29">
        <v>0.48883293425900809</v>
      </c>
      <c r="IA121" s="29">
        <v>2.4191865200000002</v>
      </c>
      <c r="IB121" s="29">
        <v>2.4191865200000002</v>
      </c>
      <c r="IC121" s="29">
        <v>2.4191865200000002</v>
      </c>
      <c r="ID121" s="29">
        <v>0.49761874213211899</v>
      </c>
      <c r="IE121" s="29">
        <v>2.4273951679999999</v>
      </c>
      <c r="IF121" s="29">
        <v>2.4273951679999999</v>
      </c>
      <c r="IG121" s="29">
        <v>2.4273951679999999</v>
      </c>
      <c r="IH121" s="29">
        <v>0.42636543065557442</v>
      </c>
      <c r="II121" s="29">
        <v>2.4383643070000001</v>
      </c>
      <c r="IJ121" s="29">
        <v>2.4383643070000001</v>
      </c>
      <c r="IK121" s="29">
        <v>2.4383643070000001</v>
      </c>
      <c r="IL121" s="29">
        <v>0.33360362700006752</v>
      </c>
      <c r="IM121" s="29">
        <v>2.4515107390000002</v>
      </c>
      <c r="IN121" s="29">
        <v>2.4515107390000002</v>
      </c>
      <c r="IO121" s="29">
        <v>2.4515107390000002</v>
      </c>
      <c r="IP121" s="29">
        <v>0.32741878525095514</v>
      </c>
      <c r="IQ121" s="29">
        <v>2.4667149249999998</v>
      </c>
      <c r="IR121" s="29">
        <v>2.4667149249999998</v>
      </c>
      <c r="IS121" s="29">
        <v>2.4667149249999998</v>
      </c>
      <c r="IT121" s="29">
        <v>0.23515264768630684</v>
      </c>
      <c r="IU121" s="29">
        <v>2.484672454</v>
      </c>
      <c r="IV121" s="29">
        <v>2.484672454</v>
      </c>
      <c r="IW121" s="29">
        <v>2.484672454</v>
      </c>
      <c r="IX121" s="29">
        <v>0.1456341142991886</v>
      </c>
      <c r="IY121" s="29">
        <v>2.5051994980000001</v>
      </c>
      <c r="IZ121" s="29">
        <v>2.5051994980000001</v>
      </c>
      <c r="JA121" s="29">
        <v>2.5051994980000001</v>
      </c>
      <c r="JB121" s="29">
        <v>0.10026114327319124</v>
      </c>
      <c r="JC121" s="29">
        <v>2.527581069</v>
      </c>
      <c r="JD121" s="29">
        <v>2.527581069</v>
      </c>
      <c r="JE121" s="29">
        <v>2.527581069</v>
      </c>
      <c r="JF121" s="29">
        <v>5.0325497154609877E-2</v>
      </c>
      <c r="JG121" s="29">
        <v>2.5509519599999999</v>
      </c>
      <c r="JH121" s="29">
        <v>2.5509519599999999</v>
      </c>
      <c r="JI121" s="29">
        <v>2.5509519599999999</v>
      </c>
      <c r="JJ121" s="29">
        <v>-3.819010478072915E-2</v>
      </c>
      <c r="JK121" s="29">
        <v>2.6224155850000002</v>
      </c>
      <c r="JL121" s="29">
        <v>2.6224155850000002</v>
      </c>
      <c r="JM121" s="29">
        <v>2.6224155850000002</v>
      </c>
      <c r="JN121" s="29">
        <v>-0.35967304880736162</v>
      </c>
      <c r="JO121" s="29">
        <v>2.6463038709999998</v>
      </c>
      <c r="JP121" s="29">
        <v>2.6463038709999998</v>
      </c>
      <c r="JQ121" s="29">
        <v>2.6463038709999998</v>
      </c>
      <c r="JR121" s="29">
        <v>-0.44018411003825264</v>
      </c>
      <c r="JS121" s="29">
        <v>2.6340653510000003</v>
      </c>
      <c r="JT121" s="29">
        <v>2.6340653510000003</v>
      </c>
      <c r="JU121" s="29">
        <v>2.6340653510000003</v>
      </c>
      <c r="JV121" s="29">
        <v>-0.42266343146150032</v>
      </c>
      <c r="JW121" s="29">
        <v>2.6141891959999999</v>
      </c>
      <c r="JX121" s="29">
        <v>2.6141891959999999</v>
      </c>
      <c r="JY121" s="29">
        <v>2.6141891959999999</v>
      </c>
      <c r="JZ121" s="29">
        <v>-0.31963102155465162</v>
      </c>
    </row>
    <row r="122" spans="1:286" ht="15" thickBot="1" x14ac:dyDescent="0.4">
      <c r="A122" s="2"/>
      <c r="B122" s="74" t="s">
        <v>538</v>
      </c>
      <c r="C122" s="74" t="s">
        <v>538</v>
      </c>
      <c r="D122" s="74" t="s">
        <v>850</v>
      </c>
      <c r="E122" s="87">
        <v>301070</v>
      </c>
      <c r="F122" s="84">
        <v>513074</v>
      </c>
      <c r="G122" s="22">
        <v>21.186011692000001</v>
      </c>
      <c r="H122" s="22">
        <v>18.258704453441293</v>
      </c>
      <c r="I122" s="22">
        <v>13.122890397672162</v>
      </c>
      <c r="J122" s="22">
        <v>5.4059071772155107</v>
      </c>
      <c r="K122" s="22">
        <v>21.168571426</v>
      </c>
      <c r="L122" s="22">
        <v>18.17822861682993</v>
      </c>
      <c r="M122" s="22">
        <v>13.065050829360795</v>
      </c>
      <c r="N122" s="22">
        <v>5.2684021806823846</v>
      </c>
      <c r="O122" s="22">
        <v>21.214303135999998</v>
      </c>
      <c r="P122" s="22">
        <v>18.100840957024047</v>
      </c>
      <c r="Q122" s="22">
        <v>13.009430794524558</v>
      </c>
      <c r="R122" s="22">
        <v>5.1134903016012849</v>
      </c>
      <c r="S122" s="22">
        <v>21.296629710000001</v>
      </c>
      <c r="T122" s="22">
        <v>17.920096037362722</v>
      </c>
      <c r="U122" s="22">
        <v>12.879525861964868</v>
      </c>
      <c r="V122" s="22">
        <v>4.6033230108970837</v>
      </c>
      <c r="W122" s="22">
        <v>21.393544239000001</v>
      </c>
      <c r="X122" s="22">
        <v>17.835267838340162</v>
      </c>
      <c r="Y122" s="22">
        <v>12.818558165092204</v>
      </c>
      <c r="Z122" s="22">
        <v>4.2024928781850033</v>
      </c>
      <c r="AA122" s="22">
        <v>21.504443847000001</v>
      </c>
      <c r="AB122" s="22">
        <v>17.706808424941222</v>
      </c>
      <c r="AC122" s="22">
        <v>12.726231855365128</v>
      </c>
      <c r="AD122" s="22">
        <v>3.6925436600848656</v>
      </c>
      <c r="AE122" s="22">
        <v>21.625977731999999</v>
      </c>
      <c r="AF122" s="22">
        <v>17.52555077042652</v>
      </c>
      <c r="AG122" s="22">
        <v>12.595958410170759</v>
      </c>
      <c r="AH122" s="22">
        <v>3.085610821599527</v>
      </c>
      <c r="AI122" s="22">
        <v>21.763861173999999</v>
      </c>
      <c r="AJ122" s="22">
        <v>17.247513992060647</v>
      </c>
      <c r="AK122" s="22">
        <v>12.396127903120213</v>
      </c>
      <c r="AL122" s="22">
        <v>2.5153875060359674</v>
      </c>
      <c r="AM122" s="22">
        <v>21.914520736</v>
      </c>
      <c r="AN122" s="22">
        <v>16.869485511795002</v>
      </c>
      <c r="AO122" s="22">
        <v>12.124431391115516</v>
      </c>
      <c r="AP122" s="22">
        <v>2.0049761865197215</v>
      </c>
      <c r="AQ122" s="22">
        <v>22.102083251</v>
      </c>
      <c r="AR122" s="22">
        <v>16.288780508926152</v>
      </c>
      <c r="AS122" s="22">
        <v>11.707067271691832</v>
      </c>
      <c r="AT122" s="22">
        <v>1.1875665244080871</v>
      </c>
      <c r="AU122" s="22">
        <v>22.878997556999998</v>
      </c>
      <c r="AV122" s="22">
        <v>15.919858535876223</v>
      </c>
      <c r="AW122" s="22">
        <v>11.441915785726753</v>
      </c>
      <c r="AX122" s="22">
        <v>-1.8042890554773301</v>
      </c>
      <c r="AY122" s="22">
        <v>23.486492521999999</v>
      </c>
      <c r="AZ122" s="22">
        <v>15.458504758092698</v>
      </c>
      <c r="BA122" s="22">
        <v>11.110331741752367</v>
      </c>
      <c r="BB122" s="22">
        <v>-3.2128849300935585</v>
      </c>
      <c r="BC122" s="22">
        <v>23.800864131000001</v>
      </c>
      <c r="BD122" s="22">
        <v>16.243737172330611</v>
      </c>
      <c r="BE122" s="22">
        <v>11.674693738794359</v>
      </c>
      <c r="BF122" s="22">
        <v>-3.3422873181310528</v>
      </c>
      <c r="BG122" s="22">
        <v>23.875100371999999</v>
      </c>
      <c r="BH122" s="22">
        <v>16.040991724714313</v>
      </c>
      <c r="BI122" s="22">
        <v>11.528976593611354</v>
      </c>
      <c r="BJ122" s="22">
        <v>-2.555120513429884</v>
      </c>
      <c r="BK122" s="25">
        <v>21.185770156</v>
      </c>
      <c r="BL122" s="25">
        <v>18.258704453441293</v>
      </c>
      <c r="BM122" s="25">
        <v>13.122890397672162</v>
      </c>
      <c r="BN122" s="25">
        <v>5.4059071772155107</v>
      </c>
      <c r="BO122" s="25">
        <v>21.179950524999999</v>
      </c>
      <c r="BP122" s="25">
        <v>18.182991909367345</v>
      </c>
      <c r="BQ122" s="25">
        <v>13.068474301494863</v>
      </c>
      <c r="BR122" s="25">
        <v>5.2703733662326648</v>
      </c>
      <c r="BS122" s="25">
        <v>21.223705351</v>
      </c>
      <c r="BT122" s="25">
        <v>17.867577580560919</v>
      </c>
      <c r="BU122" s="25">
        <v>12.841779812992863</v>
      </c>
      <c r="BV122" s="25">
        <v>5.1868434993756534</v>
      </c>
      <c r="BW122" s="25">
        <v>21.283829436000001</v>
      </c>
      <c r="BX122" s="25">
        <v>18.046535266621536</v>
      </c>
      <c r="BY122" s="25">
        <v>12.970400225573773</v>
      </c>
      <c r="BZ122" s="25">
        <v>4.9523730562129753</v>
      </c>
      <c r="CA122" s="25">
        <v>21.351717767</v>
      </c>
      <c r="CB122" s="25">
        <v>18.140700884648929</v>
      </c>
      <c r="CC122" s="25">
        <v>13.038078909335459</v>
      </c>
      <c r="CD122" s="25">
        <v>4.9088856823989158</v>
      </c>
      <c r="CE122" s="25">
        <v>21.423595380000002</v>
      </c>
      <c r="CF122" s="25">
        <v>18.119030325798747</v>
      </c>
      <c r="CG122" s="25">
        <v>13.022503852004725</v>
      </c>
      <c r="CH122" s="25">
        <v>4.612898242583217</v>
      </c>
      <c r="CI122" s="25">
        <v>21.515284047000002</v>
      </c>
      <c r="CJ122" s="25">
        <v>18.061690208537229</v>
      </c>
      <c r="CK122" s="25">
        <v>12.981292380723653</v>
      </c>
      <c r="CL122" s="25">
        <v>4.239066362663614</v>
      </c>
      <c r="CM122" s="25">
        <v>21.629884366999999</v>
      </c>
      <c r="CN122" s="25">
        <v>17.95804687129182</v>
      </c>
      <c r="CO122" s="25">
        <v>12.906801873547275</v>
      </c>
      <c r="CP122" s="25">
        <v>3.8072596754797967</v>
      </c>
      <c r="CQ122" s="25">
        <v>21.762840021999999</v>
      </c>
      <c r="CR122" s="25">
        <v>17.800442195963655</v>
      </c>
      <c r="CS122" s="25">
        <v>12.793528290212484</v>
      </c>
      <c r="CT122" s="25">
        <v>3.334355551579721</v>
      </c>
      <c r="CU122" s="25">
        <v>21.912580335000001</v>
      </c>
      <c r="CV122" s="25">
        <v>17.743419626819879</v>
      </c>
      <c r="CW122" s="25">
        <v>12.752545047016035</v>
      </c>
      <c r="CX122" s="25">
        <v>2.8488323878939799</v>
      </c>
      <c r="CY122" s="25">
        <v>22.258133153999999</v>
      </c>
      <c r="CZ122" s="25">
        <v>17.366525294179858</v>
      </c>
      <c r="DA122" s="25">
        <v>12.481663669240811</v>
      </c>
      <c r="DB122" s="25">
        <v>1.6554971852606375</v>
      </c>
      <c r="DC122" s="25">
        <v>22.525675327000002</v>
      </c>
      <c r="DD122" s="25">
        <v>16.587893949169704</v>
      </c>
      <c r="DE122" s="25">
        <v>11.922045990625366</v>
      </c>
      <c r="DF122" s="25">
        <v>1.0052379784841889</v>
      </c>
      <c r="DG122" s="25">
        <v>22.640442053000001</v>
      </c>
      <c r="DH122" s="25">
        <v>17.573931259233433</v>
      </c>
      <c r="DI122" s="25">
        <v>12.63073042006981</v>
      </c>
      <c r="DJ122" s="25">
        <v>0.7487490669185064</v>
      </c>
      <c r="DK122" s="25">
        <v>22.679695474999999</v>
      </c>
      <c r="DL122" s="25">
        <v>17.929425536975412</v>
      </c>
      <c r="DM122" s="25">
        <v>12.886231157030826</v>
      </c>
      <c r="DN122" s="25">
        <v>0.6634758793034905</v>
      </c>
      <c r="DO122" s="27">
        <v>21.186011692000001</v>
      </c>
      <c r="DP122" s="27">
        <v>18.258704453441293</v>
      </c>
      <c r="DQ122" s="27">
        <v>13.122890397672162</v>
      </c>
      <c r="DR122" s="27">
        <v>5.4059071772155107</v>
      </c>
      <c r="DS122" s="27">
        <v>21.168326331999999</v>
      </c>
      <c r="DT122" s="27">
        <v>18.176416898083623</v>
      </c>
      <c r="DU122" s="27">
        <v>13.063748711425767</v>
      </c>
      <c r="DV122" s="27">
        <v>5.268494579772339</v>
      </c>
      <c r="DW122" s="27">
        <v>21.216910876</v>
      </c>
      <c r="DX122" s="27">
        <v>18.113943855197761</v>
      </c>
      <c r="DY122" s="27">
        <v>13.018848105433117</v>
      </c>
      <c r="DZ122" s="27">
        <v>5.1125165856767847</v>
      </c>
      <c r="EA122" s="27">
        <v>21.299236301000001</v>
      </c>
      <c r="EB122" s="27">
        <v>17.944207489324729</v>
      </c>
      <c r="EC122" s="27">
        <v>12.89685523723533</v>
      </c>
      <c r="ED122" s="27">
        <v>4.6019534475286932</v>
      </c>
      <c r="EE122" s="27">
        <v>21.395999711999998</v>
      </c>
      <c r="EF122" s="27">
        <v>17.867185422942256</v>
      </c>
      <c r="EG122" s="27">
        <v>12.841497961590894</v>
      </c>
      <c r="EH122" s="27">
        <v>4.2005020989545159</v>
      </c>
      <c r="EI122" s="27">
        <v>21.506486166999998</v>
      </c>
      <c r="EJ122" s="27">
        <v>17.742626011009726</v>
      </c>
      <c r="EK122" s="27">
        <v>12.751974659707283</v>
      </c>
      <c r="EL122" s="27">
        <v>3.6908941483068816</v>
      </c>
      <c r="EM122" s="27">
        <v>21.627457295999999</v>
      </c>
      <c r="EN122" s="27">
        <v>17.519289926264594</v>
      </c>
      <c r="EO122" s="27">
        <v>12.591458618197931</v>
      </c>
      <c r="EP122" s="27">
        <v>3.0844121193640337</v>
      </c>
      <c r="EQ122" s="27">
        <v>21.764645265999999</v>
      </c>
      <c r="ER122" s="27">
        <v>17.188498862803311</v>
      </c>
      <c r="ES122" s="27">
        <v>12.353712567737395</v>
      </c>
      <c r="ET122" s="27">
        <v>2.5147535098669618</v>
      </c>
      <c r="EU122" s="27">
        <v>21.906955892999999</v>
      </c>
      <c r="EV122" s="27">
        <v>16.714179513812034</v>
      </c>
      <c r="EW122" s="27">
        <v>12.012809912448807</v>
      </c>
      <c r="EX122" s="27">
        <v>2.0110760086485975</v>
      </c>
      <c r="EY122" s="27">
        <v>22.077892341000002</v>
      </c>
      <c r="EZ122" s="27">
        <v>16.163835044467124</v>
      </c>
      <c r="FA122" s="27">
        <v>11.617266506256197</v>
      </c>
      <c r="FB122" s="27">
        <v>1.2577544632271263</v>
      </c>
      <c r="FC122" s="27">
        <v>22.784365483000002</v>
      </c>
      <c r="FD122" s="27">
        <v>15.935386459091863</v>
      </c>
      <c r="FE122" s="27">
        <v>11.453076009880768</v>
      </c>
      <c r="FF122" s="27">
        <v>-1.5172005327075837</v>
      </c>
      <c r="FG122" s="27">
        <v>23.295976478</v>
      </c>
      <c r="FH122" s="27">
        <v>15.419953593852643</v>
      </c>
      <c r="FI122" s="27">
        <v>11.082624260955198</v>
      </c>
      <c r="FJ122" s="27">
        <v>-2.8141223697990618</v>
      </c>
      <c r="FK122" s="27">
        <v>23.527868868999999</v>
      </c>
      <c r="FL122" s="27">
        <v>16.205365495985138</v>
      </c>
      <c r="FM122" s="27">
        <v>11.647115259481074</v>
      </c>
      <c r="FN122" s="27">
        <v>-2.8984117306201647</v>
      </c>
      <c r="FO122" s="27">
        <v>23.603219375999998</v>
      </c>
      <c r="FP122" s="27">
        <v>16.013311324829274</v>
      </c>
      <c r="FQ122" s="27">
        <v>11.509082145197375</v>
      </c>
      <c r="FR122" s="27">
        <v>-2.1246546834909843</v>
      </c>
      <c r="FS122" s="28">
        <v>21.186497899999999</v>
      </c>
      <c r="FT122" s="28">
        <v>18.258704453441293</v>
      </c>
      <c r="FU122" s="28">
        <v>13.122890397672162</v>
      </c>
      <c r="FV122" s="28">
        <v>5.4059071772155107</v>
      </c>
      <c r="FW122" s="28">
        <v>21.168625643999999</v>
      </c>
      <c r="FX122" s="28">
        <v>18.243171028516048</v>
      </c>
      <c r="FY122" s="28">
        <v>13.111726219331128</v>
      </c>
      <c r="FZ122" s="28">
        <v>5.2112317847333998</v>
      </c>
      <c r="GA122" s="28">
        <v>21.224597369000001</v>
      </c>
      <c r="GB122" s="28">
        <v>18.019260637556549</v>
      </c>
      <c r="GC122" s="28">
        <v>12.950797412637636</v>
      </c>
      <c r="GD122" s="28">
        <v>5.0034628960823557</v>
      </c>
      <c r="GE122" s="28">
        <v>21.320469732999999</v>
      </c>
      <c r="GF122" s="28">
        <v>17.682957807778429</v>
      </c>
      <c r="GG122" s="28">
        <v>12.709089947200599</v>
      </c>
      <c r="GH122" s="28">
        <v>4.4795538191250834</v>
      </c>
      <c r="GI122" s="28">
        <v>21.446282053000001</v>
      </c>
      <c r="GJ122" s="28">
        <v>17.269297184225682</v>
      </c>
      <c r="GK122" s="28">
        <v>12.411783912232039</v>
      </c>
      <c r="GL122" s="28">
        <v>4.0867063208561163</v>
      </c>
      <c r="GM122" s="28">
        <v>21.60287859</v>
      </c>
      <c r="GN122" s="28">
        <v>16.257593012816521</v>
      </c>
      <c r="GO122" s="28">
        <v>11.684652204167842</v>
      </c>
      <c r="GP122" s="28">
        <v>3.464555653900554</v>
      </c>
      <c r="GQ122" s="28">
        <v>21.787554515</v>
      </c>
      <c r="GR122" s="28">
        <v>16.354089189981284</v>
      </c>
      <c r="GS122" s="28">
        <v>11.754005906669382</v>
      </c>
      <c r="GT122" s="28">
        <v>2.7379659777637038</v>
      </c>
      <c r="GU122" s="28">
        <v>22.006659366000001</v>
      </c>
      <c r="GV122" s="28">
        <v>16.028313641508799</v>
      </c>
      <c r="GW122" s="28">
        <v>11.519864605584889</v>
      </c>
      <c r="GX122" s="28">
        <v>2.0479396828729328</v>
      </c>
      <c r="GY122" s="28">
        <v>22.244676331000001</v>
      </c>
      <c r="GZ122" s="28">
        <v>15.719822163375627</v>
      </c>
      <c r="HA122" s="28">
        <v>11.298145706170068</v>
      </c>
      <c r="HB122" s="28">
        <v>1.4675934858454873</v>
      </c>
      <c r="HC122" s="28">
        <v>22.530940576999999</v>
      </c>
      <c r="HD122" s="28">
        <v>15.363212181206011</v>
      </c>
      <c r="HE122" s="28">
        <v>11.041843090469113</v>
      </c>
      <c r="HF122" s="28">
        <v>0.76360731000700355</v>
      </c>
      <c r="HG122" s="28">
        <v>23.599448397</v>
      </c>
      <c r="HH122" s="28">
        <v>14.179535104846797</v>
      </c>
      <c r="HI122" s="28">
        <v>10.191111069535866</v>
      </c>
      <c r="HJ122" s="28">
        <v>-2.4753508999946661</v>
      </c>
      <c r="HK122" s="28">
        <v>24.460122488</v>
      </c>
      <c r="HL122" s="28">
        <v>12.89111358596694</v>
      </c>
      <c r="HM122" s="28">
        <v>9.2650971553845807</v>
      </c>
      <c r="HN122" s="28">
        <v>-7.9024870361514949</v>
      </c>
      <c r="HO122" s="28">
        <v>24.942551008999999</v>
      </c>
      <c r="HP122" s="28">
        <v>12.997914660635924</v>
      </c>
      <c r="HQ122" s="28">
        <v>9.3418571906219405</v>
      </c>
      <c r="HR122" s="28">
        <v>-11.560072339837664</v>
      </c>
      <c r="HS122" s="28">
        <v>25.193516082000002</v>
      </c>
      <c r="HT122" s="28">
        <v>12.245916311919274</v>
      </c>
      <c r="HU122" s="28">
        <v>8.8013811708362581</v>
      </c>
      <c r="HV122" s="28">
        <v>-14.30348507613424</v>
      </c>
      <c r="HW122" s="29">
        <v>21.186497899999999</v>
      </c>
      <c r="HX122" s="29">
        <v>18.258704453441293</v>
      </c>
      <c r="HY122" s="29">
        <v>13.122890397672162</v>
      </c>
      <c r="HZ122" s="29">
        <v>5.4059071772155107</v>
      </c>
      <c r="IA122" s="29">
        <v>21.140530775000002</v>
      </c>
      <c r="IB122" s="29">
        <v>18.189549068515866</v>
      </c>
      <c r="IC122" s="29">
        <v>13.073187060882889</v>
      </c>
      <c r="ID122" s="29">
        <v>5.2953404967182784</v>
      </c>
      <c r="IE122" s="29">
        <v>21.206060240999999</v>
      </c>
      <c r="IF122" s="29">
        <v>18.139575211478366</v>
      </c>
      <c r="IG122" s="29">
        <v>13.037269865863696</v>
      </c>
      <c r="IH122" s="29">
        <v>4.9947035489309481</v>
      </c>
      <c r="II122" s="29">
        <v>21.297339966999999</v>
      </c>
      <c r="IJ122" s="29">
        <v>17.926920679538277</v>
      </c>
      <c r="IK122" s="29">
        <v>12.88443086667106</v>
      </c>
      <c r="IL122" s="29">
        <v>4.4267846210861297</v>
      </c>
      <c r="IM122" s="29">
        <v>21.412964522999999</v>
      </c>
      <c r="IN122" s="29">
        <v>17.739197594442782</v>
      </c>
      <c r="IO122" s="29">
        <v>12.749510589216396</v>
      </c>
      <c r="IP122" s="29">
        <v>3.9794452464280621</v>
      </c>
      <c r="IQ122" s="29">
        <v>21.551601068</v>
      </c>
      <c r="IR122" s="29">
        <v>17.296532854132817</v>
      </c>
      <c r="IS122" s="29">
        <v>12.431358724454334</v>
      </c>
      <c r="IT122" s="29">
        <v>3.4690879223107327</v>
      </c>
      <c r="IU122" s="29">
        <v>21.727938037000001</v>
      </c>
      <c r="IV122" s="29">
        <v>16.833992224376711</v>
      </c>
      <c r="IW122" s="29">
        <v>12.098921666598587</v>
      </c>
      <c r="IX122" s="29">
        <v>2.833559808857018</v>
      </c>
      <c r="IY122" s="29">
        <v>21.932227322999999</v>
      </c>
      <c r="IZ122" s="29">
        <v>16.426761779952994</v>
      </c>
      <c r="JA122" s="29">
        <v>11.806237127977855</v>
      </c>
      <c r="JB122" s="29">
        <v>2.2622078597553941</v>
      </c>
      <c r="JC122" s="29">
        <v>22.155486185000001</v>
      </c>
      <c r="JD122" s="29">
        <v>15.886649363430204</v>
      </c>
      <c r="JE122" s="29">
        <v>11.418047699613755</v>
      </c>
      <c r="JF122" s="29">
        <v>1.7856261089402636</v>
      </c>
      <c r="JG122" s="29">
        <v>22.456843620000001</v>
      </c>
      <c r="JH122" s="29">
        <v>16.028484060220581</v>
      </c>
      <c r="JI122" s="29">
        <v>11.519987088868525</v>
      </c>
      <c r="JJ122" s="29">
        <v>0.43027344647170906</v>
      </c>
      <c r="JK122" s="29">
        <v>23.513026576999998</v>
      </c>
      <c r="JL122" s="29">
        <v>15.994618382576036</v>
      </c>
      <c r="JM122" s="29">
        <v>11.49564715954301</v>
      </c>
      <c r="JN122" s="29">
        <v>-5.8551974219815079</v>
      </c>
      <c r="JO122" s="29">
        <v>24.126472387</v>
      </c>
      <c r="JP122" s="29">
        <v>14.59781343560557</v>
      </c>
      <c r="JQ122" s="29">
        <v>10.491735941594305</v>
      </c>
      <c r="JR122" s="29">
        <v>-10.363479224047282</v>
      </c>
      <c r="JS122" s="29">
        <v>24.383831008000001</v>
      </c>
      <c r="JT122" s="29">
        <v>13.762477987177387</v>
      </c>
      <c r="JU122" s="29">
        <v>9.8913639073699748</v>
      </c>
      <c r="JV122" s="29">
        <v>-12.647445860027403</v>
      </c>
      <c r="JW122" s="29">
        <v>24.333815065</v>
      </c>
      <c r="JX122" s="29">
        <v>13.817108942317214</v>
      </c>
      <c r="JY122" s="29">
        <v>9.9306282504918109</v>
      </c>
      <c r="JZ122" s="29">
        <v>-11.549923736666038</v>
      </c>
    </row>
    <row r="123" spans="1:286" ht="15" thickBot="1" x14ac:dyDescent="0.4">
      <c r="A123" s="2"/>
      <c r="B123" s="74" t="s">
        <v>593</v>
      </c>
      <c r="C123" s="74" t="s">
        <v>453</v>
      </c>
      <c r="D123" s="74" t="s">
        <v>850</v>
      </c>
      <c r="E123" s="87">
        <v>315767</v>
      </c>
      <c r="F123" s="84">
        <v>529389</v>
      </c>
      <c r="G123" s="22">
        <v>27.933891292052628</v>
      </c>
      <c r="H123" s="22">
        <v>18.736842105263158</v>
      </c>
      <c r="I123" s="22">
        <v>13.466537342386035</v>
      </c>
      <c r="J123" s="22">
        <v>17.114300821553769</v>
      </c>
      <c r="K123" s="22">
        <v>27.948712631052629</v>
      </c>
      <c r="L123" s="22">
        <v>18.684035696452522</v>
      </c>
      <c r="M123" s="22">
        <v>13.428584336635616</v>
      </c>
      <c r="N123" s="22">
        <v>16.896107271461645</v>
      </c>
      <c r="O123" s="22">
        <v>28.038948948052631</v>
      </c>
      <c r="P123" s="22">
        <v>18.58008775490978</v>
      </c>
      <c r="Q123" s="22">
        <v>13.3538749043532</v>
      </c>
      <c r="R123" s="22">
        <v>16.591916327644419</v>
      </c>
      <c r="S123" s="22">
        <v>28.121242625052631</v>
      </c>
      <c r="T123" s="22">
        <v>18.416868106359658</v>
      </c>
      <c r="U123" s="22">
        <v>13.236565729207088</v>
      </c>
      <c r="V123" s="22">
        <v>16.137876121078918</v>
      </c>
      <c r="W123" s="22">
        <v>28.219033099052631</v>
      </c>
      <c r="X123" s="22">
        <v>18.295231518548992</v>
      </c>
      <c r="Y123" s="22">
        <v>13.14914311856916</v>
      </c>
      <c r="Z123" s="22">
        <v>15.954016787849167</v>
      </c>
      <c r="AA123" s="22">
        <v>28.307175656052628</v>
      </c>
      <c r="AB123" s="22">
        <v>18.129946223114594</v>
      </c>
      <c r="AC123" s="22">
        <v>13.030349322335514</v>
      </c>
      <c r="AD123" s="22">
        <v>15.511342096079227</v>
      </c>
      <c r="AE123" s="22">
        <v>28.396406245052631</v>
      </c>
      <c r="AF123" s="22">
        <v>17.962957210378232</v>
      </c>
      <c r="AG123" s="22">
        <v>12.910331030931399</v>
      </c>
      <c r="AH123" s="22">
        <v>15.069023843319862</v>
      </c>
      <c r="AI123" s="22">
        <v>28.493704955052628</v>
      </c>
      <c r="AJ123" s="22">
        <v>17.84570438428862</v>
      </c>
      <c r="AK123" s="22">
        <v>12.826059116157001</v>
      </c>
      <c r="AL123" s="22">
        <v>14.787717742645594</v>
      </c>
      <c r="AM123" s="22">
        <v>28.589871300052629</v>
      </c>
      <c r="AN123" s="22">
        <v>17.723832983626995</v>
      </c>
      <c r="AO123" s="22">
        <v>12.738467740899713</v>
      </c>
      <c r="AP123" s="22">
        <v>14.483918624228501</v>
      </c>
      <c r="AQ123" s="22">
        <v>28.714484838052631</v>
      </c>
      <c r="AR123" s="22">
        <v>17.547880475821032</v>
      </c>
      <c r="AS123" s="22">
        <v>12.612007209101247</v>
      </c>
      <c r="AT123" s="22">
        <v>13.900183370393362</v>
      </c>
      <c r="AU123" s="22">
        <v>29.217883174052631</v>
      </c>
      <c r="AV123" s="22">
        <v>16.872910053019851</v>
      </c>
      <c r="AW123" s="22">
        <v>12.126892676321736</v>
      </c>
      <c r="AX123" s="22">
        <v>11.902223834307524</v>
      </c>
      <c r="AY123" s="22">
        <v>29.667252184052629</v>
      </c>
      <c r="AZ123" s="22">
        <v>16.535438082945436</v>
      </c>
      <c r="BA123" s="22">
        <v>11.884344926733823</v>
      </c>
      <c r="BB123" s="22">
        <v>10.958705647854625</v>
      </c>
      <c r="BC123" s="22">
        <v>29.966213253052629</v>
      </c>
      <c r="BD123" s="22">
        <v>17.221395275456715</v>
      </c>
      <c r="BE123" s="22">
        <v>12.377355867229316</v>
      </c>
      <c r="BF123" s="22">
        <v>10.662566539363834</v>
      </c>
      <c r="BG123" s="22">
        <v>30.229148470052628</v>
      </c>
      <c r="BH123" s="22">
        <v>16.973277539963199</v>
      </c>
      <c r="BI123" s="22">
        <v>12.199028765385773</v>
      </c>
      <c r="BJ123" s="22">
        <v>11.052914298348457</v>
      </c>
      <c r="BK123" s="25">
        <v>27.933686520052632</v>
      </c>
      <c r="BL123" s="25">
        <v>18.736842105263158</v>
      </c>
      <c r="BM123" s="25">
        <v>13.466537342386035</v>
      </c>
      <c r="BN123" s="25">
        <v>17.114300821553769</v>
      </c>
      <c r="BO123" s="25">
        <v>27.954558541052631</v>
      </c>
      <c r="BP123" s="25">
        <v>18.721739008114081</v>
      </c>
      <c r="BQ123" s="25">
        <v>13.455682449090721</v>
      </c>
      <c r="BR123" s="25">
        <v>17.081689093321302</v>
      </c>
      <c r="BS123" s="25">
        <v>28.048369968052629</v>
      </c>
      <c r="BT123" s="25">
        <v>18.658214252301544</v>
      </c>
      <c r="BU123" s="25">
        <v>13.410025956309839</v>
      </c>
      <c r="BV123" s="25">
        <v>16.908071295610043</v>
      </c>
      <c r="BW123" s="25">
        <v>28.120154854052629</v>
      </c>
      <c r="BX123" s="25">
        <v>18.572650619562719</v>
      </c>
      <c r="BY123" s="25">
        <v>13.348529688744884</v>
      </c>
      <c r="BZ123" s="25">
        <v>16.69279343044326</v>
      </c>
      <c r="CA123" s="25">
        <v>28.19140449005263</v>
      </c>
      <c r="CB123" s="25">
        <v>18.534894641070533</v>
      </c>
      <c r="CC123" s="25">
        <v>13.321393723601616</v>
      </c>
      <c r="CD123" s="25">
        <v>16.735308125736118</v>
      </c>
      <c r="CE123" s="25">
        <v>28.25812307005263</v>
      </c>
      <c r="CF123" s="25">
        <v>18.439750422172896</v>
      </c>
      <c r="CG123" s="25">
        <v>13.253011700126205</v>
      </c>
      <c r="CH123" s="25">
        <v>16.494821390864139</v>
      </c>
      <c r="CI123" s="25">
        <v>28.336075484052628</v>
      </c>
      <c r="CJ123" s="25">
        <v>18.338376175701256</v>
      </c>
      <c r="CK123" s="25">
        <v>13.18015203316647</v>
      </c>
      <c r="CL123" s="25">
        <v>16.201541139175887</v>
      </c>
      <c r="CM123" s="25">
        <v>28.426170031052632</v>
      </c>
      <c r="CN123" s="25">
        <v>18.267762139007313</v>
      </c>
      <c r="CO123" s="25">
        <v>13.129400334630862</v>
      </c>
      <c r="CP123" s="25">
        <v>16.006453700728038</v>
      </c>
      <c r="CQ123" s="25">
        <v>28.531455955052628</v>
      </c>
      <c r="CR123" s="25">
        <v>18.184742742961106</v>
      </c>
      <c r="CS123" s="25">
        <v>13.069732660071951</v>
      </c>
      <c r="CT123" s="25">
        <v>15.761106539041055</v>
      </c>
      <c r="CU123" s="25">
        <v>28.65217105905263</v>
      </c>
      <c r="CV123" s="25">
        <v>18.071958247743797</v>
      </c>
      <c r="CW123" s="25">
        <v>12.988672222675223</v>
      </c>
      <c r="CX123" s="25">
        <v>15.356704552789495</v>
      </c>
      <c r="CY123" s="25">
        <v>28.861809794052629</v>
      </c>
      <c r="CZ123" s="25">
        <v>17.810858162637647</v>
      </c>
      <c r="DA123" s="25">
        <v>12.801014450547525</v>
      </c>
      <c r="DB123" s="25">
        <v>14.555339043993348</v>
      </c>
      <c r="DC123" s="25">
        <v>29.093136384052631</v>
      </c>
      <c r="DD123" s="25">
        <v>17.555250594053128</v>
      </c>
      <c r="DE123" s="25">
        <v>12.617304258189494</v>
      </c>
      <c r="DF123" s="25">
        <v>13.841203261796689</v>
      </c>
      <c r="DG123" s="25">
        <v>29.317534597052632</v>
      </c>
      <c r="DH123" s="25">
        <v>17.920046850379531</v>
      </c>
      <c r="DI123" s="25">
        <v>12.879490510311575</v>
      </c>
      <c r="DJ123" s="25">
        <v>13.26499445911781</v>
      </c>
      <c r="DK123" s="25">
        <v>29.504996346052629</v>
      </c>
      <c r="DL123" s="25">
        <v>18.340332873684709</v>
      </c>
      <c r="DM123" s="25">
        <v>13.181558350533823</v>
      </c>
      <c r="DN123" s="25">
        <v>13.002933289926059</v>
      </c>
      <c r="DO123" s="27">
        <v>27.933891292052628</v>
      </c>
      <c r="DP123" s="27">
        <v>18.736842105263154</v>
      </c>
      <c r="DQ123" s="27">
        <v>13.466537342386031</v>
      </c>
      <c r="DR123" s="27">
        <v>17.114300821553769</v>
      </c>
      <c r="DS123" s="27">
        <v>27.948562427052629</v>
      </c>
      <c r="DT123" s="27">
        <v>18.684093281517608</v>
      </c>
      <c r="DU123" s="27">
        <v>13.428625724155722</v>
      </c>
      <c r="DV123" s="27">
        <v>16.896211976460343</v>
      </c>
      <c r="DW123" s="27">
        <v>28.038605504052629</v>
      </c>
      <c r="DX123" s="27">
        <v>18.580180445954767</v>
      </c>
      <c r="DY123" s="27">
        <v>13.353941523232283</v>
      </c>
      <c r="DZ123" s="27">
        <v>16.592126336287397</v>
      </c>
      <c r="EA123" s="27">
        <v>28.120731991052629</v>
      </c>
      <c r="EB123" s="27">
        <v>18.417318960027288</v>
      </c>
      <c r="EC123" s="27">
        <v>13.23688976661515</v>
      </c>
      <c r="ED123" s="27">
        <v>16.138191013313943</v>
      </c>
      <c r="EE123" s="27">
        <v>28.21835973705263</v>
      </c>
      <c r="EF123" s="27">
        <v>18.295960839485872</v>
      </c>
      <c r="EG123" s="27">
        <v>13.14966729588655</v>
      </c>
      <c r="EH123" s="27">
        <v>15.954425002414904</v>
      </c>
      <c r="EI123" s="27">
        <v>28.307388285052632</v>
      </c>
      <c r="EJ123" s="27">
        <v>18.130817436160573</v>
      </c>
      <c r="EK123" s="27">
        <v>13.030975480305516</v>
      </c>
      <c r="EL123" s="27">
        <v>15.511219233780237</v>
      </c>
      <c r="EM123" s="27">
        <v>28.398661919052628</v>
      </c>
      <c r="EN123" s="27">
        <v>17.978329585549638</v>
      </c>
      <c r="EO123" s="27">
        <v>12.92137945964334</v>
      </c>
      <c r="EP123" s="27">
        <v>15.067711908849025</v>
      </c>
      <c r="EQ123" s="27">
        <v>28.49631041605263</v>
      </c>
      <c r="ER123" s="27">
        <v>17.864367842281389</v>
      </c>
      <c r="ES123" s="27">
        <v>12.839472910892834</v>
      </c>
      <c r="ET123" s="27">
        <v>14.78619305832512</v>
      </c>
      <c r="EU123" s="27">
        <v>28.592823811052629</v>
      </c>
      <c r="EV123" s="27">
        <v>17.738615310045816</v>
      </c>
      <c r="EW123" s="27">
        <v>12.749092089955335</v>
      </c>
      <c r="EX123" s="27">
        <v>14.482201578316685</v>
      </c>
      <c r="EY123" s="27">
        <v>28.71012854905263</v>
      </c>
      <c r="EZ123" s="27">
        <v>17.563535947749418</v>
      </c>
      <c r="FA123" s="27">
        <v>12.623259105026499</v>
      </c>
      <c r="FB123" s="27">
        <v>13.933454989981602</v>
      </c>
      <c r="FC123" s="27">
        <v>29.155678016052629</v>
      </c>
      <c r="FD123" s="27">
        <v>16.899738001048586</v>
      </c>
      <c r="FE123" s="27">
        <v>12.146174450802137</v>
      </c>
      <c r="FF123" s="27">
        <v>12.08227068980321</v>
      </c>
      <c r="FG123" s="27">
        <v>29.489860183052631</v>
      </c>
      <c r="FH123" s="27">
        <v>16.579793062883038</v>
      </c>
      <c r="FI123" s="27">
        <v>11.916223724147752</v>
      </c>
      <c r="FJ123" s="27">
        <v>11.235663541127128</v>
      </c>
      <c r="FK123" s="27">
        <v>29.73457440805263</v>
      </c>
      <c r="FL123" s="27">
        <v>17.265420117312765</v>
      </c>
      <c r="FM123" s="27">
        <v>12.408997387903744</v>
      </c>
      <c r="FN123" s="27">
        <v>10.948326970736204</v>
      </c>
      <c r="FO123" s="27">
        <v>29.902931780052629</v>
      </c>
      <c r="FP123" s="27">
        <v>17.032606303545531</v>
      </c>
      <c r="FQ123" s="27">
        <v>12.241669515933307</v>
      </c>
      <c r="FR123" s="27">
        <v>11.374170077919835</v>
      </c>
      <c r="FS123" s="28">
        <v>27.93459703905263</v>
      </c>
      <c r="FT123" s="28">
        <v>18.736842105263158</v>
      </c>
      <c r="FU123" s="28">
        <v>13.466537342386035</v>
      </c>
      <c r="FV123" s="28">
        <v>17.114300821553769</v>
      </c>
      <c r="FW123" s="28">
        <v>27.956363417052629</v>
      </c>
      <c r="FX123" s="28">
        <v>18.673747480827455</v>
      </c>
      <c r="FY123" s="28">
        <v>13.421189993494806</v>
      </c>
      <c r="FZ123" s="28">
        <v>16.869339043856932</v>
      </c>
      <c r="GA123" s="28">
        <v>28.048108710052631</v>
      </c>
      <c r="GB123" s="28">
        <v>18.560832290744258</v>
      </c>
      <c r="GC123" s="28">
        <v>13.340035623124631</v>
      </c>
      <c r="GD123" s="28">
        <v>16.542161461574111</v>
      </c>
      <c r="GE123" s="28">
        <v>28.15169830005263</v>
      </c>
      <c r="GF123" s="28">
        <v>18.39037556643849</v>
      </c>
      <c r="GG123" s="28">
        <v>13.217525019137655</v>
      </c>
      <c r="GH123" s="28">
        <v>16.079760632732288</v>
      </c>
      <c r="GI123" s="28">
        <v>28.270309340052631</v>
      </c>
      <c r="GJ123" s="28">
        <v>18.256785141969626</v>
      </c>
      <c r="GK123" s="28">
        <v>13.121510950726957</v>
      </c>
      <c r="GL123" s="28">
        <v>15.869261685657861</v>
      </c>
      <c r="GM123" s="28">
        <v>28.387040113052631</v>
      </c>
      <c r="GN123" s="28">
        <v>18.059015270478078</v>
      </c>
      <c r="GO123" s="28">
        <v>12.979369850072025</v>
      </c>
      <c r="GP123" s="28">
        <v>15.36791034599033</v>
      </c>
      <c r="GQ123" s="28">
        <v>28.513189154052629</v>
      </c>
      <c r="GR123" s="28">
        <v>17.86054044098621</v>
      </c>
      <c r="GS123" s="28">
        <v>12.836722082221902</v>
      </c>
      <c r="GT123" s="28">
        <v>14.826958501674307</v>
      </c>
      <c r="GU123" s="28">
        <v>28.66215798505263</v>
      </c>
      <c r="GV123" s="28">
        <v>17.695944232186971</v>
      </c>
      <c r="GW123" s="28">
        <v>12.718423546120802</v>
      </c>
      <c r="GX123" s="28">
        <v>14.441806730290123</v>
      </c>
      <c r="GY123" s="28">
        <v>28.826609817052631</v>
      </c>
      <c r="GZ123" s="28">
        <v>17.541902958460355</v>
      </c>
      <c r="HA123" s="28">
        <v>12.607711049679073</v>
      </c>
      <c r="HB123" s="28">
        <v>14.095341038529757</v>
      </c>
      <c r="HC123" s="28">
        <v>29.019367035052632</v>
      </c>
      <c r="HD123" s="28">
        <v>17.345475864112309</v>
      </c>
      <c r="HE123" s="28">
        <v>12.466535029395947</v>
      </c>
      <c r="HF123" s="28">
        <v>13.609785356225823</v>
      </c>
      <c r="HG123" s="28">
        <v>29.791776082052628</v>
      </c>
      <c r="HH123" s="28">
        <v>16.474760859477083</v>
      </c>
      <c r="HI123" s="28">
        <v>11.840735011515539</v>
      </c>
      <c r="HJ123" s="28">
        <v>11.660915600190345</v>
      </c>
      <c r="HK123" s="28">
        <v>30.500803666052629</v>
      </c>
      <c r="HL123" s="28">
        <v>15.546127989656728</v>
      </c>
      <c r="HM123" s="28">
        <v>11.173308283545719</v>
      </c>
      <c r="HN123" s="28">
        <v>8.7371695315147484</v>
      </c>
      <c r="HO123" s="28">
        <v>30.892001675052629</v>
      </c>
      <c r="HP123" s="28">
        <v>15.846821729196705</v>
      </c>
      <c r="HQ123" s="28">
        <v>11.389422794699088</v>
      </c>
      <c r="HR123" s="28">
        <v>6.9395176035294064</v>
      </c>
      <c r="HS123" s="28">
        <v>31.08042678005263</v>
      </c>
      <c r="HT123" s="28">
        <v>15.29331662296636</v>
      </c>
      <c r="HU123" s="28">
        <v>10.991607776545173</v>
      </c>
      <c r="HV123" s="28">
        <v>5.6869963350420214</v>
      </c>
      <c r="HW123" s="29">
        <v>27.93459703905263</v>
      </c>
      <c r="HX123" s="29">
        <v>18.736842105263158</v>
      </c>
      <c r="HY123" s="29">
        <v>13.466537342386035</v>
      </c>
      <c r="HZ123" s="29">
        <v>17.114300821553769</v>
      </c>
      <c r="IA123" s="29">
        <v>27.947488364052631</v>
      </c>
      <c r="IB123" s="29">
        <v>18.684279722539049</v>
      </c>
      <c r="IC123" s="29">
        <v>13.428759722988783</v>
      </c>
      <c r="ID123" s="29">
        <v>16.901086925681945</v>
      </c>
      <c r="IE123" s="29">
        <v>28.059744931052631</v>
      </c>
      <c r="IF123" s="29">
        <v>18.565985682676327</v>
      </c>
      <c r="IG123" s="29">
        <v>13.343739467374549</v>
      </c>
      <c r="IH123" s="29">
        <v>16.495596606415418</v>
      </c>
      <c r="II123" s="29">
        <v>28.172320431052629</v>
      </c>
      <c r="IJ123" s="29">
        <v>18.376663685417967</v>
      </c>
      <c r="IK123" s="29">
        <v>13.207670020266455</v>
      </c>
      <c r="IL123" s="29">
        <v>16.004902692126173</v>
      </c>
      <c r="IM123" s="29">
        <v>28.259026972052631</v>
      </c>
      <c r="IN123" s="29">
        <v>18.224885238765317</v>
      </c>
      <c r="IO123" s="29">
        <v>13.098583862196994</v>
      </c>
      <c r="IP123" s="29">
        <v>15.781250465347112</v>
      </c>
      <c r="IQ123" s="29">
        <v>28.35721834405263</v>
      </c>
      <c r="IR123" s="29">
        <v>17.853207088005494</v>
      </c>
      <c r="IS123" s="29">
        <v>12.831451457043716</v>
      </c>
      <c r="IT123" s="29">
        <v>15.303601992622797</v>
      </c>
      <c r="IU123" s="29">
        <v>28.478467398052629</v>
      </c>
      <c r="IV123" s="29">
        <v>17.597458084624435</v>
      </c>
      <c r="IW123" s="29">
        <v>12.647639612712615</v>
      </c>
      <c r="IX123" s="29">
        <v>14.819619351935954</v>
      </c>
      <c r="IY123" s="29">
        <v>28.619825327052631</v>
      </c>
      <c r="IZ123" s="29">
        <v>17.451849536571771</v>
      </c>
      <c r="JA123" s="29">
        <v>12.542987882249934</v>
      </c>
      <c r="JB123" s="29">
        <v>14.520812521345027</v>
      </c>
      <c r="JC123" s="29">
        <v>28.775940131052629</v>
      </c>
      <c r="JD123" s="29">
        <v>17.339967179092849</v>
      </c>
      <c r="JE123" s="29">
        <v>12.462575829008538</v>
      </c>
      <c r="JF123" s="29">
        <v>14.255726716998682</v>
      </c>
      <c r="JG123" s="29">
        <v>28.97487945605263</v>
      </c>
      <c r="JH123" s="29">
        <v>17.14196567344926</v>
      </c>
      <c r="JI123" s="29">
        <v>12.320268248327741</v>
      </c>
      <c r="JJ123" s="29">
        <v>13.433478100862239</v>
      </c>
      <c r="JK123" s="29">
        <v>29.796350696052631</v>
      </c>
      <c r="JL123" s="29">
        <v>16.96401810310077</v>
      </c>
      <c r="JM123" s="29">
        <v>12.192373825797935</v>
      </c>
      <c r="JN123" s="29">
        <v>9.8380733091225459</v>
      </c>
      <c r="JO123" s="29">
        <v>30.361397930052629</v>
      </c>
      <c r="JP123" s="29">
        <v>15.78607045136698</v>
      </c>
      <c r="JQ123" s="29">
        <v>11.345759655153184</v>
      </c>
      <c r="JR123" s="29">
        <v>7.5072754373496764</v>
      </c>
      <c r="JS123" s="29">
        <v>30.554701447052629</v>
      </c>
      <c r="JT123" s="29">
        <v>15.114880432356554</v>
      </c>
      <c r="JU123" s="29">
        <v>10.86336217301281</v>
      </c>
      <c r="JV123" s="29">
        <v>6.3958633753976954</v>
      </c>
      <c r="JW123" s="29">
        <v>30.526026256052631</v>
      </c>
      <c r="JX123" s="29">
        <v>14.971280278070124</v>
      </c>
      <c r="JY123" s="29">
        <v>10.760153914694435</v>
      </c>
      <c r="JZ123" s="29">
        <v>7.0567757920498195</v>
      </c>
    </row>
    <row r="124" spans="1:286" ht="15" thickBot="1" x14ac:dyDescent="0.4">
      <c r="A124" s="2"/>
      <c r="B124" s="74" t="s">
        <v>594</v>
      </c>
      <c r="C124" s="74" t="s">
        <v>442</v>
      </c>
      <c r="D124" s="74" t="s">
        <v>848</v>
      </c>
      <c r="E124" s="87">
        <v>369100</v>
      </c>
      <c r="F124" s="84">
        <v>423028</v>
      </c>
      <c r="G124" s="22">
        <v>24.334485639</v>
      </c>
      <c r="H124" s="22">
        <v>15.740167530913441</v>
      </c>
      <c r="I124" s="22">
        <v>11.482233071238229</v>
      </c>
      <c r="J124" s="22">
        <v>10.175508848265604</v>
      </c>
      <c r="K124" s="22">
        <v>24.317422968999999</v>
      </c>
      <c r="L124" s="22">
        <v>15.43950301939948</v>
      </c>
      <c r="M124" s="22">
        <v>11.262902496091996</v>
      </c>
      <c r="N124" s="22">
        <v>8.5666867375660942</v>
      </c>
      <c r="O124" s="22">
        <v>24.397654375999998</v>
      </c>
      <c r="P124" s="22">
        <v>15.247582091226137</v>
      </c>
      <c r="Q124" s="22">
        <v>11.12289885100965</v>
      </c>
      <c r="R124" s="22">
        <v>8.4977978177083511</v>
      </c>
      <c r="S124" s="22">
        <v>24.459963431999999</v>
      </c>
      <c r="T124" s="22">
        <v>14.973647972117808</v>
      </c>
      <c r="U124" s="22">
        <v>10.9230677249693</v>
      </c>
      <c r="V124" s="22">
        <v>8.2799519671154194</v>
      </c>
      <c r="W124" s="22">
        <v>24.526444180999999</v>
      </c>
      <c r="X124" s="22">
        <v>14.831685692653366</v>
      </c>
      <c r="Y124" s="22">
        <v>10.819508218570553</v>
      </c>
      <c r="Z124" s="22">
        <v>7.999763836244103</v>
      </c>
      <c r="AA124" s="22">
        <v>24.596234029000001</v>
      </c>
      <c r="AB124" s="22">
        <v>14.657601150098975</v>
      </c>
      <c r="AC124" s="22">
        <v>10.692515968470062</v>
      </c>
      <c r="AD124" s="22">
        <v>7.7125935782443733</v>
      </c>
      <c r="AE124" s="22">
        <v>24.672931096999999</v>
      </c>
      <c r="AF124" s="22">
        <v>14.494409992216598</v>
      </c>
      <c r="AG124" s="22">
        <v>10.573470290824599</v>
      </c>
      <c r="AH124" s="22">
        <v>7.4884868157026805</v>
      </c>
      <c r="AI124" s="22">
        <v>24.762537388999998</v>
      </c>
      <c r="AJ124" s="22">
        <v>14.414402628773024</v>
      </c>
      <c r="AK124" s="22">
        <v>10.515106033095439</v>
      </c>
      <c r="AL124" s="22">
        <v>7.347865454948435</v>
      </c>
      <c r="AM124" s="22">
        <v>24.861051095000001</v>
      </c>
      <c r="AN124" s="22">
        <v>14.289418937318672</v>
      </c>
      <c r="AO124" s="22">
        <v>10.423932170265573</v>
      </c>
      <c r="AP124" s="22">
        <v>6.9790629036115064</v>
      </c>
      <c r="AQ124" s="22">
        <v>24.976916104000001</v>
      </c>
      <c r="AR124" s="22">
        <v>14.152567970673978</v>
      </c>
      <c r="AS124" s="22">
        <v>10.324101295406555</v>
      </c>
      <c r="AT124" s="22">
        <v>6.5985146759281381</v>
      </c>
      <c r="AU124" s="22">
        <v>25.527837395999999</v>
      </c>
      <c r="AV124" s="22">
        <v>13.578556254205123</v>
      </c>
      <c r="AW124" s="22">
        <v>9.9053677399235891</v>
      </c>
      <c r="AX124" s="22">
        <v>5.3015040622251473</v>
      </c>
      <c r="AY124" s="22">
        <v>26.114262424</v>
      </c>
      <c r="AZ124" s="22">
        <v>13.486365584873205</v>
      </c>
      <c r="BA124" s="22">
        <v>9.8381159301710213</v>
      </c>
      <c r="BB124" s="22">
        <v>4.5916887519946314</v>
      </c>
      <c r="BC124" s="22">
        <v>26.482225814</v>
      </c>
      <c r="BD124" s="22">
        <v>13.807607564590853</v>
      </c>
      <c r="BE124" s="22">
        <v>10.072457481881937</v>
      </c>
      <c r="BF124" s="22">
        <v>4.4140660086202494</v>
      </c>
      <c r="BG124" s="22">
        <v>26.832907894999998</v>
      </c>
      <c r="BH124" s="22">
        <v>13.879827028690753</v>
      </c>
      <c r="BI124" s="22">
        <v>10.125140575466956</v>
      </c>
      <c r="BJ124" s="22">
        <v>4.4656708925721134</v>
      </c>
      <c r="BK124" s="25">
        <v>24.334176712000001</v>
      </c>
      <c r="BL124" s="25">
        <v>15.740167530913441</v>
      </c>
      <c r="BM124" s="25">
        <v>11.482233071238229</v>
      </c>
      <c r="BN124" s="25">
        <v>10.175508848265604</v>
      </c>
      <c r="BO124" s="25">
        <v>24.308239598</v>
      </c>
      <c r="BP124" s="25">
        <v>15.535350458167011</v>
      </c>
      <c r="BQ124" s="25">
        <v>11.332821868236453</v>
      </c>
      <c r="BR124" s="25">
        <v>9.353572580133072</v>
      </c>
      <c r="BS124" s="25">
        <v>24.361610324000001</v>
      </c>
      <c r="BT124" s="25">
        <v>15.358523095308364</v>
      </c>
      <c r="BU124" s="25">
        <v>11.203828768910936</v>
      </c>
      <c r="BV124" s="25">
        <v>9.3677557385767116</v>
      </c>
      <c r="BW124" s="25">
        <v>24.390933806</v>
      </c>
      <c r="BX124" s="25">
        <v>15.135976195959829</v>
      </c>
      <c r="BY124" s="25">
        <v>11.041483904246526</v>
      </c>
      <c r="BZ124" s="25">
        <v>9.2672045795203388</v>
      </c>
      <c r="CA124" s="25">
        <v>24.419183709999999</v>
      </c>
      <c r="CB124" s="25">
        <v>14.895657540275549</v>
      </c>
      <c r="CC124" s="25">
        <v>10.866174790762559</v>
      </c>
      <c r="CD124" s="25">
        <v>9.1265594583938885</v>
      </c>
      <c r="CE124" s="25">
        <v>24.457265124999999</v>
      </c>
      <c r="CF124" s="25">
        <v>14.715256473964978</v>
      </c>
      <c r="CG124" s="25">
        <v>10.734574724523767</v>
      </c>
      <c r="CH124" s="25">
        <v>8.952061937578712</v>
      </c>
      <c r="CI124" s="25">
        <v>24.517649425999998</v>
      </c>
      <c r="CJ124" s="25">
        <v>14.565528620495259</v>
      </c>
      <c r="CK124" s="25">
        <v>10.625350340004415</v>
      </c>
      <c r="CL124" s="25">
        <v>8.7919015397561768</v>
      </c>
      <c r="CM124" s="25">
        <v>24.598170462999999</v>
      </c>
      <c r="CN124" s="25">
        <v>14.501014887241588</v>
      </c>
      <c r="CO124" s="25">
        <v>10.578288469788644</v>
      </c>
      <c r="CP124" s="25">
        <v>8.6649695264118218</v>
      </c>
      <c r="CQ124" s="25">
        <v>24.699025735999999</v>
      </c>
      <c r="CR124" s="25">
        <v>14.404818402175579</v>
      </c>
      <c r="CS124" s="25">
        <v>10.508114473229048</v>
      </c>
      <c r="CT124" s="25">
        <v>8.3217909438031761</v>
      </c>
      <c r="CU124" s="25">
        <v>24.819624378</v>
      </c>
      <c r="CV124" s="25">
        <v>14.321874938304408</v>
      </c>
      <c r="CW124" s="25">
        <v>10.447608371115829</v>
      </c>
      <c r="CX124" s="25">
        <v>8.0112949343458091</v>
      </c>
      <c r="CY124" s="25">
        <v>25.022767686000002</v>
      </c>
      <c r="CZ124" s="25">
        <v>14.319907466187386</v>
      </c>
      <c r="DA124" s="25">
        <v>10.446173127598602</v>
      </c>
      <c r="DB124" s="25">
        <v>7.3607738516357433</v>
      </c>
      <c r="DC124" s="25">
        <v>25.243390725000001</v>
      </c>
      <c r="DD124" s="25">
        <v>14.452834397923372</v>
      </c>
      <c r="DE124" s="25">
        <v>10.543141473624114</v>
      </c>
      <c r="DF124" s="25">
        <v>6.8673206891073448</v>
      </c>
      <c r="DG124" s="25">
        <v>25.478419469999999</v>
      </c>
      <c r="DH124" s="25">
        <v>14.764188473124637</v>
      </c>
      <c r="DI124" s="25">
        <v>10.77026993665473</v>
      </c>
      <c r="DJ124" s="25">
        <v>6.4361835772596709</v>
      </c>
      <c r="DK124" s="25">
        <v>25.681766109999998</v>
      </c>
      <c r="DL124" s="25">
        <v>14.667711381379632</v>
      </c>
      <c r="DM124" s="25">
        <v>10.699891241429555</v>
      </c>
      <c r="DN124" s="25">
        <v>6.203768510370633</v>
      </c>
      <c r="DO124" s="27">
        <v>24.334485639</v>
      </c>
      <c r="DP124" s="27">
        <v>15.740167530913441</v>
      </c>
      <c r="DQ124" s="27">
        <v>11.482233071238229</v>
      </c>
      <c r="DR124" s="27">
        <v>10.175508848265604</v>
      </c>
      <c r="DS124" s="27">
        <v>24.317206819999999</v>
      </c>
      <c r="DT124" s="27">
        <v>15.443003782114191</v>
      </c>
      <c r="DU124" s="27">
        <v>11.265456253752991</v>
      </c>
      <c r="DV124" s="27">
        <v>8.5668277628213669</v>
      </c>
      <c r="DW124" s="27">
        <v>24.397132415999998</v>
      </c>
      <c r="DX124" s="27">
        <v>15.248294275330135</v>
      </c>
      <c r="DY124" s="27">
        <v>11.123418379398128</v>
      </c>
      <c r="DZ124" s="27">
        <v>8.4980770452243721</v>
      </c>
      <c r="EA124" s="27">
        <v>24.459187375999999</v>
      </c>
      <c r="EB124" s="27">
        <v>14.985275489569956</v>
      </c>
      <c r="EC124" s="27">
        <v>10.931549837066472</v>
      </c>
      <c r="ED124" s="27">
        <v>8.2803675738051083</v>
      </c>
      <c r="EE124" s="27">
        <v>24.525420801999999</v>
      </c>
      <c r="EF124" s="27">
        <v>14.830520040708141</v>
      </c>
      <c r="EG124" s="27">
        <v>10.818657891705307</v>
      </c>
      <c r="EH124" s="27">
        <v>8.000314113186576</v>
      </c>
      <c r="EI124" s="27">
        <v>24.596540014999999</v>
      </c>
      <c r="EJ124" s="27">
        <v>14.65834053267978</v>
      </c>
      <c r="EK124" s="27">
        <v>10.693055337768701</v>
      </c>
      <c r="EL124" s="27">
        <v>7.7124284268622514</v>
      </c>
      <c r="EM124" s="27">
        <v>24.676177067000001</v>
      </c>
      <c r="EN124" s="27">
        <v>14.500333796953873</v>
      </c>
      <c r="EO124" s="27">
        <v>10.577791623906238</v>
      </c>
      <c r="EP124" s="27">
        <v>7.4867370838784186</v>
      </c>
      <c r="EQ124" s="27">
        <v>24.766344585999999</v>
      </c>
      <c r="ER124" s="27">
        <v>14.417735628287295</v>
      </c>
      <c r="ES124" s="27">
        <v>10.517537409837397</v>
      </c>
      <c r="ET124" s="27">
        <v>7.3458327353538131</v>
      </c>
      <c r="EU124" s="27">
        <v>24.865365414999999</v>
      </c>
      <c r="EV124" s="27">
        <v>14.294741510527473</v>
      </c>
      <c r="EW124" s="27">
        <v>10.427814913317841</v>
      </c>
      <c r="EX124" s="27">
        <v>6.976821298569396</v>
      </c>
      <c r="EY124" s="27">
        <v>24.973116343000001</v>
      </c>
      <c r="EZ124" s="27">
        <v>14.165741543421458</v>
      </c>
      <c r="FA124" s="27">
        <v>10.333711233316707</v>
      </c>
      <c r="FB124" s="27">
        <v>6.6290364482645447</v>
      </c>
      <c r="FC124" s="27">
        <v>25.445932387999999</v>
      </c>
      <c r="FD124" s="27">
        <v>13.615512849400352</v>
      </c>
      <c r="FE124" s="27">
        <v>9.9323270615901222</v>
      </c>
      <c r="FF124" s="27">
        <v>5.4630560943536732</v>
      </c>
      <c r="FG124" s="27">
        <v>25.856666031</v>
      </c>
      <c r="FH124" s="27">
        <v>13.541020319513025</v>
      </c>
      <c r="FI124" s="27">
        <v>9.8779857981599477</v>
      </c>
      <c r="FJ124" s="27">
        <v>4.8686983942293303</v>
      </c>
      <c r="FK124" s="27">
        <v>26.178871862000001</v>
      </c>
      <c r="FL124" s="27">
        <v>13.86888099002422</v>
      </c>
      <c r="FM124" s="27">
        <v>10.117155592655999</v>
      </c>
      <c r="FN124" s="27">
        <v>4.719070728726166</v>
      </c>
      <c r="FO124" s="27">
        <v>26.392922824999999</v>
      </c>
      <c r="FP124" s="27">
        <v>13.96232323253713</v>
      </c>
      <c r="FQ124" s="27">
        <v>10.185320407619066</v>
      </c>
      <c r="FR124" s="27">
        <v>4.8279066438631446</v>
      </c>
      <c r="FS124" s="28">
        <v>24.335550838</v>
      </c>
      <c r="FT124" s="28">
        <v>15.740167530913441</v>
      </c>
      <c r="FU124" s="28">
        <v>11.482233071238229</v>
      </c>
      <c r="FV124" s="28">
        <v>10.175508848265604</v>
      </c>
      <c r="FW124" s="28">
        <v>24.313734139000001</v>
      </c>
      <c r="FX124" s="28">
        <v>15.423539802148587</v>
      </c>
      <c r="FY124" s="28">
        <v>11.251257551355444</v>
      </c>
      <c r="FZ124" s="28">
        <v>8.5601179853254017</v>
      </c>
      <c r="GA124" s="28">
        <v>24.395289739999999</v>
      </c>
      <c r="GB124" s="28">
        <v>15.185838180936077</v>
      </c>
      <c r="GC124" s="28">
        <v>11.077857528082957</v>
      </c>
      <c r="GD124" s="28">
        <v>8.4992785851052286</v>
      </c>
      <c r="GE124" s="28">
        <v>24.468687937999999</v>
      </c>
      <c r="GF124" s="28">
        <v>14.894950541301206</v>
      </c>
      <c r="GG124" s="28">
        <v>10.865659044853974</v>
      </c>
      <c r="GH124" s="28">
        <v>8.2931993949780214</v>
      </c>
      <c r="GI124" s="28">
        <v>24.556655622000001</v>
      </c>
      <c r="GJ124" s="28">
        <v>14.591686344260296</v>
      </c>
      <c r="GK124" s="28">
        <v>10.644432035309967</v>
      </c>
      <c r="GL124" s="28">
        <v>8.0342878597289857</v>
      </c>
      <c r="GM124" s="28">
        <v>24.666191913999999</v>
      </c>
      <c r="GN124" s="28">
        <v>14.175739507180651</v>
      </c>
      <c r="GO124" s="28">
        <v>10.341004608682336</v>
      </c>
      <c r="GP124" s="28">
        <v>7.7662685130706635</v>
      </c>
      <c r="GQ124" s="28">
        <v>24.799395276999999</v>
      </c>
      <c r="GR124" s="28">
        <v>13.872016174378949</v>
      </c>
      <c r="GS124" s="28">
        <v>10.119442665993153</v>
      </c>
      <c r="GT124" s="28">
        <v>7.551059754114732</v>
      </c>
      <c r="GU124" s="28">
        <v>24.959853572</v>
      </c>
      <c r="GV124" s="28">
        <v>13.702115834748202</v>
      </c>
      <c r="GW124" s="28">
        <v>9.9955027336708717</v>
      </c>
      <c r="GX124" s="28">
        <v>7.4214328876807052</v>
      </c>
      <c r="GY124" s="28">
        <v>25.142595814</v>
      </c>
      <c r="GZ124" s="28">
        <v>13.498598043901671</v>
      </c>
      <c r="HA124" s="28">
        <v>9.8470393387258142</v>
      </c>
      <c r="HB124" s="28">
        <v>7.0954111600066838</v>
      </c>
      <c r="HC124" s="28">
        <v>25.358441589000002</v>
      </c>
      <c r="HD124" s="28">
        <v>13.281661423958528</v>
      </c>
      <c r="HE124" s="28">
        <v>9.6887870947784958</v>
      </c>
      <c r="HF124" s="28">
        <v>6.8422118134041536</v>
      </c>
      <c r="HG124" s="28">
        <v>26.266790856</v>
      </c>
      <c r="HH124" s="28">
        <v>11.925863684525543</v>
      </c>
      <c r="HI124" s="28">
        <v>8.6997515199631081</v>
      </c>
      <c r="HJ124" s="28">
        <v>4.9890274367075058</v>
      </c>
      <c r="HK124" s="28">
        <v>27.138035918</v>
      </c>
      <c r="HL124" s="28">
        <v>11.087974434628512</v>
      </c>
      <c r="HM124" s="28">
        <v>8.0885229776806007</v>
      </c>
      <c r="HN124" s="28">
        <v>0.53459085733379652</v>
      </c>
      <c r="HO124" s="28">
        <v>27.66471778</v>
      </c>
      <c r="HP124" s="28">
        <v>10.36398436696855</v>
      </c>
      <c r="HQ124" s="28">
        <v>7.5603823030780868</v>
      </c>
      <c r="HR124" s="28">
        <v>-2.9347262391384099</v>
      </c>
      <c r="HS124" s="28">
        <v>27.884016565</v>
      </c>
      <c r="HT124" s="28">
        <v>9.7260303084414677</v>
      </c>
      <c r="HU124" s="28">
        <v>7.0950036993012304</v>
      </c>
      <c r="HV124" s="28">
        <v>-4.9410712424820389</v>
      </c>
      <c r="HW124" s="29">
        <v>24.335550838</v>
      </c>
      <c r="HX124" s="29">
        <v>15.740167530913441</v>
      </c>
      <c r="HY124" s="29">
        <v>11.482233071238229</v>
      </c>
      <c r="HZ124" s="29">
        <v>10.175508848265604</v>
      </c>
      <c r="IA124" s="29">
        <v>24.300005631000001</v>
      </c>
      <c r="IB124" s="29">
        <v>15.459234927707922</v>
      </c>
      <c r="IC124" s="29">
        <v>11.277296648485409</v>
      </c>
      <c r="ID124" s="29">
        <v>8.6163933125078156</v>
      </c>
      <c r="IE124" s="29">
        <v>24.394586221000001</v>
      </c>
      <c r="IF124" s="29">
        <v>15.331057915327321</v>
      </c>
      <c r="IG124" s="29">
        <v>11.183793302498874</v>
      </c>
      <c r="IH124" s="29">
        <v>8.5113791567807873</v>
      </c>
      <c r="II124" s="29">
        <v>24.467468839999999</v>
      </c>
      <c r="IJ124" s="29">
        <v>15.237950298703129</v>
      </c>
      <c r="IK124" s="29">
        <v>11.115872592462795</v>
      </c>
      <c r="IL124" s="29">
        <v>8.3225718652003486</v>
      </c>
      <c r="IM124" s="29">
        <v>24.552667029999999</v>
      </c>
      <c r="IN124" s="29">
        <v>15.03381809148445</v>
      </c>
      <c r="IO124" s="29">
        <v>10.96696098932847</v>
      </c>
      <c r="IP124" s="29">
        <v>8.0869953037867575</v>
      </c>
      <c r="IQ124" s="29">
        <v>24.660785533999999</v>
      </c>
      <c r="IR124" s="29">
        <v>14.75875028098293</v>
      </c>
      <c r="IS124" s="29">
        <v>10.766302851200614</v>
      </c>
      <c r="IT124" s="29">
        <v>7.8587158461270885</v>
      </c>
      <c r="IU124" s="29">
        <v>24.801055898000001</v>
      </c>
      <c r="IV124" s="29">
        <v>14.459194218877419</v>
      </c>
      <c r="IW124" s="29">
        <v>10.547780874465452</v>
      </c>
      <c r="IX124" s="29">
        <v>7.6840283077247502</v>
      </c>
      <c r="IY124" s="29">
        <v>24.968680438</v>
      </c>
      <c r="IZ124" s="29">
        <v>14.323829770773767</v>
      </c>
      <c r="JA124" s="29">
        <v>10.449034394186061</v>
      </c>
      <c r="JB124" s="29">
        <v>7.5994970584608144</v>
      </c>
      <c r="JC124" s="29">
        <v>25.169519018999999</v>
      </c>
      <c r="JD124" s="29">
        <v>14.190675104299512</v>
      </c>
      <c r="JE124" s="29">
        <v>10.351899918839617</v>
      </c>
      <c r="JF124" s="29">
        <v>7.2149595551418546</v>
      </c>
      <c r="JG124" s="29">
        <v>25.432792555999999</v>
      </c>
      <c r="JH124" s="29">
        <v>13.932666162785189</v>
      </c>
      <c r="JI124" s="29">
        <v>10.163685988135731</v>
      </c>
      <c r="JJ124" s="29">
        <v>6.2506750483282509</v>
      </c>
      <c r="JK124" s="29">
        <v>26.400260665000001</v>
      </c>
      <c r="JL124" s="29">
        <v>13.332228169596544</v>
      </c>
      <c r="JM124" s="29">
        <v>9.7256748317056516</v>
      </c>
      <c r="JN124" s="29">
        <v>1.328458833459635</v>
      </c>
      <c r="JO124" s="29">
        <v>27.123171340999999</v>
      </c>
      <c r="JP124" s="29">
        <v>12.095385970976745</v>
      </c>
      <c r="JQ124" s="29">
        <v>8.8234156677543574</v>
      </c>
      <c r="JR124" s="29">
        <v>-2.668502935398589</v>
      </c>
      <c r="JS124" s="29">
        <v>27.394832146999999</v>
      </c>
      <c r="JT124" s="29">
        <v>11.485899163962618</v>
      </c>
      <c r="JU124" s="29">
        <v>8.3788035276207466</v>
      </c>
      <c r="JV124" s="29">
        <v>-4.8879575193315397</v>
      </c>
      <c r="JW124" s="29">
        <v>27.33195757</v>
      </c>
      <c r="JX124" s="29">
        <v>11.540875950135076</v>
      </c>
      <c r="JY124" s="29">
        <v>8.4189083277189685</v>
      </c>
      <c r="JZ124" s="29">
        <v>-3.9582898788901844</v>
      </c>
    </row>
    <row r="125" spans="1:286" ht="15" thickBot="1" x14ac:dyDescent="0.4">
      <c r="A125" s="2"/>
      <c r="B125" s="74" t="s">
        <v>595</v>
      </c>
      <c r="C125" s="74" t="s">
        <v>545</v>
      </c>
      <c r="D125" s="74" t="s">
        <v>851</v>
      </c>
      <c r="E125" s="87">
        <v>389631</v>
      </c>
      <c r="F125" s="84">
        <v>401496</v>
      </c>
      <c r="G125" s="22">
        <v>23.663078995263156</v>
      </c>
      <c r="H125" s="22">
        <v>9.7270841643398498</v>
      </c>
      <c r="I125" s="22">
        <v>7.095772472506785</v>
      </c>
      <c r="J125" s="22">
        <v>14.332815142294216</v>
      </c>
      <c r="K125" s="22">
        <v>23.657226945263158</v>
      </c>
      <c r="L125" s="22">
        <v>9.3020282326328019</v>
      </c>
      <c r="M125" s="22">
        <v>6.7857000881698815</v>
      </c>
      <c r="N125" s="22">
        <v>14.016658331403452</v>
      </c>
      <c r="O125" s="22">
        <v>23.707493173263156</v>
      </c>
      <c r="P125" s="22">
        <v>9.1423419013583551</v>
      </c>
      <c r="Q125" s="22">
        <v>6.6692111327389387</v>
      </c>
      <c r="R125" s="22">
        <v>13.875009608861015</v>
      </c>
      <c r="S125" s="22">
        <v>23.780322398263159</v>
      </c>
      <c r="T125" s="22">
        <v>8.9528500211144681</v>
      </c>
      <c r="U125" s="22">
        <v>6.5309794443026963</v>
      </c>
      <c r="V125" s="22">
        <v>13.553851705181721</v>
      </c>
      <c r="W125" s="22">
        <v>23.857709788263158</v>
      </c>
      <c r="X125" s="22">
        <v>8.7697128086813692</v>
      </c>
      <c r="Y125" s="22">
        <v>6.3973833975615291</v>
      </c>
      <c r="Z125" s="22">
        <v>13.261916617567788</v>
      </c>
      <c r="AA125" s="22">
        <v>23.941776330263156</v>
      </c>
      <c r="AB125" s="22">
        <v>8.5189672401245531</v>
      </c>
      <c r="AC125" s="22">
        <v>6.2144679963057952</v>
      </c>
      <c r="AD125" s="22">
        <v>12.913162690000824</v>
      </c>
      <c r="AE125" s="22">
        <v>24.032513716263157</v>
      </c>
      <c r="AF125" s="22">
        <v>8.3976976134169234</v>
      </c>
      <c r="AG125" s="22">
        <v>6.1260034919995796</v>
      </c>
      <c r="AH125" s="22">
        <v>12.576177271313016</v>
      </c>
      <c r="AI125" s="22">
        <v>24.135290133263158</v>
      </c>
      <c r="AJ125" s="22">
        <v>8.2722700761260448</v>
      </c>
      <c r="AK125" s="22">
        <v>6.0345058498114135</v>
      </c>
      <c r="AL125" s="22">
        <v>12.190441942258911</v>
      </c>
      <c r="AM125" s="22">
        <v>24.246418206263158</v>
      </c>
      <c r="AN125" s="22">
        <v>8.1427874975480705</v>
      </c>
      <c r="AO125" s="22">
        <v>5.9400501114606463</v>
      </c>
      <c r="AP125" s="22">
        <v>11.783991936956072</v>
      </c>
      <c r="AQ125" s="22">
        <v>24.375688889263159</v>
      </c>
      <c r="AR125" s="22">
        <v>8.0011397951088377</v>
      </c>
      <c r="AS125" s="22">
        <v>5.8367200846220886</v>
      </c>
      <c r="AT125" s="22">
        <v>11.314689422867374</v>
      </c>
      <c r="AU125" s="22">
        <v>24.930850104263158</v>
      </c>
      <c r="AV125" s="22">
        <v>7.4042954571895008</v>
      </c>
      <c r="AW125" s="22">
        <v>5.4013304496782863</v>
      </c>
      <c r="AX125" s="22">
        <v>9.5961056714351045</v>
      </c>
      <c r="AY125" s="22">
        <v>25.396408250263157</v>
      </c>
      <c r="AZ125" s="22">
        <v>7.3140591742763617</v>
      </c>
      <c r="BA125" s="22">
        <v>5.3355043376082634</v>
      </c>
      <c r="BB125" s="22">
        <v>8.6666578664223053</v>
      </c>
      <c r="BC125" s="22">
        <v>25.706288478263158</v>
      </c>
      <c r="BD125" s="22">
        <v>7.7380598661067399</v>
      </c>
      <c r="BE125" s="22">
        <v>5.6448069391467186</v>
      </c>
      <c r="BF125" s="22">
        <v>8.3677068366227374</v>
      </c>
      <c r="BG125" s="22">
        <v>25.956093857263156</v>
      </c>
      <c r="BH125" s="22">
        <v>7.7334174743222563</v>
      </c>
      <c r="BI125" s="22">
        <v>5.6414203789736614</v>
      </c>
      <c r="BJ125" s="22">
        <v>8.362838773286704</v>
      </c>
      <c r="BK125" s="25">
        <v>23.662811664263156</v>
      </c>
      <c r="BL125" s="25">
        <v>9.7270841643398498</v>
      </c>
      <c r="BM125" s="25">
        <v>7.095772472506785</v>
      </c>
      <c r="BN125" s="25">
        <v>14.332815142294216</v>
      </c>
      <c r="BO125" s="25">
        <v>23.651859899263158</v>
      </c>
      <c r="BP125" s="25">
        <v>9.3258496310640275</v>
      </c>
      <c r="BQ125" s="25">
        <v>6.8030774666719189</v>
      </c>
      <c r="BR125" s="25">
        <v>14.136928306910072</v>
      </c>
      <c r="BS125" s="25">
        <v>23.682406661263158</v>
      </c>
      <c r="BT125" s="25">
        <v>9.1927319956009903</v>
      </c>
      <c r="BU125" s="25">
        <v>6.7059700049325954</v>
      </c>
      <c r="BV125" s="25">
        <v>14.061193342310141</v>
      </c>
      <c r="BW125" s="25">
        <v>23.723878195263158</v>
      </c>
      <c r="BX125" s="25">
        <v>9.0416011842275807</v>
      </c>
      <c r="BY125" s="25">
        <v>6.595722182155189</v>
      </c>
      <c r="BZ125" s="25">
        <v>13.860165821492286</v>
      </c>
      <c r="CA125" s="25">
        <v>23.766262030263157</v>
      </c>
      <c r="CB125" s="25">
        <v>8.9028718537637292</v>
      </c>
      <c r="CC125" s="25">
        <v>6.4945210670416236</v>
      </c>
      <c r="CD125" s="25">
        <v>13.735725939912992</v>
      </c>
      <c r="CE125" s="25">
        <v>23.818634495263158</v>
      </c>
      <c r="CF125" s="25">
        <v>8.720493425519976</v>
      </c>
      <c r="CG125" s="25">
        <v>6.3614785428024074</v>
      </c>
      <c r="CH125" s="25">
        <v>13.506273142758761</v>
      </c>
      <c r="CI125" s="25">
        <v>23.888044074263156</v>
      </c>
      <c r="CJ125" s="25">
        <v>8.6394872309782311</v>
      </c>
      <c r="CK125" s="25">
        <v>6.3023856516933634</v>
      </c>
      <c r="CL125" s="25">
        <v>13.280887435151355</v>
      </c>
      <c r="CM125" s="25">
        <v>23.971961620263158</v>
      </c>
      <c r="CN125" s="25">
        <v>8.570288494043206</v>
      </c>
      <c r="CO125" s="25">
        <v>6.2519061365190334</v>
      </c>
      <c r="CP125" s="25">
        <v>12.969054188059525</v>
      </c>
      <c r="CQ125" s="25">
        <v>24.071793035263159</v>
      </c>
      <c r="CR125" s="25">
        <v>8.4828973786371424</v>
      </c>
      <c r="CS125" s="25">
        <v>6.1881555345335615</v>
      </c>
      <c r="CT125" s="25">
        <v>12.577184401675657</v>
      </c>
      <c r="CU125" s="25">
        <v>24.186344919263156</v>
      </c>
      <c r="CV125" s="25">
        <v>8.3954664404398311</v>
      </c>
      <c r="CW125" s="25">
        <v>6.1243758823763077</v>
      </c>
      <c r="CX125" s="25">
        <v>12.197954802328741</v>
      </c>
      <c r="CY125" s="25">
        <v>24.407411212263156</v>
      </c>
      <c r="CZ125" s="25">
        <v>8.1542498381188544</v>
      </c>
      <c r="DA125" s="25">
        <v>5.9484117293225385</v>
      </c>
      <c r="DB125" s="25">
        <v>11.146272689411106</v>
      </c>
      <c r="DC125" s="25">
        <v>24.594262738263158</v>
      </c>
      <c r="DD125" s="25">
        <v>8.1178783554405545</v>
      </c>
      <c r="DE125" s="25">
        <v>5.9218792390908712</v>
      </c>
      <c r="DF125" s="25">
        <v>10.424402673589189</v>
      </c>
      <c r="DG125" s="25">
        <v>24.751256549263157</v>
      </c>
      <c r="DH125" s="25">
        <v>8.2509594866782638</v>
      </c>
      <c r="DI125" s="25">
        <v>6.0189600715060489</v>
      </c>
      <c r="DJ125" s="25">
        <v>9.9838602738654316</v>
      </c>
      <c r="DK125" s="25">
        <v>24.879552343263157</v>
      </c>
      <c r="DL125" s="25">
        <v>8.136704580005695</v>
      </c>
      <c r="DM125" s="25">
        <v>5.9356127078029335</v>
      </c>
      <c r="DN125" s="25">
        <v>9.6577683931225948</v>
      </c>
      <c r="DO125" s="27">
        <v>23.663078995263156</v>
      </c>
      <c r="DP125" s="27">
        <v>9.7270841643398498</v>
      </c>
      <c r="DQ125" s="27">
        <v>7.095772472506785</v>
      </c>
      <c r="DR125" s="27">
        <v>14.332815142294216</v>
      </c>
      <c r="DS125" s="27">
        <v>23.657138988263156</v>
      </c>
      <c r="DT125" s="27">
        <v>9.302803432062726</v>
      </c>
      <c r="DU125" s="27">
        <v>6.786265585361293</v>
      </c>
      <c r="DV125" s="27">
        <v>14.016706818847322</v>
      </c>
      <c r="DW125" s="27">
        <v>23.707304565263158</v>
      </c>
      <c r="DX125" s="27">
        <v>9.1457192056250296</v>
      </c>
      <c r="DY125" s="27">
        <v>6.6716748291809411</v>
      </c>
      <c r="DZ125" s="27">
        <v>13.875105893104596</v>
      </c>
      <c r="EA125" s="27">
        <v>23.780046174263159</v>
      </c>
      <c r="EB125" s="27">
        <v>8.9531488247677231</v>
      </c>
      <c r="EC125" s="27">
        <v>6.5311974174076504</v>
      </c>
      <c r="ED125" s="27">
        <v>13.553995317154655</v>
      </c>
      <c r="EE125" s="27">
        <v>23.857345543263158</v>
      </c>
      <c r="EF125" s="27">
        <v>8.7717556035555315</v>
      </c>
      <c r="EG125" s="27">
        <v>6.3988735879814094</v>
      </c>
      <c r="EH125" s="27">
        <v>13.262123637394437</v>
      </c>
      <c r="EI125" s="27">
        <v>23.941885230263157</v>
      </c>
      <c r="EJ125" s="27">
        <v>8.5230140219401225</v>
      </c>
      <c r="EK125" s="27">
        <v>6.2174200672989137</v>
      </c>
      <c r="EL125" s="27">
        <v>12.913100882156019</v>
      </c>
      <c r="EM125" s="27">
        <v>24.033669062263158</v>
      </c>
      <c r="EN125" s="27">
        <v>8.402517736442892</v>
      </c>
      <c r="EO125" s="27">
        <v>6.1295197046388363</v>
      </c>
      <c r="EP125" s="27">
        <v>12.575521997323905</v>
      </c>
      <c r="EQ125" s="27">
        <v>24.136645237263156</v>
      </c>
      <c r="ER125" s="27">
        <v>8.2782448453410993</v>
      </c>
      <c r="ES125" s="27">
        <v>6.0388643607700416</v>
      </c>
      <c r="ET125" s="27">
        <v>12.18967340719845</v>
      </c>
      <c r="EU125" s="27">
        <v>24.247953811263159</v>
      </c>
      <c r="EV125" s="27">
        <v>8.1454994813847961</v>
      </c>
      <c r="EW125" s="27">
        <v>5.9420284659119291</v>
      </c>
      <c r="EX125" s="27">
        <v>11.783120403742576</v>
      </c>
      <c r="EY125" s="27">
        <v>24.368133919263158</v>
      </c>
      <c r="EZ125" s="27">
        <v>8.012163400558892</v>
      </c>
      <c r="FA125" s="27">
        <v>5.8447616513217007</v>
      </c>
      <c r="FB125" s="27">
        <v>11.350003657187628</v>
      </c>
      <c r="FC125" s="27">
        <v>24.868783591263156</v>
      </c>
      <c r="FD125" s="27">
        <v>7.4375352690648624</v>
      </c>
      <c r="FE125" s="27">
        <v>5.4255784296599119</v>
      </c>
      <c r="FF125" s="27">
        <v>9.7584274653272587</v>
      </c>
      <c r="FG125" s="27">
        <v>25.25590230626316</v>
      </c>
      <c r="FH125" s="27">
        <v>7.3585783265836557</v>
      </c>
      <c r="FI125" s="27">
        <v>5.3679804393983073</v>
      </c>
      <c r="FJ125" s="27">
        <v>8.8917422973661289</v>
      </c>
      <c r="FK125" s="27">
        <v>25.52972960026316</v>
      </c>
      <c r="FL125" s="27">
        <v>7.7899675731006379</v>
      </c>
      <c r="FM125" s="27">
        <v>5.6826728887134506</v>
      </c>
      <c r="FN125" s="27">
        <v>8.5918359034677465</v>
      </c>
      <c r="FO125" s="27">
        <v>25.731731156263159</v>
      </c>
      <c r="FP125" s="27">
        <v>7.7908237806981644</v>
      </c>
      <c r="FQ125" s="27">
        <v>5.6832974802352911</v>
      </c>
      <c r="FR125" s="27">
        <v>8.5854874647341788</v>
      </c>
      <c r="FS125" s="28">
        <v>23.663702599263157</v>
      </c>
      <c r="FT125" s="28">
        <v>9.7270841643398498</v>
      </c>
      <c r="FU125" s="28">
        <v>7.095772472506785</v>
      </c>
      <c r="FV125" s="28">
        <v>14.332815142294216</v>
      </c>
      <c r="FW125" s="28">
        <v>23.653864352263156</v>
      </c>
      <c r="FX125" s="28">
        <v>8.9089502957070916</v>
      </c>
      <c r="FY125" s="28">
        <v>6.4989552058121678</v>
      </c>
      <c r="FZ125" s="28">
        <v>14.008598192411988</v>
      </c>
      <c r="GA125" s="28">
        <v>23.710473731263157</v>
      </c>
      <c r="GB125" s="28">
        <v>8.5190058924688401</v>
      </c>
      <c r="GC125" s="28">
        <v>6.2144961926528151</v>
      </c>
      <c r="GD125" s="28">
        <v>13.867670557184738</v>
      </c>
      <c r="GE125" s="28">
        <v>23.793467264263157</v>
      </c>
      <c r="GF125" s="28">
        <v>8.1215744861906032</v>
      </c>
      <c r="GG125" s="28">
        <v>5.9245755150136334</v>
      </c>
      <c r="GH125" s="28">
        <v>13.545464669381946</v>
      </c>
      <c r="GI125" s="28">
        <v>23.894096804263157</v>
      </c>
      <c r="GJ125" s="28">
        <v>7.7463193863363689</v>
      </c>
      <c r="GK125" s="28">
        <v>5.6508321441610203</v>
      </c>
      <c r="GL125" s="28">
        <v>13.28414358707235</v>
      </c>
      <c r="GM125" s="28">
        <v>24.014457231263158</v>
      </c>
      <c r="GN125" s="28">
        <v>7.3684341758623892</v>
      </c>
      <c r="GO125" s="28">
        <v>5.3751701442290321</v>
      </c>
      <c r="GP125" s="28">
        <v>12.955152982318372</v>
      </c>
      <c r="GQ125" s="28">
        <v>24.154012537263156</v>
      </c>
      <c r="GR125" s="28">
        <v>7.2231781825239354</v>
      </c>
      <c r="GS125" s="28">
        <v>5.2692079194159414</v>
      </c>
      <c r="GT125" s="28">
        <v>12.626833959895508</v>
      </c>
      <c r="GU125" s="28">
        <v>24.318512148263157</v>
      </c>
      <c r="GV125" s="28">
        <v>7.0717841346334707</v>
      </c>
      <c r="GW125" s="28">
        <v>5.158768069264255</v>
      </c>
      <c r="GX125" s="28">
        <v>12.248677093528965</v>
      </c>
      <c r="GY125" s="28">
        <v>24.501723123263158</v>
      </c>
      <c r="GZ125" s="28">
        <v>6.9245182758343145</v>
      </c>
      <c r="HA125" s="28">
        <v>5.0513396755799445</v>
      </c>
      <c r="HB125" s="28">
        <v>11.89356388937318</v>
      </c>
      <c r="HC125" s="28">
        <v>24.717765407263158</v>
      </c>
      <c r="HD125" s="28">
        <v>6.7678470601153053</v>
      </c>
      <c r="HE125" s="28">
        <v>4.937050204968731</v>
      </c>
      <c r="HF125" s="28">
        <v>11.536344867259672</v>
      </c>
      <c r="HG125" s="28">
        <v>25.586958882263158</v>
      </c>
      <c r="HH125" s="28">
        <v>5.8500469119923748</v>
      </c>
      <c r="HI125" s="28">
        <v>4.2675277749903202</v>
      </c>
      <c r="HJ125" s="28">
        <v>8.9859988594675073</v>
      </c>
      <c r="HK125" s="28">
        <v>26.384484131263157</v>
      </c>
      <c r="HL125" s="28">
        <v>4.5421600092832088</v>
      </c>
      <c r="HM125" s="28">
        <v>3.31344248852609</v>
      </c>
      <c r="HN125" s="28">
        <v>3.3300915098448591</v>
      </c>
      <c r="HO125" s="28">
        <v>22.20783835039823</v>
      </c>
      <c r="HP125" s="28">
        <v>3.6023292954020518</v>
      </c>
      <c r="HQ125" s="28">
        <v>2.6278490675477175</v>
      </c>
      <c r="HR125" s="28">
        <v>-1.2379277602415186</v>
      </c>
      <c r="HS125" s="28">
        <v>17.356622199873939</v>
      </c>
      <c r="HT125" s="28">
        <v>2.815414433107593</v>
      </c>
      <c r="HU125" s="28">
        <v>2.0538056313301136</v>
      </c>
      <c r="HV125" s="28">
        <v>-4.325266802927711</v>
      </c>
      <c r="HW125" s="29">
        <v>23.663702599263157</v>
      </c>
      <c r="HX125" s="29">
        <v>9.7270841643398498</v>
      </c>
      <c r="HY125" s="29">
        <v>7.095772472506785</v>
      </c>
      <c r="HZ125" s="29">
        <v>14.332815142294216</v>
      </c>
      <c r="IA125" s="29">
        <v>23.634415717263156</v>
      </c>
      <c r="IB125" s="29">
        <v>9.3659000388049112</v>
      </c>
      <c r="IC125" s="29">
        <v>6.8322936815168864</v>
      </c>
      <c r="ID125" s="29">
        <v>14.086768618715311</v>
      </c>
      <c r="IE125" s="29">
        <v>23.703694058263157</v>
      </c>
      <c r="IF125" s="29">
        <v>9.2264558707352364</v>
      </c>
      <c r="IG125" s="29">
        <v>6.7305711023222035</v>
      </c>
      <c r="IH125" s="29">
        <v>13.901681126979753</v>
      </c>
      <c r="II125" s="29">
        <v>23.779770933263158</v>
      </c>
      <c r="IJ125" s="29">
        <v>9.0421200730734999</v>
      </c>
      <c r="IK125" s="29">
        <v>6.5961007043440549</v>
      </c>
      <c r="IL125" s="29">
        <v>13.607452227007624</v>
      </c>
      <c r="IM125" s="29">
        <v>23.872618920263157</v>
      </c>
      <c r="IN125" s="29">
        <v>8.7981732626139681</v>
      </c>
      <c r="IO125" s="29">
        <v>6.4181449024645447</v>
      </c>
      <c r="IP125" s="29">
        <v>13.356055677239585</v>
      </c>
      <c r="IQ125" s="29">
        <v>23.980971269263158</v>
      </c>
      <c r="IR125" s="29">
        <v>8.5199984929659909</v>
      </c>
      <c r="IS125" s="29">
        <v>6.215220280896002</v>
      </c>
      <c r="IT125" s="29">
        <v>13.088344269815941</v>
      </c>
      <c r="IU125" s="29">
        <v>24.112897920263158</v>
      </c>
      <c r="IV125" s="29">
        <v>8.3451381945268821</v>
      </c>
      <c r="IW125" s="29">
        <v>6.0876621276780734</v>
      </c>
      <c r="IX125" s="29">
        <v>12.819934586039389</v>
      </c>
      <c r="IY125" s="29">
        <v>24.265063649263158</v>
      </c>
      <c r="IZ125" s="29">
        <v>8.1958401710484523</v>
      </c>
      <c r="JA125" s="29">
        <v>5.9787512981530559</v>
      </c>
      <c r="JB125" s="29">
        <v>12.513501427279042</v>
      </c>
      <c r="JC125" s="29">
        <v>24.445210462263159</v>
      </c>
      <c r="JD125" s="29">
        <v>8.0533359643506621</v>
      </c>
      <c r="JE125" s="29">
        <v>5.8747964633825651</v>
      </c>
      <c r="JF125" s="29">
        <v>12.045770821928365</v>
      </c>
      <c r="JG125" s="29">
        <v>24.692930338263157</v>
      </c>
      <c r="JH125" s="29">
        <v>7.7461173790468978</v>
      </c>
      <c r="JI125" s="29">
        <v>5.6506847826557989</v>
      </c>
      <c r="JJ125" s="29">
        <v>10.707263907647427</v>
      </c>
      <c r="JK125" s="29">
        <v>25.649425518263158</v>
      </c>
      <c r="JL125" s="29">
        <v>7.1699937506551565</v>
      </c>
      <c r="JM125" s="29">
        <v>5.230410616828193</v>
      </c>
      <c r="JN125" s="29">
        <v>4.4111289037118375</v>
      </c>
      <c r="JO125" s="29">
        <v>26.253088026263157</v>
      </c>
      <c r="JP125" s="29">
        <v>5.8010081396738498</v>
      </c>
      <c r="JQ125" s="29">
        <v>4.231754673326515</v>
      </c>
      <c r="JR125" s="29">
        <v>-0.71530101303493154</v>
      </c>
      <c r="JS125" s="29">
        <v>26.481514148263159</v>
      </c>
      <c r="JT125" s="29">
        <v>5.029423714182804</v>
      </c>
      <c r="JU125" s="29">
        <v>3.6688945773189161</v>
      </c>
      <c r="JV125" s="29">
        <v>-3.7596347699491162</v>
      </c>
      <c r="JW125" s="29">
        <v>26.425064004263156</v>
      </c>
      <c r="JX125" s="29">
        <v>5.0181526825330396</v>
      </c>
      <c r="JY125" s="29">
        <v>3.6606725166514087</v>
      </c>
      <c r="JZ125" s="29">
        <v>-3.0163574489318705</v>
      </c>
    </row>
    <row r="126" spans="1:286" ht="15" thickBot="1" x14ac:dyDescent="0.4">
      <c r="A126" s="2"/>
      <c r="B126" s="74" t="s">
        <v>596</v>
      </c>
      <c r="C126" s="74" t="s">
        <v>492</v>
      </c>
      <c r="D126" s="74" t="s">
        <v>849</v>
      </c>
      <c r="E126" s="87">
        <v>385608</v>
      </c>
      <c r="F126" s="84">
        <v>393881</v>
      </c>
      <c r="G126" s="22">
        <v>31.753269179</v>
      </c>
      <c r="H126" s="22">
        <v>12.329796569605108</v>
      </c>
      <c r="I126" s="22">
        <v>8.9944149358709886</v>
      </c>
      <c r="J126" s="22">
        <v>12.089421096734347</v>
      </c>
      <c r="K126" s="22">
        <v>31.744934485999998</v>
      </c>
      <c r="L126" s="22">
        <v>12.255833712441548</v>
      </c>
      <c r="M126" s="22">
        <v>8.9404600613184293</v>
      </c>
      <c r="N126" s="22">
        <v>11.732460855621081</v>
      </c>
      <c r="O126" s="22">
        <v>31.791719965999999</v>
      </c>
      <c r="P126" s="22">
        <v>12.174061276886368</v>
      </c>
      <c r="Q126" s="22">
        <v>8.8808082080580792</v>
      </c>
      <c r="R126" s="22">
        <v>11.449019890048682</v>
      </c>
      <c r="S126" s="22">
        <v>31.871000028000001</v>
      </c>
      <c r="T126" s="22">
        <v>12.063080621385593</v>
      </c>
      <c r="U126" s="22">
        <v>8.7998493649990088</v>
      </c>
      <c r="V126" s="22">
        <v>11.123392247186729</v>
      </c>
      <c r="W126" s="22">
        <v>31.959731798</v>
      </c>
      <c r="X126" s="22">
        <v>11.974758323512983</v>
      </c>
      <c r="Y126" s="22">
        <v>8.7354194783685841</v>
      </c>
      <c r="Z126" s="22">
        <v>10.716196151687495</v>
      </c>
      <c r="AA126" s="22">
        <v>32.054352426999998</v>
      </c>
      <c r="AB126" s="22">
        <v>11.798986601897896</v>
      </c>
      <c r="AC126" s="22">
        <v>8.6071964546330744</v>
      </c>
      <c r="AD126" s="22">
        <v>10.305525783202633</v>
      </c>
      <c r="AE126" s="22">
        <v>32.152992939000001</v>
      </c>
      <c r="AF126" s="22">
        <v>11.611500512695393</v>
      </c>
      <c r="AG126" s="22">
        <v>8.4704279628358847</v>
      </c>
      <c r="AH126" s="22">
        <v>9.8606363685086578</v>
      </c>
      <c r="AI126" s="22">
        <v>32.260847699999999</v>
      </c>
      <c r="AJ126" s="22">
        <v>11.503664187867953</v>
      </c>
      <c r="AK126" s="22">
        <v>8.3917628652260525</v>
      </c>
      <c r="AL126" s="22">
        <v>9.4272767071795158</v>
      </c>
      <c r="AM126" s="22">
        <v>32.377448033</v>
      </c>
      <c r="AN126" s="22">
        <v>11.372640490788042</v>
      </c>
      <c r="AO126" s="22">
        <v>8.2961829023843521</v>
      </c>
      <c r="AP126" s="22">
        <v>9.0112606271431872</v>
      </c>
      <c r="AQ126" s="22">
        <v>32.517323720999997</v>
      </c>
      <c r="AR126" s="22">
        <v>11.195536313587931</v>
      </c>
      <c r="AS126" s="22">
        <v>8.1669878708506864</v>
      </c>
      <c r="AT126" s="22">
        <v>8.4424459268667817</v>
      </c>
      <c r="AU126" s="22">
        <v>33.049056706000002</v>
      </c>
      <c r="AV126" s="22">
        <v>10.478453683972754</v>
      </c>
      <c r="AW126" s="22">
        <v>7.6438860761330005</v>
      </c>
      <c r="AX126" s="22">
        <v>6.311081625750063</v>
      </c>
      <c r="AY126" s="22">
        <v>33.388482942000003</v>
      </c>
      <c r="AZ126" s="22">
        <v>9.9361607925762669</v>
      </c>
      <c r="BA126" s="22">
        <v>7.2482909619348233</v>
      </c>
      <c r="BB126" s="22">
        <v>5.116673659503796</v>
      </c>
      <c r="BC126" s="22">
        <v>33.581464685</v>
      </c>
      <c r="BD126" s="22">
        <v>9.5762489992575368</v>
      </c>
      <c r="BE126" s="22">
        <v>6.9857403195825976</v>
      </c>
      <c r="BF126" s="22">
        <v>4.6919760514141373</v>
      </c>
      <c r="BG126" s="22">
        <v>33.697636052</v>
      </c>
      <c r="BH126" s="22">
        <v>9.4684093680886967</v>
      </c>
      <c r="BI126" s="22">
        <v>6.9070728100427461</v>
      </c>
      <c r="BJ126" s="22">
        <v>4.7433147224773791</v>
      </c>
      <c r="BK126" s="25">
        <v>31.753074168000001</v>
      </c>
      <c r="BL126" s="25">
        <v>12.329796569605108</v>
      </c>
      <c r="BM126" s="25">
        <v>8.9944149358709886</v>
      </c>
      <c r="BN126" s="25">
        <v>12.089421096734347</v>
      </c>
      <c r="BO126" s="25">
        <v>31.750038691</v>
      </c>
      <c r="BP126" s="25">
        <v>12.285088697274579</v>
      </c>
      <c r="BQ126" s="25">
        <v>8.9618011654514493</v>
      </c>
      <c r="BR126" s="25">
        <v>11.927479627883278</v>
      </c>
      <c r="BS126" s="25">
        <v>31.788247647999999</v>
      </c>
      <c r="BT126" s="25">
        <v>12.216551839876614</v>
      </c>
      <c r="BU126" s="25">
        <v>8.9118044821843814</v>
      </c>
      <c r="BV126" s="25">
        <v>11.738672668135967</v>
      </c>
      <c r="BW126" s="25">
        <v>31.846039971</v>
      </c>
      <c r="BX126" s="25">
        <v>12.150429300188476</v>
      </c>
      <c r="BY126" s="25">
        <v>8.8635690100732827</v>
      </c>
      <c r="BZ126" s="25">
        <v>11.577300972739192</v>
      </c>
      <c r="CA126" s="25">
        <v>31.912269185</v>
      </c>
      <c r="CB126" s="25">
        <v>12.102288466511652</v>
      </c>
      <c r="CC126" s="25">
        <v>8.8284509421470432</v>
      </c>
      <c r="CD126" s="25">
        <v>11.35172727699215</v>
      </c>
      <c r="CE126" s="25">
        <v>31.993471891999999</v>
      </c>
      <c r="CF126" s="25">
        <v>12.058668690792812</v>
      </c>
      <c r="CG126" s="25">
        <v>8.7966309230566999</v>
      </c>
      <c r="CH126" s="25">
        <v>11.075446875792927</v>
      </c>
      <c r="CI126" s="25">
        <v>32.095674860000003</v>
      </c>
      <c r="CJ126" s="25">
        <v>11.960829292423659</v>
      </c>
      <c r="CK126" s="25">
        <v>8.7252584441159282</v>
      </c>
      <c r="CL126" s="25">
        <v>10.708662732400754</v>
      </c>
      <c r="CM126" s="25">
        <v>32.219245155999999</v>
      </c>
      <c r="CN126" s="25">
        <v>11.864931270075971</v>
      </c>
      <c r="CO126" s="25">
        <v>8.6553021719539984</v>
      </c>
      <c r="CP126" s="25">
        <v>10.326537318640121</v>
      </c>
      <c r="CQ126" s="25">
        <v>32.364124314999998</v>
      </c>
      <c r="CR126" s="25">
        <v>11.763397634882351</v>
      </c>
      <c r="CS126" s="25">
        <v>8.581234798682809</v>
      </c>
      <c r="CT126" s="25">
        <v>9.9328408745100987</v>
      </c>
      <c r="CU126" s="25">
        <v>32.530728640999996</v>
      </c>
      <c r="CV126" s="25">
        <v>11.644672734681025</v>
      </c>
      <c r="CW126" s="25">
        <v>8.4946266369339725</v>
      </c>
      <c r="CX126" s="25">
        <v>9.4610606042225172</v>
      </c>
      <c r="CY126" s="25">
        <v>32.772270399999996</v>
      </c>
      <c r="CZ126" s="25">
        <v>11.311830926464411</v>
      </c>
      <c r="DA126" s="25">
        <v>8.2518231718317345</v>
      </c>
      <c r="DB126" s="25">
        <v>8.0988401073205196</v>
      </c>
      <c r="DC126" s="25">
        <v>32.977856387000003</v>
      </c>
      <c r="DD126" s="25">
        <v>11.0094922035048</v>
      </c>
      <c r="DE126" s="25">
        <v>8.0312712827451183</v>
      </c>
      <c r="DF126" s="25">
        <v>7.0660965113072862</v>
      </c>
      <c r="DG126" s="25">
        <v>33.105423068999997</v>
      </c>
      <c r="DH126" s="25">
        <v>10.832549173651577</v>
      </c>
      <c r="DI126" s="25">
        <v>7.902193805957431</v>
      </c>
      <c r="DJ126" s="25">
        <v>6.4374059030878428</v>
      </c>
      <c r="DK126" s="25">
        <v>33.158493180999997</v>
      </c>
      <c r="DL126" s="25">
        <v>10.633655696346256</v>
      </c>
      <c r="DM126" s="25">
        <v>7.7571037833586569</v>
      </c>
      <c r="DN126" s="25">
        <v>5.9879496684019671</v>
      </c>
      <c r="DO126" s="27">
        <v>31.753269179</v>
      </c>
      <c r="DP126" s="27">
        <v>12.329796569605108</v>
      </c>
      <c r="DQ126" s="27">
        <v>8.9944149358709886</v>
      </c>
      <c r="DR126" s="27">
        <v>12.089421096734347</v>
      </c>
      <c r="DS126" s="27">
        <v>31.744912706000001</v>
      </c>
      <c r="DT126" s="27">
        <v>12.236573580010205</v>
      </c>
      <c r="DU126" s="27">
        <v>8.9264100628590572</v>
      </c>
      <c r="DV126" s="27">
        <v>11.732474565093924</v>
      </c>
      <c r="DW126" s="27">
        <v>31.791676403</v>
      </c>
      <c r="DX126" s="27">
        <v>12.166449623954325</v>
      </c>
      <c r="DY126" s="27">
        <v>8.8752556132174298</v>
      </c>
      <c r="DZ126" s="27">
        <v>11.449047309174453</v>
      </c>
      <c r="EA126" s="27">
        <v>31.870935261</v>
      </c>
      <c r="EB126" s="27">
        <v>12.031943396009758</v>
      </c>
      <c r="EC126" s="27">
        <v>8.7771351925955177</v>
      </c>
      <c r="ED126" s="27">
        <v>11.123432944624366</v>
      </c>
      <c r="EE126" s="27">
        <v>31.9596464</v>
      </c>
      <c r="EF126" s="27">
        <v>11.964700204302748</v>
      </c>
      <c r="EG126" s="27">
        <v>8.7280822204389334</v>
      </c>
      <c r="EH126" s="27">
        <v>10.71624974373767</v>
      </c>
      <c r="EI126" s="27">
        <v>32.054377952000003</v>
      </c>
      <c r="EJ126" s="27">
        <v>11.793888407750259</v>
      </c>
      <c r="EK126" s="27">
        <v>8.6034773929820076</v>
      </c>
      <c r="EL126" s="27">
        <v>10.305509823142749</v>
      </c>
      <c r="EM126" s="27">
        <v>32.153263838999997</v>
      </c>
      <c r="EN126" s="27">
        <v>11.618687662528473</v>
      </c>
      <c r="EO126" s="27">
        <v>8.4756708885759853</v>
      </c>
      <c r="EP126" s="27">
        <v>9.8604658439103332</v>
      </c>
      <c r="EQ126" s="27">
        <v>32.261165439000003</v>
      </c>
      <c r="ER126" s="27">
        <v>11.487591386413627</v>
      </c>
      <c r="ES126" s="27">
        <v>8.3800379803387823</v>
      </c>
      <c r="ET126" s="27">
        <v>9.4270767142370175</v>
      </c>
      <c r="EU126" s="27">
        <v>32.377808094999999</v>
      </c>
      <c r="EV126" s="27">
        <v>11.367780033327866</v>
      </c>
      <c r="EW126" s="27">
        <v>8.2926372663368983</v>
      </c>
      <c r="EX126" s="27">
        <v>9.0110344461916796</v>
      </c>
      <c r="EY126" s="27">
        <v>32.510002170999996</v>
      </c>
      <c r="EZ126" s="27">
        <v>11.199154442555628</v>
      </c>
      <c r="FA126" s="27">
        <v>8.1696272455592016</v>
      </c>
      <c r="FB126" s="27">
        <v>8.4806482928942941</v>
      </c>
      <c r="FC126" s="27">
        <v>33.006310825</v>
      </c>
      <c r="FD126" s="27">
        <v>10.503815322408263</v>
      </c>
      <c r="FE126" s="27">
        <v>7.6623870382741641</v>
      </c>
      <c r="FF126" s="27">
        <v>6.4747064803318395</v>
      </c>
      <c r="FG126" s="27">
        <v>33.314536183000001</v>
      </c>
      <c r="FH126" s="27">
        <v>9.9722266533658299</v>
      </c>
      <c r="FI126" s="27">
        <v>7.2746005052536775</v>
      </c>
      <c r="FJ126" s="27">
        <v>5.3209382857399774</v>
      </c>
      <c r="FK126" s="27">
        <v>33.494582907000002</v>
      </c>
      <c r="FL126" s="27">
        <v>9.6129281984005193</v>
      </c>
      <c r="FM126" s="27">
        <v>7.0124972846910634</v>
      </c>
      <c r="FN126" s="27">
        <v>4.8838394050727416</v>
      </c>
      <c r="FO126" s="27">
        <v>33.598578521999997</v>
      </c>
      <c r="FP126" s="27">
        <v>9.49743633812718</v>
      </c>
      <c r="FQ126" s="27">
        <v>6.92824758055768</v>
      </c>
      <c r="FR126" s="27">
        <v>4.9103742366310783</v>
      </c>
      <c r="FS126" s="28">
        <v>31.753796817000001</v>
      </c>
      <c r="FT126" s="28">
        <v>12.329796569605108</v>
      </c>
      <c r="FU126" s="28">
        <v>8.9944149358709886</v>
      </c>
      <c r="FV126" s="28">
        <v>12.089421096734347</v>
      </c>
      <c r="FW126" s="28">
        <v>31.742605572000002</v>
      </c>
      <c r="FX126" s="28">
        <v>12.231022511405804</v>
      </c>
      <c r="FY126" s="28">
        <v>8.9223606355969274</v>
      </c>
      <c r="FZ126" s="28">
        <v>11.723268954570763</v>
      </c>
      <c r="GA126" s="28">
        <v>31.794634473999999</v>
      </c>
      <c r="GB126" s="28">
        <v>12.134794943473798</v>
      </c>
      <c r="GC126" s="28">
        <v>8.8521639645193364</v>
      </c>
      <c r="GD126" s="28">
        <v>11.439629930339972</v>
      </c>
      <c r="GE126" s="28">
        <v>31.889632769000002</v>
      </c>
      <c r="GF126" s="28">
        <v>11.901209029097558</v>
      </c>
      <c r="GG126" s="28">
        <v>8.6817662920829601</v>
      </c>
      <c r="GH126" s="28">
        <v>11.10175977015443</v>
      </c>
      <c r="GI126" s="28">
        <v>32.003112711</v>
      </c>
      <c r="GJ126" s="28">
        <v>11.705506291360175</v>
      </c>
      <c r="GK126" s="28">
        <v>8.5390038695759074</v>
      </c>
      <c r="GL126" s="28">
        <v>10.696155554947676</v>
      </c>
      <c r="GM126" s="28">
        <v>32.136564663000001</v>
      </c>
      <c r="GN126" s="28">
        <v>11.456995298313387</v>
      </c>
      <c r="GO126" s="28">
        <v>8.3577185600438515</v>
      </c>
      <c r="GP126" s="28">
        <v>10.264354057270957</v>
      </c>
      <c r="GQ126" s="28">
        <v>32.291495351000002</v>
      </c>
      <c r="GR126" s="28">
        <v>11.267427287129061</v>
      </c>
      <c r="GS126" s="28">
        <v>8.219431335146492</v>
      </c>
      <c r="GT126" s="28">
        <v>9.752242132073107</v>
      </c>
      <c r="GU126" s="28">
        <v>32.466935796999998</v>
      </c>
      <c r="GV126" s="28">
        <v>11.091600401997491</v>
      </c>
      <c r="GW126" s="28">
        <v>8.0911680703937225</v>
      </c>
      <c r="GX126" s="28">
        <v>9.2460320840055559</v>
      </c>
      <c r="GY126" s="28">
        <v>32.640541841000001</v>
      </c>
      <c r="GZ126" s="28">
        <v>10.90464171655459</v>
      </c>
      <c r="HA126" s="28">
        <v>7.9547843122963808</v>
      </c>
      <c r="HB126" s="28">
        <v>8.8167317780155656</v>
      </c>
      <c r="HC126" s="28">
        <v>32.831996683</v>
      </c>
      <c r="HD126" s="28">
        <v>10.709468119651982</v>
      </c>
      <c r="HE126" s="28">
        <v>7.8124078906613317</v>
      </c>
      <c r="HF126" s="28">
        <v>8.3284694230281104</v>
      </c>
      <c r="HG126" s="28">
        <v>33.444391197999998</v>
      </c>
      <c r="HH126" s="28">
        <v>9.6217629125813851</v>
      </c>
      <c r="HI126" s="28">
        <v>7.0189420856846523</v>
      </c>
      <c r="HJ126" s="28">
        <v>5.5637729497211552</v>
      </c>
      <c r="HK126" s="28">
        <v>33.983680864999997</v>
      </c>
      <c r="HL126" s="28">
        <v>8.1535062314091462</v>
      </c>
      <c r="HM126" s="28">
        <v>5.9478692785806739</v>
      </c>
      <c r="HN126" s="28">
        <v>0.39663558219102413</v>
      </c>
      <c r="HO126" s="28">
        <v>34.255358012000002</v>
      </c>
      <c r="HP126" s="28">
        <v>7.0593818845868244</v>
      </c>
      <c r="HQ126" s="28">
        <v>5.1497208005256159</v>
      </c>
      <c r="HR126" s="28">
        <v>-3.3319599812862819</v>
      </c>
      <c r="HS126" s="28">
        <v>34.387244170999999</v>
      </c>
      <c r="HT126" s="28">
        <v>6.2517674570077704</v>
      </c>
      <c r="HU126" s="28">
        <v>4.5605773196227037</v>
      </c>
      <c r="HV126" s="28">
        <v>-5.8774626375050616</v>
      </c>
      <c r="HW126" s="29">
        <v>31.753796817000001</v>
      </c>
      <c r="HX126" s="29">
        <v>12.329796569605108</v>
      </c>
      <c r="HY126" s="29">
        <v>8.9944149358709886</v>
      </c>
      <c r="HZ126" s="29">
        <v>12.089421096734347</v>
      </c>
      <c r="IA126" s="29">
        <v>31.716389686999999</v>
      </c>
      <c r="IB126" s="29">
        <v>12.252270801688482</v>
      </c>
      <c r="IC126" s="29">
        <v>8.9378609675287102</v>
      </c>
      <c r="ID126" s="29">
        <v>11.797614924722602</v>
      </c>
      <c r="IE126" s="29">
        <v>31.772990979999999</v>
      </c>
      <c r="IF126" s="29">
        <v>12.109093892820876</v>
      </c>
      <c r="IG126" s="29">
        <v>8.8334154058910404</v>
      </c>
      <c r="IH126" s="29">
        <v>11.435468434350987</v>
      </c>
      <c r="II126" s="29">
        <v>31.856502464999998</v>
      </c>
      <c r="IJ126" s="29">
        <v>12.014437569735708</v>
      </c>
      <c r="IK126" s="29">
        <v>8.7643649360535534</v>
      </c>
      <c r="IL126" s="29">
        <v>11.109509586467816</v>
      </c>
      <c r="IM126" s="29">
        <v>31.958436486</v>
      </c>
      <c r="IN126" s="29">
        <v>11.771675871437861</v>
      </c>
      <c r="IO126" s="29">
        <v>8.5872736569962616</v>
      </c>
      <c r="IP126" s="29">
        <v>10.716600231934507</v>
      </c>
      <c r="IQ126" s="29">
        <v>32.072567898999999</v>
      </c>
      <c r="IR126" s="29">
        <v>11.499637759972085</v>
      </c>
      <c r="IS126" s="29">
        <v>8.3888256421339804</v>
      </c>
      <c r="IT126" s="29">
        <v>10.333359176179982</v>
      </c>
      <c r="IU126" s="29">
        <v>32.196574636999998</v>
      </c>
      <c r="IV126" s="29">
        <v>11.239907583586847</v>
      </c>
      <c r="IW126" s="29">
        <v>8.1993560945556609</v>
      </c>
      <c r="IX126" s="29">
        <v>9.8968654798952187</v>
      </c>
      <c r="IY126" s="29">
        <v>32.315098818000003</v>
      </c>
      <c r="IZ126" s="29">
        <v>11.087386434836807</v>
      </c>
      <c r="JA126" s="29">
        <v>8.0880940400189818</v>
      </c>
      <c r="JB126" s="29">
        <v>9.4809793641495901</v>
      </c>
      <c r="JC126" s="29">
        <v>32.448749331999998</v>
      </c>
      <c r="JD126" s="29">
        <v>10.912247264027975</v>
      </c>
      <c r="JE126" s="29">
        <v>7.9603324532899427</v>
      </c>
      <c r="JF126" s="29">
        <v>9.0410273315935967</v>
      </c>
      <c r="JG126" s="29">
        <v>32.636656148</v>
      </c>
      <c r="JH126" s="29">
        <v>10.569437698925201</v>
      </c>
      <c r="JI126" s="29">
        <v>7.7102576483153964</v>
      </c>
      <c r="JJ126" s="29">
        <v>7.7580395454914211</v>
      </c>
      <c r="JK126" s="29">
        <v>33.301559884</v>
      </c>
      <c r="JL126" s="29">
        <v>8.8967029906259985</v>
      </c>
      <c r="JM126" s="29">
        <v>6.4900209672686779</v>
      </c>
      <c r="JN126" s="29">
        <v>1.7268386063171661</v>
      </c>
      <c r="JO126" s="29">
        <v>33.699981657999999</v>
      </c>
      <c r="JP126" s="29">
        <v>7.7141191449740063</v>
      </c>
      <c r="JQ126" s="29">
        <v>5.6273425163952027</v>
      </c>
      <c r="JR126" s="29">
        <v>-2.8650367348647947</v>
      </c>
      <c r="JS126" s="29">
        <v>33.799234456999997</v>
      </c>
      <c r="JT126" s="29">
        <v>7.0713445950152209</v>
      </c>
      <c r="JU126" s="29">
        <v>5.1584474312322346</v>
      </c>
      <c r="JV126" s="29">
        <v>-5.3011318413673933</v>
      </c>
      <c r="JW126" s="29">
        <v>33.686503084999998</v>
      </c>
      <c r="JX126" s="29">
        <v>7.0135194616967427</v>
      </c>
      <c r="JY126" s="29">
        <v>5.1162648015471195</v>
      </c>
      <c r="JZ126" s="29">
        <v>-4.4831895672511237</v>
      </c>
    </row>
    <row r="127" spans="1:286" ht="15" thickBot="1" x14ac:dyDescent="0.4">
      <c r="A127" s="2"/>
      <c r="B127" s="74" t="s">
        <v>597</v>
      </c>
      <c r="C127" s="74" t="s">
        <v>533</v>
      </c>
      <c r="D127" s="74" t="s">
        <v>857</v>
      </c>
      <c r="E127" s="87">
        <v>373726</v>
      </c>
      <c r="F127" s="84">
        <v>405532</v>
      </c>
      <c r="G127" s="22">
        <v>31.209271092999998</v>
      </c>
      <c r="H127" s="22">
        <v>13.054925775978408</v>
      </c>
      <c r="I127" s="22">
        <v>9.3828322017458792</v>
      </c>
      <c r="J127" s="22">
        <v>13.624574194018862</v>
      </c>
      <c r="K127" s="22">
        <v>31.185217985000001</v>
      </c>
      <c r="L127" s="22">
        <v>12.91436952545962</v>
      </c>
      <c r="M127" s="22">
        <v>9.281811656998622</v>
      </c>
      <c r="N127" s="22">
        <v>12.852811373099806</v>
      </c>
      <c r="O127" s="22">
        <v>31.254133416999998</v>
      </c>
      <c r="P127" s="22">
        <v>12.862346355983339</v>
      </c>
      <c r="Q127" s="22">
        <v>9.2444215807794912</v>
      </c>
      <c r="R127" s="22">
        <v>12.678836761339417</v>
      </c>
      <c r="S127" s="22">
        <v>31.362013511000001</v>
      </c>
      <c r="T127" s="22">
        <v>12.737512318836334</v>
      </c>
      <c r="U127" s="22">
        <v>9.1547009003469686</v>
      </c>
      <c r="V127" s="22">
        <v>12.349831227664479</v>
      </c>
      <c r="W127" s="22">
        <v>31.443578871</v>
      </c>
      <c r="X127" s="22">
        <v>12.653357191742362</v>
      </c>
      <c r="Y127" s="22">
        <v>9.0942169535219115</v>
      </c>
      <c r="Z127" s="22">
        <v>12.19403938219077</v>
      </c>
      <c r="AA127" s="22">
        <v>31.532407729999999</v>
      </c>
      <c r="AB127" s="22">
        <v>12.543278106394213</v>
      </c>
      <c r="AC127" s="22">
        <v>9.0151009474666459</v>
      </c>
      <c r="AD127" s="22">
        <v>11.781545678202422</v>
      </c>
      <c r="AE127" s="22">
        <v>31.629998779000001</v>
      </c>
      <c r="AF127" s="22">
        <v>12.425248602751516</v>
      </c>
      <c r="AG127" s="22">
        <v>8.9302708192423612</v>
      </c>
      <c r="AH127" s="22">
        <v>11.466819056274391</v>
      </c>
      <c r="AI127" s="22">
        <v>31.738394902</v>
      </c>
      <c r="AJ127" s="22">
        <v>12.347271142776624</v>
      </c>
      <c r="AK127" s="22">
        <v>8.8742268834117155</v>
      </c>
      <c r="AL127" s="22">
        <v>11.170039928568567</v>
      </c>
      <c r="AM127" s="22">
        <v>31.862923749</v>
      </c>
      <c r="AN127" s="22">
        <v>12.216950339634057</v>
      </c>
      <c r="AO127" s="22">
        <v>8.7805627562258355</v>
      </c>
      <c r="AP127" s="22">
        <v>10.746552609928976</v>
      </c>
      <c r="AQ127" s="22">
        <v>32.011229630000003</v>
      </c>
      <c r="AR127" s="22">
        <v>12.119846714410523</v>
      </c>
      <c r="AS127" s="22">
        <v>8.7107724688440324</v>
      </c>
      <c r="AT127" s="22">
        <v>10.314718239897115</v>
      </c>
      <c r="AU127" s="22">
        <v>32.778137059000002</v>
      </c>
      <c r="AV127" s="22">
        <v>11.541707394748769</v>
      </c>
      <c r="AW127" s="22">
        <v>8.2952523564586222</v>
      </c>
      <c r="AX127" s="22">
        <v>8.5015119085186726</v>
      </c>
      <c r="AY127" s="22">
        <v>33.522931110999998</v>
      </c>
      <c r="AZ127" s="22">
        <v>11.20791115535585</v>
      </c>
      <c r="BA127" s="22">
        <v>8.0553464268852419</v>
      </c>
      <c r="BB127" s="22">
        <v>7.4216447570475594</v>
      </c>
      <c r="BC127" s="22">
        <v>34.036635680000003</v>
      </c>
      <c r="BD127" s="22">
        <v>11.069117545264373</v>
      </c>
      <c r="BE127" s="22">
        <v>7.9555927265188178</v>
      </c>
      <c r="BF127" s="22">
        <v>7.0750110937880066</v>
      </c>
      <c r="BG127" s="22">
        <v>34.457225917999999</v>
      </c>
      <c r="BH127" s="22">
        <v>11.01343428495815</v>
      </c>
      <c r="BI127" s="22">
        <v>7.9155720709544024</v>
      </c>
      <c r="BJ127" s="22">
        <v>7.0774752664956715</v>
      </c>
      <c r="BK127" s="25">
        <v>31.210724872</v>
      </c>
      <c r="BL127" s="25">
        <v>13.054925775978408</v>
      </c>
      <c r="BM127" s="25">
        <v>9.3828322017458792</v>
      </c>
      <c r="BN127" s="25">
        <v>13.624574194018862</v>
      </c>
      <c r="BO127" s="25">
        <v>31.199547682999999</v>
      </c>
      <c r="BP127" s="25">
        <v>12.968314359830217</v>
      </c>
      <c r="BQ127" s="25">
        <v>9.3205828716141532</v>
      </c>
      <c r="BR127" s="25">
        <v>13.179726455995816</v>
      </c>
      <c r="BS127" s="25">
        <v>31.237317634</v>
      </c>
      <c r="BT127" s="25">
        <v>12.922484451339976</v>
      </c>
      <c r="BU127" s="25">
        <v>9.2876440140086558</v>
      </c>
      <c r="BV127" s="25">
        <v>13.085065760572615</v>
      </c>
      <c r="BW127" s="25">
        <v>31.259707073000001</v>
      </c>
      <c r="BX127" s="25">
        <v>12.858274050099826</v>
      </c>
      <c r="BY127" s="25">
        <v>9.2414947343588469</v>
      </c>
      <c r="BZ127" s="25">
        <v>12.881029584432648</v>
      </c>
      <c r="CA127" s="25">
        <v>31.279592033</v>
      </c>
      <c r="CB127" s="25">
        <v>12.820330161601291</v>
      </c>
      <c r="CC127" s="25">
        <v>9.214223714594139</v>
      </c>
      <c r="CD127" s="25">
        <v>12.867681447554814</v>
      </c>
      <c r="CE127" s="25">
        <v>31.309017052000002</v>
      </c>
      <c r="CF127" s="25">
        <v>12.747788887959663</v>
      </c>
      <c r="CG127" s="25">
        <v>9.1620868729176639</v>
      </c>
      <c r="CH127" s="25">
        <v>12.575197415507578</v>
      </c>
      <c r="CI127" s="25">
        <v>31.360816466999999</v>
      </c>
      <c r="CJ127" s="25">
        <v>12.678681740117851</v>
      </c>
      <c r="CK127" s="25">
        <v>9.1124182050701528</v>
      </c>
      <c r="CL127" s="25">
        <v>12.330634197631657</v>
      </c>
      <c r="CM127" s="25">
        <v>31.431710648999999</v>
      </c>
      <c r="CN127" s="25">
        <v>12.624197430200811</v>
      </c>
      <c r="CO127" s="25">
        <v>9.0732592587573251</v>
      </c>
      <c r="CP127" s="25">
        <v>12.08797430445904</v>
      </c>
      <c r="CQ127" s="25">
        <v>31.520500116000001</v>
      </c>
      <c r="CR127" s="25">
        <v>12.541003289382362</v>
      </c>
      <c r="CS127" s="25">
        <v>9.0134659916899427</v>
      </c>
      <c r="CT127" s="25">
        <v>11.705599496316871</v>
      </c>
      <c r="CU127" s="25">
        <v>31.630426628000002</v>
      </c>
      <c r="CV127" s="25">
        <v>12.468077825023189</v>
      </c>
      <c r="CW127" s="25">
        <v>8.9610530245801971</v>
      </c>
      <c r="CX127" s="25">
        <v>11.372460749062821</v>
      </c>
      <c r="CY127" s="25">
        <v>32.012006644000003</v>
      </c>
      <c r="CZ127" s="25">
        <v>12.209487141269621</v>
      </c>
      <c r="DA127" s="25">
        <v>8.7751988086137622</v>
      </c>
      <c r="DB127" s="25">
        <v>10.276359322073162</v>
      </c>
      <c r="DC127" s="25">
        <v>32.39886164</v>
      </c>
      <c r="DD127" s="25">
        <v>12.012835415391049</v>
      </c>
      <c r="DE127" s="25">
        <v>8.6338613412267389</v>
      </c>
      <c r="DF127" s="25">
        <v>9.4685220319146666</v>
      </c>
      <c r="DG127" s="25">
        <v>32.710647983999998</v>
      </c>
      <c r="DH127" s="25">
        <v>11.989928886380953</v>
      </c>
      <c r="DI127" s="25">
        <v>8.6173979678062924</v>
      </c>
      <c r="DJ127" s="25">
        <v>8.9478431876142821</v>
      </c>
      <c r="DK127" s="25">
        <v>32.945863707999997</v>
      </c>
      <c r="DL127" s="25">
        <v>11.823048571018074</v>
      </c>
      <c r="DM127" s="25">
        <v>8.4974577993447085</v>
      </c>
      <c r="DN127" s="25">
        <v>8.5945746641966139</v>
      </c>
      <c r="DO127" s="27">
        <v>31.209271092999998</v>
      </c>
      <c r="DP127" s="27">
        <v>13.054925775978408</v>
      </c>
      <c r="DQ127" s="27">
        <v>9.3828322017458792</v>
      </c>
      <c r="DR127" s="27">
        <v>13.624574194018862</v>
      </c>
      <c r="DS127" s="27">
        <v>31.184972991000002</v>
      </c>
      <c r="DT127" s="27">
        <v>12.914194257261505</v>
      </c>
      <c r="DU127" s="27">
        <v>9.2816856882936722</v>
      </c>
      <c r="DV127" s="27">
        <v>12.852998459545695</v>
      </c>
      <c r="DW127" s="27">
        <v>31.254228854000001</v>
      </c>
      <c r="DX127" s="27">
        <v>12.862245227649661</v>
      </c>
      <c r="DY127" s="27">
        <v>9.2443488978548984</v>
      </c>
      <c r="DZ127" s="27">
        <v>12.678528897997328</v>
      </c>
      <c r="EA127" s="27">
        <v>31.362854472000002</v>
      </c>
      <c r="EB127" s="27">
        <v>12.756857518037434</v>
      </c>
      <c r="EC127" s="27">
        <v>9.1686046759124533</v>
      </c>
      <c r="ED127" s="27">
        <v>12.349651716746056</v>
      </c>
      <c r="EE127" s="27">
        <v>31.444261020999999</v>
      </c>
      <c r="EF127" s="27">
        <v>12.650441882252156</v>
      </c>
      <c r="EG127" s="27">
        <v>9.0921216631899604</v>
      </c>
      <c r="EH127" s="27">
        <v>12.194019337579519</v>
      </c>
      <c r="EI127" s="27">
        <v>31.533967763</v>
      </c>
      <c r="EJ127" s="27">
        <v>12.544093651461825</v>
      </c>
      <c r="EK127" s="27">
        <v>9.0156870957645125</v>
      </c>
      <c r="EL127" s="27">
        <v>11.780943229558851</v>
      </c>
      <c r="EM127" s="27">
        <v>31.633927585000002</v>
      </c>
      <c r="EN127" s="27">
        <v>12.432588938557432</v>
      </c>
      <c r="EO127" s="27">
        <v>8.935546463114509</v>
      </c>
      <c r="EP127" s="27">
        <v>11.464855105651223</v>
      </c>
      <c r="EQ127" s="27">
        <v>31.742569535000001</v>
      </c>
      <c r="ER127" s="27">
        <v>12.350991821914596</v>
      </c>
      <c r="ES127" s="27">
        <v>8.8769010087669411</v>
      </c>
      <c r="ET127" s="27">
        <v>11.167954452102805</v>
      </c>
      <c r="EU127" s="27">
        <v>31.860671223000001</v>
      </c>
      <c r="EV127" s="27">
        <v>12.22184722183048</v>
      </c>
      <c r="EW127" s="27">
        <v>8.7840822418781634</v>
      </c>
      <c r="EX127" s="27">
        <v>10.746028724196165</v>
      </c>
      <c r="EY127" s="27">
        <v>31.995876119000002</v>
      </c>
      <c r="EZ127" s="27">
        <v>12.126196163739511</v>
      </c>
      <c r="FA127" s="27">
        <v>8.7153359430950328</v>
      </c>
      <c r="FB127" s="27">
        <v>10.352743187156641</v>
      </c>
      <c r="FC127" s="27">
        <v>32.674199090000002</v>
      </c>
      <c r="FD127" s="27">
        <v>11.581705354992128</v>
      </c>
      <c r="FE127" s="27">
        <v>8.3239996780302299</v>
      </c>
      <c r="FF127" s="27">
        <v>8.7036111261376838</v>
      </c>
      <c r="FG127" s="27">
        <v>33.222837206999998</v>
      </c>
      <c r="FH127" s="27">
        <v>11.274601457477429</v>
      </c>
      <c r="FI127" s="27">
        <v>8.1032780601268435</v>
      </c>
      <c r="FJ127" s="27">
        <v>7.7544282443788219</v>
      </c>
      <c r="FK127" s="27">
        <v>33.611126542000001</v>
      </c>
      <c r="FL127" s="27">
        <v>11.150980696729865</v>
      </c>
      <c r="FM127" s="27">
        <v>8.0144293853315531</v>
      </c>
      <c r="FN127" s="27">
        <v>7.4516279289298879</v>
      </c>
      <c r="FO127" s="27">
        <v>33.874217926</v>
      </c>
      <c r="FP127" s="27">
        <v>11.111545404431414</v>
      </c>
      <c r="FQ127" s="27">
        <v>7.9860864642906675</v>
      </c>
      <c r="FR127" s="27">
        <v>7.5062377335574659</v>
      </c>
      <c r="FS127" s="28">
        <v>31.209234799000001</v>
      </c>
      <c r="FT127" s="28">
        <v>13.054925775978413</v>
      </c>
      <c r="FU127" s="28">
        <v>9.3828322017458827</v>
      </c>
      <c r="FV127" s="28">
        <v>13.624574194018862</v>
      </c>
      <c r="FW127" s="28">
        <v>31.184102787</v>
      </c>
      <c r="FX127" s="28">
        <v>12.890926648783736</v>
      </c>
      <c r="FY127" s="28">
        <v>9.2649627999502897</v>
      </c>
      <c r="FZ127" s="28">
        <v>12.842565250507953</v>
      </c>
      <c r="GA127" s="28">
        <v>31.252745785000002</v>
      </c>
      <c r="GB127" s="28">
        <v>12.824318074409218</v>
      </c>
      <c r="GC127" s="28">
        <v>9.21708990604969</v>
      </c>
      <c r="GD127" s="28">
        <v>12.664814641596658</v>
      </c>
      <c r="GE127" s="28">
        <v>31.364696093999999</v>
      </c>
      <c r="GF127" s="28">
        <v>12.689578405293005</v>
      </c>
      <c r="GG127" s="28">
        <v>9.1202498528827523</v>
      </c>
      <c r="GH127" s="28">
        <v>12.329759161095131</v>
      </c>
      <c r="GI127" s="28">
        <v>31.471331720000002</v>
      </c>
      <c r="GJ127" s="28">
        <v>12.579527249775149</v>
      </c>
      <c r="GK127" s="28">
        <v>9.0411539205464457</v>
      </c>
      <c r="GL127" s="28">
        <v>12.177807932512854</v>
      </c>
      <c r="GM127" s="28">
        <v>31.598469296000001</v>
      </c>
      <c r="GN127" s="28">
        <v>12.432478849335002</v>
      </c>
      <c r="GO127" s="28">
        <v>8.9354673398227327</v>
      </c>
      <c r="GP127" s="28">
        <v>11.753921699399449</v>
      </c>
      <c r="GQ127" s="28">
        <v>31.754504769</v>
      </c>
      <c r="GR127" s="28">
        <v>12.282889531570966</v>
      </c>
      <c r="GS127" s="28">
        <v>8.827954551788638</v>
      </c>
      <c r="GT127" s="28">
        <v>11.395329749224528</v>
      </c>
      <c r="GU127" s="28">
        <v>31.941291724999999</v>
      </c>
      <c r="GV127" s="28">
        <v>12.16702234825051</v>
      </c>
      <c r="GW127" s="28">
        <v>8.7446785257552175</v>
      </c>
      <c r="GX127" s="28">
        <v>11.046384210035194</v>
      </c>
      <c r="GY127" s="28">
        <v>32.148564425000004</v>
      </c>
      <c r="GZ127" s="28">
        <v>12.036396867504264</v>
      </c>
      <c r="HA127" s="28">
        <v>8.6507954207765874</v>
      </c>
      <c r="HB127" s="28">
        <v>10.624866765373234</v>
      </c>
      <c r="HC127" s="28">
        <v>32.398325661999998</v>
      </c>
      <c r="HD127" s="28">
        <v>11.915133195326831</v>
      </c>
      <c r="HE127" s="28">
        <v>8.5636408319468309</v>
      </c>
      <c r="HF127" s="28">
        <v>10.270543715782928</v>
      </c>
      <c r="HG127" s="28">
        <v>33.645116412999997</v>
      </c>
      <c r="HH127" s="28">
        <v>11.095661983035464</v>
      </c>
      <c r="HI127" s="28">
        <v>7.9746707365948399</v>
      </c>
      <c r="HJ127" s="28">
        <v>7.7657009384252618</v>
      </c>
      <c r="HK127" s="28">
        <v>34.866722752999998</v>
      </c>
      <c r="HL127" s="28">
        <v>9.7904763232085958</v>
      </c>
      <c r="HM127" s="28">
        <v>7.0366081042653441</v>
      </c>
      <c r="HN127" s="28">
        <v>2.3729110938709255</v>
      </c>
      <c r="HO127" s="28">
        <v>35.640380567000001</v>
      </c>
      <c r="HP127" s="28">
        <v>8.8887416437895794</v>
      </c>
      <c r="HQ127" s="28">
        <v>6.3885136353521617</v>
      </c>
      <c r="HR127" s="28">
        <v>-1.7683403657930512</v>
      </c>
      <c r="HS127" s="28">
        <v>36.010191007000003</v>
      </c>
      <c r="HT127" s="28">
        <v>8.2501187840896026</v>
      </c>
      <c r="HU127" s="28">
        <v>5.9295228118432552</v>
      </c>
      <c r="HV127" s="28">
        <v>-4.622172427701976</v>
      </c>
      <c r="HW127" s="29">
        <v>31.209234799000001</v>
      </c>
      <c r="HX127" s="29">
        <v>13.054925775978408</v>
      </c>
      <c r="HY127" s="29">
        <v>9.3828322017458792</v>
      </c>
      <c r="HZ127" s="29">
        <v>13.624574194018862</v>
      </c>
      <c r="IA127" s="29">
        <v>31.158662469999999</v>
      </c>
      <c r="IB127" s="29">
        <v>12.930029867175261</v>
      </c>
      <c r="IC127" s="29">
        <v>9.2930670529358572</v>
      </c>
      <c r="ID127" s="29">
        <v>12.91876285385373</v>
      </c>
      <c r="IE127" s="29">
        <v>31.266516070999998</v>
      </c>
      <c r="IF127" s="29">
        <v>12.844689722235282</v>
      </c>
      <c r="IG127" s="29">
        <v>9.2317314104523227</v>
      </c>
      <c r="IH127" s="29">
        <v>12.685653259160151</v>
      </c>
      <c r="II127" s="29">
        <v>31.36742302</v>
      </c>
      <c r="IJ127" s="29">
        <v>12.72767395793727</v>
      </c>
      <c r="IK127" s="29">
        <v>9.1476298766552055</v>
      </c>
      <c r="IL127" s="29">
        <v>12.369034800996872</v>
      </c>
      <c r="IM127" s="29">
        <v>31.466104393999998</v>
      </c>
      <c r="IN127" s="29">
        <v>12.606745085097563</v>
      </c>
      <c r="IO127" s="29">
        <v>9.0607159147015466</v>
      </c>
      <c r="IP127" s="29">
        <v>12.241588338986107</v>
      </c>
      <c r="IQ127" s="29">
        <v>31.592767715000001</v>
      </c>
      <c r="IR127" s="29">
        <v>12.46310265630405</v>
      </c>
      <c r="IS127" s="29">
        <v>8.9574772728625636</v>
      </c>
      <c r="IT127" s="29">
        <v>11.868262158553492</v>
      </c>
      <c r="IU127" s="29">
        <v>31.761873405999999</v>
      </c>
      <c r="IV127" s="29">
        <v>12.246745840190842</v>
      </c>
      <c r="IW127" s="29">
        <v>8.8019773691381324</v>
      </c>
      <c r="IX127" s="29">
        <v>11.563731532693721</v>
      </c>
      <c r="IY127" s="29">
        <v>31.964651034999999</v>
      </c>
      <c r="IZ127" s="29">
        <v>12.170741880143591</v>
      </c>
      <c r="JA127" s="29">
        <v>8.7473518265629515</v>
      </c>
      <c r="JB127" s="29">
        <v>11.27741952055103</v>
      </c>
      <c r="JC127" s="29">
        <v>32.210112062999997</v>
      </c>
      <c r="JD127" s="29">
        <v>12.028562232665395</v>
      </c>
      <c r="JE127" s="29">
        <v>8.645164514456896</v>
      </c>
      <c r="JF127" s="29">
        <v>10.787935748403164</v>
      </c>
      <c r="JG127" s="29">
        <v>32.512773074999998</v>
      </c>
      <c r="JH127" s="29">
        <v>11.739999969275368</v>
      </c>
      <c r="JI127" s="29">
        <v>8.4377691340766727</v>
      </c>
      <c r="JJ127" s="29">
        <v>9.578035201870172</v>
      </c>
      <c r="JK127" s="29">
        <v>33.778642996999999</v>
      </c>
      <c r="JL127" s="29">
        <v>10.291229672220378</v>
      </c>
      <c r="JM127" s="29">
        <v>7.3965093958441326</v>
      </c>
      <c r="JN127" s="29">
        <v>3.6815773241527907</v>
      </c>
      <c r="JO127" s="29">
        <v>34.781491561000003</v>
      </c>
      <c r="JP127" s="29">
        <v>9.0245149805734766</v>
      </c>
      <c r="JQ127" s="29">
        <v>6.4860966058243896</v>
      </c>
      <c r="JR127" s="29">
        <v>-1.1437271239160083</v>
      </c>
      <c r="JS127" s="29">
        <v>35.252948347</v>
      </c>
      <c r="JT127" s="29">
        <v>8.5429835497960838</v>
      </c>
      <c r="JU127" s="29">
        <v>6.1400104853529562</v>
      </c>
      <c r="JV127" s="29">
        <v>-3.8532872801433555</v>
      </c>
      <c r="JW127" s="29">
        <v>35.284093001999999</v>
      </c>
      <c r="JX127" s="29">
        <v>8.522406867929627</v>
      </c>
      <c r="JY127" s="29">
        <v>6.1252216189484523</v>
      </c>
      <c r="JZ127" s="29">
        <v>-3.1657127455664664</v>
      </c>
    </row>
    <row r="128" spans="1:286" ht="15" thickBot="1" x14ac:dyDescent="0.4">
      <c r="A128" s="2"/>
      <c r="B128" s="74" t="s">
        <v>598</v>
      </c>
      <c r="C128" s="74" t="s">
        <v>442</v>
      </c>
      <c r="D128" s="74" t="s">
        <v>848</v>
      </c>
      <c r="E128" s="87">
        <v>364660</v>
      </c>
      <c r="F128" s="84">
        <v>425120</v>
      </c>
      <c r="G128" s="22">
        <v>18.313672231000002</v>
      </c>
      <c r="H128" s="22">
        <v>18.313672231000002</v>
      </c>
      <c r="I128" s="22">
        <v>18.313672231000002</v>
      </c>
      <c r="J128" s="22">
        <v>14.235178841504164</v>
      </c>
      <c r="K128" s="22">
        <v>18.313470096</v>
      </c>
      <c r="L128" s="22">
        <v>18.313470096</v>
      </c>
      <c r="M128" s="22">
        <v>18.313470096</v>
      </c>
      <c r="N128" s="22">
        <v>14.274943794932748</v>
      </c>
      <c r="O128" s="22">
        <v>18.339105558</v>
      </c>
      <c r="P128" s="22">
        <v>18.339105558</v>
      </c>
      <c r="Q128" s="22">
        <v>18.339105558</v>
      </c>
      <c r="R128" s="22">
        <v>14.193191132910281</v>
      </c>
      <c r="S128" s="22">
        <v>18.368375682</v>
      </c>
      <c r="T128" s="22">
        <v>18.368375682</v>
      </c>
      <c r="U128" s="22">
        <v>18.368375682</v>
      </c>
      <c r="V128" s="22">
        <v>14.068188303294173</v>
      </c>
      <c r="W128" s="22">
        <v>18.406105293</v>
      </c>
      <c r="X128" s="22">
        <v>18.406105293</v>
      </c>
      <c r="Y128" s="22">
        <v>18.406105293</v>
      </c>
      <c r="Z128" s="22">
        <v>14.038278992795087</v>
      </c>
      <c r="AA128" s="22">
        <v>18.446365061000002</v>
      </c>
      <c r="AB128" s="22">
        <v>18.446365061000002</v>
      </c>
      <c r="AC128" s="22">
        <v>18.446365061000002</v>
      </c>
      <c r="AD128" s="22">
        <v>13.942061683739528</v>
      </c>
      <c r="AE128" s="22">
        <v>18.487752929999999</v>
      </c>
      <c r="AF128" s="22">
        <v>18.487752929999999</v>
      </c>
      <c r="AG128" s="22">
        <v>18.487752929999999</v>
      </c>
      <c r="AH128" s="22">
        <v>13.844914059511105</v>
      </c>
      <c r="AI128" s="22">
        <v>18.532677157999998</v>
      </c>
      <c r="AJ128" s="22">
        <v>18.532677157999998</v>
      </c>
      <c r="AK128" s="22">
        <v>18.532677157999998</v>
      </c>
      <c r="AL128" s="22">
        <v>13.771418679196529</v>
      </c>
      <c r="AM128" s="22">
        <v>18.579814923000001</v>
      </c>
      <c r="AN128" s="22">
        <v>18.579814923000001</v>
      </c>
      <c r="AO128" s="22">
        <v>18.579814923000001</v>
      </c>
      <c r="AP128" s="22">
        <v>13.698696261821659</v>
      </c>
      <c r="AQ128" s="22">
        <v>18.634305042000001</v>
      </c>
      <c r="AR128" s="22">
        <v>18.634305042000001</v>
      </c>
      <c r="AS128" s="22">
        <v>18.634305042000001</v>
      </c>
      <c r="AT128" s="22">
        <v>13.551563428520982</v>
      </c>
      <c r="AU128" s="22">
        <v>18.844925765999999</v>
      </c>
      <c r="AV128" s="22">
        <v>18.844925765999999</v>
      </c>
      <c r="AW128" s="22">
        <v>18.844925765999999</v>
      </c>
      <c r="AX128" s="22">
        <v>13.148329499003989</v>
      </c>
      <c r="AY128" s="22">
        <v>18.956600289000001</v>
      </c>
      <c r="AZ128" s="22">
        <v>18.956600289000001</v>
      </c>
      <c r="BA128" s="22">
        <v>18.956600289000001</v>
      </c>
      <c r="BB128" s="22">
        <v>12.981702173903791</v>
      </c>
      <c r="BC128" s="22">
        <v>18.98871699</v>
      </c>
      <c r="BD128" s="22">
        <v>18.98871699</v>
      </c>
      <c r="BE128" s="22">
        <v>18.98871699</v>
      </c>
      <c r="BF128" s="22">
        <v>12.984753183678976</v>
      </c>
      <c r="BG128" s="22">
        <v>18.996796562</v>
      </c>
      <c r="BH128" s="22">
        <v>18.996796562</v>
      </c>
      <c r="BI128" s="22">
        <v>18.996796562</v>
      </c>
      <c r="BJ128" s="22">
        <v>13.149656528796068</v>
      </c>
      <c r="BK128" s="25">
        <v>18.313935246</v>
      </c>
      <c r="BL128" s="25">
        <v>18.313935246</v>
      </c>
      <c r="BM128" s="25">
        <v>18.313935246</v>
      </c>
      <c r="BN128" s="25">
        <v>14.235178841504164</v>
      </c>
      <c r="BO128" s="25">
        <v>18.316628979000001</v>
      </c>
      <c r="BP128" s="25">
        <v>18.316628979000001</v>
      </c>
      <c r="BQ128" s="25">
        <v>18.316628979000001</v>
      </c>
      <c r="BR128" s="25">
        <v>14.318776958280123</v>
      </c>
      <c r="BS128" s="25">
        <v>18.337465726000001</v>
      </c>
      <c r="BT128" s="25">
        <v>18.337465726000001</v>
      </c>
      <c r="BU128" s="25">
        <v>18.337465726000001</v>
      </c>
      <c r="BV128" s="25">
        <v>14.306378455539653</v>
      </c>
      <c r="BW128" s="25">
        <v>18.356030267000001</v>
      </c>
      <c r="BX128" s="25">
        <v>18.356030267000001</v>
      </c>
      <c r="BY128" s="25">
        <v>18.356030267000001</v>
      </c>
      <c r="BZ128" s="25">
        <v>14.267340292804553</v>
      </c>
      <c r="CA128" s="25">
        <v>18.378215895</v>
      </c>
      <c r="CB128" s="25">
        <v>18.378215895</v>
      </c>
      <c r="CC128" s="25">
        <v>18.378215895</v>
      </c>
      <c r="CD128" s="25">
        <v>14.327292631822793</v>
      </c>
      <c r="CE128" s="25">
        <v>18.405307806</v>
      </c>
      <c r="CF128" s="25">
        <v>18.405307806</v>
      </c>
      <c r="CG128" s="25">
        <v>18.405307806</v>
      </c>
      <c r="CH128" s="25">
        <v>14.314339149837888</v>
      </c>
      <c r="CI128" s="25">
        <v>18.435321656999999</v>
      </c>
      <c r="CJ128" s="25">
        <v>18.435321656999999</v>
      </c>
      <c r="CK128" s="25">
        <v>18.435321656999999</v>
      </c>
      <c r="CL128" s="25">
        <v>14.280046284138065</v>
      </c>
      <c r="CM128" s="25">
        <v>18.467413608000001</v>
      </c>
      <c r="CN128" s="25">
        <v>18.467413608000001</v>
      </c>
      <c r="CO128" s="25">
        <v>18.467413608000001</v>
      </c>
      <c r="CP128" s="25">
        <v>14.254059761204132</v>
      </c>
      <c r="CQ128" s="25">
        <v>18.501233255999999</v>
      </c>
      <c r="CR128" s="25">
        <v>18.501233255999999</v>
      </c>
      <c r="CS128" s="25">
        <v>18.501233255999999</v>
      </c>
      <c r="CT128" s="25">
        <v>14.217237706545591</v>
      </c>
      <c r="CU128" s="25">
        <v>18.536011999999999</v>
      </c>
      <c r="CV128" s="25">
        <v>18.536011999999999</v>
      </c>
      <c r="CW128" s="25">
        <v>18.536011999999999</v>
      </c>
      <c r="CX128" s="25">
        <v>14.125607746026132</v>
      </c>
      <c r="CY128" s="25">
        <v>18.649110809</v>
      </c>
      <c r="CZ128" s="25">
        <v>18.649110809</v>
      </c>
      <c r="DA128" s="25">
        <v>18.649110809</v>
      </c>
      <c r="DB128" s="25">
        <v>13.948517966093204</v>
      </c>
      <c r="DC128" s="25">
        <v>18.721610800000001</v>
      </c>
      <c r="DD128" s="25">
        <v>18.721610800000001</v>
      </c>
      <c r="DE128" s="25">
        <v>18.721610800000001</v>
      </c>
      <c r="DF128" s="25">
        <v>13.832825201163702</v>
      </c>
      <c r="DG128" s="25">
        <v>18.765649887999999</v>
      </c>
      <c r="DH128" s="25">
        <v>18.765649887999999</v>
      </c>
      <c r="DI128" s="25">
        <v>18.765649887999999</v>
      </c>
      <c r="DJ128" s="25">
        <v>13.763309745795068</v>
      </c>
      <c r="DK128" s="25">
        <v>18.792332492</v>
      </c>
      <c r="DL128" s="25">
        <v>18.792332492</v>
      </c>
      <c r="DM128" s="25">
        <v>18.792332492</v>
      </c>
      <c r="DN128" s="25">
        <v>13.789301138648581</v>
      </c>
      <c r="DO128" s="27">
        <v>18.313672231000002</v>
      </c>
      <c r="DP128" s="27">
        <v>18.313672231000002</v>
      </c>
      <c r="DQ128" s="27">
        <v>18.313672231000002</v>
      </c>
      <c r="DR128" s="27">
        <v>14.235178841504164</v>
      </c>
      <c r="DS128" s="27">
        <v>18.313452873999999</v>
      </c>
      <c r="DT128" s="27">
        <v>18.313452873999999</v>
      </c>
      <c r="DU128" s="27">
        <v>18.313452873999999</v>
      </c>
      <c r="DV128" s="27">
        <v>14.274955252798875</v>
      </c>
      <c r="DW128" s="27">
        <v>18.339071112999999</v>
      </c>
      <c r="DX128" s="27">
        <v>18.339071112999999</v>
      </c>
      <c r="DY128" s="27">
        <v>18.339071112999999</v>
      </c>
      <c r="DZ128" s="27">
        <v>14.193214154889935</v>
      </c>
      <c r="EA128" s="27">
        <v>18.368324470000001</v>
      </c>
      <c r="EB128" s="27">
        <v>18.368324470000001</v>
      </c>
      <c r="EC128" s="27">
        <v>18.368324470000001</v>
      </c>
      <c r="ED128" s="27">
        <v>14.068222867751695</v>
      </c>
      <c r="EE128" s="27">
        <v>18.406037770000001</v>
      </c>
      <c r="EF128" s="27">
        <v>18.406037770000001</v>
      </c>
      <c r="EG128" s="27">
        <v>18.406037770000001</v>
      </c>
      <c r="EH128" s="27">
        <v>14.038323865192723</v>
      </c>
      <c r="EI128" s="27">
        <v>18.446385243000002</v>
      </c>
      <c r="EJ128" s="27">
        <v>18.446385243000002</v>
      </c>
      <c r="EK128" s="27">
        <v>18.446385243000002</v>
      </c>
      <c r="EL128" s="27">
        <v>13.942048243750051</v>
      </c>
      <c r="EM128" s="27">
        <v>18.487967129000001</v>
      </c>
      <c r="EN128" s="27">
        <v>18.487967129000001</v>
      </c>
      <c r="EO128" s="27">
        <v>18.487967129000001</v>
      </c>
      <c r="EP128" s="27">
        <v>13.844770779931732</v>
      </c>
      <c r="EQ128" s="27">
        <v>18.532928390999999</v>
      </c>
      <c r="ER128" s="27">
        <v>18.532928390999999</v>
      </c>
      <c r="ES128" s="27">
        <v>18.532928390999999</v>
      </c>
      <c r="ET128" s="27">
        <v>13.771251234203739</v>
      </c>
      <c r="EU128" s="27">
        <v>18.580099619999999</v>
      </c>
      <c r="EV128" s="27">
        <v>18.580099619999999</v>
      </c>
      <c r="EW128" s="27">
        <v>18.580099619999999</v>
      </c>
      <c r="EX128" s="27">
        <v>13.698507420860162</v>
      </c>
      <c r="EY128" s="27">
        <v>18.628876167000001</v>
      </c>
      <c r="EZ128" s="27">
        <v>18.628876167000001</v>
      </c>
      <c r="FA128" s="27">
        <v>18.628876167000001</v>
      </c>
      <c r="FB128" s="27">
        <v>13.562545552032908</v>
      </c>
      <c r="FC128" s="27">
        <v>18.816327591</v>
      </c>
      <c r="FD128" s="27">
        <v>18.816327591</v>
      </c>
      <c r="FE128" s="27">
        <v>18.816327591</v>
      </c>
      <c r="FF128" s="27">
        <v>13.201374076008486</v>
      </c>
      <c r="FG128" s="27">
        <v>18.910347566999999</v>
      </c>
      <c r="FH128" s="27">
        <v>18.910347566999999</v>
      </c>
      <c r="FI128" s="27">
        <v>18.910347566999999</v>
      </c>
      <c r="FJ128" s="27">
        <v>13.051467236654901</v>
      </c>
      <c r="FK128" s="27">
        <v>18.937761047999999</v>
      </c>
      <c r="FL128" s="27">
        <v>18.937761047999999</v>
      </c>
      <c r="FM128" s="27">
        <v>18.937761047999999</v>
      </c>
      <c r="FN128" s="27">
        <v>13.052197120351885</v>
      </c>
      <c r="FO128" s="27">
        <v>18.939519580999999</v>
      </c>
      <c r="FP128" s="27">
        <v>18.939519580999999</v>
      </c>
      <c r="FQ128" s="27">
        <v>18.939519580999999</v>
      </c>
      <c r="FR128" s="27">
        <v>13.212982626934068</v>
      </c>
      <c r="FS128" s="28">
        <v>18.313649873999999</v>
      </c>
      <c r="FT128" s="28">
        <v>18.313649873999999</v>
      </c>
      <c r="FU128" s="28">
        <v>18.313649873999999</v>
      </c>
      <c r="FV128" s="28">
        <v>14.235178841504164</v>
      </c>
      <c r="FW128" s="28">
        <v>18.314238265</v>
      </c>
      <c r="FX128" s="28">
        <v>18.314238265</v>
      </c>
      <c r="FY128" s="28">
        <v>18.314238265</v>
      </c>
      <c r="FZ128" s="28">
        <v>14.283850760409601</v>
      </c>
      <c r="GA128" s="28">
        <v>18.340447394999998</v>
      </c>
      <c r="GB128" s="28">
        <v>18.340447394999998</v>
      </c>
      <c r="GC128" s="28">
        <v>18.340447394999998</v>
      </c>
      <c r="GD128" s="28">
        <v>14.214288337850917</v>
      </c>
      <c r="GE128" s="28">
        <v>18.370658589000001</v>
      </c>
      <c r="GF128" s="28">
        <v>18.370658589000001</v>
      </c>
      <c r="GG128" s="28">
        <v>18.370658589000001</v>
      </c>
      <c r="GH128" s="28">
        <v>14.103513748963405</v>
      </c>
      <c r="GI128" s="28">
        <v>18.409199418</v>
      </c>
      <c r="GJ128" s="28">
        <v>18.409199418</v>
      </c>
      <c r="GK128" s="28">
        <v>18.409199418</v>
      </c>
      <c r="GL128" s="28">
        <v>14.093142680184446</v>
      </c>
      <c r="GM128" s="28">
        <v>18.451378243000001</v>
      </c>
      <c r="GN128" s="28">
        <v>18.451378243000001</v>
      </c>
      <c r="GO128" s="28">
        <v>18.451378243000001</v>
      </c>
      <c r="GP128" s="28">
        <v>14.015326365907887</v>
      </c>
      <c r="GQ128" s="28">
        <v>18.496808989000002</v>
      </c>
      <c r="GR128" s="28">
        <v>18.496808989000002</v>
      </c>
      <c r="GS128" s="28">
        <v>18.496808989000002</v>
      </c>
      <c r="GT128" s="28">
        <v>13.930285815745048</v>
      </c>
      <c r="GU128" s="28">
        <v>18.546239959000001</v>
      </c>
      <c r="GV128" s="28">
        <v>18.546239959000001</v>
      </c>
      <c r="GW128" s="28">
        <v>18.546239959000001</v>
      </c>
      <c r="GX128" s="28">
        <v>13.870779207814067</v>
      </c>
      <c r="GY128" s="28">
        <v>18.597136208999999</v>
      </c>
      <c r="GZ128" s="28">
        <v>18.597136208999999</v>
      </c>
      <c r="HA128" s="28">
        <v>18.597136208999999</v>
      </c>
      <c r="HB128" s="28">
        <v>13.82583232243287</v>
      </c>
      <c r="HC128" s="28">
        <v>18.650049544000002</v>
      </c>
      <c r="HD128" s="28">
        <v>18.650049544000002</v>
      </c>
      <c r="HE128" s="28">
        <v>18.650049544000002</v>
      </c>
      <c r="HF128" s="28">
        <v>13.729595476076696</v>
      </c>
      <c r="HG128" s="28">
        <v>18.872431951999999</v>
      </c>
      <c r="HH128" s="28">
        <v>18.872431951999999</v>
      </c>
      <c r="HI128" s="28">
        <v>18.872431951999999</v>
      </c>
      <c r="HJ128" s="28">
        <v>13.216039338236151</v>
      </c>
      <c r="HK128" s="28">
        <v>19.063484153000001</v>
      </c>
      <c r="HL128" s="28">
        <v>19.063484153000001</v>
      </c>
      <c r="HM128" s="28">
        <v>19.063484153000001</v>
      </c>
      <c r="HN128" s="28">
        <v>12.060954538294927</v>
      </c>
      <c r="HO128" s="28">
        <v>19.16853922</v>
      </c>
      <c r="HP128" s="28">
        <v>19.16853922</v>
      </c>
      <c r="HQ128" s="28">
        <v>19.16853922</v>
      </c>
      <c r="HR128" s="28">
        <v>11.153001450241135</v>
      </c>
      <c r="HS128" s="28">
        <v>19.217287443</v>
      </c>
      <c r="HT128" s="28">
        <v>19.217287443</v>
      </c>
      <c r="HU128" s="28">
        <v>19.217287443</v>
      </c>
      <c r="HV128" s="28">
        <v>10.647844250075297</v>
      </c>
      <c r="HW128" s="29">
        <v>18.313649873999999</v>
      </c>
      <c r="HX128" s="29">
        <v>18.313649873999999</v>
      </c>
      <c r="HY128" s="29">
        <v>18.313649873999999</v>
      </c>
      <c r="HZ128" s="29">
        <v>14.235178841504164</v>
      </c>
      <c r="IA128" s="29">
        <v>18.312338852</v>
      </c>
      <c r="IB128" s="29">
        <v>18.312338852</v>
      </c>
      <c r="IC128" s="29">
        <v>18.312338852</v>
      </c>
      <c r="ID128" s="29">
        <v>14.290017665483584</v>
      </c>
      <c r="IE128" s="29">
        <v>18.356212537000001</v>
      </c>
      <c r="IF128" s="29">
        <v>18.356212537000001</v>
      </c>
      <c r="IG128" s="29">
        <v>18.356212537000001</v>
      </c>
      <c r="IH128" s="29">
        <v>14.187963629556602</v>
      </c>
      <c r="II128" s="29">
        <v>18.390589131999999</v>
      </c>
      <c r="IJ128" s="29">
        <v>18.390589131999999</v>
      </c>
      <c r="IK128" s="29">
        <v>18.390589131999999</v>
      </c>
      <c r="IL128" s="29">
        <v>14.069125522984887</v>
      </c>
      <c r="IM128" s="29">
        <v>18.430849644999999</v>
      </c>
      <c r="IN128" s="29">
        <v>18.430849644999999</v>
      </c>
      <c r="IO128" s="29">
        <v>18.430849644999999</v>
      </c>
      <c r="IP128" s="29">
        <v>14.049963078742975</v>
      </c>
      <c r="IQ128" s="29">
        <v>18.471429157999999</v>
      </c>
      <c r="IR128" s="29">
        <v>18.471429157999999</v>
      </c>
      <c r="IS128" s="29">
        <v>18.471429157999999</v>
      </c>
      <c r="IT128" s="29">
        <v>13.972198112178019</v>
      </c>
      <c r="IU128" s="29">
        <v>18.515527264999999</v>
      </c>
      <c r="IV128" s="29">
        <v>18.515527264999999</v>
      </c>
      <c r="IW128" s="29">
        <v>18.515527264999999</v>
      </c>
      <c r="IX128" s="29">
        <v>13.895339219665583</v>
      </c>
      <c r="IY128" s="29">
        <v>18.560957120000001</v>
      </c>
      <c r="IZ128" s="29">
        <v>18.560957120000001</v>
      </c>
      <c r="JA128" s="29">
        <v>18.560957120000001</v>
      </c>
      <c r="JB128" s="29">
        <v>13.848459333056635</v>
      </c>
      <c r="JC128" s="29">
        <v>18.609794126000001</v>
      </c>
      <c r="JD128" s="29">
        <v>18.609794126000001</v>
      </c>
      <c r="JE128" s="29">
        <v>18.609794126000001</v>
      </c>
      <c r="JF128" s="29">
        <v>13.769905586054623</v>
      </c>
      <c r="JG128" s="29">
        <v>18.666475933000001</v>
      </c>
      <c r="JH128" s="29">
        <v>18.666475933000001</v>
      </c>
      <c r="JI128" s="29">
        <v>18.666475933000001</v>
      </c>
      <c r="JJ128" s="29">
        <v>13.454276459345285</v>
      </c>
      <c r="JK128" s="29">
        <v>18.914642642</v>
      </c>
      <c r="JL128" s="29">
        <v>18.914642642</v>
      </c>
      <c r="JM128" s="29">
        <v>18.914642642</v>
      </c>
      <c r="JN128" s="29">
        <v>12.126341935832389</v>
      </c>
      <c r="JO128" s="29">
        <v>19.058646132</v>
      </c>
      <c r="JP128" s="29">
        <v>19.058646132</v>
      </c>
      <c r="JQ128" s="29">
        <v>19.058646132</v>
      </c>
      <c r="JR128" s="29">
        <v>11.105904041342116</v>
      </c>
      <c r="JS128" s="29">
        <v>19.104391469999999</v>
      </c>
      <c r="JT128" s="29">
        <v>19.104391469999999</v>
      </c>
      <c r="JU128" s="29">
        <v>19.104391469999999</v>
      </c>
      <c r="JV128" s="29">
        <v>10.535917532656104</v>
      </c>
      <c r="JW128" s="29">
        <v>19.067842079999998</v>
      </c>
      <c r="JX128" s="29">
        <v>19.067842079999998</v>
      </c>
      <c r="JY128" s="29">
        <v>19.067842079999998</v>
      </c>
      <c r="JZ128" s="29">
        <v>10.872030838640509</v>
      </c>
    </row>
    <row r="129" spans="1:286" ht="15" thickBot="1" x14ac:dyDescent="0.4">
      <c r="A129" s="2"/>
      <c r="B129" s="74" t="s">
        <v>599</v>
      </c>
      <c r="C129" s="74" t="s">
        <v>600</v>
      </c>
      <c r="D129" s="74" t="s">
        <v>853</v>
      </c>
      <c r="E129" s="87">
        <v>405720</v>
      </c>
      <c r="F129" s="84">
        <v>381338</v>
      </c>
      <c r="G129" s="22">
        <v>29.976269424999998</v>
      </c>
      <c r="H129" s="22">
        <v>16.512550607287451</v>
      </c>
      <c r="I129" s="22">
        <v>11.867895247332688</v>
      </c>
      <c r="J129" s="22">
        <v>17.111801554607517</v>
      </c>
      <c r="K129" s="22">
        <v>29.973463156000001</v>
      </c>
      <c r="L129" s="22">
        <v>16.433301898138069</v>
      </c>
      <c r="M129" s="22">
        <v>11.810937639689923</v>
      </c>
      <c r="N129" s="22">
        <v>16.56431318875255</v>
      </c>
      <c r="O129" s="22">
        <v>30.059430987999999</v>
      </c>
      <c r="P129" s="22">
        <v>16.190025194004946</v>
      </c>
      <c r="Q129" s="22">
        <v>11.636089882403169</v>
      </c>
      <c r="R129" s="22">
        <v>16.451963927541488</v>
      </c>
      <c r="S129" s="22">
        <v>30.159390758000001</v>
      </c>
      <c r="T129" s="22">
        <v>16.227642271463779</v>
      </c>
      <c r="U129" s="22">
        <v>11.663126016638858</v>
      </c>
      <c r="V129" s="22">
        <v>16.216645777945892</v>
      </c>
      <c r="W129" s="22">
        <v>30.272162027</v>
      </c>
      <c r="X129" s="22">
        <v>16.162502607515577</v>
      </c>
      <c r="Y129" s="22">
        <v>11.616308857583942</v>
      </c>
      <c r="Z129" s="22">
        <v>16.115252890226145</v>
      </c>
      <c r="AA129" s="22">
        <v>30.374065381000001</v>
      </c>
      <c r="AB129" s="22">
        <v>16.053613106288768</v>
      </c>
      <c r="AC129" s="22">
        <v>11.538047829059144</v>
      </c>
      <c r="AD129" s="22">
        <v>15.874176319852618</v>
      </c>
      <c r="AE129" s="22">
        <v>30.442824989000002</v>
      </c>
      <c r="AF129" s="22">
        <v>15.955948509986143</v>
      </c>
      <c r="AG129" s="22">
        <v>11.467854360717491</v>
      </c>
      <c r="AH129" s="22">
        <v>15.694073650109129</v>
      </c>
      <c r="AI129" s="22">
        <v>30.522581448</v>
      </c>
      <c r="AJ129" s="22">
        <v>15.858590287559096</v>
      </c>
      <c r="AK129" s="22">
        <v>11.3978810893126</v>
      </c>
      <c r="AL129" s="22">
        <v>15.454362808376416</v>
      </c>
      <c r="AM129" s="22">
        <v>30.758594483</v>
      </c>
      <c r="AN129" s="22">
        <v>15.72694988491657</v>
      </c>
      <c r="AO129" s="22">
        <v>11.303268539983684</v>
      </c>
      <c r="AP129" s="22">
        <v>15.063570347379603</v>
      </c>
      <c r="AQ129" s="22">
        <v>30.854029278999999</v>
      </c>
      <c r="AR129" s="22">
        <v>15.567572081917886</v>
      </c>
      <c r="AS129" s="22">
        <v>11.188720574879879</v>
      </c>
      <c r="AT129" s="22">
        <v>14.675585232723387</v>
      </c>
      <c r="AU129" s="22">
        <v>31.384357704999999</v>
      </c>
      <c r="AV129" s="22">
        <v>15.156386647043693</v>
      </c>
      <c r="AW129" s="22">
        <v>10.893193506750125</v>
      </c>
      <c r="AX129" s="22">
        <v>13.319915279369033</v>
      </c>
      <c r="AY129" s="22">
        <v>31.989371793</v>
      </c>
      <c r="AZ129" s="22">
        <v>14.499003391601999</v>
      </c>
      <c r="BA129" s="22">
        <v>10.420719217436549</v>
      </c>
      <c r="BB129" s="22">
        <v>12.4858134490898</v>
      </c>
      <c r="BC129" s="22">
        <v>32.434712562000001</v>
      </c>
      <c r="BD129" s="22">
        <v>13.073632390096328</v>
      </c>
      <c r="BE129" s="22">
        <v>9.3962770136385831</v>
      </c>
      <c r="BF129" s="22">
        <v>12.231674664279565</v>
      </c>
      <c r="BG129" s="22">
        <v>32.876842498999999</v>
      </c>
      <c r="BH129" s="22">
        <v>13.326165458964566</v>
      </c>
      <c r="BI129" s="22">
        <v>9.5777775025147847</v>
      </c>
      <c r="BJ129" s="22">
        <v>12.312245727856142</v>
      </c>
      <c r="BK129" s="25">
        <v>29.976177927999998</v>
      </c>
      <c r="BL129" s="25">
        <v>16.512550607287448</v>
      </c>
      <c r="BM129" s="25">
        <v>11.867895247332685</v>
      </c>
      <c r="BN129" s="25">
        <v>17.111801554607517</v>
      </c>
      <c r="BO129" s="25">
        <v>29.975319206000002</v>
      </c>
      <c r="BP129" s="25">
        <v>16.486609991691509</v>
      </c>
      <c r="BQ129" s="25">
        <v>11.849251216142978</v>
      </c>
      <c r="BR129" s="25">
        <v>16.895482415624016</v>
      </c>
      <c r="BS129" s="25">
        <v>30.036841794000001</v>
      </c>
      <c r="BT129" s="25">
        <v>16.430337266680112</v>
      </c>
      <c r="BU129" s="25">
        <v>11.808806900688618</v>
      </c>
      <c r="BV129" s="25">
        <v>16.943608418416297</v>
      </c>
      <c r="BW129" s="25">
        <v>30.096588852</v>
      </c>
      <c r="BX129" s="25">
        <v>16.350445521402595</v>
      </c>
      <c r="BY129" s="25">
        <v>11.751387130319422</v>
      </c>
      <c r="BZ129" s="25">
        <v>16.902839770379575</v>
      </c>
      <c r="CA129" s="25">
        <v>30.152015075000001</v>
      </c>
      <c r="CB129" s="25">
        <v>16.25630386271316</v>
      </c>
      <c r="CC129" s="25">
        <v>11.683725666605678</v>
      </c>
      <c r="CD129" s="25">
        <v>16.990041437498199</v>
      </c>
      <c r="CE129" s="25">
        <v>30.200185984000001</v>
      </c>
      <c r="CF129" s="25">
        <v>16.135878365463942</v>
      </c>
      <c r="CG129" s="25">
        <v>11.597173490600175</v>
      </c>
      <c r="CH129" s="25">
        <v>16.933437931558473</v>
      </c>
      <c r="CI129" s="25">
        <v>30.234232843000001</v>
      </c>
      <c r="CJ129" s="25">
        <v>16.02210963359564</v>
      </c>
      <c r="CK129" s="25">
        <v>11.515405662943133</v>
      </c>
      <c r="CL129" s="25">
        <v>16.848444189855179</v>
      </c>
      <c r="CM129" s="25">
        <v>30.282112687000001</v>
      </c>
      <c r="CN129" s="25">
        <v>15.985877609437505</v>
      </c>
      <c r="CO129" s="25">
        <v>11.489364993785832</v>
      </c>
      <c r="CP129" s="25">
        <v>16.720162562893247</v>
      </c>
      <c r="CQ129" s="25">
        <v>30.342913061000001</v>
      </c>
      <c r="CR129" s="25">
        <v>15.940901320231145</v>
      </c>
      <c r="CS129" s="25">
        <v>11.457039649167099</v>
      </c>
      <c r="CT129" s="25">
        <v>16.542025050259692</v>
      </c>
      <c r="CU129" s="25">
        <v>30.414665585000002</v>
      </c>
      <c r="CV129" s="25">
        <v>15.885572018340898</v>
      </c>
      <c r="CW129" s="25">
        <v>11.417273390485553</v>
      </c>
      <c r="CX129" s="25">
        <v>16.294507430463987</v>
      </c>
      <c r="CY129" s="25">
        <v>30.648036283</v>
      </c>
      <c r="CZ129" s="25">
        <v>15.73838217038249</v>
      </c>
      <c r="DA129" s="25">
        <v>11.311485148645419</v>
      </c>
      <c r="DB129" s="25">
        <v>15.706572699797084</v>
      </c>
      <c r="DC129" s="25">
        <v>30.886964867</v>
      </c>
      <c r="DD129" s="25">
        <v>15.611111575151675</v>
      </c>
      <c r="DE129" s="25">
        <v>11.220013265943154</v>
      </c>
      <c r="DF129" s="25">
        <v>15.210491052374127</v>
      </c>
      <c r="DG129" s="25">
        <v>31.130062288000001</v>
      </c>
      <c r="DH129" s="25">
        <v>15.666660891762342</v>
      </c>
      <c r="DI129" s="25">
        <v>11.259937653536273</v>
      </c>
      <c r="DJ129" s="25">
        <v>14.884732186871137</v>
      </c>
      <c r="DK129" s="25">
        <v>31.339096211000001</v>
      </c>
      <c r="DL129" s="25">
        <v>15.715296465798666</v>
      </c>
      <c r="DM129" s="25">
        <v>11.294892998212234</v>
      </c>
      <c r="DN129" s="25">
        <v>14.675396491078509</v>
      </c>
      <c r="DO129" s="27">
        <v>29.976269424999998</v>
      </c>
      <c r="DP129" s="27">
        <v>16.512550607287448</v>
      </c>
      <c r="DQ129" s="27">
        <v>11.867895247332685</v>
      </c>
      <c r="DR129" s="27">
        <v>17.111801554607517</v>
      </c>
      <c r="DS129" s="27">
        <v>29.973234916999999</v>
      </c>
      <c r="DT129" s="27">
        <v>16.43323531022024</v>
      </c>
      <c r="DU129" s="27">
        <v>11.810889781642288</v>
      </c>
      <c r="DV129" s="27">
        <v>16.564530453155498</v>
      </c>
      <c r="DW129" s="27">
        <v>30.058974519</v>
      </c>
      <c r="DX129" s="27">
        <v>16.187467567757462</v>
      </c>
      <c r="DY129" s="27">
        <v>11.634251666060408</v>
      </c>
      <c r="DZ129" s="27">
        <v>16.452395825312067</v>
      </c>
      <c r="EA129" s="27">
        <v>30.158712080000001</v>
      </c>
      <c r="EB129" s="27">
        <v>16.225513488892993</v>
      </c>
      <c r="EC129" s="27">
        <v>11.661596018690309</v>
      </c>
      <c r="ED129" s="27">
        <v>16.217289567220643</v>
      </c>
      <c r="EE129" s="27">
        <v>30.271267074000001</v>
      </c>
      <c r="EF129" s="27">
        <v>16.160169430090175</v>
      </c>
      <c r="EG129" s="27">
        <v>11.614631957028923</v>
      </c>
      <c r="EH129" s="27">
        <v>16.116096071823179</v>
      </c>
      <c r="EI129" s="27">
        <v>30.374393396999999</v>
      </c>
      <c r="EJ129" s="27">
        <v>16.050857166189946</v>
      </c>
      <c r="EK129" s="27">
        <v>11.536067080646703</v>
      </c>
      <c r="EL129" s="27">
        <v>15.873922735859621</v>
      </c>
      <c r="EM129" s="27">
        <v>30.446304619999999</v>
      </c>
      <c r="EN129" s="27">
        <v>15.962799282275341</v>
      </c>
      <c r="EO129" s="27">
        <v>11.472778145650853</v>
      </c>
      <c r="EP129" s="27">
        <v>15.692123835901784</v>
      </c>
      <c r="EQ129" s="27">
        <v>30.526662705</v>
      </c>
      <c r="ER129" s="27">
        <v>15.868183577980849</v>
      </c>
      <c r="ES129" s="27">
        <v>11.404775976026974</v>
      </c>
      <c r="ET129" s="27">
        <v>15.452080500568695</v>
      </c>
      <c r="EU129" s="27">
        <v>30.763219368000001</v>
      </c>
      <c r="EV129" s="27">
        <v>15.734404042231017</v>
      </c>
      <c r="EW129" s="27">
        <v>11.308625989615116</v>
      </c>
      <c r="EX129" s="27">
        <v>15.06098549230205</v>
      </c>
      <c r="EY129" s="27">
        <v>30.852545614</v>
      </c>
      <c r="EZ129" s="27">
        <v>15.578220527379306</v>
      </c>
      <c r="FA129" s="27">
        <v>11.196373822296863</v>
      </c>
      <c r="FB129" s="27">
        <v>14.693577894250174</v>
      </c>
      <c r="FC129" s="27">
        <v>31.309693790000001</v>
      </c>
      <c r="FD129" s="27">
        <v>15.088200823218045</v>
      </c>
      <c r="FE129" s="27">
        <v>10.844187012613553</v>
      </c>
      <c r="FF129" s="27">
        <v>13.430197072886708</v>
      </c>
      <c r="FG129" s="27">
        <v>31.732237555000001</v>
      </c>
      <c r="FH129" s="27">
        <v>14.595205893166304</v>
      </c>
      <c r="FI129" s="27">
        <v>10.489861849501679</v>
      </c>
      <c r="FJ129" s="27">
        <v>12.705300657456361</v>
      </c>
      <c r="FK129" s="27">
        <v>32.088442102999998</v>
      </c>
      <c r="FL129" s="27">
        <v>13.253840264599461</v>
      </c>
      <c r="FM129" s="27">
        <v>9.5257959612688659</v>
      </c>
      <c r="FN129" s="27">
        <v>12.486190699225444</v>
      </c>
      <c r="FO129" s="27">
        <v>32.368342994000002</v>
      </c>
      <c r="FP129" s="27">
        <v>13.423304906148068</v>
      </c>
      <c r="FQ129" s="27">
        <v>9.647593535844539</v>
      </c>
      <c r="FR129" s="27">
        <v>12.638268531324922</v>
      </c>
      <c r="FS129" s="28">
        <v>29.976401127999999</v>
      </c>
      <c r="FT129" s="28">
        <v>16.512550607287451</v>
      </c>
      <c r="FU129" s="28">
        <v>11.867895247332688</v>
      </c>
      <c r="FV129" s="28">
        <v>17.111801554607517</v>
      </c>
      <c r="FW129" s="28">
        <v>29.970477131999999</v>
      </c>
      <c r="FX129" s="28">
        <v>16.4200815626258</v>
      </c>
      <c r="FY129" s="28">
        <v>11.801435924253848</v>
      </c>
      <c r="FZ129" s="28">
        <v>16.562808562954984</v>
      </c>
      <c r="GA129" s="28">
        <v>30.057274652</v>
      </c>
      <c r="GB129" s="28">
        <v>16.285869797614247</v>
      </c>
      <c r="GC129" s="28">
        <v>11.704975286161162</v>
      </c>
      <c r="GD129" s="28">
        <v>16.446327668722269</v>
      </c>
      <c r="GE129" s="28">
        <v>30.160635897999999</v>
      </c>
      <c r="GF129" s="28">
        <v>16.14458030580122</v>
      </c>
      <c r="GG129" s="28">
        <v>11.603427746458491</v>
      </c>
      <c r="GH129" s="28">
        <v>16.210455065434299</v>
      </c>
      <c r="GI129" s="28">
        <v>30.281939175000002</v>
      </c>
      <c r="GJ129" s="28">
        <v>16.03029393723223</v>
      </c>
      <c r="GK129" s="28">
        <v>11.521287883112592</v>
      </c>
      <c r="GL129" s="28">
        <v>16.091784818293089</v>
      </c>
      <c r="GM129" s="28">
        <v>30.592684723000001</v>
      </c>
      <c r="GN129" s="28">
        <v>15.853809363438234</v>
      </c>
      <c r="GO129" s="28">
        <v>11.394444945012349</v>
      </c>
      <c r="GP129" s="28">
        <v>15.63387700741897</v>
      </c>
      <c r="GQ129" s="28">
        <v>30.720407626</v>
      </c>
      <c r="GR129" s="28">
        <v>15.677851390652886</v>
      </c>
      <c r="GS129" s="28">
        <v>11.267980485425596</v>
      </c>
      <c r="GT129" s="28">
        <v>15.407152478149383</v>
      </c>
      <c r="GU129" s="28">
        <v>30.858911054</v>
      </c>
      <c r="GV129" s="28">
        <v>15.617609630234801</v>
      </c>
      <c r="GW129" s="28">
        <v>11.224683546075644</v>
      </c>
      <c r="GX129" s="28">
        <v>15.116990490761772</v>
      </c>
      <c r="GY129" s="28">
        <v>31.015561061</v>
      </c>
      <c r="GZ129" s="28">
        <v>15.557763692429164</v>
      </c>
      <c r="HA129" s="28">
        <v>11.181671092230856</v>
      </c>
      <c r="HB129" s="28">
        <v>14.844467247241232</v>
      </c>
      <c r="HC129" s="28">
        <v>31.200720359000002</v>
      </c>
      <c r="HD129" s="28">
        <v>15.466386211447672</v>
      </c>
      <c r="HE129" s="28">
        <v>11.115996297461422</v>
      </c>
      <c r="HF129" s="28">
        <v>14.501233074334563</v>
      </c>
      <c r="HG129" s="28">
        <v>35.164358276999998</v>
      </c>
      <c r="HH129" s="28">
        <v>14.55270033094201</v>
      </c>
      <c r="HI129" s="28">
        <v>10.459312265012638</v>
      </c>
      <c r="HJ129" s="28">
        <v>9.980217400508149</v>
      </c>
      <c r="HK129" s="28">
        <v>36.258133368999999</v>
      </c>
      <c r="HL129" s="28">
        <v>14.149951694630651</v>
      </c>
      <c r="HM129" s="28">
        <v>10.169848890127366</v>
      </c>
      <c r="HN129" s="28">
        <v>7.3076636497282088</v>
      </c>
      <c r="HO129" s="28">
        <v>36.818457162000001</v>
      </c>
      <c r="HP129" s="28">
        <v>14.188505165825617</v>
      </c>
      <c r="HQ129" s="28">
        <v>10.197558028978452</v>
      </c>
      <c r="HR129" s="28">
        <v>5.74855836970805</v>
      </c>
      <c r="HS129" s="28">
        <v>37.038977224</v>
      </c>
      <c r="HT129" s="28">
        <v>13.85395659126811</v>
      </c>
      <c r="HU129" s="28">
        <v>9.9571113813090886</v>
      </c>
      <c r="HV129" s="28">
        <v>4.554082598554487</v>
      </c>
      <c r="HW129" s="29">
        <v>29.976401127999999</v>
      </c>
      <c r="HX129" s="29">
        <v>16.512550607287451</v>
      </c>
      <c r="HY129" s="29">
        <v>11.867895247332688</v>
      </c>
      <c r="HZ129" s="29">
        <v>17.111801554607517</v>
      </c>
      <c r="IA129" s="29">
        <v>29.961073094</v>
      </c>
      <c r="IB129" s="29">
        <v>16.442058305763386</v>
      </c>
      <c r="IC129" s="29">
        <v>11.817231042260593</v>
      </c>
      <c r="ID129" s="29">
        <v>16.591459935279424</v>
      </c>
      <c r="IE129" s="29">
        <v>30.099419487999999</v>
      </c>
      <c r="IF129" s="29">
        <v>16.394691971942915</v>
      </c>
      <c r="IG129" s="29">
        <v>11.783187925518623</v>
      </c>
      <c r="IH129" s="29">
        <v>16.452623602444028</v>
      </c>
      <c r="II129" s="29">
        <v>30.209528860999999</v>
      </c>
      <c r="IJ129" s="29">
        <v>16.197691683724763</v>
      </c>
      <c r="IK129" s="29">
        <v>11.641599939515082</v>
      </c>
      <c r="IL129" s="29">
        <v>16.220015854250761</v>
      </c>
      <c r="IM129" s="29">
        <v>30.508549327000001</v>
      </c>
      <c r="IN129" s="29">
        <v>15.935683060897636</v>
      </c>
      <c r="IO129" s="29">
        <v>11.453289183438553</v>
      </c>
      <c r="IP129" s="29">
        <v>15.930456914465887</v>
      </c>
      <c r="IQ129" s="29">
        <v>30.632966731</v>
      </c>
      <c r="IR129" s="29">
        <v>15.56216241612211</v>
      </c>
      <c r="IS129" s="29">
        <v>11.184832541558182</v>
      </c>
      <c r="IT129" s="29">
        <v>15.653111644367597</v>
      </c>
      <c r="IU129" s="29">
        <v>30.760611332</v>
      </c>
      <c r="IV129" s="29">
        <v>15.330265436991885</v>
      </c>
      <c r="IW129" s="29">
        <v>11.01816361669349</v>
      </c>
      <c r="IX129" s="29">
        <v>15.413934652591529</v>
      </c>
      <c r="IY129" s="29">
        <v>34.461368831000001</v>
      </c>
      <c r="IZ129" s="29">
        <v>14.604126599827023</v>
      </c>
      <c r="JA129" s="29">
        <v>10.496273337024078</v>
      </c>
      <c r="JB129" s="29">
        <v>11.643943601675275</v>
      </c>
      <c r="JC129" s="29">
        <v>34.471003179999997</v>
      </c>
      <c r="JD129" s="29">
        <v>14.513098030545452</v>
      </c>
      <c r="JE129" s="29">
        <v>10.430849311963318</v>
      </c>
      <c r="JF129" s="29">
        <v>11.523348674759148</v>
      </c>
      <c r="JG129" s="29">
        <v>34.526345219</v>
      </c>
      <c r="JH129" s="29">
        <v>14.307196639045515</v>
      </c>
      <c r="JI129" s="29">
        <v>10.282863927771801</v>
      </c>
      <c r="JJ129" s="29">
        <v>11.116322038102481</v>
      </c>
      <c r="JK129" s="29">
        <v>35.374103505999997</v>
      </c>
      <c r="JL129" s="29">
        <v>12.623120573754813</v>
      </c>
      <c r="JM129" s="29">
        <v>9.0724853008266901</v>
      </c>
      <c r="JN129" s="29">
        <v>8.5320862321920217</v>
      </c>
      <c r="JO129" s="29">
        <v>36.241851195000002</v>
      </c>
      <c r="JP129" s="29">
        <v>11.730703986617508</v>
      </c>
      <c r="JQ129" s="29">
        <v>8.431087928306086</v>
      </c>
      <c r="JR129" s="29">
        <v>6.3239313771113217</v>
      </c>
      <c r="JS129" s="29">
        <v>36.469821789999997</v>
      </c>
      <c r="JT129" s="29">
        <v>11.194426597914534</v>
      </c>
      <c r="JU129" s="29">
        <v>8.0456548099463348</v>
      </c>
      <c r="JV129" s="29">
        <v>5.3198121021169698</v>
      </c>
      <c r="JW129" s="29">
        <v>36.421196686999998</v>
      </c>
      <c r="JX129" s="29">
        <v>11.465473643259189</v>
      </c>
      <c r="JY129" s="29">
        <v>8.2404616582493304</v>
      </c>
      <c r="JZ129" s="29">
        <v>5.6766406306450214</v>
      </c>
    </row>
    <row r="130" spans="1:286" ht="15" thickBot="1" x14ac:dyDescent="0.4">
      <c r="A130" s="2"/>
      <c r="B130" s="74" t="s">
        <v>601</v>
      </c>
      <c r="C130" s="74" t="s">
        <v>504</v>
      </c>
      <c r="D130" s="74" t="s">
        <v>504</v>
      </c>
      <c r="E130" s="87">
        <v>383248</v>
      </c>
      <c r="F130" s="84">
        <v>456995</v>
      </c>
      <c r="G130" s="22">
        <v>10.994222075</v>
      </c>
      <c r="H130" s="22">
        <v>10.994222075</v>
      </c>
      <c r="I130" s="22">
        <v>10.994222075</v>
      </c>
      <c r="J130" s="22">
        <v>5.6834000894968106</v>
      </c>
      <c r="K130" s="22">
        <v>10.997481038</v>
      </c>
      <c r="L130" s="22">
        <v>10.997481038</v>
      </c>
      <c r="M130" s="22">
        <v>10.997481038</v>
      </c>
      <c r="N130" s="22">
        <v>5.2056525102447626</v>
      </c>
      <c r="O130" s="22">
        <v>11.02595758</v>
      </c>
      <c r="P130" s="22">
        <v>11.02595758</v>
      </c>
      <c r="Q130" s="22">
        <v>11.02595758</v>
      </c>
      <c r="R130" s="22">
        <v>5.0544950473292474</v>
      </c>
      <c r="S130" s="22">
        <v>11.060489617</v>
      </c>
      <c r="T130" s="22">
        <v>11.060489617</v>
      </c>
      <c r="U130" s="22">
        <v>11.060489617</v>
      </c>
      <c r="V130" s="22">
        <v>4.8875965457491377</v>
      </c>
      <c r="W130" s="22">
        <v>11.096754995</v>
      </c>
      <c r="X130" s="22">
        <v>11.096754995</v>
      </c>
      <c r="Y130" s="22">
        <v>11.096754995</v>
      </c>
      <c r="Z130" s="22">
        <v>4.7265710335838795</v>
      </c>
      <c r="AA130" s="22">
        <v>11.134106015</v>
      </c>
      <c r="AB130" s="22">
        <v>11.134106015</v>
      </c>
      <c r="AC130" s="22">
        <v>11.134106015</v>
      </c>
      <c r="AD130" s="22">
        <v>4.5601484533122738</v>
      </c>
      <c r="AE130" s="22">
        <v>11.174029666999999</v>
      </c>
      <c r="AF130" s="22">
        <v>11.174029666999999</v>
      </c>
      <c r="AG130" s="22">
        <v>11.174029666999999</v>
      </c>
      <c r="AH130" s="22">
        <v>4.3992991923554037</v>
      </c>
      <c r="AI130" s="22">
        <v>11.218556570000001</v>
      </c>
      <c r="AJ130" s="22">
        <v>11.218556570000001</v>
      </c>
      <c r="AK130" s="22">
        <v>11.218556570000001</v>
      </c>
      <c r="AL130" s="22">
        <v>4.2198972507404866</v>
      </c>
      <c r="AM130" s="22">
        <v>11.268169426</v>
      </c>
      <c r="AN130" s="22">
        <v>11.268169426</v>
      </c>
      <c r="AO130" s="22">
        <v>11.268169426</v>
      </c>
      <c r="AP130" s="22">
        <v>4.0326456801091686</v>
      </c>
      <c r="AQ130" s="22">
        <v>11.332616966</v>
      </c>
      <c r="AR130" s="22">
        <v>11.332616966</v>
      </c>
      <c r="AS130" s="22">
        <v>11.332616966</v>
      </c>
      <c r="AT130" s="22">
        <v>3.7713108421933601</v>
      </c>
      <c r="AU130" s="22">
        <v>11.573731782999999</v>
      </c>
      <c r="AV130" s="22">
        <v>11.573731782999999</v>
      </c>
      <c r="AW130" s="22">
        <v>11.573731782999999</v>
      </c>
      <c r="AX130" s="22">
        <v>2.8300459528962492</v>
      </c>
      <c r="AY130" s="22">
        <v>11.736283262000001</v>
      </c>
      <c r="AZ130" s="22">
        <v>11.736283262000001</v>
      </c>
      <c r="BA130" s="22">
        <v>11.736283262000001</v>
      </c>
      <c r="BB130" s="22">
        <v>2.3749564076524941</v>
      </c>
      <c r="BC130" s="22">
        <v>11.826881200000001</v>
      </c>
      <c r="BD130" s="22">
        <v>11.826881200000001</v>
      </c>
      <c r="BE130" s="22">
        <v>11.826881200000001</v>
      </c>
      <c r="BF130" s="22">
        <v>2.2509127682327641</v>
      </c>
      <c r="BG130" s="22">
        <v>11.852985010999999</v>
      </c>
      <c r="BH130" s="22">
        <v>11.852985010999999</v>
      </c>
      <c r="BI130" s="22">
        <v>11.852985010999999</v>
      </c>
      <c r="BJ130" s="22">
        <v>2.4249040682117071</v>
      </c>
      <c r="BK130" s="25">
        <v>10.993922422000001</v>
      </c>
      <c r="BL130" s="25">
        <v>10.993922422000001</v>
      </c>
      <c r="BM130" s="25">
        <v>10.993922422000001</v>
      </c>
      <c r="BN130" s="25">
        <v>5.6834000894968106</v>
      </c>
      <c r="BO130" s="25">
        <v>11.000017993</v>
      </c>
      <c r="BP130" s="25">
        <v>11.000017993</v>
      </c>
      <c r="BQ130" s="25">
        <v>11.000017993</v>
      </c>
      <c r="BR130" s="25">
        <v>5.4562889692166081</v>
      </c>
      <c r="BS130" s="25">
        <v>11.028513604</v>
      </c>
      <c r="BT130" s="25">
        <v>11.028513604</v>
      </c>
      <c r="BU130" s="25">
        <v>11.028513604</v>
      </c>
      <c r="BV130" s="25">
        <v>5.3634944633303006</v>
      </c>
      <c r="BW130" s="25">
        <v>11.055229318</v>
      </c>
      <c r="BX130" s="25">
        <v>11.055229318</v>
      </c>
      <c r="BY130" s="25">
        <v>11.055229318</v>
      </c>
      <c r="BZ130" s="25">
        <v>5.2854884002202622</v>
      </c>
      <c r="CA130" s="25">
        <v>11.082622675</v>
      </c>
      <c r="CB130" s="25">
        <v>11.082622675</v>
      </c>
      <c r="CC130" s="25">
        <v>11.082622675</v>
      </c>
      <c r="CD130" s="25">
        <v>5.2115777227288236</v>
      </c>
      <c r="CE130" s="25">
        <v>11.115905763000001</v>
      </c>
      <c r="CF130" s="25">
        <v>11.115905763000001</v>
      </c>
      <c r="CG130" s="25">
        <v>11.115905763000001</v>
      </c>
      <c r="CH130" s="25">
        <v>5.113485350159868</v>
      </c>
      <c r="CI130" s="25">
        <v>11.155805001000001</v>
      </c>
      <c r="CJ130" s="25">
        <v>11.155805001000001</v>
      </c>
      <c r="CK130" s="25">
        <v>11.155805001000001</v>
      </c>
      <c r="CL130" s="25">
        <v>4.9972916053186687</v>
      </c>
      <c r="CM130" s="25">
        <v>11.202537448999999</v>
      </c>
      <c r="CN130" s="25">
        <v>11.202537448999999</v>
      </c>
      <c r="CO130" s="25">
        <v>11.202537448999999</v>
      </c>
      <c r="CP130" s="25">
        <v>4.85159304097151</v>
      </c>
      <c r="CQ130" s="25">
        <v>11.255678319999999</v>
      </c>
      <c r="CR130" s="25">
        <v>11.255678319999999</v>
      </c>
      <c r="CS130" s="25">
        <v>11.255678319999999</v>
      </c>
      <c r="CT130" s="25">
        <v>4.6893814340751163</v>
      </c>
      <c r="CU130" s="25">
        <v>11.315583553</v>
      </c>
      <c r="CV130" s="25">
        <v>11.315583553</v>
      </c>
      <c r="CW130" s="25">
        <v>11.315583553</v>
      </c>
      <c r="CX130" s="25">
        <v>4.5076209899793511</v>
      </c>
      <c r="CY130" s="25">
        <v>11.414155749000001</v>
      </c>
      <c r="CZ130" s="25">
        <v>11.414155749000001</v>
      </c>
      <c r="DA130" s="25">
        <v>11.414155749000001</v>
      </c>
      <c r="DB130" s="25">
        <v>4.0244260883616167</v>
      </c>
      <c r="DC130" s="25">
        <v>11.507426780999999</v>
      </c>
      <c r="DD130" s="25">
        <v>11.507426780999999</v>
      </c>
      <c r="DE130" s="25">
        <v>11.507426780999999</v>
      </c>
      <c r="DF130" s="25">
        <v>3.55829924887363</v>
      </c>
      <c r="DG130" s="25">
        <v>11.565155196999999</v>
      </c>
      <c r="DH130" s="25">
        <v>11.565155196999999</v>
      </c>
      <c r="DI130" s="25">
        <v>11.565155196999999</v>
      </c>
      <c r="DJ130" s="25">
        <v>3.232067279876282</v>
      </c>
      <c r="DK130" s="25">
        <v>11.588725436000001</v>
      </c>
      <c r="DL130" s="25">
        <v>11.588725436000001</v>
      </c>
      <c r="DM130" s="25">
        <v>11.588725436000001</v>
      </c>
      <c r="DN130" s="25">
        <v>3.0311254269951018</v>
      </c>
      <c r="DO130" s="27">
        <v>10.994222075</v>
      </c>
      <c r="DP130" s="27">
        <v>10.994222075</v>
      </c>
      <c r="DQ130" s="27">
        <v>10.994222075</v>
      </c>
      <c r="DR130" s="27">
        <v>5.6834000894968106</v>
      </c>
      <c r="DS130" s="27">
        <v>10.997481039</v>
      </c>
      <c r="DT130" s="27">
        <v>10.997481039</v>
      </c>
      <c r="DU130" s="27">
        <v>10.997481039</v>
      </c>
      <c r="DV130" s="27">
        <v>5.2056525082446043</v>
      </c>
      <c r="DW130" s="27">
        <v>11.025957579</v>
      </c>
      <c r="DX130" s="27">
        <v>11.025957579</v>
      </c>
      <c r="DY130" s="27">
        <v>11.025957579</v>
      </c>
      <c r="DZ130" s="27">
        <v>5.0544950523294032</v>
      </c>
      <c r="EA130" s="27">
        <v>11.060489617</v>
      </c>
      <c r="EB130" s="27">
        <v>11.060489617</v>
      </c>
      <c r="EC130" s="27">
        <v>11.060489617</v>
      </c>
      <c r="ED130" s="27">
        <v>4.8875965457491377</v>
      </c>
      <c r="EE130" s="27">
        <v>11.096755</v>
      </c>
      <c r="EF130" s="27">
        <v>11.096755</v>
      </c>
      <c r="EG130" s="27">
        <v>11.096755</v>
      </c>
      <c r="EH130" s="27">
        <v>4.7265710045686697</v>
      </c>
      <c r="EI130" s="27">
        <v>11.134106009</v>
      </c>
      <c r="EJ130" s="27">
        <v>11.134106009</v>
      </c>
      <c r="EK130" s="27">
        <v>11.134106009</v>
      </c>
      <c r="EL130" s="27">
        <v>4.560148484341453</v>
      </c>
      <c r="EM130" s="27">
        <v>11.174029666999999</v>
      </c>
      <c r="EN130" s="27">
        <v>11.174029666999999</v>
      </c>
      <c r="EO130" s="27">
        <v>11.174029666999999</v>
      </c>
      <c r="EP130" s="27">
        <v>4.3992991923554037</v>
      </c>
      <c r="EQ130" s="27">
        <v>11.218556570000001</v>
      </c>
      <c r="ER130" s="27">
        <v>11.218556570000001</v>
      </c>
      <c r="ES130" s="27">
        <v>11.218556570000001</v>
      </c>
      <c r="ET130" s="27">
        <v>4.2198972507404866</v>
      </c>
      <c r="EU130" s="27">
        <v>11.268169426</v>
      </c>
      <c r="EV130" s="27">
        <v>11.268169426</v>
      </c>
      <c r="EW130" s="27">
        <v>11.268169426</v>
      </c>
      <c r="EX130" s="27">
        <v>4.0326456801091686</v>
      </c>
      <c r="EY130" s="27">
        <v>11.328871876000001</v>
      </c>
      <c r="EZ130" s="27">
        <v>11.328871876000001</v>
      </c>
      <c r="FA130" s="27">
        <v>11.328871876000001</v>
      </c>
      <c r="FB130" s="27">
        <v>3.7883958878988251</v>
      </c>
      <c r="FC130" s="27">
        <v>11.554412943999999</v>
      </c>
      <c r="FD130" s="27">
        <v>11.554412943999999</v>
      </c>
      <c r="FE130" s="27">
        <v>11.554412943999999</v>
      </c>
      <c r="FF130" s="27">
        <v>2.9037008497316261</v>
      </c>
      <c r="FG130" s="27">
        <v>11.708081553</v>
      </c>
      <c r="FH130" s="27">
        <v>11.708081553</v>
      </c>
      <c r="FI130" s="27">
        <v>11.708081553</v>
      </c>
      <c r="FJ130" s="27">
        <v>2.4627040947314747</v>
      </c>
      <c r="FK130" s="27">
        <v>11.796147315000001</v>
      </c>
      <c r="FL130" s="27">
        <v>11.796147315000001</v>
      </c>
      <c r="FM130" s="27">
        <v>11.796147315000001</v>
      </c>
      <c r="FN130" s="27">
        <v>2.3286522502591627</v>
      </c>
      <c r="FO130" s="27">
        <v>11.823136276</v>
      </c>
      <c r="FP130" s="27">
        <v>11.823136276</v>
      </c>
      <c r="FQ130" s="27">
        <v>11.823136276</v>
      </c>
      <c r="FR130" s="27">
        <v>2.4859287945428621</v>
      </c>
      <c r="FS130" s="28">
        <v>10.994312492000001</v>
      </c>
      <c r="FT130" s="28">
        <v>10.994312492000001</v>
      </c>
      <c r="FU130" s="28">
        <v>10.994312492000001</v>
      </c>
      <c r="FV130" s="28">
        <v>5.6834000894968106</v>
      </c>
      <c r="FW130" s="28">
        <v>10.998478025000001</v>
      </c>
      <c r="FX130" s="28">
        <v>10.998478025000001</v>
      </c>
      <c r="FY130" s="28">
        <v>10.998478025000001</v>
      </c>
      <c r="FZ130" s="28">
        <v>5.1923139460382925</v>
      </c>
      <c r="GA130" s="28">
        <v>11.030012096</v>
      </c>
      <c r="GB130" s="28">
        <v>11.030012096</v>
      </c>
      <c r="GC130" s="28">
        <v>11.030012096</v>
      </c>
      <c r="GD130" s="28">
        <v>5.0333257616271894</v>
      </c>
      <c r="GE130" s="28">
        <v>11.071969927</v>
      </c>
      <c r="GF130" s="28">
        <v>11.071969927</v>
      </c>
      <c r="GG130" s="28">
        <v>11.071969927</v>
      </c>
      <c r="GH130" s="28">
        <v>4.8590740165107134</v>
      </c>
      <c r="GI130" s="28">
        <v>11.122634557</v>
      </c>
      <c r="GJ130" s="28">
        <v>11.122634557</v>
      </c>
      <c r="GK130" s="28">
        <v>11.122634557</v>
      </c>
      <c r="GL130" s="28">
        <v>4.6806641325454779</v>
      </c>
      <c r="GM130" s="28">
        <v>11.183430875999999</v>
      </c>
      <c r="GN130" s="28">
        <v>11.183430875999999</v>
      </c>
      <c r="GO130" s="28">
        <v>11.183430875999999</v>
      </c>
      <c r="GP130" s="28">
        <v>4.4891989553575593</v>
      </c>
      <c r="GQ130" s="28">
        <v>11.246408507</v>
      </c>
      <c r="GR130" s="28">
        <v>11.246408507</v>
      </c>
      <c r="GS130" s="28">
        <v>11.246408507</v>
      </c>
      <c r="GT130" s="28">
        <v>4.2917360412042305</v>
      </c>
      <c r="GU130" s="28">
        <v>11.315786545</v>
      </c>
      <c r="GV130" s="28">
        <v>11.315786545</v>
      </c>
      <c r="GW130" s="28">
        <v>11.315786545</v>
      </c>
      <c r="GX130" s="28">
        <v>4.0798634048691502</v>
      </c>
      <c r="GY130" s="28">
        <v>11.39023581</v>
      </c>
      <c r="GZ130" s="28">
        <v>11.39023581</v>
      </c>
      <c r="HA130" s="28">
        <v>11.39023581</v>
      </c>
      <c r="HB130" s="28">
        <v>3.8906087091647485</v>
      </c>
      <c r="HC130" s="28">
        <v>11.476698795000001</v>
      </c>
      <c r="HD130" s="28">
        <v>11.476698795000001</v>
      </c>
      <c r="HE130" s="28">
        <v>11.476698795000001</v>
      </c>
      <c r="HF130" s="28">
        <v>3.6938431371334772</v>
      </c>
      <c r="HG130" s="28">
        <v>11.770791939</v>
      </c>
      <c r="HH130" s="28">
        <v>11.770791939</v>
      </c>
      <c r="HI130" s="28">
        <v>11.770791939</v>
      </c>
      <c r="HJ130" s="28">
        <v>2.810302534748061</v>
      </c>
      <c r="HK130" s="28">
        <v>12.011483677000001</v>
      </c>
      <c r="HL130" s="28">
        <v>12.011483677000001</v>
      </c>
      <c r="HM130" s="28">
        <v>12.011483677000001</v>
      </c>
      <c r="HN130" s="28">
        <v>1.7038562013319787</v>
      </c>
      <c r="HO130" s="28">
        <v>12.136264884999999</v>
      </c>
      <c r="HP130" s="28">
        <v>12.136264884999999</v>
      </c>
      <c r="HQ130" s="28">
        <v>12.136264884999999</v>
      </c>
      <c r="HR130" s="28">
        <v>1.1013409388224709</v>
      </c>
      <c r="HS130" s="28">
        <v>12.209768239999999</v>
      </c>
      <c r="HT130" s="28">
        <v>12.209768239999999</v>
      </c>
      <c r="HU130" s="28">
        <v>12.209768239999999</v>
      </c>
      <c r="HV130" s="28">
        <v>0.68804770498959833</v>
      </c>
      <c r="HW130" s="29">
        <v>10.994312492000001</v>
      </c>
      <c r="HX130" s="29">
        <v>10.994312492000001</v>
      </c>
      <c r="HY130" s="29">
        <v>10.994312492000001</v>
      </c>
      <c r="HZ130" s="29">
        <v>5.6834000894968106</v>
      </c>
      <c r="IA130" s="29">
        <v>10.991853549</v>
      </c>
      <c r="IB130" s="29">
        <v>10.991853549</v>
      </c>
      <c r="IC130" s="29">
        <v>10.991853549</v>
      </c>
      <c r="ID130" s="29">
        <v>5.2076596741726098</v>
      </c>
      <c r="IE130" s="29">
        <v>11.031078462</v>
      </c>
      <c r="IF130" s="29">
        <v>11.031078462</v>
      </c>
      <c r="IG130" s="29">
        <v>11.031078462</v>
      </c>
      <c r="IH130" s="29">
        <v>5.0047675144376056</v>
      </c>
      <c r="II130" s="29">
        <v>11.071664527999999</v>
      </c>
      <c r="IJ130" s="29">
        <v>11.071664527999999</v>
      </c>
      <c r="IK130" s="29">
        <v>11.071664527999999</v>
      </c>
      <c r="IL130" s="29">
        <v>4.8278578394286757</v>
      </c>
      <c r="IM130" s="29">
        <v>11.119190348</v>
      </c>
      <c r="IN130" s="29">
        <v>11.119190348</v>
      </c>
      <c r="IO130" s="29">
        <v>11.119190348</v>
      </c>
      <c r="IP130" s="29">
        <v>4.6449731417443996</v>
      </c>
      <c r="IQ130" s="29">
        <v>11.170990165999999</v>
      </c>
      <c r="IR130" s="29">
        <v>11.170990165999999</v>
      </c>
      <c r="IS130" s="29">
        <v>11.170990165999999</v>
      </c>
      <c r="IT130" s="29">
        <v>4.4647122971819968</v>
      </c>
      <c r="IU130" s="29">
        <v>11.229863661</v>
      </c>
      <c r="IV130" s="29">
        <v>11.229863661</v>
      </c>
      <c r="IW130" s="29">
        <v>11.229863661</v>
      </c>
      <c r="IX130" s="29">
        <v>4.2915373168927617</v>
      </c>
      <c r="IY130" s="29">
        <v>11.294886634000001</v>
      </c>
      <c r="IZ130" s="29">
        <v>11.294886634000001</v>
      </c>
      <c r="JA130" s="29">
        <v>11.294886634000001</v>
      </c>
      <c r="JB130" s="29">
        <v>4.1134440739039366</v>
      </c>
      <c r="JC130" s="29">
        <v>11.364720283</v>
      </c>
      <c r="JD130" s="29">
        <v>11.364720283</v>
      </c>
      <c r="JE130" s="29">
        <v>11.364720283</v>
      </c>
      <c r="JF130" s="29">
        <v>3.9523853917749978</v>
      </c>
      <c r="JG130" s="29">
        <v>11.460783323999999</v>
      </c>
      <c r="JH130" s="29">
        <v>11.460783323999999</v>
      </c>
      <c r="JI130" s="29">
        <v>11.460783323999999</v>
      </c>
      <c r="JJ130" s="29">
        <v>3.6199648620829397</v>
      </c>
      <c r="JK130" s="29">
        <v>11.799456824</v>
      </c>
      <c r="JL130" s="29">
        <v>11.799456824</v>
      </c>
      <c r="JM130" s="29">
        <v>11.799456824</v>
      </c>
      <c r="JN130" s="29">
        <v>2.1159294153748842</v>
      </c>
      <c r="JO130" s="29">
        <v>11.943653231999999</v>
      </c>
      <c r="JP130" s="29">
        <v>11.943653231999999</v>
      </c>
      <c r="JQ130" s="29">
        <v>11.943653231999999</v>
      </c>
      <c r="JR130" s="29">
        <v>1.1816350251623806</v>
      </c>
      <c r="JS130" s="29">
        <v>11.955403884000001</v>
      </c>
      <c r="JT130" s="29">
        <v>11.955403884000001</v>
      </c>
      <c r="JU130" s="29">
        <v>11.955403884000001</v>
      </c>
      <c r="JV130" s="29">
        <v>0.82560952800775311</v>
      </c>
      <c r="JW130" s="29">
        <v>11.912994456</v>
      </c>
      <c r="JX130" s="29">
        <v>11.912994456</v>
      </c>
      <c r="JY130" s="29">
        <v>11.912994456</v>
      </c>
      <c r="JZ130" s="29">
        <v>1.1031166059270276</v>
      </c>
    </row>
    <row r="131" spans="1:286" ht="15" thickBot="1" x14ac:dyDescent="0.4">
      <c r="A131" s="2"/>
      <c r="B131" s="74" t="s">
        <v>498</v>
      </c>
      <c r="C131" s="74" t="s">
        <v>498</v>
      </c>
      <c r="D131" s="74" t="s">
        <v>857</v>
      </c>
      <c r="E131" s="87">
        <v>381697</v>
      </c>
      <c r="F131" s="84">
        <v>399348</v>
      </c>
      <c r="G131" s="22">
        <v>32.366893754000003</v>
      </c>
      <c r="H131" s="22">
        <v>9.3345831671320383</v>
      </c>
      <c r="I131" s="22">
        <v>6.8094484596408327</v>
      </c>
      <c r="J131" s="22">
        <v>14.080260432181094</v>
      </c>
      <c r="K131" s="22">
        <v>32.354658538999999</v>
      </c>
      <c r="L131" s="22">
        <v>9.112608144564053</v>
      </c>
      <c r="M131" s="22">
        <v>6.6475207711258761</v>
      </c>
      <c r="N131" s="22">
        <v>13.304013086507165</v>
      </c>
      <c r="O131" s="22">
        <v>32.398295449000003</v>
      </c>
      <c r="P131" s="22">
        <v>9.0336036470117964</v>
      </c>
      <c r="Q131" s="22">
        <v>6.5898880901020274</v>
      </c>
      <c r="R131" s="22">
        <v>13.204415789008621</v>
      </c>
      <c r="S131" s="22">
        <v>32.488397859999999</v>
      </c>
      <c r="T131" s="22">
        <v>8.9349947743914839</v>
      </c>
      <c r="U131" s="22">
        <v>6.5179542904080439</v>
      </c>
      <c r="V131" s="22">
        <v>12.830508256168617</v>
      </c>
      <c r="W131" s="22">
        <v>32.578451172999998</v>
      </c>
      <c r="X131" s="22">
        <v>8.8609530720248681</v>
      </c>
      <c r="Y131" s="22">
        <v>6.4639418993775779</v>
      </c>
      <c r="Z131" s="22">
        <v>12.698110374345806</v>
      </c>
      <c r="AA131" s="22">
        <v>32.670866928000002</v>
      </c>
      <c r="AB131" s="22">
        <v>8.7138101970244346</v>
      </c>
      <c r="AC131" s="22">
        <v>6.3566032206621932</v>
      </c>
      <c r="AD131" s="22">
        <v>12.18880871821383</v>
      </c>
      <c r="AE131" s="22">
        <v>32.768605688999997</v>
      </c>
      <c r="AF131" s="22">
        <v>8.5985319357361778</v>
      </c>
      <c r="AG131" s="22">
        <v>6.2725093340145941</v>
      </c>
      <c r="AH131" s="22">
        <v>11.860624577169908</v>
      </c>
      <c r="AI131" s="22">
        <v>32.877620098999998</v>
      </c>
      <c r="AJ131" s="22">
        <v>8.4817361530705906</v>
      </c>
      <c r="AK131" s="22">
        <v>6.1873084366499302</v>
      </c>
      <c r="AL131" s="22">
        <v>11.476612468755786</v>
      </c>
      <c r="AM131" s="22">
        <v>32.994545541000001</v>
      </c>
      <c r="AN131" s="22">
        <v>8.3494016185434639</v>
      </c>
      <c r="AO131" s="22">
        <v>6.0907722361406273</v>
      </c>
      <c r="AP131" s="22">
        <v>11.065039318355094</v>
      </c>
      <c r="AQ131" s="22">
        <v>33.124227044999998</v>
      </c>
      <c r="AR131" s="22">
        <v>8.1972959483573611</v>
      </c>
      <c r="AS131" s="22">
        <v>5.9798132674318385</v>
      </c>
      <c r="AT131" s="22">
        <v>10.498950490707511</v>
      </c>
      <c r="AU131" s="22">
        <v>33.752058122000001</v>
      </c>
      <c r="AV131" s="22">
        <v>7.5635223225819699</v>
      </c>
      <c r="AW131" s="22">
        <v>5.517484231145243</v>
      </c>
      <c r="AX131" s="22">
        <v>8.3424571292190777</v>
      </c>
      <c r="AY131" s="22">
        <v>34.445968336999996</v>
      </c>
      <c r="AZ131" s="22">
        <v>7.0300218401242223</v>
      </c>
      <c r="BA131" s="22">
        <v>5.1283030568555175</v>
      </c>
      <c r="BB131" s="22">
        <v>6.8096238113518872</v>
      </c>
      <c r="BC131" s="22">
        <v>34.971478222000002</v>
      </c>
      <c r="BD131" s="22">
        <v>6.8350553628609569</v>
      </c>
      <c r="BE131" s="22">
        <v>4.986077726113745</v>
      </c>
      <c r="BF131" s="22">
        <v>5.9326776349949206</v>
      </c>
      <c r="BG131" s="22">
        <v>35.492100665999999</v>
      </c>
      <c r="BH131" s="22">
        <v>6.7532159352631282</v>
      </c>
      <c r="BI131" s="22">
        <v>4.9263770030909795</v>
      </c>
      <c r="BJ131" s="22">
        <v>5.5915840001111228</v>
      </c>
      <c r="BK131" s="25">
        <v>32.366636327999998</v>
      </c>
      <c r="BL131" s="25">
        <v>9.334583167132033</v>
      </c>
      <c r="BM131" s="25">
        <v>6.8094484596408282</v>
      </c>
      <c r="BN131" s="25">
        <v>14.080260432181094</v>
      </c>
      <c r="BO131" s="25">
        <v>32.343383471999999</v>
      </c>
      <c r="BP131" s="25">
        <v>9.215955943980406</v>
      </c>
      <c r="BQ131" s="25">
        <v>6.7229115519398386</v>
      </c>
      <c r="BR131" s="25">
        <v>13.684369254028384</v>
      </c>
      <c r="BS131" s="25">
        <v>32.362338057999999</v>
      </c>
      <c r="BT131" s="25">
        <v>9.1575487200877745</v>
      </c>
      <c r="BU131" s="25">
        <v>6.6803042952850378</v>
      </c>
      <c r="BV131" s="25">
        <v>13.710603280683443</v>
      </c>
      <c r="BW131" s="25">
        <v>32.418813016999998</v>
      </c>
      <c r="BX131" s="25">
        <v>9.0610001712702779</v>
      </c>
      <c r="BY131" s="25">
        <v>6.6098734731203397</v>
      </c>
      <c r="BZ131" s="25">
        <v>13.455432502408595</v>
      </c>
      <c r="CA131" s="25">
        <v>32.462760660000001</v>
      </c>
      <c r="CB131" s="25">
        <v>9.0002655562936962</v>
      </c>
      <c r="CC131" s="25">
        <v>6.5655684170729121</v>
      </c>
      <c r="CD131" s="25">
        <v>13.370454806415177</v>
      </c>
      <c r="CE131" s="25">
        <v>32.506087851000004</v>
      </c>
      <c r="CF131" s="25">
        <v>8.8749383685095466</v>
      </c>
      <c r="CG131" s="25">
        <v>6.4741439784527897</v>
      </c>
      <c r="CH131" s="25">
        <v>12.952206380065812</v>
      </c>
      <c r="CI131" s="25">
        <v>32.573183393999997</v>
      </c>
      <c r="CJ131" s="25">
        <v>8.7885758907983806</v>
      </c>
      <c r="CK131" s="25">
        <v>6.4111437533445326</v>
      </c>
      <c r="CL131" s="25">
        <v>12.683138658492068</v>
      </c>
      <c r="CM131" s="25">
        <v>32.661353693000002</v>
      </c>
      <c r="CN131" s="25">
        <v>8.7250125494259212</v>
      </c>
      <c r="CO131" s="25">
        <v>6.3647751807742692</v>
      </c>
      <c r="CP131" s="25">
        <v>12.344717815292038</v>
      </c>
      <c r="CQ131" s="25">
        <v>32.770136743999998</v>
      </c>
      <c r="CR131" s="25">
        <v>8.6329627380103346</v>
      </c>
      <c r="CS131" s="25">
        <v>6.2976261249105701</v>
      </c>
      <c r="CT131" s="25">
        <v>12.0038455789067</v>
      </c>
      <c r="CU131" s="25">
        <v>32.897098745999998</v>
      </c>
      <c r="CV131" s="25">
        <v>8.5346379349418822</v>
      </c>
      <c r="CW131" s="25">
        <v>6.2258995499997081</v>
      </c>
      <c r="CX131" s="25">
        <v>11.520790767312102</v>
      </c>
      <c r="CY131" s="25">
        <v>33.220490073000001</v>
      </c>
      <c r="CZ131" s="25">
        <v>8.2570409364831381</v>
      </c>
      <c r="DA131" s="25">
        <v>6.0233964044696888</v>
      </c>
      <c r="DB131" s="25">
        <v>10.173110922569322</v>
      </c>
      <c r="DC131" s="25">
        <v>33.581488350000001</v>
      </c>
      <c r="DD131" s="25">
        <v>8.0301784075732332</v>
      </c>
      <c r="DE131" s="25">
        <v>5.8579033481246343</v>
      </c>
      <c r="DF131" s="25">
        <v>8.8906999084905003</v>
      </c>
      <c r="DG131" s="25">
        <v>33.954175509999999</v>
      </c>
      <c r="DH131" s="25">
        <v>7.8959533480273603</v>
      </c>
      <c r="DI131" s="25">
        <v>5.7599880359349998</v>
      </c>
      <c r="DJ131" s="25">
        <v>7.8148677805659403</v>
      </c>
      <c r="DK131" s="25">
        <v>34.289314648000001</v>
      </c>
      <c r="DL131" s="25">
        <v>7.7507752739509126</v>
      </c>
      <c r="DM131" s="25">
        <v>5.6540826521387118</v>
      </c>
      <c r="DN131" s="25">
        <v>6.9987953595380326</v>
      </c>
      <c r="DO131" s="27">
        <v>32.366893754000003</v>
      </c>
      <c r="DP131" s="27">
        <v>9.334583167132033</v>
      </c>
      <c r="DQ131" s="27">
        <v>6.8094484596408282</v>
      </c>
      <c r="DR131" s="27">
        <v>14.080260432181094</v>
      </c>
      <c r="DS131" s="27">
        <v>32.354341877000003</v>
      </c>
      <c r="DT131" s="27">
        <v>9.1152012279288588</v>
      </c>
      <c r="DU131" s="27">
        <v>6.6494123893382859</v>
      </c>
      <c r="DV131" s="27">
        <v>13.304288672442782</v>
      </c>
      <c r="DW131" s="27">
        <v>32.397662146999998</v>
      </c>
      <c r="DX131" s="27">
        <v>9.0370836605346465</v>
      </c>
      <c r="DY131" s="27">
        <v>6.5924267115164401</v>
      </c>
      <c r="DZ131" s="27">
        <v>13.204960959478433</v>
      </c>
      <c r="EA131" s="27">
        <v>32.487456260999998</v>
      </c>
      <c r="EB131" s="27">
        <v>8.9418637644406935</v>
      </c>
      <c r="EC131" s="27">
        <v>6.5229651230153927</v>
      </c>
      <c r="ED131" s="27">
        <v>12.831324082417792</v>
      </c>
      <c r="EE131" s="27">
        <v>32.577209486999998</v>
      </c>
      <c r="EF131" s="27">
        <v>8.8680192890745531</v>
      </c>
      <c r="EG131" s="27">
        <v>6.4690966063358806</v>
      </c>
      <c r="EH131" s="27">
        <v>12.698956771897606</v>
      </c>
      <c r="EI131" s="27">
        <v>32.671238189999997</v>
      </c>
      <c r="EJ131" s="27">
        <v>8.7220900421300396</v>
      </c>
      <c r="EK131" s="27">
        <v>6.362643252390547</v>
      </c>
      <c r="EL131" s="27">
        <v>12.188574602802124</v>
      </c>
      <c r="EM131" s="27">
        <v>32.772544072000002</v>
      </c>
      <c r="EN131" s="27">
        <v>8.6088215615259376</v>
      </c>
      <c r="EO131" s="27">
        <v>6.2800154727708559</v>
      </c>
      <c r="EP131" s="27">
        <v>11.858149110113205</v>
      </c>
      <c r="EQ131" s="27">
        <v>32.882239427000002</v>
      </c>
      <c r="ER131" s="27">
        <v>8.4937336136091801</v>
      </c>
      <c r="ES131" s="27">
        <v>6.196060417078125</v>
      </c>
      <c r="ET131" s="27">
        <v>11.473457222264223</v>
      </c>
      <c r="EU131" s="27">
        <v>32.999780168000001</v>
      </c>
      <c r="EV131" s="27">
        <v>8.3604974753074792</v>
      </c>
      <c r="EW131" s="27">
        <v>6.0988665091678538</v>
      </c>
      <c r="EX131" s="27">
        <v>11.061468813751802</v>
      </c>
      <c r="EY131" s="27">
        <v>33.123836951000001</v>
      </c>
      <c r="EZ131" s="27">
        <v>8.2153683955570411</v>
      </c>
      <c r="FA131" s="27">
        <v>5.992996866050265</v>
      </c>
      <c r="FB131" s="27">
        <v>10.526206974282967</v>
      </c>
      <c r="FC131" s="27">
        <v>33.672399394999999</v>
      </c>
      <c r="FD131" s="27">
        <v>7.6126034443252415</v>
      </c>
      <c r="FE131" s="27">
        <v>5.5532882261247902</v>
      </c>
      <c r="FF131" s="27">
        <v>8.5125435425559495</v>
      </c>
      <c r="FG131" s="27">
        <v>34.164709923000004</v>
      </c>
      <c r="FH131" s="27">
        <v>7.1094144861111088</v>
      </c>
      <c r="FI131" s="27">
        <v>5.1862188867584313</v>
      </c>
      <c r="FJ131" s="27">
        <v>7.1337054525346311</v>
      </c>
      <c r="FK131" s="27">
        <v>34.592285158000003</v>
      </c>
      <c r="FL131" s="27">
        <v>6.9323418023186978</v>
      </c>
      <c r="FM131" s="27">
        <v>5.0570468292272146</v>
      </c>
      <c r="FN131" s="27">
        <v>6.3059811248829014</v>
      </c>
      <c r="FO131" s="27">
        <v>34.930555910999999</v>
      </c>
      <c r="FP131" s="27">
        <v>6.8683417075766515</v>
      </c>
      <c r="FQ131" s="27">
        <v>5.0103596511545385</v>
      </c>
      <c r="FR131" s="27">
        <v>6.06029676833057</v>
      </c>
      <c r="FS131" s="28">
        <v>32.367187131999998</v>
      </c>
      <c r="FT131" s="28">
        <v>9.334583167132033</v>
      </c>
      <c r="FU131" s="28">
        <v>6.8094484596408282</v>
      </c>
      <c r="FV131" s="28">
        <v>14.080260432181094</v>
      </c>
      <c r="FW131" s="28">
        <v>32.343929252999999</v>
      </c>
      <c r="FX131" s="28">
        <v>9.127093851068329</v>
      </c>
      <c r="FY131" s="28">
        <v>6.6580878923434224</v>
      </c>
      <c r="FZ131" s="28">
        <v>13.302644055307507</v>
      </c>
      <c r="GA131" s="28">
        <v>32.380558444999998</v>
      </c>
      <c r="GB131" s="28">
        <v>9.0591534294315856</v>
      </c>
      <c r="GC131" s="28">
        <v>6.6085263006602863</v>
      </c>
      <c r="GD131" s="28">
        <v>13.205925624604339</v>
      </c>
      <c r="GE131" s="28">
        <v>32.472826998000002</v>
      </c>
      <c r="GF131" s="28">
        <v>8.9128537246315265</v>
      </c>
      <c r="GG131" s="28">
        <v>6.5018027028670335</v>
      </c>
      <c r="GH131" s="28">
        <v>12.815979432453361</v>
      </c>
      <c r="GI131" s="28">
        <v>32.570325261000001</v>
      </c>
      <c r="GJ131" s="28">
        <v>8.8101582689015032</v>
      </c>
      <c r="GK131" s="28">
        <v>6.4268877976899903</v>
      </c>
      <c r="GL131" s="28">
        <v>12.671641372251576</v>
      </c>
      <c r="GM131" s="28">
        <v>32.687194153</v>
      </c>
      <c r="GN131" s="28">
        <v>8.6241717803612108</v>
      </c>
      <c r="GO131" s="28">
        <v>6.291213243697686</v>
      </c>
      <c r="GP131" s="28">
        <v>12.140832746622827</v>
      </c>
      <c r="GQ131" s="28">
        <v>32.825583264000002</v>
      </c>
      <c r="GR131" s="28">
        <v>8.4654911558473103</v>
      </c>
      <c r="GS131" s="28">
        <v>6.1754579373466045</v>
      </c>
      <c r="GT131" s="28">
        <v>11.769458844440496</v>
      </c>
      <c r="GU131" s="28">
        <v>32.985596295999997</v>
      </c>
      <c r="GV131" s="28">
        <v>8.2962220681669265</v>
      </c>
      <c r="GW131" s="28">
        <v>6.0519784945335049</v>
      </c>
      <c r="GX131" s="28">
        <v>11.306904087293027</v>
      </c>
      <c r="GY131" s="28">
        <v>33.163358744999996</v>
      </c>
      <c r="GZ131" s="28">
        <v>8.121948069347857</v>
      </c>
      <c r="HA131" s="28">
        <v>5.9248480387256359</v>
      </c>
      <c r="HB131" s="28">
        <v>10.906999127687374</v>
      </c>
      <c r="HC131" s="28">
        <v>33.369033651000002</v>
      </c>
      <c r="HD131" s="28">
        <v>7.9254961619680664</v>
      </c>
      <c r="HE131" s="28">
        <v>5.7815391073947664</v>
      </c>
      <c r="HF131" s="28">
        <v>10.372922629224703</v>
      </c>
      <c r="HG131" s="28">
        <v>34.393556021999999</v>
      </c>
      <c r="HH131" s="28">
        <v>7.0042034263352386</v>
      </c>
      <c r="HI131" s="28">
        <v>5.1094688834534532</v>
      </c>
      <c r="HJ131" s="28">
        <v>7.8363490994011542</v>
      </c>
      <c r="HK131" s="28">
        <v>35.465040414000001</v>
      </c>
      <c r="HL131" s="28">
        <v>5.8602104354039311</v>
      </c>
      <c r="HM131" s="28">
        <v>4.2749419238173436</v>
      </c>
      <c r="HN131" s="28">
        <v>3.5701541011352091</v>
      </c>
      <c r="HO131" s="28">
        <v>31.451541042841086</v>
      </c>
      <c r="HP131" s="28">
        <v>5.1017485761793999</v>
      </c>
      <c r="HQ131" s="28">
        <v>3.7216545572021711</v>
      </c>
      <c r="HR131" s="28">
        <v>0.44403577220394297</v>
      </c>
      <c r="HS131" s="28">
        <v>28.064244239438054</v>
      </c>
      <c r="HT131" s="28">
        <v>4.552295796733099</v>
      </c>
      <c r="HU131" s="28">
        <v>3.3208364043552323</v>
      </c>
      <c r="HV131" s="28">
        <v>-1.6879525289164334</v>
      </c>
      <c r="HW131" s="29">
        <v>32.367187131999998</v>
      </c>
      <c r="HX131" s="29">
        <v>9.334583167132033</v>
      </c>
      <c r="HY131" s="29">
        <v>6.8094484596408282</v>
      </c>
      <c r="HZ131" s="29">
        <v>14.080260432181094</v>
      </c>
      <c r="IA131" s="29">
        <v>32.326017997999998</v>
      </c>
      <c r="IB131" s="29">
        <v>9.1227817903788164</v>
      </c>
      <c r="IC131" s="29">
        <v>6.6549423041051101</v>
      </c>
      <c r="ID131" s="29">
        <v>13.3445544904903</v>
      </c>
      <c r="IE131" s="29">
        <v>32.371197516000002</v>
      </c>
      <c r="IF131" s="29">
        <v>9.0639495502990215</v>
      </c>
      <c r="IG131" s="29">
        <v>6.6120250040590633</v>
      </c>
      <c r="IH131" s="29">
        <v>13.205447898527579</v>
      </c>
      <c r="II131" s="29">
        <v>32.457160021999997</v>
      </c>
      <c r="IJ131" s="29">
        <v>8.9489778263166802</v>
      </c>
      <c r="IK131" s="29">
        <v>6.5281547321083622</v>
      </c>
      <c r="IL131" s="29">
        <v>12.811259682627924</v>
      </c>
      <c r="IM131" s="29">
        <v>32.548127350999998</v>
      </c>
      <c r="IN131" s="29">
        <v>8.8029314968313876</v>
      </c>
      <c r="IO131" s="29">
        <v>6.4216159680796112</v>
      </c>
      <c r="IP131" s="29">
        <v>12.63820947051688</v>
      </c>
      <c r="IQ131" s="29">
        <v>32.662474197000002</v>
      </c>
      <c r="IR131" s="29">
        <v>8.5634820551114945</v>
      </c>
      <c r="IS131" s="29">
        <v>6.2469409340810298</v>
      </c>
      <c r="IT131" s="29">
        <v>12.104981426482949</v>
      </c>
      <c r="IU131" s="29">
        <v>32.806838575999997</v>
      </c>
      <c r="IV131" s="29">
        <v>8.3997883778061198</v>
      </c>
      <c r="IW131" s="29">
        <v>6.1275286755128207</v>
      </c>
      <c r="IX131" s="29">
        <v>11.761012623812885</v>
      </c>
      <c r="IY131" s="29">
        <v>32.976646783</v>
      </c>
      <c r="IZ131" s="29">
        <v>8.2697093287849466</v>
      </c>
      <c r="JA131" s="29">
        <v>6.0326378202781017</v>
      </c>
      <c r="JB131" s="29">
        <v>11.345917154832783</v>
      </c>
      <c r="JC131" s="29">
        <v>33.172801995999997</v>
      </c>
      <c r="JD131" s="29">
        <v>8.1171452676400371</v>
      </c>
      <c r="JE131" s="29">
        <v>5.9213444617468136</v>
      </c>
      <c r="JF131" s="29">
        <v>10.912634777810272</v>
      </c>
      <c r="JG131" s="29">
        <v>33.417815775000001</v>
      </c>
      <c r="JH131" s="29">
        <v>7.8565721331955194</v>
      </c>
      <c r="JI131" s="29">
        <v>5.7312599880003372</v>
      </c>
      <c r="JJ131" s="29">
        <v>9.8488082191856776</v>
      </c>
      <c r="JK131" s="29">
        <v>34.563755262000001</v>
      </c>
      <c r="JL131" s="29">
        <v>6.5450338603132945</v>
      </c>
      <c r="JM131" s="29">
        <v>4.7745110778310806</v>
      </c>
      <c r="JN131" s="29">
        <v>5.0519257362793013</v>
      </c>
      <c r="JO131" s="29">
        <v>34.26750483681888</v>
      </c>
      <c r="JP131" s="29">
        <v>5.5585255352775294</v>
      </c>
      <c r="JQ131" s="29">
        <v>4.0548669893847018</v>
      </c>
      <c r="JR131" s="29">
        <v>1.2424420559385858</v>
      </c>
      <c r="JS131" s="29">
        <v>31.895912298527286</v>
      </c>
      <c r="JT131" s="29">
        <v>5.1738299542557264</v>
      </c>
      <c r="JU131" s="29">
        <v>3.7742369189554954</v>
      </c>
      <c r="JV131" s="29">
        <v>-0.92916197153975588</v>
      </c>
      <c r="JW131" s="29">
        <v>31.694311990318969</v>
      </c>
      <c r="JX131" s="29">
        <v>5.1411284060562874</v>
      </c>
      <c r="JY131" s="29">
        <v>3.7503815948314765</v>
      </c>
      <c r="JZ131" s="29">
        <v>-0.65074092888670521</v>
      </c>
    </row>
    <row r="132" spans="1:286" ht="15" thickBot="1" x14ac:dyDescent="0.4">
      <c r="A132" s="2"/>
      <c r="B132" s="74" t="s">
        <v>602</v>
      </c>
      <c r="C132" s="74" t="s">
        <v>536</v>
      </c>
      <c r="D132" s="74" t="s">
        <v>850</v>
      </c>
      <c r="E132" s="87">
        <v>341042</v>
      </c>
      <c r="F132" s="84">
        <v>555452</v>
      </c>
      <c r="G132" s="22">
        <v>33.947714075999997</v>
      </c>
      <c r="H132" s="22">
        <v>10.233738191632931</v>
      </c>
      <c r="I132" s="22">
        <v>7.355189136760429</v>
      </c>
      <c r="J132" s="22">
        <v>10.930662114054737</v>
      </c>
      <c r="K132" s="22">
        <v>33.902438910999997</v>
      </c>
      <c r="L132" s="22">
        <v>10.157213480042007</v>
      </c>
      <c r="M132" s="22">
        <v>7.3001893197974086</v>
      </c>
      <c r="N132" s="22">
        <v>10.684171779209848</v>
      </c>
      <c r="O132" s="22">
        <v>33.973429813999999</v>
      </c>
      <c r="P132" s="22">
        <v>10.107655755890681</v>
      </c>
      <c r="Q132" s="22">
        <v>7.2645712076770073</v>
      </c>
      <c r="R132" s="22">
        <v>10.633228826852417</v>
      </c>
      <c r="S132" s="22">
        <v>34.098182569999999</v>
      </c>
      <c r="T132" s="22">
        <v>9.7524964865947279</v>
      </c>
      <c r="U132" s="22">
        <v>7.0093112478823407</v>
      </c>
      <c r="V132" s="22">
        <v>10.261074289511285</v>
      </c>
      <c r="W132" s="22">
        <v>34.206379154000004</v>
      </c>
      <c r="X132" s="22">
        <v>9.5423867215364595</v>
      </c>
      <c r="Y132" s="22">
        <v>6.8583012227531688</v>
      </c>
      <c r="Z132" s="22">
        <v>10.146064965223793</v>
      </c>
      <c r="AA132" s="22">
        <v>34.312620480999996</v>
      </c>
      <c r="AB132" s="22">
        <v>9.2912661826120004</v>
      </c>
      <c r="AC132" s="22">
        <v>6.6778159469597416</v>
      </c>
      <c r="AD132" s="22">
        <v>9.7734276493522891</v>
      </c>
      <c r="AE132" s="22">
        <v>34.423797649999997</v>
      </c>
      <c r="AF132" s="22">
        <v>9.051102847214457</v>
      </c>
      <c r="AG132" s="22">
        <v>6.5052058290842991</v>
      </c>
      <c r="AH132" s="22">
        <v>9.4486749452390946</v>
      </c>
      <c r="AI132" s="22">
        <v>34.513329171999999</v>
      </c>
      <c r="AJ132" s="22">
        <v>8.8540190587544387</v>
      </c>
      <c r="AK132" s="22">
        <v>6.3635578298128417</v>
      </c>
      <c r="AL132" s="22">
        <v>9.3178685291479297</v>
      </c>
      <c r="AM132" s="22">
        <v>34.600001323999997</v>
      </c>
      <c r="AN132" s="22">
        <v>8.7210208207256077</v>
      </c>
      <c r="AO132" s="22">
        <v>6.2679693774565237</v>
      </c>
      <c r="AP132" s="22">
        <v>8.9544934501870515</v>
      </c>
      <c r="AQ132" s="22">
        <v>34.699424309000001</v>
      </c>
      <c r="AR132" s="22">
        <v>8.5745722423916018</v>
      </c>
      <c r="AS132" s="22">
        <v>6.1627139006907639</v>
      </c>
      <c r="AT132" s="22">
        <v>8.5656939227858615</v>
      </c>
      <c r="AU132" s="22">
        <v>35.057279987999998</v>
      </c>
      <c r="AV132" s="22">
        <v>8.1059951417324427</v>
      </c>
      <c r="AW132" s="22">
        <v>5.8259383123411643</v>
      </c>
      <c r="AX132" s="22">
        <v>7.2802829275253309</v>
      </c>
      <c r="AY132" s="22">
        <v>35.318556594</v>
      </c>
      <c r="AZ132" s="22">
        <v>8.0033289627256003</v>
      </c>
      <c r="BA132" s="22">
        <v>5.752150108030718</v>
      </c>
      <c r="BB132" s="22">
        <v>6.6046429960158228</v>
      </c>
      <c r="BC132" s="22">
        <v>35.414219299000003</v>
      </c>
      <c r="BD132" s="22">
        <v>8.1106631425088072</v>
      </c>
      <c r="BE132" s="22">
        <v>5.8292932964103068</v>
      </c>
      <c r="BF132" s="22">
        <v>6.4847643088213367</v>
      </c>
      <c r="BG132" s="22">
        <v>35.417440534000001</v>
      </c>
      <c r="BH132" s="22">
        <v>7.9691610536338375</v>
      </c>
      <c r="BI132" s="22">
        <v>5.727592959013263</v>
      </c>
      <c r="BJ132" s="22">
        <v>6.7910779603121689</v>
      </c>
      <c r="BK132" s="25">
        <v>33.947524369999996</v>
      </c>
      <c r="BL132" s="25">
        <v>10.233738191632931</v>
      </c>
      <c r="BM132" s="25">
        <v>7.355189136760429</v>
      </c>
      <c r="BN132" s="25">
        <v>10.930662114054737</v>
      </c>
      <c r="BO132" s="25">
        <v>33.824783304</v>
      </c>
      <c r="BP132" s="25">
        <v>10.206674768692142</v>
      </c>
      <c r="BQ132" s="25">
        <v>7.3357381218243241</v>
      </c>
      <c r="BR132" s="25">
        <v>10.8561317137614</v>
      </c>
      <c r="BS132" s="25">
        <v>33.786979737000003</v>
      </c>
      <c r="BT132" s="25">
        <v>10.133776257896844</v>
      </c>
      <c r="BU132" s="25">
        <v>7.283344526771641</v>
      </c>
      <c r="BV132" s="25">
        <v>10.989057152916352</v>
      </c>
      <c r="BW132" s="25">
        <v>33.788427161000001</v>
      </c>
      <c r="BX132" s="25">
        <v>9.8845958334442301</v>
      </c>
      <c r="BY132" s="25">
        <v>7.104253649449249</v>
      </c>
      <c r="BZ132" s="25">
        <v>10.874754221117595</v>
      </c>
      <c r="CA132" s="25">
        <v>33.766677510999997</v>
      </c>
      <c r="CB132" s="25">
        <v>9.6895986162832273</v>
      </c>
      <c r="CC132" s="25">
        <v>6.9641053100541912</v>
      </c>
      <c r="CD132" s="25">
        <v>10.991509899651973</v>
      </c>
      <c r="CE132" s="25">
        <v>33.751976732999999</v>
      </c>
      <c r="CF132" s="25">
        <v>9.4666328782440345</v>
      </c>
      <c r="CG132" s="25">
        <v>6.8038554440143848</v>
      </c>
      <c r="CH132" s="25">
        <v>10.837587328399266</v>
      </c>
      <c r="CI132" s="25">
        <v>33.774013644</v>
      </c>
      <c r="CJ132" s="25">
        <v>9.2526451812833468</v>
      </c>
      <c r="CK132" s="25">
        <v>6.6500582728719309</v>
      </c>
      <c r="CL132" s="25">
        <v>10.647199345251401</v>
      </c>
      <c r="CM132" s="25">
        <v>33.832063337999998</v>
      </c>
      <c r="CN132" s="25">
        <v>9.1395841927831967</v>
      </c>
      <c r="CO132" s="25">
        <v>6.5687991143087778</v>
      </c>
      <c r="CP132" s="25">
        <v>10.656960615490995</v>
      </c>
      <c r="CQ132" s="25">
        <v>33.923886732</v>
      </c>
      <c r="CR132" s="25">
        <v>9.0390851679633837</v>
      </c>
      <c r="CS132" s="25">
        <v>6.4965684863829951</v>
      </c>
      <c r="CT132" s="25">
        <v>10.325975357657857</v>
      </c>
      <c r="CU132" s="25">
        <v>34.048412992000003</v>
      </c>
      <c r="CV132" s="25">
        <v>8.9359305261185167</v>
      </c>
      <c r="CW132" s="25">
        <v>6.4224292142132127</v>
      </c>
      <c r="CX132" s="25">
        <v>10.008069248406024</v>
      </c>
      <c r="CY132" s="25">
        <v>34.114588824000002</v>
      </c>
      <c r="CZ132" s="25">
        <v>8.7129548419481573</v>
      </c>
      <c r="DA132" s="25">
        <v>6.262172199693099</v>
      </c>
      <c r="DB132" s="25">
        <v>9.4977244649113501</v>
      </c>
      <c r="DC132" s="25">
        <v>34.109079829000002</v>
      </c>
      <c r="DD132" s="25">
        <v>8.5293625218735407</v>
      </c>
      <c r="DE132" s="25">
        <v>6.1302207843921384</v>
      </c>
      <c r="DF132" s="25">
        <v>9.1383360336260964</v>
      </c>
      <c r="DG132" s="25">
        <v>34.049612574999998</v>
      </c>
      <c r="DH132" s="25">
        <v>8.8110402722682828</v>
      </c>
      <c r="DI132" s="25">
        <v>6.3326681297291936</v>
      </c>
      <c r="DJ132" s="25">
        <v>8.9805313330596981</v>
      </c>
      <c r="DK132" s="25">
        <v>33.949354282000002</v>
      </c>
      <c r="DL132" s="25">
        <v>8.9693893114080527</v>
      </c>
      <c r="DM132" s="25">
        <v>6.446476701991628</v>
      </c>
      <c r="DN132" s="25">
        <v>9.0169789736984782</v>
      </c>
      <c r="DO132" s="27">
        <v>33.947714075999997</v>
      </c>
      <c r="DP132" s="27">
        <v>10.233738191632931</v>
      </c>
      <c r="DQ132" s="27">
        <v>7.355189136760429</v>
      </c>
      <c r="DR132" s="27">
        <v>10.930662114054737</v>
      </c>
      <c r="DS132" s="27">
        <v>33.902265061000001</v>
      </c>
      <c r="DT132" s="27">
        <v>10.157172036708017</v>
      </c>
      <c r="DU132" s="27">
        <v>7.3001595336572658</v>
      </c>
      <c r="DV132" s="27">
        <v>10.684234418008156</v>
      </c>
      <c r="DW132" s="27">
        <v>33.974581395000001</v>
      </c>
      <c r="DX132" s="27">
        <v>10.107546930320364</v>
      </c>
      <c r="DY132" s="27">
        <v>7.2644929925968862</v>
      </c>
      <c r="DZ132" s="27">
        <v>10.63304985273637</v>
      </c>
      <c r="EA132" s="27">
        <v>34.099279819000003</v>
      </c>
      <c r="EB132" s="27">
        <v>9.7700710097432264</v>
      </c>
      <c r="EC132" s="27">
        <v>7.0219424037048794</v>
      </c>
      <c r="ED132" s="27">
        <v>10.260931882114964</v>
      </c>
      <c r="EE132" s="27">
        <v>34.207350931999997</v>
      </c>
      <c r="EF132" s="27">
        <v>9.5280392074643085</v>
      </c>
      <c r="EG132" s="27">
        <v>6.8479893818923889</v>
      </c>
      <c r="EH132" s="27">
        <v>10.145974598398919</v>
      </c>
      <c r="EI132" s="27">
        <v>34.313673635999997</v>
      </c>
      <c r="EJ132" s="27">
        <v>9.2926481780404391</v>
      </c>
      <c r="EK132" s="27">
        <v>6.6788092142851267</v>
      </c>
      <c r="EL132" s="27">
        <v>9.7731834199012937</v>
      </c>
      <c r="EM132" s="27">
        <v>34.425200662000002</v>
      </c>
      <c r="EN132" s="27">
        <v>9.0763804525746092</v>
      </c>
      <c r="EO132" s="27">
        <v>6.5233733417631283</v>
      </c>
      <c r="EP132" s="27">
        <v>9.448055480569046</v>
      </c>
      <c r="EQ132" s="27">
        <v>34.514493834</v>
      </c>
      <c r="ER132" s="27">
        <v>8.887670442521264</v>
      </c>
      <c r="ES132" s="27">
        <v>6.3877437419090759</v>
      </c>
      <c r="ET132" s="27">
        <v>9.3172414105170773</v>
      </c>
      <c r="EU132" s="27">
        <v>34.599200144999998</v>
      </c>
      <c r="EV132" s="27">
        <v>8.7517683356308318</v>
      </c>
      <c r="EW132" s="27">
        <v>6.2900682218258455</v>
      </c>
      <c r="EX132" s="27">
        <v>8.9546034767522542</v>
      </c>
      <c r="EY132" s="27">
        <v>34.691396423999997</v>
      </c>
      <c r="EZ132" s="27">
        <v>8.6069709748362015</v>
      </c>
      <c r="FA132" s="27">
        <v>6.185999507617483</v>
      </c>
      <c r="FB132" s="27">
        <v>8.5912644463234251</v>
      </c>
      <c r="FC132" s="27">
        <v>35.007366160000004</v>
      </c>
      <c r="FD132" s="27">
        <v>8.0929526110444847</v>
      </c>
      <c r="FE132" s="27">
        <v>5.8165643887332337</v>
      </c>
      <c r="FF132" s="27">
        <v>7.3965918472829877</v>
      </c>
      <c r="FG132" s="27">
        <v>35.197460841999998</v>
      </c>
      <c r="FH132" s="27">
        <v>8.0082471164494926</v>
      </c>
      <c r="FI132" s="27">
        <v>5.7556848819486657</v>
      </c>
      <c r="FJ132" s="27">
        <v>6.7727299364074831</v>
      </c>
      <c r="FK132" s="27">
        <v>35.247324305999996</v>
      </c>
      <c r="FL132" s="27">
        <v>8.1233682127280975</v>
      </c>
      <c r="FM132" s="27">
        <v>5.8384246805349385</v>
      </c>
      <c r="FN132" s="27">
        <v>6.6617474744440379</v>
      </c>
      <c r="FO132" s="27">
        <v>35.200841357999998</v>
      </c>
      <c r="FP132" s="27">
        <v>7.9925519498514666</v>
      </c>
      <c r="FQ132" s="27">
        <v>5.744404456682771</v>
      </c>
      <c r="FR132" s="27">
        <v>6.9726261580513729</v>
      </c>
      <c r="FS132" s="28">
        <v>33.948293217</v>
      </c>
      <c r="FT132" s="28">
        <v>10.233738191632931</v>
      </c>
      <c r="FU132" s="28">
        <v>7.355189136760429</v>
      </c>
      <c r="FV132" s="28">
        <v>10.930662114054737</v>
      </c>
      <c r="FW132" s="28">
        <v>33.889377527999997</v>
      </c>
      <c r="FX132" s="28">
        <v>10.153957823963523</v>
      </c>
      <c r="FY132" s="28">
        <v>7.2978494156711653</v>
      </c>
      <c r="FZ132" s="28">
        <v>10.683602666474407</v>
      </c>
      <c r="GA132" s="28">
        <v>33.957133654000003</v>
      </c>
      <c r="GB132" s="28">
        <v>10.09312856913655</v>
      </c>
      <c r="GC132" s="28">
        <v>7.2541302325220016</v>
      </c>
      <c r="GD132" s="28">
        <v>10.635696385092452</v>
      </c>
      <c r="GE132" s="28">
        <v>34.086395944000003</v>
      </c>
      <c r="GF132" s="28">
        <v>9.3870135985162797</v>
      </c>
      <c r="GG132" s="28">
        <v>6.7466315000005475</v>
      </c>
      <c r="GH132" s="28">
        <v>10.263658908309424</v>
      </c>
      <c r="GI132" s="28">
        <v>34.212639031999998</v>
      </c>
      <c r="GJ132" s="28">
        <v>9.2302285638976453</v>
      </c>
      <c r="GK132" s="28">
        <v>6.6339470085821102</v>
      </c>
      <c r="GL132" s="28">
        <v>10.149854247124317</v>
      </c>
      <c r="GM132" s="28">
        <v>34.340962572000002</v>
      </c>
      <c r="GN132" s="28">
        <v>9.0077842963923338</v>
      </c>
      <c r="GO132" s="28">
        <v>6.474071933682561</v>
      </c>
      <c r="GP132" s="28">
        <v>9.7641824359145133</v>
      </c>
      <c r="GQ132" s="28">
        <v>34.437419046000002</v>
      </c>
      <c r="GR132" s="28">
        <v>8.8136728807603753</v>
      </c>
      <c r="GS132" s="28">
        <v>6.3345602372875254</v>
      </c>
      <c r="GT132" s="28">
        <v>9.4110726953709829</v>
      </c>
      <c r="GU132" s="28">
        <v>34.550408210000001</v>
      </c>
      <c r="GV132" s="28">
        <v>8.6406994936897803</v>
      </c>
      <c r="GW132" s="28">
        <v>6.2102408582193283</v>
      </c>
      <c r="GX132" s="28">
        <v>9.2434475641417606</v>
      </c>
      <c r="GY132" s="28">
        <v>34.673756308999998</v>
      </c>
      <c r="GZ132" s="28">
        <v>8.4850984992384895</v>
      </c>
      <c r="HA132" s="28">
        <v>6.0984073597824651</v>
      </c>
      <c r="HB132" s="28">
        <v>8.8830533857593394</v>
      </c>
      <c r="HC132" s="28">
        <v>34.817657945000001</v>
      </c>
      <c r="HD132" s="28">
        <v>8.3101646522186829</v>
      </c>
      <c r="HE132" s="28">
        <v>5.9726789595480545</v>
      </c>
      <c r="HF132" s="28">
        <v>8.5623056219056366</v>
      </c>
      <c r="HG132" s="28">
        <v>35.318648447999998</v>
      </c>
      <c r="HH132" s="28">
        <v>7.4862473901944249</v>
      </c>
      <c r="HI132" s="28">
        <v>5.3805134007119975</v>
      </c>
      <c r="HJ132" s="28">
        <v>6.8706460238007381</v>
      </c>
      <c r="HK132" s="28">
        <v>35.758271698999998</v>
      </c>
      <c r="HL132" s="28">
        <v>6.3748801144279117</v>
      </c>
      <c r="HM132" s="28">
        <v>4.5817518572173457</v>
      </c>
      <c r="HN132" s="28">
        <v>3.2351930741994295</v>
      </c>
      <c r="HO132" s="28">
        <v>33.863900530769691</v>
      </c>
      <c r="HP132" s="28">
        <v>5.5754330158622158</v>
      </c>
      <c r="HQ132" s="28">
        <v>4.0071734866672184</v>
      </c>
      <c r="HR132" s="28">
        <v>0.59544714392374942</v>
      </c>
      <c r="HS132" s="28">
        <v>30.4047072940566</v>
      </c>
      <c r="HT132" s="28">
        <v>5.0059032252023012</v>
      </c>
      <c r="HU132" s="28">
        <v>3.5978412122937975</v>
      </c>
      <c r="HV132" s="28">
        <v>-1.0873894304353655</v>
      </c>
      <c r="HW132" s="29">
        <v>33.948293217</v>
      </c>
      <c r="HX132" s="29">
        <v>10.233738191632931</v>
      </c>
      <c r="HY132" s="29">
        <v>7.355189136760429</v>
      </c>
      <c r="HZ132" s="29">
        <v>10.930662114054737</v>
      </c>
      <c r="IA132" s="29">
        <v>33.871366758999997</v>
      </c>
      <c r="IB132" s="29">
        <v>10.163739740641825</v>
      </c>
      <c r="IC132" s="29">
        <v>7.3048798717901002</v>
      </c>
      <c r="ID132" s="29">
        <v>10.742692147396809</v>
      </c>
      <c r="IE132" s="29">
        <v>33.958004793000001</v>
      </c>
      <c r="IF132" s="29">
        <v>10.062642655146083</v>
      </c>
      <c r="IG132" s="29">
        <v>7.2322194058809393</v>
      </c>
      <c r="IH132" s="29">
        <v>10.661040534955845</v>
      </c>
      <c r="II132" s="29">
        <v>34.088470086000001</v>
      </c>
      <c r="IJ132" s="29">
        <v>9.8952637038702864</v>
      </c>
      <c r="IK132" s="29">
        <v>7.1119208579707882</v>
      </c>
      <c r="IL132" s="29">
        <v>10.301879093308756</v>
      </c>
      <c r="IM132" s="29">
        <v>34.210212396000003</v>
      </c>
      <c r="IN132" s="29">
        <v>9.7453802210679576</v>
      </c>
      <c r="IO132" s="29">
        <v>7.0041966477316757</v>
      </c>
      <c r="IP132" s="29">
        <v>10.217531867378035</v>
      </c>
      <c r="IQ132" s="29">
        <v>34.288661081999997</v>
      </c>
      <c r="IR132" s="29">
        <v>9.2253633101101418</v>
      </c>
      <c r="IS132" s="29">
        <v>6.6304502548900244</v>
      </c>
      <c r="IT132" s="29">
        <v>9.8828666528557818</v>
      </c>
      <c r="IU132" s="29">
        <v>34.376238895</v>
      </c>
      <c r="IV132" s="29">
        <v>8.8642080378436336</v>
      </c>
      <c r="IW132" s="29">
        <v>6.3708808497013907</v>
      </c>
      <c r="IX132" s="29">
        <v>9.5869541701341916</v>
      </c>
      <c r="IY132" s="29">
        <v>34.478055953000002</v>
      </c>
      <c r="IZ132" s="29">
        <v>8.7870980121177222</v>
      </c>
      <c r="JA132" s="29">
        <v>6.31546035594494</v>
      </c>
      <c r="JB132" s="29">
        <v>9.4873731324855726</v>
      </c>
      <c r="JC132" s="29">
        <v>34.593946701</v>
      </c>
      <c r="JD132" s="29">
        <v>8.6880896408797597</v>
      </c>
      <c r="JE132" s="29">
        <v>6.2443010900988387</v>
      </c>
      <c r="JF132" s="29">
        <v>9.1301469954577712</v>
      </c>
      <c r="JG132" s="29">
        <v>34.752485395000001</v>
      </c>
      <c r="JH132" s="29">
        <v>8.5182672254643155</v>
      </c>
      <c r="JI132" s="29">
        <v>6.1222463764006383</v>
      </c>
      <c r="JJ132" s="29">
        <v>8.2101787952323733</v>
      </c>
      <c r="JK132" s="29">
        <v>35.309327332999999</v>
      </c>
      <c r="JL132" s="29">
        <v>7.4688441356470703</v>
      </c>
      <c r="JM132" s="29">
        <v>5.3680053390053146</v>
      </c>
      <c r="JN132" s="29">
        <v>4.0450391069177485</v>
      </c>
      <c r="JO132" s="29">
        <v>35.613914753000003</v>
      </c>
      <c r="JP132" s="29">
        <v>6.2620347687967834</v>
      </c>
      <c r="JQ132" s="29">
        <v>4.5006476854300841</v>
      </c>
      <c r="JR132" s="29">
        <v>0.87581315369435231</v>
      </c>
      <c r="JS132" s="29">
        <v>33.696168179507531</v>
      </c>
      <c r="JT132" s="29">
        <v>5.5478171631577853</v>
      </c>
      <c r="JU132" s="29">
        <v>3.9873254295828504</v>
      </c>
      <c r="JV132" s="29">
        <v>-0.80210083692284684</v>
      </c>
      <c r="JW132" s="29">
        <v>34.411699642396336</v>
      </c>
      <c r="JX132" s="29">
        <v>5.6656239627157259</v>
      </c>
      <c r="JY132" s="29">
        <v>4.0719954959964628</v>
      </c>
      <c r="JZ132" s="29">
        <v>9.2967486525310505E-2</v>
      </c>
    </row>
    <row r="133" spans="1:286" ht="15" thickBot="1" x14ac:dyDescent="0.4">
      <c r="A133" s="2"/>
      <c r="B133" s="74" t="s">
        <v>603</v>
      </c>
      <c r="C133" s="74" t="s">
        <v>604</v>
      </c>
      <c r="D133" s="74" t="s">
        <v>848</v>
      </c>
      <c r="E133" s="87">
        <v>389570</v>
      </c>
      <c r="F133" s="84">
        <v>414943</v>
      </c>
      <c r="G133" s="22">
        <v>30.012858577999999</v>
      </c>
      <c r="H133" s="22">
        <v>13.017391304347829</v>
      </c>
      <c r="I133" s="22">
        <v>9.4960057218245826</v>
      </c>
      <c r="J133" s="22">
        <v>18.246698533156895</v>
      </c>
      <c r="K133" s="22">
        <v>30.009266798999999</v>
      </c>
      <c r="L133" s="22">
        <v>12.865768040385413</v>
      </c>
      <c r="M133" s="22">
        <v>9.3853986617396714</v>
      </c>
      <c r="N133" s="22">
        <v>18.106547349059049</v>
      </c>
      <c r="O133" s="22">
        <v>30.037507919999999</v>
      </c>
      <c r="P133" s="22">
        <v>12.814876994692982</v>
      </c>
      <c r="Q133" s="22">
        <v>9.3482743524378886</v>
      </c>
      <c r="R133" s="22">
        <v>18.057157699646723</v>
      </c>
      <c r="S133" s="22">
        <v>30.084574526000001</v>
      </c>
      <c r="T133" s="22">
        <v>12.755276253969775</v>
      </c>
      <c r="U133" s="22">
        <v>9.3047964418719253</v>
      </c>
      <c r="V133" s="22">
        <v>17.974919603153133</v>
      </c>
      <c r="W133" s="22">
        <v>30.139617696999998</v>
      </c>
      <c r="X133" s="22">
        <v>12.598910572510308</v>
      </c>
      <c r="Y133" s="22">
        <v>9.1907298542492466</v>
      </c>
      <c r="Z133" s="22">
        <v>17.705376541530732</v>
      </c>
      <c r="AA133" s="22">
        <v>30.200280941999999</v>
      </c>
      <c r="AB133" s="22">
        <v>12.447774632828622</v>
      </c>
      <c r="AC133" s="22">
        <v>9.0804782904423522</v>
      </c>
      <c r="AD133" s="22">
        <v>17.367946918953493</v>
      </c>
      <c r="AE133" s="22">
        <v>30.265082937999999</v>
      </c>
      <c r="AF133" s="22">
        <v>12.334365441994102</v>
      </c>
      <c r="AG133" s="22">
        <v>8.9977478646686109</v>
      </c>
      <c r="AH133" s="22">
        <v>17.043019346127778</v>
      </c>
      <c r="AI133" s="22">
        <v>30.336751732</v>
      </c>
      <c r="AJ133" s="22">
        <v>12.260328128283341</v>
      </c>
      <c r="AK133" s="22">
        <v>8.9437386751014891</v>
      </c>
      <c r="AL133" s="22">
        <v>16.870229643847473</v>
      </c>
      <c r="AM133" s="22">
        <v>30.413629921999998</v>
      </c>
      <c r="AN133" s="22">
        <v>12.143635222161231</v>
      </c>
      <c r="AO133" s="22">
        <v>8.8586128247429929</v>
      </c>
      <c r="AP133" s="22">
        <v>16.494489548227442</v>
      </c>
      <c r="AQ133" s="22">
        <v>30.503020163999999</v>
      </c>
      <c r="AR133" s="22">
        <v>12.031910407196364</v>
      </c>
      <c r="AS133" s="22">
        <v>8.7771111277154308</v>
      </c>
      <c r="AT133" s="22">
        <v>16.163290162514947</v>
      </c>
      <c r="AU133" s="22">
        <v>30.842764065000001</v>
      </c>
      <c r="AV133" s="22">
        <v>11.625822102873537</v>
      </c>
      <c r="AW133" s="22">
        <v>8.4808753634784271</v>
      </c>
      <c r="AX133" s="22">
        <v>14.979018552625364</v>
      </c>
      <c r="AY133" s="22">
        <v>31.084468661999999</v>
      </c>
      <c r="AZ133" s="22">
        <v>11.430866225519146</v>
      </c>
      <c r="BA133" s="22">
        <v>8.338657765222603</v>
      </c>
      <c r="BB133" s="22">
        <v>14.29937787974243</v>
      </c>
      <c r="BC133" s="22">
        <v>31.229418642999999</v>
      </c>
      <c r="BD133" s="22">
        <v>11.594999659775493</v>
      </c>
      <c r="BE133" s="22">
        <v>8.458390820364027</v>
      </c>
      <c r="BF133" s="22">
        <v>14.048219770976727</v>
      </c>
      <c r="BG133" s="22">
        <v>31.318174444</v>
      </c>
      <c r="BH133" s="22">
        <v>11.546064452471514</v>
      </c>
      <c r="BI133" s="22">
        <v>8.4226932679364488</v>
      </c>
      <c r="BJ133" s="22">
        <v>13.98083855979622</v>
      </c>
      <c r="BK133" s="25">
        <v>30.012737806000001</v>
      </c>
      <c r="BL133" s="25">
        <v>13.017391304347829</v>
      </c>
      <c r="BM133" s="25">
        <v>9.4960057218245826</v>
      </c>
      <c r="BN133" s="25">
        <v>18.246698533156895</v>
      </c>
      <c r="BO133" s="25">
        <v>30.015411364000002</v>
      </c>
      <c r="BP133" s="25">
        <v>12.873767246556678</v>
      </c>
      <c r="BQ133" s="25">
        <v>9.3912339712726194</v>
      </c>
      <c r="BR133" s="25">
        <v>18.091260815167438</v>
      </c>
      <c r="BS133" s="25">
        <v>30.041093881000002</v>
      </c>
      <c r="BT133" s="25">
        <v>12.796266180919043</v>
      </c>
      <c r="BU133" s="25">
        <v>9.3346980228989498</v>
      </c>
      <c r="BV133" s="25">
        <v>18.061283645854594</v>
      </c>
      <c r="BW133" s="25">
        <v>30.078660307</v>
      </c>
      <c r="BX133" s="25">
        <v>12.755489572640776</v>
      </c>
      <c r="BY133" s="25">
        <v>9.3049520548724924</v>
      </c>
      <c r="BZ133" s="25">
        <v>18.046142645282703</v>
      </c>
      <c r="CA133" s="25">
        <v>30.119381200999999</v>
      </c>
      <c r="CB133" s="25">
        <v>12.676425207455734</v>
      </c>
      <c r="CC133" s="25">
        <v>9.2472757012440336</v>
      </c>
      <c r="CD133" s="25">
        <v>17.866794404146351</v>
      </c>
      <c r="CE133" s="25">
        <v>30.168123962999999</v>
      </c>
      <c r="CF133" s="25">
        <v>12.552247549473909</v>
      </c>
      <c r="CG133" s="25">
        <v>9.1566898286103715</v>
      </c>
      <c r="CH133" s="25">
        <v>17.615319161687378</v>
      </c>
      <c r="CI133" s="25">
        <v>30.228349040000001</v>
      </c>
      <c r="CJ133" s="25">
        <v>12.484126281120679</v>
      </c>
      <c r="CK133" s="25">
        <v>9.1069963117653963</v>
      </c>
      <c r="CL133" s="25">
        <v>17.357572598231329</v>
      </c>
      <c r="CM133" s="25">
        <v>30.299870176999999</v>
      </c>
      <c r="CN133" s="25">
        <v>12.42699389661531</v>
      </c>
      <c r="CO133" s="25">
        <v>9.0653190326946476</v>
      </c>
      <c r="CP133" s="25">
        <v>17.226112621016092</v>
      </c>
      <c r="CQ133" s="25">
        <v>30.359809472999999</v>
      </c>
      <c r="CR133" s="25">
        <v>12.366348993879992</v>
      </c>
      <c r="CS133" s="25">
        <v>9.0210794204782019</v>
      </c>
      <c r="CT133" s="25">
        <v>16.842278729091667</v>
      </c>
      <c r="CU133" s="25">
        <v>30.420202749000001</v>
      </c>
      <c r="CV133" s="25">
        <v>12.314550796742436</v>
      </c>
      <c r="CW133" s="25">
        <v>8.9832933568270192</v>
      </c>
      <c r="CX133" s="25">
        <v>16.650367110673919</v>
      </c>
      <c r="CY133" s="25">
        <v>30.570662246000001</v>
      </c>
      <c r="CZ133" s="25">
        <v>12.139909306090264</v>
      </c>
      <c r="DA133" s="25">
        <v>8.855894820843309</v>
      </c>
      <c r="DB133" s="25">
        <v>15.946181534584611</v>
      </c>
      <c r="DC133" s="25">
        <v>30.687701521000001</v>
      </c>
      <c r="DD133" s="25">
        <v>12.086289439814829</v>
      </c>
      <c r="DE133" s="25">
        <v>8.8167798749182431</v>
      </c>
      <c r="DF133" s="25">
        <v>15.314774201622251</v>
      </c>
      <c r="DG133" s="25">
        <v>30.760434909000001</v>
      </c>
      <c r="DH133" s="25">
        <v>12.14698340006732</v>
      </c>
      <c r="DI133" s="25">
        <v>8.8610552739104609</v>
      </c>
      <c r="DJ133" s="25">
        <v>14.877420677393175</v>
      </c>
      <c r="DK133" s="25">
        <v>30.810170668000001</v>
      </c>
      <c r="DL133" s="25">
        <v>12.033124173198575</v>
      </c>
      <c r="DM133" s="25">
        <v>8.777996553115381</v>
      </c>
      <c r="DN133" s="25">
        <v>14.474411913653688</v>
      </c>
      <c r="DO133" s="27">
        <v>30.012858577999999</v>
      </c>
      <c r="DP133" s="27">
        <v>13.017391304347829</v>
      </c>
      <c r="DQ133" s="27">
        <v>9.4960057218245826</v>
      </c>
      <c r="DR133" s="27">
        <v>18.246698533156895</v>
      </c>
      <c r="DS133" s="27">
        <v>30.009266798999999</v>
      </c>
      <c r="DT133" s="27">
        <v>12.870010837659468</v>
      </c>
      <c r="DU133" s="27">
        <v>9.3884937232807282</v>
      </c>
      <c r="DV133" s="27">
        <v>18.106547347011698</v>
      </c>
      <c r="DW133" s="27">
        <v>30.037507918999999</v>
      </c>
      <c r="DX133" s="27">
        <v>12.813517499567332</v>
      </c>
      <c r="DY133" s="27">
        <v>9.3472826196713044</v>
      </c>
      <c r="DZ133" s="27">
        <v>18.057157705733733</v>
      </c>
      <c r="EA133" s="27">
        <v>30.084574526000001</v>
      </c>
      <c r="EB133" s="27">
        <v>12.754476352155816</v>
      </c>
      <c r="EC133" s="27">
        <v>9.30421292463528</v>
      </c>
      <c r="ED133" s="27">
        <v>17.974919603153133</v>
      </c>
      <c r="EE133" s="27">
        <v>30.139617704999999</v>
      </c>
      <c r="EF133" s="27">
        <v>12.596119700517717</v>
      </c>
      <c r="EG133" s="27">
        <v>9.1886939519865809</v>
      </c>
      <c r="EH133" s="27">
        <v>17.705376494408043</v>
      </c>
      <c r="EI133" s="27">
        <v>30.200280933000002</v>
      </c>
      <c r="EJ133" s="27">
        <v>12.447813649699222</v>
      </c>
      <c r="EK133" s="27">
        <v>9.080506752706242</v>
      </c>
      <c r="EL133" s="27">
        <v>17.367946970474271</v>
      </c>
      <c r="EM133" s="27">
        <v>30.265082937999999</v>
      </c>
      <c r="EN133" s="27">
        <v>12.336740283465959</v>
      </c>
      <c r="EO133" s="27">
        <v>8.9994802784585879</v>
      </c>
      <c r="EP133" s="27">
        <v>17.043019346127778</v>
      </c>
      <c r="EQ133" s="27">
        <v>30.336751732</v>
      </c>
      <c r="ER133" s="27">
        <v>12.263753232411483</v>
      </c>
      <c r="ES133" s="27">
        <v>8.9462372408769397</v>
      </c>
      <c r="ET133" s="27">
        <v>16.870229643847473</v>
      </c>
      <c r="EU133" s="27">
        <v>30.413629921999998</v>
      </c>
      <c r="EV133" s="27">
        <v>12.147420716774411</v>
      </c>
      <c r="EW133" s="27">
        <v>8.8613742903597394</v>
      </c>
      <c r="EX133" s="27">
        <v>16.494489548227442</v>
      </c>
      <c r="EY133" s="27">
        <v>30.497159924000002</v>
      </c>
      <c r="EZ133" s="27">
        <v>12.038643322482372</v>
      </c>
      <c r="FA133" s="27">
        <v>8.7820226956775276</v>
      </c>
      <c r="FB133" s="27">
        <v>16.190433920080057</v>
      </c>
      <c r="FC133" s="27">
        <v>30.811962517000001</v>
      </c>
      <c r="FD133" s="27">
        <v>11.646696055439975</v>
      </c>
      <c r="FE133" s="27">
        <v>8.4961026212579327</v>
      </c>
      <c r="FF133" s="27">
        <v>15.092469369318222</v>
      </c>
      <c r="FG133" s="27">
        <v>31.038967093</v>
      </c>
      <c r="FH133" s="27">
        <v>11.452405153491076</v>
      </c>
      <c r="FI133" s="27">
        <v>8.3543701133022914</v>
      </c>
      <c r="FJ133" s="27">
        <v>14.434850788004091</v>
      </c>
      <c r="FK133" s="27">
        <v>31.180685148999999</v>
      </c>
      <c r="FL133" s="27">
        <v>11.626189297503442</v>
      </c>
      <c r="FM133" s="27">
        <v>8.4811432268486744</v>
      </c>
      <c r="FN133" s="27">
        <v>14.17062807734286</v>
      </c>
      <c r="FO133" s="27">
        <v>31.270939102</v>
      </c>
      <c r="FP133" s="27">
        <v>11.576574063389069</v>
      </c>
      <c r="FQ133" s="27">
        <v>8.4449496043305921</v>
      </c>
      <c r="FR133" s="27">
        <v>14.079575048863775</v>
      </c>
      <c r="FS133" s="28">
        <v>30.013185367999998</v>
      </c>
      <c r="FT133" s="28">
        <v>13.017391304347829</v>
      </c>
      <c r="FU133" s="28">
        <v>9.4960057218245826</v>
      </c>
      <c r="FV133" s="28">
        <v>18.246698533156895</v>
      </c>
      <c r="FW133" s="28">
        <v>30.007325012999999</v>
      </c>
      <c r="FX133" s="28">
        <v>12.925800249354081</v>
      </c>
      <c r="FY133" s="28">
        <v>9.429191322383577</v>
      </c>
      <c r="FZ133" s="28">
        <v>18.103445301617874</v>
      </c>
      <c r="GA133" s="28">
        <v>30.037936997999999</v>
      </c>
      <c r="GB133" s="28">
        <v>12.850315100834194</v>
      </c>
      <c r="GC133" s="28">
        <v>9.3741259574806879</v>
      </c>
      <c r="GD133" s="28">
        <v>18.058787515124806</v>
      </c>
      <c r="GE133" s="28">
        <v>30.092608373000001</v>
      </c>
      <c r="GF133" s="28">
        <v>12.746328549848782</v>
      </c>
      <c r="GG133" s="28">
        <v>9.2982692162901177</v>
      </c>
      <c r="GH133" s="28">
        <v>17.983977873483298</v>
      </c>
      <c r="GI133" s="28">
        <v>30.161286379</v>
      </c>
      <c r="GJ133" s="28">
        <v>12.582645898535336</v>
      </c>
      <c r="GK133" s="28">
        <v>9.1788650010295125</v>
      </c>
      <c r="GL133" s="28">
        <v>17.737407263777854</v>
      </c>
      <c r="GM133" s="28">
        <v>30.239454834</v>
      </c>
      <c r="GN133" s="28">
        <v>12.41357665642796</v>
      </c>
      <c r="GO133" s="28">
        <v>9.0555313427795703</v>
      </c>
      <c r="GP133" s="28">
        <v>17.433480107095171</v>
      </c>
      <c r="GQ133" s="28">
        <v>30.328039995000001</v>
      </c>
      <c r="GR133" s="28">
        <v>12.220739874588066</v>
      </c>
      <c r="GS133" s="28">
        <v>8.9148595951984522</v>
      </c>
      <c r="GT133" s="28">
        <v>17.127683298338912</v>
      </c>
      <c r="GU133" s="28">
        <v>30.429923406</v>
      </c>
      <c r="GV133" s="28">
        <v>12.125752098811327</v>
      </c>
      <c r="GW133" s="28">
        <v>8.8455673352371171</v>
      </c>
      <c r="GX133" s="28">
        <v>16.976204489218492</v>
      </c>
      <c r="GY133" s="28">
        <v>30.541568087999998</v>
      </c>
      <c r="GZ133" s="28">
        <v>12.082500943318891</v>
      </c>
      <c r="HA133" s="28">
        <v>8.8140162194698171</v>
      </c>
      <c r="HB133" s="28">
        <v>16.621500738356652</v>
      </c>
      <c r="HC133" s="28">
        <v>30.672995831999998</v>
      </c>
      <c r="HD133" s="28">
        <v>12.020051344520313</v>
      </c>
      <c r="HE133" s="28">
        <v>8.7684601066011147</v>
      </c>
      <c r="HF133" s="28">
        <v>16.437265297979252</v>
      </c>
      <c r="HG133" s="28">
        <v>31.120085612</v>
      </c>
      <c r="HH133" s="28">
        <v>11.453179203698346</v>
      </c>
      <c r="HI133" s="28">
        <v>8.3549347721517755</v>
      </c>
      <c r="HJ133" s="28">
        <v>14.694654215220597</v>
      </c>
      <c r="HK133" s="28">
        <v>31.527669711000001</v>
      </c>
      <c r="HL133" s="28">
        <v>10.585450124121252</v>
      </c>
      <c r="HM133" s="28">
        <v>7.7219384895628425</v>
      </c>
      <c r="HN133" s="28">
        <v>10.582590397684179</v>
      </c>
      <c r="HO133" s="28">
        <v>31.774276984</v>
      </c>
      <c r="HP133" s="28">
        <v>10.023042516492612</v>
      </c>
      <c r="HQ133" s="28">
        <v>7.3116699699205503</v>
      </c>
      <c r="HR133" s="28">
        <v>7.3144707963637785</v>
      </c>
      <c r="HS133" s="28">
        <v>31.927088128000001</v>
      </c>
      <c r="HT133" s="28">
        <v>9.4758282634856634</v>
      </c>
      <c r="HU133" s="28">
        <v>6.9124847909452241</v>
      </c>
      <c r="HV133" s="28">
        <v>4.9541283657422071</v>
      </c>
      <c r="HW133" s="29">
        <v>30.013185367999998</v>
      </c>
      <c r="HX133" s="29">
        <v>13.017391304347829</v>
      </c>
      <c r="HY133" s="29">
        <v>9.4960057218245826</v>
      </c>
      <c r="HZ133" s="29">
        <v>18.246698533156895</v>
      </c>
      <c r="IA133" s="29">
        <v>29.989500570000001</v>
      </c>
      <c r="IB133" s="29">
        <v>12.92156532673336</v>
      </c>
      <c r="IC133" s="29">
        <v>9.4261020052924938</v>
      </c>
      <c r="ID133" s="29">
        <v>18.161538189759924</v>
      </c>
      <c r="IE133" s="29">
        <v>30.023423077</v>
      </c>
      <c r="IF133" s="29">
        <v>12.773726354749998</v>
      </c>
      <c r="IG133" s="29">
        <v>9.3182555335194763</v>
      </c>
      <c r="IH133" s="29">
        <v>18.084065503439888</v>
      </c>
      <c r="II133" s="29">
        <v>30.065496658000001</v>
      </c>
      <c r="IJ133" s="29">
        <v>12.375896616849513</v>
      </c>
      <c r="IK133" s="29">
        <v>9.0280442785076378</v>
      </c>
      <c r="IL133" s="29">
        <v>18.023370621250709</v>
      </c>
      <c r="IM133" s="29">
        <v>30.118655539999999</v>
      </c>
      <c r="IN133" s="29">
        <v>12.274317220979791</v>
      </c>
      <c r="IO133" s="29">
        <v>8.9539435234603353</v>
      </c>
      <c r="IP133" s="29">
        <v>17.796293646719732</v>
      </c>
      <c r="IQ133" s="29">
        <v>30.179480853000001</v>
      </c>
      <c r="IR133" s="29">
        <v>12.073392417113201</v>
      </c>
      <c r="IS133" s="29">
        <v>8.8073716764162704</v>
      </c>
      <c r="IT133" s="29">
        <v>17.531311975473372</v>
      </c>
      <c r="IU133" s="29">
        <v>30.251637016</v>
      </c>
      <c r="IV133" s="29">
        <v>11.863619974599411</v>
      </c>
      <c r="IW133" s="29">
        <v>8.6543456001603651</v>
      </c>
      <c r="IX133" s="29">
        <v>17.275255670333951</v>
      </c>
      <c r="IY133" s="29">
        <v>30.333030858000001</v>
      </c>
      <c r="IZ133" s="29">
        <v>11.804339160240106</v>
      </c>
      <c r="JA133" s="29">
        <v>8.6111010714226932</v>
      </c>
      <c r="JB133" s="29">
        <v>17.18014917846212</v>
      </c>
      <c r="JC133" s="29">
        <v>30.429821020999999</v>
      </c>
      <c r="JD133" s="29">
        <v>11.702393429609401</v>
      </c>
      <c r="JE133" s="29">
        <v>8.5367330802675525</v>
      </c>
      <c r="JF133" s="29">
        <v>16.808239643974034</v>
      </c>
      <c r="JG133" s="29">
        <v>30.569947736</v>
      </c>
      <c r="JH133" s="29">
        <v>11.506875334313541</v>
      </c>
      <c r="JI133" s="29">
        <v>8.3941053518509072</v>
      </c>
      <c r="JJ133" s="29">
        <v>15.943580125759818</v>
      </c>
      <c r="JK133" s="29">
        <v>31.062937644999998</v>
      </c>
      <c r="JL133" s="29">
        <v>10.839815713851621</v>
      </c>
      <c r="JM133" s="29">
        <v>7.9074946458649213</v>
      </c>
      <c r="JN133" s="29">
        <v>11.502745082778702</v>
      </c>
      <c r="JO133" s="29">
        <v>31.367661496</v>
      </c>
      <c r="JP133" s="29">
        <v>9.9072386211294017</v>
      </c>
      <c r="JQ133" s="29">
        <v>7.2271926405334144</v>
      </c>
      <c r="JR133" s="29">
        <v>7.8088519981551059</v>
      </c>
      <c r="JS133" s="29">
        <v>31.486230792000001</v>
      </c>
      <c r="JT133" s="29">
        <v>9.3708721974979188</v>
      </c>
      <c r="JU133" s="29">
        <v>6.8359208020585305</v>
      </c>
      <c r="JV133" s="29">
        <v>5.63677180144213</v>
      </c>
      <c r="JW133" s="29">
        <v>31.448150262999999</v>
      </c>
      <c r="JX133" s="29">
        <v>9.3177863656146904</v>
      </c>
      <c r="JY133" s="29">
        <v>6.7971954267874821</v>
      </c>
      <c r="JZ133" s="29">
        <v>6.0134549559541881</v>
      </c>
    </row>
    <row r="134" spans="1:286" ht="15" thickBot="1" x14ac:dyDescent="0.4">
      <c r="A134" s="2"/>
      <c r="B134" s="74" t="s">
        <v>605</v>
      </c>
      <c r="C134" s="74" t="s">
        <v>571</v>
      </c>
      <c r="D134" s="74" t="s">
        <v>852</v>
      </c>
      <c r="E134" s="87">
        <v>348319</v>
      </c>
      <c r="F134" s="84">
        <v>445221</v>
      </c>
      <c r="G134" s="22">
        <v>13.547984277421053</v>
      </c>
      <c r="H134" s="22">
        <v>13.547984277421053</v>
      </c>
      <c r="I134" s="22">
        <v>13.547984277421053</v>
      </c>
      <c r="J134" s="22">
        <v>-1.3370363888156156</v>
      </c>
      <c r="K134" s="22">
        <v>13.553385576421052</v>
      </c>
      <c r="L134" s="22">
        <v>13.553385576421052</v>
      </c>
      <c r="M134" s="22">
        <v>13.553385576421052</v>
      </c>
      <c r="N134" s="22">
        <v>-1.9990007901153373</v>
      </c>
      <c r="O134" s="22">
        <v>13.688807808421053</v>
      </c>
      <c r="P134" s="22">
        <v>13.688807808421053</v>
      </c>
      <c r="Q134" s="22">
        <v>13.688807808421053</v>
      </c>
      <c r="R134" s="22">
        <v>-2.3512702612235721</v>
      </c>
      <c r="S134" s="22">
        <v>13.851365923421053</v>
      </c>
      <c r="T134" s="22">
        <v>13.851365923421053</v>
      </c>
      <c r="U134" s="22">
        <v>13.851365923421053</v>
      </c>
      <c r="V134" s="22">
        <v>-2.9887365689930085</v>
      </c>
      <c r="W134" s="22">
        <v>14.051370036421051</v>
      </c>
      <c r="X134" s="22">
        <v>14.051370036421051</v>
      </c>
      <c r="Y134" s="22">
        <v>14.051370036421051</v>
      </c>
      <c r="Z134" s="22">
        <v>-3.3910958831426861</v>
      </c>
      <c r="AA134" s="22">
        <v>14.268521053421052</v>
      </c>
      <c r="AB134" s="22">
        <v>14.268521053421052</v>
      </c>
      <c r="AC134" s="22">
        <v>14.268521053421052</v>
      </c>
      <c r="AD134" s="22">
        <v>-3.9791487706275781</v>
      </c>
      <c r="AE134" s="22">
        <v>14.497653808421052</v>
      </c>
      <c r="AF134" s="22">
        <v>14.497653808421052</v>
      </c>
      <c r="AG134" s="22">
        <v>14.497653808421052</v>
      </c>
      <c r="AH134" s="22">
        <v>-4.5237109349499427</v>
      </c>
      <c r="AI134" s="22">
        <v>14.756450638421052</v>
      </c>
      <c r="AJ134" s="22">
        <v>14.756450638421052</v>
      </c>
      <c r="AK134" s="22">
        <v>14.756450638421052</v>
      </c>
      <c r="AL134" s="22">
        <v>-5.0992096216428457</v>
      </c>
      <c r="AM134" s="22">
        <v>15.032761941421052</v>
      </c>
      <c r="AN134" s="22">
        <v>15.032761941421052</v>
      </c>
      <c r="AO134" s="22">
        <v>15.032761941421052</v>
      </c>
      <c r="AP134" s="22">
        <v>-5.7011804206495107</v>
      </c>
      <c r="AQ134" s="22">
        <v>15.361790713421051</v>
      </c>
      <c r="AR134" s="22">
        <v>15.361790713421051</v>
      </c>
      <c r="AS134" s="22">
        <v>15.361790713421051</v>
      </c>
      <c r="AT134" s="22">
        <v>-6.5431619334334279</v>
      </c>
      <c r="AU134" s="22">
        <v>16.493844965421054</v>
      </c>
      <c r="AV134" s="22">
        <v>16.493844965421054</v>
      </c>
      <c r="AW134" s="22">
        <v>16.493844965421054</v>
      </c>
      <c r="AX134" s="22">
        <v>-9.5909391447362786</v>
      </c>
      <c r="AY134" s="22">
        <v>17.232173583421051</v>
      </c>
      <c r="AZ134" s="22">
        <v>17.232173583421051</v>
      </c>
      <c r="BA134" s="22">
        <v>17.232173583421051</v>
      </c>
      <c r="BB134" s="22">
        <v>-11.180379583089159</v>
      </c>
      <c r="BC134" s="22">
        <v>17.705723484421053</v>
      </c>
      <c r="BD134" s="22">
        <v>17.705723484421053</v>
      </c>
      <c r="BE134" s="22">
        <v>17.705723484421053</v>
      </c>
      <c r="BF134" s="22">
        <v>-11.547538514272578</v>
      </c>
      <c r="BG134" s="22">
        <v>18.079775789421053</v>
      </c>
      <c r="BH134" s="22">
        <v>18.079775789421053</v>
      </c>
      <c r="BI134" s="22">
        <v>18.079775789421053</v>
      </c>
      <c r="BJ134" s="22">
        <v>-11.09198931105642</v>
      </c>
      <c r="BK134" s="25">
        <v>13.547230448421052</v>
      </c>
      <c r="BL134" s="25">
        <v>13.547230448421052</v>
      </c>
      <c r="BM134" s="25">
        <v>13.547230448421052</v>
      </c>
      <c r="BN134" s="25">
        <v>-1.3370363888156156</v>
      </c>
      <c r="BO134" s="25">
        <v>13.560281677421052</v>
      </c>
      <c r="BP134" s="25">
        <v>13.560281677421052</v>
      </c>
      <c r="BQ134" s="25">
        <v>13.560281677421052</v>
      </c>
      <c r="BR134" s="25">
        <v>-1.6850923317615329</v>
      </c>
      <c r="BS134" s="25">
        <v>13.659780398421052</v>
      </c>
      <c r="BT134" s="25">
        <v>13.659780398421052</v>
      </c>
      <c r="BU134" s="25">
        <v>13.659780398421052</v>
      </c>
      <c r="BV134" s="25">
        <v>-1.8664917598353625</v>
      </c>
      <c r="BW134" s="25">
        <v>13.753646070421052</v>
      </c>
      <c r="BX134" s="25">
        <v>13.753646070421052</v>
      </c>
      <c r="BY134" s="25">
        <v>13.753646070421052</v>
      </c>
      <c r="BZ134" s="25">
        <v>-2.1856056366537757</v>
      </c>
      <c r="CA134" s="25">
        <v>13.858600613421052</v>
      </c>
      <c r="CB134" s="25">
        <v>13.858600613421052</v>
      </c>
      <c r="CC134" s="25">
        <v>13.858600613421052</v>
      </c>
      <c r="CD134" s="25">
        <v>-2.2586349702677211</v>
      </c>
      <c r="CE134" s="25">
        <v>13.986550817421053</v>
      </c>
      <c r="CF134" s="25">
        <v>13.986550817421053</v>
      </c>
      <c r="CG134" s="25">
        <v>13.986550817421053</v>
      </c>
      <c r="CH134" s="25">
        <v>-2.5708490081507556</v>
      </c>
      <c r="CI134" s="25">
        <v>14.135139216421052</v>
      </c>
      <c r="CJ134" s="25">
        <v>14.135139216421052</v>
      </c>
      <c r="CK134" s="25">
        <v>14.135139216421052</v>
      </c>
      <c r="CL134" s="25">
        <v>-2.9012143167430189</v>
      </c>
      <c r="CM134" s="25">
        <v>14.301379772421052</v>
      </c>
      <c r="CN134" s="25">
        <v>14.301379772421052</v>
      </c>
      <c r="CO134" s="25">
        <v>14.301379772421052</v>
      </c>
      <c r="CP134" s="25">
        <v>-3.2943709464093267</v>
      </c>
      <c r="CQ134" s="25">
        <v>14.482393968421052</v>
      </c>
      <c r="CR134" s="25">
        <v>14.482393968421052</v>
      </c>
      <c r="CS134" s="25">
        <v>14.482393968421052</v>
      </c>
      <c r="CT134" s="25">
        <v>-3.7853083129189891</v>
      </c>
      <c r="CU134" s="25">
        <v>14.675429741421052</v>
      </c>
      <c r="CV134" s="25">
        <v>14.675429741421052</v>
      </c>
      <c r="CW134" s="25">
        <v>14.675429741421052</v>
      </c>
      <c r="CX134" s="25">
        <v>-4.3235253226127917</v>
      </c>
      <c r="CY134" s="25">
        <v>15.263114270421053</v>
      </c>
      <c r="CZ134" s="25">
        <v>15.263114270421053</v>
      </c>
      <c r="DA134" s="25">
        <v>15.263114270421053</v>
      </c>
      <c r="DB134" s="25">
        <v>-5.7296591490556459</v>
      </c>
      <c r="DC134" s="25">
        <v>15.703375657421052</v>
      </c>
      <c r="DD134" s="25">
        <v>15.703375657421052</v>
      </c>
      <c r="DE134" s="25">
        <v>15.703375657421052</v>
      </c>
      <c r="DF134" s="25">
        <v>-7.0486389762599906</v>
      </c>
      <c r="DG134" s="25">
        <v>16.022641758421052</v>
      </c>
      <c r="DH134" s="25">
        <v>16.022641758421052</v>
      </c>
      <c r="DI134" s="25">
        <v>16.022641758421052</v>
      </c>
      <c r="DJ134" s="25">
        <v>-7.8977650742617804</v>
      </c>
      <c r="DK134" s="25">
        <v>16.251790556421053</v>
      </c>
      <c r="DL134" s="25">
        <v>16.251790556421053</v>
      </c>
      <c r="DM134" s="25">
        <v>16.251790556421053</v>
      </c>
      <c r="DN134" s="25">
        <v>-8.4581872085176464</v>
      </c>
      <c r="DO134" s="27">
        <v>13.547984277421053</v>
      </c>
      <c r="DP134" s="27">
        <v>13.547984277421053</v>
      </c>
      <c r="DQ134" s="27">
        <v>13.547984277421053</v>
      </c>
      <c r="DR134" s="27">
        <v>-1.3370363888156156</v>
      </c>
      <c r="DS134" s="27">
        <v>13.553247844421053</v>
      </c>
      <c r="DT134" s="27">
        <v>13.553247844421053</v>
      </c>
      <c r="DU134" s="27">
        <v>13.553247844421053</v>
      </c>
      <c r="DV134" s="27">
        <v>-1.9989145988936023</v>
      </c>
      <c r="DW134" s="27">
        <v>13.688532342421052</v>
      </c>
      <c r="DX134" s="27">
        <v>13.688532342421052</v>
      </c>
      <c r="DY134" s="27">
        <v>13.688532342421052</v>
      </c>
      <c r="DZ134" s="27">
        <v>-2.3510987146907887</v>
      </c>
      <c r="EA134" s="27">
        <v>13.850956366421052</v>
      </c>
      <c r="EB134" s="27">
        <v>13.850956366421052</v>
      </c>
      <c r="EC134" s="27">
        <v>13.850956366421052</v>
      </c>
      <c r="ED134" s="27">
        <v>-2.9884798281866658</v>
      </c>
      <c r="EE134" s="27">
        <v>14.050829996421053</v>
      </c>
      <c r="EF134" s="27">
        <v>14.050829996421053</v>
      </c>
      <c r="EG134" s="27">
        <v>14.050829996421053</v>
      </c>
      <c r="EH134" s="27">
        <v>-3.3907270477909783</v>
      </c>
      <c r="EI134" s="27">
        <v>14.268682907421052</v>
      </c>
      <c r="EJ134" s="27">
        <v>14.268682907421052</v>
      </c>
      <c r="EK134" s="27">
        <v>14.268682907421052</v>
      </c>
      <c r="EL134" s="27">
        <v>-3.9792591928173628</v>
      </c>
      <c r="EM134" s="27">
        <v>14.499371207421053</v>
      </c>
      <c r="EN134" s="27">
        <v>14.499371207421053</v>
      </c>
      <c r="EO134" s="27">
        <v>14.499371207421053</v>
      </c>
      <c r="EP134" s="27">
        <v>-4.5248822456727602</v>
      </c>
      <c r="EQ134" s="27">
        <v>14.758464975421052</v>
      </c>
      <c r="ER134" s="27">
        <v>14.758464975421052</v>
      </c>
      <c r="ES134" s="27">
        <v>14.758464975421052</v>
      </c>
      <c r="ET134" s="27">
        <v>-5.1005820168429885</v>
      </c>
      <c r="EU134" s="27">
        <v>15.035044590421052</v>
      </c>
      <c r="EV134" s="27">
        <v>15.035044590421052</v>
      </c>
      <c r="EW134" s="27">
        <v>15.035044590421052</v>
      </c>
      <c r="EX134" s="27">
        <v>-5.7027365589033856</v>
      </c>
      <c r="EY134" s="27">
        <v>15.336047353421051</v>
      </c>
      <c r="EZ134" s="27">
        <v>15.336047353421051</v>
      </c>
      <c r="FA134" s="27">
        <v>15.336047353421051</v>
      </c>
      <c r="FB134" s="27">
        <v>-6.4883057182135353</v>
      </c>
      <c r="FC134" s="27">
        <v>16.392527943421051</v>
      </c>
      <c r="FD134" s="27">
        <v>16.392527943421051</v>
      </c>
      <c r="FE134" s="27">
        <v>16.392527943421051</v>
      </c>
      <c r="FF134" s="27">
        <v>-9.3363476185581185</v>
      </c>
      <c r="FG134" s="27">
        <v>16.995124221421051</v>
      </c>
      <c r="FH134" s="27">
        <v>16.995124221421051</v>
      </c>
      <c r="FI134" s="27">
        <v>16.995124221421051</v>
      </c>
      <c r="FJ134" s="27">
        <v>-10.821328634123144</v>
      </c>
      <c r="FK134" s="27">
        <v>17.406291517421053</v>
      </c>
      <c r="FL134" s="27">
        <v>17.406291517421053</v>
      </c>
      <c r="FM134" s="27">
        <v>17.406291517421053</v>
      </c>
      <c r="FN134" s="27">
        <v>-11.188797232407989</v>
      </c>
      <c r="FO134" s="27">
        <v>17.685060127421053</v>
      </c>
      <c r="FP134" s="27">
        <v>17.685060127421053</v>
      </c>
      <c r="FQ134" s="27">
        <v>17.685060127421053</v>
      </c>
      <c r="FR134" s="27">
        <v>-10.729355423155969</v>
      </c>
      <c r="FS134" s="28">
        <v>13.550490072421052</v>
      </c>
      <c r="FT134" s="28">
        <v>13.550490072421052</v>
      </c>
      <c r="FU134" s="28">
        <v>13.550490072421052</v>
      </c>
      <c r="FV134" s="28">
        <v>-1.3370363888156156</v>
      </c>
      <c r="FW134" s="28">
        <v>13.557706788421052</v>
      </c>
      <c r="FX134" s="28">
        <v>13.557706788421052</v>
      </c>
      <c r="FY134" s="28">
        <v>13.557706788421052</v>
      </c>
      <c r="FZ134" s="28">
        <v>-2.0367561281124882</v>
      </c>
      <c r="GA134" s="28">
        <v>13.723031866421053</v>
      </c>
      <c r="GB134" s="28">
        <v>13.723031866421053</v>
      </c>
      <c r="GC134" s="28">
        <v>13.723031866421053</v>
      </c>
      <c r="GD134" s="28">
        <v>-2.4190332308842599</v>
      </c>
      <c r="GE134" s="28">
        <v>13.936299757421052</v>
      </c>
      <c r="GF134" s="28">
        <v>13.936299757421052</v>
      </c>
      <c r="GG134" s="28">
        <v>13.936299757421052</v>
      </c>
      <c r="GH134" s="28">
        <v>-3.0732877088810291</v>
      </c>
      <c r="GI134" s="28">
        <v>14.222275102421053</v>
      </c>
      <c r="GJ134" s="28">
        <v>14.222275102421053</v>
      </c>
      <c r="GK134" s="28">
        <v>14.222275102421053</v>
      </c>
      <c r="GL134" s="28">
        <v>-3.516648099999184</v>
      </c>
      <c r="GM134" s="28">
        <v>14.564685295421052</v>
      </c>
      <c r="GN134" s="28">
        <v>14.564685295421052</v>
      </c>
      <c r="GO134" s="28">
        <v>14.564685295421052</v>
      </c>
      <c r="GP134" s="28">
        <v>-4.1932188367233572</v>
      </c>
      <c r="GQ134" s="28">
        <v>14.956777204421051</v>
      </c>
      <c r="GR134" s="28">
        <v>14.956777204421051</v>
      </c>
      <c r="GS134" s="28">
        <v>14.956777204421051</v>
      </c>
      <c r="GT134" s="28">
        <v>-4.8780789973251366</v>
      </c>
      <c r="GU134" s="28">
        <v>15.416272270421052</v>
      </c>
      <c r="GV134" s="28">
        <v>15.416272270421052</v>
      </c>
      <c r="GW134" s="28">
        <v>15.416272270421052</v>
      </c>
      <c r="GX134" s="28">
        <v>-5.6020858809667011</v>
      </c>
      <c r="GY134" s="28">
        <v>15.868136067421052</v>
      </c>
      <c r="GZ134" s="28">
        <v>15.868136067421052</v>
      </c>
      <c r="HA134" s="28">
        <v>15.868136067421052</v>
      </c>
      <c r="HB134" s="28">
        <v>-6.2619209624476717</v>
      </c>
      <c r="HC134" s="28">
        <v>16.228179140421052</v>
      </c>
      <c r="HD134" s="28">
        <v>16.228179140421052</v>
      </c>
      <c r="HE134" s="28">
        <v>16.228179140421052</v>
      </c>
      <c r="HF134" s="28">
        <v>-6.9594060838552245</v>
      </c>
      <c r="HG134" s="28">
        <v>17.559873574421054</v>
      </c>
      <c r="HH134" s="28">
        <v>17.559873574421054</v>
      </c>
      <c r="HI134" s="28">
        <v>17.559873574421054</v>
      </c>
      <c r="HJ134" s="28">
        <v>-9.8705512553745756</v>
      </c>
      <c r="HK134" s="28">
        <v>18.617224059421051</v>
      </c>
      <c r="HL134" s="28">
        <v>18.617224059421051</v>
      </c>
      <c r="HM134" s="28">
        <v>18.617224059421051</v>
      </c>
      <c r="HN134" s="28">
        <v>-13.6513553031272</v>
      </c>
      <c r="HO134" s="28">
        <v>19.160573842421051</v>
      </c>
      <c r="HP134" s="28">
        <v>19.160573842421051</v>
      </c>
      <c r="HQ134" s="28">
        <v>19.151999750595422</v>
      </c>
      <c r="HR134" s="28">
        <v>-15.5676772220469</v>
      </c>
      <c r="HS134" s="28">
        <v>19.433185371421054</v>
      </c>
      <c r="HT134" s="28">
        <v>19.433185371421054</v>
      </c>
      <c r="HU134" s="28">
        <v>18.739060609327712</v>
      </c>
      <c r="HV134" s="28">
        <v>-17.198916968148854</v>
      </c>
      <c r="HW134" s="29">
        <v>13.550490072421052</v>
      </c>
      <c r="HX134" s="29">
        <v>13.550490072421052</v>
      </c>
      <c r="HY134" s="29">
        <v>13.550490072421052</v>
      </c>
      <c r="HZ134" s="29">
        <v>-1.3370363888156156</v>
      </c>
      <c r="IA134" s="29">
        <v>13.549134890421053</v>
      </c>
      <c r="IB134" s="29">
        <v>13.549134890421053</v>
      </c>
      <c r="IC134" s="29">
        <v>13.549134890421053</v>
      </c>
      <c r="ID134" s="29">
        <v>-1.9837174785567555</v>
      </c>
      <c r="IE134" s="29">
        <v>13.815008072421053</v>
      </c>
      <c r="IF134" s="29">
        <v>13.815008072421053</v>
      </c>
      <c r="IG134" s="29">
        <v>13.815008072421053</v>
      </c>
      <c r="IH134" s="29">
        <v>-2.4989461713262742</v>
      </c>
      <c r="II134" s="29">
        <v>14.049922056421053</v>
      </c>
      <c r="IJ134" s="29">
        <v>14.049922056421053</v>
      </c>
      <c r="IK134" s="29">
        <v>14.049922056421053</v>
      </c>
      <c r="IL134" s="29">
        <v>-3.1749412710882829</v>
      </c>
      <c r="IM134" s="29">
        <v>14.341804156421052</v>
      </c>
      <c r="IN134" s="29">
        <v>14.341804156421052</v>
      </c>
      <c r="IO134" s="29">
        <v>14.341804156421052</v>
      </c>
      <c r="IP134" s="29">
        <v>-3.6596251338974035</v>
      </c>
      <c r="IQ134" s="29">
        <v>14.674009652421052</v>
      </c>
      <c r="IR134" s="29">
        <v>14.674009652421052</v>
      </c>
      <c r="IS134" s="29">
        <v>14.674009652421052</v>
      </c>
      <c r="IT134" s="29">
        <v>-4.2924388055756815</v>
      </c>
      <c r="IU134" s="29">
        <v>15.065625875421052</v>
      </c>
      <c r="IV134" s="29">
        <v>15.065625875421052</v>
      </c>
      <c r="IW134" s="29">
        <v>15.065625875421052</v>
      </c>
      <c r="IX134" s="29">
        <v>-4.8918030847045593</v>
      </c>
      <c r="IY134" s="29">
        <v>15.504271299421053</v>
      </c>
      <c r="IZ134" s="29">
        <v>15.504271299421053</v>
      </c>
      <c r="JA134" s="29">
        <v>15.504271299421053</v>
      </c>
      <c r="JB134" s="29">
        <v>-5.4896002054865782</v>
      </c>
      <c r="JC134" s="29">
        <v>15.796458835421053</v>
      </c>
      <c r="JD134" s="29">
        <v>15.796458835421053</v>
      </c>
      <c r="JE134" s="29">
        <v>15.796458835421053</v>
      </c>
      <c r="JF134" s="29">
        <v>-5.9994000677883044</v>
      </c>
      <c r="JG134" s="29">
        <v>16.140700625421054</v>
      </c>
      <c r="JH134" s="29">
        <v>16.140700625421054</v>
      </c>
      <c r="JI134" s="29">
        <v>16.140700625421054</v>
      </c>
      <c r="JJ134" s="29">
        <v>-7.0448915673371069</v>
      </c>
      <c r="JK134" s="29">
        <v>17.419645472421053</v>
      </c>
      <c r="JL134" s="29">
        <v>17.419645472421053</v>
      </c>
      <c r="JM134" s="29">
        <v>17.419645472421053</v>
      </c>
      <c r="JN134" s="29">
        <v>-11.817748672627093</v>
      </c>
      <c r="JO134" s="29">
        <v>18.199108879421054</v>
      </c>
      <c r="JP134" s="29">
        <v>18.199108879421054</v>
      </c>
      <c r="JQ134" s="29">
        <v>18.199108879421054</v>
      </c>
      <c r="JR134" s="29">
        <v>-14.824316514677516</v>
      </c>
      <c r="JS134" s="29">
        <v>18.426872249421052</v>
      </c>
      <c r="JT134" s="29">
        <v>18.426872249421052</v>
      </c>
      <c r="JU134" s="29">
        <v>18.426872249421052</v>
      </c>
      <c r="JV134" s="29">
        <v>-15.923955201648955</v>
      </c>
      <c r="JW134" s="29">
        <v>18.375030772421052</v>
      </c>
      <c r="JX134" s="29">
        <v>18.375030772421052</v>
      </c>
      <c r="JY134" s="29">
        <v>18.375030772421052</v>
      </c>
      <c r="JZ134" s="29">
        <v>-15.212786219601927</v>
      </c>
    </row>
    <row r="135" spans="1:286" ht="15" thickBot="1" x14ac:dyDescent="0.4">
      <c r="A135" s="2"/>
      <c r="B135" s="74" t="s">
        <v>606</v>
      </c>
      <c r="C135" s="74" t="s">
        <v>444</v>
      </c>
      <c r="D135" s="74" t="s">
        <v>849</v>
      </c>
      <c r="E135" s="87">
        <v>384242</v>
      </c>
      <c r="F135" s="84">
        <v>388388</v>
      </c>
      <c r="G135" s="22">
        <v>22.760176249000001</v>
      </c>
      <c r="H135" s="22">
        <v>22.760176249000001</v>
      </c>
      <c r="I135" s="22">
        <v>18.616007490981083</v>
      </c>
      <c r="J135" s="22">
        <v>12.405068267960813</v>
      </c>
      <c r="K135" s="22">
        <v>22.762225649000001</v>
      </c>
      <c r="L135" s="22">
        <v>22.762225649000001</v>
      </c>
      <c r="M135" s="22">
        <v>18.604958250052508</v>
      </c>
      <c r="N135" s="22">
        <v>12.45576556540664</v>
      </c>
      <c r="O135" s="22">
        <v>22.796550798999998</v>
      </c>
      <c r="P135" s="22">
        <v>22.796550798999998</v>
      </c>
      <c r="Q135" s="22">
        <v>18.577844825710937</v>
      </c>
      <c r="R135" s="22">
        <v>12.309534923292238</v>
      </c>
      <c r="S135" s="22">
        <v>22.842185044000001</v>
      </c>
      <c r="T135" s="22">
        <v>22.842185044000001</v>
      </c>
      <c r="U135" s="22">
        <v>18.521676747791577</v>
      </c>
      <c r="V135" s="22">
        <v>12.154252584187555</v>
      </c>
      <c r="W135" s="22">
        <v>22.897699322000001</v>
      </c>
      <c r="X135" s="22">
        <v>22.897699322000001</v>
      </c>
      <c r="Y135" s="22">
        <v>18.319388145081636</v>
      </c>
      <c r="Z135" s="22">
        <v>11.954015383994806</v>
      </c>
      <c r="AA135" s="22">
        <v>22.955689204999999</v>
      </c>
      <c r="AB135" s="22">
        <v>22.955689204999999</v>
      </c>
      <c r="AC135" s="22">
        <v>18.403611979947627</v>
      </c>
      <c r="AD135" s="22">
        <v>11.751060101982738</v>
      </c>
      <c r="AE135" s="22">
        <v>23.016421055999999</v>
      </c>
      <c r="AF135" s="22">
        <v>23.016421055999999</v>
      </c>
      <c r="AG135" s="22">
        <v>18.362400874717551</v>
      </c>
      <c r="AH135" s="22">
        <v>11.511574582416225</v>
      </c>
      <c r="AI135" s="22">
        <v>23.082711572000001</v>
      </c>
      <c r="AJ135" s="22">
        <v>23.082711572000001</v>
      </c>
      <c r="AK135" s="22">
        <v>18.325824409158102</v>
      </c>
      <c r="AL135" s="22">
        <v>11.320665124709537</v>
      </c>
      <c r="AM135" s="22">
        <v>23.153999598999999</v>
      </c>
      <c r="AN135" s="22">
        <v>23.153999598999999</v>
      </c>
      <c r="AO135" s="22">
        <v>18.241888208382289</v>
      </c>
      <c r="AP135" s="22">
        <v>11.119075728124635</v>
      </c>
      <c r="AQ135" s="22">
        <v>23.244630684000001</v>
      </c>
      <c r="AR135" s="22">
        <v>23.244630684000001</v>
      </c>
      <c r="AS135" s="22">
        <v>18.240311636590935</v>
      </c>
      <c r="AT135" s="22">
        <v>10.858696018655086</v>
      </c>
      <c r="AU135" s="22">
        <v>23.674932142999999</v>
      </c>
      <c r="AV135" s="22">
        <v>23.674932142999999</v>
      </c>
      <c r="AW135" s="22">
        <v>18.041597398934677</v>
      </c>
      <c r="AX135" s="22">
        <v>9.939332385049731</v>
      </c>
      <c r="AY135" s="22">
        <v>24.033444381999999</v>
      </c>
      <c r="AZ135" s="22">
        <v>24.033444381999999</v>
      </c>
      <c r="BA135" s="22">
        <v>17.910040305630503</v>
      </c>
      <c r="BB135" s="22">
        <v>9.5382072865033631</v>
      </c>
      <c r="BC135" s="22">
        <v>24.261770556000002</v>
      </c>
      <c r="BD135" s="22">
        <v>24.261770556000002</v>
      </c>
      <c r="BE135" s="22">
        <v>17.831960286791134</v>
      </c>
      <c r="BF135" s="22">
        <v>9.4976233865607238</v>
      </c>
      <c r="BG135" s="22">
        <v>24.423866922999999</v>
      </c>
      <c r="BH135" s="22">
        <v>24.350050986376118</v>
      </c>
      <c r="BI135" s="22">
        <v>17.763023180851711</v>
      </c>
      <c r="BJ135" s="22">
        <v>9.6094124719739114</v>
      </c>
      <c r="BK135" s="25">
        <v>22.759968245</v>
      </c>
      <c r="BL135" s="25">
        <v>22.759968245</v>
      </c>
      <c r="BM135" s="25">
        <v>18.616007490981083</v>
      </c>
      <c r="BN135" s="25">
        <v>12.405068267960813</v>
      </c>
      <c r="BO135" s="25">
        <v>22.751157376000002</v>
      </c>
      <c r="BP135" s="25">
        <v>22.751157376000002</v>
      </c>
      <c r="BQ135" s="25">
        <v>18.61778574444692</v>
      </c>
      <c r="BR135" s="25">
        <v>12.48437939501993</v>
      </c>
      <c r="BS135" s="25">
        <v>22.767851893</v>
      </c>
      <c r="BT135" s="25">
        <v>22.767851893</v>
      </c>
      <c r="BU135" s="25">
        <v>18.603942317939559</v>
      </c>
      <c r="BV135" s="25">
        <v>12.409547584293025</v>
      </c>
      <c r="BW135" s="25">
        <v>22.782179679999999</v>
      </c>
      <c r="BX135" s="25">
        <v>22.782179679999999</v>
      </c>
      <c r="BY135" s="25">
        <v>18.565985389427979</v>
      </c>
      <c r="BZ135" s="25">
        <v>12.364870694089152</v>
      </c>
      <c r="CA135" s="25">
        <v>22.802742792</v>
      </c>
      <c r="CB135" s="25">
        <v>22.802742792</v>
      </c>
      <c r="CC135" s="25">
        <v>18.525320173669048</v>
      </c>
      <c r="CD135" s="25">
        <v>12.294104981538744</v>
      </c>
      <c r="CE135" s="25">
        <v>22.828589691000001</v>
      </c>
      <c r="CF135" s="25">
        <v>22.828589691000001</v>
      </c>
      <c r="CG135" s="25">
        <v>18.384413438451801</v>
      </c>
      <c r="CH135" s="25">
        <v>12.200468660428207</v>
      </c>
      <c r="CI135" s="25">
        <v>22.863374088</v>
      </c>
      <c r="CJ135" s="25">
        <v>22.863374088</v>
      </c>
      <c r="CK135" s="25">
        <v>18.362440337608422</v>
      </c>
      <c r="CL135" s="25">
        <v>12.041695315427255</v>
      </c>
      <c r="CM135" s="25">
        <v>22.905437042999999</v>
      </c>
      <c r="CN135" s="25">
        <v>22.905437042999999</v>
      </c>
      <c r="CO135" s="25">
        <v>18.317473866003514</v>
      </c>
      <c r="CP135" s="25">
        <v>11.915637747436017</v>
      </c>
      <c r="CQ135" s="25">
        <v>22.953373497000001</v>
      </c>
      <c r="CR135" s="25">
        <v>22.953373497000001</v>
      </c>
      <c r="CS135" s="25">
        <v>18.28530648801804</v>
      </c>
      <c r="CT135" s="25">
        <v>11.760209325873786</v>
      </c>
      <c r="CU135" s="25">
        <v>23.006643587999999</v>
      </c>
      <c r="CV135" s="25">
        <v>23.006643587999999</v>
      </c>
      <c r="CW135" s="25">
        <v>18.278720453192619</v>
      </c>
      <c r="CX135" s="25">
        <v>11.569161814985343</v>
      </c>
      <c r="CY135" s="25">
        <v>23.215111818</v>
      </c>
      <c r="CZ135" s="25">
        <v>23.215111818</v>
      </c>
      <c r="DA135" s="25">
        <v>18.248628506349615</v>
      </c>
      <c r="DB135" s="25">
        <v>10.967552292727609</v>
      </c>
      <c r="DC135" s="25">
        <v>23.396362383</v>
      </c>
      <c r="DD135" s="25">
        <v>23.396362383</v>
      </c>
      <c r="DE135" s="25">
        <v>18.196875074121724</v>
      </c>
      <c r="DF135" s="25">
        <v>10.624118801603377</v>
      </c>
      <c r="DG135" s="25">
        <v>23.522298895999999</v>
      </c>
      <c r="DH135" s="25">
        <v>23.522298895999999</v>
      </c>
      <c r="DI135" s="25">
        <v>18.152200967599491</v>
      </c>
      <c r="DJ135" s="25">
        <v>10.467684494584796</v>
      </c>
      <c r="DK135" s="25">
        <v>23.628464189999999</v>
      </c>
      <c r="DL135" s="25">
        <v>23.628464189999999</v>
      </c>
      <c r="DM135" s="25">
        <v>18.143081102057526</v>
      </c>
      <c r="DN135" s="25">
        <v>10.383529917746566</v>
      </c>
      <c r="DO135" s="27">
        <v>22.760176249000001</v>
      </c>
      <c r="DP135" s="27">
        <v>22.760176249000001</v>
      </c>
      <c r="DQ135" s="27">
        <v>18.616007490981083</v>
      </c>
      <c r="DR135" s="27">
        <v>12.405068267960813</v>
      </c>
      <c r="DS135" s="27">
        <v>22.762185837000001</v>
      </c>
      <c r="DT135" s="27">
        <v>22.762185837000001</v>
      </c>
      <c r="DU135" s="27">
        <v>18.609823175602227</v>
      </c>
      <c r="DV135" s="27">
        <v>12.455790196552481</v>
      </c>
      <c r="DW135" s="27">
        <v>22.796471177000001</v>
      </c>
      <c r="DX135" s="27">
        <v>22.796471177000001</v>
      </c>
      <c r="DY135" s="27">
        <v>18.571386572665819</v>
      </c>
      <c r="DZ135" s="27">
        <v>12.309584336967777</v>
      </c>
      <c r="EA135" s="27">
        <v>22.842068462</v>
      </c>
      <c r="EB135" s="27">
        <v>22.842068462</v>
      </c>
      <c r="EC135" s="27">
        <v>18.525272515170556</v>
      </c>
      <c r="ED135" s="27">
        <v>12.154325860485887</v>
      </c>
      <c r="EE135" s="27">
        <v>22.897545591</v>
      </c>
      <c r="EF135" s="27">
        <v>22.897545591</v>
      </c>
      <c r="EG135" s="27">
        <v>18.370083497561268</v>
      </c>
      <c r="EH135" s="27">
        <v>11.95411193702445</v>
      </c>
      <c r="EI135" s="27">
        <v>22.955735166</v>
      </c>
      <c r="EJ135" s="27">
        <v>22.955735166</v>
      </c>
      <c r="EK135" s="27">
        <v>18.392491413828953</v>
      </c>
      <c r="EL135" s="27">
        <v>11.751031267015476</v>
      </c>
      <c r="EM135" s="27">
        <v>23.016908677</v>
      </c>
      <c r="EN135" s="27">
        <v>23.016908677</v>
      </c>
      <c r="EO135" s="27">
        <v>18.358196136482828</v>
      </c>
      <c r="EP135" s="27">
        <v>11.511266922639043</v>
      </c>
      <c r="EQ135" s="27">
        <v>23.083283503000001</v>
      </c>
      <c r="ER135" s="27">
        <v>23.083283503000001</v>
      </c>
      <c r="ES135" s="27">
        <v>18.313883230762308</v>
      </c>
      <c r="ET135" s="27">
        <v>11.320305248540903</v>
      </c>
      <c r="EU135" s="27">
        <v>23.154647710999999</v>
      </c>
      <c r="EV135" s="27">
        <v>23.154647710999999</v>
      </c>
      <c r="EW135" s="27">
        <v>18.278045484094061</v>
      </c>
      <c r="EX135" s="27">
        <v>11.118668602729377</v>
      </c>
      <c r="EY135" s="27">
        <v>23.240742357999999</v>
      </c>
      <c r="EZ135" s="27">
        <v>23.240742357999999</v>
      </c>
      <c r="FA135" s="27">
        <v>18.216124123982556</v>
      </c>
      <c r="FB135" s="27">
        <v>10.881202564919468</v>
      </c>
      <c r="FC135" s="27">
        <v>23.645477932999999</v>
      </c>
      <c r="FD135" s="27">
        <v>23.645477932999999</v>
      </c>
      <c r="FE135" s="27">
        <v>18.05459919104543</v>
      </c>
      <c r="FF135" s="27">
        <v>10.038545986957557</v>
      </c>
      <c r="FG135" s="27">
        <v>23.969479230000001</v>
      </c>
      <c r="FH135" s="27">
        <v>23.969479230000001</v>
      </c>
      <c r="FI135" s="27">
        <v>17.921956454736623</v>
      </c>
      <c r="FJ135" s="27">
        <v>9.6698710898643725</v>
      </c>
      <c r="FK135" s="27">
        <v>24.181965056999999</v>
      </c>
      <c r="FL135" s="27">
        <v>24.181965056999999</v>
      </c>
      <c r="FM135" s="27">
        <v>17.848132092282103</v>
      </c>
      <c r="FN135" s="27">
        <v>9.6255044418677631</v>
      </c>
      <c r="FO135" s="27">
        <v>24.321348362999998</v>
      </c>
      <c r="FP135" s="27">
        <v>24.321348362999998</v>
      </c>
      <c r="FQ135" s="27">
        <v>17.779725623242186</v>
      </c>
      <c r="FR135" s="27">
        <v>9.7313452220487733</v>
      </c>
      <c r="FS135" s="28">
        <v>22.760502517999999</v>
      </c>
      <c r="FT135" s="28">
        <v>22.760502517999999</v>
      </c>
      <c r="FU135" s="28">
        <v>18.616007490981083</v>
      </c>
      <c r="FV135" s="28">
        <v>12.405068267960813</v>
      </c>
      <c r="FW135" s="28">
        <v>22.764367957000001</v>
      </c>
      <c r="FX135" s="28">
        <v>22.764367957000001</v>
      </c>
      <c r="FY135" s="28">
        <v>18.611964562739054</v>
      </c>
      <c r="FZ135" s="28">
        <v>12.461910209232189</v>
      </c>
      <c r="GA135" s="28">
        <v>22.810084185000001</v>
      </c>
      <c r="GB135" s="28">
        <v>22.810084185000001</v>
      </c>
      <c r="GC135" s="28">
        <v>18.583523451904412</v>
      </c>
      <c r="GD135" s="28">
        <v>12.325788366616502</v>
      </c>
      <c r="GE135" s="28">
        <v>22.876612520000002</v>
      </c>
      <c r="GF135" s="28">
        <v>22.876612520000002</v>
      </c>
      <c r="GG135" s="28">
        <v>18.536936035027416</v>
      </c>
      <c r="GH135" s="28">
        <v>12.178811672285445</v>
      </c>
      <c r="GI135" s="28">
        <v>22.957278635999998</v>
      </c>
      <c r="GJ135" s="28">
        <v>22.957278635999998</v>
      </c>
      <c r="GK135" s="28">
        <v>18.460631172656729</v>
      </c>
      <c r="GL135" s="28">
        <v>12.000753310441073</v>
      </c>
      <c r="GM135" s="28">
        <v>23.053668628</v>
      </c>
      <c r="GN135" s="28">
        <v>23.053668628</v>
      </c>
      <c r="GO135" s="28">
        <v>18.382509155856209</v>
      </c>
      <c r="GP135" s="28">
        <v>11.818177571945789</v>
      </c>
      <c r="GQ135" s="28">
        <v>23.169300833000001</v>
      </c>
      <c r="GR135" s="28">
        <v>23.169300833000001</v>
      </c>
      <c r="GS135" s="28">
        <v>18.324357810458153</v>
      </c>
      <c r="GT135" s="28">
        <v>11.59448936714718</v>
      </c>
      <c r="GU135" s="28">
        <v>23.303227010000001</v>
      </c>
      <c r="GV135" s="28">
        <v>23.303227010000001</v>
      </c>
      <c r="GW135" s="28">
        <v>18.271613460946213</v>
      </c>
      <c r="GX135" s="28">
        <v>11.418725212676577</v>
      </c>
      <c r="GY135" s="28">
        <v>23.437547156000001</v>
      </c>
      <c r="GZ135" s="28">
        <v>23.437547156000001</v>
      </c>
      <c r="HA135" s="28">
        <v>18.218857093217153</v>
      </c>
      <c r="HB135" s="28">
        <v>11.258944101355521</v>
      </c>
      <c r="HC135" s="28">
        <v>23.591305355999999</v>
      </c>
      <c r="HD135" s="28">
        <v>23.591305355999999</v>
      </c>
      <c r="HE135" s="28">
        <v>18.162363059961116</v>
      </c>
      <c r="HF135" s="28">
        <v>11.070747246966935</v>
      </c>
      <c r="HG135" s="28">
        <v>24.436749930000001</v>
      </c>
      <c r="HH135" s="28">
        <v>24.436749930000001</v>
      </c>
      <c r="HI135" s="28">
        <v>17.839655902734659</v>
      </c>
      <c r="HJ135" s="28">
        <v>9.9330816475101074</v>
      </c>
      <c r="HK135" s="28">
        <v>25.175254606999999</v>
      </c>
      <c r="HL135" s="28">
        <v>23.869190886020363</v>
      </c>
      <c r="HM135" s="28">
        <v>17.412242432419401</v>
      </c>
      <c r="HN135" s="28">
        <v>7.684327379244543</v>
      </c>
      <c r="HO135" s="28">
        <v>25.307374654</v>
      </c>
      <c r="HP135" s="28">
        <v>23.447685268224376</v>
      </c>
      <c r="HQ135" s="28">
        <v>17.104759952651349</v>
      </c>
      <c r="HR135" s="28">
        <v>5.9620411798833537</v>
      </c>
      <c r="HS135" s="28">
        <v>25.339779905</v>
      </c>
      <c r="HT135" s="28">
        <v>23.102000479057246</v>
      </c>
      <c r="HU135" s="28">
        <v>16.852587711752179</v>
      </c>
      <c r="HV135" s="28">
        <v>4.7387476773668844</v>
      </c>
      <c r="HW135" s="29">
        <v>22.760502517999999</v>
      </c>
      <c r="HX135" s="29">
        <v>22.760502517999999</v>
      </c>
      <c r="HY135" s="29">
        <v>18.616007490981083</v>
      </c>
      <c r="HZ135" s="29">
        <v>12.405068267960813</v>
      </c>
      <c r="IA135" s="29">
        <v>22.755496489999999</v>
      </c>
      <c r="IB135" s="29">
        <v>22.755496489999999</v>
      </c>
      <c r="IC135" s="29">
        <v>18.614385574701309</v>
      </c>
      <c r="ID135" s="29">
        <v>12.492309844398196</v>
      </c>
      <c r="IE135" s="29">
        <v>22.812537329000001</v>
      </c>
      <c r="IF135" s="29">
        <v>22.812537329000001</v>
      </c>
      <c r="IG135" s="29">
        <v>18.542016584731339</v>
      </c>
      <c r="IH135" s="29">
        <v>12.301269124672846</v>
      </c>
      <c r="II135" s="29">
        <v>22.880911065999999</v>
      </c>
      <c r="IJ135" s="29">
        <v>22.880911065999999</v>
      </c>
      <c r="IK135" s="29">
        <v>18.465508579922773</v>
      </c>
      <c r="IL135" s="29">
        <v>12.156405953709744</v>
      </c>
      <c r="IM135" s="29">
        <v>22.96233625</v>
      </c>
      <c r="IN135" s="29">
        <v>22.96233625</v>
      </c>
      <c r="IO135" s="29">
        <v>18.431247403315542</v>
      </c>
      <c r="IP135" s="29">
        <v>11.995642698398303</v>
      </c>
      <c r="IQ135" s="29">
        <v>23.056443873999999</v>
      </c>
      <c r="IR135" s="29">
        <v>23.056443873999999</v>
      </c>
      <c r="IS135" s="29">
        <v>18.358363442894721</v>
      </c>
      <c r="IT135" s="29">
        <v>11.844643772450237</v>
      </c>
      <c r="IU135" s="29">
        <v>23.169763149000001</v>
      </c>
      <c r="IV135" s="29">
        <v>23.169763149000001</v>
      </c>
      <c r="IW135" s="29">
        <v>18.300225926038365</v>
      </c>
      <c r="IX135" s="29">
        <v>11.650690309825283</v>
      </c>
      <c r="IY135" s="29">
        <v>23.298861644999999</v>
      </c>
      <c r="IZ135" s="29">
        <v>23.298861644999999</v>
      </c>
      <c r="JA135" s="29">
        <v>18.263719574521605</v>
      </c>
      <c r="JB135" s="29">
        <v>11.512301420677279</v>
      </c>
      <c r="JC135" s="29">
        <v>23.465327727999998</v>
      </c>
      <c r="JD135" s="29">
        <v>23.465327727999998</v>
      </c>
      <c r="JE135" s="29">
        <v>18.216919829997813</v>
      </c>
      <c r="JF135" s="29">
        <v>11.32876533714164</v>
      </c>
      <c r="JG135" s="29">
        <v>23.851474194000001</v>
      </c>
      <c r="JH135" s="29">
        <v>23.851474194000001</v>
      </c>
      <c r="JI135" s="29">
        <v>18.12429132495453</v>
      </c>
      <c r="JJ135" s="29">
        <v>10.769603988574715</v>
      </c>
      <c r="JK135" s="29">
        <v>24.875074998999999</v>
      </c>
      <c r="JL135" s="29">
        <v>24.204931019087311</v>
      </c>
      <c r="JM135" s="29">
        <v>17.657160185148015</v>
      </c>
      <c r="JN135" s="29">
        <v>8.1423687195625973</v>
      </c>
      <c r="JO135" s="29">
        <v>25.083846264999998</v>
      </c>
      <c r="JP135" s="29">
        <v>23.693681644352818</v>
      </c>
      <c r="JQ135" s="29">
        <v>17.284210884151243</v>
      </c>
      <c r="JR135" s="29">
        <v>6.1281011630255904</v>
      </c>
      <c r="JS135" s="29">
        <v>25.112319617000001</v>
      </c>
      <c r="JT135" s="29">
        <v>23.399949610474795</v>
      </c>
      <c r="JU135" s="29">
        <v>17.069937454922972</v>
      </c>
      <c r="JV135" s="29">
        <v>5.0060640257826527</v>
      </c>
      <c r="JW135" s="29">
        <v>25.005566931000001</v>
      </c>
      <c r="JX135" s="29">
        <v>23.361662481209098</v>
      </c>
      <c r="JY135" s="29">
        <v>17.042007527176402</v>
      </c>
      <c r="JZ135" s="29">
        <v>5.3785005336007146</v>
      </c>
    </row>
    <row r="136" spans="1:286" ht="15" thickBot="1" x14ac:dyDescent="0.4">
      <c r="A136" s="2"/>
      <c r="B136" s="74" t="s">
        <v>607</v>
      </c>
      <c r="C136" s="74" t="s">
        <v>608</v>
      </c>
      <c r="D136" s="74" t="s">
        <v>854</v>
      </c>
      <c r="E136" s="87">
        <v>357620</v>
      </c>
      <c r="F136" s="84">
        <v>406662</v>
      </c>
      <c r="G136" s="22">
        <v>32.007616526</v>
      </c>
      <c r="H136" s="22">
        <v>14.154926206621461</v>
      </c>
      <c r="I136" s="22">
        <v>10.325821595697692</v>
      </c>
      <c r="J136" s="22">
        <v>11.855913715325634</v>
      </c>
      <c r="K136" s="22">
        <v>32.005218364000001</v>
      </c>
      <c r="L136" s="22">
        <v>13.864889448308972</v>
      </c>
      <c r="M136" s="22">
        <v>10.114243818546985</v>
      </c>
      <c r="N136" s="22">
        <v>11.181026226823988</v>
      </c>
      <c r="O136" s="22">
        <v>32.094745287999999</v>
      </c>
      <c r="P136" s="22">
        <v>13.416944451477775</v>
      </c>
      <c r="Q136" s="22">
        <v>9.7874741798751419</v>
      </c>
      <c r="R136" s="22">
        <v>10.586746105102847</v>
      </c>
      <c r="S136" s="22">
        <v>32.227449536999998</v>
      </c>
      <c r="T136" s="22">
        <v>12.86483930991405</v>
      </c>
      <c r="U136" s="22">
        <v>9.384721165791067</v>
      </c>
      <c r="V136" s="22">
        <v>9.448941700123612</v>
      </c>
      <c r="W136" s="22">
        <v>32.388007874000003</v>
      </c>
      <c r="X136" s="22">
        <v>12.350359160459064</v>
      </c>
      <c r="Y136" s="22">
        <v>9.0094150596161722</v>
      </c>
      <c r="Z136" s="22">
        <v>8.5168685422058914</v>
      </c>
      <c r="AA136" s="22">
        <v>32.521030332000002</v>
      </c>
      <c r="AB136" s="22">
        <v>11.90220524643212</v>
      </c>
      <c r="AC136" s="22">
        <v>8.6824930187586808</v>
      </c>
      <c r="AD136" s="22">
        <v>7.8905644255430403</v>
      </c>
      <c r="AE136" s="22">
        <v>32.655917727000002</v>
      </c>
      <c r="AF136" s="22">
        <v>11.515131424918021</v>
      </c>
      <c r="AG136" s="22">
        <v>8.4001280550014101</v>
      </c>
      <c r="AH136" s="22">
        <v>7.2812952144232668</v>
      </c>
      <c r="AI136" s="22">
        <v>32.806100968999999</v>
      </c>
      <c r="AJ136" s="22">
        <v>11.335499114188455</v>
      </c>
      <c r="AK136" s="22">
        <v>8.2690887852559598</v>
      </c>
      <c r="AL136" s="22">
        <v>6.6424150910519444</v>
      </c>
      <c r="AM136" s="22">
        <v>32.969046208000002</v>
      </c>
      <c r="AN136" s="22">
        <v>11.124575650141603</v>
      </c>
      <c r="AO136" s="22">
        <v>8.1152230548167896</v>
      </c>
      <c r="AP136" s="22">
        <v>5.9584698373091953</v>
      </c>
      <c r="AQ136" s="22">
        <v>33.162124458000001</v>
      </c>
      <c r="AR136" s="22">
        <v>10.902277805437871</v>
      </c>
      <c r="AS136" s="22">
        <v>7.9530598720482999</v>
      </c>
      <c r="AT136" s="22">
        <v>5.1596767960249679</v>
      </c>
      <c r="AU136" s="22">
        <v>33.948817505999997</v>
      </c>
      <c r="AV136" s="22">
        <v>10.091344155229866</v>
      </c>
      <c r="AW136" s="22">
        <v>7.3614950644494606</v>
      </c>
      <c r="AX136" s="22">
        <v>2.2912459342797362</v>
      </c>
      <c r="AY136" s="22">
        <v>34.495219855000002</v>
      </c>
      <c r="AZ136" s="22">
        <v>9.7945225622748211</v>
      </c>
      <c r="BA136" s="22">
        <v>7.1449678448889049</v>
      </c>
      <c r="BB136" s="22">
        <v>0.95737754163425137</v>
      </c>
      <c r="BC136" s="22">
        <v>34.802482206999997</v>
      </c>
      <c r="BD136" s="22">
        <v>10.28750413744452</v>
      </c>
      <c r="BE136" s="22">
        <v>7.5045910404366944</v>
      </c>
      <c r="BF136" s="22">
        <v>0.6010351967076204</v>
      </c>
      <c r="BG136" s="22">
        <v>34.958246600999999</v>
      </c>
      <c r="BH136" s="22">
        <v>10.659068344284506</v>
      </c>
      <c r="BI136" s="22">
        <v>7.7756419562218895</v>
      </c>
      <c r="BJ136" s="22">
        <v>0.82972346283983711</v>
      </c>
      <c r="BK136" s="25">
        <v>32.007094494999997</v>
      </c>
      <c r="BL136" s="25">
        <v>14.154926206621461</v>
      </c>
      <c r="BM136" s="25">
        <v>10.325821595697692</v>
      </c>
      <c r="BN136" s="25">
        <v>11.855913715325634</v>
      </c>
      <c r="BO136" s="25">
        <v>32.029687293000002</v>
      </c>
      <c r="BP136" s="25">
        <v>13.945396796263044</v>
      </c>
      <c r="BQ136" s="25">
        <v>10.172972808015516</v>
      </c>
      <c r="BR136" s="25">
        <v>11.452066421853051</v>
      </c>
      <c r="BS136" s="25">
        <v>32.119081721999997</v>
      </c>
      <c r="BT136" s="25">
        <v>13.561395515857988</v>
      </c>
      <c r="BU136" s="25">
        <v>9.8928492202198228</v>
      </c>
      <c r="BV136" s="25">
        <v>11.04194467263823</v>
      </c>
      <c r="BW136" s="25">
        <v>32.190889263000003</v>
      </c>
      <c r="BX136" s="25">
        <v>13.139365211258895</v>
      </c>
      <c r="BY136" s="25">
        <v>9.5849839887338621</v>
      </c>
      <c r="BZ136" s="25">
        <v>10.459086598831391</v>
      </c>
      <c r="CA136" s="25">
        <v>32.243850657000003</v>
      </c>
      <c r="CB136" s="25">
        <v>12.746900508010631</v>
      </c>
      <c r="CC136" s="25">
        <v>9.2986864518060965</v>
      </c>
      <c r="CD136" s="25">
        <v>9.9652393235088752</v>
      </c>
      <c r="CE136" s="25">
        <v>32.310809485</v>
      </c>
      <c r="CF136" s="25">
        <v>12.358133577673879</v>
      </c>
      <c r="CG136" s="25">
        <v>9.0150863887350159</v>
      </c>
      <c r="CH136" s="25">
        <v>9.5078006167934319</v>
      </c>
      <c r="CI136" s="25">
        <v>32.398902147999998</v>
      </c>
      <c r="CJ136" s="25">
        <v>12.02748303523077</v>
      </c>
      <c r="CK136" s="25">
        <v>8.7738814215066405</v>
      </c>
      <c r="CL136" s="25">
        <v>9.0053059985452037</v>
      </c>
      <c r="CM136" s="25">
        <v>32.507118478000002</v>
      </c>
      <c r="CN136" s="25">
        <v>11.895772675427283</v>
      </c>
      <c r="CO136" s="25">
        <v>8.6778005477681557</v>
      </c>
      <c r="CP136" s="25">
        <v>8.4595150589639374</v>
      </c>
      <c r="CQ136" s="25">
        <v>32.634689160000001</v>
      </c>
      <c r="CR136" s="25">
        <v>11.745944886551491</v>
      </c>
      <c r="CS136" s="25">
        <v>8.5685032617614247</v>
      </c>
      <c r="CT136" s="25">
        <v>7.8450641950281579</v>
      </c>
      <c r="CU136" s="25">
        <v>32.779705835000001</v>
      </c>
      <c r="CV136" s="25">
        <v>11.599181440429275</v>
      </c>
      <c r="CW136" s="25">
        <v>8.4614413711300998</v>
      </c>
      <c r="CX136" s="25">
        <v>7.2119340534054928</v>
      </c>
      <c r="CY136" s="25">
        <v>33.067511017999998</v>
      </c>
      <c r="CZ136" s="25">
        <v>11.187229639756726</v>
      </c>
      <c r="DA136" s="25">
        <v>8.1609282679405304</v>
      </c>
      <c r="DB136" s="25">
        <v>5.4050519578192464</v>
      </c>
      <c r="DC136" s="25">
        <v>33.280231591000003</v>
      </c>
      <c r="DD136" s="25">
        <v>10.957135305789052</v>
      </c>
      <c r="DE136" s="25">
        <v>7.9930776548006568</v>
      </c>
      <c r="DF136" s="25">
        <v>4.1617170093962486</v>
      </c>
      <c r="DG136" s="25">
        <v>33.409021191000001</v>
      </c>
      <c r="DH136" s="25">
        <v>11.271147528324454</v>
      </c>
      <c r="DI136" s="25">
        <v>8.2221451993034531</v>
      </c>
      <c r="DJ136" s="25">
        <v>3.4562812810293266</v>
      </c>
      <c r="DK136" s="25">
        <v>33.489857129000001</v>
      </c>
      <c r="DL136" s="25">
        <v>11.473921455794301</v>
      </c>
      <c r="DM136" s="25">
        <v>8.3700659562716631</v>
      </c>
      <c r="DN136" s="25">
        <v>2.9925205630340841</v>
      </c>
      <c r="DO136" s="27">
        <v>32.007616526</v>
      </c>
      <c r="DP136" s="27">
        <v>14.154926206621461</v>
      </c>
      <c r="DQ136" s="27">
        <v>10.325821595697692</v>
      </c>
      <c r="DR136" s="27">
        <v>11.855913715325634</v>
      </c>
      <c r="DS136" s="27">
        <v>32.005218364999998</v>
      </c>
      <c r="DT136" s="27">
        <v>13.864525682040911</v>
      </c>
      <c r="DU136" s="27">
        <v>10.113978456118973</v>
      </c>
      <c r="DV136" s="27">
        <v>11.181026216800724</v>
      </c>
      <c r="DW136" s="27">
        <v>32.094745283999998</v>
      </c>
      <c r="DX136" s="27">
        <v>13.416010392957739</v>
      </c>
      <c r="DY136" s="27">
        <v>9.786792797189209</v>
      </c>
      <c r="DZ136" s="27">
        <v>10.586746125108554</v>
      </c>
      <c r="EA136" s="27">
        <v>32.227449536999998</v>
      </c>
      <c r="EB136" s="27">
        <v>12.863781104597686</v>
      </c>
      <c r="EC136" s="27">
        <v>9.3839492197456487</v>
      </c>
      <c r="ED136" s="27">
        <v>9.448941700123612</v>
      </c>
      <c r="EE136" s="27">
        <v>32.388007903000002</v>
      </c>
      <c r="EF136" s="27">
        <v>12.34893886899564</v>
      </c>
      <c r="EG136" s="27">
        <v>9.0083789767676201</v>
      </c>
      <c r="EH136" s="27">
        <v>8.5168684221939017</v>
      </c>
      <c r="EI136" s="27">
        <v>32.521030308</v>
      </c>
      <c r="EJ136" s="27">
        <v>11.900108511163072</v>
      </c>
      <c r="EK136" s="27">
        <v>8.6809634795717194</v>
      </c>
      <c r="EL136" s="27">
        <v>7.8905645556746151</v>
      </c>
      <c r="EM136" s="27">
        <v>32.655917727000002</v>
      </c>
      <c r="EN136" s="27">
        <v>11.515074600314723</v>
      </c>
      <c r="EO136" s="27">
        <v>8.4000866022444445</v>
      </c>
      <c r="EP136" s="27">
        <v>7.2812952144232668</v>
      </c>
      <c r="EQ136" s="27">
        <v>32.806100968999999</v>
      </c>
      <c r="ER136" s="27">
        <v>11.333160537436209</v>
      </c>
      <c r="ES136" s="27">
        <v>8.2673828260740425</v>
      </c>
      <c r="ET136" s="27">
        <v>6.6424150910519444</v>
      </c>
      <c r="EU136" s="27">
        <v>32.969046208000002</v>
      </c>
      <c r="EV136" s="27">
        <v>11.121311626851343</v>
      </c>
      <c r="EW136" s="27">
        <v>8.1128419952699264</v>
      </c>
      <c r="EX136" s="27">
        <v>5.9584698373091953</v>
      </c>
      <c r="EY136" s="27">
        <v>33.147107947000002</v>
      </c>
      <c r="EZ136" s="27">
        <v>10.912304968037402</v>
      </c>
      <c r="FA136" s="27">
        <v>7.9603745475614343</v>
      </c>
      <c r="FB136" s="27">
        <v>5.2289965756569927</v>
      </c>
      <c r="FC136" s="27">
        <v>33.870381307999999</v>
      </c>
      <c r="FD136" s="27">
        <v>10.144969953177606</v>
      </c>
      <c r="FE136" s="27">
        <v>7.4006143374468909</v>
      </c>
      <c r="FF136" s="27">
        <v>2.6085012253085722</v>
      </c>
      <c r="FG136" s="27">
        <v>34.379877307000001</v>
      </c>
      <c r="FH136" s="27">
        <v>9.8648340368012573</v>
      </c>
      <c r="FI136" s="27">
        <v>7.1962590866440772</v>
      </c>
      <c r="FJ136" s="27">
        <v>1.3517040717907776</v>
      </c>
      <c r="FK136" s="27">
        <v>34.674218162999999</v>
      </c>
      <c r="FL136" s="27">
        <v>10.371428104195285</v>
      </c>
      <c r="FM136" s="27">
        <v>7.5658124057495195</v>
      </c>
      <c r="FN136" s="27">
        <v>1.0001086920607136</v>
      </c>
      <c r="FO136" s="27">
        <v>34.835628847999999</v>
      </c>
      <c r="FP136" s="27">
        <v>10.731438923314801</v>
      </c>
      <c r="FQ136" s="27">
        <v>7.8284352860447326</v>
      </c>
      <c r="FR136" s="27">
        <v>1.1706637648908398</v>
      </c>
      <c r="FS136" s="28">
        <v>32.009011806000004</v>
      </c>
      <c r="FT136" s="28">
        <v>14.154926206621461</v>
      </c>
      <c r="FU136" s="28">
        <v>10.325821595697692</v>
      </c>
      <c r="FV136" s="28">
        <v>11.855913715325634</v>
      </c>
      <c r="FW136" s="28">
        <v>32.002759218000001</v>
      </c>
      <c r="FX136" s="28">
        <v>13.874397095000019</v>
      </c>
      <c r="FY136" s="28">
        <v>10.121179514437843</v>
      </c>
      <c r="FZ136" s="28">
        <v>11.160953643211549</v>
      </c>
      <c r="GA136" s="28">
        <v>32.108054887999998</v>
      </c>
      <c r="GB136" s="28">
        <v>13.422080456042851</v>
      </c>
      <c r="GC136" s="28">
        <v>9.7912208236993141</v>
      </c>
      <c r="GD136" s="28">
        <v>10.569791960324782</v>
      </c>
      <c r="GE136" s="28">
        <v>32.275879478</v>
      </c>
      <c r="GF136" s="28">
        <v>12.864946666403704</v>
      </c>
      <c r="GG136" s="28">
        <v>9.3847994808555981</v>
      </c>
      <c r="GH136" s="28">
        <v>9.4446509187875911</v>
      </c>
      <c r="GI136" s="28">
        <v>32.450843040000002</v>
      </c>
      <c r="GJ136" s="28">
        <v>12.34100000684303</v>
      </c>
      <c r="GK136" s="28">
        <v>9.0025876873561401</v>
      </c>
      <c r="GL136" s="28">
        <v>8.5555546875835482</v>
      </c>
      <c r="GM136" s="28">
        <v>32.626845906</v>
      </c>
      <c r="GN136" s="28">
        <v>11.866319063982068</v>
      </c>
      <c r="GO136" s="28">
        <v>8.6563145482869288</v>
      </c>
      <c r="GP136" s="28">
        <v>7.9729609067245448</v>
      </c>
      <c r="GQ136" s="28">
        <v>32.830362655000002</v>
      </c>
      <c r="GR136" s="28">
        <v>11.459691442743974</v>
      </c>
      <c r="GS136" s="28">
        <v>8.3596853598688803</v>
      </c>
      <c r="GT136" s="28">
        <v>7.3798892836675734</v>
      </c>
      <c r="GU136" s="28">
        <v>33.066987292</v>
      </c>
      <c r="GV136" s="28">
        <v>11.248397950464001</v>
      </c>
      <c r="GW136" s="28">
        <v>8.2055496989853687</v>
      </c>
      <c r="GX136" s="28">
        <v>6.7675500085148066</v>
      </c>
      <c r="GY136" s="28">
        <v>33.326233971999997</v>
      </c>
      <c r="GZ136" s="28">
        <v>11.020992753979677</v>
      </c>
      <c r="HA136" s="28">
        <v>8.0396607742000672</v>
      </c>
      <c r="HB136" s="28">
        <v>6.1854504337379055</v>
      </c>
      <c r="HC136" s="28">
        <v>33.63386276</v>
      </c>
      <c r="HD136" s="28">
        <v>10.798624741893052</v>
      </c>
      <c r="HE136" s="28">
        <v>7.8774464053026634</v>
      </c>
      <c r="HF136" s="28">
        <v>5.6094238733761763</v>
      </c>
      <c r="HG136" s="28">
        <v>34.768776045999999</v>
      </c>
      <c r="HH136" s="28">
        <v>9.5736649526812734</v>
      </c>
      <c r="HI136" s="28">
        <v>6.9838552935816143</v>
      </c>
      <c r="HJ136" s="28">
        <v>2.0605347583337448</v>
      </c>
      <c r="HK136" s="28">
        <v>35.684064348999996</v>
      </c>
      <c r="HL136" s="28">
        <v>7.9616963984917568</v>
      </c>
      <c r="HM136" s="28">
        <v>5.80794667594082</v>
      </c>
      <c r="HN136" s="28">
        <v>-5.0261556284758342</v>
      </c>
      <c r="HO136" s="28">
        <v>36.096846401999997</v>
      </c>
      <c r="HP136" s="28">
        <v>7.3192384676149889</v>
      </c>
      <c r="HQ136" s="28">
        <v>5.3392825599900533</v>
      </c>
      <c r="HR136" s="28">
        <v>-10.451964204435974</v>
      </c>
      <c r="HS136" s="28">
        <v>36.313165534999996</v>
      </c>
      <c r="HT136" s="28">
        <v>6.8393514406822327</v>
      </c>
      <c r="HU136" s="28">
        <v>4.9892116550722001</v>
      </c>
      <c r="HV136" s="28">
        <v>-14.101165421273095</v>
      </c>
      <c r="HW136" s="29">
        <v>32.009011806000004</v>
      </c>
      <c r="HX136" s="29">
        <v>14.154926206621461</v>
      </c>
      <c r="HY136" s="29">
        <v>10.325821595697692</v>
      </c>
      <c r="HZ136" s="29">
        <v>11.855913715325634</v>
      </c>
      <c r="IA136" s="29">
        <v>31.966469019999998</v>
      </c>
      <c r="IB136" s="29">
        <v>13.974085369679846</v>
      </c>
      <c r="IC136" s="29">
        <v>10.193900722906264</v>
      </c>
      <c r="ID136" s="29">
        <v>11.264951283845328</v>
      </c>
      <c r="IE136" s="29">
        <v>32.103175839000002</v>
      </c>
      <c r="IF136" s="29">
        <v>13.752367027291367</v>
      </c>
      <c r="IG136" s="29">
        <v>10.032160279008625</v>
      </c>
      <c r="IH136" s="29">
        <v>10.55409493498539</v>
      </c>
      <c r="II136" s="29">
        <v>32.260146370999998</v>
      </c>
      <c r="IJ136" s="29">
        <v>13.222193344183069</v>
      </c>
      <c r="IK136" s="29">
        <v>9.6454059585269416</v>
      </c>
      <c r="IL136" s="29">
        <v>9.405558700769884</v>
      </c>
      <c r="IM136" s="29">
        <v>32.431441518</v>
      </c>
      <c r="IN136" s="29">
        <v>12.786737126633076</v>
      </c>
      <c r="IO136" s="29">
        <v>9.3277467104656431</v>
      </c>
      <c r="IP136" s="29">
        <v>8.5423556390782061</v>
      </c>
      <c r="IQ136" s="29">
        <v>32.587032977</v>
      </c>
      <c r="IR136" s="29">
        <v>12.385508025174145</v>
      </c>
      <c r="IS136" s="29">
        <v>9.0350556670655759</v>
      </c>
      <c r="IT136" s="29">
        <v>8.0396893179424112</v>
      </c>
      <c r="IU136" s="29">
        <v>32.769598067000004</v>
      </c>
      <c r="IV136" s="29">
        <v>12.075006155660045</v>
      </c>
      <c r="IW136" s="29">
        <v>8.808548876218909</v>
      </c>
      <c r="IX136" s="29">
        <v>7.5455618787394414</v>
      </c>
      <c r="IY136" s="29">
        <v>32.974423281</v>
      </c>
      <c r="IZ136" s="29">
        <v>11.88925298623167</v>
      </c>
      <c r="JA136" s="29">
        <v>8.6730445252703614</v>
      </c>
      <c r="JB136" s="29">
        <v>7.059829552410978</v>
      </c>
      <c r="JC136" s="29">
        <v>33.223510234000003</v>
      </c>
      <c r="JD136" s="29">
        <v>11.652907104162839</v>
      </c>
      <c r="JE136" s="29">
        <v>8.5006334948279036</v>
      </c>
      <c r="JF136" s="29">
        <v>6.3989034089219174</v>
      </c>
      <c r="JG136" s="29">
        <v>33.620114020000003</v>
      </c>
      <c r="JH136" s="29">
        <v>11.233070180117334</v>
      </c>
      <c r="JI136" s="29">
        <v>8.1943683039184361</v>
      </c>
      <c r="JJ136" s="29">
        <v>4.6482455306931811</v>
      </c>
      <c r="JK136" s="29">
        <v>34.668075549999998</v>
      </c>
      <c r="JL136" s="29">
        <v>9.3922788923566785</v>
      </c>
      <c r="JM136" s="29">
        <v>6.8515366879231774</v>
      </c>
      <c r="JN136" s="29">
        <v>-3.4663530283768473</v>
      </c>
      <c r="JO136" s="29">
        <v>35.209006141000003</v>
      </c>
      <c r="JP136" s="29">
        <v>7.6832250180845891</v>
      </c>
      <c r="JQ136" s="29">
        <v>5.604805680953012</v>
      </c>
      <c r="JR136" s="29">
        <v>-9.7860644899094709</v>
      </c>
      <c r="JS136" s="29">
        <v>35.350365584999999</v>
      </c>
      <c r="JT136" s="29">
        <v>6.782364271017725</v>
      </c>
      <c r="JU136" s="29">
        <v>4.9476403082061031</v>
      </c>
      <c r="JV136" s="29">
        <v>-13.316557332485992</v>
      </c>
      <c r="JW136" s="29">
        <v>35.209938541</v>
      </c>
      <c r="JX136" s="29">
        <v>6.7717966199017194</v>
      </c>
      <c r="JY136" s="29">
        <v>4.9399313538451546</v>
      </c>
      <c r="JZ136" s="29">
        <v>-12.184447951346712</v>
      </c>
    </row>
    <row r="137" spans="1:286" ht="15" thickBot="1" x14ac:dyDescent="0.4">
      <c r="A137" s="2"/>
      <c r="B137" s="74" t="s">
        <v>609</v>
      </c>
      <c r="C137" s="74" t="s">
        <v>446</v>
      </c>
      <c r="D137" s="74" t="s">
        <v>850</v>
      </c>
      <c r="E137" s="87">
        <v>337117</v>
      </c>
      <c r="F137" s="84">
        <v>526444</v>
      </c>
      <c r="G137" s="22">
        <v>7.8793423478421056</v>
      </c>
      <c r="H137" s="22">
        <v>7.8793423478421056</v>
      </c>
      <c r="I137" s="22">
        <v>7.8793423478421056</v>
      </c>
      <c r="J137" s="22">
        <v>3.6698680851823871</v>
      </c>
      <c r="K137" s="22">
        <v>7.8797427568421057</v>
      </c>
      <c r="L137" s="22">
        <v>7.8797427568421057</v>
      </c>
      <c r="M137" s="22">
        <v>7.8797427568421057</v>
      </c>
      <c r="N137" s="22">
        <v>3.2885836535001713</v>
      </c>
      <c r="O137" s="22">
        <v>7.9010344588421049</v>
      </c>
      <c r="P137" s="22">
        <v>7.9010344588421049</v>
      </c>
      <c r="Q137" s="22">
        <v>7.9010344588421049</v>
      </c>
      <c r="R137" s="22">
        <v>3.2152126960484493</v>
      </c>
      <c r="S137" s="22">
        <v>7.9308197698421052</v>
      </c>
      <c r="T137" s="22">
        <v>7.9308197698421052</v>
      </c>
      <c r="U137" s="22">
        <v>7.9308197698421052</v>
      </c>
      <c r="V137" s="22">
        <v>3.0581124058200562</v>
      </c>
      <c r="W137" s="22">
        <v>7.9627083248421053</v>
      </c>
      <c r="X137" s="22">
        <v>7.9627083248421053</v>
      </c>
      <c r="Y137" s="22">
        <v>7.9627083248421053</v>
      </c>
      <c r="Z137" s="22">
        <v>2.9658582452190414</v>
      </c>
      <c r="AA137" s="22">
        <v>7.9983565848421048</v>
      </c>
      <c r="AB137" s="22">
        <v>7.9983565848421048</v>
      </c>
      <c r="AC137" s="22">
        <v>7.9983565848421048</v>
      </c>
      <c r="AD137" s="22">
        <v>2.7739667280195883</v>
      </c>
      <c r="AE137" s="22">
        <v>8.0378228998421051</v>
      </c>
      <c r="AF137" s="22">
        <v>8.0378228998421051</v>
      </c>
      <c r="AG137" s="22">
        <v>8.0378228998421051</v>
      </c>
      <c r="AH137" s="22">
        <v>2.6113460233597534</v>
      </c>
      <c r="AI137" s="22">
        <v>8.0826999608421062</v>
      </c>
      <c r="AJ137" s="22">
        <v>8.0826999608421062</v>
      </c>
      <c r="AK137" s="22">
        <v>8.0826999608421062</v>
      </c>
      <c r="AL137" s="22">
        <v>2.5877925584768224</v>
      </c>
      <c r="AM137" s="22">
        <v>8.1329456958421051</v>
      </c>
      <c r="AN137" s="22">
        <v>8.1329456958421051</v>
      </c>
      <c r="AO137" s="22">
        <v>8.1329456958421051</v>
      </c>
      <c r="AP137" s="22">
        <v>2.3885532451708631</v>
      </c>
      <c r="AQ137" s="22">
        <v>8.1942533918421052</v>
      </c>
      <c r="AR137" s="22">
        <v>8.1942533918421052</v>
      </c>
      <c r="AS137" s="22">
        <v>8.1942533918421052</v>
      </c>
      <c r="AT137" s="22">
        <v>2.1280873201847799</v>
      </c>
      <c r="AU137" s="22">
        <v>8.420368924842105</v>
      </c>
      <c r="AV137" s="22">
        <v>8.420368924842105</v>
      </c>
      <c r="AW137" s="22">
        <v>8.420368924842105</v>
      </c>
      <c r="AX137" s="22">
        <v>1.1869749421446922</v>
      </c>
      <c r="AY137" s="22">
        <v>8.5517347138421052</v>
      </c>
      <c r="AZ137" s="22">
        <v>8.5517347138421052</v>
      </c>
      <c r="BA137" s="22">
        <v>8.5517347138421052</v>
      </c>
      <c r="BB137" s="22">
        <v>0.72505296865870772</v>
      </c>
      <c r="BC137" s="22">
        <v>8.6063312198421045</v>
      </c>
      <c r="BD137" s="22">
        <v>8.6063312198421045</v>
      </c>
      <c r="BE137" s="22">
        <v>8.6063312198421045</v>
      </c>
      <c r="BF137" s="22">
        <v>0.48517490009367847</v>
      </c>
      <c r="BG137" s="22">
        <v>8.6161740838421057</v>
      </c>
      <c r="BH137" s="22">
        <v>8.6161740838421057</v>
      </c>
      <c r="BI137" s="22">
        <v>8.6161740838421057</v>
      </c>
      <c r="BJ137" s="22">
        <v>0.6793367967196966</v>
      </c>
      <c r="BK137" s="25">
        <v>7.8791964428421055</v>
      </c>
      <c r="BL137" s="25">
        <v>7.8791964428421055</v>
      </c>
      <c r="BM137" s="25">
        <v>7.8791964428421055</v>
      </c>
      <c r="BN137" s="25">
        <v>3.6698680851823871</v>
      </c>
      <c r="BO137" s="25">
        <v>7.8830118638421052</v>
      </c>
      <c r="BP137" s="25">
        <v>7.8830118638421052</v>
      </c>
      <c r="BQ137" s="25">
        <v>7.8830118638421052</v>
      </c>
      <c r="BR137" s="25">
        <v>3.4470713962655379</v>
      </c>
      <c r="BS137" s="25">
        <v>7.9034726708421053</v>
      </c>
      <c r="BT137" s="25">
        <v>7.9034726708421053</v>
      </c>
      <c r="BU137" s="25">
        <v>7.9034726708421053</v>
      </c>
      <c r="BV137" s="25">
        <v>3.406089911262387</v>
      </c>
      <c r="BW137" s="25">
        <v>7.9304035838421054</v>
      </c>
      <c r="BX137" s="25">
        <v>7.9304035838421054</v>
      </c>
      <c r="BY137" s="25">
        <v>7.9304035838421054</v>
      </c>
      <c r="BZ137" s="25">
        <v>3.3112458382168359</v>
      </c>
      <c r="CA137" s="25">
        <v>7.9588002098421056</v>
      </c>
      <c r="CB137" s="25">
        <v>7.9588002098421056</v>
      </c>
      <c r="CC137" s="25">
        <v>7.9588002098421056</v>
      </c>
      <c r="CD137" s="25">
        <v>3.2736075088299774</v>
      </c>
      <c r="CE137" s="25">
        <v>7.9933275648421054</v>
      </c>
      <c r="CF137" s="25">
        <v>7.9933275648421054</v>
      </c>
      <c r="CG137" s="25">
        <v>7.9933275648421054</v>
      </c>
      <c r="CH137" s="25">
        <v>3.1237466839262105</v>
      </c>
      <c r="CI137" s="25">
        <v>8.0370620538421047</v>
      </c>
      <c r="CJ137" s="25">
        <v>8.0370620538421047</v>
      </c>
      <c r="CK137" s="25">
        <v>8.0370620538421047</v>
      </c>
      <c r="CL137" s="25">
        <v>2.983380740550782</v>
      </c>
      <c r="CM137" s="25">
        <v>8.090130953842106</v>
      </c>
      <c r="CN137" s="25">
        <v>8.090130953842106</v>
      </c>
      <c r="CO137" s="25">
        <v>8.090130953842106</v>
      </c>
      <c r="CP137" s="25">
        <v>2.8935137784963247</v>
      </c>
      <c r="CQ137" s="25">
        <v>8.1445682558421062</v>
      </c>
      <c r="CR137" s="25">
        <v>8.1445682558421062</v>
      </c>
      <c r="CS137" s="25">
        <v>8.1445682558421062</v>
      </c>
      <c r="CT137" s="25">
        <v>2.6077989120526306</v>
      </c>
      <c r="CU137" s="25">
        <v>8.1925140978421052</v>
      </c>
      <c r="CV137" s="25">
        <v>8.1925140978421052</v>
      </c>
      <c r="CW137" s="25">
        <v>8.1925140978421052</v>
      </c>
      <c r="CX137" s="25">
        <v>2.2567044904104492</v>
      </c>
      <c r="CY137" s="25">
        <v>8.2514592228421044</v>
      </c>
      <c r="CZ137" s="25">
        <v>8.2514592228421044</v>
      </c>
      <c r="DA137" s="25">
        <v>8.2514592228421044</v>
      </c>
      <c r="DB137" s="25">
        <v>2.0010151227161312</v>
      </c>
      <c r="DC137" s="25">
        <v>8.2997499388421048</v>
      </c>
      <c r="DD137" s="25">
        <v>8.2997499388421048</v>
      </c>
      <c r="DE137" s="25">
        <v>8.2997499388421048</v>
      </c>
      <c r="DF137" s="25">
        <v>1.6662624355159945</v>
      </c>
      <c r="DG137" s="25">
        <v>8.3250047288421047</v>
      </c>
      <c r="DH137" s="25">
        <v>8.3250047288421047</v>
      </c>
      <c r="DI137" s="25">
        <v>8.3250047288421047</v>
      </c>
      <c r="DJ137" s="25">
        <v>1.1205641980268801</v>
      </c>
      <c r="DK137" s="25">
        <v>8.3304735338421061</v>
      </c>
      <c r="DL137" s="25">
        <v>8.3304735338421061</v>
      </c>
      <c r="DM137" s="25">
        <v>8.3304735338421061</v>
      </c>
      <c r="DN137" s="25">
        <v>0.78765549453017147</v>
      </c>
      <c r="DO137" s="27">
        <v>7.8793423478421056</v>
      </c>
      <c r="DP137" s="27">
        <v>7.8793423478421056</v>
      </c>
      <c r="DQ137" s="27">
        <v>7.8793423478421056</v>
      </c>
      <c r="DR137" s="27">
        <v>3.6698680851823871</v>
      </c>
      <c r="DS137" s="27">
        <v>7.8797427578421058</v>
      </c>
      <c r="DT137" s="27">
        <v>7.8797427578421058</v>
      </c>
      <c r="DU137" s="27">
        <v>7.8797427578421058</v>
      </c>
      <c r="DV137" s="27">
        <v>3.2885836524735534</v>
      </c>
      <c r="DW137" s="27">
        <v>7.9010344578421048</v>
      </c>
      <c r="DX137" s="27">
        <v>7.9010344578421048</v>
      </c>
      <c r="DY137" s="27">
        <v>7.9010344578421048</v>
      </c>
      <c r="DZ137" s="27">
        <v>3.2152127001144652</v>
      </c>
      <c r="EA137" s="27">
        <v>7.9308197698421052</v>
      </c>
      <c r="EB137" s="27">
        <v>7.9308197698421052</v>
      </c>
      <c r="EC137" s="27">
        <v>7.9308197698421052</v>
      </c>
      <c r="ED137" s="27">
        <v>3.0581124058200562</v>
      </c>
      <c r="EE137" s="27">
        <v>7.9627083298421049</v>
      </c>
      <c r="EF137" s="27">
        <v>7.9627083298421049</v>
      </c>
      <c r="EG137" s="27">
        <v>7.9627083298421049</v>
      </c>
      <c r="EH137" s="27">
        <v>2.9658582188511984</v>
      </c>
      <c r="EI137" s="27">
        <v>7.9983565788421052</v>
      </c>
      <c r="EJ137" s="27">
        <v>7.9983565788421052</v>
      </c>
      <c r="EK137" s="27">
        <v>7.9983565788421052</v>
      </c>
      <c r="EL137" s="27">
        <v>2.7739667547825295</v>
      </c>
      <c r="EM137" s="27">
        <v>8.0378228998421051</v>
      </c>
      <c r="EN137" s="27">
        <v>8.0378228998421051</v>
      </c>
      <c r="EO137" s="27">
        <v>8.0378228998421051</v>
      </c>
      <c r="EP137" s="27">
        <v>2.6113460233597534</v>
      </c>
      <c r="EQ137" s="27">
        <v>8.0826999608421062</v>
      </c>
      <c r="ER137" s="27">
        <v>8.0826999608421062</v>
      </c>
      <c r="ES137" s="27">
        <v>8.0826999608421062</v>
      </c>
      <c r="ET137" s="27">
        <v>2.5877925584768224</v>
      </c>
      <c r="EU137" s="27">
        <v>8.1329456958421051</v>
      </c>
      <c r="EV137" s="27">
        <v>8.1329456958421051</v>
      </c>
      <c r="EW137" s="27">
        <v>8.1329456958421051</v>
      </c>
      <c r="EX137" s="27">
        <v>2.3885532451708631</v>
      </c>
      <c r="EY137" s="27">
        <v>8.1901898198421055</v>
      </c>
      <c r="EZ137" s="27">
        <v>8.1901898198421055</v>
      </c>
      <c r="FA137" s="27">
        <v>8.1901898198421055</v>
      </c>
      <c r="FB137" s="27">
        <v>2.1447554100291271</v>
      </c>
      <c r="FC137" s="27">
        <v>8.3975570678421043</v>
      </c>
      <c r="FD137" s="27">
        <v>8.3975570678421043</v>
      </c>
      <c r="FE137" s="27">
        <v>8.3975570678421043</v>
      </c>
      <c r="FF137" s="27">
        <v>1.2600940077430849</v>
      </c>
      <c r="FG137" s="27">
        <v>8.5241846048421053</v>
      </c>
      <c r="FH137" s="27">
        <v>8.5241846048421053</v>
      </c>
      <c r="FI137" s="27">
        <v>8.5241846048421053</v>
      </c>
      <c r="FJ137" s="27">
        <v>0.8124222271966639</v>
      </c>
      <c r="FK137" s="27">
        <v>8.5759519318421056</v>
      </c>
      <c r="FL137" s="27">
        <v>8.5759519318421056</v>
      </c>
      <c r="FM137" s="27">
        <v>8.5759519318421056</v>
      </c>
      <c r="FN137" s="27">
        <v>0.56289412072235923</v>
      </c>
      <c r="FO137" s="27">
        <v>8.586450824842105</v>
      </c>
      <c r="FP137" s="27">
        <v>8.586450824842105</v>
      </c>
      <c r="FQ137" s="27">
        <v>8.586450824842105</v>
      </c>
      <c r="FR137" s="27">
        <v>0.74016805339905289</v>
      </c>
      <c r="FS137" s="28">
        <v>7.8796009868421049</v>
      </c>
      <c r="FT137" s="28">
        <v>7.8796009868421049</v>
      </c>
      <c r="FU137" s="28">
        <v>7.8796009868421049</v>
      </c>
      <c r="FV137" s="28">
        <v>3.6698680851823871</v>
      </c>
      <c r="FW137" s="28">
        <v>7.8785784478421057</v>
      </c>
      <c r="FX137" s="28">
        <v>7.8785784478421057</v>
      </c>
      <c r="FY137" s="28">
        <v>7.8785784478421057</v>
      </c>
      <c r="FZ137" s="28">
        <v>3.2710986431489211</v>
      </c>
      <c r="GA137" s="28">
        <v>7.9004383968421052</v>
      </c>
      <c r="GB137" s="28">
        <v>7.9004383968421052</v>
      </c>
      <c r="GC137" s="28">
        <v>7.9004383968421052</v>
      </c>
      <c r="GD137" s="28">
        <v>3.1866621078588313</v>
      </c>
      <c r="GE137" s="28">
        <v>7.9355816848421057</v>
      </c>
      <c r="GF137" s="28">
        <v>7.9355816848421057</v>
      </c>
      <c r="GG137" s="28">
        <v>7.9355816848421057</v>
      </c>
      <c r="GH137" s="28">
        <v>3.0182784761269108</v>
      </c>
      <c r="GI137" s="28">
        <v>7.978642163842105</v>
      </c>
      <c r="GJ137" s="28">
        <v>7.978642163842105</v>
      </c>
      <c r="GK137" s="28">
        <v>7.978642163842105</v>
      </c>
      <c r="GL137" s="28">
        <v>2.8996166184591612</v>
      </c>
      <c r="GM137" s="28">
        <v>8.0310224878421046</v>
      </c>
      <c r="GN137" s="28">
        <v>8.0310224878421046</v>
      </c>
      <c r="GO137" s="28">
        <v>8.0310224878421046</v>
      </c>
      <c r="GP137" s="28">
        <v>2.6697266061059253</v>
      </c>
      <c r="GQ137" s="28">
        <v>8.093299729842105</v>
      </c>
      <c r="GR137" s="28">
        <v>8.093299729842105</v>
      </c>
      <c r="GS137" s="28">
        <v>8.093299729842105</v>
      </c>
      <c r="GT137" s="28">
        <v>2.4554134214996122</v>
      </c>
      <c r="GU137" s="28">
        <v>8.1669719788421062</v>
      </c>
      <c r="GV137" s="28">
        <v>8.1669719788421062</v>
      </c>
      <c r="GW137" s="28">
        <v>8.1669719788421062</v>
      </c>
      <c r="GX137" s="28">
        <v>2.4175868745185376</v>
      </c>
      <c r="GY137" s="28">
        <v>8.2503627938421058</v>
      </c>
      <c r="GZ137" s="28">
        <v>8.2503627938421058</v>
      </c>
      <c r="HA137" s="28">
        <v>8.2503627938421058</v>
      </c>
      <c r="HB137" s="28">
        <v>2.2165436769067934</v>
      </c>
      <c r="HC137" s="28">
        <v>8.3488402488421052</v>
      </c>
      <c r="HD137" s="28">
        <v>8.3488402488421052</v>
      </c>
      <c r="HE137" s="28">
        <v>8.3488402488421052</v>
      </c>
      <c r="HF137" s="28">
        <v>2.0444337698653055</v>
      </c>
      <c r="HG137" s="28">
        <v>8.6057052548421051</v>
      </c>
      <c r="HH137" s="28">
        <v>8.6057052548421051</v>
      </c>
      <c r="HI137" s="28">
        <v>8.6057052548421051</v>
      </c>
      <c r="HJ137" s="28">
        <v>1.302498480189195</v>
      </c>
      <c r="HK137" s="28">
        <v>8.7299019718421054</v>
      </c>
      <c r="HL137" s="28">
        <v>8.7299019718421054</v>
      </c>
      <c r="HM137" s="28">
        <v>8.7299019718421054</v>
      </c>
      <c r="HN137" s="28">
        <v>0.73945268670168574</v>
      </c>
      <c r="HO137" s="28">
        <v>8.747704133842106</v>
      </c>
      <c r="HP137" s="28">
        <v>8.747704133842106</v>
      </c>
      <c r="HQ137" s="28">
        <v>8.747704133842106</v>
      </c>
      <c r="HR137" s="28">
        <v>0.52180960510746566</v>
      </c>
      <c r="HS137" s="28">
        <v>8.7292323918421051</v>
      </c>
      <c r="HT137" s="28">
        <v>8.7292323918421051</v>
      </c>
      <c r="HU137" s="28">
        <v>8.7292323918421051</v>
      </c>
      <c r="HV137" s="28">
        <v>0.4653824243984559</v>
      </c>
      <c r="HW137" s="29">
        <v>7.8796009868421049</v>
      </c>
      <c r="HX137" s="29">
        <v>7.8796009868421049</v>
      </c>
      <c r="HY137" s="29">
        <v>7.8796009868421049</v>
      </c>
      <c r="HZ137" s="29">
        <v>3.6698680851823871</v>
      </c>
      <c r="IA137" s="29">
        <v>7.8724012318421055</v>
      </c>
      <c r="IB137" s="29">
        <v>7.8724012318421055</v>
      </c>
      <c r="IC137" s="29">
        <v>7.8724012318421055</v>
      </c>
      <c r="ID137" s="29">
        <v>3.2820657061254224</v>
      </c>
      <c r="IE137" s="29">
        <v>7.898549181842105</v>
      </c>
      <c r="IF137" s="29">
        <v>7.898549181842105</v>
      </c>
      <c r="IG137" s="29">
        <v>7.898549181842105</v>
      </c>
      <c r="IH137" s="29">
        <v>3.1665227749260634</v>
      </c>
      <c r="II137" s="29">
        <v>7.9323016438421057</v>
      </c>
      <c r="IJ137" s="29">
        <v>7.9323016438421057</v>
      </c>
      <c r="IK137" s="29">
        <v>7.9323016438421057</v>
      </c>
      <c r="IL137" s="29">
        <v>2.9900202586629359</v>
      </c>
      <c r="IM137" s="29">
        <v>7.9733445278421051</v>
      </c>
      <c r="IN137" s="29">
        <v>7.9733445278421051</v>
      </c>
      <c r="IO137" s="29">
        <v>7.9733445278421051</v>
      </c>
      <c r="IP137" s="29">
        <v>2.8444486775359223</v>
      </c>
      <c r="IQ137" s="29">
        <v>8.0205882928421062</v>
      </c>
      <c r="IR137" s="29">
        <v>8.0205882928421062</v>
      </c>
      <c r="IS137" s="29">
        <v>8.0205882928421062</v>
      </c>
      <c r="IT137" s="29">
        <v>2.6100432562778213</v>
      </c>
      <c r="IU137" s="29">
        <v>8.0767400398421056</v>
      </c>
      <c r="IV137" s="29">
        <v>8.0767400398421056</v>
      </c>
      <c r="IW137" s="29">
        <v>8.0767400398421056</v>
      </c>
      <c r="IX137" s="29">
        <v>2.411038678870483</v>
      </c>
      <c r="IY137" s="29">
        <v>8.140534593842105</v>
      </c>
      <c r="IZ137" s="29">
        <v>8.140534593842105</v>
      </c>
      <c r="JA137" s="29">
        <v>8.140534593842105</v>
      </c>
      <c r="JB137" s="29">
        <v>2.3873706063095419</v>
      </c>
      <c r="JC137" s="29">
        <v>8.2113842978421054</v>
      </c>
      <c r="JD137" s="29">
        <v>8.2113842978421054</v>
      </c>
      <c r="JE137" s="29">
        <v>8.2113842978421054</v>
      </c>
      <c r="JF137" s="29">
        <v>2.2111415471202296</v>
      </c>
      <c r="JG137" s="29">
        <v>8.292412327842106</v>
      </c>
      <c r="JH137" s="29">
        <v>8.292412327842106</v>
      </c>
      <c r="JI137" s="29">
        <v>8.292412327842106</v>
      </c>
      <c r="JJ137" s="29">
        <v>1.9875155440615089</v>
      </c>
      <c r="JK137" s="29">
        <v>8.4871501268421046</v>
      </c>
      <c r="JL137" s="29">
        <v>8.4871501268421046</v>
      </c>
      <c r="JM137" s="29">
        <v>8.4871501268421046</v>
      </c>
      <c r="JN137" s="29">
        <v>1.0204924117929437</v>
      </c>
      <c r="JO137" s="29">
        <v>8.5520501508421063</v>
      </c>
      <c r="JP137" s="29">
        <v>8.5520501508421063</v>
      </c>
      <c r="JQ137" s="29">
        <v>8.5520501508421063</v>
      </c>
      <c r="JR137" s="29">
        <v>0.55703266632026605</v>
      </c>
      <c r="JS137" s="29">
        <v>8.5210868988421051</v>
      </c>
      <c r="JT137" s="29">
        <v>8.5210868988421051</v>
      </c>
      <c r="JU137" s="29">
        <v>8.5210868988421051</v>
      </c>
      <c r="JV137" s="29">
        <v>0.4467700981129159</v>
      </c>
      <c r="JW137" s="29">
        <v>8.4675398708421046</v>
      </c>
      <c r="JX137" s="29">
        <v>8.4675398708421046</v>
      </c>
      <c r="JY137" s="29">
        <v>8.4675398708421046</v>
      </c>
      <c r="JZ137" s="29">
        <v>0.66833505523192294</v>
      </c>
    </row>
    <row r="138" spans="1:286" ht="15" thickBot="1" x14ac:dyDescent="0.4">
      <c r="A138" s="2"/>
      <c r="B138" s="74" t="s">
        <v>610</v>
      </c>
      <c r="C138" s="74" t="s">
        <v>471</v>
      </c>
      <c r="D138" s="74" t="s">
        <v>850</v>
      </c>
      <c r="E138" s="87">
        <v>330458</v>
      </c>
      <c r="F138" s="84">
        <v>477825</v>
      </c>
      <c r="G138" s="22">
        <v>14.623770491803269</v>
      </c>
      <c r="H138" s="22">
        <v>2.4076923076923058</v>
      </c>
      <c r="I138" s="22">
        <v>1.7304558680892326</v>
      </c>
      <c r="J138" s="22">
        <v>14.623770491803269</v>
      </c>
      <c r="K138" s="22">
        <v>14.494923514563787</v>
      </c>
      <c r="L138" s="22">
        <v>2.3864786353262915</v>
      </c>
      <c r="M138" s="22">
        <v>1.7152091840705939</v>
      </c>
      <c r="N138" s="22">
        <v>14.494923514563787</v>
      </c>
      <c r="O138" s="22">
        <v>14.417711747777616</v>
      </c>
      <c r="P138" s="22">
        <v>2.3737663066516452</v>
      </c>
      <c r="Q138" s="22">
        <v>1.7060725831511825</v>
      </c>
      <c r="R138" s="22">
        <v>14.417711747777616</v>
      </c>
      <c r="S138" s="22">
        <v>14.012394375894132</v>
      </c>
      <c r="T138" s="22">
        <v>2.3070338918476168</v>
      </c>
      <c r="U138" s="22">
        <v>1.658110682695523</v>
      </c>
      <c r="V138" s="22">
        <v>14.012394375894132</v>
      </c>
      <c r="W138" s="22">
        <v>13.708926505121132</v>
      </c>
      <c r="X138" s="22">
        <v>2.257070220816165</v>
      </c>
      <c r="Y138" s="22">
        <v>1.6222008085594357</v>
      </c>
      <c r="Z138" s="22">
        <v>13.708926505121132</v>
      </c>
      <c r="AA138" s="22">
        <v>13.305664392228637</v>
      </c>
      <c r="AB138" s="22">
        <v>2.1906761887339998</v>
      </c>
      <c r="AC138" s="22">
        <v>1.5744821104286071</v>
      </c>
      <c r="AD138" s="22">
        <v>13.305664392228637</v>
      </c>
      <c r="AE138" s="22">
        <v>12.883879574849109</v>
      </c>
      <c r="AF138" s="22">
        <v>2.1212325345905416</v>
      </c>
      <c r="AG138" s="22">
        <v>1.5245715888764222</v>
      </c>
      <c r="AH138" s="22">
        <v>12.883879574849109</v>
      </c>
      <c r="AI138" s="22">
        <v>12.488457894403837</v>
      </c>
      <c r="AJ138" s="22">
        <v>2.0561293699288368</v>
      </c>
      <c r="AK138" s="22">
        <v>1.4777806625773697</v>
      </c>
      <c r="AL138" s="22">
        <v>12.488457894403837</v>
      </c>
      <c r="AM138" s="22">
        <v>11.580896121677544</v>
      </c>
      <c r="AN138" s="22">
        <v>1.9067062440548723</v>
      </c>
      <c r="AO138" s="22">
        <v>1.3703873199269259</v>
      </c>
      <c r="AP138" s="22">
        <v>11.580896121677544</v>
      </c>
      <c r="AQ138" s="22">
        <v>11.815931480119824</v>
      </c>
      <c r="AR138" s="22">
        <v>1.9454030237174338</v>
      </c>
      <c r="AS138" s="22">
        <v>1.3981994573953624</v>
      </c>
      <c r="AT138" s="22">
        <v>11.815931480119824</v>
      </c>
      <c r="AU138" s="22">
        <v>9.5896038950563778</v>
      </c>
      <c r="AV138" s="22">
        <v>1.5788551622090121</v>
      </c>
      <c r="AW138" s="22">
        <v>1.134754292140522</v>
      </c>
      <c r="AX138" s="22">
        <v>9.5896038950563778</v>
      </c>
      <c r="AY138" s="22">
        <v>7.336684810948511</v>
      </c>
      <c r="AZ138" s="22">
        <v>1.2079292131386212</v>
      </c>
      <c r="BA138" s="22">
        <v>0.86816250915200621</v>
      </c>
      <c r="BB138" s="22">
        <v>7.336684810948511</v>
      </c>
      <c r="BC138" s="22">
        <v>21.626672213405818</v>
      </c>
      <c r="BD138" s="22">
        <v>3.5606666802098648</v>
      </c>
      <c r="BE138" s="22">
        <v>2.5591212512468573</v>
      </c>
      <c r="BF138" s="22">
        <v>13.191217319346229</v>
      </c>
      <c r="BG138" s="22">
        <v>26.759541251947368</v>
      </c>
      <c r="BH138" s="22">
        <v>6.6814075989885104</v>
      </c>
      <c r="BI138" s="22">
        <v>4.8020591957812675</v>
      </c>
      <c r="BJ138" s="22">
        <v>13.350779546009893</v>
      </c>
      <c r="BK138" s="25">
        <v>14.623770491803269</v>
      </c>
      <c r="BL138" s="25">
        <v>2.4076923076923058</v>
      </c>
      <c r="BM138" s="25">
        <v>1.7304558680892326</v>
      </c>
      <c r="BN138" s="25">
        <v>14.623770491803269</v>
      </c>
      <c r="BO138" s="25">
        <v>14.645870820743895</v>
      </c>
      <c r="BP138" s="25">
        <v>2.4113309583411002</v>
      </c>
      <c r="BQ138" s="25">
        <v>1.7330710379541758</v>
      </c>
      <c r="BR138" s="25">
        <v>14.645870820743895</v>
      </c>
      <c r="BS138" s="25">
        <v>14.578656387490428</v>
      </c>
      <c r="BT138" s="25">
        <v>2.400264614404632</v>
      </c>
      <c r="BU138" s="25">
        <v>1.7251174386749102</v>
      </c>
      <c r="BV138" s="25">
        <v>14.578656387490428</v>
      </c>
      <c r="BW138" s="25">
        <v>14.309215063701005</v>
      </c>
      <c r="BX138" s="25">
        <v>2.3559031548873448</v>
      </c>
      <c r="BY138" s="25">
        <v>1.6932339842594788</v>
      </c>
      <c r="BZ138" s="25">
        <v>14.309215063701005</v>
      </c>
      <c r="CA138" s="25">
        <v>14.193334234456664</v>
      </c>
      <c r="CB138" s="25">
        <v>2.3368242599240392</v>
      </c>
      <c r="CC138" s="25">
        <v>1.6795216067931262</v>
      </c>
      <c r="CD138" s="25">
        <v>14.193334234456664</v>
      </c>
      <c r="CE138" s="25">
        <v>14.007676247248208</v>
      </c>
      <c r="CF138" s="25">
        <v>2.3062570879410003</v>
      </c>
      <c r="CG138" s="25">
        <v>1.6575523784328627</v>
      </c>
      <c r="CH138" s="25">
        <v>14.007676247248208</v>
      </c>
      <c r="CI138" s="25">
        <v>13.886238618878693</v>
      </c>
      <c r="CJ138" s="25">
        <v>2.2862633083713906</v>
      </c>
      <c r="CK138" s="25">
        <v>1.6431824553862275</v>
      </c>
      <c r="CL138" s="25">
        <v>13.886238618878693</v>
      </c>
      <c r="CM138" s="25">
        <v>13.658688963379694</v>
      </c>
      <c r="CN138" s="25">
        <v>2.248798992621218</v>
      </c>
      <c r="CO138" s="25">
        <v>1.6162561139983731</v>
      </c>
      <c r="CP138" s="25">
        <v>13.658688963379694</v>
      </c>
      <c r="CQ138" s="25">
        <v>13.445576836201393</v>
      </c>
      <c r="CR138" s="25">
        <v>2.2137117058253306</v>
      </c>
      <c r="CS138" s="25">
        <v>1.5910381901227644</v>
      </c>
      <c r="CT138" s="25">
        <v>13.445576836201393</v>
      </c>
      <c r="CU138" s="25">
        <v>13.120440653600678</v>
      </c>
      <c r="CV138" s="25">
        <v>2.1601805124686675</v>
      </c>
      <c r="CW138" s="25">
        <v>1.5525642674483831</v>
      </c>
      <c r="CX138" s="25">
        <v>13.120440653600678</v>
      </c>
      <c r="CY138" s="25">
        <v>12.894768637988719</v>
      </c>
      <c r="CZ138" s="25">
        <v>2.123025335809209</v>
      </c>
      <c r="DA138" s="25">
        <v>1.5258601104118563</v>
      </c>
      <c r="DB138" s="25">
        <v>12.894768637988719</v>
      </c>
      <c r="DC138" s="25">
        <v>13.00242844934936</v>
      </c>
      <c r="DD138" s="25">
        <v>2.1407507028618378</v>
      </c>
      <c r="DE138" s="25">
        <v>1.5385996807183531</v>
      </c>
      <c r="DF138" s="25">
        <v>13.00242844934936</v>
      </c>
      <c r="DG138" s="25">
        <v>20.048669793947369</v>
      </c>
      <c r="DH138" s="25">
        <v>4.5930383154935361</v>
      </c>
      <c r="DI138" s="25">
        <v>3.3011070725322118</v>
      </c>
      <c r="DJ138" s="25">
        <v>20.048669793947369</v>
      </c>
      <c r="DK138" s="25">
        <v>20.04197173094737</v>
      </c>
      <c r="DL138" s="25">
        <v>7.1581366309036927</v>
      </c>
      <c r="DM138" s="25">
        <v>5.1446937376330126</v>
      </c>
      <c r="DN138" s="25">
        <v>20.04197173094737</v>
      </c>
      <c r="DO138" s="27">
        <v>14.623770491803269</v>
      </c>
      <c r="DP138" s="27">
        <v>2.4076923076923058</v>
      </c>
      <c r="DQ138" s="27">
        <v>1.7304558680892326</v>
      </c>
      <c r="DR138" s="27">
        <v>14.623770491803269</v>
      </c>
      <c r="DS138" s="27">
        <v>14.495047062426496</v>
      </c>
      <c r="DT138" s="27">
        <v>2.3864989765398548</v>
      </c>
      <c r="DU138" s="27">
        <v>1.7152238037012926</v>
      </c>
      <c r="DV138" s="27">
        <v>14.495047062426496</v>
      </c>
      <c r="DW138" s="27">
        <v>14.42057372017911</v>
      </c>
      <c r="DX138" s="27">
        <v>2.3742375085854945</v>
      </c>
      <c r="DY138" s="27">
        <v>1.706411245258828</v>
      </c>
      <c r="DZ138" s="27">
        <v>14.42057372017911</v>
      </c>
      <c r="EA138" s="27">
        <v>14.040188754717345</v>
      </c>
      <c r="EB138" s="27">
        <v>2.311610024393409</v>
      </c>
      <c r="EC138" s="27">
        <v>1.6613996392585026</v>
      </c>
      <c r="ED138" s="27">
        <v>14.040188754717345</v>
      </c>
      <c r="EE138" s="27">
        <v>13.721615394609788</v>
      </c>
      <c r="EF138" s="27">
        <v>2.2591593497198303</v>
      </c>
      <c r="EG138" s="27">
        <v>1.6237023066366578</v>
      </c>
      <c r="EH138" s="27">
        <v>13.721615394609788</v>
      </c>
      <c r="EI138" s="27">
        <v>13.255364061119119</v>
      </c>
      <c r="EJ138" s="27">
        <v>2.1823946227483568</v>
      </c>
      <c r="EK138" s="27">
        <v>1.568529985893824</v>
      </c>
      <c r="EL138" s="27">
        <v>13.255364061119119</v>
      </c>
      <c r="EM138" s="27">
        <v>12.467291467075311</v>
      </c>
      <c r="EN138" s="27">
        <v>2.0526444790596328</v>
      </c>
      <c r="EO138" s="27">
        <v>1.4752760028934899</v>
      </c>
      <c r="EP138" s="27">
        <v>12.467291467075311</v>
      </c>
      <c r="EQ138" s="27">
        <v>12.523292375538643</v>
      </c>
      <c r="ER138" s="27">
        <v>2.0618646016406403</v>
      </c>
      <c r="ES138" s="27">
        <v>1.4819026865331859</v>
      </c>
      <c r="ET138" s="27">
        <v>12.523292375538643</v>
      </c>
      <c r="EU138" s="27">
        <v>12.633797113353786</v>
      </c>
      <c r="EV138" s="27">
        <v>2.080058364141919</v>
      </c>
      <c r="EW138" s="27">
        <v>1.4949789018711561</v>
      </c>
      <c r="EX138" s="27">
        <v>12.633797113353786</v>
      </c>
      <c r="EY138" s="27">
        <v>12.488808807527008</v>
      </c>
      <c r="EZ138" s="27">
        <v>2.0561871450989138</v>
      </c>
      <c r="FA138" s="27">
        <v>1.477822186729675</v>
      </c>
      <c r="FB138" s="27">
        <v>12.488808807527008</v>
      </c>
      <c r="FC138" s="27">
        <v>9.8101790377338762</v>
      </c>
      <c r="FD138" s="27">
        <v>1.6151711776026083</v>
      </c>
      <c r="FE138" s="27">
        <v>1.1608553274525053</v>
      </c>
      <c r="FF138" s="27">
        <v>9.8101790377338762</v>
      </c>
      <c r="FG138" s="27">
        <v>7.4853674227268305</v>
      </c>
      <c r="FH138" s="27">
        <v>1.2324086714880882</v>
      </c>
      <c r="FI138" s="27">
        <v>0.88575637785904304</v>
      </c>
      <c r="FJ138" s="27">
        <v>7.4853674227268305</v>
      </c>
      <c r="FK138" s="27">
        <v>21.724289847089178</v>
      </c>
      <c r="FL138" s="27">
        <v>3.5767386792778404</v>
      </c>
      <c r="FM138" s="27">
        <v>2.5706725134285935</v>
      </c>
      <c r="FN138" s="27">
        <v>13.21532490385804</v>
      </c>
      <c r="FO138" s="27">
        <v>26.718682260947368</v>
      </c>
      <c r="FP138" s="27">
        <v>6.695805466533181</v>
      </c>
      <c r="FQ138" s="27">
        <v>4.8124072266741873</v>
      </c>
      <c r="FR138" s="27">
        <v>13.386418779278113</v>
      </c>
      <c r="FS138" s="28">
        <v>14.623770491803269</v>
      </c>
      <c r="FT138" s="28">
        <v>2.4076923076923058</v>
      </c>
      <c r="FU138" s="28">
        <v>1.7304558680892326</v>
      </c>
      <c r="FV138" s="28">
        <v>14.623770491803269</v>
      </c>
      <c r="FW138" s="28">
        <v>14.343309160657219</v>
      </c>
      <c r="FX138" s="28">
        <v>2.3615164879894475</v>
      </c>
      <c r="FY138" s="28">
        <v>1.6972683972843654</v>
      </c>
      <c r="FZ138" s="28">
        <v>14.343309160657219</v>
      </c>
      <c r="GA138" s="28">
        <v>13.768983656429954</v>
      </c>
      <c r="GB138" s="28">
        <v>2.2669581728535149</v>
      </c>
      <c r="GC138" s="28">
        <v>1.6293074743787144</v>
      </c>
      <c r="GD138" s="28">
        <v>13.768983656429954</v>
      </c>
      <c r="GE138" s="28">
        <v>12.423632839239678</v>
      </c>
      <c r="GF138" s="28">
        <v>2.0454564188761686</v>
      </c>
      <c r="GG138" s="28">
        <v>1.4701098025094479</v>
      </c>
      <c r="GH138" s="28">
        <v>12.423632839239678</v>
      </c>
      <c r="GI138" s="28">
        <v>11.391015000536505</v>
      </c>
      <c r="GJ138" s="28">
        <v>1.8754437652705178</v>
      </c>
      <c r="GK138" s="28">
        <v>1.3479183608782286</v>
      </c>
      <c r="GL138" s="28">
        <v>11.391015000536505</v>
      </c>
      <c r="GM138" s="28">
        <v>10.26160717854744</v>
      </c>
      <c r="GN138" s="28">
        <v>1.6894953789241398</v>
      </c>
      <c r="GO138" s="28">
        <v>1.214273594357699</v>
      </c>
      <c r="GP138" s="28">
        <v>10.26160717854744</v>
      </c>
      <c r="GQ138" s="28">
        <v>9.303815634298072</v>
      </c>
      <c r="GR138" s="28">
        <v>1.5318023041624356</v>
      </c>
      <c r="GS138" s="28">
        <v>1.1009364766094711</v>
      </c>
      <c r="GT138" s="28">
        <v>9.303815634298072</v>
      </c>
      <c r="GU138" s="28">
        <v>8.6117847249194508</v>
      </c>
      <c r="GV138" s="28">
        <v>1.4178646915521902</v>
      </c>
      <c r="GW138" s="28">
        <v>1.0190472710379952</v>
      </c>
      <c r="GX138" s="28">
        <v>8.6117847249194508</v>
      </c>
      <c r="GY138" s="28">
        <v>7.9675497974884353</v>
      </c>
      <c r="GZ138" s="28">
        <v>1.3117963229333185</v>
      </c>
      <c r="HA138" s="28">
        <v>0.94281384606555685</v>
      </c>
      <c r="HB138" s="28">
        <v>7.9675497974884353</v>
      </c>
      <c r="HC138" s="28">
        <v>7.3863855992382685</v>
      </c>
      <c r="HD138" s="28">
        <v>1.2161120689704032</v>
      </c>
      <c r="HE138" s="28">
        <v>0.87404368875564387</v>
      </c>
      <c r="HF138" s="28">
        <v>7.3863855992382685</v>
      </c>
      <c r="HG138" s="28">
        <v>2.6844262295081971</v>
      </c>
      <c r="HH138" s="28">
        <v>0.44197031039136303</v>
      </c>
      <c r="HI138" s="28">
        <v>0.31765276430649858</v>
      </c>
      <c r="HJ138" s="28">
        <v>2.6844262295081971</v>
      </c>
      <c r="HK138" s="28">
        <v>2.6844262295081971</v>
      </c>
      <c r="HL138" s="28">
        <v>0.44197031039136303</v>
      </c>
      <c r="HM138" s="28">
        <v>0.31765276430649858</v>
      </c>
      <c r="HN138" s="28">
        <v>2.6844262295081971</v>
      </c>
      <c r="HO138" s="28">
        <v>8.5096286131118859</v>
      </c>
      <c r="HP138" s="28">
        <v>1.4010454666661945</v>
      </c>
      <c r="HQ138" s="28">
        <v>1.0069589629482543</v>
      </c>
      <c r="HR138" s="28">
        <v>8.5096286131118859</v>
      </c>
      <c r="HS138" s="28">
        <v>25.676522680649128</v>
      </c>
      <c r="HT138" s="28">
        <v>4.2274436802148365</v>
      </c>
      <c r="HU138" s="28">
        <v>3.0383470097373366</v>
      </c>
      <c r="HV138" s="28">
        <v>12.197606755804252</v>
      </c>
      <c r="HW138" s="29">
        <v>14.623770491803269</v>
      </c>
      <c r="HX138" s="29">
        <v>2.4076923076923058</v>
      </c>
      <c r="HY138" s="29">
        <v>1.7304558680892326</v>
      </c>
      <c r="HZ138" s="29">
        <v>14.623770491803269</v>
      </c>
      <c r="IA138" s="29">
        <v>14.507377957028549</v>
      </c>
      <c r="IB138" s="29">
        <v>2.3885291643150919</v>
      </c>
      <c r="IC138" s="29">
        <v>1.7166829396289847</v>
      </c>
      <c r="ID138" s="29">
        <v>14.507377957028549</v>
      </c>
      <c r="IE138" s="29">
        <v>14.213770366036854</v>
      </c>
      <c r="IF138" s="29">
        <v>2.3401889131666618</v>
      </c>
      <c r="IG138" s="29">
        <v>1.6819398493273485</v>
      </c>
      <c r="IH138" s="29">
        <v>14.213770366036854</v>
      </c>
      <c r="II138" s="29">
        <v>13.47786099312713</v>
      </c>
      <c r="IJ138" s="29">
        <v>2.2190270461019028</v>
      </c>
      <c r="IK138" s="29">
        <v>1.5948584298365762</v>
      </c>
      <c r="IL138" s="29">
        <v>13.47786099312713</v>
      </c>
      <c r="IM138" s="29">
        <v>12.419188803052705</v>
      </c>
      <c r="IN138" s="29">
        <v>2.0447247422030097</v>
      </c>
      <c r="IO138" s="29">
        <v>1.4695839320780117</v>
      </c>
      <c r="IP138" s="29">
        <v>12.419188803052705</v>
      </c>
      <c r="IQ138" s="29">
        <v>12.78996005182716</v>
      </c>
      <c r="IR138" s="29">
        <v>2.1057694012454973</v>
      </c>
      <c r="IS138" s="29">
        <v>1.5134579304780928</v>
      </c>
      <c r="IT138" s="29">
        <v>12.78996005182716</v>
      </c>
      <c r="IU138" s="29">
        <v>12.550450756920069</v>
      </c>
      <c r="IV138" s="29">
        <v>2.0663360220570155</v>
      </c>
      <c r="IW138" s="29">
        <v>1.4851163844270112</v>
      </c>
      <c r="IX138" s="29">
        <v>12.550450756920069</v>
      </c>
      <c r="IY138" s="29">
        <v>11.267316312078307</v>
      </c>
      <c r="IZ138" s="29">
        <v>1.8550777193975081</v>
      </c>
      <c r="JA138" s="29">
        <v>1.3332808827095572</v>
      </c>
      <c r="JB138" s="29">
        <v>11.267316312078307</v>
      </c>
      <c r="JC138" s="29">
        <v>9.1445671772079002</v>
      </c>
      <c r="JD138" s="29">
        <v>1.5055832599451604</v>
      </c>
      <c r="JE138" s="29">
        <v>1.0820923332874528</v>
      </c>
      <c r="JF138" s="29">
        <v>9.1445671772079002</v>
      </c>
      <c r="JG138" s="29">
        <v>4.2447637185198293</v>
      </c>
      <c r="JH138" s="29">
        <v>0.69886798064698952</v>
      </c>
      <c r="JI138" s="29">
        <v>0.50229017813716703</v>
      </c>
      <c r="JJ138" s="29">
        <v>4.2447637185198293</v>
      </c>
      <c r="JK138" s="29">
        <v>0.56714531105467403</v>
      </c>
      <c r="JL138" s="29">
        <v>9.3376151077827582E-2</v>
      </c>
      <c r="JM138" s="29">
        <v>6.7111278320727677E-2</v>
      </c>
      <c r="JN138" s="29">
        <v>0.56714531105467403</v>
      </c>
      <c r="JO138" s="29">
        <v>1.6017625364537178</v>
      </c>
      <c r="JP138" s="29">
        <v>0.26371798845796701</v>
      </c>
      <c r="JQ138" s="29">
        <v>0.18953931081217612</v>
      </c>
      <c r="JR138" s="29">
        <v>1.6017625364537178</v>
      </c>
      <c r="JS138" s="29">
        <v>27.68514359494737</v>
      </c>
      <c r="JT138" s="29">
        <v>5.8952465380051065</v>
      </c>
      <c r="JU138" s="29">
        <v>4.2370297620385884</v>
      </c>
      <c r="JV138" s="29">
        <v>11.976484647182033</v>
      </c>
      <c r="JW138" s="29">
        <v>27.656788607947369</v>
      </c>
      <c r="JX138" s="29">
        <v>5.8541838529703014</v>
      </c>
      <c r="JY138" s="29">
        <v>4.2075172017953379</v>
      </c>
      <c r="JZ138" s="29">
        <v>12.251120379392606</v>
      </c>
    </row>
    <row r="139" spans="1:286" ht="15" thickBot="1" x14ac:dyDescent="0.4">
      <c r="A139" s="2"/>
      <c r="B139" s="74" t="s">
        <v>611</v>
      </c>
      <c r="C139" s="74" t="s">
        <v>588</v>
      </c>
      <c r="D139" s="74" t="s">
        <v>853</v>
      </c>
      <c r="E139" s="87">
        <v>402300</v>
      </c>
      <c r="F139" s="84">
        <v>394074</v>
      </c>
      <c r="G139" s="22">
        <v>30.864321533999998</v>
      </c>
      <c r="H139" s="22">
        <v>15.1744939271255</v>
      </c>
      <c r="I139" s="22">
        <v>10.906207565470414</v>
      </c>
      <c r="J139" s="22">
        <v>13.241509174570266</v>
      </c>
      <c r="K139" s="22">
        <v>30.863216395999999</v>
      </c>
      <c r="L139" s="22">
        <v>15.17149585930192</v>
      </c>
      <c r="M139" s="22">
        <v>10.904052795094785</v>
      </c>
      <c r="N139" s="22">
        <v>13.23382481851027</v>
      </c>
      <c r="O139" s="22">
        <v>30.914745697000001</v>
      </c>
      <c r="P139" s="22">
        <v>15.078486835671661</v>
      </c>
      <c r="Q139" s="22">
        <v>10.837205378499226</v>
      </c>
      <c r="R139" s="22">
        <v>12.914446763120774</v>
      </c>
      <c r="S139" s="22">
        <v>30.987075154999999</v>
      </c>
      <c r="T139" s="22">
        <v>14.970390983384352</v>
      </c>
      <c r="U139" s="22">
        <v>10.759514761093895</v>
      </c>
      <c r="V139" s="22">
        <v>12.502714654653184</v>
      </c>
      <c r="W139" s="22">
        <v>31.066744033999999</v>
      </c>
      <c r="X139" s="22">
        <v>14.804601278795543</v>
      </c>
      <c r="Y139" s="22">
        <v>10.640358436069349</v>
      </c>
      <c r="Z139" s="22">
        <v>12.231969891211282</v>
      </c>
      <c r="AA139" s="22">
        <v>31.147973729</v>
      </c>
      <c r="AB139" s="22">
        <v>14.651375890625991</v>
      </c>
      <c r="AC139" s="22">
        <v>10.53023233264196</v>
      </c>
      <c r="AD139" s="22">
        <v>11.89263852503845</v>
      </c>
      <c r="AE139" s="22">
        <v>31.234839657000002</v>
      </c>
      <c r="AF139" s="22">
        <v>14.474407183715691</v>
      </c>
      <c r="AG139" s="22">
        <v>10.403041438538629</v>
      </c>
      <c r="AH139" s="22">
        <v>11.46462170482139</v>
      </c>
      <c r="AI139" s="22">
        <v>31.331616587999999</v>
      </c>
      <c r="AJ139" s="22">
        <v>14.316264275104476</v>
      </c>
      <c r="AK139" s="22">
        <v>10.2893810163457</v>
      </c>
      <c r="AL139" s="22">
        <v>11.117516457330517</v>
      </c>
      <c r="AM139" s="22">
        <v>31.436120633000002</v>
      </c>
      <c r="AN139" s="22">
        <v>14.174807164656205</v>
      </c>
      <c r="AO139" s="22">
        <v>10.187713005829533</v>
      </c>
      <c r="AP139" s="22">
        <v>10.715455361666276</v>
      </c>
      <c r="AQ139" s="22">
        <v>31.556758863999999</v>
      </c>
      <c r="AR139" s="22">
        <v>13.995863868248318</v>
      </c>
      <c r="AS139" s="22">
        <v>10.059102935375368</v>
      </c>
      <c r="AT139" s="22">
        <v>10.204777925944466</v>
      </c>
      <c r="AU139" s="22">
        <v>32.049272940000002</v>
      </c>
      <c r="AV139" s="22">
        <v>13.342681379030115</v>
      </c>
      <c r="AW139" s="22">
        <v>9.589647819458115</v>
      </c>
      <c r="AX139" s="22">
        <v>8.4259308341347108</v>
      </c>
      <c r="AY139" s="22">
        <v>32.486518638999996</v>
      </c>
      <c r="AZ139" s="22">
        <v>12.476849729746096</v>
      </c>
      <c r="BA139" s="22">
        <v>8.9673575652200359</v>
      </c>
      <c r="BB139" s="22">
        <v>7.4800648122859457</v>
      </c>
      <c r="BC139" s="22">
        <v>32.788172416999998</v>
      </c>
      <c r="BD139" s="22">
        <v>12.666017471248878</v>
      </c>
      <c r="BE139" s="22">
        <v>9.1033161456793596</v>
      </c>
      <c r="BF139" s="22">
        <v>7.20729301653326</v>
      </c>
      <c r="BG139" s="22">
        <v>33.054870800000003</v>
      </c>
      <c r="BH139" s="22">
        <v>12.265933935329993</v>
      </c>
      <c r="BI139" s="22">
        <v>8.8157682309209751</v>
      </c>
      <c r="BJ139" s="22">
        <v>7.3461905259109201</v>
      </c>
      <c r="BK139" s="25">
        <v>30.864022136999999</v>
      </c>
      <c r="BL139" s="25">
        <v>15.174493927125505</v>
      </c>
      <c r="BM139" s="25">
        <v>10.906207565470417</v>
      </c>
      <c r="BN139" s="25">
        <v>13.241509174570266</v>
      </c>
      <c r="BO139" s="25">
        <v>30.864923788999999</v>
      </c>
      <c r="BP139" s="25">
        <v>15.180837288071922</v>
      </c>
      <c r="BQ139" s="25">
        <v>10.910766663880985</v>
      </c>
      <c r="BR139" s="25">
        <v>13.289696608159423</v>
      </c>
      <c r="BS139" s="25">
        <v>30.907684025000002</v>
      </c>
      <c r="BT139" s="25">
        <v>15.120649439613496</v>
      </c>
      <c r="BU139" s="25">
        <v>10.867508472117946</v>
      </c>
      <c r="BV139" s="25">
        <v>13.103692288314699</v>
      </c>
      <c r="BW139" s="25">
        <v>30.954275091</v>
      </c>
      <c r="BX139" s="25">
        <v>15.022418653507422</v>
      </c>
      <c r="BY139" s="25">
        <v>10.796908072016491</v>
      </c>
      <c r="BZ139" s="25">
        <v>12.89487005691892</v>
      </c>
      <c r="CA139" s="25">
        <v>30.981695955999999</v>
      </c>
      <c r="CB139" s="25">
        <v>14.982832084298654</v>
      </c>
      <c r="CC139" s="25">
        <v>10.768456425281574</v>
      </c>
      <c r="CD139" s="25">
        <v>12.846457152206751</v>
      </c>
      <c r="CE139" s="25">
        <v>31.01722835</v>
      </c>
      <c r="CF139" s="25">
        <v>14.844108534562892</v>
      </c>
      <c r="CG139" s="25">
        <v>10.668753078672264</v>
      </c>
      <c r="CH139" s="25">
        <v>12.692917156742492</v>
      </c>
      <c r="CI139" s="25">
        <v>31.069511237</v>
      </c>
      <c r="CJ139" s="25">
        <v>14.794081778679686</v>
      </c>
      <c r="CK139" s="25">
        <v>10.632797864211105</v>
      </c>
      <c r="CL139" s="25">
        <v>12.396334183585649</v>
      </c>
      <c r="CM139" s="25">
        <v>31.136270466999999</v>
      </c>
      <c r="CN139" s="25">
        <v>14.723705272796746</v>
      </c>
      <c r="CO139" s="25">
        <v>10.582216883746256</v>
      </c>
      <c r="CP139" s="25">
        <v>12.147531712636264</v>
      </c>
      <c r="CQ139" s="25">
        <v>31.217283533</v>
      </c>
      <c r="CR139" s="25">
        <v>14.62592930670422</v>
      </c>
      <c r="CS139" s="25">
        <v>10.51194337174377</v>
      </c>
      <c r="CT139" s="25">
        <v>11.810120952517495</v>
      </c>
      <c r="CU139" s="25">
        <v>31.310273752000001</v>
      </c>
      <c r="CV139" s="25">
        <v>14.448246288081377</v>
      </c>
      <c r="CW139" s="25">
        <v>10.38423908774811</v>
      </c>
      <c r="CX139" s="25">
        <v>11.415095509952984</v>
      </c>
      <c r="CY139" s="25">
        <v>31.527019765999999</v>
      </c>
      <c r="CZ139" s="25">
        <v>14.238422655168417</v>
      </c>
      <c r="DA139" s="25">
        <v>10.233434711425604</v>
      </c>
      <c r="DB139" s="25">
        <v>10.355675945857531</v>
      </c>
      <c r="DC139" s="25">
        <v>31.724214713000002</v>
      </c>
      <c r="DD139" s="25">
        <v>13.795934466086756</v>
      </c>
      <c r="DE139" s="25">
        <v>9.9154097375075523</v>
      </c>
      <c r="DF139" s="25">
        <v>9.6318604896506486</v>
      </c>
      <c r="DG139" s="25">
        <v>31.896779323000001</v>
      </c>
      <c r="DH139" s="25">
        <v>13.838301639469211</v>
      </c>
      <c r="DI139" s="25">
        <v>9.94585985921114</v>
      </c>
      <c r="DJ139" s="25">
        <v>9.2279905818765329</v>
      </c>
      <c r="DK139" s="25">
        <v>32.039806933999998</v>
      </c>
      <c r="DL139" s="25">
        <v>13.700832290376846</v>
      </c>
      <c r="DM139" s="25">
        <v>9.8470579312989752</v>
      </c>
      <c r="DN139" s="25">
        <v>9.0413356886241765</v>
      </c>
      <c r="DO139" s="27">
        <v>30.864321533999998</v>
      </c>
      <c r="DP139" s="27">
        <v>15.174493927125505</v>
      </c>
      <c r="DQ139" s="27">
        <v>10.906207565470417</v>
      </c>
      <c r="DR139" s="27">
        <v>13.241509174570266</v>
      </c>
      <c r="DS139" s="27">
        <v>30.863087083</v>
      </c>
      <c r="DT139" s="27">
        <v>15.171671840320453</v>
      </c>
      <c r="DU139" s="27">
        <v>10.904179276117805</v>
      </c>
      <c r="DV139" s="27">
        <v>13.233905023111058</v>
      </c>
      <c r="DW139" s="27">
        <v>30.914487077</v>
      </c>
      <c r="DX139" s="27">
        <v>15.078953022554852</v>
      </c>
      <c r="DY139" s="27">
        <v>10.837540436191219</v>
      </c>
      <c r="DZ139" s="27">
        <v>12.914607701152178</v>
      </c>
      <c r="EA139" s="27">
        <v>30.986690637999999</v>
      </c>
      <c r="EB139" s="27">
        <v>14.970607631332754</v>
      </c>
      <c r="EC139" s="27">
        <v>10.759670470240128</v>
      </c>
      <c r="ED139" s="27">
        <v>12.502955022793703</v>
      </c>
      <c r="EE139" s="27">
        <v>31.066244687000001</v>
      </c>
      <c r="EF139" s="27">
        <v>14.804111401378222</v>
      </c>
      <c r="EG139" s="27">
        <v>10.640006351524018</v>
      </c>
      <c r="EH139" s="27">
        <v>12.232284655645838</v>
      </c>
      <c r="EI139" s="27">
        <v>31.148123027</v>
      </c>
      <c r="EJ139" s="27">
        <v>14.660725960436382</v>
      </c>
      <c r="EK139" s="27">
        <v>10.536952411914024</v>
      </c>
      <c r="EL139" s="27">
        <v>11.892544667286073</v>
      </c>
      <c r="EM139" s="27">
        <v>31.236423510000002</v>
      </c>
      <c r="EN139" s="27">
        <v>14.482100615031619</v>
      </c>
      <c r="EO139" s="27">
        <v>10.40857085910614</v>
      </c>
      <c r="EP139" s="27">
        <v>11.463621880435703</v>
      </c>
      <c r="EQ139" s="27">
        <v>31.333474288000001</v>
      </c>
      <c r="ER139" s="27">
        <v>14.335538172826976</v>
      </c>
      <c r="ES139" s="27">
        <v>10.303233546134617</v>
      </c>
      <c r="ET139" s="27">
        <v>11.116347558489601</v>
      </c>
      <c r="EU139" s="27">
        <v>31.438225781</v>
      </c>
      <c r="EV139" s="27">
        <v>14.192393935885589</v>
      </c>
      <c r="EW139" s="27">
        <v>10.200352964588964</v>
      </c>
      <c r="EX139" s="27">
        <v>10.714131094844376</v>
      </c>
      <c r="EY139" s="27">
        <v>31.551446448</v>
      </c>
      <c r="EZ139" s="27">
        <v>14.0165458822572</v>
      </c>
      <c r="FA139" s="27">
        <v>10.073967506064584</v>
      </c>
      <c r="FB139" s="27">
        <v>10.241437401885253</v>
      </c>
      <c r="FC139" s="27">
        <v>31.991677301999999</v>
      </c>
      <c r="FD139" s="27">
        <v>13.367459025554963</v>
      </c>
      <c r="FE139" s="27">
        <v>9.6074560018780097</v>
      </c>
      <c r="FF139" s="27">
        <v>8.598596722275559</v>
      </c>
      <c r="FG139" s="27">
        <v>32.335312389999999</v>
      </c>
      <c r="FH139" s="27">
        <v>12.502380878009774</v>
      </c>
      <c r="FI139" s="27">
        <v>8.9857073041757936</v>
      </c>
      <c r="FJ139" s="27">
        <v>7.7324053501941883</v>
      </c>
      <c r="FK139" s="27">
        <v>32.592956452000003</v>
      </c>
      <c r="FL139" s="27">
        <v>12.704826841342816</v>
      </c>
      <c r="FM139" s="27">
        <v>9.1312092041076891</v>
      </c>
      <c r="FN139" s="27">
        <v>7.4657234717368439</v>
      </c>
      <c r="FO139" s="27">
        <v>32.786406036999999</v>
      </c>
      <c r="FP139" s="27">
        <v>12.3312259650755</v>
      </c>
      <c r="FQ139" s="27">
        <v>8.8626948982744391</v>
      </c>
      <c r="FR139" s="27">
        <v>7.6167305423078666</v>
      </c>
      <c r="FS139" s="28">
        <v>30.865125234000001</v>
      </c>
      <c r="FT139" s="28">
        <v>15.174493927125505</v>
      </c>
      <c r="FU139" s="28">
        <v>10.906207565470417</v>
      </c>
      <c r="FV139" s="28">
        <v>13.241509174570266</v>
      </c>
      <c r="FW139" s="28">
        <v>30.860700471000001</v>
      </c>
      <c r="FX139" s="28">
        <v>15.148766233132623</v>
      </c>
      <c r="FY139" s="28">
        <v>10.887716565229169</v>
      </c>
      <c r="FZ139" s="28">
        <v>13.236904058614586</v>
      </c>
      <c r="GA139" s="28">
        <v>30.918330276999999</v>
      </c>
      <c r="GB139" s="28">
        <v>14.916946493740944</v>
      </c>
      <c r="GC139" s="28">
        <v>10.721103154085393</v>
      </c>
      <c r="GD139" s="28">
        <v>12.934040346339092</v>
      </c>
      <c r="GE139" s="28">
        <v>31.004476457999999</v>
      </c>
      <c r="GF139" s="28">
        <v>14.764730581557275</v>
      </c>
      <c r="GG139" s="28">
        <v>10.611702580925259</v>
      </c>
      <c r="GH139" s="28">
        <v>12.540074470162216</v>
      </c>
      <c r="GI139" s="28">
        <v>31.101235695</v>
      </c>
      <c r="GJ139" s="28">
        <v>14.631062302905598</v>
      </c>
      <c r="GK139" s="28">
        <v>10.515632557180455</v>
      </c>
      <c r="GL139" s="28">
        <v>12.303755647773153</v>
      </c>
      <c r="GM139" s="28">
        <v>31.216239733999998</v>
      </c>
      <c r="GN139" s="28">
        <v>14.39897891799392</v>
      </c>
      <c r="GO139" s="28">
        <v>10.348829658810374</v>
      </c>
      <c r="GP139" s="28">
        <v>11.995146555591893</v>
      </c>
      <c r="GQ139" s="28">
        <v>31.351410481999999</v>
      </c>
      <c r="GR139" s="28">
        <v>14.327839139169013</v>
      </c>
      <c r="GS139" s="28">
        <v>10.297700099053579</v>
      </c>
      <c r="GT139" s="28">
        <v>11.589159322110572</v>
      </c>
      <c r="GU139" s="28">
        <v>31.497063009000001</v>
      </c>
      <c r="GV139" s="28">
        <v>14.259489894094989</v>
      </c>
      <c r="GW139" s="28">
        <v>10.248576150848097</v>
      </c>
      <c r="GX139" s="28">
        <v>11.265235163755548</v>
      </c>
      <c r="GY139" s="28">
        <v>31.657171868999999</v>
      </c>
      <c r="GZ139" s="28">
        <v>14.185795835296867</v>
      </c>
      <c r="HA139" s="28">
        <v>10.195610779781745</v>
      </c>
      <c r="HB139" s="28">
        <v>10.930358363118373</v>
      </c>
      <c r="HC139" s="28">
        <v>31.843359376000002</v>
      </c>
      <c r="HD139" s="28">
        <v>14.052606912136154</v>
      </c>
      <c r="HE139" s="28">
        <v>10.099885278266626</v>
      </c>
      <c r="HF139" s="28">
        <v>10.557839051343137</v>
      </c>
      <c r="HG139" s="28">
        <v>32.632905284000003</v>
      </c>
      <c r="HH139" s="28">
        <v>13.128553332230039</v>
      </c>
      <c r="HI139" s="28">
        <v>9.4357497761226572</v>
      </c>
      <c r="HJ139" s="28">
        <v>8.0863186248025514</v>
      </c>
      <c r="HK139" s="28">
        <v>33.422966711000001</v>
      </c>
      <c r="HL139" s="28">
        <v>11.831629659719946</v>
      </c>
      <c r="HM139" s="28">
        <v>8.5036251967531342</v>
      </c>
      <c r="HN139" s="28">
        <v>2.8547269657561714</v>
      </c>
      <c r="HO139" s="28">
        <v>33.919087132999998</v>
      </c>
      <c r="HP139" s="28">
        <v>10.787764598818427</v>
      </c>
      <c r="HQ139" s="28">
        <v>7.7533788241750292</v>
      </c>
      <c r="HR139" s="28">
        <v>-1.3146521524975299</v>
      </c>
      <c r="HS139" s="28">
        <v>34.178870594999999</v>
      </c>
      <c r="HT139" s="28">
        <v>9.9086848358668913</v>
      </c>
      <c r="HU139" s="28">
        <v>7.121566889793761</v>
      </c>
      <c r="HV139" s="28">
        <v>-3.9834566087543095</v>
      </c>
      <c r="HW139" s="29">
        <v>30.865125234000001</v>
      </c>
      <c r="HX139" s="29">
        <v>15.174493927125505</v>
      </c>
      <c r="HY139" s="29">
        <v>10.906207565470417</v>
      </c>
      <c r="HZ139" s="29">
        <v>13.241509174570266</v>
      </c>
      <c r="IA139" s="29">
        <v>30.838597946</v>
      </c>
      <c r="IB139" s="29">
        <v>15.182647511981912</v>
      </c>
      <c r="IC139" s="29">
        <v>10.912067707447719</v>
      </c>
      <c r="ID139" s="29">
        <v>13.302430034293861</v>
      </c>
      <c r="IE139" s="29">
        <v>30.909076560999999</v>
      </c>
      <c r="IF139" s="29">
        <v>14.999371052380116</v>
      </c>
      <c r="IG139" s="29">
        <v>10.780343307287746</v>
      </c>
      <c r="IH139" s="29">
        <v>12.915107515855469</v>
      </c>
      <c r="II139" s="29">
        <v>30.981209241999998</v>
      </c>
      <c r="IJ139" s="29">
        <v>14.714874350004798</v>
      </c>
      <c r="IK139" s="29">
        <v>10.575869925658154</v>
      </c>
      <c r="IL139" s="29">
        <v>12.540943582830046</v>
      </c>
      <c r="IM139" s="29">
        <v>31.064836397000001</v>
      </c>
      <c r="IN139" s="29">
        <v>14.488465908973289</v>
      </c>
      <c r="IO139" s="29">
        <v>10.413145721192249</v>
      </c>
      <c r="IP139" s="29">
        <v>12.341505800776012</v>
      </c>
      <c r="IQ139" s="29">
        <v>31.165307494</v>
      </c>
      <c r="IR139" s="29">
        <v>13.964679066414664</v>
      </c>
      <c r="IS139" s="29">
        <v>10.036689804280568</v>
      </c>
      <c r="IT139" s="29">
        <v>12.092395645340773</v>
      </c>
      <c r="IU139" s="29">
        <v>31.289309952</v>
      </c>
      <c r="IV139" s="29">
        <v>13.596061904891124</v>
      </c>
      <c r="IW139" s="29">
        <v>9.7717573923611294</v>
      </c>
      <c r="IX139" s="29">
        <v>11.746937484930715</v>
      </c>
      <c r="IY139" s="29">
        <v>31.425635852999999</v>
      </c>
      <c r="IZ139" s="29">
        <v>13.39548233896474</v>
      </c>
      <c r="JA139" s="29">
        <v>9.6275969089940574</v>
      </c>
      <c r="JB139" s="29">
        <v>11.494307423641089</v>
      </c>
      <c r="JC139" s="29">
        <v>31.584737486000002</v>
      </c>
      <c r="JD139" s="29">
        <v>13.207071119668925</v>
      </c>
      <c r="JE139" s="29">
        <v>9.4921820559405177</v>
      </c>
      <c r="JF139" s="29">
        <v>11.059798302335835</v>
      </c>
      <c r="JG139" s="29">
        <v>31.803836318999998</v>
      </c>
      <c r="JH139" s="29">
        <v>12.891276506192256</v>
      </c>
      <c r="JI139" s="29">
        <v>9.2652142493583529</v>
      </c>
      <c r="JJ139" s="29">
        <v>9.7931228855354462</v>
      </c>
      <c r="JK139" s="29">
        <v>32.705635905000001</v>
      </c>
      <c r="JL139" s="29">
        <v>11.612983249588977</v>
      </c>
      <c r="JM139" s="29">
        <v>8.3464797167268987</v>
      </c>
      <c r="JN139" s="29">
        <v>3.9098052095035882</v>
      </c>
      <c r="JO139" s="29">
        <v>33.336483438999998</v>
      </c>
      <c r="JP139" s="29">
        <v>10.111465792193966</v>
      </c>
      <c r="JQ139" s="29">
        <v>7.2673095557863521</v>
      </c>
      <c r="JR139" s="29">
        <v>-0.79017349023957451</v>
      </c>
      <c r="JS139" s="29">
        <v>33.588005659000004</v>
      </c>
      <c r="JT139" s="29">
        <v>9.2298585680590026</v>
      </c>
      <c r="JU139" s="29">
        <v>6.6336810852878001</v>
      </c>
      <c r="JV139" s="29">
        <v>-3.5698923655309827</v>
      </c>
      <c r="JW139" s="29">
        <v>33.543372732000002</v>
      </c>
      <c r="JX139" s="29">
        <v>9.509244633772413</v>
      </c>
      <c r="JY139" s="29">
        <v>6.8344813517219762</v>
      </c>
      <c r="JZ139" s="29">
        <v>-2.6554391622363624</v>
      </c>
    </row>
    <row r="140" spans="1:286" ht="15" thickBot="1" x14ac:dyDescent="0.4">
      <c r="A140" s="2"/>
      <c r="B140" s="74" t="s">
        <v>576</v>
      </c>
      <c r="C140" s="74" t="s">
        <v>576</v>
      </c>
      <c r="D140" s="74" t="s">
        <v>860</v>
      </c>
      <c r="E140" s="87">
        <v>360621</v>
      </c>
      <c r="F140" s="84">
        <v>397766</v>
      </c>
      <c r="G140" s="22">
        <v>36.874832917315793</v>
      </c>
      <c r="H140" s="22">
        <v>6.4781376518218625</v>
      </c>
      <c r="I140" s="22">
        <v>4.6559650824442294</v>
      </c>
      <c r="J140" s="22">
        <v>10.079524069553987</v>
      </c>
      <c r="K140" s="22">
        <v>34.740131408614786</v>
      </c>
      <c r="L140" s="22">
        <v>5.7196977487867793</v>
      </c>
      <c r="M140" s="22">
        <v>4.1108593907381223</v>
      </c>
      <c r="N140" s="22">
        <v>9.7237726806985449</v>
      </c>
      <c r="O140" s="22">
        <v>22.626980262794831</v>
      </c>
      <c r="P140" s="22">
        <v>3.7253597733616317</v>
      </c>
      <c r="Q140" s="22">
        <v>2.6774894200397377</v>
      </c>
      <c r="R140" s="22">
        <v>9.1473388419754542</v>
      </c>
      <c r="S140" s="22">
        <v>10.104758737868071</v>
      </c>
      <c r="T140" s="22">
        <v>1.6636714791091831</v>
      </c>
      <c r="U140" s="22">
        <v>1.1957134490978709</v>
      </c>
      <c r="V140" s="22">
        <v>8.0649599739423827</v>
      </c>
      <c r="W140" s="22">
        <v>2.6844262295081971</v>
      </c>
      <c r="X140" s="22">
        <v>0.44197031039136303</v>
      </c>
      <c r="Y140" s="22">
        <v>0.31765276430649858</v>
      </c>
      <c r="Z140" s="22">
        <v>2.6844262295081971</v>
      </c>
      <c r="AA140" s="22">
        <v>2.6844262295081971</v>
      </c>
      <c r="AB140" s="22">
        <v>0.44197031039136303</v>
      </c>
      <c r="AC140" s="22">
        <v>0.31765276430649858</v>
      </c>
      <c r="AD140" s="22">
        <v>2.6844262295081971</v>
      </c>
      <c r="AE140" s="22">
        <v>2.6844262295081971</v>
      </c>
      <c r="AF140" s="22">
        <v>0.44197031039136303</v>
      </c>
      <c r="AG140" s="22">
        <v>0.31765276430649858</v>
      </c>
      <c r="AH140" s="22">
        <v>2.6844262295081971</v>
      </c>
      <c r="AI140" s="22">
        <v>2.6844262295081971</v>
      </c>
      <c r="AJ140" s="22">
        <v>0.44197031039136303</v>
      </c>
      <c r="AK140" s="22">
        <v>0.31765276430649858</v>
      </c>
      <c r="AL140" s="22">
        <v>2.6844262295081971</v>
      </c>
      <c r="AM140" s="22">
        <v>2.6844262295081971</v>
      </c>
      <c r="AN140" s="22">
        <v>0.44197031039136303</v>
      </c>
      <c r="AO140" s="22">
        <v>0.31765276430649858</v>
      </c>
      <c r="AP140" s="22">
        <v>1.6736214660716797</v>
      </c>
      <c r="AQ140" s="22">
        <v>2.6844262295081971</v>
      </c>
      <c r="AR140" s="22">
        <v>0.44197031039136303</v>
      </c>
      <c r="AS140" s="22">
        <v>0.31765276430649858</v>
      </c>
      <c r="AT140" s="22">
        <v>0.29737262709051748</v>
      </c>
      <c r="AU140" s="22">
        <v>2.6844262295081971</v>
      </c>
      <c r="AV140" s="22">
        <v>0.44197031039136303</v>
      </c>
      <c r="AW140" s="22">
        <v>0.31765276430649858</v>
      </c>
      <c r="AX140" s="22">
        <v>-3.3640671838669789</v>
      </c>
      <c r="AY140" s="22">
        <v>2.6844262295081971</v>
      </c>
      <c r="AZ140" s="22">
        <v>0.44197031039136303</v>
      </c>
      <c r="BA140" s="22">
        <v>0.31765276430649858</v>
      </c>
      <c r="BB140" s="22">
        <v>-5.3489187857242939</v>
      </c>
      <c r="BC140" s="22">
        <v>24.045849557237229</v>
      </c>
      <c r="BD140" s="22">
        <v>3.9589657840525532</v>
      </c>
      <c r="BE140" s="22">
        <v>2.8453866595372861</v>
      </c>
      <c r="BF140" s="22">
        <v>-5.8692813162435655</v>
      </c>
      <c r="BG140" s="22">
        <v>31.569611371133643</v>
      </c>
      <c r="BH140" s="22">
        <v>5.1976957992959578</v>
      </c>
      <c r="BI140" s="22">
        <v>3.7356863116181427</v>
      </c>
      <c r="BJ140" s="22">
        <v>-6.1102469851355181</v>
      </c>
      <c r="BK140" s="25">
        <v>36.873925880315788</v>
      </c>
      <c r="BL140" s="25">
        <v>6.4781376518218625</v>
      </c>
      <c r="BM140" s="25">
        <v>4.6559650824442294</v>
      </c>
      <c r="BN140" s="25">
        <v>10.079524069553987</v>
      </c>
      <c r="BO140" s="25">
        <v>35.117503101045294</v>
      </c>
      <c r="BP140" s="25">
        <v>5.7818291205499683</v>
      </c>
      <c r="BQ140" s="25">
        <v>4.1555144309675329</v>
      </c>
      <c r="BR140" s="25">
        <v>10.140226862319139</v>
      </c>
      <c r="BS140" s="25">
        <v>23.741111067033387</v>
      </c>
      <c r="BT140" s="25">
        <v>3.9087929152200718</v>
      </c>
      <c r="BU140" s="25">
        <v>2.8093264308225736</v>
      </c>
      <c r="BV140" s="25">
        <v>9.9032917098209339</v>
      </c>
      <c r="BW140" s="25">
        <v>11.837178083447697</v>
      </c>
      <c r="BX140" s="25">
        <v>1.9489011149536017</v>
      </c>
      <c r="BY140" s="25">
        <v>1.4007136044428894</v>
      </c>
      <c r="BZ140" s="25">
        <v>9.4877326281211438</v>
      </c>
      <c r="CA140" s="25">
        <v>0.19837256307693976</v>
      </c>
      <c r="CB140" s="25">
        <v>3.2660529953288324E-2</v>
      </c>
      <c r="CC140" s="25">
        <v>2.3473765950908488E-2</v>
      </c>
      <c r="CD140" s="25">
        <v>0.19837256307693976</v>
      </c>
      <c r="CE140" s="25">
        <v>2.6844262295081971</v>
      </c>
      <c r="CF140" s="25">
        <v>0.44197031039136303</v>
      </c>
      <c r="CG140" s="25">
        <v>0.31765276430649858</v>
      </c>
      <c r="CH140" s="25">
        <v>2.6844262295081971</v>
      </c>
      <c r="CI140" s="25">
        <v>2.6844262295081971</v>
      </c>
      <c r="CJ140" s="25">
        <v>0.44197031039136303</v>
      </c>
      <c r="CK140" s="25">
        <v>0.31765276430649858</v>
      </c>
      <c r="CL140" s="25">
        <v>2.6844262295081971</v>
      </c>
      <c r="CM140" s="25">
        <v>2.6844262295081971</v>
      </c>
      <c r="CN140" s="25">
        <v>0.44197031039136303</v>
      </c>
      <c r="CO140" s="25">
        <v>0.31765276430649858</v>
      </c>
      <c r="CP140" s="25">
        <v>2.6844262295081971</v>
      </c>
      <c r="CQ140" s="25">
        <v>2.6844262295081971</v>
      </c>
      <c r="CR140" s="25">
        <v>0.44197031039136303</v>
      </c>
      <c r="CS140" s="25">
        <v>0.31765276430649858</v>
      </c>
      <c r="CT140" s="25">
        <v>2.6844262295081971</v>
      </c>
      <c r="CU140" s="25">
        <v>2.6844262295081971</v>
      </c>
      <c r="CV140" s="25">
        <v>0.44197031039136303</v>
      </c>
      <c r="CW140" s="25">
        <v>0.31765276430649858</v>
      </c>
      <c r="CX140" s="25">
        <v>2.6844262295081971</v>
      </c>
      <c r="CY140" s="25">
        <v>2.6844262295081971</v>
      </c>
      <c r="CZ140" s="25">
        <v>0.44197031039136303</v>
      </c>
      <c r="DA140" s="25">
        <v>0.31765276430649858</v>
      </c>
      <c r="DB140" s="25">
        <v>2.6844262295081971</v>
      </c>
      <c r="DC140" s="25">
        <v>2.6844262295081971</v>
      </c>
      <c r="DD140" s="25">
        <v>0.44197031039136303</v>
      </c>
      <c r="DE140" s="25">
        <v>0.31765276430649858</v>
      </c>
      <c r="DF140" s="25">
        <v>2.3285323390860171</v>
      </c>
      <c r="DG140" s="25">
        <v>11.934394606140167</v>
      </c>
      <c r="DH140" s="25">
        <v>1.9649070741553312</v>
      </c>
      <c r="DI140" s="25">
        <v>1.4122174024724543</v>
      </c>
      <c r="DJ140" s="25">
        <v>1.3956913194257581</v>
      </c>
      <c r="DK140" s="25">
        <v>16.474484827621364</v>
      </c>
      <c r="DL140" s="25">
        <v>2.7123983117001433</v>
      </c>
      <c r="DM140" s="25">
        <v>1.9494540727156222</v>
      </c>
      <c r="DN140" s="25">
        <v>0.92687070308806341</v>
      </c>
      <c r="DO140" s="27">
        <v>36.874832917315793</v>
      </c>
      <c r="DP140" s="27">
        <v>6.4781376518218625</v>
      </c>
      <c r="DQ140" s="27">
        <v>4.6559650824442294</v>
      </c>
      <c r="DR140" s="27">
        <v>10.079524069553987</v>
      </c>
      <c r="DS140" s="27">
        <v>34.711286958953799</v>
      </c>
      <c r="DT140" s="27">
        <v>5.7149487300841617</v>
      </c>
      <c r="DU140" s="27">
        <v>4.1074461774901687</v>
      </c>
      <c r="DV140" s="27">
        <v>9.7242800014192774</v>
      </c>
      <c r="DW140" s="27">
        <v>22.627569551941708</v>
      </c>
      <c r="DX140" s="27">
        <v>3.7254567953264353</v>
      </c>
      <c r="DY140" s="27">
        <v>2.6775591516361672</v>
      </c>
      <c r="DZ140" s="27">
        <v>9.1481211318519229</v>
      </c>
      <c r="EA140" s="27">
        <v>10.093858495575294</v>
      </c>
      <c r="EB140" s="27">
        <v>1.661876837328186</v>
      </c>
      <c r="EC140" s="27">
        <v>1.1944236047140504</v>
      </c>
      <c r="ED140" s="27">
        <v>8.0662227815459104</v>
      </c>
      <c r="EE140" s="27">
        <v>2.6844262295081971</v>
      </c>
      <c r="EF140" s="27">
        <v>0.44197031039136303</v>
      </c>
      <c r="EG140" s="27">
        <v>0.31765276430649858</v>
      </c>
      <c r="EH140" s="27">
        <v>2.6844262295081971</v>
      </c>
      <c r="EI140" s="27">
        <v>2.6844262295081971</v>
      </c>
      <c r="EJ140" s="27">
        <v>0.44197031039136303</v>
      </c>
      <c r="EK140" s="27">
        <v>0.31765276430649858</v>
      </c>
      <c r="EL140" s="27">
        <v>2.6844262295081971</v>
      </c>
      <c r="EM140" s="27">
        <v>2.6844262295081971</v>
      </c>
      <c r="EN140" s="27">
        <v>0.44197031039136303</v>
      </c>
      <c r="EO140" s="27">
        <v>0.31765276430649858</v>
      </c>
      <c r="EP140" s="27">
        <v>2.6844262295081971</v>
      </c>
      <c r="EQ140" s="27">
        <v>2.6844262295081971</v>
      </c>
      <c r="ER140" s="27">
        <v>0.44197031039136303</v>
      </c>
      <c r="ES140" s="27">
        <v>0.31765276430649858</v>
      </c>
      <c r="ET140" s="27">
        <v>2.6844262295081971</v>
      </c>
      <c r="EU140" s="27">
        <v>2.6844262295081971</v>
      </c>
      <c r="EV140" s="27">
        <v>0.44197031039136303</v>
      </c>
      <c r="EW140" s="27">
        <v>0.31765276430649858</v>
      </c>
      <c r="EX140" s="27">
        <v>1.6661362114751554</v>
      </c>
      <c r="EY140" s="27">
        <v>2.6844262295081971</v>
      </c>
      <c r="EZ140" s="27">
        <v>0.44197031039136303</v>
      </c>
      <c r="FA140" s="27">
        <v>0.31765276430649858</v>
      </c>
      <c r="FB140" s="27">
        <v>0.38483768629959769</v>
      </c>
      <c r="FC140" s="27">
        <v>2.6844262295081971</v>
      </c>
      <c r="FD140" s="27">
        <v>0.44197031039136303</v>
      </c>
      <c r="FE140" s="27">
        <v>0.31765276430649858</v>
      </c>
      <c r="FF140" s="27">
        <v>-2.8464012765441353</v>
      </c>
      <c r="FG140" s="27">
        <v>2.6844262295081971</v>
      </c>
      <c r="FH140" s="27">
        <v>0.44197031039136303</v>
      </c>
      <c r="FI140" s="27">
        <v>0.31765276430649858</v>
      </c>
      <c r="FJ140" s="27">
        <v>-4.4269238828337762</v>
      </c>
      <c r="FK140" s="27">
        <v>25.143442286161505</v>
      </c>
      <c r="FL140" s="27">
        <v>4.1396760579105312</v>
      </c>
      <c r="FM140" s="27">
        <v>2.9752666914759494</v>
      </c>
      <c r="FN140" s="27">
        <v>-4.8077062615558717</v>
      </c>
      <c r="FO140" s="27">
        <v>33.321867692218703</v>
      </c>
      <c r="FP140" s="27">
        <v>5.4861914419037543</v>
      </c>
      <c r="FQ140" s="27">
        <v>3.9430338103304385</v>
      </c>
      <c r="FR140" s="27">
        <v>-4.4378308391155414</v>
      </c>
      <c r="FS140" s="28">
        <v>36.875913055315792</v>
      </c>
      <c r="FT140" s="28">
        <v>6.4781376518218625</v>
      </c>
      <c r="FU140" s="28">
        <v>4.6559650824442294</v>
      </c>
      <c r="FV140" s="28">
        <v>10.079524069553987</v>
      </c>
      <c r="FW140" s="28">
        <v>34.569416340308813</v>
      </c>
      <c r="FX140" s="28">
        <v>5.6915908144637992</v>
      </c>
      <c r="FY140" s="28">
        <v>4.090658383625291</v>
      </c>
      <c r="FZ140" s="28">
        <v>9.7541642602412111</v>
      </c>
      <c r="GA140" s="28">
        <v>21.704778560266618</v>
      </c>
      <c r="GB140" s="28">
        <v>3.5735262946727766</v>
      </c>
      <c r="GC140" s="28">
        <v>2.5683637093622962</v>
      </c>
      <c r="GD140" s="28">
        <v>9.2360329328306925</v>
      </c>
      <c r="GE140" s="28">
        <v>7.6256360190845465</v>
      </c>
      <c r="GF140" s="28">
        <v>1.2555028263540009</v>
      </c>
      <c r="GG140" s="28">
        <v>0.90235460167634796</v>
      </c>
      <c r="GH140" s="28">
        <v>7.6256360190845465</v>
      </c>
      <c r="GI140" s="28">
        <v>2.6844262295081971</v>
      </c>
      <c r="GJ140" s="28">
        <v>0.44197031039136303</v>
      </c>
      <c r="GK140" s="28">
        <v>0.31765276430649858</v>
      </c>
      <c r="GL140" s="28">
        <v>2.6844262295081971</v>
      </c>
      <c r="GM140" s="28">
        <v>2.6844262295081971</v>
      </c>
      <c r="GN140" s="28">
        <v>0.44197031039136303</v>
      </c>
      <c r="GO140" s="28">
        <v>0.31765276430649858</v>
      </c>
      <c r="GP140" s="28">
        <v>2.6844262295081971</v>
      </c>
      <c r="GQ140" s="28">
        <v>2.6844262295081971</v>
      </c>
      <c r="GR140" s="28">
        <v>0.44197031039136303</v>
      </c>
      <c r="GS140" s="28">
        <v>0.31765276430649858</v>
      </c>
      <c r="GT140" s="28">
        <v>2.6844262295081971</v>
      </c>
      <c r="GU140" s="28">
        <v>2.6844262295081971</v>
      </c>
      <c r="GV140" s="28">
        <v>0.44197031039136303</v>
      </c>
      <c r="GW140" s="28">
        <v>0.31765276430649858</v>
      </c>
      <c r="GX140" s="28">
        <v>2.6844262295081971</v>
      </c>
      <c r="GY140" s="28">
        <v>2.6844262295081971</v>
      </c>
      <c r="GZ140" s="28">
        <v>0.44197031039136303</v>
      </c>
      <c r="HA140" s="28">
        <v>0.31765276430649858</v>
      </c>
      <c r="HB140" s="28">
        <v>2.5919487646321073</v>
      </c>
      <c r="HC140" s="28">
        <v>2.6844262295081971</v>
      </c>
      <c r="HD140" s="28">
        <v>0.44197031039136303</v>
      </c>
      <c r="HE140" s="28">
        <v>0.31765276430649858</v>
      </c>
      <c r="HF140" s="28">
        <v>1.5648067911055392</v>
      </c>
      <c r="HG140" s="28">
        <v>2.6844262295081971</v>
      </c>
      <c r="HH140" s="28">
        <v>0.44197031039136303</v>
      </c>
      <c r="HI140" s="28">
        <v>0.31765276430649858</v>
      </c>
      <c r="HJ140" s="28">
        <v>-2.9119456369526091</v>
      </c>
      <c r="HK140" s="28">
        <v>2.6844262295081971</v>
      </c>
      <c r="HL140" s="28">
        <v>0.44197031039136303</v>
      </c>
      <c r="HM140" s="28">
        <v>0.31765276430649858</v>
      </c>
      <c r="HN140" s="28">
        <v>-11.729158088650834</v>
      </c>
      <c r="HO140" s="28">
        <v>2.6844262295081971</v>
      </c>
      <c r="HP140" s="28">
        <v>0.44197031039136303</v>
      </c>
      <c r="HQ140" s="28">
        <v>0.31765276430649858</v>
      </c>
      <c r="HR140" s="28">
        <v>-18.480245912158622</v>
      </c>
      <c r="HS140" s="28">
        <v>2.6844262295081971</v>
      </c>
      <c r="HT140" s="28">
        <v>0.44197031039136303</v>
      </c>
      <c r="HU140" s="28">
        <v>0.31765276430649858</v>
      </c>
      <c r="HV140" s="28">
        <v>-22.558034674992399</v>
      </c>
      <c r="HW140" s="29">
        <v>36.875913055315792</v>
      </c>
      <c r="HX140" s="29">
        <v>6.4781376518218625</v>
      </c>
      <c r="HY140" s="29">
        <v>4.6559650824442294</v>
      </c>
      <c r="HZ140" s="29">
        <v>10.079524069553987</v>
      </c>
      <c r="IA140" s="29">
        <v>36.833600279315789</v>
      </c>
      <c r="IB140" s="29">
        <v>6.4164143570769667</v>
      </c>
      <c r="IC140" s="29">
        <v>4.611603335202747</v>
      </c>
      <c r="ID140" s="29">
        <v>9.8513016172405656</v>
      </c>
      <c r="IE140" s="29">
        <v>37.058846368315791</v>
      </c>
      <c r="IF140" s="29">
        <v>6.309193708611339</v>
      </c>
      <c r="IG140" s="29">
        <v>4.5345417440164919</v>
      </c>
      <c r="IH140" s="29">
        <v>9.1064756859885669</v>
      </c>
      <c r="II140" s="29">
        <v>36.889662627242856</v>
      </c>
      <c r="IJ140" s="29">
        <v>6.0736016741209555</v>
      </c>
      <c r="IK140" s="29">
        <v>4.365217110110212</v>
      </c>
      <c r="IL140" s="29">
        <v>8.0788266234876289</v>
      </c>
      <c r="IM140" s="29">
        <v>35.694133913328542</v>
      </c>
      <c r="IN140" s="29">
        <v>5.8767669870797334</v>
      </c>
      <c r="IO140" s="29">
        <v>4.2237481449331549</v>
      </c>
      <c r="IP140" s="29">
        <v>7.4105657667574256</v>
      </c>
      <c r="IQ140" s="29">
        <v>33.59817285736824</v>
      </c>
      <c r="IR140" s="29">
        <v>5.5316829805653516</v>
      </c>
      <c r="IS140" s="29">
        <v>3.9757294748777161</v>
      </c>
      <c r="IT140" s="29">
        <v>5.9858473236152356</v>
      </c>
      <c r="IU140" s="29">
        <v>31.716163690431433</v>
      </c>
      <c r="IV140" s="29">
        <v>5.2218245212316257</v>
      </c>
      <c r="IW140" s="29">
        <v>3.753028099158715</v>
      </c>
      <c r="IX140" s="29">
        <v>4.6478567632468213</v>
      </c>
      <c r="IY140" s="29">
        <v>30.461559546792007</v>
      </c>
      <c r="IZ140" s="29">
        <v>5.0152635151263496</v>
      </c>
      <c r="JA140" s="29">
        <v>3.604568636962779</v>
      </c>
      <c r="JB140" s="29">
        <v>3.6416881060490596</v>
      </c>
      <c r="JC140" s="29">
        <v>29.207984917929135</v>
      </c>
      <c r="JD140" s="29">
        <v>4.8088720107791563</v>
      </c>
      <c r="JE140" s="29">
        <v>3.4562309990178028</v>
      </c>
      <c r="JF140" s="29">
        <v>2.5355828602113064</v>
      </c>
      <c r="JG140" s="29">
        <v>26.785630240892559</v>
      </c>
      <c r="JH140" s="29">
        <v>4.4100497832508667</v>
      </c>
      <c r="JI140" s="29">
        <v>3.1695896114344251</v>
      </c>
      <c r="JJ140" s="29">
        <v>9.0533438954963685E-2</v>
      </c>
      <c r="JK140" s="29">
        <v>30.44952358313132</v>
      </c>
      <c r="JL140" s="29">
        <v>5.0132818854818098</v>
      </c>
      <c r="JM140" s="29">
        <v>3.6031444007197102</v>
      </c>
      <c r="JN140" s="29">
        <v>-9.7449407299079382</v>
      </c>
      <c r="JO140" s="29">
        <v>18.880753728016639</v>
      </c>
      <c r="JP140" s="29">
        <v>3.1085721387557759</v>
      </c>
      <c r="JQ140" s="29">
        <v>2.2341920027332978</v>
      </c>
      <c r="JR140" s="29">
        <v>-17.602083394739353</v>
      </c>
      <c r="JS140" s="29">
        <v>12.508955746619421</v>
      </c>
      <c r="JT140" s="29">
        <v>2.0595041850034672</v>
      </c>
      <c r="JU140" s="29">
        <v>1.4802062086203389</v>
      </c>
      <c r="JV140" s="29">
        <v>-21.910927841881588</v>
      </c>
      <c r="JW140" s="29">
        <v>12.498042889987723</v>
      </c>
      <c r="JX140" s="29">
        <v>2.057707466367749</v>
      </c>
      <c r="JY140" s="29">
        <v>1.4789148715601379</v>
      </c>
      <c r="JZ140" s="29">
        <v>-20.28522558533507</v>
      </c>
    </row>
    <row r="141" spans="1:286" ht="15" thickBot="1" x14ac:dyDescent="0.4">
      <c r="A141" s="2"/>
      <c r="B141" s="74" t="s">
        <v>612</v>
      </c>
      <c r="C141" s="74" t="s">
        <v>600</v>
      </c>
      <c r="D141" s="74" t="s">
        <v>853</v>
      </c>
      <c r="E141" s="87">
        <v>401104</v>
      </c>
      <c r="F141" s="84">
        <v>383846</v>
      </c>
      <c r="G141" s="22">
        <v>30.013693728736843</v>
      </c>
      <c r="H141" s="22">
        <v>10.721862348178139</v>
      </c>
      <c r="I141" s="22">
        <v>7.7060135790494675</v>
      </c>
      <c r="J141" s="22">
        <v>9.787193798104159</v>
      </c>
      <c r="K141" s="22">
        <v>30.014794812736842</v>
      </c>
      <c r="L141" s="22">
        <v>10.655420792205991</v>
      </c>
      <c r="M141" s="22">
        <v>7.6582607245631813</v>
      </c>
      <c r="N141" s="22">
        <v>9.4692342929707785</v>
      </c>
      <c r="O141" s="22">
        <v>30.134144139736843</v>
      </c>
      <c r="P141" s="22">
        <v>10.09564269097271</v>
      </c>
      <c r="Q141" s="22">
        <v>7.2559371813877576</v>
      </c>
      <c r="R141" s="22">
        <v>9.0676911030676308</v>
      </c>
      <c r="S141" s="22">
        <v>30.289602883736841</v>
      </c>
      <c r="T141" s="22">
        <v>9.5235966119827236</v>
      </c>
      <c r="U141" s="22">
        <v>6.8447964010467492</v>
      </c>
      <c r="V141" s="22">
        <v>8.2855057938860952</v>
      </c>
      <c r="W141" s="22">
        <v>30.456014751736841</v>
      </c>
      <c r="X141" s="22">
        <v>9.0085646608896663</v>
      </c>
      <c r="Y141" s="22">
        <v>6.4746327970118758</v>
      </c>
      <c r="Z141" s="22">
        <v>7.8278789115200489</v>
      </c>
      <c r="AA141" s="22">
        <v>30.634554700736842</v>
      </c>
      <c r="AB141" s="22">
        <v>8.4599323038343428</v>
      </c>
      <c r="AC141" s="22">
        <v>6.080319919632637</v>
      </c>
      <c r="AD141" s="22">
        <v>6.9856832964643161</v>
      </c>
      <c r="AE141" s="22">
        <v>30.828102386736845</v>
      </c>
      <c r="AF141" s="22">
        <v>7.9643579515556988</v>
      </c>
      <c r="AG141" s="22">
        <v>5.7241408749784419</v>
      </c>
      <c r="AH141" s="22">
        <v>6.2358174325044757</v>
      </c>
      <c r="AI141" s="22">
        <v>31.046694746736843</v>
      </c>
      <c r="AJ141" s="22">
        <v>7.7574740248152407</v>
      </c>
      <c r="AK141" s="22">
        <v>5.5754493233638156</v>
      </c>
      <c r="AL141" s="22">
        <v>5.5302503887306855</v>
      </c>
      <c r="AM141" s="22">
        <v>31.280747985736841</v>
      </c>
      <c r="AN141" s="22">
        <v>7.6114804274127179</v>
      </c>
      <c r="AO141" s="22">
        <v>5.4705208503519147</v>
      </c>
      <c r="AP141" s="22">
        <v>4.6855457819029915</v>
      </c>
      <c r="AQ141" s="22">
        <v>31.561451615736843</v>
      </c>
      <c r="AR141" s="22">
        <v>7.4293555708733834</v>
      </c>
      <c r="AS141" s="22">
        <v>5.3396241299875626</v>
      </c>
      <c r="AT141" s="22">
        <v>3.619884026168819</v>
      </c>
      <c r="AU141" s="22">
        <v>32.775514845736843</v>
      </c>
      <c r="AV141" s="22">
        <v>6.6829037375264804</v>
      </c>
      <c r="AW141" s="22">
        <v>4.8031345000069079</v>
      </c>
      <c r="AX141" s="22">
        <v>-0.22068022713174429</v>
      </c>
      <c r="AY141" s="22">
        <v>33.731786066736845</v>
      </c>
      <c r="AZ141" s="22">
        <v>6.784634044933914</v>
      </c>
      <c r="BA141" s="22">
        <v>4.8762500749719013</v>
      </c>
      <c r="BB141" s="22">
        <v>-1.9279091246704603</v>
      </c>
      <c r="BC141" s="22">
        <v>34.303613290736841</v>
      </c>
      <c r="BD141" s="22">
        <v>7.5471434756594107</v>
      </c>
      <c r="BE141" s="22">
        <v>5.4242806163565698</v>
      </c>
      <c r="BF141" s="22">
        <v>-1.914233274773121</v>
      </c>
      <c r="BG141" s="22">
        <v>34.647096471736845</v>
      </c>
      <c r="BH141" s="22">
        <v>7.6258197086885815</v>
      </c>
      <c r="BI141" s="22">
        <v>5.4808267741399028</v>
      </c>
      <c r="BJ141" s="22">
        <v>-0.96315860806983622</v>
      </c>
      <c r="BK141" s="25">
        <v>28.214205266736844</v>
      </c>
      <c r="BL141" s="25">
        <v>10.721862348178139</v>
      </c>
      <c r="BM141" s="25">
        <v>7.7060135790494675</v>
      </c>
      <c r="BN141" s="25">
        <v>9.787193798104159</v>
      </c>
      <c r="BO141" s="25">
        <v>28.316241015736843</v>
      </c>
      <c r="BP141" s="25">
        <v>10.690202473842611</v>
      </c>
      <c r="BQ141" s="25">
        <v>7.683259003993574</v>
      </c>
      <c r="BR141" s="25">
        <v>9.6760528626769542</v>
      </c>
      <c r="BS141" s="25">
        <v>28.501280070736843</v>
      </c>
      <c r="BT141" s="25">
        <v>10.11241557058989</v>
      </c>
      <c r="BU141" s="25">
        <v>7.2679921802202809</v>
      </c>
      <c r="BV141" s="25">
        <v>9.6007048431982192</v>
      </c>
      <c r="BW141" s="25">
        <v>28.613335294736842</v>
      </c>
      <c r="BX141" s="25">
        <v>9.5180807703083268</v>
      </c>
      <c r="BY141" s="25">
        <v>6.8408320570305241</v>
      </c>
      <c r="BZ141" s="25">
        <v>9.3135387895298258</v>
      </c>
      <c r="CA141" s="25">
        <v>28.736357399736843</v>
      </c>
      <c r="CB141" s="25">
        <v>9.0088134358751955</v>
      </c>
      <c r="CC141" s="25">
        <v>6.4748115964922599</v>
      </c>
      <c r="CD141" s="25">
        <v>9.3733934910793018</v>
      </c>
      <c r="CE141" s="25">
        <v>28.888454144736841</v>
      </c>
      <c r="CF141" s="25">
        <v>8.5531095549109519</v>
      </c>
      <c r="CG141" s="25">
        <v>6.1472882446062238</v>
      </c>
      <c r="CH141" s="25">
        <v>9.0246536883939115</v>
      </c>
      <c r="CI141" s="25">
        <v>29.069250079736843</v>
      </c>
      <c r="CJ141" s="25">
        <v>8.2310523268844129</v>
      </c>
      <c r="CK141" s="25">
        <v>5.9158193736385556</v>
      </c>
      <c r="CL141" s="25">
        <v>8.6609126966031766</v>
      </c>
      <c r="CM141" s="25">
        <v>29.276372786736843</v>
      </c>
      <c r="CN141" s="25">
        <v>8.1466580520373633</v>
      </c>
      <c r="CO141" s="25">
        <v>5.8551635466146328</v>
      </c>
      <c r="CP141" s="25">
        <v>8.3078104117120901</v>
      </c>
      <c r="CQ141" s="25">
        <v>29.507581343736842</v>
      </c>
      <c r="CR141" s="25">
        <v>8.0191331261367846</v>
      </c>
      <c r="CS141" s="25">
        <v>5.763508871452335</v>
      </c>
      <c r="CT141" s="25">
        <v>7.6935843665024279</v>
      </c>
      <c r="CU141" s="25">
        <v>29.760716911736843</v>
      </c>
      <c r="CV141" s="25">
        <v>7.8931668197960354</v>
      </c>
      <c r="CW141" s="25">
        <v>5.6729744068563166</v>
      </c>
      <c r="CX141" s="25">
        <v>7.0856035131970714</v>
      </c>
      <c r="CY141" s="25">
        <v>30.476047839736843</v>
      </c>
      <c r="CZ141" s="25">
        <v>7.5068646199980265</v>
      </c>
      <c r="DA141" s="25">
        <v>5.3953314097173015</v>
      </c>
      <c r="DB141" s="25">
        <v>5.3534489860243681</v>
      </c>
      <c r="DC141" s="25">
        <v>31.011746137736843</v>
      </c>
      <c r="DD141" s="25">
        <v>7.7019805754059592</v>
      </c>
      <c r="DE141" s="25">
        <v>5.5355650886283376</v>
      </c>
      <c r="DF141" s="25">
        <v>4.1144024372641468</v>
      </c>
      <c r="DG141" s="25">
        <v>31.375364943736841</v>
      </c>
      <c r="DH141" s="25">
        <v>8.2470298354785889</v>
      </c>
      <c r="DI141" s="25">
        <v>5.9273027236562896</v>
      </c>
      <c r="DJ141" s="25">
        <v>3.5823668718105495</v>
      </c>
      <c r="DK141" s="25">
        <v>31.623022246736841</v>
      </c>
      <c r="DL141" s="25">
        <v>8.5456679755657223</v>
      </c>
      <c r="DM141" s="25">
        <v>6.141939835008924</v>
      </c>
      <c r="DN141" s="25">
        <v>3.4375297983758024</v>
      </c>
      <c r="DO141" s="27">
        <v>28.212338848736842</v>
      </c>
      <c r="DP141" s="27">
        <v>10.721862348178139</v>
      </c>
      <c r="DQ141" s="27">
        <v>7.7060135790494675</v>
      </c>
      <c r="DR141" s="27">
        <v>9.787193798104159</v>
      </c>
      <c r="DS141" s="27">
        <v>28.247966312736843</v>
      </c>
      <c r="DT141" s="27">
        <v>10.654578264753852</v>
      </c>
      <c r="DU141" s="27">
        <v>7.6576551834942821</v>
      </c>
      <c r="DV141" s="27">
        <v>9.4693184962718107</v>
      </c>
      <c r="DW141" s="27">
        <v>28.491432313736844</v>
      </c>
      <c r="DX141" s="27">
        <v>10.098248590653045</v>
      </c>
      <c r="DY141" s="27">
        <v>7.2578100927971931</v>
      </c>
      <c r="DZ141" s="27">
        <v>9.0677456900964017</v>
      </c>
      <c r="EA141" s="27">
        <v>28.753670592736842</v>
      </c>
      <c r="EB141" s="27">
        <v>9.5271667203344457</v>
      </c>
      <c r="EC141" s="27">
        <v>6.8473623082132145</v>
      </c>
      <c r="ED141" s="27">
        <v>8.2856337333369794</v>
      </c>
      <c r="EE141" s="27">
        <v>29.005443209736843</v>
      </c>
      <c r="EF141" s="27">
        <v>9.0192146937494755</v>
      </c>
      <c r="EG141" s="27">
        <v>6.4822871853233375</v>
      </c>
      <c r="EH141" s="27">
        <v>7.8280149442781592</v>
      </c>
      <c r="EI141" s="27">
        <v>29.279671867736841</v>
      </c>
      <c r="EJ141" s="27">
        <v>8.4882019915653899</v>
      </c>
      <c r="EK141" s="27">
        <v>6.1006379008243981</v>
      </c>
      <c r="EL141" s="27">
        <v>6.9854465168633197</v>
      </c>
      <c r="EM141" s="27">
        <v>29.578628346736842</v>
      </c>
      <c r="EN141" s="27">
        <v>8.0032409608403086</v>
      </c>
      <c r="EO141" s="27">
        <v>5.7520868593430352</v>
      </c>
      <c r="EP141" s="27">
        <v>6.234730017397542</v>
      </c>
      <c r="EQ141" s="27">
        <v>29.917499587736842</v>
      </c>
      <c r="ER141" s="27">
        <v>7.7962788630246385</v>
      </c>
      <c r="ES141" s="27">
        <v>5.6033391246374951</v>
      </c>
      <c r="ET141" s="27">
        <v>5.5290476859826789</v>
      </c>
      <c r="EU141" s="27">
        <v>30.281535162736844</v>
      </c>
      <c r="EV141" s="27">
        <v>7.6585651536626846</v>
      </c>
      <c r="EW141" s="27">
        <v>5.5043615701882151</v>
      </c>
      <c r="EX141" s="27">
        <v>4.6847742572618465</v>
      </c>
      <c r="EY141" s="27">
        <v>30.677929968736841</v>
      </c>
      <c r="EZ141" s="27">
        <v>7.481429302316128</v>
      </c>
      <c r="FA141" s="27">
        <v>5.3770505460875375</v>
      </c>
      <c r="FB141" s="27">
        <v>3.7071662344898009</v>
      </c>
      <c r="FC141" s="27">
        <v>32.232708147736844</v>
      </c>
      <c r="FD141" s="27">
        <v>6.76267615609272</v>
      </c>
      <c r="FE141" s="27">
        <v>4.8604685079192098</v>
      </c>
      <c r="FF141" s="27">
        <v>0.16477188272573073</v>
      </c>
      <c r="FG141" s="27">
        <v>32.884646537736842</v>
      </c>
      <c r="FH141" s="27">
        <v>6.8792470417255194</v>
      </c>
      <c r="FI141" s="27">
        <v>4.9442502986601458</v>
      </c>
      <c r="FJ141" s="27">
        <v>-1.4137682117232693</v>
      </c>
      <c r="FK141" s="27">
        <v>33.067865878736839</v>
      </c>
      <c r="FL141" s="27">
        <v>7.6336363974359074</v>
      </c>
      <c r="FM141" s="27">
        <v>5.48644478225025</v>
      </c>
      <c r="FN141" s="27">
        <v>-1.4128915772263397</v>
      </c>
      <c r="FO141" s="27">
        <v>33.05749659473684</v>
      </c>
      <c r="FP141" s="27">
        <v>7.7096271301799062</v>
      </c>
      <c r="FQ141" s="27">
        <v>5.5410608181021441</v>
      </c>
      <c r="FR141" s="27">
        <v>-0.47743631925975549</v>
      </c>
      <c r="FS141" s="28">
        <v>28.211923245736841</v>
      </c>
      <c r="FT141" s="28">
        <v>10.721862348178139</v>
      </c>
      <c r="FU141" s="28">
        <v>7.7060135790494675</v>
      </c>
      <c r="FV141" s="28">
        <v>9.787193798104159</v>
      </c>
      <c r="FW141" s="28">
        <v>28.253138590736842</v>
      </c>
      <c r="FX141" s="28">
        <v>10.630098114602468</v>
      </c>
      <c r="FY141" s="28">
        <v>7.640060817575586</v>
      </c>
      <c r="FZ141" s="28">
        <v>9.4483367877807289</v>
      </c>
      <c r="GA141" s="28">
        <v>28.496908235736843</v>
      </c>
      <c r="GB141" s="28">
        <v>10.403312373366528</v>
      </c>
      <c r="GC141" s="28">
        <v>7.4770654400238588</v>
      </c>
      <c r="GD141" s="28">
        <v>9.0451150815475785</v>
      </c>
      <c r="GE141" s="28">
        <v>28.756351602736842</v>
      </c>
      <c r="GF141" s="28">
        <v>10.107692596683025</v>
      </c>
      <c r="GG141" s="28">
        <v>7.2645976858798473</v>
      </c>
      <c r="GH141" s="28">
        <v>8.2962464402235341</v>
      </c>
      <c r="GI141" s="28">
        <v>29.068845147736841</v>
      </c>
      <c r="GJ141" s="28">
        <v>9.8771241413286006</v>
      </c>
      <c r="GK141" s="28">
        <v>7.0988835972109543</v>
      </c>
      <c r="GL141" s="28">
        <v>7.8712028435056425</v>
      </c>
      <c r="GM141" s="28">
        <v>29.402284050736842</v>
      </c>
      <c r="GN141" s="28">
        <v>9.5497890468902309</v>
      </c>
      <c r="GO141" s="28">
        <v>6.86362141973391</v>
      </c>
      <c r="GP141" s="28">
        <v>7.0473712252407026</v>
      </c>
      <c r="GQ141" s="28">
        <v>29.747815761736842</v>
      </c>
      <c r="GR141" s="28">
        <v>9.2627004266948028</v>
      </c>
      <c r="GS141" s="28">
        <v>6.6572851757331231</v>
      </c>
      <c r="GT141" s="28">
        <v>6.2664520784559556</v>
      </c>
      <c r="GU141" s="28">
        <v>30.119376395736843</v>
      </c>
      <c r="GV141" s="28">
        <v>9.0332413892620469</v>
      </c>
      <c r="GW141" s="28">
        <v>6.4923684475685519</v>
      </c>
      <c r="GX141" s="28">
        <v>5.5257793755343947</v>
      </c>
      <c r="GY141" s="28">
        <v>30.493977525736842</v>
      </c>
      <c r="GZ141" s="28">
        <v>8.7987365052578248</v>
      </c>
      <c r="HA141" s="28">
        <v>6.3238251701222588</v>
      </c>
      <c r="HB141" s="28">
        <v>4.7433925511196158</v>
      </c>
      <c r="HC141" s="28">
        <v>30.898573462736842</v>
      </c>
      <c r="HD141" s="28">
        <v>8.5470924510118227</v>
      </c>
      <c r="HE141" s="28">
        <v>6.1429636335594191</v>
      </c>
      <c r="HF141" s="28">
        <v>3.9790553563917115</v>
      </c>
      <c r="HG141" s="28">
        <v>32.492463709736839</v>
      </c>
      <c r="HH141" s="28">
        <v>7.3183085125288923</v>
      </c>
      <c r="HI141" s="28">
        <v>5.2598124226808052</v>
      </c>
      <c r="HJ141" s="28">
        <v>0.2769735712094139</v>
      </c>
      <c r="HK141" s="28">
        <v>33.695980408736844</v>
      </c>
      <c r="HL141" s="28">
        <v>5.846401651427275</v>
      </c>
      <c r="HM141" s="28">
        <v>4.2019239803177602</v>
      </c>
      <c r="HN141" s="28">
        <v>-6.0113303686660302</v>
      </c>
      <c r="HO141" s="28">
        <v>30.004835350082242</v>
      </c>
      <c r="HP141" s="28">
        <v>4.9400673585830415</v>
      </c>
      <c r="HQ141" s="28">
        <v>3.550523678671226</v>
      </c>
      <c r="HR141" s="28">
        <v>-9.8388358693454592</v>
      </c>
      <c r="HS141" s="28">
        <v>25.597163004359249</v>
      </c>
      <c r="HT141" s="28">
        <v>4.2143777146178518</v>
      </c>
      <c r="HU141" s="28">
        <v>3.0289562429988641</v>
      </c>
      <c r="HV141" s="28">
        <v>-12.369727854281805</v>
      </c>
      <c r="HW141" s="29">
        <v>28.211923245736841</v>
      </c>
      <c r="HX141" s="29">
        <v>10.721862348178139</v>
      </c>
      <c r="HY141" s="29">
        <v>7.7060135790494675</v>
      </c>
      <c r="HZ141" s="29">
        <v>9.787193798104159</v>
      </c>
      <c r="IA141" s="29">
        <v>28.223163868736844</v>
      </c>
      <c r="IB141" s="29">
        <v>10.658571555190195</v>
      </c>
      <c r="IC141" s="29">
        <v>7.6605252399572592</v>
      </c>
      <c r="ID141" s="29">
        <v>9.4863493313914766</v>
      </c>
      <c r="IE141" s="29">
        <v>28.588456779736841</v>
      </c>
      <c r="IF141" s="29">
        <v>10.522164864986694</v>
      </c>
      <c r="IG141" s="29">
        <v>7.5624870659118724</v>
      </c>
      <c r="IH141" s="29">
        <v>8.8770120351643769</v>
      </c>
      <c r="II141" s="29">
        <v>28.852102555736842</v>
      </c>
      <c r="IJ141" s="29">
        <v>10.257265322331417</v>
      </c>
      <c r="IK141" s="29">
        <v>7.3720985488337352</v>
      </c>
      <c r="IL141" s="29">
        <v>8.0820549362211267</v>
      </c>
      <c r="IM141" s="29">
        <v>29.140809624736843</v>
      </c>
      <c r="IN141" s="29">
        <v>10.168729884641133</v>
      </c>
      <c r="IO141" s="29">
        <v>7.3084663865364501</v>
      </c>
      <c r="IP141" s="29">
        <v>7.597112733961449</v>
      </c>
      <c r="IQ141" s="29">
        <v>29.426508855736841</v>
      </c>
      <c r="IR141" s="29">
        <v>9.699301601869232</v>
      </c>
      <c r="IS141" s="29">
        <v>6.97107903684297</v>
      </c>
      <c r="IT141" s="29">
        <v>6.8230155809088622</v>
      </c>
      <c r="IU141" s="29">
        <v>29.730212202736844</v>
      </c>
      <c r="IV141" s="29">
        <v>9.4069607853327444</v>
      </c>
      <c r="IW141" s="29">
        <v>6.760967935918103</v>
      </c>
      <c r="IX141" s="29">
        <v>6.1412193980313283</v>
      </c>
      <c r="IY141" s="29">
        <v>30.037018242736842</v>
      </c>
      <c r="IZ141" s="29">
        <v>9.2230677504479743</v>
      </c>
      <c r="JA141" s="29">
        <v>6.6288003909621231</v>
      </c>
      <c r="JB141" s="29">
        <v>5.5587421071381264</v>
      </c>
      <c r="JC141" s="29">
        <v>30.342662709736842</v>
      </c>
      <c r="JD141" s="29">
        <v>9.0563860683590729</v>
      </c>
      <c r="JE141" s="29">
        <v>6.5090029841455612</v>
      </c>
      <c r="JF141" s="29">
        <v>4.8355883665268919</v>
      </c>
      <c r="JG141" s="29">
        <v>30.739130137736844</v>
      </c>
      <c r="JH141" s="29">
        <v>8.7481578492417658</v>
      </c>
      <c r="JI141" s="29">
        <v>6.2874732941689118</v>
      </c>
      <c r="JJ141" s="29">
        <v>3.1856862066185592</v>
      </c>
      <c r="JK141" s="29">
        <v>32.389185496736843</v>
      </c>
      <c r="JL141" s="29">
        <v>7.051766170541045</v>
      </c>
      <c r="JM141" s="29">
        <v>5.0682431933762508</v>
      </c>
      <c r="JN141" s="29">
        <v>-4.2714266541099981</v>
      </c>
      <c r="JO141" s="29">
        <v>33.248318074295192</v>
      </c>
      <c r="JP141" s="29">
        <v>5.4740820581160774</v>
      </c>
      <c r="JQ141" s="29">
        <v>3.9343305577730487</v>
      </c>
      <c r="JR141" s="29">
        <v>-9.3849354035169554</v>
      </c>
      <c r="JS141" s="29">
        <v>29.050864142036037</v>
      </c>
      <c r="JT141" s="29">
        <v>4.7830032730477683</v>
      </c>
      <c r="JU141" s="29">
        <v>3.4376386278645943</v>
      </c>
      <c r="JV141" s="29">
        <v>-11.587397562227572</v>
      </c>
      <c r="JW141" s="29">
        <v>30.198542943340254</v>
      </c>
      <c r="JX141" s="29">
        <v>4.9719598368252509</v>
      </c>
      <c r="JY141" s="29">
        <v>3.5734454307347345</v>
      </c>
      <c r="JZ141" s="29">
        <v>-9.9456587307683222</v>
      </c>
    </row>
    <row r="142" spans="1:286" ht="15" thickBot="1" x14ac:dyDescent="0.4">
      <c r="A142" s="2"/>
      <c r="B142" s="74" t="s">
        <v>613</v>
      </c>
      <c r="C142" s="74" t="s">
        <v>614</v>
      </c>
      <c r="D142" s="74" t="s">
        <v>504</v>
      </c>
      <c r="E142" s="87">
        <v>378312</v>
      </c>
      <c r="F142" s="84">
        <v>422726</v>
      </c>
      <c r="G142" s="22">
        <v>24.125235322000002</v>
      </c>
      <c r="H142" s="22">
        <v>9.2820901475867572</v>
      </c>
      <c r="I142" s="22">
        <v>6.7711555327168833</v>
      </c>
      <c r="J142" s="22">
        <v>12.085808285882756</v>
      </c>
      <c r="K142" s="22">
        <v>24.125305540000003</v>
      </c>
      <c r="L142" s="22">
        <v>9.2113355486978286</v>
      </c>
      <c r="M142" s="22">
        <v>6.7195410379086749</v>
      </c>
      <c r="N142" s="22">
        <v>12.0044033635826</v>
      </c>
      <c r="O142" s="22">
        <v>24.163318097000001</v>
      </c>
      <c r="P142" s="22">
        <v>9.1386487567200145</v>
      </c>
      <c r="Q142" s="22">
        <v>6.6665170351430945</v>
      </c>
      <c r="R142" s="22">
        <v>11.852783854557542</v>
      </c>
      <c r="S142" s="22">
        <v>24.213160414000001</v>
      </c>
      <c r="T142" s="22">
        <v>9.0805508482868067</v>
      </c>
      <c r="U142" s="22">
        <v>6.6241354198094973</v>
      </c>
      <c r="V142" s="22">
        <v>11.654234921936249</v>
      </c>
      <c r="W142" s="22">
        <v>24.270043846</v>
      </c>
      <c r="X142" s="22">
        <v>8.7843869339383414</v>
      </c>
      <c r="Y142" s="22">
        <v>6.4080879676359066</v>
      </c>
      <c r="Z142" s="22">
        <v>11.382990258074228</v>
      </c>
      <c r="AA142" s="22">
        <v>24.330325782000003</v>
      </c>
      <c r="AB142" s="22">
        <v>8.7196865400612467</v>
      </c>
      <c r="AC142" s="22">
        <v>6.3608899310941318</v>
      </c>
      <c r="AD142" s="22">
        <v>11.097083832839893</v>
      </c>
      <c r="AE142" s="22">
        <v>24.394501836</v>
      </c>
      <c r="AF142" s="22">
        <v>8.5991242971033692</v>
      </c>
      <c r="AG142" s="22">
        <v>6.2729414533848056</v>
      </c>
      <c r="AH142" s="22">
        <v>10.813502009966859</v>
      </c>
      <c r="AI142" s="22">
        <v>24.466091843000001</v>
      </c>
      <c r="AJ142" s="22">
        <v>8.5549546933809424</v>
      </c>
      <c r="AK142" s="22">
        <v>6.2407203424208291</v>
      </c>
      <c r="AL142" s="22">
        <v>10.512338769975273</v>
      </c>
      <c r="AM142" s="22">
        <v>24.544871270000002</v>
      </c>
      <c r="AN142" s="22">
        <v>8.430769175519643</v>
      </c>
      <c r="AO142" s="22">
        <v>6.15012873611452</v>
      </c>
      <c r="AP142" s="22">
        <v>10.199357803465126</v>
      </c>
      <c r="AQ142" s="22">
        <v>24.643011337000001</v>
      </c>
      <c r="AR142" s="22">
        <v>8.2626023189035553</v>
      </c>
      <c r="AS142" s="22">
        <v>6.0274533555170073</v>
      </c>
      <c r="AT142" s="22">
        <v>9.8358203661684556</v>
      </c>
      <c r="AU142" s="22">
        <v>25.054093666</v>
      </c>
      <c r="AV142" s="22">
        <v>7.6976455741853878</v>
      </c>
      <c r="AW142" s="22">
        <v>5.6153252758582788</v>
      </c>
      <c r="AX142" s="22">
        <v>8.5995502168438573</v>
      </c>
      <c r="AY142" s="22">
        <v>25.344852002000003</v>
      </c>
      <c r="AZ142" s="22">
        <v>7.240009769701456</v>
      </c>
      <c r="BA142" s="22">
        <v>5.2814863279240845</v>
      </c>
      <c r="BB142" s="22">
        <v>8.1288661662150474</v>
      </c>
      <c r="BC142" s="22">
        <v>25.507310743000001</v>
      </c>
      <c r="BD142" s="22">
        <v>7.4214080203586725</v>
      </c>
      <c r="BE142" s="22">
        <v>5.4138138262604487</v>
      </c>
      <c r="BF142" s="22">
        <v>8.1905365481786383</v>
      </c>
      <c r="BG142" s="22">
        <v>25.563851920000001</v>
      </c>
      <c r="BH142" s="22">
        <v>7.235742430435077</v>
      </c>
      <c r="BI142" s="22">
        <v>5.2783733633413128</v>
      </c>
      <c r="BJ142" s="22">
        <v>8.4534117147662897</v>
      </c>
      <c r="BK142" s="25">
        <v>24.12506531</v>
      </c>
      <c r="BL142" s="25">
        <v>9.2820901475867572</v>
      </c>
      <c r="BM142" s="25">
        <v>6.7711555327168833</v>
      </c>
      <c r="BN142" s="25">
        <v>12.085808285882756</v>
      </c>
      <c r="BO142" s="25">
        <v>24.118001816000003</v>
      </c>
      <c r="BP142" s="25">
        <v>9.1916777578921458</v>
      </c>
      <c r="BQ142" s="25">
        <v>6.705200953201623</v>
      </c>
      <c r="BR142" s="25">
        <v>12.069459447077774</v>
      </c>
      <c r="BS142" s="25">
        <v>24.137837548</v>
      </c>
      <c r="BT142" s="25">
        <v>9.1067360974190503</v>
      </c>
      <c r="BU142" s="25">
        <v>6.6432371944872033</v>
      </c>
      <c r="BV142" s="25">
        <v>11.983971916523224</v>
      </c>
      <c r="BW142" s="25">
        <v>24.160405495000003</v>
      </c>
      <c r="BX142" s="25">
        <v>9.0787217352219418</v>
      </c>
      <c r="BY142" s="25">
        <v>6.6228011072945145</v>
      </c>
      <c r="BZ142" s="25">
        <v>11.883584446205171</v>
      </c>
      <c r="CA142" s="25">
        <v>24.183772243</v>
      </c>
      <c r="CB142" s="25">
        <v>9.0427919942719868</v>
      </c>
      <c r="CC142" s="25">
        <v>6.5965908615035236</v>
      </c>
      <c r="CD142" s="25">
        <v>11.797765471570273</v>
      </c>
      <c r="CE142" s="25">
        <v>24.212448503000001</v>
      </c>
      <c r="CF142" s="25">
        <v>8.9359475954301626</v>
      </c>
      <c r="CG142" s="25">
        <v>6.5186493600901034</v>
      </c>
      <c r="CH142" s="25">
        <v>11.649135817067915</v>
      </c>
      <c r="CI142" s="25">
        <v>24.250377726</v>
      </c>
      <c r="CJ142" s="25">
        <v>8.9089243073673963</v>
      </c>
      <c r="CK142" s="25">
        <v>6.4989362476801817</v>
      </c>
      <c r="CL142" s="25">
        <v>11.460359007093423</v>
      </c>
      <c r="CM142" s="25">
        <v>24.297347382000002</v>
      </c>
      <c r="CN142" s="25">
        <v>8.8772991317408838</v>
      </c>
      <c r="CO142" s="25">
        <v>6.4758661223623113</v>
      </c>
      <c r="CP142" s="25">
        <v>11.244220226435402</v>
      </c>
      <c r="CQ142" s="25">
        <v>24.35294116</v>
      </c>
      <c r="CR142" s="25">
        <v>8.8258260447841561</v>
      </c>
      <c r="CS142" s="25">
        <v>6.4383172220616958</v>
      </c>
      <c r="CT142" s="25">
        <v>11.002067487067782</v>
      </c>
      <c r="CU142" s="25">
        <v>24.41643655</v>
      </c>
      <c r="CV142" s="25">
        <v>8.7451228780255459</v>
      </c>
      <c r="CW142" s="25">
        <v>6.3794453855015414</v>
      </c>
      <c r="CX142" s="25">
        <v>10.746697435101328</v>
      </c>
      <c r="CY142" s="25">
        <v>24.549323643000001</v>
      </c>
      <c r="CZ142" s="25">
        <v>8.4305030905016007</v>
      </c>
      <c r="DA142" s="25">
        <v>6.1499346307984295</v>
      </c>
      <c r="DB142" s="25">
        <v>10.011490147903821</v>
      </c>
      <c r="DC142" s="25">
        <v>24.650268851</v>
      </c>
      <c r="DD142" s="25">
        <v>8.3229219932199214</v>
      </c>
      <c r="DE142" s="25">
        <v>6.0714557181298225</v>
      </c>
      <c r="DF142" s="25">
        <v>9.5990950853047945</v>
      </c>
      <c r="DG142" s="25">
        <v>24.710842724000003</v>
      </c>
      <c r="DH142" s="25">
        <v>8.4593730800346716</v>
      </c>
      <c r="DI142" s="25">
        <v>6.1709948862202264</v>
      </c>
      <c r="DJ142" s="25">
        <v>9.4456392250141086</v>
      </c>
      <c r="DK142" s="25">
        <v>24.745353377000001</v>
      </c>
      <c r="DL142" s="25">
        <v>8.8345937472925371</v>
      </c>
      <c r="DM142" s="25">
        <v>6.4447131389731762</v>
      </c>
      <c r="DN142" s="25">
        <v>9.4115228103362547</v>
      </c>
      <c r="DO142" s="27">
        <v>24.125235322000002</v>
      </c>
      <c r="DP142" s="27">
        <v>9.2820901475867572</v>
      </c>
      <c r="DQ142" s="27">
        <v>6.7711555327168833</v>
      </c>
      <c r="DR142" s="27">
        <v>12.085808285882756</v>
      </c>
      <c r="DS142" s="27">
        <v>24.125305540000003</v>
      </c>
      <c r="DT142" s="27">
        <v>9.1856367618657497</v>
      </c>
      <c r="DU142" s="27">
        <v>6.7007941307061651</v>
      </c>
      <c r="DV142" s="27">
        <v>12.004403360578348</v>
      </c>
      <c r="DW142" s="27">
        <v>24.163318096000001</v>
      </c>
      <c r="DX142" s="27">
        <v>9.1275453680269312</v>
      </c>
      <c r="DY142" s="27">
        <v>6.6584172676784759</v>
      </c>
      <c r="DZ142" s="27">
        <v>11.852783861561917</v>
      </c>
      <c r="EA142" s="27">
        <v>24.213160414000001</v>
      </c>
      <c r="EB142" s="27">
        <v>9.0712049090570108</v>
      </c>
      <c r="EC142" s="27">
        <v>6.6173176872602477</v>
      </c>
      <c r="ED142" s="27">
        <v>11.654234921936249</v>
      </c>
      <c r="EE142" s="27">
        <v>24.270043856000001</v>
      </c>
      <c r="EF142" s="27">
        <v>8.7766580203012321</v>
      </c>
      <c r="EG142" s="27">
        <v>6.4024498327434758</v>
      </c>
      <c r="EH142" s="27">
        <v>11.382990194074191</v>
      </c>
      <c r="EI142" s="27">
        <v>24.330325770000002</v>
      </c>
      <c r="EJ142" s="27">
        <v>8.7192703040606574</v>
      </c>
      <c r="EK142" s="27">
        <v>6.36058629272675</v>
      </c>
      <c r="EL142" s="27">
        <v>11.097083904853079</v>
      </c>
      <c r="EM142" s="27">
        <v>24.394501836</v>
      </c>
      <c r="EN142" s="27">
        <v>8.6085253254286656</v>
      </c>
      <c r="EO142" s="27">
        <v>6.2797993726622439</v>
      </c>
      <c r="EP142" s="27">
        <v>10.813502009966859</v>
      </c>
      <c r="EQ142" s="27">
        <v>24.466091843000001</v>
      </c>
      <c r="ER142" s="27">
        <v>8.5580752756497542</v>
      </c>
      <c r="ES142" s="27">
        <v>6.2429967637396055</v>
      </c>
      <c r="ET142" s="27">
        <v>10.512338769975273</v>
      </c>
      <c r="EU142" s="27">
        <v>24.544871270000002</v>
      </c>
      <c r="EV142" s="27">
        <v>8.4415125681420644</v>
      </c>
      <c r="EW142" s="27">
        <v>6.1579658914576383</v>
      </c>
      <c r="EX142" s="27">
        <v>10.199357803465126</v>
      </c>
      <c r="EY142" s="27">
        <v>24.635623735000003</v>
      </c>
      <c r="EZ142" s="27">
        <v>8.2584275502193165</v>
      </c>
      <c r="FA142" s="27">
        <v>6.0244079198850944</v>
      </c>
      <c r="FB142" s="27">
        <v>9.8726360520763485</v>
      </c>
      <c r="FC142" s="27">
        <v>25.015181494</v>
      </c>
      <c r="FD142" s="27">
        <v>7.7042170204070448</v>
      </c>
      <c r="FE142" s="27">
        <v>5.6201190543859836</v>
      </c>
      <c r="FF142" s="27">
        <v>8.7614489367099164</v>
      </c>
      <c r="FG142" s="27">
        <v>25.287417435000002</v>
      </c>
      <c r="FH142" s="27">
        <v>7.2633117985161855</v>
      </c>
      <c r="FI142" s="27">
        <v>5.2984848335218135</v>
      </c>
      <c r="FJ142" s="27">
        <v>8.3271146865318304</v>
      </c>
      <c r="FK142" s="27">
        <v>25.443402682000002</v>
      </c>
      <c r="FL142" s="27">
        <v>7.4436481790598368</v>
      </c>
      <c r="FM142" s="27">
        <v>5.4300377123942249</v>
      </c>
      <c r="FN142" s="27">
        <v>8.3743567530873282</v>
      </c>
      <c r="FO142" s="27">
        <v>25.504015805000002</v>
      </c>
      <c r="FP142" s="27">
        <v>7.2576361266204223</v>
      </c>
      <c r="FQ142" s="27">
        <v>5.294344509893425</v>
      </c>
      <c r="FR142" s="27">
        <v>8.6213556934015294</v>
      </c>
      <c r="FS142" s="28">
        <v>24.125383705000001</v>
      </c>
      <c r="FT142" s="28">
        <v>9.2820901475867572</v>
      </c>
      <c r="FU142" s="28">
        <v>6.7711555327168833</v>
      </c>
      <c r="FV142" s="28">
        <v>12.085808285882756</v>
      </c>
      <c r="FW142" s="28">
        <v>24.124481311</v>
      </c>
      <c r="FX142" s="28">
        <v>9.2558279827015255</v>
      </c>
      <c r="FY142" s="28">
        <v>6.7519976490682314</v>
      </c>
      <c r="FZ142" s="28">
        <v>11.999192834233437</v>
      </c>
      <c r="GA142" s="28">
        <v>24.167885691000002</v>
      </c>
      <c r="GB142" s="28">
        <v>9.1451554209048513</v>
      </c>
      <c r="GC142" s="28">
        <v>6.6712635560768669</v>
      </c>
      <c r="GD142" s="28">
        <v>11.855854231280698</v>
      </c>
      <c r="GE142" s="28">
        <v>24.229002083000001</v>
      </c>
      <c r="GF142" s="28">
        <v>8.9673655564528225</v>
      </c>
      <c r="GG142" s="28">
        <v>6.5415683252394103</v>
      </c>
      <c r="GH142" s="28">
        <v>11.669831285927554</v>
      </c>
      <c r="GI142" s="28">
        <v>24.304234123000001</v>
      </c>
      <c r="GJ142" s="28">
        <v>8.7606685102621462</v>
      </c>
      <c r="GK142" s="28">
        <v>6.3907857077839969</v>
      </c>
      <c r="GL142" s="28">
        <v>11.466736196010967</v>
      </c>
      <c r="GM142" s="28">
        <v>24.390539871000001</v>
      </c>
      <c r="GN142" s="28">
        <v>8.5546359597270474</v>
      </c>
      <c r="GO142" s="28">
        <v>6.2404878306578837</v>
      </c>
      <c r="GP142" s="28">
        <v>11.229486431171917</v>
      </c>
      <c r="GQ142" s="28">
        <v>24.493404213000002</v>
      </c>
      <c r="GR142" s="28">
        <v>8.4682839389244453</v>
      </c>
      <c r="GS142" s="28">
        <v>6.1774952337188385</v>
      </c>
      <c r="GT142" s="28">
        <v>10.992185070860035</v>
      </c>
      <c r="GU142" s="28">
        <v>24.613111992</v>
      </c>
      <c r="GV142" s="28">
        <v>8.3022669926238777</v>
      </c>
      <c r="GW142" s="28">
        <v>6.0563881827643593</v>
      </c>
      <c r="GX142" s="28">
        <v>10.751670967839981</v>
      </c>
      <c r="GY142" s="28">
        <v>24.742755011</v>
      </c>
      <c r="GZ142" s="28">
        <v>8.2181839813769013</v>
      </c>
      <c r="HA142" s="28">
        <v>5.9950507967058462</v>
      </c>
      <c r="HB142" s="28">
        <v>10.529652341696771</v>
      </c>
      <c r="HC142" s="28">
        <v>24.895308956000001</v>
      </c>
      <c r="HD142" s="28">
        <v>8.1124902748337213</v>
      </c>
      <c r="HE142" s="28">
        <v>5.9179487093037659</v>
      </c>
      <c r="HF142" s="28">
        <v>10.304144983976496</v>
      </c>
      <c r="HG142" s="28">
        <v>25.492063310000002</v>
      </c>
      <c r="HH142" s="28">
        <v>7.3350757380013842</v>
      </c>
      <c r="HI142" s="28">
        <v>5.350835628242451</v>
      </c>
      <c r="HJ142" s="28">
        <v>8.9554981824037796</v>
      </c>
      <c r="HK142" s="28">
        <v>25.802509480000001</v>
      </c>
      <c r="HL142" s="28">
        <v>6.3366078073757253</v>
      </c>
      <c r="HM142" s="28">
        <v>4.6224671740259149</v>
      </c>
      <c r="HN142" s="28">
        <v>6.7107946322905754</v>
      </c>
      <c r="HO142" s="28">
        <v>25.942700884000001</v>
      </c>
      <c r="HP142" s="28">
        <v>5.9754139005426188</v>
      </c>
      <c r="HQ142" s="28">
        <v>4.3589812477151826</v>
      </c>
      <c r="HR142" s="28">
        <v>5.0476039928898615</v>
      </c>
      <c r="HS142" s="28">
        <v>25.99352936</v>
      </c>
      <c r="HT142" s="28">
        <v>5.3172747131649913</v>
      </c>
      <c r="HU142" s="28">
        <v>3.8788778734694125</v>
      </c>
      <c r="HV142" s="28">
        <v>4.0561479067299118</v>
      </c>
      <c r="HW142" s="29">
        <v>24.125383705000001</v>
      </c>
      <c r="HX142" s="29">
        <v>9.2820901475867572</v>
      </c>
      <c r="HY142" s="29">
        <v>6.7711555327168833</v>
      </c>
      <c r="HZ142" s="29">
        <v>12.085808285882756</v>
      </c>
      <c r="IA142" s="29">
        <v>24.118568986</v>
      </c>
      <c r="IB142" s="29">
        <v>9.2036931236925223</v>
      </c>
      <c r="IC142" s="29">
        <v>6.7139659952690058</v>
      </c>
      <c r="ID142" s="29">
        <v>12.018019023239734</v>
      </c>
      <c r="IE142" s="29">
        <v>24.179835189000002</v>
      </c>
      <c r="IF142" s="29">
        <v>9.0667452945619491</v>
      </c>
      <c r="IG142" s="29">
        <v>6.6140644605751051</v>
      </c>
      <c r="IH142" s="29">
        <v>11.810437027108581</v>
      </c>
      <c r="II142" s="29">
        <v>24.247762390000002</v>
      </c>
      <c r="IJ142" s="29">
        <v>8.7443557462624621</v>
      </c>
      <c r="IK142" s="29">
        <v>6.3788857735607678</v>
      </c>
      <c r="IL142" s="29">
        <v>11.595458559373782</v>
      </c>
      <c r="IM142" s="29">
        <v>24.328446341000003</v>
      </c>
      <c r="IN142" s="29">
        <v>8.0087703703540978</v>
      </c>
      <c r="IO142" s="29">
        <v>5.8422864830267836</v>
      </c>
      <c r="IP142" s="29">
        <v>11.341856182907641</v>
      </c>
      <c r="IQ142" s="29">
        <v>24.414731292000003</v>
      </c>
      <c r="IR142" s="29">
        <v>7.5228469230822057</v>
      </c>
      <c r="IS142" s="29">
        <v>5.4878120935136234</v>
      </c>
      <c r="IT142" s="29">
        <v>11.119853756123987</v>
      </c>
      <c r="IU142" s="29">
        <v>24.513919470000001</v>
      </c>
      <c r="IV142" s="29">
        <v>7.0455002668267692</v>
      </c>
      <c r="IW142" s="29">
        <v>5.1395943536365509</v>
      </c>
      <c r="IX142" s="29">
        <v>10.9080290566539</v>
      </c>
      <c r="IY142" s="29">
        <v>24.624249201000001</v>
      </c>
      <c r="IZ142" s="29">
        <v>6.9891762555600181</v>
      </c>
      <c r="JA142" s="29">
        <v>5.0985067715887915</v>
      </c>
      <c r="JB142" s="29">
        <v>10.710409119868027</v>
      </c>
      <c r="JC142" s="29">
        <v>24.771081461000001</v>
      </c>
      <c r="JD142" s="29">
        <v>6.9226235289670166</v>
      </c>
      <c r="JE142" s="29">
        <v>5.049957484119874</v>
      </c>
      <c r="JF142" s="29">
        <v>10.463738851689094</v>
      </c>
      <c r="JG142" s="29">
        <v>25.003123105</v>
      </c>
      <c r="JH142" s="29">
        <v>6.7725858516056272</v>
      </c>
      <c r="JI142" s="29">
        <v>4.9405070873850718</v>
      </c>
      <c r="JJ142" s="29">
        <v>9.8595040112354955</v>
      </c>
      <c r="JK142" s="29">
        <v>25.414014259000002</v>
      </c>
      <c r="JL142" s="29">
        <v>6.489849094438453</v>
      </c>
      <c r="JM142" s="29">
        <v>4.7342545594355698</v>
      </c>
      <c r="JN142" s="29">
        <v>7.0416493514991174</v>
      </c>
      <c r="JO142" s="29">
        <v>25.611421161000003</v>
      </c>
      <c r="JP142" s="29">
        <v>5.7333437490708441</v>
      </c>
      <c r="JQ142" s="29">
        <v>4.1823944424394472</v>
      </c>
      <c r="JR142" s="29">
        <v>5.0136800245309061</v>
      </c>
      <c r="JS142" s="29">
        <v>25.634097194000002</v>
      </c>
      <c r="JT142" s="29">
        <v>5.3362211449962684</v>
      </c>
      <c r="JU142" s="29">
        <v>3.8926990317085348</v>
      </c>
      <c r="JV142" s="29">
        <v>4.0136394354861515</v>
      </c>
      <c r="JW142" s="29">
        <v>25.549242448000001</v>
      </c>
      <c r="JX142" s="29">
        <v>5.3412760333842382</v>
      </c>
      <c r="JY142" s="29">
        <v>3.8963865024108495</v>
      </c>
      <c r="JZ142" s="29">
        <v>4.6331859130355255</v>
      </c>
    </row>
    <row r="143" spans="1:286" ht="15" thickBot="1" x14ac:dyDescent="0.4">
      <c r="A143" s="2"/>
      <c r="B143" s="74" t="s">
        <v>615</v>
      </c>
      <c r="C143" s="74" t="s">
        <v>471</v>
      </c>
      <c r="D143" s="74" t="s">
        <v>850</v>
      </c>
      <c r="E143" s="87">
        <v>340240</v>
      </c>
      <c r="F143" s="84">
        <v>478314</v>
      </c>
      <c r="G143" s="22">
        <v>21.145543706000002</v>
      </c>
      <c r="H143" s="22">
        <v>21.145543706000002</v>
      </c>
      <c r="I143" s="22">
        <v>19.464985451018435</v>
      </c>
      <c r="J143" s="22">
        <v>11.0046738506236</v>
      </c>
      <c r="K143" s="22">
        <v>21.147319240000002</v>
      </c>
      <c r="L143" s="22">
        <v>21.147319240000002</v>
      </c>
      <c r="M143" s="22">
        <v>19.452152666977501</v>
      </c>
      <c r="N143" s="22">
        <v>10.96536074504434</v>
      </c>
      <c r="O143" s="22">
        <v>21.205284383999999</v>
      </c>
      <c r="P143" s="22">
        <v>21.205284383999999</v>
      </c>
      <c r="Q143" s="22">
        <v>19.408634070849399</v>
      </c>
      <c r="R143" s="22">
        <v>10.760604370199943</v>
      </c>
      <c r="S143" s="22">
        <v>21.278699396</v>
      </c>
      <c r="T143" s="22">
        <v>21.278699396</v>
      </c>
      <c r="U143" s="22">
        <v>19.333401567698537</v>
      </c>
      <c r="V143" s="22">
        <v>10.456017819697866</v>
      </c>
      <c r="W143" s="22">
        <v>21.365897899</v>
      </c>
      <c r="X143" s="22">
        <v>21.365897899</v>
      </c>
      <c r="Y143" s="22">
        <v>19.262939032458874</v>
      </c>
      <c r="Z143" s="22">
        <v>10.199413266676114</v>
      </c>
      <c r="AA143" s="22">
        <v>21.464204259999999</v>
      </c>
      <c r="AB143" s="22">
        <v>21.464204259999999</v>
      </c>
      <c r="AC143" s="22">
        <v>19.194021093309797</v>
      </c>
      <c r="AD143" s="22">
        <v>9.9545761707314639</v>
      </c>
      <c r="AE143" s="22">
        <v>21.548290498</v>
      </c>
      <c r="AF143" s="22">
        <v>21.548290498</v>
      </c>
      <c r="AG143" s="22">
        <v>19.116971634789461</v>
      </c>
      <c r="AH143" s="22">
        <v>9.641073128352204</v>
      </c>
      <c r="AI143" s="22">
        <v>21.627617814000001</v>
      </c>
      <c r="AJ143" s="22">
        <v>21.627617814000001</v>
      </c>
      <c r="AK143" s="22">
        <v>19.044178096712528</v>
      </c>
      <c r="AL143" s="22">
        <v>9.362124938072256</v>
      </c>
      <c r="AM143" s="22">
        <v>21.711744332999999</v>
      </c>
      <c r="AN143" s="22">
        <v>21.711744332999999</v>
      </c>
      <c r="AO143" s="22">
        <v>18.973464058535153</v>
      </c>
      <c r="AP143" s="22">
        <v>9.0745310881663563</v>
      </c>
      <c r="AQ143" s="22">
        <v>21.814370052000001</v>
      </c>
      <c r="AR143" s="22">
        <v>21.814370052000001</v>
      </c>
      <c r="AS143" s="22">
        <v>18.892006550965203</v>
      </c>
      <c r="AT143" s="22">
        <v>8.7070477524394967</v>
      </c>
      <c r="AU143" s="22">
        <v>22.193496033999999</v>
      </c>
      <c r="AV143" s="22">
        <v>22.193496033999999</v>
      </c>
      <c r="AW143" s="22">
        <v>18.554439307977962</v>
      </c>
      <c r="AX143" s="22">
        <v>7.3809635689664006</v>
      </c>
      <c r="AY143" s="22">
        <v>22.450072117000001</v>
      </c>
      <c r="AZ143" s="22">
        <v>22.450072117000001</v>
      </c>
      <c r="BA143" s="22">
        <v>18.352514346934662</v>
      </c>
      <c r="BB143" s="22">
        <v>6.8421810078706358</v>
      </c>
      <c r="BC143" s="22">
        <v>22.579737461000001</v>
      </c>
      <c r="BD143" s="22">
        <v>22.579737461000001</v>
      </c>
      <c r="BE143" s="22">
        <v>18.332917974134865</v>
      </c>
      <c r="BF143" s="22">
        <v>6.8080480832961392</v>
      </c>
      <c r="BG143" s="22">
        <v>22.635211133999999</v>
      </c>
      <c r="BH143" s="22">
        <v>22.635211133999999</v>
      </c>
      <c r="BI143" s="22">
        <v>18.274745958065569</v>
      </c>
      <c r="BJ143" s="22">
        <v>7.1550873979132845</v>
      </c>
      <c r="BK143" s="25">
        <v>21.145078614999999</v>
      </c>
      <c r="BL143" s="25">
        <v>21.145078614999999</v>
      </c>
      <c r="BM143" s="25">
        <v>19.464985451018432</v>
      </c>
      <c r="BN143" s="25">
        <v>11.0046738506236</v>
      </c>
      <c r="BO143" s="25">
        <v>21.159188283999999</v>
      </c>
      <c r="BP143" s="25">
        <v>21.159188283999999</v>
      </c>
      <c r="BQ143" s="25">
        <v>19.457616314092217</v>
      </c>
      <c r="BR143" s="25">
        <v>10.990177108024561</v>
      </c>
      <c r="BS143" s="25">
        <v>21.212366921000001</v>
      </c>
      <c r="BT143" s="25">
        <v>21.212366921000001</v>
      </c>
      <c r="BU143" s="25">
        <v>19.423604630266734</v>
      </c>
      <c r="BV143" s="25">
        <v>10.834946991928337</v>
      </c>
      <c r="BW143" s="25">
        <v>21.269813853999999</v>
      </c>
      <c r="BX143" s="25">
        <v>21.269813853999999</v>
      </c>
      <c r="BY143" s="25">
        <v>19.376391695497656</v>
      </c>
      <c r="BZ143" s="25">
        <v>10.640673567808641</v>
      </c>
      <c r="CA143" s="25">
        <v>21.333333830000001</v>
      </c>
      <c r="CB143" s="25">
        <v>21.333333830000001</v>
      </c>
      <c r="CC143" s="25">
        <v>19.340484145964723</v>
      </c>
      <c r="CD143" s="25">
        <v>10.49940604433592</v>
      </c>
      <c r="CE143" s="25">
        <v>21.405699302999999</v>
      </c>
      <c r="CF143" s="25">
        <v>21.405699302999999</v>
      </c>
      <c r="CG143" s="25">
        <v>19.297792875402322</v>
      </c>
      <c r="CH143" s="25">
        <v>10.339249551456987</v>
      </c>
      <c r="CI143" s="25">
        <v>21.453769775000001</v>
      </c>
      <c r="CJ143" s="25">
        <v>21.453769775000001</v>
      </c>
      <c r="CK143" s="25">
        <v>19.245199748092624</v>
      </c>
      <c r="CL143" s="25">
        <v>10.075154415626692</v>
      </c>
      <c r="CM143" s="25">
        <v>21.514081484999998</v>
      </c>
      <c r="CN143" s="25">
        <v>21.514081484999998</v>
      </c>
      <c r="CO143" s="25">
        <v>19.193254497371587</v>
      </c>
      <c r="CP143" s="25">
        <v>9.8229021698337498</v>
      </c>
      <c r="CQ143" s="25">
        <v>21.586568628000002</v>
      </c>
      <c r="CR143" s="25">
        <v>21.586568628000002</v>
      </c>
      <c r="CS143" s="25">
        <v>19.135388952832823</v>
      </c>
      <c r="CT143" s="25">
        <v>9.5176462263505641</v>
      </c>
      <c r="CU143" s="25">
        <v>21.670108056</v>
      </c>
      <c r="CV143" s="25">
        <v>21.670108056</v>
      </c>
      <c r="CW143" s="25">
        <v>19.076563228245835</v>
      </c>
      <c r="CX143" s="25">
        <v>9.1993210614432392</v>
      </c>
      <c r="CY143" s="25">
        <v>21.796072607999999</v>
      </c>
      <c r="CZ143" s="25">
        <v>21.796072607999999</v>
      </c>
      <c r="DA143" s="25">
        <v>18.933261254926489</v>
      </c>
      <c r="DB143" s="25">
        <v>8.5417455054524716</v>
      </c>
      <c r="DC143" s="25">
        <v>21.880515444</v>
      </c>
      <c r="DD143" s="25">
        <v>21.880515444</v>
      </c>
      <c r="DE143" s="25">
        <v>18.814592063890164</v>
      </c>
      <c r="DF143" s="25">
        <v>8.1313290061766708</v>
      </c>
      <c r="DG143" s="25">
        <v>21.924315608000001</v>
      </c>
      <c r="DH143" s="25">
        <v>21.924315608000001</v>
      </c>
      <c r="DI143" s="25">
        <v>18.798041205252833</v>
      </c>
      <c r="DJ143" s="25">
        <v>7.8913048530418273</v>
      </c>
      <c r="DK143" s="25">
        <v>21.941678152000001</v>
      </c>
      <c r="DL143" s="25">
        <v>21.941678152000001</v>
      </c>
      <c r="DM143" s="25">
        <v>18.813154243256736</v>
      </c>
      <c r="DN143" s="25">
        <v>7.8200824065826104</v>
      </c>
      <c r="DO143" s="27">
        <v>21.145543706000002</v>
      </c>
      <c r="DP143" s="27">
        <v>21.145543706000002</v>
      </c>
      <c r="DQ143" s="27">
        <v>19.464985451018432</v>
      </c>
      <c r="DR143" s="27">
        <v>11.0046738506236</v>
      </c>
      <c r="DS143" s="27">
        <v>21.147319242000002</v>
      </c>
      <c r="DT143" s="27">
        <v>21.147319242000002</v>
      </c>
      <c r="DU143" s="27">
        <v>19.452171020687828</v>
      </c>
      <c r="DV143" s="27">
        <v>10.965360740017481</v>
      </c>
      <c r="DW143" s="27">
        <v>21.205284380999998</v>
      </c>
      <c r="DX143" s="27">
        <v>21.205284380999998</v>
      </c>
      <c r="DY143" s="27">
        <v>19.408728888913085</v>
      </c>
      <c r="DZ143" s="27">
        <v>10.760604379246697</v>
      </c>
      <c r="EA143" s="27">
        <v>21.278699396</v>
      </c>
      <c r="EB143" s="27">
        <v>21.278699396</v>
      </c>
      <c r="EC143" s="27">
        <v>19.336879129100733</v>
      </c>
      <c r="ED143" s="27">
        <v>10.456017819697866</v>
      </c>
      <c r="EE143" s="27">
        <v>21.365897916999998</v>
      </c>
      <c r="EF143" s="27">
        <v>21.365897916999998</v>
      </c>
      <c r="EG143" s="27">
        <v>19.2695491544963</v>
      </c>
      <c r="EH143" s="27">
        <v>10.199413216194912</v>
      </c>
      <c r="EI143" s="27">
        <v>21.464204241000001</v>
      </c>
      <c r="EJ143" s="27">
        <v>21.464204241000001</v>
      </c>
      <c r="EK143" s="27">
        <v>19.203525249567011</v>
      </c>
      <c r="EL143" s="27">
        <v>9.9545762230302621</v>
      </c>
      <c r="EM143" s="27">
        <v>21.548290498</v>
      </c>
      <c r="EN143" s="27">
        <v>21.548290498</v>
      </c>
      <c r="EO143" s="27">
        <v>19.137638567718042</v>
      </c>
      <c r="EP143" s="27">
        <v>9.641073128352204</v>
      </c>
      <c r="EQ143" s="27">
        <v>21.627617814000001</v>
      </c>
      <c r="ER143" s="27">
        <v>21.627617814000001</v>
      </c>
      <c r="ES143" s="27">
        <v>19.069001298232386</v>
      </c>
      <c r="ET143" s="27">
        <v>9.362124938072256</v>
      </c>
      <c r="EU143" s="27">
        <v>21.711744332999999</v>
      </c>
      <c r="EV143" s="27">
        <v>21.711744332999999</v>
      </c>
      <c r="EW143" s="27">
        <v>18.995502411044086</v>
      </c>
      <c r="EX143" s="27">
        <v>9.0745310881663563</v>
      </c>
      <c r="EY143" s="27">
        <v>21.80747693</v>
      </c>
      <c r="EZ143" s="27">
        <v>21.80747693</v>
      </c>
      <c r="FA143" s="27">
        <v>18.913564304416344</v>
      </c>
      <c r="FB143" s="27">
        <v>8.7351798826333464</v>
      </c>
      <c r="FC143" s="27">
        <v>22.156226168</v>
      </c>
      <c r="FD143" s="27">
        <v>22.156226168</v>
      </c>
      <c r="FE143" s="27">
        <v>18.570741843192078</v>
      </c>
      <c r="FF143" s="27">
        <v>7.5007096628809151</v>
      </c>
      <c r="FG143" s="27">
        <v>22.394269181999999</v>
      </c>
      <c r="FH143" s="27">
        <v>22.394269181999999</v>
      </c>
      <c r="FI143" s="27">
        <v>18.36989503664606</v>
      </c>
      <c r="FJ143" s="27">
        <v>6.984364277450112</v>
      </c>
      <c r="FK143" s="27">
        <v>22.517372623</v>
      </c>
      <c r="FL143" s="27">
        <v>22.517372623</v>
      </c>
      <c r="FM143" s="27">
        <v>18.34310223021431</v>
      </c>
      <c r="FN143" s="27">
        <v>6.935008144651718</v>
      </c>
      <c r="FO143" s="27">
        <v>22.573282894000002</v>
      </c>
      <c r="FP143" s="27">
        <v>22.573282894000002</v>
      </c>
      <c r="FQ143" s="27">
        <v>18.281006335959084</v>
      </c>
      <c r="FR143" s="27">
        <v>7.2680615952910621</v>
      </c>
      <c r="FS143" s="28">
        <v>21.146729573999998</v>
      </c>
      <c r="FT143" s="28">
        <v>21.146729573999998</v>
      </c>
      <c r="FU143" s="28">
        <v>19.464985451018432</v>
      </c>
      <c r="FV143" s="28">
        <v>11.0046738506236</v>
      </c>
      <c r="FW143" s="28">
        <v>21.147281355000001</v>
      </c>
      <c r="FX143" s="28">
        <v>21.147281355000001</v>
      </c>
      <c r="FY143" s="28">
        <v>19.448601708084475</v>
      </c>
      <c r="FZ143" s="28">
        <v>10.951298300758836</v>
      </c>
      <c r="GA143" s="28">
        <v>21.216140366000001</v>
      </c>
      <c r="GB143" s="28">
        <v>21.216140366000001</v>
      </c>
      <c r="GC143" s="28">
        <v>19.391946335509356</v>
      </c>
      <c r="GD143" s="28">
        <v>10.7481008253949</v>
      </c>
      <c r="GE143" s="28">
        <v>21.310099533999999</v>
      </c>
      <c r="GF143" s="28">
        <v>21.310099533999999</v>
      </c>
      <c r="GG143" s="28">
        <v>19.300224153856639</v>
      </c>
      <c r="GH143" s="28">
        <v>10.456773019059476</v>
      </c>
      <c r="GI143" s="28">
        <v>21.433074662999999</v>
      </c>
      <c r="GJ143" s="28">
        <v>21.433074662999999</v>
      </c>
      <c r="GK143" s="28">
        <v>19.212383677717785</v>
      </c>
      <c r="GL143" s="28">
        <v>10.208212077054764</v>
      </c>
      <c r="GM143" s="28">
        <v>21.536236257999999</v>
      </c>
      <c r="GN143" s="28">
        <v>21.536236257999999</v>
      </c>
      <c r="GO143" s="28">
        <v>19.11750646919398</v>
      </c>
      <c r="GP143" s="28">
        <v>9.9660834243713801</v>
      </c>
      <c r="GQ143" s="28">
        <v>21.644471535000001</v>
      </c>
      <c r="GR143" s="28">
        <v>21.644471535000001</v>
      </c>
      <c r="GS143" s="28">
        <v>19.017386706374751</v>
      </c>
      <c r="GT143" s="28">
        <v>9.6439254483031398</v>
      </c>
      <c r="GU143" s="28">
        <v>21.771216902999999</v>
      </c>
      <c r="GV143" s="28">
        <v>21.771216902999999</v>
      </c>
      <c r="GW143" s="28">
        <v>18.923377373683937</v>
      </c>
      <c r="GX143" s="28">
        <v>9.3573380745566936</v>
      </c>
      <c r="GY143" s="28">
        <v>21.910391065999999</v>
      </c>
      <c r="GZ143" s="28">
        <v>21.910391065999999</v>
      </c>
      <c r="HA143" s="28">
        <v>18.835513770419084</v>
      </c>
      <c r="HB143" s="28">
        <v>9.0940229851070953</v>
      </c>
      <c r="HC143" s="28">
        <v>22.073832246999999</v>
      </c>
      <c r="HD143" s="28">
        <v>22.073832246999999</v>
      </c>
      <c r="HE143" s="28">
        <v>18.739685915295631</v>
      </c>
      <c r="HF143" s="28">
        <v>8.8410836393131298</v>
      </c>
      <c r="HG143" s="28">
        <v>22.590817219999998</v>
      </c>
      <c r="HH143" s="28">
        <v>22.590817219999998</v>
      </c>
      <c r="HI143" s="28">
        <v>18.263365714614089</v>
      </c>
      <c r="HJ143" s="28">
        <v>7.6232739612658662</v>
      </c>
      <c r="HK143" s="28">
        <v>22.967489981</v>
      </c>
      <c r="HL143" s="28">
        <v>22.967489981</v>
      </c>
      <c r="HM143" s="28">
        <v>17.612955464479089</v>
      </c>
      <c r="HN143" s="28">
        <v>4.8029291091045359</v>
      </c>
      <c r="HO143" s="28">
        <v>23.134453435000001</v>
      </c>
      <c r="HP143" s="28">
        <v>23.134453435000001</v>
      </c>
      <c r="HQ143" s="28">
        <v>17.243667602851687</v>
      </c>
      <c r="HR143" s="28">
        <v>2.7867649584718954</v>
      </c>
      <c r="HS143" s="28">
        <v>23.220333161999999</v>
      </c>
      <c r="HT143" s="28">
        <v>23.220333161999999</v>
      </c>
      <c r="HU143" s="28">
        <v>16.892825450022293</v>
      </c>
      <c r="HV143" s="28">
        <v>1.2616590911259777</v>
      </c>
      <c r="HW143" s="29">
        <v>21.146729573999998</v>
      </c>
      <c r="HX143" s="29">
        <v>21.146729573999998</v>
      </c>
      <c r="HY143" s="29">
        <v>19.464985451018428</v>
      </c>
      <c r="HZ143" s="29">
        <v>11.0046738506236</v>
      </c>
      <c r="IA143" s="29">
        <v>21.133970844</v>
      </c>
      <c r="IB143" s="29">
        <v>21.133970844</v>
      </c>
      <c r="IC143" s="29">
        <v>19.454637148176129</v>
      </c>
      <c r="ID143" s="29">
        <v>10.98758051391761</v>
      </c>
      <c r="IE143" s="29">
        <v>21.235238956</v>
      </c>
      <c r="IF143" s="29">
        <v>21.235238956</v>
      </c>
      <c r="IG143" s="29">
        <v>19.389345801957429</v>
      </c>
      <c r="IH143" s="29">
        <v>10.714171435495039</v>
      </c>
      <c r="II143" s="29">
        <v>21.332930912999998</v>
      </c>
      <c r="IJ143" s="29">
        <v>21.332930912999998</v>
      </c>
      <c r="IK143" s="29">
        <v>19.295812876231874</v>
      </c>
      <c r="IL143" s="29">
        <v>10.424718311297635</v>
      </c>
      <c r="IM143" s="29">
        <v>21.431298677000001</v>
      </c>
      <c r="IN143" s="29">
        <v>21.431298677000001</v>
      </c>
      <c r="IO143" s="29">
        <v>19.206687107186838</v>
      </c>
      <c r="IP143" s="29">
        <v>10.193822085758516</v>
      </c>
      <c r="IQ143" s="29">
        <v>21.511890348000001</v>
      </c>
      <c r="IR143" s="29">
        <v>21.511890348000001</v>
      </c>
      <c r="IS143" s="29">
        <v>19.009058537430786</v>
      </c>
      <c r="IT143" s="29">
        <v>9.9919229168955468</v>
      </c>
      <c r="IU143" s="29">
        <v>21.607810123</v>
      </c>
      <c r="IV143" s="29">
        <v>21.607810123</v>
      </c>
      <c r="IW143" s="29">
        <v>18.879992681237617</v>
      </c>
      <c r="IX143" s="29">
        <v>9.7218114748572049</v>
      </c>
      <c r="IY143" s="29">
        <v>21.715435505999999</v>
      </c>
      <c r="IZ143" s="29">
        <v>21.715435505999999</v>
      </c>
      <c r="JA143" s="29">
        <v>18.800031641681144</v>
      </c>
      <c r="JB143" s="29">
        <v>9.5067857240313351</v>
      </c>
      <c r="JC143" s="29">
        <v>21.832136124000002</v>
      </c>
      <c r="JD143" s="29">
        <v>21.832136124000002</v>
      </c>
      <c r="JE143" s="29">
        <v>18.735623687168491</v>
      </c>
      <c r="JF143" s="29">
        <v>9.3071784473850627</v>
      </c>
      <c r="JG143" s="29">
        <v>21.985669543</v>
      </c>
      <c r="JH143" s="29">
        <v>21.985669543</v>
      </c>
      <c r="JI143" s="29">
        <v>18.634583769788335</v>
      </c>
      <c r="JJ143" s="29">
        <v>8.7821933764909623</v>
      </c>
      <c r="JK143" s="29">
        <v>22.486911434</v>
      </c>
      <c r="JL143" s="29">
        <v>22.486911434</v>
      </c>
      <c r="JM143" s="29">
        <v>18.084495386861821</v>
      </c>
      <c r="JN143" s="29">
        <v>5.6905760346768837</v>
      </c>
      <c r="JO143" s="29">
        <v>22.732205949000001</v>
      </c>
      <c r="JP143" s="29">
        <v>22.732205949000001</v>
      </c>
      <c r="JQ143" s="29">
        <v>17.407688690750163</v>
      </c>
      <c r="JR143" s="29">
        <v>3.2756500234064774</v>
      </c>
      <c r="JS143" s="29">
        <v>22.770013301999999</v>
      </c>
      <c r="JT143" s="29">
        <v>22.770013301999999</v>
      </c>
      <c r="JU143" s="29">
        <v>17.051732067691944</v>
      </c>
      <c r="JV143" s="29">
        <v>1.9086731077423593</v>
      </c>
      <c r="JW143" s="29">
        <v>22.690995393000001</v>
      </c>
      <c r="JX143" s="29">
        <v>22.690995393000001</v>
      </c>
      <c r="JY143" s="29">
        <v>17.022983242462061</v>
      </c>
      <c r="JZ143" s="29">
        <v>2.3408226459676911</v>
      </c>
    </row>
    <row r="144" spans="1:286" ht="15" thickBot="1" x14ac:dyDescent="0.4">
      <c r="A144" s="2"/>
      <c r="B144" s="74" t="s">
        <v>616</v>
      </c>
      <c r="C144" s="74" t="s">
        <v>560</v>
      </c>
      <c r="D144" s="74" t="s">
        <v>504</v>
      </c>
      <c r="E144" s="87">
        <v>373765</v>
      </c>
      <c r="F144" s="84">
        <v>431955</v>
      </c>
      <c r="G144" s="22">
        <v>6.1110356051578938</v>
      </c>
      <c r="H144" s="22">
        <v>3.5337056242521032</v>
      </c>
      <c r="I144" s="22">
        <v>2.5777890548572433</v>
      </c>
      <c r="J144" s="22">
        <v>6.1110356051578938</v>
      </c>
      <c r="K144" s="22">
        <v>6.1134406591578934</v>
      </c>
      <c r="L144" s="22">
        <v>3.3032186673154147</v>
      </c>
      <c r="M144" s="22">
        <v>2.4096520287277681</v>
      </c>
      <c r="N144" s="22">
        <v>6.1134406591578934</v>
      </c>
      <c r="O144" s="22">
        <v>2.6914375645502386</v>
      </c>
      <c r="P144" s="22">
        <v>0.43657758276824887</v>
      </c>
      <c r="Q144" s="22">
        <v>0.31847726837580376</v>
      </c>
      <c r="R144" s="22">
        <v>2.6914375645502386</v>
      </c>
      <c r="S144" s="22">
        <v>2.6914375645502386</v>
      </c>
      <c r="T144" s="22">
        <v>0.43657758276824887</v>
      </c>
      <c r="U144" s="22">
        <v>0.31847726837580376</v>
      </c>
      <c r="V144" s="22">
        <v>2.6914375645502386</v>
      </c>
      <c r="W144" s="22">
        <v>2.6914375645502386</v>
      </c>
      <c r="X144" s="22">
        <v>0.43657758276824887</v>
      </c>
      <c r="Y144" s="22">
        <v>0.31847726837580376</v>
      </c>
      <c r="Z144" s="22">
        <v>2.6914375645502386</v>
      </c>
      <c r="AA144" s="22">
        <v>2.6914375645502386</v>
      </c>
      <c r="AB144" s="22">
        <v>0.43657758276824887</v>
      </c>
      <c r="AC144" s="22">
        <v>0.31847726837580376</v>
      </c>
      <c r="AD144" s="22">
        <v>2.6914375645502386</v>
      </c>
      <c r="AE144" s="22">
        <v>2.6914375645502386</v>
      </c>
      <c r="AF144" s="22">
        <v>0.43657758276824887</v>
      </c>
      <c r="AG144" s="22">
        <v>0.31847726837580376</v>
      </c>
      <c r="AH144" s="22">
        <v>2.6914375645502386</v>
      </c>
      <c r="AI144" s="22">
        <v>2.6914375645502386</v>
      </c>
      <c r="AJ144" s="22">
        <v>0.43657758276824887</v>
      </c>
      <c r="AK144" s="22">
        <v>0.31847726837580376</v>
      </c>
      <c r="AL144" s="22">
        <v>2.6914375645502386</v>
      </c>
      <c r="AM144" s="22">
        <v>2.6914375645502386</v>
      </c>
      <c r="AN144" s="22">
        <v>0.43657758276824887</v>
      </c>
      <c r="AO144" s="22">
        <v>0.31847726837580376</v>
      </c>
      <c r="AP144" s="22">
        <v>2.6914375645502386</v>
      </c>
      <c r="AQ144" s="22">
        <v>2.6914375645502386</v>
      </c>
      <c r="AR144" s="22">
        <v>0.43657758276824887</v>
      </c>
      <c r="AS144" s="22">
        <v>0.31847726837580376</v>
      </c>
      <c r="AT144" s="22">
        <v>2.6914375645502386</v>
      </c>
      <c r="AU144" s="22">
        <v>2.6914375645502386</v>
      </c>
      <c r="AV144" s="22">
        <v>0.43657758276824887</v>
      </c>
      <c r="AW144" s="22">
        <v>0.31847726837580376</v>
      </c>
      <c r="AX144" s="22">
        <v>2.6914375645502386</v>
      </c>
      <c r="AY144" s="22">
        <v>2.6914375645502386</v>
      </c>
      <c r="AZ144" s="22">
        <v>0.43657758276824887</v>
      </c>
      <c r="BA144" s="22">
        <v>0.31847726837580376</v>
      </c>
      <c r="BB144" s="22">
        <v>2.6914375645502386</v>
      </c>
      <c r="BC144" s="22">
        <v>2.6914375645502386</v>
      </c>
      <c r="BD144" s="22">
        <v>0.43657758276824887</v>
      </c>
      <c r="BE144" s="22">
        <v>0.31847726837580376</v>
      </c>
      <c r="BF144" s="22">
        <v>2.6914375645502386</v>
      </c>
      <c r="BG144" s="22">
        <v>7.8751762971578936</v>
      </c>
      <c r="BH144" s="22">
        <v>1.3758561137737335</v>
      </c>
      <c r="BI144" s="22">
        <v>1.0036678796341425</v>
      </c>
      <c r="BJ144" s="22">
        <v>7.8751762971578936</v>
      </c>
      <c r="BK144" s="25">
        <v>6.1124860141578932</v>
      </c>
      <c r="BL144" s="25">
        <v>3.5337056242520974</v>
      </c>
      <c r="BM144" s="25">
        <v>2.5777890548572389</v>
      </c>
      <c r="BN144" s="25">
        <v>6.1124860141578932</v>
      </c>
      <c r="BO144" s="25">
        <v>6.1417706751578933</v>
      </c>
      <c r="BP144" s="25">
        <v>3.3970747933361585</v>
      </c>
      <c r="BQ144" s="25">
        <v>2.4781187659475052</v>
      </c>
      <c r="BR144" s="25">
        <v>6.1417706751578933</v>
      </c>
      <c r="BS144" s="25">
        <v>2.6914375645502386</v>
      </c>
      <c r="BT144" s="25">
        <v>0.43657758276824887</v>
      </c>
      <c r="BU144" s="25">
        <v>0.31847726837580376</v>
      </c>
      <c r="BV144" s="25">
        <v>2.6914375645502386</v>
      </c>
      <c r="BW144" s="25">
        <v>2.6914375645502386</v>
      </c>
      <c r="BX144" s="25">
        <v>0.43657758276824887</v>
      </c>
      <c r="BY144" s="25">
        <v>0.31847726837580376</v>
      </c>
      <c r="BZ144" s="25">
        <v>2.6914375645502386</v>
      </c>
      <c r="CA144" s="25">
        <v>2.6914375645502386</v>
      </c>
      <c r="CB144" s="25">
        <v>0.43657758276824887</v>
      </c>
      <c r="CC144" s="25">
        <v>0.31847726837580376</v>
      </c>
      <c r="CD144" s="25">
        <v>2.6914375645502386</v>
      </c>
      <c r="CE144" s="25">
        <v>2.6914375645502386</v>
      </c>
      <c r="CF144" s="25">
        <v>0.43657758276824887</v>
      </c>
      <c r="CG144" s="25">
        <v>0.31847726837580376</v>
      </c>
      <c r="CH144" s="25">
        <v>2.6914375645502386</v>
      </c>
      <c r="CI144" s="25">
        <v>2.6914375645502386</v>
      </c>
      <c r="CJ144" s="25">
        <v>0.43657758276824887</v>
      </c>
      <c r="CK144" s="25">
        <v>0.31847726837580376</v>
      </c>
      <c r="CL144" s="25">
        <v>2.6914375645502386</v>
      </c>
      <c r="CM144" s="25">
        <v>2.6914375645502386</v>
      </c>
      <c r="CN144" s="25">
        <v>0.43657758276824887</v>
      </c>
      <c r="CO144" s="25">
        <v>0.31847726837580376</v>
      </c>
      <c r="CP144" s="25">
        <v>2.6914375645502386</v>
      </c>
      <c r="CQ144" s="25">
        <v>2.6914375645502386</v>
      </c>
      <c r="CR144" s="25">
        <v>0.43657758276824887</v>
      </c>
      <c r="CS144" s="25">
        <v>0.31847726837580376</v>
      </c>
      <c r="CT144" s="25">
        <v>2.6914375645502386</v>
      </c>
      <c r="CU144" s="25">
        <v>2.6914375645502386</v>
      </c>
      <c r="CV144" s="25">
        <v>0.43657758276824887</v>
      </c>
      <c r="CW144" s="25">
        <v>0.31847726837580376</v>
      </c>
      <c r="CX144" s="25">
        <v>2.6914375645502386</v>
      </c>
      <c r="CY144" s="25">
        <v>2.6914375645502386</v>
      </c>
      <c r="CZ144" s="25">
        <v>0.43657758276824887</v>
      </c>
      <c r="DA144" s="25">
        <v>0.31847726837580376</v>
      </c>
      <c r="DB144" s="25">
        <v>2.6914375645502386</v>
      </c>
      <c r="DC144" s="25">
        <v>2.6914375645502386</v>
      </c>
      <c r="DD144" s="25">
        <v>0.43657758276824887</v>
      </c>
      <c r="DE144" s="25">
        <v>0.31847726837580376</v>
      </c>
      <c r="DF144" s="25">
        <v>2.6914375645502386</v>
      </c>
      <c r="DG144" s="25">
        <v>2.6914375645502386</v>
      </c>
      <c r="DH144" s="25">
        <v>0.43657758276824887</v>
      </c>
      <c r="DI144" s="25">
        <v>0.31847726837580376</v>
      </c>
      <c r="DJ144" s="25">
        <v>2.6914375645502386</v>
      </c>
      <c r="DK144" s="25">
        <v>2.6914375645502386</v>
      </c>
      <c r="DL144" s="25">
        <v>0.43657758276824887</v>
      </c>
      <c r="DM144" s="25">
        <v>0.31847726837580376</v>
      </c>
      <c r="DN144" s="25">
        <v>2.6914375645502386</v>
      </c>
      <c r="DO144" s="27">
        <v>6.1110356051578938</v>
      </c>
      <c r="DP144" s="27">
        <v>3.5337056242521032</v>
      </c>
      <c r="DQ144" s="27">
        <v>2.5777890548572433</v>
      </c>
      <c r="DR144" s="27">
        <v>6.1110356051578938</v>
      </c>
      <c r="DS144" s="27">
        <v>6.1133789811578936</v>
      </c>
      <c r="DT144" s="27">
        <v>3.2998281446175102</v>
      </c>
      <c r="DU144" s="27">
        <v>2.4071786896242164</v>
      </c>
      <c r="DV144" s="27">
        <v>6.1133789811578936</v>
      </c>
      <c r="DW144" s="27">
        <v>2.6914375645502386</v>
      </c>
      <c r="DX144" s="27">
        <v>0.43657758276824887</v>
      </c>
      <c r="DY144" s="27">
        <v>0.31847726837580376</v>
      </c>
      <c r="DZ144" s="27">
        <v>2.6914375645502386</v>
      </c>
      <c r="EA144" s="27">
        <v>2.6914375645502386</v>
      </c>
      <c r="EB144" s="27">
        <v>0.43657758276824887</v>
      </c>
      <c r="EC144" s="27">
        <v>0.31847726837580376</v>
      </c>
      <c r="ED144" s="27">
        <v>2.6914375645502386</v>
      </c>
      <c r="EE144" s="27">
        <v>2.6914375645502386</v>
      </c>
      <c r="EF144" s="27">
        <v>0.43657758276824887</v>
      </c>
      <c r="EG144" s="27">
        <v>0.31847726837580376</v>
      </c>
      <c r="EH144" s="27">
        <v>2.6914375645502386</v>
      </c>
      <c r="EI144" s="27">
        <v>2.6914375645502386</v>
      </c>
      <c r="EJ144" s="27">
        <v>0.43657758276824887</v>
      </c>
      <c r="EK144" s="27">
        <v>0.31847726837580376</v>
      </c>
      <c r="EL144" s="27">
        <v>2.6914375645502386</v>
      </c>
      <c r="EM144" s="27">
        <v>2.6914375645502386</v>
      </c>
      <c r="EN144" s="27">
        <v>0.43657758276824887</v>
      </c>
      <c r="EO144" s="27">
        <v>0.31847726837580376</v>
      </c>
      <c r="EP144" s="27">
        <v>2.6914375645502386</v>
      </c>
      <c r="EQ144" s="27">
        <v>2.6914375645502386</v>
      </c>
      <c r="ER144" s="27">
        <v>0.43657758276824887</v>
      </c>
      <c r="ES144" s="27">
        <v>0.31847726837580376</v>
      </c>
      <c r="ET144" s="27">
        <v>2.6914375645502386</v>
      </c>
      <c r="EU144" s="27">
        <v>2.6914375645502386</v>
      </c>
      <c r="EV144" s="27">
        <v>0.43657758276824887</v>
      </c>
      <c r="EW144" s="27">
        <v>0.31847726837580376</v>
      </c>
      <c r="EX144" s="27">
        <v>2.6914375645502386</v>
      </c>
      <c r="EY144" s="27">
        <v>2.6914375645502386</v>
      </c>
      <c r="EZ144" s="27">
        <v>0.43657758276824887</v>
      </c>
      <c r="FA144" s="27">
        <v>0.31847726837580376</v>
      </c>
      <c r="FB144" s="27">
        <v>2.6914375645502386</v>
      </c>
      <c r="FC144" s="27">
        <v>2.6914375645502386</v>
      </c>
      <c r="FD144" s="27">
        <v>0.43657758276824887</v>
      </c>
      <c r="FE144" s="27">
        <v>0.31847726837580376</v>
      </c>
      <c r="FF144" s="27">
        <v>2.6914375645502386</v>
      </c>
      <c r="FG144" s="27">
        <v>2.6914375645502386</v>
      </c>
      <c r="FH144" s="27">
        <v>0.43657758276824887</v>
      </c>
      <c r="FI144" s="27">
        <v>0.31847726837580376</v>
      </c>
      <c r="FJ144" s="27">
        <v>2.6914375645502386</v>
      </c>
      <c r="FK144" s="27">
        <v>2.6914375645502386</v>
      </c>
      <c r="FL144" s="27">
        <v>0.43657758276824887</v>
      </c>
      <c r="FM144" s="27">
        <v>0.31847726837580376</v>
      </c>
      <c r="FN144" s="27">
        <v>2.6914375645502386</v>
      </c>
      <c r="FO144" s="27">
        <v>7.6365589681578943</v>
      </c>
      <c r="FP144" s="27">
        <v>1.4806745466250908</v>
      </c>
      <c r="FQ144" s="27">
        <v>1.080131467064039</v>
      </c>
      <c r="FR144" s="27">
        <v>7.6365589681578943</v>
      </c>
      <c r="FS144" s="28">
        <v>6.1107865961578938</v>
      </c>
      <c r="FT144" s="28">
        <v>3.5337056242520974</v>
      </c>
      <c r="FU144" s="28">
        <v>2.5777890548572389</v>
      </c>
      <c r="FV144" s="28">
        <v>6.1107865961578938</v>
      </c>
      <c r="FW144" s="28">
        <v>6.1141235391578936</v>
      </c>
      <c r="FX144" s="28">
        <v>3.4038605114620468</v>
      </c>
      <c r="FY144" s="28">
        <v>2.4830688528461455</v>
      </c>
      <c r="FZ144" s="28">
        <v>6.1141235391578936</v>
      </c>
      <c r="GA144" s="28">
        <v>2.6914375645502386</v>
      </c>
      <c r="GB144" s="28">
        <v>0.43657758276824887</v>
      </c>
      <c r="GC144" s="28">
        <v>0.31847726837580376</v>
      </c>
      <c r="GD144" s="28">
        <v>2.6914375645502386</v>
      </c>
      <c r="GE144" s="28">
        <v>2.6914375645502386</v>
      </c>
      <c r="GF144" s="28">
        <v>0.43657758276824887</v>
      </c>
      <c r="GG144" s="28">
        <v>0.31847726837580376</v>
      </c>
      <c r="GH144" s="28">
        <v>2.6914375645502386</v>
      </c>
      <c r="GI144" s="28">
        <v>2.6914375645502386</v>
      </c>
      <c r="GJ144" s="28">
        <v>0.43657758276824887</v>
      </c>
      <c r="GK144" s="28">
        <v>0.31847726837580376</v>
      </c>
      <c r="GL144" s="28">
        <v>2.6914375645502386</v>
      </c>
      <c r="GM144" s="28">
        <v>2.6914375645502386</v>
      </c>
      <c r="GN144" s="28">
        <v>0.43657758276824887</v>
      </c>
      <c r="GO144" s="28">
        <v>0.31847726837580376</v>
      </c>
      <c r="GP144" s="28">
        <v>2.6914375645502386</v>
      </c>
      <c r="GQ144" s="28">
        <v>2.6914375645502386</v>
      </c>
      <c r="GR144" s="28">
        <v>0.43657758276824887</v>
      </c>
      <c r="GS144" s="28">
        <v>0.31847726837580376</v>
      </c>
      <c r="GT144" s="28">
        <v>2.6914375645502386</v>
      </c>
      <c r="GU144" s="28">
        <v>2.6914375645502386</v>
      </c>
      <c r="GV144" s="28">
        <v>0.43657758276824887</v>
      </c>
      <c r="GW144" s="28">
        <v>0.31847726837580376</v>
      </c>
      <c r="GX144" s="28">
        <v>2.6914375645502386</v>
      </c>
      <c r="GY144" s="28">
        <v>2.6914375645502386</v>
      </c>
      <c r="GZ144" s="28">
        <v>0.43657758276824887</v>
      </c>
      <c r="HA144" s="28">
        <v>0.31847726837580376</v>
      </c>
      <c r="HB144" s="28">
        <v>2.6914375645502386</v>
      </c>
      <c r="HC144" s="28">
        <v>2.6914375645502386</v>
      </c>
      <c r="HD144" s="28">
        <v>0.43657758276824887</v>
      </c>
      <c r="HE144" s="28">
        <v>0.31847726837580376</v>
      </c>
      <c r="HF144" s="28">
        <v>2.6914375645502386</v>
      </c>
      <c r="HG144" s="28">
        <v>2.6914375645502386</v>
      </c>
      <c r="HH144" s="28">
        <v>0.43657758276824887</v>
      </c>
      <c r="HI144" s="28">
        <v>0.31847726837580376</v>
      </c>
      <c r="HJ144" s="28">
        <v>2.6914375645502386</v>
      </c>
      <c r="HK144" s="28">
        <v>2.6914375645502386</v>
      </c>
      <c r="HL144" s="28">
        <v>0.43657758276824887</v>
      </c>
      <c r="HM144" s="28">
        <v>0.31847726837580376</v>
      </c>
      <c r="HN144" s="28">
        <v>2.6914375645502386</v>
      </c>
      <c r="HO144" s="28">
        <v>2.6914375645502386</v>
      </c>
      <c r="HP144" s="28">
        <v>0.43657758276824887</v>
      </c>
      <c r="HQ144" s="28">
        <v>0.31847726837580376</v>
      </c>
      <c r="HR144" s="28">
        <v>2.6914375645502386</v>
      </c>
      <c r="HS144" s="28">
        <v>2.6914375645502386</v>
      </c>
      <c r="HT144" s="28">
        <v>0.43657758276824887</v>
      </c>
      <c r="HU144" s="28">
        <v>0.31847726837580376</v>
      </c>
      <c r="HV144" s="28">
        <v>2.6914375645502386</v>
      </c>
      <c r="HW144" s="29">
        <v>6.1107865961578938</v>
      </c>
      <c r="HX144" s="29">
        <v>3.5337056242520974</v>
      </c>
      <c r="HY144" s="29">
        <v>2.5777890548572389</v>
      </c>
      <c r="HZ144" s="29">
        <v>6.1107865961578938</v>
      </c>
      <c r="IA144" s="29">
        <v>6.093376308157894</v>
      </c>
      <c r="IB144" s="29">
        <v>3.3130483000650446</v>
      </c>
      <c r="IC144" s="29">
        <v>2.4168226089655112</v>
      </c>
      <c r="ID144" s="29">
        <v>6.093376308157894</v>
      </c>
      <c r="IE144" s="29">
        <v>6.2201167461578937</v>
      </c>
      <c r="IF144" s="29">
        <v>3.1434381385693535</v>
      </c>
      <c r="IG144" s="29">
        <v>2.2930943575527469</v>
      </c>
      <c r="IH144" s="29">
        <v>6.2201167461578937</v>
      </c>
      <c r="II144" s="29">
        <v>6.3279247831578935</v>
      </c>
      <c r="IJ144" s="29">
        <v>2.8037884469198322</v>
      </c>
      <c r="IK144" s="29">
        <v>2.0453246362689943</v>
      </c>
      <c r="IL144" s="29">
        <v>6.3279247831578935</v>
      </c>
      <c r="IM144" s="29">
        <v>6.4478542641578933</v>
      </c>
      <c r="IN144" s="29">
        <v>2.045852579261731</v>
      </c>
      <c r="IO144" s="29">
        <v>1.4924209731784117</v>
      </c>
      <c r="IP144" s="29">
        <v>6.4478542641578933</v>
      </c>
      <c r="IQ144" s="29">
        <v>6.5401199211578938</v>
      </c>
      <c r="IR144" s="29">
        <v>1.5817718504798284</v>
      </c>
      <c r="IS144" s="29">
        <v>1.153880542698339</v>
      </c>
      <c r="IT144" s="29">
        <v>6.5401199211578938</v>
      </c>
      <c r="IU144" s="29">
        <v>6.6286705221578934</v>
      </c>
      <c r="IV144" s="29">
        <v>1.1691485699959736</v>
      </c>
      <c r="IW144" s="29">
        <v>0.85287760433510429</v>
      </c>
      <c r="IX144" s="29">
        <v>6.6286705221578934</v>
      </c>
      <c r="IY144" s="29">
        <v>6.3684163505930877</v>
      </c>
      <c r="IZ144" s="29">
        <v>1.0330196223104049</v>
      </c>
      <c r="JA144" s="29">
        <v>0.75357343225445383</v>
      </c>
      <c r="JB144" s="29">
        <v>6.3684163505930877</v>
      </c>
      <c r="JC144" s="29">
        <v>5.3889397496917555</v>
      </c>
      <c r="JD144" s="29">
        <v>0.87413890650564396</v>
      </c>
      <c r="JE144" s="29">
        <v>0.63767216209246091</v>
      </c>
      <c r="JF144" s="29">
        <v>5.3889397496917555</v>
      </c>
      <c r="JG144" s="29">
        <v>3.6535988529863559</v>
      </c>
      <c r="JH144" s="29">
        <v>0.59264958498421672</v>
      </c>
      <c r="JI144" s="29">
        <v>0.4323296210791015</v>
      </c>
      <c r="JJ144" s="29">
        <v>3.6535988529863559</v>
      </c>
      <c r="JK144" s="29">
        <v>2.0223142939678693</v>
      </c>
      <c r="JL144" s="29">
        <v>0.32803922249101464</v>
      </c>
      <c r="JM144" s="29">
        <v>0.23930004567943863</v>
      </c>
      <c r="JN144" s="29">
        <v>2.0223142939678693</v>
      </c>
      <c r="JO144" s="29">
        <v>2.6914375645502386</v>
      </c>
      <c r="JP144" s="29">
        <v>0.43657758276824887</v>
      </c>
      <c r="JQ144" s="29">
        <v>0.31847726837580376</v>
      </c>
      <c r="JR144" s="29">
        <v>2.6914375645502386</v>
      </c>
      <c r="JS144" s="29">
        <v>2.6914375645502386</v>
      </c>
      <c r="JT144" s="29">
        <v>0.43657758276824887</v>
      </c>
      <c r="JU144" s="29">
        <v>0.31847726837580376</v>
      </c>
      <c r="JV144" s="29">
        <v>2.6914375645502386</v>
      </c>
      <c r="JW144" s="29">
        <v>2.6914375645502386</v>
      </c>
      <c r="JX144" s="29">
        <v>0.43657758276824887</v>
      </c>
      <c r="JY144" s="29">
        <v>0.31847726837580376</v>
      </c>
      <c r="JZ144" s="29">
        <v>2.6914375645502386</v>
      </c>
    </row>
    <row r="145" spans="1:286" ht="15" thickBot="1" x14ac:dyDescent="0.4">
      <c r="A145" s="2"/>
      <c r="B145" s="74" t="s">
        <v>617</v>
      </c>
      <c r="C145" s="74" t="s">
        <v>512</v>
      </c>
      <c r="D145" s="74" t="s">
        <v>856</v>
      </c>
      <c r="E145" s="87">
        <v>378744</v>
      </c>
      <c r="F145" s="84">
        <v>387772</v>
      </c>
      <c r="G145" s="22">
        <v>32.545108898999999</v>
      </c>
      <c r="H145" s="22">
        <v>15.428070175438599</v>
      </c>
      <c r="I145" s="22">
        <v>11.088457807953446</v>
      </c>
      <c r="J145" s="22">
        <v>10.588426409362157</v>
      </c>
      <c r="K145" s="22">
        <v>32.510657062999996</v>
      </c>
      <c r="L145" s="22">
        <v>15.420750707203881</v>
      </c>
      <c r="M145" s="22">
        <v>11.083197162015594</v>
      </c>
      <c r="N145" s="22">
        <v>10.380747862161233</v>
      </c>
      <c r="O145" s="22">
        <v>32.567687841000001</v>
      </c>
      <c r="P145" s="22">
        <v>15.352678989024596</v>
      </c>
      <c r="Q145" s="22">
        <v>11.03427267785376</v>
      </c>
      <c r="R145" s="22">
        <v>10.043282976925376</v>
      </c>
      <c r="S145" s="22">
        <v>32.666093918000001</v>
      </c>
      <c r="T145" s="22">
        <v>15.324008306786968</v>
      </c>
      <c r="U145" s="22">
        <v>11.013666494014689</v>
      </c>
      <c r="V145" s="22">
        <v>9.569178905387961</v>
      </c>
      <c r="W145" s="22">
        <v>32.777988438999998</v>
      </c>
      <c r="X145" s="22">
        <v>15.306449546180392</v>
      </c>
      <c r="Y145" s="22">
        <v>11.001046667041388</v>
      </c>
      <c r="Z145" s="22">
        <v>9.4005306933661288</v>
      </c>
      <c r="AA145" s="22">
        <v>32.901371697999998</v>
      </c>
      <c r="AB145" s="22">
        <v>15.192198154886498</v>
      </c>
      <c r="AC145" s="22">
        <v>10.91893194255179</v>
      </c>
      <c r="AD145" s="22">
        <v>8.8186234187130346</v>
      </c>
      <c r="AE145" s="22">
        <v>33.032468813999998</v>
      </c>
      <c r="AF145" s="22">
        <v>15.053941164010476</v>
      </c>
      <c r="AG145" s="22">
        <v>10.819563920981343</v>
      </c>
      <c r="AH145" s="22">
        <v>8.1713024285293798</v>
      </c>
      <c r="AI145" s="22">
        <v>33.178494807999996</v>
      </c>
      <c r="AJ145" s="22">
        <v>14.934261554207087</v>
      </c>
      <c r="AK145" s="22">
        <v>10.7335478289694</v>
      </c>
      <c r="AL145" s="22">
        <v>7.6707399396270581</v>
      </c>
      <c r="AM145" s="22">
        <v>33.335626105000003</v>
      </c>
      <c r="AN145" s="22">
        <v>14.754397069376685</v>
      </c>
      <c r="AO145" s="22">
        <v>10.604275682258123</v>
      </c>
      <c r="AP145" s="22">
        <v>6.9723138632188721</v>
      </c>
      <c r="AQ145" s="22">
        <v>33.518188191999997</v>
      </c>
      <c r="AR145" s="22">
        <v>14.611222829215146</v>
      </c>
      <c r="AS145" s="22">
        <v>10.501373536807394</v>
      </c>
      <c r="AT145" s="22">
        <v>6.4015769812179606</v>
      </c>
      <c r="AU145" s="22">
        <v>34.222658658</v>
      </c>
      <c r="AV145" s="22">
        <v>13.943117296905656</v>
      </c>
      <c r="AW145" s="22">
        <v>10.02119293599136</v>
      </c>
      <c r="AX145" s="22">
        <v>4.1998858255427081</v>
      </c>
      <c r="AY145" s="22">
        <v>34.71729217</v>
      </c>
      <c r="AZ145" s="22">
        <v>13.710895056524993</v>
      </c>
      <c r="BA145" s="22">
        <v>9.854290239461708</v>
      </c>
      <c r="BB145" s="22">
        <v>3.1516138254375257</v>
      </c>
      <c r="BC145" s="22">
        <v>35.015764439999998</v>
      </c>
      <c r="BD145" s="22">
        <v>13.767323975957391</v>
      </c>
      <c r="BE145" s="22">
        <v>9.8948468149218503</v>
      </c>
      <c r="BF145" s="22">
        <v>3.2186746074597075</v>
      </c>
      <c r="BG145" s="22">
        <v>35.191001241000002</v>
      </c>
      <c r="BH145" s="22">
        <v>13.85006449244387</v>
      </c>
      <c r="BI145" s="22">
        <v>9.9543140532501546</v>
      </c>
      <c r="BJ145" s="22">
        <v>3.5267749788953111</v>
      </c>
      <c r="BK145" s="25">
        <v>32.544097034000004</v>
      </c>
      <c r="BL145" s="25">
        <v>15.428070175438599</v>
      </c>
      <c r="BM145" s="25">
        <v>11.088457807953446</v>
      </c>
      <c r="BN145" s="25">
        <v>10.588426409362157</v>
      </c>
      <c r="BO145" s="25">
        <v>32.513458749000002</v>
      </c>
      <c r="BP145" s="25">
        <v>15.411308774393822</v>
      </c>
      <c r="BQ145" s="25">
        <v>11.076411058996918</v>
      </c>
      <c r="BR145" s="25">
        <v>10.358564363498264</v>
      </c>
      <c r="BS145" s="25">
        <v>32.545346985000002</v>
      </c>
      <c r="BT145" s="25">
        <v>15.296397625307181</v>
      </c>
      <c r="BU145" s="25">
        <v>10.993822153591292</v>
      </c>
      <c r="BV145" s="25">
        <v>10.109466407177859</v>
      </c>
      <c r="BW145" s="25">
        <v>32.606118766000002</v>
      </c>
      <c r="BX145" s="25">
        <v>15.222228757461588</v>
      </c>
      <c r="BY145" s="25">
        <v>10.940515527913712</v>
      </c>
      <c r="BZ145" s="25">
        <v>9.8980846293672933</v>
      </c>
      <c r="CA145" s="25">
        <v>32.668536091</v>
      </c>
      <c r="CB145" s="25">
        <v>15.215765731088814</v>
      </c>
      <c r="CC145" s="25">
        <v>10.935870423605055</v>
      </c>
      <c r="CD145" s="25">
        <v>9.9254540703112397</v>
      </c>
      <c r="CE145" s="25">
        <v>32.748129718000001</v>
      </c>
      <c r="CF145" s="25">
        <v>15.129659507550608</v>
      </c>
      <c r="CG145" s="25">
        <v>10.873984185349176</v>
      </c>
      <c r="CH145" s="25">
        <v>9.4399610775875509</v>
      </c>
      <c r="CI145" s="25">
        <v>32.838470983000001</v>
      </c>
      <c r="CJ145" s="25">
        <v>15.033626500179075</v>
      </c>
      <c r="CK145" s="25">
        <v>10.804963372097667</v>
      </c>
      <c r="CL145" s="25">
        <v>9.0465988666887149</v>
      </c>
      <c r="CM145" s="25">
        <v>32.943118626</v>
      </c>
      <c r="CN145" s="25">
        <v>14.985787497474295</v>
      </c>
      <c r="CO145" s="25">
        <v>10.770580538921875</v>
      </c>
      <c r="CP145" s="25">
        <v>8.6925820294548046</v>
      </c>
      <c r="CQ145" s="25">
        <v>33.066920518000003</v>
      </c>
      <c r="CR145" s="25">
        <v>14.885567457616913</v>
      </c>
      <c r="CS145" s="25">
        <v>10.6985504229817</v>
      </c>
      <c r="CT145" s="25">
        <v>8.0327511212991816</v>
      </c>
      <c r="CU145" s="25">
        <v>33.207630766000001</v>
      </c>
      <c r="CV145" s="25">
        <v>14.820608734130047</v>
      </c>
      <c r="CW145" s="25">
        <v>10.651863309398998</v>
      </c>
      <c r="CX145" s="25">
        <v>7.5829199041400557</v>
      </c>
      <c r="CY145" s="25">
        <v>33.459563709000001</v>
      </c>
      <c r="CZ145" s="25">
        <v>14.630433851333848</v>
      </c>
      <c r="DA145" s="25">
        <v>10.515180876661864</v>
      </c>
      <c r="DB145" s="25">
        <v>6.2363588389191662</v>
      </c>
      <c r="DC145" s="25">
        <v>33.636335844999998</v>
      </c>
      <c r="DD145" s="25">
        <v>14.460593613629378</v>
      </c>
      <c r="DE145" s="25">
        <v>10.393113353733627</v>
      </c>
      <c r="DF145" s="25">
        <v>5.1906713365679842</v>
      </c>
      <c r="DG145" s="25">
        <v>33.752420817000001</v>
      </c>
      <c r="DH145" s="25">
        <v>14.501491830311663</v>
      </c>
      <c r="DI145" s="25">
        <v>10.422507707333601</v>
      </c>
      <c r="DJ145" s="25">
        <v>4.7896777406763569</v>
      </c>
      <c r="DK145" s="25">
        <v>33.82816175</v>
      </c>
      <c r="DL145" s="25">
        <v>14.556241759060844</v>
      </c>
      <c r="DM145" s="25">
        <v>10.461857559131024</v>
      </c>
      <c r="DN145" s="25">
        <v>4.4022215237557383</v>
      </c>
      <c r="DO145" s="27">
        <v>32.545108898999999</v>
      </c>
      <c r="DP145" s="27">
        <v>15.428070175438599</v>
      </c>
      <c r="DQ145" s="27">
        <v>11.088457807953446</v>
      </c>
      <c r="DR145" s="27">
        <v>10.588426409362157</v>
      </c>
      <c r="DS145" s="27">
        <v>32.510657066</v>
      </c>
      <c r="DT145" s="27">
        <v>15.420608205239189</v>
      </c>
      <c r="DU145" s="27">
        <v>11.083094743047759</v>
      </c>
      <c r="DV145" s="27">
        <v>10.380747851894636</v>
      </c>
      <c r="DW145" s="27">
        <v>32.567687835999998</v>
      </c>
      <c r="DX145" s="27">
        <v>15.352839978772804</v>
      </c>
      <c r="DY145" s="27">
        <v>11.034388384355625</v>
      </c>
      <c r="DZ145" s="27">
        <v>10.043283007655333</v>
      </c>
      <c r="EA145" s="27">
        <v>32.666093918000001</v>
      </c>
      <c r="EB145" s="27">
        <v>15.323735308879881</v>
      </c>
      <c r="EC145" s="27">
        <v>11.01347028504364</v>
      </c>
      <c r="ED145" s="27">
        <v>9.569178905387961</v>
      </c>
      <c r="EE145" s="27">
        <v>32.777988463</v>
      </c>
      <c r="EF145" s="27">
        <v>15.303177564390978</v>
      </c>
      <c r="EG145" s="27">
        <v>10.998695029305253</v>
      </c>
      <c r="EH145" s="27">
        <v>9.4005305527894087</v>
      </c>
      <c r="EI145" s="27">
        <v>32.901371673</v>
      </c>
      <c r="EJ145" s="27">
        <v>15.188786125278051</v>
      </c>
      <c r="EK145" s="27">
        <v>10.916479649690627</v>
      </c>
      <c r="EL145" s="27">
        <v>8.8186235595857276</v>
      </c>
      <c r="EM145" s="27">
        <v>33.032468813999998</v>
      </c>
      <c r="EN145" s="27">
        <v>15.038348957287237</v>
      </c>
      <c r="EO145" s="27">
        <v>10.808357495004698</v>
      </c>
      <c r="EP145" s="27">
        <v>8.1713024285293798</v>
      </c>
      <c r="EQ145" s="27">
        <v>33.178494807999996</v>
      </c>
      <c r="ER145" s="27">
        <v>14.935022734099174</v>
      </c>
      <c r="ES145" s="27">
        <v>10.734094903945188</v>
      </c>
      <c r="ET145" s="27">
        <v>7.6707399396270581</v>
      </c>
      <c r="EU145" s="27">
        <v>33.335626105000003</v>
      </c>
      <c r="EV145" s="27">
        <v>14.769857382153198</v>
      </c>
      <c r="EW145" s="27">
        <v>10.615387313458314</v>
      </c>
      <c r="EX145" s="27">
        <v>6.9723138632188721</v>
      </c>
      <c r="EY145" s="27">
        <v>33.503099304999999</v>
      </c>
      <c r="EZ145" s="27">
        <v>14.625840361932894</v>
      </c>
      <c r="FA145" s="27">
        <v>10.511879445385331</v>
      </c>
      <c r="FB145" s="27">
        <v>6.4709229604529277</v>
      </c>
      <c r="FC145" s="27">
        <v>34.145213376000001</v>
      </c>
      <c r="FD145" s="27">
        <v>13.993958469271105</v>
      </c>
      <c r="FE145" s="27">
        <v>10.057733487613861</v>
      </c>
      <c r="FF145" s="27">
        <v>4.4816110195871666</v>
      </c>
      <c r="FG145" s="27">
        <v>34.60318075</v>
      </c>
      <c r="FH145" s="27">
        <v>13.774210248605501</v>
      </c>
      <c r="FI145" s="27">
        <v>9.8997961146621503</v>
      </c>
      <c r="FJ145" s="27">
        <v>3.4854025013416887</v>
      </c>
      <c r="FK145" s="27">
        <v>34.887761638999997</v>
      </c>
      <c r="FL145" s="27">
        <v>13.824698821537639</v>
      </c>
      <c r="FM145" s="27">
        <v>9.93608324612938</v>
      </c>
      <c r="FN145" s="27">
        <v>3.5174230975957741</v>
      </c>
      <c r="FO145" s="27">
        <v>35.062921744999997</v>
      </c>
      <c r="FP145" s="27">
        <v>13.899610499244273</v>
      </c>
      <c r="FQ145" s="27">
        <v>9.9899237438797357</v>
      </c>
      <c r="FR145" s="27">
        <v>3.7663426858311162</v>
      </c>
      <c r="FS145" s="28">
        <v>32.547151294999999</v>
      </c>
      <c r="FT145" s="28">
        <v>15.428070175438599</v>
      </c>
      <c r="FU145" s="28">
        <v>11.088457807953446</v>
      </c>
      <c r="FV145" s="28">
        <v>10.588426409362157</v>
      </c>
      <c r="FW145" s="28">
        <v>32.506316144000003</v>
      </c>
      <c r="FX145" s="28">
        <v>15.38011981323455</v>
      </c>
      <c r="FY145" s="28">
        <v>11.053994938512904</v>
      </c>
      <c r="FZ145" s="28">
        <v>10.386602405275987</v>
      </c>
      <c r="GA145" s="28">
        <v>32.573175058000004</v>
      </c>
      <c r="GB145" s="28">
        <v>15.296733283404327</v>
      </c>
      <c r="GC145" s="28">
        <v>10.994063397674692</v>
      </c>
      <c r="GD145" s="28">
        <v>10.085645923563145</v>
      </c>
      <c r="GE145" s="28">
        <v>32.694390835</v>
      </c>
      <c r="GF145" s="28">
        <v>15.145148592518828</v>
      </c>
      <c r="GG145" s="28">
        <v>10.88511649569006</v>
      </c>
      <c r="GH145" s="28">
        <v>9.6606591256410255</v>
      </c>
      <c r="GI145" s="28">
        <v>32.844506795999997</v>
      </c>
      <c r="GJ145" s="28">
        <v>15.043916317293256</v>
      </c>
      <c r="GK145" s="28">
        <v>10.812358866260237</v>
      </c>
      <c r="GL145" s="28">
        <v>9.5643970505796894</v>
      </c>
      <c r="GM145" s="28">
        <v>33.020425449000001</v>
      </c>
      <c r="GN145" s="28">
        <v>14.865018766832405</v>
      </c>
      <c r="GO145" s="28">
        <v>10.683781674318926</v>
      </c>
      <c r="GP145" s="28">
        <v>9.0333595561944904</v>
      </c>
      <c r="GQ145" s="28">
        <v>33.218205718999997</v>
      </c>
      <c r="GR145" s="28">
        <v>14.682251054719547</v>
      </c>
      <c r="GS145" s="28">
        <v>10.5524229209963</v>
      </c>
      <c r="GT145" s="28">
        <v>8.4867798839162809</v>
      </c>
      <c r="GU145" s="28">
        <v>33.447177834000001</v>
      </c>
      <c r="GV145" s="28">
        <v>14.532638399328594</v>
      </c>
      <c r="GW145" s="28">
        <v>10.444893359750232</v>
      </c>
      <c r="GX145" s="28">
        <v>8.0685454671327008</v>
      </c>
      <c r="GY145" s="28">
        <v>33.699581645000002</v>
      </c>
      <c r="GZ145" s="28">
        <v>14.361672664545159</v>
      </c>
      <c r="HA145" s="28">
        <v>10.322016919910732</v>
      </c>
      <c r="HB145" s="28">
        <v>7.5216622956375296</v>
      </c>
      <c r="HC145" s="28">
        <v>33.997322713999999</v>
      </c>
      <c r="HD145" s="28">
        <v>14.217210146144245</v>
      </c>
      <c r="HE145" s="28">
        <v>10.218188863523652</v>
      </c>
      <c r="HF145" s="28">
        <v>7.195944815730126</v>
      </c>
      <c r="HG145" s="28">
        <v>34.932798118000001</v>
      </c>
      <c r="HH145" s="28">
        <v>13.269537906762826</v>
      </c>
      <c r="HI145" s="28">
        <v>9.5370781657723125</v>
      </c>
      <c r="HJ145" s="28">
        <v>4.4610344544516991</v>
      </c>
      <c r="HK145" s="28">
        <v>35.667463890000001</v>
      </c>
      <c r="HL145" s="28">
        <v>11.780876195900845</v>
      </c>
      <c r="HM145" s="28">
        <v>8.4671476829898413</v>
      </c>
      <c r="HN145" s="28">
        <v>-1.6325722459371157</v>
      </c>
      <c r="HO145" s="28">
        <v>36.041219527999999</v>
      </c>
      <c r="HP145" s="28">
        <v>10.869906661422343</v>
      </c>
      <c r="HQ145" s="28">
        <v>7.8124159419146038</v>
      </c>
      <c r="HR145" s="28">
        <v>-6.1224073637026919</v>
      </c>
      <c r="HS145" s="28">
        <v>36.231372753000002</v>
      </c>
      <c r="HT145" s="28">
        <v>10.21193886639767</v>
      </c>
      <c r="HU145" s="28">
        <v>7.3395215324933796</v>
      </c>
      <c r="HV145" s="28">
        <v>-9.4098289617711828</v>
      </c>
      <c r="HW145" s="29">
        <v>32.547151294999999</v>
      </c>
      <c r="HX145" s="29">
        <v>15.428070175438599</v>
      </c>
      <c r="HY145" s="29">
        <v>11.088457807953446</v>
      </c>
      <c r="HZ145" s="29">
        <v>10.588426409362157</v>
      </c>
      <c r="IA145" s="29">
        <v>32.479495853000003</v>
      </c>
      <c r="IB145" s="29">
        <v>15.448138503879488</v>
      </c>
      <c r="IC145" s="29">
        <v>11.102881310741708</v>
      </c>
      <c r="ID145" s="29">
        <v>10.472326826075808</v>
      </c>
      <c r="IE145" s="29">
        <v>32.588259516999997</v>
      </c>
      <c r="IF145" s="29">
        <v>15.424708863151787</v>
      </c>
      <c r="IG145" s="29">
        <v>11.086041966629946</v>
      </c>
      <c r="IH145" s="29">
        <v>9.930792484824309</v>
      </c>
      <c r="II145" s="29">
        <v>32.701192503999998</v>
      </c>
      <c r="IJ145" s="29">
        <v>15.356968300135781</v>
      </c>
      <c r="IK145" s="29">
        <v>11.037355490204282</v>
      </c>
      <c r="IL145" s="29">
        <v>9.5306050002775535</v>
      </c>
      <c r="IM145" s="29">
        <v>32.833808394000002</v>
      </c>
      <c r="IN145" s="29">
        <v>15.269869498342638</v>
      </c>
      <c r="IO145" s="29">
        <v>10.974755866413089</v>
      </c>
      <c r="IP145" s="29">
        <v>9.5052386828348965</v>
      </c>
      <c r="IQ145" s="29">
        <v>32.981549352999998</v>
      </c>
      <c r="IR145" s="29">
        <v>15.113487181694026</v>
      </c>
      <c r="IS145" s="29">
        <v>10.862360816329073</v>
      </c>
      <c r="IT145" s="29">
        <v>9.1066117303999228</v>
      </c>
      <c r="IU145" s="29">
        <v>33.154879082999997</v>
      </c>
      <c r="IV145" s="29">
        <v>14.979018099341655</v>
      </c>
      <c r="IW145" s="29">
        <v>10.765715239197059</v>
      </c>
      <c r="IX145" s="29">
        <v>8.6294586726845885</v>
      </c>
      <c r="IY145" s="29">
        <v>33.347023082</v>
      </c>
      <c r="IZ145" s="29">
        <v>14.875311826674382</v>
      </c>
      <c r="JA145" s="29">
        <v>10.69117949909381</v>
      </c>
      <c r="JB145" s="29">
        <v>8.3309399183900403</v>
      </c>
      <c r="JC145" s="29">
        <v>33.567228489000001</v>
      </c>
      <c r="JD145" s="29">
        <v>14.715077107691148</v>
      </c>
      <c r="JE145" s="29">
        <v>10.576015651599555</v>
      </c>
      <c r="JF145" s="29">
        <v>7.7074471179847883</v>
      </c>
      <c r="JG145" s="29">
        <v>33.863024779</v>
      </c>
      <c r="JH145" s="29">
        <v>14.414383998677655</v>
      </c>
      <c r="JI145" s="29">
        <v>10.359901593617986</v>
      </c>
      <c r="JJ145" s="29">
        <v>6.3599697999520295</v>
      </c>
      <c r="JK145" s="29">
        <v>34.772114489000003</v>
      </c>
      <c r="JL145" s="29">
        <v>12.935748364609395</v>
      </c>
      <c r="JM145" s="29">
        <v>9.2971770496368222</v>
      </c>
      <c r="JN145" s="29">
        <v>-0.32388302480734765</v>
      </c>
      <c r="JO145" s="29">
        <v>35.277028137999999</v>
      </c>
      <c r="JP145" s="29">
        <v>11.654942383591083</v>
      </c>
      <c r="JQ145" s="29">
        <v>8.3766365724936875</v>
      </c>
      <c r="JR145" s="29">
        <v>-5.7987110205630188</v>
      </c>
      <c r="JS145" s="29">
        <v>35.388369482999998</v>
      </c>
      <c r="JT145" s="29">
        <v>11.341411251638137</v>
      </c>
      <c r="JU145" s="29">
        <v>8.1512955746497191</v>
      </c>
      <c r="JV145" s="29">
        <v>-8.6220433612333665</v>
      </c>
      <c r="JW145" s="29">
        <v>35.227082629999998</v>
      </c>
      <c r="JX145" s="29">
        <v>11.376743189673617</v>
      </c>
      <c r="JY145" s="29">
        <v>8.1766893341883122</v>
      </c>
      <c r="JZ145" s="29">
        <v>-7.6795049558911188</v>
      </c>
    </row>
    <row r="146" spans="1:286" ht="15" thickBot="1" x14ac:dyDescent="0.4">
      <c r="A146" s="2"/>
      <c r="B146" s="74" t="s">
        <v>618</v>
      </c>
      <c r="C146" s="74" t="s">
        <v>516</v>
      </c>
      <c r="D146" s="74" t="s">
        <v>859</v>
      </c>
      <c r="E146" s="87">
        <v>391570</v>
      </c>
      <c r="F146" s="84">
        <v>387132</v>
      </c>
      <c r="G146" s="22">
        <v>31.440170838</v>
      </c>
      <c r="H146" s="22">
        <v>9.4535762483130892</v>
      </c>
      <c r="I146" s="22">
        <v>6.7944713870029094</v>
      </c>
      <c r="J146" s="22">
        <v>10.378328628950861</v>
      </c>
      <c r="K146" s="22">
        <v>31.420008738</v>
      </c>
      <c r="L146" s="22">
        <v>9.3460951956670169</v>
      </c>
      <c r="M146" s="22">
        <v>6.7172226382049072</v>
      </c>
      <c r="N146" s="22">
        <v>10.061299594411317</v>
      </c>
      <c r="O146" s="22">
        <v>31.471842717000001</v>
      </c>
      <c r="P146" s="22">
        <v>9.2288139426177089</v>
      </c>
      <c r="Q146" s="22">
        <v>6.6329302924148621</v>
      </c>
      <c r="R146" s="22">
        <v>9.9544957383568153</v>
      </c>
      <c r="S146" s="22">
        <v>31.565435244</v>
      </c>
      <c r="T146" s="22">
        <v>8.93340162373587</v>
      </c>
      <c r="U146" s="22">
        <v>6.4206116422776729</v>
      </c>
      <c r="V146" s="22">
        <v>9.2987288023245256</v>
      </c>
      <c r="W146" s="22">
        <v>31.670419429999999</v>
      </c>
      <c r="X146" s="22">
        <v>8.8301969607103867</v>
      </c>
      <c r="Y146" s="22">
        <v>6.346436418900482</v>
      </c>
      <c r="Z146" s="22">
        <v>8.93319802591434</v>
      </c>
      <c r="AA146" s="22">
        <v>31.787835068</v>
      </c>
      <c r="AB146" s="22">
        <v>8.5465016113344667</v>
      </c>
      <c r="AC146" s="22">
        <v>6.1425389854498933</v>
      </c>
      <c r="AD146" s="22">
        <v>8.3883786256216659</v>
      </c>
      <c r="AE146" s="22">
        <v>31.914773012000001</v>
      </c>
      <c r="AF146" s="22">
        <v>8.366950716537005</v>
      </c>
      <c r="AG146" s="22">
        <v>6.0134922220697593</v>
      </c>
      <c r="AH146" s="22">
        <v>7.7250764330037747</v>
      </c>
      <c r="AI146" s="22">
        <v>32.057459747000003</v>
      </c>
      <c r="AJ146" s="22">
        <v>8.2107222027612803</v>
      </c>
      <c r="AK146" s="22">
        <v>5.9012077131388061</v>
      </c>
      <c r="AL146" s="22">
        <v>7.2695171476424569</v>
      </c>
      <c r="AM146" s="22">
        <v>32.212467602000004</v>
      </c>
      <c r="AN146" s="22">
        <v>8.0191737532100724</v>
      </c>
      <c r="AO146" s="22">
        <v>5.7635380709298385</v>
      </c>
      <c r="AP146" s="22">
        <v>6.6972534080296953</v>
      </c>
      <c r="AQ146" s="22">
        <v>32.392735533</v>
      </c>
      <c r="AR146" s="22">
        <v>7.8133864474675772</v>
      </c>
      <c r="AS146" s="22">
        <v>5.6156346824185013</v>
      </c>
      <c r="AT146" s="22">
        <v>5.9622506040015182</v>
      </c>
      <c r="AU146" s="22">
        <v>33.141633925999997</v>
      </c>
      <c r="AV146" s="22">
        <v>7.0668674220625967</v>
      </c>
      <c r="AW146" s="22">
        <v>5.0790967601827202</v>
      </c>
      <c r="AX146" s="22">
        <v>3.5354073013436391</v>
      </c>
      <c r="AY146" s="22">
        <v>33.736819212</v>
      </c>
      <c r="AZ146" s="22">
        <v>6.6834899377123254</v>
      </c>
      <c r="BA146" s="22">
        <v>4.8035558136225349</v>
      </c>
      <c r="BB146" s="22">
        <v>2.5409197893336675</v>
      </c>
      <c r="BC146" s="22">
        <v>34.130272626</v>
      </c>
      <c r="BD146" s="22">
        <v>7.6832016535630618</v>
      </c>
      <c r="BE146" s="22">
        <v>5.5220683077499801</v>
      </c>
      <c r="BF146" s="22">
        <v>2.3505319112228698</v>
      </c>
      <c r="BG146" s="22">
        <v>34.435801013999999</v>
      </c>
      <c r="BH146" s="22">
        <v>8.8336383556778006</v>
      </c>
      <c r="BI146" s="22">
        <v>6.348909817223328</v>
      </c>
      <c r="BJ146" s="22">
        <v>2.8097747605411705</v>
      </c>
      <c r="BK146" s="25">
        <v>31.439651189999999</v>
      </c>
      <c r="BL146" s="25">
        <v>9.4535762483130892</v>
      </c>
      <c r="BM146" s="25">
        <v>6.7944713870029094</v>
      </c>
      <c r="BN146" s="25">
        <v>10.378328628950861</v>
      </c>
      <c r="BO146" s="25">
        <v>31.443526921</v>
      </c>
      <c r="BP146" s="25">
        <v>9.3794169073775731</v>
      </c>
      <c r="BQ146" s="25">
        <v>6.7411716085031834</v>
      </c>
      <c r="BR146" s="25">
        <v>10.159997053970422</v>
      </c>
      <c r="BS146" s="25">
        <v>31.496669065999999</v>
      </c>
      <c r="BT146" s="25">
        <v>9.3285715036897532</v>
      </c>
      <c r="BU146" s="25">
        <v>6.7046280157459819</v>
      </c>
      <c r="BV146" s="25">
        <v>10.153524143747607</v>
      </c>
      <c r="BW146" s="25">
        <v>31.574406245999999</v>
      </c>
      <c r="BX146" s="25">
        <v>9.2007629080507414</v>
      </c>
      <c r="BY146" s="25">
        <v>6.6127694615573231</v>
      </c>
      <c r="BZ146" s="25">
        <v>9.7130087990495326</v>
      </c>
      <c r="CA146" s="25">
        <v>31.657444392999999</v>
      </c>
      <c r="CB146" s="25">
        <v>9.1467778628064451</v>
      </c>
      <c r="CC146" s="25">
        <v>6.5739693465951268</v>
      </c>
      <c r="CD146" s="25">
        <v>9.5820346591744929</v>
      </c>
      <c r="CE146" s="25">
        <v>31.753638931000001</v>
      </c>
      <c r="CF146" s="25">
        <v>9.0392778790749588</v>
      </c>
      <c r="CG146" s="25">
        <v>6.4967069916532925</v>
      </c>
      <c r="CH146" s="25">
        <v>9.2353728531513362</v>
      </c>
      <c r="CI146" s="25">
        <v>31.868905454</v>
      </c>
      <c r="CJ146" s="25">
        <v>8.9228357932420117</v>
      </c>
      <c r="CK146" s="25">
        <v>6.4130177718645305</v>
      </c>
      <c r="CL146" s="25">
        <v>8.7928013697276199</v>
      </c>
      <c r="CM146" s="25">
        <v>32.001019239999998</v>
      </c>
      <c r="CN146" s="25">
        <v>8.8265646451948587</v>
      </c>
      <c r="CO146" s="25">
        <v>6.3438258022205538</v>
      </c>
      <c r="CP146" s="25">
        <v>8.4559281805341371</v>
      </c>
      <c r="CQ146" s="25">
        <v>32.151330045999998</v>
      </c>
      <c r="CR146" s="25">
        <v>8.6845151727205465</v>
      </c>
      <c r="CS146" s="25">
        <v>6.2417320494528852</v>
      </c>
      <c r="CT146" s="25">
        <v>7.9347314344450872</v>
      </c>
      <c r="CU146" s="25">
        <v>32.318007528999999</v>
      </c>
      <c r="CV146" s="25">
        <v>8.5469686513983625</v>
      </c>
      <c r="CW146" s="25">
        <v>6.1428746563396572</v>
      </c>
      <c r="CX146" s="25">
        <v>7.4385713304968633</v>
      </c>
      <c r="CY146" s="25">
        <v>32.623680141000001</v>
      </c>
      <c r="CZ146" s="25">
        <v>8.0873452749631483</v>
      </c>
      <c r="DA146" s="25">
        <v>5.8125342858852509</v>
      </c>
      <c r="DB146" s="25">
        <v>5.8642762215739985</v>
      </c>
      <c r="DC146" s="25">
        <v>32.868104854999999</v>
      </c>
      <c r="DD146" s="25">
        <v>7.6882649330340342</v>
      </c>
      <c r="DE146" s="25">
        <v>5.5257073863998247</v>
      </c>
      <c r="DF146" s="25">
        <v>4.9387156770392799</v>
      </c>
      <c r="DG146" s="25">
        <v>33.068714030000002</v>
      </c>
      <c r="DH146" s="25">
        <v>8.3886165481682369</v>
      </c>
      <c r="DI146" s="25">
        <v>6.0290638818551541</v>
      </c>
      <c r="DJ146" s="25">
        <v>4.3147428934734435</v>
      </c>
      <c r="DK146" s="25">
        <v>33.231695215999999</v>
      </c>
      <c r="DL146" s="25">
        <v>9.4647715049433447</v>
      </c>
      <c r="DM146" s="25">
        <v>6.8025176383734429</v>
      </c>
      <c r="DN146" s="25">
        <v>4.1454388374498627</v>
      </c>
      <c r="DO146" s="27">
        <v>31.440170838</v>
      </c>
      <c r="DP146" s="27">
        <v>9.4535762483130892</v>
      </c>
      <c r="DQ146" s="27">
        <v>6.7944713870029094</v>
      </c>
      <c r="DR146" s="27">
        <v>10.378328628950861</v>
      </c>
      <c r="DS146" s="27">
        <v>31.419920268999999</v>
      </c>
      <c r="DT146" s="27">
        <v>9.346560585480848</v>
      </c>
      <c r="DU146" s="27">
        <v>6.7175571230274569</v>
      </c>
      <c r="DV146" s="27">
        <v>10.061350941625967</v>
      </c>
      <c r="DW146" s="27">
        <v>31.471665778000002</v>
      </c>
      <c r="DX146" s="27">
        <v>9.2302533747789983</v>
      </c>
      <c r="DY146" s="27">
        <v>6.6339648406510552</v>
      </c>
      <c r="DZ146" s="27">
        <v>9.9545972034992118</v>
      </c>
      <c r="EA146" s="27">
        <v>31.565172174000001</v>
      </c>
      <c r="EB146" s="27">
        <v>8.9073695678201474</v>
      </c>
      <c r="EC146" s="27">
        <v>6.4019018911297083</v>
      </c>
      <c r="ED146" s="27">
        <v>9.2988960805871876</v>
      </c>
      <c r="EE146" s="27">
        <v>31.670077812999999</v>
      </c>
      <c r="EF146" s="27">
        <v>8.8373857770175821</v>
      </c>
      <c r="EG146" s="27">
        <v>6.3516031627255378</v>
      </c>
      <c r="EH146" s="27">
        <v>8.9333975506398637</v>
      </c>
      <c r="EI146" s="27">
        <v>31.787937196000001</v>
      </c>
      <c r="EJ146" s="27">
        <v>8.531667995613299</v>
      </c>
      <c r="EK146" s="27">
        <v>6.1318777737628078</v>
      </c>
      <c r="EL146" s="27">
        <v>8.388319043210597</v>
      </c>
      <c r="EM146" s="27">
        <v>31.915856614999999</v>
      </c>
      <c r="EN146" s="27">
        <v>8.380699651152792</v>
      </c>
      <c r="EO146" s="27">
        <v>6.0233738520894464</v>
      </c>
      <c r="EP146" s="27">
        <v>7.7243839791176612</v>
      </c>
      <c r="EQ146" s="27">
        <v>32.058730703999998</v>
      </c>
      <c r="ER146" s="27">
        <v>8.2252651850202199</v>
      </c>
      <c r="ES146" s="27">
        <v>5.9116600408341249</v>
      </c>
      <c r="ET146" s="27">
        <v>7.2687124980638274</v>
      </c>
      <c r="EU146" s="27">
        <v>32.213907851000002</v>
      </c>
      <c r="EV146" s="27">
        <v>8.0268115574284362</v>
      </c>
      <c r="EW146" s="27">
        <v>5.7690275112070522</v>
      </c>
      <c r="EX146" s="27">
        <v>6.6963433198188689</v>
      </c>
      <c r="EY146" s="27">
        <v>32.379837399000003</v>
      </c>
      <c r="EZ146" s="27">
        <v>7.8438013084605629</v>
      </c>
      <c r="FA146" s="27">
        <v>5.6374944418712687</v>
      </c>
      <c r="FB146" s="27">
        <v>6.033872840240825</v>
      </c>
      <c r="FC146" s="27">
        <v>33.054135006000003</v>
      </c>
      <c r="FD146" s="27">
        <v>7.1604779766629187</v>
      </c>
      <c r="FE146" s="27">
        <v>5.1463765089303815</v>
      </c>
      <c r="FF146" s="27">
        <v>3.8462746973891413</v>
      </c>
      <c r="FG146" s="27">
        <v>33.562420226999997</v>
      </c>
      <c r="FH146" s="27">
        <v>6.7932855415365365</v>
      </c>
      <c r="FI146" s="27">
        <v>4.8824680759249022</v>
      </c>
      <c r="FJ146" s="27">
        <v>2.9424553164825156</v>
      </c>
      <c r="FK146" s="27">
        <v>33.917237381</v>
      </c>
      <c r="FL146" s="27">
        <v>7.784697393009484</v>
      </c>
      <c r="FM146" s="27">
        <v>5.5950152941028399</v>
      </c>
      <c r="FN146" s="27">
        <v>2.7367037542262835</v>
      </c>
      <c r="FO146" s="27">
        <v>34.172749510999999</v>
      </c>
      <c r="FP146" s="27">
        <v>8.9260903409943797</v>
      </c>
      <c r="FQ146" s="27">
        <v>6.415356879414972</v>
      </c>
      <c r="FR146" s="27">
        <v>3.1628367073729677</v>
      </c>
      <c r="FS146" s="28">
        <v>31.441565806</v>
      </c>
      <c r="FT146" s="28">
        <v>9.4535762483130892</v>
      </c>
      <c r="FU146" s="28">
        <v>6.7944713870029094</v>
      </c>
      <c r="FV146" s="28">
        <v>10.378328628950861</v>
      </c>
      <c r="FW146" s="28">
        <v>31.417958522999999</v>
      </c>
      <c r="FX146" s="28">
        <v>9.3495948829303384</v>
      </c>
      <c r="FY146" s="28">
        <v>6.7197379323485746</v>
      </c>
      <c r="FZ146" s="28">
        <v>10.068656147016117</v>
      </c>
      <c r="GA146" s="28">
        <v>31.483065163999999</v>
      </c>
      <c r="GB146" s="28">
        <v>9.1828330130041174</v>
      </c>
      <c r="GC146" s="28">
        <v>6.5998828929544624</v>
      </c>
      <c r="GD146" s="28">
        <v>9.9898820656897271</v>
      </c>
      <c r="GE146" s="28">
        <v>31.595279672</v>
      </c>
      <c r="GF146" s="28">
        <v>8.9079176236664086</v>
      </c>
      <c r="GG146" s="28">
        <v>6.4022957896574297</v>
      </c>
      <c r="GH146" s="28">
        <v>9.3629382714000826</v>
      </c>
      <c r="GI146" s="28">
        <v>31.737461271000001</v>
      </c>
      <c r="GJ146" s="28">
        <v>8.680434452433138</v>
      </c>
      <c r="GK146" s="28">
        <v>6.2387991554344859</v>
      </c>
      <c r="GL146" s="28">
        <v>9.0897933073626334</v>
      </c>
      <c r="GM146" s="28">
        <v>31.910412935</v>
      </c>
      <c r="GN146" s="28">
        <v>8.3964424445884891</v>
      </c>
      <c r="GO146" s="28">
        <v>6.034688507701329</v>
      </c>
      <c r="GP146" s="28">
        <v>8.6019681136464463</v>
      </c>
      <c r="GQ146" s="28">
        <v>32.109100947000002</v>
      </c>
      <c r="GR146" s="28">
        <v>8.0992554117640605</v>
      </c>
      <c r="GS146" s="28">
        <v>5.8210943357101543</v>
      </c>
      <c r="GT146" s="28">
        <v>8.0001980005978801</v>
      </c>
      <c r="GU146" s="28">
        <v>32.340843950999997</v>
      </c>
      <c r="GV146" s="28">
        <v>7.9245892918945282</v>
      </c>
      <c r="GW146" s="28">
        <v>5.6955583562500935</v>
      </c>
      <c r="GX146" s="28">
        <v>7.6301268251441563</v>
      </c>
      <c r="GY146" s="28">
        <v>32.598674985999999</v>
      </c>
      <c r="GZ146" s="28">
        <v>7.7344035652514389</v>
      </c>
      <c r="HA146" s="28">
        <v>5.5588681298266893</v>
      </c>
      <c r="HB146" s="28">
        <v>7.1992114783014891</v>
      </c>
      <c r="HC146" s="28">
        <v>32.902931146</v>
      </c>
      <c r="HD146" s="28">
        <v>7.5169812646430145</v>
      </c>
      <c r="HE146" s="28">
        <v>5.402602441416561</v>
      </c>
      <c r="HF146" s="28">
        <v>6.7018235324421909</v>
      </c>
      <c r="HG146" s="28">
        <v>34.049635731999999</v>
      </c>
      <c r="HH146" s="28">
        <v>6.1342010972313314</v>
      </c>
      <c r="HI146" s="28">
        <v>4.4087711086793568</v>
      </c>
      <c r="HJ146" s="28">
        <v>3.5709463735210178</v>
      </c>
      <c r="HK146" s="28">
        <v>25.969281609077534</v>
      </c>
      <c r="HL146" s="28">
        <v>4.2756442055431298</v>
      </c>
      <c r="HM146" s="28">
        <v>3.0729896763408915</v>
      </c>
      <c r="HN146" s="28">
        <v>-2.9527943769450822</v>
      </c>
      <c r="HO146" s="28">
        <v>24.311240437921334</v>
      </c>
      <c r="HP146" s="28">
        <v>4.0026603689964952</v>
      </c>
      <c r="HQ146" s="28">
        <v>2.876790818066346</v>
      </c>
      <c r="HR146" s="28">
        <v>-8.3182971929746543</v>
      </c>
      <c r="HS146" s="28">
        <v>25.463487645785467</v>
      </c>
      <c r="HT146" s="28">
        <v>4.1923690860807383</v>
      </c>
      <c r="HU146" s="28">
        <v>3.0131382083276694</v>
      </c>
      <c r="HV146" s="28">
        <v>-11.706225494937001</v>
      </c>
      <c r="HW146" s="29">
        <v>31.441565806</v>
      </c>
      <c r="HX146" s="29">
        <v>9.4535762483130892</v>
      </c>
      <c r="HY146" s="29">
        <v>6.7944713870029094</v>
      </c>
      <c r="HZ146" s="29">
        <v>10.378328628950861</v>
      </c>
      <c r="IA146" s="29">
        <v>31.390063891</v>
      </c>
      <c r="IB146" s="29">
        <v>9.3639872578082617</v>
      </c>
      <c r="IC146" s="29">
        <v>6.7300820155537568</v>
      </c>
      <c r="ID146" s="29">
        <v>10.156803826466362</v>
      </c>
      <c r="IE146" s="29">
        <v>31.489464400999999</v>
      </c>
      <c r="IF146" s="29">
        <v>9.1673663403109185</v>
      </c>
      <c r="IG146" s="29">
        <v>6.588766690756926</v>
      </c>
      <c r="IH146" s="29">
        <v>9.9160698319937133</v>
      </c>
      <c r="II146" s="29">
        <v>31.587836651</v>
      </c>
      <c r="IJ146" s="29">
        <v>8.9395805305136733</v>
      </c>
      <c r="IK146" s="29">
        <v>6.4250525442392163</v>
      </c>
      <c r="IL146" s="29">
        <v>9.2719180612502363</v>
      </c>
      <c r="IM146" s="29">
        <v>31.717705133999999</v>
      </c>
      <c r="IN146" s="29">
        <v>8.6984455346288936</v>
      </c>
      <c r="IO146" s="29">
        <v>6.251744074839972</v>
      </c>
      <c r="IP146" s="29">
        <v>9.0941845459955566</v>
      </c>
      <c r="IQ146" s="29">
        <v>31.870014711</v>
      </c>
      <c r="IR146" s="29">
        <v>8.433204763213018</v>
      </c>
      <c r="IS146" s="29">
        <v>6.0611103099329267</v>
      </c>
      <c r="IT146" s="29">
        <v>8.6632747500352671</v>
      </c>
      <c r="IU146" s="29">
        <v>32.053629303999998</v>
      </c>
      <c r="IV146" s="29">
        <v>8.2054928357035433</v>
      </c>
      <c r="IW146" s="29">
        <v>5.8974492640701506</v>
      </c>
      <c r="IX146" s="29">
        <v>8.149298150402764</v>
      </c>
      <c r="IY146" s="29">
        <v>32.261188988000001</v>
      </c>
      <c r="IZ146" s="29">
        <v>8.1138452159982997</v>
      </c>
      <c r="JA146" s="29">
        <v>5.8315803152810295</v>
      </c>
      <c r="JB146" s="29">
        <v>7.8790669892855369</v>
      </c>
      <c r="JC146" s="29">
        <v>32.503717426999998</v>
      </c>
      <c r="JD146" s="29">
        <v>7.9654459244206235</v>
      </c>
      <c r="JE146" s="29">
        <v>5.7249228224982369</v>
      </c>
      <c r="JF146" s="29">
        <v>7.3598025042637651</v>
      </c>
      <c r="JG146" s="29">
        <v>32.833062658999999</v>
      </c>
      <c r="JH146" s="29">
        <v>7.5981300558651013</v>
      </c>
      <c r="JI146" s="29">
        <v>5.4609256754568767</v>
      </c>
      <c r="JJ146" s="29">
        <v>5.7279172799353155</v>
      </c>
      <c r="JK146" s="29">
        <v>34.040592711000002</v>
      </c>
      <c r="JL146" s="29">
        <v>5.7133122957387883</v>
      </c>
      <c r="JM146" s="29">
        <v>4.1062700399053762</v>
      </c>
      <c r="JN146" s="29">
        <v>-1.7687023285617975</v>
      </c>
      <c r="JO146" s="29">
        <v>25.707456014465453</v>
      </c>
      <c r="JP146" s="29">
        <v>4.2325366177662422</v>
      </c>
      <c r="JQ146" s="29">
        <v>3.0420074042335457</v>
      </c>
      <c r="JR146" s="29">
        <v>-7.6981090239234504</v>
      </c>
      <c r="JS146" s="29">
        <v>34.770984551348718</v>
      </c>
      <c r="JT146" s="29">
        <v>5.7247774834879124</v>
      </c>
      <c r="JU146" s="29">
        <v>4.1145102960858813</v>
      </c>
      <c r="JV146" s="29">
        <v>-11.22312357038318</v>
      </c>
      <c r="JW146" s="29">
        <v>34.581063826942689</v>
      </c>
      <c r="JX146" s="29">
        <v>5.6935084843279462</v>
      </c>
      <c r="JY146" s="29">
        <v>4.0920366507148476</v>
      </c>
      <c r="JZ146" s="29">
        <v>-9.9091990789206363</v>
      </c>
    </row>
    <row r="147" spans="1:286" ht="15" thickBot="1" x14ac:dyDescent="0.4">
      <c r="A147" s="2"/>
      <c r="B147" s="74" t="s">
        <v>619</v>
      </c>
      <c r="C147" s="74" t="s">
        <v>608</v>
      </c>
      <c r="D147" s="74" t="s">
        <v>854</v>
      </c>
      <c r="E147" s="87">
        <v>358235</v>
      </c>
      <c r="F147" s="84">
        <v>404898</v>
      </c>
      <c r="G147" s="22">
        <v>20.147408505000001</v>
      </c>
      <c r="H147" s="22">
        <v>20.147408505000001</v>
      </c>
      <c r="I147" s="22">
        <v>17.775774544282161</v>
      </c>
      <c r="J147" s="22">
        <v>6.2692607353096097</v>
      </c>
      <c r="K147" s="22">
        <v>20.132743852000001</v>
      </c>
      <c r="L147" s="22">
        <v>20.132743852000001</v>
      </c>
      <c r="M147" s="22">
        <v>17.741660546200738</v>
      </c>
      <c r="N147" s="22">
        <v>6.270788684119708</v>
      </c>
      <c r="O147" s="22">
        <v>20.167235928</v>
      </c>
      <c r="P147" s="22">
        <v>20.167235928</v>
      </c>
      <c r="Q147" s="22">
        <v>17.692678507839076</v>
      </c>
      <c r="R147" s="22">
        <v>6.1478901650264675</v>
      </c>
      <c r="S147" s="22">
        <v>20.219607431</v>
      </c>
      <c r="T147" s="22">
        <v>20.219607431</v>
      </c>
      <c r="U147" s="22">
        <v>17.629166015017425</v>
      </c>
      <c r="V147" s="22">
        <v>5.946992429071285</v>
      </c>
      <c r="W147" s="22">
        <v>20.266190968</v>
      </c>
      <c r="X147" s="22">
        <v>20.266190968</v>
      </c>
      <c r="Y147" s="22">
        <v>17.569678401024433</v>
      </c>
      <c r="Z147" s="22">
        <v>5.7622700065792873</v>
      </c>
      <c r="AA147" s="22">
        <v>20.312076568999998</v>
      </c>
      <c r="AB147" s="22">
        <v>20.312076568999998</v>
      </c>
      <c r="AC147" s="22">
        <v>17.513167247925409</v>
      </c>
      <c r="AD147" s="22">
        <v>5.5860406670742346</v>
      </c>
      <c r="AE147" s="22">
        <v>20.360138931000002</v>
      </c>
      <c r="AF147" s="22">
        <v>20.360138931000002</v>
      </c>
      <c r="AG147" s="22">
        <v>17.469562809038308</v>
      </c>
      <c r="AH147" s="22">
        <v>5.4075550899509679</v>
      </c>
      <c r="AI147" s="22">
        <v>20.413136082000001</v>
      </c>
      <c r="AJ147" s="22">
        <v>20.413136082000001</v>
      </c>
      <c r="AK147" s="22">
        <v>17.431146969113733</v>
      </c>
      <c r="AL147" s="22">
        <v>5.2279310627678619</v>
      </c>
      <c r="AM147" s="22">
        <v>20.469905311000002</v>
      </c>
      <c r="AN147" s="22">
        <v>20.469905311000002</v>
      </c>
      <c r="AO147" s="22">
        <v>17.388249796293685</v>
      </c>
      <c r="AP147" s="22">
        <v>5.0348419487385545</v>
      </c>
      <c r="AQ147" s="22">
        <v>20.535107659000001</v>
      </c>
      <c r="AR147" s="22">
        <v>20.535107659000001</v>
      </c>
      <c r="AS147" s="22">
        <v>17.344538375984683</v>
      </c>
      <c r="AT147" s="22">
        <v>4.8105901848875785</v>
      </c>
      <c r="AU147" s="22">
        <v>20.791342708999998</v>
      </c>
      <c r="AV147" s="22">
        <v>20.791342708999998</v>
      </c>
      <c r="AW147" s="22">
        <v>17.29004798307724</v>
      </c>
      <c r="AX147" s="22">
        <v>4.0456297931520826</v>
      </c>
      <c r="AY147" s="22">
        <v>20.988467926999999</v>
      </c>
      <c r="AZ147" s="22">
        <v>20.988467926999999</v>
      </c>
      <c r="BA147" s="22">
        <v>18.045114538124302</v>
      </c>
      <c r="BB147" s="22">
        <v>3.7114471428628857</v>
      </c>
      <c r="BC147" s="22">
        <v>21.094822512</v>
      </c>
      <c r="BD147" s="22">
        <v>21.094822512</v>
      </c>
      <c r="BE147" s="22">
        <v>19.294607621342308</v>
      </c>
      <c r="BF147" s="22">
        <v>3.7183580344303699</v>
      </c>
      <c r="BG147" s="22">
        <v>21.159789070999999</v>
      </c>
      <c r="BH147" s="22">
        <v>21.159789070999999</v>
      </c>
      <c r="BI147" s="22">
        <v>19.577297707956056</v>
      </c>
      <c r="BJ147" s="22">
        <v>3.9195764207271768</v>
      </c>
      <c r="BK147" s="25">
        <v>20.14724034</v>
      </c>
      <c r="BL147" s="25">
        <v>20.14724034</v>
      </c>
      <c r="BM147" s="25">
        <v>17.775774544282161</v>
      </c>
      <c r="BN147" s="25">
        <v>6.2692607353096097</v>
      </c>
      <c r="BO147" s="25">
        <v>20.106241641</v>
      </c>
      <c r="BP147" s="25">
        <v>20.106241641</v>
      </c>
      <c r="BQ147" s="25">
        <v>17.762105740281278</v>
      </c>
      <c r="BR147" s="25">
        <v>6.389613655786377</v>
      </c>
      <c r="BS147" s="25">
        <v>20.104332484</v>
      </c>
      <c r="BT147" s="25">
        <v>20.104332484</v>
      </c>
      <c r="BU147" s="25">
        <v>17.735618049216697</v>
      </c>
      <c r="BV147" s="25">
        <v>6.4177934005824948</v>
      </c>
      <c r="BW147" s="25">
        <v>20.114020201999999</v>
      </c>
      <c r="BX147" s="25">
        <v>20.114020201999999</v>
      </c>
      <c r="BY147" s="25">
        <v>17.702594912948456</v>
      </c>
      <c r="BZ147" s="25">
        <v>6.3966641572087219</v>
      </c>
      <c r="CA147" s="25">
        <v>20.115581886000001</v>
      </c>
      <c r="CB147" s="25">
        <v>20.115581886000001</v>
      </c>
      <c r="CC147" s="25">
        <v>17.675707820358152</v>
      </c>
      <c r="CD147" s="25">
        <v>6.407433906054905</v>
      </c>
      <c r="CE147" s="25">
        <v>20.120767151999999</v>
      </c>
      <c r="CF147" s="25">
        <v>20.120767151999999</v>
      </c>
      <c r="CG147" s="25">
        <v>17.648317909775642</v>
      </c>
      <c r="CH147" s="25">
        <v>6.4043994619687119</v>
      </c>
      <c r="CI147" s="25">
        <v>20.135355744000002</v>
      </c>
      <c r="CJ147" s="25">
        <v>20.135355744000002</v>
      </c>
      <c r="CK147" s="25">
        <v>17.627419462681157</v>
      </c>
      <c r="CL147" s="25">
        <v>6.3491770776162451</v>
      </c>
      <c r="CM147" s="25">
        <v>20.163023628000001</v>
      </c>
      <c r="CN147" s="25">
        <v>20.163023628000001</v>
      </c>
      <c r="CO147" s="25">
        <v>17.60821371729093</v>
      </c>
      <c r="CP147" s="25">
        <v>6.2579955586247991</v>
      </c>
      <c r="CQ147" s="25">
        <v>20.204900452</v>
      </c>
      <c r="CR147" s="25">
        <v>20.204900452</v>
      </c>
      <c r="CS147" s="25">
        <v>17.580385178247131</v>
      </c>
      <c r="CT147" s="25">
        <v>6.1176854367804463</v>
      </c>
      <c r="CU147" s="25">
        <v>20.260022399</v>
      </c>
      <c r="CV147" s="25">
        <v>20.260022399</v>
      </c>
      <c r="CW147" s="25">
        <v>17.551272848584937</v>
      </c>
      <c r="CX147" s="25">
        <v>5.9482003481916745</v>
      </c>
      <c r="CY147" s="25">
        <v>20.353396399000001</v>
      </c>
      <c r="CZ147" s="25">
        <v>20.353396399000001</v>
      </c>
      <c r="DA147" s="25">
        <v>17.561223414572531</v>
      </c>
      <c r="DB147" s="25">
        <v>5.6023294614202488</v>
      </c>
      <c r="DC147" s="25">
        <v>20.415511579</v>
      </c>
      <c r="DD147" s="25">
        <v>20.415511579</v>
      </c>
      <c r="DE147" s="25">
        <v>18.055790674664934</v>
      </c>
      <c r="DF147" s="25">
        <v>5.4192635714363835</v>
      </c>
      <c r="DG147" s="25">
        <v>20.448517714000001</v>
      </c>
      <c r="DH147" s="25">
        <v>20.448517714000001</v>
      </c>
      <c r="DI147" s="25">
        <v>18.861142246961027</v>
      </c>
      <c r="DJ147" s="25">
        <v>5.3905480974430873</v>
      </c>
      <c r="DK147" s="25">
        <v>20.456843611</v>
      </c>
      <c r="DL147" s="25">
        <v>20.456843611</v>
      </c>
      <c r="DM147" s="25">
        <v>19.026167587480927</v>
      </c>
      <c r="DN147" s="25">
        <v>5.4490317969282351</v>
      </c>
      <c r="DO147" s="27">
        <v>20.147408505000001</v>
      </c>
      <c r="DP147" s="27">
        <v>20.147408505000001</v>
      </c>
      <c r="DQ147" s="27">
        <v>17.775774544282161</v>
      </c>
      <c r="DR147" s="27">
        <v>6.2692607353096097</v>
      </c>
      <c r="DS147" s="27">
        <v>20.132707122999999</v>
      </c>
      <c r="DT147" s="27">
        <v>20.132707122999999</v>
      </c>
      <c r="DU147" s="27">
        <v>17.741640604608108</v>
      </c>
      <c r="DV147" s="27">
        <v>6.270812297419063</v>
      </c>
      <c r="DW147" s="27">
        <v>20.167147459999999</v>
      </c>
      <c r="DX147" s="27">
        <v>20.167147459999999</v>
      </c>
      <c r="DY147" s="27">
        <v>17.69264178888934</v>
      </c>
      <c r="DZ147" s="27">
        <v>6.1479373354349658</v>
      </c>
      <c r="EA147" s="27">
        <v>20.219477896000001</v>
      </c>
      <c r="EB147" s="27">
        <v>20.219477896000001</v>
      </c>
      <c r="EC147" s="27">
        <v>17.628811381134579</v>
      </c>
      <c r="ED147" s="27">
        <v>5.9470625401676571</v>
      </c>
      <c r="EE147" s="27">
        <v>20.266020155</v>
      </c>
      <c r="EF147" s="27">
        <v>20.266020155</v>
      </c>
      <c r="EG147" s="27">
        <v>17.569335234951343</v>
      </c>
      <c r="EH147" s="27">
        <v>5.7623624257313182</v>
      </c>
      <c r="EI147" s="27">
        <v>20.312127638</v>
      </c>
      <c r="EJ147" s="27">
        <v>20.312127638</v>
      </c>
      <c r="EK147" s="27">
        <v>17.512947369293027</v>
      </c>
      <c r="EL147" s="27">
        <v>5.5860130548080598</v>
      </c>
      <c r="EM147" s="27">
        <v>20.360680731999999</v>
      </c>
      <c r="EN147" s="27">
        <v>20.360680731999999</v>
      </c>
      <c r="EO147" s="27">
        <v>17.469629420636849</v>
      </c>
      <c r="EP147" s="27">
        <v>5.4072617458211294</v>
      </c>
      <c r="EQ147" s="27">
        <v>20.413771561000001</v>
      </c>
      <c r="ER147" s="27">
        <v>20.413771561000001</v>
      </c>
      <c r="ES147" s="27">
        <v>17.431193522833581</v>
      </c>
      <c r="ET147" s="27">
        <v>5.2275871338045157</v>
      </c>
      <c r="EU147" s="27">
        <v>20.470625435999999</v>
      </c>
      <c r="EV147" s="27">
        <v>20.470625435999999</v>
      </c>
      <c r="EW147" s="27">
        <v>17.38830588886178</v>
      </c>
      <c r="EX147" s="27">
        <v>5.0344520423469206</v>
      </c>
      <c r="EY147" s="27">
        <v>20.531192950000001</v>
      </c>
      <c r="EZ147" s="27">
        <v>20.531192950000001</v>
      </c>
      <c r="FA147" s="27">
        <v>17.346253921252188</v>
      </c>
      <c r="FB147" s="27">
        <v>4.8292522868023759</v>
      </c>
      <c r="FC147" s="27">
        <v>20.760627243999998</v>
      </c>
      <c r="FD147" s="27">
        <v>20.760627243999998</v>
      </c>
      <c r="FE147" s="27">
        <v>17.301205204141699</v>
      </c>
      <c r="FF147" s="27">
        <v>4.1313680326862858</v>
      </c>
      <c r="FG147" s="27">
        <v>20.920742039</v>
      </c>
      <c r="FH147" s="27">
        <v>20.920742039</v>
      </c>
      <c r="FI147" s="27">
        <v>18.060771246519113</v>
      </c>
      <c r="FJ147" s="27">
        <v>3.8287846866197022</v>
      </c>
      <c r="FK147" s="27">
        <v>21.010589138</v>
      </c>
      <c r="FL147" s="27">
        <v>21.010589138</v>
      </c>
      <c r="FM147" s="27">
        <v>19.312553097240414</v>
      </c>
      <c r="FN147" s="27">
        <v>3.834533861534366</v>
      </c>
      <c r="FO147" s="27">
        <v>21.050965884</v>
      </c>
      <c r="FP147" s="27">
        <v>21.050965884</v>
      </c>
      <c r="FQ147" s="27">
        <v>19.595883221611338</v>
      </c>
      <c r="FR147" s="27">
        <v>4.032887577480194</v>
      </c>
      <c r="FS147" s="28">
        <v>20.147531136000001</v>
      </c>
      <c r="FT147" s="28">
        <v>20.147531136000001</v>
      </c>
      <c r="FU147" s="28">
        <v>17.775774544282161</v>
      </c>
      <c r="FV147" s="28">
        <v>6.2692607353096097</v>
      </c>
      <c r="FW147" s="28">
        <v>20.127333312000001</v>
      </c>
      <c r="FX147" s="28">
        <v>20.127333312000001</v>
      </c>
      <c r="FY147" s="28">
        <v>17.742391585643968</v>
      </c>
      <c r="FZ147" s="28">
        <v>6.2865406335980509</v>
      </c>
      <c r="GA147" s="28">
        <v>20.159155711</v>
      </c>
      <c r="GB147" s="28">
        <v>20.159155711</v>
      </c>
      <c r="GC147" s="28">
        <v>17.695110061311475</v>
      </c>
      <c r="GD147" s="28">
        <v>6.1875262296035061</v>
      </c>
      <c r="GE147" s="28">
        <v>20.213330384999999</v>
      </c>
      <c r="GF147" s="28">
        <v>20.213330384999999</v>
      </c>
      <c r="GG147" s="28">
        <v>17.637388260754953</v>
      </c>
      <c r="GH147" s="28">
        <v>6.0123416885134162</v>
      </c>
      <c r="GI147" s="28">
        <v>20.266124005999998</v>
      </c>
      <c r="GJ147" s="28">
        <v>20.266124005999998</v>
      </c>
      <c r="GK147" s="28">
        <v>17.577165503267214</v>
      </c>
      <c r="GL147" s="28">
        <v>5.858515613995376</v>
      </c>
      <c r="GM147" s="28">
        <v>20.324823289000001</v>
      </c>
      <c r="GN147" s="28">
        <v>20.324823289000001</v>
      </c>
      <c r="GO147" s="28">
        <v>17.518479234773835</v>
      </c>
      <c r="GP147" s="28">
        <v>5.7132106718881381</v>
      </c>
      <c r="GQ147" s="28">
        <v>20.393293315000001</v>
      </c>
      <c r="GR147" s="28">
        <v>20.393293315000001</v>
      </c>
      <c r="GS147" s="28">
        <v>17.470745801913587</v>
      </c>
      <c r="GT147" s="28">
        <v>5.5662150957097349</v>
      </c>
      <c r="GU147" s="28">
        <v>20.472905879999999</v>
      </c>
      <c r="GV147" s="28">
        <v>20.472905879999999</v>
      </c>
      <c r="GW147" s="28">
        <v>17.428667171815079</v>
      </c>
      <c r="GX147" s="28">
        <v>5.4205136753156875</v>
      </c>
      <c r="GY147" s="28">
        <v>20.559892291000001</v>
      </c>
      <c r="GZ147" s="28">
        <v>20.559892291000001</v>
      </c>
      <c r="HA147" s="28">
        <v>17.382929271874747</v>
      </c>
      <c r="HB147" s="28">
        <v>5.2799298210861245</v>
      </c>
      <c r="HC147" s="28">
        <v>20.660726034</v>
      </c>
      <c r="HD147" s="28">
        <v>20.660726034</v>
      </c>
      <c r="HE147" s="28">
        <v>17.336482589085627</v>
      </c>
      <c r="HF147" s="28">
        <v>5.116881351670779</v>
      </c>
      <c r="HG147" s="28">
        <v>21.053505397999999</v>
      </c>
      <c r="HH147" s="28">
        <v>21.053505397999999</v>
      </c>
      <c r="HI147" s="28">
        <v>17.211928274206514</v>
      </c>
      <c r="HJ147" s="28">
        <v>4.2716678210961128</v>
      </c>
      <c r="HK147" s="28">
        <v>21.444027165999998</v>
      </c>
      <c r="HL147" s="28">
        <v>21.444027165999998</v>
      </c>
      <c r="HM147" s="28">
        <v>17.73625514353029</v>
      </c>
      <c r="HN147" s="28">
        <v>2.6244843306397847</v>
      </c>
      <c r="HO147" s="28">
        <v>21.580453181999999</v>
      </c>
      <c r="HP147" s="28">
        <v>21.580453181999999</v>
      </c>
      <c r="HQ147" s="28">
        <v>18.798614792131346</v>
      </c>
      <c r="HR147" s="28">
        <v>1.4451771120134751</v>
      </c>
      <c r="HS147" s="28">
        <v>21.603527467999999</v>
      </c>
      <c r="HT147" s="28">
        <v>21.603527467999999</v>
      </c>
      <c r="HU147" s="28">
        <v>18.944886879467827</v>
      </c>
      <c r="HV147" s="28">
        <v>0.71747211952456524</v>
      </c>
      <c r="HW147" s="29">
        <v>20.147531136000001</v>
      </c>
      <c r="HX147" s="29">
        <v>20.147531136000001</v>
      </c>
      <c r="HY147" s="29">
        <v>17.775774544282161</v>
      </c>
      <c r="HZ147" s="29">
        <v>6.2692607353096097</v>
      </c>
      <c r="IA147" s="29">
        <v>20.119594129999999</v>
      </c>
      <c r="IB147" s="29">
        <v>20.119594129999999</v>
      </c>
      <c r="IC147" s="29">
        <v>17.766750714481795</v>
      </c>
      <c r="ID147" s="29">
        <v>6.3116818876666834</v>
      </c>
      <c r="IE147" s="29">
        <v>20.157570217</v>
      </c>
      <c r="IF147" s="29">
        <v>20.157570217</v>
      </c>
      <c r="IG147" s="29">
        <v>17.733274219815993</v>
      </c>
      <c r="IH147" s="29">
        <v>6.1758947030211289</v>
      </c>
      <c r="II147" s="29">
        <v>20.210309415000001</v>
      </c>
      <c r="IJ147" s="29">
        <v>20.210309415000001</v>
      </c>
      <c r="IK147" s="29">
        <v>17.644985477980505</v>
      </c>
      <c r="IL147" s="29">
        <v>6.0009427144161531</v>
      </c>
      <c r="IM147" s="29">
        <v>20.260770999999998</v>
      </c>
      <c r="IN147" s="29">
        <v>20.260770999999998</v>
      </c>
      <c r="IO147" s="29">
        <v>17.519982076234033</v>
      </c>
      <c r="IP147" s="29">
        <v>5.8540674535055217</v>
      </c>
      <c r="IQ147" s="29">
        <v>20.314512237999999</v>
      </c>
      <c r="IR147" s="29">
        <v>20.314512237999999</v>
      </c>
      <c r="IS147" s="29">
        <v>17.467424894949122</v>
      </c>
      <c r="IT147" s="29">
        <v>5.7293733383798067</v>
      </c>
      <c r="IU147" s="29">
        <v>20.378682283</v>
      </c>
      <c r="IV147" s="29">
        <v>20.378682283</v>
      </c>
      <c r="IW147" s="29">
        <v>17.416759020898095</v>
      </c>
      <c r="IX147" s="29">
        <v>5.6064966642144665</v>
      </c>
      <c r="IY147" s="29">
        <v>20.451310729999999</v>
      </c>
      <c r="IZ147" s="29">
        <v>20.451310729999999</v>
      </c>
      <c r="JA147" s="29">
        <v>17.413173739554669</v>
      </c>
      <c r="JB147" s="29">
        <v>5.4927874203016049</v>
      </c>
      <c r="JC147" s="29">
        <v>20.536400872000002</v>
      </c>
      <c r="JD147" s="29">
        <v>20.536400872000002</v>
      </c>
      <c r="JE147" s="29">
        <v>17.420459611356339</v>
      </c>
      <c r="JF147" s="29">
        <v>5.3485410701453677</v>
      </c>
      <c r="JG147" s="29">
        <v>20.661718241999999</v>
      </c>
      <c r="JH147" s="29">
        <v>20.661718241999999</v>
      </c>
      <c r="JI147" s="29">
        <v>17.412794527104886</v>
      </c>
      <c r="JJ147" s="29">
        <v>4.9020676535612182</v>
      </c>
      <c r="JK147" s="29">
        <v>21.087491059000001</v>
      </c>
      <c r="JL147" s="29">
        <v>21.087491059000001</v>
      </c>
      <c r="JM147" s="29">
        <v>19.357381704556389</v>
      </c>
      <c r="JN147" s="29">
        <v>2.9156032046175877</v>
      </c>
      <c r="JO147" s="29">
        <v>21.306243377000001</v>
      </c>
      <c r="JP147" s="29">
        <v>21.306243377000001</v>
      </c>
      <c r="JQ147" s="29">
        <v>19.02309582566409</v>
      </c>
      <c r="JR147" s="29">
        <v>1.4548912285668418</v>
      </c>
      <c r="JS147" s="29">
        <v>21.327053624999998</v>
      </c>
      <c r="JT147" s="29">
        <v>21.327053624999998</v>
      </c>
      <c r="JU147" s="29">
        <v>18.870658364619391</v>
      </c>
      <c r="JV147" s="29">
        <v>0.74076991785693735</v>
      </c>
      <c r="JW147" s="29">
        <v>21.224438888999998</v>
      </c>
      <c r="JX147" s="29">
        <v>21.224438888999998</v>
      </c>
      <c r="JY147" s="29">
        <v>18.89377368150361</v>
      </c>
      <c r="JZ147" s="29">
        <v>1.262987231114451</v>
      </c>
    </row>
    <row r="148" spans="1:286" ht="15" thickBot="1" x14ac:dyDescent="0.4">
      <c r="A148" s="2"/>
      <c r="B148" s="74" t="s">
        <v>620</v>
      </c>
      <c r="C148" s="74" t="s">
        <v>608</v>
      </c>
      <c r="D148" s="74" t="s">
        <v>854</v>
      </c>
      <c r="E148" s="87">
        <v>358225</v>
      </c>
      <c r="F148" s="84">
        <v>404888</v>
      </c>
      <c r="G148" s="22">
        <v>31.153105995000001</v>
      </c>
      <c r="H148" s="22">
        <v>9.9413641802951744</v>
      </c>
      <c r="I148" s="22">
        <v>7.2520867608315731</v>
      </c>
      <c r="J148" s="22">
        <v>11.142665273253309</v>
      </c>
      <c r="K148" s="22">
        <v>31.174751884999999</v>
      </c>
      <c r="L148" s="22">
        <v>7.6413757086301688</v>
      </c>
      <c r="M148" s="22">
        <v>5.5742771923532386</v>
      </c>
      <c r="N148" s="22">
        <v>10.818939607804896</v>
      </c>
      <c r="O148" s="22">
        <v>31.341804386</v>
      </c>
      <c r="P148" s="22">
        <v>5.3436151639743956</v>
      </c>
      <c r="Q148" s="22">
        <v>3.8980928656098115</v>
      </c>
      <c r="R148" s="22">
        <v>10.539963622617435</v>
      </c>
      <c r="S148" s="22">
        <v>18.41484679125135</v>
      </c>
      <c r="T148" s="22">
        <v>2.9870688456841936</v>
      </c>
      <c r="U148" s="22">
        <v>2.1790251354453045</v>
      </c>
      <c r="V148" s="22">
        <v>10.167812921960831</v>
      </c>
      <c r="W148" s="22">
        <v>3.9325324903768908</v>
      </c>
      <c r="X148" s="22">
        <v>0.63789535801223229</v>
      </c>
      <c r="Y148" s="22">
        <v>0.46533578256853197</v>
      </c>
      <c r="Z148" s="22">
        <v>3.9325324903768908</v>
      </c>
      <c r="AA148" s="22">
        <v>2.6914375645502386</v>
      </c>
      <c r="AB148" s="22">
        <v>0.43657758276824887</v>
      </c>
      <c r="AC148" s="22">
        <v>0.31847726837580376</v>
      </c>
      <c r="AD148" s="22">
        <v>2.6914375645502386</v>
      </c>
      <c r="AE148" s="22">
        <v>2.6914375645502386</v>
      </c>
      <c r="AF148" s="22">
        <v>0.43657758276824887</v>
      </c>
      <c r="AG148" s="22">
        <v>0.31847726837580376</v>
      </c>
      <c r="AH148" s="22">
        <v>2.6914375645502386</v>
      </c>
      <c r="AI148" s="22">
        <v>2.6914375645502386</v>
      </c>
      <c r="AJ148" s="22">
        <v>0.43657758276824887</v>
      </c>
      <c r="AK148" s="22">
        <v>0.31847726837580376</v>
      </c>
      <c r="AL148" s="22">
        <v>2.6914375645502386</v>
      </c>
      <c r="AM148" s="22">
        <v>2.6914375645502386</v>
      </c>
      <c r="AN148" s="22">
        <v>0.43657758276824887</v>
      </c>
      <c r="AO148" s="22">
        <v>0.31847726837580376</v>
      </c>
      <c r="AP148" s="22">
        <v>2.6914375645502386</v>
      </c>
      <c r="AQ148" s="22">
        <v>2.6914375645502386</v>
      </c>
      <c r="AR148" s="22">
        <v>0.43657758276824887</v>
      </c>
      <c r="AS148" s="22">
        <v>0.31847726837580376</v>
      </c>
      <c r="AT148" s="22">
        <v>2.6914375645502386</v>
      </c>
      <c r="AU148" s="22">
        <v>2.6914375645502386</v>
      </c>
      <c r="AV148" s="22">
        <v>0.43657758276824887</v>
      </c>
      <c r="AW148" s="22">
        <v>0.31847726837580376</v>
      </c>
      <c r="AX148" s="22">
        <v>2.6914375645502386</v>
      </c>
      <c r="AY148" s="22">
        <v>10.07314201448208</v>
      </c>
      <c r="AZ148" s="22">
        <v>1.6339624777061359</v>
      </c>
      <c r="BA148" s="22">
        <v>1.1919528786356552</v>
      </c>
      <c r="BB148" s="22">
        <v>1.8179253488319915</v>
      </c>
      <c r="BC148" s="22">
        <v>35.820139455000003</v>
      </c>
      <c r="BD148" s="22">
        <v>9.2453223770550998</v>
      </c>
      <c r="BE148" s="22">
        <v>6.744333956013512</v>
      </c>
      <c r="BF148" s="22">
        <v>1.4897770158206072</v>
      </c>
      <c r="BG148" s="22">
        <v>36.426285421000003</v>
      </c>
      <c r="BH148" s="22">
        <v>10.762002555438629</v>
      </c>
      <c r="BI148" s="22">
        <v>7.8507310301567399</v>
      </c>
      <c r="BJ148" s="22">
        <v>1.4673761134544563</v>
      </c>
      <c r="BK148" s="25">
        <v>28.616272226</v>
      </c>
      <c r="BL148" s="25">
        <v>9.9413641802951744</v>
      </c>
      <c r="BM148" s="25">
        <v>7.2520867608315731</v>
      </c>
      <c r="BN148" s="25">
        <v>11.142665273253309</v>
      </c>
      <c r="BO148" s="25">
        <v>28.676940140999999</v>
      </c>
      <c r="BP148" s="25">
        <v>7.7274779877705226</v>
      </c>
      <c r="BQ148" s="25">
        <v>5.6370876062267037</v>
      </c>
      <c r="BR148" s="25">
        <v>11.163025776578275</v>
      </c>
      <c r="BS148" s="25">
        <v>28.856856759999999</v>
      </c>
      <c r="BT148" s="25">
        <v>5.4932547532424358</v>
      </c>
      <c r="BU148" s="25">
        <v>4.0072528626228987</v>
      </c>
      <c r="BV148" s="25">
        <v>11.161523223635772</v>
      </c>
      <c r="BW148" s="25">
        <v>19.875055073205552</v>
      </c>
      <c r="BX148" s="25">
        <v>3.2239289573473355</v>
      </c>
      <c r="BY148" s="25">
        <v>2.3518112892174479</v>
      </c>
      <c r="BZ148" s="25">
        <v>11.079741021918577</v>
      </c>
      <c r="CA148" s="25">
        <v>5.9962458016622779</v>
      </c>
      <c r="CB148" s="25">
        <v>0.97264990734103784</v>
      </c>
      <c r="CC148" s="25">
        <v>0.70953456568196671</v>
      </c>
      <c r="CD148" s="25">
        <v>5.9962458016622779</v>
      </c>
      <c r="CE148" s="25">
        <v>2.6914375645502386</v>
      </c>
      <c r="CF148" s="25">
        <v>0.43657758276824887</v>
      </c>
      <c r="CG148" s="25">
        <v>0.31847726837580376</v>
      </c>
      <c r="CH148" s="25">
        <v>2.6914375645502386</v>
      </c>
      <c r="CI148" s="25">
        <v>2.6914375645502386</v>
      </c>
      <c r="CJ148" s="25">
        <v>0.43657758276824887</v>
      </c>
      <c r="CK148" s="25">
        <v>0.31847726837580376</v>
      </c>
      <c r="CL148" s="25">
        <v>2.6914375645502386</v>
      </c>
      <c r="CM148" s="25">
        <v>2.6914375645502386</v>
      </c>
      <c r="CN148" s="25">
        <v>0.43657758276824887</v>
      </c>
      <c r="CO148" s="25">
        <v>0.31847726837580376</v>
      </c>
      <c r="CP148" s="25">
        <v>2.6914375645502386</v>
      </c>
      <c r="CQ148" s="25">
        <v>2.6914375645502386</v>
      </c>
      <c r="CR148" s="25">
        <v>0.43657758276824887</v>
      </c>
      <c r="CS148" s="25">
        <v>0.31847726837580376</v>
      </c>
      <c r="CT148" s="25">
        <v>2.6914375645502386</v>
      </c>
      <c r="CU148" s="25">
        <v>2.6914375645502386</v>
      </c>
      <c r="CV148" s="25">
        <v>0.43657758276824887</v>
      </c>
      <c r="CW148" s="25">
        <v>0.31847726837580376</v>
      </c>
      <c r="CX148" s="25">
        <v>2.6914375645502386</v>
      </c>
      <c r="CY148" s="25">
        <v>2.6914375645502386</v>
      </c>
      <c r="CZ148" s="25">
        <v>0.43657758276824887</v>
      </c>
      <c r="DA148" s="25">
        <v>0.31847726837580376</v>
      </c>
      <c r="DB148" s="25">
        <v>2.6914375645502386</v>
      </c>
      <c r="DC148" s="25">
        <v>6.5782135979487748</v>
      </c>
      <c r="DD148" s="25">
        <v>1.0670507944722174</v>
      </c>
      <c r="DE148" s="25">
        <v>0.77839869854732724</v>
      </c>
      <c r="DF148" s="25">
        <v>6.4977772189547593</v>
      </c>
      <c r="DG148" s="25">
        <v>32.999789415999999</v>
      </c>
      <c r="DH148" s="25">
        <v>5.8969473338693117</v>
      </c>
      <c r="DI148" s="25">
        <v>4.3017409797781818</v>
      </c>
      <c r="DJ148" s="25">
        <v>6.1712547447337798</v>
      </c>
      <c r="DK148" s="25">
        <v>33.300142307999998</v>
      </c>
      <c r="DL148" s="25">
        <v>7.0986112368490142</v>
      </c>
      <c r="DM148" s="25">
        <v>5.1783380668300261</v>
      </c>
      <c r="DN148" s="25">
        <v>6.0336663440539482</v>
      </c>
      <c r="DO148" s="27">
        <v>28.616204784000001</v>
      </c>
      <c r="DP148" s="27">
        <v>9.9413641802951744</v>
      </c>
      <c r="DQ148" s="27">
        <v>7.2520867608315731</v>
      </c>
      <c r="DR148" s="27">
        <v>11.142665273253309</v>
      </c>
      <c r="DS148" s="27">
        <v>28.636915517999999</v>
      </c>
      <c r="DT148" s="27">
        <v>7.6411637106294812</v>
      </c>
      <c r="DU148" s="27">
        <v>5.5741225427632797</v>
      </c>
      <c r="DV148" s="27">
        <v>10.819264073152649</v>
      </c>
      <c r="DW148" s="27">
        <v>28.810597052999999</v>
      </c>
      <c r="DX148" s="27">
        <v>5.3433422133095139</v>
      </c>
      <c r="DY148" s="27">
        <v>3.8978937518999377</v>
      </c>
      <c r="DZ148" s="27">
        <v>10.540611185229345</v>
      </c>
      <c r="EA148" s="27">
        <v>18.41129475004151</v>
      </c>
      <c r="EB148" s="27">
        <v>2.9864926697454646</v>
      </c>
      <c r="EC148" s="27">
        <v>2.1786048231198145</v>
      </c>
      <c r="ED148" s="27">
        <v>10.1687758531273</v>
      </c>
      <c r="EE148" s="27">
        <v>3.9219750594833207</v>
      </c>
      <c r="EF148" s="27">
        <v>0.63618283912624141</v>
      </c>
      <c r="EG148" s="27">
        <v>0.46408652388375454</v>
      </c>
      <c r="EH148" s="27">
        <v>3.9219750594833207</v>
      </c>
      <c r="EI148" s="27">
        <v>2.6914375645502386</v>
      </c>
      <c r="EJ148" s="27">
        <v>0.43657758276824887</v>
      </c>
      <c r="EK148" s="27">
        <v>0.31847726837580376</v>
      </c>
      <c r="EL148" s="27">
        <v>2.6914375645502386</v>
      </c>
      <c r="EM148" s="27">
        <v>2.6914375645502386</v>
      </c>
      <c r="EN148" s="27">
        <v>0.43657758276824887</v>
      </c>
      <c r="EO148" s="27">
        <v>0.31847726837580376</v>
      </c>
      <c r="EP148" s="27">
        <v>2.6914375645502386</v>
      </c>
      <c r="EQ148" s="27">
        <v>2.6914375645502386</v>
      </c>
      <c r="ER148" s="27">
        <v>0.43657758276824887</v>
      </c>
      <c r="ES148" s="27">
        <v>0.31847726837580376</v>
      </c>
      <c r="ET148" s="27">
        <v>2.6914375645502386</v>
      </c>
      <c r="EU148" s="27">
        <v>2.6914375645502386</v>
      </c>
      <c r="EV148" s="27">
        <v>0.43657758276824887</v>
      </c>
      <c r="EW148" s="27">
        <v>0.31847726837580376</v>
      </c>
      <c r="EX148" s="27">
        <v>2.6914375645502386</v>
      </c>
      <c r="EY148" s="27">
        <v>2.6914375645502386</v>
      </c>
      <c r="EZ148" s="27">
        <v>0.43657758276824887</v>
      </c>
      <c r="FA148" s="27">
        <v>0.31847726837580376</v>
      </c>
      <c r="FB148" s="27">
        <v>2.6914375645502386</v>
      </c>
      <c r="FC148" s="27">
        <v>2.6914375645502386</v>
      </c>
      <c r="FD148" s="27">
        <v>0.43657758276824887</v>
      </c>
      <c r="FE148" s="27">
        <v>0.31847726837580376</v>
      </c>
      <c r="FF148" s="27">
        <v>2.6914375645502386</v>
      </c>
      <c r="FG148" s="27">
        <v>10.425636775683083</v>
      </c>
      <c r="FH148" s="27">
        <v>1.6911405868365705</v>
      </c>
      <c r="FI148" s="27">
        <v>1.2336635131837899</v>
      </c>
      <c r="FJ148" s="27">
        <v>2.1835763638142964</v>
      </c>
      <c r="FK148" s="27">
        <v>33.485925686999998</v>
      </c>
      <c r="FL148" s="27">
        <v>9.3260995862127825</v>
      </c>
      <c r="FM148" s="27">
        <v>6.8032598054729343</v>
      </c>
      <c r="FN148" s="27">
        <v>1.9121265736944366</v>
      </c>
      <c r="FO148" s="27">
        <v>33.674574868999997</v>
      </c>
      <c r="FP148" s="27">
        <v>10.877396280108245</v>
      </c>
      <c r="FQ148" s="27">
        <v>7.9349091457335019</v>
      </c>
      <c r="FR148" s="27">
        <v>2.0785262253001235</v>
      </c>
      <c r="FS148" s="28">
        <v>28.615960451999999</v>
      </c>
      <c r="FT148" s="28">
        <v>9.9413641802951744</v>
      </c>
      <c r="FU148" s="28">
        <v>7.2520867608315731</v>
      </c>
      <c r="FV148" s="28">
        <v>11.142665273253309</v>
      </c>
      <c r="FW148" s="28">
        <v>28.635965119000002</v>
      </c>
      <c r="FX148" s="28">
        <v>7.6396881842420079</v>
      </c>
      <c r="FY148" s="28">
        <v>5.5730461668066411</v>
      </c>
      <c r="FZ148" s="28">
        <v>10.817116534251198</v>
      </c>
      <c r="GA148" s="28">
        <v>28.807212958000001</v>
      </c>
      <c r="GB148" s="28">
        <v>5.3105031775255958</v>
      </c>
      <c r="GC148" s="28">
        <v>3.8739381324972135</v>
      </c>
      <c r="GD148" s="28">
        <v>10.543965472308237</v>
      </c>
      <c r="GE148" s="28">
        <v>17.965282819799413</v>
      </c>
      <c r="GF148" s="28">
        <v>2.9141451581570124</v>
      </c>
      <c r="GG148" s="28">
        <v>2.1258283206746391</v>
      </c>
      <c r="GH148" s="28">
        <v>10.169426236998081</v>
      </c>
      <c r="GI148" s="28">
        <v>3.1475116195399666</v>
      </c>
      <c r="GJ148" s="28">
        <v>0.51055726972561732</v>
      </c>
      <c r="GK148" s="28">
        <v>0.37244442002863321</v>
      </c>
      <c r="GL148" s="28">
        <v>3.1475116195399666</v>
      </c>
      <c r="GM148" s="28">
        <v>2.6914375645502386</v>
      </c>
      <c r="GN148" s="28">
        <v>0.43657758276824887</v>
      </c>
      <c r="GO148" s="28">
        <v>0.31847726837580376</v>
      </c>
      <c r="GP148" s="28">
        <v>2.6914375645502386</v>
      </c>
      <c r="GQ148" s="28">
        <v>2.6914375645502386</v>
      </c>
      <c r="GR148" s="28">
        <v>0.43657758276824887</v>
      </c>
      <c r="GS148" s="28">
        <v>0.31847726837580376</v>
      </c>
      <c r="GT148" s="28">
        <v>2.6914375645502386</v>
      </c>
      <c r="GU148" s="28">
        <v>2.6914375645502386</v>
      </c>
      <c r="GV148" s="28">
        <v>0.43657758276824887</v>
      </c>
      <c r="GW148" s="28">
        <v>0.31847726837580376</v>
      </c>
      <c r="GX148" s="28">
        <v>2.6914375645502386</v>
      </c>
      <c r="GY148" s="28">
        <v>2.6914375645502386</v>
      </c>
      <c r="GZ148" s="28">
        <v>0.43657758276824887</v>
      </c>
      <c r="HA148" s="28">
        <v>0.31847726837580376</v>
      </c>
      <c r="HB148" s="28">
        <v>2.6914375645502386</v>
      </c>
      <c r="HC148" s="28">
        <v>2.6914375645502386</v>
      </c>
      <c r="HD148" s="28">
        <v>0.43657758276824887</v>
      </c>
      <c r="HE148" s="28">
        <v>0.31847726837580376</v>
      </c>
      <c r="HF148" s="28">
        <v>2.6914375645502386</v>
      </c>
      <c r="HG148" s="28">
        <v>2.6914375645502386</v>
      </c>
      <c r="HH148" s="28">
        <v>0.43657758276824887</v>
      </c>
      <c r="HI148" s="28">
        <v>0.31847726837580376</v>
      </c>
      <c r="HJ148" s="28">
        <v>2.1158167767644827</v>
      </c>
      <c r="HK148" s="28">
        <v>2.6914375645502386</v>
      </c>
      <c r="HL148" s="28">
        <v>0.43657758276824887</v>
      </c>
      <c r="HM148" s="28">
        <v>0.31847726837580376</v>
      </c>
      <c r="HN148" s="28">
        <v>-4.1495285920127927</v>
      </c>
      <c r="HO148" s="28">
        <v>35.630896415000002</v>
      </c>
      <c r="HP148" s="28">
        <v>6.2888665501926493</v>
      </c>
      <c r="HQ148" s="28">
        <v>4.5876405915887579</v>
      </c>
      <c r="HR148" s="28">
        <v>-9.0468525280402545</v>
      </c>
      <c r="HS148" s="28">
        <v>35.967506112000002</v>
      </c>
      <c r="HT148" s="28">
        <v>7.1105137160622203</v>
      </c>
      <c r="HU148" s="28">
        <v>5.1870207597037323</v>
      </c>
      <c r="HV148" s="28">
        <v>-12.235522819743764</v>
      </c>
      <c r="HW148" s="29">
        <v>28.615960451999999</v>
      </c>
      <c r="HX148" s="29">
        <v>9.9413641802951744</v>
      </c>
      <c r="HY148" s="29">
        <v>7.2520867608315731</v>
      </c>
      <c r="HZ148" s="29">
        <v>11.142665273253309</v>
      </c>
      <c r="IA148" s="29">
        <v>28.620829779000001</v>
      </c>
      <c r="IB148" s="29">
        <v>9.8151035689436128</v>
      </c>
      <c r="IC148" s="29">
        <v>7.1599814027146182</v>
      </c>
      <c r="ID148" s="29">
        <v>10.838339933102159</v>
      </c>
      <c r="IE148" s="29">
        <v>28.878691101000001</v>
      </c>
      <c r="IF148" s="29">
        <v>9.6680965096397262</v>
      </c>
      <c r="IG148" s="29">
        <v>7.0527417996589694</v>
      </c>
      <c r="IH148" s="29">
        <v>10.493187679224555</v>
      </c>
      <c r="II148" s="29">
        <v>29.113506946000001</v>
      </c>
      <c r="IJ148" s="29">
        <v>9.3242246270745017</v>
      </c>
      <c r="IK148" s="29">
        <v>6.8018920488856853</v>
      </c>
      <c r="IL148" s="29">
        <v>10.095939017390059</v>
      </c>
      <c r="IM148" s="29">
        <v>29.377840464000002</v>
      </c>
      <c r="IN148" s="29">
        <v>8.9427387321034999</v>
      </c>
      <c r="IO148" s="29">
        <v>6.5236033997436689</v>
      </c>
      <c r="IP148" s="29">
        <v>9.7421248709450197</v>
      </c>
      <c r="IQ148" s="29">
        <v>29.657510108</v>
      </c>
      <c r="IR148" s="29">
        <v>8.5185326126081407</v>
      </c>
      <c r="IS148" s="29">
        <v>6.2141509415836769</v>
      </c>
      <c r="IT148" s="29">
        <v>9.3956121345253081</v>
      </c>
      <c r="IU148" s="29">
        <v>29.977107447999998</v>
      </c>
      <c r="IV148" s="29">
        <v>8.17146770665512</v>
      </c>
      <c r="IW148" s="29">
        <v>5.9609719247038813</v>
      </c>
      <c r="IX148" s="29">
        <v>9.0189636898325212</v>
      </c>
      <c r="IY148" s="29">
        <v>30.320590332000002</v>
      </c>
      <c r="IZ148" s="29">
        <v>8.0737703795453672</v>
      </c>
      <c r="JA148" s="29">
        <v>5.8897030847688532</v>
      </c>
      <c r="JB148" s="29">
        <v>8.6167136607826507</v>
      </c>
      <c r="JC148" s="29">
        <v>30.688300021</v>
      </c>
      <c r="JD148" s="29">
        <v>7.5773717405146304</v>
      </c>
      <c r="JE148" s="29">
        <v>5.5275871887085266</v>
      </c>
      <c r="JF148" s="29">
        <v>5.5835226433344651</v>
      </c>
      <c r="JG148" s="29">
        <v>31.123795348000002</v>
      </c>
      <c r="JH148" s="29">
        <v>7.2865079841394449</v>
      </c>
      <c r="JI148" s="29">
        <v>5.3154061279849678</v>
      </c>
      <c r="JJ148" s="29">
        <v>3.7652888656392705</v>
      </c>
      <c r="JK148" s="29">
        <v>33.179935747000002</v>
      </c>
      <c r="JL148" s="29">
        <v>9.4683340094498831</v>
      </c>
      <c r="JM148" s="29">
        <v>6.9070178369649122</v>
      </c>
      <c r="JN148" s="29">
        <v>-3.3648655271608305</v>
      </c>
      <c r="JO148" s="29">
        <v>34.567963159999998</v>
      </c>
      <c r="JP148" s="29">
        <v>7.8373980449113771</v>
      </c>
      <c r="JQ148" s="29">
        <v>5.7172727575483977</v>
      </c>
      <c r="JR148" s="29">
        <v>-9.0623756086915748</v>
      </c>
      <c r="JS148" s="29">
        <v>35.076608057000001</v>
      </c>
      <c r="JT148" s="29">
        <v>6.9365257114939913</v>
      </c>
      <c r="JU148" s="29">
        <v>5.060098932720094</v>
      </c>
      <c r="JV148" s="29">
        <v>-12.309973375180085</v>
      </c>
      <c r="JW148" s="29">
        <v>35.002280095000003</v>
      </c>
      <c r="JX148" s="29">
        <v>6.9360137776311985</v>
      </c>
      <c r="JY148" s="29">
        <v>5.0597254840945887</v>
      </c>
      <c r="JZ148" s="29">
        <v>-11.261113860243938</v>
      </c>
    </row>
    <row r="149" spans="1:286" ht="15" thickBot="1" x14ac:dyDescent="0.4">
      <c r="A149" s="2"/>
      <c r="B149" s="74" t="s">
        <v>621</v>
      </c>
      <c r="C149" s="74" t="s">
        <v>466</v>
      </c>
      <c r="D149" s="74" t="s">
        <v>853</v>
      </c>
      <c r="E149" s="87">
        <v>399322</v>
      </c>
      <c r="F149" s="84">
        <v>404583</v>
      </c>
      <c r="G149" s="22">
        <v>29.870867856</v>
      </c>
      <c r="H149" s="22">
        <v>12.128879892037787</v>
      </c>
      <c r="I149" s="22">
        <v>8.7172647914645989</v>
      </c>
      <c r="J149" s="22">
        <v>17.557580015110105</v>
      </c>
      <c r="K149" s="22">
        <v>29.872810740999999</v>
      </c>
      <c r="L149" s="22">
        <v>12.09088975086094</v>
      </c>
      <c r="M149" s="22">
        <v>8.6899605289892889</v>
      </c>
      <c r="N149" s="22">
        <v>17.391684240247379</v>
      </c>
      <c r="O149" s="22">
        <v>29.929405709000001</v>
      </c>
      <c r="P149" s="22">
        <v>12.000188456542912</v>
      </c>
      <c r="Q149" s="22">
        <v>8.624771722888747</v>
      </c>
      <c r="R149" s="22">
        <v>17.144703288821169</v>
      </c>
      <c r="S149" s="22">
        <v>30.005753505000001</v>
      </c>
      <c r="T149" s="22">
        <v>11.842008029442182</v>
      </c>
      <c r="U149" s="22">
        <v>8.511084335418678</v>
      </c>
      <c r="V149" s="22">
        <v>16.691566951790943</v>
      </c>
      <c r="W149" s="22">
        <v>30.095201070999998</v>
      </c>
      <c r="X149" s="22">
        <v>11.660437699101877</v>
      </c>
      <c r="Y149" s="22">
        <v>8.3805861639519801</v>
      </c>
      <c r="Z149" s="22">
        <v>16.305950972893854</v>
      </c>
      <c r="AA149" s="22">
        <v>30.195537215999998</v>
      </c>
      <c r="AB149" s="22">
        <v>11.443805997740801</v>
      </c>
      <c r="AC149" s="22">
        <v>8.2248886947875217</v>
      </c>
      <c r="AD149" s="22">
        <v>15.799689943996649</v>
      </c>
      <c r="AE149" s="22">
        <v>30.304406964999998</v>
      </c>
      <c r="AF149" s="22">
        <v>11.240070278601893</v>
      </c>
      <c r="AG149" s="22">
        <v>8.0784598219631452</v>
      </c>
      <c r="AH149" s="22">
        <v>15.307886797029752</v>
      </c>
      <c r="AI149" s="22">
        <v>30.427307733999999</v>
      </c>
      <c r="AJ149" s="22">
        <v>11.065467938655823</v>
      </c>
      <c r="AK149" s="22">
        <v>7.9529696823898792</v>
      </c>
      <c r="AL149" s="22">
        <v>14.80247554418527</v>
      </c>
      <c r="AM149" s="22">
        <v>30.558708204999999</v>
      </c>
      <c r="AN149" s="22">
        <v>10.899182232406092</v>
      </c>
      <c r="AO149" s="22">
        <v>7.8334568712055432</v>
      </c>
      <c r="AP149" s="22">
        <v>14.300888817234219</v>
      </c>
      <c r="AQ149" s="22">
        <v>30.715636648</v>
      </c>
      <c r="AR149" s="22">
        <v>10.674163445832889</v>
      </c>
      <c r="AS149" s="22">
        <v>7.6717314387605926</v>
      </c>
      <c r="AT149" s="22">
        <v>13.622429925965259</v>
      </c>
      <c r="AU149" s="22">
        <v>31.328479295000001</v>
      </c>
      <c r="AV149" s="22">
        <v>9.8532959322833733</v>
      </c>
      <c r="AW149" s="22">
        <v>7.0817577942017262</v>
      </c>
      <c r="AX149" s="22">
        <v>11.281713310151833</v>
      </c>
      <c r="AY149" s="22">
        <v>31.773196238000001</v>
      </c>
      <c r="AZ149" s="22">
        <v>9.8415104001433029</v>
      </c>
      <c r="BA149" s="22">
        <v>7.0732873001999881</v>
      </c>
      <c r="BB149" s="22">
        <v>10.321006379939497</v>
      </c>
      <c r="BC149" s="22">
        <v>32.031241704000003</v>
      </c>
      <c r="BD149" s="22">
        <v>9.880470088370668</v>
      </c>
      <c r="BE149" s="22">
        <v>7.1012883952305197</v>
      </c>
      <c r="BF149" s="22">
        <v>10.348142928839444</v>
      </c>
      <c r="BG149" s="22">
        <v>32.200686367000003</v>
      </c>
      <c r="BH149" s="22">
        <v>9.7933182085144157</v>
      </c>
      <c r="BI149" s="22">
        <v>7.038650623190283</v>
      </c>
      <c r="BJ149" s="22">
        <v>10.839448654251882</v>
      </c>
      <c r="BK149" s="25">
        <v>29.869944034</v>
      </c>
      <c r="BL149" s="25">
        <v>12.128879892037787</v>
      </c>
      <c r="BM149" s="25">
        <v>8.7172647914645989</v>
      </c>
      <c r="BN149" s="25">
        <v>17.557580015110105</v>
      </c>
      <c r="BO149" s="25">
        <v>29.885821070999999</v>
      </c>
      <c r="BP149" s="25">
        <v>12.091538759836567</v>
      </c>
      <c r="BQ149" s="25">
        <v>8.6904269845188136</v>
      </c>
      <c r="BR149" s="25">
        <v>17.390217442878047</v>
      </c>
      <c r="BS149" s="25">
        <v>29.939592017999999</v>
      </c>
      <c r="BT149" s="25">
        <v>11.981443794256423</v>
      </c>
      <c r="BU149" s="25">
        <v>8.611299565028137</v>
      </c>
      <c r="BV149" s="25">
        <v>17.247553606481105</v>
      </c>
      <c r="BW149" s="25">
        <v>29.999374369999998</v>
      </c>
      <c r="BX149" s="25">
        <v>11.824419202046876</v>
      </c>
      <c r="BY149" s="25">
        <v>8.4984428988523142</v>
      </c>
      <c r="BZ149" s="25">
        <v>17.007035321707534</v>
      </c>
      <c r="CA149" s="25">
        <v>30.066201303</v>
      </c>
      <c r="CB149" s="25">
        <v>11.689449153160055</v>
      </c>
      <c r="CC149" s="25">
        <v>8.4014372672081485</v>
      </c>
      <c r="CD149" s="25">
        <v>16.859708357468556</v>
      </c>
      <c r="CE149" s="25">
        <v>30.138797809</v>
      </c>
      <c r="CF149" s="25">
        <v>11.498323192868787</v>
      </c>
      <c r="CG149" s="25">
        <v>8.2640712763489539</v>
      </c>
      <c r="CH149" s="25">
        <v>16.552833955505641</v>
      </c>
      <c r="CI149" s="25">
        <v>30.220992875</v>
      </c>
      <c r="CJ149" s="25">
        <v>11.342938605477483</v>
      </c>
      <c r="CK149" s="25">
        <v>8.1523933139270763</v>
      </c>
      <c r="CL149" s="25">
        <v>16.21613812308599</v>
      </c>
      <c r="CM149" s="25">
        <v>30.316161764</v>
      </c>
      <c r="CN149" s="25">
        <v>11.257383343895576</v>
      </c>
      <c r="CO149" s="25">
        <v>8.0909030628774214</v>
      </c>
      <c r="CP149" s="25">
        <v>15.857306293066154</v>
      </c>
      <c r="CQ149" s="25">
        <v>30.423772939999999</v>
      </c>
      <c r="CR149" s="25">
        <v>11.150783030709313</v>
      </c>
      <c r="CS149" s="25">
        <v>8.0142873188706112</v>
      </c>
      <c r="CT149" s="25">
        <v>15.461072592395698</v>
      </c>
      <c r="CU149" s="25">
        <v>30.542889977999998</v>
      </c>
      <c r="CV149" s="25">
        <v>11.032400842417717</v>
      </c>
      <c r="CW149" s="25">
        <v>7.9292037092449359</v>
      </c>
      <c r="CX149" s="25">
        <v>15.023992335702573</v>
      </c>
      <c r="CY149" s="25">
        <v>30.785659189</v>
      </c>
      <c r="CZ149" s="25">
        <v>10.65919410178368</v>
      </c>
      <c r="DA149" s="25">
        <v>7.6609726764517045</v>
      </c>
      <c r="DB149" s="25">
        <v>13.742968482615844</v>
      </c>
      <c r="DC149" s="25">
        <v>30.972655811999999</v>
      </c>
      <c r="DD149" s="25">
        <v>10.335314949834347</v>
      </c>
      <c r="DE149" s="25">
        <v>7.4281943528877319</v>
      </c>
      <c r="DF149" s="25">
        <v>12.925242581197464</v>
      </c>
      <c r="DG149" s="25">
        <v>31.113217627000001</v>
      </c>
      <c r="DH149" s="25">
        <v>10.239118102795766</v>
      </c>
      <c r="DI149" s="25">
        <v>7.3590557848415745</v>
      </c>
      <c r="DJ149" s="25">
        <v>12.503145755113515</v>
      </c>
      <c r="DK149" s="25">
        <v>31.219969887000001</v>
      </c>
      <c r="DL149" s="25">
        <v>10.203708755411133</v>
      </c>
      <c r="DM149" s="25">
        <v>7.3336063896795833</v>
      </c>
      <c r="DN149" s="25">
        <v>12.274570650974736</v>
      </c>
      <c r="DO149" s="27">
        <v>29.870867856</v>
      </c>
      <c r="DP149" s="27">
        <v>12.128879892037787</v>
      </c>
      <c r="DQ149" s="27">
        <v>8.7172647914645989</v>
      </c>
      <c r="DR149" s="27">
        <v>17.557580015110105</v>
      </c>
      <c r="DS149" s="27">
        <v>29.872774110000002</v>
      </c>
      <c r="DT149" s="27">
        <v>12.090984467213691</v>
      </c>
      <c r="DU149" s="27">
        <v>8.6900286034969412</v>
      </c>
      <c r="DV149" s="27">
        <v>17.391710016904717</v>
      </c>
      <c r="DW149" s="27">
        <v>29.929318583000001</v>
      </c>
      <c r="DX149" s="27">
        <v>12.000509811399141</v>
      </c>
      <c r="DY149" s="27">
        <v>8.6250026869512748</v>
      </c>
      <c r="DZ149" s="27">
        <v>17.144753779041402</v>
      </c>
      <c r="EA149" s="27">
        <v>30.005623969999998</v>
      </c>
      <c r="EB149" s="27">
        <v>11.842225291741689</v>
      </c>
      <c r="EC149" s="27">
        <v>8.5112404861111468</v>
      </c>
      <c r="ED149" s="27">
        <v>16.691642209661289</v>
      </c>
      <c r="EE149" s="27">
        <v>30.09504291</v>
      </c>
      <c r="EF149" s="27">
        <v>11.661732228145167</v>
      </c>
      <c r="EG149" s="27">
        <v>8.3815165674641801</v>
      </c>
      <c r="EH149" s="27">
        <v>16.306049269497311</v>
      </c>
      <c r="EI149" s="27">
        <v>30.195584492999998</v>
      </c>
      <c r="EJ149" s="27">
        <v>11.443763085342733</v>
      </c>
      <c r="EK149" s="27">
        <v>8.224857852802101</v>
      </c>
      <c r="EL149" s="27">
        <v>15.799660573198095</v>
      </c>
      <c r="EM149" s="27">
        <v>30.30490867</v>
      </c>
      <c r="EN149" s="27">
        <v>11.238055608416017</v>
      </c>
      <c r="EO149" s="27">
        <v>8.0770118388324637</v>
      </c>
      <c r="EP149" s="27">
        <v>15.307574072991764</v>
      </c>
      <c r="EQ149" s="27">
        <v>30.427896183000001</v>
      </c>
      <c r="ER149" s="27">
        <v>11.066133969255199</v>
      </c>
      <c r="ES149" s="27">
        <v>7.9534483716955418</v>
      </c>
      <c r="ET149" s="27">
        <v>14.802109223946326</v>
      </c>
      <c r="EU149" s="27">
        <v>30.559375035999999</v>
      </c>
      <c r="EV149" s="27">
        <v>10.899137125034333</v>
      </c>
      <c r="EW149" s="27">
        <v>7.8334244516493117</v>
      </c>
      <c r="EX149" s="27">
        <v>14.300473928034606</v>
      </c>
      <c r="EY149" s="27">
        <v>30.70438777</v>
      </c>
      <c r="EZ149" s="27">
        <v>10.685146733457238</v>
      </c>
      <c r="FA149" s="27">
        <v>7.6796253438329902</v>
      </c>
      <c r="FB149" s="27">
        <v>13.683456998327303</v>
      </c>
      <c r="FC149" s="27">
        <v>31.261108328999999</v>
      </c>
      <c r="FD149" s="27">
        <v>9.8792181315456933</v>
      </c>
      <c r="FE149" s="27">
        <v>7.1003885892098539</v>
      </c>
      <c r="FF149" s="27">
        <v>11.543914397881171</v>
      </c>
      <c r="FG149" s="27">
        <v>31.654047154000001</v>
      </c>
      <c r="FH149" s="27">
        <v>9.8865516477165087</v>
      </c>
      <c r="FI149" s="27">
        <v>7.1056593316759775</v>
      </c>
      <c r="FJ149" s="27">
        <v>10.648404226212179</v>
      </c>
      <c r="FK149" s="27">
        <v>31.895567308</v>
      </c>
      <c r="FL149" s="27">
        <v>9.9164426033806983</v>
      </c>
      <c r="FM149" s="27">
        <v>7.1271425500534411</v>
      </c>
      <c r="FN149" s="27">
        <v>10.651915209288866</v>
      </c>
      <c r="FO149" s="27">
        <v>32.048745287999999</v>
      </c>
      <c r="FP149" s="27">
        <v>9.8362939140683263</v>
      </c>
      <c r="FQ149" s="27">
        <v>7.0695381089472642</v>
      </c>
      <c r="FR149" s="27">
        <v>11.102969908549056</v>
      </c>
      <c r="FS149" s="28">
        <v>29.871908944000001</v>
      </c>
      <c r="FT149" s="28">
        <v>12.128879892037787</v>
      </c>
      <c r="FU149" s="28">
        <v>8.7172647914645989</v>
      </c>
      <c r="FV149" s="28">
        <v>17.557580015110105</v>
      </c>
      <c r="FW149" s="28">
        <v>29.872767772</v>
      </c>
      <c r="FX149" s="28">
        <v>12.08339368985034</v>
      </c>
      <c r="FY149" s="28">
        <v>8.6845729623463637</v>
      </c>
      <c r="FZ149" s="28">
        <v>17.364963398619839</v>
      </c>
      <c r="GA149" s="28">
        <v>29.939443151999999</v>
      </c>
      <c r="GB149" s="28">
        <v>11.98877595636675</v>
      </c>
      <c r="GC149" s="28">
        <v>8.6165693343043266</v>
      </c>
      <c r="GD149" s="28">
        <v>17.114383377178711</v>
      </c>
      <c r="GE149" s="28">
        <v>30.029074559000001</v>
      </c>
      <c r="GF149" s="28">
        <v>11.833098960312151</v>
      </c>
      <c r="GG149" s="28">
        <v>8.5046812120187241</v>
      </c>
      <c r="GH149" s="28">
        <v>16.674855795680223</v>
      </c>
      <c r="GI149" s="28">
        <v>30.145258757000001</v>
      </c>
      <c r="GJ149" s="28">
        <v>11.655429372097979</v>
      </c>
      <c r="GK149" s="28">
        <v>8.3769865807222139</v>
      </c>
      <c r="GL149" s="28">
        <v>16.303754288844836</v>
      </c>
      <c r="GM149" s="28">
        <v>30.284900011000001</v>
      </c>
      <c r="GN149" s="28">
        <v>11.450279095143285</v>
      </c>
      <c r="GO149" s="28">
        <v>8.2295410373435267</v>
      </c>
      <c r="GP149" s="28">
        <v>15.805161814770893</v>
      </c>
      <c r="GQ149" s="28">
        <v>30.437094983000001</v>
      </c>
      <c r="GR149" s="28">
        <v>11.232976604330764</v>
      </c>
      <c r="GS149" s="28">
        <v>8.0733614585927231</v>
      </c>
      <c r="GT149" s="28">
        <v>15.305638427711621</v>
      </c>
      <c r="GU149" s="28">
        <v>30.612788074000001</v>
      </c>
      <c r="GV149" s="28">
        <v>11.04716198388931</v>
      </c>
      <c r="GW149" s="28">
        <v>7.9398128322618611</v>
      </c>
      <c r="GX149" s="28">
        <v>14.796251107561918</v>
      </c>
      <c r="GY149" s="28">
        <v>30.805563615000001</v>
      </c>
      <c r="GZ149" s="28">
        <v>10.867716637929163</v>
      </c>
      <c r="HA149" s="28">
        <v>7.8108419289093218</v>
      </c>
      <c r="HB149" s="28">
        <v>14.351952862518088</v>
      </c>
      <c r="HC149" s="28">
        <v>31.035371211000001</v>
      </c>
      <c r="HD149" s="28">
        <v>10.673157248210362</v>
      </c>
      <c r="HE149" s="28">
        <v>7.6710082647176323</v>
      </c>
      <c r="HF149" s="28">
        <v>13.869101767222181</v>
      </c>
      <c r="HG149" s="28">
        <v>31.858099749000001</v>
      </c>
      <c r="HH149" s="28">
        <v>9.6311995611401482</v>
      </c>
      <c r="HI149" s="28">
        <v>6.9221327592675559</v>
      </c>
      <c r="HJ149" s="28">
        <v>11.574128013873466</v>
      </c>
      <c r="HK149" s="28">
        <v>32.583617451000002</v>
      </c>
      <c r="HL149" s="28">
        <v>8.6509745843898642</v>
      </c>
      <c r="HM149" s="28">
        <v>6.2176257682181282</v>
      </c>
      <c r="HN149" s="28">
        <v>7.7264279483203069</v>
      </c>
      <c r="HO149" s="28">
        <v>32.960593754000001</v>
      </c>
      <c r="HP149" s="28">
        <v>7.9908048127040434</v>
      </c>
      <c r="HQ149" s="28">
        <v>5.7431487548144489</v>
      </c>
      <c r="HR149" s="28">
        <v>5.2312270587828351</v>
      </c>
      <c r="HS149" s="28">
        <v>33.163558108000004</v>
      </c>
      <c r="HT149" s="28">
        <v>7.4394219811201809</v>
      </c>
      <c r="HU149" s="28">
        <v>5.3468590572357462</v>
      </c>
      <c r="HV149" s="28">
        <v>3.4452970726506891</v>
      </c>
      <c r="HW149" s="29">
        <v>29.871908944000001</v>
      </c>
      <c r="HX149" s="29">
        <v>12.128879892037787</v>
      </c>
      <c r="HY149" s="29">
        <v>8.7172647914645989</v>
      </c>
      <c r="HZ149" s="29">
        <v>17.557580015110105</v>
      </c>
      <c r="IA149" s="29">
        <v>29.856023176000001</v>
      </c>
      <c r="IB149" s="29">
        <v>12.093858636138792</v>
      </c>
      <c r="IC149" s="29">
        <v>8.6920943252947094</v>
      </c>
      <c r="ID149" s="29">
        <v>17.411519130368589</v>
      </c>
      <c r="IE149" s="29">
        <v>29.946398196000001</v>
      </c>
      <c r="IF149" s="29">
        <v>11.95653129741193</v>
      </c>
      <c r="IG149" s="29">
        <v>8.5933944630283605</v>
      </c>
      <c r="IH149" s="29">
        <v>17.001453436722173</v>
      </c>
      <c r="II149" s="29">
        <v>30.031146966000001</v>
      </c>
      <c r="IJ149" s="29">
        <v>11.689421672598984</v>
      </c>
      <c r="IK149" s="29">
        <v>8.4014175163878253</v>
      </c>
      <c r="IL149" s="29">
        <v>16.547168057078174</v>
      </c>
      <c r="IM149" s="29">
        <v>30.139702660000001</v>
      </c>
      <c r="IN149" s="29">
        <v>11.440132999154496</v>
      </c>
      <c r="IO149" s="29">
        <v>8.2222488383835923</v>
      </c>
      <c r="IP149" s="29">
        <v>16.199048030650488</v>
      </c>
      <c r="IQ149" s="29">
        <v>30.264376844000001</v>
      </c>
      <c r="IR149" s="29">
        <v>11.176918352605616</v>
      </c>
      <c r="IS149" s="29">
        <v>8.0330712893120886</v>
      </c>
      <c r="IT149" s="29">
        <v>15.763525626443199</v>
      </c>
      <c r="IU149" s="29">
        <v>30.404233758</v>
      </c>
      <c r="IV149" s="29">
        <v>10.898281470845733</v>
      </c>
      <c r="IW149" s="29">
        <v>7.8328094761364584</v>
      </c>
      <c r="IX149" s="29">
        <v>15.337047689620082</v>
      </c>
      <c r="IY149" s="29">
        <v>30.559306354</v>
      </c>
      <c r="IZ149" s="29">
        <v>10.706830373002251</v>
      </c>
      <c r="JA149" s="29">
        <v>7.6952098025166524</v>
      </c>
      <c r="JB149" s="29">
        <v>14.934195962389976</v>
      </c>
      <c r="JC149" s="29">
        <v>30.731115187</v>
      </c>
      <c r="JD149" s="29">
        <v>10.491194177565518</v>
      </c>
      <c r="JE149" s="29">
        <v>7.5402278230611541</v>
      </c>
      <c r="JF149" s="29">
        <v>14.541103260662581</v>
      </c>
      <c r="JG149" s="29">
        <v>30.982441854000001</v>
      </c>
      <c r="JH149" s="29">
        <v>10.324099274551672</v>
      </c>
      <c r="JI149" s="29">
        <v>7.4201334262296701</v>
      </c>
      <c r="JJ149" s="29">
        <v>13.517872008010221</v>
      </c>
      <c r="JK149" s="29">
        <v>31.82896341</v>
      </c>
      <c r="JL149" s="29">
        <v>9.5713385313178847</v>
      </c>
      <c r="JM149" s="29">
        <v>6.8791094584932626</v>
      </c>
      <c r="JN149" s="29">
        <v>8.8970222584776195</v>
      </c>
      <c r="JO149" s="29">
        <v>32.296124648999999</v>
      </c>
      <c r="JP149" s="29">
        <v>8.7760081246965758</v>
      </c>
      <c r="JQ149" s="29">
        <v>6.3074898354996733</v>
      </c>
      <c r="JR149" s="29">
        <v>5.6918600670721275</v>
      </c>
      <c r="JS149" s="29">
        <v>32.437651901000002</v>
      </c>
      <c r="JT149" s="29">
        <v>8.3309674385640236</v>
      </c>
      <c r="JU149" s="29">
        <v>5.9876303316934445</v>
      </c>
      <c r="JV149" s="29">
        <v>4.1689519785772191</v>
      </c>
      <c r="JW149" s="29">
        <v>32.389322718000003</v>
      </c>
      <c r="JX149" s="29">
        <v>8.3304742759414463</v>
      </c>
      <c r="JY149" s="29">
        <v>5.9872758860064135</v>
      </c>
      <c r="JZ149" s="29">
        <v>4.988808542371558</v>
      </c>
    </row>
    <row r="150" spans="1:286" ht="15" thickBot="1" x14ac:dyDescent="0.4">
      <c r="A150" s="2"/>
      <c r="B150" s="74" t="s">
        <v>490</v>
      </c>
      <c r="C150" s="74" t="s">
        <v>490</v>
      </c>
      <c r="D150" s="74" t="s">
        <v>851</v>
      </c>
      <c r="E150" s="87">
        <v>393262</v>
      </c>
      <c r="F150" s="84">
        <v>404755</v>
      </c>
      <c r="G150" s="22">
        <v>29.653273004475494</v>
      </c>
      <c r="H150" s="22">
        <v>4.8100518548065434</v>
      </c>
      <c r="I150" s="22">
        <v>3.5088658601097706</v>
      </c>
      <c r="J150" s="22">
        <v>29.653273004475494</v>
      </c>
      <c r="K150" s="22">
        <v>16.884625490166652</v>
      </c>
      <c r="L150" s="22">
        <v>2.7388519353135901</v>
      </c>
      <c r="M150" s="22">
        <v>1.997954355131156</v>
      </c>
      <c r="N150" s="22">
        <v>16.884625490166652</v>
      </c>
      <c r="O150" s="22">
        <v>1.9991736669880995</v>
      </c>
      <c r="P150" s="22">
        <v>0.32428558572691685</v>
      </c>
      <c r="Q150" s="22">
        <v>0.2365618199200564</v>
      </c>
      <c r="R150" s="22">
        <v>1.9991736669880995</v>
      </c>
      <c r="S150" s="22">
        <v>2.6914375645502386</v>
      </c>
      <c r="T150" s="22">
        <v>0.43657758276824887</v>
      </c>
      <c r="U150" s="22">
        <v>0.31847726837580376</v>
      </c>
      <c r="V150" s="22">
        <v>2.6914375645502386</v>
      </c>
      <c r="W150" s="22">
        <v>2.6914375645502386</v>
      </c>
      <c r="X150" s="22">
        <v>0.43657758276824887</v>
      </c>
      <c r="Y150" s="22">
        <v>0.31847726837580376</v>
      </c>
      <c r="Z150" s="22">
        <v>2.6914375645502386</v>
      </c>
      <c r="AA150" s="22">
        <v>2.6914375645502386</v>
      </c>
      <c r="AB150" s="22">
        <v>0.43657758276824887</v>
      </c>
      <c r="AC150" s="22">
        <v>0.31847726837580376</v>
      </c>
      <c r="AD150" s="22">
        <v>2.6914375645502386</v>
      </c>
      <c r="AE150" s="22">
        <v>2.6914375645502386</v>
      </c>
      <c r="AF150" s="22">
        <v>0.43657758276824887</v>
      </c>
      <c r="AG150" s="22">
        <v>0.31847726837580376</v>
      </c>
      <c r="AH150" s="22">
        <v>2.6914375645502386</v>
      </c>
      <c r="AI150" s="22">
        <v>2.6914375645502386</v>
      </c>
      <c r="AJ150" s="22">
        <v>0.43657758276824887</v>
      </c>
      <c r="AK150" s="22">
        <v>0.31847726837580376</v>
      </c>
      <c r="AL150" s="22">
        <v>2.6914375645502386</v>
      </c>
      <c r="AM150" s="22">
        <v>2.6914375645502386</v>
      </c>
      <c r="AN150" s="22">
        <v>0.43657758276824887</v>
      </c>
      <c r="AO150" s="22">
        <v>0.31847726837580376</v>
      </c>
      <c r="AP150" s="22">
        <v>2.6914375645502386</v>
      </c>
      <c r="AQ150" s="22">
        <v>2.6914375645502386</v>
      </c>
      <c r="AR150" s="22">
        <v>0.43657758276824887</v>
      </c>
      <c r="AS150" s="22">
        <v>0.31847726837580376</v>
      </c>
      <c r="AT150" s="22">
        <v>2.6914375645502386</v>
      </c>
      <c r="AU150" s="22">
        <v>2.6914375645502386</v>
      </c>
      <c r="AV150" s="22">
        <v>0.43657758276824887</v>
      </c>
      <c r="AW150" s="22">
        <v>0.31847726837580376</v>
      </c>
      <c r="AX150" s="22">
        <v>2.6914375645502386</v>
      </c>
      <c r="AY150" s="22">
        <v>2.6914375645502386</v>
      </c>
      <c r="AZ150" s="22">
        <v>0.43657758276824887</v>
      </c>
      <c r="BA150" s="22">
        <v>0.31847726837580376</v>
      </c>
      <c r="BB150" s="22">
        <v>2.6914375645502386</v>
      </c>
      <c r="BC150" s="22">
        <v>2.6914375645502386</v>
      </c>
      <c r="BD150" s="22">
        <v>0.43657758276824887</v>
      </c>
      <c r="BE150" s="22">
        <v>0.31847726837580376</v>
      </c>
      <c r="BF150" s="22">
        <v>2.6914375645502386</v>
      </c>
      <c r="BG150" s="22">
        <v>1.9232402424759429</v>
      </c>
      <c r="BH150" s="22">
        <v>0.31196843917242401</v>
      </c>
      <c r="BI150" s="22">
        <v>0.22757663299408989</v>
      </c>
      <c r="BJ150" s="22">
        <v>1.9232402424759429</v>
      </c>
      <c r="BK150" s="25">
        <v>29.653273004475494</v>
      </c>
      <c r="BL150" s="25">
        <v>4.8100518548065434</v>
      </c>
      <c r="BM150" s="25">
        <v>3.5088658601097706</v>
      </c>
      <c r="BN150" s="25">
        <v>29.653273004475494</v>
      </c>
      <c r="BO150" s="25">
        <v>17.221168374638353</v>
      </c>
      <c r="BP150" s="25">
        <v>2.7934424935103439</v>
      </c>
      <c r="BQ150" s="25">
        <v>2.0377774072983619</v>
      </c>
      <c r="BR150" s="25">
        <v>17.221168374638353</v>
      </c>
      <c r="BS150" s="25">
        <v>0.17218004008166249</v>
      </c>
      <c r="BT150" s="25">
        <v>2.7929292022181442E-2</v>
      </c>
      <c r="BU150" s="25">
        <v>2.0374029684470028E-2</v>
      </c>
      <c r="BV150" s="25">
        <v>0.17218004008166249</v>
      </c>
      <c r="BW150" s="25">
        <v>2.6914375645502386</v>
      </c>
      <c r="BX150" s="25">
        <v>0.43657758276824887</v>
      </c>
      <c r="BY150" s="25">
        <v>0.31847726837580376</v>
      </c>
      <c r="BZ150" s="25">
        <v>2.6914375645502386</v>
      </c>
      <c r="CA150" s="25">
        <v>2.6914375645502386</v>
      </c>
      <c r="CB150" s="25">
        <v>0.43657758276824887</v>
      </c>
      <c r="CC150" s="25">
        <v>0.31847726837580376</v>
      </c>
      <c r="CD150" s="25">
        <v>2.6914375645502386</v>
      </c>
      <c r="CE150" s="25">
        <v>2.6914375645502386</v>
      </c>
      <c r="CF150" s="25">
        <v>0.43657758276824887</v>
      </c>
      <c r="CG150" s="25">
        <v>0.31847726837580376</v>
      </c>
      <c r="CH150" s="25">
        <v>2.6914375645502386</v>
      </c>
      <c r="CI150" s="25">
        <v>2.6914375645502386</v>
      </c>
      <c r="CJ150" s="25">
        <v>0.43657758276824887</v>
      </c>
      <c r="CK150" s="25">
        <v>0.31847726837580376</v>
      </c>
      <c r="CL150" s="25">
        <v>2.6914375645502386</v>
      </c>
      <c r="CM150" s="25">
        <v>2.6914375645502386</v>
      </c>
      <c r="CN150" s="25">
        <v>0.43657758276824887</v>
      </c>
      <c r="CO150" s="25">
        <v>0.31847726837580376</v>
      </c>
      <c r="CP150" s="25">
        <v>2.6914375645502386</v>
      </c>
      <c r="CQ150" s="25">
        <v>2.6914375645502386</v>
      </c>
      <c r="CR150" s="25">
        <v>0.43657758276824887</v>
      </c>
      <c r="CS150" s="25">
        <v>0.31847726837580376</v>
      </c>
      <c r="CT150" s="25">
        <v>2.6914375645502386</v>
      </c>
      <c r="CU150" s="25">
        <v>2.6914375645502386</v>
      </c>
      <c r="CV150" s="25">
        <v>0.43657758276824887</v>
      </c>
      <c r="CW150" s="25">
        <v>0.31847726837580376</v>
      </c>
      <c r="CX150" s="25">
        <v>2.6914375645502386</v>
      </c>
      <c r="CY150" s="25">
        <v>2.6914375645502386</v>
      </c>
      <c r="CZ150" s="25">
        <v>0.43657758276824887</v>
      </c>
      <c r="DA150" s="25">
        <v>0.31847726837580376</v>
      </c>
      <c r="DB150" s="25">
        <v>2.6914375645502386</v>
      </c>
      <c r="DC150" s="25">
        <v>2.6914375645502386</v>
      </c>
      <c r="DD150" s="25">
        <v>0.43657758276824887</v>
      </c>
      <c r="DE150" s="25">
        <v>0.31847726837580376</v>
      </c>
      <c r="DF150" s="25">
        <v>2.6914375645502386</v>
      </c>
      <c r="DG150" s="25">
        <v>2.6914375645502386</v>
      </c>
      <c r="DH150" s="25">
        <v>0.43657758276824887</v>
      </c>
      <c r="DI150" s="25">
        <v>0.31847726837580376</v>
      </c>
      <c r="DJ150" s="25">
        <v>2.6914375645502386</v>
      </c>
      <c r="DK150" s="25">
        <v>2.6914375645502386</v>
      </c>
      <c r="DL150" s="25">
        <v>0.43657758276824887</v>
      </c>
      <c r="DM150" s="25">
        <v>0.31847726837580376</v>
      </c>
      <c r="DN150" s="25">
        <v>2.6914375645502386</v>
      </c>
      <c r="DO150" s="27">
        <v>29.653273004475494</v>
      </c>
      <c r="DP150" s="27">
        <v>4.8100518548065434</v>
      </c>
      <c r="DQ150" s="27">
        <v>3.5088658601097706</v>
      </c>
      <c r="DR150" s="27">
        <v>29.653273004475494</v>
      </c>
      <c r="DS150" s="27">
        <v>16.882073245975011</v>
      </c>
      <c r="DT150" s="27">
        <v>2.7384379362617466</v>
      </c>
      <c r="DU150" s="27">
        <v>1.9976523485867403</v>
      </c>
      <c r="DV150" s="27">
        <v>16.882073245975011</v>
      </c>
      <c r="DW150" s="27">
        <v>2.0017234596966973</v>
      </c>
      <c r="DX150" s="27">
        <v>0.32469918712415591</v>
      </c>
      <c r="DY150" s="27">
        <v>0.23686353638097471</v>
      </c>
      <c r="DZ150" s="27">
        <v>2.0017234596966973</v>
      </c>
      <c r="EA150" s="27">
        <v>2.6914375645502386</v>
      </c>
      <c r="EB150" s="27">
        <v>0.43657758276824887</v>
      </c>
      <c r="EC150" s="27">
        <v>0.31847726837580376</v>
      </c>
      <c r="ED150" s="27">
        <v>2.6914375645502386</v>
      </c>
      <c r="EE150" s="27">
        <v>2.6914375645502386</v>
      </c>
      <c r="EF150" s="27">
        <v>0.43657758276824887</v>
      </c>
      <c r="EG150" s="27">
        <v>0.31847726837580376</v>
      </c>
      <c r="EH150" s="27">
        <v>2.6914375645502386</v>
      </c>
      <c r="EI150" s="27">
        <v>2.6914375645502386</v>
      </c>
      <c r="EJ150" s="27">
        <v>0.43657758276824887</v>
      </c>
      <c r="EK150" s="27">
        <v>0.31847726837580376</v>
      </c>
      <c r="EL150" s="27">
        <v>2.6914375645502386</v>
      </c>
      <c r="EM150" s="27">
        <v>2.6914375645502386</v>
      </c>
      <c r="EN150" s="27">
        <v>0.43657758276824887</v>
      </c>
      <c r="EO150" s="27">
        <v>0.31847726837580376</v>
      </c>
      <c r="EP150" s="27">
        <v>2.6914375645502386</v>
      </c>
      <c r="EQ150" s="27">
        <v>2.6914375645502386</v>
      </c>
      <c r="ER150" s="27">
        <v>0.43657758276824887</v>
      </c>
      <c r="ES150" s="27">
        <v>0.31847726837580376</v>
      </c>
      <c r="ET150" s="27">
        <v>2.6914375645502386</v>
      </c>
      <c r="EU150" s="27">
        <v>2.6914375645502386</v>
      </c>
      <c r="EV150" s="27">
        <v>0.43657758276824887</v>
      </c>
      <c r="EW150" s="27">
        <v>0.31847726837580376</v>
      </c>
      <c r="EX150" s="27">
        <v>2.6914375645502386</v>
      </c>
      <c r="EY150" s="27">
        <v>2.6914375645502386</v>
      </c>
      <c r="EZ150" s="27">
        <v>0.43657758276824887</v>
      </c>
      <c r="FA150" s="27">
        <v>0.31847726837580376</v>
      </c>
      <c r="FB150" s="27">
        <v>2.6914375645502386</v>
      </c>
      <c r="FC150" s="27">
        <v>2.6914375645502386</v>
      </c>
      <c r="FD150" s="27">
        <v>0.43657758276824887</v>
      </c>
      <c r="FE150" s="27">
        <v>0.31847726837580376</v>
      </c>
      <c r="FF150" s="27">
        <v>2.6914375645502386</v>
      </c>
      <c r="FG150" s="27">
        <v>2.6914375645502386</v>
      </c>
      <c r="FH150" s="27">
        <v>0.43657758276824887</v>
      </c>
      <c r="FI150" s="27">
        <v>0.31847726837580376</v>
      </c>
      <c r="FJ150" s="27">
        <v>2.6914375645502386</v>
      </c>
      <c r="FK150" s="27">
        <v>2.6914375645502386</v>
      </c>
      <c r="FL150" s="27">
        <v>0.43657758276824887</v>
      </c>
      <c r="FM150" s="27">
        <v>0.31847726837580376</v>
      </c>
      <c r="FN150" s="27">
        <v>2.6914375645502386</v>
      </c>
      <c r="FO150" s="27">
        <v>2.6943973223884878</v>
      </c>
      <c r="FP150" s="27">
        <v>0.43705768453231053</v>
      </c>
      <c r="FQ150" s="27">
        <v>0.31882749592846743</v>
      </c>
      <c r="FR150" s="27">
        <v>2.6943973223884878</v>
      </c>
      <c r="FS150" s="28">
        <v>29.653273004475494</v>
      </c>
      <c r="FT150" s="28">
        <v>4.8100518548065434</v>
      </c>
      <c r="FU150" s="28">
        <v>3.5088658601097706</v>
      </c>
      <c r="FV150" s="28">
        <v>29.653273004475494</v>
      </c>
      <c r="FW150" s="28">
        <v>16.755526598527002</v>
      </c>
      <c r="FX150" s="28">
        <v>2.7179108283035465</v>
      </c>
      <c r="FY150" s="28">
        <v>1.9826781091199992</v>
      </c>
      <c r="FZ150" s="28">
        <v>16.755526598527002</v>
      </c>
      <c r="GA150" s="28">
        <v>2.0165124218095545</v>
      </c>
      <c r="GB150" s="28">
        <v>0.32709810189592076</v>
      </c>
      <c r="GC150" s="28">
        <v>0.23861351130807398</v>
      </c>
      <c r="GD150" s="28">
        <v>2.0165124218095545</v>
      </c>
      <c r="GE150" s="28">
        <v>2.6914375645502386</v>
      </c>
      <c r="GF150" s="28">
        <v>0.43657758276824887</v>
      </c>
      <c r="GG150" s="28">
        <v>0.31847726837580376</v>
      </c>
      <c r="GH150" s="28">
        <v>2.6914375645502386</v>
      </c>
      <c r="GI150" s="28">
        <v>2.6914375645502386</v>
      </c>
      <c r="GJ150" s="28">
        <v>0.43657758276824887</v>
      </c>
      <c r="GK150" s="28">
        <v>0.31847726837580376</v>
      </c>
      <c r="GL150" s="28">
        <v>2.6914375645502386</v>
      </c>
      <c r="GM150" s="28">
        <v>2.6914375645502386</v>
      </c>
      <c r="GN150" s="28">
        <v>0.43657758276824887</v>
      </c>
      <c r="GO150" s="28">
        <v>0.31847726837580376</v>
      </c>
      <c r="GP150" s="28">
        <v>2.6914375645502386</v>
      </c>
      <c r="GQ150" s="28">
        <v>2.6914375645502386</v>
      </c>
      <c r="GR150" s="28">
        <v>0.43657758276824887</v>
      </c>
      <c r="GS150" s="28">
        <v>0.31847726837580376</v>
      </c>
      <c r="GT150" s="28">
        <v>2.6914375645502386</v>
      </c>
      <c r="GU150" s="28">
        <v>2.6914375645502386</v>
      </c>
      <c r="GV150" s="28">
        <v>0.43657758276824887</v>
      </c>
      <c r="GW150" s="28">
        <v>0.31847726837580376</v>
      </c>
      <c r="GX150" s="28">
        <v>2.6914375645502386</v>
      </c>
      <c r="GY150" s="28">
        <v>2.6914375645502386</v>
      </c>
      <c r="GZ150" s="28">
        <v>0.43657758276824887</v>
      </c>
      <c r="HA150" s="28">
        <v>0.31847726837580376</v>
      </c>
      <c r="HB150" s="28">
        <v>2.6914375645502386</v>
      </c>
      <c r="HC150" s="28">
        <v>2.6914375645502386</v>
      </c>
      <c r="HD150" s="28">
        <v>0.43657758276824887</v>
      </c>
      <c r="HE150" s="28">
        <v>0.31847726837580376</v>
      </c>
      <c r="HF150" s="28">
        <v>2.6914375645502386</v>
      </c>
      <c r="HG150" s="28">
        <v>2.6914375645502386</v>
      </c>
      <c r="HH150" s="28">
        <v>0.43657758276824887</v>
      </c>
      <c r="HI150" s="28">
        <v>0.31847726837580376</v>
      </c>
      <c r="HJ150" s="28">
        <v>2.6914375645502386</v>
      </c>
      <c r="HK150" s="28">
        <v>2.6914375645502386</v>
      </c>
      <c r="HL150" s="28">
        <v>0.43657758276824887</v>
      </c>
      <c r="HM150" s="28">
        <v>0.31847726837580376</v>
      </c>
      <c r="HN150" s="28">
        <v>2.6914375645502386</v>
      </c>
      <c r="HO150" s="28">
        <v>2.6914375645502386</v>
      </c>
      <c r="HP150" s="28">
        <v>0.43657758276824887</v>
      </c>
      <c r="HQ150" s="28">
        <v>0.31847726837580376</v>
      </c>
      <c r="HR150" s="28">
        <v>2.6914375645502386</v>
      </c>
      <c r="HS150" s="28">
        <v>2.6914375645502386</v>
      </c>
      <c r="HT150" s="28">
        <v>0.43657758276824887</v>
      </c>
      <c r="HU150" s="28">
        <v>0.31847726837580376</v>
      </c>
      <c r="HV150" s="28">
        <v>2.6914375645502386</v>
      </c>
      <c r="HW150" s="29">
        <v>29.653273004475494</v>
      </c>
      <c r="HX150" s="29">
        <v>4.8100518548065434</v>
      </c>
      <c r="HY150" s="29">
        <v>3.5088658601097706</v>
      </c>
      <c r="HZ150" s="29">
        <v>29.653273004475494</v>
      </c>
      <c r="IA150" s="29">
        <v>29.348251937295039</v>
      </c>
      <c r="IB150" s="29">
        <v>4.7605744446830478</v>
      </c>
      <c r="IC150" s="29">
        <v>3.4727727782741762</v>
      </c>
      <c r="ID150" s="29">
        <v>29.348251937295039</v>
      </c>
      <c r="IE150" s="29">
        <v>26.606559907574859</v>
      </c>
      <c r="IF150" s="29">
        <v>4.315845094541042</v>
      </c>
      <c r="IG150" s="29">
        <v>3.1483489090922396</v>
      </c>
      <c r="IH150" s="29">
        <v>26.606559907574859</v>
      </c>
      <c r="II150" s="29">
        <v>23.332748458789553</v>
      </c>
      <c r="IJ150" s="29">
        <v>3.784800753191607</v>
      </c>
      <c r="IK150" s="29">
        <v>2.7609594555453918</v>
      </c>
      <c r="IL150" s="29">
        <v>23.332748458789553</v>
      </c>
      <c r="IM150" s="29">
        <v>19.79419905842947</v>
      </c>
      <c r="IN150" s="29">
        <v>3.2108133183489942</v>
      </c>
      <c r="IO150" s="29">
        <v>2.3422436131707092</v>
      </c>
      <c r="IP150" s="29">
        <v>19.79419905842947</v>
      </c>
      <c r="IQ150" s="29">
        <v>15.655286858906983</v>
      </c>
      <c r="IR150" s="29">
        <v>2.539441146407305</v>
      </c>
      <c r="IS150" s="29">
        <v>1.852486960921752</v>
      </c>
      <c r="IT150" s="29">
        <v>15.655286858906983</v>
      </c>
      <c r="IU150" s="29">
        <v>12.228090482805538</v>
      </c>
      <c r="IV150" s="29">
        <v>1.9835162647537694</v>
      </c>
      <c r="IW150" s="29">
        <v>1.446947499622512</v>
      </c>
      <c r="IX150" s="29">
        <v>12.228090482805538</v>
      </c>
      <c r="IY150" s="29">
        <v>11.176296504216184</v>
      </c>
      <c r="IZ150" s="29">
        <v>1.8129049606719398</v>
      </c>
      <c r="JA150" s="29">
        <v>1.3224889286315731</v>
      </c>
      <c r="JB150" s="29">
        <v>11.176296504216184</v>
      </c>
      <c r="JC150" s="29">
        <v>9.7570131438877929</v>
      </c>
      <c r="JD150" s="29">
        <v>1.5826832728733187</v>
      </c>
      <c r="JE150" s="29">
        <v>1.1545454126451071</v>
      </c>
      <c r="JF150" s="29">
        <v>9.7570131438877929</v>
      </c>
      <c r="JG150" s="29">
        <v>6.9044154541408504</v>
      </c>
      <c r="JH150" s="29">
        <v>1.1199639364104181</v>
      </c>
      <c r="JI150" s="29">
        <v>0.81699809890775488</v>
      </c>
      <c r="JJ150" s="29">
        <v>6.9044154541408504</v>
      </c>
      <c r="JK150" s="29">
        <v>2.6914375645502386</v>
      </c>
      <c r="JL150" s="29">
        <v>0.43657758276824887</v>
      </c>
      <c r="JM150" s="29">
        <v>0.31847726837580376</v>
      </c>
      <c r="JN150" s="29">
        <v>2.6914375645502386</v>
      </c>
      <c r="JO150" s="29">
        <v>2.6914375645502386</v>
      </c>
      <c r="JP150" s="29">
        <v>0.43657758276824887</v>
      </c>
      <c r="JQ150" s="29">
        <v>0.31847726837580376</v>
      </c>
      <c r="JR150" s="29">
        <v>2.6914375645502386</v>
      </c>
      <c r="JS150" s="29">
        <v>2.6914375645502386</v>
      </c>
      <c r="JT150" s="29">
        <v>0.43657758276824887</v>
      </c>
      <c r="JU150" s="29">
        <v>0.31847726837580376</v>
      </c>
      <c r="JV150" s="29">
        <v>2.6914375645502386</v>
      </c>
      <c r="JW150" s="29">
        <v>2.6914375645502386</v>
      </c>
      <c r="JX150" s="29">
        <v>0.43657758276824887</v>
      </c>
      <c r="JY150" s="29">
        <v>0.31847726837580376</v>
      </c>
      <c r="JZ150" s="29">
        <v>2.6914375645502386</v>
      </c>
    </row>
    <row r="151" spans="1:286" ht="15" thickBot="1" x14ac:dyDescent="0.4">
      <c r="A151" s="2"/>
      <c r="B151" s="74" t="s">
        <v>622</v>
      </c>
      <c r="C151" s="74" t="s">
        <v>442</v>
      </c>
      <c r="D151" s="74" t="s">
        <v>848</v>
      </c>
      <c r="E151" s="87">
        <v>367171</v>
      </c>
      <c r="F151" s="84">
        <v>427130</v>
      </c>
      <c r="G151" s="22">
        <v>31.532881373999999</v>
      </c>
      <c r="H151" s="22">
        <v>16.916633426406062</v>
      </c>
      <c r="I151" s="22">
        <v>12.340448562647634</v>
      </c>
      <c r="J151" s="22">
        <v>13.224854642467031</v>
      </c>
      <c r="K151" s="22">
        <v>31.520820192999999</v>
      </c>
      <c r="L151" s="22">
        <v>16.780623303628911</v>
      </c>
      <c r="M151" s="22">
        <v>12.241231071683334</v>
      </c>
      <c r="N151" s="22">
        <v>12.858770765606721</v>
      </c>
      <c r="O151" s="22">
        <v>31.580104859999999</v>
      </c>
      <c r="P151" s="22">
        <v>15.621047141878655</v>
      </c>
      <c r="Q151" s="22">
        <v>11.395336405891578</v>
      </c>
      <c r="R151" s="22">
        <v>12.445886244865916</v>
      </c>
      <c r="S151" s="22">
        <v>31.674222796999999</v>
      </c>
      <c r="T151" s="22">
        <v>14.454267194847263</v>
      </c>
      <c r="U151" s="22">
        <v>10.544186679031972</v>
      </c>
      <c r="V151" s="22">
        <v>11.838730836330006</v>
      </c>
      <c r="W151" s="22">
        <v>31.784273560999999</v>
      </c>
      <c r="X151" s="22">
        <v>13.397680701821821</v>
      </c>
      <c r="Y151" s="22">
        <v>9.7734215427007776</v>
      </c>
      <c r="Z151" s="22">
        <v>11.748913163458692</v>
      </c>
      <c r="AA151" s="22">
        <v>31.903955521</v>
      </c>
      <c r="AB151" s="22">
        <v>12.220121805552584</v>
      </c>
      <c r="AC151" s="22">
        <v>8.9144087224421362</v>
      </c>
      <c r="AD151" s="22">
        <v>11.253462443450005</v>
      </c>
      <c r="AE151" s="22">
        <v>32.033697361000002</v>
      </c>
      <c r="AF151" s="22">
        <v>11.082484223533051</v>
      </c>
      <c r="AG151" s="22">
        <v>8.0845179451239542</v>
      </c>
      <c r="AH151" s="22">
        <v>10.759323256099446</v>
      </c>
      <c r="AI151" s="22">
        <v>32.179909936999998</v>
      </c>
      <c r="AJ151" s="22">
        <v>10.921217924385687</v>
      </c>
      <c r="AK151" s="22">
        <v>7.9668764251268289</v>
      </c>
      <c r="AL151" s="22">
        <v>10.261570709002921</v>
      </c>
      <c r="AM151" s="22">
        <v>32.340788363000001</v>
      </c>
      <c r="AN151" s="22">
        <v>10.744060207741592</v>
      </c>
      <c r="AO151" s="22">
        <v>7.837642337314179</v>
      </c>
      <c r="AP151" s="22">
        <v>9.7947813540512136</v>
      </c>
      <c r="AQ151" s="22">
        <v>32.529763940000002</v>
      </c>
      <c r="AR151" s="22">
        <v>10.581264703893215</v>
      </c>
      <c r="AS151" s="22">
        <v>7.7188852837780244</v>
      </c>
      <c r="AT151" s="22">
        <v>9.0234179379414243</v>
      </c>
      <c r="AU151" s="22">
        <v>33.303889812000001</v>
      </c>
      <c r="AV151" s="22">
        <v>9.8710236366040913</v>
      </c>
      <c r="AW151" s="22">
        <v>7.2007743135255096</v>
      </c>
      <c r="AX151" s="22">
        <v>6.2978586133508578</v>
      </c>
      <c r="AY151" s="22">
        <v>33.965957568</v>
      </c>
      <c r="AZ151" s="22">
        <v>11.094384157572916</v>
      </c>
      <c r="BA151" s="22">
        <v>8.0931987813291428</v>
      </c>
      <c r="BB151" s="22">
        <v>5.0527817800038441</v>
      </c>
      <c r="BC151" s="22">
        <v>34.376151213</v>
      </c>
      <c r="BD151" s="22">
        <v>13.498352264691597</v>
      </c>
      <c r="BE151" s="22">
        <v>9.8468600462139282</v>
      </c>
      <c r="BF151" s="22">
        <v>4.6991729378083704</v>
      </c>
      <c r="BG151" s="22">
        <v>34.695050207999998</v>
      </c>
      <c r="BH151" s="22">
        <v>14.037925015794508</v>
      </c>
      <c r="BI151" s="22">
        <v>10.240470855939108</v>
      </c>
      <c r="BJ151" s="22">
        <v>5.0795000134816384</v>
      </c>
      <c r="BK151" s="25">
        <v>31.532393627000001</v>
      </c>
      <c r="BL151" s="25">
        <v>16.916633426406062</v>
      </c>
      <c r="BM151" s="25">
        <v>12.340448562647634</v>
      </c>
      <c r="BN151" s="25">
        <v>13.224854642467031</v>
      </c>
      <c r="BO151" s="25">
        <v>31.539198654</v>
      </c>
      <c r="BP151" s="25">
        <v>16.762289290973698</v>
      </c>
      <c r="BQ151" s="25">
        <v>12.22785666470674</v>
      </c>
      <c r="BR151" s="25">
        <v>13.063288694762678</v>
      </c>
      <c r="BS151" s="25">
        <v>31.599495618999999</v>
      </c>
      <c r="BT151" s="25">
        <v>15.634333502254979</v>
      </c>
      <c r="BU151" s="25">
        <v>11.405028620806686</v>
      </c>
      <c r="BV151" s="25">
        <v>12.736601033309526</v>
      </c>
      <c r="BW151" s="25">
        <v>31.683291404000002</v>
      </c>
      <c r="BX151" s="25">
        <v>14.48680903867807</v>
      </c>
      <c r="BY151" s="25">
        <v>10.567925501042557</v>
      </c>
      <c r="BZ151" s="25">
        <v>12.314386214556862</v>
      </c>
      <c r="CA151" s="25">
        <v>31.777169792999999</v>
      </c>
      <c r="CB151" s="25">
        <v>13.443925216182711</v>
      </c>
      <c r="CC151" s="25">
        <v>9.8071562720875569</v>
      </c>
      <c r="CD151" s="25">
        <v>12.415012044325984</v>
      </c>
      <c r="CE151" s="25">
        <v>31.852019182999999</v>
      </c>
      <c r="CF151" s="25">
        <v>12.323366214805848</v>
      </c>
      <c r="CG151" s="25">
        <v>8.9897240815715751</v>
      </c>
      <c r="CH151" s="25">
        <v>12.072041984230037</v>
      </c>
      <c r="CI151" s="25">
        <v>31.927485812</v>
      </c>
      <c r="CJ151" s="25">
        <v>11.216460078739512</v>
      </c>
      <c r="CK151" s="25">
        <v>8.1822514662175365</v>
      </c>
      <c r="CL151" s="25">
        <v>11.657936779815</v>
      </c>
      <c r="CM151" s="25">
        <v>32.023084388000001</v>
      </c>
      <c r="CN151" s="25">
        <v>11.138658514444504</v>
      </c>
      <c r="CO151" s="25">
        <v>8.1254963082570058</v>
      </c>
      <c r="CP151" s="25">
        <v>11.202200073216893</v>
      </c>
      <c r="CQ151" s="25">
        <v>32.138766838999999</v>
      </c>
      <c r="CR151" s="25">
        <v>11.059619021227443</v>
      </c>
      <c r="CS151" s="25">
        <v>8.067838098382909</v>
      </c>
      <c r="CT151" s="25">
        <v>10.769692038993384</v>
      </c>
      <c r="CU151" s="25">
        <v>32.274521233999998</v>
      </c>
      <c r="CV151" s="25">
        <v>10.937569599598046</v>
      </c>
      <c r="CW151" s="25">
        <v>7.9788047445379622</v>
      </c>
      <c r="CX151" s="25">
        <v>10.149699335191741</v>
      </c>
      <c r="CY151" s="25">
        <v>32.604470380999999</v>
      </c>
      <c r="CZ151" s="25">
        <v>10.781882214065689</v>
      </c>
      <c r="DA151" s="25">
        <v>7.8652329643505308</v>
      </c>
      <c r="DB151" s="25">
        <v>8.6893742402033496</v>
      </c>
      <c r="DC151" s="25">
        <v>32.913741537</v>
      </c>
      <c r="DD151" s="25">
        <v>11.713663536132456</v>
      </c>
      <c r="DE151" s="25">
        <v>8.5449544660680044</v>
      </c>
      <c r="DF151" s="25">
        <v>7.7271035563651935</v>
      </c>
      <c r="DG151" s="25">
        <v>33.161738372000002</v>
      </c>
      <c r="DH151" s="25">
        <v>13.284630985387935</v>
      </c>
      <c r="DI151" s="25">
        <v>9.6909533484975121</v>
      </c>
      <c r="DJ151" s="25">
        <v>6.940435768829623</v>
      </c>
      <c r="DK151" s="25">
        <v>33.348191745999998</v>
      </c>
      <c r="DL151" s="25">
        <v>13.42694744230144</v>
      </c>
      <c r="DM151" s="25">
        <v>9.7947712224143135</v>
      </c>
      <c r="DN151" s="25">
        <v>6.6251255941631513</v>
      </c>
      <c r="DO151" s="27">
        <v>31.532881373999999</v>
      </c>
      <c r="DP151" s="27">
        <v>16.916633426406062</v>
      </c>
      <c r="DQ151" s="27">
        <v>12.340448562647634</v>
      </c>
      <c r="DR151" s="27">
        <v>13.224854642467031</v>
      </c>
      <c r="DS151" s="27">
        <v>31.520580864999999</v>
      </c>
      <c r="DT151" s="27">
        <v>16.780621321472761</v>
      </c>
      <c r="DU151" s="27">
        <v>12.241229625728021</v>
      </c>
      <c r="DV151" s="27">
        <v>12.85887901855209</v>
      </c>
      <c r="DW151" s="27">
        <v>31.580613957000001</v>
      </c>
      <c r="DX151" s="27">
        <v>15.617654140020605</v>
      </c>
      <c r="DY151" s="27">
        <v>11.392861258275216</v>
      </c>
      <c r="DZ151" s="27">
        <v>12.445841710972799</v>
      </c>
      <c r="EA151" s="27">
        <v>31.674574603</v>
      </c>
      <c r="EB151" s="27">
        <v>14.441980892912309</v>
      </c>
      <c r="EC151" s="27">
        <v>10.535223992826523</v>
      </c>
      <c r="ED151" s="27">
        <v>11.838772949543676</v>
      </c>
      <c r="EE151" s="27">
        <v>31.784424447999999</v>
      </c>
      <c r="EF151" s="27">
        <v>13.390526006846816</v>
      </c>
      <c r="EG151" s="27">
        <v>9.7682022923277874</v>
      </c>
      <c r="EH151" s="27">
        <v>11.749049800668059</v>
      </c>
      <c r="EI151" s="27">
        <v>31.904795659999998</v>
      </c>
      <c r="EJ151" s="27">
        <v>12.212114173976653</v>
      </c>
      <c r="EK151" s="27">
        <v>8.9085672666937867</v>
      </c>
      <c r="EL151" s="27">
        <v>11.253187688150931</v>
      </c>
      <c r="EM151" s="27">
        <v>32.036173769999998</v>
      </c>
      <c r="EN151" s="27">
        <v>11.080384695324296</v>
      </c>
      <c r="EO151" s="27">
        <v>8.0829863685263597</v>
      </c>
      <c r="EP151" s="27">
        <v>10.758105514358213</v>
      </c>
      <c r="EQ151" s="27">
        <v>32.182511208000001</v>
      </c>
      <c r="ER151" s="27">
        <v>10.917408053658683</v>
      </c>
      <c r="ES151" s="27">
        <v>7.9640971774744242</v>
      </c>
      <c r="ET151" s="27">
        <v>10.260239334081909</v>
      </c>
      <c r="EU151" s="27">
        <v>32.341040845000002</v>
      </c>
      <c r="EV151" s="27">
        <v>10.739221727992495</v>
      </c>
      <c r="EW151" s="27">
        <v>7.8341127337009731</v>
      </c>
      <c r="EX151" s="27">
        <v>9.7942693975221324</v>
      </c>
      <c r="EY151" s="27">
        <v>32.515574467</v>
      </c>
      <c r="EZ151" s="27">
        <v>10.586162331807762</v>
      </c>
      <c r="FA151" s="27">
        <v>7.7224580351544372</v>
      </c>
      <c r="FB151" s="27">
        <v>9.0796095585041208</v>
      </c>
      <c r="FC151" s="27">
        <v>33.202828883999999</v>
      </c>
      <c r="FD151" s="27">
        <v>9.9177270226771785</v>
      </c>
      <c r="FE151" s="27">
        <v>7.2348437834376949</v>
      </c>
      <c r="FF151" s="27">
        <v>6.5970441093387215</v>
      </c>
      <c r="FG151" s="27">
        <v>33.732822192999997</v>
      </c>
      <c r="FH151" s="27">
        <v>11.164956760952871</v>
      </c>
      <c r="FI151" s="27">
        <v>8.1446805129473887</v>
      </c>
      <c r="FJ151" s="27">
        <v>5.4799408432018417</v>
      </c>
      <c r="FK151" s="27">
        <v>34.069480491</v>
      </c>
      <c r="FL151" s="27">
        <v>13.575528008083689</v>
      </c>
      <c r="FM151" s="27">
        <v>9.9031586765387747</v>
      </c>
      <c r="FN151" s="27">
        <v>5.1455696822521055</v>
      </c>
      <c r="FO151" s="27">
        <v>34.292884866999998</v>
      </c>
      <c r="FP151" s="27">
        <v>14.130284460192312</v>
      </c>
      <c r="FQ151" s="27">
        <v>10.307845784752468</v>
      </c>
      <c r="FR151" s="27">
        <v>5.5364640280377131</v>
      </c>
      <c r="FS151" s="28">
        <v>31.533864062999999</v>
      </c>
      <c r="FT151" s="28">
        <v>16.916633426406062</v>
      </c>
      <c r="FU151" s="28">
        <v>12.340448562647634</v>
      </c>
      <c r="FV151" s="28">
        <v>13.224854642467031</v>
      </c>
      <c r="FW151" s="28">
        <v>31.517463456999998</v>
      </c>
      <c r="FX151" s="28">
        <v>16.793127034779985</v>
      </c>
      <c r="FY151" s="28">
        <v>12.250352369474781</v>
      </c>
      <c r="FZ151" s="28">
        <v>12.838280456177365</v>
      </c>
      <c r="GA151" s="28">
        <v>31.584810452999999</v>
      </c>
      <c r="GB151" s="28">
        <v>15.601722074559298</v>
      </c>
      <c r="GC151" s="28">
        <v>11.381239038335456</v>
      </c>
      <c r="GD151" s="28">
        <v>12.423385756977202</v>
      </c>
      <c r="GE151" s="28">
        <v>31.697021693</v>
      </c>
      <c r="GF151" s="28">
        <v>14.318439322833601</v>
      </c>
      <c r="GG151" s="28">
        <v>10.44510213746225</v>
      </c>
      <c r="GH151" s="28">
        <v>11.816757828136675</v>
      </c>
      <c r="GI151" s="28">
        <v>31.838848793</v>
      </c>
      <c r="GJ151" s="28">
        <v>13.092636244564943</v>
      </c>
      <c r="GK151" s="28">
        <v>9.5508958581149024</v>
      </c>
      <c r="GL151" s="28">
        <v>11.736715237227131</v>
      </c>
      <c r="GM151" s="28">
        <v>32.003529907000001</v>
      </c>
      <c r="GN151" s="28">
        <v>11.690215516087571</v>
      </c>
      <c r="GO151" s="28">
        <v>8.5278494619004412</v>
      </c>
      <c r="GP151" s="28">
        <v>11.237113500909608</v>
      </c>
      <c r="GQ151" s="28">
        <v>32.195173711000002</v>
      </c>
      <c r="GR151" s="28">
        <v>10.393731787463429</v>
      </c>
      <c r="GS151" s="28">
        <v>7.5820826321704864</v>
      </c>
      <c r="GT151" s="28">
        <v>10.710082081394965</v>
      </c>
      <c r="GU151" s="28">
        <v>32.419462311000004</v>
      </c>
      <c r="GV151" s="28">
        <v>10.147148959692952</v>
      </c>
      <c r="GW151" s="28">
        <v>7.402203892362607</v>
      </c>
      <c r="GX151" s="28">
        <v>10.192469624679262</v>
      </c>
      <c r="GY151" s="28">
        <v>32.670540936999998</v>
      </c>
      <c r="GZ151" s="28">
        <v>9.8993803953206569</v>
      </c>
      <c r="HA151" s="28">
        <v>7.2214601742121243</v>
      </c>
      <c r="HB151" s="28">
        <v>9.791798516482153</v>
      </c>
      <c r="HC151" s="28">
        <v>32.969687835000002</v>
      </c>
      <c r="HD151" s="28">
        <v>9.6108769080864249</v>
      </c>
      <c r="HE151" s="28">
        <v>7.0110008969660322</v>
      </c>
      <c r="HF151" s="28">
        <v>9.1959148604637591</v>
      </c>
      <c r="HG151" s="28">
        <v>34.113767182000004</v>
      </c>
      <c r="HH151" s="28">
        <v>8.304997980382133</v>
      </c>
      <c r="HI151" s="28">
        <v>6.0583804003118162</v>
      </c>
      <c r="HJ151" s="28">
        <v>5.9413576299161619</v>
      </c>
      <c r="HK151" s="28">
        <v>35.186959899000001</v>
      </c>
      <c r="HL151" s="28">
        <v>7.982645576047231</v>
      </c>
      <c r="HM151" s="28">
        <v>5.8232288093025062</v>
      </c>
      <c r="HN151" s="28">
        <v>-0.32243929838655561</v>
      </c>
      <c r="HO151" s="28">
        <v>35.811330210000001</v>
      </c>
      <c r="HP151" s="28">
        <v>9.3678949574750074</v>
      </c>
      <c r="HQ151" s="28">
        <v>6.8337489469124559</v>
      </c>
      <c r="HR151" s="28">
        <v>-5.1181632187662061</v>
      </c>
      <c r="HS151" s="28">
        <v>36.107799247000003</v>
      </c>
      <c r="HT151" s="28">
        <v>9.0096715016646609</v>
      </c>
      <c r="HU151" s="28">
        <v>6.5724299232667081</v>
      </c>
      <c r="HV151" s="28">
        <v>-7.9150464407910306</v>
      </c>
      <c r="HW151" s="29">
        <v>31.533864062999999</v>
      </c>
      <c r="HX151" s="29">
        <v>16.916633426406062</v>
      </c>
      <c r="HY151" s="29">
        <v>12.340448562647634</v>
      </c>
      <c r="HZ151" s="29">
        <v>13.224854642467031</v>
      </c>
      <c r="IA151" s="29">
        <v>31.489210290999999</v>
      </c>
      <c r="IB151" s="29">
        <v>16.800115684474317</v>
      </c>
      <c r="IC151" s="29">
        <v>12.255450492127286</v>
      </c>
      <c r="ID151" s="29">
        <v>12.916166566619358</v>
      </c>
      <c r="IE151" s="29">
        <v>31.576842957</v>
      </c>
      <c r="IF151" s="29">
        <v>16.642714950829628</v>
      </c>
      <c r="IG151" s="29">
        <v>12.140628848346006</v>
      </c>
      <c r="IH151" s="29">
        <v>12.387007305099587</v>
      </c>
      <c r="II151" s="29">
        <v>31.675200503999999</v>
      </c>
      <c r="IJ151" s="29">
        <v>16.404833475084207</v>
      </c>
      <c r="IK151" s="29">
        <v>11.967097623695787</v>
      </c>
      <c r="IL151" s="29">
        <v>11.791397355608501</v>
      </c>
      <c r="IM151" s="29">
        <v>31.792971063</v>
      </c>
      <c r="IN151" s="29">
        <v>16.240656456470152</v>
      </c>
      <c r="IO151" s="29">
        <v>11.847332774372218</v>
      </c>
      <c r="IP151" s="29">
        <v>11.739106599003314</v>
      </c>
      <c r="IQ151" s="29">
        <v>31.934208810000001</v>
      </c>
      <c r="IR151" s="29">
        <v>15.86515529421013</v>
      </c>
      <c r="IS151" s="29">
        <v>11.573409904420387</v>
      </c>
      <c r="IT151" s="29">
        <v>11.30500799158937</v>
      </c>
      <c r="IU151" s="29">
        <v>32.110694840000001</v>
      </c>
      <c r="IV151" s="29">
        <v>15.465313962691628</v>
      </c>
      <c r="IW151" s="29">
        <v>11.281731219870627</v>
      </c>
      <c r="IX151" s="29">
        <v>10.856299859247052</v>
      </c>
      <c r="IY151" s="29">
        <v>32.314796321000003</v>
      </c>
      <c r="IZ151" s="29">
        <v>15.301830617831914</v>
      </c>
      <c r="JA151" s="29">
        <v>11.162472395893174</v>
      </c>
      <c r="JB151" s="29">
        <v>10.437715886127613</v>
      </c>
      <c r="JC151" s="29">
        <v>32.555042559</v>
      </c>
      <c r="JD151" s="29">
        <v>15.146885294789596</v>
      </c>
      <c r="JE151" s="29">
        <v>11.049441939960856</v>
      </c>
      <c r="JF151" s="29">
        <v>9.959525297336036</v>
      </c>
      <c r="JG151" s="29">
        <v>32.876339952999999</v>
      </c>
      <c r="JH151" s="29">
        <v>14.761850980606653</v>
      </c>
      <c r="JI151" s="29">
        <v>10.768564768406613</v>
      </c>
      <c r="JJ151" s="29">
        <v>8.3170347197520869</v>
      </c>
      <c r="JK151" s="29">
        <v>34.087698918000001</v>
      </c>
      <c r="JL151" s="29">
        <v>13.488201138321358</v>
      </c>
      <c r="JM151" s="29">
        <v>9.8394549408559477</v>
      </c>
      <c r="JN151" s="29">
        <v>0.98016342235989384</v>
      </c>
      <c r="JO151" s="29">
        <v>34.917013177000001</v>
      </c>
      <c r="JP151" s="29">
        <v>11.793932166548863</v>
      </c>
      <c r="JQ151" s="29">
        <v>8.603509314416355</v>
      </c>
      <c r="JR151" s="29">
        <v>-4.489075709243771</v>
      </c>
      <c r="JS151" s="29">
        <v>35.227318560000001</v>
      </c>
      <c r="JT151" s="29">
        <v>10.945138049998043</v>
      </c>
      <c r="JU151" s="29">
        <v>7.9843258237329708</v>
      </c>
      <c r="JV151" s="29">
        <v>-7.5573318940177359</v>
      </c>
      <c r="JW151" s="29">
        <v>35.156664761000002</v>
      </c>
      <c r="JX151" s="29">
        <v>10.950476744733514</v>
      </c>
      <c r="JY151" s="29">
        <v>7.9882203272144912</v>
      </c>
      <c r="JZ151" s="29">
        <v>-6.1461703852310308</v>
      </c>
    </row>
    <row r="152" spans="1:286" ht="15" thickBot="1" x14ac:dyDescent="0.4">
      <c r="A152" s="2"/>
      <c r="B152" s="74" t="s">
        <v>623</v>
      </c>
      <c r="C152" s="74" t="s">
        <v>588</v>
      </c>
      <c r="D152" s="74" t="s">
        <v>853</v>
      </c>
      <c r="E152" s="87">
        <v>401790</v>
      </c>
      <c r="F152" s="84">
        <v>395876</v>
      </c>
      <c r="G152" s="22">
        <v>9.9598360655737679</v>
      </c>
      <c r="H152" s="22">
        <v>1.639811066126855</v>
      </c>
      <c r="I152" s="22">
        <v>1.1785645004849659</v>
      </c>
      <c r="J152" s="22">
        <v>9.9598360655737679</v>
      </c>
      <c r="K152" s="22">
        <v>9.8605900675858944</v>
      </c>
      <c r="L152" s="22">
        <v>1.6234709692921445</v>
      </c>
      <c r="M152" s="22">
        <v>1.1668205511595338</v>
      </c>
      <c r="N152" s="22">
        <v>9.8605900675858944</v>
      </c>
      <c r="O152" s="22">
        <v>9.208758900305952</v>
      </c>
      <c r="P152" s="22">
        <v>1.5161519377021946</v>
      </c>
      <c r="Q152" s="22">
        <v>1.0896882500847005</v>
      </c>
      <c r="R152" s="22">
        <v>9.208758900305952</v>
      </c>
      <c r="S152" s="22">
        <v>8.7340523739492841</v>
      </c>
      <c r="T152" s="22">
        <v>1.437995127694754</v>
      </c>
      <c r="U152" s="22">
        <v>1.0335154118543286</v>
      </c>
      <c r="V152" s="22">
        <v>8.7340523739492841</v>
      </c>
      <c r="W152" s="22">
        <v>8.4676141402634197</v>
      </c>
      <c r="X152" s="22">
        <v>1.3941281040649622</v>
      </c>
      <c r="Y152" s="22">
        <v>1.0019873182464958</v>
      </c>
      <c r="Z152" s="22">
        <v>8.4676141402634197</v>
      </c>
      <c r="AA152" s="22">
        <v>8.0582780608707409</v>
      </c>
      <c r="AB152" s="22">
        <v>1.3267340397115119</v>
      </c>
      <c r="AC152" s="22">
        <v>0.95354987723203732</v>
      </c>
      <c r="AD152" s="22">
        <v>8.0582780608707409</v>
      </c>
      <c r="AE152" s="22">
        <v>7.418681899634497</v>
      </c>
      <c r="AF152" s="22">
        <v>1.2214294085767998</v>
      </c>
      <c r="AG152" s="22">
        <v>0.87786536542716653</v>
      </c>
      <c r="AH152" s="22">
        <v>7.418681899634497</v>
      </c>
      <c r="AI152" s="22">
        <v>6.713500642205366</v>
      </c>
      <c r="AJ152" s="22">
        <v>1.1053266914292235</v>
      </c>
      <c r="AK152" s="22">
        <v>0.79442005659462145</v>
      </c>
      <c r="AL152" s="22">
        <v>6.713500642205366</v>
      </c>
      <c r="AM152" s="22">
        <v>5.9742486980898528</v>
      </c>
      <c r="AN152" s="22">
        <v>0.983614495501973</v>
      </c>
      <c r="AO152" s="22">
        <v>0.70694310491460921</v>
      </c>
      <c r="AP152" s="22">
        <v>5.9742486980898528</v>
      </c>
      <c r="AQ152" s="22">
        <v>5.2030530460100399</v>
      </c>
      <c r="AR152" s="22">
        <v>0.8566430116237852</v>
      </c>
      <c r="AS152" s="22">
        <v>0.615686199430868</v>
      </c>
      <c r="AT152" s="22">
        <v>5.2030530460100399</v>
      </c>
      <c r="AU152" s="22">
        <v>5.7771226517521548</v>
      </c>
      <c r="AV152" s="22">
        <v>0.95115919502532098</v>
      </c>
      <c r="AW152" s="22">
        <v>0.68361684142945001</v>
      </c>
      <c r="AX152" s="22">
        <v>5.7771226517521548</v>
      </c>
      <c r="AY152" s="22">
        <v>19.525906200473685</v>
      </c>
      <c r="AZ152" s="22">
        <v>5.0569185560752015</v>
      </c>
      <c r="BA152" s="22">
        <v>3.6345069350647181</v>
      </c>
      <c r="BB152" s="22">
        <v>11.045382605166594</v>
      </c>
      <c r="BC152" s="22">
        <v>19.861915084473683</v>
      </c>
      <c r="BD152" s="22">
        <v>11.688601152082819</v>
      </c>
      <c r="BE152" s="22">
        <v>8.4008277921371199</v>
      </c>
      <c r="BF152" s="22">
        <v>10.885892616389327</v>
      </c>
      <c r="BG152" s="22">
        <v>20.112501180473682</v>
      </c>
      <c r="BH152" s="22">
        <v>13.07722987292181</v>
      </c>
      <c r="BI152" s="22">
        <v>9.3988625953783345</v>
      </c>
      <c r="BJ152" s="22">
        <v>11.135388925734702</v>
      </c>
      <c r="BK152" s="25">
        <v>9.9598360655737679</v>
      </c>
      <c r="BL152" s="25">
        <v>1.639811066126855</v>
      </c>
      <c r="BM152" s="25">
        <v>1.1785645004849659</v>
      </c>
      <c r="BN152" s="25">
        <v>9.9598360655737679</v>
      </c>
      <c r="BO152" s="25">
        <v>10.026117010204672</v>
      </c>
      <c r="BP152" s="25">
        <v>1.6507237182793117</v>
      </c>
      <c r="BQ152" s="25">
        <v>1.1864076384529294</v>
      </c>
      <c r="BR152" s="25">
        <v>10.026117010204672</v>
      </c>
      <c r="BS152" s="25">
        <v>9.5351463273234813</v>
      </c>
      <c r="BT152" s="25">
        <v>1.5698891389115581</v>
      </c>
      <c r="BU152" s="25">
        <v>1.1283102346590346</v>
      </c>
      <c r="BV152" s="25">
        <v>9.5351463273234813</v>
      </c>
      <c r="BW152" s="25">
        <v>9.0691114840766556</v>
      </c>
      <c r="BX152" s="25">
        <v>1.4931600554080324</v>
      </c>
      <c r="BY152" s="25">
        <v>1.0731635315784211</v>
      </c>
      <c r="BZ152" s="25">
        <v>9.0691114840766556</v>
      </c>
      <c r="CA152" s="25">
        <v>9.5032838655682994</v>
      </c>
      <c r="CB152" s="25">
        <v>1.5646432275294637</v>
      </c>
      <c r="CC152" s="25">
        <v>1.1245398948587126</v>
      </c>
      <c r="CD152" s="25">
        <v>9.5032838655682994</v>
      </c>
      <c r="CE152" s="25">
        <v>9.307016564407748</v>
      </c>
      <c r="CF152" s="25">
        <v>1.5323293128984417</v>
      </c>
      <c r="CG152" s="25">
        <v>1.1013152481646415</v>
      </c>
      <c r="CH152" s="25">
        <v>9.307016564407748</v>
      </c>
      <c r="CI152" s="25">
        <v>8.9380129656855054</v>
      </c>
      <c r="CJ152" s="25">
        <v>1.4715756839590171</v>
      </c>
      <c r="CK152" s="25">
        <v>1.0576504188299047</v>
      </c>
      <c r="CL152" s="25">
        <v>8.9380129656855054</v>
      </c>
      <c r="CM152" s="25">
        <v>8.5483465702707733</v>
      </c>
      <c r="CN152" s="25">
        <v>1.4074200830945132</v>
      </c>
      <c r="CO152" s="25">
        <v>1.0115405252890732</v>
      </c>
      <c r="CP152" s="25">
        <v>8.5483465702707733</v>
      </c>
      <c r="CQ152" s="25">
        <v>7.9427646808067296</v>
      </c>
      <c r="CR152" s="25">
        <v>1.3077156424540093</v>
      </c>
      <c r="CS152" s="25">
        <v>0.93988098065802228</v>
      </c>
      <c r="CT152" s="25">
        <v>7.9427646808067296</v>
      </c>
      <c r="CU152" s="25">
        <v>7.2411076157870893</v>
      </c>
      <c r="CV152" s="25">
        <v>1.1921931567152833</v>
      </c>
      <c r="CW152" s="25">
        <v>0.8568526955635547</v>
      </c>
      <c r="CX152" s="25">
        <v>7.2411076157870893</v>
      </c>
      <c r="CY152" s="25">
        <v>8.3628887019408999</v>
      </c>
      <c r="CZ152" s="25">
        <v>1.3768858591589606</v>
      </c>
      <c r="DA152" s="25">
        <v>0.98959497733927237</v>
      </c>
      <c r="DB152" s="25">
        <v>8.3628887019408999</v>
      </c>
      <c r="DC152" s="25">
        <v>18.052833362473685</v>
      </c>
      <c r="DD152" s="25">
        <v>4.045930399315516</v>
      </c>
      <c r="DE152" s="25">
        <v>2.9078898408271554</v>
      </c>
      <c r="DF152" s="25">
        <v>13.708815594316322</v>
      </c>
      <c r="DG152" s="25">
        <v>18.270423075473683</v>
      </c>
      <c r="DH152" s="25">
        <v>8.3392896423872482</v>
      </c>
      <c r="DI152" s="25">
        <v>5.9936116634422429</v>
      </c>
      <c r="DJ152" s="25">
        <v>13.417311663396058</v>
      </c>
      <c r="DK152" s="25">
        <v>18.426021125473682</v>
      </c>
      <c r="DL152" s="25">
        <v>9.2256077331046402</v>
      </c>
      <c r="DM152" s="25">
        <v>6.6306259265087677</v>
      </c>
      <c r="DN152" s="25">
        <v>13.290113472550754</v>
      </c>
      <c r="DO152" s="27">
        <v>9.9598360655737679</v>
      </c>
      <c r="DP152" s="27">
        <v>1.639811066126855</v>
      </c>
      <c r="DQ152" s="27">
        <v>1.1785645004849659</v>
      </c>
      <c r="DR152" s="27">
        <v>9.9598360655737679</v>
      </c>
      <c r="DS152" s="27">
        <v>9.8628739453908469</v>
      </c>
      <c r="DT152" s="27">
        <v>1.623846992358547</v>
      </c>
      <c r="DU152" s="27">
        <v>1.1670908063411092</v>
      </c>
      <c r="DV152" s="27">
        <v>9.8628739453908469</v>
      </c>
      <c r="DW152" s="27">
        <v>9.216531359997969</v>
      </c>
      <c r="DX152" s="27">
        <v>1.5174316139267912</v>
      </c>
      <c r="DY152" s="27">
        <v>1.0906079785836589</v>
      </c>
      <c r="DZ152" s="27">
        <v>9.216531359997969</v>
      </c>
      <c r="EA152" s="27">
        <v>8.7165393283124146</v>
      </c>
      <c r="EB152" s="27">
        <v>1.4351117382646621</v>
      </c>
      <c r="EC152" s="27">
        <v>1.0314430630980744</v>
      </c>
      <c r="ED152" s="27">
        <v>8.7165393283124146</v>
      </c>
      <c r="EE152" s="27">
        <v>8.4973257122659849</v>
      </c>
      <c r="EF152" s="27">
        <v>1.3990198878494602</v>
      </c>
      <c r="EG152" s="27">
        <v>1.0055031395697867</v>
      </c>
      <c r="EH152" s="27">
        <v>8.4973257122659849</v>
      </c>
      <c r="EI152" s="27">
        <v>8.0623718666479398</v>
      </c>
      <c r="EJ152" s="27">
        <v>1.3274080536181494</v>
      </c>
      <c r="EK152" s="27">
        <v>0.95403430429781644</v>
      </c>
      <c r="EL152" s="27">
        <v>8.0623718666479398</v>
      </c>
      <c r="EM152" s="27">
        <v>7.4872141905782756</v>
      </c>
      <c r="EN152" s="27">
        <v>1.2327127277335352</v>
      </c>
      <c r="EO152" s="27">
        <v>0.88597490906939824</v>
      </c>
      <c r="EP152" s="27">
        <v>7.4872141905782756</v>
      </c>
      <c r="EQ152" s="27">
        <v>6.8124405709518854</v>
      </c>
      <c r="ER152" s="27">
        <v>1.1216163962970715</v>
      </c>
      <c r="ES152" s="27">
        <v>0.80612778822127062</v>
      </c>
      <c r="ET152" s="27">
        <v>6.8124405709518854</v>
      </c>
      <c r="EU152" s="27">
        <v>6.0114932606226166</v>
      </c>
      <c r="EV152" s="27">
        <v>0.9897465287394861</v>
      </c>
      <c r="EW152" s="27">
        <v>0.71135031793982462</v>
      </c>
      <c r="EX152" s="27">
        <v>6.0114932606226166</v>
      </c>
      <c r="EY152" s="27">
        <v>5.2899850308456564</v>
      </c>
      <c r="EZ152" s="27">
        <v>0.87095570008524981</v>
      </c>
      <c r="FA152" s="27">
        <v>0.62597301043954423</v>
      </c>
      <c r="FB152" s="27">
        <v>5.2899850308456564</v>
      </c>
      <c r="FC152" s="27">
        <v>6.0563740970928475</v>
      </c>
      <c r="FD152" s="27">
        <v>0.99713581625550252</v>
      </c>
      <c r="FE152" s="27">
        <v>0.71666114436986172</v>
      </c>
      <c r="FF152" s="27">
        <v>6.0563740970928475</v>
      </c>
      <c r="FG152" s="27">
        <v>19.348677740473683</v>
      </c>
      <c r="FH152" s="27">
        <v>5.128939461912843</v>
      </c>
      <c r="FI152" s="27">
        <v>3.6862697781546236</v>
      </c>
      <c r="FJ152" s="27">
        <v>11.501679894769973</v>
      </c>
      <c r="FK152" s="27">
        <v>19.644707398473685</v>
      </c>
      <c r="FL152" s="27">
        <v>11.766797479491521</v>
      </c>
      <c r="FM152" s="27">
        <v>8.4570290323018593</v>
      </c>
      <c r="FN152" s="27">
        <v>11.351873294301747</v>
      </c>
      <c r="FO152" s="27">
        <v>19.836464575473684</v>
      </c>
      <c r="FP152" s="27">
        <v>13.155572302588837</v>
      </c>
      <c r="FQ152" s="27">
        <v>9.4551688421128315</v>
      </c>
      <c r="FR152" s="27">
        <v>11.604209123967889</v>
      </c>
      <c r="FS152" s="28">
        <v>9.9598360655737679</v>
      </c>
      <c r="FT152" s="28">
        <v>1.639811066126855</v>
      </c>
      <c r="FU152" s="28">
        <v>1.1785645004849659</v>
      </c>
      <c r="FV152" s="28">
        <v>9.9598360655737679</v>
      </c>
      <c r="FW152" s="28">
        <v>9.7576203233934322</v>
      </c>
      <c r="FX152" s="28">
        <v>1.6065177860377853</v>
      </c>
      <c r="FY152" s="28">
        <v>1.1546359645528603</v>
      </c>
      <c r="FZ152" s="28">
        <v>9.7576203233934322</v>
      </c>
      <c r="GA152" s="28">
        <v>9.1865290350810547</v>
      </c>
      <c r="GB152" s="28">
        <v>1.5124919598918876</v>
      </c>
      <c r="GC152" s="28">
        <v>1.0870577519688542</v>
      </c>
      <c r="GD152" s="28">
        <v>9.1865290350810547</v>
      </c>
      <c r="GE152" s="28">
        <v>8.4554657041534558</v>
      </c>
      <c r="GF152" s="28">
        <v>1.3921279566892328</v>
      </c>
      <c r="GG152" s="28">
        <v>1.0005497729454138</v>
      </c>
      <c r="GH152" s="28">
        <v>8.4554657041534558</v>
      </c>
      <c r="GI152" s="28">
        <v>7.6203661332664154</v>
      </c>
      <c r="GJ152" s="28">
        <v>1.254635179836036</v>
      </c>
      <c r="GK152" s="28">
        <v>0.90173100704025488</v>
      </c>
      <c r="GL152" s="28">
        <v>7.6203661332664154</v>
      </c>
      <c r="GM152" s="28">
        <v>6.7717327494977733</v>
      </c>
      <c r="GN152" s="28">
        <v>1.1149141638849234</v>
      </c>
      <c r="GO152" s="28">
        <v>0.80131076182223893</v>
      </c>
      <c r="GP152" s="28">
        <v>6.7717327494977733</v>
      </c>
      <c r="GQ152" s="28">
        <v>5.8227433731323011</v>
      </c>
      <c r="GR152" s="28">
        <v>0.95867029895025735</v>
      </c>
      <c r="GS152" s="28">
        <v>0.6890152197110968</v>
      </c>
      <c r="GT152" s="28">
        <v>5.8227433731323011</v>
      </c>
      <c r="GU152" s="28">
        <v>4.9439557045217946</v>
      </c>
      <c r="GV152" s="28">
        <v>0.81398460992126709</v>
      </c>
      <c r="GW152" s="28">
        <v>0.58502676619947525</v>
      </c>
      <c r="GX152" s="28">
        <v>4.9439557045217946</v>
      </c>
      <c r="GY152" s="28">
        <v>4.0039097249728837</v>
      </c>
      <c r="GZ152" s="28">
        <v>0.65921320708055575</v>
      </c>
      <c r="HA152" s="28">
        <v>0.47378951158747995</v>
      </c>
      <c r="HB152" s="28">
        <v>4.0039097249728837</v>
      </c>
      <c r="HC152" s="28">
        <v>2.9427519491533629</v>
      </c>
      <c r="HD152" s="28">
        <v>0.48450167044090453</v>
      </c>
      <c r="HE152" s="28">
        <v>0.34822089020049496</v>
      </c>
      <c r="HF152" s="28">
        <v>2.9427519491533629</v>
      </c>
      <c r="HG152" s="28">
        <v>1.1369376706959378</v>
      </c>
      <c r="HH152" s="28">
        <v>0.18718811852213821</v>
      </c>
      <c r="HI152" s="28">
        <v>0.13453578644510614</v>
      </c>
      <c r="HJ152" s="28">
        <v>1.1369376706959378</v>
      </c>
      <c r="HK152" s="28">
        <v>19.58973751921577</v>
      </c>
      <c r="HL152" s="28">
        <v>3.225300914094904</v>
      </c>
      <c r="HM152" s="28">
        <v>2.3180872719149606</v>
      </c>
      <c r="HN152" s="28">
        <v>6.1894921275468207</v>
      </c>
      <c r="HO152" s="28">
        <v>21.331744459473683</v>
      </c>
      <c r="HP152" s="28">
        <v>8.8840802439434938</v>
      </c>
      <c r="HQ152" s="28">
        <v>6.3851633955015803</v>
      </c>
      <c r="HR152" s="28">
        <v>2.0707979120459754</v>
      </c>
      <c r="HS152" s="28">
        <v>21.541065589473682</v>
      </c>
      <c r="HT152" s="28">
        <v>9.715926854904918</v>
      </c>
      <c r="HU152" s="28">
        <v>6.9830279335446601</v>
      </c>
      <c r="HV152" s="28">
        <v>-0.74699643024325368</v>
      </c>
      <c r="HW152" s="29">
        <v>9.9598360655737679</v>
      </c>
      <c r="HX152" s="29">
        <v>1.639811066126855</v>
      </c>
      <c r="HY152" s="29">
        <v>1.1785645004849659</v>
      </c>
      <c r="HZ152" s="29">
        <v>9.9598360655737679</v>
      </c>
      <c r="IA152" s="29">
        <v>9.8735820460181909</v>
      </c>
      <c r="IB152" s="29">
        <v>1.6256099994793782</v>
      </c>
      <c r="IC152" s="29">
        <v>1.1683579142717937</v>
      </c>
      <c r="ID152" s="29">
        <v>9.8735820460181909</v>
      </c>
      <c r="IE152" s="29">
        <v>9.2037864095464048</v>
      </c>
      <c r="IF152" s="29">
        <v>1.5153332550130381</v>
      </c>
      <c r="IG152" s="29">
        <v>1.0890998467164514</v>
      </c>
      <c r="IH152" s="29">
        <v>9.2037864095464048</v>
      </c>
      <c r="II152" s="29">
        <v>8.2903524395563224</v>
      </c>
      <c r="IJ152" s="29">
        <v>1.3649433166341043</v>
      </c>
      <c r="IK152" s="29">
        <v>0.98101163688251347</v>
      </c>
      <c r="IL152" s="29">
        <v>8.2903524395563224</v>
      </c>
      <c r="IM152" s="29">
        <v>7.2019906344313478</v>
      </c>
      <c r="IN152" s="29">
        <v>1.1857528439954446</v>
      </c>
      <c r="IO152" s="29">
        <v>0.85222391600448544</v>
      </c>
      <c r="IP152" s="29">
        <v>7.2019906344313478</v>
      </c>
      <c r="IQ152" s="29">
        <v>5.3295758886496287</v>
      </c>
      <c r="IR152" s="29">
        <v>0.87747403294906157</v>
      </c>
      <c r="IS152" s="29">
        <v>0.63065786461227424</v>
      </c>
      <c r="IT152" s="29">
        <v>5.3295758886496287</v>
      </c>
      <c r="IU152" s="29">
        <v>3.6284787984510372</v>
      </c>
      <c r="IV152" s="29">
        <v>0.59740136762621665</v>
      </c>
      <c r="IW152" s="29">
        <v>0.42936412551990938</v>
      </c>
      <c r="IX152" s="29">
        <v>3.6284787984510372</v>
      </c>
      <c r="IY152" s="29">
        <v>3.7197675548947928</v>
      </c>
      <c r="IZ152" s="29">
        <v>0.61243136531331266</v>
      </c>
      <c r="JA152" s="29">
        <v>0.44016648079259429</v>
      </c>
      <c r="JB152" s="29">
        <v>3.7197675548947928</v>
      </c>
      <c r="JC152" s="29">
        <v>5.2756573691853106</v>
      </c>
      <c r="JD152" s="29">
        <v>0.86859675983887707</v>
      </c>
      <c r="JE152" s="29">
        <v>0.62427759363783508</v>
      </c>
      <c r="JF152" s="29">
        <v>5.2756573691853106</v>
      </c>
      <c r="JG152" s="29">
        <v>6.3389625767742288</v>
      </c>
      <c r="JH152" s="29">
        <v>1.0436618547455545</v>
      </c>
      <c r="JI152" s="29">
        <v>0.75010032431276041</v>
      </c>
      <c r="JJ152" s="29">
        <v>6.3389625767742288</v>
      </c>
      <c r="JK152" s="29">
        <v>20.035464558473684</v>
      </c>
      <c r="JL152" s="29">
        <v>12.131665131343206</v>
      </c>
      <c r="JM152" s="29">
        <v>8.7192665977937107</v>
      </c>
      <c r="JN152" s="29">
        <v>7.1414601170253533</v>
      </c>
      <c r="JO152" s="29">
        <v>20.687657074473684</v>
      </c>
      <c r="JP152" s="29">
        <v>10.940639021339072</v>
      </c>
      <c r="JQ152" s="29">
        <v>7.8632526816801676</v>
      </c>
      <c r="JR152" s="29">
        <v>2.2141870376805741</v>
      </c>
      <c r="JS152" s="29">
        <v>20.878310379473682</v>
      </c>
      <c r="JT152" s="29">
        <v>10.226386414280286</v>
      </c>
      <c r="JU152" s="29">
        <v>7.3499052696233687</v>
      </c>
      <c r="JV152" s="29">
        <v>-0.43301247807803733</v>
      </c>
      <c r="JW152" s="29">
        <v>20.759801849473682</v>
      </c>
      <c r="JX152" s="29">
        <v>10.290863112353023</v>
      </c>
      <c r="JY152" s="29">
        <v>7.3962459420500393</v>
      </c>
      <c r="JZ152" s="29">
        <v>0.3287519233774141</v>
      </c>
    </row>
    <row r="153" spans="1:286" ht="15" thickBot="1" x14ac:dyDescent="0.4">
      <c r="A153" s="2"/>
      <c r="B153" s="74" t="s">
        <v>624</v>
      </c>
      <c r="C153" s="74" t="s">
        <v>625</v>
      </c>
      <c r="D153" s="74" t="s">
        <v>852</v>
      </c>
      <c r="E153" s="87">
        <v>342288</v>
      </c>
      <c r="F153" s="84">
        <v>430650</v>
      </c>
      <c r="G153" s="22">
        <v>19.597605395526315</v>
      </c>
      <c r="H153" s="22">
        <v>11.035819704826483</v>
      </c>
      <c r="I153" s="22">
        <v>8.0504768284145136</v>
      </c>
      <c r="J153" s="22">
        <v>7.6417165043483877</v>
      </c>
      <c r="K153" s="22">
        <v>19.634902282526316</v>
      </c>
      <c r="L153" s="22">
        <v>10.868206953595006</v>
      </c>
      <c r="M153" s="22">
        <v>7.9282056599805388</v>
      </c>
      <c r="N153" s="22">
        <v>7.1819529535638615</v>
      </c>
      <c r="O153" s="22">
        <v>19.904187857526317</v>
      </c>
      <c r="P153" s="22">
        <v>10.58552881863671</v>
      </c>
      <c r="Q153" s="22">
        <v>7.7219958961162458</v>
      </c>
      <c r="R153" s="22">
        <v>6.6729522146324172</v>
      </c>
      <c r="S153" s="22">
        <v>20.217411696526316</v>
      </c>
      <c r="T153" s="22">
        <v>10.24668041949935</v>
      </c>
      <c r="U153" s="22">
        <v>7.4748107065641154</v>
      </c>
      <c r="V153" s="22">
        <v>5.9270417455274647</v>
      </c>
      <c r="W153" s="22">
        <v>20.570398618526315</v>
      </c>
      <c r="X153" s="22">
        <v>9.9164436560008618</v>
      </c>
      <c r="Y153" s="22">
        <v>7.2339075853150003</v>
      </c>
      <c r="Z153" s="22">
        <v>5.3470847987522951</v>
      </c>
      <c r="AA153" s="22">
        <v>20.825369677526314</v>
      </c>
      <c r="AB153" s="22">
        <v>9.5569129899861327</v>
      </c>
      <c r="AC153" s="22">
        <v>6.9716349700247955</v>
      </c>
      <c r="AD153" s="22">
        <v>4.6227217704050183</v>
      </c>
      <c r="AE153" s="22">
        <v>21.026887246526314</v>
      </c>
      <c r="AF153" s="22">
        <v>9.2149709580617625</v>
      </c>
      <c r="AG153" s="22">
        <v>6.72219301842566</v>
      </c>
      <c r="AH153" s="22">
        <v>3.9521244908922704</v>
      </c>
      <c r="AI153" s="22">
        <v>21.247272407526317</v>
      </c>
      <c r="AJ153" s="22">
        <v>9.0509811035046948</v>
      </c>
      <c r="AK153" s="22">
        <v>6.6025647026758696</v>
      </c>
      <c r="AL153" s="22">
        <v>3.2122708477919169</v>
      </c>
      <c r="AM153" s="22">
        <v>21.479832322526313</v>
      </c>
      <c r="AN153" s="22">
        <v>8.8058807045518979</v>
      </c>
      <c r="AO153" s="22">
        <v>6.4237673740513657</v>
      </c>
      <c r="AP153" s="22">
        <v>2.5080423168857031</v>
      </c>
      <c r="AQ153" s="22">
        <v>21.746739311526316</v>
      </c>
      <c r="AR153" s="22">
        <v>8.5620027344487237</v>
      </c>
      <c r="AS153" s="22">
        <v>6.2458617902533886</v>
      </c>
      <c r="AT153" s="22">
        <v>1.5703921653800457</v>
      </c>
      <c r="AU153" s="22">
        <v>22.828906475526317</v>
      </c>
      <c r="AV153" s="22">
        <v>7.6218354378972517</v>
      </c>
      <c r="AW153" s="22">
        <v>5.5600228369030944</v>
      </c>
      <c r="AX153" s="22">
        <v>-1.5569894583223594</v>
      </c>
      <c r="AY153" s="22">
        <v>23.579669410526314</v>
      </c>
      <c r="AZ153" s="22">
        <v>7.0766629024221466</v>
      </c>
      <c r="BA153" s="22">
        <v>5.1623270624414248</v>
      </c>
      <c r="BB153" s="22">
        <v>-3.1013238693723331</v>
      </c>
      <c r="BC153" s="22">
        <v>24.020624490526316</v>
      </c>
      <c r="BD153" s="22">
        <v>6.946948860134337</v>
      </c>
      <c r="BE153" s="22">
        <v>5.0677024745368859</v>
      </c>
      <c r="BF153" s="22">
        <v>-3.3328094594885442</v>
      </c>
      <c r="BG153" s="22">
        <v>24.322237730526314</v>
      </c>
      <c r="BH153" s="22">
        <v>7.0733780517145188</v>
      </c>
      <c r="BI153" s="22">
        <v>5.1599308095835612</v>
      </c>
      <c r="BJ153" s="22">
        <v>-2.9513783165180989</v>
      </c>
      <c r="BK153" s="25">
        <v>19.602565529526316</v>
      </c>
      <c r="BL153" s="25">
        <v>11.035819704826483</v>
      </c>
      <c r="BM153" s="25">
        <v>8.0504768284145136</v>
      </c>
      <c r="BN153" s="25">
        <v>7.6417165043483877</v>
      </c>
      <c r="BO153" s="25">
        <v>19.644332233526313</v>
      </c>
      <c r="BP153" s="25">
        <v>10.986528752905869</v>
      </c>
      <c r="BQ153" s="25">
        <v>8.0145197652419569</v>
      </c>
      <c r="BR153" s="25">
        <v>7.4747501289343319</v>
      </c>
      <c r="BS153" s="25">
        <v>19.853987204526316</v>
      </c>
      <c r="BT153" s="25">
        <v>10.926510352697198</v>
      </c>
      <c r="BU153" s="25">
        <v>7.9707371778962157</v>
      </c>
      <c r="BV153" s="25">
        <v>7.2136254279988457</v>
      </c>
      <c r="BW153" s="25">
        <v>20.057877139526315</v>
      </c>
      <c r="BX153" s="25">
        <v>10.838427145064037</v>
      </c>
      <c r="BY153" s="25">
        <v>7.9064817042667341</v>
      </c>
      <c r="BZ153" s="25">
        <v>6.8346916219404505</v>
      </c>
      <c r="CA153" s="25">
        <v>20.157790623526317</v>
      </c>
      <c r="CB153" s="25">
        <v>10.802106777499338</v>
      </c>
      <c r="CC153" s="25">
        <v>7.8799865017987889</v>
      </c>
      <c r="CD153" s="25">
        <v>6.6864041000250687</v>
      </c>
      <c r="CE153" s="25">
        <v>20.215767047526313</v>
      </c>
      <c r="CF153" s="25">
        <v>10.701503661249916</v>
      </c>
      <c r="CG153" s="25">
        <v>7.8065979291422387</v>
      </c>
      <c r="CH153" s="25">
        <v>6.3329267516742398</v>
      </c>
      <c r="CI153" s="25">
        <v>20.312666620526315</v>
      </c>
      <c r="CJ153" s="25">
        <v>10.654332933831805</v>
      </c>
      <c r="CK153" s="25">
        <v>7.7721875402254206</v>
      </c>
      <c r="CL153" s="25">
        <v>5.9483960412437789</v>
      </c>
      <c r="CM153" s="25">
        <v>20.444975853526316</v>
      </c>
      <c r="CN153" s="25">
        <v>10.556229019411429</v>
      </c>
      <c r="CO153" s="25">
        <v>7.7006221005080073</v>
      </c>
      <c r="CP153" s="25">
        <v>5.4324770466614076</v>
      </c>
      <c r="CQ153" s="25">
        <v>20.611569624526314</v>
      </c>
      <c r="CR153" s="25">
        <v>10.443321089785131</v>
      </c>
      <c r="CS153" s="25">
        <v>7.6182573378068525</v>
      </c>
      <c r="CT153" s="25">
        <v>4.9137274691114214</v>
      </c>
      <c r="CU153" s="25">
        <v>20.796640287526316</v>
      </c>
      <c r="CV153" s="25">
        <v>10.28471395731493</v>
      </c>
      <c r="CW153" s="25">
        <v>7.5025556428784554</v>
      </c>
      <c r="CX153" s="25">
        <v>4.2611558773695961</v>
      </c>
      <c r="CY153" s="25">
        <v>21.163330929526317</v>
      </c>
      <c r="CZ153" s="25">
        <v>10.006626540681676</v>
      </c>
      <c r="DA153" s="25">
        <v>7.2996947441179802</v>
      </c>
      <c r="DB153" s="25">
        <v>2.4972691892540944</v>
      </c>
      <c r="DC153" s="25">
        <v>21.433886534526316</v>
      </c>
      <c r="DD153" s="25">
        <v>9.7095458729897253</v>
      </c>
      <c r="DE153" s="25">
        <v>7.0829785331438195</v>
      </c>
      <c r="DF153" s="25">
        <v>1.2255861115748736</v>
      </c>
      <c r="DG153" s="25">
        <v>21.620436619526316</v>
      </c>
      <c r="DH153" s="25">
        <v>9.5647526347822431</v>
      </c>
      <c r="DI153" s="25">
        <v>6.9773538817560636</v>
      </c>
      <c r="DJ153" s="25">
        <v>0.5794453940483919</v>
      </c>
      <c r="DK153" s="25">
        <v>21.735699450526315</v>
      </c>
      <c r="DL153" s="25">
        <v>9.5042869730440618</v>
      </c>
      <c r="DM153" s="25">
        <v>6.933245023351545</v>
      </c>
      <c r="DN153" s="25">
        <v>0.16452210849915971</v>
      </c>
      <c r="DO153" s="27">
        <v>19.597605395526315</v>
      </c>
      <c r="DP153" s="27">
        <v>11.035819704826483</v>
      </c>
      <c r="DQ153" s="27">
        <v>8.0504768284145136</v>
      </c>
      <c r="DR153" s="27">
        <v>7.6417165043483877</v>
      </c>
      <c r="DS153" s="27">
        <v>19.634819220526314</v>
      </c>
      <c r="DT153" s="27">
        <v>10.871190826892914</v>
      </c>
      <c r="DU153" s="27">
        <v>7.9303823540083718</v>
      </c>
      <c r="DV153" s="27">
        <v>7.1820094134498191</v>
      </c>
      <c r="DW153" s="27">
        <v>19.904021715526316</v>
      </c>
      <c r="DX153" s="27">
        <v>10.582607132376124</v>
      </c>
      <c r="DY153" s="27">
        <v>7.719864566666339</v>
      </c>
      <c r="DZ153" s="27">
        <v>6.6730752864639769</v>
      </c>
      <c r="EA153" s="27">
        <v>20.217164692526314</v>
      </c>
      <c r="EB153" s="27">
        <v>10.243044279367018</v>
      </c>
      <c r="EC153" s="27">
        <v>7.4721581929617589</v>
      </c>
      <c r="ED153" s="27">
        <v>5.9272256995740911</v>
      </c>
      <c r="EE153" s="27">
        <v>20.570072962526314</v>
      </c>
      <c r="EF153" s="27">
        <v>9.9183620139473057</v>
      </c>
      <c r="EG153" s="27">
        <v>7.2353070007285822</v>
      </c>
      <c r="EH153" s="27">
        <v>5.347347632671017</v>
      </c>
      <c r="EI153" s="27">
        <v>20.825498644526313</v>
      </c>
      <c r="EJ153" s="27">
        <v>9.5544158943076933</v>
      </c>
      <c r="EK153" s="27">
        <v>6.9698133734932011</v>
      </c>
      <c r="EL153" s="27">
        <v>4.6226431830592851</v>
      </c>
      <c r="EM153" s="27">
        <v>21.028255638526314</v>
      </c>
      <c r="EN153" s="27">
        <v>9.2199577862380426</v>
      </c>
      <c r="EO153" s="27">
        <v>6.725830840151116</v>
      </c>
      <c r="EP153" s="27">
        <v>3.9512903682645089</v>
      </c>
      <c r="EQ153" s="27">
        <v>21.248877394526318</v>
      </c>
      <c r="ER153" s="27">
        <v>9.0568893554197434</v>
      </c>
      <c r="ES153" s="27">
        <v>6.6068746901902298</v>
      </c>
      <c r="ET153" s="27">
        <v>3.2112918789838751</v>
      </c>
      <c r="EU153" s="27">
        <v>21.481651095526317</v>
      </c>
      <c r="EV153" s="27">
        <v>8.8204594229130961</v>
      </c>
      <c r="EW153" s="27">
        <v>6.4344023461235782</v>
      </c>
      <c r="EX153" s="27">
        <v>2.5069338830012313</v>
      </c>
      <c r="EY153" s="27">
        <v>21.728804756526316</v>
      </c>
      <c r="EZ153" s="27">
        <v>8.5840704649477697</v>
      </c>
      <c r="FA153" s="27">
        <v>6.2619598924143514</v>
      </c>
      <c r="FB153" s="27">
        <v>1.6388770241126132</v>
      </c>
      <c r="FC153" s="27">
        <v>22.724686726526315</v>
      </c>
      <c r="FD153" s="27">
        <v>7.6744356476436568</v>
      </c>
      <c r="FE153" s="27">
        <v>5.5983939575864072</v>
      </c>
      <c r="FF153" s="27">
        <v>-1.2548501477055787</v>
      </c>
      <c r="FG153" s="27">
        <v>23.368176010526316</v>
      </c>
      <c r="FH153" s="27">
        <v>7.1435114430347992</v>
      </c>
      <c r="FI153" s="27">
        <v>5.211092142119206</v>
      </c>
      <c r="FJ153" s="27">
        <v>-2.7024854368874216</v>
      </c>
      <c r="FK153" s="27">
        <v>23.760953370526316</v>
      </c>
      <c r="FL153" s="27">
        <v>7.0081213148781734</v>
      </c>
      <c r="FM153" s="27">
        <v>5.1123269285986996</v>
      </c>
      <c r="FN153" s="27">
        <v>-2.9481499973529246</v>
      </c>
      <c r="FO153" s="27">
        <v>23.999837420526315</v>
      </c>
      <c r="FP153" s="27">
        <v>7.1397861743197808</v>
      </c>
      <c r="FQ153" s="27">
        <v>5.2083746104566719</v>
      </c>
      <c r="FR153" s="27">
        <v>-2.5893088073751542</v>
      </c>
      <c r="FS153" s="28">
        <v>19.596969105526316</v>
      </c>
      <c r="FT153" s="28">
        <v>11.035819704826483</v>
      </c>
      <c r="FU153" s="28">
        <v>8.0504768284145136</v>
      </c>
      <c r="FV153" s="28">
        <v>7.6417165043483877</v>
      </c>
      <c r="FW153" s="28">
        <v>19.641810223526313</v>
      </c>
      <c r="FX153" s="28">
        <v>10.864310628207686</v>
      </c>
      <c r="FY153" s="28">
        <v>7.9253633448570993</v>
      </c>
      <c r="FZ153" s="28">
        <v>7.1978067868251827</v>
      </c>
      <c r="GA153" s="28">
        <v>19.909010838526314</v>
      </c>
      <c r="GB153" s="28">
        <v>10.205930459461104</v>
      </c>
      <c r="GC153" s="28">
        <v>7.4450841780577415</v>
      </c>
      <c r="GD153" s="28">
        <v>6.7161435993007217</v>
      </c>
      <c r="GE153" s="28">
        <v>20.217544710526315</v>
      </c>
      <c r="GF153" s="28">
        <v>9.5390893585911094</v>
      </c>
      <c r="GG153" s="28">
        <v>6.9586328790717253</v>
      </c>
      <c r="GH153" s="28">
        <v>6.0146220531046275</v>
      </c>
      <c r="GI153" s="28">
        <v>20.562219988526316</v>
      </c>
      <c r="GJ153" s="28">
        <v>8.9297313177838085</v>
      </c>
      <c r="GK153" s="28">
        <v>6.5141146720932461</v>
      </c>
      <c r="GL153" s="28">
        <v>5.5306034930921726</v>
      </c>
      <c r="GM153" s="28">
        <v>20.920729719526314</v>
      </c>
      <c r="GN153" s="28">
        <v>8.3173820383470201</v>
      </c>
      <c r="GO153" s="28">
        <v>6.067414398180091</v>
      </c>
      <c r="GP153" s="28">
        <v>4.8840935266081793</v>
      </c>
      <c r="GQ153" s="28">
        <v>21.273645987526315</v>
      </c>
      <c r="GR153" s="28">
        <v>7.8211714445783773</v>
      </c>
      <c r="GS153" s="28">
        <v>5.7054356785204012</v>
      </c>
      <c r="GT153" s="28">
        <v>4.2695966256608422</v>
      </c>
      <c r="GU153" s="28">
        <v>21.572276999526316</v>
      </c>
      <c r="GV153" s="28">
        <v>7.6349625666946537</v>
      </c>
      <c r="GW153" s="28">
        <v>5.5695988945982808</v>
      </c>
      <c r="GX153" s="28">
        <v>3.5997382721294251</v>
      </c>
      <c r="GY153" s="28">
        <v>21.873262066526316</v>
      </c>
      <c r="GZ153" s="28">
        <v>7.4561480307030283</v>
      </c>
      <c r="HA153" s="28">
        <v>5.4391561801386841</v>
      </c>
      <c r="HB153" s="28">
        <v>3.0364513481296811</v>
      </c>
      <c r="HC153" s="28">
        <v>22.220470274526313</v>
      </c>
      <c r="HD153" s="28">
        <v>7.2555162547875103</v>
      </c>
      <c r="HE153" s="28">
        <v>5.2927980929052421</v>
      </c>
      <c r="HF153" s="28">
        <v>2.3845227251899246</v>
      </c>
      <c r="HG153" s="28">
        <v>23.588653810526317</v>
      </c>
      <c r="HH153" s="28">
        <v>6.2653855014007966</v>
      </c>
      <c r="HI153" s="28">
        <v>4.5705114934101241</v>
      </c>
      <c r="HJ153" s="28">
        <v>-0.67102947945693359</v>
      </c>
      <c r="HK153" s="28">
        <v>24.502246440526314</v>
      </c>
      <c r="HL153" s="28">
        <v>5.0321781505857359</v>
      </c>
      <c r="HM153" s="28">
        <v>3.6709039003261998</v>
      </c>
      <c r="HN153" s="28">
        <v>-5.4290029071562742</v>
      </c>
      <c r="HO153" s="28">
        <v>24.924938030526313</v>
      </c>
      <c r="HP153" s="28">
        <v>4.1435136300697177</v>
      </c>
      <c r="HQ153" s="28">
        <v>3.0226355050461065</v>
      </c>
      <c r="HR153" s="28">
        <v>-8.6335221253654879</v>
      </c>
      <c r="HS153" s="28">
        <v>20.879396976781674</v>
      </c>
      <c r="HT153" s="28">
        <v>3.3868430692373499</v>
      </c>
      <c r="HU153" s="28">
        <v>2.4706548656686556</v>
      </c>
      <c r="HV153" s="28">
        <v>-10.896051726050594</v>
      </c>
      <c r="HW153" s="29">
        <v>19.596969105526316</v>
      </c>
      <c r="HX153" s="29">
        <v>11.035819704826483</v>
      </c>
      <c r="HY153" s="29">
        <v>8.0504768284145136</v>
      </c>
      <c r="HZ153" s="29">
        <v>7.6417165043483877</v>
      </c>
      <c r="IA153" s="29">
        <v>19.606910812526316</v>
      </c>
      <c r="IB153" s="29">
        <v>10.887051351689083</v>
      </c>
      <c r="IC153" s="29">
        <v>7.9419523860289383</v>
      </c>
      <c r="ID153" s="29">
        <v>7.2657268272811031</v>
      </c>
      <c r="IE153" s="29">
        <v>19.985081183526315</v>
      </c>
      <c r="IF153" s="29">
        <v>10.624662180448691</v>
      </c>
      <c r="IG153" s="29">
        <v>7.7505431387236543</v>
      </c>
      <c r="IH153" s="29">
        <v>6.6039586394947918</v>
      </c>
      <c r="II153" s="29">
        <v>20.303492382526315</v>
      </c>
      <c r="IJ153" s="29">
        <v>10.296017532450087</v>
      </c>
      <c r="IK153" s="29">
        <v>7.5108014435654695</v>
      </c>
      <c r="IL153" s="29">
        <v>5.8741978190991375</v>
      </c>
      <c r="IM153" s="29">
        <v>20.636917879526315</v>
      </c>
      <c r="IN153" s="29">
        <v>9.7014563253075909</v>
      </c>
      <c r="IO153" s="29">
        <v>7.077077320736473</v>
      </c>
      <c r="IP153" s="29">
        <v>5.3673970128186959</v>
      </c>
      <c r="IQ153" s="29">
        <v>20.957591376526317</v>
      </c>
      <c r="IR153" s="29">
        <v>9.1099034712560734</v>
      </c>
      <c r="IS153" s="29">
        <v>6.6455477496035327</v>
      </c>
      <c r="IT153" s="29">
        <v>4.7784608270568363</v>
      </c>
      <c r="IU153" s="29">
        <v>21.279406237526317</v>
      </c>
      <c r="IV153" s="29">
        <v>8.7057563315499493</v>
      </c>
      <c r="IW153" s="29">
        <v>6.3507280379285396</v>
      </c>
      <c r="IX153" s="29">
        <v>4.2496763960418633</v>
      </c>
      <c r="IY153" s="29">
        <v>21.543021246526315</v>
      </c>
      <c r="IZ153" s="29">
        <v>8.5166330217394446</v>
      </c>
      <c r="JA153" s="29">
        <v>6.2127652164920262</v>
      </c>
      <c r="JB153" s="29">
        <v>3.700500148928267</v>
      </c>
      <c r="JC153" s="29">
        <v>21.837911696526316</v>
      </c>
      <c r="JD153" s="29">
        <v>8.3285921726892376</v>
      </c>
      <c r="JE153" s="29">
        <v>6.0755920351095858</v>
      </c>
      <c r="JF153" s="29">
        <v>3.1609722620400511</v>
      </c>
      <c r="JG153" s="29">
        <v>22.283853790526315</v>
      </c>
      <c r="JH153" s="29">
        <v>8.0047042055711195</v>
      </c>
      <c r="JI153" s="29">
        <v>5.8393202724288003</v>
      </c>
      <c r="JJ153" s="29">
        <v>1.8768035479063343</v>
      </c>
      <c r="JK153" s="29">
        <v>23.569384700526314</v>
      </c>
      <c r="JL153" s="29">
        <v>6.4753920334117669</v>
      </c>
      <c r="JM153" s="29">
        <v>4.7237083346951083</v>
      </c>
      <c r="JN153" s="29">
        <v>-3.784327316128195</v>
      </c>
      <c r="JO153" s="29">
        <v>24.184665830526313</v>
      </c>
      <c r="JP153" s="29">
        <v>5.2825680813848948</v>
      </c>
      <c r="JQ153" s="29">
        <v>3.8535598687890911</v>
      </c>
      <c r="JR153" s="29">
        <v>-7.8480022857727363</v>
      </c>
      <c r="JS153" s="29">
        <v>24.272249050526312</v>
      </c>
      <c r="JT153" s="29">
        <v>5.1444911624447895</v>
      </c>
      <c r="JU153" s="29">
        <v>3.7528346787988958</v>
      </c>
      <c r="JV153" s="29">
        <v>-9.8564849122878329</v>
      </c>
      <c r="JW153" s="29">
        <v>24.062763390526314</v>
      </c>
      <c r="JX153" s="29">
        <v>5.1501868865716105</v>
      </c>
      <c r="JY153" s="29">
        <v>3.7569896302506636</v>
      </c>
      <c r="JZ153" s="29">
        <v>-9.0405511686410804</v>
      </c>
    </row>
    <row r="154" spans="1:286" ht="15" thickBot="1" x14ac:dyDescent="0.4">
      <c r="A154" s="2"/>
      <c r="B154" s="74" t="s">
        <v>626</v>
      </c>
      <c r="C154" s="74" t="s">
        <v>444</v>
      </c>
      <c r="D154" s="74" t="s">
        <v>849</v>
      </c>
      <c r="E154" s="87">
        <v>385958</v>
      </c>
      <c r="F154" s="84">
        <v>383397</v>
      </c>
      <c r="G154" s="22">
        <v>30.934927929000001</v>
      </c>
      <c r="H154" s="22">
        <v>9.7309041835357615</v>
      </c>
      <c r="I154" s="22">
        <v>6.993792434529583</v>
      </c>
      <c r="J154" s="22">
        <v>15.240621227098689</v>
      </c>
      <c r="K154" s="22">
        <v>30.922165892999999</v>
      </c>
      <c r="L154" s="22">
        <v>9.6041161294291797</v>
      </c>
      <c r="M154" s="22">
        <v>6.9026673636343583</v>
      </c>
      <c r="N154" s="22">
        <v>14.594101481529151</v>
      </c>
      <c r="O154" s="22">
        <v>30.994697364</v>
      </c>
      <c r="P154" s="22">
        <v>9.4496534918377844</v>
      </c>
      <c r="Q154" s="22">
        <v>6.7916520246865177</v>
      </c>
      <c r="R154" s="22">
        <v>14.312775734093364</v>
      </c>
      <c r="S154" s="22">
        <v>31.097290375</v>
      </c>
      <c r="T154" s="22">
        <v>9.1063939917431984</v>
      </c>
      <c r="U154" s="22">
        <v>6.5449446633188266</v>
      </c>
      <c r="V154" s="22">
        <v>13.996939609662</v>
      </c>
      <c r="W154" s="22">
        <v>31.212254822999999</v>
      </c>
      <c r="X154" s="22">
        <v>9.1314239164306734</v>
      </c>
      <c r="Y154" s="22">
        <v>6.5629341630214633</v>
      </c>
      <c r="Z154" s="22">
        <v>13.551666157255323</v>
      </c>
      <c r="AA154" s="22">
        <v>31.33457718</v>
      </c>
      <c r="AB154" s="22">
        <v>8.9370961091836438</v>
      </c>
      <c r="AC154" s="22">
        <v>6.4232669417120078</v>
      </c>
      <c r="AD154" s="22">
        <v>13.087616520401992</v>
      </c>
      <c r="AE154" s="22">
        <v>31.465034019000001</v>
      </c>
      <c r="AF154" s="22">
        <v>8.7565079498310379</v>
      </c>
      <c r="AG154" s="22">
        <v>6.2934746758727451</v>
      </c>
      <c r="AH154" s="22">
        <v>12.56064716826584</v>
      </c>
      <c r="AI154" s="22">
        <v>31.611280573999998</v>
      </c>
      <c r="AJ154" s="22">
        <v>8.6532901276339409</v>
      </c>
      <c r="AK154" s="22">
        <v>6.2192899947398166</v>
      </c>
      <c r="AL154" s="22">
        <v>12.103605006719008</v>
      </c>
      <c r="AM154" s="22">
        <v>31.768373342</v>
      </c>
      <c r="AN154" s="22">
        <v>8.5296531563496831</v>
      </c>
      <c r="AO154" s="22">
        <v>6.1304296691126252</v>
      </c>
      <c r="AP154" s="22">
        <v>11.709555594876772</v>
      </c>
      <c r="AQ154" s="22">
        <v>31.949182133000001</v>
      </c>
      <c r="AR154" s="22">
        <v>8.3668825167792473</v>
      </c>
      <c r="AS154" s="22">
        <v>6.013443205561031</v>
      </c>
      <c r="AT154" s="22">
        <v>11.152708197819862</v>
      </c>
      <c r="AU154" s="22">
        <v>32.725979316</v>
      </c>
      <c r="AV154" s="22">
        <v>7.8085583040994573</v>
      </c>
      <c r="AW154" s="22">
        <v>5.6121646007155173</v>
      </c>
      <c r="AX154" s="22">
        <v>9.0453257815082111</v>
      </c>
      <c r="AY154" s="22">
        <v>33.354035492999998</v>
      </c>
      <c r="AZ154" s="22">
        <v>7.6162826726400787</v>
      </c>
      <c r="BA154" s="22">
        <v>5.473972318551211</v>
      </c>
      <c r="BB154" s="22">
        <v>7.8706619499250472</v>
      </c>
      <c r="BC154" s="22">
        <v>33.788845811000002</v>
      </c>
      <c r="BD154" s="22">
        <v>8.0396167479845531</v>
      </c>
      <c r="BE154" s="22">
        <v>5.7782308537890925</v>
      </c>
      <c r="BF154" s="22">
        <v>7.5313466638039124</v>
      </c>
      <c r="BG154" s="22">
        <v>34.137310487999997</v>
      </c>
      <c r="BH154" s="22">
        <v>7.9563182707715034</v>
      </c>
      <c r="BI154" s="22">
        <v>5.7183625981005672</v>
      </c>
      <c r="BJ154" s="22">
        <v>7.5431387166279507</v>
      </c>
      <c r="BK154" s="25">
        <v>30.934125823999999</v>
      </c>
      <c r="BL154" s="25">
        <v>9.7309041835357615</v>
      </c>
      <c r="BM154" s="25">
        <v>6.993792434529583</v>
      </c>
      <c r="BN154" s="25">
        <v>15.240621227098689</v>
      </c>
      <c r="BO154" s="25">
        <v>30.913499808000001</v>
      </c>
      <c r="BP154" s="25">
        <v>9.661711733104827</v>
      </c>
      <c r="BQ154" s="25">
        <v>6.944062458031695</v>
      </c>
      <c r="BR154" s="25">
        <v>14.924574886812827</v>
      </c>
      <c r="BS154" s="25">
        <v>30.948867108999998</v>
      </c>
      <c r="BT154" s="25">
        <v>9.5579213888033667</v>
      </c>
      <c r="BU154" s="25">
        <v>6.8694662939896176</v>
      </c>
      <c r="BV154" s="25">
        <v>14.743446717246981</v>
      </c>
      <c r="BW154" s="25">
        <v>31.000848628</v>
      </c>
      <c r="BX154" s="25">
        <v>9.3510715711136925</v>
      </c>
      <c r="BY154" s="25">
        <v>6.7207992572213842</v>
      </c>
      <c r="BZ154" s="25">
        <v>14.619755481689376</v>
      </c>
      <c r="CA154" s="25">
        <v>31.052334071000001</v>
      </c>
      <c r="CB154" s="25">
        <v>8.9651450304377924</v>
      </c>
      <c r="CC154" s="25">
        <v>6.4434262536900144</v>
      </c>
      <c r="CD154" s="25">
        <v>14.401294010834521</v>
      </c>
      <c r="CE154" s="25">
        <v>31.115524161</v>
      </c>
      <c r="CF154" s="25">
        <v>9.0389930284668125</v>
      </c>
      <c r="CG154" s="25">
        <v>6.4965022639126166</v>
      </c>
      <c r="CH154" s="25">
        <v>14.119351004417187</v>
      </c>
      <c r="CI154" s="25">
        <v>31.198488878999999</v>
      </c>
      <c r="CJ154" s="25">
        <v>8.873532530713689</v>
      </c>
      <c r="CK154" s="25">
        <v>6.3775825463228362</v>
      </c>
      <c r="CL154" s="25">
        <v>13.726142134994248</v>
      </c>
      <c r="CM154" s="25">
        <v>31.298884243</v>
      </c>
      <c r="CN154" s="25">
        <v>8.7922757042489952</v>
      </c>
      <c r="CO154" s="25">
        <v>6.3191816652264849</v>
      </c>
      <c r="CP154" s="25">
        <v>13.380998607106116</v>
      </c>
      <c r="CQ154" s="25">
        <v>31.416273565000001</v>
      </c>
      <c r="CR154" s="25">
        <v>8.719922821147529</v>
      </c>
      <c r="CS154" s="25">
        <v>6.2671802235405627</v>
      </c>
      <c r="CT154" s="25">
        <v>13.066956796234543</v>
      </c>
      <c r="CU154" s="25">
        <v>31.547944898000001</v>
      </c>
      <c r="CV154" s="25">
        <v>8.6377215359227986</v>
      </c>
      <c r="CW154" s="25">
        <v>6.2081005413373367</v>
      </c>
      <c r="CX154" s="25">
        <v>12.656862961255371</v>
      </c>
      <c r="CY154" s="25">
        <v>31.863350095999998</v>
      </c>
      <c r="CZ154" s="25">
        <v>8.3364225049188043</v>
      </c>
      <c r="DA154" s="25">
        <v>5.9915509952908197</v>
      </c>
      <c r="DB154" s="25">
        <v>11.32864427990404</v>
      </c>
      <c r="DC154" s="25">
        <v>32.138689075000002</v>
      </c>
      <c r="DD154" s="25">
        <v>8.1883460555086547</v>
      </c>
      <c r="DE154" s="25">
        <v>5.8851255355304692</v>
      </c>
      <c r="DF154" s="25">
        <v>10.413997379292937</v>
      </c>
      <c r="DG154" s="25">
        <v>32.383471348</v>
      </c>
      <c r="DH154" s="25">
        <v>8.6221429723472642</v>
      </c>
      <c r="DI154" s="25">
        <v>6.1969039209595769</v>
      </c>
      <c r="DJ154" s="25">
        <v>9.8932669165487042</v>
      </c>
      <c r="DK154" s="25">
        <v>32.584042187999998</v>
      </c>
      <c r="DL154" s="25">
        <v>8.8668312120205339</v>
      </c>
      <c r="DM154" s="25">
        <v>6.3727661766316359</v>
      </c>
      <c r="DN154" s="25">
        <v>9.539424766115836</v>
      </c>
      <c r="DO154" s="27">
        <v>30.934927929000001</v>
      </c>
      <c r="DP154" s="27">
        <v>9.7309041835357615</v>
      </c>
      <c r="DQ154" s="27">
        <v>6.993792434529583</v>
      </c>
      <c r="DR154" s="27">
        <v>15.240621227098689</v>
      </c>
      <c r="DS154" s="27">
        <v>30.922006472</v>
      </c>
      <c r="DT154" s="27">
        <v>9.6003962202728435</v>
      </c>
      <c r="DU154" s="27">
        <v>6.8999937916800942</v>
      </c>
      <c r="DV154" s="27">
        <v>14.594225064337715</v>
      </c>
      <c r="DW154" s="27">
        <v>30.994378525999998</v>
      </c>
      <c r="DX154" s="27">
        <v>9.4363176240355902</v>
      </c>
      <c r="DY154" s="27">
        <v>6.7820672739188872</v>
      </c>
      <c r="DZ154" s="27">
        <v>14.31295489845173</v>
      </c>
      <c r="EA154" s="27">
        <v>31.096816327999999</v>
      </c>
      <c r="EB154" s="27">
        <v>9.0242121562020294</v>
      </c>
      <c r="EC154" s="27">
        <v>6.4858789599861346</v>
      </c>
      <c r="ED154" s="27">
        <v>13.997204441107614</v>
      </c>
      <c r="EE154" s="27">
        <v>31.211629717000001</v>
      </c>
      <c r="EF154" s="27">
        <v>8.983886680684682</v>
      </c>
      <c r="EG154" s="27">
        <v>6.4568962467384576</v>
      </c>
      <c r="EH154" s="27">
        <v>13.552015288676511</v>
      </c>
      <c r="EI154" s="27">
        <v>31.334764070999999</v>
      </c>
      <c r="EJ154" s="27">
        <v>8.7135127608334688</v>
      </c>
      <c r="EK154" s="27">
        <v>6.262573186981184</v>
      </c>
      <c r="EL154" s="27">
        <v>13.087512069080768</v>
      </c>
      <c r="EM154" s="27">
        <v>31.467016791999999</v>
      </c>
      <c r="EN154" s="27">
        <v>8.596174070631168</v>
      </c>
      <c r="EO154" s="27">
        <v>6.1782395599783673</v>
      </c>
      <c r="EP154" s="27">
        <v>12.559531847799251</v>
      </c>
      <c r="EQ154" s="27">
        <v>31.613606168</v>
      </c>
      <c r="ER154" s="27">
        <v>8.5289460329897366</v>
      </c>
      <c r="ES154" s="27">
        <v>6.1299214456308393</v>
      </c>
      <c r="ET154" s="27">
        <v>12.102298068902384</v>
      </c>
      <c r="EU154" s="27">
        <v>31.771008707</v>
      </c>
      <c r="EV154" s="27">
        <v>8.4240590806965052</v>
      </c>
      <c r="EW154" s="27">
        <v>6.0545371278332789</v>
      </c>
      <c r="EX154" s="27">
        <v>11.708082535222955</v>
      </c>
      <c r="EY154" s="27">
        <v>31.936799717</v>
      </c>
      <c r="EZ154" s="27">
        <v>8.2864992487115767</v>
      </c>
      <c r="FA154" s="27">
        <v>5.9556701680846542</v>
      </c>
      <c r="FB154" s="27">
        <v>11.201816207092328</v>
      </c>
      <c r="FC154" s="27">
        <v>32.636850582999998</v>
      </c>
      <c r="FD154" s="27">
        <v>7.7333964549112135</v>
      </c>
      <c r="FE154" s="27">
        <v>5.5581442997955479</v>
      </c>
      <c r="FF154" s="27">
        <v>9.3009728001671164</v>
      </c>
      <c r="FG154" s="27">
        <v>33.140547923</v>
      </c>
      <c r="FH154" s="27">
        <v>7.5559183068902769</v>
      </c>
      <c r="FI154" s="27">
        <v>5.4305872603353018</v>
      </c>
      <c r="FJ154" s="27">
        <v>8.2523461256496695</v>
      </c>
      <c r="FK154" s="27">
        <v>33.516830900000002</v>
      </c>
      <c r="FL154" s="27">
        <v>7.9880947347305673</v>
      </c>
      <c r="FM154" s="27">
        <v>5.7412009684145016</v>
      </c>
      <c r="FN154" s="27">
        <v>7.9333218560907923</v>
      </c>
      <c r="FO154" s="27">
        <v>33.796402571999998</v>
      </c>
      <c r="FP154" s="27">
        <v>7.9293970219606358</v>
      </c>
      <c r="FQ154" s="27">
        <v>5.6990137665109906</v>
      </c>
      <c r="FR154" s="27">
        <v>7.9717179564563061</v>
      </c>
      <c r="FS154" s="28">
        <v>30.93707178</v>
      </c>
      <c r="FT154" s="28">
        <v>9.7309041835357615</v>
      </c>
      <c r="FU154" s="28">
        <v>6.993792434529583</v>
      </c>
      <c r="FV154" s="28">
        <v>15.240621227098689</v>
      </c>
      <c r="FW154" s="28">
        <v>30.919268161000002</v>
      </c>
      <c r="FX154" s="28">
        <v>9.5846825620787168</v>
      </c>
      <c r="FY154" s="28">
        <v>6.8887000761399904</v>
      </c>
      <c r="FZ154" s="28">
        <v>14.604064335540448</v>
      </c>
      <c r="GA154" s="28">
        <v>31.005465335</v>
      </c>
      <c r="GB154" s="28">
        <v>9.4494846528633509</v>
      </c>
      <c r="GC154" s="28">
        <v>6.7915306767912158</v>
      </c>
      <c r="GD154" s="28">
        <v>14.352746622786841</v>
      </c>
      <c r="GE154" s="28">
        <v>31.136265559000002</v>
      </c>
      <c r="GF154" s="28">
        <v>9.1629476803084629</v>
      </c>
      <c r="GG154" s="28">
        <v>6.5855909128114174</v>
      </c>
      <c r="GH154" s="28">
        <v>14.058137378718724</v>
      </c>
      <c r="GI154" s="28">
        <v>31.296686897000001</v>
      </c>
      <c r="GJ154" s="28">
        <v>8.8281629088653943</v>
      </c>
      <c r="GK154" s="28">
        <v>6.3449745057897742</v>
      </c>
      <c r="GL154" s="28">
        <v>13.664387606731022</v>
      </c>
      <c r="GM154" s="28">
        <v>31.485646368000001</v>
      </c>
      <c r="GN154" s="28">
        <v>8.4918269957118344</v>
      </c>
      <c r="GO154" s="28">
        <v>6.1032432626794071</v>
      </c>
      <c r="GP154" s="28">
        <v>13.248674044303366</v>
      </c>
      <c r="GQ154" s="28">
        <v>31.702502433999999</v>
      </c>
      <c r="GR154" s="28">
        <v>8.287258582221563</v>
      </c>
      <c r="GS154" s="28">
        <v>5.9562159160292714</v>
      </c>
      <c r="GT154" s="28">
        <v>12.759343816984964</v>
      </c>
      <c r="GU154" s="28">
        <v>31.955368175</v>
      </c>
      <c r="GV154" s="28">
        <v>8.1605455507388225</v>
      </c>
      <c r="GW154" s="28">
        <v>5.8651447653709683</v>
      </c>
      <c r="GX154" s="28">
        <v>12.34685787446301</v>
      </c>
      <c r="GY154" s="28">
        <v>32.216706858999999</v>
      </c>
      <c r="GZ154" s="28">
        <v>8.0490887271479696</v>
      </c>
      <c r="HA154" s="28">
        <v>5.7850385517135265</v>
      </c>
      <c r="HB154" s="28">
        <v>12.039881567488036</v>
      </c>
      <c r="HC154" s="28">
        <v>32.497955748999999</v>
      </c>
      <c r="HD154" s="28">
        <v>7.9099665619812773</v>
      </c>
      <c r="HE154" s="28">
        <v>5.6850487123454183</v>
      </c>
      <c r="HF154" s="28">
        <v>11.643397517626827</v>
      </c>
      <c r="HG154" s="28">
        <v>33.607334600999998</v>
      </c>
      <c r="HH154" s="28">
        <v>7.1608347183249847</v>
      </c>
      <c r="HI154" s="28">
        <v>5.1466329061870164</v>
      </c>
      <c r="HJ154" s="28">
        <v>9.2484942738842051</v>
      </c>
      <c r="HK154" s="28">
        <v>34.551024136000002</v>
      </c>
      <c r="HL154" s="28">
        <v>6.3486695134503499</v>
      </c>
      <c r="HM154" s="28">
        <v>4.5629137822179535</v>
      </c>
      <c r="HN154" s="28">
        <v>5.9355541299822896</v>
      </c>
      <c r="HO154" s="28">
        <v>35.070545189000001</v>
      </c>
      <c r="HP154" s="28">
        <v>6.307517856447137</v>
      </c>
      <c r="HQ154" s="28">
        <v>4.5333372760691839</v>
      </c>
      <c r="HR154" s="28">
        <v>3.6949514312467429</v>
      </c>
      <c r="HS154" s="28">
        <v>35.264371455000003</v>
      </c>
      <c r="HT154" s="28">
        <v>5.8539945128278523</v>
      </c>
      <c r="HU154" s="28">
        <v>4.2073811193069242</v>
      </c>
      <c r="HV154" s="28">
        <v>2.0822485225134777</v>
      </c>
      <c r="HW154" s="29">
        <v>30.93707178</v>
      </c>
      <c r="HX154" s="29">
        <v>9.7309041835357615</v>
      </c>
      <c r="HY154" s="29">
        <v>6.993792434529583</v>
      </c>
      <c r="HZ154" s="29">
        <v>15.240621227098689</v>
      </c>
      <c r="IA154" s="29">
        <v>30.907592005000001</v>
      </c>
      <c r="IB154" s="29">
        <v>9.6055272421680638</v>
      </c>
      <c r="IC154" s="29">
        <v>6.9036815581440694</v>
      </c>
      <c r="ID154" s="29">
        <v>14.641164131649029</v>
      </c>
      <c r="IE154" s="29">
        <v>31.047350067</v>
      </c>
      <c r="IF154" s="29">
        <v>9.1410615261619199</v>
      </c>
      <c r="IG154" s="29">
        <v>6.5698609028962007</v>
      </c>
      <c r="IH154" s="29">
        <v>14.220463806011351</v>
      </c>
      <c r="II154" s="29">
        <v>31.187408858000001</v>
      </c>
      <c r="IJ154" s="29">
        <v>9.2222142854000086</v>
      </c>
      <c r="IK154" s="29">
        <v>6.6281869888277463</v>
      </c>
      <c r="IL154" s="29">
        <v>13.924573416285748</v>
      </c>
      <c r="IM154" s="29">
        <v>31.348418944999999</v>
      </c>
      <c r="IN154" s="29">
        <v>9.1515043203573452</v>
      </c>
      <c r="IO154" s="29">
        <v>6.5773663446991204</v>
      </c>
      <c r="IP154" s="29">
        <v>13.55647769746842</v>
      </c>
      <c r="IQ154" s="29">
        <v>31.531640373000002</v>
      </c>
      <c r="IR154" s="29">
        <v>8.6808476860921786</v>
      </c>
      <c r="IS154" s="29">
        <v>6.2390961546016532</v>
      </c>
      <c r="IT154" s="29">
        <v>13.194651454505507</v>
      </c>
      <c r="IU154" s="29">
        <v>31.750398132000001</v>
      </c>
      <c r="IV154" s="29">
        <v>8.3992860586402536</v>
      </c>
      <c r="IW154" s="29">
        <v>6.0367322691100176</v>
      </c>
      <c r="IX154" s="29">
        <v>12.759015934960214</v>
      </c>
      <c r="IY154" s="29">
        <v>31.996160795999998</v>
      </c>
      <c r="IZ154" s="29">
        <v>8.2759215828845019</v>
      </c>
      <c r="JA154" s="29">
        <v>5.9480677913844966</v>
      </c>
      <c r="JB154" s="29">
        <v>12.418028826178798</v>
      </c>
      <c r="JC154" s="29">
        <v>32.233330815999999</v>
      </c>
      <c r="JD154" s="29">
        <v>8.1763062038033052</v>
      </c>
      <c r="JE154" s="29">
        <v>5.8764722570497083</v>
      </c>
      <c r="JF154" s="29">
        <v>12.101059159790905</v>
      </c>
      <c r="JG154" s="29">
        <v>32.524823859000001</v>
      </c>
      <c r="JH154" s="29">
        <v>8.0053133752310401</v>
      </c>
      <c r="JI154" s="29">
        <v>5.7535763443707086</v>
      </c>
      <c r="JJ154" s="29">
        <v>11.243028694083968</v>
      </c>
      <c r="JK154" s="29">
        <v>33.610710263000001</v>
      </c>
      <c r="JL154" s="29">
        <v>7.4121499827263433</v>
      </c>
      <c r="JM154" s="29">
        <v>5.3272581350147634</v>
      </c>
      <c r="JN154" s="29">
        <v>7.211367531385747</v>
      </c>
      <c r="JO154" s="29">
        <v>34.321103774000001</v>
      </c>
      <c r="JP154" s="29">
        <v>6.369422464526342</v>
      </c>
      <c r="JQ154" s="29">
        <v>4.577829336774025</v>
      </c>
      <c r="JR154" s="29">
        <v>4.2322127589339935</v>
      </c>
      <c r="JS154" s="29">
        <v>34.550548273000004</v>
      </c>
      <c r="JT154" s="29">
        <v>5.8612265048824046</v>
      </c>
      <c r="JU154" s="29">
        <v>4.2125788943917186</v>
      </c>
      <c r="JV154" s="29">
        <v>2.7332790699352678</v>
      </c>
      <c r="JW154" s="29">
        <v>34.489996089000002</v>
      </c>
      <c r="JX154" s="29">
        <v>5.9865567223387277</v>
      </c>
      <c r="JY154" s="29">
        <v>4.3026561893821507</v>
      </c>
      <c r="JZ154" s="29">
        <v>3.2782753170897863</v>
      </c>
    </row>
    <row r="155" spans="1:286" ht="15" thickBot="1" x14ac:dyDescent="0.4">
      <c r="A155" s="2"/>
      <c r="B155" s="74" t="s">
        <v>627</v>
      </c>
      <c r="C155" s="74" t="s">
        <v>528</v>
      </c>
      <c r="D155" s="74" t="s">
        <v>852</v>
      </c>
      <c r="E155" s="87">
        <v>346186</v>
      </c>
      <c r="F155" s="84">
        <v>417486</v>
      </c>
      <c r="G155" s="22">
        <v>10.90233561231579</v>
      </c>
      <c r="H155" s="22">
        <v>10.90233561231579</v>
      </c>
      <c r="I155" s="22">
        <v>10.90233561231579</v>
      </c>
      <c r="J155" s="22">
        <v>6.2991148331103934</v>
      </c>
      <c r="K155" s="22">
        <v>10.907630913315788</v>
      </c>
      <c r="L155" s="22">
        <v>10.907630913315788</v>
      </c>
      <c r="M155" s="22">
        <v>10.907630913315788</v>
      </c>
      <c r="N155" s="22">
        <v>6.1449720803181505</v>
      </c>
      <c r="O155" s="22">
        <v>10.949209585315788</v>
      </c>
      <c r="P155" s="22">
        <v>10.949209585315788</v>
      </c>
      <c r="Q155" s="22">
        <v>10.949209585315788</v>
      </c>
      <c r="R155" s="22">
        <v>6.0009967747307371</v>
      </c>
      <c r="S155" s="22">
        <v>11.007662609315789</v>
      </c>
      <c r="T155" s="22">
        <v>11.007662609315789</v>
      </c>
      <c r="U155" s="22">
        <v>11.007662609315789</v>
      </c>
      <c r="V155" s="22">
        <v>5.7520873685167127</v>
      </c>
      <c r="W155" s="22">
        <v>11.07755975931579</v>
      </c>
      <c r="X155" s="22">
        <v>11.07755975931579</v>
      </c>
      <c r="Y155" s="22">
        <v>11.07755975931579</v>
      </c>
      <c r="Z155" s="22">
        <v>5.586532575347535</v>
      </c>
      <c r="AA155" s="22">
        <v>11.15516226531579</v>
      </c>
      <c r="AB155" s="22">
        <v>11.15516226531579</v>
      </c>
      <c r="AC155" s="22">
        <v>11.15516226531579</v>
      </c>
      <c r="AD155" s="22">
        <v>5.3419490177595641</v>
      </c>
      <c r="AE155" s="22">
        <v>11.243271764315789</v>
      </c>
      <c r="AF155" s="22">
        <v>11.243271764315789</v>
      </c>
      <c r="AG155" s="22">
        <v>11.243271764315789</v>
      </c>
      <c r="AH155" s="22">
        <v>5.1158183979668586</v>
      </c>
      <c r="AI155" s="22">
        <v>11.34870443231579</v>
      </c>
      <c r="AJ155" s="22">
        <v>11.34870443231579</v>
      </c>
      <c r="AK155" s="22">
        <v>11.34870443231579</v>
      </c>
      <c r="AL155" s="22">
        <v>4.8751406914785793</v>
      </c>
      <c r="AM155" s="22">
        <v>11.47497349131579</v>
      </c>
      <c r="AN155" s="22">
        <v>11.47497349131579</v>
      </c>
      <c r="AO155" s="22">
        <v>11.47497349131579</v>
      </c>
      <c r="AP155" s="22">
        <v>4.6123737367124198</v>
      </c>
      <c r="AQ155" s="22">
        <v>11.626175029315789</v>
      </c>
      <c r="AR155" s="22">
        <v>11.626175029315789</v>
      </c>
      <c r="AS155" s="22">
        <v>11.626175029315789</v>
      </c>
      <c r="AT155" s="22">
        <v>4.2236277042688348</v>
      </c>
      <c r="AU155" s="22">
        <v>12.586709879315789</v>
      </c>
      <c r="AV155" s="22">
        <v>12.586709879315789</v>
      </c>
      <c r="AW155" s="22">
        <v>12.586709879315789</v>
      </c>
      <c r="AX155" s="22">
        <v>2.5771794236366858</v>
      </c>
      <c r="AY155" s="22">
        <v>13.59048713331579</v>
      </c>
      <c r="AZ155" s="22">
        <v>13.59048713331579</v>
      </c>
      <c r="BA155" s="22">
        <v>13.59048713331579</v>
      </c>
      <c r="BB155" s="22">
        <v>1.3983236791149452</v>
      </c>
      <c r="BC155" s="22">
        <v>14.30893596431579</v>
      </c>
      <c r="BD155" s="22">
        <v>14.30893596431579</v>
      </c>
      <c r="BE155" s="22">
        <v>14.30893596431579</v>
      </c>
      <c r="BF155" s="22">
        <v>0.71469056438987266</v>
      </c>
      <c r="BG155" s="22">
        <v>14.870022041315789</v>
      </c>
      <c r="BH155" s="22">
        <v>14.870022041315789</v>
      </c>
      <c r="BI155" s="22">
        <v>14.870022041315789</v>
      </c>
      <c r="BJ155" s="22">
        <v>0.4154200329169413</v>
      </c>
      <c r="BK155" s="25">
        <v>10.902000727315789</v>
      </c>
      <c r="BL155" s="25">
        <v>10.902000727315789</v>
      </c>
      <c r="BM155" s="25">
        <v>10.902000727315789</v>
      </c>
      <c r="BN155" s="25">
        <v>6.2991148331103934</v>
      </c>
      <c r="BO155" s="25">
        <v>10.90824161931579</v>
      </c>
      <c r="BP155" s="25">
        <v>10.90824161931579</v>
      </c>
      <c r="BQ155" s="25">
        <v>10.90824161931579</v>
      </c>
      <c r="BR155" s="25">
        <v>6.186816303353579</v>
      </c>
      <c r="BS155" s="25">
        <v>10.942907115315789</v>
      </c>
      <c r="BT155" s="25">
        <v>10.942907115315789</v>
      </c>
      <c r="BU155" s="25">
        <v>10.942907115315789</v>
      </c>
      <c r="BV155" s="25">
        <v>6.0831991466511743</v>
      </c>
      <c r="BW155" s="25">
        <v>10.980445717315789</v>
      </c>
      <c r="BX155" s="25">
        <v>10.980445717315789</v>
      </c>
      <c r="BY155" s="25">
        <v>10.980445717315789</v>
      </c>
      <c r="BZ155" s="25">
        <v>5.9441549034601646</v>
      </c>
      <c r="CA155" s="25">
        <v>11.022964989315788</v>
      </c>
      <c r="CB155" s="25">
        <v>11.022964989315788</v>
      </c>
      <c r="CC155" s="25">
        <v>11.022964989315788</v>
      </c>
      <c r="CD155" s="25">
        <v>5.8810789511727073</v>
      </c>
      <c r="CE155" s="25">
        <v>11.075328258315789</v>
      </c>
      <c r="CF155" s="25">
        <v>11.075328258315789</v>
      </c>
      <c r="CG155" s="25">
        <v>11.075328258315789</v>
      </c>
      <c r="CH155" s="25">
        <v>5.7185943181912933</v>
      </c>
      <c r="CI155" s="25">
        <v>11.14238921731579</v>
      </c>
      <c r="CJ155" s="25">
        <v>11.14238921731579</v>
      </c>
      <c r="CK155" s="25">
        <v>11.14238921731579</v>
      </c>
      <c r="CL155" s="25">
        <v>5.5494091544894486</v>
      </c>
      <c r="CM155" s="25">
        <v>11.220805201315789</v>
      </c>
      <c r="CN155" s="25">
        <v>11.220805201315789</v>
      </c>
      <c r="CO155" s="25">
        <v>11.220805201315789</v>
      </c>
      <c r="CP155" s="25">
        <v>5.3588712271316776</v>
      </c>
      <c r="CQ155" s="25">
        <v>11.30962213931579</v>
      </c>
      <c r="CR155" s="25">
        <v>11.30962213931579</v>
      </c>
      <c r="CS155" s="25">
        <v>11.30962213931579</v>
      </c>
      <c r="CT155" s="25">
        <v>5.1277885886842745</v>
      </c>
      <c r="CU155" s="25">
        <v>11.41557176931579</v>
      </c>
      <c r="CV155" s="25">
        <v>11.41557176931579</v>
      </c>
      <c r="CW155" s="25">
        <v>11.41557176931579</v>
      </c>
      <c r="CX155" s="25">
        <v>4.8763735809695969</v>
      </c>
      <c r="CY155" s="25">
        <v>11.974110075315789</v>
      </c>
      <c r="CZ155" s="25">
        <v>11.974110075315789</v>
      </c>
      <c r="DA155" s="25">
        <v>11.974110075315789</v>
      </c>
      <c r="DB155" s="25">
        <v>4.1060002987034645</v>
      </c>
      <c r="DC155" s="25">
        <v>12.58277209931579</v>
      </c>
      <c r="DD155" s="25">
        <v>12.58277209931579</v>
      </c>
      <c r="DE155" s="25">
        <v>12.58277209931579</v>
      </c>
      <c r="DF155" s="25">
        <v>3.2303599894364616</v>
      </c>
      <c r="DG155" s="25">
        <v>13.10561431531579</v>
      </c>
      <c r="DH155" s="25">
        <v>13.10561431531579</v>
      </c>
      <c r="DI155" s="25">
        <v>13.10561431531579</v>
      </c>
      <c r="DJ155" s="25">
        <v>2.5688714866769153</v>
      </c>
      <c r="DK155" s="25">
        <v>13.53205894931579</v>
      </c>
      <c r="DL155" s="25">
        <v>13.53205894931579</v>
      </c>
      <c r="DM155" s="25">
        <v>13.53205894931579</v>
      </c>
      <c r="DN155" s="25">
        <v>2.0581925514477728</v>
      </c>
      <c r="DO155" s="27">
        <v>10.90233561231579</v>
      </c>
      <c r="DP155" s="27">
        <v>10.90233561231579</v>
      </c>
      <c r="DQ155" s="27">
        <v>10.90233561231579</v>
      </c>
      <c r="DR155" s="27">
        <v>6.2991148331103934</v>
      </c>
      <c r="DS155" s="27">
        <v>10.90685613631579</v>
      </c>
      <c r="DT155" s="27">
        <v>10.90685613631579</v>
      </c>
      <c r="DU155" s="27">
        <v>10.90685613631579</v>
      </c>
      <c r="DV155" s="27">
        <v>6.1452655472892941</v>
      </c>
      <c r="DW155" s="27">
        <v>10.952264789315789</v>
      </c>
      <c r="DX155" s="27">
        <v>10.952264789315789</v>
      </c>
      <c r="DY155" s="27">
        <v>10.952264789315789</v>
      </c>
      <c r="DZ155" s="27">
        <v>6.0007227888621806</v>
      </c>
      <c r="EA155" s="27">
        <v>11.01031647431579</v>
      </c>
      <c r="EB155" s="27">
        <v>11.01031647431579</v>
      </c>
      <c r="EC155" s="27">
        <v>11.01031647431579</v>
      </c>
      <c r="ED155" s="27">
        <v>5.7520315362021899</v>
      </c>
      <c r="EE155" s="27">
        <v>11.079599995315789</v>
      </c>
      <c r="EF155" s="27">
        <v>11.079599995315789</v>
      </c>
      <c r="EG155" s="27">
        <v>11.079599995315789</v>
      </c>
      <c r="EH155" s="27">
        <v>5.5867308743429449</v>
      </c>
      <c r="EI155" s="27">
        <v>11.15867921831579</v>
      </c>
      <c r="EJ155" s="27">
        <v>11.15867921831579</v>
      </c>
      <c r="EK155" s="27">
        <v>11.15867921831579</v>
      </c>
      <c r="EL155" s="27">
        <v>5.3411204454913968</v>
      </c>
      <c r="EM155" s="27">
        <v>11.250576067315789</v>
      </c>
      <c r="EN155" s="27">
        <v>11.250576067315789</v>
      </c>
      <c r="EO155" s="27">
        <v>11.250576067315789</v>
      </c>
      <c r="EP155" s="27">
        <v>5.1126243449965676</v>
      </c>
      <c r="EQ155" s="27">
        <v>11.355857663315788</v>
      </c>
      <c r="ER155" s="27">
        <v>11.355857663315788</v>
      </c>
      <c r="ES155" s="27">
        <v>11.355857663315788</v>
      </c>
      <c r="ET155" s="27">
        <v>4.8716630869406243</v>
      </c>
      <c r="EU155" s="27">
        <v>11.47051454131579</v>
      </c>
      <c r="EV155" s="27">
        <v>11.47051454131579</v>
      </c>
      <c r="EW155" s="27">
        <v>11.47051454131579</v>
      </c>
      <c r="EX155" s="27">
        <v>4.6107654408016838</v>
      </c>
      <c r="EY155" s="27">
        <v>11.60687973531579</v>
      </c>
      <c r="EZ155" s="27">
        <v>11.60687973531579</v>
      </c>
      <c r="FA155" s="27">
        <v>11.60687973531579</v>
      </c>
      <c r="FB155" s="27">
        <v>4.2494360478658297</v>
      </c>
      <c r="FC155" s="27">
        <v>12.43637147331579</v>
      </c>
      <c r="FD155" s="27">
        <v>12.43637147331579</v>
      </c>
      <c r="FE155" s="27">
        <v>12.43637147331579</v>
      </c>
      <c r="FF155" s="27">
        <v>2.7348929421364616</v>
      </c>
      <c r="FG155" s="27">
        <v>13.128310251315789</v>
      </c>
      <c r="FH155" s="27">
        <v>13.128310251315789</v>
      </c>
      <c r="FI155" s="27">
        <v>13.128310251315789</v>
      </c>
      <c r="FJ155" s="27">
        <v>1.7865770859348764</v>
      </c>
      <c r="FK155" s="27">
        <v>13.682390093315789</v>
      </c>
      <c r="FL155" s="27">
        <v>13.682390093315789</v>
      </c>
      <c r="FM155" s="27">
        <v>13.682390093315789</v>
      </c>
      <c r="FN155" s="27">
        <v>1.30255853152104</v>
      </c>
      <c r="FO155" s="27">
        <v>14.12609957631579</v>
      </c>
      <c r="FP155" s="27">
        <v>14.12609957631579</v>
      </c>
      <c r="FQ155" s="27">
        <v>14.12609957631579</v>
      </c>
      <c r="FR155" s="27">
        <v>1.2004724725883946</v>
      </c>
      <c r="FS155" s="28">
        <v>10.903226116315789</v>
      </c>
      <c r="FT155" s="28">
        <v>10.903226116315789</v>
      </c>
      <c r="FU155" s="28">
        <v>10.903226116315789</v>
      </c>
      <c r="FV155" s="28">
        <v>6.2991148331103934</v>
      </c>
      <c r="FW155" s="28">
        <v>10.908082925315789</v>
      </c>
      <c r="FX155" s="28">
        <v>10.908082925315789</v>
      </c>
      <c r="FY155" s="28">
        <v>10.908082925315789</v>
      </c>
      <c r="FZ155" s="28">
        <v>6.1217282580579937</v>
      </c>
      <c r="GA155" s="28">
        <v>10.96342853031579</v>
      </c>
      <c r="GB155" s="28">
        <v>10.96342853031579</v>
      </c>
      <c r="GC155" s="28">
        <v>10.96342853031579</v>
      </c>
      <c r="GD155" s="28">
        <v>5.9531802340816595</v>
      </c>
      <c r="GE155" s="28">
        <v>11.038942755315789</v>
      </c>
      <c r="GF155" s="28">
        <v>11.038942755315789</v>
      </c>
      <c r="GG155" s="28">
        <v>11.038942755315789</v>
      </c>
      <c r="GH155" s="28">
        <v>5.6825533549954672</v>
      </c>
      <c r="GI155" s="28">
        <v>11.136826941315789</v>
      </c>
      <c r="GJ155" s="28">
        <v>11.136826941315789</v>
      </c>
      <c r="GK155" s="28">
        <v>11.136826941315789</v>
      </c>
      <c r="GL155" s="28">
        <v>5.4831021215030757</v>
      </c>
      <c r="GM155" s="28">
        <v>11.271054964315789</v>
      </c>
      <c r="GN155" s="28">
        <v>11.271054964315789</v>
      </c>
      <c r="GO155" s="28">
        <v>11.271054964315789</v>
      </c>
      <c r="GP155" s="28">
        <v>5.1744643461559541</v>
      </c>
      <c r="GQ155" s="28">
        <v>11.440994888315789</v>
      </c>
      <c r="GR155" s="28">
        <v>11.440994888315789</v>
      </c>
      <c r="GS155" s="28">
        <v>11.440994888315789</v>
      </c>
      <c r="GT155" s="28">
        <v>4.8499930262808491</v>
      </c>
      <c r="GU155" s="28">
        <v>11.64947773431579</v>
      </c>
      <c r="GV155" s="28">
        <v>11.64947773431579</v>
      </c>
      <c r="GW155" s="28">
        <v>11.64947773431579</v>
      </c>
      <c r="GX155" s="28">
        <v>4.5010464964925481</v>
      </c>
      <c r="GY155" s="28">
        <v>11.88852130931579</v>
      </c>
      <c r="GZ155" s="28">
        <v>11.88852130931579</v>
      </c>
      <c r="HA155" s="28">
        <v>11.88852130931579</v>
      </c>
      <c r="HB155" s="28">
        <v>4.1684022837891161</v>
      </c>
      <c r="HC155" s="28">
        <v>12.177579228315789</v>
      </c>
      <c r="HD155" s="28">
        <v>12.177579228315789</v>
      </c>
      <c r="HE155" s="28">
        <v>12.177579228315789</v>
      </c>
      <c r="HF155" s="28">
        <v>3.8145478172618237</v>
      </c>
      <c r="HG155" s="28">
        <v>13.723590120315789</v>
      </c>
      <c r="HH155" s="28">
        <v>13.723590120315789</v>
      </c>
      <c r="HI155" s="28">
        <v>13.723590120315789</v>
      </c>
      <c r="HJ155" s="28">
        <v>1.8869362511648173</v>
      </c>
      <c r="HK155" s="28">
        <v>14.846813558315789</v>
      </c>
      <c r="HL155" s="28">
        <v>14.846813558315789</v>
      </c>
      <c r="HM155" s="28">
        <v>14.846813558315789</v>
      </c>
      <c r="HN155" s="28">
        <v>-0.86398801631380273</v>
      </c>
      <c r="HO155" s="28">
        <v>15.395370400315789</v>
      </c>
      <c r="HP155" s="28">
        <v>15.395370400315789</v>
      </c>
      <c r="HQ155" s="28">
        <v>15.395370400315789</v>
      </c>
      <c r="HR155" s="28">
        <v>-2.6905256452977788</v>
      </c>
      <c r="HS155" s="28">
        <v>15.538769462315789</v>
      </c>
      <c r="HT155" s="28">
        <v>15.538769462315789</v>
      </c>
      <c r="HU155" s="28">
        <v>15.538769462315789</v>
      </c>
      <c r="HV155" s="28">
        <v>-3.9736396015037627</v>
      </c>
      <c r="HW155" s="29">
        <v>10.903226116315789</v>
      </c>
      <c r="HX155" s="29">
        <v>10.903226116315789</v>
      </c>
      <c r="HY155" s="29">
        <v>10.903226116315789</v>
      </c>
      <c r="HZ155" s="29">
        <v>6.2991148331103934</v>
      </c>
      <c r="IA155" s="29">
        <v>10.908625749315789</v>
      </c>
      <c r="IB155" s="29">
        <v>10.908625749315789</v>
      </c>
      <c r="IC155" s="29">
        <v>10.908625749315789</v>
      </c>
      <c r="ID155" s="29">
        <v>6.1464137885410004</v>
      </c>
      <c r="IE155" s="29">
        <v>10.99575848731579</v>
      </c>
      <c r="IF155" s="29">
        <v>10.99575848731579</v>
      </c>
      <c r="IG155" s="29">
        <v>10.99575848731579</v>
      </c>
      <c r="IH155" s="29">
        <v>5.9234869205646694</v>
      </c>
      <c r="II155" s="29">
        <v>11.08614201031579</v>
      </c>
      <c r="IJ155" s="29">
        <v>11.08614201031579</v>
      </c>
      <c r="IK155" s="29">
        <v>11.08614201031579</v>
      </c>
      <c r="IL155" s="29">
        <v>5.6436655364137778</v>
      </c>
      <c r="IM155" s="29">
        <v>11.19656081531579</v>
      </c>
      <c r="IN155" s="29">
        <v>11.19656081531579</v>
      </c>
      <c r="IO155" s="29">
        <v>11.19656081531579</v>
      </c>
      <c r="IP155" s="29">
        <v>5.4405948607820775</v>
      </c>
      <c r="IQ155" s="29">
        <v>11.35499048031579</v>
      </c>
      <c r="IR155" s="29">
        <v>11.35499048031579</v>
      </c>
      <c r="IS155" s="29">
        <v>11.35499048031579</v>
      </c>
      <c r="IT155" s="29">
        <v>5.1429263377578565</v>
      </c>
      <c r="IU155" s="29">
        <v>11.57778827531579</v>
      </c>
      <c r="IV155" s="29">
        <v>11.57778827531579</v>
      </c>
      <c r="IW155" s="29">
        <v>11.57778827531579</v>
      </c>
      <c r="IX155" s="29">
        <v>4.8412368109164756</v>
      </c>
      <c r="IY155" s="29">
        <v>11.85076312131579</v>
      </c>
      <c r="IZ155" s="29">
        <v>11.85076312131579</v>
      </c>
      <c r="JA155" s="29">
        <v>11.85076312131579</v>
      </c>
      <c r="JB155" s="29">
        <v>4.5248904023614189</v>
      </c>
      <c r="JC155" s="29">
        <v>12.16682921431579</v>
      </c>
      <c r="JD155" s="29">
        <v>12.16682921431579</v>
      </c>
      <c r="JE155" s="29">
        <v>12.16682921431579</v>
      </c>
      <c r="JF155" s="29">
        <v>4.2050508577201704</v>
      </c>
      <c r="JG155" s="29">
        <v>12.54457078931579</v>
      </c>
      <c r="JH155" s="29">
        <v>12.54457078931579</v>
      </c>
      <c r="JI155" s="29">
        <v>12.54457078931579</v>
      </c>
      <c r="JJ155" s="29">
        <v>3.5873296430660506</v>
      </c>
      <c r="JK155" s="29">
        <v>14.115665871315789</v>
      </c>
      <c r="JL155" s="29">
        <v>14.115665871315789</v>
      </c>
      <c r="JM155" s="29">
        <v>14.115665871315789</v>
      </c>
      <c r="JN155" s="29">
        <v>0.55705377708404313</v>
      </c>
      <c r="JO155" s="29">
        <v>14.93194382631579</v>
      </c>
      <c r="JP155" s="29">
        <v>14.93194382631579</v>
      </c>
      <c r="JQ155" s="29">
        <v>14.93194382631579</v>
      </c>
      <c r="JR155" s="29">
        <v>-1.6709018167010825</v>
      </c>
      <c r="JS155" s="29">
        <v>15.247820817315789</v>
      </c>
      <c r="JT155" s="29">
        <v>15.247820817315789</v>
      </c>
      <c r="JU155" s="29">
        <v>15.247820817315789</v>
      </c>
      <c r="JV155" s="29">
        <v>-2.8150770562560226</v>
      </c>
      <c r="JW155" s="29">
        <v>15.222554898315789</v>
      </c>
      <c r="JX155" s="29">
        <v>15.222554898315789</v>
      </c>
      <c r="JY155" s="29">
        <v>15.222554898315789</v>
      </c>
      <c r="JZ155" s="29">
        <v>-2.8928216855333133</v>
      </c>
    </row>
    <row r="156" spans="1:286" ht="15" thickBot="1" x14ac:dyDescent="0.4">
      <c r="A156" s="2"/>
      <c r="B156" s="74" t="s">
        <v>628</v>
      </c>
      <c r="C156" s="74" t="s">
        <v>614</v>
      </c>
      <c r="D156" s="74" t="s">
        <v>504</v>
      </c>
      <c r="E156" s="87">
        <v>382535</v>
      </c>
      <c r="F156" s="84">
        <v>422283</v>
      </c>
      <c r="G156" s="22">
        <v>29.841438888473686</v>
      </c>
      <c r="H156" s="22">
        <v>14.990586358197048</v>
      </c>
      <c r="I156" s="22">
        <v>10.935424041789339</v>
      </c>
      <c r="J156" s="22">
        <v>14.065685195492668</v>
      </c>
      <c r="K156" s="22">
        <v>29.849877747473684</v>
      </c>
      <c r="L156" s="22">
        <v>14.959220679932271</v>
      </c>
      <c r="M156" s="22">
        <v>10.912543216184</v>
      </c>
      <c r="N156" s="22">
        <v>13.964801705429538</v>
      </c>
      <c r="O156" s="22">
        <v>29.959848593473684</v>
      </c>
      <c r="P156" s="22">
        <v>14.761690205107815</v>
      </c>
      <c r="Q156" s="22">
        <v>10.768447484918608</v>
      </c>
      <c r="R156" s="22">
        <v>13.543232013439679</v>
      </c>
      <c r="S156" s="22">
        <v>30.105034719473686</v>
      </c>
      <c r="T156" s="22">
        <v>14.568235908626116</v>
      </c>
      <c r="U156" s="22">
        <v>10.627325269003643</v>
      </c>
      <c r="V156" s="22">
        <v>13.03918515449892</v>
      </c>
      <c r="W156" s="22">
        <v>30.282301093473684</v>
      </c>
      <c r="X156" s="22">
        <v>14.328291952396361</v>
      </c>
      <c r="Y156" s="22">
        <v>10.452289493554996</v>
      </c>
      <c r="Z156" s="22">
        <v>12.431937632979929</v>
      </c>
      <c r="AA156" s="22">
        <v>30.479036797473686</v>
      </c>
      <c r="AB156" s="22">
        <v>14.123332153334511</v>
      </c>
      <c r="AC156" s="22">
        <v>10.30277417369323</v>
      </c>
      <c r="AD156" s="22">
        <v>11.778672755485548</v>
      </c>
      <c r="AE156" s="22">
        <v>30.671332005473687</v>
      </c>
      <c r="AF156" s="22">
        <v>13.807154707106278</v>
      </c>
      <c r="AG156" s="22">
        <v>10.07212712865185</v>
      </c>
      <c r="AH156" s="22">
        <v>11.110878765522898</v>
      </c>
      <c r="AI156" s="22">
        <v>30.865418780473686</v>
      </c>
      <c r="AJ156" s="22">
        <v>13.632170904677281</v>
      </c>
      <c r="AK156" s="22">
        <v>9.9444788809927829</v>
      </c>
      <c r="AL156" s="22">
        <v>10.396577516574766</v>
      </c>
      <c r="AM156" s="22">
        <v>31.076758018473683</v>
      </c>
      <c r="AN156" s="22">
        <v>13.402389202672268</v>
      </c>
      <c r="AO156" s="22">
        <v>9.7768563285170504</v>
      </c>
      <c r="AP156" s="22">
        <v>9.6612438252780564</v>
      </c>
      <c r="AQ156" s="22">
        <v>31.324016868473684</v>
      </c>
      <c r="AR156" s="22">
        <v>13.138329792634421</v>
      </c>
      <c r="AS156" s="22">
        <v>9.5842286652629305</v>
      </c>
      <c r="AT156" s="22">
        <v>8.8096913212623633</v>
      </c>
      <c r="AU156" s="22">
        <v>32.258185525473685</v>
      </c>
      <c r="AV156" s="22">
        <v>12.098287415988059</v>
      </c>
      <c r="AW156" s="22">
        <v>8.8255322314947282</v>
      </c>
      <c r="AX156" s="22">
        <v>5.8259050051369741</v>
      </c>
      <c r="AY156" s="22">
        <v>32.938512115473685</v>
      </c>
      <c r="AZ156" s="22">
        <v>11.501480513342491</v>
      </c>
      <c r="BA156" s="22">
        <v>8.3901699050619474</v>
      </c>
      <c r="BB156" s="22">
        <v>4.5758948285279004</v>
      </c>
      <c r="BC156" s="22">
        <v>33.330274188473688</v>
      </c>
      <c r="BD156" s="22">
        <v>11.106568813510853</v>
      </c>
      <c r="BE156" s="22">
        <v>8.1020873181949327</v>
      </c>
      <c r="BF156" s="22">
        <v>4.5435686050432906</v>
      </c>
      <c r="BG156" s="22">
        <v>33.606253206473681</v>
      </c>
      <c r="BH156" s="22">
        <v>10.858910300059593</v>
      </c>
      <c r="BI156" s="22">
        <v>7.9214238806591615</v>
      </c>
      <c r="BJ156" s="22">
        <v>4.961568989896513</v>
      </c>
      <c r="BK156" s="25">
        <v>29.840628138473686</v>
      </c>
      <c r="BL156" s="25">
        <v>14.990586358197048</v>
      </c>
      <c r="BM156" s="25">
        <v>10.935424041789339</v>
      </c>
      <c r="BN156" s="25">
        <v>14.065685195492668</v>
      </c>
      <c r="BO156" s="25">
        <v>29.878592018473686</v>
      </c>
      <c r="BP156" s="25">
        <v>14.972295194022493</v>
      </c>
      <c r="BQ156" s="25">
        <v>10.922080892182827</v>
      </c>
      <c r="BR156" s="25">
        <v>13.958187939952502</v>
      </c>
      <c r="BS156" s="25">
        <v>29.989155727473687</v>
      </c>
      <c r="BT156" s="25">
        <v>14.863393793975909</v>
      </c>
      <c r="BU156" s="25">
        <v>10.842638837029146</v>
      </c>
      <c r="BV156" s="25">
        <v>13.596605157166852</v>
      </c>
      <c r="BW156" s="25">
        <v>30.089177114473685</v>
      </c>
      <c r="BX156" s="25">
        <v>14.719909625405673</v>
      </c>
      <c r="BY156" s="25">
        <v>10.737969133716231</v>
      </c>
      <c r="BZ156" s="25">
        <v>13.251587972798594</v>
      </c>
      <c r="CA156" s="25">
        <v>30.167585624473684</v>
      </c>
      <c r="CB156" s="25">
        <v>14.616841103854931</v>
      </c>
      <c r="CC156" s="25">
        <v>10.662782082216983</v>
      </c>
      <c r="CD156" s="25">
        <v>12.86941365353189</v>
      </c>
      <c r="CE156" s="25">
        <v>30.263623645473686</v>
      </c>
      <c r="CF156" s="25">
        <v>14.426421993709846</v>
      </c>
      <c r="CG156" s="25">
        <v>10.523873992477181</v>
      </c>
      <c r="CH156" s="25">
        <v>12.407593389528444</v>
      </c>
      <c r="CI156" s="25">
        <v>30.383735418473684</v>
      </c>
      <c r="CJ156" s="25">
        <v>14.305556394906594</v>
      </c>
      <c r="CK156" s="25">
        <v>10.435704220902128</v>
      </c>
      <c r="CL156" s="25">
        <v>11.872030364368745</v>
      </c>
      <c r="CM156" s="25">
        <v>30.526515438473684</v>
      </c>
      <c r="CN156" s="25">
        <v>14.148834676049029</v>
      </c>
      <c r="CO156" s="25">
        <v>10.321377908954469</v>
      </c>
      <c r="CP156" s="25">
        <v>11.28012431588262</v>
      </c>
      <c r="CQ156" s="25">
        <v>30.685180921473684</v>
      </c>
      <c r="CR156" s="25">
        <v>14.054861996291407</v>
      </c>
      <c r="CS156" s="25">
        <v>10.252826147406399</v>
      </c>
      <c r="CT156" s="25">
        <v>10.636293457718679</v>
      </c>
      <c r="CU156" s="25">
        <v>30.859443020473684</v>
      </c>
      <c r="CV156" s="25">
        <v>13.903008194222867</v>
      </c>
      <c r="CW156" s="25">
        <v>10.142050912982736</v>
      </c>
      <c r="CX156" s="25">
        <v>9.9586807510883588</v>
      </c>
      <c r="CY156" s="25">
        <v>31.246238928473684</v>
      </c>
      <c r="CZ156" s="25">
        <v>13.454022454905971</v>
      </c>
      <c r="DA156" s="25">
        <v>9.8145220671573163</v>
      </c>
      <c r="DB156" s="25">
        <v>8.0338082202958354</v>
      </c>
      <c r="DC156" s="25">
        <v>31.534936934473684</v>
      </c>
      <c r="DD156" s="25">
        <v>13.14565252719575</v>
      </c>
      <c r="DE156" s="25">
        <v>9.589570498174611</v>
      </c>
      <c r="DF156" s="25">
        <v>6.8760039450781463</v>
      </c>
      <c r="DG156" s="25">
        <v>31.748272991473684</v>
      </c>
      <c r="DH156" s="25">
        <v>12.779872351959376</v>
      </c>
      <c r="DI156" s="25">
        <v>9.3227389529160405</v>
      </c>
      <c r="DJ156" s="25">
        <v>6.2983982006525743</v>
      </c>
      <c r="DK156" s="25">
        <v>31.905635521473684</v>
      </c>
      <c r="DL156" s="25">
        <v>12.466942897283959</v>
      </c>
      <c r="DM156" s="25">
        <v>9.0944612724922589</v>
      </c>
      <c r="DN156" s="25">
        <v>5.9598555401318976</v>
      </c>
      <c r="DO156" s="27">
        <v>29.841438888473686</v>
      </c>
      <c r="DP156" s="27">
        <v>14.990586358197048</v>
      </c>
      <c r="DQ156" s="27">
        <v>10.935424041789339</v>
      </c>
      <c r="DR156" s="27">
        <v>14.065685195492668</v>
      </c>
      <c r="DS156" s="27">
        <v>29.849787934473685</v>
      </c>
      <c r="DT156" s="27">
        <v>14.958548805931423</v>
      </c>
      <c r="DU156" s="27">
        <v>10.912053093454551</v>
      </c>
      <c r="DV156" s="27">
        <v>13.96484732531821</v>
      </c>
      <c r="DW156" s="27">
        <v>29.959668963473685</v>
      </c>
      <c r="DX156" s="27">
        <v>14.763176117896684</v>
      </c>
      <c r="DY156" s="27">
        <v>10.769531437610461</v>
      </c>
      <c r="DZ156" s="27">
        <v>13.543323309121647</v>
      </c>
      <c r="EA156" s="27">
        <v>30.104767651473686</v>
      </c>
      <c r="EB156" s="27">
        <v>14.570028812633195</v>
      </c>
      <c r="EC156" s="27">
        <v>10.628633167515092</v>
      </c>
      <c r="ED156" s="27">
        <v>13.039320924917051</v>
      </c>
      <c r="EE156" s="27">
        <v>30.281948940473683</v>
      </c>
      <c r="EF156" s="27">
        <v>14.329107082899069</v>
      </c>
      <c r="EG156" s="27">
        <v>10.452884119908065</v>
      </c>
      <c r="EH156" s="27">
        <v>12.432134321039797</v>
      </c>
      <c r="EI156" s="27">
        <v>30.479142065473685</v>
      </c>
      <c r="EJ156" s="27">
        <v>14.124371867944472</v>
      </c>
      <c r="EK156" s="27">
        <v>10.303532631025764</v>
      </c>
      <c r="EL156" s="27">
        <v>11.778614074852854</v>
      </c>
      <c r="EM156" s="27">
        <v>30.672432334473683</v>
      </c>
      <c r="EN156" s="27">
        <v>13.819381666712701</v>
      </c>
      <c r="EO156" s="27">
        <v>10.081046525454829</v>
      </c>
      <c r="EP156" s="27">
        <v>11.110254689665709</v>
      </c>
      <c r="EQ156" s="27">
        <v>30.866709355473684</v>
      </c>
      <c r="ER156" s="27">
        <v>13.634591983779382</v>
      </c>
      <c r="ES156" s="27">
        <v>9.9462450244902794</v>
      </c>
      <c r="ET156" s="27">
        <v>10.395845586363258</v>
      </c>
      <c r="EU156" s="27">
        <v>31.078220499473684</v>
      </c>
      <c r="EV156" s="27">
        <v>13.403480510732807</v>
      </c>
      <c r="EW156" s="27">
        <v>9.7776524225534711</v>
      </c>
      <c r="EX156" s="27">
        <v>9.660414138861654</v>
      </c>
      <c r="EY156" s="27">
        <v>31.305200253473686</v>
      </c>
      <c r="EZ156" s="27">
        <v>13.142248432129662</v>
      </c>
      <c r="FA156" s="27">
        <v>9.58708725821743</v>
      </c>
      <c r="FB156" s="27">
        <v>8.8863015326953345</v>
      </c>
      <c r="FC156" s="27">
        <v>32.156624638473687</v>
      </c>
      <c r="FD156" s="27">
        <v>12.089864587955928</v>
      </c>
      <c r="FE156" s="27">
        <v>8.8193878957121559</v>
      </c>
      <c r="FF156" s="27">
        <v>6.1912395419744968</v>
      </c>
      <c r="FG156" s="27">
        <v>32.742895059473682</v>
      </c>
      <c r="FH156" s="27">
        <v>11.495863163423623</v>
      </c>
      <c r="FI156" s="27">
        <v>8.3860721265037164</v>
      </c>
      <c r="FJ156" s="27">
        <v>5.0433472440329652</v>
      </c>
      <c r="FK156" s="27">
        <v>33.108799496473686</v>
      </c>
      <c r="FL156" s="27">
        <v>11.092485174871781</v>
      </c>
      <c r="FM156" s="27">
        <v>8.0918134998872624</v>
      </c>
      <c r="FN156" s="27">
        <v>4.9846364896984241</v>
      </c>
      <c r="FO156" s="27">
        <v>33.341159776473688</v>
      </c>
      <c r="FP156" s="27">
        <v>10.850014631793135</v>
      </c>
      <c r="FQ156" s="27">
        <v>7.914934614508768</v>
      </c>
      <c r="FR156" s="27">
        <v>5.3366830886287957</v>
      </c>
      <c r="FS156" s="28">
        <v>29.843605849473686</v>
      </c>
      <c r="FT156" s="28">
        <v>14.990586358197048</v>
      </c>
      <c r="FU156" s="28">
        <v>10.935424041789339</v>
      </c>
      <c r="FV156" s="28">
        <v>14.065685195492668</v>
      </c>
      <c r="FW156" s="28">
        <v>29.849609223473685</v>
      </c>
      <c r="FX156" s="28">
        <v>15.004077130592366</v>
      </c>
      <c r="FY156" s="28">
        <v>10.945265372426375</v>
      </c>
      <c r="FZ156" s="28">
        <v>13.938428878913507</v>
      </c>
      <c r="GA156" s="28">
        <v>29.982293240473684</v>
      </c>
      <c r="GB156" s="28">
        <v>14.889449313833415</v>
      </c>
      <c r="GC156" s="28">
        <v>10.861645976007086</v>
      </c>
      <c r="GD156" s="28">
        <v>13.523111119262916</v>
      </c>
      <c r="GE156" s="28">
        <v>30.171050025473683</v>
      </c>
      <c r="GF156" s="28">
        <v>14.713810021723312</v>
      </c>
      <c r="GG156" s="28">
        <v>10.733519557751711</v>
      </c>
      <c r="GH156" s="28">
        <v>13.032976128600509</v>
      </c>
      <c r="GI156" s="28">
        <v>30.421772801473686</v>
      </c>
      <c r="GJ156" s="28">
        <v>14.502695474890249</v>
      </c>
      <c r="GK156" s="28">
        <v>10.579514435080352</v>
      </c>
      <c r="GL156" s="28">
        <v>12.485661456377048</v>
      </c>
      <c r="GM156" s="28">
        <v>30.683672622473686</v>
      </c>
      <c r="GN156" s="28">
        <v>14.245456939706791</v>
      </c>
      <c r="GO156" s="28">
        <v>10.391862505068845</v>
      </c>
      <c r="GP156" s="28">
        <v>11.897667457680267</v>
      </c>
      <c r="GQ156" s="28">
        <v>30.958699761473685</v>
      </c>
      <c r="GR156" s="28">
        <v>13.899765213908275</v>
      </c>
      <c r="GS156" s="28">
        <v>10.13968520399365</v>
      </c>
      <c r="GT156" s="28">
        <v>11.298405748706049</v>
      </c>
      <c r="GU156" s="28">
        <v>31.263938731473687</v>
      </c>
      <c r="GV156" s="28">
        <v>13.712336483899003</v>
      </c>
      <c r="GW156" s="28">
        <v>10.002958554929341</v>
      </c>
      <c r="GX156" s="28">
        <v>10.670764073666852</v>
      </c>
      <c r="GY156" s="28">
        <v>31.579254708473684</v>
      </c>
      <c r="GZ156" s="28">
        <v>13.528945587760644</v>
      </c>
      <c r="HA156" s="28">
        <v>9.8691774494570996</v>
      </c>
      <c r="HB156" s="28">
        <v>10.093316361633022</v>
      </c>
      <c r="HC156" s="28">
        <v>31.933496038473685</v>
      </c>
      <c r="HD156" s="28">
        <v>13.323602615666012</v>
      </c>
      <c r="HE156" s="28">
        <v>9.719382610202647</v>
      </c>
      <c r="HF156" s="28">
        <v>9.5087952696142821</v>
      </c>
      <c r="HG156" s="28">
        <v>33.166919390473687</v>
      </c>
      <c r="HH156" s="28">
        <v>11.804865059538216</v>
      </c>
      <c r="HI156" s="28">
        <v>8.6114847076388301</v>
      </c>
      <c r="HJ156" s="28">
        <v>6.044604617959898</v>
      </c>
      <c r="HK156" s="28">
        <v>34.170466066473686</v>
      </c>
      <c r="HL156" s="28">
        <v>9.7439040978888372</v>
      </c>
      <c r="HM156" s="28">
        <v>7.10804237985516</v>
      </c>
      <c r="HN156" s="28">
        <v>-0.59227877210501134</v>
      </c>
      <c r="HO156" s="28">
        <v>34.720064370473686</v>
      </c>
      <c r="HP156" s="28">
        <v>8.2242526820888102</v>
      </c>
      <c r="HQ156" s="28">
        <v>5.9994778293836664</v>
      </c>
      <c r="HR156" s="28">
        <v>-5.6018714114276946</v>
      </c>
      <c r="HS156" s="28">
        <v>34.999419253473683</v>
      </c>
      <c r="HT156" s="28">
        <v>7.1398804056998033</v>
      </c>
      <c r="HU156" s="28">
        <v>5.208443350936462</v>
      </c>
      <c r="HV156" s="28">
        <v>-8.8520813517328492</v>
      </c>
      <c r="HW156" s="29">
        <v>29.843605849473686</v>
      </c>
      <c r="HX156" s="29">
        <v>14.990586358197048</v>
      </c>
      <c r="HY156" s="29">
        <v>10.935424041789339</v>
      </c>
      <c r="HZ156" s="29">
        <v>14.065685195492668</v>
      </c>
      <c r="IA156" s="29">
        <v>29.818890696473684</v>
      </c>
      <c r="IB156" s="29">
        <v>14.966578137695899</v>
      </c>
      <c r="IC156" s="29">
        <v>10.917910379188324</v>
      </c>
      <c r="ID156" s="29">
        <v>14.02242862688985</v>
      </c>
      <c r="IE156" s="29">
        <v>30.003232922473686</v>
      </c>
      <c r="IF156" s="29">
        <v>14.64171752597141</v>
      </c>
      <c r="IG156" s="29">
        <v>10.68092908580884</v>
      </c>
      <c r="IH156" s="29">
        <v>13.441683394084706</v>
      </c>
      <c r="II156" s="29">
        <v>30.195389283473684</v>
      </c>
      <c r="IJ156" s="29">
        <v>13.848835927166036</v>
      </c>
      <c r="IK156" s="29">
        <v>10.102532998378443</v>
      </c>
      <c r="IL156" s="29">
        <v>12.961478163090458</v>
      </c>
      <c r="IM156" s="29">
        <v>30.436877693473683</v>
      </c>
      <c r="IN156" s="29">
        <v>13.082062190140777</v>
      </c>
      <c r="IO156" s="29">
        <v>9.5431822326297997</v>
      </c>
      <c r="IP156" s="29">
        <v>12.43294062298521</v>
      </c>
      <c r="IQ156" s="29">
        <v>30.686963949473686</v>
      </c>
      <c r="IR156" s="29">
        <v>12.890099252165802</v>
      </c>
      <c r="IS156" s="29">
        <v>9.403147941982045</v>
      </c>
      <c r="IT156" s="29">
        <v>11.943801365097663</v>
      </c>
      <c r="IU156" s="29">
        <v>30.907301923473685</v>
      </c>
      <c r="IV156" s="29">
        <v>12.5293158678484</v>
      </c>
      <c r="IW156" s="29">
        <v>9.1399614861310159</v>
      </c>
      <c r="IX156" s="29">
        <v>11.434496988026719</v>
      </c>
      <c r="IY156" s="29">
        <v>31.146126621473684</v>
      </c>
      <c r="IZ156" s="29">
        <v>12.359467161163995</v>
      </c>
      <c r="JA156" s="29">
        <v>9.0160592193242319</v>
      </c>
      <c r="JB156" s="29">
        <v>10.927195527767971</v>
      </c>
      <c r="JC156" s="29">
        <v>31.414747721473685</v>
      </c>
      <c r="JD156" s="29">
        <v>12.171169473762895</v>
      </c>
      <c r="JE156" s="29">
        <v>8.8786986779406494</v>
      </c>
      <c r="JF156" s="29">
        <v>10.283440841542699</v>
      </c>
      <c r="JG156" s="29">
        <v>31.767850721473685</v>
      </c>
      <c r="JH156" s="29">
        <v>11.793177655076891</v>
      </c>
      <c r="JI156" s="29">
        <v>8.6029589088022416</v>
      </c>
      <c r="JJ156" s="29">
        <v>8.5800937061218434</v>
      </c>
      <c r="JK156" s="29">
        <v>32.995845693473683</v>
      </c>
      <c r="JL156" s="29">
        <v>10.243151479803711</v>
      </c>
      <c r="JM156" s="29">
        <v>7.4722363941878269</v>
      </c>
      <c r="JN156" s="29">
        <v>0.79754410497715611</v>
      </c>
      <c r="JO156" s="29">
        <v>33.722102421473686</v>
      </c>
      <c r="JP156" s="29">
        <v>8.6138331642873887</v>
      </c>
      <c r="JQ156" s="29">
        <v>6.2836713672112694</v>
      </c>
      <c r="JR156" s="29">
        <v>-5.1010116500140299</v>
      </c>
      <c r="JS156" s="29">
        <v>33.946703875473688</v>
      </c>
      <c r="JT156" s="29">
        <v>7.6386874444102322</v>
      </c>
      <c r="JU156" s="29">
        <v>5.5723161410321662</v>
      </c>
      <c r="JV156" s="29">
        <v>-8.3146383903388568</v>
      </c>
      <c r="JW156" s="29">
        <v>33.842922756473683</v>
      </c>
      <c r="JX156" s="29">
        <v>7.6666295899617154</v>
      </c>
      <c r="JY156" s="29">
        <v>5.5926995471873084</v>
      </c>
      <c r="JZ156" s="29">
        <v>-7.0577840654404795</v>
      </c>
    </row>
    <row r="157" spans="1:286" ht="15" thickBot="1" x14ac:dyDescent="0.4">
      <c r="A157" s="2"/>
      <c r="B157" s="74" t="s">
        <v>629</v>
      </c>
      <c r="C157" s="74" t="s">
        <v>450</v>
      </c>
      <c r="D157" s="74" t="s">
        <v>851</v>
      </c>
      <c r="E157" s="87">
        <v>385907</v>
      </c>
      <c r="F157" s="84">
        <v>402469</v>
      </c>
      <c r="G157" s="22">
        <v>30.767642934000001</v>
      </c>
      <c r="H157" s="22">
        <v>13.581491822895892</v>
      </c>
      <c r="I157" s="22">
        <v>9.9075091964130344</v>
      </c>
      <c r="J157" s="22">
        <v>16.63799304727636</v>
      </c>
      <c r="K157" s="22">
        <v>30.748274877</v>
      </c>
      <c r="L157" s="22">
        <v>13.510124475124325</v>
      </c>
      <c r="M157" s="22">
        <v>9.8554477098259419</v>
      </c>
      <c r="N157" s="22">
        <v>16.664450300912804</v>
      </c>
      <c r="O157" s="22">
        <v>30.778677228999999</v>
      </c>
      <c r="P157" s="22">
        <v>13.394730077998249</v>
      </c>
      <c r="Q157" s="22">
        <v>9.7712691037015542</v>
      </c>
      <c r="R157" s="22">
        <v>16.424835095555647</v>
      </c>
      <c r="S157" s="22">
        <v>30.837604658</v>
      </c>
      <c r="T157" s="22">
        <v>13.270235299885766</v>
      </c>
      <c r="U157" s="22">
        <v>9.6804518963476855</v>
      </c>
      <c r="V157" s="22">
        <v>16.09591092657401</v>
      </c>
      <c r="W157" s="22">
        <v>30.910021033</v>
      </c>
      <c r="X157" s="22">
        <v>13.103250324137871</v>
      </c>
      <c r="Y157" s="22">
        <v>9.5586386813887767</v>
      </c>
      <c r="Z157" s="22">
        <v>15.781558654709475</v>
      </c>
      <c r="AA157" s="22">
        <v>30.991114407000001</v>
      </c>
      <c r="AB157" s="22">
        <v>12.905655569245653</v>
      </c>
      <c r="AC157" s="22">
        <v>9.4144960587088899</v>
      </c>
      <c r="AD157" s="22">
        <v>15.369060883842621</v>
      </c>
      <c r="AE157" s="22">
        <v>31.077519012</v>
      </c>
      <c r="AF157" s="22">
        <v>12.749301300293659</v>
      </c>
      <c r="AG157" s="22">
        <v>9.3004377963515221</v>
      </c>
      <c r="AH157" s="22">
        <v>15.031930370222904</v>
      </c>
      <c r="AI157" s="22">
        <v>31.174521115000001</v>
      </c>
      <c r="AJ157" s="22">
        <v>12.577513255054198</v>
      </c>
      <c r="AK157" s="22">
        <v>9.1751208090692771</v>
      </c>
      <c r="AL157" s="22">
        <v>14.603807491479285</v>
      </c>
      <c r="AM157" s="22">
        <v>31.279088047999998</v>
      </c>
      <c r="AN157" s="22">
        <v>12.405199874089094</v>
      </c>
      <c r="AO157" s="22">
        <v>9.0494205966891634</v>
      </c>
      <c r="AP157" s="22">
        <v>14.120860902950659</v>
      </c>
      <c r="AQ157" s="22">
        <v>31.40209866</v>
      </c>
      <c r="AR157" s="22">
        <v>12.205369995146778</v>
      </c>
      <c r="AS157" s="22">
        <v>8.9036474821332572</v>
      </c>
      <c r="AT157" s="22">
        <v>13.587692951094045</v>
      </c>
      <c r="AU157" s="22">
        <v>31.911659979</v>
      </c>
      <c r="AV157" s="22">
        <v>11.62878630113971</v>
      </c>
      <c r="AW157" s="22">
        <v>8.483037704844536</v>
      </c>
      <c r="AX157" s="22">
        <v>11.563244891417954</v>
      </c>
      <c r="AY157" s="22">
        <v>32.283945721000002</v>
      </c>
      <c r="AZ157" s="22">
        <v>11.215709273044911</v>
      </c>
      <c r="BA157" s="22">
        <v>8.1817037639164223</v>
      </c>
      <c r="BB157" s="22">
        <v>10.430493282435684</v>
      </c>
      <c r="BC157" s="22">
        <v>32.505840442999997</v>
      </c>
      <c r="BD157" s="22">
        <v>11.238856674521305</v>
      </c>
      <c r="BE157" s="22">
        <v>8.1985894710236344</v>
      </c>
      <c r="BF157" s="22">
        <v>10.103676026122699</v>
      </c>
      <c r="BG157" s="22">
        <v>32.654686800999997</v>
      </c>
      <c r="BH157" s="22">
        <v>11.340262784344121</v>
      </c>
      <c r="BI157" s="22">
        <v>8.2725638163122959</v>
      </c>
      <c r="BJ157" s="22">
        <v>10.153732830884778</v>
      </c>
      <c r="BK157" s="25">
        <v>30.767438210999998</v>
      </c>
      <c r="BL157" s="25">
        <v>13.581491822895892</v>
      </c>
      <c r="BM157" s="25">
        <v>9.9075091964130344</v>
      </c>
      <c r="BN157" s="25">
        <v>16.63799304727636</v>
      </c>
      <c r="BO157" s="25">
        <v>30.748674195</v>
      </c>
      <c r="BP157" s="25">
        <v>13.53809371856371</v>
      </c>
      <c r="BQ157" s="25">
        <v>9.8758508835130385</v>
      </c>
      <c r="BR157" s="25">
        <v>16.652050537935914</v>
      </c>
      <c r="BS157" s="25">
        <v>30.764656141</v>
      </c>
      <c r="BT157" s="25">
        <v>13.477706370621448</v>
      </c>
      <c r="BU157" s="25">
        <v>9.8317991539323195</v>
      </c>
      <c r="BV157" s="25">
        <v>16.431575658860325</v>
      </c>
      <c r="BW157" s="25">
        <v>30.797850523000001</v>
      </c>
      <c r="BX157" s="25">
        <v>13.399889305113408</v>
      </c>
      <c r="BY157" s="25">
        <v>9.7750326880526988</v>
      </c>
      <c r="BZ157" s="25">
        <v>16.211133803683317</v>
      </c>
      <c r="CA157" s="25">
        <v>30.835744786999999</v>
      </c>
      <c r="CB157" s="25">
        <v>13.319063965626391</v>
      </c>
      <c r="CC157" s="25">
        <v>9.7160717281881226</v>
      </c>
      <c r="CD157" s="25">
        <v>16.038967875118487</v>
      </c>
      <c r="CE157" s="25">
        <v>30.884484379</v>
      </c>
      <c r="CF157" s="25">
        <v>13.251302757388611</v>
      </c>
      <c r="CG157" s="25">
        <v>9.6666408701844304</v>
      </c>
      <c r="CH157" s="25">
        <v>15.749154399566731</v>
      </c>
      <c r="CI157" s="25">
        <v>30.946885852000001</v>
      </c>
      <c r="CJ157" s="25">
        <v>13.213327376866674</v>
      </c>
      <c r="CK157" s="25">
        <v>9.6389383588061079</v>
      </c>
      <c r="CL157" s="25">
        <v>15.49708138620267</v>
      </c>
      <c r="CM157" s="25">
        <v>31.022891763000001</v>
      </c>
      <c r="CN157" s="25">
        <v>13.156114704175536</v>
      </c>
      <c r="CO157" s="25">
        <v>9.597202510621651</v>
      </c>
      <c r="CP157" s="25">
        <v>15.152600156095376</v>
      </c>
      <c r="CQ157" s="25">
        <v>31.111741070000001</v>
      </c>
      <c r="CR157" s="25">
        <v>13.054094410493963</v>
      </c>
      <c r="CS157" s="25">
        <v>9.522780126759006</v>
      </c>
      <c r="CT157" s="25">
        <v>14.737255259710373</v>
      </c>
      <c r="CU157" s="25">
        <v>31.212699472000001</v>
      </c>
      <c r="CV157" s="25">
        <v>12.960195151447591</v>
      </c>
      <c r="CW157" s="25">
        <v>9.4542819245975931</v>
      </c>
      <c r="CX157" s="25">
        <v>14.34639628773135</v>
      </c>
      <c r="CY157" s="25">
        <v>31.421903299</v>
      </c>
      <c r="CZ157" s="25">
        <v>12.598879259737094</v>
      </c>
      <c r="DA157" s="25">
        <v>9.190707012017139</v>
      </c>
      <c r="DB157" s="25">
        <v>12.991885197449784</v>
      </c>
      <c r="DC157" s="25">
        <v>31.575591183</v>
      </c>
      <c r="DD157" s="25">
        <v>12.29797029258911</v>
      </c>
      <c r="DE157" s="25">
        <v>8.9711981098893219</v>
      </c>
      <c r="DF157" s="25">
        <v>12.046898035886171</v>
      </c>
      <c r="DG157" s="25">
        <v>31.677259845000002</v>
      </c>
      <c r="DH157" s="25">
        <v>12.041800428260675</v>
      </c>
      <c r="DI157" s="25">
        <v>8.7843257603879774</v>
      </c>
      <c r="DJ157" s="25">
        <v>11.517680511171701</v>
      </c>
      <c r="DK157" s="25">
        <v>31.752267291999999</v>
      </c>
      <c r="DL157" s="25">
        <v>12.005887118405445</v>
      </c>
      <c r="DM157" s="25">
        <v>8.7581275008518293</v>
      </c>
      <c r="DN157" s="25">
        <v>11.130757019601379</v>
      </c>
      <c r="DO157" s="27">
        <v>30.767642934000001</v>
      </c>
      <c r="DP157" s="27">
        <v>13.581491822895892</v>
      </c>
      <c r="DQ157" s="27">
        <v>9.9075091964130344</v>
      </c>
      <c r="DR157" s="27">
        <v>16.63799304727636</v>
      </c>
      <c r="DS157" s="27">
        <v>30.748248740000001</v>
      </c>
      <c r="DT157" s="27">
        <v>13.510090193855234</v>
      </c>
      <c r="DU157" s="27">
        <v>9.855422702117421</v>
      </c>
      <c r="DV157" s="27">
        <v>16.66446410603826</v>
      </c>
      <c r="DW157" s="27">
        <v>30.778624953000001</v>
      </c>
      <c r="DX157" s="27">
        <v>13.394776709784223</v>
      </c>
      <c r="DY157" s="27">
        <v>9.7713031209401926</v>
      </c>
      <c r="DZ157" s="27">
        <v>16.424862676175543</v>
      </c>
      <c r="EA157" s="27">
        <v>30.837526937</v>
      </c>
      <c r="EB157" s="27">
        <v>13.268940433881378</v>
      </c>
      <c r="EC157" s="27">
        <v>9.6795073096252633</v>
      </c>
      <c r="ED157" s="27">
        <v>16.095956191029352</v>
      </c>
      <c r="EE157" s="27">
        <v>30.909918554000001</v>
      </c>
      <c r="EF157" s="27">
        <v>13.102549807690806</v>
      </c>
      <c r="EG157" s="27">
        <v>9.5581276643935862</v>
      </c>
      <c r="EH157" s="27">
        <v>15.7816178993873</v>
      </c>
      <c r="EI157" s="27">
        <v>30.991145037999999</v>
      </c>
      <c r="EJ157" s="27">
        <v>12.905409789182956</v>
      </c>
      <c r="EK157" s="27">
        <v>9.4143167655750286</v>
      </c>
      <c r="EL157" s="27">
        <v>15.369043212396878</v>
      </c>
      <c r="EM157" s="27">
        <v>31.077844093</v>
      </c>
      <c r="EN157" s="27">
        <v>12.752002167240096</v>
      </c>
      <c r="EO157" s="27">
        <v>9.3024080411861156</v>
      </c>
      <c r="EP157" s="27">
        <v>15.031743105159038</v>
      </c>
      <c r="EQ157" s="27">
        <v>31.174902402000001</v>
      </c>
      <c r="ER157" s="27">
        <v>12.579855818633584</v>
      </c>
      <c r="ES157" s="27">
        <v>9.1768296765860846</v>
      </c>
      <c r="ET157" s="27">
        <v>14.603587902479335</v>
      </c>
      <c r="EU157" s="27">
        <v>31.279520123000001</v>
      </c>
      <c r="EV157" s="27">
        <v>12.40487728915576</v>
      </c>
      <c r="EW157" s="27">
        <v>9.049185275471487</v>
      </c>
      <c r="EX157" s="27">
        <v>14.120611324969634</v>
      </c>
      <c r="EY157" s="27">
        <v>31.393418414999999</v>
      </c>
      <c r="EZ157" s="27">
        <v>12.210788064558834</v>
      </c>
      <c r="FA157" s="27">
        <v>8.9075998883362519</v>
      </c>
      <c r="FB157" s="27">
        <v>13.629669058758651</v>
      </c>
      <c r="FC157" s="27">
        <v>31.860289543</v>
      </c>
      <c r="FD157" s="27">
        <v>11.670830171135032</v>
      </c>
      <c r="FE157" s="27">
        <v>8.5137081226501277</v>
      </c>
      <c r="FF157" s="27">
        <v>11.769058863799936</v>
      </c>
      <c r="FG157" s="27">
        <v>32.194663683000002</v>
      </c>
      <c r="FH157" s="27">
        <v>11.256294167703171</v>
      </c>
      <c r="FI157" s="27">
        <v>8.2113098795262189</v>
      </c>
      <c r="FJ157" s="27">
        <v>10.699343980458547</v>
      </c>
      <c r="FK157" s="27">
        <v>32.400753674000001</v>
      </c>
      <c r="FL157" s="27">
        <v>11.293817301367088</v>
      </c>
      <c r="FM157" s="27">
        <v>8.2386824831180245</v>
      </c>
      <c r="FN157" s="27">
        <v>10.366215877150687</v>
      </c>
      <c r="FO157" s="27">
        <v>32.534856427999998</v>
      </c>
      <c r="FP157" s="27">
        <v>11.389843894734838</v>
      </c>
      <c r="FQ157" s="27">
        <v>8.3087325460490593</v>
      </c>
      <c r="FR157" s="27">
        <v>10.3923585174654</v>
      </c>
      <c r="FS157" s="28">
        <v>30.768196871000001</v>
      </c>
      <c r="FT157" s="28">
        <v>13.581491822895892</v>
      </c>
      <c r="FU157" s="28">
        <v>9.9075091964130344</v>
      </c>
      <c r="FV157" s="28">
        <v>16.63799304727636</v>
      </c>
      <c r="FW157" s="28">
        <v>30.745595835</v>
      </c>
      <c r="FX157" s="28">
        <v>13.55693574838414</v>
      </c>
      <c r="FY157" s="28">
        <v>9.889595881938785</v>
      </c>
      <c r="FZ157" s="28">
        <v>16.654259983624915</v>
      </c>
      <c r="GA157" s="28">
        <v>30.780552994000001</v>
      </c>
      <c r="GB157" s="28">
        <v>13.471357229307895</v>
      </c>
      <c r="GC157" s="28">
        <v>9.8271675437400354</v>
      </c>
      <c r="GD157" s="28">
        <v>16.404768202843613</v>
      </c>
      <c r="GE157" s="28">
        <v>30.852926398000001</v>
      </c>
      <c r="GF157" s="28">
        <v>13.344358357077109</v>
      </c>
      <c r="GG157" s="28">
        <v>9.7345236345901256</v>
      </c>
      <c r="GH157" s="28">
        <v>16.061460744865041</v>
      </c>
      <c r="GI157" s="28">
        <v>30.948239477000001</v>
      </c>
      <c r="GJ157" s="28">
        <v>13.23129154981539</v>
      </c>
      <c r="GK157" s="28">
        <v>9.6520429728659067</v>
      </c>
      <c r="GL157" s="28">
        <v>15.76026052408155</v>
      </c>
      <c r="GM157" s="28">
        <v>31.062548122999999</v>
      </c>
      <c r="GN157" s="28">
        <v>13.084285584286011</v>
      </c>
      <c r="GO157" s="28">
        <v>9.544804167703532</v>
      </c>
      <c r="GP157" s="28">
        <v>15.352022294728769</v>
      </c>
      <c r="GQ157" s="28">
        <v>31.193030818</v>
      </c>
      <c r="GR157" s="28">
        <v>12.937030137593233</v>
      </c>
      <c r="GS157" s="28">
        <v>9.4373833695058629</v>
      </c>
      <c r="GT157" s="28">
        <v>14.990963447132485</v>
      </c>
      <c r="GU157" s="28">
        <v>31.345063767999999</v>
      </c>
      <c r="GV157" s="28">
        <v>12.772732211426671</v>
      </c>
      <c r="GW157" s="28">
        <v>9.3175303198060746</v>
      </c>
      <c r="GX157" s="28">
        <v>14.535335931387474</v>
      </c>
      <c r="GY157" s="28">
        <v>31.511852449999999</v>
      </c>
      <c r="GZ157" s="28">
        <v>12.619087454938777</v>
      </c>
      <c r="HA157" s="28">
        <v>9.2054486090680658</v>
      </c>
      <c r="HB157" s="28">
        <v>14.082781417957113</v>
      </c>
      <c r="HC157" s="28">
        <v>31.708544102000001</v>
      </c>
      <c r="HD157" s="28">
        <v>12.450350708072778</v>
      </c>
      <c r="HE157" s="28">
        <v>9.0823575014675431</v>
      </c>
      <c r="HF157" s="28">
        <v>13.655807999743354</v>
      </c>
      <c r="HG157" s="28">
        <v>32.410816879000002</v>
      </c>
      <c r="HH157" s="28">
        <v>11.482234193478346</v>
      </c>
      <c r="HI157" s="28">
        <v>8.3761299826780409</v>
      </c>
      <c r="HJ157" s="28">
        <v>11.211966934567634</v>
      </c>
      <c r="HK157" s="28">
        <v>32.985698348</v>
      </c>
      <c r="HL157" s="28">
        <v>10.310110127540417</v>
      </c>
      <c r="HM157" s="28">
        <v>7.5210817954796374</v>
      </c>
      <c r="HN157" s="28">
        <v>6.8141408922633708</v>
      </c>
      <c r="HO157" s="28">
        <v>33.296253526000001</v>
      </c>
      <c r="HP157" s="28">
        <v>9.5854677883332489</v>
      </c>
      <c r="HQ157" s="28">
        <v>6.9924652978646904</v>
      </c>
      <c r="HR157" s="28">
        <v>3.4956460959566336</v>
      </c>
      <c r="HS157" s="28">
        <v>33.470896427</v>
      </c>
      <c r="HT157" s="28">
        <v>9.0712158302344719</v>
      </c>
      <c r="HU157" s="28">
        <v>6.6173256541071561</v>
      </c>
      <c r="HV157" s="28">
        <v>1.0977501831161867</v>
      </c>
      <c r="HW157" s="29">
        <v>30.768196871000001</v>
      </c>
      <c r="HX157" s="29">
        <v>13.581491822895892</v>
      </c>
      <c r="HY157" s="29">
        <v>9.9075091964130344</v>
      </c>
      <c r="HZ157" s="29">
        <v>16.63799304727636</v>
      </c>
      <c r="IA157" s="29">
        <v>30.726347508</v>
      </c>
      <c r="IB157" s="29">
        <v>13.513549442544981</v>
      </c>
      <c r="IC157" s="29">
        <v>9.8579461758751847</v>
      </c>
      <c r="ID157" s="29">
        <v>16.720088055455207</v>
      </c>
      <c r="IE157" s="29">
        <v>30.775433635999999</v>
      </c>
      <c r="IF157" s="29">
        <v>13.319344916017972</v>
      </c>
      <c r="IG157" s="29">
        <v>9.7162766775872473</v>
      </c>
      <c r="IH157" s="29">
        <v>16.395956884554337</v>
      </c>
      <c r="II157" s="29">
        <v>30.844094632000001</v>
      </c>
      <c r="IJ157" s="29">
        <v>12.981528822686396</v>
      </c>
      <c r="IK157" s="29">
        <v>9.469844540748154</v>
      </c>
      <c r="IL157" s="29">
        <v>16.03595133204572</v>
      </c>
      <c r="IM157" s="29">
        <v>30.931801295</v>
      </c>
      <c r="IN157" s="29">
        <v>12.598285113407963</v>
      </c>
      <c r="IO157" s="29">
        <v>9.1902735905420432</v>
      </c>
      <c r="IP157" s="29">
        <v>15.756518662390194</v>
      </c>
      <c r="IQ157" s="29">
        <v>31.032086925000002</v>
      </c>
      <c r="IR157" s="29">
        <v>12.542373448471219</v>
      </c>
      <c r="IS157" s="29">
        <v>9.1494868094011306</v>
      </c>
      <c r="IT157" s="29">
        <v>15.401298834536579</v>
      </c>
      <c r="IU157" s="29">
        <v>31.150629937000001</v>
      </c>
      <c r="IV157" s="29">
        <v>12.484190729038062</v>
      </c>
      <c r="IW157" s="29">
        <v>9.1070433256238523</v>
      </c>
      <c r="IX157" s="29">
        <v>15.10080481514998</v>
      </c>
      <c r="IY157" s="29">
        <v>31.284368200999999</v>
      </c>
      <c r="IZ157" s="29">
        <v>12.381255836590169</v>
      </c>
      <c r="JA157" s="29">
        <v>9.0319537546946815</v>
      </c>
      <c r="JB157" s="29">
        <v>14.721546263297517</v>
      </c>
      <c r="JC157" s="29">
        <v>31.436077026</v>
      </c>
      <c r="JD157" s="29">
        <v>12.248301258270201</v>
      </c>
      <c r="JE157" s="29">
        <v>8.9349652408710636</v>
      </c>
      <c r="JF157" s="29">
        <v>14.244778660980161</v>
      </c>
      <c r="JG157" s="29">
        <v>31.642634101999999</v>
      </c>
      <c r="JH157" s="29">
        <v>12.003210101180677</v>
      </c>
      <c r="JI157" s="29">
        <v>8.7561746540571459</v>
      </c>
      <c r="JJ157" s="29">
        <v>13.145691600570903</v>
      </c>
      <c r="JK157" s="29">
        <v>32.357969111999999</v>
      </c>
      <c r="JL157" s="29">
        <v>10.660132618273208</v>
      </c>
      <c r="JM157" s="29">
        <v>7.7764183292792879</v>
      </c>
      <c r="JN157" s="29">
        <v>8.01540255781239</v>
      </c>
      <c r="JO157" s="29">
        <v>32.779647558999997</v>
      </c>
      <c r="JP157" s="29">
        <v>9.5722942514837541</v>
      </c>
      <c r="JQ157" s="29">
        <v>6.9828553861416189</v>
      </c>
      <c r="JR157" s="29">
        <v>4.0838062126547889</v>
      </c>
      <c r="JS157" s="29">
        <v>32.908442030000003</v>
      </c>
      <c r="JT157" s="29">
        <v>9.5457855636549827</v>
      </c>
      <c r="JU157" s="29">
        <v>6.9635176674378725</v>
      </c>
      <c r="JV157" s="29">
        <v>1.8914271488724061</v>
      </c>
      <c r="JW157" s="29">
        <v>32.833577503000001</v>
      </c>
      <c r="JX157" s="29">
        <v>9.5260280421380834</v>
      </c>
      <c r="JY157" s="29">
        <v>6.9491048305654886</v>
      </c>
      <c r="JZ157" s="29">
        <v>2.415815698749622</v>
      </c>
    </row>
    <row r="158" spans="1:286" ht="15" thickBot="1" x14ac:dyDescent="0.4">
      <c r="A158" s="2"/>
      <c r="B158" s="74" t="s">
        <v>630</v>
      </c>
      <c r="C158" s="74" t="s">
        <v>483</v>
      </c>
      <c r="D158" s="74" t="s">
        <v>857</v>
      </c>
      <c r="E158" s="87">
        <v>374043</v>
      </c>
      <c r="F158" s="84">
        <v>410941</v>
      </c>
      <c r="G158" s="22">
        <v>24.514902266</v>
      </c>
      <c r="H158" s="22">
        <v>11.470175438596494</v>
      </c>
      <c r="I158" s="22">
        <v>8.2438409311348231</v>
      </c>
      <c r="J158" s="22">
        <v>6.6693282459626442</v>
      </c>
      <c r="K158" s="22">
        <v>24.498458926000001</v>
      </c>
      <c r="L158" s="22">
        <v>11.417875477619706</v>
      </c>
      <c r="M158" s="22">
        <v>8.2062519194143579</v>
      </c>
      <c r="N158" s="22">
        <v>6.4306294821227539</v>
      </c>
      <c r="O158" s="22">
        <v>24.589169843000001</v>
      </c>
      <c r="P158" s="22">
        <v>11.342629268781911</v>
      </c>
      <c r="Q158" s="22">
        <v>8.1521709875532462</v>
      </c>
      <c r="R158" s="22">
        <v>6.1301313127762853</v>
      </c>
      <c r="S158" s="22">
        <v>24.696478746</v>
      </c>
      <c r="T158" s="22">
        <v>11.175947073746638</v>
      </c>
      <c r="U158" s="22">
        <v>8.0323732120720273</v>
      </c>
      <c r="V158" s="22">
        <v>5.5237539390295289</v>
      </c>
      <c r="W158" s="22">
        <v>24.825553878000001</v>
      </c>
      <c r="X158" s="22">
        <v>11.037513973279744</v>
      </c>
      <c r="Y158" s="22">
        <v>7.9328786170710872</v>
      </c>
      <c r="Z158" s="22">
        <v>5.23137273448509</v>
      </c>
      <c r="AA158" s="22">
        <v>24.969830195</v>
      </c>
      <c r="AB158" s="22">
        <v>10.841827070375247</v>
      </c>
      <c r="AC158" s="22">
        <v>7.7922345869525307</v>
      </c>
      <c r="AD158" s="22">
        <v>4.4672612248853589</v>
      </c>
      <c r="AE158" s="22">
        <v>25.102571210000001</v>
      </c>
      <c r="AF158" s="22">
        <v>10.673223652283669</v>
      </c>
      <c r="AG158" s="22">
        <v>7.6710559906325892</v>
      </c>
      <c r="AH158" s="22">
        <v>4.0091738938957455</v>
      </c>
      <c r="AI158" s="22">
        <v>25.251697970999999</v>
      </c>
      <c r="AJ158" s="22">
        <v>10.564859217427943</v>
      </c>
      <c r="AK158" s="22">
        <v>7.5931723376470472</v>
      </c>
      <c r="AL158" s="22">
        <v>3.450353362541442</v>
      </c>
      <c r="AM158" s="22">
        <v>25.414471986999999</v>
      </c>
      <c r="AN158" s="22">
        <v>10.44607545118226</v>
      </c>
      <c r="AO158" s="22">
        <v>7.5078001060388511</v>
      </c>
      <c r="AP158" s="22">
        <v>2.9193744909207275</v>
      </c>
      <c r="AQ158" s="22">
        <v>25.610975668999998</v>
      </c>
      <c r="AR158" s="22">
        <v>10.256020069828997</v>
      </c>
      <c r="AS158" s="22">
        <v>7.3712035613416953</v>
      </c>
      <c r="AT158" s="22">
        <v>2.1043350233593436</v>
      </c>
      <c r="AU158" s="22">
        <v>26.432283632000001</v>
      </c>
      <c r="AV158" s="22">
        <v>9.5485085018474507</v>
      </c>
      <c r="AW158" s="22">
        <v>6.8627010667982171</v>
      </c>
      <c r="AX158" s="22">
        <v>-0.44995297817493096</v>
      </c>
      <c r="AY158" s="22">
        <v>26.988008882999999</v>
      </c>
      <c r="AZ158" s="22">
        <v>9.1694515316815206</v>
      </c>
      <c r="BA158" s="22">
        <v>6.5902653588516076</v>
      </c>
      <c r="BB158" s="22">
        <v>-1.4660704214432307</v>
      </c>
      <c r="BC158" s="22">
        <v>27.311070240999999</v>
      </c>
      <c r="BD158" s="22">
        <v>8.9186421302237235</v>
      </c>
      <c r="BE158" s="22">
        <v>6.4100037036816486</v>
      </c>
      <c r="BF158" s="22">
        <v>-1.5588966955313772</v>
      </c>
      <c r="BG158" s="22">
        <v>27.502677199000001</v>
      </c>
      <c r="BH158" s="22">
        <v>8.7387146778215143</v>
      </c>
      <c r="BI158" s="22">
        <v>6.2806863009367051</v>
      </c>
      <c r="BJ158" s="22">
        <v>-0.98343049402548033</v>
      </c>
      <c r="BK158" s="25">
        <v>24.513781066</v>
      </c>
      <c r="BL158" s="25">
        <v>11.470175438596494</v>
      </c>
      <c r="BM158" s="25">
        <v>8.2438409311348231</v>
      </c>
      <c r="BN158" s="25">
        <v>6.6693282459626442</v>
      </c>
      <c r="BO158" s="25">
        <v>24.49841717</v>
      </c>
      <c r="BP158" s="25">
        <v>11.44676990587862</v>
      </c>
      <c r="BQ158" s="25">
        <v>8.2270189139244021</v>
      </c>
      <c r="BR158" s="25">
        <v>6.5407600736869913</v>
      </c>
      <c r="BS158" s="25">
        <v>24.560276899000002</v>
      </c>
      <c r="BT158" s="25">
        <v>11.369192054168165</v>
      </c>
      <c r="BU158" s="25">
        <v>8.1712621844215434</v>
      </c>
      <c r="BV158" s="25">
        <v>6.3803510545761384</v>
      </c>
      <c r="BW158" s="25">
        <v>24.613575052999998</v>
      </c>
      <c r="BX158" s="25">
        <v>11.242793365677956</v>
      </c>
      <c r="BY158" s="25">
        <v>8.0804169582612673</v>
      </c>
      <c r="BZ158" s="25">
        <v>6.0174493689973403</v>
      </c>
      <c r="CA158" s="25">
        <v>24.671890871999999</v>
      </c>
      <c r="CB158" s="25">
        <v>11.178761982874759</v>
      </c>
      <c r="CC158" s="25">
        <v>8.0343963426869038</v>
      </c>
      <c r="CD158" s="25">
        <v>6.0011429262114575</v>
      </c>
      <c r="CE158" s="25">
        <v>24.743391254999999</v>
      </c>
      <c r="CF158" s="25">
        <v>11.041528152754205</v>
      </c>
      <c r="CG158" s="25">
        <v>7.935763686897058</v>
      </c>
      <c r="CH158" s="25">
        <v>5.4797107255559396</v>
      </c>
      <c r="CI158" s="25">
        <v>24.829098776999999</v>
      </c>
      <c r="CJ158" s="25">
        <v>10.95241699263963</v>
      </c>
      <c r="CK158" s="25">
        <v>7.8717177415576787</v>
      </c>
      <c r="CL158" s="25">
        <v>5.1867116407119056</v>
      </c>
      <c r="CM158" s="25">
        <v>24.931177702999999</v>
      </c>
      <c r="CN158" s="25">
        <v>10.875411908816437</v>
      </c>
      <c r="CO158" s="25">
        <v>7.816372671612978</v>
      </c>
      <c r="CP158" s="25">
        <v>4.7858641962500172</v>
      </c>
      <c r="CQ158" s="25">
        <v>25.039979117999998</v>
      </c>
      <c r="CR158" s="25">
        <v>10.794434730532563</v>
      </c>
      <c r="CS158" s="25">
        <v>7.7581727791703496</v>
      </c>
      <c r="CT158" s="25">
        <v>4.3876182580277145</v>
      </c>
      <c r="CU158" s="25">
        <v>25.156679799999999</v>
      </c>
      <c r="CV158" s="25">
        <v>10.681592678426888</v>
      </c>
      <c r="CW158" s="25">
        <v>7.6770709745046792</v>
      </c>
      <c r="CX158" s="25">
        <v>3.8288984363895864</v>
      </c>
      <c r="CY158" s="25">
        <v>25.452785491</v>
      </c>
      <c r="CZ158" s="25">
        <v>10.340924573561066</v>
      </c>
      <c r="DA158" s="25">
        <v>7.4322260999114951</v>
      </c>
      <c r="DB158" s="25">
        <v>2.3517592478295271</v>
      </c>
      <c r="DC158" s="25">
        <v>25.676846487999999</v>
      </c>
      <c r="DD158" s="25">
        <v>10.16221082526298</v>
      </c>
      <c r="DE158" s="25">
        <v>7.3037810102035579</v>
      </c>
      <c r="DF158" s="25">
        <v>1.4345730664080634</v>
      </c>
      <c r="DG158" s="25">
        <v>25.821969076000002</v>
      </c>
      <c r="DH158" s="25">
        <v>10.051307372160267</v>
      </c>
      <c r="DI158" s="25">
        <v>7.2240725148115992</v>
      </c>
      <c r="DJ158" s="25">
        <v>0.7967558885856576</v>
      </c>
      <c r="DK158" s="25">
        <v>25.896918981999999</v>
      </c>
      <c r="DL158" s="25">
        <v>9.9410444701267444</v>
      </c>
      <c r="DM158" s="25">
        <v>7.1448243960852746</v>
      </c>
      <c r="DN158" s="25">
        <v>0.53294706697441541</v>
      </c>
      <c r="DO158" s="27">
        <v>24.514902266</v>
      </c>
      <c r="DP158" s="27">
        <v>11.470175438596494</v>
      </c>
      <c r="DQ158" s="27">
        <v>8.2438409311348231</v>
      </c>
      <c r="DR158" s="27">
        <v>6.6693282459626442</v>
      </c>
      <c r="DS158" s="27">
        <v>24.498458929000002</v>
      </c>
      <c r="DT158" s="27">
        <v>11.422998197409568</v>
      </c>
      <c r="DU158" s="27">
        <v>8.2099337189917456</v>
      </c>
      <c r="DV158" s="27">
        <v>6.4306294719540862</v>
      </c>
      <c r="DW158" s="27">
        <v>24.589169838</v>
      </c>
      <c r="DX158" s="27">
        <v>11.343450997129516</v>
      </c>
      <c r="DY158" s="27">
        <v>8.1527615798961897</v>
      </c>
      <c r="DZ158" s="27">
        <v>6.1301313329757345</v>
      </c>
      <c r="EA158" s="27">
        <v>24.696478746</v>
      </c>
      <c r="EB158" s="27">
        <v>11.1648146445088</v>
      </c>
      <c r="EC158" s="27">
        <v>8.0243721159854715</v>
      </c>
      <c r="ED158" s="27">
        <v>5.5237539390295289</v>
      </c>
      <c r="EE158" s="27">
        <v>24.825553907</v>
      </c>
      <c r="EF158" s="27">
        <v>11.056300211439609</v>
      </c>
      <c r="EG158" s="27">
        <v>7.9463806563305059</v>
      </c>
      <c r="EH158" s="27">
        <v>5.2313726039331616</v>
      </c>
      <c r="EI158" s="27">
        <v>24.969830163000001</v>
      </c>
      <c r="EJ158" s="27">
        <v>10.841826779198886</v>
      </c>
      <c r="EK158" s="27">
        <v>7.7922343776783469</v>
      </c>
      <c r="EL158" s="27">
        <v>4.4672613572165645</v>
      </c>
      <c r="EM158" s="27">
        <v>25.102571210000001</v>
      </c>
      <c r="EN158" s="27">
        <v>10.706666694534038</v>
      </c>
      <c r="EO158" s="27">
        <v>7.6950921635787806</v>
      </c>
      <c r="EP158" s="27">
        <v>4.0091738938957455</v>
      </c>
      <c r="EQ158" s="27">
        <v>25.251697970999999</v>
      </c>
      <c r="ER158" s="27">
        <v>10.577881637934755</v>
      </c>
      <c r="ES158" s="27">
        <v>7.602531807671828</v>
      </c>
      <c r="ET158" s="27">
        <v>3.450353362541442</v>
      </c>
      <c r="EU158" s="27">
        <v>25.414471986999999</v>
      </c>
      <c r="EV158" s="27">
        <v>10.446947847792911</v>
      </c>
      <c r="EW158" s="27">
        <v>7.5084271146600852</v>
      </c>
      <c r="EX158" s="27">
        <v>2.9193744909207275</v>
      </c>
      <c r="EY158" s="27">
        <v>25.594306227000001</v>
      </c>
      <c r="EZ158" s="27">
        <v>10.276940321038712</v>
      </c>
      <c r="FA158" s="27">
        <v>7.3862393577979493</v>
      </c>
      <c r="FB158" s="27">
        <v>2.1740161607253228</v>
      </c>
      <c r="FC158" s="27">
        <v>26.345031210000002</v>
      </c>
      <c r="FD158" s="27">
        <v>9.6141543090764188</v>
      </c>
      <c r="FE158" s="27">
        <v>6.9098820009947879</v>
      </c>
      <c r="FF158" s="27">
        <v>-0.13192603964155936</v>
      </c>
      <c r="FG158" s="27">
        <v>26.858906981000001</v>
      </c>
      <c r="FH158" s="27">
        <v>9.245192357796622</v>
      </c>
      <c r="FI158" s="27">
        <v>6.6447017818887453</v>
      </c>
      <c r="FJ158" s="27">
        <v>-1.0907311306298304</v>
      </c>
      <c r="FK158" s="27">
        <v>27.166588998000002</v>
      </c>
      <c r="FL158" s="27">
        <v>8.9876324121069455</v>
      </c>
      <c r="FM158" s="27">
        <v>6.4595883776636738</v>
      </c>
      <c r="FN158" s="27">
        <v>-1.220858952435357</v>
      </c>
      <c r="FO158" s="27">
        <v>27.358596554999998</v>
      </c>
      <c r="FP158" s="27">
        <v>8.7929008929347354</v>
      </c>
      <c r="FQ158" s="27">
        <v>6.3196310006446552</v>
      </c>
      <c r="FR158" s="27">
        <v>-0.71427362572284281</v>
      </c>
      <c r="FS158" s="28">
        <v>24.517883685000001</v>
      </c>
      <c r="FT158" s="28">
        <v>11.470175438596488</v>
      </c>
      <c r="FU158" s="28">
        <v>8.2438409311348195</v>
      </c>
      <c r="FV158" s="28">
        <v>6.6693282459626442</v>
      </c>
      <c r="FW158" s="28">
        <v>24.50085516</v>
      </c>
      <c r="FX158" s="28">
        <v>11.40507452924845</v>
      </c>
      <c r="FY158" s="28">
        <v>8.1970516257741046</v>
      </c>
      <c r="FZ158" s="28">
        <v>6.4210844126566968</v>
      </c>
      <c r="GA158" s="28">
        <v>24.609866585999999</v>
      </c>
      <c r="GB158" s="28">
        <v>11.306245207134443</v>
      </c>
      <c r="GC158" s="28">
        <v>8.1260210460588009</v>
      </c>
      <c r="GD158" s="28">
        <v>6.1306379371148942</v>
      </c>
      <c r="GE158" s="28">
        <v>24.753956564999999</v>
      </c>
      <c r="GF158" s="28">
        <v>11.089020883269189</v>
      </c>
      <c r="GG158" s="28">
        <v>7.9698976474320746</v>
      </c>
      <c r="GH158" s="28">
        <v>5.5395979570581133</v>
      </c>
      <c r="GI158" s="28">
        <v>24.944096867999999</v>
      </c>
      <c r="GJ158" s="28">
        <v>10.91063853591014</v>
      </c>
      <c r="GK158" s="28">
        <v>7.8416907421041842</v>
      </c>
      <c r="GL158" s="28">
        <v>5.2878212030201457</v>
      </c>
      <c r="GM158" s="28">
        <v>25.143378853999998</v>
      </c>
      <c r="GN158" s="28">
        <v>10.674733703228201</v>
      </c>
      <c r="GO158" s="28">
        <v>7.6721412939787568</v>
      </c>
      <c r="GP158" s="28">
        <v>4.5574578968135917</v>
      </c>
      <c r="GQ158" s="28">
        <v>25.36816541</v>
      </c>
      <c r="GR158" s="28">
        <v>10.479682908417645</v>
      </c>
      <c r="GS158" s="28">
        <v>7.5319544472720423</v>
      </c>
      <c r="GT158" s="28">
        <v>4.0931039692715849</v>
      </c>
      <c r="GU158" s="28">
        <v>25.618188084</v>
      </c>
      <c r="GV158" s="28">
        <v>10.293334023673685</v>
      </c>
      <c r="GW158" s="28">
        <v>7.3980218346675075</v>
      </c>
      <c r="GX158" s="28">
        <v>3.5313419137967763</v>
      </c>
      <c r="GY158" s="28">
        <v>25.895109876999999</v>
      </c>
      <c r="GZ158" s="28">
        <v>10.114468236866486</v>
      </c>
      <c r="HA158" s="28">
        <v>7.2694674718894925</v>
      </c>
      <c r="HB158" s="28">
        <v>3.0865324160639211</v>
      </c>
      <c r="HC158" s="28">
        <v>26.223301462000002</v>
      </c>
      <c r="HD158" s="28">
        <v>9.9116483658540524</v>
      </c>
      <c r="HE158" s="28">
        <v>7.1236968371463174</v>
      </c>
      <c r="HF158" s="28">
        <v>2.4807585145964737</v>
      </c>
      <c r="HG158" s="28">
        <v>27.338684693000001</v>
      </c>
      <c r="HH158" s="28">
        <v>8.8581078417302095</v>
      </c>
      <c r="HI158" s="28">
        <v>6.3664965186441176</v>
      </c>
      <c r="HJ158" s="28">
        <v>-0.65583490310597981</v>
      </c>
      <c r="HK158" s="28">
        <v>28.199678676000001</v>
      </c>
      <c r="HL158" s="28">
        <v>7.2039278483182567</v>
      </c>
      <c r="HM158" s="28">
        <v>5.1776047872006101</v>
      </c>
      <c r="HN158" s="28">
        <v>-7.2001483380908162</v>
      </c>
      <c r="HO158" s="28">
        <v>28.682777854000001</v>
      </c>
      <c r="HP158" s="28">
        <v>5.9005785006235749</v>
      </c>
      <c r="HQ158" s="28">
        <v>4.2408619485568089</v>
      </c>
      <c r="HR158" s="28">
        <v>-12.426375381767272</v>
      </c>
      <c r="HS158" s="28">
        <v>28.963299881000001</v>
      </c>
      <c r="HT158" s="28">
        <v>4.9475831682043427</v>
      </c>
      <c r="HU158" s="28">
        <v>3.5559254390295032</v>
      </c>
      <c r="HV158" s="28">
        <v>-15.947334697002809</v>
      </c>
      <c r="HW158" s="29">
        <v>24.517883685000001</v>
      </c>
      <c r="HX158" s="29">
        <v>11.470175438596494</v>
      </c>
      <c r="HY158" s="29">
        <v>8.2438409311348231</v>
      </c>
      <c r="HZ158" s="29">
        <v>6.6693282459626442</v>
      </c>
      <c r="IA158" s="29">
        <v>24.482343760999999</v>
      </c>
      <c r="IB158" s="29">
        <v>11.438167686427629</v>
      </c>
      <c r="IC158" s="29">
        <v>8.2208363294305276</v>
      </c>
      <c r="ID158" s="29">
        <v>6.4905007963632304</v>
      </c>
      <c r="IE158" s="29">
        <v>24.638857163000001</v>
      </c>
      <c r="IF158" s="29">
        <v>11.333444313464264</v>
      </c>
      <c r="IG158" s="29">
        <v>8.1455695793181579</v>
      </c>
      <c r="IH158" s="29">
        <v>6.0083774925021523</v>
      </c>
      <c r="II158" s="29">
        <v>24.790563593999998</v>
      </c>
      <c r="IJ158" s="29">
        <v>11.193588331544698</v>
      </c>
      <c r="IK158" s="29">
        <v>8.0450523314011857</v>
      </c>
      <c r="IL158" s="29">
        <v>5.4118939836617699</v>
      </c>
      <c r="IM158" s="29">
        <v>24.978783619000001</v>
      </c>
      <c r="IN158" s="29">
        <v>11.077189110823843</v>
      </c>
      <c r="IO158" s="29">
        <v>7.9613939196124814</v>
      </c>
      <c r="IP158" s="29">
        <v>5.1750501558438682</v>
      </c>
      <c r="IQ158" s="29">
        <v>25.158538161999999</v>
      </c>
      <c r="IR158" s="29">
        <v>10.795416503897162</v>
      </c>
      <c r="IS158" s="29">
        <v>7.758878399018232</v>
      </c>
      <c r="IT158" s="29">
        <v>4.5056378616876849</v>
      </c>
      <c r="IU158" s="29">
        <v>25.357491340999999</v>
      </c>
      <c r="IV158" s="29">
        <v>10.703819562970013</v>
      </c>
      <c r="IW158" s="29">
        <v>7.6930458740647722</v>
      </c>
      <c r="IX158" s="29">
        <v>4.1221364163021654</v>
      </c>
      <c r="IY158" s="29">
        <v>25.57982548</v>
      </c>
      <c r="IZ158" s="29">
        <v>10.563204396755035</v>
      </c>
      <c r="JA158" s="29">
        <v>7.5919829854466352</v>
      </c>
      <c r="JB158" s="29">
        <v>3.6677682024714535</v>
      </c>
      <c r="JC158" s="29">
        <v>25.833093863999999</v>
      </c>
      <c r="JD158" s="29">
        <v>10.390601813664802</v>
      </c>
      <c r="JE158" s="29">
        <v>7.4679301105001148</v>
      </c>
      <c r="JF158" s="29">
        <v>3.1370073241762633</v>
      </c>
      <c r="JG158" s="29">
        <v>26.17551095</v>
      </c>
      <c r="JH158" s="29">
        <v>10.011904418880707</v>
      </c>
      <c r="JI158" s="29">
        <v>7.1957528364603345</v>
      </c>
      <c r="JJ158" s="29">
        <v>1.3886846176651702</v>
      </c>
      <c r="JK158" s="29">
        <v>27.293814594000001</v>
      </c>
      <c r="JL158" s="29">
        <v>8.2633403042085352</v>
      </c>
      <c r="JM158" s="29">
        <v>5.939025378679462</v>
      </c>
      <c r="JN158" s="29">
        <v>-6.2426946208808616</v>
      </c>
      <c r="JO158" s="29">
        <v>27.895598405000001</v>
      </c>
      <c r="JP158" s="29">
        <v>6.7498759083735074</v>
      </c>
      <c r="JQ158" s="29">
        <v>4.8512687178513767</v>
      </c>
      <c r="JR158" s="29">
        <v>-12.007285318318239</v>
      </c>
      <c r="JS158" s="29">
        <v>28.084890444999999</v>
      </c>
      <c r="JT158" s="29">
        <v>5.8487580418810099</v>
      </c>
      <c r="JU158" s="29">
        <v>4.2036175645332969</v>
      </c>
      <c r="JV158" s="29">
        <v>-15.497247531274475</v>
      </c>
      <c r="JW158" s="29">
        <v>27.961865672999998</v>
      </c>
      <c r="JX158" s="29">
        <v>5.8596204778934196</v>
      </c>
      <c r="JY158" s="29">
        <v>4.2114246111726716</v>
      </c>
      <c r="JZ158" s="29">
        <v>-14.30751508785751</v>
      </c>
    </row>
    <row r="159" spans="1:286" ht="15" thickBot="1" x14ac:dyDescent="0.4">
      <c r="A159" s="2"/>
      <c r="B159" s="74" t="s">
        <v>631</v>
      </c>
      <c r="C159" s="74" t="s">
        <v>588</v>
      </c>
      <c r="D159" s="74" t="s">
        <v>853</v>
      </c>
      <c r="E159" s="87">
        <v>398419</v>
      </c>
      <c r="F159" s="84">
        <v>395120</v>
      </c>
      <c r="G159" s="22">
        <v>13.846315789473683</v>
      </c>
      <c r="H159" s="22">
        <v>5.0943319838056667</v>
      </c>
      <c r="I159" s="22">
        <v>3.6613967022308431</v>
      </c>
      <c r="J159" s="22">
        <v>10.730741755281883</v>
      </c>
      <c r="K159" s="22">
        <v>13.839017986473683</v>
      </c>
      <c r="L159" s="22">
        <v>5.0403225594117034</v>
      </c>
      <c r="M159" s="22">
        <v>3.6225790654937655</v>
      </c>
      <c r="N159" s="22">
        <v>10.610373755308682</v>
      </c>
      <c r="O159" s="22">
        <v>13.889767308473683</v>
      </c>
      <c r="P159" s="22">
        <v>4.9889617418824894</v>
      </c>
      <c r="Q159" s="22">
        <v>3.5856650346604506</v>
      </c>
      <c r="R159" s="22">
        <v>10.420445977800476</v>
      </c>
      <c r="S159" s="22">
        <v>13.961858696473683</v>
      </c>
      <c r="T159" s="22">
        <v>4.5530930314492108</v>
      </c>
      <c r="U159" s="22">
        <v>3.2723976103820229</v>
      </c>
      <c r="V159" s="22">
        <v>7.9870957417773383</v>
      </c>
      <c r="W159" s="22">
        <v>14.047105792473683</v>
      </c>
      <c r="X159" s="22">
        <v>3.8230241871426753</v>
      </c>
      <c r="Y159" s="22">
        <v>2.747682757199537</v>
      </c>
      <c r="Z159" s="22">
        <v>3.6676432090290021</v>
      </c>
      <c r="AA159" s="22">
        <v>14.134150372473684</v>
      </c>
      <c r="AB159" s="22">
        <v>3.6891604406973952</v>
      </c>
      <c r="AC159" s="22">
        <v>2.6514722469027836</v>
      </c>
      <c r="AD159" s="22">
        <v>3.1948450143683829</v>
      </c>
      <c r="AE159" s="22">
        <v>14.227422796473682</v>
      </c>
      <c r="AF159" s="22">
        <v>3.5633398654155184</v>
      </c>
      <c r="AG159" s="22">
        <v>2.5610425220881661</v>
      </c>
      <c r="AH159" s="22">
        <v>2.7497527180238635</v>
      </c>
      <c r="AI159" s="22">
        <v>14.332339811473684</v>
      </c>
      <c r="AJ159" s="22">
        <v>3.4557204896528146</v>
      </c>
      <c r="AK159" s="22">
        <v>2.4836943577427117</v>
      </c>
      <c r="AL159" s="22">
        <v>2.3701053312335461</v>
      </c>
      <c r="AM159" s="22">
        <v>14.445496413473684</v>
      </c>
      <c r="AN159" s="22">
        <v>3.3187851649043223</v>
      </c>
      <c r="AO159" s="22">
        <v>2.3852762436412251</v>
      </c>
      <c r="AP159" s="22">
        <v>1.8607108306128808</v>
      </c>
      <c r="AQ159" s="22">
        <v>14.578554647473684</v>
      </c>
      <c r="AR159" s="22">
        <v>3.1845756560926715</v>
      </c>
      <c r="AS159" s="22">
        <v>2.2888172271238312</v>
      </c>
      <c r="AT159" s="22">
        <v>1.3234472592667998</v>
      </c>
      <c r="AU159" s="22">
        <v>15.102992622473684</v>
      </c>
      <c r="AV159" s="22">
        <v>2.9194363455756585</v>
      </c>
      <c r="AW159" s="22">
        <v>2.098256384162525</v>
      </c>
      <c r="AX159" s="22">
        <v>-0.56669999002570393</v>
      </c>
      <c r="AY159" s="22">
        <v>15.458237615473683</v>
      </c>
      <c r="AZ159" s="22">
        <v>4.9990157058367375</v>
      </c>
      <c r="BA159" s="22">
        <v>3.592891016513116</v>
      </c>
      <c r="BB159" s="22">
        <v>-1.3548914040088889</v>
      </c>
      <c r="BC159" s="22">
        <v>15.651069671473683</v>
      </c>
      <c r="BD159" s="22">
        <v>9.3130222558352322</v>
      </c>
      <c r="BE159" s="22">
        <v>6.6934524651541301</v>
      </c>
      <c r="BF159" s="22">
        <v>-1.2859696610022482</v>
      </c>
      <c r="BG159" s="22">
        <v>15.770060476473684</v>
      </c>
      <c r="BH159" s="22">
        <v>10.136742347686223</v>
      </c>
      <c r="BI159" s="22">
        <v>7.2854763139044536</v>
      </c>
      <c r="BJ159" s="22">
        <v>-0.82718448530768285</v>
      </c>
      <c r="BK159" s="25">
        <v>13.847013526473683</v>
      </c>
      <c r="BL159" s="25">
        <v>5.0943319838056667</v>
      </c>
      <c r="BM159" s="25">
        <v>3.6613967022308431</v>
      </c>
      <c r="BN159" s="25">
        <v>10.730741755281883</v>
      </c>
      <c r="BO159" s="25">
        <v>13.841890063473683</v>
      </c>
      <c r="BP159" s="25">
        <v>5.0669198651855387</v>
      </c>
      <c r="BQ159" s="25">
        <v>3.6416950728443105</v>
      </c>
      <c r="BR159" s="25">
        <v>10.666301808858691</v>
      </c>
      <c r="BS159" s="25">
        <v>13.877617281473682</v>
      </c>
      <c r="BT159" s="25">
        <v>5.0210483735195837</v>
      </c>
      <c r="BU159" s="25">
        <v>3.6087263285916702</v>
      </c>
      <c r="BV159" s="25">
        <v>10.62955872941126</v>
      </c>
      <c r="BW159" s="25">
        <v>13.920027461473683</v>
      </c>
      <c r="BX159" s="25">
        <v>4.6911630292827162</v>
      </c>
      <c r="BY159" s="25">
        <v>3.3716312363709919</v>
      </c>
      <c r="BZ159" s="25">
        <v>8.9345785255986971</v>
      </c>
      <c r="CA159" s="25">
        <v>13.962203708473684</v>
      </c>
      <c r="CB159" s="25">
        <v>4.2047305197445874</v>
      </c>
      <c r="CC159" s="25">
        <v>3.0220226140938311</v>
      </c>
      <c r="CD159" s="25">
        <v>5.8818281345073657</v>
      </c>
      <c r="CE159" s="25">
        <v>14.012251788473684</v>
      </c>
      <c r="CF159" s="25">
        <v>4.1171265447715637</v>
      </c>
      <c r="CG159" s="25">
        <v>2.9590599123915897</v>
      </c>
      <c r="CH159" s="25">
        <v>5.6493850772729122</v>
      </c>
      <c r="CI159" s="25">
        <v>14.074915785473683</v>
      </c>
      <c r="CJ159" s="25">
        <v>4.0466526262911282</v>
      </c>
      <c r="CK159" s="25">
        <v>2.9084089195749043</v>
      </c>
      <c r="CL159" s="25">
        <v>5.3894567808002183</v>
      </c>
      <c r="CM159" s="25">
        <v>14.145302471473684</v>
      </c>
      <c r="CN159" s="25">
        <v>4.0027314702752292</v>
      </c>
      <c r="CO159" s="25">
        <v>2.8768419199553303</v>
      </c>
      <c r="CP159" s="25">
        <v>5.1657172152624007</v>
      </c>
      <c r="CQ159" s="25">
        <v>14.206224753473684</v>
      </c>
      <c r="CR159" s="25">
        <v>3.9256680356484148</v>
      </c>
      <c r="CS159" s="25">
        <v>2.8214549121391612</v>
      </c>
      <c r="CT159" s="25">
        <v>4.8026690921416986</v>
      </c>
      <c r="CU159" s="25">
        <v>14.273972161473683</v>
      </c>
      <c r="CV159" s="25">
        <v>3.8488295106404529</v>
      </c>
      <c r="CW159" s="25">
        <v>2.7662295512944479</v>
      </c>
      <c r="CX159" s="25">
        <v>4.4716119046987259</v>
      </c>
      <c r="CY159" s="25">
        <v>14.523239021473684</v>
      </c>
      <c r="CZ159" s="25">
        <v>3.7982617718584613</v>
      </c>
      <c r="DA159" s="25">
        <v>2.7298855217721822</v>
      </c>
      <c r="DB159" s="25">
        <v>3.3496495466660221</v>
      </c>
      <c r="DC159" s="25">
        <v>14.694727044473684</v>
      </c>
      <c r="DD159" s="25">
        <v>5.1993312072099398</v>
      </c>
      <c r="DE159" s="25">
        <v>3.736861711486485</v>
      </c>
      <c r="DF159" s="25">
        <v>2.6418551354759643</v>
      </c>
      <c r="DG159" s="25">
        <v>14.791333085473683</v>
      </c>
      <c r="DH159" s="25">
        <v>7.8123949393776009</v>
      </c>
      <c r="DI159" s="25">
        <v>5.6149220660318164</v>
      </c>
      <c r="DJ159" s="25">
        <v>2.3651431355773695</v>
      </c>
      <c r="DK159" s="25">
        <v>14.855782925473683</v>
      </c>
      <c r="DL159" s="25">
        <v>8.4785335912388309</v>
      </c>
      <c r="DM159" s="25">
        <v>6.0936890311425547</v>
      </c>
      <c r="DN159" s="25">
        <v>2.2897085711929321</v>
      </c>
      <c r="DO159" s="27">
        <v>13.846315789473683</v>
      </c>
      <c r="DP159" s="27">
        <v>5.0943319838056667</v>
      </c>
      <c r="DQ159" s="27">
        <v>3.6613967022308431</v>
      </c>
      <c r="DR159" s="27">
        <v>10.730741755281883</v>
      </c>
      <c r="DS159" s="27">
        <v>13.838990644473682</v>
      </c>
      <c r="DT159" s="27">
        <v>5.0440631344703926</v>
      </c>
      <c r="DU159" s="27">
        <v>3.6252674904389535</v>
      </c>
      <c r="DV159" s="27">
        <v>10.610391219558458</v>
      </c>
      <c r="DW159" s="27">
        <v>13.889712622473683</v>
      </c>
      <c r="DX159" s="27">
        <v>4.9848946778432817</v>
      </c>
      <c r="DY159" s="27">
        <v>3.5827419556565201</v>
      </c>
      <c r="DZ159" s="27">
        <v>10.420487301124258</v>
      </c>
      <c r="EA159" s="27">
        <v>13.961777393473684</v>
      </c>
      <c r="EB159" s="27">
        <v>4.5502675342583272</v>
      </c>
      <c r="EC159" s="27">
        <v>3.270366869917964</v>
      </c>
      <c r="ED159" s="27">
        <v>7.9871573736613488</v>
      </c>
      <c r="EE159" s="27">
        <v>14.046996657473683</v>
      </c>
      <c r="EF159" s="27">
        <v>3.8206373764261712</v>
      </c>
      <c r="EG159" s="27">
        <v>2.7459673093421855</v>
      </c>
      <c r="EH159" s="27">
        <v>3.6677236585398347</v>
      </c>
      <c r="EI159" s="27">
        <v>14.134182991473683</v>
      </c>
      <c r="EJ159" s="27">
        <v>3.6890030869052919</v>
      </c>
      <c r="EK159" s="27">
        <v>2.6513591536341625</v>
      </c>
      <c r="EL159" s="27">
        <v>3.1948209773919842</v>
      </c>
      <c r="EM159" s="27">
        <v>14.227769002473684</v>
      </c>
      <c r="EN159" s="27">
        <v>3.5620049187235385</v>
      </c>
      <c r="EO159" s="27">
        <v>2.5600830696160446</v>
      </c>
      <c r="EP159" s="27">
        <v>2.7494964205424353</v>
      </c>
      <c r="EQ159" s="27">
        <v>14.332745876473684</v>
      </c>
      <c r="ER159" s="27">
        <v>3.4560019010521938</v>
      </c>
      <c r="ES159" s="27">
        <v>2.4838966136563294</v>
      </c>
      <c r="ET159" s="27">
        <v>2.3698059305168968</v>
      </c>
      <c r="EU159" s="27">
        <v>14.445956567473683</v>
      </c>
      <c r="EV159" s="27">
        <v>3.3148536594132363</v>
      </c>
      <c r="EW159" s="27">
        <v>2.3824505932349256</v>
      </c>
      <c r="EX159" s="27">
        <v>1.8603706318820272</v>
      </c>
      <c r="EY159" s="27">
        <v>14.567757560473684</v>
      </c>
      <c r="EZ159" s="27">
        <v>3.1926493951216122</v>
      </c>
      <c r="FA159" s="27">
        <v>2.2946199823327982</v>
      </c>
      <c r="FB159" s="27">
        <v>1.3773237747970555</v>
      </c>
      <c r="FC159" s="27">
        <v>15.042354046473683</v>
      </c>
      <c r="FD159" s="27">
        <v>2.9604841210812869</v>
      </c>
      <c r="FE159" s="27">
        <v>2.1277582286335925</v>
      </c>
      <c r="FF159" s="27">
        <v>-0.33566051550279496</v>
      </c>
      <c r="FG159" s="27">
        <v>15.357219428473684</v>
      </c>
      <c r="FH159" s="27">
        <v>5.0545842092544557</v>
      </c>
      <c r="FI159" s="27">
        <v>3.6328291940422424</v>
      </c>
      <c r="FJ159" s="27">
        <v>-1.0670926917358159</v>
      </c>
      <c r="FK159" s="27">
        <v>15.535286173473683</v>
      </c>
      <c r="FL159" s="27">
        <v>9.3684027957301517</v>
      </c>
      <c r="FM159" s="27">
        <v>6.7332555495984892</v>
      </c>
      <c r="FN159" s="27">
        <v>-1.0187284988800229</v>
      </c>
      <c r="FO159" s="27">
        <v>15.640901097473684</v>
      </c>
      <c r="FP159" s="27">
        <v>10.188955987848171</v>
      </c>
      <c r="FQ159" s="27">
        <v>7.3230032851556697</v>
      </c>
      <c r="FR159" s="27">
        <v>-0.59693285160745546</v>
      </c>
      <c r="FS159" s="28">
        <v>13.846493757473683</v>
      </c>
      <c r="FT159" s="28">
        <v>5.0943319838056711</v>
      </c>
      <c r="FU159" s="28">
        <v>3.6613967022308462</v>
      </c>
      <c r="FV159" s="28">
        <v>10.730741755281883</v>
      </c>
      <c r="FW159" s="28">
        <v>13.839375203473683</v>
      </c>
      <c r="FX159" s="28">
        <v>5.0504984260416013</v>
      </c>
      <c r="FY159" s="28">
        <v>3.629892661199638</v>
      </c>
      <c r="FZ159" s="28">
        <v>10.614248712459752</v>
      </c>
      <c r="GA159" s="28">
        <v>13.892712415473683</v>
      </c>
      <c r="GB159" s="28">
        <v>4.9779842824799641</v>
      </c>
      <c r="GC159" s="28">
        <v>3.5777753184458327</v>
      </c>
      <c r="GD159" s="28">
        <v>10.432217576695695</v>
      </c>
      <c r="GE159" s="28">
        <v>13.970882697473684</v>
      </c>
      <c r="GF159" s="28">
        <v>4.4975768035867567</v>
      </c>
      <c r="GG159" s="28">
        <v>3.2324970043237506</v>
      </c>
      <c r="GH159" s="28">
        <v>8.0189575844359648</v>
      </c>
      <c r="GI159" s="28">
        <v>14.072283514473684</v>
      </c>
      <c r="GJ159" s="28">
        <v>3.7038329878036205</v>
      </c>
      <c r="GK159" s="28">
        <v>2.6620176954049302</v>
      </c>
      <c r="GL159" s="28">
        <v>3.7388122655875478</v>
      </c>
      <c r="GM159" s="28">
        <v>14.190326009473683</v>
      </c>
      <c r="GN159" s="28">
        <v>3.5322094800375536</v>
      </c>
      <c r="GO159" s="28">
        <v>2.5386685011715104</v>
      </c>
      <c r="GP159" s="28">
        <v>3.3051361632930636</v>
      </c>
      <c r="GQ159" s="28">
        <v>14.323638155473683</v>
      </c>
      <c r="GR159" s="28">
        <v>3.3420493931175326</v>
      </c>
      <c r="GS159" s="28">
        <v>2.4019967025219122</v>
      </c>
      <c r="GT159" s="28">
        <v>2.8878801410068675</v>
      </c>
      <c r="GU159" s="28">
        <v>14.479007072473683</v>
      </c>
      <c r="GV159" s="28">
        <v>3.1701294363833861</v>
      </c>
      <c r="GW159" s="28">
        <v>2.2784344445781661</v>
      </c>
      <c r="GX159" s="28">
        <v>2.5395639262170491</v>
      </c>
      <c r="GY159" s="28">
        <v>14.648878015473683</v>
      </c>
      <c r="GZ159" s="28">
        <v>3.0042474977118894</v>
      </c>
      <c r="HA159" s="28">
        <v>2.1592118291023379</v>
      </c>
      <c r="HB159" s="28">
        <v>2.1232698541154917</v>
      </c>
      <c r="HC159" s="28">
        <v>14.846581908473683</v>
      </c>
      <c r="HD159" s="28">
        <v>2.8248277228310856</v>
      </c>
      <c r="HE159" s="28">
        <v>2.0302593041880064</v>
      </c>
      <c r="HF159" s="28">
        <v>1.7541410116027265</v>
      </c>
      <c r="HG159" s="28">
        <v>13.208327393595367</v>
      </c>
      <c r="HH159" s="28">
        <v>2.1746503940872262</v>
      </c>
      <c r="HI159" s="28">
        <v>1.5629640562741365</v>
      </c>
      <c r="HJ159" s="28">
        <v>-0.38494140074276828</v>
      </c>
      <c r="HK159" s="28">
        <v>16.194017183473683</v>
      </c>
      <c r="HL159" s="28">
        <v>3.3478454815625498</v>
      </c>
      <c r="HM159" s="28">
        <v>2.4061624654101355</v>
      </c>
      <c r="HN159" s="28">
        <v>-4.3954853650311136</v>
      </c>
      <c r="HO159" s="28">
        <v>16.557225807473685</v>
      </c>
      <c r="HP159" s="28">
        <v>6.5457699837763572</v>
      </c>
      <c r="HQ159" s="28">
        <v>4.7045737710749576</v>
      </c>
      <c r="HR159" s="28">
        <v>-7.2372499498983416</v>
      </c>
      <c r="HS159" s="28">
        <v>16.751636917473682</v>
      </c>
      <c r="HT159" s="28">
        <v>6.6781327442975735</v>
      </c>
      <c r="HU159" s="28">
        <v>4.7997054932342404</v>
      </c>
      <c r="HV159" s="28">
        <v>-9.1008021314314718</v>
      </c>
      <c r="HW159" s="29">
        <v>13.846493757473683</v>
      </c>
      <c r="HX159" s="29">
        <v>5.0943319838056667</v>
      </c>
      <c r="HY159" s="29">
        <v>3.6613967022308431</v>
      </c>
      <c r="HZ159" s="29">
        <v>10.730741755281883</v>
      </c>
      <c r="IA159" s="29">
        <v>13.825619280473683</v>
      </c>
      <c r="IB159" s="29">
        <v>5.0494192186429903</v>
      </c>
      <c r="IC159" s="29">
        <v>3.629117013593071</v>
      </c>
      <c r="ID159" s="29">
        <v>10.64853393595113</v>
      </c>
      <c r="IE159" s="29">
        <v>13.905805883473683</v>
      </c>
      <c r="IF159" s="29">
        <v>4.9180750632042516</v>
      </c>
      <c r="IG159" s="29">
        <v>3.5347173829625129</v>
      </c>
      <c r="IH159" s="29">
        <v>10.313517617340702</v>
      </c>
      <c r="II159" s="29">
        <v>13.986655135473683</v>
      </c>
      <c r="IJ159" s="29">
        <v>4.3597541325434799</v>
      </c>
      <c r="IK159" s="29">
        <v>3.1334411369686896</v>
      </c>
      <c r="IL159" s="29">
        <v>7.8683503054409663</v>
      </c>
      <c r="IM159" s="29">
        <v>14.084913859473684</v>
      </c>
      <c r="IN159" s="29">
        <v>3.5226000645986426</v>
      </c>
      <c r="IO159" s="29">
        <v>2.5317620250898103</v>
      </c>
      <c r="IP159" s="29">
        <v>3.5882425087128809</v>
      </c>
      <c r="IQ159" s="29">
        <v>14.192307068473683</v>
      </c>
      <c r="IR159" s="29">
        <v>3.1730137111534331</v>
      </c>
      <c r="IS159" s="29">
        <v>2.2805074296456782</v>
      </c>
      <c r="IT159" s="29">
        <v>3.1911159932805546</v>
      </c>
      <c r="IU159" s="29">
        <v>14.317576579473684</v>
      </c>
      <c r="IV159" s="29">
        <v>3.0657038273397128</v>
      </c>
      <c r="IW159" s="29">
        <v>2.2033817032577372</v>
      </c>
      <c r="IX159" s="29">
        <v>2.8161434348745331</v>
      </c>
      <c r="IY159" s="29">
        <v>14.457610889473683</v>
      </c>
      <c r="IZ159" s="29">
        <v>3.1153469024227314</v>
      </c>
      <c r="JA159" s="29">
        <v>2.2390611587732727</v>
      </c>
      <c r="JB159" s="29">
        <v>2.5351881095904858</v>
      </c>
      <c r="JC159" s="29">
        <v>14.616392824473683</v>
      </c>
      <c r="JD159" s="29">
        <v>3.1859154719936278</v>
      </c>
      <c r="JE159" s="29">
        <v>2.2897801791923165</v>
      </c>
      <c r="JF159" s="29">
        <v>2.0850907364342746</v>
      </c>
      <c r="JG159" s="29">
        <v>14.836581269473683</v>
      </c>
      <c r="JH159" s="29">
        <v>3.2181614810672978</v>
      </c>
      <c r="JI159" s="29">
        <v>2.312956020825284</v>
      </c>
      <c r="JJ159" s="29">
        <v>1.056832863289209</v>
      </c>
      <c r="JK159" s="29">
        <v>15.615423068473683</v>
      </c>
      <c r="JL159" s="29">
        <v>9.7542512667367429</v>
      </c>
      <c r="JM159" s="29">
        <v>7.0105724429213643</v>
      </c>
      <c r="JN159" s="29">
        <v>-3.6883929372433855</v>
      </c>
      <c r="JO159" s="29">
        <v>16.079833866473685</v>
      </c>
      <c r="JP159" s="29">
        <v>8.6748408724247934</v>
      </c>
      <c r="JQ159" s="29">
        <v>6.2347789393470157</v>
      </c>
      <c r="JR159" s="29">
        <v>-7.1901140215746864</v>
      </c>
      <c r="JS159" s="29">
        <v>16.243676396473681</v>
      </c>
      <c r="JT159" s="29">
        <v>8.0621297707070294</v>
      </c>
      <c r="JU159" s="29">
        <v>5.7944114064926371</v>
      </c>
      <c r="JV159" s="29">
        <v>-8.9395620576038652</v>
      </c>
      <c r="JW159" s="29">
        <v>16.156223554473684</v>
      </c>
      <c r="JX159" s="29">
        <v>8.037806778959105</v>
      </c>
      <c r="JY159" s="29">
        <v>5.7769299934128977</v>
      </c>
      <c r="JZ159" s="29">
        <v>-8.0019976136880544</v>
      </c>
    </row>
    <row r="160" spans="1:286" ht="15" thickBot="1" x14ac:dyDescent="0.4">
      <c r="A160" s="2"/>
      <c r="B160" s="74" t="s">
        <v>632</v>
      </c>
      <c r="C160" s="74" t="s">
        <v>471</v>
      </c>
      <c r="D160" s="74" t="s">
        <v>850</v>
      </c>
      <c r="E160" s="87">
        <v>334234</v>
      </c>
      <c r="F160" s="84">
        <v>483827</v>
      </c>
      <c r="G160" s="22">
        <v>13.205263114999999</v>
      </c>
      <c r="H160" s="22">
        <v>13.205263114999999</v>
      </c>
      <c r="I160" s="22">
        <v>13.205263114999999</v>
      </c>
      <c r="J160" s="22">
        <v>7.2453897998762971</v>
      </c>
      <c r="K160" s="22">
        <v>13.207691583999999</v>
      </c>
      <c r="L160" s="22">
        <v>13.207691583999999</v>
      </c>
      <c r="M160" s="22">
        <v>13.207691583999999</v>
      </c>
      <c r="N160" s="22">
        <v>7.1560429684955196</v>
      </c>
      <c r="O160" s="22">
        <v>13.240362587</v>
      </c>
      <c r="P160" s="22">
        <v>13.240362587</v>
      </c>
      <c r="Q160" s="22">
        <v>13.240362587</v>
      </c>
      <c r="R160" s="22">
        <v>7.0029682528499553</v>
      </c>
      <c r="S160" s="22">
        <v>13.280042439999999</v>
      </c>
      <c r="T160" s="22">
        <v>13.280042439999999</v>
      </c>
      <c r="U160" s="22">
        <v>13.280042439999999</v>
      </c>
      <c r="V160" s="22">
        <v>6.8627379668922037</v>
      </c>
      <c r="W160" s="22">
        <v>13.321771666</v>
      </c>
      <c r="X160" s="22">
        <v>13.321771666</v>
      </c>
      <c r="Y160" s="22">
        <v>13.321771666</v>
      </c>
      <c r="Z160" s="22">
        <v>6.8469093012373667</v>
      </c>
      <c r="AA160" s="22">
        <v>13.368008528000001</v>
      </c>
      <c r="AB160" s="22">
        <v>13.368008528000001</v>
      </c>
      <c r="AC160" s="22">
        <v>13.368008528000001</v>
      </c>
      <c r="AD160" s="22">
        <v>6.7278237458657895</v>
      </c>
      <c r="AE160" s="22">
        <v>13.41933064</v>
      </c>
      <c r="AF160" s="22">
        <v>13.41933064</v>
      </c>
      <c r="AG160" s="22">
        <v>13.41933064</v>
      </c>
      <c r="AH160" s="22">
        <v>6.6412845333155737</v>
      </c>
      <c r="AI160" s="22">
        <v>13.47832612</v>
      </c>
      <c r="AJ160" s="22">
        <v>13.47832612</v>
      </c>
      <c r="AK160" s="22">
        <v>13.47832612</v>
      </c>
      <c r="AL160" s="22">
        <v>6.4922014290783343</v>
      </c>
      <c r="AM160" s="22">
        <v>13.539417715999999</v>
      </c>
      <c r="AN160" s="22">
        <v>13.539417715999999</v>
      </c>
      <c r="AO160" s="22">
        <v>13.539417715999999</v>
      </c>
      <c r="AP160" s="22">
        <v>6.3411732921481647</v>
      </c>
      <c r="AQ160" s="22">
        <v>13.598354461</v>
      </c>
      <c r="AR160" s="22">
        <v>13.598354461</v>
      </c>
      <c r="AS160" s="22">
        <v>13.598354461</v>
      </c>
      <c r="AT160" s="22">
        <v>6.1647550661670438</v>
      </c>
      <c r="AU160" s="22">
        <v>13.822194807000001</v>
      </c>
      <c r="AV160" s="22">
        <v>13.822194807000001</v>
      </c>
      <c r="AW160" s="22">
        <v>13.822194807000001</v>
      </c>
      <c r="AX160" s="22">
        <v>5.382547352898265</v>
      </c>
      <c r="AY160" s="22">
        <v>13.997639686999999</v>
      </c>
      <c r="AZ160" s="22">
        <v>13.997639686999999</v>
      </c>
      <c r="BA160" s="22">
        <v>13.997639686999999</v>
      </c>
      <c r="BB160" s="22">
        <v>4.8398068565038486</v>
      </c>
      <c r="BC160" s="22">
        <v>14.110949293000001</v>
      </c>
      <c r="BD160" s="22">
        <v>14.110949293000001</v>
      </c>
      <c r="BE160" s="22">
        <v>14.110949293000001</v>
      </c>
      <c r="BF160" s="22">
        <v>4.5491077906143573</v>
      </c>
      <c r="BG160" s="22">
        <v>14.190425423000001</v>
      </c>
      <c r="BH160" s="22">
        <v>14.190425423000001</v>
      </c>
      <c r="BI160" s="22">
        <v>14.190425423000001</v>
      </c>
      <c r="BJ160" s="22">
        <v>4.6305477935732897</v>
      </c>
      <c r="BK160" s="25">
        <v>13.205024214</v>
      </c>
      <c r="BL160" s="25">
        <v>13.205024214</v>
      </c>
      <c r="BM160" s="25">
        <v>13.205024214</v>
      </c>
      <c r="BN160" s="25">
        <v>7.2453897998762971</v>
      </c>
      <c r="BO160" s="25">
        <v>13.20964667</v>
      </c>
      <c r="BP160" s="25">
        <v>13.20964667</v>
      </c>
      <c r="BQ160" s="25">
        <v>13.20964667</v>
      </c>
      <c r="BR160" s="25">
        <v>7.1936888653979132</v>
      </c>
      <c r="BS160" s="25">
        <v>13.234869673</v>
      </c>
      <c r="BT160" s="25">
        <v>13.234869673</v>
      </c>
      <c r="BU160" s="25">
        <v>13.234869673</v>
      </c>
      <c r="BV160" s="25">
        <v>7.0803144070212598</v>
      </c>
      <c r="BW160" s="25">
        <v>13.264055584999999</v>
      </c>
      <c r="BX160" s="25">
        <v>13.264055584999999</v>
      </c>
      <c r="BY160" s="25">
        <v>13.264055584999999</v>
      </c>
      <c r="BZ160" s="25">
        <v>6.9996673867900485</v>
      </c>
      <c r="CA160" s="25">
        <v>13.294148460000001</v>
      </c>
      <c r="CB160" s="25">
        <v>13.294148460000001</v>
      </c>
      <c r="CC160" s="25">
        <v>13.294148460000001</v>
      </c>
      <c r="CD160" s="25">
        <v>7.0382143954920604</v>
      </c>
      <c r="CE160" s="25">
        <v>13.331274939</v>
      </c>
      <c r="CF160" s="25">
        <v>13.331274939</v>
      </c>
      <c r="CG160" s="25">
        <v>13.331274939</v>
      </c>
      <c r="CH160" s="25">
        <v>6.9614461559556471</v>
      </c>
      <c r="CI160" s="25">
        <v>13.378726275</v>
      </c>
      <c r="CJ160" s="25">
        <v>13.378726275</v>
      </c>
      <c r="CK160" s="25">
        <v>13.378726275</v>
      </c>
      <c r="CL160" s="25">
        <v>6.8957890162344482</v>
      </c>
      <c r="CM160" s="25">
        <v>13.436047734000001</v>
      </c>
      <c r="CN160" s="25">
        <v>13.436047734000001</v>
      </c>
      <c r="CO160" s="25">
        <v>13.436047734000001</v>
      </c>
      <c r="CP160" s="25">
        <v>6.759907678650265</v>
      </c>
      <c r="CQ160" s="25">
        <v>13.503258671999999</v>
      </c>
      <c r="CR160" s="25">
        <v>13.503258671999999</v>
      </c>
      <c r="CS160" s="25">
        <v>13.503258671999999</v>
      </c>
      <c r="CT160" s="25">
        <v>6.6148559669931535</v>
      </c>
      <c r="CU160" s="25">
        <v>13.580059323</v>
      </c>
      <c r="CV160" s="25">
        <v>13.580059323</v>
      </c>
      <c r="CW160" s="25">
        <v>13.580059323</v>
      </c>
      <c r="CX160" s="25">
        <v>6.4619675582261111</v>
      </c>
      <c r="CY160" s="25">
        <v>13.692341987999999</v>
      </c>
      <c r="CZ160" s="25">
        <v>13.692341987999999</v>
      </c>
      <c r="DA160" s="25">
        <v>13.692341987999999</v>
      </c>
      <c r="DB160" s="25">
        <v>6.1291278166309047</v>
      </c>
      <c r="DC160" s="25">
        <v>13.784231744</v>
      </c>
      <c r="DD160" s="25">
        <v>13.784231744</v>
      </c>
      <c r="DE160" s="25">
        <v>13.784231744</v>
      </c>
      <c r="DF160" s="25">
        <v>5.6934305791204141</v>
      </c>
      <c r="DG160" s="25">
        <v>13.867614576999999</v>
      </c>
      <c r="DH160" s="25">
        <v>13.867614576999999</v>
      </c>
      <c r="DI160" s="25">
        <v>13.867614576999999</v>
      </c>
      <c r="DJ160" s="25">
        <v>5.1222925415188634</v>
      </c>
      <c r="DK160" s="25">
        <v>13.929213618</v>
      </c>
      <c r="DL160" s="25">
        <v>13.929213618</v>
      </c>
      <c r="DM160" s="25">
        <v>13.929213618</v>
      </c>
      <c r="DN160" s="25">
        <v>4.6308577150394985</v>
      </c>
      <c r="DO160" s="27">
        <v>13.205263114999999</v>
      </c>
      <c r="DP160" s="27">
        <v>13.205263114999999</v>
      </c>
      <c r="DQ160" s="27">
        <v>13.205263114999999</v>
      </c>
      <c r="DR160" s="27">
        <v>7.2453897998762971</v>
      </c>
      <c r="DS160" s="27">
        <v>13.207649454</v>
      </c>
      <c r="DT160" s="27">
        <v>13.207649454</v>
      </c>
      <c r="DU160" s="27">
        <v>13.207649454</v>
      </c>
      <c r="DV160" s="27">
        <v>7.156072464634371</v>
      </c>
      <c r="DW160" s="27">
        <v>13.240273208</v>
      </c>
      <c r="DX160" s="27">
        <v>13.240273208</v>
      </c>
      <c r="DY160" s="27">
        <v>13.240273208</v>
      </c>
      <c r="DZ160" s="27">
        <v>7.0030279117882124</v>
      </c>
      <c r="EA160" s="27">
        <v>13.279909550999999</v>
      </c>
      <c r="EB160" s="27">
        <v>13.279909550999999</v>
      </c>
      <c r="EC160" s="27">
        <v>13.279909550999999</v>
      </c>
      <c r="ED160" s="27">
        <v>6.8628269761572076</v>
      </c>
      <c r="EE160" s="27">
        <v>13.321596431</v>
      </c>
      <c r="EF160" s="27">
        <v>13.321596431</v>
      </c>
      <c r="EG160" s="27">
        <v>13.321596431</v>
      </c>
      <c r="EH160" s="27">
        <v>6.8470240510819247</v>
      </c>
      <c r="EI160" s="27">
        <v>13.368060917999999</v>
      </c>
      <c r="EJ160" s="27">
        <v>13.368060917999999</v>
      </c>
      <c r="EK160" s="27">
        <v>13.368060917999999</v>
      </c>
      <c r="EL160" s="27">
        <v>6.7277894692398208</v>
      </c>
      <c r="EM160" s="27">
        <v>13.419886468</v>
      </c>
      <c r="EN160" s="27">
        <v>13.419886468</v>
      </c>
      <c r="EO160" s="27">
        <v>13.419886468</v>
      </c>
      <c r="EP160" s="27">
        <v>6.640923658788112</v>
      </c>
      <c r="EQ160" s="27">
        <v>13.478978051</v>
      </c>
      <c r="ER160" s="27">
        <v>13.478978051</v>
      </c>
      <c r="ES160" s="27">
        <v>13.478978051</v>
      </c>
      <c r="ET160" s="27">
        <v>6.4917768736355059</v>
      </c>
      <c r="EU160" s="27">
        <v>13.540258643</v>
      </c>
      <c r="EV160" s="27">
        <v>13.540258643</v>
      </c>
      <c r="EW160" s="27">
        <v>13.540258643</v>
      </c>
      <c r="EX160" s="27">
        <v>6.3406917468414781</v>
      </c>
      <c r="EY160" s="27">
        <v>13.595716171999999</v>
      </c>
      <c r="EZ160" s="27">
        <v>13.595716171999999</v>
      </c>
      <c r="FA160" s="27">
        <v>13.595716171999999</v>
      </c>
      <c r="FB160" s="27">
        <v>6.1777998216324486</v>
      </c>
      <c r="FC160" s="27">
        <v>13.799136973</v>
      </c>
      <c r="FD160" s="27">
        <v>13.799136973</v>
      </c>
      <c r="FE160" s="27">
        <v>13.799136973</v>
      </c>
      <c r="FF160" s="27">
        <v>5.4514613651736346</v>
      </c>
      <c r="FG160" s="27">
        <v>13.937300908000001</v>
      </c>
      <c r="FH160" s="27">
        <v>13.937300908000001</v>
      </c>
      <c r="FI160" s="27">
        <v>13.937300908000001</v>
      </c>
      <c r="FJ160" s="27">
        <v>4.9399923108144623</v>
      </c>
      <c r="FK160" s="27">
        <v>14.033464945</v>
      </c>
      <c r="FL160" s="27">
        <v>14.033464945</v>
      </c>
      <c r="FM160" s="27">
        <v>14.033464945</v>
      </c>
      <c r="FN160" s="27">
        <v>4.6501245248191472</v>
      </c>
      <c r="FO160" s="27">
        <v>14.084491994</v>
      </c>
      <c r="FP160" s="27">
        <v>14.084491994</v>
      </c>
      <c r="FQ160" s="27">
        <v>14.084491994</v>
      </c>
      <c r="FR160" s="27">
        <v>4.7355026455951004</v>
      </c>
      <c r="FS160" s="28">
        <v>13.205777495</v>
      </c>
      <c r="FT160" s="28">
        <v>13.205777495</v>
      </c>
      <c r="FU160" s="28">
        <v>13.205777495</v>
      </c>
      <c r="FV160" s="28">
        <v>7.2453897998762971</v>
      </c>
      <c r="FW160" s="28">
        <v>13.207056957000001</v>
      </c>
      <c r="FX160" s="28">
        <v>13.207056957000001</v>
      </c>
      <c r="FY160" s="28">
        <v>13.207056957000001</v>
      </c>
      <c r="FZ160" s="28">
        <v>7.146289338621636</v>
      </c>
      <c r="GA160" s="28">
        <v>13.244693129</v>
      </c>
      <c r="GB160" s="28">
        <v>13.244693129</v>
      </c>
      <c r="GC160" s="28">
        <v>13.244693129</v>
      </c>
      <c r="GD160" s="28">
        <v>6.9963282045370097</v>
      </c>
      <c r="GE160" s="28">
        <v>13.294034075999999</v>
      </c>
      <c r="GF160" s="28">
        <v>13.294034075999999</v>
      </c>
      <c r="GG160" s="28">
        <v>13.294034075999999</v>
      </c>
      <c r="GH160" s="28">
        <v>6.8592866008244862</v>
      </c>
      <c r="GI160" s="28">
        <v>13.353151344</v>
      </c>
      <c r="GJ160" s="28">
        <v>13.353151344</v>
      </c>
      <c r="GK160" s="28">
        <v>13.353151344</v>
      </c>
      <c r="GL160" s="28">
        <v>6.8395260126214756</v>
      </c>
      <c r="GM160" s="28">
        <v>13.426069611999999</v>
      </c>
      <c r="GN160" s="28">
        <v>13.426069611999999</v>
      </c>
      <c r="GO160" s="28">
        <v>13.426069611999999</v>
      </c>
      <c r="GP160" s="28">
        <v>6.716638266437581</v>
      </c>
      <c r="GQ160" s="28">
        <v>13.508270773</v>
      </c>
      <c r="GR160" s="28">
        <v>13.508270773</v>
      </c>
      <c r="GS160" s="28">
        <v>13.508270773</v>
      </c>
      <c r="GT160" s="28">
        <v>6.6228229330273063</v>
      </c>
      <c r="GU160" s="28">
        <v>13.581245105000001</v>
      </c>
      <c r="GV160" s="28">
        <v>13.581245105000001</v>
      </c>
      <c r="GW160" s="28">
        <v>13.581245105000001</v>
      </c>
      <c r="GX160" s="28">
        <v>6.4732172173400588</v>
      </c>
      <c r="GY160" s="28">
        <v>13.662122083</v>
      </c>
      <c r="GZ160" s="28">
        <v>13.662122083</v>
      </c>
      <c r="HA160" s="28">
        <v>13.662122083</v>
      </c>
      <c r="HB160" s="28">
        <v>6.3026314150328497</v>
      </c>
      <c r="HC160" s="28">
        <v>13.743360722</v>
      </c>
      <c r="HD160" s="28">
        <v>13.743360722</v>
      </c>
      <c r="HE160" s="28">
        <v>13.743360722</v>
      </c>
      <c r="HF160" s="28">
        <v>6.1488674569829067</v>
      </c>
      <c r="HG160" s="28">
        <v>14.047973372</v>
      </c>
      <c r="HH160" s="28">
        <v>14.047973372</v>
      </c>
      <c r="HI160" s="28">
        <v>14.047973372</v>
      </c>
      <c r="HJ160" s="28">
        <v>5.2475997132549237</v>
      </c>
      <c r="HK160" s="28">
        <v>14.281650668999999</v>
      </c>
      <c r="HL160" s="28">
        <v>14.281650668999999</v>
      </c>
      <c r="HM160" s="28">
        <v>14.281650668999999</v>
      </c>
      <c r="HN160" s="28">
        <v>3.9335427447006417</v>
      </c>
      <c r="HO160" s="28">
        <v>14.382800904</v>
      </c>
      <c r="HP160" s="28">
        <v>14.382800904</v>
      </c>
      <c r="HQ160" s="28">
        <v>14.382800904</v>
      </c>
      <c r="HR160" s="28">
        <v>3.0362226376588914</v>
      </c>
      <c r="HS160" s="28">
        <v>14.407340695</v>
      </c>
      <c r="HT160" s="28">
        <v>14.407340695</v>
      </c>
      <c r="HU160" s="28">
        <v>14.407340695</v>
      </c>
      <c r="HV160" s="28">
        <v>2.4489665739639399</v>
      </c>
      <c r="HW160" s="29">
        <v>13.205777495</v>
      </c>
      <c r="HX160" s="29">
        <v>13.205777495</v>
      </c>
      <c r="HY160" s="29">
        <v>13.205777495</v>
      </c>
      <c r="HZ160" s="29">
        <v>7.2453897998762971</v>
      </c>
      <c r="IA160" s="29">
        <v>13.202797201999999</v>
      </c>
      <c r="IB160" s="29">
        <v>13.202797201999999</v>
      </c>
      <c r="IC160" s="29">
        <v>13.202797201999999</v>
      </c>
      <c r="ID160" s="29">
        <v>7.1569524622273821</v>
      </c>
      <c r="IE160" s="29">
        <v>13.254064889</v>
      </c>
      <c r="IF160" s="29">
        <v>13.254064889</v>
      </c>
      <c r="IG160" s="29">
        <v>13.254064889</v>
      </c>
      <c r="IH160" s="29">
        <v>6.9694432999420384</v>
      </c>
      <c r="II160" s="29">
        <v>13.304893075999999</v>
      </c>
      <c r="IJ160" s="29">
        <v>13.304893075999999</v>
      </c>
      <c r="IK160" s="29">
        <v>13.304893075999999</v>
      </c>
      <c r="IL160" s="29">
        <v>6.8304762156057235</v>
      </c>
      <c r="IM160" s="29">
        <v>13.36422501</v>
      </c>
      <c r="IN160" s="29">
        <v>13.36422501</v>
      </c>
      <c r="IO160" s="29">
        <v>13.36422501</v>
      </c>
      <c r="IP160" s="29">
        <v>6.8075246026332508</v>
      </c>
      <c r="IQ160" s="29">
        <v>13.434941881</v>
      </c>
      <c r="IR160" s="29">
        <v>13.434941881</v>
      </c>
      <c r="IS160" s="29">
        <v>13.434941881</v>
      </c>
      <c r="IT160" s="29">
        <v>6.6904522160863289</v>
      </c>
      <c r="IU160" s="29">
        <v>13.501689515999999</v>
      </c>
      <c r="IV160" s="29">
        <v>13.501689515999999</v>
      </c>
      <c r="IW160" s="29">
        <v>13.501689515999999</v>
      </c>
      <c r="IX160" s="29">
        <v>6.6097817883049617</v>
      </c>
      <c r="IY160" s="29">
        <v>13.567752579</v>
      </c>
      <c r="IZ160" s="29">
        <v>13.567752579</v>
      </c>
      <c r="JA160" s="29">
        <v>13.567752579</v>
      </c>
      <c r="JB160" s="29">
        <v>6.4784893348266523</v>
      </c>
      <c r="JC160" s="29">
        <v>13.632575083999999</v>
      </c>
      <c r="JD160" s="29">
        <v>13.632575083999999</v>
      </c>
      <c r="JE160" s="29">
        <v>13.632575083999999</v>
      </c>
      <c r="JF160" s="29">
        <v>6.2972800775169127</v>
      </c>
      <c r="JG160" s="29">
        <v>13.708171282</v>
      </c>
      <c r="JH160" s="29">
        <v>13.708171282</v>
      </c>
      <c r="JI160" s="29">
        <v>13.708171282</v>
      </c>
      <c r="JJ160" s="29">
        <v>5.9734216903513699</v>
      </c>
      <c r="JK160" s="29">
        <v>14.000205185</v>
      </c>
      <c r="JL160" s="29">
        <v>14.000205185</v>
      </c>
      <c r="JM160" s="29">
        <v>14.000205185</v>
      </c>
      <c r="JN160" s="29">
        <v>4.3755092756055021</v>
      </c>
      <c r="JO160" s="29">
        <v>14.175134915000001</v>
      </c>
      <c r="JP160" s="29">
        <v>14.175134915000001</v>
      </c>
      <c r="JQ160" s="29">
        <v>14.175134915000001</v>
      </c>
      <c r="JR160" s="29">
        <v>3.1327446154917098</v>
      </c>
      <c r="JS160" s="29">
        <v>14.206245634</v>
      </c>
      <c r="JT160" s="29">
        <v>14.206245634</v>
      </c>
      <c r="JU160" s="29">
        <v>14.206245634</v>
      </c>
      <c r="JV160" s="29">
        <v>2.5043557084861803</v>
      </c>
      <c r="JW160" s="29">
        <v>14.171175762000001</v>
      </c>
      <c r="JX160" s="29">
        <v>14.171175762000001</v>
      </c>
      <c r="JY160" s="29">
        <v>14.171175762000001</v>
      </c>
      <c r="JZ160" s="29">
        <v>2.6558953142311736</v>
      </c>
    </row>
    <row r="161" spans="1:286" ht="15" thickBot="1" x14ac:dyDescent="0.4">
      <c r="A161" s="2"/>
      <c r="B161" s="74" t="s">
        <v>633</v>
      </c>
      <c r="C161" s="74" t="s">
        <v>516</v>
      </c>
      <c r="D161" s="74" t="s">
        <v>859</v>
      </c>
      <c r="E161" s="87">
        <v>395915</v>
      </c>
      <c r="F161" s="84">
        <v>387138</v>
      </c>
      <c r="G161" s="22">
        <v>30.178336597000001</v>
      </c>
      <c r="H161" s="22">
        <v>17.0527665317139</v>
      </c>
      <c r="I161" s="22">
        <v>12.256159068865179</v>
      </c>
      <c r="J161" s="22">
        <v>16.493135430084315</v>
      </c>
      <c r="K161" s="22">
        <v>30.170159284</v>
      </c>
      <c r="L161" s="22">
        <v>16.956524079312725</v>
      </c>
      <c r="M161" s="22">
        <v>12.186987723346974</v>
      </c>
      <c r="N161" s="22">
        <v>16.377175514200324</v>
      </c>
      <c r="O161" s="22">
        <v>30.221861374</v>
      </c>
      <c r="P161" s="22">
        <v>17.004521639755641</v>
      </c>
      <c r="Q161" s="22">
        <v>12.221484515091106</v>
      </c>
      <c r="R161" s="22">
        <v>16.203412756345209</v>
      </c>
      <c r="S161" s="22">
        <v>30.293597308999999</v>
      </c>
      <c r="T161" s="22">
        <v>16.89391024274299</v>
      </c>
      <c r="U161" s="22">
        <v>12.141985926161549</v>
      </c>
      <c r="V161" s="22">
        <v>15.721894267695594</v>
      </c>
      <c r="W161" s="22">
        <v>30.381149861000001</v>
      </c>
      <c r="X161" s="22">
        <v>16.798646952094387</v>
      </c>
      <c r="Y161" s="22">
        <v>12.073518323474239</v>
      </c>
      <c r="Z161" s="22">
        <v>15.481776965830575</v>
      </c>
      <c r="AA161" s="22">
        <v>30.47957005</v>
      </c>
      <c r="AB161" s="22">
        <v>16.651328847720119</v>
      </c>
      <c r="AC161" s="22">
        <v>11.967637901222707</v>
      </c>
      <c r="AD161" s="22">
        <v>15.070751271914308</v>
      </c>
      <c r="AE161" s="22">
        <v>30.586224857000001</v>
      </c>
      <c r="AF161" s="22">
        <v>16.512460672103451</v>
      </c>
      <c r="AG161" s="22">
        <v>11.867830609145159</v>
      </c>
      <c r="AH161" s="22">
        <v>14.601823210331768</v>
      </c>
      <c r="AI161" s="22">
        <v>30.705428510000001</v>
      </c>
      <c r="AJ161" s="22">
        <v>16.405259400710094</v>
      </c>
      <c r="AK161" s="22">
        <v>11.79078294464227</v>
      </c>
      <c r="AL161" s="22">
        <v>14.235017336393604</v>
      </c>
      <c r="AM161" s="22">
        <v>30.833095158999999</v>
      </c>
      <c r="AN161" s="22">
        <v>16.277468627688854</v>
      </c>
      <c r="AO161" s="22">
        <v>11.698937199919925</v>
      </c>
      <c r="AP161" s="22">
        <v>13.792189438352665</v>
      </c>
      <c r="AQ161" s="22">
        <v>30.987577181999999</v>
      </c>
      <c r="AR161" s="22">
        <v>16.126684493996599</v>
      </c>
      <c r="AS161" s="22">
        <v>11.590565674152744</v>
      </c>
      <c r="AT161" s="22">
        <v>13.173235827039546</v>
      </c>
      <c r="AU161" s="22">
        <v>31.549587540000001</v>
      </c>
      <c r="AV161" s="22">
        <v>15.504193421125004</v>
      </c>
      <c r="AW161" s="22">
        <v>11.143169083466178</v>
      </c>
      <c r="AX161" s="22">
        <v>10.993024688870783</v>
      </c>
      <c r="AY161" s="22">
        <v>31.918619890000002</v>
      </c>
      <c r="AZ161" s="22">
        <v>15.104617499702318</v>
      </c>
      <c r="BA161" s="22">
        <v>10.855986001240948</v>
      </c>
      <c r="BB161" s="22">
        <v>9.9309732056999636</v>
      </c>
      <c r="BC161" s="22">
        <v>32.134694076000002</v>
      </c>
      <c r="BD161" s="22">
        <v>14.790154112489638</v>
      </c>
      <c r="BE161" s="22">
        <v>10.629974973186055</v>
      </c>
      <c r="BF161" s="22">
        <v>9.616907768948451</v>
      </c>
      <c r="BG161" s="22">
        <v>32.256170959999999</v>
      </c>
      <c r="BH161" s="22">
        <v>14.600088313193673</v>
      </c>
      <c r="BI161" s="22">
        <v>10.493370940908353</v>
      </c>
      <c r="BJ161" s="22">
        <v>10.050736954967455</v>
      </c>
      <c r="BK161" s="25">
        <v>30.177425918000001</v>
      </c>
      <c r="BL161" s="25">
        <v>17.0527665317139</v>
      </c>
      <c r="BM161" s="25">
        <v>12.256159068865179</v>
      </c>
      <c r="BN161" s="25">
        <v>16.493135430084315</v>
      </c>
      <c r="BO161" s="25">
        <v>30.181548046</v>
      </c>
      <c r="BP161" s="25">
        <v>16.892367718477367</v>
      </c>
      <c r="BQ161" s="25">
        <v>12.140877283600124</v>
      </c>
      <c r="BR161" s="25">
        <v>16.375322401705986</v>
      </c>
      <c r="BS161" s="25">
        <v>30.227279631999998</v>
      </c>
      <c r="BT161" s="25">
        <v>16.926234981184908</v>
      </c>
      <c r="BU161" s="25">
        <v>12.165218352141629</v>
      </c>
      <c r="BV161" s="25">
        <v>16.27474144634764</v>
      </c>
      <c r="BW161" s="25">
        <v>30.279182647999999</v>
      </c>
      <c r="BX161" s="25">
        <v>16.90471990651216</v>
      </c>
      <c r="BY161" s="25">
        <v>12.149755044350643</v>
      </c>
      <c r="BZ161" s="25">
        <v>15.973389919003576</v>
      </c>
      <c r="CA161" s="25">
        <v>30.337633831000002</v>
      </c>
      <c r="CB161" s="25">
        <v>16.907405901578027</v>
      </c>
      <c r="CC161" s="25">
        <v>12.151685521890709</v>
      </c>
      <c r="CD161" s="25">
        <v>15.927870083403928</v>
      </c>
      <c r="CE161" s="25">
        <v>30.409280895000002</v>
      </c>
      <c r="CF161" s="25">
        <v>16.828493569567044</v>
      </c>
      <c r="CG161" s="25">
        <v>12.094969675120446</v>
      </c>
      <c r="CH161" s="25">
        <v>15.680957755631809</v>
      </c>
      <c r="CI161" s="25">
        <v>30.495505144999999</v>
      </c>
      <c r="CJ161" s="25">
        <v>16.73228071791727</v>
      </c>
      <c r="CK161" s="25">
        <v>12.025819604245099</v>
      </c>
      <c r="CL161" s="25">
        <v>15.344685665234806</v>
      </c>
      <c r="CM161" s="25">
        <v>30.595052653</v>
      </c>
      <c r="CN161" s="25">
        <v>16.663148119360628</v>
      </c>
      <c r="CO161" s="25">
        <v>11.976132644467727</v>
      </c>
      <c r="CP161" s="25">
        <v>15.070732390041488</v>
      </c>
      <c r="CQ161" s="25">
        <v>30.708570688999998</v>
      </c>
      <c r="CR161" s="25">
        <v>16.606862541999185</v>
      </c>
      <c r="CS161" s="25">
        <v>11.935679091776331</v>
      </c>
      <c r="CT161" s="25">
        <v>14.748656115564559</v>
      </c>
      <c r="CU161" s="25">
        <v>30.834721440999999</v>
      </c>
      <c r="CV161" s="25">
        <v>16.503386488549822</v>
      </c>
      <c r="CW161" s="25">
        <v>11.861308814757923</v>
      </c>
      <c r="CX161" s="25">
        <v>14.379960319419242</v>
      </c>
      <c r="CY161" s="25">
        <v>31.053822253</v>
      </c>
      <c r="CZ161" s="25">
        <v>16.238779539928007</v>
      </c>
      <c r="DA161" s="25">
        <v>11.6711305907727</v>
      </c>
      <c r="DB161" s="25">
        <v>13.22291642930394</v>
      </c>
      <c r="DC161" s="25">
        <v>31.219974958000002</v>
      </c>
      <c r="DD161" s="25">
        <v>15.98025632776454</v>
      </c>
      <c r="DE161" s="25">
        <v>11.485324867966561</v>
      </c>
      <c r="DF161" s="25">
        <v>12.311852252675141</v>
      </c>
      <c r="DG161" s="25">
        <v>31.320953008</v>
      </c>
      <c r="DH161" s="25">
        <v>15.809221990847618</v>
      </c>
      <c r="DI161" s="25">
        <v>11.362399122422973</v>
      </c>
      <c r="DJ161" s="25">
        <v>11.642821567197849</v>
      </c>
      <c r="DK161" s="25">
        <v>31.391811751999999</v>
      </c>
      <c r="DL161" s="25">
        <v>15.683968194438306</v>
      </c>
      <c r="DM161" s="25">
        <v>11.27237675274373</v>
      </c>
      <c r="DN161" s="25">
        <v>11.32722646617599</v>
      </c>
      <c r="DO161" s="27">
        <v>30.178336597000001</v>
      </c>
      <c r="DP161" s="27">
        <v>17.0527665317139</v>
      </c>
      <c r="DQ161" s="27">
        <v>12.256159068865179</v>
      </c>
      <c r="DR161" s="27">
        <v>16.493135430084315</v>
      </c>
      <c r="DS161" s="27">
        <v>30.170159288000001</v>
      </c>
      <c r="DT161" s="27">
        <v>16.932111209502938</v>
      </c>
      <c r="DU161" s="27">
        <v>12.169441713134509</v>
      </c>
      <c r="DV161" s="27">
        <v>16.377175503948738</v>
      </c>
      <c r="DW161" s="27">
        <v>30.221861370999999</v>
      </c>
      <c r="DX161" s="27">
        <v>16.998979423628771</v>
      </c>
      <c r="DY161" s="27">
        <v>12.217501215236586</v>
      </c>
      <c r="DZ161" s="27">
        <v>16.203412776671087</v>
      </c>
      <c r="EA161" s="27">
        <v>30.293597308999999</v>
      </c>
      <c r="EB161" s="27">
        <v>16.884513813682716</v>
      </c>
      <c r="EC161" s="27">
        <v>12.135232527583796</v>
      </c>
      <c r="ED161" s="27">
        <v>15.721894267695594</v>
      </c>
      <c r="EE161" s="27">
        <v>30.381149878999999</v>
      </c>
      <c r="EF161" s="27">
        <v>16.791990157455608</v>
      </c>
      <c r="EG161" s="27">
        <v>12.068733954097581</v>
      </c>
      <c r="EH161" s="27">
        <v>15.481776884638037</v>
      </c>
      <c r="EI161" s="27">
        <v>30.479570031000002</v>
      </c>
      <c r="EJ161" s="27">
        <v>16.647514951298579</v>
      </c>
      <c r="EK161" s="27">
        <v>11.964896778770365</v>
      </c>
      <c r="EL161" s="27">
        <v>15.070751363278481</v>
      </c>
      <c r="EM161" s="27">
        <v>30.586224857000001</v>
      </c>
      <c r="EN161" s="27">
        <v>16.511500600460959</v>
      </c>
      <c r="EO161" s="27">
        <v>11.867140586752253</v>
      </c>
      <c r="EP161" s="27">
        <v>14.601823210331768</v>
      </c>
      <c r="EQ161" s="27">
        <v>30.705428510000001</v>
      </c>
      <c r="ER161" s="27">
        <v>16.40860256614689</v>
      </c>
      <c r="ES161" s="27">
        <v>11.793185743467358</v>
      </c>
      <c r="ET161" s="27">
        <v>14.235017336393604</v>
      </c>
      <c r="EU161" s="27">
        <v>30.833095158999999</v>
      </c>
      <c r="EV161" s="27">
        <v>16.275645784018447</v>
      </c>
      <c r="EW161" s="27">
        <v>11.697627086282901</v>
      </c>
      <c r="EX161" s="27">
        <v>13.792189438352665</v>
      </c>
      <c r="EY161" s="27">
        <v>30.975796595999999</v>
      </c>
      <c r="EZ161" s="27">
        <v>16.135714558853277</v>
      </c>
      <c r="FA161" s="27">
        <v>11.597055759563801</v>
      </c>
      <c r="FB161" s="27">
        <v>13.221430452979899</v>
      </c>
      <c r="FC161" s="27">
        <v>31.499376378000001</v>
      </c>
      <c r="FD161" s="27">
        <v>15.534151474386627</v>
      </c>
      <c r="FE161" s="27">
        <v>11.164700526208042</v>
      </c>
      <c r="FF161" s="27">
        <v>11.192305486680478</v>
      </c>
      <c r="FG161" s="27">
        <v>31.844305492</v>
      </c>
      <c r="FH161" s="27">
        <v>15.14493179109995</v>
      </c>
      <c r="FI161" s="27">
        <v>10.884960676241574</v>
      </c>
      <c r="FJ161" s="27">
        <v>10.166817313500829</v>
      </c>
      <c r="FK161" s="27">
        <v>32.051509996999997</v>
      </c>
      <c r="FL161" s="27">
        <v>14.826185337817355</v>
      </c>
      <c r="FM161" s="27">
        <v>10.655871324270283</v>
      </c>
      <c r="FN161" s="27">
        <v>9.8299195162391548</v>
      </c>
      <c r="FO161" s="27">
        <v>32.173214326</v>
      </c>
      <c r="FP161" s="27">
        <v>14.628155222529285</v>
      </c>
      <c r="FQ161" s="27">
        <v>10.513543181274686</v>
      </c>
      <c r="FR161" s="27">
        <v>10.219676580913383</v>
      </c>
      <c r="FS161" s="28">
        <v>30.179703716999999</v>
      </c>
      <c r="FT161" s="28">
        <v>17.0527665317139</v>
      </c>
      <c r="FU161" s="28">
        <v>12.256159068865179</v>
      </c>
      <c r="FV161" s="28">
        <v>16.493135430084315</v>
      </c>
      <c r="FW161" s="28">
        <v>30.173393568999998</v>
      </c>
      <c r="FX161" s="28">
        <v>17.030066173587272</v>
      </c>
      <c r="FY161" s="28">
        <v>12.239843874518106</v>
      </c>
      <c r="FZ161" s="28">
        <v>16.369998537796221</v>
      </c>
      <c r="GA161" s="28">
        <v>30.234887700000002</v>
      </c>
      <c r="GB161" s="28">
        <v>16.93519353651466</v>
      </c>
      <c r="GC161" s="28">
        <v>12.171657042247686</v>
      </c>
      <c r="GD161" s="28">
        <v>16.188188182929292</v>
      </c>
      <c r="GE161" s="28">
        <v>30.327202960000001</v>
      </c>
      <c r="GF161" s="28">
        <v>16.750438880633421</v>
      </c>
      <c r="GG161" s="28">
        <v>12.038870233316553</v>
      </c>
      <c r="GH161" s="28">
        <v>15.762235817104088</v>
      </c>
      <c r="GI161" s="28">
        <v>30.449574223999999</v>
      </c>
      <c r="GJ161" s="28">
        <v>16.58680699110943</v>
      </c>
      <c r="GK161" s="28">
        <v>11.921264772465655</v>
      </c>
      <c r="GL161" s="28">
        <v>15.570961313225549</v>
      </c>
      <c r="GM161" s="28">
        <v>30.596511576000001</v>
      </c>
      <c r="GN161" s="28">
        <v>16.394844606810913</v>
      </c>
      <c r="GO161" s="28">
        <v>11.783297627203577</v>
      </c>
      <c r="GP161" s="28">
        <v>15.155860287703588</v>
      </c>
      <c r="GQ161" s="28">
        <v>30.7662449</v>
      </c>
      <c r="GR161" s="28">
        <v>16.200761803467536</v>
      </c>
      <c r="GS161" s="28">
        <v>11.643806495023709</v>
      </c>
      <c r="GT161" s="28">
        <v>14.613404806724461</v>
      </c>
      <c r="GU161" s="28">
        <v>30.963966106000001</v>
      </c>
      <c r="GV161" s="28">
        <v>16.073626566543624</v>
      </c>
      <c r="GW161" s="28">
        <v>11.552431897001771</v>
      </c>
      <c r="GX161" s="28">
        <v>14.186256928627039</v>
      </c>
      <c r="GY161" s="28">
        <v>31.156693529999998</v>
      </c>
      <c r="GZ161" s="28">
        <v>15.94221995749575</v>
      </c>
      <c r="HA161" s="28">
        <v>11.457987379732639</v>
      </c>
      <c r="HB161" s="28">
        <v>13.831704922366765</v>
      </c>
      <c r="HC161" s="28">
        <v>31.363822839000001</v>
      </c>
      <c r="HD161" s="28">
        <v>15.776786559951246</v>
      </c>
      <c r="HE161" s="28">
        <v>11.339087139596385</v>
      </c>
      <c r="HF161" s="28">
        <v>13.378694233652313</v>
      </c>
      <c r="HG161" s="28">
        <v>32.07312787</v>
      </c>
      <c r="HH161" s="28">
        <v>14.918339150478989</v>
      </c>
      <c r="HI161" s="28">
        <v>10.722104083903909</v>
      </c>
      <c r="HJ161" s="28">
        <v>11.050787969057936</v>
      </c>
      <c r="HK161" s="28">
        <v>32.655522916000002</v>
      </c>
      <c r="HL161" s="28">
        <v>13.62313291515281</v>
      </c>
      <c r="HM161" s="28">
        <v>9.791213860454155</v>
      </c>
      <c r="HN161" s="28">
        <v>6.6718142488297865</v>
      </c>
      <c r="HO161" s="28">
        <v>32.972646359000002</v>
      </c>
      <c r="HP161" s="28">
        <v>12.576226053644149</v>
      </c>
      <c r="HQ161" s="28">
        <v>9.0387812858877936</v>
      </c>
      <c r="HR161" s="28">
        <v>3.5230558554925331</v>
      </c>
      <c r="HS161" s="28">
        <v>33.163738213999999</v>
      </c>
      <c r="HT161" s="28">
        <v>11.810717459075596</v>
      </c>
      <c r="HU161" s="28">
        <v>8.4885951863967186</v>
      </c>
      <c r="HV161" s="28">
        <v>1.4176687213221584</v>
      </c>
      <c r="HW161" s="29">
        <v>30.179703716999999</v>
      </c>
      <c r="HX161" s="29">
        <v>17.0527665317139</v>
      </c>
      <c r="HY161" s="29">
        <v>12.256159068865179</v>
      </c>
      <c r="HZ161" s="29">
        <v>16.493135430084315</v>
      </c>
      <c r="IA161" s="29">
        <v>30.154016764000001</v>
      </c>
      <c r="IB161" s="29">
        <v>16.958550541131498</v>
      </c>
      <c r="IC161" s="29">
        <v>12.188444181356392</v>
      </c>
      <c r="ID161" s="29">
        <v>16.429094091479183</v>
      </c>
      <c r="IE161" s="29">
        <v>30.243544751999998</v>
      </c>
      <c r="IF161" s="29">
        <v>16.998911147444709</v>
      </c>
      <c r="IG161" s="29">
        <v>12.217452143798768</v>
      </c>
      <c r="IH161" s="29">
        <v>16.123618236436187</v>
      </c>
      <c r="II161" s="29">
        <v>30.33507681</v>
      </c>
      <c r="IJ161" s="29">
        <v>16.851885524665306</v>
      </c>
      <c r="IK161" s="29">
        <v>12.111781933828317</v>
      </c>
      <c r="IL161" s="29">
        <v>15.692049047373244</v>
      </c>
      <c r="IM161" s="29">
        <v>30.451364364</v>
      </c>
      <c r="IN161" s="29">
        <v>16.709129349973214</v>
      </c>
      <c r="IO161" s="29">
        <v>12.009180260262028</v>
      </c>
      <c r="IP161" s="29">
        <v>15.511783555088524</v>
      </c>
      <c r="IQ161" s="29">
        <v>30.582906264000002</v>
      </c>
      <c r="IR161" s="29">
        <v>16.498219631399177</v>
      </c>
      <c r="IS161" s="29">
        <v>11.857595292790293</v>
      </c>
      <c r="IT161" s="29">
        <v>15.123241118342321</v>
      </c>
      <c r="IU161" s="29">
        <v>30.73773989</v>
      </c>
      <c r="IV161" s="29">
        <v>16.26890840513008</v>
      </c>
      <c r="IW161" s="29">
        <v>11.692784799419391</v>
      </c>
      <c r="IX161" s="29">
        <v>14.686628628550602</v>
      </c>
      <c r="IY161" s="29">
        <v>30.909929711</v>
      </c>
      <c r="IZ161" s="29">
        <v>16.158734949783096</v>
      </c>
      <c r="JA161" s="29">
        <v>11.61360096778785</v>
      </c>
      <c r="JB161" s="29">
        <v>14.383640412610779</v>
      </c>
      <c r="JC161" s="29">
        <v>31.069455494</v>
      </c>
      <c r="JD161" s="29">
        <v>16.021978714046558</v>
      </c>
      <c r="JE161" s="29">
        <v>11.515311568485451</v>
      </c>
      <c r="JF161" s="29">
        <v>14.009017618263121</v>
      </c>
      <c r="JG161" s="29">
        <v>31.279009283000001</v>
      </c>
      <c r="JH161" s="29">
        <v>15.772906671878349</v>
      </c>
      <c r="JI161" s="29">
        <v>11.336298587644867</v>
      </c>
      <c r="JJ161" s="29">
        <v>12.95235588922467</v>
      </c>
      <c r="JK161" s="29">
        <v>31.995853199999999</v>
      </c>
      <c r="JL161" s="29">
        <v>14.437316870574481</v>
      </c>
      <c r="JM161" s="29">
        <v>10.376383900189808</v>
      </c>
      <c r="JN161" s="29">
        <v>8.0288678630597055</v>
      </c>
      <c r="JO161" s="29">
        <v>32.400286923000003</v>
      </c>
      <c r="JP161" s="29">
        <v>13.265708451742523</v>
      </c>
      <c r="JQ161" s="29">
        <v>9.5343258610486998</v>
      </c>
      <c r="JR161" s="29">
        <v>4.3541301129757706</v>
      </c>
      <c r="JS161" s="29">
        <v>32.524426016</v>
      </c>
      <c r="JT161" s="29">
        <v>12.604684668640711</v>
      </c>
      <c r="JU161" s="29">
        <v>9.059235052825187</v>
      </c>
      <c r="JV161" s="29">
        <v>2.3363483967010197</v>
      </c>
      <c r="JW161" s="29">
        <v>32.455936764999997</v>
      </c>
      <c r="JX161" s="29">
        <v>12.590840741694661</v>
      </c>
      <c r="JY161" s="29">
        <v>9.0492851499473765</v>
      </c>
      <c r="JZ161" s="29">
        <v>3.1045973862179821</v>
      </c>
    </row>
    <row r="162" spans="1:286" ht="15" thickBot="1" x14ac:dyDescent="0.4">
      <c r="A162" s="2"/>
      <c r="B162" s="74" t="s">
        <v>634</v>
      </c>
      <c r="C162" s="74" t="s">
        <v>576</v>
      </c>
      <c r="D162" s="74" t="s">
        <v>860</v>
      </c>
      <c r="E162" s="87">
        <v>357489</v>
      </c>
      <c r="F162" s="84">
        <v>397336</v>
      </c>
      <c r="G162" s="22">
        <v>2.6844262295081971</v>
      </c>
      <c r="H162" s="22">
        <v>0.44197031039136303</v>
      </c>
      <c r="I162" s="22">
        <v>0.31765276430649858</v>
      </c>
      <c r="J162" s="22">
        <v>2.6844262295081971</v>
      </c>
      <c r="K162" s="22">
        <v>2.6844262295081971</v>
      </c>
      <c r="L162" s="22">
        <v>0.44197031039136303</v>
      </c>
      <c r="M162" s="22">
        <v>0.31765276430649858</v>
      </c>
      <c r="N162" s="22">
        <v>2.6844262295081971</v>
      </c>
      <c r="O162" s="22">
        <v>2.6844262295081971</v>
      </c>
      <c r="P162" s="22">
        <v>0.44197031039136303</v>
      </c>
      <c r="Q162" s="22">
        <v>0.31765276430649858</v>
      </c>
      <c r="R162" s="22">
        <v>2.6844262295081971</v>
      </c>
      <c r="S162" s="22">
        <v>2.6844262295081971</v>
      </c>
      <c r="T162" s="22">
        <v>0.44197031039136303</v>
      </c>
      <c r="U162" s="22">
        <v>0.31765276430649858</v>
      </c>
      <c r="V162" s="22">
        <v>2.6844262295081971</v>
      </c>
      <c r="W162" s="22">
        <v>2.6844262295081971</v>
      </c>
      <c r="X162" s="22">
        <v>0.44197031039136303</v>
      </c>
      <c r="Y162" s="22">
        <v>0.31765276430649858</v>
      </c>
      <c r="Z162" s="22">
        <v>2.6844262295081971</v>
      </c>
      <c r="AA162" s="22">
        <v>2.6844262295081971</v>
      </c>
      <c r="AB162" s="22">
        <v>0.44197031039136303</v>
      </c>
      <c r="AC162" s="22">
        <v>0.31765276430649858</v>
      </c>
      <c r="AD162" s="22">
        <v>2.6844262295081971</v>
      </c>
      <c r="AE162" s="22">
        <v>2.6844262295081971</v>
      </c>
      <c r="AF162" s="22">
        <v>0.44197031039136303</v>
      </c>
      <c r="AG162" s="22">
        <v>0.31765276430649858</v>
      </c>
      <c r="AH162" s="22">
        <v>2.6844262295081971</v>
      </c>
      <c r="AI162" s="22">
        <v>2.6844262295081971</v>
      </c>
      <c r="AJ162" s="22">
        <v>0.44197031039136303</v>
      </c>
      <c r="AK162" s="22">
        <v>0.31765276430649858</v>
      </c>
      <c r="AL162" s="22">
        <v>2.6844262295081971</v>
      </c>
      <c r="AM162" s="22">
        <v>2.6844262295081971</v>
      </c>
      <c r="AN162" s="22">
        <v>0.44197031039136303</v>
      </c>
      <c r="AO162" s="22">
        <v>0.31765276430649858</v>
      </c>
      <c r="AP162" s="22">
        <v>2.6844262295081971</v>
      </c>
      <c r="AQ162" s="22">
        <v>2.6844262295081971</v>
      </c>
      <c r="AR162" s="22">
        <v>0.44197031039136303</v>
      </c>
      <c r="AS162" s="22">
        <v>0.31765276430649858</v>
      </c>
      <c r="AT162" s="22">
        <v>2.6844262295081971</v>
      </c>
      <c r="AU162" s="22">
        <v>2.6844262295081971</v>
      </c>
      <c r="AV162" s="22">
        <v>0.44197031039136303</v>
      </c>
      <c r="AW162" s="22">
        <v>0.31765276430649858</v>
      </c>
      <c r="AX162" s="22">
        <v>2.6844262295081971</v>
      </c>
      <c r="AY162" s="22">
        <v>2.6844262295081971</v>
      </c>
      <c r="AZ162" s="22">
        <v>0.44197031039136303</v>
      </c>
      <c r="BA162" s="22">
        <v>0.31765276430649858</v>
      </c>
      <c r="BB162" s="22">
        <v>2.6844262295081971</v>
      </c>
      <c r="BC162" s="22">
        <v>17.490555864869922</v>
      </c>
      <c r="BD162" s="22">
        <v>2.8796866606128613</v>
      </c>
      <c r="BE162" s="22">
        <v>2.069687502923502</v>
      </c>
      <c r="BF162" s="22">
        <v>11.103547084436244</v>
      </c>
      <c r="BG162" s="22">
        <v>23.325141663364398</v>
      </c>
      <c r="BH162" s="22">
        <v>3.8403067246025056</v>
      </c>
      <c r="BI162" s="22">
        <v>2.760104057158542</v>
      </c>
      <c r="BJ162" s="22">
        <v>9.5478303280026751</v>
      </c>
      <c r="BK162" s="25">
        <v>2.6844262295081971</v>
      </c>
      <c r="BL162" s="25">
        <v>0.44197031039136303</v>
      </c>
      <c r="BM162" s="25">
        <v>0.31765276430649858</v>
      </c>
      <c r="BN162" s="25">
        <v>2.6844262295081971</v>
      </c>
      <c r="BO162" s="25">
        <v>2.6844262295081971</v>
      </c>
      <c r="BP162" s="25">
        <v>0.44197031039136303</v>
      </c>
      <c r="BQ162" s="25">
        <v>0.31765276430649858</v>
      </c>
      <c r="BR162" s="25">
        <v>2.6844262295081971</v>
      </c>
      <c r="BS162" s="25">
        <v>2.6844262295081971</v>
      </c>
      <c r="BT162" s="25">
        <v>0.44197031039136303</v>
      </c>
      <c r="BU162" s="25">
        <v>0.31765276430649858</v>
      </c>
      <c r="BV162" s="25">
        <v>2.6844262295081971</v>
      </c>
      <c r="BW162" s="25">
        <v>2.6844262295081971</v>
      </c>
      <c r="BX162" s="25">
        <v>0.44197031039136303</v>
      </c>
      <c r="BY162" s="25">
        <v>0.31765276430649858</v>
      </c>
      <c r="BZ162" s="25">
        <v>2.6844262295081971</v>
      </c>
      <c r="CA162" s="25">
        <v>2.6844262295081971</v>
      </c>
      <c r="CB162" s="25">
        <v>0.44197031039136303</v>
      </c>
      <c r="CC162" s="25">
        <v>0.31765276430649858</v>
      </c>
      <c r="CD162" s="25">
        <v>2.6844262295081971</v>
      </c>
      <c r="CE162" s="25">
        <v>2.6844262295081971</v>
      </c>
      <c r="CF162" s="25">
        <v>0.44197031039136303</v>
      </c>
      <c r="CG162" s="25">
        <v>0.31765276430649858</v>
      </c>
      <c r="CH162" s="25">
        <v>2.6844262295081971</v>
      </c>
      <c r="CI162" s="25">
        <v>2.6844262295081971</v>
      </c>
      <c r="CJ162" s="25">
        <v>0.44197031039136303</v>
      </c>
      <c r="CK162" s="25">
        <v>0.31765276430649858</v>
      </c>
      <c r="CL162" s="25">
        <v>2.6844262295081971</v>
      </c>
      <c r="CM162" s="25">
        <v>2.6844262295081971</v>
      </c>
      <c r="CN162" s="25">
        <v>0.44197031039136303</v>
      </c>
      <c r="CO162" s="25">
        <v>0.31765276430649858</v>
      </c>
      <c r="CP162" s="25">
        <v>2.6844262295081971</v>
      </c>
      <c r="CQ162" s="25">
        <v>2.6844262295081971</v>
      </c>
      <c r="CR162" s="25">
        <v>0.44197031039136303</v>
      </c>
      <c r="CS162" s="25">
        <v>0.31765276430649858</v>
      </c>
      <c r="CT162" s="25">
        <v>2.6844262295081971</v>
      </c>
      <c r="CU162" s="25">
        <v>2.6844262295081971</v>
      </c>
      <c r="CV162" s="25">
        <v>0.44197031039136303</v>
      </c>
      <c r="CW162" s="25">
        <v>0.31765276430649858</v>
      </c>
      <c r="CX162" s="25">
        <v>2.6844262295081971</v>
      </c>
      <c r="CY162" s="25">
        <v>2.6844262295081971</v>
      </c>
      <c r="CZ162" s="25">
        <v>0.44197031039136303</v>
      </c>
      <c r="DA162" s="25">
        <v>0.31765276430649858</v>
      </c>
      <c r="DB162" s="25">
        <v>2.6844262295081971</v>
      </c>
      <c r="DC162" s="25">
        <v>2.6844262295081971</v>
      </c>
      <c r="DD162" s="25">
        <v>0.44197031039136303</v>
      </c>
      <c r="DE162" s="25">
        <v>0.31765276430649858</v>
      </c>
      <c r="DF162" s="25">
        <v>2.6844262295081971</v>
      </c>
      <c r="DG162" s="25">
        <v>2.6844262295081971</v>
      </c>
      <c r="DH162" s="25">
        <v>0.44197031039136303</v>
      </c>
      <c r="DI162" s="25">
        <v>0.31765276430649858</v>
      </c>
      <c r="DJ162" s="25">
        <v>2.6844262295081971</v>
      </c>
      <c r="DK162" s="25">
        <v>8.6745600774076337</v>
      </c>
      <c r="DL162" s="25">
        <v>1.4282001746878965</v>
      </c>
      <c r="DM162" s="25">
        <v>1.0264755862693806</v>
      </c>
      <c r="DN162" s="25">
        <v>8.6745600774076337</v>
      </c>
      <c r="DO162" s="27">
        <v>2.6844262295081971</v>
      </c>
      <c r="DP162" s="27">
        <v>0.44197031039136303</v>
      </c>
      <c r="DQ162" s="27">
        <v>0.31765276430649858</v>
      </c>
      <c r="DR162" s="27">
        <v>2.6844262295081971</v>
      </c>
      <c r="DS162" s="27">
        <v>2.6844262295081971</v>
      </c>
      <c r="DT162" s="27">
        <v>0.44197031039136303</v>
      </c>
      <c r="DU162" s="27">
        <v>0.31765276430649858</v>
      </c>
      <c r="DV162" s="27">
        <v>2.6844262295081971</v>
      </c>
      <c r="DW162" s="27">
        <v>2.6844262295081971</v>
      </c>
      <c r="DX162" s="27">
        <v>0.44197031039136303</v>
      </c>
      <c r="DY162" s="27">
        <v>0.31765276430649858</v>
      </c>
      <c r="DZ162" s="27">
        <v>2.6844262295081971</v>
      </c>
      <c r="EA162" s="27">
        <v>2.6844262295081971</v>
      </c>
      <c r="EB162" s="27">
        <v>0.44197031039136303</v>
      </c>
      <c r="EC162" s="27">
        <v>0.31765276430649858</v>
      </c>
      <c r="ED162" s="27">
        <v>2.6844262295081971</v>
      </c>
      <c r="EE162" s="27">
        <v>2.6844262295081971</v>
      </c>
      <c r="EF162" s="27">
        <v>0.44197031039136303</v>
      </c>
      <c r="EG162" s="27">
        <v>0.31765276430649858</v>
      </c>
      <c r="EH162" s="27">
        <v>2.6844262295081971</v>
      </c>
      <c r="EI162" s="27">
        <v>2.6844262295081971</v>
      </c>
      <c r="EJ162" s="27">
        <v>0.44197031039136303</v>
      </c>
      <c r="EK162" s="27">
        <v>0.31765276430649858</v>
      </c>
      <c r="EL162" s="27">
        <v>2.6844262295081971</v>
      </c>
      <c r="EM162" s="27">
        <v>2.6844262295081971</v>
      </c>
      <c r="EN162" s="27">
        <v>0.44197031039136303</v>
      </c>
      <c r="EO162" s="27">
        <v>0.31765276430649858</v>
      </c>
      <c r="EP162" s="27">
        <v>2.6844262295081971</v>
      </c>
      <c r="EQ162" s="27">
        <v>2.6844262295081971</v>
      </c>
      <c r="ER162" s="27">
        <v>0.44197031039136303</v>
      </c>
      <c r="ES162" s="27">
        <v>0.31765276430649858</v>
      </c>
      <c r="ET162" s="27">
        <v>2.6844262295081971</v>
      </c>
      <c r="EU162" s="27">
        <v>2.6844262295081971</v>
      </c>
      <c r="EV162" s="27">
        <v>0.44197031039136303</v>
      </c>
      <c r="EW162" s="27">
        <v>0.31765276430649858</v>
      </c>
      <c r="EX162" s="27">
        <v>2.6844262295081971</v>
      </c>
      <c r="EY162" s="27">
        <v>2.6844262295081971</v>
      </c>
      <c r="EZ162" s="27">
        <v>0.44197031039136303</v>
      </c>
      <c r="FA162" s="27">
        <v>0.31765276430649858</v>
      </c>
      <c r="FB162" s="27">
        <v>2.6844262295081971</v>
      </c>
      <c r="FC162" s="27">
        <v>2.6844262295081971</v>
      </c>
      <c r="FD162" s="27">
        <v>0.44197031039136303</v>
      </c>
      <c r="FE162" s="27">
        <v>0.31765276430649858</v>
      </c>
      <c r="FF162" s="27">
        <v>2.6844262295081971</v>
      </c>
      <c r="FG162" s="27">
        <v>2.6844262295081971</v>
      </c>
      <c r="FH162" s="27">
        <v>0.44197031039136303</v>
      </c>
      <c r="FI162" s="27">
        <v>0.31765276430649858</v>
      </c>
      <c r="FJ162" s="27">
        <v>2.6844262295081971</v>
      </c>
      <c r="FK162" s="27">
        <v>18.877859893881784</v>
      </c>
      <c r="FL162" s="27">
        <v>3.1080956910304689</v>
      </c>
      <c r="FM162" s="27">
        <v>2.2338495703720445</v>
      </c>
      <c r="FN162" s="27">
        <v>12.473811857244531</v>
      </c>
      <c r="FO162" s="27">
        <v>25.417947708955023</v>
      </c>
      <c r="FP162" s="27">
        <v>4.1848712827159416</v>
      </c>
      <c r="FQ162" s="27">
        <v>3.0077493894204781</v>
      </c>
      <c r="FR162" s="27">
        <v>11.575372553334301</v>
      </c>
      <c r="FS162" s="28">
        <v>2.6844262295081971</v>
      </c>
      <c r="FT162" s="28">
        <v>0.44197031039136303</v>
      </c>
      <c r="FU162" s="28">
        <v>0.31765276430649858</v>
      </c>
      <c r="FV162" s="28">
        <v>2.6844262295081971</v>
      </c>
      <c r="FW162" s="28">
        <v>2.6844262295081971</v>
      </c>
      <c r="FX162" s="28">
        <v>0.44197031039136303</v>
      </c>
      <c r="FY162" s="28">
        <v>0.31765276430649858</v>
      </c>
      <c r="FZ162" s="28">
        <v>2.6844262295081971</v>
      </c>
      <c r="GA162" s="28">
        <v>2.6844262295081971</v>
      </c>
      <c r="GB162" s="28">
        <v>0.44197031039136303</v>
      </c>
      <c r="GC162" s="28">
        <v>0.31765276430649858</v>
      </c>
      <c r="GD162" s="28">
        <v>2.6844262295081971</v>
      </c>
      <c r="GE162" s="28">
        <v>2.6844262295081971</v>
      </c>
      <c r="GF162" s="28">
        <v>0.44197031039136303</v>
      </c>
      <c r="GG162" s="28">
        <v>0.31765276430649858</v>
      </c>
      <c r="GH162" s="28">
        <v>2.6844262295081971</v>
      </c>
      <c r="GI162" s="28">
        <v>2.6844262295081971</v>
      </c>
      <c r="GJ162" s="28">
        <v>0.44197031039136303</v>
      </c>
      <c r="GK162" s="28">
        <v>0.31765276430649858</v>
      </c>
      <c r="GL162" s="28">
        <v>2.6844262295081971</v>
      </c>
      <c r="GM162" s="28">
        <v>2.6844262295081971</v>
      </c>
      <c r="GN162" s="28">
        <v>0.44197031039136303</v>
      </c>
      <c r="GO162" s="28">
        <v>0.31765276430649858</v>
      </c>
      <c r="GP162" s="28">
        <v>2.6844262295081971</v>
      </c>
      <c r="GQ162" s="28">
        <v>2.6844262295081971</v>
      </c>
      <c r="GR162" s="28">
        <v>0.44197031039136303</v>
      </c>
      <c r="GS162" s="28">
        <v>0.31765276430649858</v>
      </c>
      <c r="GT162" s="28">
        <v>2.6844262295081971</v>
      </c>
      <c r="GU162" s="28">
        <v>2.6844262295081971</v>
      </c>
      <c r="GV162" s="28">
        <v>0.44197031039136303</v>
      </c>
      <c r="GW162" s="28">
        <v>0.31765276430649858</v>
      </c>
      <c r="GX162" s="28">
        <v>2.6844262295081971</v>
      </c>
      <c r="GY162" s="28">
        <v>2.6844262295081971</v>
      </c>
      <c r="GZ162" s="28">
        <v>0.44197031039136303</v>
      </c>
      <c r="HA162" s="28">
        <v>0.31765276430649858</v>
      </c>
      <c r="HB162" s="28">
        <v>2.6844262295081971</v>
      </c>
      <c r="HC162" s="28">
        <v>2.6844262295081971</v>
      </c>
      <c r="HD162" s="28">
        <v>0.44197031039136303</v>
      </c>
      <c r="HE162" s="28">
        <v>0.31765276430649858</v>
      </c>
      <c r="HF162" s="28">
        <v>2.6844262295081971</v>
      </c>
      <c r="HG162" s="28">
        <v>2.6844262295081971</v>
      </c>
      <c r="HH162" s="28">
        <v>0.44197031039136303</v>
      </c>
      <c r="HI162" s="28">
        <v>0.31765276430649858</v>
      </c>
      <c r="HJ162" s="28">
        <v>2.6844262295081971</v>
      </c>
      <c r="HK162" s="28">
        <v>2.6844262295081971</v>
      </c>
      <c r="HL162" s="28">
        <v>0.44197031039136303</v>
      </c>
      <c r="HM162" s="28">
        <v>0.31765276430649858</v>
      </c>
      <c r="HN162" s="28">
        <v>2.6844262295081971</v>
      </c>
      <c r="HO162" s="28">
        <v>2.6844262295081971</v>
      </c>
      <c r="HP162" s="28">
        <v>0.44197031039136303</v>
      </c>
      <c r="HQ162" s="28">
        <v>0.31765276430649858</v>
      </c>
      <c r="HR162" s="28">
        <v>-0.23303578755680121</v>
      </c>
      <c r="HS162" s="28">
        <v>2.6844262295081971</v>
      </c>
      <c r="HT162" s="28">
        <v>0.44197031039136303</v>
      </c>
      <c r="HU162" s="28">
        <v>0.31765276430649858</v>
      </c>
      <c r="HV162" s="28">
        <v>-4.2062707124695891</v>
      </c>
      <c r="HW162" s="29">
        <v>2.6844262295081971</v>
      </c>
      <c r="HX162" s="29">
        <v>0.44197031039136303</v>
      </c>
      <c r="HY162" s="29">
        <v>0.31765276430649858</v>
      </c>
      <c r="HZ162" s="29">
        <v>2.6844262295081971</v>
      </c>
      <c r="IA162" s="29">
        <v>2.6844262295081971</v>
      </c>
      <c r="IB162" s="29">
        <v>0.44197031039136303</v>
      </c>
      <c r="IC162" s="29">
        <v>0.31765276430649858</v>
      </c>
      <c r="ID162" s="29">
        <v>2.6844262295081971</v>
      </c>
      <c r="IE162" s="29">
        <v>2.6844262295081971</v>
      </c>
      <c r="IF162" s="29">
        <v>0.44197031039136303</v>
      </c>
      <c r="IG162" s="29">
        <v>0.31765276430649858</v>
      </c>
      <c r="IH162" s="29">
        <v>2.6844262295081971</v>
      </c>
      <c r="II162" s="29">
        <v>2.6844262295081971</v>
      </c>
      <c r="IJ162" s="29">
        <v>0.44197031039136303</v>
      </c>
      <c r="IK162" s="29">
        <v>0.31765276430649858</v>
      </c>
      <c r="IL162" s="29">
        <v>2.6844262295081971</v>
      </c>
      <c r="IM162" s="29">
        <v>2.6844262295081971</v>
      </c>
      <c r="IN162" s="29">
        <v>0.44197031039136303</v>
      </c>
      <c r="IO162" s="29">
        <v>0.31765276430649858</v>
      </c>
      <c r="IP162" s="29">
        <v>2.6844262295081971</v>
      </c>
      <c r="IQ162" s="29">
        <v>2.6844262295081971</v>
      </c>
      <c r="IR162" s="29">
        <v>0.44197031039136303</v>
      </c>
      <c r="IS162" s="29">
        <v>0.31765276430649858</v>
      </c>
      <c r="IT162" s="29">
        <v>2.6844262295081971</v>
      </c>
      <c r="IU162" s="29">
        <v>2.6844262295081971</v>
      </c>
      <c r="IV162" s="29">
        <v>0.44197031039136303</v>
      </c>
      <c r="IW162" s="29">
        <v>0.31765276430649858</v>
      </c>
      <c r="IX162" s="29">
        <v>2.6844262295081971</v>
      </c>
      <c r="IY162" s="29">
        <v>2.6844262295081971</v>
      </c>
      <c r="IZ162" s="29">
        <v>0.44197031039136303</v>
      </c>
      <c r="JA162" s="29">
        <v>0.31765276430649858</v>
      </c>
      <c r="JB162" s="29">
        <v>2.6844262295081971</v>
      </c>
      <c r="JC162" s="29">
        <v>2.6844262295081971</v>
      </c>
      <c r="JD162" s="29">
        <v>0.44197031039136303</v>
      </c>
      <c r="JE162" s="29">
        <v>0.31765276430649858</v>
      </c>
      <c r="JF162" s="29">
        <v>2.6844262295081971</v>
      </c>
      <c r="JG162" s="29">
        <v>2.6844262295081971</v>
      </c>
      <c r="JH162" s="29">
        <v>0.44197031039136303</v>
      </c>
      <c r="JI162" s="29">
        <v>0.31765276430649858</v>
      </c>
      <c r="JJ162" s="29">
        <v>2.6844262295081971</v>
      </c>
      <c r="JK162" s="29">
        <v>22.536690912500109</v>
      </c>
      <c r="JL162" s="29">
        <v>3.7104943202766716</v>
      </c>
      <c r="JM162" s="29">
        <v>2.6668053262124283</v>
      </c>
      <c r="JN162" s="29">
        <v>8.5606928701146145</v>
      </c>
      <c r="JO162" s="29">
        <v>11.794003913397455</v>
      </c>
      <c r="JP162" s="29">
        <v>1.9417928170505931</v>
      </c>
      <c r="JQ162" s="29">
        <v>1.3956047307803003</v>
      </c>
      <c r="JR162" s="29">
        <v>1.2870478760703037</v>
      </c>
      <c r="JS162" s="29">
        <v>5.8040514335583238</v>
      </c>
      <c r="JT162" s="29">
        <v>0.9555928136222881</v>
      </c>
      <c r="JU162" s="29">
        <v>0.6868033704113633</v>
      </c>
      <c r="JV162" s="29">
        <v>-3.3210142862166094</v>
      </c>
      <c r="JW162" s="29">
        <v>5.311502082451101</v>
      </c>
      <c r="JX162" s="29">
        <v>0.87449831856819749</v>
      </c>
      <c r="JY162" s="29">
        <v>0.62851916009605668</v>
      </c>
      <c r="JZ162" s="29">
        <v>-2.8215892520109094</v>
      </c>
    </row>
    <row r="163" spans="1:286" ht="15" thickBot="1" x14ac:dyDescent="0.4">
      <c r="A163" s="2"/>
      <c r="B163" s="74" t="s">
        <v>635</v>
      </c>
      <c r="C163" s="74" t="s">
        <v>453</v>
      </c>
      <c r="D163" s="74" t="s">
        <v>850</v>
      </c>
      <c r="E163" s="87">
        <v>301743</v>
      </c>
      <c r="F163" s="84">
        <v>524532</v>
      </c>
      <c r="G163" s="22">
        <v>10.268852459016427</v>
      </c>
      <c r="H163" s="22">
        <v>1.6906882591093173</v>
      </c>
      <c r="I163" s="22">
        <v>1.2151309408341457</v>
      </c>
      <c r="J163" s="22">
        <v>10.268852459016427</v>
      </c>
      <c r="K163" s="22">
        <v>9.9095071225193188</v>
      </c>
      <c r="L163" s="22">
        <v>1.6315247894026408</v>
      </c>
      <c r="M163" s="22">
        <v>1.1726089902496188</v>
      </c>
      <c r="N163" s="22">
        <v>9.9095071225193188</v>
      </c>
      <c r="O163" s="22">
        <v>9.4406745789758979</v>
      </c>
      <c r="P163" s="22">
        <v>1.5543350858772733</v>
      </c>
      <c r="Q163" s="22">
        <v>1.1171312304898735</v>
      </c>
      <c r="R163" s="22">
        <v>9.4406745789758979</v>
      </c>
      <c r="S163" s="22">
        <v>8.5873799153779871</v>
      </c>
      <c r="T163" s="22">
        <v>1.4138466257437441</v>
      </c>
      <c r="U163" s="22">
        <v>1.0161594080272691</v>
      </c>
      <c r="V163" s="22">
        <v>8.5873799153779871</v>
      </c>
      <c r="W163" s="22">
        <v>8.4793080359164659</v>
      </c>
      <c r="X163" s="22">
        <v>1.3960534148202548</v>
      </c>
      <c r="Y163" s="22">
        <v>1.0033710769949651</v>
      </c>
      <c r="Z163" s="22">
        <v>8.4793080359164659</v>
      </c>
      <c r="AA163" s="22">
        <v>7.0070082347384108</v>
      </c>
      <c r="AB163" s="22">
        <v>1.1536504785939083</v>
      </c>
      <c r="AC163" s="22">
        <v>0.82915131390697006</v>
      </c>
      <c r="AD163" s="22">
        <v>7.0070082347384108</v>
      </c>
      <c r="AE163" s="22">
        <v>6.1511997803555261</v>
      </c>
      <c r="AF163" s="22">
        <v>1.0127481419748638</v>
      </c>
      <c r="AG163" s="22">
        <v>0.72788203026515441</v>
      </c>
      <c r="AH163" s="22">
        <v>6.1511997803555261</v>
      </c>
      <c r="AI163" s="22">
        <v>5.5235759315126582</v>
      </c>
      <c r="AJ163" s="22">
        <v>0.9094146607888588</v>
      </c>
      <c r="AK163" s="22">
        <v>0.65361422273961634</v>
      </c>
      <c r="AL163" s="22">
        <v>5.5235759315126582</v>
      </c>
      <c r="AM163" s="22">
        <v>5.2668312827685408</v>
      </c>
      <c r="AN163" s="22">
        <v>0.86714361200777601</v>
      </c>
      <c r="AO163" s="22">
        <v>0.6232331876796916</v>
      </c>
      <c r="AP163" s="22">
        <v>5.2668312827685408</v>
      </c>
      <c r="AQ163" s="22">
        <v>3.958308119875269</v>
      </c>
      <c r="AR163" s="22">
        <v>0.65170525050577977</v>
      </c>
      <c r="AS163" s="22">
        <v>0.46839339536836355</v>
      </c>
      <c r="AT163" s="22">
        <v>3.958308119875269</v>
      </c>
      <c r="AU163" s="22">
        <v>2.6844262295081971</v>
      </c>
      <c r="AV163" s="22">
        <v>0.44197031039136303</v>
      </c>
      <c r="AW163" s="22">
        <v>0.31765276430649858</v>
      </c>
      <c r="AX163" s="22">
        <v>2.6844262295081971</v>
      </c>
      <c r="AY163" s="22">
        <v>2.6844262295081971</v>
      </c>
      <c r="AZ163" s="22">
        <v>0.44197031039136303</v>
      </c>
      <c r="BA163" s="22">
        <v>0.31765276430649858</v>
      </c>
      <c r="BB163" s="22">
        <v>2.6844262295081971</v>
      </c>
      <c r="BC163" s="22">
        <v>2.6844262295081971</v>
      </c>
      <c r="BD163" s="22">
        <v>0.44197031039136303</v>
      </c>
      <c r="BE163" s="22">
        <v>0.31765276430649858</v>
      </c>
      <c r="BF163" s="22">
        <v>2.6844262295081971</v>
      </c>
      <c r="BG163" s="22">
        <v>2.6844262295081971</v>
      </c>
      <c r="BH163" s="22">
        <v>0.44197031039136303</v>
      </c>
      <c r="BI163" s="22">
        <v>0.31765276430649858</v>
      </c>
      <c r="BJ163" s="22">
        <v>2.6844262295081971</v>
      </c>
      <c r="BK163" s="25">
        <v>10.268852459016369</v>
      </c>
      <c r="BL163" s="25">
        <v>1.6906882591093078</v>
      </c>
      <c r="BM163" s="25">
        <v>1.2151309408341389</v>
      </c>
      <c r="BN163" s="25">
        <v>10.268852459016369</v>
      </c>
      <c r="BO163" s="25">
        <v>10.446642625920637</v>
      </c>
      <c r="BP163" s="25">
        <v>1.7199600544700644</v>
      </c>
      <c r="BQ163" s="25">
        <v>1.2361691565104924</v>
      </c>
      <c r="BR163" s="25">
        <v>10.446642625920637</v>
      </c>
      <c r="BS163" s="25">
        <v>10.464318165735182</v>
      </c>
      <c r="BT163" s="25">
        <v>1.72287019732752</v>
      </c>
      <c r="BU163" s="25">
        <v>1.2382607334817579</v>
      </c>
      <c r="BV163" s="25">
        <v>10.464318165735182</v>
      </c>
      <c r="BW163" s="25">
        <v>10.309588559735982</v>
      </c>
      <c r="BX163" s="25">
        <v>1.6973951474868958</v>
      </c>
      <c r="BY163" s="25">
        <v>1.2199513135672064</v>
      </c>
      <c r="BZ163" s="25">
        <v>10.309588559735982</v>
      </c>
      <c r="CA163" s="25">
        <v>10.901497407361665</v>
      </c>
      <c r="CB163" s="25">
        <v>1.7948484260433513</v>
      </c>
      <c r="CC163" s="25">
        <v>1.2899929036839217</v>
      </c>
      <c r="CD163" s="25">
        <v>10.901497407361665</v>
      </c>
      <c r="CE163" s="25">
        <v>10.166896059703566</v>
      </c>
      <c r="CF163" s="25">
        <v>1.6739019153628003</v>
      </c>
      <c r="CG163" s="25">
        <v>1.2030662650667654</v>
      </c>
      <c r="CH163" s="25">
        <v>10.166896059703566</v>
      </c>
      <c r="CI163" s="25">
        <v>9.9345165613528739</v>
      </c>
      <c r="CJ163" s="25">
        <v>1.6356424028138334</v>
      </c>
      <c r="CK163" s="25">
        <v>1.1755684000824933</v>
      </c>
      <c r="CL163" s="25">
        <v>9.9345165613528739</v>
      </c>
      <c r="CM163" s="25">
        <v>9.7973146710597678</v>
      </c>
      <c r="CN163" s="25">
        <v>1.6130531577183422</v>
      </c>
      <c r="CO163" s="25">
        <v>1.1593330648586728</v>
      </c>
      <c r="CP163" s="25">
        <v>9.7973146710597678</v>
      </c>
      <c r="CQ163" s="25">
        <v>9.8781111051465071</v>
      </c>
      <c r="CR163" s="25">
        <v>1.6263556745315435</v>
      </c>
      <c r="CS163" s="25">
        <v>1.1688938456138447</v>
      </c>
      <c r="CT163" s="25">
        <v>9.8781111051465071</v>
      </c>
      <c r="CU163" s="25">
        <v>9.1681963835854194</v>
      </c>
      <c r="CV163" s="25">
        <v>1.5094736286065062</v>
      </c>
      <c r="CW163" s="25">
        <v>1.0848884178442495</v>
      </c>
      <c r="CX163" s="25">
        <v>9.1681963835854194</v>
      </c>
      <c r="CY163" s="25">
        <v>7.351733739988668</v>
      </c>
      <c r="CZ163" s="25">
        <v>1.2104069045595378</v>
      </c>
      <c r="DA163" s="25">
        <v>0.86994327476102573</v>
      </c>
      <c r="DB163" s="25">
        <v>7.351733739988668</v>
      </c>
      <c r="DC163" s="25">
        <v>5.5544882304794045</v>
      </c>
      <c r="DD163" s="25">
        <v>0.91450413511266848</v>
      </c>
      <c r="DE163" s="25">
        <v>0.65727212814596259</v>
      </c>
      <c r="DF163" s="25">
        <v>5.5544882304794045</v>
      </c>
      <c r="DG163" s="25">
        <v>4.3560781839592311</v>
      </c>
      <c r="DH163" s="25">
        <v>0.71719505862756572</v>
      </c>
      <c r="DI163" s="25">
        <v>0.51546220993503999</v>
      </c>
      <c r="DJ163" s="25">
        <v>4.3560781839592311</v>
      </c>
      <c r="DK163" s="25">
        <v>3.3424271551664511</v>
      </c>
      <c r="DL163" s="25">
        <v>0.55030514565493527</v>
      </c>
      <c r="DM163" s="25">
        <v>0.39551514348235406</v>
      </c>
      <c r="DN163" s="25">
        <v>3.3424271551664511</v>
      </c>
      <c r="DO163" s="27">
        <v>10.268852459016399</v>
      </c>
      <c r="DP163" s="27">
        <v>1.6906882591093126</v>
      </c>
      <c r="DQ163" s="27">
        <v>1.2151309408341422</v>
      </c>
      <c r="DR163" s="27">
        <v>10.268852459016399</v>
      </c>
      <c r="DS163" s="27">
        <v>9.9099861618029834</v>
      </c>
      <c r="DT163" s="27">
        <v>1.6316036595681025</v>
      </c>
      <c r="DU163" s="27">
        <v>1.1726656757904599</v>
      </c>
      <c r="DV163" s="27">
        <v>9.9099861618029834</v>
      </c>
      <c r="DW163" s="27">
        <v>9.4416287878574536</v>
      </c>
      <c r="DX163" s="27">
        <v>1.5544921890939398</v>
      </c>
      <c r="DY163" s="27">
        <v>1.1172441436649947</v>
      </c>
      <c r="DZ163" s="27">
        <v>9.4416287878574536</v>
      </c>
      <c r="EA163" s="27">
        <v>8.5938332978834353</v>
      </c>
      <c r="EB163" s="27">
        <v>1.4149091259673132</v>
      </c>
      <c r="EC163" s="27">
        <v>1.0169230478581757</v>
      </c>
      <c r="ED163" s="27">
        <v>8.5938332978834353</v>
      </c>
      <c r="EE163" s="27">
        <v>8.4909742038083849</v>
      </c>
      <c r="EF163" s="27">
        <v>1.3979741604110971</v>
      </c>
      <c r="EG163" s="27">
        <v>1.0047515546698573</v>
      </c>
      <c r="EH163" s="27">
        <v>8.4909742038083849</v>
      </c>
      <c r="EI163" s="27">
        <v>7.0210184809453882</v>
      </c>
      <c r="EJ163" s="27">
        <v>1.1559571588061233</v>
      </c>
      <c r="EK163" s="27">
        <v>0.83080917039314983</v>
      </c>
      <c r="EL163" s="27">
        <v>7.0210184809453882</v>
      </c>
      <c r="EM163" s="27">
        <v>6.2592697978012808</v>
      </c>
      <c r="EN163" s="27">
        <v>1.0305410463316549</v>
      </c>
      <c r="EO163" s="27">
        <v>0.74067014096193629</v>
      </c>
      <c r="EP163" s="27">
        <v>6.2592697978012808</v>
      </c>
      <c r="EQ163" s="27">
        <v>5.6467407244396179</v>
      </c>
      <c r="ER163" s="27">
        <v>0.92969280483351324</v>
      </c>
      <c r="ES163" s="27">
        <v>0.66818852413349505</v>
      </c>
      <c r="ET163" s="27">
        <v>5.6467407244396179</v>
      </c>
      <c r="EU163" s="27">
        <v>5.3507092947566361</v>
      </c>
      <c r="EV163" s="27">
        <v>0.88095348712592392</v>
      </c>
      <c r="EW163" s="27">
        <v>0.63315861683832164</v>
      </c>
      <c r="EX163" s="27">
        <v>5.3507092947566361</v>
      </c>
      <c r="EY163" s="27">
        <v>4.0327822698715678</v>
      </c>
      <c r="EZ163" s="27">
        <v>0.66396685144983969</v>
      </c>
      <c r="FA163" s="27">
        <v>0.47720604939314382</v>
      </c>
      <c r="FB163" s="27">
        <v>4.0327822698715678</v>
      </c>
      <c r="FC163" s="27">
        <v>2.6844262295081971</v>
      </c>
      <c r="FD163" s="27">
        <v>0.44197031039136303</v>
      </c>
      <c r="FE163" s="27">
        <v>0.31765276430649858</v>
      </c>
      <c r="FF163" s="27">
        <v>2.6844262295081971</v>
      </c>
      <c r="FG163" s="27">
        <v>2.6844262295081971</v>
      </c>
      <c r="FH163" s="27">
        <v>0.44197031039136303</v>
      </c>
      <c r="FI163" s="27">
        <v>0.31765276430649858</v>
      </c>
      <c r="FJ163" s="27">
        <v>2.6844262295081971</v>
      </c>
      <c r="FK163" s="27">
        <v>2.6844262295081971</v>
      </c>
      <c r="FL163" s="27">
        <v>0.44197031039136303</v>
      </c>
      <c r="FM163" s="27">
        <v>0.31765276430649858</v>
      </c>
      <c r="FN163" s="27">
        <v>2.6844262295081971</v>
      </c>
      <c r="FO163" s="27">
        <v>2.6844262295081971</v>
      </c>
      <c r="FP163" s="27">
        <v>0.44197031039136303</v>
      </c>
      <c r="FQ163" s="27">
        <v>0.31765276430649858</v>
      </c>
      <c r="FR163" s="27">
        <v>2.6844262295081971</v>
      </c>
      <c r="FS163" s="28">
        <v>10.268852459016399</v>
      </c>
      <c r="FT163" s="28">
        <v>1.6906882591093126</v>
      </c>
      <c r="FU163" s="28">
        <v>1.2151309408341422</v>
      </c>
      <c r="FV163" s="28">
        <v>10.268852459016399</v>
      </c>
      <c r="FW163" s="28">
        <v>9.8887680062043248</v>
      </c>
      <c r="FX163" s="28">
        <v>1.6281102520336406</v>
      </c>
      <c r="FY163" s="28">
        <v>1.1701548950115692</v>
      </c>
      <c r="FZ163" s="28">
        <v>9.8887680062043248</v>
      </c>
      <c r="GA163" s="28">
        <v>9.4175842149138749</v>
      </c>
      <c r="GB163" s="28">
        <v>1.5505334334945922</v>
      </c>
      <c r="GC163" s="28">
        <v>1.1143989080693433</v>
      </c>
      <c r="GD163" s="28">
        <v>9.4175842149138749</v>
      </c>
      <c r="GE163" s="28">
        <v>8.5474576255054568</v>
      </c>
      <c r="GF163" s="28">
        <v>1.4072737251169576</v>
      </c>
      <c r="GG163" s="28">
        <v>1.0114353349288707</v>
      </c>
      <c r="GH163" s="28">
        <v>8.5474576255054568</v>
      </c>
      <c r="GI163" s="28">
        <v>8.4255337719418293</v>
      </c>
      <c r="GJ163" s="28">
        <v>1.3871998922765225</v>
      </c>
      <c r="GK163" s="28">
        <v>0.99700787602027474</v>
      </c>
      <c r="GL163" s="28">
        <v>8.4255337719418293</v>
      </c>
      <c r="GM163" s="28">
        <v>6.7943714695578894</v>
      </c>
      <c r="GN163" s="28">
        <v>1.1186414565264002</v>
      </c>
      <c r="GO163" s="28">
        <v>0.80398964043265042</v>
      </c>
      <c r="GP163" s="28">
        <v>6.7943714695578894</v>
      </c>
      <c r="GQ163" s="28">
        <v>5.8014965025197718</v>
      </c>
      <c r="GR163" s="28">
        <v>0.95517216370770863</v>
      </c>
      <c r="GS163" s="28">
        <v>0.68650104103531739</v>
      </c>
      <c r="GT163" s="28">
        <v>5.8014965025197718</v>
      </c>
      <c r="GU163" s="28">
        <v>4.8987695000378171</v>
      </c>
      <c r="GV163" s="28">
        <v>0.80654504589016685</v>
      </c>
      <c r="GW163" s="28">
        <v>0.57967980504812189</v>
      </c>
      <c r="GX163" s="28">
        <v>4.8987695000378171</v>
      </c>
      <c r="GY163" s="28">
        <v>4.5883044767013166</v>
      </c>
      <c r="GZ163" s="28">
        <v>0.75542934704124232</v>
      </c>
      <c r="HA163" s="28">
        <v>0.54294194583662525</v>
      </c>
      <c r="HB163" s="28">
        <v>4.5883044767013166</v>
      </c>
      <c r="HC163" s="28">
        <v>3.2291294079043005</v>
      </c>
      <c r="HD163" s="28">
        <v>0.53165153544443278</v>
      </c>
      <c r="HE163" s="28">
        <v>0.38210842654153704</v>
      </c>
      <c r="HF163" s="28">
        <v>3.2291294079043005</v>
      </c>
      <c r="HG163" s="28">
        <v>2.6844262295081971</v>
      </c>
      <c r="HH163" s="28">
        <v>0.44197031039136303</v>
      </c>
      <c r="HI163" s="28">
        <v>0.31765276430649858</v>
      </c>
      <c r="HJ163" s="28">
        <v>2.6844262295081971</v>
      </c>
      <c r="HK163" s="28">
        <v>2.6844262295081971</v>
      </c>
      <c r="HL163" s="28">
        <v>0.44197031039136303</v>
      </c>
      <c r="HM163" s="28">
        <v>0.31765276430649858</v>
      </c>
      <c r="HN163" s="28">
        <v>2.6844262295081971</v>
      </c>
      <c r="HO163" s="28">
        <v>2.6844262295081971</v>
      </c>
      <c r="HP163" s="28">
        <v>0.44197031039136303</v>
      </c>
      <c r="HQ163" s="28">
        <v>0.31765276430649858</v>
      </c>
      <c r="HR163" s="28">
        <v>2.6844262295081971</v>
      </c>
      <c r="HS163" s="28">
        <v>2.6844262295081971</v>
      </c>
      <c r="HT163" s="28">
        <v>0.44197031039136303</v>
      </c>
      <c r="HU163" s="28">
        <v>0.31765276430649858</v>
      </c>
      <c r="HV163" s="28">
        <v>2.6844262295081971</v>
      </c>
      <c r="HW163" s="29">
        <v>10.268852459016369</v>
      </c>
      <c r="HX163" s="29">
        <v>1.6906882591093078</v>
      </c>
      <c r="HY163" s="29">
        <v>1.2151309408341389</v>
      </c>
      <c r="HZ163" s="29">
        <v>10.268852459016369</v>
      </c>
      <c r="IA163" s="29">
        <v>9.935468910249126</v>
      </c>
      <c r="IB163" s="29">
        <v>1.6357991997981018</v>
      </c>
      <c r="IC163" s="29">
        <v>1.1756810931623605</v>
      </c>
      <c r="ID163" s="29">
        <v>9.935468910249126</v>
      </c>
      <c r="IE163" s="29">
        <v>9.3797170136979133</v>
      </c>
      <c r="IF163" s="29">
        <v>1.5442988875454053</v>
      </c>
      <c r="IG163" s="29">
        <v>1.1099180171398113</v>
      </c>
      <c r="IH163" s="29">
        <v>9.3797170136979133</v>
      </c>
      <c r="II163" s="29">
        <v>8.3677805070177591</v>
      </c>
      <c r="IJ163" s="29">
        <v>1.377691257565677</v>
      </c>
      <c r="IK163" s="29">
        <v>0.99017383303216944</v>
      </c>
      <c r="IL163" s="29">
        <v>8.3677805070177591</v>
      </c>
      <c r="IM163" s="29">
        <v>8.0763867260501652</v>
      </c>
      <c r="IN163" s="29">
        <v>1.3297154933577868</v>
      </c>
      <c r="IO163" s="29">
        <v>0.95569270667130957</v>
      </c>
      <c r="IP163" s="29">
        <v>8.0763867260501652</v>
      </c>
      <c r="IQ163" s="29">
        <v>5.177614234925187</v>
      </c>
      <c r="IR163" s="29">
        <v>0.85245470534530743</v>
      </c>
      <c r="IS163" s="29">
        <v>0.61267598124235967</v>
      </c>
      <c r="IT163" s="29">
        <v>5.177614234925187</v>
      </c>
      <c r="IU163" s="29">
        <v>3.7332126901678393</v>
      </c>
      <c r="IV163" s="29">
        <v>0.61464500431913149</v>
      </c>
      <c r="IW163" s="29">
        <v>0.44175746673179095</v>
      </c>
      <c r="IX163" s="29">
        <v>3.7332126901678393</v>
      </c>
      <c r="IY163" s="29">
        <v>2.8861937423305566</v>
      </c>
      <c r="IZ163" s="29">
        <v>0.47518979293431562</v>
      </c>
      <c r="JA163" s="29">
        <v>0.34152826048916385</v>
      </c>
      <c r="JB163" s="29">
        <v>2.8861937423305566</v>
      </c>
      <c r="JC163" s="29">
        <v>2.7231560070964891</v>
      </c>
      <c r="JD163" s="29">
        <v>0.44834687296325459</v>
      </c>
      <c r="JE163" s="29">
        <v>0.32223572537902201</v>
      </c>
      <c r="JF163" s="29">
        <v>2.7231560070964891</v>
      </c>
      <c r="JG163" s="29">
        <v>1.1027058131390404</v>
      </c>
      <c r="JH163" s="29">
        <v>0.18155210418753431</v>
      </c>
      <c r="JI163" s="29">
        <v>0.13048507197183604</v>
      </c>
      <c r="JJ163" s="29">
        <v>1.1027058131390404</v>
      </c>
      <c r="JK163" s="29">
        <v>2.6844262295081971</v>
      </c>
      <c r="JL163" s="29">
        <v>0.44197031039136303</v>
      </c>
      <c r="JM163" s="29">
        <v>0.31765276430649858</v>
      </c>
      <c r="JN163" s="29">
        <v>2.6844262295081971</v>
      </c>
      <c r="JO163" s="29">
        <v>2.6844262295081971</v>
      </c>
      <c r="JP163" s="29">
        <v>0.44197031039136303</v>
      </c>
      <c r="JQ163" s="29">
        <v>0.31765276430649858</v>
      </c>
      <c r="JR163" s="29">
        <v>2.6844262295081971</v>
      </c>
      <c r="JS163" s="29">
        <v>2.6844262295081971</v>
      </c>
      <c r="JT163" s="29">
        <v>0.44197031039136303</v>
      </c>
      <c r="JU163" s="29">
        <v>0.31765276430649858</v>
      </c>
      <c r="JV163" s="29">
        <v>2.6844262295081971</v>
      </c>
      <c r="JW163" s="29">
        <v>2.6844262295081971</v>
      </c>
      <c r="JX163" s="29">
        <v>0.44197031039136303</v>
      </c>
      <c r="JY163" s="29">
        <v>0.31765276430649858</v>
      </c>
      <c r="JZ163" s="29">
        <v>2.6844262295081971</v>
      </c>
    </row>
    <row r="164" spans="1:286" ht="15" thickBot="1" x14ac:dyDescent="0.4">
      <c r="A164" s="2"/>
      <c r="B164" s="74" t="s">
        <v>635</v>
      </c>
      <c r="C164" s="74" t="s">
        <v>453</v>
      </c>
      <c r="D164" s="74" t="s">
        <v>850</v>
      </c>
      <c r="E164" s="87">
        <v>301429</v>
      </c>
      <c r="F164" s="84">
        <v>525527</v>
      </c>
      <c r="G164" s="22">
        <v>-2.0262295081966877</v>
      </c>
      <c r="H164" s="22">
        <v>-0.33360323886639121</v>
      </c>
      <c r="I164" s="22">
        <v>-0.23976721629485537</v>
      </c>
      <c r="J164" s="22">
        <v>-2.0262295081966877</v>
      </c>
      <c r="K164" s="22">
        <v>-2.3855748446937963</v>
      </c>
      <c r="L164" s="22">
        <v>-0.39276670857306767</v>
      </c>
      <c r="M164" s="22">
        <v>-0.28228916687938232</v>
      </c>
      <c r="N164" s="22">
        <v>-2.3855748446937963</v>
      </c>
      <c r="O164" s="22">
        <v>-2.8544073882372172</v>
      </c>
      <c r="P164" s="22">
        <v>-0.46995641209843519</v>
      </c>
      <c r="Q164" s="22">
        <v>-0.33776692663912755</v>
      </c>
      <c r="R164" s="22">
        <v>-2.8544073882372172</v>
      </c>
      <c r="S164" s="22">
        <v>-3.7077020518351285</v>
      </c>
      <c r="T164" s="22">
        <v>-0.61044487223196453</v>
      </c>
      <c r="U164" s="22">
        <v>-0.438738749101732</v>
      </c>
      <c r="V164" s="22">
        <v>-3.7077020518351285</v>
      </c>
      <c r="W164" s="22">
        <v>-3.8157739312966488</v>
      </c>
      <c r="X164" s="22">
        <v>-0.6282380831554536</v>
      </c>
      <c r="Y164" s="22">
        <v>-0.45152708013403603</v>
      </c>
      <c r="Z164" s="22">
        <v>-3.8157739312966488</v>
      </c>
      <c r="AA164" s="22">
        <v>-5.2880737324747047</v>
      </c>
      <c r="AB164" s="22">
        <v>-0.87064101938180016</v>
      </c>
      <c r="AC164" s="22">
        <v>-0.625746843222031</v>
      </c>
      <c r="AD164" s="22">
        <v>-5.2880737324747047</v>
      </c>
      <c r="AE164" s="22">
        <v>-6.1438821868575895</v>
      </c>
      <c r="AF164" s="22">
        <v>-1.0115433560008447</v>
      </c>
      <c r="AG164" s="22">
        <v>-0.72701612686384665</v>
      </c>
      <c r="AH164" s="22">
        <v>-6.1438821868575895</v>
      </c>
      <c r="AI164" s="22">
        <v>-6.7715060357004564</v>
      </c>
      <c r="AJ164" s="22">
        <v>-1.1148768371868498</v>
      </c>
      <c r="AK164" s="22">
        <v>-0.80128393438938483</v>
      </c>
      <c r="AL164" s="22">
        <v>-6.7715060357004564</v>
      </c>
      <c r="AM164" s="22">
        <v>-7.0282506844445738</v>
      </c>
      <c r="AN164" s="22">
        <v>-1.1571478859679325</v>
      </c>
      <c r="AO164" s="22">
        <v>-0.83166496944930945</v>
      </c>
      <c r="AP164" s="22">
        <v>-7.0282506844445738</v>
      </c>
      <c r="AQ164" s="22">
        <v>-8.336773847337847</v>
      </c>
      <c r="AR164" s="22">
        <v>-1.3725862474699289</v>
      </c>
      <c r="AS164" s="22">
        <v>-0.98650476176063751</v>
      </c>
      <c r="AT164" s="22">
        <v>-8.336773847337847</v>
      </c>
      <c r="AU164" s="22">
        <v>2.6844262295081971</v>
      </c>
      <c r="AV164" s="22">
        <v>0.44197031039136303</v>
      </c>
      <c r="AW164" s="22">
        <v>0.31765276430649858</v>
      </c>
      <c r="AX164" s="22">
        <v>2.6844262295081971</v>
      </c>
      <c r="AY164" s="22">
        <v>2.6844262295081971</v>
      </c>
      <c r="AZ164" s="22">
        <v>0.44197031039136303</v>
      </c>
      <c r="BA164" s="22">
        <v>0.31765276430649858</v>
      </c>
      <c r="BB164" s="22">
        <v>2.6844262295081971</v>
      </c>
      <c r="BC164" s="22">
        <v>2.6844262295081971</v>
      </c>
      <c r="BD164" s="22">
        <v>0.44197031039136303</v>
      </c>
      <c r="BE164" s="22">
        <v>0.31765276430649858</v>
      </c>
      <c r="BF164" s="22">
        <v>2.6844262295081971</v>
      </c>
      <c r="BG164" s="22">
        <v>2.6844262295081971</v>
      </c>
      <c r="BH164" s="22">
        <v>0.44197031039136303</v>
      </c>
      <c r="BI164" s="22">
        <v>0.31765276430649858</v>
      </c>
      <c r="BJ164" s="22">
        <v>2.6844262295081971</v>
      </c>
      <c r="BK164" s="25">
        <v>-2.0262295081967459</v>
      </c>
      <c r="BL164" s="25">
        <v>-0.33360323886640075</v>
      </c>
      <c r="BM164" s="25">
        <v>-0.23976721629486225</v>
      </c>
      <c r="BN164" s="25">
        <v>-2.0262295081967459</v>
      </c>
      <c r="BO164" s="25">
        <v>-1.8484393412924784</v>
      </c>
      <c r="BP164" s="25">
        <v>-0.30433144350564423</v>
      </c>
      <c r="BQ164" s="25">
        <v>-0.21872900061850861</v>
      </c>
      <c r="BR164" s="25">
        <v>-1.8484393412924784</v>
      </c>
      <c r="BS164" s="25">
        <v>-1.8307638014779326</v>
      </c>
      <c r="BT164" s="25">
        <v>-0.30142130064818862</v>
      </c>
      <c r="BU164" s="25">
        <v>-0.21663742364724325</v>
      </c>
      <c r="BV164" s="25">
        <v>-1.8307638014779326</v>
      </c>
      <c r="BW164" s="25">
        <v>-1.9854934074771324</v>
      </c>
      <c r="BX164" s="25">
        <v>-0.32689635048881266</v>
      </c>
      <c r="BY164" s="25">
        <v>-0.23494684356179454</v>
      </c>
      <c r="BZ164" s="25">
        <v>-1.9854934074771324</v>
      </c>
      <c r="CA164" s="25">
        <v>-1.3935845598514489</v>
      </c>
      <c r="CB164" s="25">
        <v>-0.22944307193235733</v>
      </c>
      <c r="CC164" s="25">
        <v>-0.16490525344507934</v>
      </c>
      <c r="CD164" s="25">
        <v>-1.3935845598514489</v>
      </c>
      <c r="CE164" s="25">
        <v>-2.1281859075095495</v>
      </c>
      <c r="CF164" s="25">
        <v>-0.35038958261290826</v>
      </c>
      <c r="CG164" s="25">
        <v>-0.25183189206223572</v>
      </c>
      <c r="CH164" s="25">
        <v>-2.1281859075095495</v>
      </c>
      <c r="CI164" s="25">
        <v>-2.3605654058602421</v>
      </c>
      <c r="CJ164" s="25">
        <v>-0.38864909516187518</v>
      </c>
      <c r="CK164" s="25">
        <v>-0.27932975704650781</v>
      </c>
      <c r="CL164" s="25">
        <v>-2.3605654058602421</v>
      </c>
      <c r="CM164" s="25">
        <v>-2.4977672961533472</v>
      </c>
      <c r="CN164" s="25">
        <v>-0.41123834025736622</v>
      </c>
      <c r="CO164" s="25">
        <v>-0.29556509227032823</v>
      </c>
      <c r="CP164" s="25">
        <v>-2.4977672961533472</v>
      </c>
      <c r="CQ164" s="25">
        <v>-2.4169708620666084</v>
      </c>
      <c r="CR164" s="25">
        <v>-0.39793582344416495</v>
      </c>
      <c r="CS164" s="25">
        <v>-0.28600431151515643</v>
      </c>
      <c r="CT164" s="25">
        <v>-2.4169708620666084</v>
      </c>
      <c r="CU164" s="25">
        <v>-3.1268855836276965</v>
      </c>
      <c r="CV164" s="25">
        <v>-0.51481786936920237</v>
      </c>
      <c r="CW164" s="25">
        <v>-0.37000973928475167</v>
      </c>
      <c r="CX164" s="25">
        <v>-3.1268855836276965</v>
      </c>
      <c r="CY164" s="25">
        <v>-4.9433482272244476</v>
      </c>
      <c r="CZ164" s="25">
        <v>-0.81388459341617081</v>
      </c>
      <c r="DA164" s="25">
        <v>-0.58495488236797544</v>
      </c>
      <c r="DB164" s="25">
        <v>-4.9433482272244476</v>
      </c>
      <c r="DC164" s="25">
        <v>-6.7405937367337101</v>
      </c>
      <c r="DD164" s="25">
        <v>-1.1097873628630399</v>
      </c>
      <c r="DE164" s="25">
        <v>-0.79762602898303847</v>
      </c>
      <c r="DF164" s="25">
        <v>-6.7405937367337101</v>
      </c>
      <c r="DG164" s="25">
        <v>-7.9390037832538836</v>
      </c>
      <c r="DH164" s="25">
        <v>-1.3070964393481428</v>
      </c>
      <c r="DI164" s="25">
        <v>-0.93943594719396106</v>
      </c>
      <c r="DJ164" s="25">
        <v>-7.9390037832538836</v>
      </c>
      <c r="DK164" s="25">
        <v>-8.9526548120466636</v>
      </c>
      <c r="DL164" s="25">
        <v>-1.4739863523207732</v>
      </c>
      <c r="DM164" s="25">
        <v>-1.0593830136466471</v>
      </c>
      <c r="DN164" s="25">
        <v>-8.9526548120466636</v>
      </c>
      <c r="DO164" s="27">
        <v>-2.0262295081967165</v>
      </c>
      <c r="DP164" s="27">
        <v>-0.33360323886639598</v>
      </c>
      <c r="DQ164" s="27">
        <v>-0.23976721629485881</v>
      </c>
      <c r="DR164" s="27">
        <v>-2.0262295081967165</v>
      </c>
      <c r="DS164" s="27">
        <v>-2.3850958054101312</v>
      </c>
      <c r="DT164" s="27">
        <v>-0.39268783840760596</v>
      </c>
      <c r="DU164" s="27">
        <v>-0.28223248133854123</v>
      </c>
      <c r="DV164" s="27">
        <v>-2.3850958054101312</v>
      </c>
      <c r="DW164" s="27">
        <v>-2.853453179355661</v>
      </c>
      <c r="DX164" s="27">
        <v>-0.46979930888176874</v>
      </c>
      <c r="DY164" s="27">
        <v>-0.33765401346400647</v>
      </c>
      <c r="DZ164" s="27">
        <v>-2.853453179355661</v>
      </c>
      <c r="EA164" s="27">
        <v>-3.7012486693296793</v>
      </c>
      <c r="EB164" s="27">
        <v>-0.60938237200839529</v>
      </c>
      <c r="EC164" s="27">
        <v>-0.43797510927082534</v>
      </c>
      <c r="ED164" s="27">
        <v>-3.7012486693296793</v>
      </c>
      <c r="EE164" s="27">
        <v>-3.8041077634047302</v>
      </c>
      <c r="EF164" s="27">
        <v>-0.6263173375646115</v>
      </c>
      <c r="EG164" s="27">
        <v>-0.45014660245914367</v>
      </c>
      <c r="EH164" s="27">
        <v>-3.8041077634047302</v>
      </c>
      <c r="EI164" s="27">
        <v>-5.2740634862677265</v>
      </c>
      <c r="EJ164" s="27">
        <v>-0.86833433916958525</v>
      </c>
      <c r="EK164" s="27">
        <v>-0.62408898673585134</v>
      </c>
      <c r="EL164" s="27">
        <v>-5.2740634862677265</v>
      </c>
      <c r="EM164" s="27">
        <v>-6.0358121694118347</v>
      </c>
      <c r="EN164" s="27">
        <v>-0.99375045164405373</v>
      </c>
      <c r="EO164" s="27">
        <v>-0.71422801616706488</v>
      </c>
      <c r="EP164" s="27">
        <v>-6.0358121694118347</v>
      </c>
      <c r="EQ164" s="27">
        <v>-6.6483412427734976</v>
      </c>
      <c r="ER164" s="27">
        <v>-1.0945986931421952</v>
      </c>
      <c r="ES164" s="27">
        <v>-0.786709632995506</v>
      </c>
      <c r="ET164" s="27">
        <v>-6.6483412427734976</v>
      </c>
      <c r="EU164" s="27">
        <v>-6.9443726724564785</v>
      </c>
      <c r="EV164" s="27">
        <v>-1.1433380108497846</v>
      </c>
      <c r="EW164" s="27">
        <v>-0.82173954029067942</v>
      </c>
      <c r="EX164" s="27">
        <v>-6.9443726724564785</v>
      </c>
      <c r="EY164" s="27">
        <v>-8.2622996973415468</v>
      </c>
      <c r="EZ164" s="27">
        <v>-1.3603246465258687</v>
      </c>
      <c r="FA164" s="27">
        <v>-0.97769210773585724</v>
      </c>
      <c r="FB164" s="27">
        <v>-8.2622996973415468</v>
      </c>
      <c r="FC164" s="27">
        <v>2.6844262295081971</v>
      </c>
      <c r="FD164" s="27">
        <v>0.44197031039136303</v>
      </c>
      <c r="FE164" s="27">
        <v>0.31765276430649858</v>
      </c>
      <c r="FF164" s="27">
        <v>2.6844262295081971</v>
      </c>
      <c r="FG164" s="27">
        <v>2.6844262295081971</v>
      </c>
      <c r="FH164" s="27">
        <v>0.44197031039136303</v>
      </c>
      <c r="FI164" s="27">
        <v>0.31765276430649858</v>
      </c>
      <c r="FJ164" s="27">
        <v>2.6844262295081971</v>
      </c>
      <c r="FK164" s="27">
        <v>2.6844262295081971</v>
      </c>
      <c r="FL164" s="27">
        <v>0.44197031039136303</v>
      </c>
      <c r="FM164" s="27">
        <v>0.31765276430649858</v>
      </c>
      <c r="FN164" s="27">
        <v>2.6844262295081971</v>
      </c>
      <c r="FO164" s="27">
        <v>2.6844262295081971</v>
      </c>
      <c r="FP164" s="27">
        <v>0.44197031039136303</v>
      </c>
      <c r="FQ164" s="27">
        <v>0.31765276430649858</v>
      </c>
      <c r="FR164" s="27">
        <v>2.6844262295081971</v>
      </c>
      <c r="FS164" s="28">
        <v>-2.0262295081967165</v>
      </c>
      <c r="FT164" s="28">
        <v>-0.33360323886639598</v>
      </c>
      <c r="FU164" s="28">
        <v>-0.23976721629485881</v>
      </c>
      <c r="FV164" s="28">
        <v>-2.0262295081967165</v>
      </c>
      <c r="FW164" s="28">
        <v>-2.4063139610087894</v>
      </c>
      <c r="FX164" s="28">
        <v>-0.39618124594206788</v>
      </c>
      <c r="FY164" s="28">
        <v>-0.28474326211743195</v>
      </c>
      <c r="FZ164" s="28">
        <v>-2.4063139610087894</v>
      </c>
      <c r="GA164" s="28">
        <v>-2.8774977522992398</v>
      </c>
      <c r="GB164" s="28">
        <v>-0.47375806448111635</v>
      </c>
      <c r="GC164" s="28">
        <v>-0.34049924905965784</v>
      </c>
      <c r="GD164" s="28">
        <v>-2.8774977522992398</v>
      </c>
      <c r="GE164" s="28">
        <v>-3.7476243417076591</v>
      </c>
      <c r="GF164" s="28">
        <v>-0.61701777285875092</v>
      </c>
      <c r="GG164" s="28">
        <v>-0.44346282220013039</v>
      </c>
      <c r="GH164" s="28">
        <v>-3.7476243417076591</v>
      </c>
      <c r="GI164" s="28">
        <v>-3.8695481952712849</v>
      </c>
      <c r="GJ164" s="28">
        <v>-0.63709160569918588</v>
      </c>
      <c r="GK164" s="28">
        <v>-0.45789028110872632</v>
      </c>
      <c r="GL164" s="28">
        <v>-3.8695481952712849</v>
      </c>
      <c r="GM164" s="28">
        <v>-5.5007104976552252</v>
      </c>
      <c r="GN164" s="28">
        <v>-0.90565004144930839</v>
      </c>
      <c r="GO164" s="28">
        <v>-0.65090851669635075</v>
      </c>
      <c r="GP164" s="28">
        <v>-5.5007104976552252</v>
      </c>
      <c r="GQ164" s="28">
        <v>-6.4935854646933437</v>
      </c>
      <c r="GR164" s="28">
        <v>-1.0691193342679999</v>
      </c>
      <c r="GS164" s="28">
        <v>-0.76839711609368377</v>
      </c>
      <c r="GT164" s="28">
        <v>-6.4935854646933437</v>
      </c>
      <c r="GU164" s="28">
        <v>-7.3963124671752984</v>
      </c>
      <c r="GV164" s="28">
        <v>-1.2177464520855417</v>
      </c>
      <c r="GW164" s="28">
        <v>-0.87521835208087917</v>
      </c>
      <c r="GX164" s="28">
        <v>-7.3963124671752984</v>
      </c>
      <c r="GY164" s="28">
        <v>-7.7067774905117989</v>
      </c>
      <c r="GZ164" s="28">
        <v>-1.2688621509344662</v>
      </c>
      <c r="HA164" s="28">
        <v>-0.91195621129237581</v>
      </c>
      <c r="HB164" s="28">
        <v>-7.7067774905117989</v>
      </c>
      <c r="HC164" s="28">
        <v>-9.0659525593088137</v>
      </c>
      <c r="HD164" s="28">
        <v>-1.4926399625312758</v>
      </c>
      <c r="HE164" s="28">
        <v>-1.0727897305874641</v>
      </c>
      <c r="HF164" s="28">
        <v>-9.0659525593088137</v>
      </c>
      <c r="HG164" s="28">
        <v>2.6844262295081971</v>
      </c>
      <c r="HH164" s="28">
        <v>0.44197031039136303</v>
      </c>
      <c r="HI164" s="28">
        <v>0.31765276430649858</v>
      </c>
      <c r="HJ164" s="28">
        <v>2.6844262295081971</v>
      </c>
      <c r="HK164" s="28">
        <v>2.6844262295081971</v>
      </c>
      <c r="HL164" s="28">
        <v>0.44197031039136303</v>
      </c>
      <c r="HM164" s="28">
        <v>0.31765276430649858</v>
      </c>
      <c r="HN164" s="28">
        <v>2.6844262295081971</v>
      </c>
      <c r="HO164" s="28">
        <v>2.6844262295081971</v>
      </c>
      <c r="HP164" s="28">
        <v>0.44197031039136303</v>
      </c>
      <c r="HQ164" s="28">
        <v>0.31765276430649858</v>
      </c>
      <c r="HR164" s="28">
        <v>2.6844262295081971</v>
      </c>
      <c r="HS164" s="28">
        <v>2.6844262295081971</v>
      </c>
      <c r="HT164" s="28">
        <v>0.44197031039136303</v>
      </c>
      <c r="HU164" s="28">
        <v>0.31765276430649858</v>
      </c>
      <c r="HV164" s="28">
        <v>2.6844262295081971</v>
      </c>
      <c r="HW164" s="29">
        <v>-2.0262295081967459</v>
      </c>
      <c r="HX164" s="29">
        <v>-0.33360323886640075</v>
      </c>
      <c r="HY164" s="29">
        <v>-0.23976721629486225</v>
      </c>
      <c r="HZ164" s="29">
        <v>-2.0262295081967459</v>
      </c>
      <c r="IA164" s="29">
        <v>-2.3596130569639882</v>
      </c>
      <c r="IB164" s="29">
        <v>-0.38849229817760667</v>
      </c>
      <c r="IC164" s="29">
        <v>-0.2792170639666407</v>
      </c>
      <c r="ID164" s="29">
        <v>-2.3596130569639882</v>
      </c>
      <c r="IE164" s="29">
        <v>-2.9153649535152018</v>
      </c>
      <c r="IF164" s="29">
        <v>-0.47999261043030311</v>
      </c>
      <c r="IG164" s="29">
        <v>-0.34498013998918975</v>
      </c>
      <c r="IH164" s="29">
        <v>-2.9153649535152018</v>
      </c>
      <c r="II164" s="29">
        <v>-3.927301460195356</v>
      </c>
      <c r="IJ164" s="29">
        <v>-0.64660024041003161</v>
      </c>
      <c r="IK164" s="29">
        <v>-0.46472432409683168</v>
      </c>
      <c r="IL164" s="29">
        <v>-3.927301460195356</v>
      </c>
      <c r="IM164" s="29">
        <v>-4.2186952411629504</v>
      </c>
      <c r="IN164" s="29">
        <v>-0.69457600461792168</v>
      </c>
      <c r="IO164" s="29">
        <v>-0.49920545045769155</v>
      </c>
      <c r="IP164" s="29">
        <v>-4.2186952411629504</v>
      </c>
      <c r="IQ164" s="29">
        <v>-7.1174677322879285</v>
      </c>
      <c r="IR164" s="29">
        <v>-1.1718367926304012</v>
      </c>
      <c r="IS164" s="29">
        <v>-0.84222217588664139</v>
      </c>
      <c r="IT164" s="29">
        <v>-7.1174677322879285</v>
      </c>
      <c r="IU164" s="29">
        <v>-8.5618692770452753</v>
      </c>
      <c r="IV164" s="29">
        <v>-1.4096464936565771</v>
      </c>
      <c r="IW164" s="29">
        <v>-1.0131406903972102</v>
      </c>
      <c r="IX164" s="29">
        <v>-8.5618692770452753</v>
      </c>
      <c r="IY164" s="29">
        <v>-9.408888224882558</v>
      </c>
      <c r="IZ164" s="29">
        <v>-1.5491017050413929</v>
      </c>
      <c r="JA164" s="29">
        <v>-1.1133698966398373</v>
      </c>
      <c r="JB164" s="29">
        <v>-9.408888224882558</v>
      </c>
      <c r="JC164" s="29">
        <v>-9.5719259601166264</v>
      </c>
      <c r="JD164" s="29">
        <v>-1.575944625012454</v>
      </c>
      <c r="JE164" s="29">
        <v>-1.1326624317499792</v>
      </c>
      <c r="JF164" s="29">
        <v>-9.5719259601166264</v>
      </c>
      <c r="JG164" s="29">
        <v>-11.192376154074074</v>
      </c>
      <c r="JH164" s="29">
        <v>-1.8427393937881742</v>
      </c>
      <c r="JI164" s="29">
        <v>-1.3244130851571652</v>
      </c>
      <c r="JJ164" s="29">
        <v>-11.192376154074074</v>
      </c>
      <c r="JK164" s="29">
        <v>2.6844262295081971</v>
      </c>
      <c r="JL164" s="29">
        <v>0.44197031039136303</v>
      </c>
      <c r="JM164" s="29">
        <v>0.31765276430649858</v>
      </c>
      <c r="JN164" s="29">
        <v>2.6844262295081971</v>
      </c>
      <c r="JO164" s="29">
        <v>2.6844262295081971</v>
      </c>
      <c r="JP164" s="29">
        <v>0.44197031039136303</v>
      </c>
      <c r="JQ164" s="29">
        <v>0.31765276430649858</v>
      </c>
      <c r="JR164" s="29">
        <v>2.6844262295081971</v>
      </c>
      <c r="JS164" s="29">
        <v>2.6844262295081971</v>
      </c>
      <c r="JT164" s="29">
        <v>0.44197031039136303</v>
      </c>
      <c r="JU164" s="29">
        <v>0.31765276430649858</v>
      </c>
      <c r="JV164" s="29">
        <v>2.6844262295081971</v>
      </c>
      <c r="JW164" s="29">
        <v>2.6844262295081971</v>
      </c>
      <c r="JX164" s="29">
        <v>0.44197031039136303</v>
      </c>
      <c r="JY164" s="29">
        <v>0.31765276430649858</v>
      </c>
      <c r="JZ164" s="29">
        <v>2.6844262295081971</v>
      </c>
    </row>
    <row r="165" spans="1:286" ht="15" thickBot="1" x14ac:dyDescent="0.4">
      <c r="A165" s="2"/>
      <c r="B165" s="74" t="s">
        <v>636</v>
      </c>
      <c r="C165" s="74" t="s">
        <v>541</v>
      </c>
      <c r="D165" s="74" t="s">
        <v>848</v>
      </c>
      <c r="E165" s="87">
        <v>384370</v>
      </c>
      <c r="F165" s="84">
        <v>410583</v>
      </c>
      <c r="G165" s="22">
        <v>24.169250062</v>
      </c>
      <c r="H165" s="22">
        <v>10.0888711607499</v>
      </c>
      <c r="I165" s="22">
        <v>7.3596910494066048</v>
      </c>
      <c r="J165" s="22">
        <v>10.13228519383439</v>
      </c>
      <c r="K165" s="22">
        <v>24.172368849000001</v>
      </c>
      <c r="L165" s="22">
        <v>10.372867323335546</v>
      </c>
      <c r="M165" s="22">
        <v>7.5668622960748042</v>
      </c>
      <c r="N165" s="22">
        <v>9.9136696481185087</v>
      </c>
      <c r="O165" s="22">
        <v>24.219458750000001</v>
      </c>
      <c r="P165" s="22">
        <v>9.1826538701207259</v>
      </c>
      <c r="Q165" s="22">
        <v>6.6986181527074953</v>
      </c>
      <c r="R165" s="22">
        <v>9.6799641297902514</v>
      </c>
      <c r="S165" s="22">
        <v>24.289073094999999</v>
      </c>
      <c r="T165" s="22">
        <v>7.9447988914837664</v>
      </c>
      <c r="U165" s="22">
        <v>5.7956201798341187</v>
      </c>
      <c r="V165" s="22">
        <v>9.5937752216052612</v>
      </c>
      <c r="W165" s="22">
        <v>24.361302062</v>
      </c>
      <c r="X165" s="22">
        <v>6.6117932184272838</v>
      </c>
      <c r="Y165" s="22">
        <v>4.8232111001177307</v>
      </c>
      <c r="Z165" s="22">
        <v>9.4591972602294732</v>
      </c>
      <c r="AA165" s="22">
        <v>24.431789981000001</v>
      </c>
      <c r="AB165" s="22">
        <v>5.3039556286113445</v>
      </c>
      <c r="AC165" s="22">
        <v>3.8691617867225507</v>
      </c>
      <c r="AD165" s="22">
        <v>9.0666043644336707</v>
      </c>
      <c r="AE165" s="22">
        <v>24.510973801999999</v>
      </c>
      <c r="AF165" s="22">
        <v>4.0611016496219845</v>
      </c>
      <c r="AG165" s="22">
        <v>2.9625171126907053</v>
      </c>
      <c r="AH165" s="22">
        <v>8.7096881516892903</v>
      </c>
      <c r="AI165" s="22">
        <v>24.483469630524514</v>
      </c>
      <c r="AJ165" s="22">
        <v>3.9714590187272036</v>
      </c>
      <c r="AK165" s="22">
        <v>2.8971240615029505</v>
      </c>
      <c r="AL165" s="22">
        <v>8.6269322636182562</v>
      </c>
      <c r="AM165" s="22">
        <v>22.658108396505721</v>
      </c>
      <c r="AN165" s="22">
        <v>3.67536751516674</v>
      </c>
      <c r="AO165" s="22">
        <v>2.6811294319910681</v>
      </c>
      <c r="AP165" s="22">
        <v>7.8184034521581296</v>
      </c>
      <c r="AQ165" s="22">
        <v>21.866084981391978</v>
      </c>
      <c r="AR165" s="22">
        <v>3.5468935454857848</v>
      </c>
      <c r="AS165" s="22">
        <v>2.5874094597883128</v>
      </c>
      <c r="AT165" s="22">
        <v>7.4799750287831799</v>
      </c>
      <c r="AU165" s="22">
        <v>20.034028705825335</v>
      </c>
      <c r="AV165" s="22">
        <v>3.2497160404909975</v>
      </c>
      <c r="AW165" s="22">
        <v>2.3706226073499521</v>
      </c>
      <c r="AX165" s="22">
        <v>6.0011572290250577</v>
      </c>
      <c r="AY165" s="22">
        <v>27.181906126396036</v>
      </c>
      <c r="AZ165" s="22">
        <v>4.4091718968329525</v>
      </c>
      <c r="BA165" s="22">
        <v>3.2164295120213056</v>
      </c>
      <c r="BB165" s="22">
        <v>3.9772981618711611</v>
      </c>
      <c r="BC165" s="22">
        <v>30.136718406</v>
      </c>
      <c r="BD165" s="22">
        <v>6.5191708710970655</v>
      </c>
      <c r="BE165" s="22">
        <v>4.7556443872754421</v>
      </c>
      <c r="BF165" s="22">
        <v>3.0690846583798219</v>
      </c>
      <c r="BG165" s="22">
        <v>31.705421579999999</v>
      </c>
      <c r="BH165" s="22">
        <v>7.0449414967543698</v>
      </c>
      <c r="BI165" s="22">
        <v>5.1391867386482142</v>
      </c>
      <c r="BJ165" s="22">
        <v>2.0263283060348343</v>
      </c>
      <c r="BK165" s="25">
        <v>24.169011811000001</v>
      </c>
      <c r="BL165" s="25">
        <v>10.0888711607499</v>
      </c>
      <c r="BM165" s="25">
        <v>7.3596910494066048</v>
      </c>
      <c r="BN165" s="25">
        <v>10.13228519383439</v>
      </c>
      <c r="BO165" s="25">
        <v>24.160725128999999</v>
      </c>
      <c r="BP165" s="25">
        <v>10.393909471462671</v>
      </c>
      <c r="BQ165" s="25">
        <v>7.5822122501741269</v>
      </c>
      <c r="BR165" s="25">
        <v>10.013581226445254</v>
      </c>
      <c r="BS165" s="25">
        <v>24.187937336000001</v>
      </c>
      <c r="BT165" s="25">
        <v>9.1997139037206335</v>
      </c>
      <c r="BU165" s="25">
        <v>6.7110632097002227</v>
      </c>
      <c r="BV165" s="25">
        <v>9.8727638842810297</v>
      </c>
      <c r="BW165" s="25">
        <v>24.228786693</v>
      </c>
      <c r="BX165" s="25">
        <v>8.0499551612371683</v>
      </c>
      <c r="BY165" s="25">
        <v>5.8723302145805212</v>
      </c>
      <c r="BZ165" s="25">
        <v>9.9163627477418164</v>
      </c>
      <c r="CA165" s="25">
        <v>24.267454411999999</v>
      </c>
      <c r="CB165" s="25">
        <v>6.8431845419978581</v>
      </c>
      <c r="CC165" s="25">
        <v>4.9920078491155762</v>
      </c>
      <c r="CD165" s="25">
        <v>9.9012454322898176</v>
      </c>
      <c r="CE165" s="25">
        <v>24.314848842</v>
      </c>
      <c r="CF165" s="25">
        <v>5.5760529969396417</v>
      </c>
      <c r="CG165" s="25">
        <v>4.0676530286410379</v>
      </c>
      <c r="CH165" s="25">
        <v>9.6623342000431514</v>
      </c>
      <c r="CI165" s="25">
        <v>24.390168848999998</v>
      </c>
      <c r="CJ165" s="25">
        <v>4.359109683585709</v>
      </c>
      <c r="CK165" s="25">
        <v>3.1799098244488619</v>
      </c>
      <c r="CL165" s="25">
        <v>9.3956617900392079</v>
      </c>
      <c r="CM165" s="25">
        <v>24.486518375999999</v>
      </c>
      <c r="CN165" s="25">
        <v>4.3380076206441167</v>
      </c>
      <c r="CO165" s="25">
        <v>3.1645161633265499</v>
      </c>
      <c r="CP165" s="25">
        <v>9.3671492051155418</v>
      </c>
      <c r="CQ165" s="25">
        <v>24.603415016</v>
      </c>
      <c r="CR165" s="25">
        <v>4.2798081378375405</v>
      </c>
      <c r="CS165" s="25">
        <v>3.1220604509017504</v>
      </c>
      <c r="CT165" s="25">
        <v>9.0759932166204287</v>
      </c>
      <c r="CU165" s="25">
        <v>24.741820131000001</v>
      </c>
      <c r="CV165" s="25">
        <v>4.2151073601932021</v>
      </c>
      <c r="CW165" s="25">
        <v>3.0748621344071139</v>
      </c>
      <c r="CX165" s="25">
        <v>8.7826234587493417</v>
      </c>
      <c r="CY165" s="25">
        <v>25.425718367000002</v>
      </c>
      <c r="CZ165" s="25">
        <v>4.1351000371348823</v>
      </c>
      <c r="DA165" s="25">
        <v>3.0164979061384347</v>
      </c>
      <c r="DB165" s="25">
        <v>7.8949447887533459</v>
      </c>
      <c r="DC165" s="25">
        <v>26.334297781</v>
      </c>
      <c r="DD165" s="25">
        <v>5.0861655010091882</v>
      </c>
      <c r="DE165" s="25">
        <v>3.7102869208209452</v>
      </c>
      <c r="DF165" s="25">
        <v>6.8930232083658804</v>
      </c>
      <c r="DG165" s="25">
        <v>27.394638008000001</v>
      </c>
      <c r="DH165" s="25">
        <v>6.7288248656318457</v>
      </c>
      <c r="DI165" s="25">
        <v>4.9085840573797501</v>
      </c>
      <c r="DJ165" s="25">
        <v>6.0080435312110065</v>
      </c>
      <c r="DK165" s="25">
        <v>28.386894018</v>
      </c>
      <c r="DL165" s="25">
        <v>6.8020458684002083</v>
      </c>
      <c r="DM165" s="25">
        <v>4.9619977594794848</v>
      </c>
      <c r="DN165" s="25">
        <v>5.1801507627153782</v>
      </c>
      <c r="DO165" s="27">
        <v>24.169250062</v>
      </c>
      <c r="DP165" s="27">
        <v>10.0888711607499</v>
      </c>
      <c r="DQ165" s="27">
        <v>7.3596910494066048</v>
      </c>
      <c r="DR165" s="27">
        <v>10.13228519383439</v>
      </c>
      <c r="DS165" s="27">
        <v>24.171061331000001</v>
      </c>
      <c r="DT165" s="27">
        <v>10.377797816811505</v>
      </c>
      <c r="DU165" s="27">
        <v>7.5704590224206951</v>
      </c>
      <c r="DV165" s="27">
        <v>9.9143398128372429</v>
      </c>
      <c r="DW165" s="27">
        <v>24.218637527999999</v>
      </c>
      <c r="DX165" s="27">
        <v>9.1866828487871857</v>
      </c>
      <c r="DY165" s="27">
        <v>6.7015572365512019</v>
      </c>
      <c r="DZ165" s="27">
        <v>9.6810919751082878</v>
      </c>
      <c r="EA165" s="27">
        <v>24.287116385000001</v>
      </c>
      <c r="EB165" s="27">
        <v>7.9501155793823957</v>
      </c>
      <c r="EC165" s="27">
        <v>5.7994986296345541</v>
      </c>
      <c r="ED165" s="27">
        <v>9.5955202189590896</v>
      </c>
      <c r="EE165" s="27">
        <v>24.358153224999999</v>
      </c>
      <c r="EF165" s="27">
        <v>6.6158742155216848</v>
      </c>
      <c r="EG165" s="27">
        <v>4.8261881306803929</v>
      </c>
      <c r="EH165" s="27">
        <v>9.4613545350009129</v>
      </c>
      <c r="EI165" s="27">
        <v>24.434339120000001</v>
      </c>
      <c r="EJ165" s="27">
        <v>5.3214795388659697</v>
      </c>
      <c r="EK165" s="27">
        <v>3.8819452352765693</v>
      </c>
      <c r="EL165" s="27">
        <v>9.0656980607141833</v>
      </c>
      <c r="EM165" s="27">
        <v>24.526327310999999</v>
      </c>
      <c r="EN165" s="27">
        <v>4.0639930131707311</v>
      </c>
      <c r="EO165" s="27">
        <v>2.964626322144492</v>
      </c>
      <c r="EP165" s="27">
        <v>8.7014131025924577</v>
      </c>
      <c r="EQ165" s="27">
        <v>24.588297517650574</v>
      </c>
      <c r="ER165" s="27">
        <v>3.988463130645306</v>
      </c>
      <c r="ES165" s="27">
        <v>2.9095283244073711</v>
      </c>
      <c r="ET165" s="27">
        <v>8.6176700139329174</v>
      </c>
      <c r="EU165" s="27">
        <v>22.710252649598154</v>
      </c>
      <c r="EV165" s="27">
        <v>3.6838258246851159</v>
      </c>
      <c r="EW165" s="27">
        <v>2.6872996510238663</v>
      </c>
      <c r="EX165" s="27">
        <v>7.8082175273856986</v>
      </c>
      <c r="EY165" s="27">
        <v>21.987090949754361</v>
      </c>
      <c r="EZ165" s="27">
        <v>3.5665219009282438</v>
      </c>
      <c r="FA165" s="27">
        <v>2.6017280718077078</v>
      </c>
      <c r="FB165" s="27">
        <v>7.4878765157285052</v>
      </c>
      <c r="FC165" s="27">
        <v>20.25317637131506</v>
      </c>
      <c r="FD165" s="27">
        <v>3.2852639422253618</v>
      </c>
      <c r="FE165" s="27">
        <v>2.3965543067493269</v>
      </c>
      <c r="FF165" s="27">
        <v>6.2050262520509563</v>
      </c>
      <c r="FG165" s="27">
        <v>27.739910139999999</v>
      </c>
      <c r="FH165" s="27">
        <v>4.5218888965217889</v>
      </c>
      <c r="FI165" s="27">
        <v>3.2986549939913057</v>
      </c>
      <c r="FJ165" s="27">
        <v>4.6054108798074864</v>
      </c>
      <c r="FK165" s="27">
        <v>28.783459620000002</v>
      </c>
      <c r="FL165" s="27">
        <v>6.699103334466102</v>
      </c>
      <c r="FM165" s="27">
        <v>4.8869026141925103</v>
      </c>
      <c r="FN165" s="27">
        <v>3.8991300685965697</v>
      </c>
      <c r="FO165" s="27">
        <v>29.782345280999998</v>
      </c>
      <c r="FP165" s="27">
        <v>7.2797458807613511</v>
      </c>
      <c r="FQ165" s="27">
        <v>5.310473267716068</v>
      </c>
      <c r="FR165" s="27">
        <v>3.3271912585504104</v>
      </c>
      <c r="FS165" s="28">
        <v>24.169622656000001</v>
      </c>
      <c r="FT165" s="28">
        <v>10.0888711607499</v>
      </c>
      <c r="FU165" s="28">
        <v>7.3596910494066048</v>
      </c>
      <c r="FV165" s="28">
        <v>10.13228519383439</v>
      </c>
      <c r="FW165" s="28">
        <v>24.161563878999999</v>
      </c>
      <c r="FX165" s="28">
        <v>9.2536949959499335</v>
      </c>
      <c r="FY165" s="28">
        <v>6.7504416649294647</v>
      </c>
      <c r="FZ165" s="28">
        <v>9.9070264006330948</v>
      </c>
      <c r="GA165" s="28">
        <v>24.210658534</v>
      </c>
      <c r="GB165" s="28">
        <v>7.8545055302438724</v>
      </c>
      <c r="GC165" s="28">
        <v>5.7297524299194009</v>
      </c>
      <c r="GD165" s="28">
        <v>9.6683431620496467</v>
      </c>
      <c r="GE165" s="28">
        <v>24.291601511</v>
      </c>
      <c r="GF165" s="28">
        <v>6.5652304582990544</v>
      </c>
      <c r="GG165" s="28">
        <v>4.7892442148744534</v>
      </c>
      <c r="GH165" s="28">
        <v>9.5686765830539766</v>
      </c>
      <c r="GI165" s="28">
        <v>24.384116348999999</v>
      </c>
      <c r="GJ165" s="28">
        <v>5.2226230524595882</v>
      </c>
      <c r="GK165" s="28">
        <v>3.8098308047730529</v>
      </c>
      <c r="GL165" s="28">
        <v>9.4324327960075625</v>
      </c>
      <c r="GM165" s="28">
        <v>23.595384041550691</v>
      </c>
      <c r="GN165" s="28">
        <v>3.8274028218336671</v>
      </c>
      <c r="GO165" s="28">
        <v>2.7920370714922553</v>
      </c>
      <c r="GP165" s="28">
        <v>8.9925108706086512</v>
      </c>
      <c r="GQ165" s="28">
        <v>15.651604606910215</v>
      </c>
      <c r="GR165" s="28">
        <v>2.5388438490012399</v>
      </c>
      <c r="GS165" s="28">
        <v>1.8520512407799037</v>
      </c>
      <c r="GT165" s="28">
        <v>8.5555421751972389</v>
      </c>
      <c r="GU165" s="28">
        <v>15.128637077805328</v>
      </c>
      <c r="GV165" s="28">
        <v>2.4540133841485101</v>
      </c>
      <c r="GW165" s="28">
        <v>1.7901685977224191</v>
      </c>
      <c r="GX165" s="28">
        <v>8.4469829083141565</v>
      </c>
      <c r="GY165" s="28">
        <v>13.761042407792225</v>
      </c>
      <c r="GZ165" s="28">
        <v>2.2321761091155907</v>
      </c>
      <c r="HA165" s="28">
        <v>1.628341394116503</v>
      </c>
      <c r="HB165" s="28">
        <v>7.536197184861182</v>
      </c>
      <c r="HC165" s="28">
        <v>12.811451771574273</v>
      </c>
      <c r="HD165" s="28">
        <v>2.0781431900392477</v>
      </c>
      <c r="HE165" s="28">
        <v>1.5159765241744161</v>
      </c>
      <c r="HF165" s="28">
        <v>7.1553702182511998</v>
      </c>
      <c r="HG165" s="28">
        <v>8.1433406403914308</v>
      </c>
      <c r="HH165" s="28">
        <v>1.320929758604539</v>
      </c>
      <c r="HI165" s="28">
        <v>0.96359986825067634</v>
      </c>
      <c r="HJ165" s="28">
        <v>4.1450175665214495</v>
      </c>
      <c r="HK165" s="28">
        <v>10.968883095346778</v>
      </c>
      <c r="HL165" s="28">
        <v>1.7792604705040769</v>
      </c>
      <c r="HM165" s="28">
        <v>1.2979457414697035</v>
      </c>
      <c r="HN165" s="28">
        <v>-1.5508622256446074</v>
      </c>
      <c r="HO165" s="28">
        <v>23.322390660799179</v>
      </c>
      <c r="HP165" s="28">
        <v>3.7831206167214178</v>
      </c>
      <c r="HQ165" s="28">
        <v>2.7597338193820971</v>
      </c>
      <c r="HR165" s="28">
        <v>-5.6087072026009004</v>
      </c>
      <c r="HS165" s="28">
        <v>22.431830165744774</v>
      </c>
      <c r="HT165" s="28">
        <v>3.6386629657765335</v>
      </c>
      <c r="HU165" s="28">
        <v>2.6543539742301898</v>
      </c>
      <c r="HV165" s="28">
        <v>-8.4801868302478951</v>
      </c>
      <c r="HW165" s="29">
        <v>24.169622656000001</v>
      </c>
      <c r="HX165" s="29">
        <v>10.0888711607499</v>
      </c>
      <c r="HY165" s="29">
        <v>7.3596910494066048</v>
      </c>
      <c r="HZ165" s="29">
        <v>10.13228519383439</v>
      </c>
      <c r="IA165" s="29">
        <v>24.163668604999998</v>
      </c>
      <c r="IB165" s="29">
        <v>10.365213851533721</v>
      </c>
      <c r="IC165" s="29">
        <v>7.5612791949508731</v>
      </c>
      <c r="ID165" s="29">
        <v>9.9481518521620647</v>
      </c>
      <c r="IE165" s="29">
        <v>24.23962985</v>
      </c>
      <c r="IF165" s="29">
        <v>10.28618996088238</v>
      </c>
      <c r="IG165" s="29">
        <v>7.5036323669312424</v>
      </c>
      <c r="IH165" s="29">
        <v>9.6761081254533448</v>
      </c>
      <c r="II165" s="29">
        <v>24.337451080000001</v>
      </c>
      <c r="IJ165" s="29">
        <v>9.6820141758131779</v>
      </c>
      <c r="IK165" s="29">
        <v>7.0628945433637247</v>
      </c>
      <c r="IL165" s="29">
        <v>9.5827124752663781</v>
      </c>
      <c r="IM165" s="29">
        <v>24.448759784</v>
      </c>
      <c r="IN165" s="29">
        <v>8.9693230609973629</v>
      </c>
      <c r="IO165" s="29">
        <v>6.5429962975512854</v>
      </c>
      <c r="IP165" s="29">
        <v>9.4568854290184294</v>
      </c>
      <c r="IQ165" s="29">
        <v>25.216470348999998</v>
      </c>
      <c r="IR165" s="29">
        <v>8.4072924460539742</v>
      </c>
      <c r="IS165" s="29">
        <v>6.1330027888242009</v>
      </c>
      <c r="IT165" s="29">
        <v>8.4371640475917715</v>
      </c>
      <c r="IU165" s="29">
        <v>26.041661283</v>
      </c>
      <c r="IV165" s="29">
        <v>8.2537001082597321</v>
      </c>
      <c r="IW165" s="29">
        <v>6.0209593167934123</v>
      </c>
      <c r="IX165" s="29">
        <v>7.425523290260255</v>
      </c>
      <c r="IY165" s="29">
        <v>26.835967655000001</v>
      </c>
      <c r="IZ165" s="29">
        <v>8.1340851930476141</v>
      </c>
      <c r="JA165" s="29">
        <v>5.933701901485442</v>
      </c>
      <c r="JB165" s="29">
        <v>6.8790205380808693</v>
      </c>
      <c r="JC165" s="29">
        <v>27.173566416</v>
      </c>
      <c r="JD165" s="29">
        <v>8.0207988400162016</v>
      </c>
      <c r="JE165" s="29">
        <v>5.8510610841788573</v>
      </c>
      <c r="JF165" s="29">
        <v>6.3949598004284418</v>
      </c>
      <c r="JG165" s="29">
        <v>27.603784947000001</v>
      </c>
      <c r="JH165" s="29">
        <v>7.7835032082209219</v>
      </c>
      <c r="JI165" s="29">
        <v>5.6779572245338512</v>
      </c>
      <c r="JJ165" s="29">
        <v>5.3205631321795277</v>
      </c>
      <c r="JK165" s="29">
        <v>30.562069184999999</v>
      </c>
      <c r="JL165" s="29">
        <v>6.5561455915547722</v>
      </c>
      <c r="JM165" s="29">
        <v>4.7826169310686035</v>
      </c>
      <c r="JN165" s="29">
        <v>2.1248947066908386E-2</v>
      </c>
      <c r="JO165" s="29">
        <v>33.031391299999996</v>
      </c>
      <c r="JP165" s="29">
        <v>5.3698574591102632</v>
      </c>
      <c r="JQ165" s="29">
        <v>3.9172362545529391</v>
      </c>
      <c r="JR165" s="29">
        <v>-4.9510301201778972</v>
      </c>
      <c r="JS165" s="29">
        <v>28.790375188237633</v>
      </c>
      <c r="JT165" s="29">
        <v>4.6700813618064281</v>
      </c>
      <c r="JU165" s="29">
        <v>3.4067593342060927</v>
      </c>
      <c r="JV165" s="29">
        <v>-7.7372073225551787</v>
      </c>
      <c r="JW165" s="29">
        <v>27.804255889255106</v>
      </c>
      <c r="JX165" s="29">
        <v>4.5101231351912574</v>
      </c>
      <c r="JY165" s="29">
        <v>3.2900720349095551</v>
      </c>
      <c r="JZ165" s="29">
        <v>-7.6974261659341465</v>
      </c>
    </row>
    <row r="166" spans="1:286" ht="15" thickBot="1" x14ac:dyDescent="0.4">
      <c r="A166" s="2"/>
      <c r="B166" s="74" t="s">
        <v>637</v>
      </c>
      <c r="C166" s="74" t="s">
        <v>530</v>
      </c>
      <c r="D166" s="74" t="s">
        <v>857</v>
      </c>
      <c r="E166" s="87">
        <v>382793</v>
      </c>
      <c r="F166" s="84">
        <v>410428</v>
      </c>
      <c r="G166" s="22">
        <v>4.040877917210528</v>
      </c>
      <c r="H166" s="22">
        <v>4.040877917210528</v>
      </c>
      <c r="I166" s="22">
        <v>4.040877917210528</v>
      </c>
      <c r="J166" s="22">
        <v>4.040877917210528</v>
      </c>
      <c r="K166" s="22">
        <v>4.0309308472105272</v>
      </c>
      <c r="L166" s="22">
        <v>4.0309308472105272</v>
      </c>
      <c r="M166" s="22">
        <v>4.0309308472105272</v>
      </c>
      <c r="N166" s="22">
        <v>4.0309308472105272</v>
      </c>
      <c r="O166" s="22">
        <v>4.0782752062105274</v>
      </c>
      <c r="P166" s="22">
        <v>4.0782752062105274</v>
      </c>
      <c r="Q166" s="22">
        <v>4.0782752062105274</v>
      </c>
      <c r="R166" s="22">
        <v>4.0782752062105274</v>
      </c>
      <c r="S166" s="22">
        <v>4.1472407722105276</v>
      </c>
      <c r="T166" s="22">
        <v>4.1472407722105276</v>
      </c>
      <c r="U166" s="22">
        <v>4.1472407722105276</v>
      </c>
      <c r="V166" s="22">
        <v>4.1472407722105276</v>
      </c>
      <c r="W166" s="22">
        <v>4.207382177210528</v>
      </c>
      <c r="X166" s="22">
        <v>4.207382177210528</v>
      </c>
      <c r="Y166" s="22">
        <v>4.207382177210528</v>
      </c>
      <c r="Z166" s="22">
        <v>4.207382177210528</v>
      </c>
      <c r="AA166" s="22">
        <v>4.2623365002105276</v>
      </c>
      <c r="AB166" s="22">
        <v>4.2623365002105276</v>
      </c>
      <c r="AC166" s="22">
        <v>4.009809247236432</v>
      </c>
      <c r="AD166" s="22">
        <v>4.2623365002105276</v>
      </c>
      <c r="AE166" s="22">
        <v>4.3206875382105281</v>
      </c>
      <c r="AF166" s="22">
        <v>4.1799646087711935</v>
      </c>
      <c r="AG166" s="22">
        <v>3.0492259865198954</v>
      </c>
      <c r="AH166" s="22">
        <v>4.3206875382105281</v>
      </c>
      <c r="AI166" s="22">
        <v>4.390266900210527</v>
      </c>
      <c r="AJ166" s="22">
        <v>4.1293174478189112</v>
      </c>
      <c r="AK166" s="22">
        <v>3.0122795877405633</v>
      </c>
      <c r="AL166" s="22">
        <v>4.390266900210527</v>
      </c>
      <c r="AM166" s="22">
        <v>4.468277246210528</v>
      </c>
      <c r="AN166" s="22">
        <v>4.0808137282161745</v>
      </c>
      <c r="AO166" s="22">
        <v>2.9768967995836517</v>
      </c>
      <c r="AP166" s="22">
        <v>4.468277246210528</v>
      </c>
      <c r="AQ166" s="22">
        <v>4.5686661272105278</v>
      </c>
      <c r="AR166" s="22">
        <v>4.0222650470180294</v>
      </c>
      <c r="AS166" s="22">
        <v>2.9341863517939184</v>
      </c>
      <c r="AT166" s="22">
        <v>4.5686661272105278</v>
      </c>
      <c r="AU166" s="22">
        <v>5.1464257602105272</v>
      </c>
      <c r="AV166" s="22">
        <v>4.3080642661735222</v>
      </c>
      <c r="AW166" s="22">
        <v>3.1426729031267571</v>
      </c>
      <c r="AX166" s="22">
        <v>5.1464257602105272</v>
      </c>
      <c r="AY166" s="22">
        <v>5.8618520402105272</v>
      </c>
      <c r="AZ166" s="22">
        <v>5.8618520402105272</v>
      </c>
      <c r="BA166" s="22">
        <v>5.8257260309932537</v>
      </c>
      <c r="BB166" s="22">
        <v>5.8618520402105272</v>
      </c>
      <c r="BC166" s="22">
        <v>6.451334657210527</v>
      </c>
      <c r="BD166" s="22">
        <v>6.451334657210527</v>
      </c>
      <c r="BE166" s="22">
        <v>6.451334657210527</v>
      </c>
      <c r="BF166" s="22">
        <v>6.0945078413915823</v>
      </c>
      <c r="BG166" s="22">
        <v>7.1068586942105272</v>
      </c>
      <c r="BH166" s="22">
        <v>7.1068586942105272</v>
      </c>
      <c r="BI166" s="22">
        <v>7.1068586942105272</v>
      </c>
      <c r="BJ166" s="22">
        <v>5.6580982388468293</v>
      </c>
      <c r="BK166" s="25">
        <v>4.0406911302105275</v>
      </c>
      <c r="BL166" s="25">
        <v>4.0406911302105275</v>
      </c>
      <c r="BM166" s="25">
        <v>4.0406911302105275</v>
      </c>
      <c r="BN166" s="25">
        <v>4.0406911302105275</v>
      </c>
      <c r="BO166" s="25">
        <v>3.9835118822105273</v>
      </c>
      <c r="BP166" s="25">
        <v>3.9835118822105273</v>
      </c>
      <c r="BQ166" s="25">
        <v>3.9835118822105273</v>
      </c>
      <c r="BR166" s="25">
        <v>3.9835118822105273</v>
      </c>
      <c r="BS166" s="25">
        <v>3.9667445262105274</v>
      </c>
      <c r="BT166" s="25">
        <v>3.9667445262105274</v>
      </c>
      <c r="BU166" s="25">
        <v>3.9667445262105274</v>
      </c>
      <c r="BV166" s="25">
        <v>3.9667445262105274</v>
      </c>
      <c r="BW166" s="25">
        <v>3.9615339532105276</v>
      </c>
      <c r="BX166" s="25">
        <v>3.9615339532105276</v>
      </c>
      <c r="BY166" s="25">
        <v>3.9615339532105276</v>
      </c>
      <c r="BZ166" s="25">
        <v>3.9615339532105276</v>
      </c>
      <c r="CA166" s="25">
        <v>3.9422439332105275</v>
      </c>
      <c r="CB166" s="25">
        <v>3.9422439332105275</v>
      </c>
      <c r="CC166" s="25">
        <v>3.9422439332105275</v>
      </c>
      <c r="CD166" s="25">
        <v>3.9422439332105275</v>
      </c>
      <c r="CE166" s="25">
        <v>3.9230522092105273</v>
      </c>
      <c r="CF166" s="25">
        <v>3.9230522092105273</v>
      </c>
      <c r="CG166" s="25">
        <v>3.9230522092105273</v>
      </c>
      <c r="CH166" s="25">
        <v>3.9230522092105273</v>
      </c>
      <c r="CI166" s="25">
        <v>3.9237847952105276</v>
      </c>
      <c r="CJ166" s="25">
        <v>3.9237847952105276</v>
      </c>
      <c r="CK166" s="25">
        <v>3.2128430316043119</v>
      </c>
      <c r="CL166" s="25">
        <v>3.9237847952105276</v>
      </c>
      <c r="CM166" s="25">
        <v>3.9411420962105272</v>
      </c>
      <c r="CN166" s="25">
        <v>3.9411420962105272</v>
      </c>
      <c r="CO166" s="25">
        <v>3.2005968099397131</v>
      </c>
      <c r="CP166" s="25">
        <v>3.9411420962105272</v>
      </c>
      <c r="CQ166" s="25">
        <v>3.9738328462105272</v>
      </c>
      <c r="CR166" s="25">
        <v>3.9738328462105272</v>
      </c>
      <c r="CS166" s="25">
        <v>3.184236843861894</v>
      </c>
      <c r="CT166" s="25">
        <v>3.9738328462105272</v>
      </c>
      <c r="CU166" s="25">
        <v>4.0190985432105268</v>
      </c>
      <c r="CV166" s="25">
        <v>4.0190985432105268</v>
      </c>
      <c r="CW166" s="25">
        <v>3.1598984733571687</v>
      </c>
      <c r="CX166" s="25">
        <v>4.0190985432105268</v>
      </c>
      <c r="CY166" s="25">
        <v>4.3150988902105274</v>
      </c>
      <c r="CZ166" s="25">
        <v>4.3150988902105274</v>
      </c>
      <c r="DA166" s="25">
        <v>3.3436714026187455</v>
      </c>
      <c r="DB166" s="25">
        <v>4.3150988902105274</v>
      </c>
      <c r="DC166" s="25">
        <v>4.7301387872105272</v>
      </c>
      <c r="DD166" s="25">
        <v>4.7301387872105272</v>
      </c>
      <c r="DE166" s="25">
        <v>4.7301387872105272</v>
      </c>
      <c r="DF166" s="25">
        <v>4.7301387872105272</v>
      </c>
      <c r="DG166" s="25">
        <v>5.1246923582105275</v>
      </c>
      <c r="DH166" s="25">
        <v>5.1246923582105275</v>
      </c>
      <c r="DI166" s="25">
        <v>5.1246923582105275</v>
      </c>
      <c r="DJ166" s="25">
        <v>5.1246923582105275</v>
      </c>
      <c r="DK166" s="25">
        <v>5.4758345372105275</v>
      </c>
      <c r="DL166" s="25">
        <v>5.4758345372105275</v>
      </c>
      <c r="DM166" s="25">
        <v>5.4758345372105275</v>
      </c>
      <c r="DN166" s="25">
        <v>5.4758345372105275</v>
      </c>
      <c r="DO166" s="27">
        <v>4.040877917210528</v>
      </c>
      <c r="DP166" s="27">
        <v>4.040877917210528</v>
      </c>
      <c r="DQ166" s="27">
        <v>4.040877917210528</v>
      </c>
      <c r="DR166" s="27">
        <v>4.040877917210528</v>
      </c>
      <c r="DS166" s="27">
        <v>4.0304435962105281</v>
      </c>
      <c r="DT166" s="27">
        <v>4.0304435962105281</v>
      </c>
      <c r="DU166" s="27">
        <v>4.0304435962105281</v>
      </c>
      <c r="DV166" s="27">
        <v>4.0304435962105281</v>
      </c>
      <c r="DW166" s="27">
        <v>4.0773007402105268</v>
      </c>
      <c r="DX166" s="27">
        <v>4.0773007402105268</v>
      </c>
      <c r="DY166" s="27">
        <v>4.0773007402105268</v>
      </c>
      <c r="DZ166" s="27">
        <v>4.0773007402105268</v>
      </c>
      <c r="EA166" s="27">
        <v>4.1457919242105277</v>
      </c>
      <c r="EB166" s="27">
        <v>4.1457919242105277</v>
      </c>
      <c r="EC166" s="27">
        <v>4.1457919242105277</v>
      </c>
      <c r="ED166" s="27">
        <v>4.1457919242105277</v>
      </c>
      <c r="EE166" s="27">
        <v>4.2054715772105276</v>
      </c>
      <c r="EF166" s="27">
        <v>4.2054715772105276</v>
      </c>
      <c r="EG166" s="27">
        <v>4.2054715772105276</v>
      </c>
      <c r="EH166" s="27">
        <v>4.2054715772105276</v>
      </c>
      <c r="EI166" s="27">
        <v>4.2629077712105268</v>
      </c>
      <c r="EJ166" s="27">
        <v>4.2629077712105268</v>
      </c>
      <c r="EK166" s="27">
        <v>4.0107518646920726</v>
      </c>
      <c r="EL166" s="27">
        <v>4.2629077712105268</v>
      </c>
      <c r="EM166" s="27">
        <v>4.3267475632105272</v>
      </c>
      <c r="EN166" s="27">
        <v>4.1807216993658027</v>
      </c>
      <c r="EO166" s="27">
        <v>3.049778273568065</v>
      </c>
      <c r="EP166" s="27">
        <v>4.3267475632105272</v>
      </c>
      <c r="EQ166" s="27">
        <v>4.3973747012105271</v>
      </c>
      <c r="ER166" s="27">
        <v>4.1305769734088944</v>
      </c>
      <c r="ES166" s="27">
        <v>3.0131983941227043</v>
      </c>
      <c r="ET166" s="27">
        <v>4.3973747012105271</v>
      </c>
      <c r="EU166" s="27">
        <v>4.4763318132105274</v>
      </c>
      <c r="EV166" s="27">
        <v>4.0804639289215219</v>
      </c>
      <c r="EW166" s="27">
        <v>2.9766416258682846</v>
      </c>
      <c r="EX166" s="27">
        <v>4.4763318132105274</v>
      </c>
      <c r="EY166" s="27">
        <v>4.5717837842105276</v>
      </c>
      <c r="EZ166" s="27">
        <v>4.0252008855520902</v>
      </c>
      <c r="FA166" s="27">
        <v>2.9363280051302891</v>
      </c>
      <c r="FB166" s="27">
        <v>4.5717837842105276</v>
      </c>
      <c r="FC166" s="27">
        <v>5.0587645192105271</v>
      </c>
      <c r="FD166" s="27">
        <v>4.3326449063049717</v>
      </c>
      <c r="FE166" s="27">
        <v>3.1606041378785612</v>
      </c>
      <c r="FF166" s="27">
        <v>5.0587645192105271</v>
      </c>
      <c r="FG166" s="27">
        <v>5.4861615112105273</v>
      </c>
      <c r="FH166" s="27">
        <v>5.4861615112105273</v>
      </c>
      <c r="FI166" s="27">
        <v>5.4861615112105273</v>
      </c>
      <c r="FJ166" s="27">
        <v>5.4861615112105273</v>
      </c>
      <c r="FK166" s="27">
        <v>5.9327681532105272</v>
      </c>
      <c r="FL166" s="27">
        <v>5.9327681532105272</v>
      </c>
      <c r="FM166" s="27">
        <v>5.9327681532105272</v>
      </c>
      <c r="FN166" s="27">
        <v>5.9327681532105272</v>
      </c>
      <c r="FO166" s="27">
        <v>6.3143705902105278</v>
      </c>
      <c r="FP166" s="27">
        <v>6.3143705902105278</v>
      </c>
      <c r="FQ166" s="27">
        <v>6.3143705902105278</v>
      </c>
      <c r="FR166" s="27">
        <v>6.3143705902105278</v>
      </c>
      <c r="FS166" s="28">
        <v>4.041377158210528</v>
      </c>
      <c r="FT166" s="28">
        <v>4.041377158210528</v>
      </c>
      <c r="FU166" s="28">
        <v>4.041377158210528</v>
      </c>
      <c r="FV166" s="28">
        <v>4.041377158210528</v>
      </c>
      <c r="FW166" s="28">
        <v>4.0234556312105276</v>
      </c>
      <c r="FX166" s="28">
        <v>4.0234556312105276</v>
      </c>
      <c r="FY166" s="28">
        <v>4.0234556312105276</v>
      </c>
      <c r="FZ166" s="28">
        <v>4.0234556312105276</v>
      </c>
      <c r="GA166" s="28">
        <v>4.0729021702105275</v>
      </c>
      <c r="GB166" s="28">
        <v>4.0729021702105275</v>
      </c>
      <c r="GC166" s="28">
        <v>4.0729021702105275</v>
      </c>
      <c r="GD166" s="28">
        <v>4.0729021702105275</v>
      </c>
      <c r="GE166" s="28">
        <v>4.1527138302105273</v>
      </c>
      <c r="GF166" s="28">
        <v>4.1527138302105273</v>
      </c>
      <c r="GG166" s="28">
        <v>4.1527138302105273</v>
      </c>
      <c r="GH166" s="28">
        <v>4.1527138302105273</v>
      </c>
      <c r="GI166" s="28">
        <v>4.2323311352105275</v>
      </c>
      <c r="GJ166" s="28">
        <v>4.2323311352105275</v>
      </c>
      <c r="GK166" s="28">
        <v>4.2323311352105275</v>
      </c>
      <c r="GL166" s="28">
        <v>4.2323311352105275</v>
      </c>
      <c r="GM166" s="28">
        <v>4.3355289252105269</v>
      </c>
      <c r="GN166" s="28">
        <v>4.3355289252105269</v>
      </c>
      <c r="GO166" s="28">
        <v>3.9760354847175665</v>
      </c>
      <c r="GP166" s="28">
        <v>4.3355289252105269</v>
      </c>
      <c r="GQ166" s="28">
        <v>4.4736280332105274</v>
      </c>
      <c r="GR166" s="28">
        <v>4.1230884262445606</v>
      </c>
      <c r="GS166" s="28">
        <v>3.0077356032256595</v>
      </c>
      <c r="GT166" s="28">
        <v>4.4736280332105274</v>
      </c>
      <c r="GU166" s="28">
        <v>4.6401942402105272</v>
      </c>
      <c r="GV166" s="28">
        <v>4.059124061957136</v>
      </c>
      <c r="GW166" s="28">
        <v>2.9610744900221726</v>
      </c>
      <c r="GX166" s="28">
        <v>4.6401942402105272</v>
      </c>
      <c r="GY166" s="28">
        <v>4.777380208210527</v>
      </c>
      <c r="GZ166" s="28">
        <v>3.990530535010004</v>
      </c>
      <c r="HA166" s="28">
        <v>2.9110364671079703</v>
      </c>
      <c r="HB166" s="28">
        <v>4.777380208210527</v>
      </c>
      <c r="HC166" s="28">
        <v>4.9224179312105276</v>
      </c>
      <c r="HD166" s="28">
        <v>3.9215026930307184</v>
      </c>
      <c r="HE166" s="28">
        <v>2.8606816174245653</v>
      </c>
      <c r="HF166" s="28">
        <v>4.9224179312105276</v>
      </c>
      <c r="HG166" s="28">
        <v>5.9813480782105275</v>
      </c>
      <c r="HH166" s="28">
        <v>4.0696005879765034</v>
      </c>
      <c r="HI166" s="28">
        <v>2.9687169698938134</v>
      </c>
      <c r="HJ166" s="28">
        <v>5.9813480782105275</v>
      </c>
      <c r="HK166" s="28">
        <v>6.9261843732105275</v>
      </c>
      <c r="HL166" s="28">
        <v>6.9261843732105275</v>
      </c>
      <c r="HM166" s="28">
        <v>5.3673171338810137</v>
      </c>
      <c r="HN166" s="28">
        <v>4.4470429711838477</v>
      </c>
      <c r="HO166" s="28">
        <v>7.3133440762105275</v>
      </c>
      <c r="HP166" s="28">
        <v>7.3133440762105275</v>
      </c>
      <c r="HQ166" s="28">
        <v>7.3133440762105275</v>
      </c>
      <c r="HR166" s="28">
        <v>2.4058699929408291</v>
      </c>
      <c r="HS166" s="28">
        <v>7.3962225432105271</v>
      </c>
      <c r="HT166" s="28">
        <v>7.3962225432105271</v>
      </c>
      <c r="HU166" s="28">
        <v>7.3962225432105271</v>
      </c>
      <c r="HV166" s="28">
        <v>1.2531430239592574</v>
      </c>
      <c r="HW166" s="29">
        <v>4.041377158210528</v>
      </c>
      <c r="HX166" s="29">
        <v>4.041377158210528</v>
      </c>
      <c r="HY166" s="29">
        <v>4.041377158210528</v>
      </c>
      <c r="HZ166" s="29">
        <v>4.041377158210528</v>
      </c>
      <c r="IA166" s="29">
        <v>4.0258719592105274</v>
      </c>
      <c r="IB166" s="29">
        <v>4.0258719592105274</v>
      </c>
      <c r="IC166" s="29">
        <v>4.0258719592105274</v>
      </c>
      <c r="ID166" s="29">
        <v>4.0258719592105274</v>
      </c>
      <c r="IE166" s="29">
        <v>4.0997488982105272</v>
      </c>
      <c r="IF166" s="29">
        <v>4.0997488982105272</v>
      </c>
      <c r="IG166" s="29">
        <v>4.0997488982105272</v>
      </c>
      <c r="IH166" s="29">
        <v>4.0997488982105272</v>
      </c>
      <c r="II166" s="29">
        <v>4.1967451222105279</v>
      </c>
      <c r="IJ166" s="29">
        <v>4.1967451222105279</v>
      </c>
      <c r="IK166" s="29">
        <v>4.1967451222105279</v>
      </c>
      <c r="IL166" s="29">
        <v>4.1967451222105279</v>
      </c>
      <c r="IM166" s="29">
        <v>4.300470983210527</v>
      </c>
      <c r="IN166" s="29">
        <v>4.300470983210527</v>
      </c>
      <c r="IO166" s="29">
        <v>4.300470983210527</v>
      </c>
      <c r="IP166" s="29">
        <v>4.300470983210527</v>
      </c>
      <c r="IQ166" s="29">
        <v>4.4359320442105279</v>
      </c>
      <c r="IR166" s="29">
        <v>4.4359320442105279</v>
      </c>
      <c r="IS166" s="29">
        <v>4.4359320442105279</v>
      </c>
      <c r="IT166" s="29">
        <v>4.4359320442105279</v>
      </c>
      <c r="IU166" s="29">
        <v>4.6134765442105277</v>
      </c>
      <c r="IV166" s="29">
        <v>4.6134765442105277</v>
      </c>
      <c r="IW166" s="29">
        <v>4.6134765442105277</v>
      </c>
      <c r="IX166" s="29">
        <v>4.6134765442105277</v>
      </c>
      <c r="IY166" s="29">
        <v>4.7948755582105278</v>
      </c>
      <c r="IZ166" s="29">
        <v>4.7948755582105278</v>
      </c>
      <c r="JA166" s="29">
        <v>4.7948755582105278</v>
      </c>
      <c r="JB166" s="29">
        <v>4.7948755582105278</v>
      </c>
      <c r="JC166" s="29">
        <v>4.9806331332105271</v>
      </c>
      <c r="JD166" s="29">
        <v>4.9806331332105271</v>
      </c>
      <c r="JE166" s="29">
        <v>4.9806331332105271</v>
      </c>
      <c r="JF166" s="29">
        <v>4.9806331332105271</v>
      </c>
      <c r="JG166" s="29">
        <v>5.2177154062105275</v>
      </c>
      <c r="JH166" s="29">
        <v>5.2177154062105275</v>
      </c>
      <c r="JI166" s="29">
        <v>5.2177154062105275</v>
      </c>
      <c r="JJ166" s="29">
        <v>5.2177154062105275</v>
      </c>
      <c r="JK166" s="29">
        <v>6.4596955162105276</v>
      </c>
      <c r="JL166" s="29">
        <v>6.4596955162105276</v>
      </c>
      <c r="JM166" s="29">
        <v>6.4596955162105276</v>
      </c>
      <c r="JN166" s="29">
        <v>5.2138859563393254</v>
      </c>
      <c r="JO166" s="29">
        <v>7.1055515472105277</v>
      </c>
      <c r="JP166" s="29">
        <v>7.1055515472105277</v>
      </c>
      <c r="JQ166" s="29">
        <v>7.1055515472105277</v>
      </c>
      <c r="JR166" s="29">
        <v>2.8135194647006045</v>
      </c>
      <c r="JS166" s="29">
        <v>7.2983507912105274</v>
      </c>
      <c r="JT166" s="29">
        <v>7.2983507912105274</v>
      </c>
      <c r="JU166" s="29">
        <v>7.2983507912105274</v>
      </c>
      <c r="JV166" s="29">
        <v>1.4525701672851667</v>
      </c>
      <c r="JW166" s="29">
        <v>7.1316028492105277</v>
      </c>
      <c r="JX166" s="29">
        <v>7.1316028492105277</v>
      </c>
      <c r="JY166" s="29">
        <v>7.1316028492105277</v>
      </c>
      <c r="JZ166" s="29">
        <v>1.7512794311298698</v>
      </c>
    </row>
    <row r="167" spans="1:286" ht="15" thickBot="1" x14ac:dyDescent="0.4">
      <c r="A167" s="2"/>
      <c r="B167" s="74" t="s">
        <v>638</v>
      </c>
      <c r="C167" s="74" t="s">
        <v>477</v>
      </c>
      <c r="D167" s="74" t="s">
        <v>848</v>
      </c>
      <c r="E167" s="87">
        <v>385349</v>
      </c>
      <c r="F167" s="84">
        <v>433821</v>
      </c>
      <c r="G167" s="22">
        <v>30.197599057000001</v>
      </c>
      <c r="H167" s="22">
        <v>9.0496210610291161</v>
      </c>
      <c r="I167" s="22">
        <v>6.6015725706251338</v>
      </c>
      <c r="J167" s="22">
        <v>18.46</v>
      </c>
      <c r="K167" s="22">
        <v>30.186066834000002</v>
      </c>
      <c r="L167" s="22">
        <v>8.6487634238539144</v>
      </c>
      <c r="M167" s="22">
        <v>6.3091525052483313</v>
      </c>
      <c r="N167" s="22">
        <v>18.267010139405027</v>
      </c>
      <c r="O167" s="22">
        <v>30.221326375</v>
      </c>
      <c r="P167" s="22">
        <v>8.1711900480134307</v>
      </c>
      <c r="Q167" s="22">
        <v>5.9607693765904717</v>
      </c>
      <c r="R167" s="22">
        <v>18.159234425537782</v>
      </c>
      <c r="S167" s="22">
        <v>30.275416898</v>
      </c>
      <c r="T167" s="22">
        <v>7.7716194215527086</v>
      </c>
      <c r="U167" s="22">
        <v>5.6692881676114704</v>
      </c>
      <c r="V167" s="22">
        <v>18.08301002019234</v>
      </c>
      <c r="W167" s="22">
        <v>30.308719608000001</v>
      </c>
      <c r="X167" s="22">
        <v>7.4183316804010841</v>
      </c>
      <c r="Y167" s="22">
        <v>5.4115696790917474</v>
      </c>
      <c r="Z167" s="22">
        <v>18.063916370366343</v>
      </c>
      <c r="AA167" s="22">
        <v>30.338091031000001</v>
      </c>
      <c r="AB167" s="22">
        <v>7.0716703944153059</v>
      </c>
      <c r="AC167" s="22">
        <v>5.1586850973586529</v>
      </c>
      <c r="AD167" s="22">
        <v>17.849657328226733</v>
      </c>
      <c r="AE167" s="22">
        <v>30.367967438000001</v>
      </c>
      <c r="AF167" s="22">
        <v>7.0147119202309778</v>
      </c>
      <c r="AG167" s="22">
        <v>5.1171346834458342</v>
      </c>
      <c r="AH167" s="22">
        <v>17.705573415933742</v>
      </c>
      <c r="AI167" s="22">
        <v>30.399679777999999</v>
      </c>
      <c r="AJ167" s="22">
        <v>7.0222689831441958</v>
      </c>
      <c r="AK167" s="22">
        <v>5.1226474556277797</v>
      </c>
      <c r="AL167" s="22">
        <v>17.782621291101691</v>
      </c>
      <c r="AM167" s="22">
        <v>30.435027296000001</v>
      </c>
      <c r="AN167" s="22">
        <v>6.9779496141815409</v>
      </c>
      <c r="AO167" s="22">
        <v>5.0903170930061643</v>
      </c>
      <c r="AP167" s="22">
        <v>17.582202441236312</v>
      </c>
      <c r="AQ167" s="22">
        <v>30.476586435999998</v>
      </c>
      <c r="AR167" s="22">
        <v>6.9377387794227916</v>
      </c>
      <c r="AS167" s="22">
        <v>5.0609838488852095</v>
      </c>
      <c r="AT167" s="22">
        <v>17.455596590785351</v>
      </c>
      <c r="AU167" s="22">
        <v>30.669540311999999</v>
      </c>
      <c r="AV167" s="22">
        <v>6.9262216835419581</v>
      </c>
      <c r="AW167" s="22">
        <v>5.0525822877869677</v>
      </c>
      <c r="AX167" s="22">
        <v>17.354027110859192</v>
      </c>
      <c r="AY167" s="22">
        <v>30.807521606999998</v>
      </c>
      <c r="AZ167" s="22">
        <v>7.3935022736940992</v>
      </c>
      <c r="BA167" s="22">
        <v>5.3934569725865442</v>
      </c>
      <c r="BB167" s="22">
        <v>17.256867386239868</v>
      </c>
      <c r="BC167" s="22">
        <v>30.860690189</v>
      </c>
      <c r="BD167" s="22">
        <v>9.3822770304194076</v>
      </c>
      <c r="BE167" s="22">
        <v>6.844240468890912</v>
      </c>
      <c r="BF167" s="22">
        <v>17.312886196330208</v>
      </c>
      <c r="BG167" s="22">
        <v>30.857871666000001</v>
      </c>
      <c r="BH167" s="22">
        <v>9.6907041981027984</v>
      </c>
      <c r="BI167" s="22">
        <v>7.0692337936371228</v>
      </c>
      <c r="BJ167" s="22">
        <v>17.414949157724855</v>
      </c>
      <c r="BK167" s="25">
        <v>30.1975029</v>
      </c>
      <c r="BL167" s="25">
        <v>9.0496210610291161</v>
      </c>
      <c r="BM167" s="25">
        <v>6.6015725706251338</v>
      </c>
      <c r="BN167" s="25">
        <v>18.46</v>
      </c>
      <c r="BO167" s="25">
        <v>30.142673135999999</v>
      </c>
      <c r="BP167" s="25">
        <v>8.6939998254135933</v>
      </c>
      <c r="BQ167" s="25">
        <v>6.3421518303820852</v>
      </c>
      <c r="BR167" s="25">
        <v>18.484852872842758</v>
      </c>
      <c r="BS167" s="25">
        <v>30.123578829</v>
      </c>
      <c r="BT167" s="25">
        <v>8.1995929372249634</v>
      </c>
      <c r="BU167" s="25">
        <v>5.9814888888309143</v>
      </c>
      <c r="BV167" s="25">
        <v>18.58374871972692</v>
      </c>
      <c r="BW167" s="25">
        <v>30.116856311999999</v>
      </c>
      <c r="BX167" s="25">
        <v>7.7359734977047463</v>
      </c>
      <c r="BY167" s="25">
        <v>5.6432849624449393</v>
      </c>
      <c r="BZ167" s="25">
        <v>18.719476366722919</v>
      </c>
      <c r="CA167" s="25">
        <v>30.092235491</v>
      </c>
      <c r="CB167" s="25">
        <v>7.4884831419200806</v>
      </c>
      <c r="CC167" s="25">
        <v>5.4627441935857721</v>
      </c>
      <c r="CD167" s="25">
        <v>18.918164187874723</v>
      </c>
      <c r="CE167" s="25">
        <v>30.061856509999998</v>
      </c>
      <c r="CF167" s="25">
        <v>7.2239107606406678</v>
      </c>
      <c r="CG167" s="25">
        <v>5.2697423249527757</v>
      </c>
      <c r="CH167" s="25">
        <v>18.929006241071619</v>
      </c>
      <c r="CI167" s="25">
        <v>30.043526286999999</v>
      </c>
      <c r="CJ167" s="25">
        <v>7.2028418235644258</v>
      </c>
      <c r="CK167" s="25">
        <v>5.2543728286880409</v>
      </c>
      <c r="CL167" s="25">
        <v>18.959701685538196</v>
      </c>
      <c r="CM167" s="25">
        <v>30.036639415</v>
      </c>
      <c r="CN167" s="25">
        <v>7.2258942657369545</v>
      </c>
      <c r="CO167" s="25">
        <v>5.2711892643051561</v>
      </c>
      <c r="CP167" s="25">
        <v>19.144272069047389</v>
      </c>
      <c r="CQ167" s="25">
        <v>30.040231611999999</v>
      </c>
      <c r="CR167" s="25">
        <v>7.2026560772677799</v>
      </c>
      <c r="CS167" s="25">
        <v>5.2542373293506914</v>
      </c>
      <c r="CT167" s="25">
        <v>19.046923095941469</v>
      </c>
      <c r="CU167" s="25">
        <v>30.055084122</v>
      </c>
      <c r="CV167" s="25">
        <v>7.1795605154192392</v>
      </c>
      <c r="CW167" s="25">
        <v>5.2373894385302595</v>
      </c>
      <c r="CX167" s="25">
        <v>18.98733568843134</v>
      </c>
      <c r="CY167" s="25">
        <v>30.11926261</v>
      </c>
      <c r="CZ167" s="25">
        <v>7.1769633841644112</v>
      </c>
      <c r="DA167" s="25">
        <v>5.2354948674384358</v>
      </c>
      <c r="DB167" s="25">
        <v>19.150286135564379</v>
      </c>
      <c r="DC167" s="25">
        <v>30.159923499000001</v>
      </c>
      <c r="DD167" s="25">
        <v>7.5192307878106428</v>
      </c>
      <c r="DE167" s="25">
        <v>5.4851741731786801</v>
      </c>
      <c r="DF167" s="25">
        <v>19.228813108580376</v>
      </c>
      <c r="DG167" s="25">
        <v>30.15070253</v>
      </c>
      <c r="DH167" s="25">
        <v>8.6584891137734274</v>
      </c>
      <c r="DI167" s="25">
        <v>6.3162472606386482</v>
      </c>
      <c r="DJ167" s="25">
        <v>19.370530234728143</v>
      </c>
      <c r="DK167" s="25">
        <v>30.116330605000002</v>
      </c>
      <c r="DL167" s="25">
        <v>9.4322916010931337</v>
      </c>
      <c r="DM167" s="25">
        <v>6.8807254018692783</v>
      </c>
      <c r="DN167" s="25">
        <v>19.508624731984327</v>
      </c>
      <c r="DO167" s="27">
        <v>30.197599057000001</v>
      </c>
      <c r="DP167" s="27">
        <v>9.0496210610291161</v>
      </c>
      <c r="DQ167" s="27">
        <v>6.6015725706251338</v>
      </c>
      <c r="DR167" s="27">
        <v>18.46</v>
      </c>
      <c r="DS167" s="27">
        <v>30.185894560000001</v>
      </c>
      <c r="DT167" s="27">
        <v>8.6536894414265078</v>
      </c>
      <c r="DU167" s="27">
        <v>6.3127459664850338</v>
      </c>
      <c r="DV167" s="27">
        <v>18.267010138388287</v>
      </c>
      <c r="DW167" s="27">
        <v>30.223159328000001</v>
      </c>
      <c r="DX167" s="27">
        <v>8.1645082731928991</v>
      </c>
      <c r="DY167" s="27">
        <v>5.955895114885938</v>
      </c>
      <c r="DZ167" s="27">
        <v>18.159234427572407</v>
      </c>
      <c r="EA167" s="27">
        <v>30.276172431999999</v>
      </c>
      <c r="EB167" s="27">
        <v>7.7579922510120731</v>
      </c>
      <c r="EC167" s="27">
        <v>5.6593473364264275</v>
      </c>
      <c r="ED167" s="27">
        <v>18.08301002019234</v>
      </c>
      <c r="EE167" s="27">
        <v>30.309431338</v>
      </c>
      <c r="EF167" s="27">
        <v>7.4004975029470401</v>
      </c>
      <c r="EG167" s="27">
        <v>5.398559894935449</v>
      </c>
      <c r="EH167" s="27">
        <v>18.063916350347981</v>
      </c>
      <c r="EI167" s="27">
        <v>30.338683009</v>
      </c>
      <c r="EJ167" s="27">
        <v>7.045112338097236</v>
      </c>
      <c r="EK167" s="27">
        <v>5.1393113650292959</v>
      </c>
      <c r="EL167" s="27">
        <v>17.849657338358753</v>
      </c>
      <c r="EM167" s="27">
        <v>30.368396297</v>
      </c>
      <c r="EN167" s="27">
        <v>6.9882862694760925</v>
      </c>
      <c r="EO167" s="27">
        <v>5.0978575391314029</v>
      </c>
      <c r="EP167" s="27">
        <v>17.705573415933742</v>
      </c>
      <c r="EQ167" s="27">
        <v>30.399907051</v>
      </c>
      <c r="ER167" s="27">
        <v>7.0003201812760851</v>
      </c>
      <c r="ES167" s="27">
        <v>5.1066361102472992</v>
      </c>
      <c r="ET167" s="27">
        <v>17.782621291101691</v>
      </c>
      <c r="EU167" s="27">
        <v>30.432834587999999</v>
      </c>
      <c r="EV167" s="27">
        <v>6.9583175833920299</v>
      </c>
      <c r="EW167" s="27">
        <v>5.0759957998722651</v>
      </c>
      <c r="EX167" s="27">
        <v>17.582202441236312</v>
      </c>
      <c r="EY167" s="27">
        <v>30.470635004000002</v>
      </c>
      <c r="EZ167" s="27">
        <v>6.9211544224749684</v>
      </c>
      <c r="FA167" s="27">
        <v>5.0488857913875673</v>
      </c>
      <c r="FB167" s="27">
        <v>17.4629947856303</v>
      </c>
      <c r="FC167" s="27">
        <v>30.647949505</v>
      </c>
      <c r="FD167" s="27">
        <v>6.91768157086124</v>
      </c>
      <c r="FE167" s="27">
        <v>5.0463523944861466</v>
      </c>
      <c r="FF167" s="27">
        <v>17.386983467745729</v>
      </c>
      <c r="FG167" s="27">
        <v>30.767331674000001</v>
      </c>
      <c r="FH167" s="27">
        <v>7.3831630974710922</v>
      </c>
      <c r="FI167" s="27">
        <v>5.3859146874790937</v>
      </c>
      <c r="FJ167" s="27">
        <v>17.299576108768562</v>
      </c>
      <c r="FK167" s="27">
        <v>30.800294946000001</v>
      </c>
      <c r="FL167" s="27">
        <v>9.4422423598003089</v>
      </c>
      <c r="FM167" s="27">
        <v>6.8879843418066731</v>
      </c>
      <c r="FN167" s="27">
        <v>17.355263349888858</v>
      </c>
      <c r="FO167" s="27">
        <v>30.787499783000001</v>
      </c>
      <c r="FP167" s="27">
        <v>9.7651976581483044</v>
      </c>
      <c r="FQ167" s="27">
        <v>7.1235757356047396</v>
      </c>
      <c r="FR167" s="27">
        <v>17.453013709940812</v>
      </c>
      <c r="FS167" s="28">
        <v>30.197870213000002</v>
      </c>
      <c r="FT167" s="28">
        <v>9.0496210610291161</v>
      </c>
      <c r="FU167" s="28">
        <v>6.6015725706251338</v>
      </c>
      <c r="FV167" s="28">
        <v>18.46</v>
      </c>
      <c r="FW167" s="28">
        <v>30.181343375000001</v>
      </c>
      <c r="FX167" s="28">
        <v>8.8477603109654552</v>
      </c>
      <c r="FY167" s="28">
        <v>6.45431796386102</v>
      </c>
      <c r="FZ167" s="28">
        <v>18.281088635868684</v>
      </c>
      <c r="GA167" s="28">
        <v>30.21777749</v>
      </c>
      <c r="GB167" s="28">
        <v>8.3023790070866834</v>
      </c>
      <c r="GC167" s="28">
        <v>6.0564698957554546</v>
      </c>
      <c r="GD167" s="28">
        <v>18.194201158093922</v>
      </c>
      <c r="GE167" s="28">
        <v>30.266324315999999</v>
      </c>
      <c r="GF167" s="28">
        <v>7.7880420936406889</v>
      </c>
      <c r="GG167" s="28">
        <v>5.6812682782549153</v>
      </c>
      <c r="GH167" s="28">
        <v>18.138916549121127</v>
      </c>
      <c r="GI167" s="28">
        <v>30.300723889</v>
      </c>
      <c r="GJ167" s="28">
        <v>7.3079372256929416</v>
      </c>
      <c r="GK167" s="28">
        <v>5.3310384613495181</v>
      </c>
      <c r="GL167" s="28">
        <v>18.140134030652376</v>
      </c>
      <c r="GM167" s="28">
        <v>30.335038222000001</v>
      </c>
      <c r="GN167" s="28">
        <v>6.8345102715932651</v>
      </c>
      <c r="GO167" s="28">
        <v>4.9856800896229991</v>
      </c>
      <c r="GP167" s="28">
        <v>17.949766378128608</v>
      </c>
      <c r="GQ167" s="28">
        <v>30.374212894999999</v>
      </c>
      <c r="GR167" s="28">
        <v>6.4991875275689877</v>
      </c>
      <c r="GS167" s="28">
        <v>4.7410668163899121</v>
      </c>
      <c r="GT167" s="28">
        <v>17.827404788114393</v>
      </c>
      <c r="GU167" s="28">
        <v>30.419581337</v>
      </c>
      <c r="GV167" s="28">
        <v>6.4674106985936728</v>
      </c>
      <c r="GW167" s="28">
        <v>4.7178860620654834</v>
      </c>
      <c r="GX167" s="28">
        <v>17.923136691034042</v>
      </c>
      <c r="GY167" s="28">
        <v>30.467082245</v>
      </c>
      <c r="GZ167" s="28">
        <v>6.386883723055953</v>
      </c>
      <c r="HA167" s="28">
        <v>4.6591427545479469</v>
      </c>
      <c r="HB167" s="28">
        <v>17.748427625461808</v>
      </c>
      <c r="HC167" s="28">
        <v>30.523662987000002</v>
      </c>
      <c r="HD167" s="28">
        <v>6.3187084810621528</v>
      </c>
      <c r="HE167" s="28">
        <v>4.6094098646836255</v>
      </c>
      <c r="HF167" s="28">
        <v>17.655320602610651</v>
      </c>
      <c r="HG167" s="28">
        <v>30.846111664999999</v>
      </c>
      <c r="HH167" s="28">
        <v>6.0505912716654846</v>
      </c>
      <c r="HI167" s="28">
        <v>4.4138220932919783</v>
      </c>
      <c r="HJ167" s="28">
        <v>17.515186479313492</v>
      </c>
      <c r="HK167" s="28">
        <v>31.036055721</v>
      </c>
      <c r="HL167" s="28">
        <v>5.8310316428294016</v>
      </c>
      <c r="HM167" s="28">
        <v>4.253656400876114</v>
      </c>
      <c r="HN167" s="28">
        <v>16.707211805803428</v>
      </c>
      <c r="HO167" s="28">
        <v>31.097653339000001</v>
      </c>
      <c r="HP167" s="28">
        <v>5.9933063248090885</v>
      </c>
      <c r="HQ167" s="28">
        <v>4.3720335221102031</v>
      </c>
      <c r="HR167" s="28">
        <v>16.140827254610219</v>
      </c>
      <c r="HS167" s="28">
        <v>31.070043657999999</v>
      </c>
      <c r="HT167" s="28">
        <v>5.9277169691251581</v>
      </c>
      <c r="HU167" s="28">
        <v>4.3241870003069174</v>
      </c>
      <c r="HV167" s="28">
        <v>15.843720146132727</v>
      </c>
      <c r="HW167" s="29">
        <v>30.197870213000002</v>
      </c>
      <c r="HX167" s="29">
        <v>9.0496210610291161</v>
      </c>
      <c r="HY167" s="29">
        <v>6.6015725706251338</v>
      </c>
      <c r="HZ167" s="29">
        <v>18.46</v>
      </c>
      <c r="IA167" s="29">
        <v>30.178821028999998</v>
      </c>
      <c r="IB167" s="29">
        <v>9.1236496125885012</v>
      </c>
      <c r="IC167" s="29">
        <v>6.6555753683248158</v>
      </c>
      <c r="ID167" s="29">
        <v>18.290029754833476</v>
      </c>
      <c r="IE167" s="29">
        <v>30.225641025999998</v>
      </c>
      <c r="IF167" s="29">
        <v>9.1070506578901487</v>
      </c>
      <c r="IG167" s="29">
        <v>6.6434666619713996</v>
      </c>
      <c r="IH167" s="29">
        <v>18.185776777506447</v>
      </c>
      <c r="II167" s="29">
        <v>30.269987199999999</v>
      </c>
      <c r="IJ167" s="29">
        <v>8.9679100196453234</v>
      </c>
      <c r="IK167" s="29">
        <v>6.5419655035580488</v>
      </c>
      <c r="IL167" s="29">
        <v>18.129374272697319</v>
      </c>
      <c r="IM167" s="29">
        <v>30.304328003999998</v>
      </c>
      <c r="IN167" s="29">
        <v>8.9857728036282651</v>
      </c>
      <c r="IO167" s="29">
        <v>6.5549961557789036</v>
      </c>
      <c r="IP167" s="29">
        <v>18.134764394716427</v>
      </c>
      <c r="IQ167" s="29">
        <v>30.337699206</v>
      </c>
      <c r="IR167" s="29">
        <v>8.8641532842316959</v>
      </c>
      <c r="IS167" s="29">
        <v>6.466276409627489</v>
      </c>
      <c r="IT167" s="29">
        <v>17.953471535709991</v>
      </c>
      <c r="IU167" s="29">
        <v>30.379485708000001</v>
      </c>
      <c r="IV167" s="29">
        <v>8.7229095809831243</v>
      </c>
      <c r="IW167" s="29">
        <v>6.3632410945738371</v>
      </c>
      <c r="IX167" s="29">
        <v>17.838788746030026</v>
      </c>
      <c r="IY167" s="29">
        <v>30.427158049999999</v>
      </c>
      <c r="IZ167" s="29">
        <v>8.7332524148659125</v>
      </c>
      <c r="JA167" s="29">
        <v>6.3707860478931737</v>
      </c>
      <c r="JB167" s="29">
        <v>17.945460220687014</v>
      </c>
      <c r="JC167" s="29">
        <v>30.497262988999999</v>
      </c>
      <c r="JD167" s="29">
        <v>8.6873299670553656</v>
      </c>
      <c r="JE167" s="29">
        <v>6.3372862615708954</v>
      </c>
      <c r="JF167" s="29">
        <v>17.75962794375214</v>
      </c>
      <c r="JG167" s="29">
        <v>30.649921842000001</v>
      </c>
      <c r="JH167" s="29">
        <v>8.6146017332900975</v>
      </c>
      <c r="JI167" s="29">
        <v>6.2842320275983399</v>
      </c>
      <c r="JJ167" s="29">
        <v>17.481549536267231</v>
      </c>
      <c r="JK167" s="29">
        <v>30.884135141000002</v>
      </c>
      <c r="JL167" s="29">
        <v>9.2500856152428543</v>
      </c>
      <c r="JM167" s="29">
        <v>6.7478086719552719</v>
      </c>
      <c r="JN167" s="29">
        <v>16.671995560547742</v>
      </c>
      <c r="JO167" s="29">
        <v>30.982823660000001</v>
      </c>
      <c r="JP167" s="29">
        <v>8.8702435481857709</v>
      </c>
      <c r="JQ167" s="29">
        <v>6.4707191723902548</v>
      </c>
      <c r="JR167" s="29">
        <v>15.963818720825504</v>
      </c>
      <c r="JS167" s="29">
        <v>30.994503647999998</v>
      </c>
      <c r="JT167" s="29">
        <v>8.8542051896792682</v>
      </c>
      <c r="JU167" s="29">
        <v>6.4590194131538894</v>
      </c>
      <c r="JV167" s="29">
        <v>15.609371083584707</v>
      </c>
      <c r="JW167" s="29">
        <v>30.915969189999998</v>
      </c>
      <c r="JX167" s="29">
        <v>8.8781416519301324</v>
      </c>
      <c r="JY167" s="29">
        <v>6.4764807291103761</v>
      </c>
      <c r="JZ167" s="29">
        <v>16.07521707557401</v>
      </c>
    </row>
    <row r="168" spans="1:286" ht="15" thickBot="1" x14ac:dyDescent="0.4">
      <c r="A168" s="2"/>
      <c r="B168" s="74" t="s">
        <v>639</v>
      </c>
      <c r="C168" s="74" t="s">
        <v>640</v>
      </c>
      <c r="D168" s="74" t="s">
        <v>859</v>
      </c>
      <c r="E168" s="87">
        <v>387623</v>
      </c>
      <c r="F168" s="84">
        <v>391345</v>
      </c>
      <c r="G168" s="22">
        <v>30.426448703999998</v>
      </c>
      <c r="H168" s="22">
        <v>10.338492221779017</v>
      </c>
      <c r="I168" s="22">
        <v>7.5417861380768443</v>
      </c>
      <c r="J168" s="22">
        <v>15.78245156613338</v>
      </c>
      <c r="K168" s="22">
        <v>30.420056381999999</v>
      </c>
      <c r="L168" s="22">
        <v>10.296902925689338</v>
      </c>
      <c r="M168" s="22">
        <v>7.5114473256066105</v>
      </c>
      <c r="N168" s="22">
        <v>15.649900503768277</v>
      </c>
      <c r="O168" s="22">
        <v>30.463620088999999</v>
      </c>
      <c r="P168" s="22">
        <v>10.138776023184199</v>
      </c>
      <c r="Q168" s="22">
        <v>7.3960959517517235</v>
      </c>
      <c r="R168" s="22">
        <v>15.192260650031292</v>
      </c>
      <c r="S168" s="22">
        <v>30.538839887000002</v>
      </c>
      <c r="T168" s="22">
        <v>9.9533906660273015</v>
      </c>
      <c r="U168" s="22">
        <v>7.2608599147343513</v>
      </c>
      <c r="V168" s="22">
        <v>14.873408910517973</v>
      </c>
      <c r="W168" s="22">
        <v>30.632438018999999</v>
      </c>
      <c r="X168" s="22">
        <v>9.745858851129757</v>
      </c>
      <c r="Y168" s="22">
        <v>7.1094683451293488</v>
      </c>
      <c r="Z168" s="22">
        <v>14.547113843801316</v>
      </c>
      <c r="AA168" s="22">
        <v>30.734677889</v>
      </c>
      <c r="AB168" s="22">
        <v>9.6052905467104992</v>
      </c>
      <c r="AC168" s="22">
        <v>7.0069257241184388</v>
      </c>
      <c r="AD168" s="22">
        <v>14.137508784625233</v>
      </c>
      <c r="AE168" s="22">
        <v>30.845171131000001</v>
      </c>
      <c r="AF168" s="22">
        <v>9.4471935001250227</v>
      </c>
      <c r="AG168" s="22">
        <v>6.8915961297412753</v>
      </c>
      <c r="AH168" s="22">
        <v>13.541878503986048</v>
      </c>
      <c r="AI168" s="22">
        <v>30.970483008999999</v>
      </c>
      <c r="AJ168" s="22">
        <v>9.3422499425117849</v>
      </c>
      <c r="AK168" s="22">
        <v>6.8150412655396382</v>
      </c>
      <c r="AL168" s="22">
        <v>13.188634440985465</v>
      </c>
      <c r="AM168" s="22">
        <v>31.114313807999999</v>
      </c>
      <c r="AN168" s="22">
        <v>9.2160323834769109</v>
      </c>
      <c r="AO168" s="22">
        <v>6.7229673134883088</v>
      </c>
      <c r="AP168" s="22">
        <v>12.81563047093937</v>
      </c>
      <c r="AQ168" s="22">
        <v>31.282348209999999</v>
      </c>
      <c r="AR168" s="22">
        <v>9.0524451649979625</v>
      </c>
      <c r="AS168" s="22">
        <v>6.6036327151518046</v>
      </c>
      <c r="AT168" s="22">
        <v>12.220500042778559</v>
      </c>
      <c r="AU168" s="22">
        <v>32.086960501</v>
      </c>
      <c r="AV168" s="22">
        <v>8.3884959542485191</v>
      </c>
      <c r="AW168" s="22">
        <v>6.1192910097463757</v>
      </c>
      <c r="AX168" s="22">
        <v>10.199115454890013</v>
      </c>
      <c r="AY168" s="22">
        <v>32.885414553000004</v>
      </c>
      <c r="AZ168" s="22">
        <v>7.9223787018307581</v>
      </c>
      <c r="BA168" s="22">
        <v>5.7792649636274547</v>
      </c>
      <c r="BB168" s="22">
        <v>9.1778017707506194</v>
      </c>
      <c r="BC168" s="22">
        <v>33.446200165</v>
      </c>
      <c r="BD168" s="22">
        <v>7.4451981725158953</v>
      </c>
      <c r="BE168" s="22">
        <v>5.4311684110406278</v>
      </c>
      <c r="BF168" s="22">
        <v>8.7272453775764021</v>
      </c>
      <c r="BG168" s="22">
        <v>33.898182802000001</v>
      </c>
      <c r="BH168" s="22">
        <v>7.3945724847417296</v>
      </c>
      <c r="BI168" s="22">
        <v>5.3942376766457709</v>
      </c>
      <c r="BJ168" s="22">
        <v>8.717343185889618</v>
      </c>
      <c r="BK168" s="25">
        <v>30.426172813000001</v>
      </c>
      <c r="BL168" s="25">
        <v>10.338492221779017</v>
      </c>
      <c r="BM168" s="25">
        <v>7.5417861380768443</v>
      </c>
      <c r="BN168" s="25">
        <v>15.78245156613338</v>
      </c>
      <c r="BO168" s="25">
        <v>30.435102947000001</v>
      </c>
      <c r="BP168" s="25">
        <v>10.325860323315295</v>
      </c>
      <c r="BQ168" s="25">
        <v>7.5325713440152304</v>
      </c>
      <c r="BR168" s="25">
        <v>15.75260889692605</v>
      </c>
      <c r="BS168" s="25">
        <v>30.482426646</v>
      </c>
      <c r="BT168" s="25">
        <v>10.190989596493345</v>
      </c>
      <c r="BU168" s="25">
        <v>7.4341850265370031</v>
      </c>
      <c r="BV168" s="25">
        <v>15.370058234371767</v>
      </c>
      <c r="BW168" s="25">
        <v>30.543925842</v>
      </c>
      <c r="BX168" s="25">
        <v>10.071882205149233</v>
      </c>
      <c r="BY168" s="25">
        <v>7.34729784282474</v>
      </c>
      <c r="BZ168" s="25">
        <v>15.207653707345747</v>
      </c>
      <c r="CA168" s="25">
        <v>30.616781328999998</v>
      </c>
      <c r="CB168" s="25">
        <v>9.9546224943314492</v>
      </c>
      <c r="CC168" s="25">
        <v>7.2617585163320912</v>
      </c>
      <c r="CD168" s="25">
        <v>15.067561143153652</v>
      </c>
      <c r="CE168" s="25">
        <v>30.705174109000001</v>
      </c>
      <c r="CF168" s="25">
        <v>9.7817300185097196</v>
      </c>
      <c r="CG168" s="25">
        <v>7.1356358623165201</v>
      </c>
      <c r="CH168" s="25">
        <v>14.81648575901715</v>
      </c>
      <c r="CI168" s="25">
        <v>30.811606977</v>
      </c>
      <c r="CJ168" s="25">
        <v>9.6676249651076436</v>
      </c>
      <c r="CK168" s="25">
        <v>7.0523978144878967</v>
      </c>
      <c r="CL168" s="25">
        <v>14.328112715244988</v>
      </c>
      <c r="CM168" s="25">
        <v>30.933821523999999</v>
      </c>
      <c r="CN168" s="25">
        <v>9.5821606184639165</v>
      </c>
      <c r="CO168" s="25">
        <v>6.9900527634891025</v>
      </c>
      <c r="CP168" s="25">
        <v>14.054864590311567</v>
      </c>
      <c r="CQ168" s="25">
        <v>31.072344584</v>
      </c>
      <c r="CR168" s="25">
        <v>9.4956049129455629</v>
      </c>
      <c r="CS168" s="25">
        <v>6.9269115813857161</v>
      </c>
      <c r="CT168" s="25">
        <v>13.767587828430969</v>
      </c>
      <c r="CU168" s="25">
        <v>31.230717425000002</v>
      </c>
      <c r="CV168" s="25">
        <v>9.3961121265426168</v>
      </c>
      <c r="CW168" s="25">
        <v>6.8543329788935958</v>
      </c>
      <c r="CX168" s="25">
        <v>13.293840073835796</v>
      </c>
      <c r="CY168" s="25">
        <v>31.686292352999999</v>
      </c>
      <c r="CZ168" s="25">
        <v>9.1158087073765248</v>
      </c>
      <c r="DA168" s="25">
        <v>6.6498555371377224</v>
      </c>
      <c r="DB168" s="25">
        <v>11.989741623435144</v>
      </c>
      <c r="DC168" s="25">
        <v>32.115697511999997</v>
      </c>
      <c r="DD168" s="25">
        <v>8.8733976664013721</v>
      </c>
      <c r="DE168" s="25">
        <v>6.473020057715309</v>
      </c>
      <c r="DF168" s="25">
        <v>11.105546234326816</v>
      </c>
      <c r="DG168" s="25">
        <v>32.443866974999999</v>
      </c>
      <c r="DH168" s="25">
        <v>8.6849939623190391</v>
      </c>
      <c r="DI168" s="25">
        <v>6.3355821786387816</v>
      </c>
      <c r="DJ168" s="25">
        <v>10.550682535971021</v>
      </c>
      <c r="DK168" s="25">
        <v>32.699456214000001</v>
      </c>
      <c r="DL168" s="25">
        <v>8.428216127161539</v>
      </c>
      <c r="DM168" s="25">
        <v>6.1482663228821126</v>
      </c>
      <c r="DN168" s="25">
        <v>10.300525602196046</v>
      </c>
      <c r="DO168" s="27">
        <v>30.426448703999998</v>
      </c>
      <c r="DP168" s="27">
        <v>10.338492221779017</v>
      </c>
      <c r="DQ168" s="27">
        <v>7.5417861380768443</v>
      </c>
      <c r="DR168" s="27">
        <v>15.78245156613338</v>
      </c>
      <c r="DS168" s="27">
        <v>30.41964076</v>
      </c>
      <c r="DT168" s="27">
        <v>10.297056475583009</v>
      </c>
      <c r="DU168" s="27">
        <v>7.5115593381162444</v>
      </c>
      <c r="DV168" s="27">
        <v>15.650170859410018</v>
      </c>
      <c r="DW168" s="27">
        <v>30.465620309000002</v>
      </c>
      <c r="DX168" s="27">
        <v>10.139075851386467</v>
      </c>
      <c r="DY168" s="27">
        <v>7.3963146722509183</v>
      </c>
      <c r="DZ168" s="27">
        <v>15.190881396358247</v>
      </c>
      <c r="EA168" s="27">
        <v>30.540652507000001</v>
      </c>
      <c r="EB168" s="27">
        <v>9.9545804630121282</v>
      </c>
      <c r="EC168" s="27">
        <v>7.2617278550698279</v>
      </c>
      <c r="ED168" s="27">
        <v>14.872152989393495</v>
      </c>
      <c r="EE168" s="27">
        <v>30.633930933999999</v>
      </c>
      <c r="EF168" s="27">
        <v>9.7459852670872475</v>
      </c>
      <c r="EG168" s="27">
        <v>7.1095605638103123</v>
      </c>
      <c r="EH168" s="27">
        <v>14.546074287724176</v>
      </c>
      <c r="EI168" s="27">
        <v>30.736769187</v>
      </c>
      <c r="EJ168" s="27">
        <v>9.6028062039768116</v>
      </c>
      <c r="EK168" s="27">
        <v>7.0051134306824894</v>
      </c>
      <c r="EL168" s="27">
        <v>14.135741749039866</v>
      </c>
      <c r="EM168" s="27">
        <v>30.848906524</v>
      </c>
      <c r="EN168" s="27">
        <v>9.4451208148624382</v>
      </c>
      <c r="EO168" s="27">
        <v>6.8900841346991912</v>
      </c>
      <c r="EP168" s="27">
        <v>13.539049974796662</v>
      </c>
      <c r="EQ168" s="27">
        <v>30.973994789999999</v>
      </c>
      <c r="ER168" s="27">
        <v>9.3433310564744207</v>
      </c>
      <c r="ES168" s="27">
        <v>6.8158299231235659</v>
      </c>
      <c r="ET168" s="27">
        <v>13.186098892532831</v>
      </c>
      <c r="EU168" s="27">
        <v>31.110567125999999</v>
      </c>
      <c r="EV168" s="27">
        <v>9.2174547595283052</v>
      </c>
      <c r="EW168" s="27">
        <v>6.7240049170147635</v>
      </c>
      <c r="EX168" s="27">
        <v>12.819419380866872</v>
      </c>
      <c r="EY168" s="27">
        <v>31.263508461000001</v>
      </c>
      <c r="EZ168" s="27">
        <v>9.0642211173833598</v>
      </c>
      <c r="FA168" s="27">
        <v>6.6122231084661944</v>
      </c>
      <c r="FB168" s="27">
        <v>12.282673544957403</v>
      </c>
      <c r="FC168" s="27">
        <v>31.975413623999998</v>
      </c>
      <c r="FD168" s="27">
        <v>8.4395434904788633</v>
      </c>
      <c r="FE168" s="27">
        <v>6.1565294767168268</v>
      </c>
      <c r="FF168" s="27">
        <v>10.469779787262155</v>
      </c>
      <c r="FG168" s="27">
        <v>32.576418625999999</v>
      </c>
      <c r="FH168" s="27">
        <v>8.0026055206045204</v>
      </c>
      <c r="FI168" s="27">
        <v>5.8377893109646184</v>
      </c>
      <c r="FJ168" s="27">
        <v>9.6195744513952235</v>
      </c>
      <c r="FK168" s="27">
        <v>32.996589251000003</v>
      </c>
      <c r="FL168" s="27">
        <v>7.5544618865999746</v>
      </c>
      <c r="FM168" s="27">
        <v>5.5108747692403446</v>
      </c>
      <c r="FN168" s="27">
        <v>9.3795054354780589</v>
      </c>
      <c r="FO168" s="27">
        <v>33.295855031000002</v>
      </c>
      <c r="FP168" s="27">
        <v>7.5383632815011659</v>
      </c>
      <c r="FQ168" s="27">
        <v>5.4991310609536752</v>
      </c>
      <c r="FR168" s="27">
        <v>9.4690709999329101</v>
      </c>
      <c r="FS168" s="28">
        <v>30.427192646000002</v>
      </c>
      <c r="FT168" s="28">
        <v>10.338492221779017</v>
      </c>
      <c r="FU168" s="28">
        <v>7.5417861380768443</v>
      </c>
      <c r="FV168" s="28">
        <v>15.78245156613338</v>
      </c>
      <c r="FW168" s="28">
        <v>30.418806764999999</v>
      </c>
      <c r="FX168" s="28">
        <v>10.148948765478773</v>
      </c>
      <c r="FY168" s="28">
        <v>7.4035168256255579</v>
      </c>
      <c r="FZ168" s="28">
        <v>15.648167642284058</v>
      </c>
      <c r="GA168" s="28">
        <v>30.471961689</v>
      </c>
      <c r="GB168" s="28">
        <v>9.8857233094109578</v>
      </c>
      <c r="GC168" s="28">
        <v>7.2114975201818483</v>
      </c>
      <c r="GD168" s="28">
        <v>15.208763170044275</v>
      </c>
      <c r="GE168" s="28">
        <v>30.564810114</v>
      </c>
      <c r="GF168" s="28">
        <v>9.6877087485387126</v>
      </c>
      <c r="GG168" s="28">
        <v>7.0670486548842844</v>
      </c>
      <c r="GH168" s="28">
        <v>14.911388279544529</v>
      </c>
      <c r="GI168" s="28">
        <v>30.686648134999999</v>
      </c>
      <c r="GJ168" s="28">
        <v>9.4674301316501204</v>
      </c>
      <c r="GK168" s="28">
        <v>6.9063584706942294</v>
      </c>
      <c r="GL168" s="28">
        <v>14.624294018295243</v>
      </c>
      <c r="GM168" s="28">
        <v>30.838215894000001</v>
      </c>
      <c r="GN168" s="28">
        <v>9.2370592733145571</v>
      </c>
      <c r="GO168" s="28">
        <v>6.7383061368778909</v>
      </c>
      <c r="GP168" s="28">
        <v>14.268826296493316</v>
      </c>
      <c r="GQ168" s="28">
        <v>31.017597838</v>
      </c>
      <c r="GR168" s="28">
        <v>9.0501501644361397</v>
      </c>
      <c r="GS168" s="28">
        <v>6.6019585441941127</v>
      </c>
      <c r="GT168" s="28">
        <v>13.709388260191307</v>
      </c>
      <c r="GU168" s="28">
        <v>31.228495653</v>
      </c>
      <c r="GV168" s="28">
        <v>8.904716247942666</v>
      </c>
      <c r="GW168" s="28">
        <v>6.4958665269165712</v>
      </c>
      <c r="GX168" s="28">
        <v>13.393942656053774</v>
      </c>
      <c r="GY168" s="28">
        <v>31.461940453</v>
      </c>
      <c r="GZ168" s="28">
        <v>8.767803266048114</v>
      </c>
      <c r="HA168" s="28">
        <v>6.3959904127961869</v>
      </c>
      <c r="HB168" s="28">
        <v>13.113320740534453</v>
      </c>
      <c r="HC168" s="28">
        <v>31.740525115000001</v>
      </c>
      <c r="HD168" s="28">
        <v>8.6023310347395796</v>
      </c>
      <c r="HE168" s="28">
        <v>6.2752807238445998</v>
      </c>
      <c r="HF168" s="28">
        <v>12.672491361833888</v>
      </c>
      <c r="HG168" s="28">
        <v>33.151065277000001</v>
      </c>
      <c r="HH168" s="28">
        <v>7.6165137146750936</v>
      </c>
      <c r="HI168" s="28">
        <v>5.5561407139042487</v>
      </c>
      <c r="HJ168" s="28">
        <v>9.9818555781957272</v>
      </c>
      <c r="HK168" s="28">
        <v>34.589012545999999</v>
      </c>
      <c r="HL168" s="28">
        <v>6.2628179160595465</v>
      </c>
      <c r="HM168" s="28">
        <v>4.5686384756509026</v>
      </c>
      <c r="HN168" s="28">
        <v>4.8988379245055391</v>
      </c>
      <c r="HO168" s="28">
        <v>31.603642337829822</v>
      </c>
      <c r="HP168" s="28">
        <v>5.1264208987243221</v>
      </c>
      <c r="HQ168" s="28">
        <v>3.7396526729981541</v>
      </c>
      <c r="HR168" s="28">
        <v>0.94794455970088976</v>
      </c>
      <c r="HS168" s="28">
        <v>26.83194302011719</v>
      </c>
      <c r="HT168" s="28">
        <v>4.3524044469728187</v>
      </c>
      <c r="HU168" s="28">
        <v>3.17501844769345</v>
      </c>
      <c r="HV168" s="28">
        <v>-1.4529948754126849</v>
      </c>
      <c r="HW168" s="29">
        <v>30.427192646000002</v>
      </c>
      <c r="HX168" s="29">
        <v>10.338492221779017</v>
      </c>
      <c r="HY168" s="29">
        <v>7.5417861380768443</v>
      </c>
      <c r="HZ168" s="29">
        <v>15.78245156613338</v>
      </c>
      <c r="IA168" s="29">
        <v>30.404371057999999</v>
      </c>
      <c r="IB168" s="29">
        <v>10.309149000375333</v>
      </c>
      <c r="IC168" s="29">
        <v>7.5203806665940078</v>
      </c>
      <c r="ID168" s="29">
        <v>15.693059139731874</v>
      </c>
      <c r="IE168" s="29">
        <v>30.483264556000002</v>
      </c>
      <c r="IF168" s="29">
        <v>10.10535543442529</v>
      </c>
      <c r="IG168" s="29">
        <v>7.3717160975504177</v>
      </c>
      <c r="IH168" s="29">
        <v>15.106148929337655</v>
      </c>
      <c r="II168" s="29">
        <v>30.577473716</v>
      </c>
      <c r="IJ168" s="29">
        <v>9.882307141846967</v>
      </c>
      <c r="IK168" s="29">
        <v>7.2090054735055267</v>
      </c>
      <c r="IL168" s="29">
        <v>14.806171649491032</v>
      </c>
      <c r="IM168" s="29">
        <v>30.695916273999998</v>
      </c>
      <c r="IN168" s="29">
        <v>9.776601877450636</v>
      </c>
      <c r="IO168" s="29">
        <v>7.1318949548104893</v>
      </c>
      <c r="IP168" s="29">
        <v>14.547742080488401</v>
      </c>
      <c r="IQ168" s="29">
        <v>30.844538834000002</v>
      </c>
      <c r="IR168" s="29">
        <v>9.5817788112943187</v>
      </c>
      <c r="IS168" s="29">
        <v>6.9897742404745928</v>
      </c>
      <c r="IT168" s="29">
        <v>14.213055318852533</v>
      </c>
      <c r="IU168" s="29">
        <v>31.037033385000001</v>
      </c>
      <c r="IV168" s="29">
        <v>9.3697147364737852</v>
      </c>
      <c r="IW168" s="29">
        <v>6.8350764503561825</v>
      </c>
      <c r="IX168" s="29">
        <v>13.690309770650142</v>
      </c>
      <c r="IY168" s="29">
        <v>31.262697463999999</v>
      </c>
      <c r="IZ168" s="29">
        <v>9.2412149809225959</v>
      </c>
      <c r="JA168" s="29">
        <v>6.7413376677200949</v>
      </c>
      <c r="JB168" s="29">
        <v>13.42937032441362</v>
      </c>
      <c r="JC168" s="29">
        <v>31.539750211000001</v>
      </c>
      <c r="JD168" s="29">
        <v>9.083498068683765</v>
      </c>
      <c r="JE168" s="29">
        <v>6.6262853760563871</v>
      </c>
      <c r="JF168" s="29">
        <v>13.060813388255466</v>
      </c>
      <c r="JG168" s="29">
        <v>31.969040483000001</v>
      </c>
      <c r="JH168" s="29">
        <v>8.74744934564165</v>
      </c>
      <c r="JI168" s="29">
        <v>6.3811425112372335</v>
      </c>
      <c r="JJ168" s="29">
        <v>11.793637306700409</v>
      </c>
      <c r="JK168" s="29">
        <v>33.445409708</v>
      </c>
      <c r="JL168" s="29">
        <v>7.150302283254109</v>
      </c>
      <c r="JM168" s="29">
        <v>5.2160459655136844</v>
      </c>
      <c r="JN168" s="29">
        <v>6.0002996248794638</v>
      </c>
      <c r="JO168" s="29">
        <v>34.492609805999997</v>
      </c>
      <c r="JP168" s="29">
        <v>5.8471613611106159</v>
      </c>
      <c r="JQ168" s="29">
        <v>4.2654228057961738</v>
      </c>
      <c r="JR168" s="29">
        <v>1.4767597798057643</v>
      </c>
      <c r="JS168" s="29">
        <v>31.806291341091523</v>
      </c>
      <c r="JT168" s="29">
        <v>5.159292555551767</v>
      </c>
      <c r="JU168" s="29">
        <v>3.7636320889979644</v>
      </c>
      <c r="JV168" s="29">
        <v>-1.1637887553436315</v>
      </c>
      <c r="JW168" s="29">
        <v>31.668854835640808</v>
      </c>
      <c r="JX168" s="29">
        <v>5.1369990057685246</v>
      </c>
      <c r="JY168" s="29">
        <v>3.7473692548131505</v>
      </c>
      <c r="JZ168" s="29">
        <v>-0.2946946586566952</v>
      </c>
    </row>
    <row r="169" spans="1:286" ht="15" thickBot="1" x14ac:dyDescent="0.4">
      <c r="A169" s="2"/>
      <c r="B169" s="74" t="s">
        <v>641</v>
      </c>
      <c r="C169" s="74" t="s">
        <v>640</v>
      </c>
      <c r="D169" s="74" t="s">
        <v>859</v>
      </c>
      <c r="E169" s="87">
        <v>388860</v>
      </c>
      <c r="F169" s="84">
        <v>391967</v>
      </c>
      <c r="G169" s="22">
        <v>27.174592118105263</v>
      </c>
      <c r="H169" s="22">
        <v>11.435500598324692</v>
      </c>
      <c r="I169" s="22">
        <v>8.3420384756621679</v>
      </c>
      <c r="J169" s="22">
        <v>11.007626344285526</v>
      </c>
      <c r="K169" s="22">
        <v>27.190805527105262</v>
      </c>
      <c r="L169" s="22">
        <v>11.446835353731943</v>
      </c>
      <c r="M169" s="22">
        <v>8.3503070219235678</v>
      </c>
      <c r="N169" s="22">
        <v>11.00923769888503</v>
      </c>
      <c r="O169" s="22">
        <v>27.275729498105264</v>
      </c>
      <c r="P169" s="22">
        <v>10.4149493220508</v>
      </c>
      <c r="Q169" s="22">
        <v>7.5975605282507397</v>
      </c>
      <c r="R169" s="22">
        <v>10.607718664347281</v>
      </c>
      <c r="S169" s="22">
        <v>27.391465695105264</v>
      </c>
      <c r="T169" s="22">
        <v>9.3050086842539788</v>
      </c>
      <c r="U169" s="22">
        <v>6.7878742861321779</v>
      </c>
      <c r="V169" s="22">
        <v>10.31089059879309</v>
      </c>
      <c r="W169" s="22">
        <v>27.516640622105264</v>
      </c>
      <c r="X169" s="22">
        <v>8.1979746351881388</v>
      </c>
      <c r="Y169" s="22">
        <v>5.9803083600258686</v>
      </c>
      <c r="Z169" s="22">
        <v>10.009621531668532</v>
      </c>
      <c r="AA169" s="22">
        <v>27.646510997105263</v>
      </c>
      <c r="AB169" s="22">
        <v>7.1281273631983932</v>
      </c>
      <c r="AC169" s="22">
        <v>5.1998696700634781</v>
      </c>
      <c r="AD169" s="22">
        <v>9.682847792200878</v>
      </c>
      <c r="AE169" s="22">
        <v>27.780990130105263</v>
      </c>
      <c r="AF169" s="22">
        <v>6.0448884617911114</v>
      </c>
      <c r="AG169" s="22">
        <v>4.4096619728860222</v>
      </c>
      <c r="AH169" s="22">
        <v>9.0860059697524633</v>
      </c>
      <c r="AI169" s="22">
        <v>30.552092097105266</v>
      </c>
      <c r="AJ169" s="22">
        <v>5.5578294754973196</v>
      </c>
      <c r="AK169" s="22">
        <v>4.0543592234659354</v>
      </c>
      <c r="AL169" s="22">
        <v>6.1446425308411357</v>
      </c>
      <c r="AM169" s="22">
        <v>30.625054077105261</v>
      </c>
      <c r="AN169" s="22">
        <v>5.4864346260856536</v>
      </c>
      <c r="AO169" s="22">
        <v>4.0022776748152813</v>
      </c>
      <c r="AP169" s="22">
        <v>6.038072286634339</v>
      </c>
      <c r="AQ169" s="22">
        <v>30.753439648105264</v>
      </c>
      <c r="AR169" s="22">
        <v>5.3410957831001911</v>
      </c>
      <c r="AS169" s="22">
        <v>3.8962550123381727</v>
      </c>
      <c r="AT169" s="22">
        <v>5.5155604340243514</v>
      </c>
      <c r="AU169" s="22">
        <v>26.805845723768758</v>
      </c>
      <c r="AV169" s="22">
        <v>4.3481712094247325</v>
      </c>
      <c r="AW169" s="22">
        <v>3.1719303598393918</v>
      </c>
      <c r="AX169" s="22">
        <v>-1.0371655456747675E-2</v>
      </c>
      <c r="AY169" s="22">
        <v>33.511942814866252</v>
      </c>
      <c r="AZ169" s="22">
        <v>5.4359659613456355</v>
      </c>
      <c r="BA169" s="22">
        <v>3.965461486537682</v>
      </c>
      <c r="BB169" s="22">
        <v>-0.99317666460174792</v>
      </c>
      <c r="BC169" s="22">
        <v>36.741214362105268</v>
      </c>
      <c r="BD169" s="22">
        <v>8.6718081724341314</v>
      </c>
      <c r="BE169" s="22">
        <v>6.3259633284969699</v>
      </c>
      <c r="BF169" s="22">
        <v>-1.2847522461111112</v>
      </c>
      <c r="BG169" s="22">
        <v>36.638741422105262</v>
      </c>
      <c r="BH169" s="22">
        <v>10.43917089480904</v>
      </c>
      <c r="BI169" s="22">
        <v>7.6152298283529047</v>
      </c>
      <c r="BJ169" s="22">
        <v>-0.61233141781643141</v>
      </c>
      <c r="BK169" s="25">
        <v>27.182467464105265</v>
      </c>
      <c r="BL169" s="25">
        <v>11.435500598324692</v>
      </c>
      <c r="BM169" s="25">
        <v>8.3420384756621679</v>
      </c>
      <c r="BN169" s="25">
        <v>11.007626344285526</v>
      </c>
      <c r="BO169" s="25">
        <v>27.181130863105263</v>
      </c>
      <c r="BP169" s="25">
        <v>11.480875541965705</v>
      </c>
      <c r="BQ169" s="25">
        <v>8.3751388653154031</v>
      </c>
      <c r="BR169" s="25">
        <v>11.154423265207271</v>
      </c>
      <c r="BS169" s="25">
        <v>27.228906003105266</v>
      </c>
      <c r="BT169" s="25">
        <v>10.446629054862337</v>
      </c>
      <c r="BU169" s="25">
        <v>7.6206704522755127</v>
      </c>
      <c r="BV169" s="25">
        <v>10.876564995202777</v>
      </c>
      <c r="BW169" s="25">
        <v>27.265640612105265</v>
      </c>
      <c r="BX169" s="25">
        <v>9.4403167035871594</v>
      </c>
      <c r="BY169" s="25">
        <v>6.8865796024091406</v>
      </c>
      <c r="BZ169" s="25">
        <v>10.772308494321969</v>
      </c>
      <c r="CA169" s="25">
        <v>27.304965287105265</v>
      </c>
      <c r="CB169" s="25">
        <v>8.3675016711461385</v>
      </c>
      <c r="CC169" s="25">
        <v>6.1039759725162028</v>
      </c>
      <c r="CD169" s="25">
        <v>10.695225979213788</v>
      </c>
      <c r="CE169" s="25">
        <v>27.360406035105264</v>
      </c>
      <c r="CF169" s="25">
        <v>7.3489340407517183</v>
      </c>
      <c r="CG169" s="25">
        <v>5.3609450671565284</v>
      </c>
      <c r="CH169" s="25">
        <v>10.550192502616945</v>
      </c>
      <c r="CI169" s="25">
        <v>27.436460258105264</v>
      </c>
      <c r="CJ169" s="25">
        <v>6.3084517516099234</v>
      </c>
      <c r="CK169" s="25">
        <v>4.6019277233475933</v>
      </c>
      <c r="CL169" s="25">
        <v>10.088927895446417</v>
      </c>
      <c r="CM169" s="25">
        <v>27.528639730105262</v>
      </c>
      <c r="CN169" s="25">
        <v>6.2540820789351308</v>
      </c>
      <c r="CO169" s="25">
        <v>4.5622658040933777</v>
      </c>
      <c r="CP169" s="25">
        <v>9.8995846509111161</v>
      </c>
      <c r="CQ169" s="25">
        <v>27.637135182105265</v>
      </c>
      <c r="CR169" s="25">
        <v>6.2028256045630528</v>
      </c>
      <c r="CS169" s="25">
        <v>4.5248749196574742</v>
      </c>
      <c r="CT169" s="25">
        <v>9.7324106848117253</v>
      </c>
      <c r="CU169" s="25">
        <v>27.740713496105265</v>
      </c>
      <c r="CV169" s="25">
        <v>6.0988109216930182</v>
      </c>
      <c r="CW169" s="25">
        <v>4.4489976566487393</v>
      </c>
      <c r="CX169" s="25">
        <v>9.2605195178710744</v>
      </c>
      <c r="CY169" s="25">
        <v>28.103370113105264</v>
      </c>
      <c r="CZ169" s="25">
        <v>5.9812900371228972</v>
      </c>
      <c r="DA169" s="25">
        <v>4.3632678075399545</v>
      </c>
      <c r="DB169" s="25">
        <v>8.2591757399435579</v>
      </c>
      <c r="DC169" s="25">
        <v>28.460713403105263</v>
      </c>
      <c r="DD169" s="25">
        <v>6.7393710671333382</v>
      </c>
      <c r="DE169" s="25">
        <v>4.9162773645455449</v>
      </c>
      <c r="DF169" s="25">
        <v>7.5544825877978994</v>
      </c>
      <c r="DG169" s="25">
        <v>28.753544657105262</v>
      </c>
      <c r="DH169" s="25">
        <v>8.9864011045284258</v>
      </c>
      <c r="DI169" s="25">
        <v>6.5554544925380469</v>
      </c>
      <c r="DJ169" s="25">
        <v>7.0102207048294289</v>
      </c>
      <c r="DK169" s="25">
        <v>28.985259299105262</v>
      </c>
      <c r="DL169" s="25">
        <v>10.102847940372474</v>
      </c>
      <c r="DM169" s="25">
        <v>7.3698869155494862</v>
      </c>
      <c r="DN169" s="25">
        <v>6.7907716429579281</v>
      </c>
      <c r="DO169" s="27">
        <v>27.174592118105263</v>
      </c>
      <c r="DP169" s="27">
        <v>11.435500598324692</v>
      </c>
      <c r="DQ169" s="27">
        <v>8.3420384756621679</v>
      </c>
      <c r="DR169" s="27">
        <v>11.007626344285526</v>
      </c>
      <c r="DS169" s="27">
        <v>27.190684903105264</v>
      </c>
      <c r="DT169" s="27">
        <v>11.449216946778812</v>
      </c>
      <c r="DU169" s="27">
        <v>8.3520443608935171</v>
      </c>
      <c r="DV169" s="27">
        <v>11.009319676865164</v>
      </c>
      <c r="DW169" s="27">
        <v>27.275488256105263</v>
      </c>
      <c r="DX169" s="27">
        <v>10.418233493659825</v>
      </c>
      <c r="DY169" s="27">
        <v>7.5999562857156269</v>
      </c>
      <c r="DZ169" s="27">
        <v>10.607884320457153</v>
      </c>
      <c r="EA169" s="27">
        <v>27.391107016105263</v>
      </c>
      <c r="EB169" s="27">
        <v>9.3092189098723637</v>
      </c>
      <c r="EC169" s="27">
        <v>6.7909455871039004</v>
      </c>
      <c r="ED169" s="27">
        <v>10.311136306805643</v>
      </c>
      <c r="EE169" s="27">
        <v>27.516167646105263</v>
      </c>
      <c r="EF169" s="27">
        <v>8.201571258182268</v>
      </c>
      <c r="EG169" s="27">
        <v>5.9829320464260833</v>
      </c>
      <c r="EH169" s="27">
        <v>10.009944129725206</v>
      </c>
      <c r="EI169" s="27">
        <v>27.646652405105264</v>
      </c>
      <c r="EJ169" s="27">
        <v>7.1316647271072</v>
      </c>
      <c r="EK169" s="27">
        <v>5.2024501277859851</v>
      </c>
      <c r="EL169" s="27">
        <v>9.6827516443048154</v>
      </c>
      <c r="EM169" s="27">
        <v>27.782490358105264</v>
      </c>
      <c r="EN169" s="27">
        <v>6.0483773102716185</v>
      </c>
      <c r="EO169" s="27">
        <v>4.4122070392790418</v>
      </c>
      <c r="EP169" s="27">
        <v>9.0849722578691789</v>
      </c>
      <c r="EQ169" s="27">
        <v>30.553851714105264</v>
      </c>
      <c r="ER169" s="27">
        <v>5.5619093770410499</v>
      </c>
      <c r="ES169" s="27">
        <v>4.0573354548396363</v>
      </c>
      <c r="ET169" s="27">
        <v>6.1434378865315189</v>
      </c>
      <c r="EU169" s="27">
        <v>30.627048076105265</v>
      </c>
      <c r="EV169" s="27">
        <v>5.4911831816635566</v>
      </c>
      <c r="EW169" s="27">
        <v>4.0057416799975725</v>
      </c>
      <c r="EX169" s="27">
        <v>6.0367210057186469</v>
      </c>
      <c r="EY169" s="27">
        <v>30.744215270105265</v>
      </c>
      <c r="EZ169" s="27">
        <v>5.3526590353556944</v>
      </c>
      <c r="FA169" s="27">
        <v>3.9046902438691236</v>
      </c>
      <c r="FB169" s="27">
        <v>5.5580469270614188</v>
      </c>
      <c r="FC169" s="27">
        <v>27.071775354085521</v>
      </c>
      <c r="FD169" s="27">
        <v>4.391307604903238</v>
      </c>
      <c r="FE169" s="27">
        <v>3.2033977597742744</v>
      </c>
      <c r="FF169" s="27">
        <v>0.20201833978258321</v>
      </c>
      <c r="FG169" s="27">
        <v>33.891062644786778</v>
      </c>
      <c r="FH169" s="27">
        <v>5.4974629178815277</v>
      </c>
      <c r="FI169" s="27">
        <v>4.0103226601389226</v>
      </c>
      <c r="FJ169" s="27">
        <v>-0.68814538456504692</v>
      </c>
      <c r="FK169" s="27">
        <v>36.527294252105264</v>
      </c>
      <c r="FL169" s="27">
        <v>8.7397255275533272</v>
      </c>
      <c r="FM169" s="27">
        <v>6.3755080934766983</v>
      </c>
      <c r="FN169" s="27">
        <v>-0.98033853364752588</v>
      </c>
      <c r="FO169" s="27">
        <v>36.350992282105267</v>
      </c>
      <c r="FP169" s="27">
        <v>10.508024629597212</v>
      </c>
      <c r="FQ169" s="27">
        <v>7.6654576692644012</v>
      </c>
      <c r="FR169" s="27">
        <v>-0.31484822142595803</v>
      </c>
      <c r="FS169" s="28">
        <v>27.174675085105264</v>
      </c>
      <c r="FT169" s="28">
        <v>11.435500598324692</v>
      </c>
      <c r="FU169" s="28">
        <v>8.3420384756621679</v>
      </c>
      <c r="FV169" s="28">
        <v>11.007626344285526</v>
      </c>
      <c r="FW169" s="28">
        <v>27.208359234105263</v>
      </c>
      <c r="FX169" s="28">
        <v>11.242003728095812</v>
      </c>
      <c r="FY169" s="28">
        <v>8.200885202791369</v>
      </c>
      <c r="FZ169" s="28">
        <v>11.017748775536937</v>
      </c>
      <c r="GA169" s="28">
        <v>27.313853119105264</v>
      </c>
      <c r="GB169" s="28">
        <v>9.9913513890405969</v>
      </c>
      <c r="GC169" s="28">
        <v>7.2885517336641898</v>
      </c>
      <c r="GD169" s="28">
        <v>10.639697454535515</v>
      </c>
      <c r="GE169" s="28">
        <v>27.462562939105265</v>
      </c>
      <c r="GF169" s="28">
        <v>8.7503519337352955</v>
      </c>
      <c r="GG169" s="28">
        <v>6.3832599088402491</v>
      </c>
      <c r="GH169" s="28">
        <v>10.331269658870667</v>
      </c>
      <c r="GI169" s="28">
        <v>27.639208623105262</v>
      </c>
      <c r="GJ169" s="28">
        <v>7.5411031565036994</v>
      </c>
      <c r="GK169" s="28">
        <v>5.5011297616220993</v>
      </c>
      <c r="GL169" s="28">
        <v>10.093826215532829</v>
      </c>
      <c r="GM169" s="28">
        <v>27.850895296105264</v>
      </c>
      <c r="GN169" s="28">
        <v>6.3101675461999198</v>
      </c>
      <c r="GO169" s="28">
        <v>4.6031793716128355</v>
      </c>
      <c r="GP169" s="28">
        <v>9.7837822743971792</v>
      </c>
      <c r="GQ169" s="28">
        <v>28.110325744105264</v>
      </c>
      <c r="GR169" s="28">
        <v>5.2068777554931405</v>
      </c>
      <c r="GS169" s="28">
        <v>3.7983448298500067</v>
      </c>
      <c r="GT169" s="28">
        <v>9.1808229470071794</v>
      </c>
      <c r="GU169" s="28">
        <v>28.940816170484407</v>
      </c>
      <c r="GV169" s="28">
        <v>4.6944843653327437</v>
      </c>
      <c r="GW169" s="28">
        <v>3.4245609855275978</v>
      </c>
      <c r="GX169" s="28">
        <v>6.3024718670272115</v>
      </c>
      <c r="GY169" s="28">
        <v>28.396516239181945</v>
      </c>
      <c r="GZ169" s="28">
        <v>4.606193575518839</v>
      </c>
      <c r="HA169" s="28">
        <v>3.3601540835873283</v>
      </c>
      <c r="HB169" s="28">
        <v>6.2406597660549288</v>
      </c>
      <c r="HC169" s="28">
        <v>27.494545652339877</v>
      </c>
      <c r="HD169" s="28">
        <v>4.4598850957241858</v>
      </c>
      <c r="HE169" s="28">
        <v>3.2534240845576887</v>
      </c>
      <c r="HF169" s="28">
        <v>5.8092833761291978</v>
      </c>
      <c r="HG169" s="28">
        <v>19.510197118422823</v>
      </c>
      <c r="HH169" s="28">
        <v>3.1647454169037998</v>
      </c>
      <c r="HI169" s="28">
        <v>2.3086377204470336</v>
      </c>
      <c r="HJ169" s="28">
        <v>-0.7060528621000266</v>
      </c>
      <c r="HK169" s="28">
        <v>22.210964486477287</v>
      </c>
      <c r="HL169" s="28">
        <v>3.6028363853493635</v>
      </c>
      <c r="HM169" s="28">
        <v>2.6282189826043187</v>
      </c>
      <c r="HN169" s="28">
        <v>-4.6758449048803001</v>
      </c>
      <c r="HO169" s="28">
        <v>37.777714912105267</v>
      </c>
      <c r="HP169" s="28">
        <v>6.1468245656701335</v>
      </c>
      <c r="HQ169" s="28">
        <v>4.4840229414598403</v>
      </c>
      <c r="HR169" s="28">
        <v>-8.2172566287444866</v>
      </c>
      <c r="HS169" s="28">
        <v>37.420844622105264</v>
      </c>
      <c r="HT169" s="28">
        <v>7.3269045053630153</v>
      </c>
      <c r="HU169" s="28">
        <v>5.3448748277967884</v>
      </c>
      <c r="HV169" s="28">
        <v>-9.876897944754262</v>
      </c>
      <c r="HW169" s="29">
        <v>27.174675085105264</v>
      </c>
      <c r="HX169" s="29">
        <v>11.435500598324692</v>
      </c>
      <c r="HY169" s="29">
        <v>8.3420384756621679</v>
      </c>
      <c r="HZ169" s="29">
        <v>11.007626344285526</v>
      </c>
      <c r="IA169" s="29">
        <v>27.186659757105264</v>
      </c>
      <c r="IB169" s="29">
        <v>11.465330596153164</v>
      </c>
      <c r="IC169" s="29">
        <v>8.36379904376974</v>
      </c>
      <c r="ID169" s="29">
        <v>11.081059073513984</v>
      </c>
      <c r="IE169" s="29">
        <v>27.313161325105263</v>
      </c>
      <c r="IF169" s="29">
        <v>11.298290133223816</v>
      </c>
      <c r="IG169" s="29">
        <v>8.2419453516844836</v>
      </c>
      <c r="IH169" s="29">
        <v>10.60630895613853</v>
      </c>
      <c r="II169" s="29">
        <v>27.467661677105262</v>
      </c>
      <c r="IJ169" s="29">
        <v>11.063845287982456</v>
      </c>
      <c r="IK169" s="29">
        <v>8.0709211011404705</v>
      </c>
      <c r="IL169" s="29">
        <v>10.306524112709781</v>
      </c>
      <c r="IM169" s="29">
        <v>27.659499352105264</v>
      </c>
      <c r="IN169" s="29">
        <v>10.927735340985201</v>
      </c>
      <c r="IO169" s="29">
        <v>7.9716307897974081</v>
      </c>
      <c r="IP169" s="29">
        <v>10.084023516000766</v>
      </c>
      <c r="IQ169" s="29">
        <v>27.876424299105263</v>
      </c>
      <c r="IR169" s="29">
        <v>10.697143876796096</v>
      </c>
      <c r="IS169" s="29">
        <v>7.8034175270822974</v>
      </c>
      <c r="IT169" s="29">
        <v>9.8211890200172043</v>
      </c>
      <c r="IU169" s="29">
        <v>28.129280630105264</v>
      </c>
      <c r="IV169" s="29">
        <v>10.476526053882209</v>
      </c>
      <c r="IW169" s="29">
        <v>7.6424798968193866</v>
      </c>
      <c r="IX169" s="29">
        <v>9.1910087281024673</v>
      </c>
      <c r="IY169" s="29">
        <v>30.968780862105262</v>
      </c>
      <c r="IZ169" s="29">
        <v>9.98207048130012</v>
      </c>
      <c r="JA169" s="29">
        <v>7.2817814406809971</v>
      </c>
      <c r="JB169" s="29">
        <v>6.4753340057575137</v>
      </c>
      <c r="JC169" s="29">
        <v>31.209721542105264</v>
      </c>
      <c r="JD169" s="29">
        <v>9.8720531601099442</v>
      </c>
      <c r="JE169" s="29">
        <v>7.2015253365894827</v>
      </c>
      <c r="JF169" s="29">
        <v>6.3796774496905719</v>
      </c>
      <c r="JG169" s="29">
        <v>34.751294772105261</v>
      </c>
      <c r="JH169" s="29">
        <v>9.1140313401600643</v>
      </c>
      <c r="JI169" s="29">
        <v>6.6485589724987184</v>
      </c>
      <c r="JJ169" s="29">
        <v>2.3539758028344657</v>
      </c>
      <c r="JK169" s="29">
        <v>37.077451972105266</v>
      </c>
      <c r="JL169" s="29">
        <v>7.5885972395186219</v>
      </c>
      <c r="JM169" s="29">
        <v>5.5357760339448712</v>
      </c>
      <c r="JN169" s="29">
        <v>-4.0118722840072394</v>
      </c>
      <c r="JO169" s="29">
        <v>37.293818032105264</v>
      </c>
      <c r="JP169" s="29">
        <v>6.6074869178353373</v>
      </c>
      <c r="JQ169" s="29">
        <v>4.8200697137903976</v>
      </c>
      <c r="JR169" s="29">
        <v>-7.6123356918508946</v>
      </c>
      <c r="JS169" s="29">
        <v>37.361103562105264</v>
      </c>
      <c r="JT169" s="29">
        <v>8.3794213967905016</v>
      </c>
      <c r="JU169" s="29">
        <v>6.112671246421324</v>
      </c>
      <c r="JV169" s="29">
        <v>-9.8964078238240631</v>
      </c>
      <c r="JW169" s="29">
        <v>36.740736032105261</v>
      </c>
      <c r="JX169" s="29">
        <v>8.4469323819957491</v>
      </c>
      <c r="JY169" s="29">
        <v>6.161919570206515</v>
      </c>
      <c r="JZ169" s="29">
        <v>-8.5205371866538897</v>
      </c>
    </row>
    <row r="170" spans="1:286" ht="15" thickBot="1" x14ac:dyDescent="0.4">
      <c r="A170" s="2"/>
      <c r="B170" s="74" t="s">
        <v>642</v>
      </c>
      <c r="C170" s="74" t="s">
        <v>504</v>
      </c>
      <c r="D170" s="74" t="s">
        <v>504</v>
      </c>
      <c r="E170" s="87">
        <v>381025</v>
      </c>
      <c r="F170" s="84">
        <v>469428</v>
      </c>
      <c r="G170" s="22">
        <v>12.29462238</v>
      </c>
      <c r="H170" s="22">
        <v>12.29462238</v>
      </c>
      <c r="I170" s="22">
        <v>12.29462238</v>
      </c>
      <c r="J170" s="22">
        <v>8.908704356935214</v>
      </c>
      <c r="K170" s="22">
        <v>12.297763272999999</v>
      </c>
      <c r="L170" s="22">
        <v>12.297763272999999</v>
      </c>
      <c r="M170" s="22">
        <v>12.297763272999999</v>
      </c>
      <c r="N170" s="22">
        <v>8.3532446523054329</v>
      </c>
      <c r="O170" s="22">
        <v>12.347514543000001</v>
      </c>
      <c r="P170" s="22">
        <v>12.347514543000001</v>
      </c>
      <c r="Q170" s="22">
        <v>12.347514543000001</v>
      </c>
      <c r="R170" s="22">
        <v>8.2564218671212188</v>
      </c>
      <c r="S170" s="22">
        <v>12.401979029</v>
      </c>
      <c r="T170" s="22">
        <v>12.401979029</v>
      </c>
      <c r="U170" s="22">
        <v>12.401979029</v>
      </c>
      <c r="V170" s="22">
        <v>8.1557673754104663</v>
      </c>
      <c r="W170" s="22">
        <v>12.462447566</v>
      </c>
      <c r="X170" s="22">
        <v>12.462447566</v>
      </c>
      <c r="Y170" s="22">
        <v>12.462447566</v>
      </c>
      <c r="Z170" s="22">
        <v>8.0678490400883796</v>
      </c>
      <c r="AA170" s="22">
        <v>12.492955458000001</v>
      </c>
      <c r="AB170" s="22">
        <v>12.492955458000001</v>
      </c>
      <c r="AC170" s="22">
        <v>12.492955458000001</v>
      </c>
      <c r="AD170" s="22">
        <v>7.9931875919540918</v>
      </c>
      <c r="AE170" s="22">
        <v>12.523781971</v>
      </c>
      <c r="AF170" s="22">
        <v>12.523781971</v>
      </c>
      <c r="AG170" s="22">
        <v>12.523781971</v>
      </c>
      <c r="AH170" s="22">
        <v>7.9115934971047359</v>
      </c>
      <c r="AI170" s="22">
        <v>12.556720371000001</v>
      </c>
      <c r="AJ170" s="22">
        <v>12.556720371000001</v>
      </c>
      <c r="AK170" s="22">
        <v>12.556720371000001</v>
      </c>
      <c r="AL170" s="22">
        <v>7.8256087659846791</v>
      </c>
      <c r="AM170" s="22">
        <v>12.59430014</v>
      </c>
      <c r="AN170" s="22">
        <v>12.59430014</v>
      </c>
      <c r="AO170" s="22">
        <v>12.59430014</v>
      </c>
      <c r="AP170" s="22">
        <v>7.7316274249100712</v>
      </c>
      <c r="AQ170" s="22">
        <v>12.642826881</v>
      </c>
      <c r="AR170" s="22">
        <v>12.642826881</v>
      </c>
      <c r="AS170" s="22">
        <v>12.642826881</v>
      </c>
      <c r="AT170" s="22">
        <v>7.6018317064577294</v>
      </c>
      <c r="AU170" s="22">
        <v>12.859570602</v>
      </c>
      <c r="AV170" s="22">
        <v>12.859570602</v>
      </c>
      <c r="AW170" s="22">
        <v>12.859570602</v>
      </c>
      <c r="AX170" s="22">
        <v>7.087486541635017</v>
      </c>
      <c r="AY170" s="22">
        <v>13.027189507999999</v>
      </c>
      <c r="AZ170" s="22">
        <v>13.027189507999999</v>
      </c>
      <c r="BA170" s="22">
        <v>13.027189507999999</v>
      </c>
      <c r="BB170" s="22">
        <v>6.7989456056411219</v>
      </c>
      <c r="BC170" s="22">
        <v>13.132174427999999</v>
      </c>
      <c r="BD170" s="22">
        <v>13.132174427999999</v>
      </c>
      <c r="BE170" s="22">
        <v>13.132174427999999</v>
      </c>
      <c r="BF170" s="22">
        <v>6.682105441828976</v>
      </c>
      <c r="BG170" s="22">
        <v>13.191959253</v>
      </c>
      <c r="BH170" s="22">
        <v>13.191959253</v>
      </c>
      <c r="BI170" s="22">
        <v>13.191959253</v>
      </c>
      <c r="BJ170" s="22">
        <v>6.7417728233263645</v>
      </c>
      <c r="BK170" s="25">
        <v>12.294391998</v>
      </c>
      <c r="BL170" s="25">
        <v>12.294391998</v>
      </c>
      <c r="BM170" s="25">
        <v>12.294391998</v>
      </c>
      <c r="BN170" s="25">
        <v>8.908704356935214</v>
      </c>
      <c r="BO170" s="25">
        <v>12.301541828</v>
      </c>
      <c r="BP170" s="25">
        <v>12.301541828</v>
      </c>
      <c r="BQ170" s="25">
        <v>12.301541828</v>
      </c>
      <c r="BR170" s="25">
        <v>8.6751963591469021</v>
      </c>
      <c r="BS170" s="25">
        <v>12.340247298</v>
      </c>
      <c r="BT170" s="25">
        <v>12.340247298</v>
      </c>
      <c r="BU170" s="25">
        <v>12.340247298</v>
      </c>
      <c r="BV170" s="25">
        <v>8.6495755730505977</v>
      </c>
      <c r="BW170" s="25">
        <v>12.375210095</v>
      </c>
      <c r="BX170" s="25">
        <v>12.375210095</v>
      </c>
      <c r="BY170" s="25">
        <v>12.375210095</v>
      </c>
      <c r="BZ170" s="25">
        <v>8.6280036346600379</v>
      </c>
      <c r="CA170" s="25">
        <v>12.414595977999999</v>
      </c>
      <c r="CB170" s="25">
        <v>12.414595977999999</v>
      </c>
      <c r="CC170" s="25">
        <v>12.414595977999999</v>
      </c>
      <c r="CD170" s="25">
        <v>8.6213564705866457</v>
      </c>
      <c r="CE170" s="25">
        <v>12.459275365</v>
      </c>
      <c r="CF170" s="25">
        <v>12.459275365</v>
      </c>
      <c r="CG170" s="25">
        <v>12.459275365</v>
      </c>
      <c r="CH170" s="25">
        <v>8.6162331236217113</v>
      </c>
      <c r="CI170" s="25">
        <v>12.481740434000001</v>
      </c>
      <c r="CJ170" s="25">
        <v>12.481740434000001</v>
      </c>
      <c r="CK170" s="25">
        <v>12.481740434000001</v>
      </c>
      <c r="CL170" s="25">
        <v>8.5871677982469308</v>
      </c>
      <c r="CM170" s="25">
        <v>12.50681035</v>
      </c>
      <c r="CN170" s="25">
        <v>12.50681035</v>
      </c>
      <c r="CO170" s="25">
        <v>12.50681035</v>
      </c>
      <c r="CP170" s="25">
        <v>8.5412753155815953</v>
      </c>
      <c r="CQ170" s="25">
        <v>12.535507024999999</v>
      </c>
      <c r="CR170" s="25">
        <v>12.535507024999999</v>
      </c>
      <c r="CS170" s="25">
        <v>12.535507024999999</v>
      </c>
      <c r="CT170" s="25">
        <v>8.4807840463826238</v>
      </c>
      <c r="CU170" s="25">
        <v>12.56769536</v>
      </c>
      <c r="CV170" s="25">
        <v>12.56769536</v>
      </c>
      <c r="CW170" s="25">
        <v>12.56769536</v>
      </c>
      <c r="CX170" s="25">
        <v>8.4075045105764765</v>
      </c>
      <c r="CY170" s="25">
        <v>12.644554061000001</v>
      </c>
      <c r="CZ170" s="25">
        <v>12.644554061000001</v>
      </c>
      <c r="DA170" s="25">
        <v>12.644554061000001</v>
      </c>
      <c r="DB170" s="25">
        <v>8.2061748148034983</v>
      </c>
      <c r="DC170" s="25">
        <v>12.727861062000001</v>
      </c>
      <c r="DD170" s="25">
        <v>12.727861062000001</v>
      </c>
      <c r="DE170" s="25">
        <v>12.727861062000001</v>
      </c>
      <c r="DF170" s="25">
        <v>7.9827208340272033</v>
      </c>
      <c r="DG170" s="25">
        <v>12.788109127</v>
      </c>
      <c r="DH170" s="25">
        <v>12.788109127</v>
      </c>
      <c r="DI170" s="25">
        <v>12.788109127</v>
      </c>
      <c r="DJ170" s="25">
        <v>7.8201069761897575</v>
      </c>
      <c r="DK170" s="25">
        <v>12.825961593000001</v>
      </c>
      <c r="DL170" s="25">
        <v>12.825961593000001</v>
      </c>
      <c r="DM170" s="25">
        <v>12.825961593000001</v>
      </c>
      <c r="DN170" s="25">
        <v>7.7103236741478423</v>
      </c>
      <c r="DO170" s="27">
        <v>12.29462238</v>
      </c>
      <c r="DP170" s="27">
        <v>12.29462238</v>
      </c>
      <c r="DQ170" s="27">
        <v>12.29462238</v>
      </c>
      <c r="DR170" s="27">
        <v>8.908704356935214</v>
      </c>
      <c r="DS170" s="27">
        <v>12.297744635000001</v>
      </c>
      <c r="DT170" s="27">
        <v>12.297744635000001</v>
      </c>
      <c r="DU170" s="27">
        <v>12.297744635000001</v>
      </c>
      <c r="DV170" s="27">
        <v>8.353261695635684</v>
      </c>
      <c r="DW170" s="27">
        <v>12.347477262</v>
      </c>
      <c r="DX170" s="27">
        <v>12.347477262</v>
      </c>
      <c r="DY170" s="27">
        <v>12.347477262</v>
      </c>
      <c r="DZ170" s="27">
        <v>8.2564559898409939</v>
      </c>
      <c r="EA170" s="27">
        <v>12.401923604</v>
      </c>
      <c r="EB170" s="27">
        <v>12.401923604</v>
      </c>
      <c r="EC170" s="27">
        <v>12.401923604</v>
      </c>
      <c r="ED170" s="27">
        <v>8.1558181376296304</v>
      </c>
      <c r="EE170" s="27">
        <v>12.462359320000001</v>
      </c>
      <c r="EF170" s="27">
        <v>12.462359320000001</v>
      </c>
      <c r="EG170" s="27">
        <v>12.462359320000001</v>
      </c>
      <c r="EH170" s="27">
        <v>8.0679160298133894</v>
      </c>
      <c r="EI170" s="27">
        <v>12.492981839</v>
      </c>
      <c r="EJ170" s="27">
        <v>12.492981839</v>
      </c>
      <c r="EK170" s="27">
        <v>12.492981839</v>
      </c>
      <c r="EL170" s="27">
        <v>7.9931676120808364</v>
      </c>
      <c r="EM170" s="27">
        <v>12.52405763</v>
      </c>
      <c r="EN170" s="27">
        <v>12.52405763</v>
      </c>
      <c r="EO170" s="27">
        <v>12.52405763</v>
      </c>
      <c r="EP170" s="27">
        <v>7.9113814051359075</v>
      </c>
      <c r="EQ170" s="27">
        <v>12.557043691000001</v>
      </c>
      <c r="ER170" s="27">
        <v>12.557043691000001</v>
      </c>
      <c r="ES170" s="27">
        <v>12.557043691000001</v>
      </c>
      <c r="ET170" s="27">
        <v>7.8253600443102238</v>
      </c>
      <c r="EU170" s="27">
        <v>12.594666526999999</v>
      </c>
      <c r="EV170" s="27">
        <v>12.594666526999999</v>
      </c>
      <c r="EW170" s="27">
        <v>12.594666526999999</v>
      </c>
      <c r="EX170" s="27">
        <v>7.7313455915064049</v>
      </c>
      <c r="EY170" s="27">
        <v>12.639732778999999</v>
      </c>
      <c r="EZ170" s="27">
        <v>12.639732778999999</v>
      </c>
      <c r="FA170" s="27">
        <v>12.639732778999999</v>
      </c>
      <c r="FB170" s="27">
        <v>7.6103940663964993</v>
      </c>
      <c r="FC170" s="27">
        <v>12.837503400999999</v>
      </c>
      <c r="FD170" s="27">
        <v>12.837503400999999</v>
      </c>
      <c r="FE170" s="27">
        <v>12.837503400999999</v>
      </c>
      <c r="FF170" s="27">
        <v>7.1304753163720269</v>
      </c>
      <c r="FG170" s="27">
        <v>12.982822038</v>
      </c>
      <c r="FH170" s="27">
        <v>12.982822038</v>
      </c>
      <c r="FI170" s="27">
        <v>12.982822038</v>
      </c>
      <c r="FJ170" s="27">
        <v>6.8634619527611775</v>
      </c>
      <c r="FK170" s="27">
        <v>13.078280981000001</v>
      </c>
      <c r="FL170" s="27">
        <v>13.078280981000001</v>
      </c>
      <c r="FM170" s="27">
        <v>13.078280981000001</v>
      </c>
      <c r="FN170" s="27">
        <v>6.7499186839663139</v>
      </c>
      <c r="FO170" s="27">
        <v>13.125740688</v>
      </c>
      <c r="FP170" s="27">
        <v>13.125740688</v>
      </c>
      <c r="FQ170" s="27">
        <v>13.125740688</v>
      </c>
      <c r="FR170" s="27">
        <v>6.8128736055178498</v>
      </c>
      <c r="FS170" s="28">
        <v>12.295180897</v>
      </c>
      <c r="FT170" s="28">
        <v>12.295180897</v>
      </c>
      <c r="FU170" s="28">
        <v>12.295180897</v>
      </c>
      <c r="FV170" s="28">
        <v>8.908704356935214</v>
      </c>
      <c r="FW170" s="28">
        <v>12.298918794</v>
      </c>
      <c r="FX170" s="28">
        <v>12.298918794</v>
      </c>
      <c r="FY170" s="28">
        <v>12.298918794</v>
      </c>
      <c r="FZ170" s="28">
        <v>8.3479726868043933</v>
      </c>
      <c r="GA170" s="28">
        <v>12.357528774</v>
      </c>
      <c r="GB170" s="28">
        <v>12.357528774</v>
      </c>
      <c r="GC170" s="28">
        <v>12.357528774</v>
      </c>
      <c r="GD170" s="28">
        <v>8.2490340777264564</v>
      </c>
      <c r="GE170" s="28">
        <v>12.426364387</v>
      </c>
      <c r="GF170" s="28">
        <v>12.426364387</v>
      </c>
      <c r="GG170" s="28">
        <v>12.426364387</v>
      </c>
      <c r="GH170" s="28">
        <v>8.1458186110088953</v>
      </c>
      <c r="GI170" s="28">
        <v>12.486699626</v>
      </c>
      <c r="GJ170" s="28">
        <v>12.486699626</v>
      </c>
      <c r="GK170" s="28">
        <v>12.486699626</v>
      </c>
      <c r="GL170" s="28">
        <v>8.0473799889130291</v>
      </c>
      <c r="GM170" s="28">
        <v>12.535472951999999</v>
      </c>
      <c r="GN170" s="28">
        <v>12.535472951999999</v>
      </c>
      <c r="GO170" s="28">
        <v>12.535472951999999</v>
      </c>
      <c r="GP170" s="28">
        <v>7.9574064771924782</v>
      </c>
      <c r="GQ170" s="28">
        <v>12.590981811000001</v>
      </c>
      <c r="GR170" s="28">
        <v>12.590981811000001</v>
      </c>
      <c r="GS170" s="28">
        <v>12.590981811000001</v>
      </c>
      <c r="GT170" s="28">
        <v>7.8519060343593781</v>
      </c>
      <c r="GU170" s="28">
        <v>12.652946700999999</v>
      </c>
      <c r="GV170" s="28">
        <v>12.652946700999999</v>
      </c>
      <c r="GW170" s="28">
        <v>12.652946700999999</v>
      </c>
      <c r="GX170" s="28">
        <v>7.7430075880565914</v>
      </c>
      <c r="GY170" s="28">
        <v>12.722088834000001</v>
      </c>
      <c r="GZ170" s="28">
        <v>12.722088834000001</v>
      </c>
      <c r="HA170" s="28">
        <v>12.722088834000001</v>
      </c>
      <c r="HB170" s="28">
        <v>7.6370886558727937</v>
      </c>
      <c r="HC170" s="28">
        <v>12.802886374</v>
      </c>
      <c r="HD170" s="28">
        <v>12.802886374</v>
      </c>
      <c r="HE170" s="28">
        <v>12.802886374</v>
      </c>
      <c r="HF170" s="28">
        <v>7.5273855995577525</v>
      </c>
      <c r="HG170" s="28">
        <v>13.115698157000001</v>
      </c>
      <c r="HH170" s="28">
        <v>13.115698157000001</v>
      </c>
      <c r="HI170" s="28">
        <v>13.115698157000001</v>
      </c>
      <c r="HJ170" s="28">
        <v>7.0135024481964177</v>
      </c>
      <c r="HK170" s="28">
        <v>13.298170876</v>
      </c>
      <c r="HL170" s="28">
        <v>13.298170876</v>
      </c>
      <c r="HM170" s="28">
        <v>13.298170876</v>
      </c>
      <c r="HN170" s="28">
        <v>6.474486174138244</v>
      </c>
      <c r="HO170" s="28">
        <v>13.364657944999999</v>
      </c>
      <c r="HP170" s="28">
        <v>13.364657944999999</v>
      </c>
      <c r="HQ170" s="28">
        <v>13.364657944999999</v>
      </c>
      <c r="HR170" s="28">
        <v>6.1974158834692012</v>
      </c>
      <c r="HS170" s="28">
        <v>13.38257615</v>
      </c>
      <c r="HT170" s="28">
        <v>13.38257615</v>
      </c>
      <c r="HU170" s="28">
        <v>13.38257615</v>
      </c>
      <c r="HV170" s="28">
        <v>6.0569529161890676</v>
      </c>
      <c r="HW170" s="29">
        <v>12.295180897</v>
      </c>
      <c r="HX170" s="29">
        <v>12.295180897</v>
      </c>
      <c r="HY170" s="29">
        <v>12.295180897</v>
      </c>
      <c r="HZ170" s="29">
        <v>8.908704356935214</v>
      </c>
      <c r="IA170" s="29">
        <v>12.298152064</v>
      </c>
      <c r="IB170" s="29">
        <v>12.298152064</v>
      </c>
      <c r="IC170" s="29">
        <v>12.298152064</v>
      </c>
      <c r="ID170" s="29">
        <v>8.3509236459856382</v>
      </c>
      <c r="IE170" s="29">
        <v>12.395970159999999</v>
      </c>
      <c r="IF170" s="29">
        <v>12.395970159999999</v>
      </c>
      <c r="IG170" s="29">
        <v>12.395970159999999</v>
      </c>
      <c r="IH170" s="29">
        <v>8.2241765592156231</v>
      </c>
      <c r="II170" s="29">
        <v>12.461555353</v>
      </c>
      <c r="IJ170" s="29">
        <v>12.461555353</v>
      </c>
      <c r="IK170" s="29">
        <v>12.461555353</v>
      </c>
      <c r="IL170" s="29">
        <v>8.1138892893375676</v>
      </c>
      <c r="IM170" s="29">
        <v>12.503283976000001</v>
      </c>
      <c r="IN170" s="29">
        <v>12.503283976000001</v>
      </c>
      <c r="IO170" s="29">
        <v>12.503283976000001</v>
      </c>
      <c r="IP170" s="29">
        <v>8.0057503005984572</v>
      </c>
      <c r="IQ170" s="29">
        <v>12.552325871000001</v>
      </c>
      <c r="IR170" s="29">
        <v>12.552325871000001</v>
      </c>
      <c r="IS170" s="29">
        <v>12.552325871000001</v>
      </c>
      <c r="IT170" s="29">
        <v>7.9144930614322426</v>
      </c>
      <c r="IU170" s="29">
        <v>12.606948863</v>
      </c>
      <c r="IV170" s="29">
        <v>12.606948863</v>
      </c>
      <c r="IW170" s="29">
        <v>12.606948863</v>
      </c>
      <c r="IX170" s="29">
        <v>7.8143243161949334</v>
      </c>
      <c r="IY170" s="29">
        <v>12.666890016</v>
      </c>
      <c r="IZ170" s="29">
        <v>12.666890016</v>
      </c>
      <c r="JA170" s="29">
        <v>12.666890016</v>
      </c>
      <c r="JB170" s="29">
        <v>7.715495607462679</v>
      </c>
      <c r="JC170" s="29">
        <v>12.733093938</v>
      </c>
      <c r="JD170" s="29">
        <v>12.733093938</v>
      </c>
      <c r="JE170" s="29">
        <v>12.733093938</v>
      </c>
      <c r="JF170" s="29">
        <v>7.6197988125938503</v>
      </c>
      <c r="JG170" s="29">
        <v>12.810941296999999</v>
      </c>
      <c r="JH170" s="29">
        <v>12.810941296999999</v>
      </c>
      <c r="JI170" s="29">
        <v>12.810941296999999</v>
      </c>
      <c r="JJ170" s="29">
        <v>7.4521397892247867</v>
      </c>
      <c r="JK170" s="29">
        <v>13.092625434</v>
      </c>
      <c r="JL170" s="29">
        <v>13.092625434</v>
      </c>
      <c r="JM170" s="29">
        <v>13.092625434</v>
      </c>
      <c r="JN170" s="29">
        <v>6.7075740213192807</v>
      </c>
      <c r="JO170" s="29">
        <v>13.204379671</v>
      </c>
      <c r="JP170" s="29">
        <v>13.204379671</v>
      </c>
      <c r="JQ170" s="29">
        <v>13.204379671</v>
      </c>
      <c r="JR170" s="29">
        <v>6.2562768164877101</v>
      </c>
      <c r="JS170" s="29">
        <v>13.216336115000001</v>
      </c>
      <c r="JT170" s="29">
        <v>13.216336115000001</v>
      </c>
      <c r="JU170" s="29">
        <v>13.216336115000001</v>
      </c>
      <c r="JV170" s="29">
        <v>6.1109890863849285</v>
      </c>
      <c r="JW170" s="29">
        <v>13.190228978</v>
      </c>
      <c r="JX170" s="29">
        <v>13.190228978</v>
      </c>
      <c r="JY170" s="29">
        <v>13.190228978</v>
      </c>
      <c r="JZ170" s="29">
        <v>6.2747651753509048</v>
      </c>
    </row>
    <row r="171" spans="1:286" ht="15" thickBot="1" x14ac:dyDescent="0.4">
      <c r="A171" s="2"/>
      <c r="B171" s="74" t="s">
        <v>643</v>
      </c>
      <c r="C171" s="74" t="s">
        <v>538</v>
      </c>
      <c r="D171" s="74" t="s">
        <v>850</v>
      </c>
      <c r="E171" s="87">
        <v>298465</v>
      </c>
      <c r="F171" s="84">
        <v>517239</v>
      </c>
      <c r="G171" s="22">
        <v>26.199462682210527</v>
      </c>
      <c r="H171" s="22">
        <v>12.887584345479084</v>
      </c>
      <c r="I171" s="22">
        <v>9.262560620756549</v>
      </c>
      <c r="J171" s="22">
        <v>17.45379868504676</v>
      </c>
      <c r="K171" s="22">
        <v>26.159976232210528</v>
      </c>
      <c r="L171" s="22">
        <v>12.894068871796657</v>
      </c>
      <c r="M171" s="22">
        <v>9.2672211774988593</v>
      </c>
      <c r="N171" s="22">
        <v>17.548909857832882</v>
      </c>
      <c r="O171" s="22">
        <v>26.192305595210527</v>
      </c>
      <c r="P171" s="22">
        <v>12.848268740054358</v>
      </c>
      <c r="Q171" s="22">
        <v>9.2343037210284002</v>
      </c>
      <c r="R171" s="22">
        <v>17.409492625618014</v>
      </c>
      <c r="S171" s="22">
        <v>26.247453224210528</v>
      </c>
      <c r="T171" s="22">
        <v>12.726153058604694</v>
      </c>
      <c r="U171" s="22">
        <v>9.1465367763589516</v>
      </c>
      <c r="V171" s="22">
        <v>17.182565518722718</v>
      </c>
      <c r="W171" s="22">
        <v>26.306410337210529</v>
      </c>
      <c r="X171" s="22">
        <v>12.666732383556075</v>
      </c>
      <c r="Y171" s="22">
        <v>9.1038299672308955</v>
      </c>
      <c r="Z171" s="22">
        <v>17.037532454015228</v>
      </c>
      <c r="AA171" s="22">
        <v>26.372289668210527</v>
      </c>
      <c r="AB171" s="22">
        <v>12.557123297633021</v>
      </c>
      <c r="AC171" s="22">
        <v>9.0250517590165558</v>
      </c>
      <c r="AD171" s="22">
        <v>16.738298813019576</v>
      </c>
      <c r="AE171" s="22">
        <v>26.443911137210527</v>
      </c>
      <c r="AF171" s="22">
        <v>12.408718448582455</v>
      </c>
      <c r="AG171" s="22">
        <v>8.9183902719685744</v>
      </c>
      <c r="AH171" s="22">
        <v>16.440087565104378</v>
      </c>
      <c r="AI171" s="22">
        <v>26.526516489210529</v>
      </c>
      <c r="AJ171" s="22">
        <v>12.176078893790633</v>
      </c>
      <c r="AK171" s="22">
        <v>8.751187643354859</v>
      </c>
      <c r="AL171" s="22">
        <v>16.174331298297236</v>
      </c>
      <c r="AM171" s="22">
        <v>26.616031254210526</v>
      </c>
      <c r="AN171" s="22">
        <v>11.966673589203872</v>
      </c>
      <c r="AO171" s="22">
        <v>8.6006839278371192</v>
      </c>
      <c r="AP171" s="22">
        <v>15.895833327535229</v>
      </c>
      <c r="AQ171" s="22">
        <v>26.723367585210529</v>
      </c>
      <c r="AR171" s="22">
        <v>11.993334072731336</v>
      </c>
      <c r="AS171" s="22">
        <v>8.6198453422831438</v>
      </c>
      <c r="AT171" s="22">
        <v>15.480940058537723</v>
      </c>
      <c r="AU171" s="22">
        <v>27.152499976210528</v>
      </c>
      <c r="AV171" s="22">
        <v>11.77740035903568</v>
      </c>
      <c r="AW171" s="22">
        <v>8.4646495305969349</v>
      </c>
      <c r="AX171" s="22">
        <v>14.142396350881466</v>
      </c>
      <c r="AY171" s="22">
        <v>27.465002340210528</v>
      </c>
      <c r="AZ171" s="22">
        <v>12.055840045569783</v>
      </c>
      <c r="BA171" s="22">
        <v>8.6647696156810952</v>
      </c>
      <c r="BB171" s="22">
        <v>13.524709703054308</v>
      </c>
      <c r="BC171" s="22">
        <v>27.630451494210526</v>
      </c>
      <c r="BD171" s="22">
        <v>15.39202250458646</v>
      </c>
      <c r="BE171" s="22">
        <v>11.062549637147011</v>
      </c>
      <c r="BF171" s="22">
        <v>13.478885099717855</v>
      </c>
      <c r="BG171" s="22">
        <v>27.717468927210525</v>
      </c>
      <c r="BH171" s="22">
        <v>15.275405674449308</v>
      </c>
      <c r="BI171" s="22">
        <v>10.978734825186166</v>
      </c>
      <c r="BJ171" s="22">
        <v>13.845276744999424</v>
      </c>
      <c r="BK171" s="25">
        <v>26.199162211210528</v>
      </c>
      <c r="BL171" s="25">
        <v>12.887584345479084</v>
      </c>
      <c r="BM171" s="25">
        <v>9.262560620756549</v>
      </c>
      <c r="BN171" s="25">
        <v>17.45379868504676</v>
      </c>
      <c r="BO171" s="25">
        <v>26.143249871210529</v>
      </c>
      <c r="BP171" s="25">
        <v>12.898100751496033</v>
      </c>
      <c r="BQ171" s="25">
        <v>9.2701189688249865</v>
      </c>
      <c r="BR171" s="25">
        <v>17.559234838390516</v>
      </c>
      <c r="BS171" s="25">
        <v>26.135288872210527</v>
      </c>
      <c r="BT171" s="25">
        <v>12.873048350384396</v>
      </c>
      <c r="BU171" s="25">
        <v>9.2521133148737515</v>
      </c>
      <c r="BV171" s="25">
        <v>17.468374017122017</v>
      </c>
      <c r="BW171" s="25">
        <v>26.145311955210527</v>
      </c>
      <c r="BX171" s="25">
        <v>12.826956387299171</v>
      </c>
      <c r="BY171" s="25">
        <v>9.2189861134710824</v>
      </c>
      <c r="BZ171" s="25">
        <v>17.345786551244153</v>
      </c>
      <c r="CA171" s="25">
        <v>26.137288511210528</v>
      </c>
      <c r="CB171" s="25">
        <v>12.772103002513035</v>
      </c>
      <c r="CC171" s="25">
        <v>9.1795619057828901</v>
      </c>
      <c r="CD171" s="25">
        <v>17.330168273694369</v>
      </c>
      <c r="CE171" s="25">
        <v>26.137228641210527</v>
      </c>
      <c r="CF171" s="25">
        <v>12.721755202461392</v>
      </c>
      <c r="CG171" s="25">
        <v>9.1433759505566368</v>
      </c>
      <c r="CH171" s="25">
        <v>17.156439683791593</v>
      </c>
      <c r="CI171" s="25">
        <v>26.153170394210527</v>
      </c>
      <c r="CJ171" s="25">
        <v>12.656591284818443</v>
      </c>
      <c r="CK171" s="25">
        <v>9.0965413598937594</v>
      </c>
      <c r="CL171" s="25">
        <v>16.943652786206933</v>
      </c>
      <c r="CM171" s="25">
        <v>26.183336918210529</v>
      </c>
      <c r="CN171" s="25">
        <v>12.600212413665293</v>
      </c>
      <c r="CO171" s="25">
        <v>9.0560207551173448</v>
      </c>
      <c r="CP171" s="25">
        <v>16.756938037889952</v>
      </c>
      <c r="CQ171" s="25">
        <v>26.226776117210527</v>
      </c>
      <c r="CR171" s="25">
        <v>12.542112307894467</v>
      </c>
      <c r="CS171" s="25">
        <v>9.0142630651307467</v>
      </c>
      <c r="CT171" s="25">
        <v>16.550115720708888</v>
      </c>
      <c r="CU171" s="25">
        <v>26.283289901210527</v>
      </c>
      <c r="CV171" s="25">
        <v>12.480738481380232</v>
      </c>
      <c r="CW171" s="25">
        <v>8.9701524875875389</v>
      </c>
      <c r="CX171" s="25">
        <v>16.269422063697629</v>
      </c>
      <c r="CY171" s="25">
        <v>26.365855831210528</v>
      </c>
      <c r="CZ171" s="25">
        <v>12.282769500589918</v>
      </c>
      <c r="DA171" s="25">
        <v>8.8278682831591944</v>
      </c>
      <c r="DB171" s="25">
        <v>15.570723756309514</v>
      </c>
      <c r="DC171" s="25">
        <v>26.419638748210527</v>
      </c>
      <c r="DD171" s="25">
        <v>12.07702121432173</v>
      </c>
      <c r="DE171" s="25">
        <v>8.6799929387123207</v>
      </c>
      <c r="DF171" s="25">
        <v>15.002779753720638</v>
      </c>
      <c r="DG171" s="25">
        <v>26.441594160210528</v>
      </c>
      <c r="DH171" s="25">
        <v>13.819612641126239</v>
      </c>
      <c r="DI171" s="25">
        <v>9.9324277081227397</v>
      </c>
      <c r="DJ171" s="25">
        <v>14.687759229738676</v>
      </c>
      <c r="DK171" s="25">
        <v>26.433698995210527</v>
      </c>
      <c r="DL171" s="25">
        <v>15.66991960529826</v>
      </c>
      <c r="DM171" s="25">
        <v>11.262279755117373</v>
      </c>
      <c r="DN171" s="25">
        <v>14.562830859112996</v>
      </c>
      <c r="DO171" s="27">
        <v>26.199462682210527</v>
      </c>
      <c r="DP171" s="27">
        <v>12.887584345479084</v>
      </c>
      <c r="DQ171" s="27">
        <v>9.262560620756549</v>
      </c>
      <c r="DR171" s="27">
        <v>17.45379868504676</v>
      </c>
      <c r="DS171" s="27">
        <v>26.159943262210525</v>
      </c>
      <c r="DT171" s="27">
        <v>12.89407475109793</v>
      </c>
      <c r="DU171" s="27">
        <v>9.267225403068446</v>
      </c>
      <c r="DV171" s="27">
        <v>17.548930543421235</v>
      </c>
      <c r="DW171" s="27">
        <v>26.192224762210529</v>
      </c>
      <c r="DX171" s="27">
        <v>12.848287521443577</v>
      </c>
      <c r="DY171" s="27">
        <v>9.2343172195826302</v>
      </c>
      <c r="DZ171" s="27">
        <v>17.409534114982726</v>
      </c>
      <c r="EA171" s="27">
        <v>26.247334842210527</v>
      </c>
      <c r="EB171" s="27">
        <v>12.725297203840414</v>
      </c>
      <c r="EC171" s="27">
        <v>9.1459216566884063</v>
      </c>
      <c r="ED171" s="27">
        <v>17.182627449422256</v>
      </c>
      <c r="EE171" s="27">
        <v>26.306254240210528</v>
      </c>
      <c r="EF171" s="27">
        <v>12.667322322241363</v>
      </c>
      <c r="EG171" s="27">
        <v>9.1042539677796803</v>
      </c>
      <c r="EH171" s="27">
        <v>17.037621344468405</v>
      </c>
      <c r="EI171" s="27">
        <v>26.372336331210526</v>
      </c>
      <c r="EJ171" s="27">
        <v>12.556330648410958</v>
      </c>
      <c r="EK171" s="27">
        <v>9.0244820664136967</v>
      </c>
      <c r="EL171" s="27">
        <v>16.738272214953902</v>
      </c>
      <c r="EM171" s="27">
        <v>26.444406285210526</v>
      </c>
      <c r="EN171" s="27">
        <v>12.429469038428788</v>
      </c>
      <c r="EO171" s="27">
        <v>8.9333041294623978</v>
      </c>
      <c r="EP171" s="27">
        <v>16.439803976042406</v>
      </c>
      <c r="EQ171" s="27">
        <v>26.527097247210527</v>
      </c>
      <c r="ER171" s="27">
        <v>12.214985265019187</v>
      </c>
      <c r="ES171" s="27">
        <v>8.7791504184085536</v>
      </c>
      <c r="ET171" s="27">
        <v>16.173999664719894</v>
      </c>
      <c r="EU171" s="27">
        <v>26.616689370210526</v>
      </c>
      <c r="EV171" s="27">
        <v>11.944791332927966</v>
      </c>
      <c r="EW171" s="27">
        <v>8.5849567193982779</v>
      </c>
      <c r="EX171" s="27">
        <v>15.895458523929623</v>
      </c>
      <c r="EY171" s="27">
        <v>26.714435190210526</v>
      </c>
      <c r="EZ171" s="27">
        <v>11.988469096377541</v>
      </c>
      <c r="FA171" s="27">
        <v>8.6163487879881266</v>
      </c>
      <c r="FB171" s="27">
        <v>15.517851973973233</v>
      </c>
      <c r="FC171" s="27">
        <v>27.095966485210528</v>
      </c>
      <c r="FD171" s="27">
        <v>11.789872134849347</v>
      </c>
      <c r="FE171" s="27">
        <v>8.4736132414387644</v>
      </c>
      <c r="FF171" s="27">
        <v>14.302272232066457</v>
      </c>
      <c r="FG171" s="27">
        <v>27.360227595210528</v>
      </c>
      <c r="FH171" s="27">
        <v>12.064447006354628</v>
      </c>
      <c r="FI171" s="27">
        <v>8.6709556078649666</v>
      </c>
      <c r="FJ171" s="27">
        <v>13.728791934233405</v>
      </c>
      <c r="FK171" s="27">
        <v>27.504431481210528</v>
      </c>
      <c r="FL171" s="27">
        <v>15.402253694596153</v>
      </c>
      <c r="FM171" s="27">
        <v>11.069902994855237</v>
      </c>
      <c r="FN171" s="27">
        <v>13.672761641092745</v>
      </c>
      <c r="FO171" s="27">
        <v>27.568152566210529</v>
      </c>
      <c r="FP171" s="27">
        <v>15.2942591503495</v>
      </c>
      <c r="FQ171" s="27">
        <v>10.992285189533444</v>
      </c>
      <c r="FR171" s="27">
        <v>14.019518976849319</v>
      </c>
      <c r="FS171" s="28">
        <v>26.200138586210528</v>
      </c>
      <c r="FT171" s="28">
        <v>12.887584345479084</v>
      </c>
      <c r="FU171" s="28">
        <v>9.262560620756549</v>
      </c>
      <c r="FV171" s="28">
        <v>17.45379868504676</v>
      </c>
      <c r="FW171" s="28">
        <v>26.156729025210527</v>
      </c>
      <c r="FX171" s="28">
        <v>12.891528440292253</v>
      </c>
      <c r="FY171" s="28">
        <v>9.2653953193565091</v>
      </c>
      <c r="FZ171" s="28">
        <v>17.546271648618202</v>
      </c>
      <c r="GA171" s="28">
        <v>26.192971220210527</v>
      </c>
      <c r="GB171" s="28">
        <v>12.632095392165654</v>
      </c>
      <c r="GC171" s="28">
        <v>9.0789356795293408</v>
      </c>
      <c r="GD171" s="28">
        <v>17.411609753506788</v>
      </c>
      <c r="GE171" s="28">
        <v>26.258674297210526</v>
      </c>
      <c r="GF171" s="28">
        <v>12.350350418882037</v>
      </c>
      <c r="GG171" s="28">
        <v>8.8764400197784568</v>
      </c>
      <c r="GH171" s="28">
        <v>17.189250524680357</v>
      </c>
      <c r="GI171" s="28">
        <v>26.342222628210529</v>
      </c>
      <c r="GJ171" s="28">
        <v>12.079316107149644</v>
      </c>
      <c r="GK171" s="28">
        <v>8.681642323373314</v>
      </c>
      <c r="GL171" s="28">
        <v>17.066786908288261</v>
      </c>
      <c r="GM171" s="28">
        <v>26.444747322210528</v>
      </c>
      <c r="GN171" s="28">
        <v>11.789508841582411</v>
      </c>
      <c r="GO171" s="28">
        <v>8.4733521354147108</v>
      </c>
      <c r="GP171" s="28">
        <v>16.793262080269045</v>
      </c>
      <c r="GQ171" s="28">
        <v>26.566224280210527</v>
      </c>
      <c r="GR171" s="28">
        <v>11.335526118321033</v>
      </c>
      <c r="GS171" s="28">
        <v>8.1470658134586671</v>
      </c>
      <c r="GT171" s="28">
        <v>16.474693718642872</v>
      </c>
      <c r="GU171" s="28">
        <v>26.711080577210527</v>
      </c>
      <c r="GV171" s="28">
        <v>11.049579244366347</v>
      </c>
      <c r="GW171" s="28">
        <v>7.9415501649616527</v>
      </c>
      <c r="GX171" s="28">
        <v>16.190876851869792</v>
      </c>
      <c r="GY171" s="28">
        <v>26.872145371210529</v>
      </c>
      <c r="GZ171" s="28">
        <v>10.788371688386617</v>
      </c>
      <c r="HA171" s="28">
        <v>7.7538151514010512</v>
      </c>
      <c r="HB171" s="28">
        <v>15.94539601268067</v>
      </c>
      <c r="HC171" s="28">
        <v>27.062147605210527</v>
      </c>
      <c r="HD171" s="28">
        <v>10.518422170134231</v>
      </c>
      <c r="HE171" s="28">
        <v>7.559797117429162</v>
      </c>
      <c r="HF171" s="28">
        <v>15.644266758708739</v>
      </c>
      <c r="HG171" s="28">
        <v>27.719697309210527</v>
      </c>
      <c r="HH171" s="28">
        <v>9.81660766235205</v>
      </c>
      <c r="HI171" s="28">
        <v>7.0553892122239272</v>
      </c>
      <c r="HJ171" s="28">
        <v>13.942016693234791</v>
      </c>
      <c r="HK171" s="28">
        <v>28.247523726210527</v>
      </c>
      <c r="HL171" s="28">
        <v>9.2204265937510641</v>
      </c>
      <c r="HM171" s="28">
        <v>6.626902139640678</v>
      </c>
      <c r="HN171" s="28">
        <v>10.39070505865331</v>
      </c>
      <c r="HO171" s="28">
        <v>28.500323185210526</v>
      </c>
      <c r="HP171" s="28">
        <v>11.936541883789774</v>
      </c>
      <c r="HQ171" s="28">
        <v>8.5790276778741248</v>
      </c>
      <c r="HR171" s="28">
        <v>7.7658427308996494</v>
      </c>
      <c r="HS171" s="28">
        <v>28.590117846210529</v>
      </c>
      <c r="HT171" s="28">
        <v>11.435665279413595</v>
      </c>
      <c r="HU171" s="28">
        <v>8.2190378002380928</v>
      </c>
      <c r="HV171" s="28">
        <v>6.0531250037322195</v>
      </c>
      <c r="HW171" s="29">
        <v>26.200138586210528</v>
      </c>
      <c r="HX171" s="29">
        <v>12.887584345479084</v>
      </c>
      <c r="HY171" s="29">
        <v>9.262560620756549</v>
      </c>
      <c r="HZ171" s="29">
        <v>17.45379868504676</v>
      </c>
      <c r="IA171" s="29">
        <v>26.140402928210527</v>
      </c>
      <c r="IB171" s="29">
        <v>12.90253334540699</v>
      </c>
      <c r="IC171" s="29">
        <v>9.2733047613448889</v>
      </c>
      <c r="ID171" s="29">
        <v>17.599663931603363</v>
      </c>
      <c r="IE171" s="29">
        <v>26.191523607210527</v>
      </c>
      <c r="IF171" s="29">
        <v>12.842237808104651</v>
      </c>
      <c r="IG171" s="29">
        <v>9.2299691714893761</v>
      </c>
      <c r="IH171" s="29">
        <v>17.40255698144253</v>
      </c>
      <c r="II171" s="29">
        <v>26.258278937210527</v>
      </c>
      <c r="IJ171" s="29">
        <v>12.712742813470664</v>
      </c>
      <c r="IK171" s="29">
        <v>9.1368985691384701</v>
      </c>
      <c r="IL171" s="29">
        <v>17.175402797335067</v>
      </c>
      <c r="IM171" s="29">
        <v>26.340523588210527</v>
      </c>
      <c r="IN171" s="29">
        <v>12.64096128683561</v>
      </c>
      <c r="IO171" s="29">
        <v>9.0853077725947511</v>
      </c>
      <c r="IP171" s="29">
        <v>17.02330487116793</v>
      </c>
      <c r="IQ171" s="29">
        <v>26.434474208210528</v>
      </c>
      <c r="IR171" s="29">
        <v>12.351269987261892</v>
      </c>
      <c r="IS171" s="29">
        <v>8.8771009316790135</v>
      </c>
      <c r="IT171" s="29">
        <v>16.758372204126683</v>
      </c>
      <c r="IU171" s="29">
        <v>26.548197162210528</v>
      </c>
      <c r="IV171" s="29">
        <v>12.089330026005456</v>
      </c>
      <c r="IW171" s="29">
        <v>8.6888395240252603</v>
      </c>
      <c r="IX171" s="29">
        <v>16.485821817257964</v>
      </c>
      <c r="IY171" s="29">
        <v>26.678187296210528</v>
      </c>
      <c r="IZ171" s="29">
        <v>11.878531913226682</v>
      </c>
      <c r="JA171" s="29">
        <v>8.537334769836054</v>
      </c>
      <c r="JB171" s="29">
        <v>16.261811347915888</v>
      </c>
      <c r="JC171" s="29">
        <v>26.82699043821053</v>
      </c>
      <c r="JD171" s="29">
        <v>11.860582312500416</v>
      </c>
      <c r="JE171" s="29">
        <v>8.5244340383732382</v>
      </c>
      <c r="JF171" s="29">
        <v>15.970730111468848</v>
      </c>
      <c r="JG171" s="29">
        <v>27.024872690210529</v>
      </c>
      <c r="JH171" s="29">
        <v>11.915109540731448</v>
      </c>
      <c r="JI171" s="29">
        <v>8.5636238309233796</v>
      </c>
      <c r="JJ171" s="29">
        <v>15.07769190223577</v>
      </c>
      <c r="JK171" s="29">
        <v>27.686864102210528</v>
      </c>
      <c r="JL171" s="29">
        <v>14.793522769341759</v>
      </c>
      <c r="JM171" s="29">
        <v>10.632396093193254</v>
      </c>
      <c r="JN171" s="29">
        <v>11.053335738904098</v>
      </c>
      <c r="JO171" s="29">
        <v>28.050911692210526</v>
      </c>
      <c r="JP171" s="29">
        <v>13.826897279761226</v>
      </c>
      <c r="JQ171" s="29">
        <v>9.9376633213414838</v>
      </c>
      <c r="JR171" s="29">
        <v>7.9155672250742484</v>
      </c>
      <c r="JS171" s="29">
        <v>28.109335275210526</v>
      </c>
      <c r="JT171" s="29">
        <v>13.237318038305782</v>
      </c>
      <c r="JU171" s="29">
        <v>9.5139211119152147</v>
      </c>
      <c r="JV171" s="29">
        <v>6.2689146460625977</v>
      </c>
      <c r="JW171" s="29">
        <v>27.961348646210528</v>
      </c>
      <c r="JX171" s="29">
        <v>13.254916612616931</v>
      </c>
      <c r="JY171" s="29">
        <v>9.5265695537819077</v>
      </c>
      <c r="JZ171" s="29">
        <v>7.0167815407463863</v>
      </c>
    </row>
    <row r="172" spans="1:286" ht="15" thickBot="1" x14ac:dyDescent="0.4">
      <c r="A172" s="2"/>
      <c r="B172" s="74" t="s">
        <v>644</v>
      </c>
      <c r="C172" s="74" t="s">
        <v>466</v>
      </c>
      <c r="D172" s="74" t="s">
        <v>853</v>
      </c>
      <c r="E172" s="87">
        <v>397310</v>
      </c>
      <c r="F172" s="84">
        <v>399981</v>
      </c>
      <c r="G172" s="22">
        <v>31.574481552000002</v>
      </c>
      <c r="H172" s="22">
        <v>8.9053849222177899</v>
      </c>
      <c r="I172" s="22">
        <v>6.4963543154906525</v>
      </c>
      <c r="J172" s="22">
        <v>14.110709368312074</v>
      </c>
      <c r="K172" s="22">
        <v>31.552697761000001</v>
      </c>
      <c r="L172" s="22">
        <v>8.8746614969918127</v>
      </c>
      <c r="M172" s="22">
        <v>6.4739420045353473</v>
      </c>
      <c r="N172" s="22">
        <v>14.123288996947226</v>
      </c>
      <c r="O172" s="22">
        <v>31.580376146999999</v>
      </c>
      <c r="P172" s="22">
        <v>8.7631680403015242</v>
      </c>
      <c r="Q172" s="22">
        <v>6.3926090801480049</v>
      </c>
      <c r="R172" s="22">
        <v>13.958437505371856</v>
      </c>
      <c r="S172" s="22">
        <v>31.641873826000001</v>
      </c>
      <c r="T172" s="22">
        <v>8.5799954649290449</v>
      </c>
      <c r="U172" s="22">
        <v>6.2589872366349004</v>
      </c>
      <c r="V172" s="22">
        <v>13.672330893642602</v>
      </c>
      <c r="W172" s="22">
        <v>31.710044236999998</v>
      </c>
      <c r="X172" s="22">
        <v>8.3651111769600579</v>
      </c>
      <c r="Y172" s="22">
        <v>6.1022321402891251</v>
      </c>
      <c r="Z172" s="22">
        <v>13.521479757346521</v>
      </c>
      <c r="AA172" s="22">
        <v>31.785002155000001</v>
      </c>
      <c r="AB172" s="22">
        <v>8.2455916288969746</v>
      </c>
      <c r="AC172" s="22">
        <v>6.0150442939886259</v>
      </c>
      <c r="AD172" s="22">
        <v>13.194207237602486</v>
      </c>
      <c r="AE172" s="22">
        <v>31.866211659000001</v>
      </c>
      <c r="AF172" s="22">
        <v>7.9768107397815502</v>
      </c>
      <c r="AG172" s="22">
        <v>5.8189723774822308</v>
      </c>
      <c r="AH172" s="22">
        <v>12.902358117969365</v>
      </c>
      <c r="AI172" s="22">
        <v>31.959129552</v>
      </c>
      <c r="AJ172" s="22">
        <v>8.0365538759785675</v>
      </c>
      <c r="AK172" s="22">
        <v>5.8625541635638347</v>
      </c>
      <c r="AL172" s="22">
        <v>12.641430655444941</v>
      </c>
      <c r="AM172" s="22">
        <v>32.060636568999996</v>
      </c>
      <c r="AN172" s="22">
        <v>8.0136735259456646</v>
      </c>
      <c r="AO172" s="22">
        <v>5.8458632667666226</v>
      </c>
      <c r="AP172" s="22">
        <v>12.334797390717545</v>
      </c>
      <c r="AQ172" s="22">
        <v>32.179573169999998</v>
      </c>
      <c r="AR172" s="22">
        <v>7.9205748591014915</v>
      </c>
      <c r="AS172" s="22">
        <v>5.7779490854704649</v>
      </c>
      <c r="AT172" s="22">
        <v>11.876073401114555</v>
      </c>
      <c r="AU172" s="22">
        <v>32.699468945</v>
      </c>
      <c r="AV172" s="22">
        <v>7.4367100280028238</v>
      </c>
      <c r="AW172" s="22">
        <v>5.4249764277945776</v>
      </c>
      <c r="AX172" s="22">
        <v>10.423516923377541</v>
      </c>
      <c r="AY172" s="22">
        <v>33.172582812999998</v>
      </c>
      <c r="AZ172" s="22">
        <v>7.0167877225342181</v>
      </c>
      <c r="BA172" s="22">
        <v>5.11864895232568</v>
      </c>
      <c r="BB172" s="22">
        <v>9.5394526820847219</v>
      </c>
      <c r="BC172" s="22">
        <v>33.501491491000003</v>
      </c>
      <c r="BD172" s="22">
        <v>6.7638393967487032</v>
      </c>
      <c r="BE172" s="22">
        <v>4.9341266703395084</v>
      </c>
      <c r="BF172" s="22">
        <v>9.1935407100808675</v>
      </c>
      <c r="BG172" s="22">
        <v>33.786578509999998</v>
      </c>
      <c r="BH172" s="22">
        <v>6.5613769160328959</v>
      </c>
      <c r="BI172" s="22">
        <v>4.7864331094422532</v>
      </c>
      <c r="BJ172" s="22">
        <v>9.2138106141652329</v>
      </c>
      <c r="BK172" s="25">
        <v>31.574243145000001</v>
      </c>
      <c r="BL172" s="25">
        <v>8.9053849222177899</v>
      </c>
      <c r="BM172" s="25">
        <v>6.4963543154906525</v>
      </c>
      <c r="BN172" s="25">
        <v>14.110709368312074</v>
      </c>
      <c r="BO172" s="25">
        <v>31.550134413999999</v>
      </c>
      <c r="BP172" s="25">
        <v>8.8886904743015176</v>
      </c>
      <c r="BQ172" s="25">
        <v>6.4841759481642685</v>
      </c>
      <c r="BR172" s="25">
        <v>14.122942559991202</v>
      </c>
      <c r="BS172" s="25">
        <v>31.564521845000002</v>
      </c>
      <c r="BT172" s="25">
        <v>8.6900242147947431</v>
      </c>
      <c r="BU172" s="25">
        <v>6.3392516777860921</v>
      </c>
      <c r="BV172" s="25">
        <v>14.005743696571049</v>
      </c>
      <c r="BW172" s="25">
        <v>31.603243144</v>
      </c>
      <c r="BX172" s="25">
        <v>8.4853982669845927</v>
      </c>
      <c r="BY172" s="25">
        <v>6.1899798977643954</v>
      </c>
      <c r="BZ172" s="25">
        <v>13.829846645043666</v>
      </c>
      <c r="CA172" s="25">
        <v>31.642007347</v>
      </c>
      <c r="CB172" s="25">
        <v>8.1773911934293952</v>
      </c>
      <c r="CC172" s="25">
        <v>5.9652930258359396</v>
      </c>
      <c r="CD172" s="25">
        <v>13.807180239118768</v>
      </c>
      <c r="CE172" s="25">
        <v>31.692420507999998</v>
      </c>
      <c r="CF172" s="25">
        <v>8.1228189498920358</v>
      </c>
      <c r="CG172" s="25">
        <v>5.925483333957775</v>
      </c>
      <c r="CH172" s="25">
        <v>13.580192070420544</v>
      </c>
      <c r="CI172" s="25">
        <v>31.763078816</v>
      </c>
      <c r="CJ172" s="25">
        <v>7.9443610583732172</v>
      </c>
      <c r="CK172" s="25">
        <v>5.7953007866757069</v>
      </c>
      <c r="CL172" s="25">
        <v>13.343500392785032</v>
      </c>
      <c r="CM172" s="25">
        <v>31.853070018</v>
      </c>
      <c r="CN172" s="25">
        <v>7.8570055378035342</v>
      </c>
      <c r="CO172" s="25">
        <v>5.7315761506278058</v>
      </c>
      <c r="CP172" s="25">
        <v>13.117862085814441</v>
      </c>
      <c r="CQ172" s="25">
        <v>31.942398493999999</v>
      </c>
      <c r="CR172" s="25">
        <v>7.7441008900460542</v>
      </c>
      <c r="CS172" s="25">
        <v>5.6492137820042618</v>
      </c>
      <c r="CT172" s="25">
        <v>12.823976852975573</v>
      </c>
      <c r="CU172" s="25">
        <v>32.021400030000002</v>
      </c>
      <c r="CV172" s="25">
        <v>7.5963997818818507</v>
      </c>
      <c r="CW172" s="25">
        <v>5.5414678799679109</v>
      </c>
      <c r="CX172" s="25">
        <v>12.433495789102984</v>
      </c>
      <c r="CY172" s="25">
        <v>32.206276080000002</v>
      </c>
      <c r="CZ172" s="25">
        <v>7.5383735146376774</v>
      </c>
      <c r="DA172" s="25">
        <v>5.4991385258842893</v>
      </c>
      <c r="DB172" s="25">
        <v>11.566189467869687</v>
      </c>
      <c r="DC172" s="25">
        <v>32.397990321000002</v>
      </c>
      <c r="DD172" s="25">
        <v>7.4183678200686893</v>
      </c>
      <c r="DE172" s="25">
        <v>5.41159604247611</v>
      </c>
      <c r="DF172" s="25">
        <v>10.846148158314961</v>
      </c>
      <c r="DG172" s="25">
        <v>32.577215563000003</v>
      </c>
      <c r="DH172" s="25">
        <v>7.4629939394637796</v>
      </c>
      <c r="DI172" s="25">
        <v>5.4441501752674526</v>
      </c>
      <c r="DJ172" s="25">
        <v>10.362093945710981</v>
      </c>
      <c r="DK172" s="25">
        <v>32.725633852000001</v>
      </c>
      <c r="DL172" s="25">
        <v>7.538666341310317</v>
      </c>
      <c r="DM172" s="25">
        <v>5.499352138865099</v>
      </c>
      <c r="DN172" s="25">
        <v>10.035870156472384</v>
      </c>
      <c r="DO172" s="27">
        <v>31.574481552000002</v>
      </c>
      <c r="DP172" s="27">
        <v>8.9053849222177899</v>
      </c>
      <c r="DQ172" s="27">
        <v>6.4963543154906525</v>
      </c>
      <c r="DR172" s="27">
        <v>14.110709368312074</v>
      </c>
      <c r="DS172" s="27">
        <v>31.552540725</v>
      </c>
      <c r="DT172" s="27">
        <v>8.8755721884151182</v>
      </c>
      <c r="DU172" s="27">
        <v>6.474606341249542</v>
      </c>
      <c r="DV172" s="27">
        <v>14.123370301200969</v>
      </c>
      <c r="DW172" s="27">
        <v>31.580062085999998</v>
      </c>
      <c r="DX172" s="27">
        <v>8.7596888708635952</v>
      </c>
      <c r="DY172" s="27">
        <v>6.3900710744817886</v>
      </c>
      <c r="DZ172" s="27">
        <v>13.95860037060446</v>
      </c>
      <c r="EA172" s="27">
        <v>31.641406877000001</v>
      </c>
      <c r="EB172" s="27">
        <v>8.5791819021849527</v>
      </c>
      <c r="EC172" s="27">
        <v>6.2583937539399166</v>
      </c>
      <c r="ED172" s="27">
        <v>13.67257393428851</v>
      </c>
      <c r="EE172" s="27">
        <v>31.709428479</v>
      </c>
      <c r="EF172" s="27">
        <v>8.3632284282639819</v>
      </c>
      <c r="EG172" s="27">
        <v>6.1008587013279154</v>
      </c>
      <c r="EH172" s="27">
        <v>13.521797385411348</v>
      </c>
      <c r="EI172" s="27">
        <v>31.78518626</v>
      </c>
      <c r="EJ172" s="27">
        <v>8.2440873066726272</v>
      </c>
      <c r="EK172" s="27">
        <v>6.0139469118698985</v>
      </c>
      <c r="EL172" s="27">
        <v>13.194111996290182</v>
      </c>
      <c r="EM172" s="27">
        <v>31.868164743000001</v>
      </c>
      <c r="EN172" s="27">
        <v>7.9689209981401286</v>
      </c>
      <c r="EO172" s="27">
        <v>5.8132169207997819</v>
      </c>
      <c r="EP172" s="27">
        <v>12.901346594834482</v>
      </c>
      <c r="EQ172" s="27">
        <v>31.961420322999999</v>
      </c>
      <c r="ER172" s="27">
        <v>8.0336478075156901</v>
      </c>
      <c r="ES172" s="27">
        <v>5.860434227079919</v>
      </c>
      <c r="ET172" s="27">
        <v>12.640247874325462</v>
      </c>
      <c r="EU172" s="27">
        <v>32.063232472999999</v>
      </c>
      <c r="EV172" s="27">
        <v>8.0135752089781676</v>
      </c>
      <c r="EW172" s="27">
        <v>5.8457915459076517</v>
      </c>
      <c r="EX172" s="27">
        <v>12.333458143805975</v>
      </c>
      <c r="EY172" s="27">
        <v>32.174069631000002</v>
      </c>
      <c r="EZ172" s="27">
        <v>7.927501297543877</v>
      </c>
      <c r="FA172" s="27">
        <v>5.7830018258808096</v>
      </c>
      <c r="FB172" s="27">
        <v>11.904110776078117</v>
      </c>
      <c r="FC172" s="27">
        <v>32.633146983000003</v>
      </c>
      <c r="FD172" s="27">
        <v>7.4629863601347601</v>
      </c>
      <c r="FE172" s="27">
        <v>5.4441446462524565</v>
      </c>
      <c r="FF172" s="27">
        <v>10.559597986906219</v>
      </c>
      <c r="FG172" s="27">
        <v>33.006011067000003</v>
      </c>
      <c r="FH172" s="27">
        <v>7.0580403196786063</v>
      </c>
      <c r="FI172" s="27">
        <v>5.1487421476030155</v>
      </c>
      <c r="FJ172" s="27">
        <v>9.7477788045428468</v>
      </c>
      <c r="FK172" s="27">
        <v>33.283130536000002</v>
      </c>
      <c r="FL172" s="27">
        <v>6.8091128107927164</v>
      </c>
      <c r="FM172" s="27">
        <v>4.9671529955652769</v>
      </c>
      <c r="FN172" s="27">
        <v>9.4116879676171479</v>
      </c>
      <c r="FO172" s="27">
        <v>33.478886399000004</v>
      </c>
      <c r="FP172" s="27">
        <v>6.6120273132821827</v>
      </c>
      <c r="FQ172" s="27">
        <v>4.8233818690551926</v>
      </c>
      <c r="FR172" s="27">
        <v>9.4524549116601193</v>
      </c>
      <c r="FS172" s="28">
        <v>31.574978058999999</v>
      </c>
      <c r="FT172" s="28">
        <v>8.9053849222177899</v>
      </c>
      <c r="FU172" s="28">
        <v>6.4963543154906525</v>
      </c>
      <c r="FV172" s="28">
        <v>14.110709368312074</v>
      </c>
      <c r="FW172" s="28">
        <v>31.546470374000002</v>
      </c>
      <c r="FX172" s="28">
        <v>8.8973823878875304</v>
      </c>
      <c r="FY172" s="28">
        <v>6.4905165781120537</v>
      </c>
      <c r="FZ172" s="28">
        <v>14.121760989032643</v>
      </c>
      <c r="GA172" s="28">
        <v>31.575285876999999</v>
      </c>
      <c r="GB172" s="28">
        <v>8.7307253820175532</v>
      </c>
      <c r="GC172" s="28">
        <v>6.3689426126129236</v>
      </c>
      <c r="GD172" s="28">
        <v>13.961708448448379</v>
      </c>
      <c r="GE172" s="28">
        <v>31.647170021000001</v>
      </c>
      <c r="GF172" s="28">
        <v>8.5424983457770747</v>
      </c>
      <c r="GG172" s="28">
        <v>6.2316336102673713</v>
      </c>
      <c r="GH172" s="28">
        <v>13.675472884929842</v>
      </c>
      <c r="GI172" s="28">
        <v>31.736343433999998</v>
      </c>
      <c r="GJ172" s="28">
        <v>8.4280518239358138</v>
      </c>
      <c r="GK172" s="28">
        <v>6.1481464659664589</v>
      </c>
      <c r="GL172" s="28">
        <v>13.533377724746565</v>
      </c>
      <c r="GM172" s="28">
        <v>31.847486048</v>
      </c>
      <c r="GN172" s="28">
        <v>8.2214451584958663</v>
      </c>
      <c r="GO172" s="28">
        <v>5.9974297800103757</v>
      </c>
      <c r="GP172" s="28">
        <v>13.19892760439504</v>
      </c>
      <c r="GQ172" s="28">
        <v>31.979639103</v>
      </c>
      <c r="GR172" s="28">
        <v>7.9413697226380799</v>
      </c>
      <c r="GS172" s="28">
        <v>5.7931186489038113</v>
      </c>
      <c r="GT172" s="28">
        <v>12.866079414616031</v>
      </c>
      <c r="GU172" s="28">
        <v>32.136338914</v>
      </c>
      <c r="GV172" s="28">
        <v>7.8200283525280216</v>
      </c>
      <c r="GW172" s="28">
        <v>5.7046018087843713</v>
      </c>
      <c r="GX172" s="28">
        <v>12.557362677295444</v>
      </c>
      <c r="GY172" s="28">
        <v>32.311859304999999</v>
      </c>
      <c r="GZ172" s="28">
        <v>7.7379368762425056</v>
      </c>
      <c r="HA172" s="28">
        <v>5.6447172197530868</v>
      </c>
      <c r="HB172" s="28">
        <v>12.250734256173434</v>
      </c>
      <c r="HC172" s="28">
        <v>32.518376674999999</v>
      </c>
      <c r="HD172" s="28">
        <v>7.6191259386620747</v>
      </c>
      <c r="HE172" s="28">
        <v>5.5580462949340497</v>
      </c>
      <c r="HF172" s="28">
        <v>11.863399612293163</v>
      </c>
      <c r="HG172" s="28">
        <v>33.378644202000004</v>
      </c>
      <c r="HH172" s="28">
        <v>6.7078982811191441</v>
      </c>
      <c r="HI172" s="28">
        <v>4.8933184053282153</v>
      </c>
      <c r="HJ172" s="28">
        <v>9.8045097625445337</v>
      </c>
      <c r="HK172" s="28">
        <v>32.999340519029573</v>
      </c>
      <c r="HL172" s="28">
        <v>5.3528168390381197</v>
      </c>
      <c r="HM172" s="28">
        <v>3.9048053594584307</v>
      </c>
      <c r="HN172" s="28">
        <v>5.2969619524043878</v>
      </c>
      <c r="HO172" s="28">
        <v>26.47469906239359</v>
      </c>
      <c r="HP172" s="28">
        <v>4.2944559715648092</v>
      </c>
      <c r="HQ172" s="28">
        <v>3.1327458416712526</v>
      </c>
      <c r="HR172" s="28">
        <v>1.8235661997385151</v>
      </c>
      <c r="HS172" s="28">
        <v>21.51254737954828</v>
      </c>
      <c r="HT172" s="28">
        <v>3.4895462773702053</v>
      </c>
      <c r="HU172" s="28">
        <v>2.545575426115632</v>
      </c>
      <c r="HV172" s="28">
        <v>-0.57479729446302485</v>
      </c>
      <c r="HW172" s="29">
        <v>31.574978058999999</v>
      </c>
      <c r="HX172" s="29">
        <v>8.9053849222177899</v>
      </c>
      <c r="HY172" s="29">
        <v>6.4963543154906525</v>
      </c>
      <c r="HZ172" s="29">
        <v>14.110709368312074</v>
      </c>
      <c r="IA172" s="29">
        <v>31.52663012</v>
      </c>
      <c r="IB172" s="29">
        <v>8.8859237829585265</v>
      </c>
      <c r="IC172" s="29">
        <v>6.4821576853488319</v>
      </c>
      <c r="ID172" s="29">
        <v>14.189854004346737</v>
      </c>
      <c r="IE172" s="29">
        <v>31.564444895000001</v>
      </c>
      <c r="IF172" s="29">
        <v>8.733702265859165</v>
      </c>
      <c r="IG172" s="29">
        <v>6.3711142079296987</v>
      </c>
      <c r="IH172" s="29">
        <v>13.990486582199946</v>
      </c>
      <c r="II172" s="29">
        <v>31.630987721</v>
      </c>
      <c r="IJ172" s="29">
        <v>8.5121853823446969</v>
      </c>
      <c r="IK172" s="29">
        <v>6.2095207254758407</v>
      </c>
      <c r="IL172" s="29">
        <v>13.724609043861399</v>
      </c>
      <c r="IM172" s="29">
        <v>31.712664582000002</v>
      </c>
      <c r="IN172" s="29">
        <v>8.3616544019662165</v>
      </c>
      <c r="IO172" s="29">
        <v>6.0997104710580849</v>
      </c>
      <c r="IP172" s="29">
        <v>13.600400478033318</v>
      </c>
      <c r="IQ172" s="29">
        <v>31.814191635</v>
      </c>
      <c r="IR172" s="29">
        <v>8.376050586719213</v>
      </c>
      <c r="IS172" s="29">
        <v>6.1102122874044396</v>
      </c>
      <c r="IT172" s="29">
        <v>13.308304291378139</v>
      </c>
      <c r="IU172" s="29">
        <v>31.941825442999999</v>
      </c>
      <c r="IV172" s="29">
        <v>8.2944655507958149</v>
      </c>
      <c r="IW172" s="29">
        <v>6.0506971395664024</v>
      </c>
      <c r="IX172" s="29">
        <v>13.032045039576214</v>
      </c>
      <c r="IY172" s="29">
        <v>32.091362132999997</v>
      </c>
      <c r="IZ172" s="29">
        <v>8.1879683930367904</v>
      </c>
      <c r="JA172" s="29">
        <v>5.9730089456884174</v>
      </c>
      <c r="JB172" s="29">
        <v>12.787498605786721</v>
      </c>
      <c r="JC172" s="29">
        <v>32.266052719000001</v>
      </c>
      <c r="JD172" s="29">
        <v>8.0574609548817921</v>
      </c>
      <c r="JE172" s="29">
        <v>5.8778055865448238</v>
      </c>
      <c r="JF172" s="29">
        <v>12.437987653696744</v>
      </c>
      <c r="JG172" s="29">
        <v>32.498880131</v>
      </c>
      <c r="JH172" s="29">
        <v>7.7755772679878765</v>
      </c>
      <c r="JI172" s="29">
        <v>5.6721753614827879</v>
      </c>
      <c r="JJ172" s="29">
        <v>11.327426009203339</v>
      </c>
      <c r="JK172" s="29">
        <v>33.440165133000001</v>
      </c>
      <c r="JL172" s="29">
        <v>6.446888617596688</v>
      </c>
      <c r="JM172" s="29">
        <v>4.7029154896969612</v>
      </c>
      <c r="JN172" s="29">
        <v>6.3523201052843774</v>
      </c>
      <c r="JO172" s="29">
        <v>32.229462696596087</v>
      </c>
      <c r="JP172" s="29">
        <v>5.2279351017940821</v>
      </c>
      <c r="JQ172" s="29">
        <v>3.8137058708055318</v>
      </c>
      <c r="JR172" s="29">
        <v>2.2936192448982098</v>
      </c>
      <c r="JS172" s="29">
        <v>27.981158185786594</v>
      </c>
      <c r="JT172" s="29">
        <v>4.5388184235468598</v>
      </c>
      <c r="JU172" s="29">
        <v>3.3110048482546679</v>
      </c>
      <c r="JV172" s="29">
        <v>-1.2994524882650182E-2</v>
      </c>
      <c r="JW172" s="29">
        <v>27.241407445478536</v>
      </c>
      <c r="JX172" s="29">
        <v>4.4188235946463106</v>
      </c>
      <c r="JY172" s="29">
        <v>3.2234702912003379</v>
      </c>
      <c r="JZ172" s="29">
        <v>0.62333030982103566</v>
      </c>
    </row>
    <row r="173" spans="1:286" ht="15" thickBot="1" x14ac:dyDescent="0.4">
      <c r="A173" s="2"/>
      <c r="B173" s="74" t="s">
        <v>645</v>
      </c>
      <c r="C173" s="74" t="s">
        <v>646</v>
      </c>
      <c r="D173" s="74" t="s">
        <v>851</v>
      </c>
      <c r="E173" s="87">
        <v>393433</v>
      </c>
      <c r="F173" s="84">
        <v>407129</v>
      </c>
      <c r="G173" s="22">
        <v>23.512787345052629</v>
      </c>
      <c r="H173" s="22">
        <v>12.608057439170324</v>
      </c>
      <c r="I173" s="22">
        <v>9.1974023661304294</v>
      </c>
      <c r="J173" s="22">
        <v>16.705260772819116</v>
      </c>
      <c r="K173" s="22">
        <v>23.50866027405263</v>
      </c>
      <c r="L173" s="22">
        <v>12.444273974659733</v>
      </c>
      <c r="M173" s="22">
        <v>9.0779246090460788</v>
      </c>
      <c r="N173" s="22">
        <v>16.673551720464111</v>
      </c>
      <c r="O173" s="22">
        <v>23.554057634052629</v>
      </c>
      <c r="P173" s="22">
        <v>12.040459604481907</v>
      </c>
      <c r="Q173" s="22">
        <v>8.7833476481089932</v>
      </c>
      <c r="R173" s="22">
        <v>16.576293685639719</v>
      </c>
      <c r="S173" s="22">
        <v>23.62234419105263</v>
      </c>
      <c r="T173" s="22">
        <v>11.599861620267278</v>
      </c>
      <c r="U173" s="22">
        <v>8.461937552852115</v>
      </c>
      <c r="V173" s="22">
        <v>16.287433563545584</v>
      </c>
      <c r="W173" s="22">
        <v>23.693132356052629</v>
      </c>
      <c r="X173" s="22">
        <v>11.225344751721753</v>
      </c>
      <c r="Y173" s="22">
        <v>8.1887327114611761</v>
      </c>
      <c r="Z173" s="22">
        <v>16.070327932015829</v>
      </c>
      <c r="AA173" s="22">
        <v>23.763913115052631</v>
      </c>
      <c r="AB173" s="22">
        <v>10.823094939427387</v>
      </c>
      <c r="AC173" s="22">
        <v>7.8952970737175088</v>
      </c>
      <c r="AD173" s="22">
        <v>15.806640305592634</v>
      </c>
      <c r="AE173" s="22">
        <v>23.84185741705263</v>
      </c>
      <c r="AF173" s="22">
        <v>10.533120309424991</v>
      </c>
      <c r="AG173" s="22">
        <v>7.6837646183040338</v>
      </c>
      <c r="AH173" s="22">
        <v>15.624505115785455</v>
      </c>
      <c r="AI173" s="22">
        <v>23.93734481805263</v>
      </c>
      <c r="AJ173" s="22">
        <v>10.492963323749139</v>
      </c>
      <c r="AK173" s="22">
        <v>7.6544706563393392</v>
      </c>
      <c r="AL173" s="22">
        <v>15.364127774783146</v>
      </c>
      <c r="AM173" s="22">
        <v>24.027029429052629</v>
      </c>
      <c r="AN173" s="22">
        <v>10.422630835603412</v>
      </c>
      <c r="AO173" s="22">
        <v>7.6031640854414579</v>
      </c>
      <c r="AP173" s="22">
        <v>15.031324836095607</v>
      </c>
      <c r="AQ173" s="22">
        <v>24.12979661505263</v>
      </c>
      <c r="AR173" s="22">
        <v>10.339016109223275</v>
      </c>
      <c r="AS173" s="22">
        <v>7.5421683066736049</v>
      </c>
      <c r="AT173" s="22">
        <v>14.722281889963723</v>
      </c>
      <c r="AU173" s="22">
        <v>24.891613808052629</v>
      </c>
      <c r="AV173" s="22">
        <v>10.009445621899857</v>
      </c>
      <c r="AW173" s="22">
        <v>7.3017512246179699</v>
      </c>
      <c r="AX173" s="22">
        <v>13.167529006435117</v>
      </c>
      <c r="AY173" s="22">
        <v>26.02467532005263</v>
      </c>
      <c r="AZ173" s="22">
        <v>10.11838044010306</v>
      </c>
      <c r="BA173" s="22">
        <v>7.381217657851642</v>
      </c>
      <c r="BB173" s="22">
        <v>12.013512216422097</v>
      </c>
      <c r="BC173" s="22">
        <v>26.979362085052628</v>
      </c>
      <c r="BD173" s="22">
        <v>10.813654780046093</v>
      </c>
      <c r="BE173" s="22">
        <v>7.8884106088795232</v>
      </c>
      <c r="BF173" s="22">
        <v>11.411425159798931</v>
      </c>
      <c r="BG173" s="22">
        <v>27.99542525105263</v>
      </c>
      <c r="BH173" s="22">
        <v>10.813572261170373</v>
      </c>
      <c r="BI173" s="22">
        <v>7.8883504125085544</v>
      </c>
      <c r="BJ173" s="22">
        <v>10.930365017197836</v>
      </c>
      <c r="BK173" s="25">
        <v>23.51259666005263</v>
      </c>
      <c r="BL173" s="25">
        <v>12.608057439170324</v>
      </c>
      <c r="BM173" s="25">
        <v>9.1974023661304294</v>
      </c>
      <c r="BN173" s="25">
        <v>16.705260772819116</v>
      </c>
      <c r="BO173" s="25">
        <v>23.494641893052631</v>
      </c>
      <c r="BP173" s="25">
        <v>12.455985131466299</v>
      </c>
      <c r="BQ173" s="25">
        <v>9.0864677348878278</v>
      </c>
      <c r="BR173" s="25">
        <v>16.726527198062925</v>
      </c>
      <c r="BS173" s="25">
        <v>23.51325237005263</v>
      </c>
      <c r="BT173" s="25">
        <v>12.138353930655123</v>
      </c>
      <c r="BU173" s="25">
        <v>8.8547601961180948</v>
      </c>
      <c r="BV173" s="25">
        <v>16.734176079105328</v>
      </c>
      <c r="BW173" s="25">
        <v>23.546616102052631</v>
      </c>
      <c r="BX173" s="25">
        <v>11.788828242631398</v>
      </c>
      <c r="BY173" s="25">
        <v>8.599786072977972</v>
      </c>
      <c r="BZ173" s="25">
        <v>16.598628333816137</v>
      </c>
      <c r="CA173" s="25">
        <v>23.576509126052631</v>
      </c>
      <c r="CB173" s="25">
        <v>11.523083758055481</v>
      </c>
      <c r="CC173" s="25">
        <v>8.4059291713087898</v>
      </c>
      <c r="CD173" s="25">
        <v>16.555696652695985</v>
      </c>
      <c r="CE173" s="25">
        <v>23.61422987905263</v>
      </c>
      <c r="CF173" s="25">
        <v>11.271842468844566</v>
      </c>
      <c r="CG173" s="25">
        <v>8.2226521487375628</v>
      </c>
      <c r="CH173" s="25">
        <v>16.441413858140216</v>
      </c>
      <c r="CI173" s="25">
        <v>23.659171476052631</v>
      </c>
      <c r="CJ173" s="25">
        <v>11.131296141617236</v>
      </c>
      <c r="CK173" s="25">
        <v>8.1201255597821866</v>
      </c>
      <c r="CL173" s="25">
        <v>16.358371276089013</v>
      </c>
      <c r="CM173" s="25">
        <v>23.71739805005263</v>
      </c>
      <c r="CN173" s="25">
        <v>11.092084043088297</v>
      </c>
      <c r="CO173" s="25">
        <v>8.0915208798359686</v>
      </c>
      <c r="CP173" s="25">
        <v>16.182038887233773</v>
      </c>
      <c r="CQ173" s="25">
        <v>23.791137814052629</v>
      </c>
      <c r="CR173" s="25">
        <v>11.034094366400172</v>
      </c>
      <c r="CS173" s="25">
        <v>8.0492182180535519</v>
      </c>
      <c r="CT173" s="25">
        <v>15.90984607841391</v>
      </c>
      <c r="CU173" s="25">
        <v>23.879663925052629</v>
      </c>
      <c r="CV173" s="25">
        <v>10.98078505635465</v>
      </c>
      <c r="CW173" s="25">
        <v>8.0103298185744851</v>
      </c>
      <c r="CX173" s="25">
        <v>15.687994772998318</v>
      </c>
      <c r="CY173" s="25">
        <v>24.299007708052631</v>
      </c>
      <c r="CZ173" s="25">
        <v>10.843153231063425</v>
      </c>
      <c r="DA173" s="25">
        <v>7.9099293182043313</v>
      </c>
      <c r="DB173" s="25">
        <v>14.903713082268236</v>
      </c>
      <c r="DC173" s="25">
        <v>24.844343296052628</v>
      </c>
      <c r="DD173" s="25">
        <v>10.939919316296843</v>
      </c>
      <c r="DE173" s="25">
        <v>7.9805188301557921</v>
      </c>
      <c r="DF173" s="25">
        <v>14.145114170684201</v>
      </c>
      <c r="DG173" s="25">
        <v>25.487290827052629</v>
      </c>
      <c r="DH173" s="25">
        <v>11.578743153467396</v>
      </c>
      <c r="DI173" s="25">
        <v>8.4465319253435638</v>
      </c>
      <c r="DJ173" s="25">
        <v>13.539052591498018</v>
      </c>
      <c r="DK173" s="25">
        <v>26.087165280052631</v>
      </c>
      <c r="DL173" s="25">
        <v>11.997599660481052</v>
      </c>
      <c r="DM173" s="25">
        <v>8.7520819156781595</v>
      </c>
      <c r="DN173" s="25">
        <v>13.069665422692987</v>
      </c>
      <c r="DO173" s="27">
        <v>23.512787345052629</v>
      </c>
      <c r="DP173" s="27">
        <v>12.608057439170324</v>
      </c>
      <c r="DQ173" s="27">
        <v>9.1974023661304294</v>
      </c>
      <c r="DR173" s="27">
        <v>16.705260772819116</v>
      </c>
      <c r="DS173" s="27">
        <v>23.507878046052632</v>
      </c>
      <c r="DT173" s="27">
        <v>12.444623194482105</v>
      </c>
      <c r="DU173" s="27">
        <v>9.0781793600444836</v>
      </c>
      <c r="DV173" s="27">
        <v>16.673946295690925</v>
      </c>
      <c r="DW173" s="27">
        <v>23.553210724052629</v>
      </c>
      <c r="DX173" s="27">
        <v>12.04061904924834</v>
      </c>
      <c r="DY173" s="27">
        <v>8.7834639608462357</v>
      </c>
      <c r="DZ173" s="27">
        <v>16.576878461539458</v>
      </c>
      <c r="EA173" s="27">
        <v>23.620790713052632</v>
      </c>
      <c r="EB173" s="27">
        <v>11.599629794515623</v>
      </c>
      <c r="EC173" s="27">
        <v>8.461768439193877</v>
      </c>
      <c r="ED173" s="27">
        <v>16.288388702294462</v>
      </c>
      <c r="EE173" s="27">
        <v>23.690856375052629</v>
      </c>
      <c r="EF173" s="27">
        <v>11.224916667728422</v>
      </c>
      <c r="EG173" s="27">
        <v>8.1884204301480423</v>
      </c>
      <c r="EH173" s="27">
        <v>16.071646207444573</v>
      </c>
      <c r="EI173" s="27">
        <v>23.765236687052631</v>
      </c>
      <c r="EJ173" s="27">
        <v>10.822958998879258</v>
      </c>
      <c r="EK173" s="27">
        <v>7.8951979069802825</v>
      </c>
      <c r="EL173" s="27">
        <v>15.806067419632328</v>
      </c>
      <c r="EM173" s="27">
        <v>23.851222784052631</v>
      </c>
      <c r="EN173" s="27">
        <v>10.532280133826463</v>
      </c>
      <c r="EO173" s="27">
        <v>7.6831517219022567</v>
      </c>
      <c r="EP173" s="27">
        <v>15.619752426843672</v>
      </c>
      <c r="EQ173" s="27">
        <v>23.948109133052629</v>
      </c>
      <c r="ER173" s="27">
        <v>10.490845588575201</v>
      </c>
      <c r="ES173" s="27">
        <v>7.6529257980141301</v>
      </c>
      <c r="ET173" s="27">
        <v>15.358618873304598</v>
      </c>
      <c r="EU173" s="27">
        <v>24.037523849052629</v>
      </c>
      <c r="EV173" s="27">
        <v>10.420159634097708</v>
      </c>
      <c r="EW173" s="27">
        <v>7.6013613783483622</v>
      </c>
      <c r="EX173" s="27">
        <v>15.025593681601505</v>
      </c>
      <c r="EY173" s="27">
        <v>24.134337434052629</v>
      </c>
      <c r="EZ173" s="27">
        <v>10.33971330757306</v>
      </c>
      <c r="FA173" s="27">
        <v>7.5426769031630254</v>
      </c>
      <c r="FB173" s="27">
        <v>14.744120768729244</v>
      </c>
      <c r="FC173" s="27">
        <v>24.753498585052629</v>
      </c>
      <c r="FD173" s="27">
        <v>10.045172543536452</v>
      </c>
      <c r="FE173" s="27">
        <v>7.3278135165436176</v>
      </c>
      <c r="FF173" s="27">
        <v>13.367049390777879</v>
      </c>
      <c r="FG173" s="27">
        <v>25.43942431705263</v>
      </c>
      <c r="FH173" s="27">
        <v>10.208804834326401</v>
      </c>
      <c r="FI173" s="27">
        <v>7.4471809945034773</v>
      </c>
      <c r="FJ173" s="27">
        <v>12.510885794036691</v>
      </c>
      <c r="FK173" s="27">
        <v>26.163326636052631</v>
      </c>
      <c r="FL173" s="27">
        <v>10.922688414176131</v>
      </c>
      <c r="FM173" s="27">
        <v>7.9679491269560545</v>
      </c>
      <c r="FN173" s="27">
        <v>12.03604128327915</v>
      </c>
      <c r="FO173" s="27">
        <v>26.810942359052632</v>
      </c>
      <c r="FP173" s="27">
        <v>10.971437462118141</v>
      </c>
      <c r="FQ173" s="27">
        <v>8.0035108787208831</v>
      </c>
      <c r="FR173" s="27">
        <v>11.840149265733276</v>
      </c>
      <c r="FS173" s="28">
        <v>23.513299202052629</v>
      </c>
      <c r="FT173" s="28">
        <v>12.608057439170324</v>
      </c>
      <c r="FU173" s="28">
        <v>9.1974023661304294</v>
      </c>
      <c r="FV173" s="28">
        <v>16.705260772819116</v>
      </c>
      <c r="FW173" s="28">
        <v>23.500235053052631</v>
      </c>
      <c r="FX173" s="28">
        <v>12.516460809409887</v>
      </c>
      <c r="FY173" s="28">
        <v>9.1305838999747397</v>
      </c>
      <c r="FZ173" s="28">
        <v>16.681006719084223</v>
      </c>
      <c r="GA173" s="28">
        <v>23.547694854052629</v>
      </c>
      <c r="GB173" s="28">
        <v>12.173809806420797</v>
      </c>
      <c r="GC173" s="28">
        <v>8.8806247638545432</v>
      </c>
      <c r="GD173" s="28">
        <v>16.601199752762412</v>
      </c>
      <c r="GE173" s="28">
        <v>23.626988520052631</v>
      </c>
      <c r="GF173" s="28">
        <v>11.740422428244166</v>
      </c>
      <c r="GG173" s="28">
        <v>8.5644747053126853</v>
      </c>
      <c r="GH173" s="28">
        <v>16.334052716933098</v>
      </c>
      <c r="GI173" s="28">
        <v>23.718648980052631</v>
      </c>
      <c r="GJ173" s="28">
        <v>11.364313667045392</v>
      </c>
      <c r="GK173" s="28">
        <v>8.2901086003943352</v>
      </c>
      <c r="GL173" s="28">
        <v>16.147790962258156</v>
      </c>
      <c r="GM173" s="28">
        <v>23.843819809052629</v>
      </c>
      <c r="GN173" s="28">
        <v>11.094163007782148</v>
      </c>
      <c r="GO173" s="28">
        <v>8.0930374556357361</v>
      </c>
      <c r="GP173" s="28">
        <v>15.904091222427633</v>
      </c>
      <c r="GQ173" s="28">
        <v>23.990495603052629</v>
      </c>
      <c r="GR173" s="28">
        <v>10.792555023562045</v>
      </c>
      <c r="GS173" s="28">
        <v>7.8730186302858778</v>
      </c>
      <c r="GT173" s="28">
        <v>15.729620336821805</v>
      </c>
      <c r="GU173" s="28">
        <v>24.160370659052631</v>
      </c>
      <c r="GV173" s="28">
        <v>10.685664979172563</v>
      </c>
      <c r="GW173" s="28">
        <v>7.7950438310809416</v>
      </c>
      <c r="GX173" s="28">
        <v>15.476852400770124</v>
      </c>
      <c r="GY173" s="28">
        <v>24.356859535052632</v>
      </c>
      <c r="GZ173" s="28">
        <v>10.570489863956134</v>
      </c>
      <c r="HA173" s="28">
        <v>7.7110251880566878</v>
      </c>
      <c r="HB173" s="28">
        <v>15.172577634135363</v>
      </c>
      <c r="HC173" s="28">
        <v>24.587803864052631</v>
      </c>
      <c r="HD173" s="28">
        <v>10.464282561291162</v>
      </c>
      <c r="HE173" s="28">
        <v>7.6335484394343069</v>
      </c>
      <c r="HF173" s="28">
        <v>14.878756664093023</v>
      </c>
      <c r="HG173" s="28">
        <v>26.257596541052628</v>
      </c>
      <c r="HH173" s="28">
        <v>9.7180287878572287</v>
      </c>
      <c r="HI173" s="28">
        <v>7.0891667014362376</v>
      </c>
      <c r="HJ173" s="28">
        <v>12.567969602197921</v>
      </c>
      <c r="HK173" s="28">
        <v>28.18495712305263</v>
      </c>
      <c r="HL173" s="28">
        <v>8.7705334774149826</v>
      </c>
      <c r="HM173" s="28">
        <v>6.3979820639769365</v>
      </c>
      <c r="HN173" s="28">
        <v>8.4406060338801723</v>
      </c>
      <c r="HO173" s="28">
        <v>29.374802338052632</v>
      </c>
      <c r="HP173" s="28">
        <v>8.1070928614556443</v>
      </c>
      <c r="HQ173" s="28">
        <v>5.9140113713899751</v>
      </c>
      <c r="HR173" s="28">
        <v>5.3425652471958571</v>
      </c>
      <c r="HS173" s="28">
        <v>29.92380377505263</v>
      </c>
      <c r="HT173" s="28">
        <v>7.556826927459916</v>
      </c>
      <c r="HU173" s="28">
        <v>5.5126000336203775</v>
      </c>
      <c r="HV173" s="28">
        <v>3.3990509774350492</v>
      </c>
      <c r="HW173" s="29">
        <v>23.513299202052629</v>
      </c>
      <c r="HX173" s="29">
        <v>12.608057439170324</v>
      </c>
      <c r="HY173" s="29">
        <v>9.1974023661304294</v>
      </c>
      <c r="HZ173" s="29">
        <v>16.705260772819116</v>
      </c>
      <c r="IA173" s="29">
        <v>23.49724424005263</v>
      </c>
      <c r="IB173" s="29">
        <v>12.459981943202434</v>
      </c>
      <c r="IC173" s="29">
        <v>9.0893833534037061</v>
      </c>
      <c r="ID173" s="29">
        <v>16.718321622651189</v>
      </c>
      <c r="IE173" s="29">
        <v>23.569110889052631</v>
      </c>
      <c r="IF173" s="29">
        <v>12.061308005385854</v>
      </c>
      <c r="IG173" s="29">
        <v>8.7985562663064538</v>
      </c>
      <c r="IH173" s="29">
        <v>16.579176503311441</v>
      </c>
      <c r="II173" s="29">
        <v>23.65991527805263</v>
      </c>
      <c r="IJ173" s="29">
        <v>11.651836792834859</v>
      </c>
      <c r="IK173" s="29">
        <v>8.4998527176155569</v>
      </c>
      <c r="IL173" s="29">
        <v>16.313361186818987</v>
      </c>
      <c r="IM173" s="29">
        <v>23.762693480052629</v>
      </c>
      <c r="IN173" s="29">
        <v>11.214423381987679</v>
      </c>
      <c r="IO173" s="29">
        <v>8.1807657242929945</v>
      </c>
      <c r="IP173" s="29">
        <v>16.13752942100469</v>
      </c>
      <c r="IQ173" s="29">
        <v>23.916438320052631</v>
      </c>
      <c r="IR173" s="29">
        <v>10.7713126014702</v>
      </c>
      <c r="IS173" s="29">
        <v>7.8575225791176067</v>
      </c>
      <c r="IT173" s="29">
        <v>15.911135111820419</v>
      </c>
      <c r="IU173" s="29">
        <v>24.116794597052632</v>
      </c>
      <c r="IV173" s="29">
        <v>10.503361278765871</v>
      </c>
      <c r="IW173" s="29">
        <v>7.6620558197584634</v>
      </c>
      <c r="IX173" s="29">
        <v>15.744213724195957</v>
      </c>
      <c r="IY173" s="29">
        <v>24.356668233052631</v>
      </c>
      <c r="IZ173" s="29">
        <v>10.428896063011175</v>
      </c>
      <c r="JA173" s="29">
        <v>7.6077344816077606</v>
      </c>
      <c r="JB173" s="29">
        <v>15.443184385661276</v>
      </c>
      <c r="JC173" s="29">
        <v>24.644492020052631</v>
      </c>
      <c r="JD173" s="29">
        <v>10.350024133171974</v>
      </c>
      <c r="JE173" s="29">
        <v>7.5501985068849109</v>
      </c>
      <c r="JF173" s="29">
        <v>15.036480237662195</v>
      </c>
      <c r="JG173" s="29">
        <v>24.99885312705263</v>
      </c>
      <c r="JH173" s="29">
        <v>10.18242375794574</v>
      </c>
      <c r="JI173" s="29">
        <v>7.427936366574456</v>
      </c>
      <c r="JJ173" s="29">
        <v>14.14088498921941</v>
      </c>
      <c r="JK173" s="29">
        <v>26.962433191052632</v>
      </c>
      <c r="JL173" s="29">
        <v>10.727159636979989</v>
      </c>
      <c r="JM173" s="29">
        <v>7.8253136062418731</v>
      </c>
      <c r="JN173" s="29">
        <v>9.6028549659576328</v>
      </c>
      <c r="JO173" s="29">
        <v>28.63189079005263</v>
      </c>
      <c r="JP173" s="29">
        <v>9.7750783310654779</v>
      </c>
      <c r="JQ173" s="29">
        <v>7.1307835489340983</v>
      </c>
      <c r="JR173" s="29">
        <v>5.8741362681534284</v>
      </c>
      <c r="JS173" s="29">
        <v>29.379184640052628</v>
      </c>
      <c r="JT173" s="29">
        <v>9.248167362934872</v>
      </c>
      <c r="JU173" s="29">
        <v>6.7464093336034763</v>
      </c>
      <c r="JV173" s="29">
        <v>3.8287831224038307</v>
      </c>
      <c r="JW173" s="29">
        <v>29.50708096005263</v>
      </c>
      <c r="JX173" s="29">
        <v>9.2246417814514814</v>
      </c>
      <c r="JY173" s="29">
        <v>6.7292477494463716</v>
      </c>
      <c r="JZ173" s="29">
        <v>4.2303856215107629</v>
      </c>
    </row>
    <row r="174" spans="1:286" ht="15" thickBot="1" x14ac:dyDescent="0.4">
      <c r="A174" s="2"/>
      <c r="B174" s="74" t="s">
        <v>647</v>
      </c>
      <c r="C174" s="74" t="s">
        <v>541</v>
      </c>
      <c r="D174" s="74" t="s">
        <v>848</v>
      </c>
      <c r="E174" s="87">
        <v>385429</v>
      </c>
      <c r="F174" s="84">
        <v>410369</v>
      </c>
      <c r="G174" s="22">
        <v>19.454982824578948</v>
      </c>
      <c r="H174" s="22">
        <v>8.8575189469485416</v>
      </c>
      <c r="I174" s="22">
        <v>6.4614367529460228</v>
      </c>
      <c r="J174" s="22">
        <v>8.0886180168505657</v>
      </c>
      <c r="K174" s="22">
        <v>19.463293003578947</v>
      </c>
      <c r="L174" s="22">
        <v>8.526649582009231</v>
      </c>
      <c r="M174" s="22">
        <v>6.2200721577532239</v>
      </c>
      <c r="N174" s="22">
        <v>8.0159909913132523</v>
      </c>
      <c r="O174" s="22">
        <v>19.582971058578948</v>
      </c>
      <c r="P174" s="22">
        <v>7.195589872891734</v>
      </c>
      <c r="Q174" s="22">
        <v>5.2490826316376324</v>
      </c>
      <c r="R174" s="22">
        <v>5.5751688058354709</v>
      </c>
      <c r="S174" s="22">
        <v>19.731543202578948</v>
      </c>
      <c r="T174" s="22">
        <v>5.297344583060327</v>
      </c>
      <c r="U174" s="22">
        <v>3.8643391210353988</v>
      </c>
      <c r="V174" s="22">
        <v>0.47740000558705731</v>
      </c>
      <c r="W174" s="22">
        <v>19.909047267578948</v>
      </c>
      <c r="X174" s="22">
        <v>3.3755026666485044</v>
      </c>
      <c r="Y174" s="22">
        <v>2.462382199866906</v>
      </c>
      <c r="Z174" s="22">
        <v>-4.9293160667483207</v>
      </c>
      <c r="AA174" s="22">
        <v>4.0649265284887219</v>
      </c>
      <c r="AB174" s="22">
        <v>0.65937097011377088</v>
      </c>
      <c r="AC174" s="22">
        <v>0.48100194260228479</v>
      </c>
      <c r="AD174" s="22">
        <v>-14.95129100262038</v>
      </c>
      <c r="AE174" s="22">
        <v>-4.9565013689703905</v>
      </c>
      <c r="AF174" s="22">
        <v>-0.80399315784024694</v>
      </c>
      <c r="AG174" s="22">
        <v>-0.58650181504559917</v>
      </c>
      <c r="AH174" s="22">
        <v>-17.703786323960884</v>
      </c>
      <c r="AI174" s="22">
        <v>-6.4820027347480753</v>
      </c>
      <c r="AJ174" s="22">
        <v>-1.05144444838957</v>
      </c>
      <c r="AK174" s="22">
        <v>-0.76701408635946933</v>
      </c>
      <c r="AL174" s="22">
        <v>-18.854670424906011</v>
      </c>
      <c r="AM174" s="22">
        <v>-6.7266508607389</v>
      </c>
      <c r="AN174" s="22">
        <v>-1.0911287750411174</v>
      </c>
      <c r="AO174" s="22">
        <v>-0.79596325014653191</v>
      </c>
      <c r="AP174" s="22">
        <v>-18.675389221600035</v>
      </c>
      <c r="AQ174" s="22">
        <v>-7.8616028371798121</v>
      </c>
      <c r="AR174" s="22">
        <v>-1.2752291223643966</v>
      </c>
      <c r="AS174" s="22">
        <v>-0.93026189038083484</v>
      </c>
      <c r="AT174" s="22">
        <v>-19.35192205994209</v>
      </c>
      <c r="AU174" s="22">
        <v>-9.4317519209198544</v>
      </c>
      <c r="AV174" s="22">
        <v>-1.5299227108740598</v>
      </c>
      <c r="AW174" s="22">
        <v>-1.1160573172258428</v>
      </c>
      <c r="AX174" s="22">
        <v>-20.394664710735519</v>
      </c>
      <c r="AY174" s="22">
        <v>-3.412816280046461</v>
      </c>
      <c r="AZ174" s="22">
        <v>-0.5535922889683661</v>
      </c>
      <c r="BA174" s="22">
        <v>-0.40383786741094241</v>
      </c>
      <c r="BB174" s="22">
        <v>-21.62551376164231</v>
      </c>
      <c r="BC174" s="22">
        <v>11.870798216848767</v>
      </c>
      <c r="BD174" s="22">
        <v>1.9255599532763141</v>
      </c>
      <c r="BE174" s="22">
        <v>1.4046691772967521</v>
      </c>
      <c r="BF174" s="22">
        <v>-22.563706963746604</v>
      </c>
      <c r="BG174" s="22">
        <v>15.918186790497012</v>
      </c>
      <c r="BH174" s="22">
        <v>2.5820860950233406</v>
      </c>
      <c r="BI174" s="22">
        <v>1.8835958572126341</v>
      </c>
      <c r="BJ174" s="22">
        <v>-23.241833719733634</v>
      </c>
      <c r="BK174" s="25">
        <v>19.454898811578946</v>
      </c>
      <c r="BL174" s="25">
        <v>8.8575189469485416</v>
      </c>
      <c r="BM174" s="25">
        <v>6.4614367529460228</v>
      </c>
      <c r="BN174" s="25">
        <v>8.0886180168505657</v>
      </c>
      <c r="BO174" s="25">
        <v>19.454092499578948</v>
      </c>
      <c r="BP174" s="25">
        <v>8.5669851142482063</v>
      </c>
      <c r="BQ174" s="25">
        <v>6.2494963669499031</v>
      </c>
      <c r="BR174" s="25">
        <v>8.2269657824038962</v>
      </c>
      <c r="BS174" s="25">
        <v>19.533195599578946</v>
      </c>
      <c r="BT174" s="25">
        <v>7.3216768039578266</v>
      </c>
      <c r="BU174" s="25">
        <v>5.3410612924044036</v>
      </c>
      <c r="BV174" s="25">
        <v>6.4490338663626119</v>
      </c>
      <c r="BW174" s="25">
        <v>19.610187894578946</v>
      </c>
      <c r="BX174" s="25">
        <v>5.7782389398588831</v>
      </c>
      <c r="BY174" s="25">
        <v>4.2151448590657985</v>
      </c>
      <c r="BZ174" s="25">
        <v>2.7764365250153666</v>
      </c>
      <c r="CA174" s="25">
        <v>19.698963417578945</v>
      </c>
      <c r="CB174" s="25">
        <v>4.1288642633753261</v>
      </c>
      <c r="CC174" s="25">
        <v>3.0119489959984307</v>
      </c>
      <c r="CD174" s="25">
        <v>-1.159380009968018</v>
      </c>
      <c r="CE174" s="25">
        <v>11.729960665234241</v>
      </c>
      <c r="CF174" s="25">
        <v>1.9027147204324517</v>
      </c>
      <c r="CG174" s="25">
        <v>1.3880038980000258</v>
      </c>
      <c r="CH174" s="25">
        <v>-8.5405967099217861</v>
      </c>
      <c r="CI174" s="25">
        <v>3.7477340475892524</v>
      </c>
      <c r="CJ174" s="25">
        <v>0.60791923725275043</v>
      </c>
      <c r="CK174" s="25">
        <v>0.44346861981718483</v>
      </c>
      <c r="CL174" s="25">
        <v>-10.583575126040003</v>
      </c>
      <c r="CM174" s="25">
        <v>2.6010493372191812</v>
      </c>
      <c r="CN174" s="25">
        <v>0.42191572535841737</v>
      </c>
      <c r="CO174" s="25">
        <v>0.30778164752511655</v>
      </c>
      <c r="CP174" s="25">
        <v>-11.423055211534496</v>
      </c>
      <c r="CQ174" s="25">
        <v>2.64403357629054</v>
      </c>
      <c r="CR174" s="25">
        <v>0.42888819071970918</v>
      </c>
      <c r="CS174" s="25">
        <v>0.31286796393199423</v>
      </c>
      <c r="CT174" s="25">
        <v>-11.28632010836408</v>
      </c>
      <c r="CU174" s="25">
        <v>1.9423549126735526</v>
      </c>
      <c r="CV174" s="25">
        <v>0.31506902624165412</v>
      </c>
      <c r="CW174" s="25">
        <v>0.22983846809315392</v>
      </c>
      <c r="CX174" s="25">
        <v>-11.844758050007798</v>
      </c>
      <c r="CY174" s="25">
        <v>1.4707405534934317</v>
      </c>
      <c r="CZ174" s="25">
        <v>0.23856854945498163</v>
      </c>
      <c r="DA174" s="25">
        <v>0.17403243535555649</v>
      </c>
      <c r="DB174" s="25">
        <v>-12.280624262541643</v>
      </c>
      <c r="DC174" s="25">
        <v>6.5019101268634376</v>
      </c>
      <c r="DD174" s="25">
        <v>1.0546736227324633</v>
      </c>
      <c r="DE174" s="25">
        <v>0.76936972408441362</v>
      </c>
      <c r="DF174" s="25">
        <v>-12.91297254449649</v>
      </c>
      <c r="DG174" s="25">
        <v>16.512676405501484</v>
      </c>
      <c r="DH174" s="25">
        <v>2.678518144021234</v>
      </c>
      <c r="DI174" s="25">
        <v>1.9539416943809009</v>
      </c>
      <c r="DJ174" s="25">
        <v>-13.583310351128972</v>
      </c>
      <c r="DK174" s="25">
        <v>19.338458638295606</v>
      </c>
      <c r="DL174" s="25">
        <v>3.1368877502390471</v>
      </c>
      <c r="DM174" s="25">
        <v>2.2883159404636033</v>
      </c>
      <c r="DN174" s="25">
        <v>-14.051614429015338</v>
      </c>
      <c r="DO174" s="27">
        <v>19.454982824578948</v>
      </c>
      <c r="DP174" s="27">
        <v>8.8575189469485363</v>
      </c>
      <c r="DQ174" s="27">
        <v>6.4614367529460184</v>
      </c>
      <c r="DR174" s="27">
        <v>8.0886180168505657</v>
      </c>
      <c r="DS174" s="27">
        <v>19.462752627578947</v>
      </c>
      <c r="DT174" s="27">
        <v>8.5229035207187689</v>
      </c>
      <c r="DU174" s="27">
        <v>6.2173394581963901</v>
      </c>
      <c r="DV174" s="27">
        <v>8.0164996482738609</v>
      </c>
      <c r="DW174" s="27">
        <v>19.581890340578948</v>
      </c>
      <c r="DX174" s="27">
        <v>7.1945674362477803</v>
      </c>
      <c r="DY174" s="27">
        <v>5.2483367783407484</v>
      </c>
      <c r="DZ174" s="27">
        <v>5.576203303411976</v>
      </c>
      <c r="EA174" s="27">
        <v>19.729936382578948</v>
      </c>
      <c r="EB174" s="27">
        <v>5.3016963484006627</v>
      </c>
      <c r="EC174" s="27">
        <v>3.8675136732636988</v>
      </c>
      <c r="ED174" s="27">
        <v>0.47891975130647069</v>
      </c>
      <c r="EE174" s="27">
        <v>19.906928374578946</v>
      </c>
      <c r="EF174" s="27">
        <v>3.3751454071539677</v>
      </c>
      <c r="EG174" s="27">
        <v>2.4621215840395889</v>
      </c>
      <c r="EH174" s="27">
        <v>-4.9273010332459677</v>
      </c>
      <c r="EI174" s="27">
        <v>4.0465265924661225</v>
      </c>
      <c r="EJ174" s="27">
        <v>0.65638631994107433</v>
      </c>
      <c r="EK174" s="27">
        <v>0.47882468185510996</v>
      </c>
      <c r="EL174" s="27">
        <v>-14.951888057354751</v>
      </c>
      <c r="EM174" s="27">
        <v>-4.9622934540938433</v>
      </c>
      <c r="EN174" s="27">
        <v>-0.80493269088225061</v>
      </c>
      <c r="EO174" s="27">
        <v>-0.58718719131908725</v>
      </c>
      <c r="EP174" s="27">
        <v>-17.710206259059021</v>
      </c>
      <c r="EQ174" s="27">
        <v>-6.4868279118077323</v>
      </c>
      <c r="ER174" s="27">
        <v>-1.0522271394558167</v>
      </c>
      <c r="ES174" s="27">
        <v>-0.76758504859527588</v>
      </c>
      <c r="ET174" s="27">
        <v>-18.862178612572713</v>
      </c>
      <c r="EU174" s="27">
        <v>-6.7326158408494008</v>
      </c>
      <c r="EV174" s="27">
        <v>-1.0920963533465566</v>
      </c>
      <c r="EW174" s="27">
        <v>-0.79666908504923584</v>
      </c>
      <c r="EX174" s="27">
        <v>-18.683804339820703</v>
      </c>
      <c r="EY174" s="27">
        <v>-7.8575445767775038</v>
      </c>
      <c r="EZ174" s="27">
        <v>-1.2745708327053609</v>
      </c>
      <c r="FA174" s="27">
        <v>-0.92978167723960947</v>
      </c>
      <c r="FB174" s="27">
        <v>-19.343396012500754</v>
      </c>
      <c r="FC174" s="27">
        <v>-9.2599247761607035</v>
      </c>
      <c r="FD174" s="27">
        <v>-1.5020506619359841</v>
      </c>
      <c r="FE174" s="27">
        <v>-1.0957250455742606</v>
      </c>
      <c r="FF174" s="27">
        <v>-20.243048927705388</v>
      </c>
      <c r="FG174" s="27">
        <v>-2.9459776643548978</v>
      </c>
      <c r="FH174" s="27">
        <v>-0.4778664846376397</v>
      </c>
      <c r="FI174" s="27">
        <v>-0.34859694744457642</v>
      </c>
      <c r="FJ174" s="27">
        <v>-21.151279322199308</v>
      </c>
      <c r="FK174" s="27">
        <v>12.602379334585001</v>
      </c>
      <c r="FL174" s="27">
        <v>2.0442295892310876</v>
      </c>
      <c r="FM174" s="27">
        <v>1.4912370245471442</v>
      </c>
      <c r="FN174" s="27">
        <v>-21.939412232514087</v>
      </c>
      <c r="FO174" s="27">
        <v>17.000549056317567</v>
      </c>
      <c r="FP174" s="27">
        <v>2.7576558752461517</v>
      </c>
      <c r="FQ174" s="27">
        <v>2.0116715675140098</v>
      </c>
      <c r="FR174" s="27">
        <v>-22.334608838087121</v>
      </c>
      <c r="FS174" s="28">
        <v>19.455285411578949</v>
      </c>
      <c r="FT174" s="28">
        <v>8.8575189469485416</v>
      </c>
      <c r="FU174" s="28">
        <v>6.4614367529460228</v>
      </c>
      <c r="FV174" s="28">
        <v>8.0886180168505657</v>
      </c>
      <c r="FW174" s="28">
        <v>19.459142653578947</v>
      </c>
      <c r="FX174" s="28">
        <v>7.9436191822673363</v>
      </c>
      <c r="FY174" s="28">
        <v>5.7947595983852409</v>
      </c>
      <c r="FZ174" s="28">
        <v>8.0203924114965481</v>
      </c>
      <c r="GA174" s="28">
        <v>19.584839703578947</v>
      </c>
      <c r="GB174" s="28">
        <v>6.4225333170165264</v>
      </c>
      <c r="GC174" s="28">
        <v>4.6851486370105304</v>
      </c>
      <c r="GD174" s="28">
        <v>5.5891266650269245</v>
      </c>
      <c r="GE174" s="28">
        <v>19.751259611578945</v>
      </c>
      <c r="GF174" s="28">
        <v>4.4423871543050772</v>
      </c>
      <c r="GG174" s="28">
        <v>3.2406595799076281</v>
      </c>
      <c r="GH174" s="28">
        <v>0.4914541482408481</v>
      </c>
      <c r="GI174" s="28">
        <v>14.87372764728557</v>
      </c>
      <c r="GJ174" s="28">
        <v>2.4126645732130632</v>
      </c>
      <c r="GK174" s="28">
        <v>1.7600052158240427</v>
      </c>
      <c r="GL174" s="28">
        <v>-4.9163188652237437</v>
      </c>
      <c r="GM174" s="28">
        <v>-2.4824589861798771</v>
      </c>
      <c r="GN174" s="28">
        <v>-0.40267920674906615</v>
      </c>
      <c r="GO174" s="28">
        <v>-0.29374887502012381</v>
      </c>
      <c r="GP174" s="28">
        <v>-14.963934285305712</v>
      </c>
      <c r="GQ174" s="28">
        <v>-11.67579922437741</v>
      </c>
      <c r="GR174" s="28">
        <v>-1.8939292032649853</v>
      </c>
      <c r="GS174" s="28">
        <v>-1.3815949855427667</v>
      </c>
      <c r="GT174" s="28">
        <v>-17.774822468762892</v>
      </c>
      <c r="GU174" s="28">
        <v>-13.486136244769712</v>
      </c>
      <c r="GV174" s="28">
        <v>-2.187583631949761</v>
      </c>
      <c r="GW174" s="28">
        <v>-1.5958118028630222</v>
      </c>
      <c r="GX174" s="28">
        <v>-18.996575125550592</v>
      </c>
      <c r="GY174" s="28">
        <v>-14.078202097122947</v>
      </c>
      <c r="GZ174" s="28">
        <v>-2.2836225228623923</v>
      </c>
      <c r="HA174" s="28">
        <v>-1.6658708366818358</v>
      </c>
      <c r="HB174" s="28">
        <v>-18.876862917890342</v>
      </c>
      <c r="HC174" s="28">
        <v>-15.440368739449472</v>
      </c>
      <c r="HD174" s="28">
        <v>-2.5045793185418916</v>
      </c>
      <c r="HE174" s="28">
        <v>-1.8270557428579099</v>
      </c>
      <c r="HF174" s="28">
        <v>-19.592249408790281</v>
      </c>
      <c r="HG174" s="28">
        <v>-19.412323675969994</v>
      </c>
      <c r="HH174" s="28">
        <v>-3.1488693841523565</v>
      </c>
      <c r="HI174" s="28">
        <v>-2.2970563755890034</v>
      </c>
      <c r="HJ174" s="28">
        <v>-21.690621719669927</v>
      </c>
      <c r="HK174" s="28">
        <v>-17.860858745086407</v>
      </c>
      <c r="HL174" s="28">
        <v>-2.8972065485747263</v>
      </c>
      <c r="HM174" s="28">
        <v>-2.1134718408122404</v>
      </c>
      <c r="HN174" s="28">
        <v>-26.057457908781274</v>
      </c>
      <c r="HO174" s="28">
        <v>-7.7332358788055373</v>
      </c>
      <c r="HP174" s="28">
        <v>-1.2544067421121101</v>
      </c>
      <c r="HQ174" s="28">
        <v>-0.91507225388648761</v>
      </c>
      <c r="HR174" s="28">
        <v>-29.53589102928953</v>
      </c>
      <c r="HS174" s="28">
        <v>-5.6341829996336275</v>
      </c>
      <c r="HT174" s="28">
        <v>-0.91391976810171949</v>
      </c>
      <c r="HU174" s="28">
        <v>-0.66669174677754861</v>
      </c>
      <c r="HV174" s="28">
        <v>-31.576656081317701</v>
      </c>
      <c r="HW174" s="29">
        <v>19.455285411578949</v>
      </c>
      <c r="HX174" s="29">
        <v>8.8575189469485416</v>
      </c>
      <c r="HY174" s="29">
        <v>6.4614367529460228</v>
      </c>
      <c r="HZ174" s="29">
        <v>8.0886180168505657</v>
      </c>
      <c r="IA174" s="29">
        <v>19.449438418578946</v>
      </c>
      <c r="IB174" s="29">
        <v>8.5743201553363537</v>
      </c>
      <c r="IC174" s="29">
        <v>6.2548471773015581</v>
      </c>
      <c r="ID174" s="29">
        <v>8.0519462030759605</v>
      </c>
      <c r="IE174" s="29">
        <v>19.640181302578945</v>
      </c>
      <c r="IF174" s="29">
        <v>8.0442048965240165</v>
      </c>
      <c r="IG174" s="29">
        <v>5.8681354765303659</v>
      </c>
      <c r="IH174" s="29">
        <v>5.5807046647683674</v>
      </c>
      <c r="II174" s="29">
        <v>19.829405624578946</v>
      </c>
      <c r="IJ174" s="29">
        <v>6.8969334659574582</v>
      </c>
      <c r="IK174" s="29">
        <v>5.0312169408244349</v>
      </c>
      <c r="IL174" s="29">
        <v>0.48345677472793369</v>
      </c>
      <c r="IM174" s="29">
        <v>20.047113320578948</v>
      </c>
      <c r="IN174" s="29">
        <v>5.7251327174902551</v>
      </c>
      <c r="IO174" s="29">
        <v>4.1764046092195377</v>
      </c>
      <c r="IP174" s="29">
        <v>-4.9212505377878699</v>
      </c>
      <c r="IQ174" s="29">
        <v>20.299968729578946</v>
      </c>
      <c r="IR174" s="29">
        <v>3.8180690815230296</v>
      </c>
      <c r="IS174" s="29">
        <v>2.7852282378846924</v>
      </c>
      <c r="IT174" s="29">
        <v>-14.965972220104057</v>
      </c>
      <c r="IU174" s="29">
        <v>19.559094353704484</v>
      </c>
      <c r="IV174" s="29">
        <v>3.1726770282718251</v>
      </c>
      <c r="IW174" s="29">
        <v>2.3144237205121083</v>
      </c>
      <c r="IX174" s="29">
        <v>-17.782902106714921</v>
      </c>
      <c r="IY174" s="29">
        <v>17.817941079018109</v>
      </c>
      <c r="IZ174" s="29">
        <v>2.8902448820077797</v>
      </c>
      <c r="JA174" s="29">
        <v>2.1083934019754911</v>
      </c>
      <c r="JB174" s="29">
        <v>-19.016050347465246</v>
      </c>
      <c r="JC174" s="29">
        <v>17.352445810035082</v>
      </c>
      <c r="JD174" s="29">
        <v>2.8147369816948009</v>
      </c>
      <c r="JE174" s="29">
        <v>2.0533114399563024</v>
      </c>
      <c r="JF174" s="29">
        <v>-19.004380728474281</v>
      </c>
      <c r="JG174" s="29">
        <v>15.326956772451238</v>
      </c>
      <c r="JH174" s="29">
        <v>2.4861827846370246</v>
      </c>
      <c r="JI174" s="29">
        <v>1.8136357275001471</v>
      </c>
      <c r="JJ174" s="29">
        <v>-20.362407087171512</v>
      </c>
      <c r="JK174" s="29">
        <v>7.5827166704297193</v>
      </c>
      <c r="JL174" s="29">
        <v>1.2299910495400677</v>
      </c>
      <c r="JM174" s="29">
        <v>0.89726134608278774</v>
      </c>
      <c r="JN174" s="29">
        <v>-24.805415402421332</v>
      </c>
      <c r="JO174" s="29">
        <v>0.81290757777444977</v>
      </c>
      <c r="JP174" s="29">
        <v>0.13186158579088861</v>
      </c>
      <c r="JQ174" s="29">
        <v>9.6191190990849204E-2</v>
      </c>
      <c r="JR174" s="29">
        <v>-28.775566801769955</v>
      </c>
      <c r="JS174" s="29">
        <v>1.1970290214286852</v>
      </c>
      <c r="JT174" s="29">
        <v>0.19416985315284765</v>
      </c>
      <c r="JU174" s="29">
        <v>0.1416442045442266</v>
      </c>
      <c r="JV174" s="29">
        <v>-31.116648518373502</v>
      </c>
      <c r="JW174" s="29">
        <v>0.91191239859113882</v>
      </c>
      <c r="JX174" s="29">
        <v>0.14792113921462804</v>
      </c>
      <c r="JY174" s="29">
        <v>0.10790641162425225</v>
      </c>
      <c r="JZ174" s="29">
        <v>-30.681964497567478</v>
      </c>
    </row>
    <row r="175" spans="1:286" ht="15" thickBot="1" x14ac:dyDescent="0.4">
      <c r="A175" s="2"/>
      <c r="B175" s="74" t="s">
        <v>648</v>
      </c>
      <c r="C175" s="74" t="s">
        <v>444</v>
      </c>
      <c r="D175" s="74" t="s">
        <v>849</v>
      </c>
      <c r="E175" s="87">
        <v>385731</v>
      </c>
      <c r="F175" s="84">
        <v>388090</v>
      </c>
      <c r="G175" s="22">
        <v>31.297628035999999</v>
      </c>
      <c r="H175" s="22">
        <v>13.261507778220981</v>
      </c>
      <c r="I175" s="22">
        <v>9.6740852908021893</v>
      </c>
      <c r="J175" s="22">
        <v>14.722375228323203</v>
      </c>
      <c r="K175" s="22">
        <v>31.272718115</v>
      </c>
      <c r="L175" s="22">
        <v>13.250738246022417</v>
      </c>
      <c r="M175" s="22">
        <v>9.6662290670022042</v>
      </c>
      <c r="N175" s="22">
        <v>14.760647280898672</v>
      </c>
      <c r="O175" s="22">
        <v>31.302753624000001</v>
      </c>
      <c r="P175" s="22">
        <v>13.167132144860474</v>
      </c>
      <c r="Q175" s="22">
        <v>9.6052395802109398</v>
      </c>
      <c r="R175" s="22">
        <v>14.488032106004031</v>
      </c>
      <c r="S175" s="22">
        <v>31.379772736</v>
      </c>
      <c r="T175" s="22">
        <v>12.991187889402616</v>
      </c>
      <c r="U175" s="22">
        <v>9.4768906954392307</v>
      </c>
      <c r="V175" s="22">
        <v>14.165035740319988</v>
      </c>
      <c r="W175" s="22">
        <v>31.471897550000001</v>
      </c>
      <c r="X175" s="22">
        <v>12.798586581072536</v>
      </c>
      <c r="Y175" s="22">
        <v>9.3363907225051399</v>
      </c>
      <c r="Z175" s="22">
        <v>13.717022279433843</v>
      </c>
      <c r="AA175" s="22">
        <v>31.575721185999999</v>
      </c>
      <c r="AB175" s="22">
        <v>12.350721560388429</v>
      </c>
      <c r="AC175" s="22">
        <v>9.0096794253191295</v>
      </c>
      <c r="AD175" s="22">
        <v>13.252368784705562</v>
      </c>
      <c r="AE175" s="22">
        <v>31.689333695999998</v>
      </c>
      <c r="AF175" s="22">
        <v>12.211296471086724</v>
      </c>
      <c r="AG175" s="22">
        <v>8.9079707638200567</v>
      </c>
      <c r="AH175" s="22">
        <v>12.744276128673985</v>
      </c>
      <c r="AI175" s="22">
        <v>31.818003457</v>
      </c>
      <c r="AJ175" s="22">
        <v>12.198241390132265</v>
      </c>
      <c r="AK175" s="22">
        <v>8.8984472640232095</v>
      </c>
      <c r="AL175" s="22">
        <v>12.27926369762088</v>
      </c>
      <c r="AM175" s="22">
        <v>31.966655201000002</v>
      </c>
      <c r="AN175" s="22">
        <v>12.001541970501794</v>
      </c>
      <c r="AO175" s="22">
        <v>8.7549577759514587</v>
      </c>
      <c r="AP175" s="22">
        <v>10.946097024138368</v>
      </c>
      <c r="AQ175" s="22">
        <v>32.139751333</v>
      </c>
      <c r="AR175" s="22">
        <v>11.862573329432092</v>
      </c>
      <c r="AS175" s="22">
        <v>8.6535820870827287</v>
      </c>
      <c r="AT175" s="22">
        <v>10.217241102563719</v>
      </c>
      <c r="AU175" s="22">
        <v>32.909655577999999</v>
      </c>
      <c r="AV175" s="22">
        <v>11.252923871269889</v>
      </c>
      <c r="AW175" s="22">
        <v>8.2088512952011072</v>
      </c>
      <c r="AX175" s="22">
        <v>7.9965358460630753</v>
      </c>
      <c r="AY175" s="22">
        <v>33.58454819</v>
      </c>
      <c r="AZ175" s="22">
        <v>10.863596682542271</v>
      </c>
      <c r="BA175" s="22">
        <v>7.9248425314340913</v>
      </c>
      <c r="BB175" s="22">
        <v>6.8481231934959297</v>
      </c>
      <c r="BC175" s="22">
        <v>34.037447874000001</v>
      </c>
      <c r="BD175" s="22">
        <v>10.680706475727842</v>
      </c>
      <c r="BE175" s="22">
        <v>7.7914266718528076</v>
      </c>
      <c r="BF175" s="22">
        <v>6.536702652564891</v>
      </c>
      <c r="BG175" s="22">
        <v>34.351786969000003</v>
      </c>
      <c r="BH175" s="22">
        <v>10.493093021990948</v>
      </c>
      <c r="BI175" s="22">
        <v>7.6545652694010133</v>
      </c>
      <c r="BJ175" s="22">
        <v>6.5111055967807303</v>
      </c>
      <c r="BK175" s="25">
        <v>31.29687036</v>
      </c>
      <c r="BL175" s="25">
        <v>13.261507778220981</v>
      </c>
      <c r="BM175" s="25">
        <v>9.6740852908021893</v>
      </c>
      <c r="BN175" s="25">
        <v>14.722375228323203</v>
      </c>
      <c r="BO175" s="25">
        <v>31.284824891</v>
      </c>
      <c r="BP175" s="25">
        <v>13.263958018233708</v>
      </c>
      <c r="BQ175" s="25">
        <v>9.6758727067779944</v>
      </c>
      <c r="BR175" s="25">
        <v>14.727888021955188</v>
      </c>
      <c r="BS175" s="25">
        <v>31.314330489</v>
      </c>
      <c r="BT175" s="25">
        <v>13.156673928163075</v>
      </c>
      <c r="BU175" s="25">
        <v>9.5976104567347633</v>
      </c>
      <c r="BV175" s="25">
        <v>14.486395103384133</v>
      </c>
      <c r="BW175" s="25">
        <v>31.375638357</v>
      </c>
      <c r="BX175" s="25">
        <v>13.210112338386523</v>
      </c>
      <c r="BY175" s="25">
        <v>9.6365930329962275</v>
      </c>
      <c r="BZ175" s="25">
        <v>14.302849828570153</v>
      </c>
      <c r="CA175" s="25">
        <v>31.445287628999999</v>
      </c>
      <c r="CB175" s="25">
        <v>13.114096041239259</v>
      </c>
      <c r="CC175" s="25">
        <v>9.5665504810146871</v>
      </c>
      <c r="CD175" s="25">
        <v>14.033810260844994</v>
      </c>
      <c r="CE175" s="25">
        <v>31.530770162</v>
      </c>
      <c r="CF175" s="25">
        <v>12.96802200285908</v>
      </c>
      <c r="CG175" s="25">
        <v>9.4599915037328941</v>
      </c>
      <c r="CH175" s="25">
        <v>13.702321718361002</v>
      </c>
      <c r="CI175" s="25">
        <v>31.636281750000002</v>
      </c>
      <c r="CJ175" s="25">
        <v>12.864234471509302</v>
      </c>
      <c r="CK175" s="25">
        <v>9.3842799445956704</v>
      </c>
      <c r="CL175" s="25">
        <v>13.282098087224451</v>
      </c>
      <c r="CM175" s="25">
        <v>31.759774909000001</v>
      </c>
      <c r="CN175" s="25">
        <v>12.776376811377384</v>
      </c>
      <c r="CO175" s="25">
        <v>9.3201890047281584</v>
      </c>
      <c r="CP175" s="25">
        <v>12.913880635652127</v>
      </c>
      <c r="CQ175" s="25">
        <v>31.901721043000002</v>
      </c>
      <c r="CR175" s="25">
        <v>12.607657919690414</v>
      </c>
      <c r="CS175" s="25">
        <v>9.197110922232147</v>
      </c>
      <c r="CT175" s="25">
        <v>12.065942947541814</v>
      </c>
      <c r="CU175" s="25">
        <v>32.067817132000002</v>
      </c>
      <c r="CV175" s="25">
        <v>12.477007148849792</v>
      </c>
      <c r="CW175" s="25">
        <v>9.1018030038899411</v>
      </c>
      <c r="CX175" s="25">
        <v>11.538238771200916</v>
      </c>
      <c r="CY175" s="25">
        <v>32.514347729999997</v>
      </c>
      <c r="CZ175" s="25">
        <v>12.095915359627542</v>
      </c>
      <c r="DA175" s="25">
        <v>8.8238018494046973</v>
      </c>
      <c r="DB175" s="25">
        <v>10.010234486992019</v>
      </c>
      <c r="DC175" s="25">
        <v>32.900991353000002</v>
      </c>
      <c r="DD175" s="25">
        <v>11.730173992971496</v>
      </c>
      <c r="DE175" s="25">
        <v>8.5569986144651651</v>
      </c>
      <c r="DF175" s="25">
        <v>9.0027561534520473</v>
      </c>
      <c r="DG175" s="25">
        <v>33.171462363000003</v>
      </c>
      <c r="DH175" s="25">
        <v>11.630810138185225</v>
      </c>
      <c r="DI175" s="25">
        <v>8.4845140657923572</v>
      </c>
      <c r="DJ175" s="25">
        <v>8.4496697332142929</v>
      </c>
      <c r="DK175" s="25">
        <v>33.373891434000001</v>
      </c>
      <c r="DL175" s="25">
        <v>11.665616790906524</v>
      </c>
      <c r="DM175" s="25">
        <v>8.5099050343567448</v>
      </c>
      <c r="DN175" s="25">
        <v>8.1018796218743176</v>
      </c>
      <c r="DO175" s="27">
        <v>31.297628035999999</v>
      </c>
      <c r="DP175" s="27">
        <v>13.261507778220981</v>
      </c>
      <c r="DQ175" s="27">
        <v>9.6740852908021893</v>
      </c>
      <c r="DR175" s="27">
        <v>14.722375228323203</v>
      </c>
      <c r="DS175" s="27">
        <v>31.272261671999999</v>
      </c>
      <c r="DT175" s="27">
        <v>13.268825577425307</v>
      </c>
      <c r="DU175" s="27">
        <v>9.6794235234396488</v>
      </c>
      <c r="DV175" s="27">
        <v>14.760888831248169</v>
      </c>
      <c r="DW175" s="27">
        <v>31.306150908999999</v>
      </c>
      <c r="DX175" s="27">
        <v>13.191687364636154</v>
      </c>
      <c r="DY175" s="27">
        <v>9.6231522711671253</v>
      </c>
      <c r="DZ175" s="27">
        <v>14.486298070992602</v>
      </c>
      <c r="EA175" s="27">
        <v>31.383056028999999</v>
      </c>
      <c r="EB175" s="27">
        <v>13.152416279313377</v>
      </c>
      <c r="EC175" s="27">
        <v>9.5945045611760449</v>
      </c>
      <c r="ED175" s="27">
        <v>14.162858275281163</v>
      </c>
      <c r="EE175" s="27">
        <v>31.473983134000001</v>
      </c>
      <c r="EF175" s="27">
        <v>12.951799310809935</v>
      </c>
      <c r="EG175" s="27">
        <v>9.4481572757435561</v>
      </c>
      <c r="EH175" s="27">
        <v>13.715052697277041</v>
      </c>
      <c r="EI175" s="27">
        <v>31.578031859999999</v>
      </c>
      <c r="EJ175" s="27">
        <v>12.636994873726728</v>
      </c>
      <c r="EK175" s="27">
        <v>9.2185118217577458</v>
      </c>
      <c r="EL175" s="27">
        <v>13.250409354313438</v>
      </c>
      <c r="EM175" s="27">
        <v>31.692246389000001</v>
      </c>
      <c r="EN175" s="27">
        <v>12.418407906905681</v>
      </c>
      <c r="EO175" s="27">
        <v>9.0590556727399587</v>
      </c>
      <c r="EP175" s="27">
        <v>12.742009387095067</v>
      </c>
      <c r="EQ175" s="27">
        <v>31.820401849</v>
      </c>
      <c r="ER175" s="27">
        <v>12.174278178518039</v>
      </c>
      <c r="ES175" s="27">
        <v>8.8809664347785677</v>
      </c>
      <c r="ET175" s="27">
        <v>12.277484465927007</v>
      </c>
      <c r="EU175" s="27">
        <v>31.960327712000002</v>
      </c>
      <c r="EV175" s="27">
        <v>11.9861047798833</v>
      </c>
      <c r="EW175" s="27">
        <v>8.7436965603196324</v>
      </c>
      <c r="EX175" s="27">
        <v>10.951840997430523</v>
      </c>
      <c r="EY175" s="27">
        <v>32.117258876000001</v>
      </c>
      <c r="EZ175" s="27">
        <v>11.907397048169782</v>
      </c>
      <c r="FA175" s="27">
        <v>8.6862803658434196</v>
      </c>
      <c r="FB175" s="27">
        <v>10.282541184080308</v>
      </c>
      <c r="FC175" s="27">
        <v>32.813560066999997</v>
      </c>
      <c r="FD175" s="27">
        <v>11.317138728638774</v>
      </c>
      <c r="FE175" s="27">
        <v>8.2556951396200287</v>
      </c>
      <c r="FF175" s="27">
        <v>8.2664023899741892</v>
      </c>
      <c r="FG175" s="27">
        <v>33.357028552000003</v>
      </c>
      <c r="FH175" s="27">
        <v>11.052452938051822</v>
      </c>
      <c r="FI175" s="27">
        <v>8.0626105404761237</v>
      </c>
      <c r="FJ175" s="27">
        <v>7.265032079013011</v>
      </c>
      <c r="FK175" s="27">
        <v>33.711865774000003</v>
      </c>
      <c r="FL175" s="27">
        <v>10.883166746051248</v>
      </c>
      <c r="FM175" s="27">
        <v>7.9391186202995812</v>
      </c>
      <c r="FN175" s="27">
        <v>7.0256041615524083</v>
      </c>
      <c r="FO175" s="27">
        <v>33.936696320000003</v>
      </c>
      <c r="FP175" s="27">
        <v>10.741790838889258</v>
      </c>
      <c r="FQ175" s="27">
        <v>7.8359868643317014</v>
      </c>
      <c r="FR175" s="27">
        <v>7.1818130258878838</v>
      </c>
      <c r="FS175" s="28">
        <v>31.298138043999998</v>
      </c>
      <c r="FT175" s="28">
        <v>13.261507778220981</v>
      </c>
      <c r="FU175" s="28">
        <v>9.6740852908021893</v>
      </c>
      <c r="FV175" s="28">
        <v>14.722375228323203</v>
      </c>
      <c r="FW175" s="28">
        <v>31.269018769999999</v>
      </c>
      <c r="FX175" s="28">
        <v>13.212620480696177</v>
      </c>
      <c r="FY175" s="28">
        <v>9.6384226878914969</v>
      </c>
      <c r="FZ175" s="28">
        <v>14.756134586818451</v>
      </c>
      <c r="GA175" s="28">
        <v>31.307283154</v>
      </c>
      <c r="GB175" s="28">
        <v>13.153804409014953</v>
      </c>
      <c r="GC175" s="28">
        <v>9.5955171824671019</v>
      </c>
      <c r="GD175" s="28">
        <v>14.499536585959067</v>
      </c>
      <c r="GE175" s="28">
        <v>31.394420258</v>
      </c>
      <c r="GF175" s="28">
        <v>12.953879092541982</v>
      </c>
      <c r="GG175" s="28">
        <v>9.4496744475613141</v>
      </c>
      <c r="GH175" s="28">
        <v>14.204353225317412</v>
      </c>
      <c r="GI175" s="28">
        <v>31.506605883999999</v>
      </c>
      <c r="GJ175" s="28">
        <v>12.716158442422209</v>
      </c>
      <c r="GK175" s="28">
        <v>9.2762605429659075</v>
      </c>
      <c r="GL175" s="28">
        <v>13.80793296411176</v>
      </c>
      <c r="GM175" s="28">
        <v>31.647214934000001</v>
      </c>
      <c r="GN175" s="28">
        <v>12.463809598353965</v>
      </c>
      <c r="GO175" s="28">
        <v>9.0921755745462001</v>
      </c>
      <c r="GP175" s="28">
        <v>13.394929973084327</v>
      </c>
      <c r="GQ175" s="28">
        <v>31.809113514</v>
      </c>
      <c r="GR175" s="28">
        <v>12.306025745604996</v>
      </c>
      <c r="GS175" s="28">
        <v>8.9770744507123261</v>
      </c>
      <c r="GT175" s="28">
        <v>12.929588910607391</v>
      </c>
      <c r="GU175" s="28">
        <v>31.994762095999999</v>
      </c>
      <c r="GV175" s="28">
        <v>12.147108699431</v>
      </c>
      <c r="GW175" s="28">
        <v>8.8611466780517851</v>
      </c>
      <c r="GX175" s="28">
        <v>12.514516314990583</v>
      </c>
      <c r="GY175" s="28">
        <v>32.201123281000001</v>
      </c>
      <c r="GZ175" s="28">
        <v>11.841893049162959</v>
      </c>
      <c r="HA175" s="28">
        <v>8.6384961105477043</v>
      </c>
      <c r="HB175" s="28">
        <v>11.286547632893694</v>
      </c>
      <c r="HC175" s="28">
        <v>32.448364468000001</v>
      </c>
      <c r="HD175" s="28">
        <v>11.631652339600327</v>
      </c>
      <c r="HE175" s="28">
        <v>8.4851284399991211</v>
      </c>
      <c r="HF175" s="28">
        <v>10.741195975033065</v>
      </c>
      <c r="HG175" s="28">
        <v>33.548423700999997</v>
      </c>
      <c r="HH175" s="28">
        <v>10.571186601998404</v>
      </c>
      <c r="HI175" s="28">
        <v>7.7115334487581864</v>
      </c>
      <c r="HJ175" s="28">
        <v>7.9474657964038684</v>
      </c>
      <c r="HK175" s="28">
        <v>34.808082026999998</v>
      </c>
      <c r="HL175" s="28">
        <v>9.1482022889618211</v>
      </c>
      <c r="HM175" s="28">
        <v>6.6734862039043907</v>
      </c>
      <c r="HN175" s="28">
        <v>2.5346487589524926</v>
      </c>
      <c r="HO175" s="28">
        <v>35.637568365</v>
      </c>
      <c r="HP175" s="28">
        <v>8.0942590793975278</v>
      </c>
      <c r="HQ175" s="28">
        <v>5.9046493060569754</v>
      </c>
      <c r="HR175" s="28">
        <v>-1.6564631339666889</v>
      </c>
      <c r="HS175" s="28">
        <v>36.031565669999999</v>
      </c>
      <c r="HT175" s="28">
        <v>7.3406354579207544</v>
      </c>
      <c r="HU175" s="28">
        <v>5.3548913665184026</v>
      </c>
      <c r="HV175" s="28">
        <v>-4.4647062681356147</v>
      </c>
      <c r="HW175" s="29">
        <v>31.298138043999998</v>
      </c>
      <c r="HX175" s="29">
        <v>13.261507778220981</v>
      </c>
      <c r="HY175" s="29">
        <v>9.6740852908021893</v>
      </c>
      <c r="HZ175" s="29">
        <v>14.722375228323203</v>
      </c>
      <c r="IA175" s="29">
        <v>31.248264064000001</v>
      </c>
      <c r="IB175" s="29">
        <v>13.286032027400422</v>
      </c>
      <c r="IC175" s="29">
        <v>9.691975389139607</v>
      </c>
      <c r="ID175" s="29">
        <v>14.822952708127572</v>
      </c>
      <c r="IE175" s="29">
        <v>31.306806600000002</v>
      </c>
      <c r="IF175" s="29">
        <v>13.194677046795164</v>
      </c>
      <c r="IG175" s="29">
        <v>9.6253332026782576</v>
      </c>
      <c r="IH175" s="29">
        <v>14.438767083408107</v>
      </c>
      <c r="II175" s="29">
        <v>31.381869954999999</v>
      </c>
      <c r="IJ175" s="29">
        <v>12.794298644953734</v>
      </c>
      <c r="IK175" s="29">
        <v>9.3332627328052862</v>
      </c>
      <c r="IL175" s="29">
        <v>14.121213076333955</v>
      </c>
      <c r="IM175" s="29">
        <v>31.481858006</v>
      </c>
      <c r="IN175" s="29">
        <v>12.716328354489356</v>
      </c>
      <c r="IO175" s="29">
        <v>9.2763844914532907</v>
      </c>
      <c r="IP175" s="29">
        <v>13.758677167617437</v>
      </c>
      <c r="IQ175" s="29">
        <v>31.608753643</v>
      </c>
      <c r="IR175" s="29">
        <v>12.589859258531845</v>
      </c>
      <c r="IS175" s="29">
        <v>9.184127046718924</v>
      </c>
      <c r="IT175" s="29">
        <v>13.410629467944597</v>
      </c>
      <c r="IU175" s="29">
        <v>31.766728448999999</v>
      </c>
      <c r="IV175" s="29">
        <v>12.385214565135984</v>
      </c>
      <c r="IW175" s="29">
        <v>9.034841592053434</v>
      </c>
      <c r="IX175" s="29">
        <v>12.997318772631274</v>
      </c>
      <c r="IY175" s="29">
        <v>31.949750693999999</v>
      </c>
      <c r="IZ175" s="29">
        <v>12.260076653106381</v>
      </c>
      <c r="JA175" s="29">
        <v>8.9435552274610615</v>
      </c>
      <c r="JB175" s="29">
        <v>12.648187429799957</v>
      </c>
      <c r="JC175" s="29">
        <v>32.165502283999999</v>
      </c>
      <c r="JD175" s="29">
        <v>11.97867695407585</v>
      </c>
      <c r="JE175" s="29">
        <v>8.7382780648070408</v>
      </c>
      <c r="JF175" s="29">
        <v>11.33428962025701</v>
      </c>
      <c r="JG175" s="29">
        <v>32.490180152999997</v>
      </c>
      <c r="JH175" s="29">
        <v>11.664997700494791</v>
      </c>
      <c r="JI175" s="29">
        <v>8.5094534165206746</v>
      </c>
      <c r="JJ175" s="29">
        <v>9.9372741704832634</v>
      </c>
      <c r="JK175" s="29">
        <v>33.715348798000001</v>
      </c>
      <c r="JL175" s="29">
        <v>10.23033574630284</v>
      </c>
      <c r="JM175" s="29">
        <v>7.4628874950260569</v>
      </c>
      <c r="JN175" s="29">
        <v>3.9286883584402332</v>
      </c>
      <c r="JO175" s="29">
        <v>34.674283893999998</v>
      </c>
      <c r="JP175" s="29">
        <v>8.939130384461965</v>
      </c>
      <c r="JQ175" s="29">
        <v>6.5209711603764067</v>
      </c>
      <c r="JR175" s="29">
        <v>-0.9012999388643621</v>
      </c>
      <c r="JS175" s="29">
        <v>35.161722423999997</v>
      </c>
      <c r="JT175" s="29">
        <v>8.3240538703063933</v>
      </c>
      <c r="JU175" s="29">
        <v>6.0722814067058382</v>
      </c>
      <c r="JV175" s="29">
        <v>-3.7004007400600898</v>
      </c>
      <c r="JW175" s="29">
        <v>35.238523975999996</v>
      </c>
      <c r="JX175" s="29">
        <v>8.2168670728868047</v>
      </c>
      <c r="JY175" s="29">
        <v>5.9940901302969856</v>
      </c>
      <c r="JZ175" s="29">
        <v>-3.0484550944225077</v>
      </c>
    </row>
    <row r="176" spans="1:286" ht="15" thickBot="1" x14ac:dyDescent="0.4">
      <c r="A176" s="2"/>
      <c r="B176" s="74" t="s">
        <v>649</v>
      </c>
      <c r="C176" s="74" t="s">
        <v>508</v>
      </c>
      <c r="D176" s="74" t="s">
        <v>852</v>
      </c>
      <c r="E176" s="87">
        <v>358020</v>
      </c>
      <c r="F176" s="84">
        <v>427270</v>
      </c>
      <c r="G176" s="22">
        <v>32.506668580000003</v>
      </c>
      <c r="H176" s="22">
        <v>6.8592442645074216</v>
      </c>
      <c r="I176" s="22">
        <v>4.9298739088263819</v>
      </c>
      <c r="J176" s="22">
        <v>12.021599106183398</v>
      </c>
      <c r="K176" s="22">
        <v>32.523844746999998</v>
      </c>
      <c r="L176" s="22">
        <v>6.52980814798405</v>
      </c>
      <c r="M176" s="22">
        <v>4.6931016854085179</v>
      </c>
      <c r="N176" s="22">
        <v>10.563348082966165</v>
      </c>
      <c r="O176" s="22">
        <v>32.678524545000002</v>
      </c>
      <c r="P176" s="22">
        <v>6.2552245218117113</v>
      </c>
      <c r="Q176" s="22">
        <v>4.4957530268307258</v>
      </c>
      <c r="R176" s="22">
        <v>10.159580755413891</v>
      </c>
      <c r="S176" s="22">
        <v>32.855447400999999</v>
      </c>
      <c r="T176" s="22">
        <v>6.0148562213136785</v>
      </c>
      <c r="U176" s="22">
        <v>4.3229955965018778</v>
      </c>
      <c r="V176" s="22">
        <v>9.6204849482083716</v>
      </c>
      <c r="W176" s="22">
        <v>33.019108133000003</v>
      </c>
      <c r="X176" s="22">
        <v>5.723687694919346</v>
      </c>
      <c r="Y176" s="22">
        <v>4.1137270435841273</v>
      </c>
      <c r="Z176" s="22">
        <v>9.2568879992501039</v>
      </c>
      <c r="AA176" s="22">
        <v>32.595765458428019</v>
      </c>
      <c r="AB176" s="22">
        <v>5.3666442455171639</v>
      </c>
      <c r="AC176" s="22">
        <v>3.8571128864483208</v>
      </c>
      <c r="AD176" s="22">
        <v>8.6421551100961977</v>
      </c>
      <c r="AE176" s="22">
        <v>30.32170103218526</v>
      </c>
      <c r="AF176" s="22">
        <v>4.9922368770939292</v>
      </c>
      <c r="AG176" s="22">
        <v>3.5880189388230863</v>
      </c>
      <c r="AH176" s="22">
        <v>8.0671103442946333</v>
      </c>
      <c r="AI176" s="22">
        <v>28.979509110012604</v>
      </c>
      <c r="AJ176" s="22">
        <v>4.7712552110951929</v>
      </c>
      <c r="AK176" s="22">
        <v>3.4291950644243823</v>
      </c>
      <c r="AL176" s="22">
        <v>7.4291509865614955</v>
      </c>
      <c r="AM176" s="22">
        <v>27.488666672370222</v>
      </c>
      <c r="AN176" s="22">
        <v>4.5257993711594695</v>
      </c>
      <c r="AO176" s="22">
        <v>3.252781119329939</v>
      </c>
      <c r="AP176" s="22">
        <v>6.8185417687767824</v>
      </c>
      <c r="AQ176" s="22">
        <v>26.07826111843027</v>
      </c>
      <c r="AR176" s="22">
        <v>4.2935868508076824</v>
      </c>
      <c r="AS176" s="22">
        <v>3.085885408776424</v>
      </c>
      <c r="AT176" s="22">
        <v>5.9942092808615044</v>
      </c>
      <c r="AU176" s="22">
        <v>17.79508832147344</v>
      </c>
      <c r="AV176" s="22">
        <v>2.9298256075840214</v>
      </c>
      <c r="AW176" s="22">
        <v>2.105723351328574</v>
      </c>
      <c r="AX176" s="22">
        <v>1.1447314611939703</v>
      </c>
      <c r="AY176" s="22">
        <v>14.40470272698421</v>
      </c>
      <c r="AZ176" s="22">
        <v>2.3716244705695999</v>
      </c>
      <c r="BA176" s="22">
        <v>1.7045332033870744</v>
      </c>
      <c r="BB176" s="22">
        <v>-0.84330893869704937</v>
      </c>
      <c r="BC176" s="22">
        <v>22.935868496140341</v>
      </c>
      <c r="BD176" s="22">
        <v>3.7762158657612974</v>
      </c>
      <c r="BE176" s="22">
        <v>2.714040694984599</v>
      </c>
      <c r="BF176" s="22">
        <v>-1.6351743100660912</v>
      </c>
      <c r="BG176" s="22">
        <v>29.435567148259622</v>
      </c>
      <c r="BH176" s="22">
        <v>4.8463416897269553</v>
      </c>
      <c r="BI176" s="22">
        <v>3.483161195041391</v>
      </c>
      <c r="BJ176" s="22">
        <v>-3.0731590951626018</v>
      </c>
      <c r="BK176" s="25">
        <v>32.505758630999999</v>
      </c>
      <c r="BL176" s="25">
        <v>6.8592442645074261</v>
      </c>
      <c r="BM176" s="25">
        <v>4.9298739088263854</v>
      </c>
      <c r="BN176" s="25">
        <v>12.021599106183398</v>
      </c>
      <c r="BO176" s="25">
        <v>32.472550566000002</v>
      </c>
      <c r="BP176" s="25">
        <v>6.7244886979689271</v>
      </c>
      <c r="BQ176" s="25">
        <v>4.8330224298690352</v>
      </c>
      <c r="BR176" s="25">
        <v>11.467754167978978</v>
      </c>
      <c r="BS176" s="25">
        <v>32.532545937999998</v>
      </c>
      <c r="BT176" s="25">
        <v>6.6110541985052498</v>
      </c>
      <c r="BU176" s="25">
        <v>4.7514948216221056</v>
      </c>
      <c r="BV176" s="25">
        <v>11.32311656517102</v>
      </c>
      <c r="BW176" s="25">
        <v>32.576040419999998</v>
      </c>
      <c r="BX176" s="25">
        <v>6.5142604485563327</v>
      </c>
      <c r="BY176" s="25">
        <v>4.6819272477014966</v>
      </c>
      <c r="BZ176" s="25">
        <v>11.12279757281614</v>
      </c>
      <c r="CA176" s="25">
        <v>32.603174926999998</v>
      </c>
      <c r="CB176" s="25">
        <v>6.5348777598520567</v>
      </c>
      <c r="CC176" s="25">
        <v>4.696745315276794</v>
      </c>
      <c r="CD176" s="25">
        <v>11.169912254187572</v>
      </c>
      <c r="CE176" s="25">
        <v>32.639532674000002</v>
      </c>
      <c r="CF176" s="25">
        <v>6.4236126046589321</v>
      </c>
      <c r="CG176" s="25">
        <v>4.6167768574706773</v>
      </c>
      <c r="CH176" s="25">
        <v>10.920727927122464</v>
      </c>
      <c r="CI176" s="25">
        <v>32.710053614000003</v>
      </c>
      <c r="CJ176" s="25">
        <v>6.2566448379203736</v>
      </c>
      <c r="CK176" s="25">
        <v>4.4967738359835083</v>
      </c>
      <c r="CL176" s="25">
        <v>10.621810886155977</v>
      </c>
      <c r="CM176" s="25">
        <v>32.805995707000001</v>
      </c>
      <c r="CN176" s="25">
        <v>6.1639233058777299</v>
      </c>
      <c r="CO176" s="25">
        <v>4.4301330452525685</v>
      </c>
      <c r="CP176" s="25">
        <v>10.234078241927172</v>
      </c>
      <c r="CQ176" s="25">
        <v>32.926764320000004</v>
      </c>
      <c r="CR176" s="25">
        <v>6.0506391231824175</v>
      </c>
      <c r="CS176" s="25">
        <v>4.3487134726267422</v>
      </c>
      <c r="CT176" s="25">
        <v>9.8091949767074027</v>
      </c>
      <c r="CU176" s="25">
        <v>33.069319272999998</v>
      </c>
      <c r="CV176" s="25">
        <v>5.9339386502972591</v>
      </c>
      <c r="CW176" s="25">
        <v>4.2648385449760129</v>
      </c>
      <c r="CX176" s="25">
        <v>9.2950505082930164</v>
      </c>
      <c r="CY176" s="25">
        <v>33.316024662435204</v>
      </c>
      <c r="CZ176" s="25">
        <v>5.4852294316020176</v>
      </c>
      <c r="DA176" s="25">
        <v>3.9423423945849616</v>
      </c>
      <c r="DB176" s="25">
        <v>7.5631602041982831</v>
      </c>
      <c r="DC176" s="25">
        <v>31.445392069340652</v>
      </c>
      <c r="DD176" s="25">
        <v>5.1772440384069629</v>
      </c>
      <c r="DE176" s="25">
        <v>3.7209872283797862</v>
      </c>
      <c r="DF176" s="25">
        <v>6.1961664495767081</v>
      </c>
      <c r="DG176" s="25">
        <v>36.043707581999996</v>
      </c>
      <c r="DH176" s="25">
        <v>5.972645218148223</v>
      </c>
      <c r="DI176" s="25">
        <v>4.2926577174081801</v>
      </c>
      <c r="DJ176" s="25">
        <v>5.2587699180697385</v>
      </c>
      <c r="DK176" s="25">
        <v>36.993396083</v>
      </c>
      <c r="DL176" s="25">
        <v>6.7403710310615281</v>
      </c>
      <c r="DM176" s="25">
        <v>4.844437375379818</v>
      </c>
      <c r="DN176" s="25">
        <v>3.986574536246259</v>
      </c>
      <c r="DO176" s="27">
        <v>32.506668580000003</v>
      </c>
      <c r="DP176" s="27">
        <v>6.8592442645074216</v>
      </c>
      <c r="DQ176" s="27">
        <v>4.9298739088263819</v>
      </c>
      <c r="DR176" s="27">
        <v>12.021599106183398</v>
      </c>
      <c r="DS176" s="27">
        <v>32.522824133</v>
      </c>
      <c r="DT176" s="27">
        <v>6.5385154750630683</v>
      </c>
      <c r="DU176" s="27">
        <v>4.6993598128241842</v>
      </c>
      <c r="DV176" s="27">
        <v>10.564072096384052</v>
      </c>
      <c r="DW176" s="27">
        <v>32.679043899</v>
      </c>
      <c r="DX176" s="27">
        <v>6.2319526143176001</v>
      </c>
      <c r="DY176" s="27">
        <v>4.4790270486996526</v>
      </c>
      <c r="DZ176" s="27">
        <v>10.161035674330712</v>
      </c>
      <c r="EA176" s="27">
        <v>32.853936286</v>
      </c>
      <c r="EB176" s="27">
        <v>6.0137986790626865</v>
      </c>
      <c r="EC176" s="27">
        <v>4.322235520063483</v>
      </c>
      <c r="ED176" s="27">
        <v>9.622662298097346</v>
      </c>
      <c r="EE176" s="27">
        <v>33.016402061999997</v>
      </c>
      <c r="EF176" s="27">
        <v>5.723544061848294</v>
      </c>
      <c r="EG176" s="27">
        <v>4.1136238116678818</v>
      </c>
      <c r="EH176" s="27">
        <v>9.2586419730340879</v>
      </c>
      <c r="EI176" s="27">
        <v>32.587367298955726</v>
      </c>
      <c r="EJ176" s="27">
        <v>5.3652615525945997</v>
      </c>
      <c r="EK176" s="27">
        <v>3.8561191178201732</v>
      </c>
      <c r="EL176" s="27">
        <v>8.6408193455478468</v>
      </c>
      <c r="EM176" s="27">
        <v>30.290959049401529</v>
      </c>
      <c r="EN176" s="27">
        <v>4.9871754440310205</v>
      </c>
      <c r="EO176" s="27">
        <v>3.5843811872230713</v>
      </c>
      <c r="EP176" s="27">
        <v>8.0588412096572313</v>
      </c>
      <c r="EQ176" s="27">
        <v>28.98935113467444</v>
      </c>
      <c r="ER176" s="27">
        <v>4.7728756254119853</v>
      </c>
      <c r="ES176" s="27">
        <v>3.4303596880992062</v>
      </c>
      <c r="ET176" s="27">
        <v>7.4197255135254991</v>
      </c>
      <c r="EU176" s="27">
        <v>27.451764527371378</v>
      </c>
      <c r="EV176" s="27">
        <v>4.5197237143580402</v>
      </c>
      <c r="EW176" s="27">
        <v>3.2484144251593676</v>
      </c>
      <c r="EX176" s="27">
        <v>6.8103353219568277</v>
      </c>
      <c r="EY176" s="27">
        <v>26.075945038934705</v>
      </c>
      <c r="EZ176" s="27">
        <v>4.2932055259784532</v>
      </c>
      <c r="FA176" s="27">
        <v>3.085611343113515</v>
      </c>
      <c r="FB176" s="27">
        <v>6.0546249253382811</v>
      </c>
      <c r="FC176" s="27">
        <v>18.191982213476621</v>
      </c>
      <c r="FD176" s="27">
        <v>2.9951711606533706</v>
      </c>
      <c r="FE176" s="27">
        <v>2.1526884869487373</v>
      </c>
      <c r="FF176" s="27">
        <v>1.5369978957993737</v>
      </c>
      <c r="FG176" s="27">
        <v>15.379600150404162</v>
      </c>
      <c r="FH176" s="27">
        <v>2.5321338979072978</v>
      </c>
      <c r="FI176" s="27">
        <v>1.8198944891845859</v>
      </c>
      <c r="FJ176" s="27">
        <v>5.2881344150392806E-3</v>
      </c>
      <c r="FK176" s="27">
        <v>24.134137784899394</v>
      </c>
      <c r="FL176" s="27">
        <v>3.9735017675542861</v>
      </c>
      <c r="FM176" s="27">
        <v>2.8558339570879983</v>
      </c>
      <c r="FN176" s="27">
        <v>-0.60351990695838964</v>
      </c>
      <c r="FO176" s="27">
        <v>31.0235078023025</v>
      </c>
      <c r="FP176" s="27">
        <v>5.1077840106354992</v>
      </c>
      <c r="FQ176" s="27">
        <v>3.6710649387787635</v>
      </c>
      <c r="FR176" s="27">
        <v>-1.7173446090996052</v>
      </c>
      <c r="FS176" s="28">
        <v>32.509106637000002</v>
      </c>
      <c r="FT176" s="28">
        <v>6.8592442645074216</v>
      </c>
      <c r="FU176" s="28">
        <v>4.9298739088263819</v>
      </c>
      <c r="FV176" s="28">
        <v>12.021599106183398</v>
      </c>
      <c r="FW176" s="28">
        <v>32.530428129999997</v>
      </c>
      <c r="FX176" s="28">
        <v>6.5381706478388084</v>
      </c>
      <c r="FY176" s="28">
        <v>4.6991119787085918</v>
      </c>
      <c r="FZ176" s="28">
        <v>10.548353608651894</v>
      </c>
      <c r="GA176" s="28">
        <v>32.714176266000003</v>
      </c>
      <c r="GB176" s="28">
        <v>6.1398429452032683</v>
      </c>
      <c r="GC176" s="28">
        <v>4.41282601590264</v>
      </c>
      <c r="GD176" s="28">
        <v>10.144952642618513</v>
      </c>
      <c r="GE176" s="28">
        <v>32.920574766999998</v>
      </c>
      <c r="GF176" s="28">
        <v>5.7199140536047066</v>
      </c>
      <c r="GG176" s="28">
        <v>4.1110148532697268</v>
      </c>
      <c r="GH176" s="28">
        <v>9.6061161671490609</v>
      </c>
      <c r="GI176" s="28">
        <v>32.096683223989643</v>
      </c>
      <c r="GJ176" s="28">
        <v>5.2844741610347317</v>
      </c>
      <c r="GK176" s="28">
        <v>3.7980556288329161</v>
      </c>
      <c r="GL176" s="28">
        <v>9.3102090017944832</v>
      </c>
      <c r="GM176" s="28">
        <v>29.835491597823392</v>
      </c>
      <c r="GN176" s="28">
        <v>4.9121862009911652</v>
      </c>
      <c r="GO176" s="28">
        <v>3.5304849417404984</v>
      </c>
      <c r="GP176" s="28">
        <v>8.7859203102102725</v>
      </c>
      <c r="GQ176" s="28">
        <v>26.966211789947764</v>
      </c>
      <c r="GR176" s="28">
        <v>4.439781158398957</v>
      </c>
      <c r="GS176" s="28">
        <v>3.1909581361528878</v>
      </c>
      <c r="GT176" s="28">
        <v>8.2156527705367424</v>
      </c>
      <c r="GU176" s="28">
        <v>26.149079016773477</v>
      </c>
      <c r="GV176" s="28">
        <v>4.3052464777953636</v>
      </c>
      <c r="GW176" s="28">
        <v>3.0942654122661151</v>
      </c>
      <c r="GX176" s="28">
        <v>7.5852520330761521</v>
      </c>
      <c r="GY176" s="28">
        <v>24.687303816387779</v>
      </c>
      <c r="GZ176" s="28">
        <v>4.0645763368411734</v>
      </c>
      <c r="HA176" s="28">
        <v>2.9212910432583019</v>
      </c>
      <c r="HB176" s="28">
        <v>7.0295579648727227</v>
      </c>
      <c r="HC176" s="28">
        <v>23.376605651105255</v>
      </c>
      <c r="HD176" s="28">
        <v>3.8487798777798123</v>
      </c>
      <c r="HE176" s="28">
        <v>2.7661938791802534</v>
      </c>
      <c r="HF176" s="28">
        <v>6.3848714455357083</v>
      </c>
      <c r="HG176" s="28">
        <v>14.470516815313999</v>
      </c>
      <c r="HH176" s="28">
        <v>2.3824602583917787</v>
      </c>
      <c r="HI176" s="28">
        <v>1.7123210974474374</v>
      </c>
      <c r="HJ176" s="28">
        <v>0.75291028274188676</v>
      </c>
      <c r="HK176" s="28">
        <v>3.7067869159159388</v>
      </c>
      <c r="HL176" s="28">
        <v>0.6102942020806269</v>
      </c>
      <c r="HM176" s="28">
        <v>0.43863045949732743</v>
      </c>
      <c r="HN176" s="28">
        <v>-7.2270821193478838</v>
      </c>
      <c r="HO176" s="28">
        <v>6.2000149231894106</v>
      </c>
      <c r="HP176" s="28">
        <v>1.0207851830352337</v>
      </c>
      <c r="HQ176" s="28">
        <v>0.73365840992154041</v>
      </c>
      <c r="HR176" s="28">
        <v>-10.851315326287207</v>
      </c>
      <c r="HS176" s="28">
        <v>9.7149340922448317</v>
      </c>
      <c r="HT176" s="28">
        <v>1.5994898235544799</v>
      </c>
      <c r="HU176" s="28">
        <v>1.1495848295381859</v>
      </c>
      <c r="HV176" s="28">
        <v>-14.396811506490778</v>
      </c>
      <c r="HW176" s="29">
        <v>32.509106637000002</v>
      </c>
      <c r="HX176" s="29">
        <v>6.8592442645074216</v>
      </c>
      <c r="HY176" s="29">
        <v>4.9298739088263819</v>
      </c>
      <c r="HZ176" s="29">
        <v>12.021599106183398</v>
      </c>
      <c r="IA176" s="29">
        <v>32.531956805999997</v>
      </c>
      <c r="IB176" s="29">
        <v>6.5375240851535423</v>
      </c>
      <c r="IC176" s="29">
        <v>4.6986472813761155</v>
      </c>
      <c r="ID176" s="29">
        <v>10.571890527897949</v>
      </c>
      <c r="IE176" s="29">
        <v>32.782150833000003</v>
      </c>
      <c r="IF176" s="29">
        <v>6.199809639207122</v>
      </c>
      <c r="IG176" s="29">
        <v>4.4559252596047312</v>
      </c>
      <c r="IH176" s="29">
        <v>10.049261323169254</v>
      </c>
      <c r="II176" s="29">
        <v>33.031966116</v>
      </c>
      <c r="IJ176" s="29">
        <v>5.6681617210837274</v>
      </c>
      <c r="IK176" s="29">
        <v>4.0738194329030479</v>
      </c>
      <c r="IL176" s="29">
        <v>9.477325197163438</v>
      </c>
      <c r="IM176" s="29">
        <v>30.998194619795409</v>
      </c>
      <c r="IN176" s="29">
        <v>5.1036163881444532</v>
      </c>
      <c r="IO176" s="29">
        <v>3.6680695864355388</v>
      </c>
      <c r="IP176" s="29">
        <v>9.1051856162284182</v>
      </c>
      <c r="IQ176" s="29">
        <v>26.801575236867901</v>
      </c>
      <c r="IR176" s="29">
        <v>4.4126750052603025</v>
      </c>
      <c r="IS176" s="29">
        <v>3.171476410182235</v>
      </c>
      <c r="IT176" s="29">
        <v>8.5362009166877257</v>
      </c>
      <c r="IU176" s="29">
        <v>26.762621570581608</v>
      </c>
      <c r="IV176" s="29">
        <v>4.4062615811213979</v>
      </c>
      <c r="IW176" s="29">
        <v>3.166866955975709</v>
      </c>
      <c r="IX176" s="29">
        <v>7.9785700119321277</v>
      </c>
      <c r="IY176" s="29">
        <v>26.031695557473316</v>
      </c>
      <c r="IZ176" s="29">
        <v>4.2859201862506673</v>
      </c>
      <c r="JA176" s="29">
        <v>3.0803752260055721</v>
      </c>
      <c r="JB176" s="29">
        <v>7.3825884904857659</v>
      </c>
      <c r="JC176" s="29">
        <v>25.216698525651193</v>
      </c>
      <c r="JD176" s="29">
        <v>4.1517371391760403</v>
      </c>
      <c r="JE176" s="29">
        <v>2.9839352280595985</v>
      </c>
      <c r="JF176" s="29">
        <v>6.796024794270501</v>
      </c>
      <c r="JG176" s="29">
        <v>21.2371156062413</v>
      </c>
      <c r="JH176" s="29">
        <v>3.4965291551436417</v>
      </c>
      <c r="JI176" s="29">
        <v>2.5130243491381559</v>
      </c>
      <c r="JJ176" s="29">
        <v>3.3576880107608744</v>
      </c>
      <c r="JK176" s="29">
        <v>9.3553550033775501</v>
      </c>
      <c r="JL176" s="29">
        <v>1.5402878683023766</v>
      </c>
      <c r="JM176" s="29">
        <v>1.1070352186343948</v>
      </c>
      <c r="JN176" s="29">
        <v>-5.29385028674632</v>
      </c>
      <c r="JO176" s="29">
        <v>3.1536490877281143</v>
      </c>
      <c r="JP176" s="29">
        <v>0.51922427625213219</v>
      </c>
      <c r="JQ176" s="29">
        <v>0.37317671067199804</v>
      </c>
      <c r="JR176" s="29">
        <v>-9.5584404749586867</v>
      </c>
      <c r="JS176" s="29">
        <v>15.957140183101458</v>
      </c>
      <c r="JT176" s="29">
        <v>2.6272214606455839</v>
      </c>
      <c r="JU176" s="29">
        <v>1.8882357927627331</v>
      </c>
      <c r="JV176" s="29">
        <v>-12.262453557057526</v>
      </c>
      <c r="JW176" s="29">
        <v>14.54142241375998</v>
      </c>
      <c r="JX176" s="29">
        <v>2.3941343245326823</v>
      </c>
      <c r="JY176" s="29">
        <v>1.7207114786408513</v>
      </c>
      <c r="JZ176" s="29">
        <v>-12.752124631571931</v>
      </c>
    </row>
    <row r="177" spans="1:286" ht="15" thickBot="1" x14ac:dyDescent="0.4">
      <c r="A177" s="2"/>
      <c r="B177" s="74" t="s">
        <v>650</v>
      </c>
      <c r="C177" s="74" t="s">
        <v>533</v>
      </c>
      <c r="D177" s="74" t="s">
        <v>857</v>
      </c>
      <c r="E177" s="87">
        <v>373466</v>
      </c>
      <c r="F177" s="84">
        <v>403748</v>
      </c>
      <c r="G177" s="22">
        <v>21.259016393442582</v>
      </c>
      <c r="H177" s="22">
        <v>3.5001349527665249</v>
      </c>
      <c r="I177" s="22">
        <v>2.5156159068865134</v>
      </c>
      <c r="J177" s="22">
        <v>10.079910777885949</v>
      </c>
      <c r="K177" s="22">
        <v>20.455873260133373</v>
      </c>
      <c r="L177" s="22">
        <v>3.3679035596980724</v>
      </c>
      <c r="M177" s="22">
        <v>2.4205786011021067</v>
      </c>
      <c r="N177" s="22">
        <v>9.3419628170734974</v>
      </c>
      <c r="O177" s="22">
        <v>19.362365840179251</v>
      </c>
      <c r="P177" s="22">
        <v>3.1878659008122381</v>
      </c>
      <c r="Q177" s="22">
        <v>2.2911819907874573</v>
      </c>
      <c r="R177" s="22">
        <v>8.7853336820337589</v>
      </c>
      <c r="S177" s="22">
        <v>17.807335693420384</v>
      </c>
      <c r="T177" s="22">
        <v>2.9318420439909407</v>
      </c>
      <c r="U177" s="22">
        <v>2.107172603877097</v>
      </c>
      <c r="V177" s="22">
        <v>8.1990834940238706</v>
      </c>
      <c r="W177" s="22">
        <v>15.933015831866626</v>
      </c>
      <c r="X177" s="22">
        <v>2.6232495701588778</v>
      </c>
      <c r="Y177" s="22">
        <v>1.8853811168649162</v>
      </c>
      <c r="Z177" s="22">
        <v>7.5265621468949497</v>
      </c>
      <c r="AA177" s="22">
        <v>14.206870774561247</v>
      </c>
      <c r="AB177" s="22">
        <v>2.3390529480384239</v>
      </c>
      <c r="AC177" s="22">
        <v>1.6811234088229605</v>
      </c>
      <c r="AD177" s="22">
        <v>6.7600895252563049</v>
      </c>
      <c r="AE177" s="22">
        <v>12.267648259325323</v>
      </c>
      <c r="AF177" s="22">
        <v>2.0197747471493783</v>
      </c>
      <c r="AG177" s="22">
        <v>1.4516518793770024</v>
      </c>
      <c r="AH177" s="22">
        <v>6.0133339046810939</v>
      </c>
      <c r="AI177" s="22">
        <v>10.917381414324467</v>
      </c>
      <c r="AJ177" s="22">
        <v>1.7974636066769027</v>
      </c>
      <c r="AK177" s="22">
        <v>1.2918724854971726</v>
      </c>
      <c r="AL177" s="22">
        <v>5.2262417682377276</v>
      </c>
      <c r="AM177" s="22">
        <v>9.3617853825905257</v>
      </c>
      <c r="AN177" s="22">
        <v>1.5413465812092364</v>
      </c>
      <c r="AO177" s="22">
        <v>1.1077961364462117</v>
      </c>
      <c r="AP177" s="22">
        <v>4.4301086925234969</v>
      </c>
      <c r="AQ177" s="22">
        <v>7.6383609261269356</v>
      </c>
      <c r="AR177" s="22">
        <v>1.2575978852732606</v>
      </c>
      <c r="AS177" s="22">
        <v>0.90386036177253748</v>
      </c>
      <c r="AT177" s="22">
        <v>3.5022683655239284</v>
      </c>
      <c r="AU177" s="22">
        <v>1.5136790166223346</v>
      </c>
      <c r="AV177" s="22">
        <v>0.24921570853970962</v>
      </c>
      <c r="AW177" s="22">
        <v>0.17911623669051877</v>
      </c>
      <c r="AX177" s="22">
        <v>-0.17109515226136196</v>
      </c>
      <c r="AY177" s="22">
        <v>2.6844262295081971</v>
      </c>
      <c r="AZ177" s="22">
        <v>0.44197031039136303</v>
      </c>
      <c r="BA177" s="22">
        <v>0.31765276430649858</v>
      </c>
      <c r="BB177" s="22">
        <v>-2.3745165934083943</v>
      </c>
      <c r="BC177" s="22">
        <v>2.6844262295081971</v>
      </c>
      <c r="BD177" s="22">
        <v>0.44197031039136303</v>
      </c>
      <c r="BE177" s="22">
        <v>0.31765276430649858</v>
      </c>
      <c r="BF177" s="22">
        <v>-3.0711962428167361</v>
      </c>
      <c r="BG177" s="22">
        <v>2.6844262295081971</v>
      </c>
      <c r="BH177" s="22">
        <v>0.44197031039136303</v>
      </c>
      <c r="BI177" s="22">
        <v>0.31765276430649858</v>
      </c>
      <c r="BJ177" s="22">
        <v>-3.3639343496364376</v>
      </c>
      <c r="BK177" s="25">
        <v>21.259016393442611</v>
      </c>
      <c r="BL177" s="25">
        <v>3.5001349527665298</v>
      </c>
      <c r="BM177" s="25">
        <v>2.5156159068865169</v>
      </c>
      <c r="BN177" s="25">
        <v>10.079910777885949</v>
      </c>
      <c r="BO177" s="25">
        <v>20.874892177423131</v>
      </c>
      <c r="BP177" s="25">
        <v>3.4368918294812714</v>
      </c>
      <c r="BQ177" s="25">
        <v>2.4701618289482274</v>
      </c>
      <c r="BR177" s="25">
        <v>9.6914596777989779</v>
      </c>
      <c r="BS177" s="25">
        <v>19.751943661945806</v>
      </c>
      <c r="BT177" s="25">
        <v>3.2520069187009288</v>
      </c>
      <c r="BU177" s="25">
        <v>2.3372814032564388</v>
      </c>
      <c r="BV177" s="25">
        <v>9.2542521141648812</v>
      </c>
      <c r="BW177" s="25">
        <v>18.594608956025908</v>
      </c>
      <c r="BX177" s="25">
        <v>3.0614605838531181</v>
      </c>
      <c r="BY177" s="25">
        <v>2.2003320006160627</v>
      </c>
      <c r="BZ177" s="25">
        <v>8.8696315352537489</v>
      </c>
      <c r="CA177" s="25">
        <v>17.440604052091974</v>
      </c>
      <c r="CB177" s="25">
        <v>2.8714624755131184</v>
      </c>
      <c r="CC177" s="25">
        <v>2.063776619161223</v>
      </c>
      <c r="CD177" s="25">
        <v>8.4526442560213511</v>
      </c>
      <c r="CE177" s="25">
        <v>16.128357381887316</v>
      </c>
      <c r="CF177" s="25">
        <v>2.6554110669234179</v>
      </c>
      <c r="CG177" s="25">
        <v>1.9084962178372964</v>
      </c>
      <c r="CH177" s="25">
        <v>7.8875896828240037</v>
      </c>
      <c r="CI177" s="25">
        <v>14.700002910409882</v>
      </c>
      <c r="CJ177" s="25">
        <v>2.4202433941565529</v>
      </c>
      <c r="CK177" s="25">
        <v>1.7394765810572315</v>
      </c>
      <c r="CL177" s="25">
        <v>7.2769896601341699</v>
      </c>
      <c r="CM177" s="25">
        <v>13.97484603348242</v>
      </c>
      <c r="CN177" s="25">
        <v>2.3008518435693053</v>
      </c>
      <c r="CO177" s="25">
        <v>1.6536675228757083</v>
      </c>
      <c r="CP177" s="25">
        <v>6.6192394970330142</v>
      </c>
      <c r="CQ177" s="25">
        <v>13.160502695521103</v>
      </c>
      <c r="CR177" s="25">
        <v>2.166776422204554</v>
      </c>
      <c r="CS177" s="25">
        <v>1.5573048776465321</v>
      </c>
      <c r="CT177" s="25">
        <v>5.9285349446159223</v>
      </c>
      <c r="CU177" s="25">
        <v>12.255362404062085</v>
      </c>
      <c r="CV177" s="25">
        <v>2.0177519747578603</v>
      </c>
      <c r="CW177" s="25">
        <v>1.4501980730315951</v>
      </c>
      <c r="CX177" s="25">
        <v>5.19727387296156</v>
      </c>
      <c r="CY177" s="25">
        <v>9.4305803860308117</v>
      </c>
      <c r="CZ177" s="25">
        <v>1.5526731539753833</v>
      </c>
      <c r="DA177" s="25">
        <v>1.1159367673091747</v>
      </c>
      <c r="DB177" s="25">
        <v>2.5342100816861581</v>
      </c>
      <c r="DC177" s="25">
        <v>6.8308102812814822</v>
      </c>
      <c r="DD177" s="25">
        <v>1.1246408290368972</v>
      </c>
      <c r="DE177" s="25">
        <v>0.80830150758132002</v>
      </c>
      <c r="DF177" s="25">
        <v>0.59320905726290718</v>
      </c>
      <c r="DG177" s="25">
        <v>4.5782971731784006</v>
      </c>
      <c r="DH177" s="25">
        <v>0.75378172082019546</v>
      </c>
      <c r="DI177" s="25">
        <v>0.54175776443042178</v>
      </c>
      <c r="DJ177" s="25">
        <v>-0.52647539684746647</v>
      </c>
      <c r="DK177" s="25">
        <v>2.1861500157846465</v>
      </c>
      <c r="DL177" s="25">
        <v>0.35993293107385543</v>
      </c>
      <c r="DM177" s="25">
        <v>0.25869088450603966</v>
      </c>
      <c r="DN177" s="25">
        <v>-1.4219576418686302</v>
      </c>
      <c r="DO177" s="27">
        <v>21.259016393442611</v>
      </c>
      <c r="DP177" s="27">
        <v>3.5001349527665298</v>
      </c>
      <c r="DQ177" s="27">
        <v>2.5156159068865169</v>
      </c>
      <c r="DR177" s="27">
        <v>10.079910777885949</v>
      </c>
      <c r="DS177" s="27">
        <v>20.462210592212141</v>
      </c>
      <c r="DT177" s="27">
        <v>3.3689469531037535</v>
      </c>
      <c r="DU177" s="27">
        <v>2.4213285084867908</v>
      </c>
      <c r="DV177" s="27">
        <v>9.3422977962961085</v>
      </c>
      <c r="DW177" s="27">
        <v>19.374788641085917</v>
      </c>
      <c r="DX177" s="27">
        <v>3.1899112202597597</v>
      </c>
      <c r="DY177" s="27">
        <v>2.2926520021459575</v>
      </c>
      <c r="DZ177" s="27">
        <v>8.7850787072736196</v>
      </c>
      <c r="EA177" s="27">
        <v>17.832518572183229</v>
      </c>
      <c r="EB177" s="27">
        <v>2.9359882129640402</v>
      </c>
      <c r="EC177" s="27">
        <v>2.1101525371545624</v>
      </c>
      <c r="ED177" s="27">
        <v>8.1990840169116161</v>
      </c>
      <c r="EE177" s="27">
        <v>15.953644790685118</v>
      </c>
      <c r="EF177" s="27">
        <v>2.6266459709360115</v>
      </c>
      <c r="EG177" s="27">
        <v>1.8878221769772887</v>
      </c>
      <c r="EH177" s="27">
        <v>7.5268555756911297</v>
      </c>
      <c r="EI177" s="27">
        <v>14.207749716283683</v>
      </c>
      <c r="EJ177" s="27">
        <v>2.3391976590912407</v>
      </c>
      <c r="EK177" s="27">
        <v>1.6812274155059257</v>
      </c>
      <c r="EL177" s="27">
        <v>6.759172820003041</v>
      </c>
      <c r="EM177" s="27">
        <v>12.287676476105608</v>
      </c>
      <c r="EN177" s="27">
        <v>2.0230722403304782</v>
      </c>
      <c r="EO177" s="27">
        <v>1.454021852652652</v>
      </c>
      <c r="EP177" s="27">
        <v>6.0096361556046958</v>
      </c>
      <c r="EQ177" s="27">
        <v>10.935015326388994</v>
      </c>
      <c r="ER177" s="27">
        <v>1.8003668958427221</v>
      </c>
      <c r="ES177" s="27">
        <v>1.2939591365853125</v>
      </c>
      <c r="ET177" s="27">
        <v>5.2221914157159901</v>
      </c>
      <c r="EU177" s="27">
        <v>9.3807532333274182</v>
      </c>
      <c r="EV177" s="27">
        <v>1.5444694932064036</v>
      </c>
      <c r="EW177" s="27">
        <v>1.1100406347875316</v>
      </c>
      <c r="EX177" s="27">
        <v>4.4280426708510845</v>
      </c>
      <c r="EY177" s="27">
        <v>7.7352559945786643</v>
      </c>
      <c r="EZ177" s="27">
        <v>1.2735509194852863</v>
      </c>
      <c r="FA177" s="27">
        <v>0.91532612156992932</v>
      </c>
      <c r="FB177" s="27">
        <v>3.5770089312896012</v>
      </c>
      <c r="FC177" s="27">
        <v>1.9806078859949745</v>
      </c>
      <c r="FD177" s="27">
        <v>0.3260919866280525</v>
      </c>
      <c r="FE177" s="27">
        <v>0.23436873141744607</v>
      </c>
      <c r="FF177" s="27">
        <v>0.22658498806457672</v>
      </c>
      <c r="FG177" s="27">
        <v>0.11501021109729366</v>
      </c>
      <c r="FH177" s="27">
        <v>1.8935554323710965E-2</v>
      </c>
      <c r="FI177" s="27">
        <v>1.3609355726352888E-2</v>
      </c>
      <c r="FJ177" s="27">
        <v>-1.7175892925255525</v>
      </c>
      <c r="FK177" s="27">
        <v>2.6844262295081971</v>
      </c>
      <c r="FL177" s="27">
        <v>0.44197031039136303</v>
      </c>
      <c r="FM177" s="27">
        <v>0.31765276430649858</v>
      </c>
      <c r="FN177" s="27">
        <v>-2.3394750290055306</v>
      </c>
      <c r="FO177" s="27">
        <v>2.6844262295081971</v>
      </c>
      <c r="FP177" s="27">
        <v>0.44197031039136303</v>
      </c>
      <c r="FQ177" s="27">
        <v>0.31765276430649858</v>
      </c>
      <c r="FR177" s="27">
        <v>-2.5258038400897505</v>
      </c>
      <c r="FS177" s="28">
        <v>21.259016393442639</v>
      </c>
      <c r="FT177" s="28">
        <v>3.5001349527665346</v>
      </c>
      <c r="FU177" s="28">
        <v>2.51561590688652</v>
      </c>
      <c r="FV177" s="28">
        <v>10.079910777885949</v>
      </c>
      <c r="FW177" s="28">
        <v>20.115039687393942</v>
      </c>
      <c r="FX177" s="28">
        <v>3.3117879107450214</v>
      </c>
      <c r="FY177" s="28">
        <v>2.3802471793036482</v>
      </c>
      <c r="FZ177" s="28">
        <v>9.3440747631847927</v>
      </c>
      <c r="GA177" s="28">
        <v>18.760023966086191</v>
      </c>
      <c r="GB177" s="28">
        <v>3.0886949039979963</v>
      </c>
      <c r="GC177" s="28">
        <v>2.2199058427376483</v>
      </c>
      <c r="GD177" s="28">
        <v>8.8042458567917805</v>
      </c>
      <c r="GE177" s="28">
        <v>17.237018833334645</v>
      </c>
      <c r="GF177" s="28">
        <v>2.8379437215476746</v>
      </c>
      <c r="GG177" s="28">
        <v>2.0396860307146722</v>
      </c>
      <c r="GH177" s="28">
        <v>8.2182682533989997</v>
      </c>
      <c r="GI177" s="28">
        <v>15.572586810642456</v>
      </c>
      <c r="GJ177" s="28">
        <v>2.563907680024804</v>
      </c>
      <c r="GK177" s="28">
        <v>1.842730932006188</v>
      </c>
      <c r="GL177" s="28">
        <v>7.6202481155747108</v>
      </c>
      <c r="GM177" s="28">
        <v>13.698140763258127</v>
      </c>
      <c r="GN177" s="28">
        <v>2.2552944306578833</v>
      </c>
      <c r="GO177" s="28">
        <v>1.6209245132080423</v>
      </c>
      <c r="GP177" s="28">
        <v>6.9281048829203797</v>
      </c>
      <c r="GQ177" s="28">
        <v>11.809911863993751</v>
      </c>
      <c r="GR177" s="28">
        <v>1.9444119398208335</v>
      </c>
      <c r="GS177" s="28">
        <v>1.3974871458848086</v>
      </c>
      <c r="GT177" s="28">
        <v>6.2421853372401976</v>
      </c>
      <c r="GU177" s="28">
        <v>10.371435740557603</v>
      </c>
      <c r="GV177" s="28">
        <v>1.707577814234855</v>
      </c>
      <c r="GW177" s="28">
        <v>1.2272697966518211</v>
      </c>
      <c r="GX177" s="28">
        <v>5.5282564338968392</v>
      </c>
      <c r="GY177" s="28">
        <v>8.9461100280133241</v>
      </c>
      <c r="GZ177" s="28">
        <v>1.4729088035325579</v>
      </c>
      <c r="HA177" s="28">
        <v>1.0586085581160287</v>
      </c>
      <c r="HB177" s="28">
        <v>4.8782035079915858</v>
      </c>
      <c r="HC177" s="28">
        <v>7.5055621151330856</v>
      </c>
      <c r="HD177" s="28">
        <v>1.235733573611655</v>
      </c>
      <c r="HE177" s="28">
        <v>0.88814605048131567</v>
      </c>
      <c r="HF177" s="28">
        <v>4.2005287407483003</v>
      </c>
      <c r="HG177" s="28">
        <v>2.6844262295081971</v>
      </c>
      <c r="HH177" s="28">
        <v>0.44197031039136303</v>
      </c>
      <c r="HI177" s="28">
        <v>0.31765276430649858</v>
      </c>
      <c r="HJ177" s="28">
        <v>-9.4880448853643884E-2</v>
      </c>
      <c r="HK177" s="28">
        <v>2.6844262295081971</v>
      </c>
      <c r="HL177" s="28">
        <v>0.44197031039136303</v>
      </c>
      <c r="HM177" s="28">
        <v>0.31765276430649858</v>
      </c>
      <c r="HN177" s="28">
        <v>-7.4264851737126918</v>
      </c>
      <c r="HO177" s="28">
        <v>2.6844262295081971</v>
      </c>
      <c r="HP177" s="28">
        <v>0.44197031039136303</v>
      </c>
      <c r="HQ177" s="28">
        <v>0.31765276430649858</v>
      </c>
      <c r="HR177" s="28">
        <v>-12.859493653762016</v>
      </c>
      <c r="HS177" s="28">
        <v>2.6844262295081971</v>
      </c>
      <c r="HT177" s="28">
        <v>0.44197031039136303</v>
      </c>
      <c r="HU177" s="28">
        <v>0.31765276430649858</v>
      </c>
      <c r="HV177" s="28">
        <v>-16.589541636223458</v>
      </c>
      <c r="HW177" s="29">
        <v>21.259016393442611</v>
      </c>
      <c r="HX177" s="29">
        <v>3.5001349527665298</v>
      </c>
      <c r="HY177" s="29">
        <v>2.5156159068865169</v>
      </c>
      <c r="HZ177" s="29">
        <v>10.079910777885949</v>
      </c>
      <c r="IA177" s="29">
        <v>20.585418929556599</v>
      </c>
      <c r="IB177" s="29">
        <v>3.3892322664047305</v>
      </c>
      <c r="IC177" s="29">
        <v>2.4359079625663487</v>
      </c>
      <c r="ID177" s="29">
        <v>9.4260229040640873</v>
      </c>
      <c r="IE177" s="29">
        <v>18.984155784260174</v>
      </c>
      <c r="IF177" s="29">
        <v>3.1255964988930383</v>
      </c>
      <c r="IG177" s="29">
        <v>2.2464277455671597</v>
      </c>
      <c r="IH177" s="29">
        <v>8.6800231923543087</v>
      </c>
      <c r="II177" s="29">
        <v>16.643868201559442</v>
      </c>
      <c r="IJ177" s="29">
        <v>2.7402859926993957</v>
      </c>
      <c r="IK177" s="29">
        <v>1.9694974981476743</v>
      </c>
      <c r="IL177" s="29">
        <v>8.082019062225072</v>
      </c>
      <c r="IM177" s="29">
        <v>14.0537349006234</v>
      </c>
      <c r="IN177" s="29">
        <v>2.3138402940297635</v>
      </c>
      <c r="IO177" s="29">
        <v>1.6630025779593161</v>
      </c>
      <c r="IP177" s="29">
        <v>7.5281108117038684</v>
      </c>
      <c r="IQ177" s="29">
        <v>12.00153494982124</v>
      </c>
      <c r="IR177" s="29">
        <v>1.9759612198086252</v>
      </c>
      <c r="IS177" s="29">
        <v>1.4201622346054232</v>
      </c>
      <c r="IT177" s="29">
        <v>6.9180171600595308</v>
      </c>
      <c r="IU177" s="29">
        <v>10.046887791869585</v>
      </c>
      <c r="IV177" s="29">
        <v>1.6541434691067334</v>
      </c>
      <c r="IW177" s="29">
        <v>1.1888654807061974</v>
      </c>
      <c r="IX177" s="29">
        <v>6.3017205864802257</v>
      </c>
      <c r="IY177" s="29">
        <v>9.329802938399526</v>
      </c>
      <c r="IZ177" s="29">
        <v>1.5360809156339301</v>
      </c>
      <c r="JA177" s="29">
        <v>1.1040115989182757</v>
      </c>
      <c r="JB177" s="29">
        <v>5.6767644562649728</v>
      </c>
      <c r="JC177" s="29">
        <v>8.4048144086002132</v>
      </c>
      <c r="JD177" s="29">
        <v>1.3837886070839758</v>
      </c>
      <c r="JE177" s="29">
        <v>0.9945561181854764</v>
      </c>
      <c r="JF177" s="29">
        <v>4.9164959595662587</v>
      </c>
      <c r="JG177" s="29">
        <v>6.2645078746969647</v>
      </c>
      <c r="JH177" s="29">
        <v>1.0314034557530765</v>
      </c>
      <c r="JI177" s="29">
        <v>0.74128997159362731</v>
      </c>
      <c r="JJ177" s="29">
        <v>3.1921644064661798</v>
      </c>
      <c r="JK177" s="29">
        <v>2.6844262295081971</v>
      </c>
      <c r="JL177" s="29">
        <v>0.44197031039136303</v>
      </c>
      <c r="JM177" s="29">
        <v>0.31765276430649858</v>
      </c>
      <c r="JN177" s="29">
        <v>-5.1038289634347791</v>
      </c>
      <c r="JO177" s="29">
        <v>2.6844262295081971</v>
      </c>
      <c r="JP177" s="29">
        <v>0.44197031039136303</v>
      </c>
      <c r="JQ177" s="29">
        <v>0.31765276430649858</v>
      </c>
      <c r="JR177" s="29">
        <v>-11.681258894538985</v>
      </c>
      <c r="JS177" s="29">
        <v>2.6844262295081971</v>
      </c>
      <c r="JT177" s="29">
        <v>0.44197031039136303</v>
      </c>
      <c r="JU177" s="29">
        <v>0.31765276430649858</v>
      </c>
      <c r="JV177" s="29">
        <v>-15.301921245399171</v>
      </c>
      <c r="JW177" s="29">
        <v>2.6844262295081971</v>
      </c>
      <c r="JX177" s="29">
        <v>0.44197031039136303</v>
      </c>
      <c r="JY177" s="29">
        <v>0.31765276430649858</v>
      </c>
      <c r="JZ177" s="29">
        <v>-14.697168754207041</v>
      </c>
    </row>
    <row r="178" spans="1:286" ht="15" thickBot="1" x14ac:dyDescent="0.4">
      <c r="A178" s="2"/>
      <c r="B178" s="74" t="s">
        <v>651</v>
      </c>
      <c r="C178" s="74" t="s">
        <v>533</v>
      </c>
      <c r="D178" s="74" t="s">
        <v>857</v>
      </c>
      <c r="E178" s="87">
        <v>373476</v>
      </c>
      <c r="F178" s="84">
        <v>403758</v>
      </c>
      <c r="G178" s="22">
        <v>6.1106796346842103</v>
      </c>
      <c r="H178" s="22">
        <v>6.1106796346842103</v>
      </c>
      <c r="I178" s="22">
        <v>6.1106796346842103</v>
      </c>
      <c r="J178" s="22">
        <v>3.0367743045718756</v>
      </c>
      <c r="K178" s="22">
        <v>6.1176409306842094</v>
      </c>
      <c r="L178" s="22">
        <v>6.1176409306842094</v>
      </c>
      <c r="M178" s="22">
        <v>6.1176409306842094</v>
      </c>
      <c r="N178" s="22">
        <v>2.5271658686465628</v>
      </c>
      <c r="O178" s="22">
        <v>6.1598471886842097</v>
      </c>
      <c r="P178" s="22">
        <v>6.1598471886842097</v>
      </c>
      <c r="Q178" s="22">
        <v>6.1598471886842097</v>
      </c>
      <c r="R178" s="22">
        <v>2.2772192472324573</v>
      </c>
      <c r="S178" s="22">
        <v>6.2100303026842099</v>
      </c>
      <c r="T178" s="22">
        <v>6.2100303026842099</v>
      </c>
      <c r="U178" s="22">
        <v>6.2100303026842099</v>
      </c>
      <c r="V178" s="22">
        <v>2.0664883725291077</v>
      </c>
      <c r="W178" s="22">
        <v>6.2731056816842097</v>
      </c>
      <c r="X178" s="22">
        <v>6.2731056816842097</v>
      </c>
      <c r="Y178" s="22">
        <v>6.2731056816842097</v>
      </c>
      <c r="Z178" s="22">
        <v>1.8749917491872612</v>
      </c>
      <c r="AA178" s="22">
        <v>6.3294045716842096</v>
      </c>
      <c r="AB178" s="22">
        <v>6.3294045716842096</v>
      </c>
      <c r="AC178" s="22">
        <v>6.3294045716842096</v>
      </c>
      <c r="AD178" s="22">
        <v>1.6181255824314213</v>
      </c>
      <c r="AE178" s="22">
        <v>6.3839297796842098</v>
      </c>
      <c r="AF178" s="22">
        <v>6.3839297796842098</v>
      </c>
      <c r="AG178" s="22">
        <v>6.3839297796842098</v>
      </c>
      <c r="AH178" s="22">
        <v>1.3713915521788049</v>
      </c>
      <c r="AI178" s="22">
        <v>6.4464796616842097</v>
      </c>
      <c r="AJ178" s="22">
        <v>6.4464796616842097</v>
      </c>
      <c r="AK178" s="22">
        <v>6.4464796616842097</v>
      </c>
      <c r="AL178" s="22">
        <v>1.1365326455754765</v>
      </c>
      <c r="AM178" s="22">
        <v>6.5140370216842101</v>
      </c>
      <c r="AN178" s="22">
        <v>6.5140370216842101</v>
      </c>
      <c r="AO178" s="22">
        <v>6.5140370216842101</v>
      </c>
      <c r="AP178" s="22">
        <v>0.88312009728357665</v>
      </c>
      <c r="AQ178" s="22">
        <v>6.5917343286842094</v>
      </c>
      <c r="AR178" s="22">
        <v>6.5917343286842094</v>
      </c>
      <c r="AS178" s="22">
        <v>6.5917343286842094</v>
      </c>
      <c r="AT178" s="22">
        <v>0.57960551004011229</v>
      </c>
      <c r="AU178" s="22">
        <v>6.9853750796842098</v>
      </c>
      <c r="AV178" s="22">
        <v>6.9853750796842098</v>
      </c>
      <c r="AW178" s="22">
        <v>6.9853750796842098</v>
      </c>
      <c r="AX178" s="22">
        <v>-0.65829039343990914</v>
      </c>
      <c r="AY178" s="22">
        <v>7.4155022096842096</v>
      </c>
      <c r="AZ178" s="22">
        <v>7.4155022096842096</v>
      </c>
      <c r="BA178" s="22">
        <v>7.4155022096842096</v>
      </c>
      <c r="BB178" s="22">
        <v>-1.4652119069129856</v>
      </c>
      <c r="BC178" s="22">
        <v>7.7239148406842091</v>
      </c>
      <c r="BD178" s="22">
        <v>7.7239148406842091</v>
      </c>
      <c r="BE178" s="22">
        <v>7.7239148406842091</v>
      </c>
      <c r="BF178" s="22">
        <v>-1.8049793917872332</v>
      </c>
      <c r="BG178" s="22">
        <v>8.0384908906842103</v>
      </c>
      <c r="BH178" s="22">
        <v>8.0384908906842103</v>
      </c>
      <c r="BI178" s="22">
        <v>8.0384908906842103</v>
      </c>
      <c r="BJ178" s="22">
        <v>-1.9974094058580452</v>
      </c>
      <c r="BK178" s="25">
        <v>6.1102476376842096</v>
      </c>
      <c r="BL178" s="25">
        <v>6.1102476376842096</v>
      </c>
      <c r="BM178" s="25">
        <v>6.1102476376842096</v>
      </c>
      <c r="BN178" s="25">
        <v>3.0367743045718756</v>
      </c>
      <c r="BO178" s="25">
        <v>6.1160711176842097</v>
      </c>
      <c r="BP178" s="25">
        <v>6.1160711176842097</v>
      </c>
      <c r="BQ178" s="25">
        <v>6.1160711176842097</v>
      </c>
      <c r="BR178" s="25">
        <v>2.7807629425726228</v>
      </c>
      <c r="BS178" s="25">
        <v>6.1442076616842094</v>
      </c>
      <c r="BT178" s="25">
        <v>6.1442076616842094</v>
      </c>
      <c r="BU178" s="25">
        <v>6.1442076616842094</v>
      </c>
      <c r="BV178" s="25">
        <v>2.5958426223187594</v>
      </c>
      <c r="BW178" s="25">
        <v>6.1713926796842102</v>
      </c>
      <c r="BX178" s="25">
        <v>6.1713926796842102</v>
      </c>
      <c r="BY178" s="25">
        <v>6.1713926796842102</v>
      </c>
      <c r="BZ178" s="25">
        <v>2.4643918279366304</v>
      </c>
      <c r="CA178" s="25">
        <v>6.2049110616842098</v>
      </c>
      <c r="CB178" s="25">
        <v>6.2049110616842098</v>
      </c>
      <c r="CC178" s="25">
        <v>6.2049110616842098</v>
      </c>
      <c r="CD178" s="25">
        <v>2.3643963494040312</v>
      </c>
      <c r="CE178" s="25">
        <v>6.2388469576842098</v>
      </c>
      <c r="CF178" s="25">
        <v>6.2388469576842098</v>
      </c>
      <c r="CG178" s="25">
        <v>6.2388469576842098</v>
      </c>
      <c r="CH178" s="25">
        <v>2.1837039839791235</v>
      </c>
      <c r="CI178" s="25">
        <v>6.28277634168421</v>
      </c>
      <c r="CJ178" s="25">
        <v>6.28277634168421</v>
      </c>
      <c r="CK178" s="25">
        <v>6.28277634168421</v>
      </c>
      <c r="CL178" s="25">
        <v>1.9874660562362543</v>
      </c>
      <c r="CM178" s="25">
        <v>6.3350763786842101</v>
      </c>
      <c r="CN178" s="25">
        <v>6.3350763786842101</v>
      </c>
      <c r="CO178" s="25">
        <v>6.3350763786842101</v>
      </c>
      <c r="CP178" s="25">
        <v>1.7951397445227979</v>
      </c>
      <c r="CQ178" s="25">
        <v>6.3953783146842103</v>
      </c>
      <c r="CR178" s="25">
        <v>6.3953783146842103</v>
      </c>
      <c r="CS178" s="25">
        <v>6.3953783146842103</v>
      </c>
      <c r="CT178" s="25">
        <v>1.5731784091734085</v>
      </c>
      <c r="CU178" s="25">
        <v>6.4624339316842097</v>
      </c>
      <c r="CV178" s="25">
        <v>6.4624339316842097</v>
      </c>
      <c r="CW178" s="25">
        <v>6.4624339316842097</v>
      </c>
      <c r="CX178" s="25">
        <v>1.3326953547796574</v>
      </c>
      <c r="CY178" s="25">
        <v>6.6902887626842098</v>
      </c>
      <c r="CZ178" s="25">
        <v>6.6902887626842098</v>
      </c>
      <c r="DA178" s="25">
        <v>6.6902887626842098</v>
      </c>
      <c r="DB178" s="25">
        <v>0.44956797623740563</v>
      </c>
      <c r="DC178" s="25">
        <v>6.9206700016842095</v>
      </c>
      <c r="DD178" s="25">
        <v>6.9206700016842095</v>
      </c>
      <c r="DE178" s="25">
        <v>6.9206700016842095</v>
      </c>
      <c r="DF178" s="25">
        <v>-0.22444111202259798</v>
      </c>
      <c r="DG178" s="25">
        <v>7.1460181506842098</v>
      </c>
      <c r="DH178" s="25">
        <v>7.1460181506842098</v>
      </c>
      <c r="DI178" s="25">
        <v>7.1460181506842098</v>
      </c>
      <c r="DJ178" s="25">
        <v>-0.63449615039928986</v>
      </c>
      <c r="DK178" s="25">
        <v>7.3389976946842097</v>
      </c>
      <c r="DL178" s="25">
        <v>7.3389976946842097</v>
      </c>
      <c r="DM178" s="25">
        <v>7.3389976946842097</v>
      </c>
      <c r="DN178" s="25">
        <v>-0.97832622696088478</v>
      </c>
      <c r="DO178" s="27">
        <v>6.1106796346842103</v>
      </c>
      <c r="DP178" s="27">
        <v>6.1106796346842103</v>
      </c>
      <c r="DQ178" s="27">
        <v>6.1106796346842103</v>
      </c>
      <c r="DR178" s="27">
        <v>3.0367743045718756</v>
      </c>
      <c r="DS178" s="27">
        <v>6.1174852296842097</v>
      </c>
      <c r="DT178" s="27">
        <v>6.1174852296842097</v>
      </c>
      <c r="DU178" s="27">
        <v>6.1174852296842097</v>
      </c>
      <c r="DV178" s="27">
        <v>2.5272630390019399</v>
      </c>
      <c r="DW178" s="27">
        <v>6.1594712006842096</v>
      </c>
      <c r="DX178" s="27">
        <v>6.1594712006842096</v>
      </c>
      <c r="DY178" s="27">
        <v>6.1594712006842096</v>
      </c>
      <c r="DZ178" s="27">
        <v>2.2774145394633862</v>
      </c>
      <c r="EA178" s="27">
        <v>6.2094712786842097</v>
      </c>
      <c r="EB178" s="27">
        <v>6.2094712786842097</v>
      </c>
      <c r="EC178" s="27">
        <v>6.2094712786842097</v>
      </c>
      <c r="ED178" s="27">
        <v>2.0667795404497173</v>
      </c>
      <c r="EE178" s="27">
        <v>6.2723685016842099</v>
      </c>
      <c r="EF178" s="27">
        <v>6.2723685016842099</v>
      </c>
      <c r="EG178" s="27">
        <v>6.2723685016842099</v>
      </c>
      <c r="EH178" s="27">
        <v>1.8753735869183963</v>
      </c>
      <c r="EI178" s="27">
        <v>6.3296216356842097</v>
      </c>
      <c r="EJ178" s="27">
        <v>6.3296216356842097</v>
      </c>
      <c r="EK178" s="27">
        <v>6.3296216356842097</v>
      </c>
      <c r="EL178" s="27">
        <v>1.618011230730529</v>
      </c>
      <c r="EM178" s="27">
        <v>6.3862324346842101</v>
      </c>
      <c r="EN178" s="27">
        <v>6.3862324346842101</v>
      </c>
      <c r="EO178" s="27">
        <v>6.3862324346842101</v>
      </c>
      <c r="EP178" s="27">
        <v>1.3701778623826595</v>
      </c>
      <c r="EQ178" s="27">
        <v>6.4491804446842096</v>
      </c>
      <c r="ER178" s="27">
        <v>6.4491804446842096</v>
      </c>
      <c r="ES178" s="27">
        <v>6.4491804446842096</v>
      </c>
      <c r="ET178" s="27">
        <v>1.135113487334559</v>
      </c>
      <c r="EU178" s="27">
        <v>6.5170975516842091</v>
      </c>
      <c r="EV178" s="27">
        <v>6.5170975516842091</v>
      </c>
      <c r="EW178" s="27">
        <v>6.5170975516842091</v>
      </c>
      <c r="EX178" s="27">
        <v>0.881514662740571</v>
      </c>
      <c r="EY178" s="27">
        <v>6.5898840596842092</v>
      </c>
      <c r="EZ178" s="27">
        <v>6.5898840596842092</v>
      </c>
      <c r="FA178" s="27">
        <v>6.5898840596842092</v>
      </c>
      <c r="FB178" s="27">
        <v>0.59976356642455997</v>
      </c>
      <c r="FC178" s="27">
        <v>6.9325164076842096</v>
      </c>
      <c r="FD178" s="27">
        <v>6.9325164076842096</v>
      </c>
      <c r="FE178" s="27">
        <v>6.9325164076842096</v>
      </c>
      <c r="FF178" s="27">
        <v>-0.55337875940989001</v>
      </c>
      <c r="FG178" s="27">
        <v>7.2422067866842097</v>
      </c>
      <c r="FH178" s="27">
        <v>7.2422067866842097</v>
      </c>
      <c r="FI178" s="27">
        <v>7.2422067866842097</v>
      </c>
      <c r="FJ178" s="27">
        <v>-1.2856217240872621</v>
      </c>
      <c r="FK178" s="27">
        <v>7.5060733286842094</v>
      </c>
      <c r="FL178" s="27">
        <v>7.5060733286842094</v>
      </c>
      <c r="FM178" s="27">
        <v>7.5060733286842094</v>
      </c>
      <c r="FN178" s="27">
        <v>-1.6073390524483546</v>
      </c>
      <c r="FO178" s="27">
        <v>7.7219627776842099</v>
      </c>
      <c r="FP178" s="27">
        <v>7.7219627776842099</v>
      </c>
      <c r="FQ178" s="27">
        <v>7.7219627776842099</v>
      </c>
      <c r="FR178" s="27">
        <v>-1.7627087473854814</v>
      </c>
      <c r="FS178" s="28">
        <v>6.1113431496842097</v>
      </c>
      <c r="FT178" s="28">
        <v>6.1113431496842097</v>
      </c>
      <c r="FU178" s="28">
        <v>6.1113431496842097</v>
      </c>
      <c r="FV178" s="28">
        <v>3.0367743045718756</v>
      </c>
      <c r="FW178" s="28">
        <v>6.1179405076842102</v>
      </c>
      <c r="FX178" s="28">
        <v>6.1179405076842102</v>
      </c>
      <c r="FY178" s="28">
        <v>6.1179405076842102</v>
      </c>
      <c r="FZ178" s="28">
        <v>2.5291490082401173</v>
      </c>
      <c r="GA178" s="28">
        <v>6.1671228156842099</v>
      </c>
      <c r="GB178" s="28">
        <v>6.1671228156842099</v>
      </c>
      <c r="GC178" s="28">
        <v>6.1671228156842099</v>
      </c>
      <c r="GD178" s="28">
        <v>2.2846791225059588</v>
      </c>
      <c r="GE178" s="28">
        <v>6.2341880236842098</v>
      </c>
      <c r="GF178" s="28">
        <v>6.2341880236842098</v>
      </c>
      <c r="GG178" s="28">
        <v>6.2341880236842098</v>
      </c>
      <c r="GH178" s="28">
        <v>2.072543124185847</v>
      </c>
      <c r="GI178" s="28">
        <v>6.3027499156842097</v>
      </c>
      <c r="GJ178" s="28">
        <v>6.3027499156842097</v>
      </c>
      <c r="GK178" s="28">
        <v>6.3027499156842097</v>
      </c>
      <c r="GL178" s="28">
        <v>1.9064859098482074</v>
      </c>
      <c r="GM178" s="28">
        <v>6.3783104646842101</v>
      </c>
      <c r="GN178" s="28">
        <v>6.3783104646842101</v>
      </c>
      <c r="GO178" s="28">
        <v>6.3783104646842101</v>
      </c>
      <c r="GP178" s="28">
        <v>1.6738290708956214</v>
      </c>
      <c r="GQ178" s="28">
        <v>6.4673931056842093</v>
      </c>
      <c r="GR178" s="28">
        <v>6.4673931056842093</v>
      </c>
      <c r="GS178" s="28">
        <v>6.4673931056842093</v>
      </c>
      <c r="GT178" s="28">
        <v>1.4453874725840912</v>
      </c>
      <c r="GU178" s="28">
        <v>6.5726988356842098</v>
      </c>
      <c r="GV178" s="28">
        <v>6.5726988356842098</v>
      </c>
      <c r="GW178" s="28">
        <v>6.5726988356842098</v>
      </c>
      <c r="GX178" s="28">
        <v>1.2300139218234314</v>
      </c>
      <c r="GY178" s="28">
        <v>6.6909534246842099</v>
      </c>
      <c r="GZ178" s="28">
        <v>6.6909534246842099</v>
      </c>
      <c r="HA178" s="28">
        <v>6.6909534246842099</v>
      </c>
      <c r="HB178" s="28">
        <v>1.019540777566931</v>
      </c>
      <c r="HC178" s="28">
        <v>6.8270524726842101</v>
      </c>
      <c r="HD178" s="28">
        <v>6.8270524726842101</v>
      </c>
      <c r="HE178" s="28">
        <v>6.8270524726842101</v>
      </c>
      <c r="HF178" s="28">
        <v>0.79649429014459372</v>
      </c>
      <c r="HG178" s="28">
        <v>7.4908089766842103</v>
      </c>
      <c r="HH178" s="28">
        <v>7.4908089766842103</v>
      </c>
      <c r="HI178" s="28">
        <v>7.4908089766842103</v>
      </c>
      <c r="HJ178" s="28">
        <v>-0.88265495557618223</v>
      </c>
      <c r="HK178" s="28">
        <v>8.1913944326842092</v>
      </c>
      <c r="HL178" s="28">
        <v>8.1913944326842092</v>
      </c>
      <c r="HM178" s="28">
        <v>8.1913944326842092</v>
      </c>
      <c r="HN178" s="28">
        <v>-4.1895830428873602</v>
      </c>
      <c r="HO178" s="28">
        <v>8.6539922666842095</v>
      </c>
      <c r="HP178" s="28">
        <v>8.6539922666842095</v>
      </c>
      <c r="HQ178" s="28">
        <v>8.6539922666842095</v>
      </c>
      <c r="HR178" s="28">
        <v>-6.8555122879054515</v>
      </c>
      <c r="HS178" s="28">
        <v>8.90497570568421</v>
      </c>
      <c r="HT178" s="28">
        <v>8.90497570568421</v>
      </c>
      <c r="HU178" s="28">
        <v>8.90497570568421</v>
      </c>
      <c r="HV178" s="28">
        <v>-8.7348622119290091</v>
      </c>
      <c r="HW178" s="29">
        <v>6.1113431496842097</v>
      </c>
      <c r="HX178" s="29">
        <v>6.1113431496842097</v>
      </c>
      <c r="HY178" s="29">
        <v>6.1113431496842097</v>
      </c>
      <c r="HZ178" s="29">
        <v>3.0367743045718756</v>
      </c>
      <c r="IA178" s="29">
        <v>6.1106027796842097</v>
      </c>
      <c r="IB178" s="29">
        <v>6.1106027796842097</v>
      </c>
      <c r="IC178" s="29">
        <v>6.1106027796842097</v>
      </c>
      <c r="ID178" s="29">
        <v>2.5686315418884709</v>
      </c>
      <c r="IE178" s="29">
        <v>6.1791419106842103</v>
      </c>
      <c r="IF178" s="29">
        <v>6.1791419106842103</v>
      </c>
      <c r="IG178" s="29">
        <v>6.1791419106842103</v>
      </c>
      <c r="IH178" s="29">
        <v>2.2702742933785718</v>
      </c>
      <c r="II178" s="29">
        <v>6.24265667368421</v>
      </c>
      <c r="IJ178" s="29">
        <v>6.24265667368421</v>
      </c>
      <c r="IK178" s="29">
        <v>6.24265667368421</v>
      </c>
      <c r="IL178" s="29">
        <v>2.0668020613847844</v>
      </c>
      <c r="IM178" s="29">
        <v>6.3001681446842097</v>
      </c>
      <c r="IN178" s="29">
        <v>6.3001681446842097</v>
      </c>
      <c r="IO178" s="29">
        <v>6.3001681446842097</v>
      </c>
      <c r="IP178" s="29">
        <v>1.9248773853481325</v>
      </c>
      <c r="IQ178" s="29">
        <v>6.3740206756842097</v>
      </c>
      <c r="IR178" s="29">
        <v>6.3740206756842097</v>
      </c>
      <c r="IS178" s="29">
        <v>6.3740206756842097</v>
      </c>
      <c r="IT178" s="29">
        <v>1.7268051176527806</v>
      </c>
      <c r="IU178" s="29">
        <v>6.4671729536842095</v>
      </c>
      <c r="IV178" s="29">
        <v>6.4671729536842095</v>
      </c>
      <c r="IW178" s="29">
        <v>6.4671729536842095</v>
      </c>
      <c r="IX178" s="29">
        <v>1.5293041552264128</v>
      </c>
      <c r="IY178" s="29">
        <v>6.5714807256842098</v>
      </c>
      <c r="IZ178" s="29">
        <v>6.5714807256842098</v>
      </c>
      <c r="JA178" s="29">
        <v>6.5714807256842098</v>
      </c>
      <c r="JB178" s="29">
        <v>1.3484543821696207</v>
      </c>
      <c r="JC178" s="29">
        <v>6.6971952116842104</v>
      </c>
      <c r="JD178" s="29">
        <v>6.6971952116842104</v>
      </c>
      <c r="JE178" s="29">
        <v>6.6971952116842104</v>
      </c>
      <c r="JF178" s="29">
        <v>1.0610698069886375</v>
      </c>
      <c r="JG178" s="29">
        <v>6.8626977586842095</v>
      </c>
      <c r="JH178" s="29">
        <v>6.8626977586842095</v>
      </c>
      <c r="JI178" s="29">
        <v>6.8626977586842095</v>
      </c>
      <c r="JJ178" s="29">
        <v>0.32627780233972459</v>
      </c>
      <c r="JK178" s="29">
        <v>7.6164500936842092</v>
      </c>
      <c r="JL178" s="29">
        <v>7.6164500936842092</v>
      </c>
      <c r="JM178" s="29">
        <v>7.6164500936842092</v>
      </c>
      <c r="JN178" s="29">
        <v>-3.2843990048095577</v>
      </c>
      <c r="JO178" s="29">
        <v>8.2118477946842106</v>
      </c>
      <c r="JP178" s="29">
        <v>8.2118477946842106</v>
      </c>
      <c r="JQ178" s="29">
        <v>8.2118477946842106</v>
      </c>
      <c r="JR178" s="29">
        <v>-6.3069227422551073</v>
      </c>
      <c r="JS178" s="29">
        <v>8.4884394426842107</v>
      </c>
      <c r="JT178" s="29">
        <v>8.4884394426842107</v>
      </c>
      <c r="JU178" s="29">
        <v>8.4884394426842107</v>
      </c>
      <c r="JV178" s="29">
        <v>-8.1261367951095522</v>
      </c>
      <c r="JW178" s="29">
        <v>8.52441286068421</v>
      </c>
      <c r="JX178" s="29">
        <v>8.52441286068421</v>
      </c>
      <c r="JY178" s="29">
        <v>8.52441286068421</v>
      </c>
      <c r="JZ178" s="29">
        <v>-7.9602958431683533</v>
      </c>
    </row>
    <row r="179" spans="1:286" ht="15" thickBot="1" x14ac:dyDescent="0.4">
      <c r="A179" s="2"/>
      <c r="B179" s="74" t="s">
        <v>652</v>
      </c>
      <c r="C179" s="74" t="s">
        <v>475</v>
      </c>
      <c r="D179" s="74" t="s">
        <v>857</v>
      </c>
      <c r="E179" s="87">
        <v>363389</v>
      </c>
      <c r="F179" s="84">
        <v>403254</v>
      </c>
      <c r="G179" s="22">
        <v>2.6844262295081971</v>
      </c>
      <c r="H179" s="22">
        <v>0.44197031039136303</v>
      </c>
      <c r="I179" s="22">
        <v>0.31765276430649858</v>
      </c>
      <c r="J179" s="22">
        <v>2.6844262295081971</v>
      </c>
      <c r="K179" s="22">
        <v>2.6844262295081971</v>
      </c>
      <c r="L179" s="22">
        <v>0.44197031039136303</v>
      </c>
      <c r="M179" s="22">
        <v>0.31765276430649858</v>
      </c>
      <c r="N179" s="22">
        <v>2.6844262295081971</v>
      </c>
      <c r="O179" s="22">
        <v>2.6844262295081971</v>
      </c>
      <c r="P179" s="22">
        <v>0.44197031039136303</v>
      </c>
      <c r="Q179" s="22">
        <v>0.31765276430649858</v>
      </c>
      <c r="R179" s="22">
        <v>2.6844262295081971</v>
      </c>
      <c r="S179" s="22">
        <v>2.6844262295081971</v>
      </c>
      <c r="T179" s="22">
        <v>0.44197031039136303</v>
      </c>
      <c r="U179" s="22">
        <v>0.31765276430649858</v>
      </c>
      <c r="V179" s="22">
        <v>2.6844262295081971</v>
      </c>
      <c r="W179" s="22">
        <v>2.6844262295081971</v>
      </c>
      <c r="X179" s="22">
        <v>0.44197031039136303</v>
      </c>
      <c r="Y179" s="22">
        <v>0.31765276430649858</v>
      </c>
      <c r="Z179" s="22">
        <v>2.6844262295081971</v>
      </c>
      <c r="AA179" s="22">
        <v>2.6844262295081971</v>
      </c>
      <c r="AB179" s="22">
        <v>0.44197031039136303</v>
      </c>
      <c r="AC179" s="22">
        <v>0.31765276430649858</v>
      </c>
      <c r="AD179" s="22">
        <v>2.6844262295081971</v>
      </c>
      <c r="AE179" s="22">
        <v>2.6844262295081971</v>
      </c>
      <c r="AF179" s="22">
        <v>0.44197031039136303</v>
      </c>
      <c r="AG179" s="22">
        <v>0.31765276430649858</v>
      </c>
      <c r="AH179" s="22">
        <v>2.6844262295081971</v>
      </c>
      <c r="AI179" s="22">
        <v>2.6844262295081971</v>
      </c>
      <c r="AJ179" s="22">
        <v>0.44197031039136303</v>
      </c>
      <c r="AK179" s="22">
        <v>0.31765276430649858</v>
      </c>
      <c r="AL179" s="22">
        <v>2.6844262295081971</v>
      </c>
      <c r="AM179" s="22">
        <v>2.6844262295081971</v>
      </c>
      <c r="AN179" s="22">
        <v>0.44197031039136303</v>
      </c>
      <c r="AO179" s="22">
        <v>0.31765276430649858</v>
      </c>
      <c r="AP179" s="22">
        <v>2.6844262295081971</v>
      </c>
      <c r="AQ179" s="22">
        <v>2.6844262295081971</v>
      </c>
      <c r="AR179" s="22">
        <v>0.44197031039136303</v>
      </c>
      <c r="AS179" s="22">
        <v>0.31765276430649858</v>
      </c>
      <c r="AT179" s="22">
        <v>2.6844262295081971</v>
      </c>
      <c r="AU179" s="22">
        <v>2.6844262295081971</v>
      </c>
      <c r="AV179" s="22">
        <v>0.44197031039136303</v>
      </c>
      <c r="AW179" s="22">
        <v>0.31765276430649858</v>
      </c>
      <c r="AX179" s="22">
        <v>2.6844262295081971</v>
      </c>
      <c r="AY179" s="22">
        <v>2.6844262295081971</v>
      </c>
      <c r="AZ179" s="22">
        <v>0.44197031039136303</v>
      </c>
      <c r="BA179" s="22">
        <v>0.31765276430649858</v>
      </c>
      <c r="BB179" s="22">
        <v>2.6844262295081971</v>
      </c>
      <c r="BC179" s="22">
        <v>2.6844262295081971</v>
      </c>
      <c r="BD179" s="22">
        <v>0.44197031039136303</v>
      </c>
      <c r="BE179" s="22">
        <v>0.31765276430649858</v>
      </c>
      <c r="BF179" s="22">
        <v>2.6844262295081971</v>
      </c>
      <c r="BG179" s="22">
        <v>2.6844262295081971</v>
      </c>
      <c r="BH179" s="22">
        <v>0.44197031039136303</v>
      </c>
      <c r="BI179" s="22">
        <v>0.31765276430649858</v>
      </c>
      <c r="BJ179" s="22">
        <v>2.6844262295081971</v>
      </c>
      <c r="BK179" s="25">
        <v>2.6844262295081971</v>
      </c>
      <c r="BL179" s="25">
        <v>0.44197031039136303</v>
      </c>
      <c r="BM179" s="25">
        <v>0.31765276430649858</v>
      </c>
      <c r="BN179" s="25">
        <v>2.6844262295081971</v>
      </c>
      <c r="BO179" s="25">
        <v>2.6844262295081971</v>
      </c>
      <c r="BP179" s="25">
        <v>0.44197031039136303</v>
      </c>
      <c r="BQ179" s="25">
        <v>0.31765276430649858</v>
      </c>
      <c r="BR179" s="25">
        <v>2.6844262295081971</v>
      </c>
      <c r="BS179" s="25">
        <v>2.6844262295081971</v>
      </c>
      <c r="BT179" s="25">
        <v>0.44197031039136303</v>
      </c>
      <c r="BU179" s="25">
        <v>0.31765276430649858</v>
      </c>
      <c r="BV179" s="25">
        <v>2.6844262295081971</v>
      </c>
      <c r="BW179" s="25">
        <v>2.6844262295081971</v>
      </c>
      <c r="BX179" s="25">
        <v>0.44197031039136303</v>
      </c>
      <c r="BY179" s="25">
        <v>0.31765276430649858</v>
      </c>
      <c r="BZ179" s="25">
        <v>2.6844262295081971</v>
      </c>
      <c r="CA179" s="25">
        <v>2.6844262295081971</v>
      </c>
      <c r="CB179" s="25">
        <v>0.44197031039136303</v>
      </c>
      <c r="CC179" s="25">
        <v>0.31765276430649858</v>
      </c>
      <c r="CD179" s="25">
        <v>2.6844262295081971</v>
      </c>
      <c r="CE179" s="25">
        <v>2.6844262295081971</v>
      </c>
      <c r="CF179" s="25">
        <v>0.44197031039136303</v>
      </c>
      <c r="CG179" s="25">
        <v>0.31765276430649858</v>
      </c>
      <c r="CH179" s="25">
        <v>2.6844262295081971</v>
      </c>
      <c r="CI179" s="25">
        <v>2.6844262295081971</v>
      </c>
      <c r="CJ179" s="25">
        <v>0.44197031039136303</v>
      </c>
      <c r="CK179" s="25">
        <v>0.31765276430649858</v>
      </c>
      <c r="CL179" s="25">
        <v>2.6844262295081971</v>
      </c>
      <c r="CM179" s="25">
        <v>2.6844262295081971</v>
      </c>
      <c r="CN179" s="25">
        <v>0.44197031039136303</v>
      </c>
      <c r="CO179" s="25">
        <v>0.31765276430649858</v>
      </c>
      <c r="CP179" s="25">
        <v>2.6844262295081971</v>
      </c>
      <c r="CQ179" s="25">
        <v>2.6844262295081971</v>
      </c>
      <c r="CR179" s="25">
        <v>0.44197031039136303</v>
      </c>
      <c r="CS179" s="25">
        <v>0.31765276430649858</v>
      </c>
      <c r="CT179" s="25">
        <v>2.6844262295081971</v>
      </c>
      <c r="CU179" s="25">
        <v>2.6844262295081971</v>
      </c>
      <c r="CV179" s="25">
        <v>0.44197031039136303</v>
      </c>
      <c r="CW179" s="25">
        <v>0.31765276430649858</v>
      </c>
      <c r="CX179" s="25">
        <v>2.6844262295081971</v>
      </c>
      <c r="CY179" s="25">
        <v>2.6844262295081971</v>
      </c>
      <c r="CZ179" s="25">
        <v>0.44197031039136303</v>
      </c>
      <c r="DA179" s="25">
        <v>0.31765276430649858</v>
      </c>
      <c r="DB179" s="25">
        <v>2.6844262295081971</v>
      </c>
      <c r="DC179" s="25">
        <v>2.6844262295081971</v>
      </c>
      <c r="DD179" s="25">
        <v>0.44197031039136303</v>
      </c>
      <c r="DE179" s="25">
        <v>0.31765276430649858</v>
      </c>
      <c r="DF179" s="25">
        <v>2.6844262295081971</v>
      </c>
      <c r="DG179" s="25">
        <v>2.6844262295081971</v>
      </c>
      <c r="DH179" s="25">
        <v>0.44197031039136303</v>
      </c>
      <c r="DI179" s="25">
        <v>0.31765276430649858</v>
      </c>
      <c r="DJ179" s="25">
        <v>2.6844262295081971</v>
      </c>
      <c r="DK179" s="25">
        <v>2.6844262295081971</v>
      </c>
      <c r="DL179" s="25">
        <v>0.44197031039136303</v>
      </c>
      <c r="DM179" s="25">
        <v>0.31765276430649858</v>
      </c>
      <c r="DN179" s="25">
        <v>2.6844262295081971</v>
      </c>
      <c r="DO179" s="27">
        <v>2.6844262295081971</v>
      </c>
      <c r="DP179" s="27">
        <v>0.44197031039136303</v>
      </c>
      <c r="DQ179" s="27">
        <v>0.31765276430649858</v>
      </c>
      <c r="DR179" s="27">
        <v>2.6844262295081971</v>
      </c>
      <c r="DS179" s="27">
        <v>2.6844262295081971</v>
      </c>
      <c r="DT179" s="27">
        <v>0.44197031039136303</v>
      </c>
      <c r="DU179" s="27">
        <v>0.31765276430649858</v>
      </c>
      <c r="DV179" s="27">
        <v>2.6844262295081971</v>
      </c>
      <c r="DW179" s="27">
        <v>2.6844262295081971</v>
      </c>
      <c r="DX179" s="27">
        <v>0.44197031039136303</v>
      </c>
      <c r="DY179" s="27">
        <v>0.31765276430649858</v>
      </c>
      <c r="DZ179" s="27">
        <v>2.6844262295081971</v>
      </c>
      <c r="EA179" s="27">
        <v>2.6844262295081971</v>
      </c>
      <c r="EB179" s="27">
        <v>0.44197031039136303</v>
      </c>
      <c r="EC179" s="27">
        <v>0.31765276430649858</v>
      </c>
      <c r="ED179" s="27">
        <v>2.6844262295081971</v>
      </c>
      <c r="EE179" s="27">
        <v>2.6844262295081971</v>
      </c>
      <c r="EF179" s="27">
        <v>0.44197031039136303</v>
      </c>
      <c r="EG179" s="27">
        <v>0.31765276430649858</v>
      </c>
      <c r="EH179" s="27">
        <v>2.6844262295081971</v>
      </c>
      <c r="EI179" s="27">
        <v>2.6844262295081971</v>
      </c>
      <c r="EJ179" s="27">
        <v>0.44197031039136303</v>
      </c>
      <c r="EK179" s="27">
        <v>0.31765276430649858</v>
      </c>
      <c r="EL179" s="27">
        <v>2.6844262295081971</v>
      </c>
      <c r="EM179" s="27">
        <v>2.6844262295081971</v>
      </c>
      <c r="EN179" s="27">
        <v>0.44197031039136303</v>
      </c>
      <c r="EO179" s="27">
        <v>0.31765276430649858</v>
      </c>
      <c r="EP179" s="27">
        <v>2.6844262295081971</v>
      </c>
      <c r="EQ179" s="27">
        <v>2.6844262295081971</v>
      </c>
      <c r="ER179" s="27">
        <v>0.44197031039136303</v>
      </c>
      <c r="ES179" s="27">
        <v>0.31765276430649858</v>
      </c>
      <c r="ET179" s="27">
        <v>2.6844262295081971</v>
      </c>
      <c r="EU179" s="27">
        <v>2.6844262295081971</v>
      </c>
      <c r="EV179" s="27">
        <v>0.44197031039136303</v>
      </c>
      <c r="EW179" s="27">
        <v>0.31765276430649858</v>
      </c>
      <c r="EX179" s="27">
        <v>2.6844262295081971</v>
      </c>
      <c r="EY179" s="27">
        <v>2.6844262295081971</v>
      </c>
      <c r="EZ179" s="27">
        <v>0.44197031039136303</v>
      </c>
      <c r="FA179" s="27">
        <v>0.31765276430649858</v>
      </c>
      <c r="FB179" s="27">
        <v>2.6844262295081971</v>
      </c>
      <c r="FC179" s="27">
        <v>2.6844262295081971</v>
      </c>
      <c r="FD179" s="27">
        <v>0.44197031039136303</v>
      </c>
      <c r="FE179" s="27">
        <v>0.31765276430649858</v>
      </c>
      <c r="FF179" s="27">
        <v>2.6844262295081971</v>
      </c>
      <c r="FG179" s="27">
        <v>2.6844262295081971</v>
      </c>
      <c r="FH179" s="27">
        <v>0.44197031039136303</v>
      </c>
      <c r="FI179" s="27">
        <v>0.31765276430649858</v>
      </c>
      <c r="FJ179" s="27">
        <v>2.6844262295081971</v>
      </c>
      <c r="FK179" s="27">
        <v>2.6844262295081971</v>
      </c>
      <c r="FL179" s="27">
        <v>0.44197031039136303</v>
      </c>
      <c r="FM179" s="27">
        <v>0.31765276430649858</v>
      </c>
      <c r="FN179" s="27">
        <v>2.6844262295081971</v>
      </c>
      <c r="FO179" s="27">
        <v>2.6844262295081971</v>
      </c>
      <c r="FP179" s="27">
        <v>0.44197031039136303</v>
      </c>
      <c r="FQ179" s="27">
        <v>0.31765276430649858</v>
      </c>
      <c r="FR179" s="27">
        <v>2.6844262295081971</v>
      </c>
      <c r="FS179" s="28">
        <v>2.6844262295081971</v>
      </c>
      <c r="FT179" s="28">
        <v>0.44197031039136303</v>
      </c>
      <c r="FU179" s="28">
        <v>0.31765276430649858</v>
      </c>
      <c r="FV179" s="28">
        <v>2.6844262295081971</v>
      </c>
      <c r="FW179" s="28">
        <v>2.6844262295081971</v>
      </c>
      <c r="FX179" s="28">
        <v>0.44197031039136303</v>
      </c>
      <c r="FY179" s="28">
        <v>0.31765276430649858</v>
      </c>
      <c r="FZ179" s="28">
        <v>2.6844262295081971</v>
      </c>
      <c r="GA179" s="28">
        <v>2.6844262295081971</v>
      </c>
      <c r="GB179" s="28">
        <v>0.44197031039136303</v>
      </c>
      <c r="GC179" s="28">
        <v>0.31765276430649858</v>
      </c>
      <c r="GD179" s="28">
        <v>2.6844262295081971</v>
      </c>
      <c r="GE179" s="28">
        <v>2.6844262295081971</v>
      </c>
      <c r="GF179" s="28">
        <v>0.44197031039136303</v>
      </c>
      <c r="GG179" s="28">
        <v>0.31765276430649858</v>
      </c>
      <c r="GH179" s="28">
        <v>2.6844262295081971</v>
      </c>
      <c r="GI179" s="28">
        <v>2.6844262295081971</v>
      </c>
      <c r="GJ179" s="28">
        <v>0.44197031039136303</v>
      </c>
      <c r="GK179" s="28">
        <v>0.31765276430649858</v>
      </c>
      <c r="GL179" s="28">
        <v>2.6844262295081971</v>
      </c>
      <c r="GM179" s="28">
        <v>2.6844262295081971</v>
      </c>
      <c r="GN179" s="28">
        <v>0.44197031039136303</v>
      </c>
      <c r="GO179" s="28">
        <v>0.31765276430649858</v>
      </c>
      <c r="GP179" s="28">
        <v>2.6844262295081971</v>
      </c>
      <c r="GQ179" s="28">
        <v>2.6844262295081971</v>
      </c>
      <c r="GR179" s="28">
        <v>0.44197031039136303</v>
      </c>
      <c r="GS179" s="28">
        <v>0.31765276430649858</v>
      </c>
      <c r="GT179" s="28">
        <v>2.6844262295081971</v>
      </c>
      <c r="GU179" s="28">
        <v>2.6844262295081971</v>
      </c>
      <c r="GV179" s="28">
        <v>0.44197031039136303</v>
      </c>
      <c r="GW179" s="28">
        <v>0.31765276430649858</v>
      </c>
      <c r="GX179" s="28">
        <v>2.6844262295081971</v>
      </c>
      <c r="GY179" s="28">
        <v>2.6844262295081971</v>
      </c>
      <c r="GZ179" s="28">
        <v>0.44197031039136303</v>
      </c>
      <c r="HA179" s="28">
        <v>0.31765276430649858</v>
      </c>
      <c r="HB179" s="28">
        <v>2.6844262295081971</v>
      </c>
      <c r="HC179" s="28">
        <v>2.6844262295081971</v>
      </c>
      <c r="HD179" s="28">
        <v>0.44197031039136303</v>
      </c>
      <c r="HE179" s="28">
        <v>0.31765276430649858</v>
      </c>
      <c r="HF179" s="28">
        <v>2.6844262295081971</v>
      </c>
      <c r="HG179" s="28">
        <v>2.6844262295081971</v>
      </c>
      <c r="HH179" s="28">
        <v>0.44197031039136303</v>
      </c>
      <c r="HI179" s="28">
        <v>0.31765276430649858</v>
      </c>
      <c r="HJ179" s="28">
        <v>2.6844262295081971</v>
      </c>
      <c r="HK179" s="28">
        <v>0.6757130355578439</v>
      </c>
      <c r="HL179" s="28">
        <v>0.25647502079567797</v>
      </c>
      <c r="HM179" s="28">
        <v>0.20956507663424184</v>
      </c>
      <c r="HN179" s="28">
        <v>-4.3951046716943409</v>
      </c>
      <c r="HO179" s="28">
        <v>1.6794871794871795</v>
      </c>
      <c r="HP179" s="28">
        <v>0.44197031039136303</v>
      </c>
      <c r="HQ179" s="28">
        <v>0.31765276430649858</v>
      </c>
      <c r="HR179" s="28">
        <v>-12.421173404970411</v>
      </c>
      <c r="HS179" s="28">
        <v>1.6794871794871795</v>
      </c>
      <c r="HT179" s="28">
        <v>0.44197031039136303</v>
      </c>
      <c r="HU179" s="28">
        <v>0.31765276430649858</v>
      </c>
      <c r="HV179" s="28">
        <v>-17.479037282711801</v>
      </c>
      <c r="HW179" s="29">
        <v>2.6844262295081971</v>
      </c>
      <c r="HX179" s="29">
        <v>0.44197031039136303</v>
      </c>
      <c r="HY179" s="29">
        <v>0.31765276430649858</v>
      </c>
      <c r="HZ179" s="29">
        <v>2.6844262295081971</v>
      </c>
      <c r="IA179" s="29">
        <v>2.6844262295081971</v>
      </c>
      <c r="IB179" s="29">
        <v>0.44197031039136303</v>
      </c>
      <c r="IC179" s="29">
        <v>0.31765276430649858</v>
      </c>
      <c r="ID179" s="29">
        <v>2.6844262295081971</v>
      </c>
      <c r="IE179" s="29">
        <v>2.6844262295081971</v>
      </c>
      <c r="IF179" s="29">
        <v>0.44197031039136303</v>
      </c>
      <c r="IG179" s="29">
        <v>0.31765276430649858</v>
      </c>
      <c r="IH179" s="29">
        <v>2.6844262295081971</v>
      </c>
      <c r="II179" s="29">
        <v>2.6844262295081971</v>
      </c>
      <c r="IJ179" s="29">
        <v>0.44197031039136303</v>
      </c>
      <c r="IK179" s="29">
        <v>0.31765276430649858</v>
      </c>
      <c r="IL179" s="29">
        <v>2.6844262295081971</v>
      </c>
      <c r="IM179" s="29">
        <v>2.6844262295081971</v>
      </c>
      <c r="IN179" s="29">
        <v>0.44197031039136303</v>
      </c>
      <c r="IO179" s="29">
        <v>0.31765276430649858</v>
      </c>
      <c r="IP179" s="29">
        <v>2.6844262295081971</v>
      </c>
      <c r="IQ179" s="29">
        <v>2.6844262295081971</v>
      </c>
      <c r="IR179" s="29">
        <v>0.44197031039136303</v>
      </c>
      <c r="IS179" s="29">
        <v>0.31765276430649858</v>
      </c>
      <c r="IT179" s="29">
        <v>2.6844262295081971</v>
      </c>
      <c r="IU179" s="29">
        <v>2.6844262295081971</v>
      </c>
      <c r="IV179" s="29">
        <v>0.44197031039136303</v>
      </c>
      <c r="IW179" s="29">
        <v>0.31765276430649858</v>
      </c>
      <c r="IX179" s="29">
        <v>2.6844262295081971</v>
      </c>
      <c r="IY179" s="29">
        <v>2.6844262295081971</v>
      </c>
      <c r="IZ179" s="29">
        <v>0.44197031039136303</v>
      </c>
      <c r="JA179" s="29">
        <v>0.31765276430649858</v>
      </c>
      <c r="JB179" s="29">
        <v>2.6844262295081971</v>
      </c>
      <c r="JC179" s="29">
        <v>2.6844262295081971</v>
      </c>
      <c r="JD179" s="29">
        <v>0.44197031039136303</v>
      </c>
      <c r="JE179" s="29">
        <v>0.31765276430649858</v>
      </c>
      <c r="JF179" s="29">
        <v>2.6844262295081971</v>
      </c>
      <c r="JG179" s="29">
        <v>2.6844262295081971</v>
      </c>
      <c r="JH179" s="29">
        <v>0.44197031039136303</v>
      </c>
      <c r="JI179" s="29">
        <v>0.31765276430649858</v>
      </c>
      <c r="JJ179" s="29">
        <v>2.6844262295081971</v>
      </c>
      <c r="JK179" s="29">
        <v>2.6844262295081971</v>
      </c>
      <c r="JL179" s="29">
        <v>0.44197031039136303</v>
      </c>
      <c r="JM179" s="29">
        <v>0.31765276430649858</v>
      </c>
      <c r="JN179" s="29">
        <v>-2.6172231383908411</v>
      </c>
      <c r="JO179" s="29">
        <v>1.6499477306891408</v>
      </c>
      <c r="JP179" s="29">
        <v>0.44197031039136303</v>
      </c>
      <c r="JQ179" s="29">
        <v>0.31765276430649858</v>
      </c>
      <c r="JR179" s="29">
        <v>-11.464506810936456</v>
      </c>
      <c r="JS179" s="29">
        <v>1.6794871794871795</v>
      </c>
      <c r="JT179" s="29">
        <v>0.44197031039136303</v>
      </c>
      <c r="JU179" s="29">
        <v>0.31765276430649858</v>
      </c>
      <c r="JV179" s="29">
        <v>-16.713341106125142</v>
      </c>
      <c r="JW179" s="29">
        <v>1.6794871794871795</v>
      </c>
      <c r="JX179" s="29">
        <v>0.44197031039136303</v>
      </c>
      <c r="JY179" s="29">
        <v>0.31765276430649858</v>
      </c>
      <c r="JZ179" s="29">
        <v>-14.878077668706439</v>
      </c>
    </row>
    <row r="180" spans="1:286" ht="15" thickBot="1" x14ac:dyDescent="0.4">
      <c r="A180" s="2"/>
      <c r="B180" s="74" t="s">
        <v>653</v>
      </c>
      <c r="C180" s="74" t="s">
        <v>545</v>
      </c>
      <c r="D180" s="74" t="s">
        <v>851</v>
      </c>
      <c r="E180" s="87">
        <v>390287</v>
      </c>
      <c r="F180" s="84">
        <v>402592</v>
      </c>
      <c r="G180" s="22">
        <v>22.662961983368422</v>
      </c>
      <c r="H180" s="22">
        <v>6.9296370163542047</v>
      </c>
      <c r="I180" s="22">
        <v>5.0550737255235134</v>
      </c>
      <c r="J180" s="22">
        <v>18.650480626048669</v>
      </c>
      <c r="K180" s="22">
        <v>4.9586151227311328</v>
      </c>
      <c r="L180" s="22">
        <v>0.80433602944150073</v>
      </c>
      <c r="M180" s="22">
        <v>0.58675193510508217</v>
      </c>
      <c r="N180" s="22">
        <v>4.9586151227311328</v>
      </c>
      <c r="O180" s="22">
        <v>3.3264955156159508</v>
      </c>
      <c r="P180" s="22">
        <v>0.53959021395308437</v>
      </c>
      <c r="Q180" s="22">
        <v>0.39362354863125554</v>
      </c>
      <c r="R180" s="22">
        <v>3.3264955156159508</v>
      </c>
      <c r="S180" s="22">
        <v>1.3234547475344491</v>
      </c>
      <c r="T180" s="22">
        <v>0.21467734648279183</v>
      </c>
      <c r="U180" s="22">
        <v>0.15660413541273988</v>
      </c>
      <c r="V180" s="22">
        <v>1.3234547475344491</v>
      </c>
      <c r="W180" s="22">
        <v>2.6914375645502386</v>
      </c>
      <c r="X180" s="22">
        <v>0.43657758276824887</v>
      </c>
      <c r="Y180" s="22">
        <v>0.31847726837580376</v>
      </c>
      <c r="Z180" s="22">
        <v>2.6914375645502386</v>
      </c>
      <c r="AA180" s="22">
        <v>2.6914375645502386</v>
      </c>
      <c r="AB180" s="22">
        <v>0.43657758276824887</v>
      </c>
      <c r="AC180" s="22">
        <v>0.31847726837580376</v>
      </c>
      <c r="AD180" s="22">
        <v>2.6914375645502386</v>
      </c>
      <c r="AE180" s="22">
        <v>2.6914375645502386</v>
      </c>
      <c r="AF180" s="22">
        <v>0.43657758276824887</v>
      </c>
      <c r="AG180" s="22">
        <v>0.31847726837580376</v>
      </c>
      <c r="AH180" s="22">
        <v>2.6914375645502386</v>
      </c>
      <c r="AI180" s="22">
        <v>2.6914375645502386</v>
      </c>
      <c r="AJ180" s="22">
        <v>0.43657758276824887</v>
      </c>
      <c r="AK180" s="22">
        <v>0.31847726837580376</v>
      </c>
      <c r="AL180" s="22">
        <v>2.6914375645502386</v>
      </c>
      <c r="AM180" s="22">
        <v>2.6914375645502386</v>
      </c>
      <c r="AN180" s="22">
        <v>0.43657758276824887</v>
      </c>
      <c r="AO180" s="22">
        <v>0.31847726837580376</v>
      </c>
      <c r="AP180" s="22">
        <v>2.6914375645502386</v>
      </c>
      <c r="AQ180" s="22">
        <v>2.6914375645502386</v>
      </c>
      <c r="AR180" s="22">
        <v>0.43657758276824887</v>
      </c>
      <c r="AS180" s="22">
        <v>0.31847726837580376</v>
      </c>
      <c r="AT180" s="22">
        <v>2.6914375645502386</v>
      </c>
      <c r="AU180" s="22">
        <v>2.6914375645502386</v>
      </c>
      <c r="AV180" s="22">
        <v>0.43657758276824887</v>
      </c>
      <c r="AW180" s="22">
        <v>0.31847726837580376</v>
      </c>
      <c r="AX180" s="22">
        <v>2.6914375645502386</v>
      </c>
      <c r="AY180" s="22">
        <v>6.7090077085640143</v>
      </c>
      <c r="AZ180" s="22">
        <v>1.0882668826344803</v>
      </c>
      <c r="BA180" s="22">
        <v>0.79387553948060186</v>
      </c>
      <c r="BB180" s="22">
        <v>6.7090077085640143</v>
      </c>
      <c r="BC180" s="22">
        <v>24.499387356368423</v>
      </c>
      <c r="BD180" s="22">
        <v>4.5414927686927005</v>
      </c>
      <c r="BE180" s="22">
        <v>3.3129557458049748</v>
      </c>
      <c r="BF180" s="22">
        <v>14.99738402997103</v>
      </c>
      <c r="BG180" s="22">
        <v>24.734451924368422</v>
      </c>
      <c r="BH180" s="22">
        <v>5.3744778274536245</v>
      </c>
      <c r="BI180" s="22">
        <v>3.9206067489323186</v>
      </c>
      <c r="BJ180" s="22">
        <v>15.008040676862453</v>
      </c>
      <c r="BK180" s="25">
        <v>22.66660551136842</v>
      </c>
      <c r="BL180" s="25">
        <v>6.92963701635421</v>
      </c>
      <c r="BM180" s="25">
        <v>5.055073725523517</v>
      </c>
      <c r="BN180" s="25">
        <v>18.650480626048669</v>
      </c>
      <c r="BO180" s="25">
        <v>5.4417164064533408</v>
      </c>
      <c r="BP180" s="25">
        <v>0.88269979810463317</v>
      </c>
      <c r="BQ180" s="25">
        <v>0.6439172133248664</v>
      </c>
      <c r="BR180" s="25">
        <v>5.4417164064533408</v>
      </c>
      <c r="BS180" s="25">
        <v>4.2573606350423985</v>
      </c>
      <c r="BT180" s="25">
        <v>0.6905856704612453</v>
      </c>
      <c r="BU180" s="25">
        <v>0.50377263191894173</v>
      </c>
      <c r="BV180" s="25">
        <v>4.2573606350423985</v>
      </c>
      <c r="BW180" s="25">
        <v>3.0477340470273386</v>
      </c>
      <c r="BX180" s="25">
        <v>0.49437236839415138</v>
      </c>
      <c r="BY180" s="25">
        <v>0.36063775984170049</v>
      </c>
      <c r="BZ180" s="25">
        <v>3.0477340470273386</v>
      </c>
      <c r="CA180" s="25">
        <v>1.8458027076774393</v>
      </c>
      <c r="CB180" s="25">
        <v>0.29940731117036595</v>
      </c>
      <c r="CC180" s="25">
        <v>0.21841346499895756</v>
      </c>
      <c r="CD180" s="25">
        <v>1.8458027076774393</v>
      </c>
      <c r="CE180" s="25">
        <v>0.19065922317726297</v>
      </c>
      <c r="CF180" s="25">
        <v>3.0926796847732651E-2</v>
      </c>
      <c r="CG180" s="25">
        <v>2.2560667721933339E-2</v>
      </c>
      <c r="CH180" s="25">
        <v>0.19065922317726297</v>
      </c>
      <c r="CI180" s="25">
        <v>2.6914375645502386</v>
      </c>
      <c r="CJ180" s="25">
        <v>0.43657758276824887</v>
      </c>
      <c r="CK180" s="25">
        <v>0.31847726837580376</v>
      </c>
      <c r="CL180" s="25">
        <v>2.6914375645502386</v>
      </c>
      <c r="CM180" s="25">
        <v>2.6914375645502386</v>
      </c>
      <c r="CN180" s="25">
        <v>0.43657758276824887</v>
      </c>
      <c r="CO180" s="25">
        <v>0.31847726837580376</v>
      </c>
      <c r="CP180" s="25">
        <v>2.6914375645502386</v>
      </c>
      <c r="CQ180" s="25">
        <v>2.6914375645502386</v>
      </c>
      <c r="CR180" s="25">
        <v>0.43657758276824887</v>
      </c>
      <c r="CS180" s="25">
        <v>0.31847726837580376</v>
      </c>
      <c r="CT180" s="25">
        <v>2.6914375645502386</v>
      </c>
      <c r="CU180" s="25">
        <v>2.6914375645502386</v>
      </c>
      <c r="CV180" s="25">
        <v>0.43657758276824887</v>
      </c>
      <c r="CW180" s="25">
        <v>0.31847726837580376</v>
      </c>
      <c r="CX180" s="25">
        <v>2.6914375645502386</v>
      </c>
      <c r="CY180" s="25">
        <v>2.6914375645502386</v>
      </c>
      <c r="CZ180" s="25">
        <v>0.43657758276824887</v>
      </c>
      <c r="DA180" s="25">
        <v>0.31847726837580376</v>
      </c>
      <c r="DB180" s="25">
        <v>2.6914375645502386</v>
      </c>
      <c r="DC180" s="25">
        <v>6.4728322260505955</v>
      </c>
      <c r="DD180" s="25">
        <v>1.0499569018929937</v>
      </c>
      <c r="DE180" s="25">
        <v>0.76592894190059058</v>
      </c>
      <c r="DF180" s="25">
        <v>6.4728322260505955</v>
      </c>
      <c r="DG180" s="25">
        <v>20.287941149096415</v>
      </c>
      <c r="DH180" s="25">
        <v>3.2909031303117464</v>
      </c>
      <c r="DI180" s="25">
        <v>2.4006680159467191</v>
      </c>
      <c r="DJ180" s="25">
        <v>16.537809626970585</v>
      </c>
      <c r="DK180" s="25">
        <v>23.709863805368421</v>
      </c>
      <c r="DL180" s="25">
        <v>3.8528945501513996</v>
      </c>
      <c r="DM180" s="25">
        <v>2.8106329323913228</v>
      </c>
      <c r="DN180" s="25">
        <v>16.426786732991591</v>
      </c>
      <c r="DO180" s="27">
        <v>22.662961983368422</v>
      </c>
      <c r="DP180" s="27">
        <v>6.92963701635421</v>
      </c>
      <c r="DQ180" s="27">
        <v>5.055073725523517</v>
      </c>
      <c r="DR180" s="27">
        <v>18.650480626048669</v>
      </c>
      <c r="DS180" s="27">
        <v>4.9732600511866725</v>
      </c>
      <c r="DT180" s="27">
        <v>0.8067115805407149</v>
      </c>
      <c r="DU180" s="27">
        <v>0.58848486655833654</v>
      </c>
      <c r="DV180" s="27">
        <v>4.9732600511866725</v>
      </c>
      <c r="DW180" s="27">
        <v>3.3558509360456403</v>
      </c>
      <c r="DX180" s="27">
        <v>0.54435195119757485</v>
      </c>
      <c r="DY180" s="27">
        <v>0.39709716965580016</v>
      </c>
      <c r="DZ180" s="27">
        <v>3.3558509360456403</v>
      </c>
      <c r="EA180" s="27">
        <v>1.3487559071902564</v>
      </c>
      <c r="EB180" s="27">
        <v>0.21878144284722364</v>
      </c>
      <c r="EC180" s="27">
        <v>0.15959801657129022</v>
      </c>
      <c r="ED180" s="27">
        <v>1.3487559071902564</v>
      </c>
      <c r="EE180" s="27">
        <v>2.6914375645502386</v>
      </c>
      <c r="EF180" s="27">
        <v>0.43657758276824887</v>
      </c>
      <c r="EG180" s="27">
        <v>0.31847726837580376</v>
      </c>
      <c r="EH180" s="27">
        <v>2.6914375645502386</v>
      </c>
      <c r="EI180" s="27">
        <v>2.6914375645502386</v>
      </c>
      <c r="EJ180" s="27">
        <v>0.43657758276824887</v>
      </c>
      <c r="EK180" s="27">
        <v>0.31847726837580376</v>
      </c>
      <c r="EL180" s="27">
        <v>2.6914375645502386</v>
      </c>
      <c r="EM180" s="27">
        <v>2.6914375645502386</v>
      </c>
      <c r="EN180" s="27">
        <v>0.43657758276824887</v>
      </c>
      <c r="EO180" s="27">
        <v>0.31847726837580376</v>
      </c>
      <c r="EP180" s="27">
        <v>2.6914375645502386</v>
      </c>
      <c r="EQ180" s="27">
        <v>2.6914375645502386</v>
      </c>
      <c r="ER180" s="27">
        <v>0.43657758276824887</v>
      </c>
      <c r="ES180" s="27">
        <v>0.31847726837580376</v>
      </c>
      <c r="ET180" s="27">
        <v>2.6914375645502386</v>
      </c>
      <c r="EU180" s="27">
        <v>2.6914375645502386</v>
      </c>
      <c r="EV180" s="27">
        <v>0.43657758276824887</v>
      </c>
      <c r="EW180" s="27">
        <v>0.31847726837580376</v>
      </c>
      <c r="EX180" s="27">
        <v>2.6914375645502386</v>
      </c>
      <c r="EY180" s="27">
        <v>2.6914375645502386</v>
      </c>
      <c r="EZ180" s="27">
        <v>0.43657758276824887</v>
      </c>
      <c r="FA180" s="27">
        <v>0.31847726837580376</v>
      </c>
      <c r="FB180" s="27">
        <v>2.6914375645502386</v>
      </c>
      <c r="FC180" s="27">
        <v>2.6914375645502386</v>
      </c>
      <c r="FD180" s="27">
        <v>0.43657758276824887</v>
      </c>
      <c r="FE180" s="27">
        <v>0.31847726837580376</v>
      </c>
      <c r="FF180" s="27">
        <v>2.6914375645502386</v>
      </c>
      <c r="FG180" s="27">
        <v>7.0659306482210313</v>
      </c>
      <c r="FH180" s="27">
        <v>1.146163285762092</v>
      </c>
      <c r="FI180" s="27">
        <v>0.83611015949922529</v>
      </c>
      <c r="FJ180" s="27">
        <v>7.0659306482210313</v>
      </c>
      <c r="FK180" s="27">
        <v>24.315277767368421</v>
      </c>
      <c r="FL180" s="27">
        <v>4.6053398237062417</v>
      </c>
      <c r="FM180" s="27">
        <v>3.3595312835264024</v>
      </c>
      <c r="FN180" s="27">
        <v>15.239885320511137</v>
      </c>
      <c r="FO180" s="27">
        <v>24.476101181368421</v>
      </c>
      <c r="FP180" s="27">
        <v>5.4529558325889811</v>
      </c>
      <c r="FQ180" s="27">
        <v>3.9778553610681331</v>
      </c>
      <c r="FR180" s="27">
        <v>15.305207539027307</v>
      </c>
      <c r="FS180" s="28">
        <v>22.662836586368421</v>
      </c>
      <c r="FT180" s="28">
        <v>6.92963701635421</v>
      </c>
      <c r="FU180" s="28">
        <v>5.055073725523517</v>
      </c>
      <c r="FV180" s="28">
        <v>18.650480626048669</v>
      </c>
      <c r="FW180" s="28">
        <v>1.8327639857093745</v>
      </c>
      <c r="FX180" s="28">
        <v>0.29729230252436151</v>
      </c>
      <c r="FY180" s="28">
        <v>0.216870595637916</v>
      </c>
      <c r="FZ180" s="28">
        <v>1.8327639857093745</v>
      </c>
      <c r="GA180" s="28">
        <v>2.6914375645502386</v>
      </c>
      <c r="GB180" s="28">
        <v>0.43657758276824887</v>
      </c>
      <c r="GC180" s="28">
        <v>0.31847726837580376</v>
      </c>
      <c r="GD180" s="28">
        <v>2.6914375645502386</v>
      </c>
      <c r="GE180" s="28">
        <v>2.6914375645502386</v>
      </c>
      <c r="GF180" s="28">
        <v>0.43657758276824887</v>
      </c>
      <c r="GG180" s="28">
        <v>0.31847726837580376</v>
      </c>
      <c r="GH180" s="28">
        <v>2.6914375645502386</v>
      </c>
      <c r="GI180" s="28">
        <v>2.6914375645502386</v>
      </c>
      <c r="GJ180" s="28">
        <v>0.43657758276824887</v>
      </c>
      <c r="GK180" s="28">
        <v>0.31847726837580376</v>
      </c>
      <c r="GL180" s="28">
        <v>2.6914375645502386</v>
      </c>
      <c r="GM180" s="28">
        <v>2.6914375645502386</v>
      </c>
      <c r="GN180" s="28">
        <v>0.43657758276824887</v>
      </c>
      <c r="GO180" s="28">
        <v>0.31847726837580376</v>
      </c>
      <c r="GP180" s="28">
        <v>2.6914375645502386</v>
      </c>
      <c r="GQ180" s="28">
        <v>2.6914375645502386</v>
      </c>
      <c r="GR180" s="28">
        <v>0.43657758276824887</v>
      </c>
      <c r="GS180" s="28">
        <v>0.31847726837580376</v>
      </c>
      <c r="GT180" s="28">
        <v>2.6914375645502386</v>
      </c>
      <c r="GU180" s="28">
        <v>2.6914375645502386</v>
      </c>
      <c r="GV180" s="28">
        <v>0.43657758276824887</v>
      </c>
      <c r="GW180" s="28">
        <v>0.31847726837580376</v>
      </c>
      <c r="GX180" s="28">
        <v>2.6914375645502386</v>
      </c>
      <c r="GY180" s="28">
        <v>2.6914375645502386</v>
      </c>
      <c r="GZ180" s="28">
        <v>0.43657758276824887</v>
      </c>
      <c r="HA180" s="28">
        <v>0.31847726837580376</v>
      </c>
      <c r="HB180" s="28">
        <v>2.6914375645502386</v>
      </c>
      <c r="HC180" s="28">
        <v>2.6914375645502386</v>
      </c>
      <c r="HD180" s="28">
        <v>0.43657758276824887</v>
      </c>
      <c r="HE180" s="28">
        <v>0.31847726837580376</v>
      </c>
      <c r="HF180" s="28">
        <v>2.6914375645502386</v>
      </c>
      <c r="HG180" s="28">
        <v>2.6914375645502386</v>
      </c>
      <c r="HH180" s="28">
        <v>0.43657758276824887</v>
      </c>
      <c r="HI180" s="28">
        <v>0.31847726837580376</v>
      </c>
      <c r="HJ180" s="28">
        <v>2.6914375645502386</v>
      </c>
      <c r="HK180" s="28">
        <v>2.6914375645502386</v>
      </c>
      <c r="HL180" s="28">
        <v>0.43657758276824887</v>
      </c>
      <c r="HM180" s="28">
        <v>0.31847726837580376</v>
      </c>
      <c r="HN180" s="28">
        <v>2.6914375645502386</v>
      </c>
      <c r="HO180" s="28">
        <v>6.1908927532132703</v>
      </c>
      <c r="HP180" s="28">
        <v>1.0042235528606736</v>
      </c>
      <c r="HQ180" s="28">
        <v>0.7325671005042993</v>
      </c>
      <c r="HR180" s="28">
        <v>6.1908927532132703</v>
      </c>
      <c r="HS180" s="28">
        <v>8.0820107286547618</v>
      </c>
      <c r="HT180" s="28">
        <v>1.3109814451195632</v>
      </c>
      <c r="HU180" s="28">
        <v>0.95634271206883215</v>
      </c>
      <c r="HV180" s="28">
        <v>8.0820107286547618</v>
      </c>
      <c r="HW180" s="29">
        <v>22.662836586368421</v>
      </c>
      <c r="HX180" s="29">
        <v>6.92963701635421</v>
      </c>
      <c r="HY180" s="29">
        <v>5.055073725523517</v>
      </c>
      <c r="HZ180" s="29">
        <v>18.650480626048669</v>
      </c>
      <c r="IA180" s="29">
        <v>5.39810559059379</v>
      </c>
      <c r="IB180" s="29">
        <v>0.87562569583999628</v>
      </c>
      <c r="IC180" s="29">
        <v>0.63875675421203881</v>
      </c>
      <c r="ID180" s="29">
        <v>5.39810559059379</v>
      </c>
      <c r="IE180" s="29">
        <v>3.754088265601002</v>
      </c>
      <c r="IF180" s="29">
        <v>0.60894995376517891</v>
      </c>
      <c r="IG180" s="29">
        <v>0.44422051316284544</v>
      </c>
      <c r="IH180" s="29">
        <v>3.754088265601002</v>
      </c>
      <c r="II180" s="29">
        <v>1.3704709772241002</v>
      </c>
      <c r="IJ180" s="29">
        <v>0.22230384028637915</v>
      </c>
      <c r="IK180" s="29">
        <v>0.16216755646255776</v>
      </c>
      <c r="IL180" s="29">
        <v>1.3704709772241002</v>
      </c>
      <c r="IM180" s="29">
        <v>2.6914375645502386</v>
      </c>
      <c r="IN180" s="29">
        <v>0.43657758276824887</v>
      </c>
      <c r="IO180" s="29">
        <v>0.31847726837580376</v>
      </c>
      <c r="IP180" s="29">
        <v>2.6914375645502386</v>
      </c>
      <c r="IQ180" s="29">
        <v>2.6914375645502386</v>
      </c>
      <c r="IR180" s="29">
        <v>0.43657758276824887</v>
      </c>
      <c r="IS180" s="29">
        <v>0.31847726837580376</v>
      </c>
      <c r="IT180" s="29">
        <v>2.6914375645502386</v>
      </c>
      <c r="IU180" s="29">
        <v>2.6914375645502386</v>
      </c>
      <c r="IV180" s="29">
        <v>0.43657758276824887</v>
      </c>
      <c r="IW180" s="29">
        <v>0.31847726837580376</v>
      </c>
      <c r="IX180" s="29">
        <v>2.6914375645502386</v>
      </c>
      <c r="IY180" s="29">
        <v>2.6914375645502386</v>
      </c>
      <c r="IZ180" s="29">
        <v>0.43657758276824887</v>
      </c>
      <c r="JA180" s="29">
        <v>0.31847726837580376</v>
      </c>
      <c r="JB180" s="29">
        <v>2.6914375645502386</v>
      </c>
      <c r="JC180" s="29">
        <v>2.6914375645502386</v>
      </c>
      <c r="JD180" s="29">
        <v>0.43657758276824887</v>
      </c>
      <c r="JE180" s="29">
        <v>0.31847726837580376</v>
      </c>
      <c r="JF180" s="29">
        <v>2.6914375645502386</v>
      </c>
      <c r="JG180" s="29">
        <v>2.6914375645502386</v>
      </c>
      <c r="JH180" s="29">
        <v>0.43657758276824887</v>
      </c>
      <c r="JI180" s="29">
        <v>0.31847726837580376</v>
      </c>
      <c r="JJ180" s="29">
        <v>2.6914375645502386</v>
      </c>
      <c r="JK180" s="29">
        <v>24.416665766368421</v>
      </c>
      <c r="JL180" s="29">
        <v>4.9501066238860298</v>
      </c>
      <c r="JM180" s="29">
        <v>3.6110338642400155</v>
      </c>
      <c r="JN180" s="29">
        <v>13.500912361170402</v>
      </c>
      <c r="JO180" s="29">
        <v>24.89125855536842</v>
      </c>
      <c r="JP180" s="29">
        <v>4.0642607820583754</v>
      </c>
      <c r="JQ180" s="29">
        <v>2.9648216558200149</v>
      </c>
      <c r="JR180" s="29">
        <v>11.011995902484706</v>
      </c>
      <c r="JS180" s="29">
        <v>23.233918080309838</v>
      </c>
      <c r="JT180" s="29">
        <v>3.7687694960266445</v>
      </c>
      <c r="JU180" s="29">
        <v>2.7492648766388115</v>
      </c>
      <c r="JV180" s="29">
        <v>9.6145156691426195</v>
      </c>
      <c r="JW180" s="29">
        <v>23.203681367823876</v>
      </c>
      <c r="JX180" s="29">
        <v>3.7638648045629268</v>
      </c>
      <c r="JY180" s="29">
        <v>2.7456869725016215</v>
      </c>
      <c r="JZ180" s="29">
        <v>10.079861227573126</v>
      </c>
    </row>
    <row r="181" spans="1:286" ht="15" thickBot="1" x14ac:dyDescent="0.4">
      <c r="A181" s="2"/>
      <c r="B181" s="74" t="s">
        <v>654</v>
      </c>
      <c r="C181" s="74" t="s">
        <v>462</v>
      </c>
      <c r="D181" s="74" t="s">
        <v>855</v>
      </c>
      <c r="E181" s="87">
        <v>352311</v>
      </c>
      <c r="F181" s="84">
        <v>429141</v>
      </c>
      <c r="G181" s="22">
        <v>31.021419209000001</v>
      </c>
      <c r="H181" s="22">
        <v>8.104318488529012</v>
      </c>
      <c r="I181" s="22">
        <v>5.8247332686711921</v>
      </c>
      <c r="J181" s="22">
        <v>12.744422408877298</v>
      </c>
      <c r="K181" s="22">
        <v>31.006141359000001</v>
      </c>
      <c r="L181" s="22">
        <v>8.0421657553956045</v>
      </c>
      <c r="M181" s="22">
        <v>5.7800628756044077</v>
      </c>
      <c r="N181" s="22">
        <v>12.725585020702626</v>
      </c>
      <c r="O181" s="22">
        <v>31.090194787000001</v>
      </c>
      <c r="P181" s="22">
        <v>7.9364728902566268</v>
      </c>
      <c r="Q181" s="22">
        <v>5.7040993323764901</v>
      </c>
      <c r="R181" s="22">
        <v>12.40350741655636</v>
      </c>
      <c r="S181" s="22">
        <v>31.215015424000001</v>
      </c>
      <c r="T181" s="22">
        <v>7.7130780560600689</v>
      </c>
      <c r="U181" s="22">
        <v>5.5435410664796425</v>
      </c>
      <c r="V181" s="22">
        <v>11.825165908728479</v>
      </c>
      <c r="W181" s="22">
        <v>31.366328465999999</v>
      </c>
      <c r="X181" s="22">
        <v>7.5718242847100203</v>
      </c>
      <c r="Y181" s="22">
        <v>5.4420191997770377</v>
      </c>
      <c r="Z181" s="22">
        <v>11.448496367874551</v>
      </c>
      <c r="AA181" s="22">
        <v>31.499028769999999</v>
      </c>
      <c r="AB181" s="22">
        <v>7.3640120933181592</v>
      </c>
      <c r="AC181" s="22">
        <v>5.2926604860802682</v>
      </c>
      <c r="AD181" s="22">
        <v>10.838212124210898</v>
      </c>
      <c r="AE181" s="22">
        <v>31.636947458000002</v>
      </c>
      <c r="AF181" s="22">
        <v>7.1660179064152363</v>
      </c>
      <c r="AG181" s="22">
        <v>5.1503581655224933</v>
      </c>
      <c r="AH181" s="22">
        <v>10.223380542847764</v>
      </c>
      <c r="AI181" s="22">
        <v>31.790528748</v>
      </c>
      <c r="AJ181" s="22">
        <v>6.9817709390581406</v>
      </c>
      <c r="AK181" s="22">
        <v>5.0179362423298572</v>
      </c>
      <c r="AL181" s="22">
        <v>9.6531756616229387</v>
      </c>
      <c r="AM181" s="22">
        <v>31.959781198000002</v>
      </c>
      <c r="AN181" s="22">
        <v>6.7222112202472166</v>
      </c>
      <c r="AO181" s="22">
        <v>4.8313855617877666</v>
      </c>
      <c r="AP181" s="22">
        <v>9.0464247873847583</v>
      </c>
      <c r="AQ181" s="22">
        <v>32.157389027000001</v>
      </c>
      <c r="AR181" s="22">
        <v>6.4668860611304302</v>
      </c>
      <c r="AS181" s="22">
        <v>4.6478783426747325</v>
      </c>
      <c r="AT181" s="22">
        <v>8.193983812679825</v>
      </c>
      <c r="AU181" s="22">
        <v>32.977434766999998</v>
      </c>
      <c r="AV181" s="22">
        <v>5.7355118354170251</v>
      </c>
      <c r="AW181" s="22">
        <v>4.1222252861726636</v>
      </c>
      <c r="AX181" s="22">
        <v>5.2586187704866774</v>
      </c>
      <c r="AY181" s="22">
        <v>33.607555300999998</v>
      </c>
      <c r="AZ181" s="22">
        <v>5.9419415873524697</v>
      </c>
      <c r="BA181" s="22">
        <v>4.2705904134123962</v>
      </c>
      <c r="BB181" s="22">
        <v>3.8168596310893435</v>
      </c>
      <c r="BC181" s="22">
        <v>33.995679029000001</v>
      </c>
      <c r="BD181" s="22">
        <v>6.6689235478997855</v>
      </c>
      <c r="BE181" s="22">
        <v>4.793086662457557</v>
      </c>
      <c r="BF181" s="22">
        <v>3.4200163412376696</v>
      </c>
      <c r="BG181" s="22">
        <v>34.247559314</v>
      </c>
      <c r="BH181" s="22">
        <v>6.6196556873697414</v>
      </c>
      <c r="BI181" s="22">
        <v>4.7576768810290773</v>
      </c>
      <c r="BJ181" s="22">
        <v>3.8629651696336964</v>
      </c>
      <c r="BK181" s="25">
        <v>31.02044613</v>
      </c>
      <c r="BL181" s="25">
        <v>8.104318488529012</v>
      </c>
      <c r="BM181" s="25">
        <v>5.8247332686711921</v>
      </c>
      <c r="BN181" s="25">
        <v>12.744422408877298</v>
      </c>
      <c r="BO181" s="25">
        <v>31.003037744</v>
      </c>
      <c r="BP181" s="25">
        <v>8.0147876734076746</v>
      </c>
      <c r="BQ181" s="25">
        <v>5.7603857090156039</v>
      </c>
      <c r="BR181" s="25">
        <v>12.714237784260568</v>
      </c>
      <c r="BS181" s="25">
        <v>31.054835471000001</v>
      </c>
      <c r="BT181" s="25">
        <v>7.9427684321018193</v>
      </c>
      <c r="BU181" s="25">
        <v>5.7086240622574671</v>
      </c>
      <c r="BV181" s="25">
        <v>12.503940210712079</v>
      </c>
      <c r="BW181" s="25">
        <v>31.124004918000001</v>
      </c>
      <c r="BX181" s="25">
        <v>7.7611500248429728</v>
      </c>
      <c r="BY181" s="25">
        <v>5.5780913369627969</v>
      </c>
      <c r="BZ181" s="25">
        <v>12.117493717485853</v>
      </c>
      <c r="CA181" s="25">
        <v>31.198308193999999</v>
      </c>
      <c r="CB181" s="25">
        <v>7.6365021122790635</v>
      </c>
      <c r="CC181" s="25">
        <v>5.4885044279328676</v>
      </c>
      <c r="CD181" s="25">
        <v>12.010100142348628</v>
      </c>
      <c r="CE181" s="25">
        <v>31.290992837000001</v>
      </c>
      <c r="CF181" s="25">
        <v>7.4454451043030447</v>
      </c>
      <c r="CG181" s="25">
        <v>5.3511879944602878</v>
      </c>
      <c r="CH181" s="25">
        <v>11.609319808820898</v>
      </c>
      <c r="CI181" s="25">
        <v>31.408201739999999</v>
      </c>
      <c r="CJ181" s="25">
        <v>7.3219313001793873</v>
      </c>
      <c r="CK181" s="25">
        <v>5.2624161914965342</v>
      </c>
      <c r="CL181" s="25">
        <v>11.146180918856615</v>
      </c>
      <c r="CM181" s="25">
        <v>31.529446517</v>
      </c>
      <c r="CN181" s="25">
        <v>7.2060475628992702</v>
      </c>
      <c r="CO181" s="25">
        <v>5.1791282678063624</v>
      </c>
      <c r="CP181" s="25">
        <v>10.713403382505888</v>
      </c>
      <c r="CQ181" s="25">
        <v>31.652149637000001</v>
      </c>
      <c r="CR181" s="25">
        <v>7.0278784558669605</v>
      </c>
      <c r="CS181" s="25">
        <v>5.0510746224999208</v>
      </c>
      <c r="CT181" s="25">
        <v>10.236634109244442</v>
      </c>
      <c r="CU181" s="25">
        <v>31.791726806</v>
      </c>
      <c r="CV181" s="25">
        <v>6.8661170123636133</v>
      </c>
      <c r="CW181" s="25">
        <v>4.9348134880324324</v>
      </c>
      <c r="CX181" s="25">
        <v>9.6515010000337682</v>
      </c>
      <c r="CY181" s="25">
        <v>32.153094570999997</v>
      </c>
      <c r="CZ181" s="25">
        <v>6.3775511491478039</v>
      </c>
      <c r="DA181" s="25">
        <v>4.5836715824621947</v>
      </c>
      <c r="DB181" s="25">
        <v>7.8183263598924597</v>
      </c>
      <c r="DC181" s="25">
        <v>32.465336903000001</v>
      </c>
      <c r="DD181" s="25">
        <v>6.6242432223536243</v>
      </c>
      <c r="DE181" s="25">
        <v>4.7609740327488224</v>
      </c>
      <c r="DF181" s="25">
        <v>6.4169279837060458</v>
      </c>
      <c r="DG181" s="25">
        <v>32.665944093999997</v>
      </c>
      <c r="DH181" s="25">
        <v>7.1326190744191393</v>
      </c>
      <c r="DI181" s="25">
        <v>5.1263537673565303</v>
      </c>
      <c r="DJ181" s="25">
        <v>5.467413064380402</v>
      </c>
      <c r="DK181" s="25">
        <v>32.781842828999999</v>
      </c>
      <c r="DL181" s="25">
        <v>7.1211571974017636</v>
      </c>
      <c r="DM181" s="25">
        <v>5.1181158906641189</v>
      </c>
      <c r="DN181" s="25">
        <v>4.9802952785476435</v>
      </c>
      <c r="DO181" s="27">
        <v>31.021419209000001</v>
      </c>
      <c r="DP181" s="27">
        <v>8.104318488529012</v>
      </c>
      <c r="DQ181" s="27">
        <v>5.8247332686711921</v>
      </c>
      <c r="DR181" s="27">
        <v>12.744422408877298</v>
      </c>
      <c r="DS181" s="27">
        <v>31.006003331999999</v>
      </c>
      <c r="DT181" s="27">
        <v>8.0425145655604968</v>
      </c>
      <c r="DU181" s="27">
        <v>5.7803135723378549</v>
      </c>
      <c r="DV181" s="27">
        <v>12.725630470019896</v>
      </c>
      <c r="DW181" s="27">
        <v>31.091038987000001</v>
      </c>
      <c r="DX181" s="27">
        <v>7.9372811309474027</v>
      </c>
      <c r="DY181" s="27">
        <v>5.7046802308749038</v>
      </c>
      <c r="DZ181" s="27">
        <v>12.403270170795986</v>
      </c>
      <c r="EA181" s="27">
        <v>31.215811119000001</v>
      </c>
      <c r="EB181" s="27">
        <v>7.7148118385463027</v>
      </c>
      <c r="EC181" s="27">
        <v>5.5447871700900198</v>
      </c>
      <c r="ED181" s="27">
        <v>11.824954023637085</v>
      </c>
      <c r="EE181" s="27">
        <v>31.367022724999998</v>
      </c>
      <c r="EF181" s="27">
        <v>7.5730208415931184</v>
      </c>
      <c r="EG181" s="27">
        <v>5.4428791887686723</v>
      </c>
      <c r="EH181" s="27">
        <v>11.4483301399422</v>
      </c>
      <c r="EI181" s="27">
        <v>31.499528914999999</v>
      </c>
      <c r="EJ181" s="27">
        <v>7.365859084703315</v>
      </c>
      <c r="EK181" s="27">
        <v>5.293987955155341</v>
      </c>
      <c r="EL181" s="27">
        <v>10.837950864945014</v>
      </c>
      <c r="EM181" s="27">
        <v>31.637865084000001</v>
      </c>
      <c r="EN181" s="27">
        <v>7.1681361917752024</v>
      </c>
      <c r="EO181" s="27">
        <v>5.1518806189189386</v>
      </c>
      <c r="EP181" s="27">
        <v>10.222868888874281</v>
      </c>
      <c r="EQ181" s="27">
        <v>31.791398229000002</v>
      </c>
      <c r="ER181" s="27">
        <v>6.989200429782592</v>
      </c>
      <c r="ES181" s="27">
        <v>5.0232759635973823</v>
      </c>
      <c r="ET181" s="27">
        <v>9.6526837951391826</v>
      </c>
      <c r="EU181" s="27">
        <v>31.958928804999999</v>
      </c>
      <c r="EV181" s="27">
        <v>6.727640214824171</v>
      </c>
      <c r="EW181" s="27">
        <v>4.8352874870850737</v>
      </c>
      <c r="EX181" s="27">
        <v>9.0468128141518775</v>
      </c>
      <c r="EY181" s="27">
        <v>32.140461747000003</v>
      </c>
      <c r="EZ181" s="27">
        <v>6.4820955340602815</v>
      </c>
      <c r="FA181" s="27">
        <v>4.6588096903381855</v>
      </c>
      <c r="FB181" s="27">
        <v>8.2642332503073703</v>
      </c>
      <c r="FC181" s="27">
        <v>32.884703153000004</v>
      </c>
      <c r="FD181" s="27">
        <v>5.7916424674901741</v>
      </c>
      <c r="FE181" s="27">
        <v>4.162567476634548</v>
      </c>
      <c r="FF181" s="27">
        <v>5.55629026109942</v>
      </c>
      <c r="FG181" s="27">
        <v>33.434516006999999</v>
      </c>
      <c r="FH181" s="27">
        <v>6.0198462136810029</v>
      </c>
      <c r="FI181" s="27">
        <v>4.3265820022673367</v>
      </c>
      <c r="FJ181" s="27">
        <v>4.2094077173153153</v>
      </c>
      <c r="FK181" s="27">
        <v>33.776607042000002</v>
      </c>
      <c r="FL181" s="27">
        <v>6.743152432419234</v>
      </c>
      <c r="FM181" s="27">
        <v>4.8464364233003421</v>
      </c>
      <c r="FN181" s="27">
        <v>3.780026182958693</v>
      </c>
      <c r="FO181" s="27">
        <v>33.990933054999999</v>
      </c>
      <c r="FP181" s="27">
        <v>6.6877305639317539</v>
      </c>
      <c r="FQ181" s="27">
        <v>4.8066036351827641</v>
      </c>
      <c r="FR181" s="27">
        <v>4.1809426738034716</v>
      </c>
      <c r="FS181" s="28">
        <v>31.023377865</v>
      </c>
      <c r="FT181" s="28">
        <v>8.104318488529012</v>
      </c>
      <c r="FU181" s="28">
        <v>5.8247332686711921</v>
      </c>
      <c r="FV181" s="28">
        <v>12.744422408877298</v>
      </c>
      <c r="FW181" s="28">
        <v>31.005024220999999</v>
      </c>
      <c r="FX181" s="28">
        <v>8.0111847232114837</v>
      </c>
      <c r="FY181" s="28">
        <v>5.7577961977688741</v>
      </c>
      <c r="FZ181" s="28">
        <v>12.732269070086435</v>
      </c>
      <c r="GA181" s="28">
        <v>31.109928483000001</v>
      </c>
      <c r="GB181" s="28">
        <v>7.9014583339013784</v>
      </c>
      <c r="GC181" s="28">
        <v>5.6789336813006033</v>
      </c>
      <c r="GD181" s="28">
        <v>12.434747386836824</v>
      </c>
      <c r="GE181" s="28">
        <v>31.274525688000001</v>
      </c>
      <c r="GF181" s="28">
        <v>7.7423091741970627</v>
      </c>
      <c r="GG181" s="28">
        <v>5.5645500466343583</v>
      </c>
      <c r="GH181" s="28">
        <v>11.888230750782935</v>
      </c>
      <c r="GI181" s="28">
        <v>31.437997522</v>
      </c>
      <c r="GJ181" s="28">
        <v>7.5835720663302384</v>
      </c>
      <c r="GK181" s="28">
        <v>5.4504625617368641</v>
      </c>
      <c r="GL181" s="28">
        <v>11.591353832719641</v>
      </c>
      <c r="GM181" s="28">
        <v>31.621422841000001</v>
      </c>
      <c r="GN181" s="28">
        <v>7.2838261296534634</v>
      </c>
      <c r="GO181" s="28">
        <v>5.235029255163159</v>
      </c>
      <c r="GP181" s="28">
        <v>11.054960588472191</v>
      </c>
      <c r="GQ181" s="28">
        <v>31.834114292999999</v>
      </c>
      <c r="GR181" s="28">
        <v>7.0173826914847064</v>
      </c>
      <c r="GS181" s="28">
        <v>5.0435311099807647</v>
      </c>
      <c r="GT181" s="28">
        <v>10.460589507536941</v>
      </c>
      <c r="GU181" s="28">
        <v>32.080659081</v>
      </c>
      <c r="GV181" s="28">
        <v>6.7649791659250624</v>
      </c>
      <c r="GW181" s="28">
        <v>4.8621237264311068</v>
      </c>
      <c r="GX181" s="28">
        <v>9.9285833988872341</v>
      </c>
      <c r="GY181" s="28">
        <v>32.355320708000001</v>
      </c>
      <c r="GZ181" s="28">
        <v>6.4561714388384503</v>
      </c>
      <c r="HA181" s="28">
        <v>4.6401775326666268</v>
      </c>
      <c r="HB181" s="28">
        <v>9.4416706043730798</v>
      </c>
      <c r="HC181" s="28">
        <v>32.678302199999997</v>
      </c>
      <c r="HD181" s="28">
        <v>6.1793798045233101</v>
      </c>
      <c r="HE181" s="28">
        <v>4.4412419351617585</v>
      </c>
      <c r="HF181" s="28">
        <v>8.8610578154825461</v>
      </c>
      <c r="HG181" s="28">
        <v>29.722199497246837</v>
      </c>
      <c r="HH181" s="28">
        <v>4.8935335204643913</v>
      </c>
      <c r="HI181" s="28">
        <v>3.5170788929816821</v>
      </c>
      <c r="HJ181" s="28">
        <v>5.3742643138131427</v>
      </c>
      <c r="HK181" s="28">
        <v>22.698033294822132</v>
      </c>
      <c r="HL181" s="28">
        <v>3.737058113317544</v>
      </c>
      <c r="HM181" s="28">
        <v>2.68589724730194</v>
      </c>
      <c r="HN181" s="28">
        <v>-1.121303981359425</v>
      </c>
      <c r="HO181" s="28">
        <v>20.3711250002541</v>
      </c>
      <c r="HP181" s="28">
        <v>3.3539504049001354</v>
      </c>
      <c r="HQ181" s="28">
        <v>2.4105501940164893</v>
      </c>
      <c r="HR181" s="28">
        <v>-6.1769840198867456</v>
      </c>
      <c r="HS181" s="28">
        <v>15.891399241551113</v>
      </c>
      <c r="HT181" s="28">
        <v>2.6163977158829095</v>
      </c>
      <c r="HU181" s="28">
        <v>1.8804565542863589</v>
      </c>
      <c r="HV181" s="28">
        <v>-9.3597906433304772</v>
      </c>
      <c r="HW181" s="29">
        <v>31.023377865</v>
      </c>
      <c r="HX181" s="29">
        <v>8.104318488529012</v>
      </c>
      <c r="HY181" s="29">
        <v>5.8247332686711921</v>
      </c>
      <c r="HZ181" s="29">
        <v>12.744422408877298</v>
      </c>
      <c r="IA181" s="29">
        <v>30.981958040999999</v>
      </c>
      <c r="IB181" s="29">
        <v>8.0586952846590094</v>
      </c>
      <c r="IC181" s="29">
        <v>5.7919429737461945</v>
      </c>
      <c r="ID181" s="29">
        <v>12.814027807188449</v>
      </c>
      <c r="IE181" s="29">
        <v>31.141208155000001</v>
      </c>
      <c r="IF181" s="29">
        <v>7.8610752697787101</v>
      </c>
      <c r="IG181" s="29">
        <v>5.6499095779883843</v>
      </c>
      <c r="IH181" s="29">
        <v>12.335497160827616</v>
      </c>
      <c r="II181" s="29">
        <v>31.284672668999999</v>
      </c>
      <c r="IJ181" s="29">
        <v>7.6163119486929194</v>
      </c>
      <c r="IK181" s="29">
        <v>5.4739933598268227</v>
      </c>
      <c r="IL181" s="29">
        <v>11.769606078202369</v>
      </c>
      <c r="IM181" s="29">
        <v>31.431440159000001</v>
      </c>
      <c r="IN181" s="29">
        <v>7.1426977243465535</v>
      </c>
      <c r="IO181" s="29">
        <v>5.1335974915041671</v>
      </c>
      <c r="IP181" s="29">
        <v>11.441592341690235</v>
      </c>
      <c r="IQ181" s="29">
        <v>31.597431141000001</v>
      </c>
      <c r="IR181" s="29">
        <v>7.0763501230728156</v>
      </c>
      <c r="IS181" s="29">
        <v>5.0859121641095602</v>
      </c>
      <c r="IT181" s="29">
        <v>10.933327465521248</v>
      </c>
      <c r="IU181" s="29">
        <v>31.796056888999999</v>
      </c>
      <c r="IV181" s="29">
        <v>6.8674585325967987</v>
      </c>
      <c r="IW181" s="29">
        <v>4.9357776650380485</v>
      </c>
      <c r="IX181" s="29">
        <v>10.418094312017857</v>
      </c>
      <c r="IY181" s="29">
        <v>32.018526272000003</v>
      </c>
      <c r="IZ181" s="29">
        <v>6.7462026873597578</v>
      </c>
      <c r="JA181" s="29">
        <v>4.8486287015844622</v>
      </c>
      <c r="JB181" s="29">
        <v>9.989349677594376</v>
      </c>
      <c r="JC181" s="29">
        <v>32.276966496</v>
      </c>
      <c r="JD181" s="29">
        <v>6.5453209959450502</v>
      </c>
      <c r="JE181" s="29">
        <v>4.7042510746801964</v>
      </c>
      <c r="JF181" s="29">
        <v>9.3762857364596357</v>
      </c>
      <c r="JG181" s="29">
        <v>32.614347330999998</v>
      </c>
      <c r="JH181" s="29">
        <v>6.2243075967820287</v>
      </c>
      <c r="JI181" s="29">
        <v>4.4735324240693348</v>
      </c>
      <c r="JJ181" s="29">
        <v>7.7533995306831116</v>
      </c>
      <c r="JK181" s="29">
        <v>33.812949891000002</v>
      </c>
      <c r="JL181" s="29">
        <v>6.433095162594908</v>
      </c>
      <c r="JM181" s="29">
        <v>4.6235921585672424</v>
      </c>
      <c r="JN181" s="29">
        <v>0.3330454778392351</v>
      </c>
      <c r="JO181" s="29">
        <v>29.08422229847131</v>
      </c>
      <c r="JP181" s="29">
        <v>4.7884954391545209</v>
      </c>
      <c r="JQ181" s="29">
        <v>3.4415859557841904</v>
      </c>
      <c r="JR181" s="29">
        <v>-5.4226857379264146</v>
      </c>
      <c r="JS181" s="29">
        <v>23.427520564882084</v>
      </c>
      <c r="JT181" s="29">
        <v>3.8571626301155386</v>
      </c>
      <c r="JU181" s="29">
        <v>2.7722187283371622</v>
      </c>
      <c r="JV181" s="29">
        <v>-8.7253667149537364</v>
      </c>
      <c r="JW181" s="29">
        <v>23.245596611930591</v>
      </c>
      <c r="JX181" s="29">
        <v>3.8272102384015279</v>
      </c>
      <c r="JY181" s="29">
        <v>2.7506913546610403</v>
      </c>
      <c r="JZ181" s="29">
        <v>-7.6782885110697023</v>
      </c>
    </row>
    <row r="182" spans="1:286" ht="15" thickBot="1" x14ac:dyDescent="0.4">
      <c r="A182" s="2"/>
      <c r="B182" s="74" t="s">
        <v>655</v>
      </c>
      <c r="C182" s="74" t="s">
        <v>530</v>
      </c>
      <c r="D182" s="74" t="s">
        <v>857</v>
      </c>
      <c r="E182" s="87">
        <v>378620</v>
      </c>
      <c r="F182" s="84">
        <v>416362</v>
      </c>
      <c r="G182" s="22">
        <v>23.886314498000001</v>
      </c>
      <c r="H182" s="22">
        <v>18.763427800269906</v>
      </c>
      <c r="I182" s="22">
        <v>13.485645004849662</v>
      </c>
      <c r="J182" s="22">
        <v>8.2678879650015809</v>
      </c>
      <c r="K182" s="22">
        <v>23.883422339999999</v>
      </c>
      <c r="L182" s="22">
        <v>18.711924082931795</v>
      </c>
      <c r="M182" s="22">
        <v>13.448628269110047</v>
      </c>
      <c r="N182" s="22">
        <v>8.1220900538578675</v>
      </c>
      <c r="O182" s="22">
        <v>23.999154807</v>
      </c>
      <c r="P182" s="22">
        <v>18.610376652227114</v>
      </c>
      <c r="Q182" s="22">
        <v>13.375644131232098</v>
      </c>
      <c r="R182" s="22">
        <v>7.6892186423368045</v>
      </c>
      <c r="S182" s="22">
        <v>24.11399681</v>
      </c>
      <c r="T182" s="22">
        <v>18.423453751185654</v>
      </c>
      <c r="U182" s="22">
        <v>13.241298961812387</v>
      </c>
      <c r="V182" s="22">
        <v>7.1158016832175992</v>
      </c>
      <c r="W182" s="22">
        <v>24.252833820999999</v>
      </c>
      <c r="X182" s="22">
        <v>18.274373949602101</v>
      </c>
      <c r="Y182" s="22">
        <v>13.134152373089387</v>
      </c>
      <c r="Z182" s="22">
        <v>6.613020766063828</v>
      </c>
      <c r="AA182" s="22">
        <v>24.405352444999998</v>
      </c>
      <c r="AB182" s="22">
        <v>17.963959469893222</v>
      </c>
      <c r="AC182" s="22">
        <v>12.911051374578932</v>
      </c>
      <c r="AD182" s="22">
        <v>5.928145368713837</v>
      </c>
      <c r="AE182" s="22">
        <v>24.571502510000002</v>
      </c>
      <c r="AF182" s="22">
        <v>17.86183041159012</v>
      </c>
      <c r="AG182" s="22">
        <v>12.837649209493968</v>
      </c>
      <c r="AH182" s="22">
        <v>5.3623692743809706</v>
      </c>
      <c r="AI182" s="22">
        <v>24.766350535000001</v>
      </c>
      <c r="AJ182" s="22">
        <v>17.616347955201665</v>
      </c>
      <c r="AK182" s="22">
        <v>12.661216134630877</v>
      </c>
      <c r="AL182" s="22">
        <v>4.7426325458629996</v>
      </c>
      <c r="AM182" s="22">
        <v>24.945619807</v>
      </c>
      <c r="AN182" s="22">
        <v>17.474427429771314</v>
      </c>
      <c r="AO182" s="22">
        <v>12.559215058642621</v>
      </c>
      <c r="AP182" s="22">
        <v>4.1189171609795068</v>
      </c>
      <c r="AQ182" s="22">
        <v>25.153913983999999</v>
      </c>
      <c r="AR182" s="22">
        <v>17.15039642057161</v>
      </c>
      <c r="AS182" s="22">
        <v>12.326327592282798</v>
      </c>
      <c r="AT182" s="22">
        <v>3.2439069214875005</v>
      </c>
      <c r="AU182" s="22">
        <v>26.234676227999998</v>
      </c>
      <c r="AV182" s="22">
        <v>16.14961880855568</v>
      </c>
      <c r="AW182" s="22">
        <v>11.607049017594335</v>
      </c>
      <c r="AX182" s="22">
        <v>0.41400501989757643</v>
      </c>
      <c r="AY182" s="22">
        <v>27.371347658000001</v>
      </c>
      <c r="AZ182" s="22">
        <v>15.626727119034879</v>
      </c>
      <c r="BA182" s="22">
        <v>11.231236464796165</v>
      </c>
      <c r="BB182" s="22">
        <v>-1.0623181003760038</v>
      </c>
      <c r="BC182" s="22">
        <v>28.243307802</v>
      </c>
      <c r="BD182" s="22">
        <v>15.59748973404348</v>
      </c>
      <c r="BE182" s="22">
        <v>11.210222980529796</v>
      </c>
      <c r="BF182" s="22">
        <v>-1.5431341486637677</v>
      </c>
      <c r="BG182" s="22">
        <v>29.136126435000001</v>
      </c>
      <c r="BH182" s="22">
        <v>15.785034959658182</v>
      </c>
      <c r="BI182" s="22">
        <v>11.345015426873632</v>
      </c>
      <c r="BJ182" s="22">
        <v>-1.5710985824582835</v>
      </c>
      <c r="BK182" s="25">
        <v>23.884523353999999</v>
      </c>
      <c r="BL182" s="25">
        <v>18.763427800269906</v>
      </c>
      <c r="BM182" s="25">
        <v>13.485645004849662</v>
      </c>
      <c r="BN182" s="25">
        <v>8.2678879650015809</v>
      </c>
      <c r="BO182" s="25">
        <v>23.894119100000001</v>
      </c>
      <c r="BP182" s="25">
        <v>18.729383385832442</v>
      </c>
      <c r="BQ182" s="25">
        <v>13.461176613871814</v>
      </c>
      <c r="BR182" s="25">
        <v>8.1718714120318605</v>
      </c>
      <c r="BS182" s="25">
        <v>23.98897423</v>
      </c>
      <c r="BT182" s="25">
        <v>18.712774927328336</v>
      </c>
      <c r="BU182" s="25">
        <v>13.449239787730649</v>
      </c>
      <c r="BV182" s="25">
        <v>7.921852006221016</v>
      </c>
      <c r="BW182" s="25">
        <v>24.068015004999999</v>
      </c>
      <c r="BX182" s="25">
        <v>18.660525569447508</v>
      </c>
      <c r="BY182" s="25">
        <v>13.411687145451605</v>
      </c>
      <c r="BZ182" s="25">
        <v>7.6118657211745742</v>
      </c>
      <c r="CA182" s="25">
        <v>24.152886209000002</v>
      </c>
      <c r="CB182" s="25">
        <v>18.633477269639112</v>
      </c>
      <c r="CC182" s="25">
        <v>13.392246999808517</v>
      </c>
      <c r="CD182" s="25">
        <v>7.4112527769649059</v>
      </c>
      <c r="CE182" s="25">
        <v>24.258786847</v>
      </c>
      <c r="CF182" s="25">
        <v>18.556307701298216</v>
      </c>
      <c r="CG182" s="25">
        <v>13.336783711602306</v>
      </c>
      <c r="CH182" s="25">
        <v>6.9720545796053699</v>
      </c>
      <c r="CI182" s="25">
        <v>24.388666361999999</v>
      </c>
      <c r="CJ182" s="25">
        <v>18.48586844538184</v>
      </c>
      <c r="CK182" s="25">
        <v>13.286157631452904</v>
      </c>
      <c r="CL182" s="25">
        <v>6.5823783301859198</v>
      </c>
      <c r="CM182" s="25">
        <v>24.502692794000001</v>
      </c>
      <c r="CN182" s="25">
        <v>18.383668333590322</v>
      </c>
      <c r="CO182" s="25">
        <v>13.212704398826798</v>
      </c>
      <c r="CP182" s="25">
        <v>6.136417316278127</v>
      </c>
      <c r="CQ182" s="25">
        <v>24.620125107</v>
      </c>
      <c r="CR182" s="25">
        <v>18.274057522599122</v>
      </c>
      <c r="CS182" s="25">
        <v>13.133924950772018</v>
      </c>
      <c r="CT182" s="25">
        <v>5.660759600883182</v>
      </c>
      <c r="CU182" s="25">
        <v>24.749351254</v>
      </c>
      <c r="CV182" s="25">
        <v>18.146325353763473</v>
      </c>
      <c r="CW182" s="25">
        <v>13.042121326031751</v>
      </c>
      <c r="CX182" s="25">
        <v>5.0900914180174794</v>
      </c>
      <c r="CY182" s="25">
        <v>25.303836648000001</v>
      </c>
      <c r="CZ182" s="25">
        <v>17.73018274758882</v>
      </c>
      <c r="DA182" s="25">
        <v>12.743031441283525</v>
      </c>
      <c r="DB182" s="25">
        <v>3.3765393200900746</v>
      </c>
      <c r="DC182" s="25">
        <v>25.88851374</v>
      </c>
      <c r="DD182" s="25">
        <v>17.05878811116413</v>
      </c>
      <c r="DE182" s="25">
        <v>12.260486896578684</v>
      </c>
      <c r="DF182" s="25">
        <v>2.21667120589332</v>
      </c>
      <c r="DG182" s="25">
        <v>26.507033423999999</v>
      </c>
      <c r="DH182" s="25">
        <v>16.92127141211968</v>
      </c>
      <c r="DI182" s="25">
        <v>12.16165093732365</v>
      </c>
      <c r="DJ182" s="25">
        <v>1.3742128971483112</v>
      </c>
      <c r="DK182" s="25">
        <v>27.061051952</v>
      </c>
      <c r="DL182" s="25">
        <v>15.918351214724407</v>
      </c>
      <c r="DM182" s="25">
        <v>11.44083244433636</v>
      </c>
      <c r="DN182" s="25">
        <v>0.8771383545683733</v>
      </c>
      <c r="DO182" s="27">
        <v>23.886314498000001</v>
      </c>
      <c r="DP182" s="27">
        <v>18.763427800269906</v>
      </c>
      <c r="DQ182" s="27">
        <v>13.485645004849662</v>
      </c>
      <c r="DR182" s="27">
        <v>8.2678879650015809</v>
      </c>
      <c r="DS182" s="27">
        <v>23.882890407000001</v>
      </c>
      <c r="DT182" s="27">
        <v>18.709430005570258</v>
      </c>
      <c r="DU182" s="27">
        <v>13.446835726602874</v>
      </c>
      <c r="DV182" s="27">
        <v>8.12239240632716</v>
      </c>
      <c r="DW182" s="27">
        <v>23.998031264000002</v>
      </c>
      <c r="DX182" s="27">
        <v>18.605755777716997</v>
      </c>
      <c r="DY182" s="27">
        <v>13.372323017738404</v>
      </c>
      <c r="DZ182" s="27">
        <v>7.6898582486740441</v>
      </c>
      <c r="EA182" s="27">
        <v>24.112326318000001</v>
      </c>
      <c r="EB182" s="27">
        <v>18.421371555495178</v>
      </c>
      <c r="EC182" s="27">
        <v>13.239802446771995</v>
      </c>
      <c r="ED182" s="27">
        <v>7.1167566115907466</v>
      </c>
      <c r="EE182" s="27">
        <v>24.250630960999999</v>
      </c>
      <c r="EF182" s="27">
        <v>18.248027283621539</v>
      </c>
      <c r="EG182" s="27">
        <v>13.115216505493271</v>
      </c>
      <c r="EH182" s="27">
        <v>6.6142724077275332</v>
      </c>
      <c r="EI182" s="27">
        <v>24.406011084999999</v>
      </c>
      <c r="EJ182" s="27">
        <v>18.020706949233968</v>
      </c>
      <c r="EK182" s="27">
        <v>12.951836905317528</v>
      </c>
      <c r="EL182" s="27">
        <v>5.9277689527415447</v>
      </c>
      <c r="EM182" s="27">
        <v>24.578489599000001</v>
      </c>
      <c r="EN182" s="27">
        <v>17.75332583802269</v>
      </c>
      <c r="EO182" s="27">
        <v>12.759664836057047</v>
      </c>
      <c r="EP182" s="27">
        <v>5.3583826460816102</v>
      </c>
      <c r="EQ182" s="27">
        <v>24.774545688</v>
      </c>
      <c r="ER182" s="27">
        <v>17.615879793553162</v>
      </c>
      <c r="ES182" s="27">
        <v>12.660879657636173</v>
      </c>
      <c r="ET182" s="27">
        <v>4.7379623121875127</v>
      </c>
      <c r="EU182" s="27">
        <v>24.954765390999999</v>
      </c>
      <c r="EV182" s="27">
        <v>17.315123060188455</v>
      </c>
      <c r="EW182" s="27">
        <v>12.444719871580647</v>
      </c>
      <c r="EX182" s="27">
        <v>4.1136334786778441</v>
      </c>
      <c r="EY182" s="27">
        <v>25.146561169999998</v>
      </c>
      <c r="EZ182" s="27">
        <v>17.088976263830013</v>
      </c>
      <c r="FA182" s="27">
        <v>12.282183716292959</v>
      </c>
      <c r="FB182" s="27">
        <v>3.3253695810555577</v>
      </c>
      <c r="FC182" s="27">
        <v>26.078004536000002</v>
      </c>
      <c r="FD182" s="27">
        <v>15.72209700853945</v>
      </c>
      <c r="FE182" s="27">
        <v>11.299780682180149</v>
      </c>
      <c r="FF182" s="27">
        <v>0.81993748782183928</v>
      </c>
      <c r="FG182" s="27">
        <v>26.875260314000002</v>
      </c>
      <c r="FH182" s="27">
        <v>15.725520663644394</v>
      </c>
      <c r="FI182" s="27">
        <v>11.302241330514546</v>
      </c>
      <c r="FJ182" s="27">
        <v>-0.33579073490056288</v>
      </c>
      <c r="FK182" s="27">
        <v>27.583430766999999</v>
      </c>
      <c r="FL182" s="27">
        <v>16.006216917878568</v>
      </c>
      <c r="FM182" s="27">
        <v>11.503983255235712</v>
      </c>
      <c r="FN182" s="27">
        <v>-0.73576991430165251</v>
      </c>
      <c r="FO182" s="27">
        <v>28.180868271000001</v>
      </c>
      <c r="FP182" s="27">
        <v>16.141932746023091</v>
      </c>
      <c r="FQ182" s="27">
        <v>11.601524893116499</v>
      </c>
      <c r="FR182" s="27">
        <v>-0.55199806039023613</v>
      </c>
      <c r="FS182" s="28">
        <v>23.891077383999999</v>
      </c>
      <c r="FT182" s="28">
        <v>18.763427800269906</v>
      </c>
      <c r="FU182" s="28">
        <v>13.485645004849662</v>
      </c>
      <c r="FV182" s="28">
        <v>8.2678879650015809</v>
      </c>
      <c r="FW182" s="28">
        <v>23.886712299999999</v>
      </c>
      <c r="FX182" s="28">
        <v>18.662553411364552</v>
      </c>
      <c r="FY182" s="28">
        <v>13.413144595364823</v>
      </c>
      <c r="FZ182" s="28">
        <v>8.1262724039411847</v>
      </c>
      <c r="GA182" s="28">
        <v>24.0255136</v>
      </c>
      <c r="GB182" s="28">
        <v>18.536350425351959</v>
      </c>
      <c r="GC182" s="28">
        <v>13.322440024428518</v>
      </c>
      <c r="GD182" s="28">
        <v>7.728676536554147</v>
      </c>
      <c r="GE182" s="28">
        <v>24.184254487</v>
      </c>
      <c r="GF182" s="28">
        <v>18.453408061637845</v>
      </c>
      <c r="GG182" s="28">
        <v>13.262827714523416</v>
      </c>
      <c r="GH182" s="28">
        <v>7.2049376074273148</v>
      </c>
      <c r="GI182" s="28">
        <v>24.390996683000001</v>
      </c>
      <c r="GJ182" s="28">
        <v>18.364021095237096</v>
      </c>
      <c r="GK182" s="28">
        <v>13.198583541775644</v>
      </c>
      <c r="GL182" s="28">
        <v>6.7830977641180148</v>
      </c>
      <c r="GM182" s="28">
        <v>24.652114247</v>
      </c>
      <c r="GN182" s="28">
        <v>18.20525160173953</v>
      </c>
      <c r="GO182" s="28">
        <v>13.084472780687676</v>
      </c>
      <c r="GP182" s="28">
        <v>6.1803202304974807</v>
      </c>
      <c r="GQ182" s="28">
        <v>24.899050580000001</v>
      </c>
      <c r="GR182" s="28">
        <v>18.087516561947425</v>
      </c>
      <c r="GS182" s="28">
        <v>12.99985428943069</v>
      </c>
      <c r="GT182" s="28">
        <v>5.6820970978953245</v>
      </c>
      <c r="GU182" s="28">
        <v>25.180357203</v>
      </c>
      <c r="GV182" s="28">
        <v>17.921020087969744</v>
      </c>
      <c r="GW182" s="28">
        <v>12.88018999533034</v>
      </c>
      <c r="GX182" s="28">
        <v>5.1460675960255866</v>
      </c>
      <c r="GY182" s="28">
        <v>25.499926323</v>
      </c>
      <c r="GZ182" s="28">
        <v>17.737592628609011</v>
      </c>
      <c r="HA182" s="28">
        <v>12.748357068670492</v>
      </c>
      <c r="HB182" s="28">
        <v>4.6715222570445505</v>
      </c>
      <c r="HC182" s="28">
        <v>25.879249879</v>
      </c>
      <c r="HD182" s="28">
        <v>17.452271747989148</v>
      </c>
      <c r="HE182" s="28">
        <v>12.543291333908787</v>
      </c>
      <c r="HF182" s="28">
        <v>4.1009109127728358</v>
      </c>
      <c r="HG182" s="28">
        <v>27.775741843999999</v>
      </c>
      <c r="HH182" s="28">
        <v>16.594277584165916</v>
      </c>
      <c r="HI182" s="28">
        <v>11.926634034788501</v>
      </c>
      <c r="HJ182" s="28">
        <v>0.50789163799918313</v>
      </c>
      <c r="HK182" s="28">
        <v>29.708902741999999</v>
      </c>
      <c r="HL182" s="28">
        <v>15.707591852899499</v>
      </c>
      <c r="HM182" s="28">
        <v>11.289355541220688</v>
      </c>
      <c r="HN182" s="28">
        <v>-5.7132355278675213</v>
      </c>
      <c r="HO182" s="28">
        <v>30.935467580999997</v>
      </c>
      <c r="HP182" s="28">
        <v>15.132236044719976</v>
      </c>
      <c r="HQ182" s="28">
        <v>10.875835993343843</v>
      </c>
      <c r="HR182" s="28">
        <v>-10.336509763646436</v>
      </c>
      <c r="HS182" s="28">
        <v>31.555244770000002</v>
      </c>
      <c r="HT182" s="28">
        <v>14.557272801171104</v>
      </c>
      <c r="HU182" s="28">
        <v>10.462598589396498</v>
      </c>
      <c r="HV182" s="28">
        <v>-13.184318652972351</v>
      </c>
      <c r="HW182" s="29">
        <v>23.891077383999999</v>
      </c>
      <c r="HX182" s="29">
        <v>18.763427800269906</v>
      </c>
      <c r="HY182" s="29">
        <v>13.485645004849662</v>
      </c>
      <c r="HZ182" s="29">
        <v>8.2678879650015809</v>
      </c>
      <c r="IA182" s="29">
        <v>23.878687624000001</v>
      </c>
      <c r="IB182" s="29">
        <v>18.713805044377906</v>
      </c>
      <c r="IC182" s="29">
        <v>13.44998015313679</v>
      </c>
      <c r="ID182" s="29">
        <v>8.1814462653861</v>
      </c>
      <c r="IE182" s="29">
        <v>24.098581823</v>
      </c>
      <c r="IF182" s="29">
        <v>18.457874393655519</v>
      </c>
      <c r="IG182" s="29">
        <v>13.266037755284907</v>
      </c>
      <c r="IH182" s="29">
        <v>7.4771857096120531</v>
      </c>
      <c r="II182" s="29">
        <v>24.274446752999999</v>
      </c>
      <c r="IJ182" s="29">
        <v>18.135538786313489</v>
      </c>
      <c r="IK182" s="29">
        <v>13.034368807622014</v>
      </c>
      <c r="IL182" s="29">
        <v>6.9549251348351611</v>
      </c>
      <c r="IM182" s="29">
        <v>24.487838797999999</v>
      </c>
      <c r="IN182" s="29">
        <v>17.782527475878254</v>
      </c>
      <c r="IO182" s="29">
        <v>12.780652628153042</v>
      </c>
      <c r="IP182" s="29">
        <v>6.5742608345100724</v>
      </c>
      <c r="IQ182" s="29">
        <v>24.717037882</v>
      </c>
      <c r="IR182" s="29">
        <v>17.357263600680572</v>
      </c>
      <c r="IS182" s="29">
        <v>12.475007107763631</v>
      </c>
      <c r="IT182" s="29">
        <v>6.0428298812399035</v>
      </c>
      <c r="IU182" s="29">
        <v>24.975556402999999</v>
      </c>
      <c r="IV182" s="29">
        <v>16.657827479547812</v>
      </c>
      <c r="IW182" s="29">
        <v>11.972308595872871</v>
      </c>
      <c r="IX182" s="29">
        <v>5.6056097571850145</v>
      </c>
      <c r="IY182" s="29">
        <v>25.282669188</v>
      </c>
      <c r="IZ182" s="29">
        <v>16.309898138453363</v>
      </c>
      <c r="JA182" s="29">
        <v>11.722244927831177</v>
      </c>
      <c r="JB182" s="29">
        <v>5.1520569273432688</v>
      </c>
      <c r="JC182" s="29">
        <v>25.645841386000001</v>
      </c>
      <c r="JD182" s="29">
        <v>16.542135778824797</v>
      </c>
      <c r="JE182" s="29">
        <v>11.889158692637414</v>
      </c>
      <c r="JF182" s="29">
        <v>4.5500072248827692</v>
      </c>
      <c r="JG182" s="29">
        <v>26.108361112000001</v>
      </c>
      <c r="JH182" s="29">
        <v>16.403209113671657</v>
      </c>
      <c r="JI182" s="29">
        <v>11.78930936297837</v>
      </c>
      <c r="JJ182" s="29">
        <v>2.9639182408641886</v>
      </c>
      <c r="JK182" s="29">
        <v>28.177465830999999</v>
      </c>
      <c r="JL182" s="29">
        <v>15.073341322211659</v>
      </c>
      <c r="JM182" s="29">
        <v>10.833507196662309</v>
      </c>
      <c r="JN182" s="29">
        <v>-4.2256988103951159</v>
      </c>
      <c r="JO182" s="29">
        <v>29.789779842999998</v>
      </c>
      <c r="JP182" s="29">
        <v>14.057576013421548</v>
      </c>
      <c r="JQ182" s="29">
        <v>10.103456669200163</v>
      </c>
      <c r="JR182" s="29">
        <v>-9.7267869500490782</v>
      </c>
      <c r="JS182" s="29">
        <v>30.485094490999998</v>
      </c>
      <c r="JT182" s="29">
        <v>13.472634655496034</v>
      </c>
      <c r="JU182" s="29">
        <v>9.6830477979850258</v>
      </c>
      <c r="JV182" s="29">
        <v>-12.706580273737657</v>
      </c>
      <c r="JW182" s="29">
        <v>30.550751906999999</v>
      </c>
      <c r="JX182" s="29">
        <v>13.490551940823156</v>
      </c>
      <c r="JY182" s="29">
        <v>9.6959253037341995</v>
      </c>
      <c r="JZ182" s="29">
        <v>-11.531952210622279</v>
      </c>
    </row>
    <row r="183" spans="1:286" ht="15" thickBot="1" x14ac:dyDescent="0.4">
      <c r="A183" s="2"/>
      <c r="B183" s="74" t="s">
        <v>656</v>
      </c>
      <c r="C183" s="74" t="s">
        <v>466</v>
      </c>
      <c r="D183" s="74" t="s">
        <v>853</v>
      </c>
      <c r="E183" s="87">
        <v>394658</v>
      </c>
      <c r="F183" s="84">
        <v>400360</v>
      </c>
      <c r="G183" s="22">
        <v>23.66149372963158</v>
      </c>
      <c r="H183" s="22">
        <v>6.5408057439170335</v>
      </c>
      <c r="I183" s="22">
        <v>4.7714267257859806</v>
      </c>
      <c r="J183" s="22">
        <v>10.215413233525695</v>
      </c>
      <c r="K183" s="22">
        <v>23.644129800631578</v>
      </c>
      <c r="L183" s="22">
        <v>6.5016326613542335</v>
      </c>
      <c r="M183" s="22">
        <v>4.7428505074438609</v>
      </c>
      <c r="N183" s="22">
        <v>10.202123741154292</v>
      </c>
      <c r="O183" s="22">
        <v>23.692339498631579</v>
      </c>
      <c r="P183" s="22">
        <v>6.3388189124880059</v>
      </c>
      <c r="Q183" s="22">
        <v>4.6240801444212014</v>
      </c>
      <c r="R183" s="22">
        <v>9.9126497705323722</v>
      </c>
      <c r="S183" s="22">
        <v>23.769820554631579</v>
      </c>
      <c r="T183" s="22">
        <v>6.0593751535668225</v>
      </c>
      <c r="U183" s="22">
        <v>4.4202298128453634</v>
      </c>
      <c r="V183" s="22">
        <v>9.5242797375062889</v>
      </c>
      <c r="W183" s="22">
        <v>23.86178317763158</v>
      </c>
      <c r="X183" s="22">
        <v>5.9268887376215886</v>
      </c>
      <c r="Y183" s="22">
        <v>4.3235828169561206</v>
      </c>
      <c r="Z183" s="22">
        <v>9.2940626994053641</v>
      </c>
      <c r="AA183" s="22">
        <v>23.962503089631578</v>
      </c>
      <c r="AB183" s="22">
        <v>5.7909852512198539</v>
      </c>
      <c r="AC183" s="22">
        <v>4.2244431157430409</v>
      </c>
      <c r="AD183" s="22">
        <v>8.8440421880341873</v>
      </c>
      <c r="AE183" s="22">
        <v>24.071075814631577</v>
      </c>
      <c r="AF183" s="22">
        <v>5.6029631141613256</v>
      </c>
      <c r="AG183" s="22">
        <v>4.0872835844980111</v>
      </c>
      <c r="AH183" s="22">
        <v>8.4252457910869225</v>
      </c>
      <c r="AI183" s="22">
        <v>24.194125462631579</v>
      </c>
      <c r="AJ183" s="22">
        <v>5.6075158776253167</v>
      </c>
      <c r="AK183" s="22">
        <v>4.0906047620591206</v>
      </c>
      <c r="AL183" s="22">
        <v>8.011238702065933</v>
      </c>
      <c r="AM183" s="22">
        <v>24.328341204631577</v>
      </c>
      <c r="AN183" s="22">
        <v>5.5558401805462161</v>
      </c>
      <c r="AO183" s="22">
        <v>4.0529080604950734</v>
      </c>
      <c r="AP183" s="22">
        <v>7.5698495126716274</v>
      </c>
      <c r="AQ183" s="22">
        <v>24.485910211631577</v>
      </c>
      <c r="AR183" s="22">
        <v>5.4686682486470097</v>
      </c>
      <c r="AS183" s="22">
        <v>3.9893173498262713</v>
      </c>
      <c r="AT183" s="22">
        <v>6.9885446068748713</v>
      </c>
      <c r="AU183" s="22">
        <v>25.119385919631579</v>
      </c>
      <c r="AV183" s="22">
        <v>5.0107774769971734</v>
      </c>
      <c r="AW183" s="22">
        <v>3.6552924068943309</v>
      </c>
      <c r="AX183" s="22">
        <v>5.1451494674633551</v>
      </c>
      <c r="AY183" s="22">
        <v>25.50996300963158</v>
      </c>
      <c r="AZ183" s="22">
        <v>4.7327858064961044</v>
      </c>
      <c r="BA183" s="22">
        <v>3.452501353604259</v>
      </c>
      <c r="BB183" s="22">
        <v>4.3432728802146698</v>
      </c>
      <c r="BC183" s="22">
        <v>25.739292691631579</v>
      </c>
      <c r="BD183" s="22">
        <v>4.9210111027143197</v>
      </c>
      <c r="BE183" s="22">
        <v>3.5898090866277959</v>
      </c>
      <c r="BF183" s="22">
        <v>4.3256629575749699</v>
      </c>
      <c r="BG183" s="22">
        <v>25.894779229631578</v>
      </c>
      <c r="BH183" s="22">
        <v>5.1581877649849046</v>
      </c>
      <c r="BI183" s="22">
        <v>3.7628261596608907</v>
      </c>
      <c r="BJ183" s="22">
        <v>4.6582498295105808</v>
      </c>
      <c r="BK183" s="25">
        <v>23.66109058663158</v>
      </c>
      <c r="BL183" s="25">
        <v>6.5408057439170282</v>
      </c>
      <c r="BM183" s="25">
        <v>4.7714267257859762</v>
      </c>
      <c r="BN183" s="25">
        <v>10.215413233525695</v>
      </c>
      <c r="BO183" s="25">
        <v>23.627484628631578</v>
      </c>
      <c r="BP183" s="25">
        <v>6.5115748739412904</v>
      </c>
      <c r="BQ183" s="25">
        <v>4.7501032131056125</v>
      </c>
      <c r="BR183" s="25">
        <v>10.231749991750473</v>
      </c>
      <c r="BS183" s="25">
        <v>23.640230624631577</v>
      </c>
      <c r="BT183" s="25">
        <v>6.3112816357949599</v>
      </c>
      <c r="BU183" s="25">
        <v>4.6039920844614999</v>
      </c>
      <c r="BV183" s="25">
        <v>10.035468487934487</v>
      </c>
      <c r="BW183" s="25">
        <v>23.66500073363158</v>
      </c>
      <c r="BX183" s="25">
        <v>6.0415197048351663</v>
      </c>
      <c r="BY183" s="25">
        <v>4.4072045115881968</v>
      </c>
      <c r="BZ183" s="25">
        <v>9.8269834049459064</v>
      </c>
      <c r="CA183" s="25">
        <v>23.68835613663158</v>
      </c>
      <c r="CB183" s="25">
        <v>5.8539185990207807</v>
      </c>
      <c r="CC183" s="25">
        <v>4.2703521167739593</v>
      </c>
      <c r="CD183" s="25">
        <v>9.8188610097958406</v>
      </c>
      <c r="CE183" s="25">
        <v>23.720650974631578</v>
      </c>
      <c r="CF183" s="25">
        <v>5.7923329493009215</v>
      </c>
      <c r="CG183" s="25">
        <v>4.2254262427298466</v>
      </c>
      <c r="CH183" s="25">
        <v>9.5775436448143125</v>
      </c>
      <c r="CI183" s="25">
        <v>23.768501672631579</v>
      </c>
      <c r="CJ183" s="25">
        <v>5.6362240511304318</v>
      </c>
      <c r="CK183" s="25">
        <v>4.1115469749414091</v>
      </c>
      <c r="CL183" s="25">
        <v>9.3232242803653591</v>
      </c>
      <c r="CM183" s="25">
        <v>23.830846129631578</v>
      </c>
      <c r="CN183" s="25">
        <v>5.5439354971943047</v>
      </c>
      <c r="CO183" s="25">
        <v>4.0442237597328692</v>
      </c>
      <c r="CP183" s="25">
        <v>9.0507046041199466</v>
      </c>
      <c r="CQ183" s="25">
        <v>23.907067177631578</v>
      </c>
      <c r="CR183" s="25">
        <v>5.4397674271133054</v>
      </c>
      <c r="CS183" s="25">
        <v>3.9682346028892703</v>
      </c>
      <c r="CT183" s="25">
        <v>8.731381277765955</v>
      </c>
      <c r="CU183" s="25">
        <v>23.995283312631578</v>
      </c>
      <c r="CV183" s="25">
        <v>5.3177051489453238</v>
      </c>
      <c r="CW183" s="25">
        <v>3.8791918703784209</v>
      </c>
      <c r="CX183" s="25">
        <v>8.3469007205669108</v>
      </c>
      <c r="CY183" s="25">
        <v>24.224227366631577</v>
      </c>
      <c r="CZ183" s="25">
        <v>5.1865975201046508</v>
      </c>
      <c r="DA183" s="25">
        <v>3.7835506804857846</v>
      </c>
      <c r="DB183" s="25">
        <v>7.1839593621954894</v>
      </c>
      <c r="DC183" s="25">
        <v>24.395405176631577</v>
      </c>
      <c r="DD183" s="25">
        <v>5.0905322991350728</v>
      </c>
      <c r="DE183" s="25">
        <v>3.7134724392570084</v>
      </c>
      <c r="DF183" s="25">
        <v>6.437562015737063</v>
      </c>
      <c r="DG183" s="25">
        <v>24.51722774563158</v>
      </c>
      <c r="DH183" s="25">
        <v>5.4499184686635003</v>
      </c>
      <c r="DI183" s="25">
        <v>3.9756396463722088</v>
      </c>
      <c r="DJ183" s="25">
        <v>6.0880832646928091</v>
      </c>
      <c r="DK183" s="25">
        <v>24.60163879663158</v>
      </c>
      <c r="DL183" s="25">
        <v>5.7965026028510671</v>
      </c>
      <c r="DM183" s="25">
        <v>4.2284679469426543</v>
      </c>
      <c r="DN183" s="25">
        <v>5.9069927672229703</v>
      </c>
      <c r="DO183" s="27">
        <v>23.66149372963158</v>
      </c>
      <c r="DP183" s="27">
        <v>6.5408057439170388</v>
      </c>
      <c r="DQ183" s="27">
        <v>4.771426725785985</v>
      </c>
      <c r="DR183" s="27">
        <v>10.215413233525695</v>
      </c>
      <c r="DS183" s="27">
        <v>23.644081141631577</v>
      </c>
      <c r="DT183" s="27">
        <v>6.5016588125591168</v>
      </c>
      <c r="DU183" s="27">
        <v>4.7428695843837332</v>
      </c>
      <c r="DV183" s="27">
        <v>10.202151873820055</v>
      </c>
      <c r="DW183" s="27">
        <v>23.692242181631578</v>
      </c>
      <c r="DX183" s="27">
        <v>6.338869659001813</v>
      </c>
      <c r="DY183" s="27">
        <v>4.6241171632965044</v>
      </c>
      <c r="DZ183" s="27">
        <v>9.9127004416659226</v>
      </c>
      <c r="EA183" s="27">
        <v>23.76967586663158</v>
      </c>
      <c r="EB183" s="27">
        <v>6.0592025692403597</v>
      </c>
      <c r="EC183" s="27">
        <v>4.4201039149820147</v>
      </c>
      <c r="ED183" s="27">
        <v>9.5243555166652598</v>
      </c>
      <c r="EE183" s="27">
        <v>23.861592394631579</v>
      </c>
      <c r="EF183" s="27">
        <v>5.9263381373310819</v>
      </c>
      <c r="EG183" s="27">
        <v>4.3231811617099307</v>
      </c>
      <c r="EH183" s="27">
        <v>9.2941708636113116</v>
      </c>
      <c r="EI183" s="27">
        <v>23.962560118631579</v>
      </c>
      <c r="EJ183" s="27">
        <v>5.7908925524694244</v>
      </c>
      <c r="EK183" s="27">
        <v>4.2243754932952013</v>
      </c>
      <c r="EL183" s="27">
        <v>8.8440098373184366</v>
      </c>
      <c r="EM183" s="27">
        <v>24.071680995631578</v>
      </c>
      <c r="EN183" s="27">
        <v>5.5971029193239312</v>
      </c>
      <c r="EO183" s="27">
        <v>4.0830086539527253</v>
      </c>
      <c r="EP183" s="27">
        <v>8.4249014085264502</v>
      </c>
      <c r="EQ183" s="27">
        <v>24.19483527963158</v>
      </c>
      <c r="ER183" s="27">
        <v>5.6028847019372847</v>
      </c>
      <c r="ES183" s="27">
        <v>4.0872263838722684</v>
      </c>
      <c r="ET183" s="27">
        <v>8.0108356326209904</v>
      </c>
      <c r="EU183" s="27">
        <v>24.329145569631578</v>
      </c>
      <c r="EV183" s="27">
        <v>5.5491933900076456</v>
      </c>
      <c r="EW183" s="27">
        <v>4.0480593193371615</v>
      </c>
      <c r="EX183" s="27">
        <v>7.5693930811091104</v>
      </c>
      <c r="EY183" s="27">
        <v>24.472925320631578</v>
      </c>
      <c r="EZ183" s="27">
        <v>5.4728212372963476</v>
      </c>
      <c r="FA183" s="27">
        <v>3.9923468972259579</v>
      </c>
      <c r="FB183" s="27">
        <v>7.0398476852994119</v>
      </c>
      <c r="FC183" s="27">
        <v>25.056859440631577</v>
      </c>
      <c r="FD183" s="27">
        <v>5.0497053232608549</v>
      </c>
      <c r="FE183" s="27">
        <v>3.6836897287705481</v>
      </c>
      <c r="FF183" s="27">
        <v>5.3647699303964966</v>
      </c>
      <c r="FG183" s="27">
        <v>25.395686737631578</v>
      </c>
      <c r="FH183" s="27">
        <v>4.7828141079837438</v>
      </c>
      <c r="FI183" s="27">
        <v>3.4889963030202078</v>
      </c>
      <c r="FJ183" s="27">
        <v>4.6192617564993235</v>
      </c>
      <c r="FK183" s="27">
        <v>25.603318721631581</v>
      </c>
      <c r="FL183" s="27">
        <v>4.9622858359133328</v>
      </c>
      <c r="FM183" s="27">
        <v>3.619918429848791</v>
      </c>
      <c r="FN183" s="27">
        <v>4.5834817661837732</v>
      </c>
      <c r="FO183" s="27">
        <v>25.734226012631581</v>
      </c>
      <c r="FP183" s="27">
        <v>5.2022764416466307</v>
      </c>
      <c r="FQ183" s="27">
        <v>3.7949882354607936</v>
      </c>
      <c r="FR183" s="27">
        <v>4.8858081793028418</v>
      </c>
      <c r="FS183" s="28">
        <v>23.662336153631578</v>
      </c>
      <c r="FT183" s="28">
        <v>6.5408057439170335</v>
      </c>
      <c r="FU183" s="28">
        <v>4.7714267257859806</v>
      </c>
      <c r="FV183" s="28">
        <v>10.215413233525695</v>
      </c>
      <c r="FW183" s="28">
        <v>23.640756725631579</v>
      </c>
      <c r="FX183" s="28">
        <v>6.5105105923166322</v>
      </c>
      <c r="FY183" s="28">
        <v>4.7493268344778912</v>
      </c>
      <c r="FZ183" s="28">
        <v>10.207052243334072</v>
      </c>
      <c r="GA183" s="28">
        <v>23.69795778463158</v>
      </c>
      <c r="GB183" s="28">
        <v>6.4736651376674796</v>
      </c>
      <c r="GC183" s="28">
        <v>4.7224485882923659</v>
      </c>
      <c r="GD183" s="28">
        <v>9.9219287349993142</v>
      </c>
      <c r="GE183" s="28">
        <v>23.79723083063158</v>
      </c>
      <c r="GF183" s="28">
        <v>6.3413351495140375</v>
      </c>
      <c r="GG183" s="28">
        <v>4.6259157042993682</v>
      </c>
      <c r="GH183" s="28">
        <v>9.5463158291110339</v>
      </c>
      <c r="GI183" s="28">
        <v>23.928739438631577</v>
      </c>
      <c r="GJ183" s="28">
        <v>6.2006489027838052</v>
      </c>
      <c r="GK183" s="28">
        <v>4.523287046014655</v>
      </c>
      <c r="GL183" s="28">
        <v>9.3620616996778168</v>
      </c>
      <c r="GM183" s="28">
        <v>24.086080515631579</v>
      </c>
      <c r="GN183" s="28">
        <v>5.9798403000118707</v>
      </c>
      <c r="GO183" s="28">
        <v>4.3622102445014326</v>
      </c>
      <c r="GP183" s="28">
        <v>8.9529128785581538</v>
      </c>
      <c r="GQ183" s="28">
        <v>24.26846123163158</v>
      </c>
      <c r="GR183" s="28">
        <v>5.8228476285045678</v>
      </c>
      <c r="GS183" s="28">
        <v>4.2476862763681291</v>
      </c>
      <c r="GT183" s="28">
        <v>8.5591728930877995</v>
      </c>
      <c r="GU183" s="28">
        <v>24.483901711631578</v>
      </c>
      <c r="GV183" s="28">
        <v>5.726557513375333</v>
      </c>
      <c r="GW183" s="28">
        <v>4.1774439779809729</v>
      </c>
      <c r="GX183" s="28">
        <v>8.1751784429350067</v>
      </c>
      <c r="GY183" s="28">
        <v>24.687605575631579</v>
      </c>
      <c r="GZ183" s="28">
        <v>5.6212244143496761</v>
      </c>
      <c r="HA183" s="28">
        <v>4.100604948742367</v>
      </c>
      <c r="HB183" s="28">
        <v>7.8233211376698577</v>
      </c>
      <c r="HC183" s="28">
        <v>24.89832770463158</v>
      </c>
      <c r="HD183" s="28">
        <v>5.4920342135950975</v>
      </c>
      <c r="HE183" s="28">
        <v>4.0063624959431348</v>
      </c>
      <c r="HF183" s="28">
        <v>7.4082517292340402</v>
      </c>
      <c r="HG183" s="28">
        <v>25.669572319631577</v>
      </c>
      <c r="HH183" s="28">
        <v>4.6394317136394996</v>
      </c>
      <c r="HI183" s="28">
        <v>3.3844008425882017</v>
      </c>
      <c r="HJ183" s="28">
        <v>5.0606821375405939</v>
      </c>
      <c r="HK183" s="28">
        <v>20.286708520725135</v>
      </c>
      <c r="HL183" s="28">
        <v>3.2907031858947278</v>
      </c>
      <c r="HM183" s="28">
        <v>2.4005221592782315</v>
      </c>
      <c r="HN183" s="28">
        <v>0.23288168933420295</v>
      </c>
      <c r="HO183" s="28">
        <v>16.14095209635261</v>
      </c>
      <c r="HP183" s="28">
        <v>2.6182208135232363</v>
      </c>
      <c r="HQ183" s="28">
        <v>1.9099556312725046</v>
      </c>
      <c r="HR183" s="28">
        <v>-3.439087661180654</v>
      </c>
      <c r="HS183" s="28">
        <v>14.18557558697316</v>
      </c>
      <c r="HT183" s="28">
        <v>2.3010395565211428</v>
      </c>
      <c r="HU183" s="28">
        <v>1.678576320247154</v>
      </c>
      <c r="HV183" s="28">
        <v>-5.8992144610329333</v>
      </c>
      <c r="HW183" s="29">
        <v>23.662336153631578</v>
      </c>
      <c r="HX183" s="29">
        <v>6.5408057439170335</v>
      </c>
      <c r="HY183" s="29">
        <v>4.7714267257859806</v>
      </c>
      <c r="HZ183" s="29">
        <v>10.215413233525695</v>
      </c>
      <c r="IA183" s="29">
        <v>23.628117239631578</v>
      </c>
      <c r="IB183" s="29">
        <v>6.505733424919721</v>
      </c>
      <c r="IC183" s="29">
        <v>4.7458419573719821</v>
      </c>
      <c r="ID183" s="29">
        <v>10.251023409241878</v>
      </c>
      <c r="IE183" s="29">
        <v>23.71651996863158</v>
      </c>
      <c r="IF183" s="29">
        <v>6.2288686085236495</v>
      </c>
      <c r="IG183" s="29">
        <v>4.5438729284628732</v>
      </c>
      <c r="IH183" s="29">
        <v>9.8602151098081414</v>
      </c>
      <c r="II183" s="29">
        <v>23.826743614631578</v>
      </c>
      <c r="IJ183" s="29">
        <v>6.0278672498485228</v>
      </c>
      <c r="IK183" s="29">
        <v>4.3972452357518153</v>
      </c>
      <c r="IL183" s="29">
        <v>9.4692328440569735</v>
      </c>
      <c r="IM183" s="29">
        <v>23.963524037631579</v>
      </c>
      <c r="IN183" s="29">
        <v>5.9210282397367999</v>
      </c>
      <c r="IO183" s="29">
        <v>4.3193076653419791</v>
      </c>
      <c r="IP183" s="29">
        <v>9.2658068833000264</v>
      </c>
      <c r="IQ183" s="29">
        <v>24.11642728563158</v>
      </c>
      <c r="IR183" s="29">
        <v>5.9442465812116572</v>
      </c>
      <c r="IS183" s="29">
        <v>4.3362451221904088</v>
      </c>
      <c r="IT183" s="29">
        <v>8.8956112645116647</v>
      </c>
      <c r="IU183" s="29">
        <v>24.29724461363158</v>
      </c>
      <c r="IV183" s="29">
        <v>5.8930936206076128</v>
      </c>
      <c r="IW183" s="29">
        <v>4.2989297496071153</v>
      </c>
      <c r="IX183" s="29">
        <v>8.548065256126101</v>
      </c>
      <c r="IY183" s="29">
        <v>24.481358444631578</v>
      </c>
      <c r="IZ183" s="29">
        <v>5.8054261459325902</v>
      </c>
      <c r="JA183" s="29">
        <v>4.2349775473825515</v>
      </c>
      <c r="JB183" s="29">
        <v>8.2302251271863014</v>
      </c>
      <c r="JC183" s="29">
        <v>24.649958943631578</v>
      </c>
      <c r="JD183" s="29">
        <v>5.7069738498982936</v>
      </c>
      <c r="JE183" s="29">
        <v>4.1631579681281288</v>
      </c>
      <c r="JF183" s="29">
        <v>7.7961529739208366</v>
      </c>
      <c r="JG183" s="29">
        <v>24.88006205863158</v>
      </c>
      <c r="JH183" s="29">
        <v>5.4350751139984173</v>
      </c>
      <c r="JI183" s="29">
        <v>3.9648116258007127</v>
      </c>
      <c r="JJ183" s="29">
        <v>6.5458578815258885</v>
      </c>
      <c r="JK183" s="29">
        <v>25.689359662631578</v>
      </c>
      <c r="JL183" s="29">
        <v>4.2373104557290517</v>
      </c>
      <c r="JM183" s="29">
        <v>3.0910589834778044</v>
      </c>
      <c r="JN183" s="29">
        <v>0.98842471389370701</v>
      </c>
      <c r="JO183" s="29">
        <v>19.278816882018706</v>
      </c>
      <c r="JP183" s="29">
        <v>3.1272132721347137</v>
      </c>
      <c r="JQ183" s="29">
        <v>2.2812585433794634</v>
      </c>
      <c r="JR183" s="29">
        <v>-3.301369271597526</v>
      </c>
      <c r="JS183" s="29">
        <v>19.675438320905457</v>
      </c>
      <c r="JT183" s="29">
        <v>3.1915491613799016</v>
      </c>
      <c r="JU183" s="29">
        <v>2.3281906788670801</v>
      </c>
      <c r="JV183" s="29">
        <v>-5.6385553281531884</v>
      </c>
      <c r="JW183" s="29">
        <v>18.988167862167717</v>
      </c>
      <c r="JX183" s="29">
        <v>3.08006714911413</v>
      </c>
      <c r="JY183" s="29">
        <v>2.2468661030280868</v>
      </c>
      <c r="JZ183" s="29">
        <v>-4.7387369609705097</v>
      </c>
    </row>
    <row r="184" spans="1:286" ht="15" thickBot="1" x14ac:dyDescent="0.4">
      <c r="A184" s="2"/>
      <c r="B184" s="74" t="s">
        <v>657</v>
      </c>
      <c r="C184" s="74" t="s">
        <v>446</v>
      </c>
      <c r="D184" s="74" t="s">
        <v>850</v>
      </c>
      <c r="E184" s="87">
        <v>345810</v>
      </c>
      <c r="F184" s="84">
        <v>538827</v>
      </c>
      <c r="G184" s="22">
        <v>25.885011367473684</v>
      </c>
      <c r="H184" s="22">
        <v>25.885011367473684</v>
      </c>
      <c r="I184" s="22">
        <v>19.400969932104754</v>
      </c>
      <c r="J184" s="22">
        <v>19.76192278834128</v>
      </c>
      <c r="K184" s="22">
        <v>25.900457735473687</v>
      </c>
      <c r="L184" s="22">
        <v>25.900457735473687</v>
      </c>
      <c r="M184" s="22">
        <v>19.366492592630742</v>
      </c>
      <c r="N184" s="22">
        <v>19.531978061196167</v>
      </c>
      <c r="O184" s="22">
        <v>25.995396746473684</v>
      </c>
      <c r="P184" s="22">
        <v>25.995396746473684</v>
      </c>
      <c r="Q184" s="22">
        <v>18.88847641761425</v>
      </c>
      <c r="R184" s="22">
        <v>19.369309727913826</v>
      </c>
      <c r="S184" s="22">
        <v>26.113166978473686</v>
      </c>
      <c r="T184" s="22">
        <v>25.595951307969223</v>
      </c>
      <c r="U184" s="22">
        <v>18.396314179636466</v>
      </c>
      <c r="V184" s="22">
        <v>19.213368150868202</v>
      </c>
      <c r="W184" s="22">
        <v>26.234232742473687</v>
      </c>
      <c r="X184" s="22">
        <v>24.917881736055516</v>
      </c>
      <c r="Y184" s="22">
        <v>17.908972227368707</v>
      </c>
      <c r="Z184" s="22">
        <v>19.116505966235149</v>
      </c>
      <c r="AA184" s="22">
        <v>26.359284327473684</v>
      </c>
      <c r="AB184" s="22">
        <v>24.223626955307804</v>
      </c>
      <c r="AC184" s="22">
        <v>17.409997646831311</v>
      </c>
      <c r="AD184" s="22">
        <v>18.912210212053765</v>
      </c>
      <c r="AE184" s="22">
        <v>26.452622815473685</v>
      </c>
      <c r="AF184" s="22">
        <v>23.533894109755476</v>
      </c>
      <c r="AG184" s="22">
        <v>16.914273070154035</v>
      </c>
      <c r="AH184" s="22">
        <v>18.733493444379171</v>
      </c>
      <c r="AI184" s="22">
        <v>26.536402504473685</v>
      </c>
      <c r="AJ184" s="22">
        <v>23.463219838453647</v>
      </c>
      <c r="AK184" s="22">
        <v>16.863478079819743</v>
      </c>
      <c r="AL184" s="22">
        <v>18.551849697745936</v>
      </c>
      <c r="AM184" s="22">
        <v>26.632408859473685</v>
      </c>
      <c r="AN184" s="22">
        <v>23.398651805030109</v>
      </c>
      <c r="AO184" s="22">
        <v>16.817071762878093</v>
      </c>
      <c r="AP184" s="22">
        <v>18.388881652199913</v>
      </c>
      <c r="AQ184" s="22">
        <v>26.749269837473683</v>
      </c>
      <c r="AR184" s="22">
        <v>23.313626420440791</v>
      </c>
      <c r="AS184" s="22">
        <v>16.755962344856091</v>
      </c>
      <c r="AT184" s="22">
        <v>18.100758444040217</v>
      </c>
      <c r="AU184" s="22">
        <v>27.313207804473684</v>
      </c>
      <c r="AV184" s="22">
        <v>22.955476492232567</v>
      </c>
      <c r="AW184" s="22">
        <v>16.498552939616228</v>
      </c>
      <c r="AX184" s="22">
        <v>17.034890612645146</v>
      </c>
      <c r="AY184" s="22">
        <v>27.807594308473686</v>
      </c>
      <c r="AZ184" s="22">
        <v>22.633007592590236</v>
      </c>
      <c r="BA184" s="22">
        <v>16.266788192152635</v>
      </c>
      <c r="BB184" s="22">
        <v>16.166903669111139</v>
      </c>
      <c r="BC184" s="22">
        <v>28.114607723473686</v>
      </c>
      <c r="BD184" s="22">
        <v>22.352168555669788</v>
      </c>
      <c r="BE184" s="22">
        <v>16.064943646703504</v>
      </c>
      <c r="BF184" s="22">
        <v>15.684902403331439</v>
      </c>
      <c r="BG184" s="22">
        <v>28.321369105473686</v>
      </c>
      <c r="BH184" s="22">
        <v>22.182391532095117</v>
      </c>
      <c r="BI184" s="22">
        <v>15.942921557015016</v>
      </c>
      <c r="BJ184" s="22">
        <v>15.904087503978609</v>
      </c>
      <c r="BK184" s="25">
        <v>25.884848676473684</v>
      </c>
      <c r="BL184" s="25">
        <v>25.884848676473684</v>
      </c>
      <c r="BM184" s="25">
        <v>19.400969932104754</v>
      </c>
      <c r="BN184" s="25">
        <v>19.76192278834128</v>
      </c>
      <c r="BO184" s="25">
        <v>25.889274041473683</v>
      </c>
      <c r="BP184" s="25">
        <v>25.889274041473683</v>
      </c>
      <c r="BQ184" s="25">
        <v>19.39376707545744</v>
      </c>
      <c r="BR184" s="25">
        <v>19.727115817500565</v>
      </c>
      <c r="BS184" s="25">
        <v>25.950584773473686</v>
      </c>
      <c r="BT184" s="25">
        <v>25.950584773473686</v>
      </c>
      <c r="BU184" s="25">
        <v>19.36538447810225</v>
      </c>
      <c r="BV184" s="25">
        <v>19.576138842043605</v>
      </c>
      <c r="BW184" s="25">
        <v>26.001028331473684</v>
      </c>
      <c r="BX184" s="25">
        <v>26.001028331473684</v>
      </c>
      <c r="BY184" s="25">
        <v>19.337075604970664</v>
      </c>
      <c r="BZ184" s="25">
        <v>19.470394279593499</v>
      </c>
      <c r="CA184" s="25">
        <v>26.053377779473685</v>
      </c>
      <c r="CB184" s="25">
        <v>26.053377779473685</v>
      </c>
      <c r="CC184" s="25">
        <v>19.315436316602238</v>
      </c>
      <c r="CD184" s="25">
        <v>19.410656923932841</v>
      </c>
      <c r="CE184" s="25">
        <v>26.118852900473684</v>
      </c>
      <c r="CF184" s="25">
        <v>26.118852900473684</v>
      </c>
      <c r="CG184" s="25">
        <v>19.276458319576321</v>
      </c>
      <c r="CH184" s="25">
        <v>19.229224880223128</v>
      </c>
      <c r="CI184" s="25">
        <v>26.198883228473683</v>
      </c>
      <c r="CJ184" s="25">
        <v>26.198883228473683</v>
      </c>
      <c r="CK184" s="25">
        <v>19.240036095635769</v>
      </c>
      <c r="CL184" s="25">
        <v>19.037995143087635</v>
      </c>
      <c r="CM184" s="25">
        <v>26.263081765473686</v>
      </c>
      <c r="CN184" s="25">
        <v>26.263081765473686</v>
      </c>
      <c r="CO184" s="25">
        <v>19.200424070286761</v>
      </c>
      <c r="CP184" s="25">
        <v>18.816395535572688</v>
      </c>
      <c r="CQ184" s="25">
        <v>26.322812644473686</v>
      </c>
      <c r="CR184" s="25">
        <v>26.322812644473686</v>
      </c>
      <c r="CS184" s="25">
        <v>19.158830092059532</v>
      </c>
      <c r="CT184" s="25">
        <v>18.584951346311954</v>
      </c>
      <c r="CU184" s="25">
        <v>26.397334932473683</v>
      </c>
      <c r="CV184" s="25">
        <v>26.397334932473683</v>
      </c>
      <c r="CW184" s="25">
        <v>19.103926433995451</v>
      </c>
      <c r="CX184" s="25">
        <v>18.232356506877821</v>
      </c>
      <c r="CY184" s="25">
        <v>26.610096178473686</v>
      </c>
      <c r="CZ184" s="25">
        <v>26.452130067330067</v>
      </c>
      <c r="DA184" s="25">
        <v>19.011666711825008</v>
      </c>
      <c r="DB184" s="25">
        <v>17.878103790205802</v>
      </c>
      <c r="DC184" s="25">
        <v>26.819120673473684</v>
      </c>
      <c r="DD184" s="25">
        <v>26.322532375491615</v>
      </c>
      <c r="DE184" s="25">
        <v>18.91852229897118</v>
      </c>
      <c r="DF184" s="25">
        <v>17.574924529564186</v>
      </c>
      <c r="DG184" s="25">
        <v>26.972943103473686</v>
      </c>
      <c r="DH184" s="25">
        <v>26.080787076117769</v>
      </c>
      <c r="DI184" s="25">
        <v>18.7447751924377</v>
      </c>
      <c r="DJ184" s="25">
        <v>16.654870083375584</v>
      </c>
      <c r="DK184" s="25">
        <v>27.072084934473686</v>
      </c>
      <c r="DL184" s="25">
        <v>25.892592182409189</v>
      </c>
      <c r="DM184" s="25">
        <v>18.609515816843075</v>
      </c>
      <c r="DN184" s="25">
        <v>16.001176933997453</v>
      </c>
      <c r="DO184" s="27">
        <v>25.885011367473684</v>
      </c>
      <c r="DP184" s="27">
        <v>25.885011367473684</v>
      </c>
      <c r="DQ184" s="27">
        <v>19.400969932104751</v>
      </c>
      <c r="DR184" s="27">
        <v>19.76192278834128</v>
      </c>
      <c r="DS184" s="27">
        <v>25.900257030473686</v>
      </c>
      <c r="DT184" s="27">
        <v>25.900257030473686</v>
      </c>
      <c r="DU184" s="27">
        <v>19.366535482821778</v>
      </c>
      <c r="DV184" s="27">
        <v>19.532062638409467</v>
      </c>
      <c r="DW184" s="27">
        <v>25.996397701473686</v>
      </c>
      <c r="DX184" s="27">
        <v>25.996397701473686</v>
      </c>
      <c r="DY184" s="27">
        <v>18.888912321337457</v>
      </c>
      <c r="DZ184" s="27">
        <v>19.369357600860273</v>
      </c>
      <c r="EA184" s="27">
        <v>26.114080029473683</v>
      </c>
      <c r="EB184" s="27">
        <v>25.597647574608192</v>
      </c>
      <c r="EC184" s="27">
        <v>18.397533319868742</v>
      </c>
      <c r="ED184" s="27">
        <v>19.213474885827214</v>
      </c>
      <c r="EE184" s="27">
        <v>26.234992341473685</v>
      </c>
      <c r="EF184" s="27">
        <v>24.920657643156687</v>
      </c>
      <c r="EG184" s="27">
        <v>17.910967326458881</v>
      </c>
      <c r="EH184" s="27">
        <v>19.116839787961084</v>
      </c>
      <c r="EI184" s="27">
        <v>26.360314058473683</v>
      </c>
      <c r="EJ184" s="27">
        <v>24.227338985022861</v>
      </c>
      <c r="EK184" s="27">
        <v>17.412665555675986</v>
      </c>
      <c r="EL184" s="27">
        <v>18.912047603727412</v>
      </c>
      <c r="EM184" s="27">
        <v>26.454406598473685</v>
      </c>
      <c r="EN184" s="27">
        <v>23.554023059815751</v>
      </c>
      <c r="EO184" s="27">
        <v>16.928740142893769</v>
      </c>
      <c r="EP184" s="27">
        <v>18.73269949824013</v>
      </c>
      <c r="EQ184" s="27">
        <v>26.538168399473683</v>
      </c>
      <c r="ER184" s="27">
        <v>23.486653171464482</v>
      </c>
      <c r="ES184" s="27">
        <v>16.880320077648094</v>
      </c>
      <c r="ET184" s="27">
        <v>18.550963588701716</v>
      </c>
      <c r="EU184" s="27">
        <v>26.631510358473683</v>
      </c>
      <c r="EV184" s="27">
        <v>23.416838504644403</v>
      </c>
      <c r="EW184" s="27">
        <v>16.830142901980121</v>
      </c>
      <c r="EX184" s="27">
        <v>18.388270235046129</v>
      </c>
      <c r="EY184" s="27">
        <v>26.738480895473685</v>
      </c>
      <c r="EZ184" s="27">
        <v>23.326790304133059</v>
      </c>
      <c r="FA184" s="27">
        <v>16.765423487257614</v>
      </c>
      <c r="FB184" s="27">
        <v>18.119902922316712</v>
      </c>
      <c r="FC184" s="27">
        <v>27.241336340473683</v>
      </c>
      <c r="FD184" s="27">
        <v>22.951494583910396</v>
      </c>
      <c r="FE184" s="27">
        <v>16.495691063702818</v>
      </c>
      <c r="FF184" s="27">
        <v>17.159809057500819</v>
      </c>
      <c r="FG184" s="27">
        <v>27.629274604473686</v>
      </c>
      <c r="FH184" s="27">
        <v>22.636037808573853</v>
      </c>
      <c r="FI184" s="27">
        <v>16.268966068043866</v>
      </c>
      <c r="FJ184" s="27">
        <v>16.361207699490983</v>
      </c>
      <c r="FK184" s="27">
        <v>27.869453224473684</v>
      </c>
      <c r="FL184" s="27">
        <v>22.35712277798736</v>
      </c>
      <c r="FM184" s="27">
        <v>16.068504343829908</v>
      </c>
      <c r="FN184" s="27">
        <v>15.895214710537864</v>
      </c>
      <c r="FO184" s="27">
        <v>28.001424952473684</v>
      </c>
      <c r="FP184" s="27">
        <v>22.199904716454011</v>
      </c>
      <c r="FQ184" s="27">
        <v>15.955508627441729</v>
      </c>
      <c r="FR184" s="27">
        <v>16.133557461587667</v>
      </c>
      <c r="FS184" s="28">
        <v>25.885572000473687</v>
      </c>
      <c r="FT184" s="28">
        <v>25.885572000473687</v>
      </c>
      <c r="FU184" s="28">
        <v>19.400969932104751</v>
      </c>
      <c r="FV184" s="28">
        <v>19.76192278834128</v>
      </c>
      <c r="FW184" s="28">
        <v>25.912188789473685</v>
      </c>
      <c r="FX184" s="28">
        <v>25.912188789473685</v>
      </c>
      <c r="FY184" s="28">
        <v>19.366003820525645</v>
      </c>
      <c r="FZ184" s="28">
        <v>19.544465133733464</v>
      </c>
      <c r="GA184" s="28">
        <v>26.030241488473685</v>
      </c>
      <c r="GB184" s="28">
        <v>26.030241488473685</v>
      </c>
      <c r="GC184" s="28">
        <v>18.885828414615208</v>
      </c>
      <c r="GD184" s="28">
        <v>19.397793703733136</v>
      </c>
      <c r="GE184" s="28">
        <v>26.159399005473684</v>
      </c>
      <c r="GF184" s="28">
        <v>25.589337439485732</v>
      </c>
      <c r="GG184" s="28">
        <v>18.391560662132811</v>
      </c>
      <c r="GH184" s="28">
        <v>19.2577326543665</v>
      </c>
      <c r="GI184" s="28">
        <v>26.304757411473684</v>
      </c>
      <c r="GJ184" s="28">
        <v>24.899429911338228</v>
      </c>
      <c r="GK184" s="28">
        <v>17.895710537634944</v>
      </c>
      <c r="GL184" s="28">
        <v>19.152347908781245</v>
      </c>
      <c r="GM184" s="28">
        <v>26.450042135473684</v>
      </c>
      <c r="GN184" s="28">
        <v>24.188795996140396</v>
      </c>
      <c r="GO184" s="28">
        <v>17.384963950669285</v>
      </c>
      <c r="GP184" s="28">
        <v>18.986278393682063</v>
      </c>
      <c r="GQ184" s="28">
        <v>26.575553527473684</v>
      </c>
      <c r="GR184" s="28">
        <v>23.488003559591583</v>
      </c>
      <c r="GS184" s="28">
        <v>16.88129062818367</v>
      </c>
      <c r="GT184" s="28">
        <v>18.822977397474133</v>
      </c>
      <c r="GU184" s="28">
        <v>26.726600079473684</v>
      </c>
      <c r="GV184" s="28">
        <v>23.393750498665348</v>
      </c>
      <c r="GW184" s="28">
        <v>16.81354909748887</v>
      </c>
      <c r="GX184" s="28">
        <v>18.652088844970859</v>
      </c>
      <c r="GY184" s="28">
        <v>26.899051584473685</v>
      </c>
      <c r="GZ184" s="28">
        <v>23.305088096658277</v>
      </c>
      <c r="HA184" s="28">
        <v>16.74982568343723</v>
      </c>
      <c r="HB184" s="28">
        <v>18.466221172968439</v>
      </c>
      <c r="HC184" s="28">
        <v>27.105178877473683</v>
      </c>
      <c r="HD184" s="28">
        <v>23.212579225367261</v>
      </c>
      <c r="HE184" s="28">
        <v>16.683337736175694</v>
      </c>
      <c r="HF184" s="28">
        <v>18.343736720418587</v>
      </c>
      <c r="HG184" s="28">
        <v>27.970719316473684</v>
      </c>
      <c r="HH184" s="28">
        <v>22.651090657473944</v>
      </c>
      <c r="HI184" s="28">
        <v>16.279784846933261</v>
      </c>
      <c r="HJ184" s="28">
        <v>17.052622352058883</v>
      </c>
      <c r="HK184" s="28">
        <v>28.621482307473684</v>
      </c>
      <c r="HL184" s="28">
        <v>22.235576027243859</v>
      </c>
      <c r="HM184" s="28">
        <v>15.98114630086101</v>
      </c>
      <c r="HN184" s="28">
        <v>16.243564596602354</v>
      </c>
      <c r="HO184" s="28">
        <v>28.803548264473683</v>
      </c>
      <c r="HP184" s="28">
        <v>21.979276098430446</v>
      </c>
      <c r="HQ184" s="28">
        <v>15.796938495574164</v>
      </c>
      <c r="HR184" s="28">
        <v>15.957481037141575</v>
      </c>
      <c r="HS184" s="28">
        <v>28.792302787473684</v>
      </c>
      <c r="HT184" s="28">
        <v>21.810990925570938</v>
      </c>
      <c r="HU184" s="28">
        <v>15.675988628368637</v>
      </c>
      <c r="HV184" s="28">
        <v>15.910686058075227</v>
      </c>
      <c r="HW184" s="29">
        <v>25.885572000473687</v>
      </c>
      <c r="HX184" s="29">
        <v>25.885572000473687</v>
      </c>
      <c r="HY184" s="29">
        <v>19.400969932104754</v>
      </c>
      <c r="HZ184" s="29">
        <v>19.76192278834128</v>
      </c>
      <c r="IA184" s="29">
        <v>25.908459222473684</v>
      </c>
      <c r="IB184" s="29">
        <v>25.908459222473684</v>
      </c>
      <c r="IC184" s="29">
        <v>19.369286579447468</v>
      </c>
      <c r="ID184" s="29">
        <v>19.558371065199225</v>
      </c>
      <c r="IE184" s="29">
        <v>26.075894113473684</v>
      </c>
      <c r="IF184" s="29">
        <v>26.075894113473684</v>
      </c>
      <c r="IG184" s="29">
        <v>18.889661934906812</v>
      </c>
      <c r="IH184" s="29">
        <v>19.386835556328084</v>
      </c>
      <c r="II184" s="29">
        <v>26.224221423473686</v>
      </c>
      <c r="IJ184" s="29">
        <v>25.583856189892735</v>
      </c>
      <c r="IK184" s="29">
        <v>18.387621180126594</v>
      </c>
      <c r="IL184" s="29">
        <v>19.238644272069468</v>
      </c>
      <c r="IM184" s="29">
        <v>26.380242277473684</v>
      </c>
      <c r="IN184" s="29">
        <v>24.882211736965434</v>
      </c>
      <c r="IO184" s="29">
        <v>17.883335496693878</v>
      </c>
      <c r="IP184" s="29">
        <v>19.107417514687697</v>
      </c>
      <c r="IQ184" s="29">
        <v>26.488713301473684</v>
      </c>
      <c r="IR184" s="29">
        <v>23.991609417638387</v>
      </c>
      <c r="IS184" s="29">
        <v>17.243242074170752</v>
      </c>
      <c r="IT184" s="29">
        <v>18.946055787006621</v>
      </c>
      <c r="IU184" s="29">
        <v>26.625466457473685</v>
      </c>
      <c r="IV184" s="29">
        <v>23.237891066021472</v>
      </c>
      <c r="IW184" s="29">
        <v>16.701529854434444</v>
      </c>
      <c r="IX184" s="29">
        <v>18.844191676189929</v>
      </c>
      <c r="IY184" s="29">
        <v>26.785224948473683</v>
      </c>
      <c r="IZ184" s="29">
        <v>23.143395891249721</v>
      </c>
      <c r="JA184" s="29">
        <v>16.633614311751739</v>
      </c>
      <c r="JB184" s="29">
        <v>18.651763223450377</v>
      </c>
      <c r="JC184" s="29">
        <v>26.965931083473684</v>
      </c>
      <c r="JD184" s="29">
        <v>23.081050480582455</v>
      </c>
      <c r="JE184" s="29">
        <v>16.588805437547624</v>
      </c>
      <c r="JF184" s="29">
        <v>18.489961125511165</v>
      </c>
      <c r="JG184" s="29">
        <v>27.172951225473685</v>
      </c>
      <c r="JH184" s="29">
        <v>23.033498577428947</v>
      </c>
      <c r="JI184" s="29">
        <v>16.554628948472214</v>
      </c>
      <c r="JJ184" s="29">
        <v>18.305544269201157</v>
      </c>
      <c r="JK184" s="29">
        <v>27.944171050473685</v>
      </c>
      <c r="JL184" s="29">
        <v>22.568189510862208</v>
      </c>
      <c r="JM184" s="29">
        <v>16.220202160571191</v>
      </c>
      <c r="JN184" s="29">
        <v>16.867290229381531</v>
      </c>
      <c r="JO184" s="29">
        <v>28.422744041473685</v>
      </c>
      <c r="JP184" s="29">
        <v>22.04175400633795</v>
      </c>
      <c r="JQ184" s="29">
        <v>15.841842598153658</v>
      </c>
      <c r="JR184" s="29">
        <v>16.202953266506317</v>
      </c>
      <c r="JS184" s="29">
        <v>28.548555326473686</v>
      </c>
      <c r="JT184" s="29">
        <v>21.679649016342932</v>
      </c>
      <c r="JU184" s="29">
        <v>15.58159061213396</v>
      </c>
      <c r="JV184" s="29">
        <v>16.083625812635287</v>
      </c>
      <c r="JW184" s="29">
        <v>28.485737146473685</v>
      </c>
      <c r="JX184" s="29">
        <v>21.655358463383806</v>
      </c>
      <c r="JY184" s="29">
        <v>15.564132513450437</v>
      </c>
      <c r="JZ184" s="29">
        <v>16.333841110065958</v>
      </c>
    </row>
    <row r="185" spans="1:286" ht="15" thickBot="1" x14ac:dyDescent="0.4">
      <c r="A185" s="2"/>
      <c r="B185" s="74" t="s">
        <v>588</v>
      </c>
      <c r="C185" s="74" t="s">
        <v>588</v>
      </c>
      <c r="D185" s="74" t="s">
        <v>853</v>
      </c>
      <c r="E185" s="87">
        <v>395215</v>
      </c>
      <c r="F185" s="84">
        <v>395126</v>
      </c>
      <c r="G185" s="22">
        <v>31.91801284194737</v>
      </c>
      <c r="H185" s="22">
        <v>10.768807339449541</v>
      </c>
      <c r="I185" s="22">
        <v>7.8556950253530591</v>
      </c>
      <c r="J185" s="22">
        <v>11.381924183531972</v>
      </c>
      <c r="K185" s="22">
        <v>31.899157131947369</v>
      </c>
      <c r="L185" s="22">
        <v>10.705100214748487</v>
      </c>
      <c r="M185" s="22">
        <v>7.8092215648464114</v>
      </c>
      <c r="N185" s="22">
        <v>11.108054028379769</v>
      </c>
      <c r="O185" s="22">
        <v>31.97156630294737</v>
      </c>
      <c r="P185" s="22">
        <v>10.627500540113919</v>
      </c>
      <c r="Q185" s="22">
        <v>7.7526136825823624</v>
      </c>
      <c r="R185" s="22">
        <v>10.967106047452837</v>
      </c>
      <c r="S185" s="22">
        <v>32.080251522947371</v>
      </c>
      <c r="T185" s="22">
        <v>10.491635778913558</v>
      </c>
      <c r="U185" s="22">
        <v>7.6535022308645324</v>
      </c>
      <c r="V185" s="22">
        <v>10.624764078859894</v>
      </c>
      <c r="W185" s="22">
        <v>32.196167217947369</v>
      </c>
      <c r="X185" s="22">
        <v>10.217933272699092</v>
      </c>
      <c r="Y185" s="22">
        <v>7.4538400632056261</v>
      </c>
      <c r="Z185" s="22">
        <v>10.288046807685291</v>
      </c>
      <c r="AA185" s="22">
        <v>32.320772106947373</v>
      </c>
      <c r="AB185" s="22">
        <v>10.135329274881311</v>
      </c>
      <c r="AC185" s="22">
        <v>7.3935815968521368</v>
      </c>
      <c r="AD185" s="22">
        <v>9.8273541131877309</v>
      </c>
      <c r="AE185" s="22">
        <v>32.454659305947374</v>
      </c>
      <c r="AF185" s="22">
        <v>9.9339738638767567</v>
      </c>
      <c r="AG185" s="22">
        <v>7.2466956278960568</v>
      </c>
      <c r="AH185" s="22">
        <v>9.3519167485621466</v>
      </c>
      <c r="AI185" s="22">
        <v>32.606120046947368</v>
      </c>
      <c r="AJ185" s="22">
        <v>9.7658553904629795</v>
      </c>
      <c r="AK185" s="22">
        <v>7.1240555421710141</v>
      </c>
      <c r="AL185" s="22">
        <v>8.9605581754589991</v>
      </c>
      <c r="AM185" s="22">
        <v>32.770821866947372</v>
      </c>
      <c r="AN185" s="22">
        <v>9.7094130273542572</v>
      </c>
      <c r="AO185" s="22">
        <v>7.0828816241022903</v>
      </c>
      <c r="AP185" s="22">
        <v>8.3561382506867758</v>
      </c>
      <c r="AQ185" s="22">
        <v>32.96229304994737</v>
      </c>
      <c r="AR185" s="22">
        <v>9.5964237721930292</v>
      </c>
      <c r="AS185" s="22">
        <v>7.0004575355556593</v>
      </c>
      <c r="AT185" s="22">
        <v>7.7553049772339193</v>
      </c>
      <c r="AU185" s="22">
        <v>33.754172311947372</v>
      </c>
      <c r="AV185" s="22">
        <v>8.9732842734700053</v>
      </c>
      <c r="AW185" s="22">
        <v>6.5458859469000785</v>
      </c>
      <c r="AX185" s="22">
        <v>5.5199703899933255</v>
      </c>
      <c r="AY185" s="22">
        <v>34.398492395947372</v>
      </c>
      <c r="AZ185" s="22">
        <v>8.8522070912842299</v>
      </c>
      <c r="BA185" s="22">
        <v>6.4575618281932448</v>
      </c>
      <c r="BB185" s="22">
        <v>4.3657373451620956</v>
      </c>
      <c r="BC185" s="22">
        <v>34.777720377947368</v>
      </c>
      <c r="BD185" s="22">
        <v>9.4028296352637355</v>
      </c>
      <c r="BE185" s="22">
        <v>6.8592333079811025</v>
      </c>
      <c r="BF185" s="22">
        <v>4.1298338152982836</v>
      </c>
      <c r="BG185" s="22">
        <v>35.089614856947371</v>
      </c>
      <c r="BH185" s="22">
        <v>9.5466385961909577</v>
      </c>
      <c r="BI185" s="22">
        <v>6.9641399427965149</v>
      </c>
      <c r="BJ185" s="22">
        <v>4.3261979941930377</v>
      </c>
      <c r="BK185" s="25">
        <v>31.917589380947369</v>
      </c>
      <c r="BL185" s="25">
        <v>10.768807339449541</v>
      </c>
      <c r="BM185" s="25">
        <v>7.8556950253530591</v>
      </c>
      <c r="BN185" s="25">
        <v>11.381924183531972</v>
      </c>
      <c r="BO185" s="25">
        <v>31.894524255947371</v>
      </c>
      <c r="BP185" s="25">
        <v>10.725778064414792</v>
      </c>
      <c r="BQ185" s="25">
        <v>7.8243057682905119</v>
      </c>
      <c r="BR185" s="25">
        <v>11.169901823606502</v>
      </c>
      <c r="BS185" s="25">
        <v>31.93661822294737</v>
      </c>
      <c r="BT185" s="25">
        <v>10.671286728642404</v>
      </c>
      <c r="BU185" s="25">
        <v>7.7845550975004567</v>
      </c>
      <c r="BV185" s="25">
        <v>11.099154787065878</v>
      </c>
      <c r="BW185" s="25">
        <v>32.002000998947366</v>
      </c>
      <c r="BX185" s="25">
        <v>10.567298497356346</v>
      </c>
      <c r="BY185" s="25">
        <v>7.7086971305539604</v>
      </c>
      <c r="BZ185" s="25">
        <v>10.873860793573499</v>
      </c>
      <c r="CA185" s="25">
        <v>32.064644363947366</v>
      </c>
      <c r="CB185" s="25">
        <v>10.466027973261429</v>
      </c>
      <c r="CC185" s="25">
        <v>7.6348216931661099</v>
      </c>
      <c r="CD185" s="25">
        <v>10.745199647696431</v>
      </c>
      <c r="CE185" s="25">
        <v>32.144260816947373</v>
      </c>
      <c r="CF185" s="25">
        <v>10.253236726555015</v>
      </c>
      <c r="CG185" s="25">
        <v>7.4795934412810032</v>
      </c>
      <c r="CH185" s="25">
        <v>10.399003280771232</v>
      </c>
      <c r="CI185" s="25">
        <v>32.216443635947371</v>
      </c>
      <c r="CJ185" s="25">
        <v>10.204402925464185</v>
      </c>
      <c r="CK185" s="25">
        <v>7.4439698632740887</v>
      </c>
      <c r="CL185" s="25">
        <v>10.00776420071724</v>
      </c>
      <c r="CM185" s="25">
        <v>32.312980142947367</v>
      </c>
      <c r="CN185" s="25">
        <v>10.139955373924241</v>
      </c>
      <c r="CO185" s="25">
        <v>7.3969562716970669</v>
      </c>
      <c r="CP185" s="25">
        <v>9.6386251829114542</v>
      </c>
      <c r="CQ185" s="25">
        <v>32.435079116947371</v>
      </c>
      <c r="CR185" s="25">
        <v>10.030015625207588</v>
      </c>
      <c r="CS185" s="25">
        <v>7.3167567556449837</v>
      </c>
      <c r="CT185" s="25">
        <v>9.0759093658606531</v>
      </c>
      <c r="CU185" s="25">
        <v>32.580589568947367</v>
      </c>
      <c r="CV185" s="25">
        <v>9.9112923252445544</v>
      </c>
      <c r="CW185" s="25">
        <v>7.230149761247703</v>
      </c>
      <c r="CX185" s="25">
        <v>8.5403408153961493</v>
      </c>
      <c r="CY185" s="25">
        <v>32.87428838294737</v>
      </c>
      <c r="CZ185" s="25">
        <v>9.4993147001623814</v>
      </c>
      <c r="DA185" s="25">
        <v>6.9296178195108542</v>
      </c>
      <c r="DB185" s="25">
        <v>7.2351586321157626</v>
      </c>
      <c r="DC185" s="25">
        <v>33.121767946947372</v>
      </c>
      <c r="DD185" s="25">
        <v>9.5600842008643045</v>
      </c>
      <c r="DE185" s="25">
        <v>6.9739483242092222</v>
      </c>
      <c r="DF185" s="25">
        <v>6.2410488378649234</v>
      </c>
      <c r="DG185" s="25">
        <v>33.326444899947369</v>
      </c>
      <c r="DH185" s="25">
        <v>9.9396943252769852</v>
      </c>
      <c r="DI185" s="25">
        <v>7.2508686248443697</v>
      </c>
      <c r="DJ185" s="25">
        <v>5.6525857716050822</v>
      </c>
      <c r="DK185" s="25">
        <v>33.479608677947368</v>
      </c>
      <c r="DL185" s="25">
        <v>10.059675218110911</v>
      </c>
      <c r="DM185" s="25">
        <v>7.3383930157321231</v>
      </c>
      <c r="DN185" s="25">
        <v>5.283315189891546</v>
      </c>
      <c r="DO185" s="27">
        <v>31.91801284194737</v>
      </c>
      <c r="DP185" s="27">
        <v>10.768807339449541</v>
      </c>
      <c r="DQ185" s="27">
        <v>7.8556950253530591</v>
      </c>
      <c r="DR185" s="27">
        <v>11.381924183531972</v>
      </c>
      <c r="DS185" s="27">
        <v>31.899002200947372</v>
      </c>
      <c r="DT185" s="27">
        <v>10.705305060049906</v>
      </c>
      <c r="DU185" s="27">
        <v>7.8093709966418361</v>
      </c>
      <c r="DV185" s="27">
        <v>11.108136698267305</v>
      </c>
      <c r="DW185" s="27">
        <v>31.971256446947372</v>
      </c>
      <c r="DX185" s="27">
        <v>10.628968395065856</v>
      </c>
      <c r="DY185" s="27">
        <v>7.7536844623335819</v>
      </c>
      <c r="DZ185" s="27">
        <v>10.967270326257172</v>
      </c>
      <c r="EA185" s="27">
        <v>32.079797727947373</v>
      </c>
      <c r="EB185" s="27">
        <v>10.491138396249623</v>
      </c>
      <c r="EC185" s="27">
        <v>7.6531393971360053</v>
      </c>
      <c r="ED185" s="27">
        <v>10.625001208469239</v>
      </c>
      <c r="EE185" s="27">
        <v>32.195568813947368</v>
      </c>
      <c r="EF185" s="27">
        <v>10.2185979807584</v>
      </c>
      <c r="EG185" s="27">
        <v>7.4543249584804885</v>
      </c>
      <c r="EH185" s="27">
        <v>10.288356295551978</v>
      </c>
      <c r="EI185" s="27">
        <v>32.320951015947372</v>
      </c>
      <c r="EJ185" s="27">
        <v>10.134457460553898</v>
      </c>
      <c r="EK185" s="27">
        <v>7.3929456204381285</v>
      </c>
      <c r="EL185" s="27">
        <v>9.8272615838836614</v>
      </c>
      <c r="EM185" s="27">
        <v>32.456557372947373</v>
      </c>
      <c r="EN185" s="27">
        <v>9.9394296781837674</v>
      </c>
      <c r="EO185" s="27">
        <v>7.2506755684744189</v>
      </c>
      <c r="EP185" s="27">
        <v>9.3509328336805879</v>
      </c>
      <c r="EQ185" s="27">
        <v>32.60834628994737</v>
      </c>
      <c r="ER185" s="27">
        <v>9.7573571447899159</v>
      </c>
      <c r="ES185" s="27">
        <v>7.1178561902693831</v>
      </c>
      <c r="ET185" s="27">
        <v>8.9594102149491874</v>
      </c>
      <c r="EU185" s="27">
        <v>32.773344646947372</v>
      </c>
      <c r="EV185" s="27">
        <v>9.7080448809104585</v>
      </c>
      <c r="EW185" s="27">
        <v>7.0818835803195643</v>
      </c>
      <c r="EX185" s="27">
        <v>8.3548296537654352</v>
      </c>
      <c r="EY185" s="27">
        <v>32.950532584947368</v>
      </c>
      <c r="EZ185" s="27">
        <v>9.6054285946419427</v>
      </c>
      <c r="FA185" s="27">
        <v>7.0070264281624546</v>
      </c>
      <c r="FB185" s="27">
        <v>7.8097718616288816</v>
      </c>
      <c r="FC185" s="27">
        <v>33.656069826947373</v>
      </c>
      <c r="FD185" s="27">
        <v>9.0202047846707352</v>
      </c>
      <c r="FE185" s="27">
        <v>6.5801138065699529</v>
      </c>
      <c r="FF185" s="27">
        <v>5.7887834241101928</v>
      </c>
      <c r="FG185" s="27">
        <v>34.195728763947372</v>
      </c>
      <c r="FH185" s="27">
        <v>8.9207766786848364</v>
      </c>
      <c r="FI185" s="27">
        <v>6.5075823875415537</v>
      </c>
      <c r="FJ185" s="27">
        <v>4.7407897609357192</v>
      </c>
      <c r="FK185" s="27">
        <v>34.519850680947371</v>
      </c>
      <c r="FL185" s="27">
        <v>9.4724592641254155</v>
      </c>
      <c r="FM185" s="27">
        <v>6.9100271528168333</v>
      </c>
      <c r="FN185" s="27">
        <v>4.4938542379184767</v>
      </c>
      <c r="FO185" s="27">
        <v>34.745089114947369</v>
      </c>
      <c r="FP185" s="27">
        <v>9.6129547907189359</v>
      </c>
      <c r="FQ185" s="27">
        <v>7.0125166834171182</v>
      </c>
      <c r="FR185" s="27">
        <v>4.6409359367835208</v>
      </c>
      <c r="FS185" s="28">
        <v>31.919144661947371</v>
      </c>
      <c r="FT185" s="28">
        <v>10.768807339449541</v>
      </c>
      <c r="FU185" s="28">
        <v>7.8556950253530591</v>
      </c>
      <c r="FV185" s="28">
        <v>11.381924183531972</v>
      </c>
      <c r="FW185" s="28">
        <v>31.891867190947369</v>
      </c>
      <c r="FX185" s="28">
        <v>10.691792239125434</v>
      </c>
      <c r="FY185" s="28">
        <v>7.7995135819097534</v>
      </c>
      <c r="FZ185" s="28">
        <v>11.103830537191438</v>
      </c>
      <c r="GA185" s="28">
        <v>31.97128729694737</v>
      </c>
      <c r="GB185" s="28">
        <v>10.672866879573876</v>
      </c>
      <c r="GC185" s="28">
        <v>7.7857077956053073</v>
      </c>
      <c r="GD185" s="28">
        <v>10.980589701271704</v>
      </c>
      <c r="GE185" s="28">
        <v>32.095244938947367</v>
      </c>
      <c r="GF185" s="28">
        <v>10.528168324222513</v>
      </c>
      <c r="GG185" s="28">
        <v>7.6801522140428657</v>
      </c>
      <c r="GH185" s="28">
        <v>10.638710664242044</v>
      </c>
      <c r="GI185" s="28">
        <v>32.247074444947373</v>
      </c>
      <c r="GJ185" s="28">
        <v>10.370416080907006</v>
      </c>
      <c r="GK185" s="28">
        <v>7.5650741488506199</v>
      </c>
      <c r="GL185" s="28">
        <v>10.378576353213571</v>
      </c>
      <c r="GM185" s="28">
        <v>32.428397756947369</v>
      </c>
      <c r="GN185" s="28">
        <v>10.184950874630291</v>
      </c>
      <c r="GO185" s="28">
        <v>7.4297798630120413</v>
      </c>
      <c r="GP185" s="28">
        <v>9.9219088768536494</v>
      </c>
      <c r="GQ185" s="28">
        <v>32.639124849947372</v>
      </c>
      <c r="GR185" s="28">
        <v>9.981605267304861</v>
      </c>
      <c r="GS185" s="28">
        <v>7.2814420735484005</v>
      </c>
      <c r="GT185" s="28">
        <v>9.4721504941459642</v>
      </c>
      <c r="GU185" s="28">
        <v>32.88734980894737</v>
      </c>
      <c r="GV185" s="28">
        <v>9.8166743249412338</v>
      </c>
      <c r="GW185" s="28">
        <v>7.1611272473460241</v>
      </c>
      <c r="GX185" s="28">
        <v>9.0740174846088877</v>
      </c>
      <c r="GY185" s="28">
        <v>33.165507596947371</v>
      </c>
      <c r="GZ185" s="28">
        <v>9.6096099922770879</v>
      </c>
      <c r="HA185" s="28">
        <v>7.0100766995217629</v>
      </c>
      <c r="HB185" s="28">
        <v>8.5671778039235029</v>
      </c>
      <c r="HC185" s="28">
        <v>33.492832922947372</v>
      </c>
      <c r="HD185" s="28">
        <v>9.3963356205103299</v>
      </c>
      <c r="HE185" s="28">
        <v>6.8544960146314473</v>
      </c>
      <c r="HF185" s="28">
        <v>8.1183460196833401</v>
      </c>
      <c r="HG185" s="28">
        <v>34.595455561947368</v>
      </c>
      <c r="HH185" s="28">
        <v>8.1577877736931281</v>
      </c>
      <c r="HI185" s="28">
        <v>5.9509926040670438</v>
      </c>
      <c r="HJ185" s="28">
        <v>5.2541170916106914</v>
      </c>
      <c r="HK185" s="28">
        <v>35.498212802947371</v>
      </c>
      <c r="HL185" s="28">
        <v>6.6031549077433427</v>
      </c>
      <c r="HM185" s="28">
        <v>4.8169095727407205</v>
      </c>
      <c r="HN185" s="28">
        <v>-0.89510855660466859</v>
      </c>
      <c r="HO185" s="28">
        <v>35.279122186937457</v>
      </c>
      <c r="HP185" s="28">
        <v>5.7226197959872307</v>
      </c>
      <c r="HQ185" s="28">
        <v>4.1745714679692432</v>
      </c>
      <c r="HR185" s="28">
        <v>-5.612390933140091</v>
      </c>
      <c r="HS185" s="28">
        <v>30.858343697874744</v>
      </c>
      <c r="HT185" s="28">
        <v>5.0055261460621239</v>
      </c>
      <c r="HU185" s="28">
        <v>3.6514616340888941</v>
      </c>
      <c r="HV185" s="28">
        <v>-8.6473387893763487</v>
      </c>
      <c r="HW185" s="29">
        <v>31.919144661947371</v>
      </c>
      <c r="HX185" s="29">
        <v>10.768807339449541</v>
      </c>
      <c r="HY185" s="29">
        <v>7.8556950253530591</v>
      </c>
      <c r="HZ185" s="29">
        <v>11.381924183531972</v>
      </c>
      <c r="IA185" s="29">
        <v>31.864710766947368</v>
      </c>
      <c r="IB185" s="29">
        <v>10.718990212557138</v>
      </c>
      <c r="IC185" s="29">
        <v>7.8193541248642564</v>
      </c>
      <c r="ID185" s="29">
        <v>11.190385746802953</v>
      </c>
      <c r="IE185" s="29">
        <v>31.965494451947372</v>
      </c>
      <c r="IF185" s="29">
        <v>10.437454350445925</v>
      </c>
      <c r="IG185" s="29">
        <v>7.6139776331386102</v>
      </c>
      <c r="IH185" s="29">
        <v>10.988292860433521</v>
      </c>
      <c r="II185" s="29">
        <v>32.086331461947367</v>
      </c>
      <c r="IJ185" s="29">
        <v>10.330195126225878</v>
      </c>
      <c r="IK185" s="29">
        <v>7.5357335223871846</v>
      </c>
      <c r="IL185" s="29">
        <v>10.660346197525314</v>
      </c>
      <c r="IM185" s="29">
        <v>32.229442676947372</v>
      </c>
      <c r="IN185" s="29">
        <v>10.196816948008534</v>
      </c>
      <c r="IO185" s="29">
        <v>7.4384359983360016</v>
      </c>
      <c r="IP185" s="29">
        <v>10.436754935589011</v>
      </c>
      <c r="IQ185" s="29">
        <v>32.394566570947369</v>
      </c>
      <c r="IR185" s="29">
        <v>9.9630041227944464</v>
      </c>
      <c r="IS185" s="29">
        <v>7.2678727976025828</v>
      </c>
      <c r="IT185" s="29">
        <v>10.053527901893101</v>
      </c>
      <c r="IU185" s="29">
        <v>32.594567485947373</v>
      </c>
      <c r="IV185" s="29">
        <v>9.7162804650353589</v>
      </c>
      <c r="IW185" s="29">
        <v>7.0878913242787176</v>
      </c>
      <c r="IX185" s="29">
        <v>9.6870026247522389</v>
      </c>
      <c r="IY185" s="29">
        <v>32.823593368947371</v>
      </c>
      <c r="IZ185" s="29">
        <v>9.5782306039892404</v>
      </c>
      <c r="JA185" s="29">
        <v>6.9871858726454716</v>
      </c>
      <c r="JB185" s="29">
        <v>9.3884133432008916</v>
      </c>
      <c r="JC185" s="29">
        <v>33.090120158947371</v>
      </c>
      <c r="JD185" s="29">
        <v>9.395502467162359</v>
      </c>
      <c r="JE185" s="29">
        <v>6.8538882408636841</v>
      </c>
      <c r="JF185" s="29">
        <v>8.8058828877834827</v>
      </c>
      <c r="JG185" s="29">
        <v>33.438576062947369</v>
      </c>
      <c r="JH185" s="29">
        <v>9.0720946058787462</v>
      </c>
      <c r="JI185" s="29">
        <v>6.6179667087048948</v>
      </c>
      <c r="JJ185" s="29">
        <v>7.3279174909950449</v>
      </c>
      <c r="JK185" s="29">
        <v>34.529285909947369</v>
      </c>
      <c r="JL185" s="29">
        <v>8.5712346691448289</v>
      </c>
      <c r="JM185" s="29">
        <v>6.2525963580825383</v>
      </c>
      <c r="JN185" s="29">
        <v>0.4365141339747538</v>
      </c>
      <c r="JO185" s="29">
        <v>35.215200793947368</v>
      </c>
      <c r="JP185" s="29">
        <v>7.0122549062464676</v>
      </c>
      <c r="JQ185" s="29">
        <v>5.1153423259519242</v>
      </c>
      <c r="JR185" s="29">
        <v>-5.0364513309052796</v>
      </c>
      <c r="JS185" s="29">
        <v>35.427610692947368</v>
      </c>
      <c r="JT185" s="29">
        <v>6.4723096454820679</v>
      </c>
      <c r="JU185" s="29">
        <v>4.7214597756149548</v>
      </c>
      <c r="JV185" s="29">
        <v>-8.0983813402906151</v>
      </c>
      <c r="JW185" s="29">
        <v>35.295533905947366</v>
      </c>
      <c r="JX185" s="29">
        <v>6.4018554413662843</v>
      </c>
      <c r="JY185" s="29">
        <v>4.6700644146115078</v>
      </c>
      <c r="JZ185" s="29">
        <v>-7.0272497286467086</v>
      </c>
    </row>
    <row r="186" spans="1:286" ht="15" thickBot="1" x14ac:dyDescent="0.4">
      <c r="A186" s="2"/>
      <c r="B186" s="74" t="s">
        <v>658</v>
      </c>
      <c r="C186" s="74" t="s">
        <v>560</v>
      </c>
      <c r="D186" s="74" t="s">
        <v>504</v>
      </c>
      <c r="E186" s="87">
        <v>375688</v>
      </c>
      <c r="F186" s="84">
        <v>428877</v>
      </c>
      <c r="G186" s="22">
        <v>29.841257583000001</v>
      </c>
      <c r="H186" s="22">
        <v>14.678579976067011</v>
      </c>
      <c r="I186" s="22">
        <v>10.707819729935931</v>
      </c>
      <c r="J186" s="22">
        <v>16.810088442177403</v>
      </c>
      <c r="K186" s="22">
        <v>29.824920711000001</v>
      </c>
      <c r="L186" s="22">
        <v>14.67037026334544</v>
      </c>
      <c r="M186" s="22">
        <v>10.701830858805312</v>
      </c>
      <c r="N186" s="22">
        <v>16.800431670113383</v>
      </c>
      <c r="O186" s="22">
        <v>29.85779896</v>
      </c>
      <c r="P186" s="22">
        <v>14.508303955711092</v>
      </c>
      <c r="Q186" s="22">
        <v>10.583605743755054</v>
      </c>
      <c r="R186" s="22">
        <v>16.698382067550828</v>
      </c>
      <c r="S186" s="22">
        <v>29.896368848000002</v>
      </c>
      <c r="T186" s="22">
        <v>14.351460179963393</v>
      </c>
      <c r="U186" s="22">
        <v>10.46919039300538</v>
      </c>
      <c r="V186" s="22">
        <v>16.536217643472277</v>
      </c>
      <c r="W186" s="22">
        <v>29.930786867999998</v>
      </c>
      <c r="X186" s="22">
        <v>14.140165803446273</v>
      </c>
      <c r="Y186" s="22">
        <v>10.31505408708318</v>
      </c>
      <c r="Z186" s="22">
        <v>16.434856243733076</v>
      </c>
      <c r="AA186" s="22">
        <v>29.963246824999999</v>
      </c>
      <c r="AB186" s="22">
        <v>13.942669517280084</v>
      </c>
      <c r="AC186" s="22">
        <v>10.170983295968002</v>
      </c>
      <c r="AD186" s="22">
        <v>16.327327740220269</v>
      </c>
      <c r="AE186" s="22">
        <v>29.997603216999998</v>
      </c>
      <c r="AF186" s="22">
        <v>13.7582060661498</v>
      </c>
      <c r="AG186" s="22">
        <v>10.036419776561804</v>
      </c>
      <c r="AH186" s="22">
        <v>16.212810974732228</v>
      </c>
      <c r="AI186" s="22">
        <v>30.038338707000001</v>
      </c>
      <c r="AJ186" s="22">
        <v>13.644310566765629</v>
      </c>
      <c r="AK186" s="22">
        <v>9.9533345954717252</v>
      </c>
      <c r="AL186" s="22">
        <v>16.084165882122921</v>
      </c>
      <c r="AM186" s="22">
        <v>30.082720825999999</v>
      </c>
      <c r="AN186" s="22">
        <v>13.513945296193919</v>
      </c>
      <c r="AO186" s="22">
        <v>9.8582349456008114</v>
      </c>
      <c r="AP186" s="22">
        <v>15.956332494829814</v>
      </c>
      <c r="AQ186" s="22">
        <v>30.133760336999998</v>
      </c>
      <c r="AR186" s="22">
        <v>13.388252110703318</v>
      </c>
      <c r="AS186" s="22">
        <v>9.7665435167494365</v>
      </c>
      <c r="AT186" s="22">
        <v>15.801176865047941</v>
      </c>
      <c r="AU186" s="22">
        <v>30.408110960000002</v>
      </c>
      <c r="AV186" s="22">
        <v>12.93531158655659</v>
      </c>
      <c r="AW186" s="22">
        <v>9.4361297104511674</v>
      </c>
      <c r="AX186" s="22">
        <v>15.253859494165976</v>
      </c>
      <c r="AY186" s="22">
        <v>30.785636955000001</v>
      </c>
      <c r="AZ186" s="22">
        <v>12.977954432070723</v>
      </c>
      <c r="BA186" s="22">
        <v>9.4672370725584916</v>
      </c>
      <c r="BB186" s="22">
        <v>14.778347419153871</v>
      </c>
      <c r="BC186" s="22">
        <v>31.074484498</v>
      </c>
      <c r="BD186" s="22">
        <v>13.394390935138212</v>
      </c>
      <c r="BE186" s="22">
        <v>9.7710217037068769</v>
      </c>
      <c r="BF186" s="22">
        <v>14.551374834956688</v>
      </c>
      <c r="BG186" s="22">
        <v>31.392617096000002</v>
      </c>
      <c r="BH186" s="22">
        <v>13.465133418798269</v>
      </c>
      <c r="BI186" s="22">
        <v>9.8226273606242973</v>
      </c>
      <c r="BJ186" s="22">
        <v>14.382387359634874</v>
      </c>
      <c r="BK186" s="25">
        <v>29.841149727000001</v>
      </c>
      <c r="BL186" s="25">
        <v>14.678579976067011</v>
      </c>
      <c r="BM186" s="25">
        <v>10.707819729935931</v>
      </c>
      <c r="BN186" s="25">
        <v>16.810088442177403</v>
      </c>
      <c r="BO186" s="25">
        <v>29.807203461</v>
      </c>
      <c r="BP186" s="25">
        <v>14.685524695974541</v>
      </c>
      <c r="BQ186" s="25">
        <v>10.712885806420575</v>
      </c>
      <c r="BR186" s="25">
        <v>16.912469096699148</v>
      </c>
      <c r="BS186" s="25">
        <v>29.812027472</v>
      </c>
      <c r="BT186" s="25">
        <v>14.444057221142119</v>
      </c>
      <c r="BU186" s="25">
        <v>10.53673864536248</v>
      </c>
      <c r="BV186" s="25">
        <v>16.92045583187884</v>
      </c>
      <c r="BW186" s="25">
        <v>29.828957489</v>
      </c>
      <c r="BX186" s="25">
        <v>14.22852923178357</v>
      </c>
      <c r="BY186" s="25">
        <v>10.379513977814955</v>
      </c>
      <c r="BZ186" s="25">
        <v>16.874990488782807</v>
      </c>
      <c r="CA186" s="25">
        <v>29.835641499000001</v>
      </c>
      <c r="CB186" s="25">
        <v>14.014085410878451</v>
      </c>
      <c r="CC186" s="25">
        <v>10.223080196059867</v>
      </c>
      <c r="CD186" s="25">
        <v>16.896338679299767</v>
      </c>
      <c r="CE186" s="25">
        <v>29.847324331999999</v>
      </c>
      <c r="CF186" s="25">
        <v>13.811570799519673</v>
      </c>
      <c r="CG186" s="25">
        <v>10.075348606584352</v>
      </c>
      <c r="CH186" s="25">
        <v>16.885182342096122</v>
      </c>
      <c r="CI186" s="25">
        <v>29.877078681</v>
      </c>
      <c r="CJ186" s="25">
        <v>13.631853934710911</v>
      </c>
      <c r="CK186" s="25">
        <v>9.9442476558153317</v>
      </c>
      <c r="CL186" s="25">
        <v>16.821077907174413</v>
      </c>
      <c r="CM186" s="25">
        <v>29.923314084000001</v>
      </c>
      <c r="CN186" s="25">
        <v>13.586080544000875</v>
      </c>
      <c r="CO186" s="25">
        <v>9.9108566045726274</v>
      </c>
      <c r="CP186" s="25">
        <v>16.700948849702336</v>
      </c>
      <c r="CQ186" s="25">
        <v>29.986479734</v>
      </c>
      <c r="CR186" s="25">
        <v>13.533782003218208</v>
      </c>
      <c r="CS186" s="25">
        <v>9.8727055471983736</v>
      </c>
      <c r="CT186" s="25">
        <v>16.506102878807326</v>
      </c>
      <c r="CU186" s="25">
        <v>30.066221030000001</v>
      </c>
      <c r="CV186" s="25">
        <v>13.456346194486041</v>
      </c>
      <c r="CW186" s="25">
        <v>9.8162172028287014</v>
      </c>
      <c r="CX186" s="25">
        <v>16.262710900854309</v>
      </c>
      <c r="CY186" s="25">
        <v>30.173293708999999</v>
      </c>
      <c r="CZ186" s="25">
        <v>13.286866833649235</v>
      </c>
      <c r="DA186" s="25">
        <v>9.6925843686755222</v>
      </c>
      <c r="DB186" s="25">
        <v>16.087443283530597</v>
      </c>
      <c r="DC186" s="25">
        <v>30.323994143</v>
      </c>
      <c r="DD186" s="25">
        <v>13.258745585033802</v>
      </c>
      <c r="DE186" s="25">
        <v>9.6720703093287916</v>
      </c>
      <c r="DF186" s="25">
        <v>15.945016468754773</v>
      </c>
      <c r="DG186" s="25">
        <v>30.511302895</v>
      </c>
      <c r="DH186" s="25">
        <v>13.652882774836922</v>
      </c>
      <c r="DI186" s="25">
        <v>9.9595879019131228</v>
      </c>
      <c r="DJ186" s="25">
        <v>15.883406151788575</v>
      </c>
      <c r="DK186" s="25">
        <v>30.681673413999999</v>
      </c>
      <c r="DL186" s="25">
        <v>13.963683325749615</v>
      </c>
      <c r="DM186" s="25">
        <v>10.186312576681669</v>
      </c>
      <c r="DN186" s="25">
        <v>15.848536311678448</v>
      </c>
      <c r="DO186" s="27">
        <v>29.841257583000001</v>
      </c>
      <c r="DP186" s="27">
        <v>14.678579976067011</v>
      </c>
      <c r="DQ186" s="27">
        <v>10.707819729935931</v>
      </c>
      <c r="DR186" s="27">
        <v>16.810088442177403</v>
      </c>
      <c r="DS186" s="27">
        <v>29.824700334999999</v>
      </c>
      <c r="DT186" s="27">
        <v>14.666828661408442</v>
      </c>
      <c r="DU186" s="27">
        <v>10.699247309500244</v>
      </c>
      <c r="DV186" s="27">
        <v>16.800638347007137</v>
      </c>
      <c r="DW186" s="27">
        <v>29.857314908999999</v>
      </c>
      <c r="DX186" s="27">
        <v>14.506532807985257</v>
      </c>
      <c r="DY186" s="27">
        <v>10.582313716147871</v>
      </c>
      <c r="DZ186" s="27">
        <v>16.698795860849277</v>
      </c>
      <c r="EA186" s="27">
        <v>29.895649154000001</v>
      </c>
      <c r="EB186" s="27">
        <v>14.348912132449204</v>
      </c>
      <c r="EC186" s="27">
        <v>10.467331627818984</v>
      </c>
      <c r="ED186" s="27">
        <v>16.536834030916118</v>
      </c>
      <c r="EE186" s="27">
        <v>29.929837806000002</v>
      </c>
      <c r="EF186" s="27">
        <v>14.138167190388987</v>
      </c>
      <c r="EG186" s="27">
        <v>10.313596126683592</v>
      </c>
      <c r="EH186" s="27">
        <v>16.435667409143488</v>
      </c>
      <c r="EI186" s="27">
        <v>29.963553274999999</v>
      </c>
      <c r="EJ186" s="27">
        <v>13.941445953739645</v>
      </c>
      <c r="EK186" s="27">
        <v>10.170090723400321</v>
      </c>
      <c r="EL186" s="27">
        <v>16.327085364567552</v>
      </c>
      <c r="EM186" s="27">
        <v>30.000854023999999</v>
      </c>
      <c r="EN186" s="27">
        <v>13.76271251921977</v>
      </c>
      <c r="EO186" s="27">
        <v>10.03970717133523</v>
      </c>
      <c r="EP186" s="27">
        <v>16.2102403272741</v>
      </c>
      <c r="EQ186" s="27">
        <v>30.042151576999998</v>
      </c>
      <c r="ER186" s="27">
        <v>13.64709582872724</v>
      </c>
      <c r="ES186" s="27">
        <v>9.955366405294896</v>
      </c>
      <c r="ET186" s="27">
        <v>16.081149947352603</v>
      </c>
      <c r="EU186" s="27">
        <v>30.087041575000001</v>
      </c>
      <c r="EV186" s="27">
        <v>13.511933892517234</v>
      </c>
      <c r="EW186" s="27">
        <v>9.8567676546224465</v>
      </c>
      <c r="EX186" s="27">
        <v>15.952915700398533</v>
      </c>
      <c r="EY186" s="27">
        <v>30.135549427000001</v>
      </c>
      <c r="EZ186" s="27">
        <v>13.384270510133922</v>
      </c>
      <c r="FA186" s="27">
        <v>9.7636389945679163</v>
      </c>
      <c r="FB186" s="27">
        <v>15.807153494225552</v>
      </c>
      <c r="FC186" s="27">
        <v>30.356236455000001</v>
      </c>
      <c r="FD186" s="27">
        <v>12.945383578348419</v>
      </c>
      <c r="FE186" s="27">
        <v>9.4434770882359498</v>
      </c>
      <c r="FF186" s="27">
        <v>15.327155044275008</v>
      </c>
      <c r="FG186" s="27">
        <v>30.585993329000001</v>
      </c>
      <c r="FH186" s="27">
        <v>13.01511610106529</v>
      </c>
      <c r="FI186" s="27">
        <v>9.494345992706501</v>
      </c>
      <c r="FJ186" s="27">
        <v>14.986833441295451</v>
      </c>
      <c r="FK186" s="27">
        <v>30.801453940999998</v>
      </c>
      <c r="FL186" s="27">
        <v>13.45484217271501</v>
      </c>
      <c r="FM186" s="27">
        <v>9.8151200398864855</v>
      </c>
      <c r="FN186" s="27">
        <v>14.820057498350344</v>
      </c>
      <c r="FO186" s="27">
        <v>30.979859648000001</v>
      </c>
      <c r="FP186" s="27">
        <v>13.546805188714851</v>
      </c>
      <c r="FQ186" s="27">
        <v>9.882205779702808</v>
      </c>
      <c r="FR186" s="27">
        <v>14.764957376686054</v>
      </c>
      <c r="FS186" s="28">
        <v>29.841115704</v>
      </c>
      <c r="FT186" s="28">
        <v>14.678579976067011</v>
      </c>
      <c r="FU186" s="28">
        <v>10.707819729935931</v>
      </c>
      <c r="FV186" s="28">
        <v>16.810088442177403</v>
      </c>
      <c r="FW186" s="28">
        <v>29.818770852</v>
      </c>
      <c r="FX186" s="28">
        <v>14.664775615965628</v>
      </c>
      <c r="FY186" s="28">
        <v>10.697749641433246</v>
      </c>
      <c r="FZ186" s="28">
        <v>16.800987960045152</v>
      </c>
      <c r="GA186" s="28">
        <v>29.848444431000001</v>
      </c>
      <c r="GB186" s="28">
        <v>14.506355925354613</v>
      </c>
      <c r="GC186" s="28">
        <v>10.582184682731466</v>
      </c>
      <c r="GD186" s="28">
        <v>16.708107191143135</v>
      </c>
      <c r="GE186" s="28">
        <v>29.886732353999999</v>
      </c>
      <c r="GF186" s="28">
        <v>14.242564873203731</v>
      </c>
      <c r="GG186" s="28">
        <v>10.389752782819672</v>
      </c>
      <c r="GH186" s="28">
        <v>16.55281544516329</v>
      </c>
      <c r="GI186" s="28">
        <v>29.923924533000001</v>
      </c>
      <c r="GJ186" s="28">
        <v>14.016479076669809</v>
      </c>
      <c r="GK186" s="28">
        <v>10.224826341928837</v>
      </c>
      <c r="GL186" s="28">
        <v>16.453794774273035</v>
      </c>
      <c r="GM186" s="28">
        <v>29.971326182999999</v>
      </c>
      <c r="GN186" s="28">
        <v>13.799730626583038</v>
      </c>
      <c r="GO186" s="28">
        <v>10.066711365271946</v>
      </c>
      <c r="GP186" s="28">
        <v>16.343051245631315</v>
      </c>
      <c r="GQ186" s="28">
        <v>30.030960938</v>
      </c>
      <c r="GR186" s="28">
        <v>13.570672469673744</v>
      </c>
      <c r="GS186" s="28">
        <v>9.8996166288699783</v>
      </c>
      <c r="GT186" s="28">
        <v>16.212005464770215</v>
      </c>
      <c r="GU186" s="28">
        <v>30.103912849</v>
      </c>
      <c r="GV186" s="28">
        <v>13.452554189807993</v>
      </c>
      <c r="GW186" s="28">
        <v>9.8134509882102705</v>
      </c>
      <c r="GX186" s="28">
        <v>16.065445927111853</v>
      </c>
      <c r="GY186" s="28">
        <v>30.187275021000001</v>
      </c>
      <c r="GZ186" s="28">
        <v>13.312161847927459</v>
      </c>
      <c r="HA186" s="28">
        <v>9.7110367294215205</v>
      </c>
      <c r="HB186" s="28">
        <v>15.921531777099792</v>
      </c>
      <c r="HC186" s="28">
        <v>30.285679369</v>
      </c>
      <c r="HD186" s="28">
        <v>13.170701896562029</v>
      </c>
      <c r="HE186" s="28">
        <v>9.6078436643773379</v>
      </c>
      <c r="HF186" s="28">
        <v>15.760631390872035</v>
      </c>
      <c r="HG186" s="28">
        <v>30.891587995999998</v>
      </c>
      <c r="HH186" s="28">
        <v>12.360274452731556</v>
      </c>
      <c r="HI186" s="28">
        <v>9.0166481272832488</v>
      </c>
      <c r="HJ186" s="28">
        <v>14.645364232791101</v>
      </c>
      <c r="HK186" s="28">
        <v>31.695936913000001</v>
      </c>
      <c r="HL186" s="28">
        <v>11.44173375506511</v>
      </c>
      <c r="HM186" s="28">
        <v>8.3465854767231473</v>
      </c>
      <c r="HN186" s="28">
        <v>11.845541846691194</v>
      </c>
      <c r="HO186" s="28">
        <v>32.209054043999998</v>
      </c>
      <c r="HP186" s="28">
        <v>10.848569925263305</v>
      </c>
      <c r="HQ186" s="28">
        <v>7.9138807212091908</v>
      </c>
      <c r="HR186" s="28">
        <v>9.6332804344101888</v>
      </c>
      <c r="HS186" s="28">
        <v>32.389345042000002</v>
      </c>
      <c r="HT186" s="28">
        <v>10.284922955791208</v>
      </c>
      <c r="HU186" s="28">
        <v>7.5027081043571178</v>
      </c>
      <c r="HV186" s="28">
        <v>8.3449287874059266</v>
      </c>
      <c r="HW186" s="29">
        <v>29.841115704</v>
      </c>
      <c r="HX186" s="29">
        <v>14.678579976067011</v>
      </c>
      <c r="HY186" s="29">
        <v>10.707819729935931</v>
      </c>
      <c r="HZ186" s="29">
        <v>16.810088442177403</v>
      </c>
      <c r="IA186" s="29">
        <v>29.810382409999999</v>
      </c>
      <c r="IB186" s="29">
        <v>14.689915254598027</v>
      </c>
      <c r="IC186" s="29">
        <v>10.716088657808834</v>
      </c>
      <c r="ID186" s="29">
        <v>16.833738169357396</v>
      </c>
      <c r="IE186" s="29">
        <v>29.839550762000002</v>
      </c>
      <c r="IF186" s="29">
        <v>14.424742911112613</v>
      </c>
      <c r="IG186" s="29">
        <v>10.522649125099536</v>
      </c>
      <c r="IH186" s="29">
        <v>16.734010708690747</v>
      </c>
      <c r="II186" s="29">
        <v>29.873140374000002</v>
      </c>
      <c r="IJ186" s="29">
        <v>13.886275223240098</v>
      </c>
      <c r="IK186" s="29">
        <v>10.12984444361568</v>
      </c>
      <c r="IL186" s="29">
        <v>16.601538056476386</v>
      </c>
      <c r="IM186" s="29">
        <v>29.905063235</v>
      </c>
      <c r="IN186" s="29">
        <v>13.404091204425333</v>
      </c>
      <c r="IO186" s="29">
        <v>9.7780979150997815</v>
      </c>
      <c r="IP186" s="29">
        <v>16.52127066059753</v>
      </c>
      <c r="IQ186" s="29">
        <v>29.952267946999999</v>
      </c>
      <c r="IR186" s="29">
        <v>13.402547162931631</v>
      </c>
      <c r="IS186" s="29">
        <v>9.7769715583270536</v>
      </c>
      <c r="IT186" s="29">
        <v>16.436637444740679</v>
      </c>
      <c r="IU186" s="29">
        <v>30.019544611000001</v>
      </c>
      <c r="IV186" s="29">
        <v>13.244299692885813</v>
      </c>
      <c r="IW186" s="29">
        <v>9.66153223212984</v>
      </c>
      <c r="IX186" s="29">
        <v>16.322057610270733</v>
      </c>
      <c r="IY186" s="29">
        <v>30.104553722999999</v>
      </c>
      <c r="IZ186" s="29">
        <v>13.154073963861915</v>
      </c>
      <c r="JA186" s="29">
        <v>9.5957138189750832</v>
      </c>
      <c r="JB186" s="29">
        <v>16.194660466158766</v>
      </c>
      <c r="JC186" s="29">
        <v>30.215661768</v>
      </c>
      <c r="JD186" s="29">
        <v>13.053963012666321</v>
      </c>
      <c r="JE186" s="29">
        <v>9.5226842738731268</v>
      </c>
      <c r="JF186" s="29">
        <v>16.004101633082101</v>
      </c>
      <c r="JG186" s="29">
        <v>30.384584737000001</v>
      </c>
      <c r="JH186" s="29">
        <v>12.866731198493969</v>
      </c>
      <c r="JI186" s="29">
        <v>9.3861012721702899</v>
      </c>
      <c r="JJ186" s="29">
        <v>15.422992800601854</v>
      </c>
      <c r="JK186" s="29">
        <v>31.208660184999999</v>
      </c>
      <c r="JL186" s="29">
        <v>12.653109701226896</v>
      </c>
      <c r="JM186" s="29">
        <v>9.2302673640603494</v>
      </c>
      <c r="JN186" s="29">
        <v>12.312119151988497</v>
      </c>
      <c r="JO186" s="29">
        <v>31.861729537000002</v>
      </c>
      <c r="JP186" s="29">
        <v>11.58733170357989</v>
      </c>
      <c r="JQ186" s="29">
        <v>8.452797153076494</v>
      </c>
      <c r="JR186" s="29">
        <v>9.673967199885567</v>
      </c>
      <c r="JS186" s="29">
        <v>32.108653619999998</v>
      </c>
      <c r="JT186" s="29">
        <v>11.081231824672304</v>
      </c>
      <c r="JU186" s="29">
        <v>8.0836043375915683</v>
      </c>
      <c r="JV186" s="29">
        <v>8.2772513638295493</v>
      </c>
      <c r="JW186" s="29">
        <v>32.069310870999999</v>
      </c>
      <c r="JX186" s="29">
        <v>11.121786410165855</v>
      </c>
      <c r="JY186" s="29">
        <v>8.1131883430876908</v>
      </c>
      <c r="JZ186" s="29">
        <v>8.9257132333605753</v>
      </c>
    </row>
    <row r="187" spans="1:286" ht="15" thickBot="1" x14ac:dyDescent="0.4">
      <c r="A187" s="2"/>
      <c r="B187" s="74" t="s">
        <v>659</v>
      </c>
      <c r="C187" s="74" t="s">
        <v>442</v>
      </c>
      <c r="D187" s="74" t="s">
        <v>848</v>
      </c>
      <c r="E187" s="87">
        <v>369485</v>
      </c>
      <c r="F187" s="84">
        <v>421865</v>
      </c>
      <c r="G187" s="22">
        <v>22.628356741368421</v>
      </c>
      <c r="H187" s="22">
        <v>15.170961308336659</v>
      </c>
      <c r="I187" s="22">
        <v>11.067005056645018</v>
      </c>
      <c r="J187" s="22">
        <v>18.495596786939295</v>
      </c>
      <c r="K187" s="22">
        <v>22.617060638368422</v>
      </c>
      <c r="L187" s="22">
        <v>15.112255264465261</v>
      </c>
      <c r="M187" s="22">
        <v>11.024179814976028</v>
      </c>
      <c r="N187" s="22">
        <v>18.492012081165932</v>
      </c>
      <c r="O187" s="22">
        <v>22.64844909836842</v>
      </c>
      <c r="P187" s="22">
        <v>13.437748828592818</v>
      </c>
      <c r="Q187" s="22">
        <v>9.8026506833315175</v>
      </c>
      <c r="R187" s="22">
        <v>18.280279848030553</v>
      </c>
      <c r="S187" s="22">
        <v>22.698271512368422</v>
      </c>
      <c r="T187" s="22">
        <v>11.724077401685596</v>
      </c>
      <c r="U187" s="22">
        <v>8.5525512360019249</v>
      </c>
      <c r="V187" s="22">
        <v>17.976945406044415</v>
      </c>
      <c r="W187" s="22">
        <v>22.75667021736842</v>
      </c>
      <c r="X187" s="22">
        <v>10.011994058305474</v>
      </c>
      <c r="Y187" s="22">
        <v>7.3036102734952486</v>
      </c>
      <c r="Z187" s="22">
        <v>17.76980982292271</v>
      </c>
      <c r="AA187" s="22">
        <v>22.820950664368421</v>
      </c>
      <c r="AB187" s="22">
        <v>8.4372683360690743</v>
      </c>
      <c r="AC187" s="22">
        <v>6.1548697832507351</v>
      </c>
      <c r="AD187" s="22">
        <v>17.515590959794679</v>
      </c>
      <c r="AE187" s="22">
        <v>22.892156727368423</v>
      </c>
      <c r="AF187" s="22">
        <v>6.8096087065389099</v>
      </c>
      <c r="AG187" s="22">
        <v>4.9675147446080139</v>
      </c>
      <c r="AH187" s="22">
        <v>17.178221442837845</v>
      </c>
      <c r="AI187" s="22">
        <v>22.974556929368422</v>
      </c>
      <c r="AJ187" s="22">
        <v>6.7812585974778381</v>
      </c>
      <c r="AK187" s="22">
        <v>4.9468337347525013</v>
      </c>
      <c r="AL187" s="22">
        <v>16.865132626957283</v>
      </c>
      <c r="AM187" s="22">
        <v>23.06530973836842</v>
      </c>
      <c r="AN187" s="22">
        <v>6.710806040169035</v>
      </c>
      <c r="AO187" s="22">
        <v>4.8954395750718191</v>
      </c>
      <c r="AP187" s="22">
        <v>16.545102281652142</v>
      </c>
      <c r="AQ187" s="22">
        <v>23.173389074368423</v>
      </c>
      <c r="AR187" s="22">
        <v>6.6247610886473627</v>
      </c>
      <c r="AS187" s="22">
        <v>4.8326709808980386</v>
      </c>
      <c r="AT187" s="22">
        <v>16.094403215880085</v>
      </c>
      <c r="AU187" s="22">
        <v>25.889121546368422</v>
      </c>
      <c r="AV187" s="22">
        <v>6.1810691174959977</v>
      </c>
      <c r="AW187" s="22">
        <v>4.5090038652468607</v>
      </c>
      <c r="AX187" s="22">
        <v>12.199666054397188</v>
      </c>
      <c r="AY187" s="22">
        <v>26.699115371368421</v>
      </c>
      <c r="AZ187" s="22">
        <v>8.4448307964559639</v>
      </c>
      <c r="BA187" s="22">
        <v>6.1603864928145775</v>
      </c>
      <c r="BB187" s="22">
        <v>11.069899843143851</v>
      </c>
      <c r="BC187" s="22">
        <v>26.993011446368421</v>
      </c>
      <c r="BD187" s="22">
        <v>12.535097402694479</v>
      </c>
      <c r="BE187" s="22">
        <v>9.1441790353077845</v>
      </c>
      <c r="BF187" s="22">
        <v>10.895475035224798</v>
      </c>
      <c r="BG187" s="22">
        <v>27.260996417368421</v>
      </c>
      <c r="BH187" s="22">
        <v>13.260897990382622</v>
      </c>
      <c r="BI187" s="22">
        <v>9.6736404590638827</v>
      </c>
      <c r="BJ187" s="22">
        <v>11.113807274661905</v>
      </c>
      <c r="BK187" s="25">
        <v>22.627786403368422</v>
      </c>
      <c r="BL187" s="25">
        <v>15.170961308336659</v>
      </c>
      <c r="BM187" s="25">
        <v>11.067005056645018</v>
      </c>
      <c r="BN187" s="25">
        <v>18.495596786939295</v>
      </c>
      <c r="BO187" s="25">
        <v>22.623252839368423</v>
      </c>
      <c r="BP187" s="25">
        <v>15.157621073278197</v>
      </c>
      <c r="BQ187" s="25">
        <v>11.057273540899359</v>
      </c>
      <c r="BR187" s="25">
        <v>18.507816819520468</v>
      </c>
      <c r="BS187" s="25">
        <v>22.648833837368421</v>
      </c>
      <c r="BT187" s="25">
        <v>13.471455816989044</v>
      </c>
      <c r="BU187" s="25">
        <v>9.8272394620808452</v>
      </c>
      <c r="BV187" s="25">
        <v>18.344636857722588</v>
      </c>
      <c r="BW187" s="25">
        <v>22.685240029368423</v>
      </c>
      <c r="BX187" s="25">
        <v>11.712965463294955</v>
      </c>
      <c r="BY187" s="25">
        <v>8.5444452316519701</v>
      </c>
      <c r="BZ187" s="25">
        <v>18.15056851182041</v>
      </c>
      <c r="CA187" s="25">
        <v>22.72626399236842</v>
      </c>
      <c r="CB187" s="25">
        <v>9.89331495662592</v>
      </c>
      <c r="CC187" s="25">
        <v>7.2170355211304154</v>
      </c>
      <c r="CD187" s="25">
        <v>18.11756574345646</v>
      </c>
      <c r="CE187" s="25">
        <v>22.769493097368422</v>
      </c>
      <c r="CF187" s="25">
        <v>8.3646659433760231</v>
      </c>
      <c r="CG187" s="25">
        <v>6.1019073485883375</v>
      </c>
      <c r="CH187" s="25">
        <v>17.92054554201453</v>
      </c>
      <c r="CI187" s="25">
        <v>22.814255374368422</v>
      </c>
      <c r="CJ187" s="25">
        <v>6.8855114239075226</v>
      </c>
      <c r="CK187" s="25">
        <v>5.0228847201724456</v>
      </c>
      <c r="CL187" s="25">
        <v>17.672575917693969</v>
      </c>
      <c r="CM187" s="25">
        <v>22.872033738368422</v>
      </c>
      <c r="CN187" s="25">
        <v>6.8310363104249552</v>
      </c>
      <c r="CO187" s="25">
        <v>4.9831458833169595</v>
      </c>
      <c r="CP187" s="25">
        <v>17.428188389647961</v>
      </c>
      <c r="CQ187" s="25">
        <v>22.94233771036842</v>
      </c>
      <c r="CR187" s="25">
        <v>6.7671902040825342</v>
      </c>
      <c r="CS187" s="25">
        <v>4.9365710376379059</v>
      </c>
      <c r="CT187" s="25">
        <v>17.19168021903694</v>
      </c>
      <c r="CU187" s="25">
        <v>23.023698328368422</v>
      </c>
      <c r="CV187" s="25">
        <v>6.6817503590623284</v>
      </c>
      <c r="CW187" s="25">
        <v>4.8742438602323466</v>
      </c>
      <c r="CX187" s="25">
        <v>16.84650425071343</v>
      </c>
      <c r="CY187" s="25">
        <v>23.256670891368422</v>
      </c>
      <c r="CZ187" s="25">
        <v>6.6189222622060964</v>
      </c>
      <c r="DA187" s="25">
        <v>4.828411638300226</v>
      </c>
      <c r="DB187" s="25">
        <v>15.958496073276226</v>
      </c>
      <c r="DC187" s="25">
        <v>23.45297218336842</v>
      </c>
      <c r="DD187" s="25">
        <v>8.4231169310408127</v>
      </c>
      <c r="DE187" s="25">
        <v>6.144546530305627</v>
      </c>
      <c r="DF187" s="25">
        <v>15.33350440978675</v>
      </c>
      <c r="DG187" s="25">
        <v>23.632643651368422</v>
      </c>
      <c r="DH187" s="25">
        <v>10.679205015998239</v>
      </c>
      <c r="DI187" s="25">
        <v>7.7903313778841428</v>
      </c>
      <c r="DJ187" s="25">
        <v>14.909417014802381</v>
      </c>
      <c r="DK187" s="25">
        <v>23.785596081368421</v>
      </c>
      <c r="DL187" s="25">
        <v>11.816772586960155</v>
      </c>
      <c r="DM187" s="25">
        <v>8.620171083110522</v>
      </c>
      <c r="DN187" s="25">
        <v>14.709899022046184</v>
      </c>
      <c r="DO187" s="27">
        <v>22.628356741368421</v>
      </c>
      <c r="DP187" s="27">
        <v>15.170961308336659</v>
      </c>
      <c r="DQ187" s="27">
        <v>11.067005056645018</v>
      </c>
      <c r="DR187" s="27">
        <v>18.495596786939295</v>
      </c>
      <c r="DS187" s="27">
        <v>22.616899455368422</v>
      </c>
      <c r="DT187" s="27">
        <v>15.111963332036916</v>
      </c>
      <c r="DU187" s="27">
        <v>11.023966854333981</v>
      </c>
      <c r="DV187" s="27">
        <v>18.492096786793454</v>
      </c>
      <c r="DW187" s="27">
        <v>22.648126742368422</v>
      </c>
      <c r="DX187" s="27">
        <v>13.43752973229382</v>
      </c>
      <c r="DY187" s="27">
        <v>9.8024908556317687</v>
      </c>
      <c r="DZ187" s="27">
        <v>18.28044992997188</v>
      </c>
      <c r="EA187" s="27">
        <v>22.697792232368421</v>
      </c>
      <c r="EB187" s="27">
        <v>11.723341889400736</v>
      </c>
      <c r="EC187" s="27">
        <v>8.5520146900302922</v>
      </c>
      <c r="ED187" s="27">
        <v>17.977200381020189</v>
      </c>
      <c r="EE187" s="27">
        <v>22.75608497136842</v>
      </c>
      <c r="EF187" s="27">
        <v>10.010029515325767</v>
      </c>
      <c r="EG187" s="27">
        <v>7.3021771667429123</v>
      </c>
      <c r="EH187" s="27">
        <v>17.770176676775463</v>
      </c>
      <c r="EI187" s="27">
        <v>22.821125647368422</v>
      </c>
      <c r="EJ187" s="27">
        <v>8.4371270852959661</v>
      </c>
      <c r="EK187" s="27">
        <v>6.1547667427783175</v>
      </c>
      <c r="EL187" s="27">
        <v>17.515481898645032</v>
      </c>
      <c r="EM187" s="27">
        <v>22.89401303536842</v>
      </c>
      <c r="EN187" s="27">
        <v>6.8055715606220391</v>
      </c>
      <c r="EO187" s="27">
        <v>4.9645697028688422</v>
      </c>
      <c r="EP187" s="27">
        <v>17.177060508110333</v>
      </c>
      <c r="EQ187" s="27">
        <v>22.976734192368422</v>
      </c>
      <c r="ER187" s="27">
        <v>6.7806638095126317</v>
      </c>
      <c r="ES187" s="27">
        <v>4.9463998452128219</v>
      </c>
      <c r="ET187" s="27">
        <v>16.863773669003969</v>
      </c>
      <c r="EU187" s="27">
        <v>23.067777014368421</v>
      </c>
      <c r="EV187" s="27">
        <v>6.7103510619726823</v>
      </c>
      <c r="EW187" s="27">
        <v>4.8951076748120164</v>
      </c>
      <c r="EX187" s="27">
        <v>16.543566176407698</v>
      </c>
      <c r="EY187" s="27">
        <v>23.16818018136842</v>
      </c>
      <c r="EZ187" s="27">
        <v>6.6301329153428767</v>
      </c>
      <c r="FA187" s="27">
        <v>4.8365896536831308</v>
      </c>
      <c r="FB187" s="27">
        <v>16.130093231751182</v>
      </c>
      <c r="FC187" s="27">
        <v>25.827338472368421</v>
      </c>
      <c r="FD187" s="27">
        <v>6.2096160597070007</v>
      </c>
      <c r="FE187" s="27">
        <v>4.5298284621448373</v>
      </c>
      <c r="FF187" s="27">
        <v>12.386321045142854</v>
      </c>
      <c r="FG187" s="27">
        <v>26.530868450368423</v>
      </c>
      <c r="FH187" s="27">
        <v>8.5070617894826519</v>
      </c>
      <c r="FI187" s="27">
        <v>6.205783135816227</v>
      </c>
      <c r="FJ187" s="27">
        <v>11.348298195383144</v>
      </c>
      <c r="FK187" s="27">
        <v>26.774735233368421</v>
      </c>
      <c r="FL187" s="27">
        <v>12.600903210640539</v>
      </c>
      <c r="FM187" s="27">
        <v>9.1921834560227342</v>
      </c>
      <c r="FN187" s="27">
        <v>11.183326593430692</v>
      </c>
      <c r="FO187" s="27">
        <v>26.957244581368421</v>
      </c>
      <c r="FP187" s="27">
        <v>13.340647832591891</v>
      </c>
      <c r="FQ187" s="27">
        <v>9.7318168586379556</v>
      </c>
      <c r="FR187" s="27">
        <v>11.44480133582864</v>
      </c>
      <c r="FS187" s="28">
        <v>22.628999350368421</v>
      </c>
      <c r="FT187" s="28">
        <v>15.170961308336659</v>
      </c>
      <c r="FU187" s="28">
        <v>11.067005056645018</v>
      </c>
      <c r="FV187" s="28">
        <v>18.495596786939295</v>
      </c>
      <c r="FW187" s="28">
        <v>22.614723257368421</v>
      </c>
      <c r="FX187" s="28">
        <v>15.232393607960436</v>
      </c>
      <c r="FY187" s="28">
        <v>11.111819063929055</v>
      </c>
      <c r="FZ187" s="28">
        <v>18.480806384206335</v>
      </c>
      <c r="GA187" s="28">
        <v>22.651348558368422</v>
      </c>
      <c r="GB187" s="28">
        <v>13.54910848310163</v>
      </c>
      <c r="GC187" s="28">
        <v>9.8838860008903353</v>
      </c>
      <c r="GD187" s="28">
        <v>18.271974041278398</v>
      </c>
      <c r="GE187" s="28">
        <v>22.71173611136842</v>
      </c>
      <c r="GF187" s="28">
        <v>11.878716305107796</v>
      </c>
      <c r="GG187" s="28">
        <v>8.6653581630874932</v>
      </c>
      <c r="GH187" s="28">
        <v>17.974719490044386</v>
      </c>
      <c r="GI187" s="28">
        <v>22.78662339936842</v>
      </c>
      <c r="GJ187" s="28">
        <v>10.113570741479162</v>
      </c>
      <c r="GK187" s="28">
        <v>7.377709049668562</v>
      </c>
      <c r="GL187" s="28">
        <v>17.795844346408941</v>
      </c>
      <c r="GM187" s="28">
        <v>22.880930258368423</v>
      </c>
      <c r="GN187" s="28">
        <v>8.1839359928641571</v>
      </c>
      <c r="GO187" s="28">
        <v>5.9700673659035948</v>
      </c>
      <c r="GP187" s="28">
        <v>17.553089084476696</v>
      </c>
      <c r="GQ187" s="28">
        <v>22.993484801368421</v>
      </c>
      <c r="GR187" s="28">
        <v>6.2430587985583532</v>
      </c>
      <c r="GS187" s="28">
        <v>4.5542244745301961</v>
      </c>
      <c r="GT187" s="28">
        <v>17.229635308450206</v>
      </c>
      <c r="GU187" s="28">
        <v>23.12752158636842</v>
      </c>
      <c r="GV187" s="28">
        <v>5.9376463897373357</v>
      </c>
      <c r="GW187" s="28">
        <v>4.3314303744010907</v>
      </c>
      <c r="GX187" s="28">
        <v>16.927660256603495</v>
      </c>
      <c r="GY187" s="28">
        <v>23.27902890336842</v>
      </c>
      <c r="GZ187" s="28">
        <v>5.7996094182133993</v>
      </c>
      <c r="HA187" s="28">
        <v>4.2307343254948231</v>
      </c>
      <c r="HB187" s="28">
        <v>16.662419226676246</v>
      </c>
      <c r="HC187" s="28">
        <v>23.459352033368422</v>
      </c>
      <c r="HD187" s="28">
        <v>5.7381244249373129</v>
      </c>
      <c r="HE187" s="28">
        <v>4.185881878925052</v>
      </c>
      <c r="HF187" s="28">
        <v>16.346716290821497</v>
      </c>
      <c r="HG187" s="28">
        <v>26.45070723936842</v>
      </c>
      <c r="HH187" s="28">
        <v>5.0000563355198624</v>
      </c>
      <c r="HI187" s="28">
        <v>3.6474714834517799</v>
      </c>
      <c r="HJ187" s="28">
        <v>11.959212502024467</v>
      </c>
      <c r="HK187" s="28">
        <v>28.354638794368419</v>
      </c>
      <c r="HL187" s="28">
        <v>6.138820555506741</v>
      </c>
      <c r="HM187" s="28">
        <v>4.4781841274815184</v>
      </c>
      <c r="HN187" s="28">
        <v>6.3440113068127033</v>
      </c>
      <c r="HO187" s="28">
        <v>28.816036088368421</v>
      </c>
      <c r="HP187" s="28">
        <v>9.0299546781285986</v>
      </c>
      <c r="HQ187" s="28">
        <v>6.5872262181045222</v>
      </c>
      <c r="HR187" s="28">
        <v>2.8732068578021881</v>
      </c>
      <c r="HS187" s="28">
        <v>29.03803000936842</v>
      </c>
      <c r="HT187" s="28">
        <v>9.1764702282896433</v>
      </c>
      <c r="HU187" s="28">
        <v>6.6941072720835066</v>
      </c>
      <c r="HV187" s="28">
        <v>0.86438792343827942</v>
      </c>
      <c r="HW187" s="29">
        <v>22.628999350368421</v>
      </c>
      <c r="HX187" s="29">
        <v>15.170961308336659</v>
      </c>
      <c r="HY187" s="29">
        <v>11.067005056645018</v>
      </c>
      <c r="HZ187" s="29">
        <v>18.495596786939295</v>
      </c>
      <c r="IA187" s="29">
        <v>22.599061516368423</v>
      </c>
      <c r="IB187" s="29">
        <v>15.147897369425779</v>
      </c>
      <c r="IC187" s="29">
        <v>11.050180234317338</v>
      </c>
      <c r="ID187" s="29">
        <v>18.533630592295353</v>
      </c>
      <c r="IE187" s="29">
        <v>22.648875054368421</v>
      </c>
      <c r="IF187" s="29">
        <v>15.087176260196498</v>
      </c>
      <c r="IG187" s="29">
        <v>11.005885030524531</v>
      </c>
      <c r="IH187" s="29">
        <v>18.252652307332262</v>
      </c>
      <c r="II187" s="29">
        <v>22.698284618368422</v>
      </c>
      <c r="IJ187" s="29">
        <v>14.970742173425521</v>
      </c>
      <c r="IK187" s="29">
        <v>10.920947985279273</v>
      </c>
      <c r="IL187" s="29">
        <v>17.965783254997426</v>
      </c>
      <c r="IM187" s="29">
        <v>22.764500737368422</v>
      </c>
      <c r="IN187" s="29">
        <v>14.505360707196285</v>
      </c>
      <c r="IO187" s="29">
        <v>10.581458684940895</v>
      </c>
      <c r="IP187" s="29">
        <v>17.779462825647073</v>
      </c>
      <c r="IQ187" s="29">
        <v>22.849178911368423</v>
      </c>
      <c r="IR187" s="29">
        <v>14.662108595730531</v>
      </c>
      <c r="IS187" s="29">
        <v>10.695804087303346</v>
      </c>
      <c r="IT187" s="29">
        <v>17.584455979974017</v>
      </c>
      <c r="IU187" s="29">
        <v>22.95771928836842</v>
      </c>
      <c r="IV187" s="29">
        <v>14.60486001224754</v>
      </c>
      <c r="IW187" s="29">
        <v>10.654042042696201</v>
      </c>
      <c r="IX187" s="29">
        <v>17.298351806540275</v>
      </c>
      <c r="IY187" s="29">
        <v>23.086050406368422</v>
      </c>
      <c r="IZ187" s="29">
        <v>14.535472513548299</v>
      </c>
      <c r="JA187" s="29">
        <v>10.603424828442911</v>
      </c>
      <c r="JB187" s="29">
        <v>17.053484425915144</v>
      </c>
      <c r="JC187" s="29">
        <v>23.67753806236842</v>
      </c>
      <c r="JD187" s="29">
        <v>14.346573082908494</v>
      </c>
      <c r="JE187" s="29">
        <v>10.465625323744465</v>
      </c>
      <c r="JF187" s="29">
        <v>16.253198843446924</v>
      </c>
      <c r="JG187" s="29">
        <v>25.72560012636842</v>
      </c>
      <c r="JH187" s="29">
        <v>13.778518283796879</v>
      </c>
      <c r="JI187" s="29">
        <v>10.051237256538395</v>
      </c>
      <c r="JJ187" s="29">
        <v>13.292669179256528</v>
      </c>
      <c r="JK187" s="29">
        <v>27.712973903368422</v>
      </c>
      <c r="JL187" s="29">
        <v>12.918340158341778</v>
      </c>
      <c r="JM187" s="29">
        <v>9.4237492898532587</v>
      </c>
      <c r="JN187" s="29">
        <v>6.9910602351423563</v>
      </c>
      <c r="JO187" s="29">
        <v>28.286874507368424</v>
      </c>
      <c r="JP187" s="29">
        <v>11.556529653183773</v>
      </c>
      <c r="JQ187" s="29">
        <v>8.4303274861542317</v>
      </c>
      <c r="JR187" s="29">
        <v>3.0765017045817658</v>
      </c>
      <c r="JS187" s="29">
        <v>28.51909174136842</v>
      </c>
      <c r="JT187" s="29">
        <v>10.805565281596444</v>
      </c>
      <c r="JU187" s="29">
        <v>7.8825094323865867</v>
      </c>
      <c r="JV187" s="29">
        <v>0.87745520063458571</v>
      </c>
      <c r="JW187" s="29">
        <v>28.468569726368422</v>
      </c>
      <c r="JX187" s="29">
        <v>10.777811608774146</v>
      </c>
      <c r="JY187" s="29">
        <v>7.8622635144633728</v>
      </c>
      <c r="JZ187" s="29">
        <v>1.8842401498947012</v>
      </c>
    </row>
    <row r="188" spans="1:286" ht="15" thickBot="1" x14ac:dyDescent="0.4">
      <c r="A188" s="2"/>
      <c r="B188" s="74" t="s">
        <v>660</v>
      </c>
      <c r="C188" s="74" t="s">
        <v>448</v>
      </c>
      <c r="D188" s="74" t="s">
        <v>850</v>
      </c>
      <c r="E188" s="87">
        <v>368913</v>
      </c>
      <c r="F188" s="84">
        <v>472337</v>
      </c>
      <c r="G188" s="22">
        <v>12.609473935</v>
      </c>
      <c r="H188" s="22">
        <v>12.609473935</v>
      </c>
      <c r="I188" s="22">
        <v>12.609473935</v>
      </c>
      <c r="J188" s="22">
        <v>9.6748300718443332</v>
      </c>
      <c r="K188" s="22">
        <v>12.613405546999999</v>
      </c>
      <c r="L188" s="22">
        <v>12.613405546999999</v>
      </c>
      <c r="M188" s="22">
        <v>12.613405546999999</v>
      </c>
      <c r="N188" s="22">
        <v>9.6594688398886355</v>
      </c>
      <c r="O188" s="22">
        <v>12.631300289</v>
      </c>
      <c r="P188" s="22">
        <v>12.631300289</v>
      </c>
      <c r="Q188" s="22">
        <v>12.631300289</v>
      </c>
      <c r="R188" s="22">
        <v>9.5650202915185467</v>
      </c>
      <c r="S188" s="22">
        <v>12.655910133999999</v>
      </c>
      <c r="T188" s="22">
        <v>12.655910133999999</v>
      </c>
      <c r="U188" s="22">
        <v>12.655910133999999</v>
      </c>
      <c r="V188" s="22">
        <v>9.4480060156526466</v>
      </c>
      <c r="W188" s="22">
        <v>12.683009656999999</v>
      </c>
      <c r="X188" s="22">
        <v>12.683009656999999</v>
      </c>
      <c r="Y188" s="22">
        <v>12.683009656999999</v>
      </c>
      <c r="Z188" s="22">
        <v>9.372984812806596</v>
      </c>
      <c r="AA188" s="22">
        <v>12.713734759999999</v>
      </c>
      <c r="AB188" s="22">
        <v>12.713734759999999</v>
      </c>
      <c r="AC188" s="22">
        <v>12.713734759999999</v>
      </c>
      <c r="AD188" s="22">
        <v>9.2638051014815161</v>
      </c>
      <c r="AE188" s="22">
        <v>12.747825066000001</v>
      </c>
      <c r="AF188" s="22">
        <v>12.747825066000001</v>
      </c>
      <c r="AG188" s="22">
        <v>12.747825066000001</v>
      </c>
      <c r="AH188" s="22">
        <v>9.1439585185247783</v>
      </c>
      <c r="AI188" s="22">
        <v>12.786840717</v>
      </c>
      <c r="AJ188" s="22">
        <v>12.786840717</v>
      </c>
      <c r="AK188" s="22">
        <v>12.786840717</v>
      </c>
      <c r="AL188" s="22">
        <v>9.0179333037613016</v>
      </c>
      <c r="AM188" s="22">
        <v>12.832438290000001</v>
      </c>
      <c r="AN188" s="22">
        <v>12.832438290000001</v>
      </c>
      <c r="AO188" s="22">
        <v>12.832438290000001</v>
      </c>
      <c r="AP188" s="22">
        <v>8.8893346720974442</v>
      </c>
      <c r="AQ188" s="22">
        <v>12.88662158</v>
      </c>
      <c r="AR188" s="22">
        <v>12.88662158</v>
      </c>
      <c r="AS188" s="22">
        <v>12.88662158</v>
      </c>
      <c r="AT188" s="22">
        <v>8.7051452559719031</v>
      </c>
      <c r="AU188" s="22">
        <v>13.138609421</v>
      </c>
      <c r="AV188" s="22">
        <v>13.138609421</v>
      </c>
      <c r="AW188" s="22">
        <v>13.138609421</v>
      </c>
      <c r="AX188" s="22">
        <v>8.054394083893591</v>
      </c>
      <c r="AY188" s="22">
        <v>13.348588456</v>
      </c>
      <c r="AZ188" s="22">
        <v>13.348588456</v>
      </c>
      <c r="BA188" s="22">
        <v>13.348588456</v>
      </c>
      <c r="BB188" s="22">
        <v>7.7458308304976002</v>
      </c>
      <c r="BC188" s="22">
        <v>13.470898515</v>
      </c>
      <c r="BD188" s="22">
        <v>13.470898515</v>
      </c>
      <c r="BE188" s="22">
        <v>13.470898515</v>
      </c>
      <c r="BF188" s="22">
        <v>7.6703173358617214</v>
      </c>
      <c r="BG188" s="22">
        <v>13.528844295000001</v>
      </c>
      <c r="BH188" s="22">
        <v>13.528844295000001</v>
      </c>
      <c r="BI188" s="22">
        <v>13.528844295000001</v>
      </c>
      <c r="BJ188" s="22">
        <v>7.7973327036275792</v>
      </c>
      <c r="BK188" s="25">
        <v>12.609277991000001</v>
      </c>
      <c r="BL188" s="25">
        <v>12.609277991000001</v>
      </c>
      <c r="BM188" s="25">
        <v>12.609277991000001</v>
      </c>
      <c r="BN188" s="25">
        <v>9.6748300718443332</v>
      </c>
      <c r="BO188" s="25">
        <v>12.612390032</v>
      </c>
      <c r="BP188" s="25">
        <v>12.612390032</v>
      </c>
      <c r="BQ188" s="25">
        <v>12.612390032</v>
      </c>
      <c r="BR188" s="25">
        <v>9.6765783832392316</v>
      </c>
      <c r="BS188" s="25">
        <v>12.625980489</v>
      </c>
      <c r="BT188" s="25">
        <v>12.625980489</v>
      </c>
      <c r="BU188" s="25">
        <v>12.625980489</v>
      </c>
      <c r="BV188" s="25">
        <v>9.6097194704259898</v>
      </c>
      <c r="BW188" s="25">
        <v>12.642408522</v>
      </c>
      <c r="BX188" s="25">
        <v>12.642408522</v>
      </c>
      <c r="BY188" s="25">
        <v>12.642408522</v>
      </c>
      <c r="BZ188" s="25">
        <v>9.5430900203235787</v>
      </c>
      <c r="CA188" s="25">
        <v>12.659488757</v>
      </c>
      <c r="CB188" s="25">
        <v>12.659488757</v>
      </c>
      <c r="CC188" s="25">
        <v>12.659488757</v>
      </c>
      <c r="CD188" s="25">
        <v>9.5244141127112023</v>
      </c>
      <c r="CE188" s="25">
        <v>12.680794451000001</v>
      </c>
      <c r="CF188" s="25">
        <v>12.680794451000001</v>
      </c>
      <c r="CG188" s="25">
        <v>12.680794451000001</v>
      </c>
      <c r="CH188" s="25">
        <v>9.4483523310699962</v>
      </c>
      <c r="CI188" s="25">
        <v>12.707666287</v>
      </c>
      <c r="CJ188" s="25">
        <v>12.707666287</v>
      </c>
      <c r="CK188" s="25">
        <v>12.707666287</v>
      </c>
      <c r="CL188" s="25">
        <v>9.3551169841447468</v>
      </c>
      <c r="CM188" s="25">
        <v>12.740237992000001</v>
      </c>
      <c r="CN188" s="25">
        <v>12.740237992000001</v>
      </c>
      <c r="CO188" s="25">
        <v>12.740237992000001</v>
      </c>
      <c r="CP188" s="25">
        <v>9.2547737548175029</v>
      </c>
      <c r="CQ188" s="25">
        <v>12.778015934999999</v>
      </c>
      <c r="CR188" s="25">
        <v>12.778015934999999</v>
      </c>
      <c r="CS188" s="25">
        <v>12.778015934999999</v>
      </c>
      <c r="CT188" s="25">
        <v>9.1451485940885213</v>
      </c>
      <c r="CU188" s="25">
        <v>12.822907091999999</v>
      </c>
      <c r="CV188" s="25">
        <v>12.822907091999999</v>
      </c>
      <c r="CW188" s="25">
        <v>12.822907091999999</v>
      </c>
      <c r="CX188" s="25">
        <v>8.9725481378673049</v>
      </c>
      <c r="CY188" s="25">
        <v>12.945062157000001</v>
      </c>
      <c r="CZ188" s="25">
        <v>12.945062157000001</v>
      </c>
      <c r="DA188" s="25">
        <v>12.945062157000001</v>
      </c>
      <c r="DB188" s="25">
        <v>8.6744642688301852</v>
      </c>
      <c r="DC188" s="25">
        <v>13.049688171</v>
      </c>
      <c r="DD188" s="25">
        <v>13.049688171</v>
      </c>
      <c r="DE188" s="25">
        <v>13.049688171</v>
      </c>
      <c r="DF188" s="25">
        <v>8.3697517902269389</v>
      </c>
      <c r="DG188" s="25">
        <v>13.102274775</v>
      </c>
      <c r="DH188" s="25">
        <v>13.102274775</v>
      </c>
      <c r="DI188" s="25">
        <v>13.102274775</v>
      </c>
      <c r="DJ188" s="25">
        <v>8.1680422941616122</v>
      </c>
      <c r="DK188" s="25">
        <v>13.126516632</v>
      </c>
      <c r="DL188" s="25">
        <v>13.126516632</v>
      </c>
      <c r="DM188" s="25">
        <v>13.126516632</v>
      </c>
      <c r="DN188" s="25">
        <v>8.0616126315708332</v>
      </c>
      <c r="DO188" s="27">
        <v>12.609473935</v>
      </c>
      <c r="DP188" s="27">
        <v>12.609473935</v>
      </c>
      <c r="DQ188" s="27">
        <v>12.609473935</v>
      </c>
      <c r="DR188" s="27">
        <v>9.6748300718443332</v>
      </c>
      <c r="DS188" s="27">
        <v>12.613311733</v>
      </c>
      <c r="DT188" s="27">
        <v>12.613311733</v>
      </c>
      <c r="DU188" s="27">
        <v>12.613311733</v>
      </c>
      <c r="DV188" s="27">
        <v>9.6594949521238505</v>
      </c>
      <c r="DW188" s="27">
        <v>12.632298452000001</v>
      </c>
      <c r="DX188" s="27">
        <v>12.632298452000001</v>
      </c>
      <c r="DY188" s="27">
        <v>12.632298452000001</v>
      </c>
      <c r="DZ188" s="27">
        <v>9.564741771355731</v>
      </c>
      <c r="EA188" s="27">
        <v>12.656907857</v>
      </c>
      <c r="EB188" s="27">
        <v>12.656907857</v>
      </c>
      <c r="EC188" s="27">
        <v>12.656907857</v>
      </c>
      <c r="ED188" s="27">
        <v>9.4477262024891342</v>
      </c>
      <c r="EE188" s="27">
        <v>12.683949535</v>
      </c>
      <c r="EF188" s="27">
        <v>12.683949535</v>
      </c>
      <c r="EG188" s="27">
        <v>12.683949535</v>
      </c>
      <c r="EH188" s="27">
        <v>9.3726211797936738</v>
      </c>
      <c r="EI188" s="27">
        <v>12.714516499</v>
      </c>
      <c r="EJ188" s="27">
        <v>12.714516499</v>
      </c>
      <c r="EK188" s="27">
        <v>12.714516499</v>
      </c>
      <c r="EL188" s="27">
        <v>9.2635032807786288</v>
      </c>
      <c r="EM188" s="27">
        <v>12.748391398000001</v>
      </c>
      <c r="EN188" s="27">
        <v>12.748391398000001</v>
      </c>
      <c r="EO188" s="27">
        <v>12.748391398000001</v>
      </c>
      <c r="EP188" s="27">
        <v>9.143739611866474</v>
      </c>
      <c r="EQ188" s="27">
        <v>12.787140843</v>
      </c>
      <c r="ER188" s="27">
        <v>12.787140843</v>
      </c>
      <c r="ES188" s="27">
        <v>12.787140843</v>
      </c>
      <c r="ET188" s="27">
        <v>9.0178173105727417</v>
      </c>
      <c r="EU188" s="27">
        <v>12.829542699999999</v>
      </c>
      <c r="EV188" s="27">
        <v>12.829542699999999</v>
      </c>
      <c r="EW188" s="27">
        <v>12.829542699999999</v>
      </c>
      <c r="EX188" s="27">
        <v>8.8904514960270635</v>
      </c>
      <c r="EY188" s="27">
        <v>12.878585063999999</v>
      </c>
      <c r="EZ188" s="27">
        <v>12.878585063999999</v>
      </c>
      <c r="FA188" s="27">
        <v>12.878585063999999</v>
      </c>
      <c r="FB188" s="27">
        <v>8.719550083620442</v>
      </c>
      <c r="FC188" s="27">
        <v>13.108167293999999</v>
      </c>
      <c r="FD188" s="27">
        <v>13.108167293999999</v>
      </c>
      <c r="FE188" s="27">
        <v>13.108167293999999</v>
      </c>
      <c r="FF188" s="27">
        <v>8.1138930420102007</v>
      </c>
      <c r="FG188" s="27">
        <v>13.283849284</v>
      </c>
      <c r="FH188" s="27">
        <v>13.283849284</v>
      </c>
      <c r="FI188" s="27">
        <v>13.283849284</v>
      </c>
      <c r="FJ188" s="27">
        <v>7.8279397330152083</v>
      </c>
      <c r="FK188" s="27">
        <v>13.371303264</v>
      </c>
      <c r="FL188" s="27">
        <v>13.371303264</v>
      </c>
      <c r="FM188" s="27">
        <v>13.371303264</v>
      </c>
      <c r="FN188" s="27">
        <v>7.755715708373482</v>
      </c>
      <c r="FO188" s="27">
        <v>13.411727956</v>
      </c>
      <c r="FP188" s="27">
        <v>13.411727956</v>
      </c>
      <c r="FQ188" s="27">
        <v>13.411727956</v>
      </c>
      <c r="FR188" s="27">
        <v>7.8771337859548218</v>
      </c>
      <c r="FS188" s="28">
        <v>12.609767201</v>
      </c>
      <c r="FT188" s="28">
        <v>12.609767201</v>
      </c>
      <c r="FU188" s="28">
        <v>12.609767201</v>
      </c>
      <c r="FV188" s="28">
        <v>9.6748300718443332</v>
      </c>
      <c r="FW188" s="28">
        <v>12.613711566999999</v>
      </c>
      <c r="FX188" s="28">
        <v>12.613711566999999</v>
      </c>
      <c r="FY188" s="28">
        <v>12.613711566999999</v>
      </c>
      <c r="FZ188" s="28">
        <v>9.6520579315911803</v>
      </c>
      <c r="GA188" s="28">
        <v>12.635333461</v>
      </c>
      <c r="GB188" s="28">
        <v>12.635333461</v>
      </c>
      <c r="GC188" s="28">
        <v>12.635333461</v>
      </c>
      <c r="GD188" s="28">
        <v>9.5524755340776135</v>
      </c>
      <c r="GE188" s="28">
        <v>12.66481359</v>
      </c>
      <c r="GF188" s="28">
        <v>12.66481359</v>
      </c>
      <c r="GG188" s="28">
        <v>12.66481359</v>
      </c>
      <c r="GH188" s="28">
        <v>9.4317706632366978</v>
      </c>
      <c r="GI188" s="28">
        <v>12.700640481000001</v>
      </c>
      <c r="GJ188" s="28">
        <v>12.700640481000001</v>
      </c>
      <c r="GK188" s="28">
        <v>12.700640481000001</v>
      </c>
      <c r="GL188" s="28">
        <v>9.3507797815245191</v>
      </c>
      <c r="GM188" s="28">
        <v>12.745105034</v>
      </c>
      <c r="GN188" s="28">
        <v>12.745105034</v>
      </c>
      <c r="GO188" s="28">
        <v>12.745105034</v>
      </c>
      <c r="GP188" s="28">
        <v>9.2300822195879686</v>
      </c>
      <c r="GQ188" s="28">
        <v>12.798207052</v>
      </c>
      <c r="GR188" s="28">
        <v>12.798207052</v>
      </c>
      <c r="GS188" s="28">
        <v>12.798207052</v>
      </c>
      <c r="GT188" s="28">
        <v>9.0922187000509407</v>
      </c>
      <c r="GU188" s="28">
        <v>12.861823468000001</v>
      </c>
      <c r="GV188" s="28">
        <v>12.861823468000001</v>
      </c>
      <c r="GW188" s="28">
        <v>12.861823468000001</v>
      </c>
      <c r="GX188" s="28">
        <v>8.9514988379079909</v>
      </c>
      <c r="GY188" s="28">
        <v>12.933686283</v>
      </c>
      <c r="GZ188" s="28">
        <v>12.933686283</v>
      </c>
      <c r="HA188" s="28">
        <v>12.933686283</v>
      </c>
      <c r="HB188" s="28">
        <v>8.8284707467100816</v>
      </c>
      <c r="HC188" s="28">
        <v>13.020331565999999</v>
      </c>
      <c r="HD188" s="28">
        <v>13.020331565999999</v>
      </c>
      <c r="HE188" s="28">
        <v>13.020331565999999</v>
      </c>
      <c r="HF188" s="28">
        <v>8.6894560740512823</v>
      </c>
      <c r="HG188" s="28">
        <v>13.374309917</v>
      </c>
      <c r="HH188" s="28">
        <v>13.374309917</v>
      </c>
      <c r="HI188" s="28">
        <v>13.374309917</v>
      </c>
      <c r="HJ188" s="28">
        <v>8.0709345835791559</v>
      </c>
      <c r="HK188" s="28">
        <v>13.65756492</v>
      </c>
      <c r="HL188" s="28">
        <v>13.65756492</v>
      </c>
      <c r="HM188" s="28">
        <v>13.65756492</v>
      </c>
      <c r="HN188" s="28">
        <v>7.3238897375369394</v>
      </c>
      <c r="HO188" s="28">
        <v>13.775280881</v>
      </c>
      <c r="HP188" s="28">
        <v>13.775280881</v>
      </c>
      <c r="HQ188" s="28">
        <v>13.775280881</v>
      </c>
      <c r="HR188" s="28">
        <v>6.9094612725370759</v>
      </c>
      <c r="HS188" s="28">
        <v>13.837692804</v>
      </c>
      <c r="HT188" s="28">
        <v>13.837692804</v>
      </c>
      <c r="HU188" s="28">
        <v>13.837692804</v>
      </c>
      <c r="HV188" s="28">
        <v>6.6460991699245451</v>
      </c>
      <c r="HW188" s="29">
        <v>12.609767201</v>
      </c>
      <c r="HX188" s="29">
        <v>12.609767201</v>
      </c>
      <c r="HY188" s="29">
        <v>12.609767201</v>
      </c>
      <c r="HZ188" s="29">
        <v>9.6748300718443332</v>
      </c>
      <c r="IA188" s="29">
        <v>12.610086496999999</v>
      </c>
      <c r="IB188" s="29">
        <v>12.610086496999999</v>
      </c>
      <c r="IC188" s="29">
        <v>12.610086496999999</v>
      </c>
      <c r="ID188" s="29">
        <v>9.6609641659084513</v>
      </c>
      <c r="IE188" s="29">
        <v>12.639760208</v>
      </c>
      <c r="IF188" s="29">
        <v>12.639760208</v>
      </c>
      <c r="IG188" s="29">
        <v>12.639760208</v>
      </c>
      <c r="IH188" s="29">
        <v>9.5329771689678289</v>
      </c>
      <c r="II188" s="29">
        <v>12.670852201000001</v>
      </c>
      <c r="IJ188" s="29">
        <v>12.670852201000001</v>
      </c>
      <c r="IK188" s="29">
        <v>12.670852201000001</v>
      </c>
      <c r="IL188" s="29">
        <v>9.4090706881305408</v>
      </c>
      <c r="IM188" s="29">
        <v>12.706900322999999</v>
      </c>
      <c r="IN188" s="29">
        <v>12.706900322999999</v>
      </c>
      <c r="IO188" s="29">
        <v>12.706900322999999</v>
      </c>
      <c r="IP188" s="29">
        <v>9.3176371977861923</v>
      </c>
      <c r="IQ188" s="29">
        <v>12.750512313</v>
      </c>
      <c r="IR188" s="29">
        <v>12.750512313</v>
      </c>
      <c r="IS188" s="29">
        <v>12.750512313</v>
      </c>
      <c r="IT188" s="29">
        <v>9.2034384925963337</v>
      </c>
      <c r="IU188" s="29">
        <v>12.806807199</v>
      </c>
      <c r="IV188" s="29">
        <v>12.806807199</v>
      </c>
      <c r="IW188" s="29">
        <v>12.806807199</v>
      </c>
      <c r="IX188" s="29">
        <v>9.0782695708935215</v>
      </c>
      <c r="IY188" s="29">
        <v>12.872712669</v>
      </c>
      <c r="IZ188" s="29">
        <v>12.872712669</v>
      </c>
      <c r="JA188" s="29">
        <v>12.872712669</v>
      </c>
      <c r="JB188" s="29">
        <v>8.956674067939435</v>
      </c>
      <c r="JC188" s="29">
        <v>12.947149442000001</v>
      </c>
      <c r="JD188" s="29">
        <v>12.947149442000001</v>
      </c>
      <c r="JE188" s="29">
        <v>12.947149442000001</v>
      </c>
      <c r="JF188" s="29">
        <v>8.8447446225690989</v>
      </c>
      <c r="JG188" s="29">
        <v>13.036664718000001</v>
      </c>
      <c r="JH188" s="29">
        <v>13.036664718000001</v>
      </c>
      <c r="JI188" s="29">
        <v>13.036664718000001</v>
      </c>
      <c r="JJ188" s="29">
        <v>8.6148082596454714</v>
      </c>
      <c r="JK188" s="29">
        <v>13.355190686</v>
      </c>
      <c r="JL188" s="29">
        <v>13.355190686</v>
      </c>
      <c r="JM188" s="29">
        <v>13.355190686</v>
      </c>
      <c r="JN188" s="29">
        <v>7.6111590821817359</v>
      </c>
      <c r="JO188" s="29">
        <v>13.575099373</v>
      </c>
      <c r="JP188" s="29">
        <v>13.575099373</v>
      </c>
      <c r="JQ188" s="29">
        <v>13.575099373</v>
      </c>
      <c r="JR188" s="29">
        <v>6.9974217487001731</v>
      </c>
      <c r="JS188" s="29">
        <v>13.653390678000001</v>
      </c>
      <c r="JT188" s="29">
        <v>13.653390678000001</v>
      </c>
      <c r="JU188" s="29">
        <v>13.653390678000001</v>
      </c>
      <c r="JV188" s="29">
        <v>6.7564067864227599</v>
      </c>
      <c r="JW188" s="29">
        <v>13.616863174000001</v>
      </c>
      <c r="JX188" s="29">
        <v>13.616863174000001</v>
      </c>
      <c r="JY188" s="29">
        <v>13.616863174000001</v>
      </c>
      <c r="JZ188" s="29">
        <v>6.949531116193798</v>
      </c>
    </row>
    <row r="189" spans="1:286" ht="15" thickBot="1" x14ac:dyDescent="0.4">
      <c r="A189" s="2"/>
      <c r="B189" s="74" t="s">
        <v>661</v>
      </c>
      <c r="C189" s="74" t="s">
        <v>662</v>
      </c>
      <c r="D189" s="74" t="s">
        <v>856</v>
      </c>
      <c r="E189" s="87">
        <v>371680</v>
      </c>
      <c r="F189" s="84">
        <v>393360</v>
      </c>
      <c r="G189" s="22">
        <v>30.037103214421052</v>
      </c>
      <c r="H189" s="22">
        <v>12.770323095333069</v>
      </c>
      <c r="I189" s="22">
        <v>9.3157729031567236</v>
      </c>
      <c r="J189" s="22">
        <v>10.762055393204403</v>
      </c>
      <c r="K189" s="22">
        <v>30.046165908421052</v>
      </c>
      <c r="L189" s="22">
        <v>12.312604384277289</v>
      </c>
      <c r="M189" s="22">
        <v>8.981873476032634</v>
      </c>
      <c r="N189" s="22">
        <v>10.000689508490236</v>
      </c>
      <c r="O189" s="22">
        <v>30.135870738421051</v>
      </c>
      <c r="P189" s="22">
        <v>11.863582247296643</v>
      </c>
      <c r="Q189" s="22">
        <v>8.654318078618255</v>
      </c>
      <c r="R189" s="22">
        <v>9.2353217080241876</v>
      </c>
      <c r="S189" s="22">
        <v>30.260104006421052</v>
      </c>
      <c r="T189" s="22">
        <v>11.71967990374401</v>
      </c>
      <c r="U189" s="22">
        <v>8.5493433224777249</v>
      </c>
      <c r="V189" s="22">
        <v>8.5691763677918082</v>
      </c>
      <c r="W189" s="22">
        <v>30.383194947421053</v>
      </c>
      <c r="X189" s="22">
        <v>11.611018534964732</v>
      </c>
      <c r="Y189" s="22">
        <v>8.4700763667917052</v>
      </c>
      <c r="Z189" s="22">
        <v>8.7833754356077591</v>
      </c>
      <c r="AA189" s="22">
        <v>30.501308868421052</v>
      </c>
      <c r="AB189" s="22">
        <v>11.349524123075392</v>
      </c>
      <c r="AC189" s="22">
        <v>8.2793198339757215</v>
      </c>
      <c r="AD189" s="22">
        <v>8.2594876710566751</v>
      </c>
      <c r="AE189" s="22">
        <v>30.62981774642105</v>
      </c>
      <c r="AF189" s="22">
        <v>11.192517538758793</v>
      </c>
      <c r="AG189" s="22">
        <v>8.1647857166417364</v>
      </c>
      <c r="AH189" s="22">
        <v>7.6629885473280197</v>
      </c>
      <c r="AI189" s="22">
        <v>30.788354591421051</v>
      </c>
      <c r="AJ189" s="22">
        <v>11.057712157787266</v>
      </c>
      <c r="AK189" s="22">
        <v>8.066447068051616</v>
      </c>
      <c r="AL189" s="22">
        <v>7.0796983267641842</v>
      </c>
      <c r="AM189" s="22">
        <v>30.960173264421051</v>
      </c>
      <c r="AN189" s="22">
        <v>10.889457370950577</v>
      </c>
      <c r="AO189" s="22">
        <v>7.9437075435823843</v>
      </c>
      <c r="AP189" s="22">
        <v>6.4642233250756611</v>
      </c>
      <c r="AQ189" s="22">
        <v>31.154420260421052</v>
      </c>
      <c r="AR189" s="22">
        <v>10.748371319431637</v>
      </c>
      <c r="AS189" s="22">
        <v>7.8407872332705928</v>
      </c>
      <c r="AT189" s="22">
        <v>5.8493910042183046</v>
      </c>
      <c r="AU189" s="22">
        <v>32.590972492421052</v>
      </c>
      <c r="AV189" s="22">
        <v>10.074337628328159</v>
      </c>
      <c r="AW189" s="22">
        <v>7.3490890398481241</v>
      </c>
      <c r="AX189" s="22">
        <v>3.04122681990928</v>
      </c>
      <c r="AY189" s="22">
        <v>34.672678468421054</v>
      </c>
      <c r="AZ189" s="22">
        <v>9.7924335820019248</v>
      </c>
      <c r="BA189" s="22">
        <v>7.1434439628636657</v>
      </c>
      <c r="BB189" s="22">
        <v>0.53948646533156364</v>
      </c>
      <c r="BC189" s="22">
        <v>36.402405418421054</v>
      </c>
      <c r="BD189" s="22">
        <v>10.907556288670682</v>
      </c>
      <c r="BE189" s="22">
        <v>7.9569104520769249</v>
      </c>
      <c r="BF189" s="22">
        <v>-1.020943350481506</v>
      </c>
      <c r="BG189" s="22">
        <v>38.382968268421052</v>
      </c>
      <c r="BH189" s="22">
        <v>10.710985890965166</v>
      </c>
      <c r="BI189" s="22">
        <v>7.8135150837031206</v>
      </c>
      <c r="BJ189" s="22">
        <v>-2.3826802926156034</v>
      </c>
      <c r="BK189" s="25">
        <v>30.03654684642105</v>
      </c>
      <c r="BL189" s="25">
        <v>12.770323095333064</v>
      </c>
      <c r="BM189" s="25">
        <v>9.31577290315672</v>
      </c>
      <c r="BN189" s="25">
        <v>10.762055393204403</v>
      </c>
      <c r="BO189" s="25">
        <v>30.022285210421053</v>
      </c>
      <c r="BP189" s="25">
        <v>12.399985729057335</v>
      </c>
      <c r="BQ189" s="25">
        <v>9.0456169504824544</v>
      </c>
      <c r="BR189" s="25">
        <v>10.439987553785539</v>
      </c>
      <c r="BS189" s="25">
        <v>30.066474209421052</v>
      </c>
      <c r="BT189" s="25">
        <v>11.869431680519515</v>
      </c>
      <c r="BU189" s="25">
        <v>8.6585851587155762</v>
      </c>
      <c r="BV189" s="25">
        <v>9.8522625214851054</v>
      </c>
      <c r="BW189" s="25">
        <v>30.13550326342105</v>
      </c>
      <c r="BX189" s="25">
        <v>11.604232694871794</v>
      </c>
      <c r="BY189" s="25">
        <v>8.4651261909198006</v>
      </c>
      <c r="BZ189" s="25">
        <v>9.4044536127862628</v>
      </c>
      <c r="CA189" s="25">
        <v>30.195525382421053</v>
      </c>
      <c r="CB189" s="25">
        <v>11.455742163687605</v>
      </c>
      <c r="CC189" s="25">
        <v>8.3568044157811148</v>
      </c>
      <c r="CD189" s="25">
        <v>9.8211992527470855</v>
      </c>
      <c r="CE189" s="25">
        <v>30.264906505421052</v>
      </c>
      <c r="CF189" s="25">
        <v>11.168828083451201</v>
      </c>
      <c r="CG189" s="25">
        <v>8.1475045888114117</v>
      </c>
      <c r="CH189" s="25">
        <v>9.4911795173804023</v>
      </c>
      <c r="CI189" s="25">
        <v>30.35978832742105</v>
      </c>
      <c r="CJ189" s="25">
        <v>10.957645395592809</v>
      </c>
      <c r="CK189" s="25">
        <v>7.9934497582107698</v>
      </c>
      <c r="CL189" s="25">
        <v>9.0229463590134671</v>
      </c>
      <c r="CM189" s="25">
        <v>30.48529048942105</v>
      </c>
      <c r="CN189" s="25">
        <v>10.862557032179115</v>
      </c>
      <c r="CO189" s="25">
        <v>7.9240841209687058</v>
      </c>
      <c r="CP189" s="25">
        <v>8.5394592661624955</v>
      </c>
      <c r="CQ189" s="25">
        <v>30.639897529421052</v>
      </c>
      <c r="CR189" s="25">
        <v>10.751206098708623</v>
      </c>
      <c r="CS189" s="25">
        <v>7.8428551652859246</v>
      </c>
      <c r="CT189" s="25">
        <v>7.9864693683838439</v>
      </c>
      <c r="CU189" s="25">
        <v>30.819350889421052</v>
      </c>
      <c r="CV189" s="25">
        <v>10.632590787501519</v>
      </c>
      <c r="CW189" s="25">
        <v>7.7563269471826208</v>
      </c>
      <c r="CX189" s="25">
        <v>7.4792444692541444</v>
      </c>
      <c r="CY189" s="25">
        <v>31.685264053421051</v>
      </c>
      <c r="CZ189" s="25">
        <v>10.287052737842744</v>
      </c>
      <c r="DA189" s="25">
        <v>7.5042617507118115</v>
      </c>
      <c r="DB189" s="25">
        <v>5.539217701021748</v>
      </c>
      <c r="DC189" s="25">
        <v>32.828534578421049</v>
      </c>
      <c r="DD189" s="25">
        <v>10.039056178689481</v>
      </c>
      <c r="DE189" s="25">
        <v>7.3233517135428725</v>
      </c>
      <c r="DF189" s="25">
        <v>3.6957527106999244</v>
      </c>
      <c r="DG189" s="25">
        <v>34.067496119421051</v>
      </c>
      <c r="DH189" s="25">
        <v>10.593618978681896</v>
      </c>
      <c r="DI189" s="25">
        <v>7.7278975552339135</v>
      </c>
      <c r="DJ189" s="25">
        <v>2.2773577094465765</v>
      </c>
      <c r="DK189" s="25">
        <v>35.229369738421049</v>
      </c>
      <c r="DL189" s="25">
        <v>11.337167568282849</v>
      </c>
      <c r="DM189" s="25">
        <v>8.2703058992887595</v>
      </c>
      <c r="DN189" s="25">
        <v>1.0924961849332853</v>
      </c>
      <c r="DO189" s="27">
        <v>30.037103214421052</v>
      </c>
      <c r="DP189" s="27">
        <v>12.770323095333064</v>
      </c>
      <c r="DQ189" s="27">
        <v>9.31577290315672</v>
      </c>
      <c r="DR189" s="27">
        <v>10.762055393204403</v>
      </c>
      <c r="DS189" s="27">
        <v>30.04460199242105</v>
      </c>
      <c r="DT189" s="27">
        <v>12.312914163432476</v>
      </c>
      <c r="DU189" s="27">
        <v>8.9820994556134401</v>
      </c>
      <c r="DV189" s="27">
        <v>10.001546102670844</v>
      </c>
      <c r="DW189" s="27">
        <v>30.13274303042105</v>
      </c>
      <c r="DX189" s="27">
        <v>11.863194031203163</v>
      </c>
      <c r="DY189" s="27">
        <v>8.6540348803830014</v>
      </c>
      <c r="DZ189" s="27">
        <v>9.2370676821297266</v>
      </c>
      <c r="EA189" s="27">
        <v>30.255453688421049</v>
      </c>
      <c r="EB189" s="27">
        <v>11.719512556322176</v>
      </c>
      <c r="EC189" s="27">
        <v>8.5492212448633929</v>
      </c>
      <c r="ED189" s="27">
        <v>8.5718037289723021</v>
      </c>
      <c r="EE189" s="27">
        <v>30.377062546421051</v>
      </c>
      <c r="EF189" s="27">
        <v>11.607729760042133</v>
      </c>
      <c r="EG189" s="27">
        <v>8.4676772512736544</v>
      </c>
      <c r="EH189" s="27">
        <v>8.7867057230402423</v>
      </c>
      <c r="EI189" s="27">
        <v>30.50314247242105</v>
      </c>
      <c r="EJ189" s="27">
        <v>11.343792879534579</v>
      </c>
      <c r="EK189" s="27">
        <v>8.2751389716059673</v>
      </c>
      <c r="EL189" s="27">
        <v>8.2584907305037483</v>
      </c>
      <c r="EM189" s="27">
        <v>30.649268408421051</v>
      </c>
      <c r="EN189" s="27">
        <v>11.171510834296484</v>
      </c>
      <c r="EO189" s="27">
        <v>8.1494616182024338</v>
      </c>
      <c r="EP189" s="27">
        <v>7.652364345336057</v>
      </c>
      <c r="EQ189" s="27">
        <v>30.811168265421053</v>
      </c>
      <c r="ER189" s="27">
        <v>11.056053293954657</v>
      </c>
      <c r="ES189" s="27">
        <v>8.0652369499812675</v>
      </c>
      <c r="ET189" s="27">
        <v>7.0672163580678671</v>
      </c>
      <c r="EU189" s="27">
        <v>30.986025742421052</v>
      </c>
      <c r="EV189" s="27">
        <v>10.89874167420186</v>
      </c>
      <c r="EW189" s="27">
        <v>7.9504803135434354</v>
      </c>
      <c r="EX189" s="27">
        <v>6.4500470822192284</v>
      </c>
      <c r="EY189" s="27">
        <v>31.17242714242105</v>
      </c>
      <c r="EZ189" s="27">
        <v>10.758901206041044</v>
      </c>
      <c r="FA189" s="27">
        <v>7.8484686389497549</v>
      </c>
      <c r="FB189" s="27">
        <v>5.8741324935209853</v>
      </c>
      <c r="FC189" s="27">
        <v>32.334692578421048</v>
      </c>
      <c r="FD189" s="27">
        <v>10.125830685887088</v>
      </c>
      <c r="FE189" s="27">
        <v>7.386652508425005</v>
      </c>
      <c r="FF189" s="27">
        <v>3.3287603655617843</v>
      </c>
      <c r="FG189" s="27">
        <v>33.62344473642105</v>
      </c>
      <c r="FH189" s="27">
        <v>9.9367323603441164</v>
      </c>
      <c r="FI189" s="27">
        <v>7.2487079126638134</v>
      </c>
      <c r="FJ189" s="27">
        <v>1.3606547660545978</v>
      </c>
      <c r="FK189" s="27">
        <v>34.953969678421053</v>
      </c>
      <c r="FL189" s="27">
        <v>11.095840966040003</v>
      </c>
      <c r="FM189" s="27">
        <v>8.0942615028234588</v>
      </c>
      <c r="FN189" s="27">
        <v>3.4055914528142495E-2</v>
      </c>
      <c r="FO189" s="27">
        <v>36.164251368421048</v>
      </c>
      <c r="FP189" s="27">
        <v>10.998506055461757</v>
      </c>
      <c r="FQ189" s="27">
        <v>8.0232570407024202</v>
      </c>
      <c r="FR189" s="27">
        <v>-0.75072309925625191</v>
      </c>
      <c r="FS189" s="28">
        <v>30.037864166421052</v>
      </c>
      <c r="FT189" s="28">
        <v>12.770323095333064</v>
      </c>
      <c r="FU189" s="28">
        <v>9.31577290315672</v>
      </c>
      <c r="FV189" s="28">
        <v>10.762055393204403</v>
      </c>
      <c r="FW189" s="28">
        <v>30.028214749421053</v>
      </c>
      <c r="FX189" s="28">
        <v>12.551711947972052</v>
      </c>
      <c r="FY189" s="28">
        <v>9.1562991147716808</v>
      </c>
      <c r="FZ189" s="28">
        <v>9.9992721206660171</v>
      </c>
      <c r="GA189" s="28">
        <v>30.116878319421051</v>
      </c>
      <c r="GB189" s="28">
        <v>12.30412096397087</v>
      </c>
      <c r="GC189" s="28">
        <v>8.9756849390295628</v>
      </c>
      <c r="GD189" s="28">
        <v>9.238145705751112</v>
      </c>
      <c r="GE189" s="28">
        <v>30.256389811421052</v>
      </c>
      <c r="GF189" s="28">
        <v>11.966447780319765</v>
      </c>
      <c r="GG189" s="28">
        <v>8.7293570528127127</v>
      </c>
      <c r="GH189" s="28">
        <v>8.5547288136933197</v>
      </c>
      <c r="GI189" s="28">
        <v>30.405941203421051</v>
      </c>
      <c r="GJ189" s="28">
        <v>11.860719223151566</v>
      </c>
      <c r="GK189" s="28">
        <v>8.6522295423648892</v>
      </c>
      <c r="GL189" s="28">
        <v>8.7946597750712492</v>
      </c>
      <c r="GM189" s="28">
        <v>30.604261517421051</v>
      </c>
      <c r="GN189" s="28">
        <v>11.605645812704605</v>
      </c>
      <c r="GO189" s="28">
        <v>8.4661570407046955</v>
      </c>
      <c r="GP189" s="28">
        <v>8.2663264826673419</v>
      </c>
      <c r="GQ189" s="28">
        <v>30.85932806842105</v>
      </c>
      <c r="GR189" s="28">
        <v>11.401844149304701</v>
      </c>
      <c r="GS189" s="28">
        <v>8.3174865646841685</v>
      </c>
      <c r="GT189" s="28">
        <v>7.6281519277059608</v>
      </c>
      <c r="GU189" s="28">
        <v>31.173311425421051</v>
      </c>
      <c r="GV189" s="28">
        <v>11.220246118510277</v>
      </c>
      <c r="GW189" s="28">
        <v>8.1850133295191512</v>
      </c>
      <c r="GX189" s="28">
        <v>6.992083274933556</v>
      </c>
      <c r="GY189" s="28">
        <v>31.53766418542105</v>
      </c>
      <c r="GZ189" s="28">
        <v>11.021299734186787</v>
      </c>
      <c r="HA189" s="28">
        <v>8.0398847119872201</v>
      </c>
      <c r="HB189" s="28">
        <v>6.3611345558977916</v>
      </c>
      <c r="HC189" s="28">
        <v>31.953280153421051</v>
      </c>
      <c r="HD189" s="28">
        <v>10.833546975079487</v>
      </c>
      <c r="HE189" s="28">
        <v>7.9029216882071971</v>
      </c>
      <c r="HF189" s="28">
        <v>5.7926344808632244</v>
      </c>
      <c r="HG189" s="28">
        <v>34.97281190842105</v>
      </c>
      <c r="HH189" s="28">
        <v>9.6164291473135979</v>
      </c>
      <c r="HI189" s="28">
        <v>7.0150511781811762</v>
      </c>
      <c r="HJ189" s="28">
        <v>1.5316326786608236</v>
      </c>
      <c r="HK189" s="28">
        <v>38.675551458421054</v>
      </c>
      <c r="HL189" s="28">
        <v>7.9495571081404064</v>
      </c>
      <c r="HM189" s="28">
        <v>5.7990912326388422</v>
      </c>
      <c r="HN189" s="28">
        <v>-6.0931645250661575</v>
      </c>
      <c r="HO189" s="28">
        <v>41.194247058421055</v>
      </c>
      <c r="HP189" s="28">
        <v>6.9145422601928876</v>
      </c>
      <c r="HQ189" s="28">
        <v>5.0440623110606522</v>
      </c>
      <c r="HR189" s="28">
        <v>-12.497894303784761</v>
      </c>
      <c r="HS189" s="28">
        <v>36.583916534216961</v>
      </c>
      <c r="HT189" s="28">
        <v>5.9342702424430271</v>
      </c>
      <c r="HU189" s="28">
        <v>4.3289675219543211</v>
      </c>
      <c r="HV189" s="28">
        <v>-16.863854708932521</v>
      </c>
      <c r="HW189" s="29">
        <v>30.037864166421052</v>
      </c>
      <c r="HX189" s="29">
        <v>12.770323095333069</v>
      </c>
      <c r="HY189" s="29">
        <v>9.3157729031567236</v>
      </c>
      <c r="HZ189" s="29">
        <v>10.762055393204403</v>
      </c>
      <c r="IA189" s="29">
        <v>30.027861188421049</v>
      </c>
      <c r="IB189" s="29">
        <v>12.309488845643289</v>
      </c>
      <c r="IC189" s="29">
        <v>8.9796007339752322</v>
      </c>
      <c r="ID189" s="29">
        <v>10.056899940499207</v>
      </c>
      <c r="IE189" s="29">
        <v>30.15894320842105</v>
      </c>
      <c r="IF189" s="29">
        <v>11.988351414466848</v>
      </c>
      <c r="IG189" s="29">
        <v>8.7453354489695503</v>
      </c>
      <c r="IH189" s="29">
        <v>9.1958246970859605</v>
      </c>
      <c r="II189" s="29">
        <v>30.31032811142105</v>
      </c>
      <c r="IJ189" s="29">
        <v>11.737284650595907</v>
      </c>
      <c r="IK189" s="29">
        <v>8.562185740204006</v>
      </c>
      <c r="IL189" s="29">
        <v>8.5018640312760887</v>
      </c>
      <c r="IM189" s="29">
        <v>30.46896597542105</v>
      </c>
      <c r="IN189" s="29">
        <v>11.514968916462498</v>
      </c>
      <c r="IO189" s="29">
        <v>8.4000095073456311</v>
      </c>
      <c r="IP189" s="29">
        <v>8.7567348610216023</v>
      </c>
      <c r="IQ189" s="29">
        <v>30.721226793421053</v>
      </c>
      <c r="IR189" s="29">
        <v>11.168975909595362</v>
      </c>
      <c r="IS189" s="29">
        <v>8.1476124259254679</v>
      </c>
      <c r="IT189" s="29">
        <v>8.2425624658472003</v>
      </c>
      <c r="IU189" s="29">
        <v>31.075986420421053</v>
      </c>
      <c r="IV189" s="29">
        <v>10.997752380673521</v>
      </c>
      <c r="IW189" s="29">
        <v>8.0227072454374433</v>
      </c>
      <c r="IX189" s="29">
        <v>7.6000798557543838</v>
      </c>
      <c r="IY189" s="29">
        <v>31.515887395421053</v>
      </c>
      <c r="IZ189" s="29">
        <v>10.853277862423306</v>
      </c>
      <c r="JA189" s="29">
        <v>7.9173150958211327</v>
      </c>
      <c r="JB189" s="29">
        <v>6.9503477716471522</v>
      </c>
      <c r="JC189" s="29">
        <v>32.024808952421054</v>
      </c>
      <c r="JD189" s="29">
        <v>10.688823872546241</v>
      </c>
      <c r="JE189" s="29">
        <v>7.7973481998173311</v>
      </c>
      <c r="JF189" s="29">
        <v>6.1537464107055015</v>
      </c>
      <c r="JG189" s="29">
        <v>32.691199901421051</v>
      </c>
      <c r="JH189" s="29">
        <v>10.39879578170185</v>
      </c>
      <c r="JI189" s="29">
        <v>7.585776745463928</v>
      </c>
      <c r="JJ189" s="29">
        <v>4.5482773546467676</v>
      </c>
      <c r="JK189" s="29">
        <v>36.439319628421053</v>
      </c>
      <c r="JL189" s="29">
        <v>10.593632955843027</v>
      </c>
      <c r="JM189" s="29">
        <v>7.7279077513783623</v>
      </c>
      <c r="JN189" s="29">
        <v>-3.6427082689864854</v>
      </c>
      <c r="JO189" s="29">
        <v>39.81457687842105</v>
      </c>
      <c r="JP189" s="29">
        <v>8.97263205073323</v>
      </c>
      <c r="JQ189" s="29">
        <v>6.5454101594941747</v>
      </c>
      <c r="JR189" s="29">
        <v>-10.891234093820998</v>
      </c>
      <c r="JS189" s="29">
        <v>41.380610388421047</v>
      </c>
      <c r="JT189" s="29">
        <v>7.9649751358481478</v>
      </c>
      <c r="JU189" s="29">
        <v>5.81033846919407</v>
      </c>
      <c r="JV189" s="29">
        <v>-15.542762320333892</v>
      </c>
      <c r="JW189" s="29">
        <v>41.708587178421055</v>
      </c>
      <c r="JX189" s="29">
        <v>7.7506810509888284</v>
      </c>
      <c r="JY189" s="29">
        <v>5.6540139177996913</v>
      </c>
      <c r="JZ189" s="29">
        <v>-15.659570801108075</v>
      </c>
    </row>
    <row r="190" spans="1:286" ht="15" thickBot="1" x14ac:dyDescent="0.4">
      <c r="A190" s="2"/>
      <c r="B190" s="74" t="s">
        <v>663</v>
      </c>
      <c r="C190" s="74" t="s">
        <v>536</v>
      </c>
      <c r="D190" s="74" t="s">
        <v>850</v>
      </c>
      <c r="E190" s="87">
        <v>340034</v>
      </c>
      <c r="F190" s="84">
        <v>555418</v>
      </c>
      <c r="G190" s="22">
        <v>32.232890126000001</v>
      </c>
      <c r="H190" s="22">
        <v>9.9126855600539834</v>
      </c>
      <c r="I190" s="22">
        <v>7.1244422890397692</v>
      </c>
      <c r="J190" s="22">
        <v>9.9315198984944573</v>
      </c>
      <c r="K190" s="22">
        <v>32.216678596000001</v>
      </c>
      <c r="L190" s="22">
        <v>9.8223542379752917</v>
      </c>
      <c r="M190" s="22">
        <v>7.0595193892722516</v>
      </c>
      <c r="N190" s="22">
        <v>9.6449837181588265</v>
      </c>
      <c r="O190" s="22">
        <v>32.295973171</v>
      </c>
      <c r="P190" s="22">
        <v>9.7366778726054015</v>
      </c>
      <c r="Q190" s="22">
        <v>6.9979420985456873</v>
      </c>
      <c r="R190" s="22">
        <v>9.5405210134403298</v>
      </c>
      <c r="S190" s="22">
        <v>32.409200791000004</v>
      </c>
      <c r="T190" s="22">
        <v>9.3947405120905838</v>
      </c>
      <c r="U190" s="22">
        <v>6.7521849849264051</v>
      </c>
      <c r="V190" s="22">
        <v>9.1407169502245331</v>
      </c>
      <c r="W190" s="22">
        <v>32.523586782999999</v>
      </c>
      <c r="X190" s="22">
        <v>9.1154530419032422</v>
      </c>
      <c r="Y190" s="22">
        <v>6.5514555810381214</v>
      </c>
      <c r="Z190" s="22">
        <v>9.0726293577680259</v>
      </c>
      <c r="AA190" s="22">
        <v>32.642687602999999</v>
      </c>
      <c r="AB190" s="22">
        <v>8.7656194710395905</v>
      </c>
      <c r="AC190" s="22">
        <v>6.3000233055677368</v>
      </c>
      <c r="AD190" s="22">
        <v>8.4706514221014437</v>
      </c>
      <c r="AE190" s="22">
        <v>32.753530822000002</v>
      </c>
      <c r="AF190" s="22">
        <v>8.4193814072781645</v>
      </c>
      <c r="AG190" s="22">
        <v>6.051175191845898</v>
      </c>
      <c r="AH190" s="22">
        <v>8.1552811046916283</v>
      </c>
      <c r="AI190" s="22">
        <v>32.876619454</v>
      </c>
      <c r="AJ190" s="22">
        <v>8.2543820633976726</v>
      </c>
      <c r="AK190" s="22">
        <v>5.9325869146243218</v>
      </c>
      <c r="AL190" s="22">
        <v>8.1934870306046221</v>
      </c>
      <c r="AM190" s="22">
        <v>33.006130401999997</v>
      </c>
      <c r="AN190" s="22">
        <v>8.0946799675499452</v>
      </c>
      <c r="AO190" s="22">
        <v>5.8178058738647049</v>
      </c>
      <c r="AP190" s="22">
        <v>7.6492418631524899</v>
      </c>
      <c r="AQ190" s="22">
        <v>33.146180626000003</v>
      </c>
      <c r="AR190" s="22">
        <v>7.9551934945072498</v>
      </c>
      <c r="AS190" s="22">
        <v>5.717554199253029</v>
      </c>
      <c r="AT190" s="22">
        <v>7.3002461755359747</v>
      </c>
      <c r="AU190" s="22">
        <v>33.741676642999998</v>
      </c>
      <c r="AV190" s="22">
        <v>7.2456602283189238</v>
      </c>
      <c r="AW190" s="22">
        <v>5.2075986704018646</v>
      </c>
      <c r="AX190" s="22">
        <v>5.9147345821823905</v>
      </c>
      <c r="AY190" s="22">
        <v>34.484745089999997</v>
      </c>
      <c r="AZ190" s="22">
        <v>7.0431232605662641</v>
      </c>
      <c r="BA190" s="22">
        <v>5.062031363801748</v>
      </c>
      <c r="BB190" s="22">
        <v>4.8023352878914167</v>
      </c>
      <c r="BC190" s="22">
        <v>35.006934870999999</v>
      </c>
      <c r="BD190" s="22">
        <v>7.2194554044568475</v>
      </c>
      <c r="BE190" s="22">
        <v>5.1887647475291212</v>
      </c>
      <c r="BF190" s="22">
        <v>4.1286025398630422</v>
      </c>
      <c r="BG190" s="22">
        <v>35.564921814999998</v>
      </c>
      <c r="BH190" s="22">
        <v>6.9956632289727372</v>
      </c>
      <c r="BI190" s="22">
        <v>5.027920904625411</v>
      </c>
      <c r="BJ190" s="22">
        <v>3.8142050874776423</v>
      </c>
      <c r="BK190" s="25">
        <v>32.232632942999999</v>
      </c>
      <c r="BL190" s="25">
        <v>9.9126855600539834</v>
      </c>
      <c r="BM190" s="25">
        <v>7.1244422890397692</v>
      </c>
      <c r="BN190" s="25">
        <v>9.9315198984944573</v>
      </c>
      <c r="BO190" s="25">
        <v>32.213867952999998</v>
      </c>
      <c r="BP190" s="25">
        <v>9.8633405319287579</v>
      </c>
      <c r="BQ190" s="25">
        <v>7.088977045741232</v>
      </c>
      <c r="BR190" s="25">
        <v>9.7598901608759938</v>
      </c>
      <c r="BS190" s="25">
        <v>32.273727303999998</v>
      </c>
      <c r="BT190" s="25">
        <v>9.7616276622940781</v>
      </c>
      <c r="BU190" s="25">
        <v>7.0158740036468599</v>
      </c>
      <c r="BV190" s="25">
        <v>9.8171968332286141</v>
      </c>
      <c r="BW190" s="25">
        <v>32.368812822000002</v>
      </c>
      <c r="BX190" s="25">
        <v>9.4861907608049432</v>
      </c>
      <c r="BY190" s="25">
        <v>6.8179120792982193</v>
      </c>
      <c r="BZ190" s="25">
        <v>9.643861801527386</v>
      </c>
      <c r="CA190" s="25">
        <v>32.467205157000002</v>
      </c>
      <c r="CB190" s="25">
        <v>9.2793349726133005</v>
      </c>
      <c r="CC190" s="25">
        <v>6.6692407514126639</v>
      </c>
      <c r="CD190" s="25">
        <v>9.770985335742381</v>
      </c>
      <c r="CE190" s="25">
        <v>32.560439795999997</v>
      </c>
      <c r="CF190" s="25">
        <v>8.9854301050155634</v>
      </c>
      <c r="CG190" s="25">
        <v>6.4580055361945039</v>
      </c>
      <c r="CH190" s="25">
        <v>9.3237407711365883</v>
      </c>
      <c r="CI190" s="25">
        <v>32.675092997</v>
      </c>
      <c r="CJ190" s="25">
        <v>8.7413867593962298</v>
      </c>
      <c r="CK190" s="25">
        <v>6.2826067785767288</v>
      </c>
      <c r="CL190" s="25">
        <v>9.0728589608224333</v>
      </c>
      <c r="CM190" s="25">
        <v>32.817166589999999</v>
      </c>
      <c r="CN190" s="25">
        <v>8.5998839979198252</v>
      </c>
      <c r="CO190" s="25">
        <v>6.1809059577677896</v>
      </c>
      <c r="CP190" s="25">
        <v>8.9948581914793166</v>
      </c>
      <c r="CQ190" s="25">
        <v>32.99444166</v>
      </c>
      <c r="CR190" s="25">
        <v>8.4631687371592896</v>
      </c>
      <c r="CS190" s="25">
        <v>6.0826460079874245</v>
      </c>
      <c r="CT190" s="25">
        <v>8.4681013356653025</v>
      </c>
      <c r="CU190" s="25">
        <v>33.206904618999999</v>
      </c>
      <c r="CV190" s="25">
        <v>8.3411503752076559</v>
      </c>
      <c r="CW190" s="25">
        <v>5.994949008757394</v>
      </c>
      <c r="CX190" s="25">
        <v>8.0067351419980817</v>
      </c>
      <c r="CY190" s="25">
        <v>33.465603802000004</v>
      </c>
      <c r="CZ190" s="25">
        <v>8.0581183653905946</v>
      </c>
      <c r="DA190" s="25">
        <v>5.7915283305086627</v>
      </c>
      <c r="DB190" s="25">
        <v>7.2104562376699199</v>
      </c>
      <c r="DC190" s="25">
        <v>33.768623802</v>
      </c>
      <c r="DD190" s="25">
        <v>7.8625459813757406</v>
      </c>
      <c r="DE190" s="25">
        <v>5.6509666073709255</v>
      </c>
      <c r="DF190" s="25">
        <v>6.6814353323065632</v>
      </c>
      <c r="DG190" s="25">
        <v>34.107591208999999</v>
      </c>
      <c r="DH190" s="25">
        <v>8.1122376507995373</v>
      </c>
      <c r="DI190" s="25">
        <v>5.8304249265203278</v>
      </c>
      <c r="DJ190" s="25">
        <v>6.3116995199269219</v>
      </c>
      <c r="DK190" s="25">
        <v>34.411095524000004</v>
      </c>
      <c r="DL190" s="25">
        <v>8.3823308274232691</v>
      </c>
      <c r="DM190" s="25">
        <v>6.0245462105922822</v>
      </c>
      <c r="DN190" s="25">
        <v>6.1806954629407116</v>
      </c>
      <c r="DO190" s="27">
        <v>32.232890126000001</v>
      </c>
      <c r="DP190" s="27">
        <v>9.9126855600539834</v>
      </c>
      <c r="DQ190" s="27">
        <v>7.1244422890397692</v>
      </c>
      <c r="DR190" s="27">
        <v>9.9315198984944573</v>
      </c>
      <c r="DS190" s="27">
        <v>32.216292089999996</v>
      </c>
      <c r="DT190" s="27">
        <v>9.8223173078778636</v>
      </c>
      <c r="DU190" s="27">
        <v>7.0594928468840914</v>
      </c>
      <c r="DV190" s="27">
        <v>9.645352613266077</v>
      </c>
      <c r="DW190" s="27">
        <v>32.295089435000001</v>
      </c>
      <c r="DX190" s="27">
        <v>9.7364949489470618</v>
      </c>
      <c r="DY190" s="27">
        <v>6.9978106277107406</v>
      </c>
      <c r="DZ190" s="27">
        <v>9.5412449496930272</v>
      </c>
      <c r="EA190" s="27">
        <v>32.407886841999996</v>
      </c>
      <c r="EB190" s="27">
        <v>9.3970296258956445</v>
      </c>
      <c r="EC190" s="27">
        <v>6.7538302160898871</v>
      </c>
      <c r="ED190" s="27">
        <v>9.1418087890280155</v>
      </c>
      <c r="EE190" s="27">
        <v>32.521854079999997</v>
      </c>
      <c r="EF190" s="27">
        <v>9.1189156515957279</v>
      </c>
      <c r="EG190" s="27">
        <v>6.5539442268015859</v>
      </c>
      <c r="EH190" s="27">
        <v>9.0740486983471378</v>
      </c>
      <c r="EI190" s="27">
        <v>32.643205676999997</v>
      </c>
      <c r="EJ190" s="27">
        <v>8.7761791395229043</v>
      </c>
      <c r="EK190" s="27">
        <v>6.3076127472225725</v>
      </c>
      <c r="EL190" s="27">
        <v>8.4702258603563649</v>
      </c>
      <c r="EM190" s="27">
        <v>32.759246824000002</v>
      </c>
      <c r="EN190" s="27">
        <v>8.5142025896058726</v>
      </c>
      <c r="EO190" s="27">
        <v>6.1193250425780334</v>
      </c>
      <c r="EP190" s="27">
        <v>8.1507715293278018</v>
      </c>
      <c r="EQ190" s="27">
        <v>32.883323750999999</v>
      </c>
      <c r="ER190" s="27">
        <v>8.2513387131121796</v>
      </c>
      <c r="ES190" s="27">
        <v>5.9303995988517224</v>
      </c>
      <c r="ET190" s="27">
        <v>8.1882420091202945</v>
      </c>
      <c r="EU190" s="27">
        <v>33.013844990000003</v>
      </c>
      <c r="EV190" s="27">
        <v>8.1105550811498226</v>
      </c>
      <c r="EW190" s="27">
        <v>5.829215630583918</v>
      </c>
      <c r="EX190" s="27">
        <v>7.6433146471807127</v>
      </c>
      <c r="EY190" s="27">
        <v>33.147313402999998</v>
      </c>
      <c r="EZ190" s="27">
        <v>7.9737015113012202</v>
      </c>
      <c r="FA190" s="27">
        <v>5.7308562753387049</v>
      </c>
      <c r="FB190" s="27">
        <v>7.3183919012340368</v>
      </c>
      <c r="FC190" s="27">
        <v>33.639487639999999</v>
      </c>
      <c r="FD190" s="27">
        <v>7.2783453907700943</v>
      </c>
      <c r="FE190" s="27">
        <v>5.2310901402140066</v>
      </c>
      <c r="FF190" s="27">
        <v>6.0761455701826073</v>
      </c>
      <c r="FG190" s="27">
        <v>34.094562824999997</v>
      </c>
      <c r="FH190" s="27">
        <v>7.1027209469938004</v>
      </c>
      <c r="FI190" s="27">
        <v>5.1048653944931193</v>
      </c>
      <c r="FJ190" s="27">
        <v>5.2049347685621363</v>
      </c>
      <c r="FK190" s="27">
        <v>34.508267343</v>
      </c>
      <c r="FL190" s="27">
        <v>7.3026011911453548</v>
      </c>
      <c r="FM190" s="27">
        <v>5.2485232615312398</v>
      </c>
      <c r="FN190" s="27">
        <v>4.6364701889739024</v>
      </c>
      <c r="FO190" s="27">
        <v>34.821621610000001</v>
      </c>
      <c r="FP190" s="27">
        <v>7.1263807817578693</v>
      </c>
      <c r="FQ190" s="27">
        <v>5.1218701835912528</v>
      </c>
      <c r="FR190" s="27">
        <v>4.5126098700487667</v>
      </c>
      <c r="FS190" s="28">
        <v>32.233449024000002</v>
      </c>
      <c r="FT190" s="28">
        <v>9.9126855600539834</v>
      </c>
      <c r="FU190" s="28">
        <v>7.1244422890397692</v>
      </c>
      <c r="FV190" s="28">
        <v>9.9315198984944573</v>
      </c>
      <c r="FW190" s="28">
        <v>32.207300478000001</v>
      </c>
      <c r="FX190" s="28">
        <v>9.8210915175804736</v>
      </c>
      <c r="FY190" s="28">
        <v>7.058611847262009</v>
      </c>
      <c r="FZ190" s="28">
        <v>9.6250232719590691</v>
      </c>
      <c r="GA190" s="28">
        <v>32.285594979000003</v>
      </c>
      <c r="GB190" s="28">
        <v>9.7270633179088488</v>
      </c>
      <c r="GC190" s="28">
        <v>6.9910319287783294</v>
      </c>
      <c r="GD190" s="28">
        <v>9.5195511462960134</v>
      </c>
      <c r="GE190" s="28">
        <v>32.411084191999997</v>
      </c>
      <c r="GF190" s="28">
        <v>8.9433776914964564</v>
      </c>
      <c r="GG190" s="28">
        <v>6.4277816386022062</v>
      </c>
      <c r="GH190" s="28">
        <v>9.1119367834266249</v>
      </c>
      <c r="GI190" s="28">
        <v>32.544621337000002</v>
      </c>
      <c r="GJ190" s="28">
        <v>8.7065703533617054</v>
      </c>
      <c r="GK190" s="28">
        <v>6.2575835420378514</v>
      </c>
      <c r="GL190" s="28">
        <v>9.0325828592703239</v>
      </c>
      <c r="GM190" s="28">
        <v>32.677991743999996</v>
      </c>
      <c r="GN190" s="28">
        <v>8.4669220890540746</v>
      </c>
      <c r="GO190" s="28">
        <v>6.085343615896285</v>
      </c>
      <c r="GP190" s="28">
        <v>8.3968850059902778</v>
      </c>
      <c r="GQ190" s="28">
        <v>32.837220141000003</v>
      </c>
      <c r="GR190" s="28">
        <v>8.2471603079565341</v>
      </c>
      <c r="GS190" s="28">
        <v>5.9273964967951427</v>
      </c>
      <c r="GT190" s="28">
        <v>8.0307780135023172</v>
      </c>
      <c r="GU190" s="28">
        <v>33.025150987000004</v>
      </c>
      <c r="GV190" s="28">
        <v>8.0736862535256186</v>
      </c>
      <c r="GW190" s="28">
        <v>5.8027172782371332</v>
      </c>
      <c r="GX190" s="28">
        <v>8.0267047715486761</v>
      </c>
      <c r="GY190" s="28">
        <v>33.236924086000002</v>
      </c>
      <c r="GZ190" s="28">
        <v>7.8421314004854707</v>
      </c>
      <c r="HA190" s="28">
        <v>5.6362942461297134</v>
      </c>
      <c r="HB190" s="28">
        <v>7.4170682209006671</v>
      </c>
      <c r="HC190" s="28">
        <v>33.483536358999999</v>
      </c>
      <c r="HD190" s="28">
        <v>7.6183309845671801</v>
      </c>
      <c r="HE190" s="28">
        <v>5.4754444806637057</v>
      </c>
      <c r="HF190" s="28">
        <v>7.0568351506918958</v>
      </c>
      <c r="HG190" s="28">
        <v>34.625152894999999</v>
      </c>
      <c r="HH190" s="28">
        <v>6.4643596864478639</v>
      </c>
      <c r="HI190" s="28">
        <v>4.6460625874470098</v>
      </c>
      <c r="HJ190" s="28">
        <v>4.5445840569710363</v>
      </c>
      <c r="HK190" s="28">
        <v>30.283975419040139</v>
      </c>
      <c r="HL190" s="28">
        <v>4.9860256425410219</v>
      </c>
      <c r="HM190" s="28">
        <v>3.5835548022530523</v>
      </c>
      <c r="HN190" s="28">
        <v>-0.85142818780558116</v>
      </c>
      <c r="HO190" s="28">
        <v>23.994322372235207</v>
      </c>
      <c r="HP190" s="28">
        <v>3.9504822259280639</v>
      </c>
      <c r="HQ190" s="28">
        <v>2.8392893592751651</v>
      </c>
      <c r="HR190" s="28">
        <v>-5.5683995210426502</v>
      </c>
      <c r="HS190" s="28">
        <v>19.352260066747387</v>
      </c>
      <c r="HT190" s="28">
        <v>3.1862020622714997</v>
      </c>
      <c r="HU190" s="28">
        <v>2.2899861572678772</v>
      </c>
      <c r="HV190" s="28">
        <v>-8.3022243371156605</v>
      </c>
      <c r="HW190" s="29">
        <v>32.233449024000002</v>
      </c>
      <c r="HX190" s="29">
        <v>9.9126855600539834</v>
      </c>
      <c r="HY190" s="29">
        <v>7.1244422890397692</v>
      </c>
      <c r="HZ190" s="29">
        <v>9.9315198984944573</v>
      </c>
      <c r="IA190" s="29">
        <v>32.179987240999999</v>
      </c>
      <c r="IB190" s="29">
        <v>9.8317118285253358</v>
      </c>
      <c r="IC190" s="29">
        <v>7.0662448738479871</v>
      </c>
      <c r="ID190" s="29">
        <v>9.694700410827906</v>
      </c>
      <c r="IE190" s="29">
        <v>32.26111014</v>
      </c>
      <c r="IF190" s="29">
        <v>9.686837259872302</v>
      </c>
      <c r="IG190" s="29">
        <v>6.9621206688315969</v>
      </c>
      <c r="IH190" s="29">
        <v>9.566873360297194</v>
      </c>
      <c r="II190" s="29">
        <v>32.367459920999998</v>
      </c>
      <c r="IJ190" s="29">
        <v>9.3674026108645059</v>
      </c>
      <c r="IK190" s="29">
        <v>6.7325366970422884</v>
      </c>
      <c r="IL190" s="29">
        <v>9.1817671951011448</v>
      </c>
      <c r="IM190" s="29">
        <v>32.446665465999999</v>
      </c>
      <c r="IN190" s="29">
        <v>9.1548920955277246</v>
      </c>
      <c r="IO190" s="29">
        <v>6.5798012054180832</v>
      </c>
      <c r="IP190" s="29">
        <v>9.1476619851179173</v>
      </c>
      <c r="IQ190" s="29">
        <v>32.556763777</v>
      </c>
      <c r="IR190" s="29">
        <v>8.569148770712637</v>
      </c>
      <c r="IS190" s="29">
        <v>6.1588159448089854</v>
      </c>
      <c r="IT190" s="29">
        <v>8.5800418694403184</v>
      </c>
      <c r="IU190" s="29">
        <v>32.704693489</v>
      </c>
      <c r="IV190" s="29">
        <v>8.2013894861470806</v>
      </c>
      <c r="IW190" s="29">
        <v>5.8945001059505211</v>
      </c>
      <c r="IX190" s="29">
        <v>8.2616561559036619</v>
      </c>
      <c r="IY190" s="29">
        <v>32.887403282000001</v>
      </c>
      <c r="IZ190" s="29">
        <v>7.9823789530221871</v>
      </c>
      <c r="JA190" s="29">
        <v>5.7370929235591088</v>
      </c>
      <c r="JB190" s="29">
        <v>8.2888005651929042</v>
      </c>
      <c r="JC190" s="29">
        <v>33.107827954999998</v>
      </c>
      <c r="JD190" s="29">
        <v>7.7009245404024433</v>
      </c>
      <c r="JE190" s="29">
        <v>5.5348060954783813</v>
      </c>
      <c r="JF190" s="29">
        <v>7.6455449405887812</v>
      </c>
      <c r="JG190" s="29">
        <v>33.392830056000001</v>
      </c>
      <c r="JH190" s="29">
        <v>7.3865163952165274</v>
      </c>
      <c r="JI190" s="29">
        <v>5.3088347709558166</v>
      </c>
      <c r="JJ190" s="29">
        <v>6.4071260523944673</v>
      </c>
      <c r="JK190" s="29">
        <v>34.731567755999997</v>
      </c>
      <c r="JL190" s="29">
        <v>5.8794758471681554</v>
      </c>
      <c r="JM190" s="29">
        <v>4.2256950560151338</v>
      </c>
      <c r="JN190" s="29">
        <v>0.41410722848248227</v>
      </c>
      <c r="JO190" s="29">
        <v>24.206894450481798</v>
      </c>
      <c r="JP190" s="29">
        <v>3.9854805977851275</v>
      </c>
      <c r="JQ190" s="29">
        <v>2.8644433782335397</v>
      </c>
      <c r="JR190" s="29">
        <v>-4.9629882675200996</v>
      </c>
      <c r="JS190" s="29">
        <v>18.397115957649209</v>
      </c>
      <c r="JT190" s="29">
        <v>3.0289448675211923</v>
      </c>
      <c r="JU190" s="29">
        <v>2.1769623150661532</v>
      </c>
      <c r="JV190" s="29">
        <v>-8.1367362309104436</v>
      </c>
      <c r="JW190" s="29">
        <v>18.898766527092199</v>
      </c>
      <c r="JX190" s="29">
        <v>3.1115378087790124</v>
      </c>
      <c r="JY190" s="29">
        <v>2.2363234881719189</v>
      </c>
      <c r="JZ190" s="29">
        <v>-7.0590458050305358</v>
      </c>
    </row>
    <row r="191" spans="1:286" ht="15" thickBot="1" x14ac:dyDescent="0.4">
      <c r="A191" s="2"/>
      <c r="B191" s="74" t="s">
        <v>664</v>
      </c>
      <c r="C191" s="74" t="s">
        <v>560</v>
      </c>
      <c r="D191" s="74" t="s">
        <v>504</v>
      </c>
      <c r="E191" s="87">
        <v>373863</v>
      </c>
      <c r="F191" s="84">
        <v>427594</v>
      </c>
      <c r="G191" s="22">
        <v>29.261033731000001</v>
      </c>
      <c r="H191" s="22">
        <v>14.828958915037891</v>
      </c>
      <c r="I191" s="22">
        <v>10.817519072263639</v>
      </c>
      <c r="J191" s="22">
        <v>17.961883789030381</v>
      </c>
      <c r="K191" s="22">
        <v>29.251918337999999</v>
      </c>
      <c r="L191" s="22">
        <v>14.760951303266202</v>
      </c>
      <c r="M191" s="22">
        <v>10.767908466312516</v>
      </c>
      <c r="N191" s="22">
        <v>18.003577019847835</v>
      </c>
      <c r="O191" s="22">
        <v>29.294111184000002</v>
      </c>
      <c r="P191" s="22">
        <v>14.55890787157924</v>
      </c>
      <c r="Q191" s="22">
        <v>10.620520595847591</v>
      </c>
      <c r="R191" s="22">
        <v>17.806562408682559</v>
      </c>
      <c r="S191" s="22">
        <v>29.360001863000001</v>
      </c>
      <c r="T191" s="22">
        <v>14.396871877629792</v>
      </c>
      <c r="U191" s="22">
        <v>10.502317594208424</v>
      </c>
      <c r="V191" s="22">
        <v>17.541650454258203</v>
      </c>
      <c r="W191" s="22">
        <v>29.446235865999999</v>
      </c>
      <c r="X191" s="22">
        <v>14.219909838355896</v>
      </c>
      <c r="Y191" s="22">
        <v>10.373226250313017</v>
      </c>
      <c r="Z191" s="22">
        <v>17.217752932098492</v>
      </c>
      <c r="AA191" s="22">
        <v>29.544785060999999</v>
      </c>
      <c r="AB191" s="22">
        <v>14.048312318406294</v>
      </c>
      <c r="AC191" s="22">
        <v>10.248048248577133</v>
      </c>
      <c r="AD191" s="22">
        <v>16.879895450724625</v>
      </c>
      <c r="AE191" s="22">
        <v>29.653207302999999</v>
      </c>
      <c r="AF191" s="22">
        <v>13.88253894201328</v>
      </c>
      <c r="AG191" s="22">
        <v>10.127118878479111</v>
      </c>
      <c r="AH191" s="22">
        <v>16.514163527861104</v>
      </c>
      <c r="AI191" s="22">
        <v>29.778425765000001</v>
      </c>
      <c r="AJ191" s="22">
        <v>13.78553474455058</v>
      </c>
      <c r="AK191" s="22">
        <v>10.056355666971507</v>
      </c>
      <c r="AL191" s="22">
        <v>16.103154586133449</v>
      </c>
      <c r="AM191" s="22">
        <v>29.900396568000001</v>
      </c>
      <c r="AN191" s="22">
        <v>13.681052427279313</v>
      </c>
      <c r="AO191" s="22">
        <v>9.9801372711777177</v>
      </c>
      <c r="AP191" s="22">
        <v>15.683896509875527</v>
      </c>
      <c r="AQ191" s="22">
        <v>30.04302702</v>
      </c>
      <c r="AR191" s="22">
        <v>13.529433464287948</v>
      </c>
      <c r="AS191" s="22">
        <v>9.8695333485913039</v>
      </c>
      <c r="AT191" s="22">
        <v>15.171052185628342</v>
      </c>
      <c r="AU191" s="22">
        <v>30.634936954</v>
      </c>
      <c r="AV191" s="22">
        <v>12.890260548323329</v>
      </c>
      <c r="AW191" s="22">
        <v>9.4032656052833143</v>
      </c>
      <c r="AX191" s="22">
        <v>13.442718201264743</v>
      </c>
      <c r="AY191" s="22">
        <v>31.109308626000001</v>
      </c>
      <c r="AZ191" s="22">
        <v>12.738064538850553</v>
      </c>
      <c r="BA191" s="22">
        <v>9.2922407353226451</v>
      </c>
      <c r="BB191" s="22">
        <v>12.734527621563759</v>
      </c>
      <c r="BC191" s="22">
        <v>31.402441229000001</v>
      </c>
      <c r="BD191" s="22">
        <v>13.131771275401846</v>
      </c>
      <c r="BE191" s="22">
        <v>9.5794443182527562</v>
      </c>
      <c r="BF191" s="22">
        <v>12.74293340267943</v>
      </c>
      <c r="BG191" s="22">
        <v>31.613427749</v>
      </c>
      <c r="BH191" s="22">
        <v>13.119126576631817</v>
      </c>
      <c r="BI191" s="22">
        <v>9.5702201865459031</v>
      </c>
      <c r="BJ191" s="22">
        <v>13.042686985394058</v>
      </c>
      <c r="BK191" s="25">
        <v>29.260585975000001</v>
      </c>
      <c r="BL191" s="25">
        <v>14.828958915037896</v>
      </c>
      <c r="BM191" s="25">
        <v>10.817519072263643</v>
      </c>
      <c r="BN191" s="25">
        <v>17.961883789030381</v>
      </c>
      <c r="BO191" s="25">
        <v>29.264492395000001</v>
      </c>
      <c r="BP191" s="25">
        <v>14.779220255640702</v>
      </c>
      <c r="BQ191" s="25">
        <v>10.781235412720131</v>
      </c>
      <c r="BR191" s="25">
        <v>17.980546669974839</v>
      </c>
      <c r="BS191" s="25">
        <v>29.307903890999999</v>
      </c>
      <c r="BT191" s="25">
        <v>14.541935185024469</v>
      </c>
      <c r="BU191" s="25">
        <v>10.608139257308201</v>
      </c>
      <c r="BV191" s="25">
        <v>17.822608504218866</v>
      </c>
      <c r="BW191" s="25">
        <v>29.360673157000001</v>
      </c>
      <c r="BX191" s="25">
        <v>14.322418234102516</v>
      </c>
      <c r="BY191" s="25">
        <v>10.44800469783651</v>
      </c>
      <c r="BZ191" s="25">
        <v>17.661331782572859</v>
      </c>
      <c r="CA191" s="25">
        <v>29.422223675000001</v>
      </c>
      <c r="CB191" s="25">
        <v>14.055530811909529</v>
      </c>
      <c r="CC191" s="25">
        <v>10.253314039088229</v>
      </c>
      <c r="CD191" s="25">
        <v>17.475045118999148</v>
      </c>
      <c r="CE191" s="25">
        <v>29.498177175999999</v>
      </c>
      <c r="CF191" s="25">
        <v>13.811074089432546</v>
      </c>
      <c r="CG191" s="25">
        <v>10.074986263491242</v>
      </c>
      <c r="CH191" s="25">
        <v>17.244031604534491</v>
      </c>
      <c r="CI191" s="25">
        <v>29.589832718</v>
      </c>
      <c r="CJ191" s="25">
        <v>13.549389301494012</v>
      </c>
      <c r="CK191" s="25">
        <v>9.8840908539978827</v>
      </c>
      <c r="CL191" s="25">
        <v>16.968099884062298</v>
      </c>
      <c r="CM191" s="25">
        <v>29.695198062999999</v>
      </c>
      <c r="CN191" s="25">
        <v>13.429389921855838</v>
      </c>
      <c r="CO191" s="25">
        <v>9.7965529772438131</v>
      </c>
      <c r="CP191" s="25">
        <v>16.657368206444605</v>
      </c>
      <c r="CQ191" s="25">
        <v>29.798842029999999</v>
      </c>
      <c r="CR191" s="25">
        <v>13.277017477620793</v>
      </c>
      <c r="CS191" s="25">
        <v>9.6853994005804829</v>
      </c>
      <c r="CT191" s="25">
        <v>16.314309403159413</v>
      </c>
      <c r="CU191" s="25">
        <v>29.915746748</v>
      </c>
      <c r="CV191" s="25">
        <v>13.192017637512574</v>
      </c>
      <c r="CW191" s="25">
        <v>9.6233932006322469</v>
      </c>
      <c r="CX191" s="25">
        <v>15.952797510457701</v>
      </c>
      <c r="CY191" s="25">
        <v>30.162966884999999</v>
      </c>
      <c r="CZ191" s="25">
        <v>13.058771834488939</v>
      </c>
      <c r="DA191" s="25">
        <v>9.5261922424418817</v>
      </c>
      <c r="DB191" s="25">
        <v>14.911428819238267</v>
      </c>
      <c r="DC191" s="25">
        <v>30.379698960999999</v>
      </c>
      <c r="DD191" s="25">
        <v>13.050496593543913</v>
      </c>
      <c r="DE191" s="25">
        <v>9.5201555693845705</v>
      </c>
      <c r="DF191" s="25">
        <v>14.259974716024631</v>
      </c>
      <c r="DG191" s="25">
        <v>30.546600006999999</v>
      </c>
      <c r="DH191" s="25">
        <v>13.63754896201983</v>
      </c>
      <c r="DI191" s="25">
        <v>9.9484020989481419</v>
      </c>
      <c r="DJ191" s="25">
        <v>13.962812899080664</v>
      </c>
      <c r="DK191" s="25">
        <v>30.668836722999998</v>
      </c>
      <c r="DL191" s="25">
        <v>13.984528774988828</v>
      </c>
      <c r="DM191" s="25">
        <v>10.2015190416808</v>
      </c>
      <c r="DN191" s="25">
        <v>13.829465480377667</v>
      </c>
      <c r="DO191" s="27">
        <v>29.261033731000001</v>
      </c>
      <c r="DP191" s="27">
        <v>14.828958915037896</v>
      </c>
      <c r="DQ191" s="27">
        <v>10.817519072263643</v>
      </c>
      <c r="DR191" s="27">
        <v>17.961883789030381</v>
      </c>
      <c r="DS191" s="27">
        <v>29.251773103000001</v>
      </c>
      <c r="DT191" s="27">
        <v>14.764758547840865</v>
      </c>
      <c r="DU191" s="27">
        <v>10.770685798223349</v>
      </c>
      <c r="DV191" s="27">
        <v>18.003638269820943</v>
      </c>
      <c r="DW191" s="27">
        <v>29.294538205999999</v>
      </c>
      <c r="DX191" s="27">
        <v>14.557112843769067</v>
      </c>
      <c r="DY191" s="27">
        <v>10.619211148051352</v>
      </c>
      <c r="DZ191" s="27">
        <v>17.806487412477964</v>
      </c>
      <c r="EA191" s="27">
        <v>29.360342486</v>
      </c>
      <c r="EB191" s="27">
        <v>14.399189802478045</v>
      </c>
      <c r="EC191" s="27">
        <v>10.504008488113904</v>
      </c>
      <c r="ED191" s="27">
        <v>17.541619935554337</v>
      </c>
      <c r="EE191" s="27">
        <v>29.446457662</v>
      </c>
      <c r="EF191" s="27">
        <v>14.226852790872718</v>
      </c>
      <c r="EG191" s="27">
        <v>10.378291037510746</v>
      </c>
      <c r="EH191" s="27">
        <v>17.217775237866586</v>
      </c>
      <c r="EI191" s="27">
        <v>29.545361779</v>
      </c>
      <c r="EJ191" s="27">
        <v>14.057816534861827</v>
      </c>
      <c r="EK191" s="27">
        <v>10.254981442158941</v>
      </c>
      <c r="EL191" s="27">
        <v>16.879711863167298</v>
      </c>
      <c r="EM191" s="27">
        <v>29.654650302</v>
      </c>
      <c r="EN191" s="27">
        <v>13.910070823320307</v>
      </c>
      <c r="EO191" s="27">
        <v>10.147203002579829</v>
      </c>
      <c r="EP191" s="27">
        <v>16.513407467912238</v>
      </c>
      <c r="EQ191" s="27">
        <v>29.779897938000001</v>
      </c>
      <c r="ER191" s="27">
        <v>13.788761346372029</v>
      </c>
      <c r="ES191" s="27">
        <v>10.058709428077874</v>
      </c>
      <c r="ET191" s="27">
        <v>16.102352315163216</v>
      </c>
      <c r="EU191" s="27">
        <v>29.900718406999999</v>
      </c>
      <c r="EV191" s="27">
        <v>13.682476345345963</v>
      </c>
      <c r="EW191" s="27">
        <v>9.9811759995828311</v>
      </c>
      <c r="EX191" s="27">
        <v>15.683742094137266</v>
      </c>
      <c r="EY191" s="27">
        <v>30.031624574999999</v>
      </c>
      <c r="EZ191" s="27">
        <v>13.54509916585973</v>
      </c>
      <c r="FA191" s="27">
        <v>9.8809612597821097</v>
      </c>
      <c r="FB191" s="27">
        <v>15.22099130847505</v>
      </c>
      <c r="FC191" s="27">
        <v>30.563079050999999</v>
      </c>
      <c r="FD191" s="27">
        <v>12.919153133148166</v>
      </c>
      <c r="FE191" s="27">
        <v>9.4243423436558711</v>
      </c>
      <c r="FF191" s="27">
        <v>13.663896578132105</v>
      </c>
      <c r="FG191" s="27">
        <v>30.955916106</v>
      </c>
      <c r="FH191" s="27">
        <v>12.774402924397139</v>
      </c>
      <c r="FI191" s="27">
        <v>9.3187490816575203</v>
      </c>
      <c r="FJ191" s="27">
        <v>13.032113309627601</v>
      </c>
      <c r="FK191" s="27">
        <v>31.206385462</v>
      </c>
      <c r="FL191" s="27">
        <v>13.175404476003864</v>
      </c>
      <c r="FM191" s="27">
        <v>9.6112741306084697</v>
      </c>
      <c r="FN191" s="27">
        <v>13.059790947865402</v>
      </c>
      <c r="FO191" s="27">
        <v>31.366239370999999</v>
      </c>
      <c r="FP191" s="27">
        <v>13.184548642416903</v>
      </c>
      <c r="FQ191" s="27">
        <v>9.6179446726970781</v>
      </c>
      <c r="FR191" s="27">
        <v>13.411529707435161</v>
      </c>
      <c r="FS191" s="28">
        <v>29.261848484000001</v>
      </c>
      <c r="FT191" s="28">
        <v>14.828958915037896</v>
      </c>
      <c r="FU191" s="28">
        <v>10.817519072263643</v>
      </c>
      <c r="FV191" s="28">
        <v>17.961883789030381</v>
      </c>
      <c r="FW191" s="28">
        <v>29.251515413</v>
      </c>
      <c r="FX191" s="28">
        <v>14.764673773402837</v>
      </c>
      <c r="FY191" s="28">
        <v>10.770623956451081</v>
      </c>
      <c r="FZ191" s="28">
        <v>17.999177546271536</v>
      </c>
      <c r="GA191" s="28">
        <v>29.304960025</v>
      </c>
      <c r="GB191" s="28">
        <v>14.574113037664191</v>
      </c>
      <c r="GC191" s="28">
        <v>10.631612552812559</v>
      </c>
      <c r="GD191" s="28">
        <v>17.812297962877135</v>
      </c>
      <c r="GE191" s="28">
        <v>29.392775949000001</v>
      </c>
      <c r="GF191" s="28">
        <v>14.378834312695304</v>
      </c>
      <c r="GG191" s="28">
        <v>10.489159441716804</v>
      </c>
      <c r="GH191" s="28">
        <v>17.56625295218906</v>
      </c>
      <c r="GI191" s="28">
        <v>29.516935996000001</v>
      </c>
      <c r="GJ191" s="28">
        <v>14.158022940127431</v>
      </c>
      <c r="GK191" s="28">
        <v>10.328080619676008</v>
      </c>
      <c r="GL191" s="28">
        <v>17.278655459860211</v>
      </c>
      <c r="GM191" s="28">
        <v>29.660771744000002</v>
      </c>
      <c r="GN191" s="28">
        <v>13.927731590634229</v>
      </c>
      <c r="GO191" s="28">
        <v>10.160086286453211</v>
      </c>
      <c r="GP191" s="28">
        <v>16.97857327616903</v>
      </c>
      <c r="GQ191" s="28">
        <v>29.80526296</v>
      </c>
      <c r="GR191" s="28">
        <v>13.62516768588806</v>
      </c>
      <c r="GS191" s="28">
        <v>9.9393701303883955</v>
      </c>
      <c r="GT191" s="28">
        <v>16.656414090594374</v>
      </c>
      <c r="GU191" s="28">
        <v>29.975590973999999</v>
      </c>
      <c r="GV191" s="28">
        <v>13.433967280160514</v>
      </c>
      <c r="GW191" s="28">
        <v>9.7998920963987803</v>
      </c>
      <c r="GX191" s="28">
        <v>16.296176332388839</v>
      </c>
      <c r="GY191" s="28">
        <v>30.162535938000001</v>
      </c>
      <c r="GZ191" s="28">
        <v>13.326634717421109</v>
      </c>
      <c r="HA191" s="28">
        <v>9.7215944862185388</v>
      </c>
      <c r="HB191" s="28">
        <v>15.973851801366909</v>
      </c>
      <c r="HC191" s="28">
        <v>30.384008120000001</v>
      </c>
      <c r="HD191" s="28">
        <v>13.244259437740396</v>
      </c>
      <c r="HE191" s="28">
        <v>9.6615028665617135</v>
      </c>
      <c r="HF191" s="28">
        <v>15.636437849366569</v>
      </c>
      <c r="HG191" s="28">
        <v>31.395219372</v>
      </c>
      <c r="HH191" s="28">
        <v>12.323154960718917</v>
      </c>
      <c r="HI191" s="28">
        <v>8.9895699746563444</v>
      </c>
      <c r="HJ191" s="28">
        <v>13.34720398840857</v>
      </c>
      <c r="HK191" s="28">
        <v>32.380251819999998</v>
      </c>
      <c r="HL191" s="28">
        <v>10.975525980997951</v>
      </c>
      <c r="HM191" s="28">
        <v>8.0064933963212788</v>
      </c>
      <c r="HN191" s="28">
        <v>8.5682289622323324</v>
      </c>
      <c r="HO191" s="28">
        <v>32.903518259000002</v>
      </c>
      <c r="HP191" s="28">
        <v>10.040494297604567</v>
      </c>
      <c r="HQ191" s="28">
        <v>7.324400801269209</v>
      </c>
      <c r="HR191" s="28">
        <v>5.0015960109712978</v>
      </c>
      <c r="HS191" s="28">
        <v>33.150474342000003</v>
      </c>
      <c r="HT191" s="28">
        <v>9.2742136493761471</v>
      </c>
      <c r="HU191" s="28">
        <v>6.7654097369328294</v>
      </c>
      <c r="HV191" s="28">
        <v>2.8417705658437953</v>
      </c>
      <c r="HW191" s="29">
        <v>29.261848484000001</v>
      </c>
      <c r="HX191" s="29">
        <v>14.828958915037896</v>
      </c>
      <c r="HY191" s="29">
        <v>10.817519072263643</v>
      </c>
      <c r="HZ191" s="29">
        <v>17.961883789030381</v>
      </c>
      <c r="IA191" s="29">
        <v>29.23415812</v>
      </c>
      <c r="IB191" s="29">
        <v>14.790404504898296</v>
      </c>
      <c r="IC191" s="29">
        <v>10.789394166840777</v>
      </c>
      <c r="ID191" s="29">
        <v>18.055575295869502</v>
      </c>
      <c r="IE191" s="29">
        <v>29.311834779000002</v>
      </c>
      <c r="IF191" s="29">
        <v>14.705519723364107</v>
      </c>
      <c r="IG191" s="29">
        <v>10.727471900520394</v>
      </c>
      <c r="IH191" s="29">
        <v>17.776241587664362</v>
      </c>
      <c r="II191" s="29">
        <v>29.402958327</v>
      </c>
      <c r="IJ191" s="29">
        <v>14.487591532264407</v>
      </c>
      <c r="IK191" s="29">
        <v>10.568496319219518</v>
      </c>
      <c r="IL191" s="29">
        <v>17.533367437126891</v>
      </c>
      <c r="IM191" s="29">
        <v>29.525593939</v>
      </c>
      <c r="IN191" s="29">
        <v>13.919902750858858</v>
      </c>
      <c r="IO191" s="29">
        <v>10.15437525683414</v>
      </c>
      <c r="IP191" s="29">
        <v>17.26109307393785</v>
      </c>
      <c r="IQ191" s="29">
        <v>29.651957768999999</v>
      </c>
      <c r="IR191" s="29">
        <v>13.532644449203467</v>
      </c>
      <c r="IS191" s="29">
        <v>9.8718757173822222</v>
      </c>
      <c r="IT191" s="29">
        <v>16.999559197761723</v>
      </c>
      <c r="IU191" s="29">
        <v>29.791195635000001</v>
      </c>
      <c r="IV191" s="29">
        <v>13.244246189905503</v>
      </c>
      <c r="IW191" s="29">
        <v>9.6614932024506004</v>
      </c>
      <c r="IX191" s="29">
        <v>16.716786089954205</v>
      </c>
      <c r="IY191" s="29">
        <v>29.951276232000001</v>
      </c>
      <c r="IZ191" s="29">
        <v>13.12269899225579</v>
      </c>
      <c r="JA191" s="29">
        <v>9.5728262140066178</v>
      </c>
      <c r="JB191" s="29">
        <v>16.419243422616734</v>
      </c>
      <c r="JC191" s="29">
        <v>30.159095451999999</v>
      </c>
      <c r="JD191" s="29">
        <v>12.993016891222416</v>
      </c>
      <c r="JE191" s="29">
        <v>9.4782249268024863</v>
      </c>
      <c r="JF191" s="29">
        <v>15.986332015145683</v>
      </c>
      <c r="JG191" s="29">
        <v>30.532320251000002</v>
      </c>
      <c r="JH191" s="29">
        <v>12.731307824221561</v>
      </c>
      <c r="JI191" s="29">
        <v>9.2873118060711892</v>
      </c>
      <c r="JJ191" s="29">
        <v>14.792855061279349</v>
      </c>
      <c r="JK191" s="29">
        <v>31.559644688999999</v>
      </c>
      <c r="JL191" s="29">
        <v>12.308541088621352</v>
      </c>
      <c r="JM191" s="29">
        <v>8.9789093584228805</v>
      </c>
      <c r="JN191" s="29">
        <v>9.3217155144939952</v>
      </c>
      <c r="JO191" s="29">
        <v>32.222956511</v>
      </c>
      <c r="JP191" s="29">
        <v>11.053833718319986</v>
      </c>
      <c r="JQ191" s="29">
        <v>8.0636178004578287</v>
      </c>
      <c r="JR191" s="29">
        <v>5.1143726016923026</v>
      </c>
      <c r="JS191" s="29">
        <v>32.481082518000001</v>
      </c>
      <c r="JT191" s="29">
        <v>10.396375858750719</v>
      </c>
      <c r="JU191" s="29">
        <v>7.5840114453624681</v>
      </c>
      <c r="JV191" s="29">
        <v>2.9516885643276396</v>
      </c>
      <c r="JW191" s="29">
        <v>32.427205444999998</v>
      </c>
      <c r="JX191" s="29">
        <v>10.460505734208711</v>
      </c>
      <c r="JY191" s="29">
        <v>7.6307932966605536</v>
      </c>
      <c r="JZ191" s="29">
        <v>4.0442474472817125</v>
      </c>
    </row>
    <row r="192" spans="1:286" ht="15" thickBot="1" x14ac:dyDescent="0.4">
      <c r="A192" s="2"/>
      <c r="B192" s="74" t="s">
        <v>665</v>
      </c>
      <c r="C192" s="74" t="s">
        <v>448</v>
      </c>
      <c r="D192" s="74" t="s">
        <v>850</v>
      </c>
      <c r="E192" s="87">
        <v>351915</v>
      </c>
      <c r="F192" s="84">
        <v>491858</v>
      </c>
      <c r="G192" s="22">
        <v>28.572171680210527</v>
      </c>
      <c r="H192" s="22">
        <v>9.6259109311740882</v>
      </c>
      <c r="I192" s="22">
        <v>6.9183317167798259</v>
      </c>
      <c r="J192" s="22">
        <v>8.3081661058371523</v>
      </c>
      <c r="K192" s="22">
        <v>28.546440018210529</v>
      </c>
      <c r="L192" s="22">
        <v>9.5055961848592219</v>
      </c>
      <c r="M192" s="22">
        <v>6.8318591396514874</v>
      </c>
      <c r="N192" s="22">
        <v>7.7710545767740982</v>
      </c>
      <c r="O192" s="22">
        <v>28.627336621210528</v>
      </c>
      <c r="P192" s="22">
        <v>9.1557697955012607</v>
      </c>
      <c r="Q192" s="22">
        <v>6.5804320256706443</v>
      </c>
      <c r="R192" s="22">
        <v>7.4308662447121847</v>
      </c>
      <c r="S192" s="22">
        <v>28.756341517210529</v>
      </c>
      <c r="T192" s="22">
        <v>8.7150594511106778</v>
      </c>
      <c r="U192" s="22">
        <v>6.2636848237371607</v>
      </c>
      <c r="V192" s="22">
        <v>6.931465783710685</v>
      </c>
      <c r="W192" s="22">
        <v>28.896165131210527</v>
      </c>
      <c r="X192" s="22">
        <v>8.2864476456761569</v>
      </c>
      <c r="Y192" s="22">
        <v>5.955633079967054</v>
      </c>
      <c r="Z192" s="22">
        <v>6.6132220254030258</v>
      </c>
      <c r="AA192" s="22">
        <v>29.049370274210528</v>
      </c>
      <c r="AB192" s="22">
        <v>7.8011075098106177</v>
      </c>
      <c r="AC192" s="22">
        <v>5.6068095681568071</v>
      </c>
      <c r="AD192" s="22">
        <v>6.0648019613385102</v>
      </c>
      <c r="AE192" s="22">
        <v>29.217660110210527</v>
      </c>
      <c r="AF192" s="22">
        <v>7.333911812312599</v>
      </c>
      <c r="AG192" s="22">
        <v>5.2710268214584248</v>
      </c>
      <c r="AH192" s="22">
        <v>5.4946480706657219</v>
      </c>
      <c r="AI192" s="22">
        <v>29.407342096210527</v>
      </c>
      <c r="AJ192" s="22">
        <v>7.1768633404765332</v>
      </c>
      <c r="AK192" s="22">
        <v>5.1581529925248413</v>
      </c>
      <c r="AL192" s="22">
        <v>5.0452004373364261</v>
      </c>
      <c r="AM192" s="22">
        <v>29.616371065210529</v>
      </c>
      <c r="AN192" s="22">
        <v>7.0432031305778242</v>
      </c>
      <c r="AO192" s="22">
        <v>5.062088767951666</v>
      </c>
      <c r="AP192" s="22">
        <v>4.5296023049809264</v>
      </c>
      <c r="AQ192" s="22">
        <v>29.838405331210527</v>
      </c>
      <c r="AR192" s="22">
        <v>6.8488817225707272</v>
      </c>
      <c r="AS192" s="22">
        <v>4.9224261459019489</v>
      </c>
      <c r="AT192" s="22">
        <v>3.7267311997302031</v>
      </c>
      <c r="AU192" s="22">
        <v>30.726765711210525</v>
      </c>
      <c r="AV192" s="22">
        <v>5.9303094200147308</v>
      </c>
      <c r="AW192" s="22">
        <v>4.2622301457137883</v>
      </c>
      <c r="AX192" s="22">
        <v>0.83558503971204345</v>
      </c>
      <c r="AY192" s="22">
        <v>31.345078717210527</v>
      </c>
      <c r="AZ192" s="22">
        <v>5.295257447217673</v>
      </c>
      <c r="BA192" s="22">
        <v>3.8058057889314219</v>
      </c>
      <c r="BB192" s="22">
        <v>-0.666057653966309</v>
      </c>
      <c r="BC192" s="22">
        <v>30.089281701937079</v>
      </c>
      <c r="BD192" s="22">
        <v>4.953970806526752</v>
      </c>
      <c r="BE192" s="22">
        <v>3.5605163604620018</v>
      </c>
      <c r="BF192" s="22">
        <v>-1.1910788390352458</v>
      </c>
      <c r="BG192" s="22">
        <v>29.31481620790375</v>
      </c>
      <c r="BH192" s="22">
        <v>4.8264609681029116</v>
      </c>
      <c r="BI192" s="22">
        <v>3.4688725289663025</v>
      </c>
      <c r="BJ192" s="22">
        <v>-0.8835264294781453</v>
      </c>
      <c r="BK192" s="25">
        <v>28.571373848210527</v>
      </c>
      <c r="BL192" s="25">
        <v>9.6259109311740882</v>
      </c>
      <c r="BM192" s="25">
        <v>6.9183317167798259</v>
      </c>
      <c r="BN192" s="25">
        <v>8.3081661058371523</v>
      </c>
      <c r="BO192" s="25">
        <v>28.547142119210527</v>
      </c>
      <c r="BP192" s="25">
        <v>9.572401233015631</v>
      </c>
      <c r="BQ192" s="25">
        <v>6.8798732431276264</v>
      </c>
      <c r="BR192" s="25">
        <v>8.0621755319747486</v>
      </c>
      <c r="BS192" s="25">
        <v>28.608783564210526</v>
      </c>
      <c r="BT192" s="25">
        <v>9.5016851289879618</v>
      </c>
      <c r="BU192" s="25">
        <v>6.8290481867896027</v>
      </c>
      <c r="BV192" s="25">
        <v>7.7862412347047893</v>
      </c>
      <c r="BW192" s="25">
        <v>28.702497662210526</v>
      </c>
      <c r="BX192" s="25">
        <v>9.3860322011714352</v>
      </c>
      <c r="BY192" s="25">
        <v>6.7459261504054648</v>
      </c>
      <c r="BZ192" s="25">
        <v>7.4473619101625204</v>
      </c>
      <c r="CA192" s="25">
        <v>28.799123209210528</v>
      </c>
      <c r="CB192" s="25">
        <v>9.3110734678861622</v>
      </c>
      <c r="CC192" s="25">
        <v>6.6920518328842347</v>
      </c>
      <c r="CD192" s="25">
        <v>7.2941436615598967</v>
      </c>
      <c r="CE192" s="25">
        <v>28.917520508210529</v>
      </c>
      <c r="CF192" s="25">
        <v>9.1771627439475516</v>
      </c>
      <c r="CG192" s="25">
        <v>6.5958075589380565</v>
      </c>
      <c r="CH192" s="25">
        <v>6.8620684566398324</v>
      </c>
      <c r="CI192" s="25">
        <v>29.073032346210528</v>
      </c>
      <c r="CJ192" s="25">
        <v>9.0266892536855821</v>
      </c>
      <c r="CK192" s="25">
        <v>6.4876592987206756</v>
      </c>
      <c r="CL192" s="25">
        <v>6.3429710157286472</v>
      </c>
      <c r="CM192" s="25">
        <v>29.210312853210528</v>
      </c>
      <c r="CN192" s="25">
        <v>8.8991441585536624</v>
      </c>
      <c r="CO192" s="25">
        <v>6.3959901275346889</v>
      </c>
      <c r="CP192" s="25">
        <v>5.9113709978469409</v>
      </c>
      <c r="CQ192" s="25">
        <v>29.368798409210527</v>
      </c>
      <c r="CR192" s="25">
        <v>8.7484853270612071</v>
      </c>
      <c r="CS192" s="25">
        <v>6.2877086589256592</v>
      </c>
      <c r="CT192" s="25">
        <v>5.4080383407585195</v>
      </c>
      <c r="CU192" s="25">
        <v>29.558519362210529</v>
      </c>
      <c r="CV192" s="25">
        <v>8.574210652965661</v>
      </c>
      <c r="CW192" s="25">
        <v>6.1624540192507808</v>
      </c>
      <c r="CX192" s="25">
        <v>4.7799168020831715</v>
      </c>
      <c r="CY192" s="25">
        <v>29.983599766210528</v>
      </c>
      <c r="CZ192" s="25">
        <v>8.0974253923290611</v>
      </c>
      <c r="DA192" s="25">
        <v>5.8197790647098309</v>
      </c>
      <c r="DB192" s="25">
        <v>3.2771525999250279</v>
      </c>
      <c r="DC192" s="25">
        <v>30.313420378210527</v>
      </c>
      <c r="DD192" s="25">
        <v>7.7658398214872824</v>
      </c>
      <c r="DE192" s="25">
        <v>5.5814619861513837</v>
      </c>
      <c r="DF192" s="25">
        <v>1.9492508736703371</v>
      </c>
      <c r="DG192" s="25">
        <v>30.493916973210528</v>
      </c>
      <c r="DH192" s="25">
        <v>7.6095398769072702</v>
      </c>
      <c r="DI192" s="25">
        <v>5.4691261384949446</v>
      </c>
      <c r="DJ192" s="25">
        <v>0.98377808670695543</v>
      </c>
      <c r="DK192" s="25">
        <v>30.590173804210529</v>
      </c>
      <c r="DL192" s="25">
        <v>7.5082795380972902</v>
      </c>
      <c r="DM192" s="25">
        <v>5.3963483392144447</v>
      </c>
      <c r="DN192" s="25">
        <v>0.39439848826322077</v>
      </c>
      <c r="DO192" s="27">
        <v>28.572171680210527</v>
      </c>
      <c r="DP192" s="27">
        <v>9.6259109311740882</v>
      </c>
      <c r="DQ192" s="27">
        <v>6.9183317167798259</v>
      </c>
      <c r="DR192" s="27">
        <v>8.3081661058371523</v>
      </c>
      <c r="DS192" s="27">
        <v>28.546028769210526</v>
      </c>
      <c r="DT192" s="27">
        <v>9.5055661858779121</v>
      </c>
      <c r="DU192" s="27">
        <v>6.8318375787929515</v>
      </c>
      <c r="DV192" s="27">
        <v>7.7711456991938235</v>
      </c>
      <c r="DW192" s="27">
        <v>28.629496528210527</v>
      </c>
      <c r="DX192" s="27">
        <v>9.1555658264939233</v>
      </c>
      <c r="DY192" s="27">
        <v>6.5802854291289989</v>
      </c>
      <c r="DZ192" s="27">
        <v>7.4304341508515535</v>
      </c>
      <c r="EA192" s="27">
        <v>28.758419515210527</v>
      </c>
      <c r="EB192" s="27">
        <v>8.7183560528437969</v>
      </c>
      <c r="EC192" s="27">
        <v>6.2660541563115943</v>
      </c>
      <c r="ED192" s="27">
        <v>6.93107388496216</v>
      </c>
      <c r="EE192" s="27">
        <v>28.898029609210528</v>
      </c>
      <c r="EF192" s="27">
        <v>8.291121928079848</v>
      </c>
      <c r="EG192" s="27">
        <v>5.9589925787654394</v>
      </c>
      <c r="EH192" s="27">
        <v>6.612903063237372</v>
      </c>
      <c r="EI192" s="27">
        <v>29.051289388210527</v>
      </c>
      <c r="EJ192" s="27">
        <v>7.8046607582058609</v>
      </c>
      <c r="EK192" s="27">
        <v>5.6093633577405848</v>
      </c>
      <c r="EL192" s="27">
        <v>6.064347292514114</v>
      </c>
      <c r="EM192" s="27">
        <v>29.220013133210529</v>
      </c>
      <c r="EN192" s="27">
        <v>7.3648964096044853</v>
      </c>
      <c r="EO192" s="27">
        <v>5.2932960616071041</v>
      </c>
      <c r="EP192" s="27">
        <v>5.4938226779262607</v>
      </c>
      <c r="EQ192" s="27">
        <v>29.409253423210529</v>
      </c>
      <c r="ER192" s="27">
        <v>7.2187565235735596</v>
      </c>
      <c r="ES192" s="27">
        <v>5.1882624480776025</v>
      </c>
      <c r="ET192" s="27">
        <v>5.0444247876425088</v>
      </c>
      <c r="EU192" s="27">
        <v>29.612321748210526</v>
      </c>
      <c r="EV192" s="27">
        <v>7.0764114283013813</v>
      </c>
      <c r="EW192" s="27">
        <v>5.0859562253844066</v>
      </c>
      <c r="EX192" s="27">
        <v>4.5314484634701415</v>
      </c>
      <c r="EY192" s="27">
        <v>29.817210389210526</v>
      </c>
      <c r="EZ192" s="27">
        <v>6.882954613094121</v>
      </c>
      <c r="FA192" s="27">
        <v>4.9469150032034372</v>
      </c>
      <c r="FB192" s="27">
        <v>3.7888590358638119</v>
      </c>
      <c r="FC192" s="27">
        <v>30.634387217210527</v>
      </c>
      <c r="FD192" s="27">
        <v>5.9718374844690087</v>
      </c>
      <c r="FE192" s="27">
        <v>4.2920771833089582</v>
      </c>
      <c r="FF192" s="27">
        <v>1.1069248978030011</v>
      </c>
      <c r="FG192" s="27">
        <v>31.142568527210528</v>
      </c>
      <c r="FH192" s="27">
        <v>5.3563129869783781</v>
      </c>
      <c r="FI192" s="27">
        <v>3.8496876075179229</v>
      </c>
      <c r="FJ192" s="27">
        <v>-0.28966616357675434</v>
      </c>
      <c r="FK192" s="27">
        <v>30.484179803713346</v>
      </c>
      <c r="FL192" s="27">
        <v>5.0189877679528045</v>
      </c>
      <c r="FM192" s="27">
        <v>3.6072453307982819</v>
      </c>
      <c r="FN192" s="27">
        <v>-0.79819228220261706</v>
      </c>
      <c r="FO192" s="27">
        <v>29.804775711510452</v>
      </c>
      <c r="FP192" s="27">
        <v>4.9071290645131915</v>
      </c>
      <c r="FQ192" s="27">
        <v>3.5268502781806741</v>
      </c>
      <c r="FR192" s="27">
        <v>-0.49776954694134545</v>
      </c>
      <c r="FS192" s="28">
        <v>28.573697590210529</v>
      </c>
      <c r="FT192" s="28">
        <v>9.6259109311740882</v>
      </c>
      <c r="FU192" s="28">
        <v>6.9183317167798259</v>
      </c>
      <c r="FV192" s="28">
        <v>8.3081661058371523</v>
      </c>
      <c r="FW192" s="28">
        <v>28.542715161210527</v>
      </c>
      <c r="FX192" s="28">
        <v>9.5020612733927656</v>
      </c>
      <c r="FY192" s="28">
        <v>6.829318529179476</v>
      </c>
      <c r="FZ192" s="28">
        <v>7.7464518129817179</v>
      </c>
      <c r="GA192" s="28">
        <v>28.630100514210525</v>
      </c>
      <c r="GB192" s="28">
        <v>9.1563951617711137</v>
      </c>
      <c r="GC192" s="28">
        <v>6.5808814887220137</v>
      </c>
      <c r="GD192" s="28">
        <v>7.4029410271724743</v>
      </c>
      <c r="GE192" s="28">
        <v>28.781805487210526</v>
      </c>
      <c r="GF192" s="28">
        <v>8.6736649910466355</v>
      </c>
      <c r="GG192" s="28">
        <v>6.2339338102478727</v>
      </c>
      <c r="GH192" s="28">
        <v>6.8898412695277322</v>
      </c>
      <c r="GI192" s="28">
        <v>28.963955625210527</v>
      </c>
      <c r="GJ192" s="28">
        <v>8.2011268137754421</v>
      </c>
      <c r="GK192" s="28">
        <v>5.894311318145105</v>
      </c>
      <c r="GL192" s="28">
        <v>6.5535796671188891</v>
      </c>
      <c r="GM192" s="28">
        <v>29.184186375210526</v>
      </c>
      <c r="GN192" s="28">
        <v>7.6828512847924131</v>
      </c>
      <c r="GO192" s="28">
        <v>5.521816490815886</v>
      </c>
      <c r="GP192" s="28">
        <v>5.9676344101833934</v>
      </c>
      <c r="GQ192" s="28">
        <v>29.428253431210528</v>
      </c>
      <c r="GR192" s="28">
        <v>7.1455007115921703</v>
      </c>
      <c r="GS192" s="28">
        <v>5.1356120536273506</v>
      </c>
      <c r="GT192" s="28">
        <v>5.3228289610498827</v>
      </c>
      <c r="GU192" s="28">
        <v>29.691434920210526</v>
      </c>
      <c r="GV192" s="28">
        <v>6.859319138721653</v>
      </c>
      <c r="GW192" s="28">
        <v>4.9299277223983955</v>
      </c>
      <c r="GX192" s="28">
        <v>4.8036260865865579</v>
      </c>
      <c r="GY192" s="28">
        <v>29.985556572210527</v>
      </c>
      <c r="GZ192" s="28">
        <v>6.5736703515689525</v>
      </c>
      <c r="HA192" s="28">
        <v>4.7246263147551835</v>
      </c>
      <c r="HB192" s="28">
        <v>4.3153513593233193</v>
      </c>
      <c r="HC192" s="28">
        <v>30.333244794210529</v>
      </c>
      <c r="HD192" s="28">
        <v>6.2709296670374677</v>
      </c>
      <c r="HE192" s="28">
        <v>4.5070406239328458</v>
      </c>
      <c r="HF192" s="28">
        <v>3.7388712119858205</v>
      </c>
      <c r="HG192" s="28">
        <v>28.267471680939121</v>
      </c>
      <c r="HH192" s="28">
        <v>4.6540236775635258</v>
      </c>
      <c r="HI192" s="28">
        <v>3.3449384530306236</v>
      </c>
      <c r="HJ192" s="28">
        <v>0.42540704793258755</v>
      </c>
      <c r="HK192" s="28">
        <v>16.050724043348076</v>
      </c>
      <c r="HL192" s="28">
        <v>2.6426293296740422</v>
      </c>
      <c r="HM192" s="28">
        <v>1.8993097316085987</v>
      </c>
      <c r="HN192" s="28">
        <v>-5.8544144610471776</v>
      </c>
      <c r="HO192" s="28">
        <v>7.2016525754872456</v>
      </c>
      <c r="HP192" s="28">
        <v>1.1856971851679405</v>
      </c>
      <c r="HQ192" s="28">
        <v>0.85218391290925699</v>
      </c>
      <c r="HR192" s="28">
        <v>-10.52987661754144</v>
      </c>
      <c r="HS192" s="28">
        <v>0.99023554844489381</v>
      </c>
      <c r="HT192" s="28">
        <v>0.16303473267243868</v>
      </c>
      <c r="HU192" s="28">
        <v>0.11717627246389627</v>
      </c>
      <c r="HV192" s="28">
        <v>-13.655387416156273</v>
      </c>
      <c r="HW192" s="29">
        <v>28.573697590210529</v>
      </c>
      <c r="HX192" s="29">
        <v>9.6259109311740882</v>
      </c>
      <c r="HY192" s="29">
        <v>6.9183317167798259</v>
      </c>
      <c r="HZ192" s="29">
        <v>8.3081661058371523</v>
      </c>
      <c r="IA192" s="29">
        <v>28.514538073210527</v>
      </c>
      <c r="IB192" s="29">
        <v>9.516247249405966</v>
      </c>
      <c r="IC192" s="29">
        <v>6.8395142694566653</v>
      </c>
      <c r="ID192" s="29">
        <v>7.8388272592512358</v>
      </c>
      <c r="IE192" s="29">
        <v>28.628297001210527</v>
      </c>
      <c r="IF192" s="29">
        <v>9.1249017945990936</v>
      </c>
      <c r="IG192" s="29">
        <v>6.5582465856429959</v>
      </c>
      <c r="IH192" s="29">
        <v>7.3976775888160908</v>
      </c>
      <c r="II192" s="29">
        <v>28.772459149210526</v>
      </c>
      <c r="IJ192" s="29">
        <v>8.6329386141942859</v>
      </c>
      <c r="IK192" s="29">
        <v>6.2046629613171351</v>
      </c>
      <c r="IL192" s="29">
        <v>6.9132509738086014</v>
      </c>
      <c r="IM192" s="29">
        <v>28.940394787210529</v>
      </c>
      <c r="IN192" s="29">
        <v>8.135633466378982</v>
      </c>
      <c r="IO192" s="29">
        <v>5.8472399598320335</v>
      </c>
      <c r="IP192" s="29">
        <v>6.6062028337399745</v>
      </c>
      <c r="IQ192" s="29">
        <v>29.138933432210528</v>
      </c>
      <c r="IR192" s="29">
        <v>7.2259250641475212</v>
      </c>
      <c r="IS192" s="29">
        <v>5.1934146193339608</v>
      </c>
      <c r="IT192" s="29">
        <v>6.0900248872243239</v>
      </c>
      <c r="IU192" s="29">
        <v>29.35049994521053</v>
      </c>
      <c r="IV192" s="29">
        <v>6.6525651298432145</v>
      </c>
      <c r="IW192" s="29">
        <v>4.7813295453092355</v>
      </c>
      <c r="IX192" s="29">
        <v>5.5380078423184074</v>
      </c>
      <c r="IY192" s="29">
        <v>29.595389083210527</v>
      </c>
      <c r="IZ192" s="29">
        <v>6.4835634807381286</v>
      </c>
      <c r="JA192" s="29">
        <v>4.6598647325188693</v>
      </c>
      <c r="JB192" s="29">
        <v>5.1292936475225623</v>
      </c>
      <c r="JC192" s="29">
        <v>29.878505454210526</v>
      </c>
      <c r="JD192" s="29">
        <v>6.307413369249689</v>
      </c>
      <c r="JE192" s="29">
        <v>4.5332621790630645</v>
      </c>
      <c r="JF192" s="29">
        <v>4.6000679106625739</v>
      </c>
      <c r="JG192" s="29">
        <v>30.224342128210527</v>
      </c>
      <c r="JH192" s="29">
        <v>5.9577959261205757</v>
      </c>
      <c r="JI192" s="29">
        <v>4.2819852388509672</v>
      </c>
      <c r="JJ192" s="29">
        <v>3.026176368702334</v>
      </c>
      <c r="JK192" s="29">
        <v>23.592184913435233</v>
      </c>
      <c r="JL192" s="29">
        <v>3.8842733595669348</v>
      </c>
      <c r="JM192" s="29">
        <v>2.7917037433938883</v>
      </c>
      <c r="JN192" s="29">
        <v>-4.1871942250979899</v>
      </c>
      <c r="JO192" s="29">
        <v>11.447455110726308</v>
      </c>
      <c r="JP192" s="29">
        <v>1.8847361990669493</v>
      </c>
      <c r="JQ192" s="29">
        <v>1.3545970160122305</v>
      </c>
      <c r="JR192" s="29">
        <v>-9.7985540029303024</v>
      </c>
      <c r="JS192" s="29">
        <v>6.1692569562050501</v>
      </c>
      <c r="JT192" s="29">
        <v>1.0157211182955683</v>
      </c>
      <c r="JU192" s="29">
        <v>0.73001876688362377</v>
      </c>
      <c r="JV192" s="29">
        <v>-12.894406304325656</v>
      </c>
      <c r="JW192" s="29">
        <v>6.0480096558353065</v>
      </c>
      <c r="JX192" s="29">
        <v>0.9957586747799021</v>
      </c>
      <c r="JY192" s="29">
        <v>0.71567136567595291</v>
      </c>
      <c r="JZ192" s="29">
        <v>-11.905513852864054</v>
      </c>
    </row>
    <row r="193" spans="1:286" ht="15" thickBot="1" x14ac:dyDescent="0.4">
      <c r="A193" s="2"/>
      <c r="B193" s="74" t="s">
        <v>666</v>
      </c>
      <c r="C193" s="74" t="s">
        <v>453</v>
      </c>
      <c r="D193" s="74" t="s">
        <v>850</v>
      </c>
      <c r="E193" s="87">
        <v>327022</v>
      </c>
      <c r="F193" s="84">
        <v>523784</v>
      </c>
      <c r="G193" s="22">
        <v>19.268421052631577</v>
      </c>
      <c r="H193" s="22">
        <v>19.268421052631577</v>
      </c>
      <c r="I193" s="22">
        <v>19.268421052631577</v>
      </c>
      <c r="J193" s="22">
        <v>6.6254511150332593</v>
      </c>
      <c r="K193" s="22">
        <v>19.275839382631577</v>
      </c>
      <c r="L193" s="22">
        <v>19.275839382631577</v>
      </c>
      <c r="M193" s="22">
        <v>19.275839382631577</v>
      </c>
      <c r="N193" s="22">
        <v>6.4941990542018111</v>
      </c>
      <c r="O193" s="22">
        <v>19.34053926363158</v>
      </c>
      <c r="P193" s="22">
        <v>19.34053926363158</v>
      </c>
      <c r="Q193" s="22">
        <v>19.34053926363158</v>
      </c>
      <c r="R193" s="22">
        <v>6.3450748838496178</v>
      </c>
      <c r="S193" s="22">
        <v>19.42577948963158</v>
      </c>
      <c r="T193" s="22">
        <v>19.42577948963158</v>
      </c>
      <c r="U193" s="22">
        <v>19.42577948963158</v>
      </c>
      <c r="V193" s="22">
        <v>6.1093647169994778</v>
      </c>
      <c r="W193" s="22">
        <v>19.52266654663158</v>
      </c>
      <c r="X193" s="22">
        <v>19.52266654663158</v>
      </c>
      <c r="Y193" s="22">
        <v>19.52266654663158</v>
      </c>
      <c r="Z193" s="22">
        <v>5.9288380712041278</v>
      </c>
      <c r="AA193" s="22">
        <v>19.629547964631577</v>
      </c>
      <c r="AB193" s="22">
        <v>19.629547964631577</v>
      </c>
      <c r="AC193" s="22">
        <v>19.629547964631577</v>
      </c>
      <c r="AD193" s="22">
        <v>5.648864925477584</v>
      </c>
      <c r="AE193" s="22">
        <v>19.74549116063158</v>
      </c>
      <c r="AF193" s="22">
        <v>19.74549116063158</v>
      </c>
      <c r="AG193" s="22">
        <v>19.650238328380468</v>
      </c>
      <c r="AH193" s="22">
        <v>5.3717977517858326</v>
      </c>
      <c r="AI193" s="22">
        <v>19.875975188631578</v>
      </c>
      <c r="AJ193" s="22">
        <v>19.875975188631578</v>
      </c>
      <c r="AK193" s="22">
        <v>19.578909175931376</v>
      </c>
      <c r="AL193" s="22">
        <v>5.1360968979957704</v>
      </c>
      <c r="AM193" s="22">
        <v>20.015425694631578</v>
      </c>
      <c r="AN193" s="22">
        <v>20.015425694631578</v>
      </c>
      <c r="AO193" s="22">
        <v>19.496113831592169</v>
      </c>
      <c r="AP193" s="22">
        <v>4.8422750734374631</v>
      </c>
      <c r="AQ193" s="22">
        <v>20.12442634163158</v>
      </c>
      <c r="AR193" s="22">
        <v>20.12442634163158</v>
      </c>
      <c r="AS193" s="22">
        <v>19.395162571303771</v>
      </c>
      <c r="AT193" s="22">
        <v>4.4492531213516013</v>
      </c>
      <c r="AU193" s="22">
        <v>20.386576915631579</v>
      </c>
      <c r="AV193" s="22">
        <v>20.386576915631579</v>
      </c>
      <c r="AW193" s="22">
        <v>18.980916513600985</v>
      </c>
      <c r="AX193" s="22">
        <v>3.0794368526455731</v>
      </c>
      <c r="AY193" s="22">
        <v>20.546054170631578</v>
      </c>
      <c r="AZ193" s="22">
        <v>20.546054170631578</v>
      </c>
      <c r="BA193" s="22">
        <v>18.741371253020496</v>
      </c>
      <c r="BB193" s="22">
        <v>2.3840675111914464</v>
      </c>
      <c r="BC193" s="22">
        <v>20.60192210563158</v>
      </c>
      <c r="BD193" s="22">
        <v>20.60192210563158</v>
      </c>
      <c r="BE193" s="22">
        <v>18.635656870378835</v>
      </c>
      <c r="BF193" s="22">
        <v>2.2769391680004141</v>
      </c>
      <c r="BG193" s="22">
        <v>20.59766913463158</v>
      </c>
      <c r="BH193" s="22">
        <v>20.59766913463158</v>
      </c>
      <c r="BI193" s="22">
        <v>18.544623726554505</v>
      </c>
      <c r="BJ193" s="22">
        <v>2.5541492936855423</v>
      </c>
      <c r="BK193" s="25">
        <v>19.268237324631578</v>
      </c>
      <c r="BL193" s="25">
        <v>19.268237324631578</v>
      </c>
      <c r="BM193" s="25">
        <v>19.268237324631578</v>
      </c>
      <c r="BN193" s="25">
        <v>6.6254511150332593</v>
      </c>
      <c r="BO193" s="25">
        <v>19.29378118163158</v>
      </c>
      <c r="BP193" s="25">
        <v>19.29378118163158</v>
      </c>
      <c r="BQ193" s="25">
        <v>19.29378118163158</v>
      </c>
      <c r="BR193" s="25">
        <v>6.5329257973604964</v>
      </c>
      <c r="BS193" s="25">
        <v>19.359682316631577</v>
      </c>
      <c r="BT193" s="25">
        <v>19.359682316631577</v>
      </c>
      <c r="BU193" s="25">
        <v>19.359682316631577</v>
      </c>
      <c r="BV193" s="25">
        <v>6.4514354555030806</v>
      </c>
      <c r="BW193" s="25">
        <v>19.429978515631579</v>
      </c>
      <c r="BX193" s="25">
        <v>19.429978515631579</v>
      </c>
      <c r="BY193" s="25">
        <v>19.429978515631579</v>
      </c>
      <c r="BZ193" s="25">
        <v>6.3728836490326266</v>
      </c>
      <c r="CA193" s="25">
        <v>19.507306122631579</v>
      </c>
      <c r="CB193" s="25">
        <v>19.507306122631579</v>
      </c>
      <c r="CC193" s="25">
        <v>19.507306122631579</v>
      </c>
      <c r="CD193" s="25">
        <v>6.276460759855846</v>
      </c>
      <c r="CE193" s="25">
        <v>19.601652790631579</v>
      </c>
      <c r="CF193" s="25">
        <v>19.601652790631579</v>
      </c>
      <c r="CG193" s="25">
        <v>19.601652790631579</v>
      </c>
      <c r="CH193" s="25">
        <v>6.104544732090627</v>
      </c>
      <c r="CI193" s="25">
        <v>19.71732058863158</v>
      </c>
      <c r="CJ193" s="25">
        <v>19.71732058863158</v>
      </c>
      <c r="CK193" s="25">
        <v>19.71732058863158</v>
      </c>
      <c r="CL193" s="25">
        <v>5.9053161229329678</v>
      </c>
      <c r="CM193" s="25">
        <v>19.854862189631579</v>
      </c>
      <c r="CN193" s="25">
        <v>19.854862189631579</v>
      </c>
      <c r="CO193" s="25">
        <v>19.783082608205419</v>
      </c>
      <c r="CP193" s="25">
        <v>5.5520329910887369</v>
      </c>
      <c r="CQ193" s="25">
        <v>20.013236129631579</v>
      </c>
      <c r="CR193" s="25">
        <v>20.013236129631579</v>
      </c>
      <c r="CS193" s="25">
        <v>19.688802624272277</v>
      </c>
      <c r="CT193" s="25">
        <v>5.0560265625103611</v>
      </c>
      <c r="CU193" s="25">
        <v>20.154870191631581</v>
      </c>
      <c r="CV193" s="25">
        <v>20.154870191631581</v>
      </c>
      <c r="CW193" s="25">
        <v>19.569491838064106</v>
      </c>
      <c r="CX193" s="25">
        <v>4.3834011222903815</v>
      </c>
      <c r="CY193" s="25">
        <v>20.281667942631579</v>
      </c>
      <c r="CZ193" s="25">
        <v>20.281667942631579</v>
      </c>
      <c r="DA193" s="25">
        <v>19.450136243704396</v>
      </c>
      <c r="DB193" s="25">
        <v>4.0308843185785577</v>
      </c>
      <c r="DC193" s="25">
        <v>20.399464352631579</v>
      </c>
      <c r="DD193" s="25">
        <v>20.399464352631579</v>
      </c>
      <c r="DE193" s="25">
        <v>19.346939437614829</v>
      </c>
      <c r="DF193" s="25">
        <v>3.8767163493015477</v>
      </c>
      <c r="DG193" s="25">
        <v>20.398819026631578</v>
      </c>
      <c r="DH193" s="25">
        <v>20.398819026631578</v>
      </c>
      <c r="DI193" s="25">
        <v>19.27083824186451</v>
      </c>
      <c r="DJ193" s="25">
        <v>3.7265532216642736</v>
      </c>
      <c r="DK193" s="25">
        <v>20.36578011463158</v>
      </c>
      <c r="DL193" s="25">
        <v>20.36578011463158</v>
      </c>
      <c r="DM193" s="25">
        <v>19.215736325781759</v>
      </c>
      <c r="DN193" s="25">
        <v>3.5873749302357041</v>
      </c>
      <c r="DO193" s="27">
        <v>19.268421052631577</v>
      </c>
      <c r="DP193" s="27">
        <v>19.268421052631577</v>
      </c>
      <c r="DQ193" s="27">
        <v>19.268421052631577</v>
      </c>
      <c r="DR193" s="27">
        <v>6.6254511150332593</v>
      </c>
      <c r="DS193" s="27">
        <v>19.275839382631577</v>
      </c>
      <c r="DT193" s="27">
        <v>19.275839382631577</v>
      </c>
      <c r="DU193" s="27">
        <v>19.275839382631577</v>
      </c>
      <c r="DV193" s="27">
        <v>6.4941990521602406</v>
      </c>
      <c r="DW193" s="27">
        <v>19.34053926163158</v>
      </c>
      <c r="DX193" s="27">
        <v>19.34053926163158</v>
      </c>
      <c r="DY193" s="27">
        <v>19.34053926163158</v>
      </c>
      <c r="DZ193" s="27">
        <v>6.3450748889264315</v>
      </c>
      <c r="EA193" s="27">
        <v>19.42577948963158</v>
      </c>
      <c r="EB193" s="27">
        <v>19.42577948963158</v>
      </c>
      <c r="EC193" s="27">
        <v>19.42577948963158</v>
      </c>
      <c r="ED193" s="27">
        <v>6.1093647169994778</v>
      </c>
      <c r="EE193" s="27">
        <v>19.522666562631578</v>
      </c>
      <c r="EF193" s="27">
        <v>19.522666562631578</v>
      </c>
      <c r="EG193" s="27">
        <v>19.522666562631578</v>
      </c>
      <c r="EH193" s="27">
        <v>5.9288380379168757</v>
      </c>
      <c r="EI193" s="27">
        <v>19.629547946631579</v>
      </c>
      <c r="EJ193" s="27">
        <v>19.629547946631579</v>
      </c>
      <c r="EK193" s="27">
        <v>19.629547946631579</v>
      </c>
      <c r="EL193" s="27">
        <v>5.6488649556208106</v>
      </c>
      <c r="EM193" s="27">
        <v>19.74549116063158</v>
      </c>
      <c r="EN193" s="27">
        <v>19.74549116063158</v>
      </c>
      <c r="EO193" s="27">
        <v>19.660828003267635</v>
      </c>
      <c r="EP193" s="27">
        <v>5.3717977517858326</v>
      </c>
      <c r="EQ193" s="27">
        <v>19.875975188631578</v>
      </c>
      <c r="ER193" s="27">
        <v>19.875975188631578</v>
      </c>
      <c r="ES193" s="27">
        <v>19.59143266171456</v>
      </c>
      <c r="ET193" s="27">
        <v>5.1360968979957704</v>
      </c>
      <c r="EU193" s="27">
        <v>20.015425694631578</v>
      </c>
      <c r="EV193" s="27">
        <v>20.015425694631578</v>
      </c>
      <c r="EW193" s="27">
        <v>19.506202873337131</v>
      </c>
      <c r="EX193" s="27">
        <v>4.8422750734374631</v>
      </c>
      <c r="EY193" s="27">
        <v>20.119575364631579</v>
      </c>
      <c r="EZ193" s="27">
        <v>20.119575364631579</v>
      </c>
      <c r="FA193" s="27">
        <v>19.405758931691132</v>
      </c>
      <c r="FB193" s="27">
        <v>4.4717594000317966</v>
      </c>
      <c r="FC193" s="27">
        <v>20.360263407631578</v>
      </c>
      <c r="FD193" s="27">
        <v>20.360263407631578</v>
      </c>
      <c r="FE193" s="27">
        <v>18.99574004527603</v>
      </c>
      <c r="FF193" s="27">
        <v>3.1787004404538894</v>
      </c>
      <c r="FG193" s="27">
        <v>20.507165832631578</v>
      </c>
      <c r="FH193" s="27">
        <v>20.507165832631578</v>
      </c>
      <c r="FI193" s="27">
        <v>18.760806284045408</v>
      </c>
      <c r="FJ193" s="27">
        <v>2.5044143675458574</v>
      </c>
      <c r="FK193" s="27">
        <v>20.559277616631579</v>
      </c>
      <c r="FL193" s="27">
        <v>20.559277616631579</v>
      </c>
      <c r="FM193" s="27">
        <v>18.6536336111322</v>
      </c>
      <c r="FN193" s="27">
        <v>2.3853520426427703</v>
      </c>
      <c r="FO193" s="27">
        <v>20.55607663563158</v>
      </c>
      <c r="FP193" s="27">
        <v>20.55607663563158</v>
      </c>
      <c r="FQ193" s="27">
        <v>18.565233298857358</v>
      </c>
      <c r="FR193" s="27">
        <v>2.6412143851045702</v>
      </c>
      <c r="FS193" s="28">
        <v>19.269031555631578</v>
      </c>
      <c r="FT193" s="28">
        <v>19.269031555631578</v>
      </c>
      <c r="FU193" s="28">
        <v>19.269031555631578</v>
      </c>
      <c r="FV193" s="28">
        <v>6.6254511150332593</v>
      </c>
      <c r="FW193" s="28">
        <v>19.274006307631581</v>
      </c>
      <c r="FX193" s="28">
        <v>19.274006307631581</v>
      </c>
      <c r="FY193" s="28">
        <v>19.274006307631581</v>
      </c>
      <c r="FZ193" s="28">
        <v>6.4743202437159066</v>
      </c>
      <c r="GA193" s="28">
        <v>19.344659241631579</v>
      </c>
      <c r="GB193" s="28">
        <v>19.344659241631579</v>
      </c>
      <c r="GC193" s="28">
        <v>19.344659241631579</v>
      </c>
      <c r="GD193" s="28">
        <v>6.3210052360107998</v>
      </c>
      <c r="GE193" s="28">
        <v>19.444017979631578</v>
      </c>
      <c r="GF193" s="28">
        <v>19.444017979631578</v>
      </c>
      <c r="GG193" s="28">
        <v>19.444017979631578</v>
      </c>
      <c r="GH193" s="28">
        <v>6.0578785820946806</v>
      </c>
      <c r="GI193" s="28">
        <v>19.568088270631577</v>
      </c>
      <c r="GJ193" s="28">
        <v>19.568088270631577</v>
      </c>
      <c r="GK193" s="28">
        <v>19.568088270631577</v>
      </c>
      <c r="GL193" s="28">
        <v>5.8571053101548234</v>
      </c>
      <c r="GM193" s="28">
        <v>19.715232414631579</v>
      </c>
      <c r="GN193" s="28">
        <v>19.715232414631579</v>
      </c>
      <c r="GO193" s="28">
        <v>19.682009545722352</v>
      </c>
      <c r="GP193" s="28">
        <v>5.539235124093711</v>
      </c>
      <c r="GQ193" s="28">
        <v>19.885405840631577</v>
      </c>
      <c r="GR193" s="28">
        <v>19.885405840631577</v>
      </c>
      <c r="GS193" s="28">
        <v>19.567521037279938</v>
      </c>
      <c r="GT193" s="28">
        <v>5.2071292252069803</v>
      </c>
      <c r="GU193" s="28">
        <v>20.015112545631577</v>
      </c>
      <c r="GV193" s="28">
        <v>20.015112545631577</v>
      </c>
      <c r="GW193" s="28">
        <v>19.46557685981087</v>
      </c>
      <c r="GX193" s="28">
        <v>4.9131657099260586</v>
      </c>
      <c r="GY193" s="28">
        <v>20.127321867631579</v>
      </c>
      <c r="GZ193" s="28">
        <v>20.127321867631579</v>
      </c>
      <c r="HA193" s="28">
        <v>19.359437921984469</v>
      </c>
      <c r="HB193" s="28">
        <v>4.5987520019894745</v>
      </c>
      <c r="HC193" s="28">
        <v>20.256517548631578</v>
      </c>
      <c r="HD193" s="28">
        <v>20.256517548631578</v>
      </c>
      <c r="HE193" s="28">
        <v>19.242202541608211</v>
      </c>
      <c r="HF193" s="28">
        <v>4.2804496555277147</v>
      </c>
      <c r="HG193" s="28">
        <v>20.593321234631578</v>
      </c>
      <c r="HH193" s="28">
        <v>20.593321234631578</v>
      </c>
      <c r="HI193" s="28">
        <v>18.672635195889256</v>
      </c>
      <c r="HJ193" s="28">
        <v>2.7607577335146321</v>
      </c>
      <c r="HK193" s="28">
        <v>20.82409427263158</v>
      </c>
      <c r="HL193" s="28">
        <v>20.82409427263158</v>
      </c>
      <c r="HM193" s="28">
        <v>17.993972605044451</v>
      </c>
      <c r="HN193" s="28">
        <v>-0.10924194462816672</v>
      </c>
      <c r="HO193" s="28">
        <v>20.894562695631578</v>
      </c>
      <c r="HP193" s="28">
        <v>20.894562695631578</v>
      </c>
      <c r="HQ193" s="28">
        <v>17.554114755350223</v>
      </c>
      <c r="HR193" s="28">
        <v>-2.0176136926030281</v>
      </c>
      <c r="HS193" s="28">
        <v>20.901013622631581</v>
      </c>
      <c r="HT193" s="28">
        <v>20.901013622631581</v>
      </c>
      <c r="HU193" s="28">
        <v>17.188048369673492</v>
      </c>
      <c r="HV193" s="28">
        <v>-3.4244920862551993</v>
      </c>
      <c r="HW193" s="29">
        <v>19.269031555631578</v>
      </c>
      <c r="HX193" s="29">
        <v>19.269031555631578</v>
      </c>
      <c r="HY193" s="29">
        <v>19.269031555631578</v>
      </c>
      <c r="HZ193" s="29">
        <v>6.6254511150332593</v>
      </c>
      <c r="IA193" s="29">
        <v>19.25391423063158</v>
      </c>
      <c r="IB193" s="29">
        <v>19.25391423063158</v>
      </c>
      <c r="IC193" s="29">
        <v>19.25391423063158</v>
      </c>
      <c r="ID193" s="29">
        <v>6.5130981120678211</v>
      </c>
      <c r="IE193" s="29">
        <v>19.339622902631579</v>
      </c>
      <c r="IF193" s="29">
        <v>19.339622902631579</v>
      </c>
      <c r="IG193" s="29">
        <v>19.339622902631579</v>
      </c>
      <c r="IH193" s="29">
        <v>6.3356536904082024</v>
      </c>
      <c r="II193" s="29">
        <v>19.434946155631579</v>
      </c>
      <c r="IJ193" s="29">
        <v>19.434946155631579</v>
      </c>
      <c r="IK193" s="29">
        <v>19.434946155631579</v>
      </c>
      <c r="IL193" s="29">
        <v>6.0651415716946584</v>
      </c>
      <c r="IM193" s="29">
        <v>19.548657984631578</v>
      </c>
      <c r="IN193" s="29">
        <v>19.548657984631578</v>
      </c>
      <c r="IO193" s="29">
        <v>19.548657984631578</v>
      </c>
      <c r="IP193" s="29">
        <v>5.8751309381112851</v>
      </c>
      <c r="IQ193" s="29">
        <v>19.676392536631578</v>
      </c>
      <c r="IR193" s="29">
        <v>19.676392536631578</v>
      </c>
      <c r="IS193" s="29">
        <v>19.55945798821951</v>
      </c>
      <c r="IT193" s="29">
        <v>5.5929434926876933</v>
      </c>
      <c r="IU193" s="29">
        <v>19.803583828631577</v>
      </c>
      <c r="IV193" s="29">
        <v>19.803583828631577</v>
      </c>
      <c r="IW193" s="29">
        <v>19.40888372803693</v>
      </c>
      <c r="IX193" s="29">
        <v>5.3170059086695005</v>
      </c>
      <c r="IY193" s="29">
        <v>19.877555251631577</v>
      </c>
      <c r="IZ193" s="29">
        <v>19.877555251631577</v>
      </c>
      <c r="JA193" s="29">
        <v>19.308328850123171</v>
      </c>
      <c r="JB193" s="29">
        <v>5.0981491470021219</v>
      </c>
      <c r="JC193" s="29">
        <v>19.957885665631579</v>
      </c>
      <c r="JD193" s="29">
        <v>19.957885665631579</v>
      </c>
      <c r="JE193" s="29">
        <v>19.212062801672939</v>
      </c>
      <c r="JF193" s="29">
        <v>4.8361397693217896</v>
      </c>
      <c r="JG193" s="29">
        <v>20.064013806631579</v>
      </c>
      <c r="JH193" s="29">
        <v>20.064013806631579</v>
      </c>
      <c r="JI193" s="29">
        <v>19.055578679873662</v>
      </c>
      <c r="JJ193" s="29">
        <v>4.0986184003077657</v>
      </c>
      <c r="JK193" s="29">
        <v>20.39750290763158</v>
      </c>
      <c r="JL193" s="29">
        <v>20.39750290763158</v>
      </c>
      <c r="JM193" s="29">
        <v>18.243803819726939</v>
      </c>
      <c r="JN193" s="29">
        <v>0.71728427357986035</v>
      </c>
      <c r="JO193" s="29">
        <v>20.539370340631578</v>
      </c>
      <c r="JP193" s="29">
        <v>20.539370340631578</v>
      </c>
      <c r="JQ193" s="29">
        <v>17.466769689768618</v>
      </c>
      <c r="JR193" s="29">
        <v>-1.7511037470190374</v>
      </c>
      <c r="JS193" s="29">
        <v>20.522547954631577</v>
      </c>
      <c r="JT193" s="29">
        <v>20.522547954631577</v>
      </c>
      <c r="JU193" s="29">
        <v>17.100524249656178</v>
      </c>
      <c r="JV193" s="29">
        <v>-2.9790680050689815</v>
      </c>
      <c r="JW193" s="29">
        <v>20.416078214631579</v>
      </c>
      <c r="JX193" s="29">
        <v>20.416078214631579</v>
      </c>
      <c r="JY193" s="29">
        <v>17.096264497002569</v>
      </c>
      <c r="JZ193" s="29">
        <v>-2.4224307602841009</v>
      </c>
    </row>
    <row r="194" spans="1:286" ht="15" thickBot="1" x14ac:dyDescent="0.4">
      <c r="A194" s="2"/>
      <c r="B194" s="74" t="s">
        <v>667</v>
      </c>
      <c r="C194" s="74" t="s">
        <v>604</v>
      </c>
      <c r="D194" s="74" t="s">
        <v>848</v>
      </c>
      <c r="E194" s="87">
        <v>391636</v>
      </c>
      <c r="F194" s="84">
        <v>411724</v>
      </c>
      <c r="G194" s="22">
        <v>41.475789473684216</v>
      </c>
      <c r="H194" s="22">
        <v>8.9310391363022887</v>
      </c>
      <c r="I194" s="22">
        <v>6.4189136760426733</v>
      </c>
      <c r="J194" s="22">
        <v>38.819447209017326</v>
      </c>
      <c r="K194" s="22">
        <v>41.467288672684212</v>
      </c>
      <c r="L194" s="22">
        <v>7.9066381016602092</v>
      </c>
      <c r="M194" s="22">
        <v>5.6826564823765429</v>
      </c>
      <c r="N194" s="22">
        <v>38.845234314942978</v>
      </c>
      <c r="O194" s="22">
        <v>41.345253044782076</v>
      </c>
      <c r="P194" s="22">
        <v>6.8071806632434724</v>
      </c>
      <c r="Q194" s="22">
        <v>4.8924547734853672</v>
      </c>
      <c r="R194" s="22">
        <v>38.768853636459085</v>
      </c>
      <c r="S194" s="22">
        <v>34.595903241012984</v>
      </c>
      <c r="T194" s="22">
        <v>5.6959516807065906</v>
      </c>
      <c r="U194" s="22">
        <v>4.0937926240577927</v>
      </c>
      <c r="V194" s="22">
        <v>34.595903241012984</v>
      </c>
      <c r="W194" s="22">
        <v>27.77808499001376</v>
      </c>
      <c r="X194" s="22">
        <v>4.5734498903936283</v>
      </c>
      <c r="Y194" s="22">
        <v>3.2870284857242278</v>
      </c>
      <c r="Z194" s="22">
        <v>27.77808499001376</v>
      </c>
      <c r="AA194" s="22">
        <v>20.924455666311751</v>
      </c>
      <c r="AB194" s="22">
        <v>3.4450520800135407</v>
      </c>
      <c r="AC194" s="22">
        <v>2.4760267616780154</v>
      </c>
      <c r="AD194" s="22">
        <v>20.924455666311751</v>
      </c>
      <c r="AE194" s="22">
        <v>20.28201415114912</v>
      </c>
      <c r="AF194" s="22">
        <v>3.3392789830501921</v>
      </c>
      <c r="AG194" s="22">
        <v>2.4000055542581888</v>
      </c>
      <c r="AH194" s="22">
        <v>20.28201415114912</v>
      </c>
      <c r="AI194" s="22">
        <v>19.947784388594076</v>
      </c>
      <c r="AJ194" s="22">
        <v>3.2842506010910624</v>
      </c>
      <c r="AK194" s="22">
        <v>2.3604555726561371</v>
      </c>
      <c r="AL194" s="22">
        <v>19.947784388594076</v>
      </c>
      <c r="AM194" s="22">
        <v>19.622891232479581</v>
      </c>
      <c r="AN194" s="22">
        <v>3.23075942019232</v>
      </c>
      <c r="AO194" s="22">
        <v>2.3220104077230932</v>
      </c>
      <c r="AP194" s="22">
        <v>19.622891232479581</v>
      </c>
      <c r="AQ194" s="22">
        <v>19.228990180762644</v>
      </c>
      <c r="AR194" s="22">
        <v>3.1659066154561981</v>
      </c>
      <c r="AS194" s="22">
        <v>2.2753994200320493</v>
      </c>
      <c r="AT194" s="22">
        <v>19.228990180762644</v>
      </c>
      <c r="AU194" s="22">
        <v>18.230720220146122</v>
      </c>
      <c r="AV194" s="22">
        <v>3.0015490780807377</v>
      </c>
      <c r="AW194" s="22">
        <v>2.1572724217825674</v>
      </c>
      <c r="AX194" s="22">
        <v>18.230720220146122</v>
      </c>
      <c r="AY194" s="22">
        <v>27.798397296025485</v>
      </c>
      <c r="AZ194" s="22">
        <v>4.5767941567005526</v>
      </c>
      <c r="BA194" s="22">
        <v>3.2894320757663524</v>
      </c>
      <c r="BB194" s="22">
        <v>27.798397296025485</v>
      </c>
      <c r="BC194" s="22">
        <v>43.094380573684212</v>
      </c>
      <c r="BD194" s="22">
        <v>7.1109179287644668</v>
      </c>
      <c r="BE194" s="22">
        <v>5.1107567266871676</v>
      </c>
      <c r="BF194" s="22">
        <v>36.583710383406057</v>
      </c>
      <c r="BG194" s="22">
        <v>43.434549472684211</v>
      </c>
      <c r="BH194" s="22">
        <v>7.6875630385400333</v>
      </c>
      <c r="BI194" s="22">
        <v>5.52520292100695</v>
      </c>
      <c r="BJ194" s="22">
        <v>35.99525219360023</v>
      </c>
      <c r="BK194" s="25">
        <v>41.475702872684209</v>
      </c>
      <c r="BL194" s="25">
        <v>8.9310391363022923</v>
      </c>
      <c r="BM194" s="25">
        <v>6.4189136760426759</v>
      </c>
      <c r="BN194" s="25">
        <v>38.819447209017326</v>
      </c>
      <c r="BO194" s="25">
        <v>41.429913844684215</v>
      </c>
      <c r="BP194" s="25">
        <v>7.9314579253464883</v>
      </c>
      <c r="BQ194" s="25">
        <v>5.7004949783528112</v>
      </c>
      <c r="BR194" s="25">
        <v>38.94804617991754</v>
      </c>
      <c r="BS194" s="25">
        <v>41.406605149684211</v>
      </c>
      <c r="BT194" s="25">
        <v>6.9049396618622794</v>
      </c>
      <c r="BU194" s="25">
        <v>4.9627160906304066</v>
      </c>
      <c r="BV194" s="25">
        <v>39.006808809640305</v>
      </c>
      <c r="BW194" s="25">
        <v>35.509950636968561</v>
      </c>
      <c r="BX194" s="25">
        <v>5.8464426149934745</v>
      </c>
      <c r="BY194" s="25">
        <v>4.2019534216393453</v>
      </c>
      <c r="BZ194" s="25">
        <v>35.509950636968561</v>
      </c>
      <c r="CA194" s="25">
        <v>29.411586924475721</v>
      </c>
      <c r="CB194" s="25">
        <v>4.8423935287260971</v>
      </c>
      <c r="CC194" s="25">
        <v>3.4803235739922775</v>
      </c>
      <c r="CD194" s="25">
        <v>29.411586924475721</v>
      </c>
      <c r="CE194" s="25">
        <v>23.329239762139146</v>
      </c>
      <c r="CF194" s="25">
        <v>3.8409814453184561</v>
      </c>
      <c r="CG194" s="25">
        <v>2.7605889922220914</v>
      </c>
      <c r="CH194" s="25">
        <v>23.329239762139146</v>
      </c>
      <c r="CI194" s="25">
        <v>23.215090722035516</v>
      </c>
      <c r="CJ194" s="25">
        <v>3.8221876762325682</v>
      </c>
      <c r="CK194" s="25">
        <v>2.7470815403378595</v>
      </c>
      <c r="CL194" s="25">
        <v>23.215090722035516</v>
      </c>
      <c r="CM194" s="25">
        <v>23.129572302677669</v>
      </c>
      <c r="CN194" s="25">
        <v>3.8081077205488203</v>
      </c>
      <c r="CO194" s="25">
        <v>2.7369619989589484</v>
      </c>
      <c r="CP194" s="25">
        <v>23.129572302677669</v>
      </c>
      <c r="CQ194" s="25">
        <v>22.951834238961208</v>
      </c>
      <c r="CR194" s="25">
        <v>3.7788445035806575</v>
      </c>
      <c r="CS194" s="25">
        <v>2.7159299487422572</v>
      </c>
      <c r="CT194" s="25">
        <v>22.951834238961208</v>
      </c>
      <c r="CU194" s="25">
        <v>22.819262016812559</v>
      </c>
      <c r="CV194" s="25">
        <v>3.7570174980447129</v>
      </c>
      <c r="CW194" s="25">
        <v>2.7002424500980915</v>
      </c>
      <c r="CX194" s="25">
        <v>22.819262016812559</v>
      </c>
      <c r="CY194" s="25">
        <v>23.062580799498022</v>
      </c>
      <c r="CZ194" s="25">
        <v>3.7970780803492019</v>
      </c>
      <c r="DA194" s="25">
        <v>2.7290347793780398</v>
      </c>
      <c r="DB194" s="25">
        <v>23.062580799498022</v>
      </c>
      <c r="DC194" s="25">
        <v>28.730032922941025</v>
      </c>
      <c r="DD194" s="25">
        <v>4.7301808591076995</v>
      </c>
      <c r="DE194" s="25">
        <v>3.3996741189125173</v>
      </c>
      <c r="DF194" s="25">
        <v>28.730032922941025</v>
      </c>
      <c r="DG194" s="25">
        <v>38.207722743801213</v>
      </c>
      <c r="DH194" s="25">
        <v>6.2906102223262454</v>
      </c>
      <c r="DI194" s="25">
        <v>4.521185426521579</v>
      </c>
      <c r="DJ194" s="25">
        <v>38.207722743801213</v>
      </c>
      <c r="DK194" s="25">
        <v>39.68234493999244</v>
      </c>
      <c r="DL194" s="25">
        <v>6.5333955231836409</v>
      </c>
      <c r="DM194" s="25">
        <v>4.6956800025985235</v>
      </c>
      <c r="DN194" s="25">
        <v>38.29171754251859</v>
      </c>
      <c r="DO194" s="27">
        <v>41.475789473684216</v>
      </c>
      <c r="DP194" s="27">
        <v>8.9310391363022976</v>
      </c>
      <c r="DQ194" s="27">
        <v>6.4189136760426795</v>
      </c>
      <c r="DR194" s="27">
        <v>38.819447209017326</v>
      </c>
      <c r="DS194" s="27">
        <v>41.466829555684214</v>
      </c>
      <c r="DT194" s="27">
        <v>7.907541527864006</v>
      </c>
      <c r="DU194" s="27">
        <v>5.6833057925773316</v>
      </c>
      <c r="DV194" s="27">
        <v>38.845692333417119</v>
      </c>
      <c r="DW194" s="27">
        <v>41.35241280206364</v>
      </c>
      <c r="DX194" s="27">
        <v>6.8083594626879398</v>
      </c>
      <c r="DY194" s="27">
        <v>4.8933019998562211</v>
      </c>
      <c r="DZ194" s="27">
        <v>38.769769860659558</v>
      </c>
      <c r="EA194" s="27">
        <v>34.603037993941626</v>
      </c>
      <c r="EB194" s="27">
        <v>5.6971263633750047</v>
      </c>
      <c r="EC194" s="27">
        <v>4.094636891620639</v>
      </c>
      <c r="ED194" s="27">
        <v>34.603037993941626</v>
      </c>
      <c r="EE194" s="27">
        <v>27.791318621565953</v>
      </c>
      <c r="EF194" s="27">
        <v>4.5756287069244888</v>
      </c>
      <c r="EG194" s="27">
        <v>3.2885944440650303</v>
      </c>
      <c r="EH194" s="27">
        <v>27.791318621565953</v>
      </c>
      <c r="EI194" s="27">
        <v>20.924682090594906</v>
      </c>
      <c r="EJ194" s="27">
        <v>3.4450893590453151</v>
      </c>
      <c r="EK194" s="27">
        <v>2.4760535548521618</v>
      </c>
      <c r="EL194" s="27">
        <v>20.924682090594906</v>
      </c>
      <c r="EM194" s="27">
        <v>20.303082926002162</v>
      </c>
      <c r="EN194" s="27">
        <v>3.3427477961838914</v>
      </c>
      <c r="EO194" s="27">
        <v>2.402498658556997</v>
      </c>
      <c r="EP194" s="27">
        <v>20.303082926002162</v>
      </c>
      <c r="EQ194" s="27">
        <v>19.953330957886852</v>
      </c>
      <c r="ER194" s="27">
        <v>3.285163801433463</v>
      </c>
      <c r="ES194" s="27">
        <v>2.3611119077227896</v>
      </c>
      <c r="ET194" s="27">
        <v>19.953330957886852</v>
      </c>
      <c r="EU194" s="27">
        <v>19.632354999961056</v>
      </c>
      <c r="EV194" s="27">
        <v>3.2323175573485137</v>
      </c>
      <c r="EW194" s="27">
        <v>2.3231302715763813</v>
      </c>
      <c r="EX194" s="27">
        <v>19.632354999961056</v>
      </c>
      <c r="EY194" s="27">
        <v>19.240777194396401</v>
      </c>
      <c r="EZ194" s="27">
        <v>3.1678472573770051</v>
      </c>
      <c r="FA194" s="27">
        <v>2.2767941975910388</v>
      </c>
      <c r="FB194" s="27">
        <v>19.240777194396401</v>
      </c>
      <c r="FC194" s="27">
        <v>18.441501208416781</v>
      </c>
      <c r="FD194" s="27">
        <v>3.036252560630023</v>
      </c>
      <c r="FE194" s="27">
        <v>2.1822144979891824</v>
      </c>
      <c r="FF194" s="27">
        <v>18.441501208416781</v>
      </c>
      <c r="FG194" s="27">
        <v>28.263850999416015</v>
      </c>
      <c r="FH194" s="27">
        <v>4.6534275599578319</v>
      </c>
      <c r="FI194" s="27">
        <v>3.3445100115700814</v>
      </c>
      <c r="FJ194" s="27">
        <v>28.263850999416015</v>
      </c>
      <c r="FK194" s="27">
        <v>42.683175649684216</v>
      </c>
      <c r="FL194" s="27">
        <v>7.207809571248327</v>
      </c>
      <c r="FM194" s="27">
        <v>5.1803946579001074</v>
      </c>
      <c r="FN194" s="27">
        <v>37.094569492581712</v>
      </c>
      <c r="FO194" s="27">
        <v>42.941272528684209</v>
      </c>
      <c r="FP194" s="27">
        <v>7.8292747066683255</v>
      </c>
      <c r="FQ194" s="27">
        <v>5.6270538871398923</v>
      </c>
      <c r="FR194" s="27">
        <v>36.771697584850699</v>
      </c>
      <c r="FS194" s="28">
        <v>41.475686705684211</v>
      </c>
      <c r="FT194" s="28">
        <v>8.9310391363022923</v>
      </c>
      <c r="FU194" s="28">
        <v>6.4189136760426759</v>
      </c>
      <c r="FV194" s="28">
        <v>38.819447209017326</v>
      </c>
      <c r="FW194" s="28">
        <v>41.458289696684211</v>
      </c>
      <c r="FX194" s="28">
        <v>7.9602294274257224</v>
      </c>
      <c r="FY194" s="28">
        <v>5.7211736233971484</v>
      </c>
      <c r="FZ194" s="28">
        <v>38.865331403163658</v>
      </c>
      <c r="GA194" s="28">
        <v>41.477453499684209</v>
      </c>
      <c r="GB194" s="28">
        <v>6.9451662658286555</v>
      </c>
      <c r="GC194" s="28">
        <v>4.9916277429476565</v>
      </c>
      <c r="GD194" s="28">
        <v>38.806278238431759</v>
      </c>
      <c r="GE194" s="28">
        <v>35.799644861089106</v>
      </c>
      <c r="GF194" s="28">
        <v>5.8941385601253318</v>
      </c>
      <c r="GG194" s="28">
        <v>4.2362334365207284</v>
      </c>
      <c r="GH194" s="28">
        <v>35.799644861089106</v>
      </c>
      <c r="GI194" s="28">
        <v>29.352783432471821</v>
      </c>
      <c r="GJ194" s="28">
        <v>4.8327119821343612</v>
      </c>
      <c r="GK194" s="28">
        <v>3.473365255830807</v>
      </c>
      <c r="GL194" s="28">
        <v>29.352783432471821</v>
      </c>
      <c r="GM194" s="28">
        <v>22.847285907339955</v>
      </c>
      <c r="GN194" s="28">
        <v>3.7616314179426107</v>
      </c>
      <c r="GO194" s="28">
        <v>2.7035585651750482</v>
      </c>
      <c r="GP194" s="28">
        <v>22.847285907339955</v>
      </c>
      <c r="GQ194" s="28">
        <v>22.358724848923288</v>
      </c>
      <c r="GR194" s="28">
        <v>3.681193564869961</v>
      </c>
      <c r="GS194" s="28">
        <v>2.6457462963808354</v>
      </c>
      <c r="GT194" s="28">
        <v>22.358724848923288</v>
      </c>
      <c r="GU194" s="28">
        <v>22.033774842949938</v>
      </c>
      <c r="GV194" s="28">
        <v>3.6276930240754286</v>
      </c>
      <c r="GW194" s="28">
        <v>2.6072944043063946</v>
      </c>
      <c r="GX194" s="28">
        <v>22.033774842949938</v>
      </c>
      <c r="GY194" s="28">
        <v>21.627069137485403</v>
      </c>
      <c r="GZ194" s="28">
        <v>3.5607320307330892</v>
      </c>
      <c r="HA194" s="28">
        <v>2.5591682199546257</v>
      </c>
      <c r="HB194" s="28">
        <v>21.627069137485403</v>
      </c>
      <c r="HC194" s="28">
        <v>21.084595556610527</v>
      </c>
      <c r="HD194" s="28">
        <v>3.4714178919115848</v>
      </c>
      <c r="HE194" s="28">
        <v>2.4949763898220025</v>
      </c>
      <c r="HF194" s="28">
        <v>21.084595556610527</v>
      </c>
      <c r="HG194" s="28">
        <v>19.963095505327313</v>
      </c>
      <c r="HH194" s="28">
        <v>3.2867714597165074</v>
      </c>
      <c r="HI194" s="28">
        <v>2.3622673633849973</v>
      </c>
      <c r="HJ194" s="28">
        <v>19.963095505327313</v>
      </c>
      <c r="HK194" s="28">
        <v>26.844485885749773</v>
      </c>
      <c r="HL194" s="28">
        <v>4.4197399164122428</v>
      </c>
      <c r="HM194" s="28">
        <v>3.1765541009325631</v>
      </c>
      <c r="HN194" s="28">
        <v>26.844485885749773</v>
      </c>
      <c r="HO194" s="28">
        <v>40.198787109522513</v>
      </c>
      <c r="HP194" s="28">
        <v>6.6184237886123434</v>
      </c>
      <c r="HQ194" s="28">
        <v>4.7567914911365143</v>
      </c>
      <c r="HR194" s="28">
        <v>35.534341229835249</v>
      </c>
      <c r="HS194" s="28">
        <v>43.206507941921778</v>
      </c>
      <c r="HT194" s="28">
        <v>7.1136220903029104</v>
      </c>
      <c r="HU194" s="28">
        <v>5.1127002608287651</v>
      </c>
      <c r="HV194" s="28">
        <v>35.387076116160209</v>
      </c>
      <c r="HW194" s="29">
        <v>41.475686705684211</v>
      </c>
      <c r="HX194" s="29">
        <v>8.9310391363022976</v>
      </c>
      <c r="HY194" s="29">
        <v>6.4189136760426795</v>
      </c>
      <c r="HZ194" s="29">
        <v>38.819447209017326</v>
      </c>
      <c r="IA194" s="29">
        <v>41.466533169684212</v>
      </c>
      <c r="IB194" s="29">
        <v>8.9079035271800109</v>
      </c>
      <c r="IC194" s="29">
        <v>6.4022856582351002</v>
      </c>
      <c r="ID194" s="29">
        <v>38.857972179818617</v>
      </c>
      <c r="IE194" s="29">
        <v>41.499524546684214</v>
      </c>
      <c r="IF194" s="29">
        <v>8.4399616654833611</v>
      </c>
      <c r="IG194" s="29">
        <v>6.0659666286354712</v>
      </c>
      <c r="IH194" s="29">
        <v>38.773589393567583</v>
      </c>
      <c r="II194" s="29">
        <v>41.547305996684216</v>
      </c>
      <c r="IJ194" s="29">
        <v>8.2490425063126924</v>
      </c>
      <c r="IK194" s="29">
        <v>5.9287492698134869</v>
      </c>
      <c r="IL194" s="29">
        <v>38.657947079771958</v>
      </c>
      <c r="IM194" s="29">
        <v>41.585097050684212</v>
      </c>
      <c r="IN194" s="29">
        <v>8.0197154349951063</v>
      </c>
      <c r="IO194" s="29">
        <v>5.7639273882942526</v>
      </c>
      <c r="IP194" s="29">
        <v>38.585987595041047</v>
      </c>
      <c r="IQ194" s="29">
        <v>41.648563069684215</v>
      </c>
      <c r="IR194" s="29">
        <v>7.803467685592377</v>
      </c>
      <c r="IS194" s="29">
        <v>5.6085058729621258</v>
      </c>
      <c r="IT194" s="29">
        <v>38.496950349649403</v>
      </c>
      <c r="IU194" s="29">
        <v>41.74286772868421</v>
      </c>
      <c r="IV194" s="29">
        <v>7.5575019678795972</v>
      </c>
      <c r="IW194" s="29">
        <v>5.4317254686700114</v>
      </c>
      <c r="IX194" s="29">
        <v>38.377858104294852</v>
      </c>
      <c r="IY194" s="29">
        <v>41.864778446684213</v>
      </c>
      <c r="IZ194" s="29">
        <v>7.5073810771884304</v>
      </c>
      <c r="JA194" s="29">
        <v>5.3957025976688913</v>
      </c>
      <c r="JB194" s="29">
        <v>38.246588288303279</v>
      </c>
      <c r="JC194" s="29">
        <v>42.004699433684209</v>
      </c>
      <c r="JD194" s="29">
        <v>7.4447137384969171</v>
      </c>
      <c r="JE194" s="29">
        <v>5.3506623474551072</v>
      </c>
      <c r="JF194" s="29">
        <v>38.074379828328638</v>
      </c>
      <c r="JG194" s="29">
        <v>42.153832777684215</v>
      </c>
      <c r="JH194" s="29">
        <v>7.3484138577386888</v>
      </c>
      <c r="JI194" s="29">
        <v>5.2814497270459446</v>
      </c>
      <c r="JJ194" s="29">
        <v>37.873295115882058</v>
      </c>
      <c r="JK194" s="29">
        <v>42.088585676967327</v>
      </c>
      <c r="JL194" s="29">
        <v>6.9295647133468474</v>
      </c>
      <c r="JM194" s="29">
        <v>4.9804145999903149</v>
      </c>
      <c r="JN194" s="29">
        <v>36.761023788123566</v>
      </c>
      <c r="JO194" s="29">
        <v>40.087026081541964</v>
      </c>
      <c r="JP194" s="29">
        <v>6.6000231875143314</v>
      </c>
      <c r="JQ194" s="29">
        <v>4.7435666168264987</v>
      </c>
      <c r="JR194" s="29">
        <v>35.849830517727831</v>
      </c>
      <c r="JS194" s="29">
        <v>40.429001192052489</v>
      </c>
      <c r="JT194" s="29">
        <v>6.6563267819573593</v>
      </c>
      <c r="JU194" s="29">
        <v>4.7840331187491794</v>
      </c>
      <c r="JV194" s="29">
        <v>35.493198091331024</v>
      </c>
      <c r="JW194" s="29">
        <v>40.408171063377381</v>
      </c>
      <c r="JX194" s="29">
        <v>6.6528972600972214</v>
      </c>
      <c r="JY194" s="29">
        <v>4.7815682538623099</v>
      </c>
      <c r="JZ194" s="29">
        <v>35.563403529453964</v>
      </c>
    </row>
    <row r="195" spans="1:286" ht="15" thickBot="1" x14ac:dyDescent="0.4">
      <c r="A195" s="2"/>
      <c r="B195" s="74" t="s">
        <v>668</v>
      </c>
      <c r="C195" s="74" t="s">
        <v>865</v>
      </c>
      <c r="D195" s="74" t="s">
        <v>850</v>
      </c>
      <c r="E195" s="87">
        <v>350800</v>
      </c>
      <c r="F195" s="84">
        <v>575111</v>
      </c>
      <c r="G195" s="22">
        <v>3.1025616330000001</v>
      </c>
      <c r="H195" s="22">
        <v>3.1025616330000001</v>
      </c>
      <c r="I195" s="22">
        <v>3.1025616330000001</v>
      </c>
      <c r="J195" s="22">
        <v>2.3207453140177821</v>
      </c>
      <c r="K195" s="22">
        <v>3.1032996399999999</v>
      </c>
      <c r="L195" s="22">
        <v>3.1032996399999999</v>
      </c>
      <c r="M195" s="22">
        <v>3.1032996399999999</v>
      </c>
      <c r="N195" s="22">
        <v>2.3179766269591804</v>
      </c>
      <c r="O195" s="22">
        <v>3.1098923630000002</v>
      </c>
      <c r="P195" s="22">
        <v>3.1098923630000002</v>
      </c>
      <c r="Q195" s="22">
        <v>3.1098923630000002</v>
      </c>
      <c r="R195" s="22">
        <v>2.2891814185552595</v>
      </c>
      <c r="S195" s="22">
        <v>3.1183095230000002</v>
      </c>
      <c r="T195" s="22">
        <v>3.1183095230000002</v>
      </c>
      <c r="U195" s="22">
        <v>3.1183095230000002</v>
      </c>
      <c r="V195" s="22">
        <v>2.2544679197958226</v>
      </c>
      <c r="W195" s="22">
        <v>3.1286519899999998</v>
      </c>
      <c r="X195" s="22">
        <v>3.1286519899999998</v>
      </c>
      <c r="Y195" s="22">
        <v>3.1286519899999998</v>
      </c>
      <c r="Z195" s="22">
        <v>2.238033636340802</v>
      </c>
      <c r="AA195" s="22">
        <v>3.1407785459999999</v>
      </c>
      <c r="AB195" s="22">
        <v>3.1407785459999999</v>
      </c>
      <c r="AC195" s="22">
        <v>3.1407785459999999</v>
      </c>
      <c r="AD195" s="22">
        <v>2.1867582132573715</v>
      </c>
      <c r="AE195" s="22">
        <v>3.1544770529999999</v>
      </c>
      <c r="AF195" s="22">
        <v>3.1544770529999999</v>
      </c>
      <c r="AG195" s="22">
        <v>3.1544770529999999</v>
      </c>
      <c r="AH195" s="22">
        <v>2.1356018991286811</v>
      </c>
      <c r="AI195" s="22">
        <v>3.1705911090000001</v>
      </c>
      <c r="AJ195" s="22">
        <v>3.1705911090000001</v>
      </c>
      <c r="AK195" s="22">
        <v>3.1705911090000001</v>
      </c>
      <c r="AL195" s="22">
        <v>2.0878107727590356</v>
      </c>
      <c r="AM195" s="22">
        <v>3.1889007349999998</v>
      </c>
      <c r="AN195" s="22">
        <v>3.1889007349999998</v>
      </c>
      <c r="AO195" s="22">
        <v>3.1889007349999998</v>
      </c>
      <c r="AP195" s="22">
        <v>2.0229016063658292</v>
      </c>
      <c r="AQ195" s="22">
        <v>3.2111261839999998</v>
      </c>
      <c r="AR195" s="22">
        <v>3.2111261839999998</v>
      </c>
      <c r="AS195" s="22">
        <v>3.2111261839999998</v>
      </c>
      <c r="AT195" s="22">
        <v>1.9370813664779458</v>
      </c>
      <c r="AU195" s="22">
        <v>3.3063927099999999</v>
      </c>
      <c r="AV195" s="22">
        <v>3.3063927099999999</v>
      </c>
      <c r="AW195" s="22">
        <v>3.3063927099999999</v>
      </c>
      <c r="AX195" s="22">
        <v>1.6315245497300859</v>
      </c>
      <c r="AY195" s="22">
        <v>3.3670498050000002</v>
      </c>
      <c r="AZ195" s="22">
        <v>3.3670498050000002</v>
      </c>
      <c r="BA195" s="22">
        <v>3.3670498050000002</v>
      </c>
      <c r="BB195" s="22">
        <v>1.5078518629613806</v>
      </c>
      <c r="BC195" s="22">
        <v>3.3930609839999999</v>
      </c>
      <c r="BD195" s="22">
        <v>3.3930609839999999</v>
      </c>
      <c r="BE195" s="22">
        <v>3.3930609839999999</v>
      </c>
      <c r="BF195" s="22">
        <v>1.4819965415404999</v>
      </c>
      <c r="BG195" s="22">
        <v>3.3978367089999999</v>
      </c>
      <c r="BH195" s="22">
        <v>3.3978367089999999</v>
      </c>
      <c r="BI195" s="22">
        <v>3.3978367089999999</v>
      </c>
      <c r="BJ195" s="22">
        <v>1.5707759638075365</v>
      </c>
      <c r="BK195" s="25">
        <v>3.1025076829999998</v>
      </c>
      <c r="BL195" s="25">
        <v>3.1025076829999998</v>
      </c>
      <c r="BM195" s="25">
        <v>3.1025076829999998</v>
      </c>
      <c r="BN195" s="25">
        <v>2.3207453140177821</v>
      </c>
      <c r="BO195" s="25">
        <v>3.1039996990000001</v>
      </c>
      <c r="BP195" s="25">
        <v>3.1039996990000001</v>
      </c>
      <c r="BQ195" s="25">
        <v>3.1039996990000001</v>
      </c>
      <c r="BR195" s="25">
        <v>2.3204514478449143</v>
      </c>
      <c r="BS195" s="25">
        <v>3.109697379</v>
      </c>
      <c r="BT195" s="25">
        <v>3.109697379</v>
      </c>
      <c r="BU195" s="25">
        <v>3.109697379</v>
      </c>
      <c r="BV195" s="25">
        <v>2.3042761161130958</v>
      </c>
      <c r="BW195" s="25">
        <v>3.1158150039999999</v>
      </c>
      <c r="BX195" s="25">
        <v>3.1158150039999999</v>
      </c>
      <c r="BY195" s="25">
        <v>3.1158150039999999</v>
      </c>
      <c r="BZ195" s="25">
        <v>2.2852377765990166</v>
      </c>
      <c r="CA195" s="25">
        <v>3.1227121549999999</v>
      </c>
      <c r="CB195" s="25">
        <v>3.1227121549999999</v>
      </c>
      <c r="CC195" s="25">
        <v>3.1227121549999999</v>
      </c>
      <c r="CD195" s="25">
        <v>2.2700268968202817</v>
      </c>
      <c r="CE195" s="25">
        <v>3.1313176949999999</v>
      </c>
      <c r="CF195" s="25">
        <v>3.1313176949999999</v>
      </c>
      <c r="CG195" s="25">
        <v>3.1313176949999999</v>
      </c>
      <c r="CH195" s="25">
        <v>2.2492197989442708</v>
      </c>
      <c r="CI195" s="25">
        <v>3.1416201730000002</v>
      </c>
      <c r="CJ195" s="25">
        <v>3.1416201730000002</v>
      </c>
      <c r="CK195" s="25">
        <v>3.1416201730000002</v>
      </c>
      <c r="CL195" s="25">
        <v>2.2118103201232091</v>
      </c>
      <c r="CM195" s="25">
        <v>3.1536895409999999</v>
      </c>
      <c r="CN195" s="25">
        <v>3.1536895409999999</v>
      </c>
      <c r="CO195" s="25">
        <v>3.1536895409999999</v>
      </c>
      <c r="CP195" s="25">
        <v>2.1375492249967865</v>
      </c>
      <c r="CQ195" s="25">
        <v>3.1673910030000001</v>
      </c>
      <c r="CR195" s="25">
        <v>3.1673910030000001</v>
      </c>
      <c r="CS195" s="25">
        <v>3.1673910030000001</v>
      </c>
      <c r="CT195" s="25">
        <v>2.0546513631304055</v>
      </c>
      <c r="CU195" s="25">
        <v>3.1826050420000001</v>
      </c>
      <c r="CV195" s="25">
        <v>3.1826050420000001</v>
      </c>
      <c r="CW195" s="25">
        <v>3.1826050420000001</v>
      </c>
      <c r="CX195" s="25">
        <v>1.9571047161361184</v>
      </c>
      <c r="CY195" s="25">
        <v>3.2135227639999999</v>
      </c>
      <c r="CZ195" s="25">
        <v>3.2135227639999999</v>
      </c>
      <c r="DA195" s="25">
        <v>3.2135227639999999</v>
      </c>
      <c r="DB195" s="25">
        <v>1.8420512750466669</v>
      </c>
      <c r="DC195" s="25">
        <v>3.2376789879999999</v>
      </c>
      <c r="DD195" s="25">
        <v>3.2376789879999999</v>
      </c>
      <c r="DE195" s="25">
        <v>3.2376789879999999</v>
      </c>
      <c r="DF195" s="25">
        <v>1.7713858558280995</v>
      </c>
      <c r="DG195" s="25">
        <v>3.2527811830000002</v>
      </c>
      <c r="DH195" s="25">
        <v>3.2527811830000002</v>
      </c>
      <c r="DI195" s="25">
        <v>3.2527811830000002</v>
      </c>
      <c r="DJ195" s="25">
        <v>1.6463643601165847</v>
      </c>
      <c r="DK195" s="25">
        <v>3.2611744969999998</v>
      </c>
      <c r="DL195" s="25">
        <v>3.2611744969999998</v>
      </c>
      <c r="DM195" s="25">
        <v>3.2611744969999998</v>
      </c>
      <c r="DN195" s="25">
        <v>1.5778203932995796</v>
      </c>
      <c r="DO195" s="27">
        <v>3.1025616330000001</v>
      </c>
      <c r="DP195" s="27">
        <v>3.1025616330000001</v>
      </c>
      <c r="DQ195" s="27">
        <v>3.1025616330000001</v>
      </c>
      <c r="DR195" s="27">
        <v>2.3207453140177821</v>
      </c>
      <c r="DS195" s="27">
        <v>3.1032996399999999</v>
      </c>
      <c r="DT195" s="27">
        <v>3.1032996399999999</v>
      </c>
      <c r="DU195" s="27">
        <v>3.1032996399999999</v>
      </c>
      <c r="DV195" s="27">
        <v>2.3179766269591804</v>
      </c>
      <c r="DW195" s="27">
        <v>3.1098923620000001</v>
      </c>
      <c r="DX195" s="27">
        <v>3.1098923620000001</v>
      </c>
      <c r="DY195" s="27">
        <v>3.1098923620000001</v>
      </c>
      <c r="DZ195" s="27">
        <v>2.2891814195825835</v>
      </c>
      <c r="EA195" s="27">
        <v>3.1183095230000002</v>
      </c>
      <c r="EB195" s="27">
        <v>3.1183095230000002</v>
      </c>
      <c r="EC195" s="27">
        <v>3.1183095230000002</v>
      </c>
      <c r="ED195" s="27">
        <v>2.2544679197958226</v>
      </c>
      <c r="EE195" s="27">
        <v>3.128651992</v>
      </c>
      <c r="EF195" s="27">
        <v>3.128651992</v>
      </c>
      <c r="EG195" s="27">
        <v>3.128651992</v>
      </c>
      <c r="EH195" s="27">
        <v>2.2380336262899627</v>
      </c>
      <c r="EI195" s="27">
        <v>3.1407785439999998</v>
      </c>
      <c r="EJ195" s="27">
        <v>3.1407785439999998</v>
      </c>
      <c r="EK195" s="27">
        <v>3.1407785439999998</v>
      </c>
      <c r="EL195" s="27">
        <v>2.1867582253724294</v>
      </c>
      <c r="EM195" s="27">
        <v>3.1544770529999999</v>
      </c>
      <c r="EN195" s="27">
        <v>3.1544770529999999</v>
      </c>
      <c r="EO195" s="27">
        <v>3.1544770529999999</v>
      </c>
      <c r="EP195" s="27">
        <v>2.1356018991286811</v>
      </c>
      <c r="EQ195" s="27">
        <v>3.1705911090000001</v>
      </c>
      <c r="ER195" s="27">
        <v>3.1705911090000001</v>
      </c>
      <c r="ES195" s="27">
        <v>3.1705911090000001</v>
      </c>
      <c r="ET195" s="27">
        <v>2.0878107727590356</v>
      </c>
      <c r="EU195" s="27">
        <v>3.1889007349999998</v>
      </c>
      <c r="EV195" s="27">
        <v>3.1889007349999998</v>
      </c>
      <c r="EW195" s="27">
        <v>3.1889007349999998</v>
      </c>
      <c r="EX195" s="27">
        <v>2.0229016063658292</v>
      </c>
      <c r="EY195" s="27">
        <v>3.2093456329999999</v>
      </c>
      <c r="EZ195" s="27">
        <v>3.2093456329999999</v>
      </c>
      <c r="FA195" s="27">
        <v>3.2093456329999999</v>
      </c>
      <c r="FB195" s="27">
        <v>1.9437422530852331</v>
      </c>
      <c r="FC195" s="27">
        <v>3.2963746779999998</v>
      </c>
      <c r="FD195" s="27">
        <v>3.2963746779999998</v>
      </c>
      <c r="FE195" s="27">
        <v>3.2963746779999998</v>
      </c>
      <c r="FF195" s="27">
        <v>1.6608385715141969</v>
      </c>
      <c r="FG195" s="27">
        <v>3.3558341870000001</v>
      </c>
      <c r="FH195" s="27">
        <v>3.3558341870000001</v>
      </c>
      <c r="FI195" s="27">
        <v>3.3558341870000001</v>
      </c>
      <c r="FJ195" s="27">
        <v>1.5428691680552302</v>
      </c>
      <c r="FK195" s="27">
        <v>3.3813711030000002</v>
      </c>
      <c r="FL195" s="27">
        <v>3.3813711030000002</v>
      </c>
      <c r="FM195" s="27">
        <v>3.3813711030000002</v>
      </c>
      <c r="FN195" s="27">
        <v>1.5129468477848713</v>
      </c>
      <c r="FO195" s="27">
        <v>3.3866641689999999</v>
      </c>
      <c r="FP195" s="27">
        <v>3.3866641689999999</v>
      </c>
      <c r="FQ195" s="27">
        <v>3.3866641689999999</v>
      </c>
      <c r="FR195" s="27">
        <v>1.5948701012659574</v>
      </c>
      <c r="FS195" s="28">
        <v>3.1026743720000001</v>
      </c>
      <c r="FT195" s="28">
        <v>3.1026743720000001</v>
      </c>
      <c r="FU195" s="28">
        <v>3.1026743720000001</v>
      </c>
      <c r="FV195" s="28">
        <v>2.3207453140177821</v>
      </c>
      <c r="FW195" s="28">
        <v>3.103596343</v>
      </c>
      <c r="FX195" s="28">
        <v>3.103596343</v>
      </c>
      <c r="FY195" s="28">
        <v>3.103596343</v>
      </c>
      <c r="FZ195" s="28">
        <v>2.3166530121757982</v>
      </c>
      <c r="GA195" s="28">
        <v>3.1118177020000002</v>
      </c>
      <c r="GB195" s="28">
        <v>3.1118177020000002</v>
      </c>
      <c r="GC195" s="28">
        <v>3.1118177020000002</v>
      </c>
      <c r="GD195" s="28">
        <v>2.2837462820442589</v>
      </c>
      <c r="GE195" s="28">
        <v>3.123173344</v>
      </c>
      <c r="GF195" s="28">
        <v>3.123173344</v>
      </c>
      <c r="GG195" s="28">
        <v>3.123173344</v>
      </c>
      <c r="GH195" s="28">
        <v>2.2457679257861267</v>
      </c>
      <c r="GI195" s="28">
        <v>3.1387174070000001</v>
      </c>
      <c r="GJ195" s="28">
        <v>3.1387174070000001</v>
      </c>
      <c r="GK195" s="28">
        <v>3.1387174070000001</v>
      </c>
      <c r="GL195" s="28">
        <v>2.2271403966764436</v>
      </c>
      <c r="GM195" s="28">
        <v>3.1582837050000001</v>
      </c>
      <c r="GN195" s="28">
        <v>3.1582837050000001</v>
      </c>
      <c r="GO195" s="28">
        <v>3.1582837050000001</v>
      </c>
      <c r="GP195" s="28">
        <v>2.1705815270856288</v>
      </c>
      <c r="GQ195" s="28">
        <v>3.181820257</v>
      </c>
      <c r="GR195" s="28">
        <v>3.181820257</v>
      </c>
      <c r="GS195" s="28">
        <v>3.181820257</v>
      </c>
      <c r="GT195" s="28">
        <v>2.1115865275554744</v>
      </c>
      <c r="GU195" s="28">
        <v>3.2104200089999999</v>
      </c>
      <c r="GV195" s="28">
        <v>3.2104200089999999</v>
      </c>
      <c r="GW195" s="28">
        <v>3.2104200089999999</v>
      </c>
      <c r="GX195" s="28">
        <v>2.0605229725791134</v>
      </c>
      <c r="GY195" s="28">
        <v>3.2433882079999998</v>
      </c>
      <c r="GZ195" s="28">
        <v>3.2433882079999998</v>
      </c>
      <c r="HA195" s="28">
        <v>3.2433882079999998</v>
      </c>
      <c r="HB195" s="28">
        <v>2.0023918645266776</v>
      </c>
      <c r="HC195" s="28">
        <v>3.2826695360000002</v>
      </c>
      <c r="HD195" s="28">
        <v>3.2826695360000002</v>
      </c>
      <c r="HE195" s="28">
        <v>3.2826695360000002</v>
      </c>
      <c r="HF195" s="28">
        <v>1.9477280769516461</v>
      </c>
      <c r="HG195" s="28">
        <v>3.3855849309999999</v>
      </c>
      <c r="HH195" s="28">
        <v>3.3855849309999999</v>
      </c>
      <c r="HI195" s="28">
        <v>3.3855849309999999</v>
      </c>
      <c r="HJ195" s="28">
        <v>1.7298953718156234</v>
      </c>
      <c r="HK195" s="28">
        <v>3.4452136329999998</v>
      </c>
      <c r="HL195" s="28">
        <v>3.4452136329999998</v>
      </c>
      <c r="HM195" s="28">
        <v>3.4452136329999998</v>
      </c>
      <c r="HN195" s="28">
        <v>1.5003669961922241</v>
      </c>
      <c r="HO195" s="28">
        <v>3.4580452570000002</v>
      </c>
      <c r="HP195" s="28">
        <v>3.4580452570000002</v>
      </c>
      <c r="HQ195" s="28">
        <v>3.4580452570000002</v>
      </c>
      <c r="HR195" s="28">
        <v>1.4216720294521572</v>
      </c>
      <c r="HS195" s="28">
        <v>3.457222046</v>
      </c>
      <c r="HT195" s="28">
        <v>3.457222046</v>
      </c>
      <c r="HU195" s="28">
        <v>3.457222046</v>
      </c>
      <c r="HV195" s="28">
        <v>1.3924837515500357</v>
      </c>
      <c r="HW195" s="29">
        <v>3.1026743720000001</v>
      </c>
      <c r="HX195" s="29">
        <v>3.1026743720000001</v>
      </c>
      <c r="HY195" s="29">
        <v>3.1026743720000001</v>
      </c>
      <c r="HZ195" s="29">
        <v>2.3207453140177821</v>
      </c>
      <c r="IA195" s="29">
        <v>3.102823361</v>
      </c>
      <c r="IB195" s="29">
        <v>3.102823361</v>
      </c>
      <c r="IC195" s="29">
        <v>3.102823361</v>
      </c>
      <c r="ID195" s="29">
        <v>2.3194114706305062</v>
      </c>
      <c r="IE195" s="29">
        <v>3.1149543180000001</v>
      </c>
      <c r="IF195" s="29">
        <v>3.1149543180000001</v>
      </c>
      <c r="IG195" s="29">
        <v>3.1149543180000001</v>
      </c>
      <c r="IH195" s="29">
        <v>2.2774415102489605</v>
      </c>
      <c r="II195" s="29">
        <v>3.1278352030000001</v>
      </c>
      <c r="IJ195" s="29">
        <v>3.1278352030000001</v>
      </c>
      <c r="IK195" s="29">
        <v>3.1278352030000001</v>
      </c>
      <c r="IL195" s="29">
        <v>2.2369741077874767</v>
      </c>
      <c r="IM195" s="29">
        <v>3.1444937849999999</v>
      </c>
      <c r="IN195" s="29">
        <v>3.1444937849999999</v>
      </c>
      <c r="IO195" s="29">
        <v>3.1444937849999999</v>
      </c>
      <c r="IP195" s="29">
        <v>2.2000770552975353</v>
      </c>
      <c r="IQ195" s="29">
        <v>3.164050322</v>
      </c>
      <c r="IR195" s="29">
        <v>3.164050322</v>
      </c>
      <c r="IS195" s="29">
        <v>3.164050322</v>
      </c>
      <c r="IT195" s="29">
        <v>2.1416580400293039</v>
      </c>
      <c r="IU195" s="29">
        <v>3.1874659009999999</v>
      </c>
      <c r="IV195" s="29">
        <v>3.1874659009999999</v>
      </c>
      <c r="IW195" s="29">
        <v>3.1874659009999999</v>
      </c>
      <c r="IX195" s="29">
        <v>2.086237008475027</v>
      </c>
      <c r="IY195" s="29">
        <v>3.2144315080000001</v>
      </c>
      <c r="IZ195" s="29">
        <v>3.2144315080000001</v>
      </c>
      <c r="JA195" s="29">
        <v>3.2144315080000001</v>
      </c>
      <c r="JB195" s="29">
        <v>2.0420050243245935</v>
      </c>
      <c r="JC195" s="29">
        <v>3.2446888610000002</v>
      </c>
      <c r="JD195" s="29">
        <v>3.2446888610000002</v>
      </c>
      <c r="JE195" s="29">
        <v>3.2446888610000002</v>
      </c>
      <c r="JF195" s="29">
        <v>1.9917133694310609</v>
      </c>
      <c r="JG195" s="29">
        <v>3.2792564390000001</v>
      </c>
      <c r="JH195" s="29">
        <v>3.2792564390000001</v>
      </c>
      <c r="JI195" s="29">
        <v>3.2792564390000001</v>
      </c>
      <c r="JJ195" s="29">
        <v>1.9398308113079104</v>
      </c>
      <c r="JK195" s="29">
        <v>3.365384122</v>
      </c>
      <c r="JL195" s="29">
        <v>3.365384122</v>
      </c>
      <c r="JM195" s="29">
        <v>3.365384122</v>
      </c>
      <c r="JN195" s="29">
        <v>1.7289119059609686</v>
      </c>
      <c r="JO195" s="29">
        <v>3.3938784310000001</v>
      </c>
      <c r="JP195" s="29">
        <v>3.3938784310000001</v>
      </c>
      <c r="JQ195" s="29">
        <v>3.3938784310000001</v>
      </c>
      <c r="JR195" s="29">
        <v>1.6407272364561158</v>
      </c>
      <c r="JS195" s="29">
        <v>3.3884203460000002</v>
      </c>
      <c r="JT195" s="29">
        <v>3.3884203460000002</v>
      </c>
      <c r="JU195" s="29">
        <v>3.3884203460000002</v>
      </c>
      <c r="JV195" s="29">
        <v>1.6310952322212964</v>
      </c>
      <c r="JW195" s="29">
        <v>3.3749299879999999</v>
      </c>
      <c r="JX195" s="29">
        <v>3.3749299879999999</v>
      </c>
      <c r="JY195" s="29">
        <v>3.3749299879999999</v>
      </c>
      <c r="JZ195" s="29">
        <v>1.6535805931840555</v>
      </c>
    </row>
    <row r="196" spans="1:286" ht="15" thickBot="1" x14ac:dyDescent="0.4">
      <c r="A196" s="2"/>
      <c r="B196" s="74" t="s">
        <v>669</v>
      </c>
      <c r="C196" s="74" t="s">
        <v>448</v>
      </c>
      <c r="D196" s="74" t="s">
        <v>850</v>
      </c>
      <c r="E196" s="87">
        <v>359833</v>
      </c>
      <c r="F196" s="84">
        <v>478813</v>
      </c>
      <c r="G196" s="22">
        <v>13.685611605</v>
      </c>
      <c r="H196" s="22">
        <v>13.685611605</v>
      </c>
      <c r="I196" s="22">
        <v>13.685611605</v>
      </c>
      <c r="J196" s="22">
        <v>6.5095499940647166</v>
      </c>
      <c r="K196" s="22">
        <v>13.687231821999999</v>
      </c>
      <c r="L196" s="22">
        <v>13.687231821999999</v>
      </c>
      <c r="M196" s="22">
        <v>13.687231821999999</v>
      </c>
      <c r="N196" s="22">
        <v>6.511136552602883</v>
      </c>
      <c r="O196" s="22">
        <v>13.764671039</v>
      </c>
      <c r="P196" s="22">
        <v>13.764671039</v>
      </c>
      <c r="Q196" s="22">
        <v>13.764671039</v>
      </c>
      <c r="R196" s="22">
        <v>6.3029402104135768</v>
      </c>
      <c r="S196" s="22">
        <v>13.853746895</v>
      </c>
      <c r="T196" s="22">
        <v>13.853746895</v>
      </c>
      <c r="U196" s="22">
        <v>13.853746895</v>
      </c>
      <c r="V196" s="22">
        <v>6.104662834864202</v>
      </c>
      <c r="W196" s="22">
        <v>13.913374635</v>
      </c>
      <c r="X196" s="22">
        <v>13.913374635</v>
      </c>
      <c r="Y196" s="22">
        <v>13.913374635</v>
      </c>
      <c r="Z196" s="22">
        <v>5.9245388443602698</v>
      </c>
      <c r="AA196" s="22">
        <v>13.959939007999999</v>
      </c>
      <c r="AB196" s="22">
        <v>13.959939007999999</v>
      </c>
      <c r="AC196" s="22">
        <v>13.959939007999999</v>
      </c>
      <c r="AD196" s="22">
        <v>5.9189093218926301</v>
      </c>
      <c r="AE196" s="22">
        <v>14.010866866000001</v>
      </c>
      <c r="AF196" s="22">
        <v>14.010866866000001</v>
      </c>
      <c r="AG196" s="22">
        <v>14.010866866000001</v>
      </c>
      <c r="AH196" s="22">
        <v>5.714565298274759</v>
      </c>
      <c r="AI196" s="22">
        <v>14.068381266999999</v>
      </c>
      <c r="AJ196" s="22">
        <v>14.068381266999999</v>
      </c>
      <c r="AK196" s="22">
        <v>14.068381266999999</v>
      </c>
      <c r="AL196" s="22">
        <v>5.5611330699768668</v>
      </c>
      <c r="AM196" s="22">
        <v>14.130856914999999</v>
      </c>
      <c r="AN196" s="22">
        <v>14.130856914999999</v>
      </c>
      <c r="AO196" s="22">
        <v>14.130856914999999</v>
      </c>
      <c r="AP196" s="22">
        <v>5.4275302245791304</v>
      </c>
      <c r="AQ196" s="22">
        <v>14.205811504</v>
      </c>
      <c r="AR196" s="22">
        <v>14.205811504</v>
      </c>
      <c r="AS196" s="22">
        <v>14.205811504</v>
      </c>
      <c r="AT196" s="22">
        <v>5.155348312357896</v>
      </c>
      <c r="AU196" s="22">
        <v>14.507018663</v>
      </c>
      <c r="AV196" s="22">
        <v>14.507018663</v>
      </c>
      <c r="AW196" s="22">
        <v>14.507018663</v>
      </c>
      <c r="AX196" s="22">
        <v>4.1485200936400934</v>
      </c>
      <c r="AY196" s="22">
        <v>14.722713221999999</v>
      </c>
      <c r="AZ196" s="22">
        <v>14.722713221999999</v>
      </c>
      <c r="BA196" s="22">
        <v>14.722713221999999</v>
      </c>
      <c r="BB196" s="22">
        <v>3.6733605218334198</v>
      </c>
      <c r="BC196" s="22">
        <v>14.837972616</v>
      </c>
      <c r="BD196" s="22">
        <v>14.837972616</v>
      </c>
      <c r="BE196" s="22">
        <v>14.837972616</v>
      </c>
      <c r="BF196" s="22">
        <v>3.534669050818767</v>
      </c>
      <c r="BG196" s="22">
        <v>14.899713509</v>
      </c>
      <c r="BH196" s="22">
        <v>14.899713509</v>
      </c>
      <c r="BI196" s="22">
        <v>14.899713509</v>
      </c>
      <c r="BJ196" s="22">
        <v>3.7452434442372393</v>
      </c>
      <c r="BK196" s="25">
        <v>13.68553842</v>
      </c>
      <c r="BL196" s="25">
        <v>13.68553842</v>
      </c>
      <c r="BM196" s="25">
        <v>13.68553842</v>
      </c>
      <c r="BN196" s="25">
        <v>6.5095499940647166</v>
      </c>
      <c r="BO196" s="25">
        <v>13.69698814</v>
      </c>
      <c r="BP196" s="25">
        <v>13.69698814</v>
      </c>
      <c r="BQ196" s="25">
        <v>13.69698814</v>
      </c>
      <c r="BR196" s="25">
        <v>6.5326673726526847</v>
      </c>
      <c r="BS196" s="25">
        <v>13.763842378</v>
      </c>
      <c r="BT196" s="25">
        <v>13.763842378</v>
      </c>
      <c r="BU196" s="25">
        <v>13.763842378</v>
      </c>
      <c r="BV196" s="25">
        <v>6.318056573278211</v>
      </c>
      <c r="BW196" s="25">
        <v>13.824853096</v>
      </c>
      <c r="BX196" s="25">
        <v>13.824853096</v>
      </c>
      <c r="BY196" s="25">
        <v>13.824853096</v>
      </c>
      <c r="BZ196" s="25">
        <v>6.1090057466335175</v>
      </c>
      <c r="CA196" s="25">
        <v>13.843029881</v>
      </c>
      <c r="CB196" s="25">
        <v>13.843029881</v>
      </c>
      <c r="CC196" s="25">
        <v>13.843029881</v>
      </c>
      <c r="CD196" s="25">
        <v>5.9110325947218838</v>
      </c>
      <c r="CE196" s="25">
        <v>13.866571560000001</v>
      </c>
      <c r="CF196" s="25">
        <v>13.866571560000001</v>
      </c>
      <c r="CG196" s="25">
        <v>13.866571560000001</v>
      </c>
      <c r="CH196" s="25">
        <v>5.8588977900499124</v>
      </c>
      <c r="CI196" s="25">
        <v>13.90146631</v>
      </c>
      <c r="CJ196" s="25">
        <v>13.90146631</v>
      </c>
      <c r="CK196" s="25">
        <v>13.90146631</v>
      </c>
      <c r="CL196" s="25">
        <v>5.5603267284915203</v>
      </c>
      <c r="CM196" s="25">
        <v>13.946957392</v>
      </c>
      <c r="CN196" s="25">
        <v>13.946957392</v>
      </c>
      <c r="CO196" s="25">
        <v>13.946957392</v>
      </c>
      <c r="CP196" s="25">
        <v>5.2720337349847899</v>
      </c>
      <c r="CQ196" s="25">
        <v>14.002961933</v>
      </c>
      <c r="CR196" s="25">
        <v>14.002961933</v>
      </c>
      <c r="CS196" s="25">
        <v>14.002961933</v>
      </c>
      <c r="CT196" s="25">
        <v>4.956552099826963</v>
      </c>
      <c r="CU196" s="25">
        <v>14.068632084000001</v>
      </c>
      <c r="CV196" s="25">
        <v>14.068632084000001</v>
      </c>
      <c r="CW196" s="25">
        <v>14.068632084000001</v>
      </c>
      <c r="CX196" s="25">
        <v>4.4850062125437633</v>
      </c>
      <c r="CY196" s="25">
        <v>14.159760158000001</v>
      </c>
      <c r="CZ196" s="25">
        <v>14.159760158000001</v>
      </c>
      <c r="DA196" s="25">
        <v>14.159760158000001</v>
      </c>
      <c r="DB196" s="25">
        <v>4.2860191572787683</v>
      </c>
      <c r="DC196" s="25">
        <v>14.228516055</v>
      </c>
      <c r="DD196" s="25">
        <v>14.228516055</v>
      </c>
      <c r="DE196" s="25">
        <v>14.228516055</v>
      </c>
      <c r="DF196" s="25">
        <v>4.247057417974327</v>
      </c>
      <c r="DG196" s="25">
        <v>14.27262428</v>
      </c>
      <c r="DH196" s="25">
        <v>14.27262428</v>
      </c>
      <c r="DI196" s="25">
        <v>14.27262428</v>
      </c>
      <c r="DJ196" s="25">
        <v>4.1281439013771815</v>
      </c>
      <c r="DK196" s="25">
        <v>14.294749689</v>
      </c>
      <c r="DL196" s="25">
        <v>14.294749689</v>
      </c>
      <c r="DM196" s="25">
        <v>14.294749689</v>
      </c>
      <c r="DN196" s="25">
        <v>4.0180071910157213</v>
      </c>
      <c r="DO196" s="27">
        <v>13.685611605</v>
      </c>
      <c r="DP196" s="27">
        <v>13.685611605</v>
      </c>
      <c r="DQ196" s="27">
        <v>13.685611605</v>
      </c>
      <c r="DR196" s="27">
        <v>6.5095499940647166</v>
      </c>
      <c r="DS196" s="27">
        <v>13.687213505999999</v>
      </c>
      <c r="DT196" s="27">
        <v>13.687213505999999</v>
      </c>
      <c r="DU196" s="27">
        <v>13.687213505999999</v>
      </c>
      <c r="DV196" s="27">
        <v>6.5111519347544382</v>
      </c>
      <c r="DW196" s="27">
        <v>13.7646344</v>
      </c>
      <c r="DX196" s="27">
        <v>13.7646344</v>
      </c>
      <c r="DY196" s="27">
        <v>13.7646344</v>
      </c>
      <c r="DZ196" s="27">
        <v>6.3029714254096909</v>
      </c>
      <c r="EA196" s="27">
        <v>13.853692427</v>
      </c>
      <c r="EB196" s="27">
        <v>13.853692427</v>
      </c>
      <c r="EC196" s="27">
        <v>13.853692427</v>
      </c>
      <c r="ED196" s="27">
        <v>6.1047095591688096</v>
      </c>
      <c r="EE196" s="27">
        <v>13.913287914</v>
      </c>
      <c r="EF196" s="27">
        <v>13.913287914</v>
      </c>
      <c r="EG196" s="27">
        <v>13.913287914</v>
      </c>
      <c r="EH196" s="27">
        <v>5.9246006297577525</v>
      </c>
      <c r="EI196" s="27">
        <v>13.959964932</v>
      </c>
      <c r="EJ196" s="27">
        <v>13.959964932</v>
      </c>
      <c r="EK196" s="27">
        <v>13.959964932</v>
      </c>
      <c r="EL196" s="27">
        <v>5.9188913369619893</v>
      </c>
      <c r="EM196" s="27">
        <v>14.011141948000001</v>
      </c>
      <c r="EN196" s="27">
        <v>14.011141948000001</v>
      </c>
      <c r="EO196" s="27">
        <v>14.011141948000001</v>
      </c>
      <c r="EP196" s="27">
        <v>5.7143731119641501</v>
      </c>
      <c r="EQ196" s="27">
        <v>14.068703911</v>
      </c>
      <c r="ER196" s="27">
        <v>14.068703911</v>
      </c>
      <c r="ES196" s="27">
        <v>14.068703911</v>
      </c>
      <c r="ET196" s="27">
        <v>5.560908543347848</v>
      </c>
      <c r="EU196" s="27">
        <v>14.131222535999999</v>
      </c>
      <c r="EV196" s="27">
        <v>14.131222535999999</v>
      </c>
      <c r="EW196" s="27">
        <v>14.131222535999999</v>
      </c>
      <c r="EX196" s="27">
        <v>5.4272777256599891</v>
      </c>
      <c r="EY196" s="27">
        <v>14.200760511</v>
      </c>
      <c r="EZ196" s="27">
        <v>14.200760511</v>
      </c>
      <c r="FA196" s="27">
        <v>14.200760511</v>
      </c>
      <c r="FB196" s="27">
        <v>5.1744572312158974</v>
      </c>
      <c r="FC196" s="27">
        <v>14.47426714</v>
      </c>
      <c r="FD196" s="27">
        <v>14.47426714</v>
      </c>
      <c r="FE196" s="27">
        <v>14.47426714</v>
      </c>
      <c r="FF196" s="27">
        <v>4.2337261796820647</v>
      </c>
      <c r="FG196" s="27">
        <v>14.662312787999999</v>
      </c>
      <c r="FH196" s="27">
        <v>14.662312787999999</v>
      </c>
      <c r="FI196" s="27">
        <v>14.662312787999999</v>
      </c>
      <c r="FJ196" s="27">
        <v>3.7820199944410504</v>
      </c>
      <c r="FK196" s="27">
        <v>14.766108694</v>
      </c>
      <c r="FL196" s="27">
        <v>14.766108694</v>
      </c>
      <c r="FM196" s="27">
        <v>14.766108694</v>
      </c>
      <c r="FN196" s="27">
        <v>3.636658345124097</v>
      </c>
      <c r="FO196" s="27">
        <v>14.815617073</v>
      </c>
      <c r="FP196" s="27">
        <v>14.815617073</v>
      </c>
      <c r="FQ196" s="27">
        <v>14.815617073</v>
      </c>
      <c r="FR196" s="27">
        <v>3.8355087594111836</v>
      </c>
      <c r="FS196" s="28">
        <v>13.685717722</v>
      </c>
      <c r="FT196" s="28">
        <v>13.685717722</v>
      </c>
      <c r="FU196" s="28">
        <v>13.685717722</v>
      </c>
      <c r="FV196" s="28">
        <v>6.5095499940647166</v>
      </c>
      <c r="FW196" s="28">
        <v>13.685519704000001</v>
      </c>
      <c r="FX196" s="28">
        <v>13.685519704000001</v>
      </c>
      <c r="FY196" s="28">
        <v>13.685519704000001</v>
      </c>
      <c r="FZ196" s="28">
        <v>6.5207314153991227</v>
      </c>
      <c r="GA196" s="28">
        <v>13.763509339000001</v>
      </c>
      <c r="GB196" s="28">
        <v>13.763509339000001</v>
      </c>
      <c r="GC196" s="28">
        <v>13.763509339000001</v>
      </c>
      <c r="GD196" s="28">
        <v>6.3269170072698282</v>
      </c>
      <c r="GE196" s="28">
        <v>13.856355353</v>
      </c>
      <c r="GF196" s="28">
        <v>13.856355353</v>
      </c>
      <c r="GG196" s="28">
        <v>13.856355353</v>
      </c>
      <c r="GH196" s="28">
        <v>6.1433664179635104</v>
      </c>
      <c r="GI196" s="28">
        <v>13.931800767</v>
      </c>
      <c r="GJ196" s="28">
        <v>13.931800767</v>
      </c>
      <c r="GK196" s="28">
        <v>13.931800767</v>
      </c>
      <c r="GL196" s="28">
        <v>5.9799166996622324</v>
      </c>
      <c r="GM196" s="28">
        <v>13.998350258</v>
      </c>
      <c r="GN196" s="28">
        <v>13.998350258</v>
      </c>
      <c r="GO196" s="28">
        <v>13.998350258</v>
      </c>
      <c r="GP196" s="28">
        <v>5.9785709110203369</v>
      </c>
      <c r="GQ196" s="28">
        <v>14.076636829</v>
      </c>
      <c r="GR196" s="28">
        <v>14.076636829</v>
      </c>
      <c r="GS196" s="28">
        <v>14.076636829</v>
      </c>
      <c r="GT196" s="28">
        <v>5.7465853973641305</v>
      </c>
      <c r="GU196" s="28">
        <v>14.169226206999999</v>
      </c>
      <c r="GV196" s="28">
        <v>14.169226206999999</v>
      </c>
      <c r="GW196" s="28">
        <v>14.169226206999999</v>
      </c>
      <c r="GX196" s="28">
        <v>5.5218724019654752</v>
      </c>
      <c r="GY196" s="28">
        <v>14.273132279</v>
      </c>
      <c r="GZ196" s="28">
        <v>14.273132279</v>
      </c>
      <c r="HA196" s="28">
        <v>14.273132279</v>
      </c>
      <c r="HB196" s="28">
        <v>5.3279444013082129</v>
      </c>
      <c r="HC196" s="28">
        <v>14.395717245</v>
      </c>
      <c r="HD196" s="28">
        <v>14.395717245</v>
      </c>
      <c r="HE196" s="28">
        <v>14.395717245</v>
      </c>
      <c r="HF196" s="28">
        <v>5.1013599494265973</v>
      </c>
      <c r="HG196" s="28">
        <v>14.819570240000001</v>
      </c>
      <c r="HH196" s="28">
        <v>14.819570240000001</v>
      </c>
      <c r="HI196" s="28">
        <v>14.819570240000001</v>
      </c>
      <c r="HJ196" s="28">
        <v>4.1654264144220372</v>
      </c>
      <c r="HK196" s="28">
        <v>15.088447650999999</v>
      </c>
      <c r="HL196" s="28">
        <v>15.088447650999999</v>
      </c>
      <c r="HM196" s="28">
        <v>15.088447650999999</v>
      </c>
      <c r="HN196" s="28">
        <v>2.997336268468862</v>
      </c>
      <c r="HO196" s="28">
        <v>15.177633606000001</v>
      </c>
      <c r="HP196" s="28">
        <v>15.177633606000001</v>
      </c>
      <c r="HQ196" s="28">
        <v>15.177633606000001</v>
      </c>
      <c r="HR196" s="28">
        <v>2.3571647065480867</v>
      </c>
      <c r="HS196" s="28">
        <v>15.196324196999999</v>
      </c>
      <c r="HT196" s="28">
        <v>15.196324196999999</v>
      </c>
      <c r="HU196" s="28">
        <v>15.196324196999999</v>
      </c>
      <c r="HV196" s="28">
        <v>1.9066461661560083</v>
      </c>
      <c r="HW196" s="29">
        <v>13.685717722</v>
      </c>
      <c r="HX196" s="29">
        <v>13.685717722</v>
      </c>
      <c r="HY196" s="29">
        <v>13.685717722</v>
      </c>
      <c r="HZ196" s="29">
        <v>6.5095499940647166</v>
      </c>
      <c r="IA196" s="29">
        <v>13.675697320999999</v>
      </c>
      <c r="IB196" s="29">
        <v>13.675697320999999</v>
      </c>
      <c r="IC196" s="29">
        <v>13.675697320999999</v>
      </c>
      <c r="ID196" s="29">
        <v>6.5468197573432985</v>
      </c>
      <c r="IE196" s="29">
        <v>13.795984594</v>
      </c>
      <c r="IF196" s="29">
        <v>13.795984594</v>
      </c>
      <c r="IG196" s="29">
        <v>13.795984594</v>
      </c>
      <c r="IH196" s="29">
        <v>6.3627574801877698</v>
      </c>
      <c r="II196" s="29">
        <v>13.881232204</v>
      </c>
      <c r="IJ196" s="29">
        <v>13.881232204</v>
      </c>
      <c r="IK196" s="29">
        <v>13.881232204</v>
      </c>
      <c r="IL196" s="29">
        <v>6.2136237205775933</v>
      </c>
      <c r="IM196" s="29">
        <v>13.935942651</v>
      </c>
      <c r="IN196" s="29">
        <v>13.935942651</v>
      </c>
      <c r="IO196" s="29">
        <v>13.935942651</v>
      </c>
      <c r="IP196" s="29">
        <v>6.0949768589121263</v>
      </c>
      <c r="IQ196" s="29">
        <v>13.998163866000001</v>
      </c>
      <c r="IR196" s="29">
        <v>13.998163866000001</v>
      </c>
      <c r="IS196" s="29">
        <v>13.998163866000001</v>
      </c>
      <c r="IT196" s="29">
        <v>5.9791805814523862</v>
      </c>
      <c r="IU196" s="29">
        <v>14.072794677000001</v>
      </c>
      <c r="IV196" s="29">
        <v>14.072794677000001</v>
      </c>
      <c r="IW196" s="29">
        <v>14.072794677000001</v>
      </c>
      <c r="IX196" s="29">
        <v>5.7801013292471648</v>
      </c>
      <c r="IY196" s="29">
        <v>14.157601757</v>
      </c>
      <c r="IZ196" s="29">
        <v>14.157601757</v>
      </c>
      <c r="JA196" s="29">
        <v>14.157601757</v>
      </c>
      <c r="JB196" s="29">
        <v>5.5997166863642258</v>
      </c>
      <c r="JC196" s="29">
        <v>14.251757838</v>
      </c>
      <c r="JD196" s="29">
        <v>14.251757838</v>
      </c>
      <c r="JE196" s="29">
        <v>14.251757838</v>
      </c>
      <c r="JF196" s="29">
        <v>5.4407627018277829</v>
      </c>
      <c r="JG196" s="29">
        <v>14.366314023999999</v>
      </c>
      <c r="JH196" s="29">
        <v>14.366314023999999</v>
      </c>
      <c r="JI196" s="29">
        <v>14.366314023999999</v>
      </c>
      <c r="JJ196" s="29">
        <v>5.0803700149075741</v>
      </c>
      <c r="JK196" s="29">
        <v>14.748122710000001</v>
      </c>
      <c r="JL196" s="29">
        <v>14.748122710000001</v>
      </c>
      <c r="JM196" s="29">
        <v>14.748122710000001</v>
      </c>
      <c r="JN196" s="29">
        <v>3.5113090192902909</v>
      </c>
      <c r="JO196" s="29">
        <v>14.916759751000001</v>
      </c>
      <c r="JP196" s="29">
        <v>14.916759751000001</v>
      </c>
      <c r="JQ196" s="29">
        <v>14.916759751000001</v>
      </c>
      <c r="JR196" s="29">
        <v>2.5604981839972449</v>
      </c>
      <c r="JS196" s="29">
        <v>14.922053567999999</v>
      </c>
      <c r="JT196" s="29">
        <v>14.922053567999999</v>
      </c>
      <c r="JU196" s="29">
        <v>14.922053567999999</v>
      </c>
      <c r="JV196" s="29">
        <v>2.2045509508151593</v>
      </c>
      <c r="JW196" s="29">
        <v>14.855137632</v>
      </c>
      <c r="JX196" s="29">
        <v>14.855137632</v>
      </c>
      <c r="JY196" s="29">
        <v>14.312203068801287</v>
      </c>
      <c r="JZ196" s="29">
        <v>2.5189043904566297</v>
      </c>
    </row>
    <row r="197" spans="1:286" ht="15" thickBot="1" x14ac:dyDescent="0.4">
      <c r="A197" s="2"/>
      <c r="B197" s="74" t="s">
        <v>670</v>
      </c>
      <c r="C197" s="74" t="s">
        <v>471</v>
      </c>
      <c r="D197" s="74" t="s">
        <v>850</v>
      </c>
      <c r="E197" s="87">
        <v>326099</v>
      </c>
      <c r="F197" s="84">
        <v>483011</v>
      </c>
      <c r="G197" s="22">
        <v>1.9310526315789469</v>
      </c>
      <c r="H197" s="22">
        <v>1.9310526315789469</v>
      </c>
      <c r="I197" s="22">
        <v>1.9310526315789469</v>
      </c>
      <c r="J197" s="22">
        <v>1.9310526315789469</v>
      </c>
      <c r="K197" s="22">
        <v>1.9345530805789468</v>
      </c>
      <c r="L197" s="22">
        <v>1.9345530805789468</v>
      </c>
      <c r="M197" s="22">
        <v>1.9345530805789468</v>
      </c>
      <c r="N197" s="22">
        <v>1.9345530805789468</v>
      </c>
      <c r="O197" s="22">
        <v>1.9630156525789468</v>
      </c>
      <c r="P197" s="22">
        <v>1.9630156525789468</v>
      </c>
      <c r="Q197" s="22">
        <v>1.9630156525789468</v>
      </c>
      <c r="R197" s="22">
        <v>1.9630156525789468</v>
      </c>
      <c r="S197" s="22">
        <v>1.9959028045789469</v>
      </c>
      <c r="T197" s="22">
        <v>1.9959028045789469</v>
      </c>
      <c r="U197" s="22">
        <v>1.9959028045789469</v>
      </c>
      <c r="V197" s="22">
        <v>1.9959028045789469</v>
      </c>
      <c r="W197" s="22">
        <v>2.0400305145789468</v>
      </c>
      <c r="X197" s="22">
        <v>2.0400305145789468</v>
      </c>
      <c r="Y197" s="22">
        <v>2.0400305145789468</v>
      </c>
      <c r="Z197" s="22">
        <v>2.0400305145789468</v>
      </c>
      <c r="AA197" s="22">
        <v>2.0743939965789471</v>
      </c>
      <c r="AB197" s="22">
        <v>2.0743939965789471</v>
      </c>
      <c r="AC197" s="22">
        <v>2.0743939965789471</v>
      </c>
      <c r="AD197" s="22">
        <v>2.0743939965789471</v>
      </c>
      <c r="AE197" s="22">
        <v>2.1029898645789471</v>
      </c>
      <c r="AF197" s="22">
        <v>2.1029898645789471</v>
      </c>
      <c r="AG197" s="22">
        <v>2.1029898645789471</v>
      </c>
      <c r="AH197" s="22">
        <v>2.1029898645789471</v>
      </c>
      <c r="AI197" s="22">
        <v>2.1363048435789471</v>
      </c>
      <c r="AJ197" s="22">
        <v>2.1363048435789471</v>
      </c>
      <c r="AK197" s="22">
        <v>2.1363048435789471</v>
      </c>
      <c r="AL197" s="22">
        <v>2.1363048435789471</v>
      </c>
      <c r="AM197" s="22">
        <v>2.1737396895789471</v>
      </c>
      <c r="AN197" s="22">
        <v>2.1737396895789471</v>
      </c>
      <c r="AO197" s="22">
        <v>2.1737396895789471</v>
      </c>
      <c r="AP197" s="22">
        <v>2.1737396895789471</v>
      </c>
      <c r="AQ197" s="22">
        <v>2.2199750365789468</v>
      </c>
      <c r="AR197" s="22">
        <v>2.2199750365789468</v>
      </c>
      <c r="AS197" s="22">
        <v>2.2199750365789468</v>
      </c>
      <c r="AT197" s="22">
        <v>2.2199750365789468</v>
      </c>
      <c r="AU197" s="22">
        <v>2.416600295578947</v>
      </c>
      <c r="AV197" s="22">
        <v>2.416600295578947</v>
      </c>
      <c r="AW197" s="22">
        <v>2.416600295578947</v>
      </c>
      <c r="AX197" s="22">
        <v>2.416600295578947</v>
      </c>
      <c r="AY197" s="22">
        <v>2.5616765205789469</v>
      </c>
      <c r="AZ197" s="22">
        <v>2.5616765205789469</v>
      </c>
      <c r="BA197" s="22">
        <v>2.5616765205789469</v>
      </c>
      <c r="BB197" s="22">
        <v>2.5616765205789469</v>
      </c>
      <c r="BC197" s="22">
        <v>2.6462465865789468</v>
      </c>
      <c r="BD197" s="22">
        <v>2.6462465865789468</v>
      </c>
      <c r="BE197" s="22">
        <v>2.6462465865789468</v>
      </c>
      <c r="BF197" s="22">
        <v>2.6462465865789468</v>
      </c>
      <c r="BG197" s="22">
        <v>2.7005072365789466</v>
      </c>
      <c r="BH197" s="22">
        <v>2.7005072365789466</v>
      </c>
      <c r="BI197" s="22">
        <v>2.7005072365789466</v>
      </c>
      <c r="BJ197" s="22">
        <v>2.7005072365789466</v>
      </c>
      <c r="BK197" s="25">
        <v>1.930848770578947</v>
      </c>
      <c r="BL197" s="25">
        <v>1.930848770578947</v>
      </c>
      <c r="BM197" s="25">
        <v>1.930848770578947</v>
      </c>
      <c r="BN197" s="25">
        <v>1.930848770578947</v>
      </c>
      <c r="BO197" s="25">
        <v>1.9408227085789469</v>
      </c>
      <c r="BP197" s="25">
        <v>1.9408227085789469</v>
      </c>
      <c r="BQ197" s="25">
        <v>1.9408227085789469</v>
      </c>
      <c r="BR197" s="25">
        <v>1.9408227085789469</v>
      </c>
      <c r="BS197" s="25">
        <v>1.9695557305789468</v>
      </c>
      <c r="BT197" s="25">
        <v>1.9695557305789468</v>
      </c>
      <c r="BU197" s="25">
        <v>1.9695557305789468</v>
      </c>
      <c r="BV197" s="25">
        <v>1.9695557305789468</v>
      </c>
      <c r="BW197" s="25">
        <v>1.9953699755789469</v>
      </c>
      <c r="BX197" s="25">
        <v>1.9953699755789469</v>
      </c>
      <c r="BY197" s="25">
        <v>1.9953699755789469</v>
      </c>
      <c r="BZ197" s="25">
        <v>1.9953699755789469</v>
      </c>
      <c r="CA197" s="25">
        <v>2.0262955885789471</v>
      </c>
      <c r="CB197" s="25">
        <v>2.0262955885789471</v>
      </c>
      <c r="CC197" s="25">
        <v>2.0262955885789471</v>
      </c>
      <c r="CD197" s="25">
        <v>2.0262955885789471</v>
      </c>
      <c r="CE197" s="25">
        <v>2.0581327355789467</v>
      </c>
      <c r="CF197" s="25">
        <v>2.0581327355789467</v>
      </c>
      <c r="CG197" s="25">
        <v>2.0581327355789467</v>
      </c>
      <c r="CH197" s="25">
        <v>2.0581327355789467</v>
      </c>
      <c r="CI197" s="25">
        <v>2.0817976975789469</v>
      </c>
      <c r="CJ197" s="25">
        <v>2.0817976975789469</v>
      </c>
      <c r="CK197" s="25">
        <v>2.0817976975789469</v>
      </c>
      <c r="CL197" s="25">
        <v>2.0817976975789469</v>
      </c>
      <c r="CM197" s="25">
        <v>2.1076527775789469</v>
      </c>
      <c r="CN197" s="25">
        <v>2.1076527775789469</v>
      </c>
      <c r="CO197" s="25">
        <v>2.1076527775789469</v>
      </c>
      <c r="CP197" s="25">
        <v>2.1076527775789469</v>
      </c>
      <c r="CQ197" s="25">
        <v>2.1354735585789468</v>
      </c>
      <c r="CR197" s="25">
        <v>2.1354735585789468</v>
      </c>
      <c r="CS197" s="25">
        <v>2.1354735585789468</v>
      </c>
      <c r="CT197" s="25">
        <v>2.1354735585789468</v>
      </c>
      <c r="CU197" s="25">
        <v>2.1649829265789471</v>
      </c>
      <c r="CV197" s="25">
        <v>2.1649829265789471</v>
      </c>
      <c r="CW197" s="25">
        <v>2.1649829265789471</v>
      </c>
      <c r="CX197" s="25">
        <v>2.1649829265789471</v>
      </c>
      <c r="CY197" s="25">
        <v>2.255442826578947</v>
      </c>
      <c r="CZ197" s="25">
        <v>2.255442826578947</v>
      </c>
      <c r="DA197" s="25">
        <v>2.255442826578947</v>
      </c>
      <c r="DB197" s="25">
        <v>2.255442826578947</v>
      </c>
      <c r="DC197" s="25">
        <v>2.323127150578947</v>
      </c>
      <c r="DD197" s="25">
        <v>2.323127150578947</v>
      </c>
      <c r="DE197" s="25">
        <v>2.323127150578947</v>
      </c>
      <c r="DF197" s="25">
        <v>2.323127150578947</v>
      </c>
      <c r="DG197" s="25">
        <v>2.376853158578947</v>
      </c>
      <c r="DH197" s="25">
        <v>2.376853158578947</v>
      </c>
      <c r="DI197" s="25">
        <v>2.376853158578947</v>
      </c>
      <c r="DJ197" s="25">
        <v>2.376853158578947</v>
      </c>
      <c r="DK197" s="25">
        <v>2.4164437665789471</v>
      </c>
      <c r="DL197" s="25">
        <v>2.4164437665789471</v>
      </c>
      <c r="DM197" s="25">
        <v>2.4164437665789471</v>
      </c>
      <c r="DN197" s="25">
        <v>2.4164437665789471</v>
      </c>
      <c r="DO197" s="27">
        <v>1.9310526315789469</v>
      </c>
      <c r="DP197" s="27">
        <v>1.9310526315789469</v>
      </c>
      <c r="DQ197" s="27">
        <v>1.9310526315789469</v>
      </c>
      <c r="DR197" s="27">
        <v>1.9310526315789469</v>
      </c>
      <c r="DS197" s="27">
        <v>1.9345347165789468</v>
      </c>
      <c r="DT197" s="27">
        <v>1.9345347165789468</v>
      </c>
      <c r="DU197" s="27">
        <v>1.9345347165789468</v>
      </c>
      <c r="DV197" s="27">
        <v>1.9345347165789468</v>
      </c>
      <c r="DW197" s="27">
        <v>1.9629778105789468</v>
      </c>
      <c r="DX197" s="27">
        <v>1.9629778105789468</v>
      </c>
      <c r="DY197" s="27">
        <v>1.9629778105789468</v>
      </c>
      <c r="DZ197" s="27">
        <v>1.9629778105789468</v>
      </c>
      <c r="EA197" s="27">
        <v>1.9958465425789469</v>
      </c>
      <c r="EB197" s="27">
        <v>1.9958465425789469</v>
      </c>
      <c r="EC197" s="27">
        <v>1.9958465425789469</v>
      </c>
      <c r="ED197" s="27">
        <v>1.9958465425789469</v>
      </c>
      <c r="EE197" s="27">
        <v>2.0399543315789468</v>
      </c>
      <c r="EF197" s="27">
        <v>2.0399543315789468</v>
      </c>
      <c r="EG197" s="27">
        <v>2.0399543315789468</v>
      </c>
      <c r="EH197" s="27">
        <v>2.0399543315789468</v>
      </c>
      <c r="EI197" s="27">
        <v>2.074417638578947</v>
      </c>
      <c r="EJ197" s="27">
        <v>2.074417638578947</v>
      </c>
      <c r="EK197" s="27">
        <v>2.074417638578947</v>
      </c>
      <c r="EL197" s="27">
        <v>2.074417638578947</v>
      </c>
      <c r="EM197" s="27">
        <v>2.1032407165789468</v>
      </c>
      <c r="EN197" s="27">
        <v>2.1032407165789468</v>
      </c>
      <c r="EO197" s="27">
        <v>2.1032407165789468</v>
      </c>
      <c r="EP197" s="27">
        <v>2.1032407165789468</v>
      </c>
      <c r="EQ197" s="27">
        <v>2.1365990675789468</v>
      </c>
      <c r="ER197" s="27">
        <v>2.1365990675789468</v>
      </c>
      <c r="ES197" s="27">
        <v>2.1365990675789468</v>
      </c>
      <c r="ET197" s="27">
        <v>2.1365990675789468</v>
      </c>
      <c r="EU197" s="27">
        <v>2.1740731055789468</v>
      </c>
      <c r="EV197" s="27">
        <v>2.1740731055789468</v>
      </c>
      <c r="EW197" s="27">
        <v>2.1740731055789468</v>
      </c>
      <c r="EX197" s="27">
        <v>2.1740731055789468</v>
      </c>
      <c r="EY197" s="27">
        <v>2.2165757305789469</v>
      </c>
      <c r="EZ197" s="27">
        <v>2.2165757305789469</v>
      </c>
      <c r="FA197" s="27">
        <v>2.2165757305789469</v>
      </c>
      <c r="FB197" s="27">
        <v>2.2165757305789469</v>
      </c>
      <c r="FC197" s="27">
        <v>2.3939156805789468</v>
      </c>
      <c r="FD197" s="27">
        <v>2.3939156805789468</v>
      </c>
      <c r="FE197" s="27">
        <v>2.3939156805789468</v>
      </c>
      <c r="FF197" s="27">
        <v>2.3939156805789468</v>
      </c>
      <c r="FG197" s="27">
        <v>2.5180859625789469</v>
      </c>
      <c r="FH197" s="27">
        <v>2.5180859625789469</v>
      </c>
      <c r="FI197" s="27">
        <v>2.5180859625789469</v>
      </c>
      <c r="FJ197" s="27">
        <v>2.5180859625789469</v>
      </c>
      <c r="FK197" s="27">
        <v>2.5941961185789468</v>
      </c>
      <c r="FL197" s="27">
        <v>2.5941961185789468</v>
      </c>
      <c r="FM197" s="27">
        <v>2.5941961185789468</v>
      </c>
      <c r="FN197" s="27">
        <v>2.5941961185789468</v>
      </c>
      <c r="FO197" s="27">
        <v>2.637727526578947</v>
      </c>
      <c r="FP197" s="27">
        <v>2.637727526578947</v>
      </c>
      <c r="FQ197" s="27">
        <v>2.637727526578947</v>
      </c>
      <c r="FR197" s="27">
        <v>2.637727526578947</v>
      </c>
      <c r="FS197" s="28">
        <v>1.9303981365789469</v>
      </c>
      <c r="FT197" s="28">
        <v>1.9303981365789469</v>
      </c>
      <c r="FU197" s="28">
        <v>1.9303981365789469</v>
      </c>
      <c r="FV197" s="28">
        <v>1.9303981365789469</v>
      </c>
      <c r="FW197" s="28">
        <v>1.936248251578947</v>
      </c>
      <c r="FX197" s="28">
        <v>1.936248251578947</v>
      </c>
      <c r="FY197" s="28">
        <v>1.936248251578947</v>
      </c>
      <c r="FZ197" s="28">
        <v>1.936248251578947</v>
      </c>
      <c r="GA197" s="28">
        <v>1.972766441578947</v>
      </c>
      <c r="GB197" s="28">
        <v>1.972766441578947</v>
      </c>
      <c r="GC197" s="28">
        <v>1.972766441578947</v>
      </c>
      <c r="GD197" s="28">
        <v>1.972766441578947</v>
      </c>
      <c r="GE197" s="28">
        <v>2.0197979045789469</v>
      </c>
      <c r="GF197" s="28">
        <v>2.0197979045789469</v>
      </c>
      <c r="GG197" s="28">
        <v>2.0197979045789469</v>
      </c>
      <c r="GH197" s="28">
        <v>2.0197979045789469</v>
      </c>
      <c r="GI197" s="28">
        <v>2.067863106578947</v>
      </c>
      <c r="GJ197" s="28">
        <v>2.067863106578947</v>
      </c>
      <c r="GK197" s="28">
        <v>2.067863106578947</v>
      </c>
      <c r="GL197" s="28">
        <v>2.067863106578947</v>
      </c>
      <c r="GM197" s="28">
        <v>2.1072040395789471</v>
      </c>
      <c r="GN197" s="28">
        <v>2.1072040395789471</v>
      </c>
      <c r="GO197" s="28">
        <v>2.1072040395789471</v>
      </c>
      <c r="GP197" s="28">
        <v>2.1072040395789471</v>
      </c>
      <c r="GQ197" s="28">
        <v>2.1538756335789468</v>
      </c>
      <c r="GR197" s="28">
        <v>2.1538756335789468</v>
      </c>
      <c r="GS197" s="28">
        <v>2.1538756335789468</v>
      </c>
      <c r="GT197" s="28">
        <v>2.1538756335789468</v>
      </c>
      <c r="GU197" s="28">
        <v>2.209563694578947</v>
      </c>
      <c r="GV197" s="28">
        <v>2.209563694578947</v>
      </c>
      <c r="GW197" s="28">
        <v>2.209563694578947</v>
      </c>
      <c r="GX197" s="28">
        <v>2.209563694578947</v>
      </c>
      <c r="GY197" s="28">
        <v>2.2726605635789467</v>
      </c>
      <c r="GZ197" s="28">
        <v>2.2726605635789467</v>
      </c>
      <c r="HA197" s="28">
        <v>2.2726605635789467</v>
      </c>
      <c r="HB197" s="28">
        <v>2.2726605635789467</v>
      </c>
      <c r="HC197" s="28">
        <v>2.347679521578947</v>
      </c>
      <c r="HD197" s="28">
        <v>2.347679521578947</v>
      </c>
      <c r="HE197" s="28">
        <v>2.347679521578947</v>
      </c>
      <c r="HF197" s="28">
        <v>2.347679521578947</v>
      </c>
      <c r="HG197" s="28">
        <v>2.6329348415789466</v>
      </c>
      <c r="HH197" s="28">
        <v>2.6329348415789466</v>
      </c>
      <c r="HI197" s="28">
        <v>2.6329348415789466</v>
      </c>
      <c r="HJ197" s="28">
        <v>2.6329348415789466</v>
      </c>
      <c r="HK197" s="28">
        <v>2.8397672075789471</v>
      </c>
      <c r="HL197" s="28">
        <v>2.8397672075789471</v>
      </c>
      <c r="HM197" s="28">
        <v>2.8397672075789471</v>
      </c>
      <c r="HN197" s="28">
        <v>2.8397672075789471</v>
      </c>
      <c r="HO197" s="28">
        <v>2.9373638615789468</v>
      </c>
      <c r="HP197" s="28">
        <v>2.9373638615789468</v>
      </c>
      <c r="HQ197" s="28">
        <v>2.9373638615789468</v>
      </c>
      <c r="HR197" s="28">
        <v>2.9373638615789468</v>
      </c>
      <c r="HS197" s="28">
        <v>2.9363052885789469</v>
      </c>
      <c r="HT197" s="28">
        <v>2.9363052885789469</v>
      </c>
      <c r="HU197" s="28">
        <v>2.9363052885789469</v>
      </c>
      <c r="HV197" s="28">
        <v>2.9363052885789469</v>
      </c>
      <c r="HW197" s="29">
        <v>1.9303981365789469</v>
      </c>
      <c r="HX197" s="29">
        <v>1.9303981365789469</v>
      </c>
      <c r="HY197" s="29">
        <v>1.9303981365789469</v>
      </c>
      <c r="HZ197" s="29">
        <v>1.9303981365789469</v>
      </c>
      <c r="IA197" s="29">
        <v>1.9356665735789469</v>
      </c>
      <c r="IB197" s="29">
        <v>1.9356665735789469</v>
      </c>
      <c r="IC197" s="29">
        <v>1.9356665735789469</v>
      </c>
      <c r="ID197" s="29">
        <v>1.9356665735789469</v>
      </c>
      <c r="IE197" s="29">
        <v>1.9939735185789469</v>
      </c>
      <c r="IF197" s="29">
        <v>1.9939735185789469</v>
      </c>
      <c r="IG197" s="29">
        <v>1.9939735185789469</v>
      </c>
      <c r="IH197" s="29">
        <v>1.9939735185789469</v>
      </c>
      <c r="II197" s="29">
        <v>2.048211484578947</v>
      </c>
      <c r="IJ197" s="29">
        <v>2.048211484578947</v>
      </c>
      <c r="IK197" s="29">
        <v>2.048211484578947</v>
      </c>
      <c r="IL197" s="29">
        <v>2.048211484578947</v>
      </c>
      <c r="IM197" s="29">
        <v>2.0829279335789468</v>
      </c>
      <c r="IN197" s="29">
        <v>2.0829279335789468</v>
      </c>
      <c r="IO197" s="29">
        <v>2.0829279335789468</v>
      </c>
      <c r="IP197" s="29">
        <v>2.0829279335789468</v>
      </c>
      <c r="IQ197" s="29">
        <v>2.1232663595789467</v>
      </c>
      <c r="IR197" s="29">
        <v>2.1232663595789467</v>
      </c>
      <c r="IS197" s="29">
        <v>2.1232663595789467</v>
      </c>
      <c r="IT197" s="29">
        <v>2.1232663595789467</v>
      </c>
      <c r="IU197" s="29">
        <v>2.171110491578947</v>
      </c>
      <c r="IV197" s="29">
        <v>2.171110491578947</v>
      </c>
      <c r="IW197" s="29">
        <v>2.171110491578947</v>
      </c>
      <c r="IX197" s="29">
        <v>2.171110491578947</v>
      </c>
      <c r="IY197" s="29">
        <v>2.2255809635789467</v>
      </c>
      <c r="IZ197" s="29">
        <v>2.2255809635789467</v>
      </c>
      <c r="JA197" s="29">
        <v>2.2255809635789467</v>
      </c>
      <c r="JB197" s="29">
        <v>2.2255809635789467</v>
      </c>
      <c r="JC197" s="29">
        <v>2.286872050578947</v>
      </c>
      <c r="JD197" s="29">
        <v>2.286872050578947</v>
      </c>
      <c r="JE197" s="29">
        <v>2.286872050578947</v>
      </c>
      <c r="JF197" s="29">
        <v>2.286872050578947</v>
      </c>
      <c r="JG197" s="29">
        <v>2.361604586578947</v>
      </c>
      <c r="JH197" s="29">
        <v>2.361604586578947</v>
      </c>
      <c r="JI197" s="29">
        <v>2.361604586578947</v>
      </c>
      <c r="JJ197" s="29">
        <v>2.361604586578947</v>
      </c>
      <c r="JK197" s="29">
        <v>2.6257552325789471</v>
      </c>
      <c r="JL197" s="29">
        <v>2.6257552325789471</v>
      </c>
      <c r="JM197" s="29">
        <v>2.6257552325789471</v>
      </c>
      <c r="JN197" s="29">
        <v>2.6257552325789471</v>
      </c>
      <c r="JO197" s="29">
        <v>2.7706447005789467</v>
      </c>
      <c r="JP197" s="29">
        <v>2.7706447005789467</v>
      </c>
      <c r="JQ197" s="29">
        <v>2.7706447005789467</v>
      </c>
      <c r="JR197" s="29">
        <v>2.7706447005789467</v>
      </c>
      <c r="JS197" s="29">
        <v>2.8047045745789472</v>
      </c>
      <c r="JT197" s="29">
        <v>2.8047045745789472</v>
      </c>
      <c r="JU197" s="29">
        <v>2.8047045745789472</v>
      </c>
      <c r="JV197" s="29">
        <v>2.8047045745789472</v>
      </c>
      <c r="JW197" s="29">
        <v>2.7881799625789467</v>
      </c>
      <c r="JX197" s="29">
        <v>2.7881799625789467</v>
      </c>
      <c r="JY197" s="29">
        <v>2.7881799625789467</v>
      </c>
      <c r="JZ197" s="29">
        <v>2.7881799625789467</v>
      </c>
    </row>
    <row r="198" spans="1:286" ht="15" thickBot="1" x14ac:dyDescent="0.4">
      <c r="A198" s="2"/>
      <c r="B198" s="74" t="s">
        <v>671</v>
      </c>
      <c r="C198" s="74" t="s">
        <v>446</v>
      </c>
      <c r="D198" s="74" t="s">
        <v>850</v>
      </c>
      <c r="E198" s="87">
        <v>376579</v>
      </c>
      <c r="F198" s="84">
        <v>509136</v>
      </c>
      <c r="G198" s="22">
        <v>19.343330726000001</v>
      </c>
      <c r="H198" s="22">
        <v>19.343330726000001</v>
      </c>
      <c r="I198" s="22">
        <v>19.343330726000001</v>
      </c>
      <c r="J198" s="22">
        <v>11.462772568808553</v>
      </c>
      <c r="K198" s="22">
        <v>19.348030032</v>
      </c>
      <c r="L198" s="22">
        <v>19.348030032</v>
      </c>
      <c r="M198" s="22">
        <v>19.348030032</v>
      </c>
      <c r="N198" s="22">
        <v>11.357931213800128</v>
      </c>
      <c r="O198" s="22">
        <v>19.382983729999999</v>
      </c>
      <c r="P198" s="22">
        <v>19.382983729999999</v>
      </c>
      <c r="Q198" s="22">
        <v>19.382983729999999</v>
      </c>
      <c r="R198" s="22">
        <v>11.171791486485095</v>
      </c>
      <c r="S198" s="22">
        <v>19.433605806999999</v>
      </c>
      <c r="T198" s="22">
        <v>19.433605806999999</v>
      </c>
      <c r="U198" s="22">
        <v>19.433605806999999</v>
      </c>
      <c r="V198" s="22">
        <v>10.96059565263187</v>
      </c>
      <c r="W198" s="22">
        <v>19.486468017</v>
      </c>
      <c r="X198" s="22">
        <v>19.486468017</v>
      </c>
      <c r="Y198" s="22">
        <v>19.486468017</v>
      </c>
      <c r="Z198" s="22">
        <v>10.797051530089043</v>
      </c>
      <c r="AA198" s="22">
        <v>19.537031281000001</v>
      </c>
      <c r="AB198" s="22">
        <v>19.537031281000001</v>
      </c>
      <c r="AC198" s="22">
        <v>19.537031281000001</v>
      </c>
      <c r="AD198" s="22">
        <v>10.61555603589585</v>
      </c>
      <c r="AE198" s="22">
        <v>19.592238151</v>
      </c>
      <c r="AF198" s="22">
        <v>19.592238151</v>
      </c>
      <c r="AG198" s="22">
        <v>19.592238151</v>
      </c>
      <c r="AH198" s="22">
        <v>10.407699137665878</v>
      </c>
      <c r="AI198" s="22">
        <v>19.655346187999999</v>
      </c>
      <c r="AJ198" s="22">
        <v>19.655346187999999</v>
      </c>
      <c r="AK198" s="22">
        <v>19.655346187999999</v>
      </c>
      <c r="AL198" s="22">
        <v>10.191416354896152</v>
      </c>
      <c r="AM198" s="22">
        <v>19.731111121000001</v>
      </c>
      <c r="AN198" s="22">
        <v>19.731111121000001</v>
      </c>
      <c r="AO198" s="22">
        <v>19.731111121000001</v>
      </c>
      <c r="AP198" s="22">
        <v>9.9389083328864523</v>
      </c>
      <c r="AQ198" s="22">
        <v>19.834310276</v>
      </c>
      <c r="AR198" s="22">
        <v>19.834310276</v>
      </c>
      <c r="AS198" s="22">
        <v>19.834310276</v>
      </c>
      <c r="AT198" s="22">
        <v>9.5420392755877188</v>
      </c>
      <c r="AU198" s="22">
        <v>20.232738755</v>
      </c>
      <c r="AV198" s="22">
        <v>20.232738755</v>
      </c>
      <c r="AW198" s="22">
        <v>20.232738755</v>
      </c>
      <c r="AX198" s="22">
        <v>8.014393739445195</v>
      </c>
      <c r="AY198" s="22">
        <v>20.638834797000001</v>
      </c>
      <c r="AZ198" s="22">
        <v>20.638834797000001</v>
      </c>
      <c r="BA198" s="22">
        <v>20.638834797000001</v>
      </c>
      <c r="BB198" s="22">
        <v>7.0936014270610706</v>
      </c>
      <c r="BC198" s="22">
        <v>20.920656241</v>
      </c>
      <c r="BD198" s="22">
        <v>20.920656241</v>
      </c>
      <c r="BE198" s="22">
        <v>20.920656241</v>
      </c>
      <c r="BF198" s="22">
        <v>6.6223649257743613</v>
      </c>
      <c r="BG198" s="22">
        <v>21.153122805999999</v>
      </c>
      <c r="BH198" s="22">
        <v>21.153122805999999</v>
      </c>
      <c r="BI198" s="22">
        <v>21.153122805999999</v>
      </c>
      <c r="BJ198" s="22">
        <v>6.7237808279768654</v>
      </c>
      <c r="BK198" s="25">
        <v>19.343092388999999</v>
      </c>
      <c r="BL198" s="25">
        <v>19.343092388999999</v>
      </c>
      <c r="BM198" s="25">
        <v>19.343092388999999</v>
      </c>
      <c r="BN198" s="25">
        <v>11.462772568808553</v>
      </c>
      <c r="BO198" s="25">
        <v>19.349639295999999</v>
      </c>
      <c r="BP198" s="25">
        <v>19.349639295999999</v>
      </c>
      <c r="BQ198" s="25">
        <v>19.349639295999999</v>
      </c>
      <c r="BR198" s="25">
        <v>11.4209380961611</v>
      </c>
      <c r="BS198" s="25">
        <v>19.386523100000002</v>
      </c>
      <c r="BT198" s="25">
        <v>19.386523100000002</v>
      </c>
      <c r="BU198" s="25">
        <v>19.386523100000002</v>
      </c>
      <c r="BV198" s="25">
        <v>11.279092951658086</v>
      </c>
      <c r="BW198" s="25">
        <v>19.423377875</v>
      </c>
      <c r="BX198" s="25">
        <v>19.423377875</v>
      </c>
      <c r="BY198" s="25">
        <v>19.423377875</v>
      </c>
      <c r="BZ198" s="25">
        <v>11.162793150842592</v>
      </c>
      <c r="CA198" s="25">
        <v>19.461693949000001</v>
      </c>
      <c r="CB198" s="25">
        <v>19.461693949000001</v>
      </c>
      <c r="CC198" s="25">
        <v>19.461693949000001</v>
      </c>
      <c r="CD198" s="25">
        <v>11.081609810728693</v>
      </c>
      <c r="CE198" s="25">
        <v>19.508605075999998</v>
      </c>
      <c r="CF198" s="25">
        <v>19.508605075999998</v>
      </c>
      <c r="CG198" s="25">
        <v>19.508605075999998</v>
      </c>
      <c r="CH198" s="25">
        <v>10.955661698743887</v>
      </c>
      <c r="CI198" s="25">
        <v>19.568656413999999</v>
      </c>
      <c r="CJ198" s="25">
        <v>19.568656413999999</v>
      </c>
      <c r="CK198" s="25">
        <v>19.568656413999999</v>
      </c>
      <c r="CL198" s="25">
        <v>10.775130416110787</v>
      </c>
      <c r="CM198" s="25">
        <v>19.632379071999999</v>
      </c>
      <c r="CN198" s="25">
        <v>19.632379071999999</v>
      </c>
      <c r="CO198" s="25">
        <v>19.632379071999999</v>
      </c>
      <c r="CP198" s="25">
        <v>10.580660348801619</v>
      </c>
      <c r="CQ198" s="25">
        <v>19.688412786000001</v>
      </c>
      <c r="CR198" s="25">
        <v>19.688412786000001</v>
      </c>
      <c r="CS198" s="25">
        <v>19.688412786000001</v>
      </c>
      <c r="CT198" s="25">
        <v>10.358873448780159</v>
      </c>
      <c r="CU198" s="25">
        <v>19.756901285000001</v>
      </c>
      <c r="CV198" s="25">
        <v>19.756901285000001</v>
      </c>
      <c r="CW198" s="25">
        <v>19.756901285000001</v>
      </c>
      <c r="CX198" s="25">
        <v>10.093594151847313</v>
      </c>
      <c r="CY198" s="25">
        <v>20.019541072999999</v>
      </c>
      <c r="CZ198" s="25">
        <v>20.019541072999999</v>
      </c>
      <c r="DA198" s="25">
        <v>20.019541072999999</v>
      </c>
      <c r="DB198" s="25">
        <v>9.3875820996564112</v>
      </c>
      <c r="DC198" s="25">
        <v>20.314196704</v>
      </c>
      <c r="DD198" s="25">
        <v>20.314196704</v>
      </c>
      <c r="DE198" s="25">
        <v>20.314196704</v>
      </c>
      <c r="DF198" s="25">
        <v>8.4813177819542886</v>
      </c>
      <c r="DG198" s="25">
        <v>20.563627265000001</v>
      </c>
      <c r="DH198" s="25">
        <v>20.563627265000001</v>
      </c>
      <c r="DI198" s="25">
        <v>20.563627265000001</v>
      </c>
      <c r="DJ198" s="25">
        <v>7.707005245084904</v>
      </c>
      <c r="DK198" s="25">
        <v>20.714955887999999</v>
      </c>
      <c r="DL198" s="25">
        <v>20.714955887999999</v>
      </c>
      <c r="DM198" s="25">
        <v>20.714955887999999</v>
      </c>
      <c r="DN198" s="25">
        <v>7.1790317049185575</v>
      </c>
      <c r="DO198" s="27">
        <v>19.343330726000001</v>
      </c>
      <c r="DP198" s="27">
        <v>19.343330726000001</v>
      </c>
      <c r="DQ198" s="27">
        <v>19.343330726000001</v>
      </c>
      <c r="DR198" s="27">
        <v>11.462772568808553</v>
      </c>
      <c r="DS198" s="27">
        <v>19.34760696</v>
      </c>
      <c r="DT198" s="27">
        <v>19.34760696</v>
      </c>
      <c r="DU198" s="27">
        <v>19.34760696</v>
      </c>
      <c r="DV198" s="27">
        <v>11.358077982582845</v>
      </c>
      <c r="DW198" s="27">
        <v>19.384284651000002</v>
      </c>
      <c r="DX198" s="27">
        <v>19.384284651000002</v>
      </c>
      <c r="DY198" s="27">
        <v>19.384284651000002</v>
      </c>
      <c r="DZ198" s="27">
        <v>11.171343065381498</v>
      </c>
      <c r="EA198" s="27">
        <v>19.434755283000001</v>
      </c>
      <c r="EB198" s="27">
        <v>19.434755283000001</v>
      </c>
      <c r="EC198" s="27">
        <v>19.434755283000001</v>
      </c>
      <c r="ED198" s="27">
        <v>10.960233125479281</v>
      </c>
      <c r="EE198" s="27">
        <v>19.486790202999998</v>
      </c>
      <c r="EF198" s="27">
        <v>19.486790202999998</v>
      </c>
      <c r="EG198" s="27">
        <v>19.486790202999998</v>
      </c>
      <c r="EH198" s="27">
        <v>10.796810437291807</v>
      </c>
      <c r="EI198" s="27">
        <v>19.537925262999998</v>
      </c>
      <c r="EJ198" s="27">
        <v>19.537925262999998</v>
      </c>
      <c r="EK198" s="27">
        <v>19.537925262999998</v>
      </c>
      <c r="EL198" s="27">
        <v>10.614965792887578</v>
      </c>
      <c r="EM198" s="27">
        <v>19.594521842999999</v>
      </c>
      <c r="EN198" s="27">
        <v>19.594521842999999</v>
      </c>
      <c r="EO198" s="27">
        <v>19.594521842999999</v>
      </c>
      <c r="EP198" s="27">
        <v>10.40625017145981</v>
      </c>
      <c r="EQ198" s="27">
        <v>19.657685428000001</v>
      </c>
      <c r="ER198" s="27">
        <v>19.657685428000001</v>
      </c>
      <c r="ES198" s="27">
        <v>19.657685428000001</v>
      </c>
      <c r="ET198" s="27">
        <v>10.189776140098072</v>
      </c>
      <c r="EU198" s="27">
        <v>19.730746833000001</v>
      </c>
      <c r="EV198" s="27">
        <v>19.730746833000001</v>
      </c>
      <c r="EW198" s="27">
        <v>19.730746833000001</v>
      </c>
      <c r="EX198" s="27">
        <v>9.939639940586634</v>
      </c>
      <c r="EY198" s="27">
        <v>19.828042971999999</v>
      </c>
      <c r="EZ198" s="27">
        <v>19.828042971999999</v>
      </c>
      <c r="FA198" s="27">
        <v>19.828042971999999</v>
      </c>
      <c r="FB198" s="27">
        <v>9.5660233135731865</v>
      </c>
      <c r="FC198" s="27">
        <v>20.178030434</v>
      </c>
      <c r="FD198" s="27">
        <v>20.178030434</v>
      </c>
      <c r="FE198" s="27">
        <v>20.178030434</v>
      </c>
      <c r="FF198" s="27">
        <v>8.134287421453033</v>
      </c>
      <c r="FG198" s="27">
        <v>20.466795627</v>
      </c>
      <c r="FH198" s="27">
        <v>20.466795627</v>
      </c>
      <c r="FI198" s="27">
        <v>20.466795627</v>
      </c>
      <c r="FJ198" s="27">
        <v>7.3095833695987</v>
      </c>
      <c r="FK198" s="27">
        <v>20.674396572999999</v>
      </c>
      <c r="FL198" s="27">
        <v>20.674396572999999</v>
      </c>
      <c r="FM198" s="27">
        <v>20.674396572999999</v>
      </c>
      <c r="FN198" s="27">
        <v>6.8795884983571867</v>
      </c>
      <c r="FO198" s="27">
        <v>20.809464292000001</v>
      </c>
      <c r="FP198" s="27">
        <v>20.809464292000001</v>
      </c>
      <c r="FQ198" s="27">
        <v>20.809464292000001</v>
      </c>
      <c r="FR198" s="27">
        <v>7.0291189611399165</v>
      </c>
      <c r="FS198" s="28">
        <v>19.343453668999999</v>
      </c>
      <c r="FT198" s="28">
        <v>19.343453668999999</v>
      </c>
      <c r="FU198" s="28">
        <v>19.343453668999999</v>
      </c>
      <c r="FV198" s="28">
        <v>11.462772568808553</v>
      </c>
      <c r="FW198" s="28">
        <v>19.346649612</v>
      </c>
      <c r="FX198" s="28">
        <v>19.346649612</v>
      </c>
      <c r="FY198" s="28">
        <v>19.346649612</v>
      </c>
      <c r="FZ198" s="28">
        <v>11.330361959484746</v>
      </c>
      <c r="GA198" s="28">
        <v>19.384489821999999</v>
      </c>
      <c r="GB198" s="28">
        <v>19.384489821999999</v>
      </c>
      <c r="GC198" s="28">
        <v>19.384489821999999</v>
      </c>
      <c r="GD198" s="28">
        <v>11.121842064320251</v>
      </c>
      <c r="GE198" s="28">
        <v>19.442644416</v>
      </c>
      <c r="GF198" s="28">
        <v>19.442644416</v>
      </c>
      <c r="GG198" s="28">
        <v>19.442644416</v>
      </c>
      <c r="GH198" s="28">
        <v>10.887008805507644</v>
      </c>
      <c r="GI198" s="28">
        <v>19.508504422000001</v>
      </c>
      <c r="GJ198" s="28">
        <v>19.508504422000001</v>
      </c>
      <c r="GK198" s="28">
        <v>19.508504422000001</v>
      </c>
      <c r="GL198" s="28">
        <v>10.675156087191077</v>
      </c>
      <c r="GM198" s="28">
        <v>19.581979649000001</v>
      </c>
      <c r="GN198" s="28">
        <v>19.581979649000001</v>
      </c>
      <c r="GO198" s="28">
        <v>19.581979649000001</v>
      </c>
      <c r="GP198" s="28">
        <v>10.425018712457664</v>
      </c>
      <c r="GQ198" s="28">
        <v>19.669817586000001</v>
      </c>
      <c r="GR198" s="28">
        <v>19.669817586000001</v>
      </c>
      <c r="GS198" s="28">
        <v>19.669817586000001</v>
      </c>
      <c r="GT198" s="28">
        <v>10.118409217887795</v>
      </c>
      <c r="GU198" s="28">
        <v>19.773608455999998</v>
      </c>
      <c r="GV198" s="28">
        <v>19.773608455999998</v>
      </c>
      <c r="GW198" s="28">
        <v>19.773608455999998</v>
      </c>
      <c r="GX198" s="28">
        <v>9.8191263842437166</v>
      </c>
      <c r="GY198" s="28">
        <v>19.890399759000001</v>
      </c>
      <c r="GZ198" s="28">
        <v>19.890399759000001</v>
      </c>
      <c r="HA198" s="28">
        <v>19.890399759000001</v>
      </c>
      <c r="HB198" s="28">
        <v>9.534662750826346</v>
      </c>
      <c r="HC198" s="28">
        <v>20.028916800000001</v>
      </c>
      <c r="HD198" s="28">
        <v>20.028916800000001</v>
      </c>
      <c r="HE198" s="28">
        <v>20.028916800000001</v>
      </c>
      <c r="HF198" s="28">
        <v>9.2249760140608359</v>
      </c>
      <c r="HG198" s="28">
        <v>20.663569041999999</v>
      </c>
      <c r="HH198" s="28">
        <v>20.663569041999999</v>
      </c>
      <c r="HI198" s="28">
        <v>20.663569041999999</v>
      </c>
      <c r="HJ198" s="28">
        <v>7.7085667597989946</v>
      </c>
      <c r="HK198" s="28">
        <v>21.277281039999998</v>
      </c>
      <c r="HL198" s="28">
        <v>21.277281039999998</v>
      </c>
      <c r="HM198" s="28">
        <v>21.277281039999998</v>
      </c>
      <c r="HN198" s="28">
        <v>5.9889219074894733</v>
      </c>
      <c r="HO198" s="28">
        <v>21.632666944</v>
      </c>
      <c r="HP198" s="28">
        <v>21.632666944</v>
      </c>
      <c r="HQ198" s="28">
        <v>21.033447592923196</v>
      </c>
      <c r="HR198" s="28">
        <v>5.0553734341191543</v>
      </c>
      <c r="HS198" s="28">
        <v>21.778184785000001</v>
      </c>
      <c r="HT198" s="28">
        <v>21.778184785000001</v>
      </c>
      <c r="HU198" s="28">
        <v>20.807730180777185</v>
      </c>
      <c r="HV198" s="28">
        <v>4.5330024037246126</v>
      </c>
      <c r="HW198" s="29">
        <v>19.343453668999999</v>
      </c>
      <c r="HX198" s="29">
        <v>19.343453668999999</v>
      </c>
      <c r="HY198" s="29">
        <v>19.343453668999999</v>
      </c>
      <c r="HZ198" s="29">
        <v>11.462772568808553</v>
      </c>
      <c r="IA198" s="29">
        <v>19.338087114</v>
      </c>
      <c r="IB198" s="29">
        <v>19.338087114</v>
      </c>
      <c r="IC198" s="29">
        <v>19.338087114</v>
      </c>
      <c r="ID198" s="29">
        <v>11.350331979518433</v>
      </c>
      <c r="IE198" s="29">
        <v>19.383122144000001</v>
      </c>
      <c r="IF198" s="29">
        <v>19.383122144000001</v>
      </c>
      <c r="IG198" s="29">
        <v>19.383122144000001</v>
      </c>
      <c r="IH198" s="29">
        <v>11.101087718518217</v>
      </c>
      <c r="II198" s="29">
        <v>19.436097379</v>
      </c>
      <c r="IJ198" s="29">
        <v>19.436097379</v>
      </c>
      <c r="IK198" s="29">
        <v>19.436097379</v>
      </c>
      <c r="IL198" s="29">
        <v>10.857094316923604</v>
      </c>
      <c r="IM198" s="29">
        <v>19.489296266</v>
      </c>
      <c r="IN198" s="29">
        <v>19.489296266</v>
      </c>
      <c r="IO198" s="29">
        <v>19.489296266</v>
      </c>
      <c r="IP198" s="29">
        <v>10.616666665179393</v>
      </c>
      <c r="IQ198" s="29">
        <v>19.557577975000001</v>
      </c>
      <c r="IR198" s="29">
        <v>19.557577975000001</v>
      </c>
      <c r="IS198" s="29">
        <v>19.557577975000001</v>
      </c>
      <c r="IT198" s="29">
        <v>10.360696245768153</v>
      </c>
      <c r="IU198" s="29">
        <v>19.647829387999998</v>
      </c>
      <c r="IV198" s="29">
        <v>19.647829387999998</v>
      </c>
      <c r="IW198" s="29">
        <v>19.647829387999998</v>
      </c>
      <c r="IX198" s="29">
        <v>10.073597044997335</v>
      </c>
      <c r="IY198" s="29">
        <v>19.755896692</v>
      </c>
      <c r="IZ198" s="29">
        <v>19.755896692</v>
      </c>
      <c r="JA198" s="29">
        <v>19.755896692</v>
      </c>
      <c r="JB198" s="29">
        <v>9.800543620665735</v>
      </c>
      <c r="JC198" s="29">
        <v>19.879980938999999</v>
      </c>
      <c r="JD198" s="29">
        <v>19.879980938999999</v>
      </c>
      <c r="JE198" s="29">
        <v>19.879980938999999</v>
      </c>
      <c r="JF198" s="29">
        <v>9.5255530094289504</v>
      </c>
      <c r="JG198" s="29">
        <v>20.028400788999999</v>
      </c>
      <c r="JH198" s="29">
        <v>20.028400788999999</v>
      </c>
      <c r="JI198" s="29">
        <v>20.028400788999999</v>
      </c>
      <c r="JJ198" s="29">
        <v>9.028096820330223</v>
      </c>
      <c r="JK198" s="29">
        <v>20.676156752000001</v>
      </c>
      <c r="JL198" s="29">
        <v>20.676156752000001</v>
      </c>
      <c r="JM198" s="29">
        <v>20.676156752000001</v>
      </c>
      <c r="JN198" s="29">
        <v>6.7479051570177333</v>
      </c>
      <c r="JO198" s="29">
        <v>21.180887855999998</v>
      </c>
      <c r="JP198" s="29">
        <v>21.180887855999998</v>
      </c>
      <c r="JQ198" s="29">
        <v>20.911117476165998</v>
      </c>
      <c r="JR198" s="29">
        <v>5.2792118149516476</v>
      </c>
      <c r="JS198" s="29">
        <v>21.396671680000001</v>
      </c>
      <c r="JT198" s="29">
        <v>21.396671680000001</v>
      </c>
      <c r="JU198" s="29">
        <v>20.593254910596862</v>
      </c>
      <c r="JV198" s="29">
        <v>4.7059924622127234</v>
      </c>
      <c r="JW198" s="29">
        <v>21.426797379</v>
      </c>
      <c r="JX198" s="29">
        <v>21.426797379</v>
      </c>
      <c r="JY198" s="29">
        <v>20.59670293713846</v>
      </c>
      <c r="JZ198" s="29">
        <v>5.0144244999663421</v>
      </c>
    </row>
    <row r="199" spans="1:286" ht="15" thickBot="1" x14ac:dyDescent="0.4">
      <c r="A199" s="2"/>
      <c r="B199" s="74" t="s">
        <v>672</v>
      </c>
      <c r="C199" s="74" t="s">
        <v>446</v>
      </c>
      <c r="D199" s="74" t="s">
        <v>850</v>
      </c>
      <c r="E199" s="87">
        <v>364439</v>
      </c>
      <c r="F199" s="84">
        <v>526672</v>
      </c>
      <c r="G199" s="22">
        <v>29.848423667999999</v>
      </c>
      <c r="H199" s="22">
        <v>26.315924426450742</v>
      </c>
      <c r="I199" s="22">
        <v>18.913773035887488</v>
      </c>
      <c r="J199" s="22">
        <v>17.825211026967544</v>
      </c>
      <c r="K199" s="22">
        <v>29.84391535</v>
      </c>
      <c r="L199" s="22">
        <v>26.284320653588797</v>
      </c>
      <c r="M199" s="22">
        <v>18.891058782065276</v>
      </c>
      <c r="N199" s="22">
        <v>17.731152590302624</v>
      </c>
      <c r="O199" s="22">
        <v>29.905039876</v>
      </c>
      <c r="P199" s="22">
        <v>26.211273545380962</v>
      </c>
      <c r="Q199" s="22">
        <v>18.838558387126376</v>
      </c>
      <c r="R199" s="22">
        <v>17.588310817045606</v>
      </c>
      <c r="S199" s="22">
        <v>29.987450330000001</v>
      </c>
      <c r="T199" s="22">
        <v>26.098591711823886</v>
      </c>
      <c r="U199" s="22">
        <v>18.757571734686227</v>
      </c>
      <c r="V199" s="22">
        <v>17.366772566215225</v>
      </c>
      <c r="W199" s="22">
        <v>30.081488545999999</v>
      </c>
      <c r="X199" s="22">
        <v>26.003791913046932</v>
      </c>
      <c r="Y199" s="22">
        <v>18.689437252733054</v>
      </c>
      <c r="Z199" s="22">
        <v>17.237146966424064</v>
      </c>
      <c r="AA199" s="22">
        <v>30.179938976999999</v>
      </c>
      <c r="AB199" s="22">
        <v>25.897286342744948</v>
      </c>
      <c r="AC199" s="22">
        <v>18.612889602302626</v>
      </c>
      <c r="AD199" s="22">
        <v>17.025858159537457</v>
      </c>
      <c r="AE199" s="22">
        <v>30.281500228999999</v>
      </c>
      <c r="AF199" s="22">
        <v>25.790657345919065</v>
      </c>
      <c r="AG199" s="22">
        <v>18.536253242799251</v>
      </c>
      <c r="AH199" s="22">
        <v>16.805756227167443</v>
      </c>
      <c r="AI199" s="22">
        <v>30.393005346999999</v>
      </c>
      <c r="AJ199" s="22">
        <v>25.73559759645843</v>
      </c>
      <c r="AK199" s="22">
        <v>18.496680716756256</v>
      </c>
      <c r="AL199" s="22">
        <v>16.739939719441907</v>
      </c>
      <c r="AM199" s="22">
        <v>30.507679236000001</v>
      </c>
      <c r="AN199" s="22">
        <v>25.665858319090656</v>
      </c>
      <c r="AO199" s="22">
        <v>18.446557724972045</v>
      </c>
      <c r="AP199" s="22">
        <v>16.578661250024947</v>
      </c>
      <c r="AQ199" s="22">
        <v>30.640282028000001</v>
      </c>
      <c r="AR199" s="22">
        <v>25.563577227279428</v>
      </c>
      <c r="AS199" s="22">
        <v>18.373046290411306</v>
      </c>
      <c r="AT199" s="22">
        <v>16.249512240281987</v>
      </c>
      <c r="AU199" s="22">
        <v>31.085951975</v>
      </c>
      <c r="AV199" s="22">
        <v>25.12315847632577</v>
      </c>
      <c r="AW199" s="22">
        <v>18.056508662422306</v>
      </c>
      <c r="AX199" s="22">
        <v>14.97791265317483</v>
      </c>
      <c r="AY199" s="22">
        <v>31.440417933999999</v>
      </c>
      <c r="AZ199" s="22">
        <v>24.815099038210093</v>
      </c>
      <c r="BA199" s="22">
        <v>17.835100278674762</v>
      </c>
      <c r="BB199" s="22">
        <v>14.274013134686374</v>
      </c>
      <c r="BC199" s="22">
        <v>31.687053531</v>
      </c>
      <c r="BD199" s="22">
        <v>24.574845195254699</v>
      </c>
      <c r="BE199" s="22">
        <v>17.662425111235436</v>
      </c>
      <c r="BF199" s="22">
        <v>13.897773906713477</v>
      </c>
      <c r="BG199" s="22">
        <v>32.000567695000001</v>
      </c>
      <c r="BH199" s="22">
        <v>24.419329420849305</v>
      </c>
      <c r="BI199" s="22">
        <v>17.55065286212351</v>
      </c>
      <c r="BJ199" s="22">
        <v>13.975795520454051</v>
      </c>
      <c r="BK199" s="25">
        <v>29.850644689999999</v>
      </c>
      <c r="BL199" s="25">
        <v>26.315924426450742</v>
      </c>
      <c r="BM199" s="25">
        <v>18.913773035887488</v>
      </c>
      <c r="BN199" s="25">
        <v>17.825211026967544</v>
      </c>
      <c r="BO199" s="25">
        <v>29.850181546999998</v>
      </c>
      <c r="BP199" s="25">
        <v>26.312725605507882</v>
      </c>
      <c r="BQ199" s="25">
        <v>18.911473980292282</v>
      </c>
      <c r="BR199" s="25">
        <v>17.851496379859839</v>
      </c>
      <c r="BS199" s="25">
        <v>29.896783981999999</v>
      </c>
      <c r="BT199" s="25">
        <v>26.284504969358348</v>
      </c>
      <c r="BU199" s="25">
        <v>18.89119125343796</v>
      </c>
      <c r="BV199" s="25">
        <v>17.796687783950254</v>
      </c>
      <c r="BW199" s="25">
        <v>29.953401014000001</v>
      </c>
      <c r="BX199" s="25">
        <v>26.241503347639348</v>
      </c>
      <c r="BY199" s="25">
        <v>18.86028514122285</v>
      </c>
      <c r="BZ199" s="25">
        <v>17.706243211767976</v>
      </c>
      <c r="CA199" s="25">
        <v>30.013411734999998</v>
      </c>
      <c r="CB199" s="25">
        <v>26.215552789455955</v>
      </c>
      <c r="CC199" s="25">
        <v>18.841633964099771</v>
      </c>
      <c r="CD199" s="25">
        <v>17.700077924188481</v>
      </c>
      <c r="CE199" s="25">
        <v>30.086696086</v>
      </c>
      <c r="CF199" s="25">
        <v>26.166541460970738</v>
      </c>
      <c r="CG199" s="25">
        <v>18.806408557302927</v>
      </c>
      <c r="CH199" s="25">
        <v>17.592846966461966</v>
      </c>
      <c r="CI199" s="25">
        <v>30.175184210000001</v>
      </c>
      <c r="CJ199" s="25">
        <v>26.114507197380714</v>
      </c>
      <c r="CK199" s="25">
        <v>18.76901050752581</v>
      </c>
      <c r="CL199" s="25">
        <v>17.441945501486657</v>
      </c>
      <c r="CM199" s="25">
        <v>30.276619466</v>
      </c>
      <c r="CN199" s="25">
        <v>26.088357740258946</v>
      </c>
      <c r="CO199" s="25">
        <v>18.750216377819477</v>
      </c>
      <c r="CP199" s="25">
        <v>17.41506218331007</v>
      </c>
      <c r="CQ199" s="25">
        <v>30.388374412000001</v>
      </c>
      <c r="CR199" s="25">
        <v>26.044126561466332</v>
      </c>
      <c r="CS199" s="25">
        <v>18.718426558726048</v>
      </c>
      <c r="CT199" s="25">
        <v>17.294454419934731</v>
      </c>
      <c r="CU199" s="25">
        <v>30.461815199</v>
      </c>
      <c r="CV199" s="25">
        <v>25.986291352805747</v>
      </c>
      <c r="CW199" s="25">
        <v>18.676859255508301</v>
      </c>
      <c r="CX199" s="25">
        <v>17.090053942879145</v>
      </c>
      <c r="CY199" s="25">
        <v>30.622573274000001</v>
      </c>
      <c r="CZ199" s="25">
        <v>25.813760496001315</v>
      </c>
      <c r="DA199" s="25">
        <v>18.552857931655652</v>
      </c>
      <c r="DB199" s="25">
        <v>16.5825015457932</v>
      </c>
      <c r="DC199" s="25">
        <v>30.789897728</v>
      </c>
      <c r="DD199" s="25">
        <v>25.597733235821263</v>
      </c>
      <c r="DE199" s="25">
        <v>18.397594886269211</v>
      </c>
      <c r="DF199" s="25">
        <v>15.893161638962134</v>
      </c>
      <c r="DG199" s="25">
        <v>30.948561607999999</v>
      </c>
      <c r="DH199" s="25">
        <v>25.391936942521149</v>
      </c>
      <c r="DI199" s="25">
        <v>18.249685038223252</v>
      </c>
      <c r="DJ199" s="25">
        <v>15.259051790167362</v>
      </c>
      <c r="DK199" s="25">
        <v>31.069197972000001</v>
      </c>
      <c r="DL199" s="25">
        <v>25.237660405639854</v>
      </c>
      <c r="DM199" s="25">
        <v>18.138803453520012</v>
      </c>
      <c r="DN199" s="25">
        <v>14.890101870995462</v>
      </c>
      <c r="DO199" s="27">
        <v>29.848423667999999</v>
      </c>
      <c r="DP199" s="27">
        <v>26.315924426450742</v>
      </c>
      <c r="DQ199" s="27">
        <v>18.913773035887488</v>
      </c>
      <c r="DR199" s="27">
        <v>17.825211026967544</v>
      </c>
      <c r="DS199" s="27">
        <v>29.843750015000001</v>
      </c>
      <c r="DT199" s="27">
        <v>26.284383067724296</v>
      </c>
      <c r="DU199" s="27">
        <v>18.89110364033337</v>
      </c>
      <c r="DV199" s="27">
        <v>17.731262972125457</v>
      </c>
      <c r="DW199" s="27">
        <v>29.904709215</v>
      </c>
      <c r="DX199" s="27">
        <v>26.211504907460746</v>
      </c>
      <c r="DY199" s="27">
        <v>18.838724671608549</v>
      </c>
      <c r="DZ199" s="27">
        <v>17.588531768728302</v>
      </c>
      <c r="EA199" s="27">
        <v>29.986958703999999</v>
      </c>
      <c r="EB199" s="27">
        <v>26.09934305995284</v>
      </c>
      <c r="EC199" s="27">
        <v>18.758111743380265</v>
      </c>
      <c r="ED199" s="27">
        <v>17.367102294067934</v>
      </c>
      <c r="EE199" s="27">
        <v>30.080840254000002</v>
      </c>
      <c r="EF199" s="27">
        <v>26.004988568036133</v>
      </c>
      <c r="EG199" s="27">
        <v>18.690297312235476</v>
      </c>
      <c r="EH199" s="27">
        <v>17.237580093343784</v>
      </c>
      <c r="EI199" s="27">
        <v>30.180132802999999</v>
      </c>
      <c r="EJ199" s="27">
        <v>25.898767437144734</v>
      </c>
      <c r="EK199" s="27">
        <v>18.613954094009941</v>
      </c>
      <c r="EL199" s="27">
        <v>17.025728018830854</v>
      </c>
      <c r="EM199" s="27">
        <v>30.283556531999999</v>
      </c>
      <c r="EN199" s="27">
        <v>25.810233663971516</v>
      </c>
      <c r="EO199" s="27">
        <v>18.550323128033845</v>
      </c>
      <c r="EP199" s="27">
        <v>16.804367710608169</v>
      </c>
      <c r="EQ199" s="27">
        <v>30.395417182999999</v>
      </c>
      <c r="ER199" s="27">
        <v>25.759277306917049</v>
      </c>
      <c r="ES199" s="27">
        <v>18.513699790907406</v>
      </c>
      <c r="ET199" s="27">
        <v>16.738328799169516</v>
      </c>
      <c r="EU199" s="27">
        <v>30.510412331000001</v>
      </c>
      <c r="EV199" s="27">
        <v>25.684783284884265</v>
      </c>
      <c r="EW199" s="27">
        <v>18.460159470513329</v>
      </c>
      <c r="EX199" s="27">
        <v>16.576842372805977</v>
      </c>
      <c r="EY199" s="27">
        <v>30.631183859</v>
      </c>
      <c r="EZ199" s="27">
        <v>25.578657494768667</v>
      </c>
      <c r="FA199" s="27">
        <v>18.383884775580587</v>
      </c>
      <c r="FB199" s="27">
        <v>16.265408719993168</v>
      </c>
      <c r="FC199" s="27">
        <v>31.035972565000002</v>
      </c>
      <c r="FD199" s="27">
        <v>25.135937670901722</v>
      </c>
      <c r="FE199" s="27">
        <v>18.065693321181548</v>
      </c>
      <c r="FF199" s="27">
        <v>15.09376621004068</v>
      </c>
      <c r="FG199" s="27">
        <v>31.266248789999999</v>
      </c>
      <c r="FH199" s="27">
        <v>24.847896749131987</v>
      </c>
      <c r="FI199" s="27">
        <v>17.858672639288852</v>
      </c>
      <c r="FJ199" s="27">
        <v>14.496237559686637</v>
      </c>
      <c r="FK199" s="27">
        <v>31.453008746999998</v>
      </c>
      <c r="FL199" s="27">
        <v>24.6141869191189</v>
      </c>
      <c r="FM199" s="27">
        <v>17.690700782800299</v>
      </c>
      <c r="FN199" s="27">
        <v>14.154024662263401</v>
      </c>
      <c r="FO199" s="27">
        <v>31.655380242</v>
      </c>
      <c r="FP199" s="27">
        <v>24.480847912737076</v>
      </c>
      <c r="FQ199" s="27">
        <v>17.594867413519083</v>
      </c>
      <c r="FR199" s="27">
        <v>14.295295174654587</v>
      </c>
      <c r="FS199" s="28">
        <v>29.848322281999998</v>
      </c>
      <c r="FT199" s="28">
        <v>26.315924426450742</v>
      </c>
      <c r="FU199" s="28">
        <v>18.913773035887488</v>
      </c>
      <c r="FV199" s="28">
        <v>17.825211026967544</v>
      </c>
      <c r="FW199" s="28">
        <v>29.841951774000002</v>
      </c>
      <c r="FX199" s="28">
        <v>26.279896275644514</v>
      </c>
      <c r="FY199" s="28">
        <v>18.887878894522395</v>
      </c>
      <c r="FZ199" s="28">
        <v>17.726347440587013</v>
      </c>
      <c r="GA199" s="28">
        <v>29.896870132</v>
      </c>
      <c r="GB199" s="28">
        <v>26.201792497362028</v>
      </c>
      <c r="GC199" s="28">
        <v>18.83174417123692</v>
      </c>
      <c r="GD199" s="28">
        <v>17.584765201553132</v>
      </c>
      <c r="GE199" s="28">
        <v>29.978674351999999</v>
      </c>
      <c r="GF199" s="28">
        <v>26.071647508279916</v>
      </c>
      <c r="GG199" s="28">
        <v>18.738206405078003</v>
      </c>
      <c r="GH199" s="28">
        <v>17.356832793310954</v>
      </c>
      <c r="GI199" s="28">
        <v>30.074108351</v>
      </c>
      <c r="GJ199" s="28">
        <v>25.954305068447489</v>
      </c>
      <c r="GK199" s="28">
        <v>18.653870083142184</v>
      </c>
      <c r="GL199" s="28">
        <v>17.200050493588403</v>
      </c>
      <c r="GM199" s="28">
        <v>30.179148304999998</v>
      </c>
      <c r="GN199" s="28">
        <v>25.807116891373234</v>
      </c>
      <c r="GO199" s="28">
        <v>18.548083042199384</v>
      </c>
      <c r="GP199" s="28">
        <v>16.943554718928155</v>
      </c>
      <c r="GQ199" s="28">
        <v>30.292899728999998</v>
      </c>
      <c r="GR199" s="28">
        <v>25.665489101691598</v>
      </c>
      <c r="GS199" s="28">
        <v>18.446292361157589</v>
      </c>
      <c r="GT199" s="28">
        <v>16.655640280357588</v>
      </c>
      <c r="GU199" s="28">
        <v>30.417387291000001</v>
      </c>
      <c r="GV199" s="28">
        <v>25.562561871554188</v>
      </c>
      <c r="GW199" s="28">
        <v>18.372316534259607</v>
      </c>
      <c r="GX199" s="28">
        <v>16.529867554782339</v>
      </c>
      <c r="GY199" s="28">
        <v>30.544655974000001</v>
      </c>
      <c r="GZ199" s="28">
        <v>25.459165653430109</v>
      </c>
      <c r="HA199" s="28">
        <v>18.298003636461409</v>
      </c>
      <c r="HB199" s="28">
        <v>16.346481970831082</v>
      </c>
      <c r="HC199" s="28">
        <v>30.682296322999999</v>
      </c>
      <c r="HD199" s="28">
        <v>25.325787115597919</v>
      </c>
      <c r="HE199" s="28">
        <v>18.202141855148454</v>
      </c>
      <c r="HF199" s="28">
        <v>16.089248967851425</v>
      </c>
      <c r="HG199" s="28">
        <v>31.415586542</v>
      </c>
      <c r="HH199" s="28">
        <v>24.725182998599553</v>
      </c>
      <c r="HI199" s="28">
        <v>17.770475850593861</v>
      </c>
      <c r="HJ199" s="28">
        <v>14.945014527082838</v>
      </c>
      <c r="HK199" s="28">
        <v>32.388715769000001</v>
      </c>
      <c r="HL199" s="28">
        <v>24.141352195804526</v>
      </c>
      <c r="HM199" s="28">
        <v>17.350865157217417</v>
      </c>
      <c r="HN199" s="28">
        <v>13.560479316994666</v>
      </c>
      <c r="HO199" s="28">
        <v>32.638133905000004</v>
      </c>
      <c r="HP199" s="28">
        <v>23.769446367960693</v>
      </c>
      <c r="HQ199" s="28">
        <v>17.083569116060985</v>
      </c>
      <c r="HR199" s="28">
        <v>12.902078736471246</v>
      </c>
      <c r="HS199" s="28">
        <v>32.752685442999997</v>
      </c>
      <c r="HT199" s="28">
        <v>23.521603495519425</v>
      </c>
      <c r="HU199" s="28">
        <v>16.905439563705041</v>
      </c>
      <c r="HV199" s="28">
        <v>12.618567076276628</v>
      </c>
      <c r="HW199" s="29">
        <v>29.848322281999998</v>
      </c>
      <c r="HX199" s="29">
        <v>26.315924426450742</v>
      </c>
      <c r="HY199" s="29">
        <v>18.913773035887488</v>
      </c>
      <c r="HZ199" s="29">
        <v>17.825211026967544</v>
      </c>
      <c r="IA199" s="29">
        <v>29.834060032</v>
      </c>
      <c r="IB199" s="29">
        <v>26.286225758406523</v>
      </c>
      <c r="IC199" s="29">
        <v>18.89242801840857</v>
      </c>
      <c r="ID199" s="29">
        <v>17.746518878390123</v>
      </c>
      <c r="IE199" s="29">
        <v>29.923600335</v>
      </c>
      <c r="IF199" s="29">
        <v>26.209124616770087</v>
      </c>
      <c r="IG199" s="29">
        <v>18.837013909822147</v>
      </c>
      <c r="IH199" s="29">
        <v>17.566966260169114</v>
      </c>
      <c r="II199" s="29">
        <v>30.010360345999999</v>
      </c>
      <c r="IJ199" s="29">
        <v>26.080546003031326</v>
      </c>
      <c r="IK199" s="29">
        <v>18.744601928463833</v>
      </c>
      <c r="IL199" s="29">
        <v>17.333634132504617</v>
      </c>
      <c r="IM199" s="29">
        <v>30.105301392000001</v>
      </c>
      <c r="IN199" s="29">
        <v>25.959749173458249</v>
      </c>
      <c r="IO199" s="29">
        <v>18.657782868605782</v>
      </c>
      <c r="IP199" s="29">
        <v>17.153993167218665</v>
      </c>
      <c r="IQ199" s="29">
        <v>30.206439351</v>
      </c>
      <c r="IR199" s="29">
        <v>25.590038810448821</v>
      </c>
      <c r="IS199" s="29">
        <v>18.392064751253713</v>
      </c>
      <c r="IT199" s="29">
        <v>16.893035867948825</v>
      </c>
      <c r="IU199" s="29">
        <v>30.321561035999999</v>
      </c>
      <c r="IV199" s="29">
        <v>25.37991419990168</v>
      </c>
      <c r="IW199" s="29">
        <v>18.241044056379387</v>
      </c>
      <c r="IX199" s="29">
        <v>16.621398288196353</v>
      </c>
      <c r="IY199" s="29">
        <v>30.943424149000002</v>
      </c>
      <c r="IZ199" s="29">
        <v>25.207197714039431</v>
      </c>
      <c r="JA199" s="29">
        <v>18.116909317267915</v>
      </c>
      <c r="JB199" s="29">
        <v>16.015289007476689</v>
      </c>
      <c r="JC199" s="29">
        <v>31.041975650000001</v>
      </c>
      <c r="JD199" s="29">
        <v>25.145487540958797</v>
      </c>
      <c r="JE199" s="29">
        <v>18.072557000824897</v>
      </c>
      <c r="JF199" s="29">
        <v>15.883124850926333</v>
      </c>
      <c r="JG199" s="29">
        <v>31.198182828</v>
      </c>
      <c r="JH199" s="29">
        <v>25.057844662555461</v>
      </c>
      <c r="JI199" s="29">
        <v>18.009566338461298</v>
      </c>
      <c r="JJ199" s="29">
        <v>15.52708400921232</v>
      </c>
      <c r="JK199" s="29">
        <v>31.944891622</v>
      </c>
      <c r="JL199" s="29">
        <v>24.457603464108164</v>
      </c>
      <c r="JM199" s="29">
        <v>17.578161170615083</v>
      </c>
      <c r="JN199" s="29">
        <v>14.067312093238144</v>
      </c>
      <c r="JO199" s="29">
        <v>32.454163149000003</v>
      </c>
      <c r="JP199" s="29">
        <v>23.817846779907008</v>
      </c>
      <c r="JQ199" s="29">
        <v>17.118355445112606</v>
      </c>
      <c r="JR199" s="29">
        <v>13.023945961236105</v>
      </c>
      <c r="JS199" s="29">
        <v>32.551675471000003</v>
      </c>
      <c r="JT199" s="29">
        <v>23.459669369518281</v>
      </c>
      <c r="JU199" s="29">
        <v>16.860926287888503</v>
      </c>
      <c r="JV199" s="29">
        <v>12.672215747722088</v>
      </c>
      <c r="JW199" s="29">
        <v>32.474729682000003</v>
      </c>
      <c r="JX199" s="29">
        <v>23.477507967271961</v>
      </c>
      <c r="JY199" s="29">
        <v>16.873747239329315</v>
      </c>
      <c r="JZ199" s="29">
        <v>13.055736947407963</v>
      </c>
    </row>
    <row r="200" spans="1:286" ht="15" thickBot="1" x14ac:dyDescent="0.4">
      <c r="A200" s="2"/>
      <c r="B200" s="74" t="s">
        <v>673</v>
      </c>
      <c r="C200" s="74" t="s">
        <v>475</v>
      </c>
      <c r="D200" s="74" t="s">
        <v>857</v>
      </c>
      <c r="E200" s="87">
        <v>365510</v>
      </c>
      <c r="F200" s="84">
        <v>401069</v>
      </c>
      <c r="G200" s="22">
        <v>21.352207591947369</v>
      </c>
      <c r="H200" s="22">
        <v>12.017004048582994</v>
      </c>
      <c r="I200" s="22">
        <v>8.6368574199806005</v>
      </c>
      <c r="J200" s="22">
        <v>8.5783615916896547</v>
      </c>
      <c r="K200" s="22">
        <v>21.332585385947368</v>
      </c>
      <c r="L200" s="22">
        <v>11.871334998225302</v>
      </c>
      <c r="M200" s="22">
        <v>8.532162205320029</v>
      </c>
      <c r="N200" s="22">
        <v>8.3294577538477679</v>
      </c>
      <c r="O200" s="22">
        <v>21.36771838394737</v>
      </c>
      <c r="P200" s="22">
        <v>11.818951161146687</v>
      </c>
      <c r="Q200" s="22">
        <v>8.4945129101936914</v>
      </c>
      <c r="R200" s="22">
        <v>8.215983548073833</v>
      </c>
      <c r="S200" s="22">
        <v>21.433884162947368</v>
      </c>
      <c r="T200" s="22">
        <v>11.703218162127222</v>
      </c>
      <c r="U200" s="22">
        <v>8.4113333250594291</v>
      </c>
      <c r="V200" s="22">
        <v>7.9792617453902963</v>
      </c>
      <c r="W200" s="22">
        <v>21.50642301894737</v>
      </c>
      <c r="X200" s="22">
        <v>11.619979676840135</v>
      </c>
      <c r="Y200" s="22">
        <v>8.3515081867493119</v>
      </c>
      <c r="Z200" s="22">
        <v>7.5992660470366022</v>
      </c>
      <c r="AA200" s="22">
        <v>21.583166819947369</v>
      </c>
      <c r="AB200" s="22">
        <v>11.486823957181613</v>
      </c>
      <c r="AC200" s="22">
        <v>8.2558065492449817</v>
      </c>
      <c r="AD200" s="22">
        <v>7.3994431075106615</v>
      </c>
      <c r="AE200" s="22">
        <v>21.664749826947372</v>
      </c>
      <c r="AF200" s="22">
        <v>11.338630466536035</v>
      </c>
      <c r="AG200" s="22">
        <v>8.1492969696442312</v>
      </c>
      <c r="AH200" s="22">
        <v>7.1332241235408596</v>
      </c>
      <c r="AI200" s="22">
        <v>21.755530741947371</v>
      </c>
      <c r="AJ200" s="22">
        <v>11.211227885053766</v>
      </c>
      <c r="AK200" s="22">
        <v>8.0577302258242884</v>
      </c>
      <c r="AL200" s="22">
        <v>6.8493293188829654</v>
      </c>
      <c r="AM200" s="22">
        <v>21.85388969594737</v>
      </c>
      <c r="AN200" s="22">
        <v>11.056396681468001</v>
      </c>
      <c r="AO200" s="22">
        <v>7.9464499912393691</v>
      </c>
      <c r="AP200" s="22">
        <v>6.5528627675366344</v>
      </c>
      <c r="AQ200" s="22">
        <v>21.969481612947369</v>
      </c>
      <c r="AR200" s="22">
        <v>10.909700163499874</v>
      </c>
      <c r="AS200" s="22">
        <v>7.8410163153767289</v>
      </c>
      <c r="AT200" s="22">
        <v>6.1647121797989097</v>
      </c>
      <c r="AU200" s="22">
        <v>22.44701121794737</v>
      </c>
      <c r="AV200" s="22">
        <v>10.265382709864731</v>
      </c>
      <c r="AW200" s="22">
        <v>7.3779326750822172</v>
      </c>
      <c r="AX200" s="22">
        <v>4.8642685942097756</v>
      </c>
      <c r="AY200" s="22">
        <v>22.778427870947368</v>
      </c>
      <c r="AZ200" s="22">
        <v>10.004222217442321</v>
      </c>
      <c r="BA200" s="22">
        <v>7.1902314870269253</v>
      </c>
      <c r="BB200" s="22">
        <v>4.4428740529796791</v>
      </c>
      <c r="BC200" s="22">
        <v>22.941819040947369</v>
      </c>
      <c r="BD200" s="22">
        <v>10.518394907826963</v>
      </c>
      <c r="BE200" s="22">
        <v>7.5597775234721434</v>
      </c>
      <c r="BF200" s="22">
        <v>4.4077288640992389</v>
      </c>
      <c r="BG200" s="22">
        <v>23.018972215947372</v>
      </c>
      <c r="BH200" s="22">
        <v>10.417495547156703</v>
      </c>
      <c r="BI200" s="22">
        <v>7.487259166288184</v>
      </c>
      <c r="BJ200" s="22">
        <v>4.6821302439721659</v>
      </c>
      <c r="BK200" s="25">
        <v>21.351833315947371</v>
      </c>
      <c r="BL200" s="25">
        <v>12.017004048582999</v>
      </c>
      <c r="BM200" s="25">
        <v>8.6368574199806041</v>
      </c>
      <c r="BN200" s="25">
        <v>8.5783615916896547</v>
      </c>
      <c r="BO200" s="25">
        <v>21.32031837694737</v>
      </c>
      <c r="BP200" s="25">
        <v>11.947693846868221</v>
      </c>
      <c r="BQ200" s="25">
        <v>8.5870428133165397</v>
      </c>
      <c r="BR200" s="25">
        <v>8.622425388957442</v>
      </c>
      <c r="BS200" s="25">
        <v>21.330859998947371</v>
      </c>
      <c r="BT200" s="25">
        <v>11.962982961461066</v>
      </c>
      <c r="BU200" s="25">
        <v>8.5980314010112995</v>
      </c>
      <c r="BV200" s="25">
        <v>8.6404299413279642</v>
      </c>
      <c r="BW200" s="25">
        <v>21.357625717947371</v>
      </c>
      <c r="BX200" s="25">
        <v>11.881634992602839</v>
      </c>
      <c r="BY200" s="25">
        <v>8.5395650140821573</v>
      </c>
      <c r="BZ200" s="25">
        <v>8.5648547186498707</v>
      </c>
      <c r="CA200" s="25">
        <v>21.38361114194737</v>
      </c>
      <c r="CB200" s="25">
        <v>11.782626218660594</v>
      </c>
      <c r="CC200" s="25">
        <v>8.4684054588045594</v>
      </c>
      <c r="CD200" s="25">
        <v>8.3758988270253933</v>
      </c>
      <c r="CE200" s="25">
        <v>21.418059019947371</v>
      </c>
      <c r="CF200" s="25">
        <v>11.714100941616225</v>
      </c>
      <c r="CG200" s="25">
        <v>8.4191549929559883</v>
      </c>
      <c r="CH200" s="25">
        <v>8.3113686042358808</v>
      </c>
      <c r="CI200" s="25">
        <v>21.467308326947371</v>
      </c>
      <c r="CJ200" s="25">
        <v>11.668961006476209</v>
      </c>
      <c r="CK200" s="25">
        <v>8.3867120327826115</v>
      </c>
      <c r="CL200" s="25">
        <v>8.1544047082622342</v>
      </c>
      <c r="CM200" s="25">
        <v>21.52765436094737</v>
      </c>
      <c r="CN200" s="25">
        <v>11.604834014222897</v>
      </c>
      <c r="CO200" s="25">
        <v>8.3406227008139346</v>
      </c>
      <c r="CP200" s="25">
        <v>7.9563486953217595</v>
      </c>
      <c r="CQ200" s="25">
        <v>21.599695230947368</v>
      </c>
      <c r="CR200" s="25">
        <v>11.501640103137168</v>
      </c>
      <c r="CS200" s="25">
        <v>8.2664552050675475</v>
      </c>
      <c r="CT200" s="25">
        <v>7.7338846080449652</v>
      </c>
      <c r="CU200" s="25">
        <v>21.682799129947369</v>
      </c>
      <c r="CV200" s="25">
        <v>11.412517320086785</v>
      </c>
      <c r="CW200" s="25">
        <v>8.2024009060953524</v>
      </c>
      <c r="CX200" s="25">
        <v>7.4558830208939639</v>
      </c>
      <c r="CY200" s="25">
        <v>21.862136614947371</v>
      </c>
      <c r="CZ200" s="25">
        <v>11.147764258738283</v>
      </c>
      <c r="DA200" s="25">
        <v>8.0121176680165558</v>
      </c>
      <c r="DB200" s="25">
        <v>6.663186821806601</v>
      </c>
      <c r="DC200" s="25">
        <v>21.98730483594737</v>
      </c>
      <c r="DD200" s="25">
        <v>11.015974729918828</v>
      </c>
      <c r="DE200" s="25">
        <v>7.9173979387680422</v>
      </c>
      <c r="DF200" s="25">
        <v>6.2854937025702107</v>
      </c>
      <c r="DG200" s="25">
        <v>22.052255503947372</v>
      </c>
      <c r="DH200" s="25">
        <v>11.286486161047597</v>
      </c>
      <c r="DI200" s="25">
        <v>8.1118198305880398</v>
      </c>
      <c r="DJ200" s="25">
        <v>6.0300867484296212</v>
      </c>
      <c r="DK200" s="25">
        <v>22.087277543947369</v>
      </c>
      <c r="DL200" s="25">
        <v>11.523465745588693</v>
      </c>
      <c r="DM200" s="25">
        <v>8.2821417240361033</v>
      </c>
      <c r="DN200" s="25">
        <v>5.836994639579288</v>
      </c>
      <c r="DO200" s="27">
        <v>21.352207591947369</v>
      </c>
      <c r="DP200" s="27">
        <v>12.017004048582994</v>
      </c>
      <c r="DQ200" s="27">
        <v>8.6368574199806005</v>
      </c>
      <c r="DR200" s="27">
        <v>8.5783615916896547</v>
      </c>
      <c r="DS200" s="27">
        <v>21.332585386947372</v>
      </c>
      <c r="DT200" s="27">
        <v>11.847983369295795</v>
      </c>
      <c r="DU200" s="27">
        <v>8.5153789298236511</v>
      </c>
      <c r="DV200" s="27">
        <v>8.3294577436198356</v>
      </c>
      <c r="DW200" s="27">
        <v>21.36771838194737</v>
      </c>
      <c r="DX200" s="27">
        <v>11.835830228932286</v>
      </c>
      <c r="DY200" s="27">
        <v>8.506644228553661</v>
      </c>
      <c r="DZ200" s="27">
        <v>8.2159835582290235</v>
      </c>
      <c r="EA200" s="27">
        <v>21.433884162947368</v>
      </c>
      <c r="EB200" s="27">
        <v>11.732403350376554</v>
      </c>
      <c r="EC200" s="27">
        <v>8.4323092944995413</v>
      </c>
      <c r="ED200" s="27">
        <v>7.9792617453902963</v>
      </c>
      <c r="EE200" s="27">
        <v>21.506423031947371</v>
      </c>
      <c r="EF200" s="27">
        <v>11.635810921579802</v>
      </c>
      <c r="EG200" s="27">
        <v>8.3628864140549304</v>
      </c>
      <c r="EH200" s="27">
        <v>7.5992659856492342</v>
      </c>
      <c r="EI200" s="27">
        <v>21.583166805947371</v>
      </c>
      <c r="EJ200" s="27">
        <v>11.504125961644327</v>
      </c>
      <c r="EK200" s="27">
        <v>8.2682418405222577</v>
      </c>
      <c r="EL200" s="27">
        <v>7.399443168506938</v>
      </c>
      <c r="EM200" s="27">
        <v>21.664749826947372</v>
      </c>
      <c r="EN200" s="27">
        <v>11.35894465513031</v>
      </c>
      <c r="EO200" s="27">
        <v>8.1638971769656266</v>
      </c>
      <c r="EP200" s="27">
        <v>7.1332241235408596</v>
      </c>
      <c r="EQ200" s="27">
        <v>21.755530741947371</v>
      </c>
      <c r="ER200" s="27">
        <v>11.233799789939452</v>
      </c>
      <c r="ES200" s="27">
        <v>8.0739530982978991</v>
      </c>
      <c r="ET200" s="27">
        <v>6.8493293188829654</v>
      </c>
      <c r="EU200" s="27">
        <v>21.85388969594737</v>
      </c>
      <c r="EV200" s="27">
        <v>11.079550995626388</v>
      </c>
      <c r="EW200" s="27">
        <v>7.9630914527246883</v>
      </c>
      <c r="EX200" s="27">
        <v>6.5528627675366344</v>
      </c>
      <c r="EY200" s="27">
        <v>21.96064951094737</v>
      </c>
      <c r="EZ200" s="27">
        <v>10.941440976239262</v>
      </c>
      <c r="FA200" s="27">
        <v>7.863829062457123</v>
      </c>
      <c r="FB200" s="27">
        <v>6.2024157875785075</v>
      </c>
      <c r="FC200" s="27">
        <v>22.400565455947369</v>
      </c>
      <c r="FD200" s="27">
        <v>10.323214244674013</v>
      </c>
      <c r="FE200" s="27">
        <v>7.419497337830693</v>
      </c>
      <c r="FF200" s="27">
        <v>5.0378930800430712</v>
      </c>
      <c r="FG200" s="27">
        <v>22.709949163947371</v>
      </c>
      <c r="FH200" s="27">
        <v>10.096824788102928</v>
      </c>
      <c r="FI200" s="27">
        <v>7.2567867778702917</v>
      </c>
      <c r="FJ200" s="27">
        <v>4.6497634789196169</v>
      </c>
      <c r="FK200" s="27">
        <v>22.865628571947369</v>
      </c>
      <c r="FL200" s="27">
        <v>10.595861422584159</v>
      </c>
      <c r="FM200" s="27">
        <v>7.6154542329145132</v>
      </c>
      <c r="FN200" s="27">
        <v>4.6118203033698819</v>
      </c>
      <c r="FO200" s="27">
        <v>22.947031419947372</v>
      </c>
      <c r="FP200" s="27">
        <v>10.496964904536981</v>
      </c>
      <c r="FQ200" s="27">
        <v>7.544375358158975</v>
      </c>
      <c r="FR200" s="27">
        <v>4.8464388863660179</v>
      </c>
      <c r="FS200" s="28">
        <v>21.352527854947368</v>
      </c>
      <c r="FT200" s="28">
        <v>12.017004048582994</v>
      </c>
      <c r="FU200" s="28">
        <v>8.6368574199806005</v>
      </c>
      <c r="FV200" s="28">
        <v>8.5783615916896547</v>
      </c>
      <c r="FW200" s="28">
        <v>21.328609058947372</v>
      </c>
      <c r="FX200" s="28">
        <v>11.967770802919949</v>
      </c>
      <c r="FY200" s="28">
        <v>8.6014725169385873</v>
      </c>
      <c r="FZ200" s="28">
        <v>8.345103206286316</v>
      </c>
      <c r="GA200" s="28">
        <v>21.368143802947369</v>
      </c>
      <c r="GB200" s="28">
        <v>11.84818745838678</v>
      </c>
      <c r="GC200" s="28">
        <v>8.5155256126717802</v>
      </c>
      <c r="GD200" s="28">
        <v>8.2581531984749681</v>
      </c>
      <c r="GE200" s="28">
        <v>21.447798349947369</v>
      </c>
      <c r="GF200" s="28">
        <v>11.644758281730882</v>
      </c>
      <c r="GG200" s="28">
        <v>8.3693170579656488</v>
      </c>
      <c r="GH200" s="28">
        <v>8.0519193161178464</v>
      </c>
      <c r="GI200" s="28">
        <v>21.539460599947368</v>
      </c>
      <c r="GJ200" s="28">
        <v>11.413503234035682</v>
      </c>
      <c r="GK200" s="28">
        <v>8.2031095018626967</v>
      </c>
      <c r="GL200" s="28">
        <v>7.7215572246177651</v>
      </c>
      <c r="GM200" s="28">
        <v>21.647703541947369</v>
      </c>
      <c r="GN200" s="28">
        <v>11.199000461985017</v>
      </c>
      <c r="GO200" s="28">
        <v>8.0489421361114424</v>
      </c>
      <c r="GP200" s="28">
        <v>7.5770357789584395</v>
      </c>
      <c r="GQ200" s="28">
        <v>21.77381973094737</v>
      </c>
      <c r="GR200" s="28">
        <v>10.963988904808737</v>
      </c>
      <c r="GS200" s="28">
        <v>7.880034702680188</v>
      </c>
      <c r="GT200" s="28">
        <v>7.3722023195286752</v>
      </c>
      <c r="GU200" s="28">
        <v>21.92119863794737</v>
      </c>
      <c r="GV200" s="28">
        <v>10.781747522636065</v>
      </c>
      <c r="GW200" s="28">
        <v>7.7490542330488115</v>
      </c>
      <c r="GX200" s="28">
        <v>7.1938567397568711</v>
      </c>
      <c r="GY200" s="28">
        <v>22.079744080947371</v>
      </c>
      <c r="GZ200" s="28">
        <v>10.576913033080759</v>
      </c>
      <c r="HA200" s="28">
        <v>7.6018356522917969</v>
      </c>
      <c r="HB200" s="28">
        <v>7.010375248493153</v>
      </c>
      <c r="HC200" s="28">
        <v>22.26700279694737</v>
      </c>
      <c r="HD200" s="28">
        <v>10.371021180694907</v>
      </c>
      <c r="HE200" s="28">
        <v>7.4538571240493958</v>
      </c>
      <c r="HF200" s="28">
        <v>6.7890529158365247</v>
      </c>
      <c r="HG200" s="28">
        <v>22.862449220947369</v>
      </c>
      <c r="HH200" s="28">
        <v>9.3747455452338464</v>
      </c>
      <c r="HI200" s="28">
        <v>6.7378142085531332</v>
      </c>
      <c r="HJ200" s="28">
        <v>5.2049604757273684</v>
      </c>
      <c r="HK200" s="28">
        <v>23.332987549947369</v>
      </c>
      <c r="HL200" s="28">
        <v>8.1404078777211364</v>
      </c>
      <c r="HM200" s="28">
        <v>5.8506714232699926</v>
      </c>
      <c r="HN200" s="28">
        <v>1.044665424584089</v>
      </c>
      <c r="HO200" s="28">
        <v>23.568842024947369</v>
      </c>
      <c r="HP200" s="28">
        <v>7.7376235805551916</v>
      </c>
      <c r="HQ200" s="28">
        <v>5.5611824182263794</v>
      </c>
      <c r="HR200" s="28">
        <v>-2.3452703029359085</v>
      </c>
      <c r="HS200" s="28">
        <v>23.68379907694737</v>
      </c>
      <c r="HT200" s="28">
        <v>7.022937517311024</v>
      </c>
      <c r="HU200" s="28">
        <v>5.0475234726745581</v>
      </c>
      <c r="HV200" s="28">
        <v>-4.5950338929293757</v>
      </c>
      <c r="HW200" s="29">
        <v>21.352527854947368</v>
      </c>
      <c r="HX200" s="29">
        <v>12.01700404858299</v>
      </c>
      <c r="HY200" s="29">
        <v>8.636857419980597</v>
      </c>
      <c r="HZ200" s="29">
        <v>8.5783615916896547</v>
      </c>
      <c r="IA200" s="29">
        <v>21.312957169947371</v>
      </c>
      <c r="IB200" s="29">
        <v>11.839656720233622</v>
      </c>
      <c r="IC200" s="29">
        <v>8.5093944031940971</v>
      </c>
      <c r="ID200" s="29">
        <v>8.3903907595688292</v>
      </c>
      <c r="IE200" s="29">
        <v>21.37019071994737</v>
      </c>
      <c r="IF200" s="29">
        <v>11.835833266938021</v>
      </c>
      <c r="IG200" s="29">
        <v>8.5066464120281999</v>
      </c>
      <c r="IH200" s="29">
        <v>8.2336894290598099</v>
      </c>
      <c r="II200" s="29">
        <v>21.441643635947369</v>
      </c>
      <c r="IJ200" s="29">
        <v>11.682279322282936</v>
      </c>
      <c r="IK200" s="29">
        <v>8.3962841685855061</v>
      </c>
      <c r="IL200" s="29">
        <v>8.0312630365292623</v>
      </c>
      <c r="IM200" s="29">
        <v>21.528334049947368</v>
      </c>
      <c r="IN200" s="29">
        <v>11.371977326856808</v>
      </c>
      <c r="IO200" s="29">
        <v>8.173264014743836</v>
      </c>
      <c r="IP200" s="29">
        <v>7.722806703069292</v>
      </c>
      <c r="IQ200" s="29">
        <v>21.624755876947368</v>
      </c>
      <c r="IR200" s="29">
        <v>10.982106899838652</v>
      </c>
      <c r="IS200" s="29">
        <v>7.8930564624446564</v>
      </c>
      <c r="IT200" s="29">
        <v>7.6222616406432078</v>
      </c>
      <c r="IU200" s="29">
        <v>21.73899148794737</v>
      </c>
      <c r="IV200" s="29">
        <v>10.853449388235704</v>
      </c>
      <c r="IW200" s="29">
        <v>7.800587775637883</v>
      </c>
      <c r="IX200" s="29">
        <v>7.4590050200323823</v>
      </c>
      <c r="IY200" s="29">
        <v>21.868114344947369</v>
      </c>
      <c r="IZ200" s="29">
        <v>10.860967718521355</v>
      </c>
      <c r="JA200" s="29">
        <v>7.80599134764726</v>
      </c>
      <c r="JB200" s="29">
        <v>7.3423809569079967</v>
      </c>
      <c r="JC200" s="29">
        <v>22.021040967947371</v>
      </c>
      <c r="JD200" s="29">
        <v>10.77849955288127</v>
      </c>
      <c r="JE200" s="29">
        <v>7.7467198532347448</v>
      </c>
      <c r="JF200" s="29">
        <v>7.1504453937379466</v>
      </c>
      <c r="JG200" s="29">
        <v>22.201177962947369</v>
      </c>
      <c r="JH200" s="29">
        <v>10.618303626970222</v>
      </c>
      <c r="JI200" s="29">
        <v>7.6315838870852915</v>
      </c>
      <c r="JJ200" s="29">
        <v>6.591889246309222</v>
      </c>
      <c r="JK200" s="29">
        <v>22.792802644947372</v>
      </c>
      <c r="JL200" s="29">
        <v>10.006304097826531</v>
      </c>
      <c r="JM200" s="29">
        <v>7.1917277754504942</v>
      </c>
      <c r="JN200" s="29">
        <v>1.8191290836182183</v>
      </c>
      <c r="JO200" s="29">
        <v>23.120058504947369</v>
      </c>
      <c r="JP200" s="29">
        <v>8.941773494247899</v>
      </c>
      <c r="JQ200" s="29">
        <v>6.4266286704536313</v>
      </c>
      <c r="JR200" s="29">
        <v>-1.9098332114170731</v>
      </c>
      <c r="JS200" s="29">
        <v>23.19166958894737</v>
      </c>
      <c r="JT200" s="29">
        <v>8.3440560857773605</v>
      </c>
      <c r="JU200" s="29">
        <v>5.9970374001561826</v>
      </c>
      <c r="JV200" s="29">
        <v>-4.1531154038941835</v>
      </c>
      <c r="JW200" s="29">
        <v>23.07876708994737</v>
      </c>
      <c r="JX200" s="29">
        <v>8.3033210820379271</v>
      </c>
      <c r="JY200" s="29">
        <v>5.9677603509118384</v>
      </c>
      <c r="JZ200" s="29">
        <v>-3.4408419465782956</v>
      </c>
    </row>
    <row r="201" spans="1:286" ht="15" thickBot="1" x14ac:dyDescent="0.4">
      <c r="A201" s="2"/>
      <c r="B201" s="74" t="s">
        <v>674</v>
      </c>
      <c r="C201" s="74" t="s">
        <v>460</v>
      </c>
      <c r="D201" s="74" t="s">
        <v>854</v>
      </c>
      <c r="E201" s="87">
        <v>354934</v>
      </c>
      <c r="F201" s="84">
        <v>405497</v>
      </c>
      <c r="G201" s="22">
        <v>31.932903485000001</v>
      </c>
      <c r="H201" s="22">
        <v>13.215636218587955</v>
      </c>
      <c r="I201" s="22">
        <v>9.6406226266969224</v>
      </c>
      <c r="J201" s="22">
        <v>11.961217473430269</v>
      </c>
      <c r="K201" s="22">
        <v>31.918274529999998</v>
      </c>
      <c r="L201" s="22">
        <v>13.154762127931139</v>
      </c>
      <c r="M201" s="22">
        <v>9.5962158250826128</v>
      </c>
      <c r="N201" s="22">
        <v>11.830580605874555</v>
      </c>
      <c r="O201" s="22">
        <v>31.962985850999999</v>
      </c>
      <c r="P201" s="22">
        <v>13.078647847673885</v>
      </c>
      <c r="Q201" s="22">
        <v>9.5406915173364037</v>
      </c>
      <c r="R201" s="22">
        <v>11.684759872989314</v>
      </c>
      <c r="S201" s="22">
        <v>32.033779129000003</v>
      </c>
      <c r="T201" s="22">
        <v>12.968129806072364</v>
      </c>
      <c r="U201" s="22">
        <v>9.4600701446760951</v>
      </c>
      <c r="V201" s="22">
        <v>11.455062668652818</v>
      </c>
      <c r="W201" s="22">
        <v>32.096949049000003</v>
      </c>
      <c r="X201" s="22">
        <v>12.853858384442399</v>
      </c>
      <c r="Y201" s="22">
        <v>9.3767107335414881</v>
      </c>
      <c r="Z201" s="22">
        <v>11.253181159658723</v>
      </c>
      <c r="AA201" s="22">
        <v>32.153337542999999</v>
      </c>
      <c r="AB201" s="22">
        <v>12.756747176299518</v>
      </c>
      <c r="AC201" s="22">
        <v>9.3058694592325502</v>
      </c>
      <c r="AD201" s="22">
        <v>11.061601852821404</v>
      </c>
      <c r="AE201" s="22">
        <v>32.203125731</v>
      </c>
      <c r="AF201" s="22">
        <v>12.684929616163648</v>
      </c>
      <c r="AG201" s="22">
        <v>9.2534795489937824</v>
      </c>
      <c r="AH201" s="22">
        <v>10.888683795303713</v>
      </c>
      <c r="AI201" s="22">
        <v>32.265532307999997</v>
      </c>
      <c r="AJ201" s="22">
        <v>12.620648816457916</v>
      </c>
      <c r="AK201" s="22">
        <v>9.2065876005582137</v>
      </c>
      <c r="AL201" s="22">
        <v>10.69645095429933</v>
      </c>
      <c r="AM201" s="22">
        <v>32.333279232000002</v>
      </c>
      <c r="AN201" s="22">
        <v>12.54888459031889</v>
      </c>
      <c r="AO201" s="22">
        <v>9.1542365967275998</v>
      </c>
      <c r="AP201" s="22">
        <v>10.510219437178556</v>
      </c>
      <c r="AQ201" s="22">
        <v>32.410534521000002</v>
      </c>
      <c r="AR201" s="22">
        <v>12.469786939612737</v>
      </c>
      <c r="AS201" s="22">
        <v>9.0965359617749098</v>
      </c>
      <c r="AT201" s="22">
        <v>10.271468710247269</v>
      </c>
      <c r="AU201" s="22">
        <v>40.897166120000001</v>
      </c>
      <c r="AV201" s="22">
        <v>10.80817626781659</v>
      </c>
      <c r="AW201" s="22">
        <v>7.8844141104827159</v>
      </c>
      <c r="AX201" s="22">
        <v>1.3628544072739857</v>
      </c>
      <c r="AY201" s="22">
        <v>42.3388481</v>
      </c>
      <c r="AZ201" s="22">
        <v>10.489092298150965</v>
      </c>
      <c r="BA201" s="22">
        <v>7.6516467970598443</v>
      </c>
      <c r="BB201" s="22">
        <v>3.1435755373522056E-2</v>
      </c>
      <c r="BC201" s="22">
        <v>43.159611699999999</v>
      </c>
      <c r="BD201" s="22">
        <v>10.447315111741919</v>
      </c>
      <c r="BE201" s="22">
        <v>7.6211709212175371</v>
      </c>
      <c r="BF201" s="22">
        <v>-0.47950591505146889</v>
      </c>
      <c r="BG201" s="22">
        <v>43.560568570000001</v>
      </c>
      <c r="BH201" s="22">
        <v>10.420161440594704</v>
      </c>
      <c r="BI201" s="22">
        <v>7.60136269616277</v>
      </c>
      <c r="BJ201" s="22">
        <v>-0.35516703386411308</v>
      </c>
      <c r="BK201" s="25">
        <v>31.932777169000001</v>
      </c>
      <c r="BL201" s="25">
        <v>13.215636218587955</v>
      </c>
      <c r="BM201" s="25">
        <v>9.6406226266969224</v>
      </c>
      <c r="BN201" s="25">
        <v>11.961217473430269</v>
      </c>
      <c r="BO201" s="25">
        <v>31.870319022</v>
      </c>
      <c r="BP201" s="25">
        <v>13.208455637846319</v>
      </c>
      <c r="BQ201" s="25">
        <v>9.6353844930175701</v>
      </c>
      <c r="BR201" s="25">
        <v>12.077520025616094</v>
      </c>
      <c r="BS201" s="25">
        <v>31.849088314999999</v>
      </c>
      <c r="BT201" s="25">
        <v>13.185847142679274</v>
      </c>
      <c r="BU201" s="25">
        <v>9.6188919105600998</v>
      </c>
      <c r="BV201" s="25">
        <v>12.147429895935156</v>
      </c>
      <c r="BW201" s="25">
        <v>31.84072411</v>
      </c>
      <c r="BX201" s="25">
        <v>13.129072550937908</v>
      </c>
      <c r="BY201" s="25">
        <v>9.5774756363293179</v>
      </c>
      <c r="BZ201" s="25">
        <v>12.167455603225088</v>
      </c>
      <c r="CA201" s="25">
        <v>31.819904275999999</v>
      </c>
      <c r="CB201" s="25">
        <v>13.088802627372889</v>
      </c>
      <c r="CC201" s="25">
        <v>9.5480992877468545</v>
      </c>
      <c r="CD201" s="25">
        <v>12.230018510030121</v>
      </c>
      <c r="CE201" s="25">
        <v>31.785828948999999</v>
      </c>
      <c r="CF201" s="25">
        <v>13.03924861960849</v>
      </c>
      <c r="CG201" s="25">
        <v>9.5119503289986529</v>
      </c>
      <c r="CH201" s="25">
        <v>12.27711777301081</v>
      </c>
      <c r="CI201" s="25">
        <v>31.776658564000002</v>
      </c>
      <c r="CJ201" s="25">
        <v>12.996945198247566</v>
      </c>
      <c r="CK201" s="25">
        <v>9.4810905720854599</v>
      </c>
      <c r="CL201" s="25">
        <v>12.279222585699985</v>
      </c>
      <c r="CM201" s="25">
        <v>31.786997914000001</v>
      </c>
      <c r="CN201" s="25">
        <v>12.964312559027539</v>
      </c>
      <c r="CO201" s="25">
        <v>9.4572855161025355</v>
      </c>
      <c r="CP201" s="25">
        <v>12.225180521352442</v>
      </c>
      <c r="CQ201" s="25">
        <v>31.815515347999998</v>
      </c>
      <c r="CR201" s="25">
        <v>12.931663251792793</v>
      </c>
      <c r="CS201" s="25">
        <v>9.4334683010349369</v>
      </c>
      <c r="CT201" s="25">
        <v>12.130967440917983</v>
      </c>
      <c r="CU201" s="25">
        <v>31.860454864000001</v>
      </c>
      <c r="CV201" s="25">
        <v>12.88388272079467</v>
      </c>
      <c r="CW201" s="25">
        <v>9.3986130688964948</v>
      </c>
      <c r="CX201" s="25">
        <v>11.985395467317677</v>
      </c>
      <c r="CY201" s="25">
        <v>32.207901155999998</v>
      </c>
      <c r="CZ201" s="25">
        <v>12.713108909173094</v>
      </c>
      <c r="DA201" s="25">
        <v>9.2740359509178223</v>
      </c>
      <c r="DB201" s="25">
        <v>11.437647581667012</v>
      </c>
      <c r="DC201" s="25">
        <v>32.707618005999997</v>
      </c>
      <c r="DD201" s="25">
        <v>12.630652240350203</v>
      </c>
      <c r="DE201" s="25">
        <v>9.2138849590149174</v>
      </c>
      <c r="DF201" s="25">
        <v>11.015133504346608</v>
      </c>
      <c r="DG201" s="25">
        <v>33.299607942000002</v>
      </c>
      <c r="DH201" s="25">
        <v>12.591485739359694</v>
      </c>
      <c r="DI201" s="25">
        <v>9.185313541838152</v>
      </c>
      <c r="DJ201" s="25">
        <v>10.639442328588135</v>
      </c>
      <c r="DK201" s="25">
        <v>33.817182907999999</v>
      </c>
      <c r="DL201" s="25">
        <v>12.487147300811566</v>
      </c>
      <c r="DM201" s="25">
        <v>9.1092001035697372</v>
      </c>
      <c r="DN201" s="25">
        <v>10.3672923878772</v>
      </c>
      <c r="DO201" s="27">
        <v>31.932903485000001</v>
      </c>
      <c r="DP201" s="27">
        <v>13.215636218587955</v>
      </c>
      <c r="DQ201" s="27">
        <v>9.6406226266969224</v>
      </c>
      <c r="DR201" s="27">
        <v>11.961217473430269</v>
      </c>
      <c r="DS201" s="27">
        <v>31.917573076</v>
      </c>
      <c r="DT201" s="27">
        <v>13.154174123434219</v>
      </c>
      <c r="DU201" s="27">
        <v>9.5957868839886054</v>
      </c>
      <c r="DV201" s="27">
        <v>11.830992565870659</v>
      </c>
      <c r="DW201" s="27">
        <v>31.961389011000001</v>
      </c>
      <c r="DX201" s="27">
        <v>13.078000728941474</v>
      </c>
      <c r="DY201" s="27">
        <v>9.5402194532306233</v>
      </c>
      <c r="DZ201" s="27">
        <v>11.685583475405757</v>
      </c>
      <c r="EA201" s="27">
        <v>32.031404925000004</v>
      </c>
      <c r="EB201" s="27">
        <v>12.967347622447029</v>
      </c>
      <c r="EC201" s="27">
        <v>9.4594995526113692</v>
      </c>
      <c r="ED201" s="27">
        <v>11.456287119947334</v>
      </c>
      <c r="EE201" s="27">
        <v>32.093818171999999</v>
      </c>
      <c r="EF201" s="27">
        <v>12.852514146731867</v>
      </c>
      <c r="EG201" s="27">
        <v>9.3757301308468115</v>
      </c>
      <c r="EH201" s="27">
        <v>11.254795924768906</v>
      </c>
      <c r="EI201" s="27">
        <v>32.154273685</v>
      </c>
      <c r="EJ201" s="27">
        <v>12.75533556367462</v>
      </c>
      <c r="EK201" s="27">
        <v>9.3048397074758711</v>
      </c>
      <c r="EL201" s="27">
        <v>11.061118743640801</v>
      </c>
      <c r="EM201" s="27">
        <v>32.213056199</v>
      </c>
      <c r="EN201" s="27">
        <v>12.682632475688079</v>
      </c>
      <c r="EO201" s="27">
        <v>9.2518038169988053</v>
      </c>
      <c r="EP201" s="27">
        <v>10.883560666603621</v>
      </c>
      <c r="EQ201" s="27">
        <v>32.277179750000002</v>
      </c>
      <c r="ER201" s="27">
        <v>12.618696828730689</v>
      </c>
      <c r="ES201" s="27">
        <v>9.2051636526877623</v>
      </c>
      <c r="ET201" s="27">
        <v>10.690442146548101</v>
      </c>
      <c r="EU201" s="27">
        <v>32.346478124999997</v>
      </c>
      <c r="EV201" s="27">
        <v>12.544450271087696</v>
      </c>
      <c r="EW201" s="27">
        <v>9.1510018225852772</v>
      </c>
      <c r="EX201" s="27">
        <v>10.503413027238608</v>
      </c>
      <c r="EY201" s="27">
        <v>32.420055691000002</v>
      </c>
      <c r="EZ201" s="27">
        <v>12.469430311802579</v>
      </c>
      <c r="FA201" s="27">
        <v>9.0962758067525513</v>
      </c>
      <c r="FB201" s="27">
        <v>10.281962978493219</v>
      </c>
      <c r="FC201" s="27">
        <v>40.76948625</v>
      </c>
      <c r="FD201" s="27">
        <v>10.835079295137202</v>
      </c>
      <c r="FE201" s="27">
        <v>7.9040394943555663</v>
      </c>
      <c r="FF201" s="27">
        <v>1.5098525348606344</v>
      </c>
      <c r="FG201" s="27">
        <v>41.799898859999999</v>
      </c>
      <c r="FH201" s="27">
        <v>10.572269416440038</v>
      </c>
      <c r="FI201" s="27">
        <v>7.7123233468178682</v>
      </c>
      <c r="FJ201" s="27">
        <v>0.4614401102743102</v>
      </c>
      <c r="FK201" s="27">
        <v>42.437799820000002</v>
      </c>
      <c r="FL201" s="27">
        <v>10.547430555942642</v>
      </c>
      <c r="FM201" s="27">
        <v>7.6942037439041799</v>
      </c>
      <c r="FN201" s="27">
        <v>7.4880468229892472E-2</v>
      </c>
      <c r="FO201" s="27">
        <v>42.45144655</v>
      </c>
      <c r="FP201" s="27">
        <v>10.564735417684963</v>
      </c>
      <c r="FQ201" s="27">
        <v>7.7068273996181773</v>
      </c>
      <c r="FR201" s="27">
        <v>0.44464805450328981</v>
      </c>
      <c r="FS201" s="28">
        <v>31.933099685000002</v>
      </c>
      <c r="FT201" s="28">
        <v>13.215636218587949</v>
      </c>
      <c r="FU201" s="28">
        <v>9.6406226266969171</v>
      </c>
      <c r="FV201" s="28">
        <v>11.961217473430269</v>
      </c>
      <c r="FW201" s="28">
        <v>31.910640112999999</v>
      </c>
      <c r="FX201" s="28">
        <v>13.153086843061107</v>
      </c>
      <c r="FY201" s="28">
        <v>9.5949937280940869</v>
      </c>
      <c r="FZ201" s="28">
        <v>11.852953537040417</v>
      </c>
      <c r="GA201" s="28">
        <v>31.958926312999999</v>
      </c>
      <c r="GB201" s="28">
        <v>13.061091884232566</v>
      </c>
      <c r="GC201" s="28">
        <v>9.527884686428953</v>
      </c>
      <c r="GD201" s="28">
        <v>11.729079048302582</v>
      </c>
      <c r="GE201" s="28">
        <v>32.041466143000001</v>
      </c>
      <c r="GF201" s="28">
        <v>12.884791535059311</v>
      </c>
      <c r="GG201" s="28">
        <v>9.399276036249578</v>
      </c>
      <c r="GH201" s="28">
        <v>11.515263147951789</v>
      </c>
      <c r="GI201" s="28">
        <v>32.101594961000004</v>
      </c>
      <c r="GJ201" s="28">
        <v>12.730706975595929</v>
      </c>
      <c r="GK201" s="28">
        <v>9.2868734953641106</v>
      </c>
      <c r="GL201" s="28">
        <v>11.332736089525987</v>
      </c>
      <c r="GM201" s="28">
        <v>32.187933524000002</v>
      </c>
      <c r="GN201" s="28">
        <v>12.566603987869565</v>
      </c>
      <c r="GO201" s="28">
        <v>9.167162650542414</v>
      </c>
      <c r="GP201" s="28">
        <v>11.139756951388826</v>
      </c>
      <c r="GQ201" s="28">
        <v>32.305512409999999</v>
      </c>
      <c r="GR201" s="28">
        <v>12.405746078004238</v>
      </c>
      <c r="GS201" s="28">
        <v>9.0498190448407332</v>
      </c>
      <c r="GT201" s="28">
        <v>10.946723736804909</v>
      </c>
      <c r="GU201" s="28">
        <v>32.454654978999997</v>
      </c>
      <c r="GV201" s="28">
        <v>12.245204679839937</v>
      </c>
      <c r="GW201" s="28">
        <v>8.9327063300183145</v>
      </c>
      <c r="GX201" s="28">
        <v>10.721401283003729</v>
      </c>
      <c r="GY201" s="28">
        <v>32.608151130000003</v>
      </c>
      <c r="GZ201" s="28">
        <v>12.090587048037991</v>
      </c>
      <c r="HA201" s="28">
        <v>8.8199149202835656</v>
      </c>
      <c r="HB201" s="28">
        <v>10.525163920473545</v>
      </c>
      <c r="HC201" s="28">
        <v>32.785859369000001</v>
      </c>
      <c r="HD201" s="28">
        <v>11.932627719013635</v>
      </c>
      <c r="HE201" s="28">
        <v>8.7046857889498668</v>
      </c>
      <c r="HF201" s="28">
        <v>10.293582464666336</v>
      </c>
      <c r="HG201" s="28">
        <v>42.634458459999998</v>
      </c>
      <c r="HH201" s="28">
        <v>9.6691392671092729</v>
      </c>
      <c r="HI201" s="28">
        <v>7.0535024767152077</v>
      </c>
      <c r="HJ201" s="28">
        <v>8.2706293558516109E-2</v>
      </c>
      <c r="HK201" s="28">
        <v>47.433464430000001</v>
      </c>
      <c r="HL201" s="28">
        <v>8.3829823090352775</v>
      </c>
      <c r="HM201" s="28">
        <v>6.1152688823270696</v>
      </c>
      <c r="HN201" s="28">
        <v>-6.2240170061862443</v>
      </c>
      <c r="HO201" s="28">
        <v>48.353998997349429</v>
      </c>
      <c r="HP201" s="28">
        <v>7.8434931121907132</v>
      </c>
      <c r="HQ201" s="28">
        <v>5.721719024270068</v>
      </c>
      <c r="HR201" s="28">
        <v>-8.6487605034544188</v>
      </c>
      <c r="HS201" s="28">
        <v>46.411068685288711</v>
      </c>
      <c r="HT201" s="28">
        <v>7.5283307505223407</v>
      </c>
      <c r="HU201" s="28">
        <v>5.4918124692825856</v>
      </c>
      <c r="HV201" s="28">
        <v>-9.5791048890928181</v>
      </c>
      <c r="HW201" s="29">
        <v>31.933099685000002</v>
      </c>
      <c r="HX201" s="29">
        <v>13.215636218587955</v>
      </c>
      <c r="HY201" s="29">
        <v>9.6406226266969224</v>
      </c>
      <c r="HZ201" s="29">
        <v>11.961217473430269</v>
      </c>
      <c r="IA201" s="29">
        <v>31.911899881</v>
      </c>
      <c r="IB201" s="29">
        <v>13.163054061364083</v>
      </c>
      <c r="IC201" s="29">
        <v>9.6022646750774605</v>
      </c>
      <c r="ID201" s="29">
        <v>11.87982053898677</v>
      </c>
      <c r="IE201" s="29">
        <v>31.983529951999998</v>
      </c>
      <c r="IF201" s="29">
        <v>13.018632314375392</v>
      </c>
      <c r="IG201" s="29">
        <v>9.4969110213617238</v>
      </c>
      <c r="IH201" s="29">
        <v>11.720954910277877</v>
      </c>
      <c r="II201" s="29">
        <v>32.083076554000002</v>
      </c>
      <c r="IJ201" s="29">
        <v>12.747373989950784</v>
      </c>
      <c r="IK201" s="29">
        <v>9.2990318502893832</v>
      </c>
      <c r="IL201" s="29">
        <v>11.503370700009327</v>
      </c>
      <c r="IM201" s="29">
        <v>32.160624972000001</v>
      </c>
      <c r="IN201" s="29">
        <v>12.446249213578628</v>
      </c>
      <c r="IO201" s="29">
        <v>9.0793655183371378</v>
      </c>
      <c r="IP201" s="29">
        <v>11.323839993145825</v>
      </c>
      <c r="IQ201" s="29">
        <v>32.285803338000001</v>
      </c>
      <c r="IR201" s="29">
        <v>12.058065346614868</v>
      </c>
      <c r="IS201" s="29">
        <v>8.7961907918789528</v>
      </c>
      <c r="IT201" s="29">
        <v>11.134118836055396</v>
      </c>
      <c r="IU201" s="29">
        <v>32.451974575999998</v>
      </c>
      <c r="IV201" s="29">
        <v>11.932698922690371</v>
      </c>
      <c r="IW201" s="29">
        <v>8.7047377310407121</v>
      </c>
      <c r="IX201" s="29">
        <v>10.934124220838314</v>
      </c>
      <c r="IY201" s="29">
        <v>32.653487284000001</v>
      </c>
      <c r="IZ201" s="29">
        <v>11.864488466914196</v>
      </c>
      <c r="JA201" s="29">
        <v>8.6549791532124125</v>
      </c>
      <c r="JB201" s="29">
        <v>10.697315208325584</v>
      </c>
      <c r="JC201" s="29">
        <v>32.892562214000002</v>
      </c>
      <c r="JD201" s="29">
        <v>11.794031109852979</v>
      </c>
      <c r="JE201" s="29">
        <v>8.6035814921791705</v>
      </c>
      <c r="JF201" s="29">
        <v>10.445252672349639</v>
      </c>
      <c r="JG201" s="29">
        <v>42.92146494</v>
      </c>
      <c r="JH201" s="29">
        <v>10.032897214651431</v>
      </c>
      <c r="JI201" s="29">
        <v>7.3188588350253232</v>
      </c>
      <c r="JJ201" s="29">
        <v>1.16862914847502E-2</v>
      </c>
      <c r="JK201" s="29">
        <v>43.384521079999999</v>
      </c>
      <c r="JL201" s="29">
        <v>9.5458230216945861</v>
      </c>
      <c r="JM201" s="29">
        <v>6.9635449925562529</v>
      </c>
      <c r="JN201" s="29">
        <v>-2.3875496770515809</v>
      </c>
      <c r="JO201" s="29">
        <v>44.583498489999997</v>
      </c>
      <c r="JP201" s="29">
        <v>8.8549008765456652</v>
      </c>
      <c r="JQ201" s="29">
        <v>6.4595269070372217</v>
      </c>
      <c r="JR201" s="29">
        <v>-4.9623809261379179</v>
      </c>
      <c r="JS201" s="29">
        <v>45.308410690000002</v>
      </c>
      <c r="JT201" s="29">
        <v>8.3937793935354126</v>
      </c>
      <c r="JU201" s="29">
        <v>6.1231452051474538</v>
      </c>
      <c r="JV201" s="29">
        <v>-6.6155231852113729</v>
      </c>
      <c r="JW201" s="29">
        <v>44.849558610000003</v>
      </c>
      <c r="JX201" s="29">
        <v>8.4573160279442074</v>
      </c>
      <c r="JY201" s="29">
        <v>6.1694942953595513</v>
      </c>
      <c r="JZ201" s="29">
        <v>-5.7566937396158409</v>
      </c>
    </row>
    <row r="202" spans="1:286" ht="15" thickBot="1" x14ac:dyDescent="0.4">
      <c r="A202" s="2"/>
      <c r="B202" s="74" t="s">
        <v>675</v>
      </c>
      <c r="C202" s="74" t="s">
        <v>518</v>
      </c>
      <c r="D202" s="74" t="s">
        <v>849</v>
      </c>
      <c r="E202" s="87">
        <v>383136</v>
      </c>
      <c r="F202" s="84">
        <v>397725</v>
      </c>
      <c r="G202" s="22">
        <v>31.667242892473684</v>
      </c>
      <c r="H202" s="22">
        <v>7.0248105305145572</v>
      </c>
      <c r="I202" s="22">
        <v>5.1245014790497523</v>
      </c>
      <c r="J202" s="22">
        <v>10.604506536140708</v>
      </c>
      <c r="K202" s="22">
        <v>31.645025482473685</v>
      </c>
      <c r="L202" s="22">
        <v>6.8489770263770149</v>
      </c>
      <c r="M202" s="22">
        <v>4.9962333858242776</v>
      </c>
      <c r="N202" s="22">
        <v>9.657997450468514</v>
      </c>
      <c r="O202" s="22">
        <v>31.695143047473685</v>
      </c>
      <c r="P202" s="22">
        <v>6.7313892091823462</v>
      </c>
      <c r="Q202" s="22">
        <v>4.9104547102977545</v>
      </c>
      <c r="R202" s="22">
        <v>9.1311307030073721</v>
      </c>
      <c r="S202" s="22">
        <v>31.793772387473684</v>
      </c>
      <c r="T202" s="22">
        <v>6.4658502775481725</v>
      </c>
      <c r="U202" s="22">
        <v>4.7167477566377611</v>
      </c>
      <c r="V202" s="22">
        <v>8.4231752885354254</v>
      </c>
      <c r="W202" s="22">
        <v>31.883963072473684</v>
      </c>
      <c r="X202" s="22">
        <v>6.1518321868334374</v>
      </c>
      <c r="Y202" s="22">
        <v>4.4876759313798393</v>
      </c>
      <c r="Z202" s="22">
        <v>7.717723069642723</v>
      </c>
      <c r="AA202" s="22">
        <v>31.976410753473687</v>
      </c>
      <c r="AB202" s="22">
        <v>5.8535276015700761</v>
      </c>
      <c r="AC202" s="22">
        <v>4.2700668895773344</v>
      </c>
      <c r="AD202" s="22">
        <v>7.1633514978164143</v>
      </c>
      <c r="AE202" s="22">
        <v>32.072157773473684</v>
      </c>
      <c r="AF202" s="22">
        <v>5.6847898857721715</v>
      </c>
      <c r="AG202" s="22">
        <v>4.1469750751544767</v>
      </c>
      <c r="AH202" s="22">
        <v>6.8540019132378447</v>
      </c>
      <c r="AI202" s="22">
        <v>32.174477225473687</v>
      </c>
      <c r="AJ202" s="22">
        <v>5.6635941637761045</v>
      </c>
      <c r="AK202" s="22">
        <v>4.1315130910558935</v>
      </c>
      <c r="AL202" s="22">
        <v>6.5764533492696629</v>
      </c>
      <c r="AM202" s="22">
        <v>32.281798738473682</v>
      </c>
      <c r="AN202" s="22">
        <v>5.6218147642579144</v>
      </c>
      <c r="AO202" s="22">
        <v>4.1010356007812776</v>
      </c>
      <c r="AP202" s="22">
        <v>6.315057665605778</v>
      </c>
      <c r="AQ202" s="22">
        <v>32.404334878473684</v>
      </c>
      <c r="AR202" s="22">
        <v>5.5416696678221982</v>
      </c>
      <c r="AS202" s="22">
        <v>4.0425708687519384</v>
      </c>
      <c r="AT202" s="22">
        <v>5.926748079992187</v>
      </c>
      <c r="AU202" s="22">
        <v>31.430426770950316</v>
      </c>
      <c r="AV202" s="22">
        <v>5.098323634094398</v>
      </c>
      <c r="AW202" s="22">
        <v>3.7191561096349353</v>
      </c>
      <c r="AX202" s="22">
        <v>4.4909727099539438</v>
      </c>
      <c r="AY202" s="22">
        <v>29.558634005600116</v>
      </c>
      <c r="AZ202" s="22">
        <v>4.7947004805414215</v>
      </c>
      <c r="BA202" s="22">
        <v>3.4976672463129503</v>
      </c>
      <c r="BB202" s="22">
        <v>3.6461961028738727</v>
      </c>
      <c r="BC202" s="22">
        <v>33.157263912473681</v>
      </c>
      <c r="BD202" s="22">
        <v>5.3852677574911247</v>
      </c>
      <c r="BE202" s="22">
        <v>3.9284778526718189</v>
      </c>
      <c r="BF202" s="22">
        <v>3.2838344726073601</v>
      </c>
      <c r="BG202" s="22">
        <v>33.203113189473683</v>
      </c>
      <c r="BH202" s="22">
        <v>6.0945029301189324</v>
      </c>
      <c r="BI202" s="22">
        <v>4.4458550367734784</v>
      </c>
      <c r="BJ202" s="22">
        <v>3.3351539461772646</v>
      </c>
      <c r="BK202" s="25">
        <v>31.667035462473685</v>
      </c>
      <c r="BL202" s="25">
        <v>7.0248105305145572</v>
      </c>
      <c r="BM202" s="25">
        <v>5.1245014790497523</v>
      </c>
      <c r="BN202" s="25">
        <v>10.604506536140708</v>
      </c>
      <c r="BO202" s="25">
        <v>31.628649668473685</v>
      </c>
      <c r="BP202" s="25">
        <v>6.9554150835749118</v>
      </c>
      <c r="BQ202" s="25">
        <v>5.0738784666657466</v>
      </c>
      <c r="BR202" s="25">
        <v>10.215706101880325</v>
      </c>
      <c r="BS202" s="25">
        <v>31.646310045473683</v>
      </c>
      <c r="BT202" s="25">
        <v>6.9120343362356911</v>
      </c>
      <c r="BU202" s="25">
        <v>5.0422328154504621</v>
      </c>
      <c r="BV202" s="25">
        <v>9.9946504322726355</v>
      </c>
      <c r="BW202" s="25">
        <v>31.710853532473685</v>
      </c>
      <c r="BX202" s="25">
        <v>6.7685459346268617</v>
      </c>
      <c r="BY202" s="25">
        <v>4.9375600241948279</v>
      </c>
      <c r="BZ202" s="25">
        <v>9.6833140010870764</v>
      </c>
      <c r="CA202" s="25">
        <v>31.769426787473684</v>
      </c>
      <c r="CB202" s="25">
        <v>6.5515603598169809</v>
      </c>
      <c r="CC202" s="25">
        <v>4.779272068353797</v>
      </c>
      <c r="CD202" s="25">
        <v>9.3786129016131206</v>
      </c>
      <c r="CE202" s="25">
        <v>31.842936114473684</v>
      </c>
      <c r="CF202" s="25">
        <v>6.4095548648293956</v>
      </c>
      <c r="CG202" s="25">
        <v>4.6756810368325858</v>
      </c>
      <c r="CH202" s="25">
        <v>9.1127452024582389</v>
      </c>
      <c r="CI202" s="25">
        <v>31.948886807473684</v>
      </c>
      <c r="CJ202" s="25">
        <v>6.3529327106846178</v>
      </c>
      <c r="CK202" s="25">
        <v>4.6343759637062014</v>
      </c>
      <c r="CL202" s="25">
        <v>8.8929669690328303</v>
      </c>
      <c r="CM202" s="25">
        <v>32.088201941473685</v>
      </c>
      <c r="CN202" s="25">
        <v>6.2929551938758861</v>
      </c>
      <c r="CO202" s="25">
        <v>4.5906232002315166</v>
      </c>
      <c r="CP202" s="25">
        <v>8.6597390220549002</v>
      </c>
      <c r="CQ202" s="25">
        <v>32.244565583473687</v>
      </c>
      <c r="CR202" s="25">
        <v>6.2154872353954511</v>
      </c>
      <c r="CS202" s="25">
        <v>4.5341114030680885</v>
      </c>
      <c r="CT202" s="25">
        <v>8.3981618489081633</v>
      </c>
      <c r="CU202" s="25">
        <v>32.372784361473684</v>
      </c>
      <c r="CV202" s="25">
        <v>6.1313772956026691</v>
      </c>
      <c r="CW202" s="25">
        <v>4.4727543730103223</v>
      </c>
      <c r="CX202" s="25">
        <v>8.0522386218761675</v>
      </c>
      <c r="CY202" s="25">
        <v>32.594431592473683</v>
      </c>
      <c r="CZ202" s="25">
        <v>5.847991548816573</v>
      </c>
      <c r="DA202" s="25">
        <v>4.2660284161693767</v>
      </c>
      <c r="DB202" s="25">
        <v>7.26212249765506</v>
      </c>
      <c r="DC202" s="25">
        <v>32.672150327473688</v>
      </c>
      <c r="DD202" s="25">
        <v>5.7035309104163252</v>
      </c>
      <c r="DE202" s="25">
        <v>4.1606463917103751</v>
      </c>
      <c r="DF202" s="25">
        <v>6.6360374168847507</v>
      </c>
      <c r="DG202" s="25">
        <v>32.702115455473688</v>
      </c>
      <c r="DH202" s="25">
        <v>6.2542654072170949</v>
      </c>
      <c r="DI202" s="25">
        <v>4.5623995395226817</v>
      </c>
      <c r="DJ202" s="25">
        <v>6.2125407925270402</v>
      </c>
      <c r="DK202" s="25">
        <v>32.705037773473684</v>
      </c>
      <c r="DL202" s="25">
        <v>6.8852634524641756</v>
      </c>
      <c r="DM202" s="25">
        <v>5.0227038284569083</v>
      </c>
      <c r="DN202" s="25">
        <v>5.9128956728997366</v>
      </c>
      <c r="DO202" s="27">
        <v>31.667242892473684</v>
      </c>
      <c r="DP202" s="27">
        <v>7.0248105305145572</v>
      </c>
      <c r="DQ202" s="27">
        <v>5.1245014790497523</v>
      </c>
      <c r="DR202" s="27">
        <v>10.604506536140708</v>
      </c>
      <c r="DS202" s="27">
        <v>31.645025483473685</v>
      </c>
      <c r="DT202" s="27">
        <v>6.8493860311846984</v>
      </c>
      <c r="DU202" s="27">
        <v>4.9965317491371106</v>
      </c>
      <c r="DV202" s="27">
        <v>9.657997450468514</v>
      </c>
      <c r="DW202" s="27">
        <v>31.695143046473685</v>
      </c>
      <c r="DX202" s="27">
        <v>6.7331249075432185</v>
      </c>
      <c r="DY202" s="27">
        <v>4.911720878086741</v>
      </c>
      <c r="DZ202" s="27">
        <v>9.1311307130145707</v>
      </c>
      <c r="EA202" s="27">
        <v>31.793772387473684</v>
      </c>
      <c r="EB202" s="27">
        <v>6.4705315725009722</v>
      </c>
      <c r="EC202" s="27">
        <v>4.7201626961304761</v>
      </c>
      <c r="ED202" s="27">
        <v>8.4231752885354254</v>
      </c>
      <c r="EE202" s="27">
        <v>31.883963081473684</v>
      </c>
      <c r="EF202" s="27">
        <v>6.1568213165615981</v>
      </c>
      <c r="EG202" s="27">
        <v>4.491315432055349</v>
      </c>
      <c r="EH202" s="27">
        <v>7.7177230296346764</v>
      </c>
      <c r="EI202" s="27">
        <v>31.976410743473686</v>
      </c>
      <c r="EJ202" s="27">
        <v>5.8615085691359408</v>
      </c>
      <c r="EK202" s="27">
        <v>4.2758888943015716</v>
      </c>
      <c r="EL202" s="27">
        <v>7.1633515478165819</v>
      </c>
      <c r="EM202" s="27">
        <v>32.072157773473684</v>
      </c>
      <c r="EN202" s="27">
        <v>5.7089958424195402</v>
      </c>
      <c r="EO202" s="27">
        <v>4.1646329835211766</v>
      </c>
      <c r="EP202" s="27">
        <v>6.8540019132378447</v>
      </c>
      <c r="EQ202" s="27">
        <v>32.174477225473687</v>
      </c>
      <c r="ER202" s="27">
        <v>5.6351111863421526</v>
      </c>
      <c r="ES202" s="27">
        <v>4.1107351555722254</v>
      </c>
      <c r="ET202" s="27">
        <v>6.5764533492696629</v>
      </c>
      <c r="EU202" s="27">
        <v>32.281798738473682</v>
      </c>
      <c r="EV202" s="27">
        <v>5.6055114938188213</v>
      </c>
      <c r="EW202" s="27">
        <v>4.0891425919783257</v>
      </c>
      <c r="EX202" s="27">
        <v>6.315057665605778</v>
      </c>
      <c r="EY202" s="27">
        <v>32.398496662473683</v>
      </c>
      <c r="EZ202" s="27">
        <v>5.5345239542956506</v>
      </c>
      <c r="FA202" s="27">
        <v>4.0373581702205561</v>
      </c>
      <c r="FB202" s="27">
        <v>5.9494466320891348</v>
      </c>
      <c r="FC202" s="27">
        <v>31.507998869552825</v>
      </c>
      <c r="FD202" s="27">
        <v>5.1109065896658761</v>
      </c>
      <c r="FE202" s="27">
        <v>3.7283352005380657</v>
      </c>
      <c r="FF202" s="27">
        <v>4.5863385034046402</v>
      </c>
      <c r="FG202" s="27">
        <v>29.672322884646675</v>
      </c>
      <c r="FH202" s="27">
        <v>4.8131419322977331</v>
      </c>
      <c r="FI202" s="27">
        <v>3.5111200286179738</v>
      </c>
      <c r="FJ202" s="27">
        <v>3.7618499947744723</v>
      </c>
      <c r="FK202" s="27">
        <v>33.107059666473688</v>
      </c>
      <c r="FL202" s="27">
        <v>5.4062193370915228</v>
      </c>
      <c r="FM202" s="27">
        <v>3.9437617382918346</v>
      </c>
      <c r="FN202" s="27">
        <v>3.3913718970215214</v>
      </c>
      <c r="FO202" s="27">
        <v>33.152809979473687</v>
      </c>
      <c r="FP202" s="27">
        <v>6.1133612946704421</v>
      </c>
      <c r="FQ202" s="27">
        <v>4.459611951158128</v>
      </c>
      <c r="FR202" s="27">
        <v>3.4246171388577693</v>
      </c>
      <c r="FS202" s="28">
        <v>31.667797311473684</v>
      </c>
      <c r="FT202" s="28">
        <v>7.0248105305145572</v>
      </c>
      <c r="FU202" s="28">
        <v>5.1245014790497523</v>
      </c>
      <c r="FV202" s="28">
        <v>10.604506536140708</v>
      </c>
      <c r="FW202" s="28">
        <v>31.635040493473685</v>
      </c>
      <c r="FX202" s="28">
        <v>6.845611716027399</v>
      </c>
      <c r="FY202" s="28">
        <v>4.9937784387777828</v>
      </c>
      <c r="FZ202" s="28">
        <v>9.6622867530898731</v>
      </c>
      <c r="GA202" s="28">
        <v>31.678543418473687</v>
      </c>
      <c r="GB202" s="28">
        <v>6.7422281618854631</v>
      </c>
      <c r="GC202" s="28">
        <v>4.9183615753893033</v>
      </c>
      <c r="GD202" s="28">
        <v>9.1523971692409134</v>
      </c>
      <c r="GE202" s="28">
        <v>31.777962000473686</v>
      </c>
      <c r="GF202" s="28">
        <v>6.4040514235337369</v>
      </c>
      <c r="GG202" s="28">
        <v>4.6716663530290923</v>
      </c>
      <c r="GH202" s="28">
        <v>8.4549590289208467</v>
      </c>
      <c r="GI202" s="28">
        <v>31.876873550473686</v>
      </c>
      <c r="GJ202" s="28">
        <v>5.929498119011976</v>
      </c>
      <c r="GK202" s="28">
        <v>4.3254863243512824</v>
      </c>
      <c r="GL202" s="28">
        <v>7.7442488890501977</v>
      </c>
      <c r="GM202" s="28">
        <v>31.985188140473685</v>
      </c>
      <c r="GN202" s="28">
        <v>5.5091887269316455</v>
      </c>
      <c r="GO202" s="28">
        <v>4.018876474588347</v>
      </c>
      <c r="GP202" s="28">
        <v>7.160205366295763</v>
      </c>
      <c r="GQ202" s="28">
        <v>32.104591831473684</v>
      </c>
      <c r="GR202" s="28">
        <v>5.3504625832381496</v>
      </c>
      <c r="GS202" s="28">
        <v>3.903087962629491</v>
      </c>
      <c r="GT202" s="28">
        <v>6.7890887102749247</v>
      </c>
      <c r="GU202" s="28">
        <v>32.00204978771319</v>
      </c>
      <c r="GV202" s="28">
        <v>5.1910464964784389</v>
      </c>
      <c r="GW202" s="28">
        <v>3.7867961468095666</v>
      </c>
      <c r="GX202" s="28">
        <v>6.4425272552178043</v>
      </c>
      <c r="GY202" s="28">
        <v>30.941703604633823</v>
      </c>
      <c r="GZ202" s="28">
        <v>5.0190479409096094</v>
      </c>
      <c r="HA202" s="28">
        <v>3.6613255951728769</v>
      </c>
      <c r="HB202" s="28">
        <v>6.1524871610754985</v>
      </c>
      <c r="HC202" s="28">
        <v>29.945319673962409</v>
      </c>
      <c r="HD202" s="28">
        <v>4.8574246903125458</v>
      </c>
      <c r="HE202" s="28">
        <v>3.5434236840628541</v>
      </c>
      <c r="HF202" s="28">
        <v>5.8098924619936199</v>
      </c>
      <c r="HG202" s="28">
        <v>24.627119436089263</v>
      </c>
      <c r="HH202" s="28">
        <v>3.9947604267571037</v>
      </c>
      <c r="HI202" s="28">
        <v>2.9141221142467901</v>
      </c>
      <c r="HJ202" s="28">
        <v>4.0652651113770801</v>
      </c>
      <c r="HK202" s="28">
        <v>18.461484868251357</v>
      </c>
      <c r="HL202" s="28">
        <v>2.9946339994108881</v>
      </c>
      <c r="HM202" s="28">
        <v>2.1845438097630367</v>
      </c>
      <c r="HN202" s="28">
        <v>0.7798973600365926</v>
      </c>
      <c r="HO202" s="28">
        <v>19.084779177880741</v>
      </c>
      <c r="HP202" s="28">
        <v>3.0957384525237259</v>
      </c>
      <c r="HQ202" s="28">
        <v>2.2582981006815852</v>
      </c>
      <c r="HR202" s="28">
        <v>-1.6611426291500351</v>
      </c>
      <c r="HS202" s="28">
        <v>20.407868505582005</v>
      </c>
      <c r="HT202" s="28">
        <v>3.3103565243238844</v>
      </c>
      <c r="HU202" s="28">
        <v>2.4148589960385962</v>
      </c>
      <c r="HV202" s="28">
        <v>-3.4889852718859657</v>
      </c>
      <c r="HW202" s="29">
        <v>31.667797311473684</v>
      </c>
      <c r="HX202" s="29">
        <v>7.0248105305145572</v>
      </c>
      <c r="HY202" s="29">
        <v>5.1245014790497523</v>
      </c>
      <c r="HZ202" s="29">
        <v>10.604506536140708</v>
      </c>
      <c r="IA202" s="29">
        <v>31.607606366473686</v>
      </c>
      <c r="IB202" s="29">
        <v>6.8594084419822039</v>
      </c>
      <c r="IC202" s="29">
        <v>5.0038429582768256</v>
      </c>
      <c r="ID202" s="29">
        <v>9.7215871093046644</v>
      </c>
      <c r="IE202" s="29">
        <v>31.648317356473683</v>
      </c>
      <c r="IF202" s="29">
        <v>6.6123954191365808</v>
      </c>
      <c r="IG202" s="29">
        <v>4.8236503971510203</v>
      </c>
      <c r="IH202" s="29">
        <v>9.1707058495870442</v>
      </c>
      <c r="II202" s="29">
        <v>31.728006758473686</v>
      </c>
      <c r="IJ202" s="29">
        <v>6.1715981657411323</v>
      </c>
      <c r="IK202" s="29">
        <v>4.5020949378010604</v>
      </c>
      <c r="IL202" s="29">
        <v>8.4993320945576798</v>
      </c>
      <c r="IM202" s="29">
        <v>31.804245060473683</v>
      </c>
      <c r="IN202" s="29">
        <v>6.0397930695415809</v>
      </c>
      <c r="IO202" s="29">
        <v>4.4059449551806154</v>
      </c>
      <c r="IP202" s="29">
        <v>7.8070937074569855</v>
      </c>
      <c r="IQ202" s="29">
        <v>31.883839396473686</v>
      </c>
      <c r="IR202" s="29">
        <v>5.8359228667246335</v>
      </c>
      <c r="IS202" s="29">
        <v>4.2572244806095956</v>
      </c>
      <c r="IT202" s="29">
        <v>7.2649198198319027</v>
      </c>
      <c r="IU202" s="29">
        <v>31.973696000473684</v>
      </c>
      <c r="IV202" s="29">
        <v>5.6617311528962029</v>
      </c>
      <c r="IW202" s="29">
        <v>4.1301540505567838</v>
      </c>
      <c r="IX202" s="29">
        <v>6.9554730374040759</v>
      </c>
      <c r="IY202" s="29">
        <v>32.070807584473684</v>
      </c>
      <c r="IZ202" s="29">
        <v>5.5402771908442041</v>
      </c>
      <c r="JA202" s="29">
        <v>4.0415550761832604</v>
      </c>
      <c r="JB202" s="29">
        <v>6.680111988522377</v>
      </c>
      <c r="JC202" s="29">
        <v>32.174435223473687</v>
      </c>
      <c r="JD202" s="29">
        <v>5.3996890165555236</v>
      </c>
      <c r="JE202" s="29">
        <v>3.9389979603792447</v>
      </c>
      <c r="JF202" s="29">
        <v>6.4434389399333156</v>
      </c>
      <c r="JG202" s="29">
        <v>31.906548239872706</v>
      </c>
      <c r="JH202" s="29">
        <v>5.1755552083073928</v>
      </c>
      <c r="JI202" s="29">
        <v>3.7754954677663277</v>
      </c>
      <c r="JJ202" s="29">
        <v>5.654417854983997</v>
      </c>
      <c r="JK202" s="29">
        <v>25.334349309938872</v>
      </c>
      <c r="JL202" s="29">
        <v>4.1094800520062797</v>
      </c>
      <c r="JM202" s="29">
        <v>2.9978084836814931</v>
      </c>
      <c r="JN202" s="29">
        <v>1.8793973343956267</v>
      </c>
      <c r="JO202" s="29">
        <v>20.341598773268647</v>
      </c>
      <c r="JP202" s="29">
        <v>3.2996069234692569</v>
      </c>
      <c r="JQ202" s="29">
        <v>2.4070173118765186</v>
      </c>
      <c r="JR202" s="29">
        <v>-1.0588531293609549</v>
      </c>
      <c r="JS202" s="29">
        <v>27.203520319683907</v>
      </c>
      <c r="JT202" s="29">
        <v>4.4126779310740556</v>
      </c>
      <c r="JU202" s="29">
        <v>3.2189871151874105</v>
      </c>
      <c r="JV202" s="29">
        <v>-2.704896604750985</v>
      </c>
      <c r="JW202" s="29">
        <v>26.849520290727266</v>
      </c>
      <c r="JX202" s="29">
        <v>4.3552556527431792</v>
      </c>
      <c r="JY202" s="29">
        <v>3.1770983626070004</v>
      </c>
      <c r="JZ202" s="29">
        <v>-2.2584379554769711</v>
      </c>
    </row>
    <row r="203" spans="1:286" ht="15" thickBot="1" x14ac:dyDescent="0.4">
      <c r="A203" s="2"/>
      <c r="B203" s="74" t="s">
        <v>676</v>
      </c>
      <c r="C203" s="74" t="s">
        <v>460</v>
      </c>
      <c r="D203" s="74" t="s">
        <v>854</v>
      </c>
      <c r="E203" s="87">
        <v>355516</v>
      </c>
      <c r="F203" s="84">
        <v>404030</v>
      </c>
      <c r="G203" s="22">
        <v>22.013807413315789</v>
      </c>
      <c r="H203" s="22">
        <v>10.356920622257682</v>
      </c>
      <c r="I203" s="22">
        <v>7.5552293996565307</v>
      </c>
      <c r="J203" s="22">
        <v>16.481582687472496</v>
      </c>
      <c r="K203" s="22">
        <v>22.057552361315789</v>
      </c>
      <c r="L203" s="22">
        <v>10.232810006567153</v>
      </c>
      <c r="M203" s="22">
        <v>7.4646924334409714</v>
      </c>
      <c r="N203" s="22">
        <v>16.071407646568101</v>
      </c>
      <c r="O203" s="22">
        <v>22.136831163315787</v>
      </c>
      <c r="P203" s="22">
        <v>10.105848894420708</v>
      </c>
      <c r="Q203" s="22">
        <v>7.3720760697468757</v>
      </c>
      <c r="R203" s="22">
        <v>15.687792296834701</v>
      </c>
      <c r="S203" s="22">
        <v>22.210496271315787</v>
      </c>
      <c r="T203" s="22">
        <v>9.927253554119309</v>
      </c>
      <c r="U203" s="22">
        <v>7.2417932554915456</v>
      </c>
      <c r="V203" s="22">
        <v>15.24222137236746</v>
      </c>
      <c r="W203" s="22">
        <v>22.306129334315788</v>
      </c>
      <c r="X203" s="22">
        <v>9.7667135937221925</v>
      </c>
      <c r="Y203" s="22">
        <v>7.1246815895002698</v>
      </c>
      <c r="Z203" s="22">
        <v>14.777283365403919</v>
      </c>
      <c r="AA203" s="22">
        <v>22.412014777315786</v>
      </c>
      <c r="AB203" s="22">
        <v>9.6210230430977717</v>
      </c>
      <c r="AC203" s="22">
        <v>7.0184023611971931</v>
      </c>
      <c r="AD203" s="22">
        <v>14.304292078475825</v>
      </c>
      <c r="AE203" s="22">
        <v>22.526723991315787</v>
      </c>
      <c r="AF203" s="22">
        <v>9.4742090615171932</v>
      </c>
      <c r="AG203" s="22">
        <v>6.9113036056525718</v>
      </c>
      <c r="AH203" s="22">
        <v>13.830672694111273</v>
      </c>
      <c r="AI203" s="22">
        <v>22.656771251315789</v>
      </c>
      <c r="AJ203" s="22">
        <v>9.3386998135282493</v>
      </c>
      <c r="AK203" s="22">
        <v>6.8124514958728373</v>
      </c>
      <c r="AL203" s="22">
        <v>13.331914257710128</v>
      </c>
      <c r="AM203" s="22">
        <v>22.798543378315788</v>
      </c>
      <c r="AN203" s="22">
        <v>9.1884417615238796</v>
      </c>
      <c r="AO203" s="22">
        <v>6.7028403389041493</v>
      </c>
      <c r="AP203" s="22">
        <v>12.826830843676957</v>
      </c>
      <c r="AQ203" s="22">
        <v>22.963998902315787</v>
      </c>
      <c r="AR203" s="22">
        <v>9.0354103441441662</v>
      </c>
      <c r="AS203" s="22">
        <v>6.591206050506341</v>
      </c>
      <c r="AT203" s="22">
        <v>12.227890908533269</v>
      </c>
      <c r="AU203" s="22">
        <v>23.684419120315788</v>
      </c>
      <c r="AV203" s="22">
        <v>8.6529910931438945</v>
      </c>
      <c r="AW203" s="22">
        <v>6.3122365311356248</v>
      </c>
      <c r="AX203" s="22">
        <v>10.180617660889531</v>
      </c>
      <c r="AY203" s="22">
        <v>24.247505900315787</v>
      </c>
      <c r="AZ203" s="22">
        <v>10.443984844597036</v>
      </c>
      <c r="BA203" s="22">
        <v>7.6187415377010073</v>
      </c>
      <c r="BB203" s="22">
        <v>9.2457437186045297</v>
      </c>
      <c r="BC203" s="22">
        <v>24.604539410315788</v>
      </c>
      <c r="BD203" s="22">
        <v>13.527172356495917</v>
      </c>
      <c r="BE203" s="22">
        <v>9.8678839019373044</v>
      </c>
      <c r="BF203" s="22">
        <v>9.1246685777807954</v>
      </c>
      <c r="BG203" s="22">
        <v>24.875961083315786</v>
      </c>
      <c r="BH203" s="22">
        <v>14.183909972312456</v>
      </c>
      <c r="BI203" s="22">
        <v>10.346964849242646</v>
      </c>
      <c r="BJ203" s="22">
        <v>9.3887191889657231</v>
      </c>
      <c r="BK203" s="25">
        <v>22.015584679315786</v>
      </c>
      <c r="BL203" s="25">
        <v>10.356920622257677</v>
      </c>
      <c r="BM203" s="25">
        <v>7.5552293996565263</v>
      </c>
      <c r="BN203" s="25">
        <v>16.481582687472496</v>
      </c>
      <c r="BO203" s="25">
        <v>22.087045085315786</v>
      </c>
      <c r="BP203" s="25">
        <v>10.305049589193874</v>
      </c>
      <c r="BQ203" s="25">
        <v>7.5173902032112059</v>
      </c>
      <c r="BR203" s="25">
        <v>16.423254710008166</v>
      </c>
      <c r="BS203" s="25">
        <v>22.137129825315789</v>
      </c>
      <c r="BT203" s="25">
        <v>10.242395847524099</v>
      </c>
      <c r="BU203" s="25">
        <v>7.4716851709601446</v>
      </c>
      <c r="BV203" s="25">
        <v>16.301307154084945</v>
      </c>
      <c r="BW203" s="25">
        <v>22.190577787315789</v>
      </c>
      <c r="BX203" s="25">
        <v>10.15803247201092</v>
      </c>
      <c r="BY203" s="25">
        <v>7.4101432630728077</v>
      </c>
      <c r="BZ203" s="25">
        <v>16.169092855785163</v>
      </c>
      <c r="CA203" s="25">
        <v>22.253091952315788</v>
      </c>
      <c r="CB203" s="25">
        <v>10.084539005857613</v>
      </c>
      <c r="CC203" s="25">
        <v>7.3565308027271294</v>
      </c>
      <c r="CD203" s="25">
        <v>16.0362145377178</v>
      </c>
      <c r="CE203" s="25">
        <v>22.327433697315787</v>
      </c>
      <c r="CF203" s="25">
        <v>9.9966607691876508</v>
      </c>
      <c r="CG203" s="25">
        <v>7.2924248525615925</v>
      </c>
      <c r="CH203" s="25">
        <v>15.856419744071475</v>
      </c>
      <c r="CI203" s="25">
        <v>22.413736567315787</v>
      </c>
      <c r="CJ203" s="25">
        <v>9.9048853295938493</v>
      </c>
      <c r="CK203" s="25">
        <v>7.225475947121943</v>
      </c>
      <c r="CL203" s="25">
        <v>15.615211203881005</v>
      </c>
      <c r="CM203" s="25">
        <v>22.511575803315786</v>
      </c>
      <c r="CN203" s="25">
        <v>9.8280379882909426</v>
      </c>
      <c r="CO203" s="25">
        <v>7.1694168815489752</v>
      </c>
      <c r="CP203" s="25">
        <v>15.316956250177197</v>
      </c>
      <c r="CQ203" s="25">
        <v>22.620748799315788</v>
      </c>
      <c r="CR203" s="25">
        <v>9.7377315460126574</v>
      </c>
      <c r="CS203" s="25">
        <v>7.1035395891988715</v>
      </c>
      <c r="CT203" s="25">
        <v>14.970857578641445</v>
      </c>
      <c r="CU203" s="25">
        <v>22.740672728315786</v>
      </c>
      <c r="CV203" s="25">
        <v>9.6187561789555627</v>
      </c>
      <c r="CW203" s="25">
        <v>7.0167487153658792</v>
      </c>
      <c r="CX203" s="25">
        <v>14.44985056739305</v>
      </c>
      <c r="CY203" s="25">
        <v>23.002251600315788</v>
      </c>
      <c r="CZ203" s="25">
        <v>9.5123310127082696</v>
      </c>
      <c r="DA203" s="25">
        <v>6.9391130382934012</v>
      </c>
      <c r="DB203" s="25">
        <v>13.370610119125296</v>
      </c>
      <c r="DC203" s="25">
        <v>23.202617304315787</v>
      </c>
      <c r="DD203" s="25">
        <v>10.675555530845941</v>
      </c>
      <c r="DE203" s="25">
        <v>7.7876691292755167</v>
      </c>
      <c r="DF203" s="25">
        <v>12.759725883327286</v>
      </c>
      <c r="DG203" s="25">
        <v>23.354736591315788</v>
      </c>
      <c r="DH203" s="25">
        <v>12.652410037026998</v>
      </c>
      <c r="DI203" s="25">
        <v>9.2297569687676031</v>
      </c>
      <c r="DJ203" s="25">
        <v>12.598791199950455</v>
      </c>
      <c r="DK203" s="25">
        <v>23.471151053315786</v>
      </c>
      <c r="DL203" s="25">
        <v>12.988602482023451</v>
      </c>
      <c r="DM203" s="25">
        <v>9.4750046767514764</v>
      </c>
      <c r="DN203" s="25">
        <v>12.643015276126272</v>
      </c>
      <c r="DO203" s="27">
        <v>22.013807413315789</v>
      </c>
      <c r="DP203" s="27">
        <v>10.356920622257672</v>
      </c>
      <c r="DQ203" s="27">
        <v>7.5552293996565218</v>
      </c>
      <c r="DR203" s="27">
        <v>16.481582687472496</v>
      </c>
      <c r="DS203" s="27">
        <v>22.057503664315789</v>
      </c>
      <c r="DT203" s="27">
        <v>10.231679761000235</v>
      </c>
      <c r="DU203" s="27">
        <v>7.4638679350357551</v>
      </c>
      <c r="DV203" s="27">
        <v>16.071461786419121</v>
      </c>
      <c r="DW203" s="27">
        <v>22.136698459315788</v>
      </c>
      <c r="DX203" s="27">
        <v>10.104403035604653</v>
      </c>
      <c r="DY203" s="27">
        <v>7.3710213358705401</v>
      </c>
      <c r="DZ203" s="27">
        <v>15.687900498249283</v>
      </c>
      <c r="EA203" s="27">
        <v>22.210298968315787</v>
      </c>
      <c r="EB203" s="27">
        <v>9.9246768153282527</v>
      </c>
      <c r="EC203" s="27">
        <v>7.2399135604181284</v>
      </c>
      <c r="ED203" s="27">
        <v>15.242382351729363</v>
      </c>
      <c r="EE203" s="27">
        <v>22.305869169315788</v>
      </c>
      <c r="EF203" s="27">
        <v>9.7638837961390905</v>
      </c>
      <c r="EG203" s="27">
        <v>7.1226172915612693</v>
      </c>
      <c r="EH203" s="27">
        <v>14.777495312302912</v>
      </c>
      <c r="EI203" s="27">
        <v>22.412092551315787</v>
      </c>
      <c r="EJ203" s="27">
        <v>9.6178583384002465</v>
      </c>
      <c r="EK203" s="27">
        <v>7.0160937531809653</v>
      </c>
      <c r="EL203" s="27">
        <v>14.304228742466165</v>
      </c>
      <c r="EM203" s="27">
        <v>22.527549237315789</v>
      </c>
      <c r="EN203" s="27">
        <v>9.472044181222703</v>
      </c>
      <c r="EO203" s="27">
        <v>6.9097243556182981</v>
      </c>
      <c r="EP203" s="27">
        <v>13.830161982617927</v>
      </c>
      <c r="EQ203" s="27">
        <v>22.657739182315787</v>
      </c>
      <c r="ER203" s="27">
        <v>9.334990612395881</v>
      </c>
      <c r="ES203" s="27">
        <v>6.8097456852881466</v>
      </c>
      <c r="ET203" s="27">
        <v>13.331315310534777</v>
      </c>
      <c r="EU203" s="27">
        <v>22.799640239315789</v>
      </c>
      <c r="EV203" s="27">
        <v>9.1855944076078497</v>
      </c>
      <c r="EW203" s="27">
        <v>6.7007632338647047</v>
      </c>
      <c r="EX203" s="27">
        <v>12.826152287810594</v>
      </c>
      <c r="EY203" s="27">
        <v>22.950913821315787</v>
      </c>
      <c r="EZ203" s="27">
        <v>9.0420374770612497</v>
      </c>
      <c r="FA203" s="27">
        <v>6.5960404517030611</v>
      </c>
      <c r="FB203" s="27">
        <v>12.285960138914968</v>
      </c>
      <c r="FC203" s="27">
        <v>23.599120679315789</v>
      </c>
      <c r="FD203" s="27">
        <v>8.6928582685598723</v>
      </c>
      <c r="FE203" s="27">
        <v>6.3413190805506261</v>
      </c>
      <c r="FF203" s="27">
        <v>10.434312000756456</v>
      </c>
      <c r="FG203" s="27">
        <v>24.085798042315787</v>
      </c>
      <c r="FH203" s="27">
        <v>10.505699695247637</v>
      </c>
      <c r="FI203" s="27">
        <v>7.6637616620252969</v>
      </c>
      <c r="FJ203" s="27">
        <v>9.5931957598872373</v>
      </c>
      <c r="FK203" s="27">
        <v>24.409134835315786</v>
      </c>
      <c r="FL203" s="27">
        <v>13.596131395052314</v>
      </c>
      <c r="FM203" s="27">
        <v>9.9181885604816262</v>
      </c>
      <c r="FN203" s="27">
        <v>9.4767521999603872</v>
      </c>
      <c r="FO203" s="27">
        <v>24.641964365315786</v>
      </c>
      <c r="FP203" s="27">
        <v>14.253286202603055</v>
      </c>
      <c r="FQ203" s="27">
        <v>10.397573843348717</v>
      </c>
      <c r="FR203" s="27">
        <v>9.7321557566891883</v>
      </c>
      <c r="FS203" s="28">
        <v>22.012136600315788</v>
      </c>
      <c r="FT203" s="28">
        <v>10.356920622257677</v>
      </c>
      <c r="FU203" s="28">
        <v>7.5552293996565263</v>
      </c>
      <c r="FV203" s="28">
        <v>16.481582687472496</v>
      </c>
      <c r="FW203" s="28">
        <v>22.066639256315788</v>
      </c>
      <c r="FX203" s="28">
        <v>10.25386456864803</v>
      </c>
      <c r="FY203" s="28">
        <v>7.4800514433467233</v>
      </c>
      <c r="FZ203" s="28">
        <v>16.0857800650111</v>
      </c>
      <c r="GA203" s="28">
        <v>22.152678745315789</v>
      </c>
      <c r="GB203" s="28">
        <v>10.131249626664772</v>
      </c>
      <c r="GC203" s="28">
        <v>7.3906055502770949</v>
      </c>
      <c r="GD203" s="28">
        <v>15.717147230009942</v>
      </c>
      <c r="GE203" s="28">
        <v>22.253295496315786</v>
      </c>
      <c r="GF203" s="28">
        <v>9.9285973467342465</v>
      </c>
      <c r="GG203" s="28">
        <v>7.2427735334951819</v>
      </c>
      <c r="GH203" s="28">
        <v>15.283489725903786</v>
      </c>
      <c r="GI203" s="28">
        <v>22.392730155315789</v>
      </c>
      <c r="GJ203" s="28">
        <v>9.7240095692189943</v>
      </c>
      <c r="GK203" s="28">
        <v>7.0935295981721866</v>
      </c>
      <c r="GL203" s="28">
        <v>14.851179479729858</v>
      </c>
      <c r="GM203" s="28">
        <v>22.559967292315786</v>
      </c>
      <c r="GN203" s="28">
        <v>9.5071536118488051</v>
      </c>
      <c r="GO203" s="28">
        <v>6.9353361964488132</v>
      </c>
      <c r="GP203" s="28">
        <v>14.4045018099301</v>
      </c>
      <c r="GQ203" s="28">
        <v>22.754101614315786</v>
      </c>
      <c r="GR203" s="28">
        <v>9.3078007034487609</v>
      </c>
      <c r="GS203" s="28">
        <v>6.7899110252628692</v>
      </c>
      <c r="GT203" s="28">
        <v>13.961028316536297</v>
      </c>
      <c r="GU203" s="28">
        <v>22.982923119315789</v>
      </c>
      <c r="GV203" s="28">
        <v>9.1109582591007641</v>
      </c>
      <c r="GW203" s="28">
        <v>6.6463172026509465</v>
      </c>
      <c r="GX203" s="28">
        <v>13.4958372138033</v>
      </c>
      <c r="GY203" s="28">
        <v>23.239119928315787</v>
      </c>
      <c r="GZ203" s="28">
        <v>8.9115585511045321</v>
      </c>
      <c r="HA203" s="28">
        <v>6.5008578918111519</v>
      </c>
      <c r="HB203" s="28">
        <v>13.065034698793621</v>
      </c>
      <c r="HC203" s="28">
        <v>23.540234059315786</v>
      </c>
      <c r="HD203" s="28">
        <v>8.7002450030530039</v>
      </c>
      <c r="HE203" s="28">
        <v>6.3467076005215173</v>
      </c>
      <c r="HF203" s="28">
        <v>12.611507560290164</v>
      </c>
      <c r="HG203" s="28">
        <v>24.676574509315788</v>
      </c>
      <c r="HH203" s="28">
        <v>7.7838654531430329</v>
      </c>
      <c r="HI203" s="28">
        <v>5.6782214771611743</v>
      </c>
      <c r="HJ203" s="28">
        <v>9.7731000557176344</v>
      </c>
      <c r="HK203" s="28">
        <v>25.570200316315788</v>
      </c>
      <c r="HL203" s="28">
        <v>8.6603182618575847</v>
      </c>
      <c r="HM203" s="28">
        <v>6.3175815986997179</v>
      </c>
      <c r="HN203" s="28">
        <v>4.729669064353466</v>
      </c>
      <c r="HO203" s="28">
        <v>26.065317751315789</v>
      </c>
      <c r="HP203" s="28">
        <v>10.964369352147889</v>
      </c>
      <c r="HQ203" s="28">
        <v>7.9983547909033801</v>
      </c>
      <c r="HR203" s="28">
        <v>0.88303024487520787</v>
      </c>
      <c r="HS203" s="28">
        <v>26.339900028315789</v>
      </c>
      <c r="HT203" s="28">
        <v>11.054849685699176</v>
      </c>
      <c r="HU203" s="28">
        <v>8.0643589345161359</v>
      </c>
      <c r="HV203" s="28">
        <v>-1.5878679760269705</v>
      </c>
      <c r="HW203" s="29">
        <v>22.012136600315788</v>
      </c>
      <c r="HX203" s="29">
        <v>10.356920622257682</v>
      </c>
      <c r="HY203" s="29">
        <v>7.5552293996565307</v>
      </c>
      <c r="HZ203" s="29">
        <v>16.481582687472496</v>
      </c>
      <c r="IA203" s="29">
        <v>22.060248738315789</v>
      </c>
      <c r="IB203" s="29">
        <v>10.238420957213714</v>
      </c>
      <c r="IC203" s="29">
        <v>7.4687855438191493</v>
      </c>
      <c r="ID203" s="29">
        <v>16.093521192421978</v>
      </c>
      <c r="IE203" s="29">
        <v>22.182188854315786</v>
      </c>
      <c r="IF203" s="29">
        <v>10.002904172681827</v>
      </c>
      <c r="IG203" s="29">
        <v>7.2969793284867768</v>
      </c>
      <c r="IH203" s="29">
        <v>15.552413757526534</v>
      </c>
      <c r="II203" s="29">
        <v>22.298876191315788</v>
      </c>
      <c r="IJ203" s="29">
        <v>9.6196560839183878</v>
      </c>
      <c r="IK203" s="29">
        <v>7.0174051835073294</v>
      </c>
      <c r="IL203" s="29">
        <v>15.056949874428156</v>
      </c>
      <c r="IM203" s="29">
        <v>22.447549428315789</v>
      </c>
      <c r="IN203" s="29">
        <v>9.3262395224896473</v>
      </c>
      <c r="IO203" s="29">
        <v>6.8033618870386432</v>
      </c>
      <c r="IP203" s="29">
        <v>14.601572828042144</v>
      </c>
      <c r="IQ203" s="29">
        <v>22.614736526315788</v>
      </c>
      <c r="IR203" s="29">
        <v>9.0013104825563328</v>
      </c>
      <c r="IS203" s="29">
        <v>6.5663306762335143</v>
      </c>
      <c r="IT203" s="29">
        <v>14.171548884157831</v>
      </c>
      <c r="IU203" s="29">
        <v>22.811523771315787</v>
      </c>
      <c r="IV203" s="29">
        <v>8.6927632355997471</v>
      </c>
      <c r="IW203" s="29">
        <v>6.3412497553293123</v>
      </c>
      <c r="IX203" s="29">
        <v>13.747255214508005</v>
      </c>
      <c r="IY203" s="29">
        <v>23.031801110315786</v>
      </c>
      <c r="IZ203" s="29">
        <v>8.6772132781386251</v>
      </c>
      <c r="JA203" s="29">
        <v>6.3299062778557866</v>
      </c>
      <c r="JB203" s="29">
        <v>13.329254904144666</v>
      </c>
      <c r="JC203" s="29">
        <v>23.283840633315787</v>
      </c>
      <c r="JD203" s="29">
        <v>8.6586747503371573</v>
      </c>
      <c r="JE203" s="29">
        <v>6.3163826799273641</v>
      </c>
      <c r="JF203" s="29">
        <v>12.781754518741444</v>
      </c>
      <c r="JG203" s="29">
        <v>23.612304783315789</v>
      </c>
      <c r="JH203" s="29">
        <v>8.4987074140050503</v>
      </c>
      <c r="JI203" s="29">
        <v>6.1996887352191514</v>
      </c>
      <c r="JJ203" s="29">
        <v>11.505829567226835</v>
      </c>
      <c r="JK203" s="29">
        <v>24.775848341315786</v>
      </c>
      <c r="JL203" s="29">
        <v>13.297677191336094</v>
      </c>
      <c r="JM203" s="29">
        <v>9.700470374100826</v>
      </c>
      <c r="JN203" s="29">
        <v>5.6318263581259203</v>
      </c>
      <c r="JO203" s="29">
        <v>25.47935432931579</v>
      </c>
      <c r="JP203" s="29">
        <v>12.159179475383814</v>
      </c>
      <c r="JQ203" s="29">
        <v>8.8699521410539219</v>
      </c>
      <c r="JR203" s="29">
        <v>1.2388648952437151</v>
      </c>
      <c r="JS203" s="29">
        <v>25.712754996315788</v>
      </c>
      <c r="JT203" s="29">
        <v>11.496900883766001</v>
      </c>
      <c r="JU203" s="29">
        <v>8.3868291290458146</v>
      </c>
      <c r="JV203" s="29">
        <v>-1.1261837512300943</v>
      </c>
      <c r="JW203" s="29">
        <v>25.649340453315787</v>
      </c>
      <c r="JX203" s="29">
        <v>11.487519254987141</v>
      </c>
      <c r="JY203" s="29">
        <v>8.3799853614674102</v>
      </c>
      <c r="JZ203" s="29">
        <v>-0.17385747416766861</v>
      </c>
    </row>
    <row r="204" spans="1:286" ht="15" thickBot="1" x14ac:dyDescent="0.4">
      <c r="A204" s="2"/>
      <c r="B204" s="74" t="s">
        <v>506</v>
      </c>
      <c r="C204" s="74" t="s">
        <v>506</v>
      </c>
      <c r="D204" s="74" t="s">
        <v>858</v>
      </c>
      <c r="E204" s="87">
        <v>348644</v>
      </c>
      <c r="F204" s="84">
        <v>463628</v>
      </c>
      <c r="G204" s="22">
        <v>23.905737704918028</v>
      </c>
      <c r="H204" s="22">
        <v>3.9358974358974348</v>
      </c>
      <c r="I204" s="22">
        <v>2.8288069835111536</v>
      </c>
      <c r="J204" s="22">
        <v>7.4110920780112224</v>
      </c>
      <c r="K204" s="22">
        <v>22.920878653736356</v>
      </c>
      <c r="L204" s="22">
        <v>3.7737479025045015</v>
      </c>
      <c r="M204" s="22">
        <v>2.7122669211986765</v>
      </c>
      <c r="N204" s="22">
        <v>6.5574387145071391</v>
      </c>
      <c r="O204" s="22">
        <v>22.532114978318944</v>
      </c>
      <c r="P204" s="22">
        <v>3.7097409276044684</v>
      </c>
      <c r="Q204" s="22">
        <v>2.6662638480648995</v>
      </c>
      <c r="R204" s="22">
        <v>6.2654007954219288</v>
      </c>
      <c r="S204" s="22">
        <v>21.872609270729779</v>
      </c>
      <c r="T204" s="22">
        <v>3.6011583414696799</v>
      </c>
      <c r="U204" s="22">
        <v>2.5882234054597797</v>
      </c>
      <c r="V204" s="22">
        <v>5.7980332733987616</v>
      </c>
      <c r="W204" s="22">
        <v>19.502229687098222</v>
      </c>
      <c r="X204" s="22">
        <v>3.210893416769208</v>
      </c>
      <c r="Y204" s="22">
        <v>2.3077323199088102</v>
      </c>
      <c r="Z204" s="22">
        <v>3.6187871609564333</v>
      </c>
      <c r="AA204" s="22">
        <v>18.94054613243587</v>
      </c>
      <c r="AB204" s="22">
        <v>3.1184165022364048</v>
      </c>
      <c r="AC204" s="22">
        <v>2.2412673405986192</v>
      </c>
      <c r="AD204" s="22">
        <v>3.3800463441498074</v>
      </c>
      <c r="AE204" s="22">
        <v>18.024242927184865</v>
      </c>
      <c r="AF204" s="22">
        <v>2.9675541661491946</v>
      </c>
      <c r="AG204" s="22">
        <v>2.1328396092304107</v>
      </c>
      <c r="AH204" s="22">
        <v>2.9754165185403174</v>
      </c>
      <c r="AI204" s="22">
        <v>17.002963582852477</v>
      </c>
      <c r="AJ204" s="22">
        <v>2.7994083091875872</v>
      </c>
      <c r="AK204" s="22">
        <v>2.0119898711037849</v>
      </c>
      <c r="AL204" s="22">
        <v>2.2732582339573391</v>
      </c>
      <c r="AM204" s="22">
        <v>16.489311202613091</v>
      </c>
      <c r="AN204" s="22">
        <v>2.7148393612939232</v>
      </c>
      <c r="AO204" s="22">
        <v>1.9512085031220148</v>
      </c>
      <c r="AP204" s="22">
        <v>2.0553307984797158</v>
      </c>
      <c r="AQ204" s="22">
        <v>15.525799340063896</v>
      </c>
      <c r="AR204" s="22">
        <v>2.5562044797406145</v>
      </c>
      <c r="AS204" s="22">
        <v>1.8371944902888413</v>
      </c>
      <c r="AT204" s="22">
        <v>1.4894439610771997</v>
      </c>
      <c r="AU204" s="22">
        <v>12.940666273657641</v>
      </c>
      <c r="AV204" s="22">
        <v>2.1305820315603672</v>
      </c>
      <c r="AW204" s="22">
        <v>1.5312912564366947</v>
      </c>
      <c r="AX204" s="22">
        <v>-0.91394562453767847</v>
      </c>
      <c r="AY204" s="22">
        <v>19.247651072842604</v>
      </c>
      <c r="AZ204" s="22">
        <v>3.1689789890510092</v>
      </c>
      <c r="BA204" s="22">
        <v>2.2776075954285138</v>
      </c>
      <c r="BB204" s="22">
        <v>-3.3629132293080808</v>
      </c>
      <c r="BC204" s="22">
        <v>31.933262236315787</v>
      </c>
      <c r="BD204" s="22">
        <v>5.5846029776174557</v>
      </c>
      <c r="BE204" s="22">
        <v>4.0137641187337882</v>
      </c>
      <c r="BF204" s="22">
        <v>-4.7345896254078284</v>
      </c>
      <c r="BG204" s="22">
        <v>32.292214906315792</v>
      </c>
      <c r="BH204" s="22">
        <v>6.6650529333289246</v>
      </c>
      <c r="BI204" s="22">
        <v>4.7903047755545431</v>
      </c>
      <c r="BJ204" s="22">
        <v>-2.5689025436990001</v>
      </c>
      <c r="BK204" s="25">
        <v>23.905737704918028</v>
      </c>
      <c r="BL204" s="25">
        <v>3.9358974358974348</v>
      </c>
      <c r="BM204" s="25">
        <v>2.8288069835111536</v>
      </c>
      <c r="BN204" s="25">
        <v>7.4110920780112224</v>
      </c>
      <c r="BO204" s="25">
        <v>23.636018608410435</v>
      </c>
      <c r="BP204" s="25">
        <v>3.8914902432200718</v>
      </c>
      <c r="BQ204" s="25">
        <v>2.7968906597731071</v>
      </c>
      <c r="BR204" s="25">
        <v>7.2431976610077839</v>
      </c>
      <c r="BS204" s="25">
        <v>23.066263078471184</v>
      </c>
      <c r="BT204" s="25">
        <v>3.7976843395053774</v>
      </c>
      <c r="BU204" s="25">
        <v>2.729470509770596</v>
      </c>
      <c r="BV204" s="25">
        <v>7.1233927738675611</v>
      </c>
      <c r="BW204" s="25">
        <v>22.617815151542459</v>
      </c>
      <c r="BX204" s="25">
        <v>3.7238508076763561</v>
      </c>
      <c r="BY204" s="25">
        <v>2.6764048966907663</v>
      </c>
      <c r="BZ204" s="25">
        <v>6.9108998155351955</v>
      </c>
      <c r="CA204" s="25">
        <v>22.284573104924842</v>
      </c>
      <c r="CB204" s="25">
        <v>3.6689850456151563</v>
      </c>
      <c r="CC204" s="25">
        <v>2.6369717932112815</v>
      </c>
      <c r="CD204" s="25">
        <v>6.6009002405986017</v>
      </c>
      <c r="CE204" s="25">
        <v>22.131877016177878</v>
      </c>
      <c r="CF204" s="25">
        <v>3.6438447988848863</v>
      </c>
      <c r="CG204" s="25">
        <v>2.6189030028842883</v>
      </c>
      <c r="CH204" s="25">
        <v>6.4909307904470488</v>
      </c>
      <c r="CI204" s="25">
        <v>21.538250169846854</v>
      </c>
      <c r="CJ204" s="25">
        <v>3.5461086649410478</v>
      </c>
      <c r="CK204" s="25">
        <v>2.5486581190313449</v>
      </c>
      <c r="CL204" s="25">
        <v>6.1666864583735688</v>
      </c>
      <c r="CM204" s="25">
        <v>20.515475202868615</v>
      </c>
      <c r="CN204" s="25">
        <v>3.3777165651146706</v>
      </c>
      <c r="CO204" s="25">
        <v>2.4276314013093803</v>
      </c>
      <c r="CP204" s="25">
        <v>5.5594295119065222</v>
      </c>
      <c r="CQ204" s="25">
        <v>20.200691345608501</v>
      </c>
      <c r="CR204" s="25">
        <v>3.3258898031906035</v>
      </c>
      <c r="CS204" s="25">
        <v>2.3903824870652159</v>
      </c>
      <c r="CT204" s="25">
        <v>5.3275283987475461</v>
      </c>
      <c r="CU204" s="25">
        <v>19.737572505480617</v>
      </c>
      <c r="CV204" s="25">
        <v>3.2496408173665796</v>
      </c>
      <c r="CW204" s="25">
        <v>2.3355808396398015</v>
      </c>
      <c r="CX204" s="25">
        <v>4.8573905438218219</v>
      </c>
      <c r="CY204" s="25">
        <v>18.967320871038694</v>
      </c>
      <c r="CZ204" s="25">
        <v>3.1228247587944948</v>
      </c>
      <c r="DA204" s="25">
        <v>2.2444356413838222</v>
      </c>
      <c r="DB204" s="25">
        <v>3.3243371377210416</v>
      </c>
      <c r="DC204" s="25">
        <v>23.601646208124986</v>
      </c>
      <c r="DD204" s="25">
        <v>3.8858310895968264</v>
      </c>
      <c r="DE204" s="25">
        <v>2.7928233146374866</v>
      </c>
      <c r="DF204" s="25">
        <v>2.1590763674112807</v>
      </c>
      <c r="DG204" s="25">
        <v>28.323781963315788</v>
      </c>
      <c r="DH204" s="25">
        <v>5.4026543186624716</v>
      </c>
      <c r="DI204" s="25">
        <v>3.882994035042572</v>
      </c>
      <c r="DJ204" s="25">
        <v>0.61479913152558296</v>
      </c>
      <c r="DK204" s="25">
        <v>28.598247427315787</v>
      </c>
      <c r="DL204" s="25">
        <v>6.1165579653838442</v>
      </c>
      <c r="DM204" s="25">
        <v>4.3960906424339754</v>
      </c>
      <c r="DN204" s="25">
        <v>1.6749134063815347</v>
      </c>
      <c r="DO204" s="27">
        <v>23.905737704918028</v>
      </c>
      <c r="DP204" s="27">
        <v>3.9358974358974348</v>
      </c>
      <c r="DQ204" s="27">
        <v>2.8288069835111536</v>
      </c>
      <c r="DR204" s="27">
        <v>7.4110920780112224</v>
      </c>
      <c r="DS204" s="27">
        <v>22.920887096814113</v>
      </c>
      <c r="DT204" s="27">
        <v>3.7737492925928766</v>
      </c>
      <c r="DU204" s="27">
        <v>2.7122679202825624</v>
      </c>
      <c r="DV204" s="27">
        <v>6.5576294404665205</v>
      </c>
      <c r="DW204" s="27">
        <v>22.531040434812411</v>
      </c>
      <c r="DX204" s="27">
        <v>3.7095640122093307</v>
      </c>
      <c r="DY204" s="27">
        <v>2.6661366954870167</v>
      </c>
      <c r="DZ204" s="27">
        <v>6.2657818313339568</v>
      </c>
      <c r="EA204" s="27">
        <v>21.873408521517181</v>
      </c>
      <c r="EB204" s="27">
        <v>3.6012899320176737</v>
      </c>
      <c r="EC204" s="27">
        <v>2.5883179821775912</v>
      </c>
      <c r="ED204" s="27">
        <v>5.7986006222544049</v>
      </c>
      <c r="EE204" s="27">
        <v>19.503741463513865</v>
      </c>
      <c r="EF204" s="27">
        <v>3.2111423192290038</v>
      </c>
      <c r="EG204" s="27">
        <v>2.3079112110074607</v>
      </c>
      <c r="EH204" s="27">
        <v>3.6195394424289908</v>
      </c>
      <c r="EI204" s="27">
        <v>18.9389802834874</v>
      </c>
      <c r="EJ204" s="27">
        <v>3.1181586971463733</v>
      </c>
      <c r="EK204" s="27">
        <v>2.2410820510043288</v>
      </c>
      <c r="EL204" s="27">
        <v>3.3798230557076288</v>
      </c>
      <c r="EM204" s="27">
        <v>18.046196995511639</v>
      </c>
      <c r="EN204" s="27">
        <v>2.9711687361031309</v>
      </c>
      <c r="EO204" s="27">
        <v>2.1354374718258198</v>
      </c>
      <c r="EP204" s="27">
        <v>2.9730474974742123</v>
      </c>
      <c r="EQ204" s="27">
        <v>17.038219566291062</v>
      </c>
      <c r="ER204" s="27">
        <v>2.8052129380398236</v>
      </c>
      <c r="ES204" s="27">
        <v>2.0161617721508338</v>
      </c>
      <c r="ET204" s="27">
        <v>2.2704509347667603</v>
      </c>
      <c r="EU204" s="27">
        <v>16.515331513993814</v>
      </c>
      <c r="EV204" s="27">
        <v>2.7191234071622747</v>
      </c>
      <c r="EW204" s="27">
        <v>1.9542875312388415</v>
      </c>
      <c r="EX204" s="27">
        <v>2.0521803701771013</v>
      </c>
      <c r="EY204" s="27">
        <v>15.592936713124235</v>
      </c>
      <c r="EZ204" s="27">
        <v>2.5672581363038551</v>
      </c>
      <c r="FA204" s="27">
        <v>1.8451389709031589</v>
      </c>
      <c r="FB204" s="27">
        <v>1.5368119153928212</v>
      </c>
      <c r="FC204" s="27">
        <v>13.177628137184778</v>
      </c>
      <c r="FD204" s="27">
        <v>2.1695959955958743</v>
      </c>
      <c r="FE204" s="27">
        <v>1.5593313605592076</v>
      </c>
      <c r="FF204" s="27">
        <v>-0.67231118476282603</v>
      </c>
      <c r="FG204" s="27">
        <v>19.693882573440028</v>
      </c>
      <c r="FH204" s="27">
        <v>3.2424476031844582</v>
      </c>
      <c r="FI204" s="27">
        <v>2.3304109349754452</v>
      </c>
      <c r="FJ204" s="27">
        <v>-2.9317107811884036</v>
      </c>
      <c r="FK204" s="27">
        <v>31.520362026315787</v>
      </c>
      <c r="FL204" s="27">
        <v>5.6788994304542673</v>
      </c>
      <c r="FM204" s="27">
        <v>4.0815368360490911</v>
      </c>
      <c r="FN204" s="27">
        <v>-4.1925412530674002</v>
      </c>
      <c r="FO204" s="27">
        <v>31.702468836315788</v>
      </c>
      <c r="FP204" s="27">
        <v>6.755237451457214</v>
      </c>
      <c r="FQ204" s="27">
        <v>4.8551221644323919</v>
      </c>
      <c r="FR204" s="27">
        <v>-2.0854771721223386</v>
      </c>
      <c r="FS204" s="28">
        <v>23.905737704918028</v>
      </c>
      <c r="FT204" s="28">
        <v>3.9358974358974348</v>
      </c>
      <c r="FU204" s="28">
        <v>2.8288069835111536</v>
      </c>
      <c r="FV204" s="28">
        <v>7.4110920780112224</v>
      </c>
      <c r="FW204" s="28">
        <v>22.910376329278453</v>
      </c>
      <c r="FX204" s="28">
        <v>3.7720187748609595</v>
      </c>
      <c r="FY204" s="28">
        <v>2.7110241631153942</v>
      </c>
      <c r="FZ204" s="28">
        <v>6.5592299310430562</v>
      </c>
      <c r="GA204" s="28">
        <v>21.601820972890476</v>
      </c>
      <c r="GB204" s="28">
        <v>3.5565751129455303</v>
      </c>
      <c r="GC204" s="28">
        <v>2.5561805612925683</v>
      </c>
      <c r="GD204" s="28">
        <v>6.2893335915373143</v>
      </c>
      <c r="GE204" s="28">
        <v>19.964619225151637</v>
      </c>
      <c r="GF204" s="28">
        <v>3.2870223285674762</v>
      </c>
      <c r="GG204" s="28">
        <v>2.3624476677677011</v>
      </c>
      <c r="GH204" s="28">
        <v>5.8426787915345031</v>
      </c>
      <c r="GI204" s="28">
        <v>16.786567163101513</v>
      </c>
      <c r="GJ204" s="28">
        <v>2.7637802886617875</v>
      </c>
      <c r="GK204" s="28">
        <v>1.9863833112496456</v>
      </c>
      <c r="GL204" s="28">
        <v>3.7678561686575449</v>
      </c>
      <c r="GM204" s="28">
        <v>15.357087271547325</v>
      </c>
      <c r="GN204" s="28">
        <v>2.5284273240604231</v>
      </c>
      <c r="GO204" s="28">
        <v>1.8172305015798</v>
      </c>
      <c r="GP204" s="28">
        <v>3.5613022998077106</v>
      </c>
      <c r="GQ204" s="28">
        <v>13.676543396508769</v>
      </c>
      <c r="GR204" s="28">
        <v>2.2517385888988799</v>
      </c>
      <c r="GS204" s="28">
        <v>1.6183688597226673</v>
      </c>
      <c r="GT204" s="28">
        <v>3.1752359519552265</v>
      </c>
      <c r="GU204" s="28">
        <v>11.505649306484983</v>
      </c>
      <c r="GV204" s="28">
        <v>1.8943174296776897</v>
      </c>
      <c r="GW204" s="28">
        <v>1.3614832351029758</v>
      </c>
      <c r="GX204" s="28">
        <v>1.3488144393973194</v>
      </c>
      <c r="GY204" s="28">
        <v>10.935926465331823</v>
      </c>
      <c r="GZ204" s="28">
        <v>1.8005169079223784</v>
      </c>
      <c r="HA204" s="28">
        <v>1.2940669532206426</v>
      </c>
      <c r="HB204" s="28">
        <v>1.2872825930162186</v>
      </c>
      <c r="HC204" s="28">
        <v>10.020936469228477</v>
      </c>
      <c r="HD204" s="28">
        <v>1.6498707817083325</v>
      </c>
      <c r="HE204" s="28">
        <v>1.1857946161453681</v>
      </c>
      <c r="HF204" s="28">
        <v>0.97407834659567527</v>
      </c>
      <c r="HG204" s="28">
        <v>5.9806022067520441</v>
      </c>
      <c r="HH204" s="28">
        <v>0.98466055225877114</v>
      </c>
      <c r="HI204" s="28">
        <v>0.7076949265021818</v>
      </c>
      <c r="HJ204" s="28">
        <v>-1.746037337383342</v>
      </c>
      <c r="HK204" s="28">
        <v>6.892916297604768</v>
      </c>
      <c r="HL204" s="28">
        <v>1.1348661110766285</v>
      </c>
      <c r="HM204" s="28">
        <v>0.81565061911521031</v>
      </c>
      <c r="HN204" s="28">
        <v>-8.0528555359738903</v>
      </c>
      <c r="HO204" s="28">
        <v>16.629216396600288</v>
      </c>
      <c r="HP204" s="28">
        <v>2.7378736847304115</v>
      </c>
      <c r="HQ204" s="28">
        <v>1.9677637249129343</v>
      </c>
      <c r="HR204" s="28">
        <v>-12.87861899569387</v>
      </c>
      <c r="HS204" s="28">
        <v>20.035078448618382</v>
      </c>
      <c r="HT204" s="28">
        <v>3.2986229024715823</v>
      </c>
      <c r="HU204" s="28">
        <v>2.3707852286434945</v>
      </c>
      <c r="HV204" s="28">
        <v>-12.983798146788395</v>
      </c>
      <c r="HW204" s="29">
        <v>23.905737704918028</v>
      </c>
      <c r="HX204" s="29">
        <v>3.9358974358974348</v>
      </c>
      <c r="HY204" s="29">
        <v>2.8288069835111536</v>
      </c>
      <c r="HZ204" s="29">
        <v>7.4110920780112224</v>
      </c>
      <c r="IA204" s="29">
        <v>23.027925683031587</v>
      </c>
      <c r="IB204" s="29">
        <v>3.7913723796624206</v>
      </c>
      <c r="IC204" s="29">
        <v>2.7249339799513614</v>
      </c>
      <c r="ID204" s="29">
        <v>6.6284113015738768</v>
      </c>
      <c r="IE204" s="29">
        <v>22.565805583379962</v>
      </c>
      <c r="IF204" s="29">
        <v>3.7152878288425848</v>
      </c>
      <c r="IG204" s="29">
        <v>2.6702505152011207</v>
      </c>
      <c r="IH204" s="29">
        <v>6.2394836153311779</v>
      </c>
      <c r="II204" s="29">
        <v>21.450305014150224</v>
      </c>
      <c r="IJ204" s="29">
        <v>3.531629165622574</v>
      </c>
      <c r="IK204" s="29">
        <v>2.5382514177752933</v>
      </c>
      <c r="IL204" s="29">
        <v>5.8009153942777871</v>
      </c>
      <c r="IM204" s="29">
        <v>20.179049100657416</v>
      </c>
      <c r="IN204" s="29">
        <v>3.3223265725778739</v>
      </c>
      <c r="IO204" s="29">
        <v>2.3878215230651838</v>
      </c>
      <c r="IP204" s="29">
        <v>5.2716413146776304</v>
      </c>
      <c r="IQ204" s="29">
        <v>15.927016199645184</v>
      </c>
      <c r="IR204" s="29">
        <v>2.6222617764598009</v>
      </c>
      <c r="IS204" s="29">
        <v>1.8846711700841052</v>
      </c>
      <c r="IT204" s="29">
        <v>2.3265652914603017</v>
      </c>
      <c r="IU204" s="29">
        <v>13.698559332960189</v>
      </c>
      <c r="IV204" s="29">
        <v>2.2553633449678041</v>
      </c>
      <c r="IW204" s="29">
        <v>1.6209740432794792</v>
      </c>
      <c r="IX204" s="29">
        <v>2.0909576328228638</v>
      </c>
      <c r="IY204" s="29">
        <v>13.08554287423868</v>
      </c>
      <c r="IZ204" s="29">
        <v>2.1544348591863955</v>
      </c>
      <c r="JA204" s="29">
        <v>1.5484347533046741</v>
      </c>
      <c r="JB204" s="29">
        <v>1.5609553668656879</v>
      </c>
      <c r="JC204" s="29">
        <v>13.00642176101435</v>
      </c>
      <c r="JD204" s="29">
        <v>2.1414081711791506</v>
      </c>
      <c r="JE204" s="29">
        <v>1.5390722161433084</v>
      </c>
      <c r="JF204" s="29">
        <v>1.473489326803783</v>
      </c>
      <c r="JG204" s="29">
        <v>12.630711252376852</v>
      </c>
      <c r="JH204" s="29">
        <v>2.0795503006612361</v>
      </c>
      <c r="JI204" s="29">
        <v>1.4946137466440117</v>
      </c>
      <c r="JJ204" s="29">
        <v>0.35947235056179139</v>
      </c>
      <c r="JK204" s="29">
        <v>31.656488633234037</v>
      </c>
      <c r="JL204" s="29">
        <v>5.2119994780763195</v>
      </c>
      <c r="JM204" s="29">
        <v>3.7459666471916129</v>
      </c>
      <c r="JN204" s="29">
        <v>-5.8316856454797659</v>
      </c>
      <c r="JO204" s="29">
        <v>23.72151712456267</v>
      </c>
      <c r="JP204" s="29">
        <v>3.9055669219927744</v>
      </c>
      <c r="JQ204" s="29">
        <v>2.8070078459715284</v>
      </c>
      <c r="JR204" s="29">
        <v>-10.600218552129697</v>
      </c>
      <c r="JS204" s="29">
        <v>21.782992460978971</v>
      </c>
      <c r="JT204" s="29">
        <v>3.5864036170572664</v>
      </c>
      <c r="JU204" s="29">
        <v>2.5776188945096359</v>
      </c>
      <c r="JV204" s="29">
        <v>-14.23348620701843</v>
      </c>
      <c r="JW204" s="29">
        <v>24.52558352471814</v>
      </c>
      <c r="JX204" s="29">
        <v>4.0379503239077099</v>
      </c>
      <c r="JY204" s="29">
        <v>2.9021544035068993</v>
      </c>
      <c r="JZ204" s="29">
        <v>-10.893614942139152</v>
      </c>
    </row>
    <row r="205" spans="1:286" ht="15" thickBot="1" x14ac:dyDescent="0.4">
      <c r="A205" s="2"/>
      <c r="B205" s="74" t="s">
        <v>677</v>
      </c>
      <c r="C205" s="74" t="s">
        <v>545</v>
      </c>
      <c r="D205" s="74" t="s">
        <v>851</v>
      </c>
      <c r="E205" s="87">
        <v>386421</v>
      </c>
      <c r="F205" s="84">
        <v>406330</v>
      </c>
      <c r="G205" s="22">
        <v>31.580078835000002</v>
      </c>
      <c r="H205" s="22">
        <v>12.871524966261809</v>
      </c>
      <c r="I205" s="22">
        <v>9.2510184287099921</v>
      </c>
      <c r="J205" s="22">
        <v>13.736842861647034</v>
      </c>
      <c r="K205" s="22">
        <v>31.577019294999999</v>
      </c>
      <c r="L205" s="22">
        <v>12.409316476073009</v>
      </c>
      <c r="M205" s="22">
        <v>8.9188200861009701</v>
      </c>
      <c r="N205" s="22">
        <v>13.673838708829894</v>
      </c>
      <c r="O205" s="22">
        <v>31.628064101</v>
      </c>
      <c r="P205" s="22">
        <v>12.229022360913389</v>
      </c>
      <c r="Q205" s="22">
        <v>8.7892391556128242</v>
      </c>
      <c r="R205" s="22">
        <v>13.415471583829872</v>
      </c>
      <c r="S205" s="22">
        <v>31.706918096999999</v>
      </c>
      <c r="T205" s="22">
        <v>12.054876125643982</v>
      </c>
      <c r="U205" s="22">
        <v>8.6640768274512041</v>
      </c>
      <c r="V205" s="22">
        <v>13.087927695081506</v>
      </c>
      <c r="W205" s="22">
        <v>31.794720350999999</v>
      </c>
      <c r="X205" s="22">
        <v>11.857603244113815</v>
      </c>
      <c r="Y205" s="22">
        <v>8.5222929232670577</v>
      </c>
      <c r="Z205" s="22">
        <v>12.687006158861294</v>
      </c>
      <c r="AA205" s="22">
        <v>31.889484899999999</v>
      </c>
      <c r="AB205" s="22">
        <v>11.672996437090928</v>
      </c>
      <c r="AC205" s="22">
        <v>8.3896123762215122</v>
      </c>
      <c r="AD205" s="22">
        <v>12.252370922778242</v>
      </c>
      <c r="AE205" s="22">
        <v>31.990305170999999</v>
      </c>
      <c r="AF205" s="22">
        <v>11.54737781664781</v>
      </c>
      <c r="AG205" s="22">
        <v>8.2993278003259228</v>
      </c>
      <c r="AH205" s="22">
        <v>11.841054494788033</v>
      </c>
      <c r="AI205" s="22">
        <v>32.101989197000002</v>
      </c>
      <c r="AJ205" s="22">
        <v>11.422686621582594</v>
      </c>
      <c r="AK205" s="22">
        <v>8.2097097833100889</v>
      </c>
      <c r="AL205" s="22">
        <v>11.362856353308178</v>
      </c>
      <c r="AM205" s="22">
        <v>32.221789708000003</v>
      </c>
      <c r="AN205" s="22">
        <v>11.281776952329407</v>
      </c>
      <c r="AO205" s="22">
        <v>8.1084352295597402</v>
      </c>
      <c r="AP205" s="22">
        <v>10.853333755544163</v>
      </c>
      <c r="AQ205" s="22">
        <v>32.360868031000003</v>
      </c>
      <c r="AR205" s="22">
        <v>11.118065071841665</v>
      </c>
      <c r="AS205" s="22">
        <v>7.9907722776281993</v>
      </c>
      <c r="AT205" s="22">
        <v>10.260588508386242</v>
      </c>
      <c r="AU205" s="22">
        <v>32.919862977000001</v>
      </c>
      <c r="AV205" s="22">
        <v>10.452639001764041</v>
      </c>
      <c r="AW205" s="22">
        <v>7.5125174590758048</v>
      </c>
      <c r="AX205" s="22">
        <v>7.9983641181049734</v>
      </c>
      <c r="AY205" s="22">
        <v>33.362245510000001</v>
      </c>
      <c r="AZ205" s="22">
        <v>10.221959143900861</v>
      </c>
      <c r="BA205" s="22">
        <v>7.3467233032303962</v>
      </c>
      <c r="BB205" s="22">
        <v>6.7385971484475249</v>
      </c>
      <c r="BC205" s="22">
        <v>33.640670575999998</v>
      </c>
      <c r="BD205" s="22">
        <v>10.617566694319631</v>
      </c>
      <c r="BE205" s="22">
        <v>7.6310542390793854</v>
      </c>
      <c r="BF205" s="22">
        <v>6.2950086129021585</v>
      </c>
      <c r="BG205" s="22">
        <v>33.842343389999996</v>
      </c>
      <c r="BH205" s="22">
        <v>10.758774581627181</v>
      </c>
      <c r="BI205" s="22">
        <v>7.7325431280172081</v>
      </c>
      <c r="BJ205" s="22">
        <v>6.3076990618624365</v>
      </c>
      <c r="BK205" s="25">
        <v>31.579747002000001</v>
      </c>
      <c r="BL205" s="25">
        <v>12.871524966261809</v>
      </c>
      <c r="BM205" s="25">
        <v>9.2510184287099921</v>
      </c>
      <c r="BN205" s="25">
        <v>13.736842861647034</v>
      </c>
      <c r="BO205" s="25">
        <v>31.577046300999999</v>
      </c>
      <c r="BP205" s="25">
        <v>12.419324147199541</v>
      </c>
      <c r="BQ205" s="25">
        <v>8.9260127963868676</v>
      </c>
      <c r="BR205" s="25">
        <v>13.659643660884694</v>
      </c>
      <c r="BS205" s="25">
        <v>31.613143325999999</v>
      </c>
      <c r="BT205" s="25">
        <v>12.268493316615167</v>
      </c>
      <c r="BU205" s="25">
        <v>8.8176077086438802</v>
      </c>
      <c r="BV205" s="25">
        <v>13.445955747432132</v>
      </c>
      <c r="BW205" s="25">
        <v>31.665835285</v>
      </c>
      <c r="BX205" s="25">
        <v>12.056657012553323</v>
      </c>
      <c r="BY205" s="25">
        <v>8.6653567859379361</v>
      </c>
      <c r="BZ205" s="25">
        <v>13.333644331839364</v>
      </c>
      <c r="CA205" s="25">
        <v>31.720115472</v>
      </c>
      <c r="CB205" s="25">
        <v>12.035299361699018</v>
      </c>
      <c r="CC205" s="25">
        <v>8.6500066217448808</v>
      </c>
      <c r="CD205" s="25">
        <v>13.057434059794611</v>
      </c>
      <c r="CE205" s="25">
        <v>31.785772559000002</v>
      </c>
      <c r="CF205" s="25">
        <v>11.890364252134594</v>
      </c>
      <c r="CG205" s="25">
        <v>8.545838904783448</v>
      </c>
      <c r="CH205" s="25">
        <v>12.762377233021793</v>
      </c>
      <c r="CI205" s="25">
        <v>31.870982517999998</v>
      </c>
      <c r="CJ205" s="25">
        <v>11.817626326599655</v>
      </c>
      <c r="CK205" s="25">
        <v>8.4935607255192487</v>
      </c>
      <c r="CL205" s="25">
        <v>12.471656508462567</v>
      </c>
      <c r="CM205" s="25">
        <v>31.975124683000001</v>
      </c>
      <c r="CN205" s="25">
        <v>11.729229837955636</v>
      </c>
      <c r="CO205" s="25">
        <v>8.4300284286373675</v>
      </c>
      <c r="CP205" s="25">
        <v>12.098249509381859</v>
      </c>
      <c r="CQ205" s="25">
        <v>32.098365559999998</v>
      </c>
      <c r="CR205" s="25">
        <v>11.614386173863696</v>
      </c>
      <c r="CS205" s="25">
        <v>8.3474880260261877</v>
      </c>
      <c r="CT205" s="25">
        <v>11.668872161629565</v>
      </c>
      <c r="CU205" s="25">
        <v>32.215353280000002</v>
      </c>
      <c r="CV205" s="25">
        <v>11.496291506296613</v>
      </c>
      <c r="CW205" s="25">
        <v>8.2626110632063927</v>
      </c>
      <c r="CX205" s="25">
        <v>11.241300745114124</v>
      </c>
      <c r="CY205" s="25">
        <v>32.471161047000002</v>
      </c>
      <c r="CZ205" s="25">
        <v>11.211772989460988</v>
      </c>
      <c r="DA205" s="25">
        <v>8.0581220030946579</v>
      </c>
      <c r="DB205" s="25">
        <v>9.8251661156160992</v>
      </c>
      <c r="DC205" s="25">
        <v>32.661783653999997</v>
      </c>
      <c r="DD205" s="25">
        <v>11.116304257370048</v>
      </c>
      <c r="DE205" s="25">
        <v>7.9895067455976783</v>
      </c>
      <c r="DF205" s="25">
        <v>8.7461305958912234</v>
      </c>
      <c r="DG205" s="25">
        <v>32.811189427999999</v>
      </c>
      <c r="DH205" s="25">
        <v>11.366110446777599</v>
      </c>
      <c r="DI205" s="25">
        <v>8.1690473725142585</v>
      </c>
      <c r="DJ205" s="25">
        <v>8.0563394681250742</v>
      </c>
      <c r="DK205" s="25">
        <v>32.931261630999998</v>
      </c>
      <c r="DL205" s="25">
        <v>11.369184480305508</v>
      </c>
      <c r="DM205" s="25">
        <v>8.1712567409373253</v>
      </c>
      <c r="DN205" s="25">
        <v>7.5212167212383747</v>
      </c>
      <c r="DO205" s="27">
        <v>31.580078835000002</v>
      </c>
      <c r="DP205" s="27">
        <v>12.871524966261809</v>
      </c>
      <c r="DQ205" s="27">
        <v>9.2510184287099921</v>
      </c>
      <c r="DR205" s="27">
        <v>13.736842861647034</v>
      </c>
      <c r="DS205" s="27">
        <v>31.576964841999999</v>
      </c>
      <c r="DT205" s="27">
        <v>12.416369146866192</v>
      </c>
      <c r="DU205" s="27">
        <v>8.9238889794644507</v>
      </c>
      <c r="DV205" s="27">
        <v>13.673867469908016</v>
      </c>
      <c r="DW205" s="27">
        <v>31.627955196000002</v>
      </c>
      <c r="DX205" s="27">
        <v>12.235355565235592</v>
      </c>
      <c r="DY205" s="27">
        <v>8.7937909542575881</v>
      </c>
      <c r="DZ205" s="27">
        <v>13.415529113181286</v>
      </c>
      <c r="EA205" s="27">
        <v>31.706756177999999</v>
      </c>
      <c r="EB205" s="27">
        <v>12.062817163248983</v>
      </c>
      <c r="EC205" s="27">
        <v>8.6697842075339455</v>
      </c>
      <c r="ED205" s="27">
        <v>13.088030159270719</v>
      </c>
      <c r="EE205" s="27">
        <v>31.794506839</v>
      </c>
      <c r="EF205" s="27">
        <v>11.862224802347992</v>
      </c>
      <c r="EG205" s="27">
        <v>8.5256145281666953</v>
      </c>
      <c r="EH205" s="27">
        <v>12.687129526297696</v>
      </c>
      <c r="EI205" s="27">
        <v>31.889548730999998</v>
      </c>
      <c r="EJ205" s="27">
        <v>11.678019099691388</v>
      </c>
      <c r="EK205" s="27">
        <v>8.3932222627267894</v>
      </c>
      <c r="EL205" s="27">
        <v>12.252334086355143</v>
      </c>
      <c r="EM205" s="27">
        <v>31.990982422000002</v>
      </c>
      <c r="EN205" s="27">
        <v>11.553877054163699</v>
      </c>
      <c r="EO205" s="27">
        <v>8.3039989302961228</v>
      </c>
      <c r="EP205" s="27">
        <v>11.840629040029677</v>
      </c>
      <c r="EQ205" s="27">
        <v>32.102783545000001</v>
      </c>
      <c r="ER205" s="27">
        <v>11.430770645437047</v>
      </c>
      <c r="ES205" s="27">
        <v>8.215519930425657</v>
      </c>
      <c r="ET205" s="27">
        <v>11.36235735428869</v>
      </c>
      <c r="EU205" s="27">
        <v>32.222689862999999</v>
      </c>
      <c r="EV205" s="27">
        <v>11.289556979350367</v>
      </c>
      <c r="EW205" s="27">
        <v>8.1140268881654922</v>
      </c>
      <c r="EX205" s="27">
        <v>10.852767689263672</v>
      </c>
      <c r="EY205" s="27">
        <v>32.352858624999996</v>
      </c>
      <c r="EZ205" s="27">
        <v>11.133342966306792</v>
      </c>
      <c r="FA205" s="27">
        <v>8.0017528011962504</v>
      </c>
      <c r="FB205" s="27">
        <v>10.304842700159305</v>
      </c>
      <c r="FC205" s="27">
        <v>32.865005681</v>
      </c>
      <c r="FD205" s="27">
        <v>10.493381692562817</v>
      </c>
      <c r="FE205" s="27">
        <v>7.5418000331610555</v>
      </c>
      <c r="FF205" s="27">
        <v>8.1922303796783211</v>
      </c>
      <c r="FG205" s="27">
        <v>33.252794295000001</v>
      </c>
      <c r="FH205" s="27">
        <v>10.27619947885524</v>
      </c>
      <c r="FI205" s="27">
        <v>7.385706899933786</v>
      </c>
      <c r="FJ205" s="27">
        <v>6.9891783435037738</v>
      </c>
      <c r="FK205" s="27">
        <v>33.515486752000001</v>
      </c>
      <c r="FL205" s="27">
        <v>10.67445098883146</v>
      </c>
      <c r="FM205" s="27">
        <v>7.6719381015752779</v>
      </c>
      <c r="FN205" s="27">
        <v>6.5339879985762295</v>
      </c>
      <c r="FO205" s="27">
        <v>33.689327579999997</v>
      </c>
      <c r="FP205" s="27">
        <v>10.815917009455106</v>
      </c>
      <c r="FQ205" s="27">
        <v>7.7736125160099263</v>
      </c>
      <c r="FR205" s="27">
        <v>6.5263858278079994</v>
      </c>
      <c r="FS205" s="28">
        <v>31.580598016</v>
      </c>
      <c r="FT205" s="28">
        <v>12.871524966261809</v>
      </c>
      <c r="FU205" s="28">
        <v>9.2510184287099921</v>
      </c>
      <c r="FV205" s="28">
        <v>13.736842861647034</v>
      </c>
      <c r="FW205" s="28">
        <v>31.573558418000001</v>
      </c>
      <c r="FX205" s="28">
        <v>12.017919931190738</v>
      </c>
      <c r="FY205" s="28">
        <v>8.6375156828441675</v>
      </c>
      <c r="FZ205" s="28">
        <v>13.6550594071956</v>
      </c>
      <c r="GA205" s="28">
        <v>31.628670057000001</v>
      </c>
      <c r="GB205" s="28">
        <v>11.750679050728158</v>
      </c>
      <c r="GC205" s="28">
        <v>8.4454444001838649</v>
      </c>
      <c r="GD205" s="28">
        <v>13.378356200839606</v>
      </c>
      <c r="GE205" s="28">
        <v>31.719852661000001</v>
      </c>
      <c r="GF205" s="28">
        <v>11.363318098185392</v>
      </c>
      <c r="GG205" s="28">
        <v>8.167040456600752</v>
      </c>
      <c r="GH205" s="28">
        <v>13.041789199159538</v>
      </c>
      <c r="GI205" s="28">
        <v>31.830381596999999</v>
      </c>
      <c r="GJ205" s="28">
        <v>11.009051485268113</v>
      </c>
      <c r="GK205" s="28">
        <v>7.9124220665215059</v>
      </c>
      <c r="GL205" s="28">
        <v>12.620449380524846</v>
      </c>
      <c r="GM205" s="28">
        <v>31.959997667</v>
      </c>
      <c r="GN205" s="28">
        <v>10.644993726594965</v>
      </c>
      <c r="GO205" s="28">
        <v>7.6507665872035586</v>
      </c>
      <c r="GP205" s="28">
        <v>12.156160407157918</v>
      </c>
      <c r="GQ205" s="28">
        <v>32.108598526999998</v>
      </c>
      <c r="GR205" s="28">
        <v>10.469313741191767</v>
      </c>
      <c r="GS205" s="28">
        <v>7.5245019226218233</v>
      </c>
      <c r="GT205" s="28">
        <v>11.696083757035117</v>
      </c>
      <c r="GU205" s="28">
        <v>32.277773664999998</v>
      </c>
      <c r="GV205" s="28">
        <v>10.290813879113834</v>
      </c>
      <c r="GW205" s="28">
        <v>7.3962105571516501</v>
      </c>
      <c r="GX205" s="28">
        <v>11.148324924853689</v>
      </c>
      <c r="GY205" s="28">
        <v>32.457687043999996</v>
      </c>
      <c r="GZ205" s="28">
        <v>10.105683135435019</v>
      </c>
      <c r="HA205" s="28">
        <v>7.2631534465153722</v>
      </c>
      <c r="HB205" s="28">
        <v>10.63266709966318</v>
      </c>
      <c r="HC205" s="28">
        <v>32.668192359000003</v>
      </c>
      <c r="HD205" s="28">
        <v>9.9365038834784745</v>
      </c>
      <c r="HE205" s="28">
        <v>7.14156098705873</v>
      </c>
      <c r="HF205" s="28">
        <v>10.126002743962793</v>
      </c>
      <c r="HG205" s="28">
        <v>33.434063430999998</v>
      </c>
      <c r="HH205" s="28">
        <v>8.8650441867728134</v>
      </c>
      <c r="HI205" s="28">
        <v>6.3714818064002472</v>
      </c>
      <c r="HJ205" s="28">
        <v>7.1548220585025248</v>
      </c>
      <c r="HK205" s="28">
        <v>34.148843264999996</v>
      </c>
      <c r="HL205" s="28">
        <v>7.4230460207403066</v>
      </c>
      <c r="HM205" s="28">
        <v>5.3350893320742649</v>
      </c>
      <c r="HN205" s="28">
        <v>1.0536318246652314</v>
      </c>
      <c r="HO205" s="28">
        <v>34.587327729999998</v>
      </c>
      <c r="HP205" s="28">
        <v>6.5347748567966493</v>
      </c>
      <c r="HQ205" s="28">
        <v>4.6966713568247505</v>
      </c>
      <c r="HR205" s="28">
        <v>-3.7436311062892287</v>
      </c>
      <c r="HS205" s="28">
        <v>34.856389501999999</v>
      </c>
      <c r="HT205" s="28">
        <v>5.7912217660806018</v>
      </c>
      <c r="HU205" s="28">
        <v>4.162265110248037</v>
      </c>
      <c r="HV205" s="28">
        <v>-7.3353742974047975</v>
      </c>
      <c r="HW205" s="29">
        <v>31.580598016</v>
      </c>
      <c r="HX205" s="29">
        <v>12.871524966261809</v>
      </c>
      <c r="HY205" s="29">
        <v>9.2510184287099921</v>
      </c>
      <c r="HZ205" s="29">
        <v>13.736842861647034</v>
      </c>
      <c r="IA205" s="29">
        <v>31.548776045</v>
      </c>
      <c r="IB205" s="29">
        <v>12.473579040253204</v>
      </c>
      <c r="IC205" s="29">
        <v>8.9650068562828569</v>
      </c>
      <c r="ID205" s="29">
        <v>13.73603616223709</v>
      </c>
      <c r="IE205" s="29">
        <v>31.61146759</v>
      </c>
      <c r="IF205" s="29">
        <v>12.130833006235328</v>
      </c>
      <c r="IG205" s="29">
        <v>8.7186685330944513</v>
      </c>
      <c r="IH205" s="29">
        <v>13.391671332869031</v>
      </c>
      <c r="II205" s="29">
        <v>31.693127928999999</v>
      </c>
      <c r="IJ205" s="29">
        <v>12.12392400657278</v>
      </c>
      <c r="IK205" s="29">
        <v>8.7137028990013885</v>
      </c>
      <c r="IL205" s="29">
        <v>13.032743034729348</v>
      </c>
      <c r="IM205" s="29">
        <v>31.790844187000001</v>
      </c>
      <c r="IN205" s="29">
        <v>11.937712044605528</v>
      </c>
      <c r="IO205" s="29">
        <v>8.579868695492431</v>
      </c>
      <c r="IP205" s="29">
        <v>12.663701337147343</v>
      </c>
      <c r="IQ205" s="29">
        <v>31.893852410000001</v>
      </c>
      <c r="IR205" s="29">
        <v>11.662686006331157</v>
      </c>
      <c r="IS205" s="29">
        <v>8.3822020666259824</v>
      </c>
      <c r="IT205" s="29">
        <v>12.25093107042262</v>
      </c>
      <c r="IU205" s="29">
        <v>32.017278075</v>
      </c>
      <c r="IV205" s="29">
        <v>11.484002494185919</v>
      </c>
      <c r="IW205" s="29">
        <v>8.2537787082364371</v>
      </c>
      <c r="IX205" s="29">
        <v>11.843430021348905</v>
      </c>
      <c r="IY205" s="29">
        <v>32.157680974999998</v>
      </c>
      <c r="IZ205" s="29">
        <v>11.35037824549446</v>
      </c>
      <c r="JA205" s="29">
        <v>8.1577403296909754</v>
      </c>
      <c r="JB205" s="29">
        <v>11.376103332128643</v>
      </c>
      <c r="JC205" s="29">
        <v>32.319019377000004</v>
      </c>
      <c r="JD205" s="29">
        <v>11.203063820526721</v>
      </c>
      <c r="JE205" s="29">
        <v>8.0518625519013582</v>
      </c>
      <c r="JF205" s="29">
        <v>10.826196466532878</v>
      </c>
      <c r="JG205" s="29">
        <v>32.546752060000003</v>
      </c>
      <c r="JH205" s="29">
        <v>10.900739367551559</v>
      </c>
      <c r="JI205" s="29">
        <v>7.834576014893992</v>
      </c>
      <c r="JJ205" s="29">
        <v>9.3905776708906217</v>
      </c>
      <c r="JK205" s="29">
        <v>33.397091576000001</v>
      </c>
      <c r="JL205" s="29">
        <v>9.976427959188289</v>
      </c>
      <c r="JM205" s="29">
        <v>7.170255206361321</v>
      </c>
      <c r="JN205" s="29">
        <v>2.539727646917413</v>
      </c>
      <c r="JO205" s="29">
        <v>33.951850716000003</v>
      </c>
      <c r="JP205" s="29">
        <v>8.5984430530602136</v>
      </c>
      <c r="JQ205" s="29">
        <v>6.1798703223255282</v>
      </c>
      <c r="JR205" s="29">
        <v>-2.9447349381710026</v>
      </c>
      <c r="JS205" s="29">
        <v>34.180142130999997</v>
      </c>
      <c r="JT205" s="29">
        <v>8.1062882625829573</v>
      </c>
      <c r="JU205" s="29">
        <v>5.826148984067868</v>
      </c>
      <c r="JV205" s="29">
        <v>-6.2210246190207386</v>
      </c>
      <c r="JW205" s="29">
        <v>34.142182839</v>
      </c>
      <c r="JX205" s="29">
        <v>8.0188999048968999</v>
      </c>
      <c r="JY205" s="29">
        <v>5.7633412507551922</v>
      </c>
      <c r="JZ205" s="29">
        <v>-5.7197470672794921</v>
      </c>
    </row>
    <row r="206" spans="1:286" ht="15" thickBot="1" x14ac:dyDescent="0.4">
      <c r="A206" s="2"/>
      <c r="B206" s="74" t="s">
        <v>678</v>
      </c>
      <c r="C206" s="74" t="s">
        <v>567</v>
      </c>
      <c r="D206" s="74" t="s">
        <v>504</v>
      </c>
      <c r="E206" s="87">
        <v>389077</v>
      </c>
      <c r="F206" s="84">
        <v>440584</v>
      </c>
      <c r="G206" s="22">
        <v>30.35921200842105</v>
      </c>
      <c r="H206" s="22">
        <v>13.088950937375351</v>
      </c>
      <c r="I206" s="22">
        <v>9.5482074778288037</v>
      </c>
      <c r="J206" s="22">
        <v>15.167487662003751</v>
      </c>
      <c r="K206" s="22">
        <v>30.35008904342105</v>
      </c>
      <c r="L206" s="22">
        <v>13.035953751011292</v>
      </c>
      <c r="M206" s="22">
        <v>9.5095467682298214</v>
      </c>
      <c r="N206" s="22">
        <v>15.02450300768542</v>
      </c>
      <c r="O206" s="22">
        <v>30.403234528421052</v>
      </c>
      <c r="P206" s="22">
        <v>12.845833207508617</v>
      </c>
      <c r="Q206" s="22">
        <v>9.3708564786988617</v>
      </c>
      <c r="R206" s="22">
        <v>14.809155475461548</v>
      </c>
      <c r="S206" s="22">
        <v>30.473188175421051</v>
      </c>
      <c r="T206" s="22">
        <v>12.719173844179124</v>
      </c>
      <c r="U206" s="22">
        <v>9.2784602365656319</v>
      </c>
      <c r="V206" s="22">
        <v>14.514535576442894</v>
      </c>
      <c r="W206" s="22">
        <v>30.55727139342105</v>
      </c>
      <c r="X206" s="22">
        <v>12.617666858051514</v>
      </c>
      <c r="Y206" s="22">
        <v>9.2044123034170759</v>
      </c>
      <c r="Z206" s="22">
        <v>14.180322641538488</v>
      </c>
      <c r="AA206" s="22">
        <v>30.654433234421052</v>
      </c>
      <c r="AB206" s="22">
        <v>12.549080523511876</v>
      </c>
      <c r="AC206" s="22">
        <v>9.1543795272640036</v>
      </c>
      <c r="AD206" s="22">
        <v>13.829266018223095</v>
      </c>
      <c r="AE206" s="22">
        <v>30.761066632421052</v>
      </c>
      <c r="AF206" s="22">
        <v>12.49319365742484</v>
      </c>
      <c r="AG206" s="22">
        <v>9.1136108365386903</v>
      </c>
      <c r="AH206" s="22">
        <v>13.457731651327707</v>
      </c>
      <c r="AI206" s="22">
        <v>30.883331829421053</v>
      </c>
      <c r="AJ206" s="22">
        <v>12.357661432238356</v>
      </c>
      <c r="AK206" s="22">
        <v>9.0147419652132488</v>
      </c>
      <c r="AL206" s="22">
        <v>13.036733557037797</v>
      </c>
      <c r="AM206" s="22">
        <v>31.00878282142105</v>
      </c>
      <c r="AN206" s="22">
        <v>12.141813205559378</v>
      </c>
      <c r="AO206" s="22">
        <v>8.8572836889989777</v>
      </c>
      <c r="AP206" s="22">
        <v>12.595969207351283</v>
      </c>
      <c r="AQ206" s="22">
        <v>31.146767584421053</v>
      </c>
      <c r="AR206" s="22">
        <v>12.128748828745858</v>
      </c>
      <c r="AS206" s="22">
        <v>8.847753408002367</v>
      </c>
      <c r="AT206" s="22">
        <v>12.035461917980525</v>
      </c>
      <c r="AU206" s="22">
        <v>31.691453592421052</v>
      </c>
      <c r="AV206" s="22">
        <v>11.9753262314861</v>
      </c>
      <c r="AW206" s="22">
        <v>8.7358337593282709</v>
      </c>
      <c r="AX206" s="22">
        <v>10.072453186714043</v>
      </c>
      <c r="AY206" s="22">
        <v>32.072077733421054</v>
      </c>
      <c r="AZ206" s="22">
        <v>11.324681474112699</v>
      </c>
      <c r="BA206" s="22">
        <v>8.2611974674293442</v>
      </c>
      <c r="BB206" s="22">
        <v>9.2082354396089841</v>
      </c>
      <c r="BC206" s="22">
        <v>32.272333841421052</v>
      </c>
      <c r="BD206" s="22">
        <v>11.706434793965109</v>
      </c>
      <c r="BE206" s="22">
        <v>8.5396811992991246</v>
      </c>
      <c r="BF206" s="22">
        <v>9.1526632295902459</v>
      </c>
      <c r="BG206" s="22">
        <v>32.351500420421054</v>
      </c>
      <c r="BH206" s="22">
        <v>11.437428295249228</v>
      </c>
      <c r="BI206" s="22">
        <v>8.3434447037302473</v>
      </c>
      <c r="BJ206" s="22">
        <v>9.5683267484804801</v>
      </c>
      <c r="BK206" s="25">
        <v>30.358759117421052</v>
      </c>
      <c r="BL206" s="25">
        <v>13.088950937375351</v>
      </c>
      <c r="BM206" s="25">
        <v>9.5482074778288037</v>
      </c>
      <c r="BN206" s="25">
        <v>15.167487662003751</v>
      </c>
      <c r="BO206" s="25">
        <v>30.358042063421053</v>
      </c>
      <c r="BP206" s="25">
        <v>13.047030641037246</v>
      </c>
      <c r="BQ206" s="25">
        <v>9.5176272052856969</v>
      </c>
      <c r="BR206" s="25">
        <v>15.089194527726765</v>
      </c>
      <c r="BS206" s="25">
        <v>30.40835559842105</v>
      </c>
      <c r="BT206" s="25">
        <v>12.963663389745259</v>
      </c>
      <c r="BU206" s="25">
        <v>9.4568119561491759</v>
      </c>
      <c r="BV206" s="25">
        <v>14.922440661147517</v>
      </c>
      <c r="BW206" s="25">
        <v>30.460316000421052</v>
      </c>
      <c r="BX206" s="25">
        <v>13.065914990011013</v>
      </c>
      <c r="BY206" s="25">
        <v>9.531403074944615</v>
      </c>
      <c r="BZ206" s="25">
        <v>14.759898005296971</v>
      </c>
      <c r="CA206" s="25">
        <v>30.517901723421051</v>
      </c>
      <c r="CB206" s="25">
        <v>13.134184623402842</v>
      </c>
      <c r="CC206" s="25">
        <v>9.5812048220196324</v>
      </c>
      <c r="CD206" s="25">
        <v>14.57906430405558</v>
      </c>
      <c r="CE206" s="25">
        <v>30.591150038421052</v>
      </c>
      <c r="CF206" s="25">
        <v>13.132455612513329</v>
      </c>
      <c r="CG206" s="25">
        <v>9.5799435326478957</v>
      </c>
      <c r="CH206" s="25">
        <v>14.348319058124902</v>
      </c>
      <c r="CI206" s="25">
        <v>30.653228657421053</v>
      </c>
      <c r="CJ206" s="25">
        <v>13.065020900729746</v>
      </c>
      <c r="CK206" s="25">
        <v>9.5307508492618922</v>
      </c>
      <c r="CL206" s="25">
        <v>14.062798293678926</v>
      </c>
      <c r="CM206" s="25">
        <v>30.73037343042105</v>
      </c>
      <c r="CN206" s="25">
        <v>12.963594360793389</v>
      </c>
      <c r="CO206" s="25">
        <v>9.4567616004898429</v>
      </c>
      <c r="CP206" s="25">
        <v>13.733258282885748</v>
      </c>
      <c r="CQ206" s="25">
        <v>30.823100202421053</v>
      </c>
      <c r="CR206" s="25">
        <v>12.850899666238753</v>
      </c>
      <c r="CS206" s="25">
        <v>9.3745523898046983</v>
      </c>
      <c r="CT206" s="25">
        <v>13.363756766142377</v>
      </c>
      <c r="CU206" s="25">
        <v>30.931521397421051</v>
      </c>
      <c r="CV206" s="25">
        <v>12.723699030514183</v>
      </c>
      <c r="CW206" s="25">
        <v>9.2817612969951266</v>
      </c>
      <c r="CX206" s="25">
        <v>12.967714265254973</v>
      </c>
      <c r="CY206" s="25">
        <v>31.147117087421051</v>
      </c>
      <c r="CZ206" s="25">
        <v>12.209568109950741</v>
      </c>
      <c r="DA206" s="25">
        <v>8.9067099484344734</v>
      </c>
      <c r="DB206" s="25">
        <v>11.94376683949096</v>
      </c>
      <c r="DC206" s="25">
        <v>31.293628812421051</v>
      </c>
      <c r="DD206" s="25">
        <v>11.998106133652916</v>
      </c>
      <c r="DE206" s="25">
        <v>8.7524513808056597</v>
      </c>
      <c r="DF206" s="25">
        <v>11.205320894723364</v>
      </c>
      <c r="DG206" s="25">
        <v>31.368187731421052</v>
      </c>
      <c r="DH206" s="25">
        <v>12.389789554891458</v>
      </c>
      <c r="DI206" s="25">
        <v>9.0381789833847339</v>
      </c>
      <c r="DJ206" s="25">
        <v>10.841429071113559</v>
      </c>
      <c r="DK206" s="25">
        <v>31.39979962842105</v>
      </c>
      <c r="DL206" s="25">
        <v>12.147389459787526</v>
      </c>
      <c r="DM206" s="25">
        <v>8.861351488822983</v>
      </c>
      <c r="DN206" s="25">
        <v>10.666272405371458</v>
      </c>
      <c r="DO206" s="27">
        <v>30.35921200842105</v>
      </c>
      <c r="DP206" s="27">
        <v>13.088950937375351</v>
      </c>
      <c r="DQ206" s="27">
        <v>9.5482074778288037</v>
      </c>
      <c r="DR206" s="27">
        <v>15.167487662003751</v>
      </c>
      <c r="DS206" s="27">
        <v>30.34997560142105</v>
      </c>
      <c r="DT206" s="27">
        <v>13.035693514530276</v>
      </c>
      <c r="DU206" s="27">
        <v>9.5093569293400648</v>
      </c>
      <c r="DV206" s="27">
        <v>15.024521231288931</v>
      </c>
      <c r="DW206" s="27">
        <v>30.403939146421052</v>
      </c>
      <c r="DX206" s="27">
        <v>12.843979942268993</v>
      </c>
      <c r="DY206" s="27">
        <v>9.3695045475086509</v>
      </c>
      <c r="DZ206" s="27">
        <v>14.808961510720479</v>
      </c>
      <c r="EA206" s="27">
        <v>30.47389248342105</v>
      </c>
      <c r="EB206" s="27">
        <v>12.719226073002035</v>
      </c>
      <c r="EC206" s="27">
        <v>9.2784983367647893</v>
      </c>
      <c r="ED206" s="27">
        <v>14.514341610387584</v>
      </c>
      <c r="EE206" s="27">
        <v>30.557934880421051</v>
      </c>
      <c r="EF206" s="27">
        <v>12.619365117672299</v>
      </c>
      <c r="EG206" s="27">
        <v>9.2056511601664095</v>
      </c>
      <c r="EH206" s="27">
        <v>14.180139860588165</v>
      </c>
      <c r="EI206" s="27">
        <v>30.654985062421051</v>
      </c>
      <c r="EJ206" s="27">
        <v>12.551652578268609</v>
      </c>
      <c r="EK206" s="27">
        <v>9.1562558053995939</v>
      </c>
      <c r="EL206" s="27">
        <v>13.829114216854025</v>
      </c>
      <c r="EM206" s="27">
        <v>30.761466415421051</v>
      </c>
      <c r="EN206" s="27">
        <v>12.49579145919556</v>
      </c>
      <c r="EO206" s="27">
        <v>9.1155058967625227</v>
      </c>
      <c r="EP206" s="27">
        <v>13.457577609554454</v>
      </c>
      <c r="EQ206" s="27">
        <v>30.88354369342105</v>
      </c>
      <c r="ER206" s="27">
        <v>12.361277016568918</v>
      </c>
      <c r="ES206" s="27">
        <v>9.0173794836444028</v>
      </c>
      <c r="ET206" s="27">
        <v>13.036651927021065</v>
      </c>
      <c r="EU206" s="27">
        <v>31.007247925421051</v>
      </c>
      <c r="EV206" s="27">
        <v>12.150246122292963</v>
      </c>
      <c r="EW206" s="27">
        <v>8.8634353843488007</v>
      </c>
      <c r="EX206" s="27">
        <v>12.596756909802615</v>
      </c>
      <c r="EY206" s="27">
        <v>31.134373805421053</v>
      </c>
      <c r="EZ206" s="27">
        <v>12.130905787811633</v>
      </c>
      <c r="FA206" s="27">
        <v>8.8493268796105777</v>
      </c>
      <c r="FB206" s="27">
        <v>12.082265198359334</v>
      </c>
      <c r="FC206" s="27">
        <v>31.632055346421051</v>
      </c>
      <c r="FD206" s="27">
        <v>11.96795779887715</v>
      </c>
      <c r="FE206" s="27">
        <v>8.7304585903270819</v>
      </c>
      <c r="FF206" s="27">
        <v>10.272276507970751</v>
      </c>
      <c r="FG206" s="27">
        <v>31.973973711421053</v>
      </c>
      <c r="FH206" s="27">
        <v>11.363801649128431</v>
      </c>
      <c r="FI206" s="27">
        <v>8.2897350904524849</v>
      </c>
      <c r="FJ206" s="27">
        <v>9.4545246187767233</v>
      </c>
      <c r="FK206" s="27">
        <v>32.149062022421049</v>
      </c>
      <c r="FL206" s="27">
        <v>11.683816298017767</v>
      </c>
      <c r="FM206" s="27">
        <v>8.5231813214116645</v>
      </c>
      <c r="FN206" s="27">
        <v>9.3838919997808219</v>
      </c>
      <c r="FO206" s="27">
        <v>32.233862947421052</v>
      </c>
      <c r="FP206" s="27">
        <v>11.425274522571641</v>
      </c>
      <c r="FQ206" s="27">
        <v>8.33457869577291</v>
      </c>
      <c r="FR206" s="27">
        <v>9.7618675788478058</v>
      </c>
      <c r="FS206" s="28">
        <v>30.36042548342105</v>
      </c>
      <c r="FT206" s="28">
        <v>13.088950937375351</v>
      </c>
      <c r="FU206" s="28">
        <v>9.5482074778288037</v>
      </c>
      <c r="FV206" s="28">
        <v>15.167487662003751</v>
      </c>
      <c r="FW206" s="28">
        <v>30.350340603421053</v>
      </c>
      <c r="FX206" s="28">
        <v>13.080128929940656</v>
      </c>
      <c r="FY206" s="28">
        <v>9.5417719462296375</v>
      </c>
      <c r="FZ206" s="28">
        <v>15.004497664033011</v>
      </c>
      <c r="GA206" s="28">
        <v>30.411540349421053</v>
      </c>
      <c r="GB206" s="28">
        <v>13.055943845932502</v>
      </c>
      <c r="GC206" s="28">
        <v>9.5241292641626458</v>
      </c>
      <c r="GD206" s="28">
        <v>14.779393384718013</v>
      </c>
      <c r="GE206" s="28">
        <v>30.498539469421051</v>
      </c>
      <c r="GF206" s="28">
        <v>13.134952563491199</v>
      </c>
      <c r="GG206" s="28">
        <v>9.5817650236224399</v>
      </c>
      <c r="GH206" s="28">
        <v>14.481700079825547</v>
      </c>
      <c r="GI206" s="28">
        <v>30.61408308242105</v>
      </c>
      <c r="GJ206" s="28">
        <v>13.094054658484119</v>
      </c>
      <c r="GK206" s="28">
        <v>9.5519305713210674</v>
      </c>
      <c r="GL206" s="28">
        <v>14.144722820538941</v>
      </c>
      <c r="GM206" s="28">
        <v>30.757321783421052</v>
      </c>
      <c r="GN206" s="28">
        <v>13.004465372244082</v>
      </c>
      <c r="GO206" s="28">
        <v>9.4865764343162571</v>
      </c>
      <c r="GP206" s="28">
        <v>13.7802522702573</v>
      </c>
      <c r="GQ206" s="28">
        <v>30.913035057421052</v>
      </c>
      <c r="GR206" s="28">
        <v>12.874980755582239</v>
      </c>
      <c r="GS206" s="28">
        <v>9.3921192092116819</v>
      </c>
      <c r="GT206" s="28">
        <v>13.375513665526011</v>
      </c>
      <c r="GU206" s="28">
        <v>31.077711452421052</v>
      </c>
      <c r="GV206" s="28">
        <v>12.690461607803348</v>
      </c>
      <c r="GW206" s="28">
        <v>9.257515059875761</v>
      </c>
      <c r="GX206" s="28">
        <v>12.936461054465381</v>
      </c>
      <c r="GY206" s="28">
        <v>31.261072507421051</v>
      </c>
      <c r="GZ206" s="28">
        <v>12.498548066885936</v>
      </c>
      <c r="HA206" s="28">
        <v>9.1175168036937659</v>
      </c>
      <c r="HB206" s="28">
        <v>12.531606757624987</v>
      </c>
      <c r="HC206" s="28">
        <v>31.47940788142105</v>
      </c>
      <c r="HD206" s="28">
        <v>12.290865877151832</v>
      </c>
      <c r="HE206" s="28">
        <v>8.9660155377390893</v>
      </c>
      <c r="HF206" s="28">
        <v>12.112377271403862</v>
      </c>
      <c r="HG206" s="28">
        <v>32.224493638421052</v>
      </c>
      <c r="HH206" s="28">
        <v>11.100839045651009</v>
      </c>
      <c r="HI206" s="28">
        <v>8.0979075323138989</v>
      </c>
      <c r="HJ206" s="28">
        <v>9.5153712014774214</v>
      </c>
      <c r="HK206" s="28">
        <v>32.842452050421052</v>
      </c>
      <c r="HL206" s="28">
        <v>9.5824803935006795</v>
      </c>
      <c r="HM206" s="28">
        <v>6.9902860349263509</v>
      </c>
      <c r="HN206" s="28">
        <v>4.1628029537255742</v>
      </c>
      <c r="HO206" s="28">
        <v>33.178116932421048</v>
      </c>
      <c r="HP206" s="28">
        <v>8.8913658235729631</v>
      </c>
      <c r="HQ206" s="28">
        <v>6.4861275782102243</v>
      </c>
      <c r="HR206" s="28">
        <v>0.29950682502722259</v>
      </c>
      <c r="HS206" s="28">
        <v>33.345167972421052</v>
      </c>
      <c r="HT206" s="28">
        <v>8.3080004426480496</v>
      </c>
      <c r="HU206" s="28">
        <v>6.0605706547330049</v>
      </c>
      <c r="HV206" s="28">
        <v>-2.1187416042357015</v>
      </c>
      <c r="HW206" s="29">
        <v>30.36042548342105</v>
      </c>
      <c r="HX206" s="29">
        <v>13.088950937375351</v>
      </c>
      <c r="HY206" s="29">
        <v>9.5482074778288037</v>
      </c>
      <c r="HZ206" s="29">
        <v>15.167487662003751</v>
      </c>
      <c r="IA206" s="29">
        <v>30.327636602421052</v>
      </c>
      <c r="IB206" s="29">
        <v>12.999637746542014</v>
      </c>
      <c r="IC206" s="29">
        <v>9.4830547485792422</v>
      </c>
      <c r="ID206" s="29">
        <v>15.084175669458801</v>
      </c>
      <c r="IE206" s="29">
        <v>30.40066276942105</v>
      </c>
      <c r="IF206" s="29">
        <v>13.403963730062404</v>
      </c>
      <c r="IG206" s="29">
        <v>9.7780049243267886</v>
      </c>
      <c r="IH206" s="29">
        <v>14.795954398596557</v>
      </c>
      <c r="II206" s="29">
        <v>30.48180009242105</v>
      </c>
      <c r="IJ206" s="29">
        <v>13.243677393251728</v>
      </c>
      <c r="IK206" s="29">
        <v>9.6610782732107463</v>
      </c>
      <c r="IL206" s="29">
        <v>14.521363906686545</v>
      </c>
      <c r="IM206" s="29">
        <v>30.58739590042105</v>
      </c>
      <c r="IN206" s="29">
        <v>13.336719090873643</v>
      </c>
      <c r="IO206" s="29">
        <v>9.7289508962524209</v>
      </c>
      <c r="IP206" s="29">
        <v>14.215242827065968</v>
      </c>
      <c r="IQ206" s="29">
        <v>30.701144624421051</v>
      </c>
      <c r="IR206" s="29">
        <v>13.029538135197539</v>
      </c>
      <c r="IS206" s="29">
        <v>9.5048666658151326</v>
      </c>
      <c r="IT206" s="29">
        <v>13.913989436408929</v>
      </c>
      <c r="IU206" s="29">
        <v>30.824100005421052</v>
      </c>
      <c r="IV206" s="29">
        <v>12.649052894820008</v>
      </c>
      <c r="IW206" s="29">
        <v>9.2273079802674332</v>
      </c>
      <c r="IX206" s="29">
        <v>13.573430436469216</v>
      </c>
      <c r="IY206" s="29">
        <v>30.95833249242105</v>
      </c>
      <c r="IZ206" s="29">
        <v>12.470528438823923</v>
      </c>
      <c r="JA206" s="29">
        <v>9.0970768751259428</v>
      </c>
      <c r="JB206" s="29">
        <v>13.216850980194334</v>
      </c>
      <c r="JC206" s="29">
        <v>31.116499610421052</v>
      </c>
      <c r="JD206" s="29">
        <v>12.323873838473098</v>
      </c>
      <c r="JE206" s="29">
        <v>8.9900943859694404</v>
      </c>
      <c r="JF206" s="29">
        <v>12.737599690673674</v>
      </c>
      <c r="JG206" s="29">
        <v>31.341337895421052</v>
      </c>
      <c r="JH206" s="29">
        <v>12.037183230509878</v>
      </c>
      <c r="JI206" s="29">
        <v>8.7809575789117318</v>
      </c>
      <c r="JJ206" s="29">
        <v>11.384523263459013</v>
      </c>
      <c r="JK206" s="29">
        <v>32.108242408421049</v>
      </c>
      <c r="JL206" s="29">
        <v>10.459426456616221</v>
      </c>
      <c r="JM206" s="29">
        <v>7.6300059786830801</v>
      </c>
      <c r="JN206" s="29">
        <v>5.184125940944817</v>
      </c>
      <c r="JO206" s="29">
        <v>32.546507529421049</v>
      </c>
      <c r="JP206" s="29">
        <v>9.1267614653867284</v>
      </c>
      <c r="JQ206" s="29">
        <v>6.6578454216163365</v>
      </c>
      <c r="JR206" s="29">
        <v>0.5324676607695551</v>
      </c>
      <c r="JS206" s="29">
        <v>32.684274590421055</v>
      </c>
      <c r="JT206" s="29">
        <v>8.486250687641574</v>
      </c>
      <c r="JU206" s="29">
        <v>6.1906017267658315</v>
      </c>
      <c r="JV206" s="29">
        <v>-1.813473888834821</v>
      </c>
      <c r="JW206" s="29">
        <v>32.583447811421053</v>
      </c>
      <c r="JX206" s="29">
        <v>8.5630533243915306</v>
      </c>
      <c r="JY206" s="29">
        <v>6.2466281809898225</v>
      </c>
      <c r="JZ206" s="29">
        <v>-0.5709511083621237</v>
      </c>
    </row>
    <row r="207" spans="1:286" ht="15" thickBot="1" x14ac:dyDescent="0.4">
      <c r="A207" s="2"/>
      <c r="B207" s="74" t="s">
        <v>679</v>
      </c>
      <c r="C207" s="74" t="s">
        <v>475</v>
      </c>
      <c r="D207" s="74" t="s">
        <v>857</v>
      </c>
      <c r="E207" s="87">
        <v>365863</v>
      </c>
      <c r="F207" s="84">
        <v>399907</v>
      </c>
      <c r="G207" s="22">
        <v>19.120041244999999</v>
      </c>
      <c r="H207" s="22">
        <v>19.120041244999999</v>
      </c>
      <c r="I207" s="22">
        <v>19.120041244999999</v>
      </c>
      <c r="J207" s="22">
        <v>12.25773855851989</v>
      </c>
      <c r="K207" s="22">
        <v>19.127944026000002</v>
      </c>
      <c r="L207" s="22">
        <v>19.127944026000002</v>
      </c>
      <c r="M207" s="22">
        <v>19.127944026000002</v>
      </c>
      <c r="N207" s="22">
        <v>11.897218893352306</v>
      </c>
      <c r="O207" s="22">
        <v>19.141240504999999</v>
      </c>
      <c r="P207" s="22">
        <v>19.141240504999999</v>
      </c>
      <c r="Q207" s="22">
        <v>19.141240504999999</v>
      </c>
      <c r="R207" s="22">
        <v>11.796164762240622</v>
      </c>
      <c r="S207" s="22">
        <v>19.161771759000001</v>
      </c>
      <c r="T207" s="22">
        <v>19.161771759000001</v>
      </c>
      <c r="U207" s="22">
        <v>19.161771759000001</v>
      </c>
      <c r="V207" s="22">
        <v>11.624548184436371</v>
      </c>
      <c r="W207" s="22">
        <v>19.185650003999999</v>
      </c>
      <c r="X207" s="22">
        <v>19.185650003999999</v>
      </c>
      <c r="Y207" s="22">
        <v>19.185650003999999</v>
      </c>
      <c r="Z207" s="22">
        <v>11.545991971722245</v>
      </c>
      <c r="AA207" s="22">
        <v>19.210817926000001</v>
      </c>
      <c r="AB207" s="22">
        <v>19.210817926000001</v>
      </c>
      <c r="AC207" s="22">
        <v>19.210817926000001</v>
      </c>
      <c r="AD207" s="22">
        <v>11.462866895692583</v>
      </c>
      <c r="AE207" s="22">
        <v>19.237419644999999</v>
      </c>
      <c r="AF207" s="22">
        <v>19.237419644999999</v>
      </c>
      <c r="AG207" s="22">
        <v>19.237419644999999</v>
      </c>
      <c r="AH207" s="22">
        <v>11.348571593700337</v>
      </c>
      <c r="AI207" s="22">
        <v>19.266915364999999</v>
      </c>
      <c r="AJ207" s="22">
        <v>19.266915364999999</v>
      </c>
      <c r="AK207" s="22">
        <v>19.266915364999999</v>
      </c>
      <c r="AL207" s="22">
        <v>11.217511121603414</v>
      </c>
      <c r="AM207" s="22">
        <v>19.299616171</v>
      </c>
      <c r="AN207" s="22">
        <v>19.299616171</v>
      </c>
      <c r="AO207" s="22">
        <v>19.299616171</v>
      </c>
      <c r="AP207" s="22">
        <v>11.102417359075051</v>
      </c>
      <c r="AQ207" s="22">
        <v>19.342624812</v>
      </c>
      <c r="AR207" s="22">
        <v>19.342624812</v>
      </c>
      <c r="AS207" s="22">
        <v>19.342624812</v>
      </c>
      <c r="AT207" s="22">
        <v>10.987873944171668</v>
      </c>
      <c r="AU207" s="22">
        <v>19.536707278000002</v>
      </c>
      <c r="AV207" s="22">
        <v>19.536707278000002</v>
      </c>
      <c r="AW207" s="22">
        <v>19.536707278000002</v>
      </c>
      <c r="AX207" s="22">
        <v>10.496562973316371</v>
      </c>
      <c r="AY207" s="22">
        <v>19.708272275999999</v>
      </c>
      <c r="AZ207" s="22">
        <v>19.708272275999999</v>
      </c>
      <c r="BA207" s="22">
        <v>19.708272275999999</v>
      </c>
      <c r="BB207" s="22">
        <v>10.258612250946257</v>
      </c>
      <c r="BC207" s="22">
        <v>19.822132455999999</v>
      </c>
      <c r="BD207" s="22">
        <v>19.822132455999999</v>
      </c>
      <c r="BE207" s="22">
        <v>19.822132455999999</v>
      </c>
      <c r="BF207" s="22">
        <v>10.181335678569869</v>
      </c>
      <c r="BG207" s="22">
        <v>19.900951833000001</v>
      </c>
      <c r="BH207" s="22">
        <v>19.900951833000001</v>
      </c>
      <c r="BI207" s="22">
        <v>19.900951833000001</v>
      </c>
      <c r="BJ207" s="22">
        <v>10.247704114334828</v>
      </c>
      <c r="BK207" s="25">
        <v>19.12001819</v>
      </c>
      <c r="BL207" s="25">
        <v>19.12001819</v>
      </c>
      <c r="BM207" s="25">
        <v>19.12001819</v>
      </c>
      <c r="BN207" s="25">
        <v>12.25773855851989</v>
      </c>
      <c r="BO207" s="25">
        <v>19.125897156000001</v>
      </c>
      <c r="BP207" s="25">
        <v>19.125897156000001</v>
      </c>
      <c r="BQ207" s="25">
        <v>19.125897156000001</v>
      </c>
      <c r="BR207" s="25">
        <v>12.130149365579999</v>
      </c>
      <c r="BS207" s="25">
        <v>19.135442805</v>
      </c>
      <c r="BT207" s="25">
        <v>19.135442805</v>
      </c>
      <c r="BU207" s="25">
        <v>19.135442805</v>
      </c>
      <c r="BV207" s="25">
        <v>12.10195052708818</v>
      </c>
      <c r="BW207" s="25">
        <v>19.145858059999998</v>
      </c>
      <c r="BX207" s="25">
        <v>19.145858059999998</v>
      </c>
      <c r="BY207" s="25">
        <v>19.145858059999998</v>
      </c>
      <c r="BZ207" s="25">
        <v>12.010843088005126</v>
      </c>
      <c r="CA207" s="25">
        <v>19.158439319999999</v>
      </c>
      <c r="CB207" s="25">
        <v>19.158439319999999</v>
      </c>
      <c r="CC207" s="25">
        <v>19.158439319999999</v>
      </c>
      <c r="CD207" s="25">
        <v>12.013052256676973</v>
      </c>
      <c r="CE207" s="25">
        <v>19.173938999000001</v>
      </c>
      <c r="CF207" s="25">
        <v>19.173938999000001</v>
      </c>
      <c r="CG207" s="25">
        <v>19.173938999000001</v>
      </c>
      <c r="CH207" s="25">
        <v>11.9944137293122</v>
      </c>
      <c r="CI207" s="25">
        <v>19.194304847000002</v>
      </c>
      <c r="CJ207" s="25">
        <v>19.194304847000002</v>
      </c>
      <c r="CK207" s="25">
        <v>19.194304847000002</v>
      </c>
      <c r="CL207" s="25">
        <v>11.916859351529993</v>
      </c>
      <c r="CM207" s="25">
        <v>19.219095966000001</v>
      </c>
      <c r="CN207" s="25">
        <v>19.219095966000001</v>
      </c>
      <c r="CO207" s="25">
        <v>19.219095966000001</v>
      </c>
      <c r="CP207" s="25">
        <v>11.802503141193872</v>
      </c>
      <c r="CQ207" s="25">
        <v>19.248194596000001</v>
      </c>
      <c r="CR207" s="25">
        <v>19.248194596000001</v>
      </c>
      <c r="CS207" s="25">
        <v>19.248194596000001</v>
      </c>
      <c r="CT207" s="25">
        <v>11.679716970269823</v>
      </c>
      <c r="CU207" s="25">
        <v>19.281243836000002</v>
      </c>
      <c r="CV207" s="25">
        <v>19.281243836000002</v>
      </c>
      <c r="CW207" s="25">
        <v>19.281243836000002</v>
      </c>
      <c r="CX207" s="25">
        <v>11.555587833715183</v>
      </c>
      <c r="CY207" s="25">
        <v>19.365177429999999</v>
      </c>
      <c r="CZ207" s="25">
        <v>19.365177429999999</v>
      </c>
      <c r="DA207" s="25">
        <v>19.365177429999999</v>
      </c>
      <c r="DB207" s="25">
        <v>11.325089931024385</v>
      </c>
      <c r="DC207" s="25">
        <v>19.450230858000001</v>
      </c>
      <c r="DD207" s="25">
        <v>19.450230858000001</v>
      </c>
      <c r="DE207" s="25">
        <v>19.450230858000001</v>
      </c>
      <c r="DF207" s="25">
        <v>11.193920966444489</v>
      </c>
      <c r="DG207" s="25">
        <v>19.520405793999998</v>
      </c>
      <c r="DH207" s="25">
        <v>19.520405793999998</v>
      </c>
      <c r="DI207" s="25">
        <v>19.520405793999998</v>
      </c>
      <c r="DJ207" s="25">
        <v>11.116432110700863</v>
      </c>
      <c r="DK207" s="25">
        <v>19.579494090000001</v>
      </c>
      <c r="DL207" s="25">
        <v>19.579494090000001</v>
      </c>
      <c r="DM207" s="25">
        <v>19.579494090000001</v>
      </c>
      <c r="DN207" s="25">
        <v>11.113319538316249</v>
      </c>
      <c r="DO207" s="27">
        <v>19.120041244999999</v>
      </c>
      <c r="DP207" s="27">
        <v>19.120041244999999</v>
      </c>
      <c r="DQ207" s="27">
        <v>19.120041244999999</v>
      </c>
      <c r="DR207" s="27">
        <v>12.25773855851989</v>
      </c>
      <c r="DS207" s="27">
        <v>19.127911353999998</v>
      </c>
      <c r="DT207" s="27">
        <v>19.127911353999998</v>
      </c>
      <c r="DU207" s="27">
        <v>19.127911353999998</v>
      </c>
      <c r="DV207" s="27">
        <v>11.897243376149053</v>
      </c>
      <c r="DW207" s="27">
        <v>19.141175163</v>
      </c>
      <c r="DX207" s="27">
        <v>19.141175163</v>
      </c>
      <c r="DY207" s="27">
        <v>19.141175163</v>
      </c>
      <c r="DZ207" s="27">
        <v>11.796213713215581</v>
      </c>
      <c r="EA207" s="27">
        <v>19.161674607999998</v>
      </c>
      <c r="EB207" s="27">
        <v>19.161674607999998</v>
      </c>
      <c r="EC207" s="27">
        <v>19.161674607999998</v>
      </c>
      <c r="ED207" s="27">
        <v>11.624621555066062</v>
      </c>
      <c r="EE207" s="27">
        <v>19.185521893000001</v>
      </c>
      <c r="EF207" s="27">
        <v>19.185521893000001</v>
      </c>
      <c r="EG207" s="27">
        <v>19.185521893000001</v>
      </c>
      <c r="EH207" s="27">
        <v>11.546088162267434</v>
      </c>
      <c r="EI207" s="27">
        <v>19.210856230000001</v>
      </c>
      <c r="EJ207" s="27">
        <v>19.210856230000001</v>
      </c>
      <c r="EK207" s="27">
        <v>19.210856230000001</v>
      </c>
      <c r="EL207" s="27">
        <v>11.462838264047964</v>
      </c>
      <c r="EM207" s="27">
        <v>19.237825995000001</v>
      </c>
      <c r="EN207" s="27">
        <v>19.237825995000001</v>
      </c>
      <c r="EO207" s="27">
        <v>19.237825995000001</v>
      </c>
      <c r="EP207" s="27">
        <v>11.348267375958581</v>
      </c>
      <c r="EQ207" s="27">
        <v>19.267391973999999</v>
      </c>
      <c r="ER207" s="27">
        <v>19.267391973999999</v>
      </c>
      <c r="ES207" s="27">
        <v>19.267391973999999</v>
      </c>
      <c r="ET207" s="27">
        <v>11.217153413500412</v>
      </c>
      <c r="EU207" s="27">
        <v>19.300156264000002</v>
      </c>
      <c r="EV207" s="27">
        <v>19.300156264000002</v>
      </c>
      <c r="EW207" s="27">
        <v>19.300156264000002</v>
      </c>
      <c r="EX207" s="27">
        <v>11.102012072795581</v>
      </c>
      <c r="EY207" s="27">
        <v>19.341041908000001</v>
      </c>
      <c r="EZ207" s="27">
        <v>19.341041908000001</v>
      </c>
      <c r="FA207" s="27">
        <v>19.341041908000001</v>
      </c>
      <c r="FB207" s="27">
        <v>10.998348446395523</v>
      </c>
      <c r="FC207" s="27">
        <v>19.520903868000001</v>
      </c>
      <c r="FD207" s="27">
        <v>19.520903868000001</v>
      </c>
      <c r="FE207" s="27">
        <v>19.520903868000001</v>
      </c>
      <c r="FF207" s="27">
        <v>10.548199532717071</v>
      </c>
      <c r="FG207" s="27">
        <v>19.668128566</v>
      </c>
      <c r="FH207" s="27">
        <v>19.668128566</v>
      </c>
      <c r="FI207" s="27">
        <v>19.668128566</v>
      </c>
      <c r="FJ207" s="27">
        <v>10.336704042988263</v>
      </c>
      <c r="FK207" s="27">
        <v>19.770669756</v>
      </c>
      <c r="FL207" s="27">
        <v>19.770669756</v>
      </c>
      <c r="FM207" s="27">
        <v>19.770669756</v>
      </c>
      <c r="FN207" s="27">
        <v>10.264213777504059</v>
      </c>
      <c r="FO207" s="27">
        <v>19.830801814000001</v>
      </c>
      <c r="FP207" s="27">
        <v>19.830801814000001</v>
      </c>
      <c r="FQ207" s="27">
        <v>19.830801814000001</v>
      </c>
      <c r="FR207" s="27">
        <v>10.336486562689149</v>
      </c>
      <c r="FS207" s="28">
        <v>19.120103109999999</v>
      </c>
      <c r="FT207" s="28">
        <v>19.120103109999999</v>
      </c>
      <c r="FU207" s="28">
        <v>19.120103109999999</v>
      </c>
      <c r="FV207" s="28">
        <v>12.25773855851989</v>
      </c>
      <c r="FW207" s="28">
        <v>19.127553452000001</v>
      </c>
      <c r="FX207" s="28">
        <v>19.127553452000001</v>
      </c>
      <c r="FY207" s="28">
        <v>19.127553452000001</v>
      </c>
      <c r="FZ207" s="28">
        <v>11.908765142750017</v>
      </c>
      <c r="GA207" s="28">
        <v>19.142791246999998</v>
      </c>
      <c r="GB207" s="28">
        <v>19.142791246999998</v>
      </c>
      <c r="GC207" s="28">
        <v>19.142791246999998</v>
      </c>
      <c r="GD207" s="28">
        <v>11.820943292363076</v>
      </c>
      <c r="GE207" s="28">
        <v>19.168179903999999</v>
      </c>
      <c r="GF207" s="28">
        <v>19.168179903999999</v>
      </c>
      <c r="GG207" s="28">
        <v>19.168179903999999</v>
      </c>
      <c r="GH207" s="28">
        <v>11.662482557457883</v>
      </c>
      <c r="GI207" s="28">
        <v>19.198901320000001</v>
      </c>
      <c r="GJ207" s="28">
        <v>19.198901320000001</v>
      </c>
      <c r="GK207" s="28">
        <v>19.198901320000001</v>
      </c>
      <c r="GL207" s="28">
        <v>11.600696329809631</v>
      </c>
      <c r="GM207" s="28">
        <v>19.236168652</v>
      </c>
      <c r="GN207" s="28">
        <v>19.236168652</v>
      </c>
      <c r="GO207" s="28">
        <v>19.236168652</v>
      </c>
      <c r="GP207" s="28">
        <v>11.531910959758344</v>
      </c>
      <c r="GQ207" s="28">
        <v>19.281631057999999</v>
      </c>
      <c r="GR207" s="28">
        <v>19.281631057999999</v>
      </c>
      <c r="GS207" s="28">
        <v>19.281631057999999</v>
      </c>
      <c r="GT207" s="28">
        <v>11.429719877170989</v>
      </c>
      <c r="GU207" s="28">
        <v>19.333983344</v>
      </c>
      <c r="GV207" s="28">
        <v>19.333983344</v>
      </c>
      <c r="GW207" s="28">
        <v>19.333983344</v>
      </c>
      <c r="GX207" s="28">
        <v>11.311016203813715</v>
      </c>
      <c r="GY207" s="28">
        <v>19.388795746</v>
      </c>
      <c r="GZ207" s="28">
        <v>19.388795746</v>
      </c>
      <c r="HA207" s="28">
        <v>19.388795746</v>
      </c>
      <c r="HB207" s="28">
        <v>11.218394313049679</v>
      </c>
      <c r="HC207" s="28">
        <v>19.451665106</v>
      </c>
      <c r="HD207" s="28">
        <v>19.451665106</v>
      </c>
      <c r="HE207" s="28">
        <v>19.451665106</v>
      </c>
      <c r="HF207" s="28">
        <v>11.142376028675592</v>
      </c>
      <c r="HG207" s="28">
        <v>19.806421090000001</v>
      </c>
      <c r="HH207" s="28">
        <v>19.806421090000001</v>
      </c>
      <c r="HI207" s="28">
        <v>19.806421090000001</v>
      </c>
      <c r="HJ207" s="28">
        <v>10.519943144876287</v>
      </c>
      <c r="HK207" s="28">
        <v>20.399810104</v>
      </c>
      <c r="HL207" s="28">
        <v>20.399810104</v>
      </c>
      <c r="HM207" s="28">
        <v>19.938622058677176</v>
      </c>
      <c r="HN207" s="28">
        <v>8.9723762817174642</v>
      </c>
      <c r="HO207" s="28">
        <v>20.525374636999999</v>
      </c>
      <c r="HP207" s="28">
        <v>20.525374636999999</v>
      </c>
      <c r="HQ207" s="28">
        <v>20.030747782497851</v>
      </c>
      <c r="HR207" s="28">
        <v>7.3460541343564891</v>
      </c>
      <c r="HS207" s="28">
        <v>20.573664778000001</v>
      </c>
      <c r="HT207" s="28">
        <v>20.573664778000001</v>
      </c>
      <c r="HU207" s="28">
        <v>19.875233176756129</v>
      </c>
      <c r="HV207" s="28">
        <v>6.3435673938934674</v>
      </c>
      <c r="HW207" s="29">
        <v>19.120103109999999</v>
      </c>
      <c r="HX207" s="29">
        <v>19.120103109999999</v>
      </c>
      <c r="HY207" s="29">
        <v>19.120103109999999</v>
      </c>
      <c r="HZ207" s="29">
        <v>12.25773855851989</v>
      </c>
      <c r="IA207" s="29">
        <v>19.121698093999999</v>
      </c>
      <c r="IB207" s="29">
        <v>19.121698093999999</v>
      </c>
      <c r="IC207" s="29">
        <v>19.121698093999999</v>
      </c>
      <c r="ID207" s="29">
        <v>11.930585812633138</v>
      </c>
      <c r="IE207" s="29">
        <v>19.139341068</v>
      </c>
      <c r="IF207" s="29">
        <v>19.139341068</v>
      </c>
      <c r="IG207" s="29">
        <v>19.139341068</v>
      </c>
      <c r="IH207" s="29">
        <v>11.825590130373731</v>
      </c>
      <c r="II207" s="29">
        <v>19.164425116</v>
      </c>
      <c r="IJ207" s="29">
        <v>19.164425116</v>
      </c>
      <c r="IK207" s="29">
        <v>19.164425116</v>
      </c>
      <c r="IL207" s="29">
        <v>11.673451432652646</v>
      </c>
      <c r="IM207" s="29">
        <v>19.195614568</v>
      </c>
      <c r="IN207" s="29">
        <v>19.195614568</v>
      </c>
      <c r="IO207" s="29">
        <v>19.195614568</v>
      </c>
      <c r="IP207" s="29">
        <v>11.621639625075042</v>
      </c>
      <c r="IQ207" s="29">
        <v>19.231956858</v>
      </c>
      <c r="IR207" s="29">
        <v>19.231956858</v>
      </c>
      <c r="IS207" s="29">
        <v>19.231956858</v>
      </c>
      <c r="IT207" s="29">
        <v>11.571544611117542</v>
      </c>
      <c r="IU207" s="29">
        <v>19.275675593999999</v>
      </c>
      <c r="IV207" s="29">
        <v>19.275675593999999</v>
      </c>
      <c r="IW207" s="29">
        <v>19.275675593999999</v>
      </c>
      <c r="IX207" s="29">
        <v>11.49090012426776</v>
      </c>
      <c r="IY207" s="29">
        <v>19.325697549000001</v>
      </c>
      <c r="IZ207" s="29">
        <v>19.325697549000001</v>
      </c>
      <c r="JA207" s="29">
        <v>19.325697549000001</v>
      </c>
      <c r="JB207" s="29">
        <v>11.3985084822123</v>
      </c>
      <c r="JC207" s="29">
        <v>19.396385980000002</v>
      </c>
      <c r="JD207" s="29">
        <v>19.396385980000002</v>
      </c>
      <c r="JE207" s="29">
        <v>19.396385980000002</v>
      </c>
      <c r="JF207" s="29">
        <v>11.293200777159459</v>
      </c>
      <c r="JG207" s="29">
        <v>19.548314337000001</v>
      </c>
      <c r="JH207" s="29">
        <v>19.548314337000001</v>
      </c>
      <c r="JI207" s="29">
        <v>19.548314337000001</v>
      </c>
      <c r="JJ207" s="29">
        <v>11.025160573818919</v>
      </c>
      <c r="JK207" s="29">
        <v>20.164738785000001</v>
      </c>
      <c r="JL207" s="29">
        <v>20.164738785000001</v>
      </c>
      <c r="JM207" s="29">
        <v>20.164738785000001</v>
      </c>
      <c r="JN207" s="29">
        <v>9.2530177635035642</v>
      </c>
      <c r="JO207" s="29">
        <v>20.342170326000002</v>
      </c>
      <c r="JP207" s="29">
        <v>20.342170326000002</v>
      </c>
      <c r="JQ207" s="29">
        <v>19.875225836492834</v>
      </c>
      <c r="JR207" s="29">
        <v>7.4380724278641832</v>
      </c>
      <c r="JS207" s="29">
        <v>20.393394820000001</v>
      </c>
      <c r="JT207" s="29">
        <v>20.393394820000001</v>
      </c>
      <c r="JU207" s="29">
        <v>19.780513205642535</v>
      </c>
      <c r="JV207" s="29">
        <v>6.3716142756635215</v>
      </c>
      <c r="JW207" s="29">
        <v>20.343688634999999</v>
      </c>
      <c r="JX207" s="29">
        <v>20.343688634999999</v>
      </c>
      <c r="JY207" s="29">
        <v>19.773022424646065</v>
      </c>
      <c r="JZ207" s="29">
        <v>6.7538876904195124</v>
      </c>
    </row>
    <row r="208" spans="1:286" ht="15" thickBot="1" x14ac:dyDescent="0.4">
      <c r="A208" s="2"/>
      <c r="B208" s="74" t="s">
        <v>680</v>
      </c>
      <c r="C208" s="74" t="s">
        <v>681</v>
      </c>
      <c r="D208" s="74" t="s">
        <v>859</v>
      </c>
      <c r="E208" s="87">
        <v>387494</v>
      </c>
      <c r="F208" s="84">
        <v>394155</v>
      </c>
      <c r="G208" s="22">
        <v>23.928412118000001</v>
      </c>
      <c r="H208" s="22">
        <v>14.545113681691266</v>
      </c>
      <c r="I208" s="22">
        <v>10.610457926373993</v>
      </c>
      <c r="J208" s="22">
        <v>7.051025554743573</v>
      </c>
      <c r="K208" s="22">
        <v>23.926916745</v>
      </c>
      <c r="L208" s="22">
        <v>14.441724647976377</v>
      </c>
      <c r="M208" s="22">
        <v>10.535037065713333</v>
      </c>
      <c r="N208" s="22">
        <v>6.8691338023414481</v>
      </c>
      <c r="O208" s="22">
        <v>23.995204635</v>
      </c>
      <c r="P208" s="22">
        <v>14.150455971605847</v>
      </c>
      <c r="Q208" s="22">
        <v>10.322560621490672</v>
      </c>
      <c r="R208" s="22">
        <v>6.4863330991887356</v>
      </c>
      <c r="S208" s="22">
        <v>24.094091965</v>
      </c>
      <c r="T208" s="22">
        <v>13.992854522129749</v>
      </c>
      <c r="U208" s="22">
        <v>10.207592558304846</v>
      </c>
      <c r="V208" s="22">
        <v>6.2068671018930459</v>
      </c>
      <c r="W208" s="22">
        <v>24.221521760999998</v>
      </c>
      <c r="X208" s="22">
        <v>13.809656936680199</v>
      </c>
      <c r="Y208" s="22">
        <v>10.07395247028872</v>
      </c>
      <c r="Z208" s="22">
        <v>5.9953118631323274</v>
      </c>
      <c r="AA208" s="22">
        <v>24.363435817999999</v>
      </c>
      <c r="AB208" s="22">
        <v>13.556385340387068</v>
      </c>
      <c r="AC208" s="22">
        <v>9.8891943669679794</v>
      </c>
      <c r="AD208" s="22">
        <v>5.3909247784598016</v>
      </c>
      <c r="AE208" s="22">
        <v>24.501112301999999</v>
      </c>
      <c r="AF208" s="22">
        <v>13.329941297821506</v>
      </c>
      <c r="AG208" s="22">
        <v>9.7240065905847466</v>
      </c>
      <c r="AH208" s="22">
        <v>4.7738071891391876</v>
      </c>
      <c r="AI208" s="22">
        <v>24.654457453999999</v>
      </c>
      <c r="AJ208" s="22">
        <v>13.189449547059333</v>
      </c>
      <c r="AK208" s="22">
        <v>9.6215198144008607</v>
      </c>
      <c r="AL208" s="22">
        <v>4.283230614051778</v>
      </c>
      <c r="AM208" s="22">
        <v>24.824223707999998</v>
      </c>
      <c r="AN208" s="22">
        <v>13.035879405569654</v>
      </c>
      <c r="AO208" s="22">
        <v>9.5094925342652221</v>
      </c>
      <c r="AP208" s="22">
        <v>3.7383059189641799</v>
      </c>
      <c r="AQ208" s="22">
        <v>25.022886204999999</v>
      </c>
      <c r="AR208" s="22">
        <v>12.848216679320569</v>
      </c>
      <c r="AS208" s="22">
        <v>9.3725951882017817</v>
      </c>
      <c r="AT208" s="22">
        <v>3.0251949256443247</v>
      </c>
      <c r="AU208" s="22">
        <v>25.949671936000001</v>
      </c>
      <c r="AV208" s="22">
        <v>12.149438830070137</v>
      </c>
      <c r="AW208" s="22">
        <v>8.8628464759117804</v>
      </c>
      <c r="AX208" s="22">
        <v>0.44949073311190091</v>
      </c>
      <c r="AY208" s="22">
        <v>26.807653557000002</v>
      </c>
      <c r="AZ208" s="22">
        <v>11.750315979185189</v>
      </c>
      <c r="BA208" s="22">
        <v>8.5716919129811462</v>
      </c>
      <c r="BB208" s="22">
        <v>-0.98010107687330361</v>
      </c>
      <c r="BC208" s="22">
        <v>27.323363663999999</v>
      </c>
      <c r="BD208" s="22">
        <v>11.611329294566957</v>
      </c>
      <c r="BE208" s="22">
        <v>8.4703030615949757</v>
      </c>
      <c r="BF208" s="22">
        <v>-1.4667362902141079</v>
      </c>
      <c r="BG208" s="22">
        <v>27.749838277999999</v>
      </c>
      <c r="BH208" s="22">
        <v>11.481609946271826</v>
      </c>
      <c r="BI208" s="22">
        <v>8.3756746030319693</v>
      </c>
      <c r="BJ208" s="22">
        <v>-1.5299021186315898</v>
      </c>
      <c r="BK208" s="25">
        <v>23.927926800000002</v>
      </c>
      <c r="BL208" s="25">
        <v>14.545113681691266</v>
      </c>
      <c r="BM208" s="25">
        <v>10.610457926373993</v>
      </c>
      <c r="BN208" s="25">
        <v>7.051025554743573</v>
      </c>
      <c r="BO208" s="25">
        <v>23.943448906</v>
      </c>
      <c r="BP208" s="25">
        <v>14.51739921311739</v>
      </c>
      <c r="BQ208" s="25">
        <v>10.590240607404182</v>
      </c>
      <c r="BR208" s="25">
        <v>7.1148692577473138</v>
      </c>
      <c r="BS208" s="25">
        <v>24.009356929999999</v>
      </c>
      <c r="BT208" s="25">
        <v>14.299785219268779</v>
      </c>
      <c r="BU208" s="25">
        <v>10.431494228623563</v>
      </c>
      <c r="BV208" s="25">
        <v>6.8732542941589774</v>
      </c>
      <c r="BW208" s="25">
        <v>24.087871871000001</v>
      </c>
      <c r="BX208" s="25">
        <v>14.097590474880448</v>
      </c>
      <c r="BY208" s="25">
        <v>10.283995977649642</v>
      </c>
      <c r="BZ208" s="25">
        <v>6.6702281527458425</v>
      </c>
      <c r="CA208" s="25">
        <v>24.180232372999999</v>
      </c>
      <c r="CB208" s="25">
        <v>13.898466186899293</v>
      </c>
      <c r="CC208" s="25">
        <v>10.13873758187631</v>
      </c>
      <c r="CD208" s="25">
        <v>6.6219588034392363</v>
      </c>
      <c r="CE208" s="25">
        <v>24.291711685999999</v>
      </c>
      <c r="CF208" s="25">
        <v>13.725355394913116</v>
      </c>
      <c r="CG208" s="25">
        <v>10.012455669258282</v>
      </c>
      <c r="CH208" s="25">
        <v>6.2536204200512895</v>
      </c>
      <c r="CI208" s="25">
        <v>24.424461639</v>
      </c>
      <c r="CJ208" s="25">
        <v>13.529134144778229</v>
      </c>
      <c r="CK208" s="25">
        <v>9.8693149991762414</v>
      </c>
      <c r="CL208" s="25">
        <v>5.7481492073084137</v>
      </c>
      <c r="CM208" s="25">
        <v>24.577494085000001</v>
      </c>
      <c r="CN208" s="25">
        <v>13.469332234819376</v>
      </c>
      <c r="CO208" s="25">
        <v>9.8256903384536578</v>
      </c>
      <c r="CP208" s="25">
        <v>5.4099900077285632</v>
      </c>
      <c r="CQ208" s="25">
        <v>24.750299603999999</v>
      </c>
      <c r="CR208" s="25">
        <v>13.363888676783848</v>
      </c>
      <c r="CS208" s="25">
        <v>9.7487707309052158</v>
      </c>
      <c r="CT208" s="25">
        <v>4.8961430316472914</v>
      </c>
      <c r="CU208" s="25">
        <v>24.944935156</v>
      </c>
      <c r="CV208" s="25">
        <v>13.237822500414813</v>
      </c>
      <c r="CW208" s="25">
        <v>9.6568072104009914</v>
      </c>
      <c r="CX208" s="25">
        <v>4.3409582070121644</v>
      </c>
      <c r="CY208" s="25">
        <v>25.381207863</v>
      </c>
      <c r="CZ208" s="25">
        <v>12.910673238901911</v>
      </c>
      <c r="DA208" s="25">
        <v>9.4181563788645999</v>
      </c>
      <c r="DB208" s="25">
        <v>2.698361039880659</v>
      </c>
      <c r="DC208" s="25">
        <v>25.781577616</v>
      </c>
      <c r="DD208" s="25">
        <v>12.658838891202265</v>
      </c>
      <c r="DE208" s="25">
        <v>9.2344467283827054</v>
      </c>
      <c r="DF208" s="25">
        <v>1.4789574809232633</v>
      </c>
      <c r="DG208" s="25">
        <v>26.118466824000002</v>
      </c>
      <c r="DH208" s="25">
        <v>12.634091079527801</v>
      </c>
      <c r="DI208" s="25">
        <v>9.2163935443177198</v>
      </c>
      <c r="DJ208" s="25">
        <v>0.70132697254140908</v>
      </c>
      <c r="DK208" s="25">
        <v>26.399445276000002</v>
      </c>
      <c r="DL208" s="25">
        <v>12.560363293672028</v>
      </c>
      <c r="DM208" s="25">
        <v>9.1626101510114086</v>
      </c>
      <c r="DN208" s="25">
        <v>0.27727576188652847</v>
      </c>
      <c r="DO208" s="27">
        <v>23.928412118000001</v>
      </c>
      <c r="DP208" s="27">
        <v>14.545113681691261</v>
      </c>
      <c r="DQ208" s="27">
        <v>10.610457926373988</v>
      </c>
      <c r="DR208" s="27">
        <v>7.051025554743573</v>
      </c>
      <c r="DS208" s="27">
        <v>23.926578524</v>
      </c>
      <c r="DT208" s="27">
        <v>14.445869827204513</v>
      </c>
      <c r="DU208" s="27">
        <v>10.538060916248979</v>
      </c>
      <c r="DV208" s="27">
        <v>6.8693049858556972</v>
      </c>
      <c r="DW208" s="27">
        <v>23.996021883000001</v>
      </c>
      <c r="DX208" s="27">
        <v>14.164294940912036</v>
      </c>
      <c r="DY208" s="27">
        <v>10.332655956926414</v>
      </c>
      <c r="DZ208" s="27">
        <v>6.4866788819723418</v>
      </c>
      <c r="EA208" s="27">
        <v>24.094694423</v>
      </c>
      <c r="EB208" s="27">
        <v>13.973927427199017</v>
      </c>
      <c r="EC208" s="27">
        <v>10.193785506065453</v>
      </c>
      <c r="ED208" s="27">
        <v>6.2073805172627612</v>
      </c>
      <c r="EE208" s="27">
        <v>24.221842836</v>
      </c>
      <c r="EF208" s="27">
        <v>13.795885867611313</v>
      </c>
      <c r="EG208" s="27">
        <v>10.063906667130748</v>
      </c>
      <c r="EH208" s="27">
        <v>5.9953684014066635</v>
      </c>
      <c r="EI208" s="27">
        <v>24.364678509000001</v>
      </c>
      <c r="EJ208" s="27">
        <v>13.5416818992814</v>
      </c>
      <c r="EK208" s="27">
        <v>9.8784684113901289</v>
      </c>
      <c r="EL208" s="27">
        <v>5.3903702554217556</v>
      </c>
      <c r="EM208" s="27">
        <v>24.504379225000001</v>
      </c>
      <c r="EN208" s="27">
        <v>13.314145656747185</v>
      </c>
      <c r="EO208" s="27">
        <v>9.712483890335923</v>
      </c>
      <c r="EP208" s="27">
        <v>4.7718237379252315</v>
      </c>
      <c r="EQ208" s="27">
        <v>24.657922027000001</v>
      </c>
      <c r="ER208" s="27">
        <v>13.176678285188894</v>
      </c>
      <c r="ES208" s="27">
        <v>9.6122033566743337</v>
      </c>
      <c r="ET208" s="27">
        <v>4.2811074966691578</v>
      </c>
      <c r="EU208" s="27">
        <v>24.824886725999999</v>
      </c>
      <c r="EV208" s="27">
        <v>13.018684399425748</v>
      </c>
      <c r="EW208" s="27">
        <v>9.4969490166808033</v>
      </c>
      <c r="EX208" s="27">
        <v>3.737529964838842</v>
      </c>
      <c r="EY208" s="27">
        <v>25.008006959999999</v>
      </c>
      <c r="EZ208" s="27">
        <v>12.839480898495601</v>
      </c>
      <c r="FA208" s="27">
        <v>9.3662225577139218</v>
      </c>
      <c r="FB208" s="27">
        <v>3.0831972466993491</v>
      </c>
      <c r="FC208" s="27">
        <v>25.832956568</v>
      </c>
      <c r="FD208" s="27">
        <v>12.181289681754578</v>
      </c>
      <c r="FE208" s="27">
        <v>8.8860812287719337</v>
      </c>
      <c r="FF208" s="27">
        <v>0.71558016121515422</v>
      </c>
      <c r="FG208" s="27">
        <v>26.517987154</v>
      </c>
      <c r="FH208" s="27">
        <v>11.813051383694383</v>
      </c>
      <c r="FI208" s="27">
        <v>8.6174565171366133</v>
      </c>
      <c r="FJ208" s="27">
        <v>-0.54564254386608724</v>
      </c>
      <c r="FK208" s="27">
        <v>26.987918215000001</v>
      </c>
      <c r="FL208" s="27">
        <v>11.683225367016274</v>
      </c>
      <c r="FM208" s="27">
        <v>8.5227502454733166</v>
      </c>
      <c r="FN208" s="27">
        <v>-0.99040065773169772</v>
      </c>
      <c r="FO208" s="27">
        <v>27.29063554</v>
      </c>
      <c r="FP208" s="27">
        <v>11.572442463924315</v>
      </c>
      <c r="FQ208" s="27">
        <v>8.4419356600432689</v>
      </c>
      <c r="FR208" s="27">
        <v>-0.95084809223149236</v>
      </c>
      <c r="FS208" s="28">
        <v>23.92970927</v>
      </c>
      <c r="FT208" s="28">
        <v>14.545113681691266</v>
      </c>
      <c r="FU208" s="28">
        <v>10.610457926373993</v>
      </c>
      <c r="FV208" s="28">
        <v>7.051025554743573</v>
      </c>
      <c r="FW208" s="28">
        <v>23.926425645000002</v>
      </c>
      <c r="FX208" s="28">
        <v>14.446541984556529</v>
      </c>
      <c r="FY208" s="28">
        <v>10.538551245679161</v>
      </c>
      <c r="FZ208" s="28">
        <v>6.8695144084828446</v>
      </c>
      <c r="GA208" s="28">
        <v>24.012805668999999</v>
      </c>
      <c r="GB208" s="28">
        <v>14.156051055622507</v>
      </c>
      <c r="GC208" s="28">
        <v>10.326642157383239</v>
      </c>
      <c r="GD208" s="28">
        <v>6.4837100632419116</v>
      </c>
      <c r="GE208" s="28">
        <v>24.145954965000001</v>
      </c>
      <c r="GF208" s="28">
        <v>13.904432858085675</v>
      </c>
      <c r="GG208" s="28">
        <v>10.143090185435765</v>
      </c>
      <c r="GH208" s="28">
        <v>6.1839515487985093</v>
      </c>
      <c r="GI208" s="28">
        <v>24.326439181000001</v>
      </c>
      <c r="GJ208" s="28">
        <v>13.690678102534248</v>
      </c>
      <c r="GK208" s="28">
        <v>9.9871590672626773</v>
      </c>
      <c r="GL208" s="28">
        <v>6.0404747392814784</v>
      </c>
      <c r="GM208" s="28">
        <v>24.518667106999999</v>
      </c>
      <c r="GN208" s="28">
        <v>13.413338114041848</v>
      </c>
      <c r="GO208" s="28">
        <v>9.7848434069248835</v>
      </c>
      <c r="GP208" s="28">
        <v>5.4707920462537736</v>
      </c>
      <c r="GQ208" s="28">
        <v>24.743243709000001</v>
      </c>
      <c r="GR208" s="28">
        <v>13.149950461902737</v>
      </c>
      <c r="GS208" s="28">
        <v>9.5927057817053392</v>
      </c>
      <c r="GT208" s="28">
        <v>4.8660920949572599</v>
      </c>
      <c r="GU208" s="28">
        <v>25.008517892</v>
      </c>
      <c r="GV208" s="28">
        <v>12.94993008984161</v>
      </c>
      <c r="GW208" s="28">
        <v>9.4467937050714017</v>
      </c>
      <c r="GX208" s="28">
        <v>4.3975562536748001</v>
      </c>
      <c r="GY208" s="28">
        <v>25.305266885999998</v>
      </c>
      <c r="GZ208" s="28">
        <v>12.70814994922871</v>
      </c>
      <c r="HA208" s="28">
        <v>9.27041845867954</v>
      </c>
      <c r="HB208" s="28">
        <v>3.9295652417425728</v>
      </c>
      <c r="HC208" s="28">
        <v>25.656630559</v>
      </c>
      <c r="HD208" s="28">
        <v>12.580352449725494</v>
      </c>
      <c r="HE208" s="28">
        <v>9.1771919620532856</v>
      </c>
      <c r="HF208" s="28">
        <v>3.3890054660401532</v>
      </c>
      <c r="HG208" s="28">
        <v>27.018057409000001</v>
      </c>
      <c r="HH208" s="28">
        <v>11.601244479808654</v>
      </c>
      <c r="HI208" s="28">
        <v>8.4629463296346792</v>
      </c>
      <c r="HJ208" s="28">
        <v>-5.1080199420205474E-2</v>
      </c>
      <c r="HK208" s="28">
        <v>28.202887099999998</v>
      </c>
      <c r="HL208" s="28">
        <v>10.154235303592689</v>
      </c>
      <c r="HM208" s="28">
        <v>7.4073732815778053</v>
      </c>
      <c r="HN208" s="28">
        <v>-6.1568399912962519</v>
      </c>
      <c r="HO208" s="28">
        <v>28.940251831000001</v>
      </c>
      <c r="HP208" s="28">
        <v>9.0487951480362092</v>
      </c>
      <c r="HQ208" s="28">
        <v>6.6009700785955854</v>
      </c>
      <c r="HR208" s="28">
        <v>-10.836535594139619</v>
      </c>
      <c r="HS208" s="28">
        <v>29.320420347999999</v>
      </c>
      <c r="HT208" s="28">
        <v>8.3089357124004373</v>
      </c>
      <c r="HU208" s="28">
        <v>6.0612529209960755</v>
      </c>
      <c r="HV208" s="28">
        <v>-13.544278504484701</v>
      </c>
      <c r="HW208" s="29">
        <v>23.92970927</v>
      </c>
      <c r="HX208" s="29">
        <v>14.545113681691266</v>
      </c>
      <c r="HY208" s="29">
        <v>10.610457926373993</v>
      </c>
      <c r="HZ208" s="29">
        <v>7.051025554743573</v>
      </c>
      <c r="IA208" s="29">
        <v>23.906347305000001</v>
      </c>
      <c r="IB208" s="29">
        <v>14.476659686309539</v>
      </c>
      <c r="IC208" s="29">
        <v>10.560521689794124</v>
      </c>
      <c r="ID208" s="29">
        <v>6.9301470991132401</v>
      </c>
      <c r="IE208" s="29">
        <v>24.030578649999999</v>
      </c>
      <c r="IF208" s="29">
        <v>14.232440453996764</v>
      </c>
      <c r="IG208" s="29">
        <v>10.382367159965469</v>
      </c>
      <c r="IH208" s="29">
        <v>6.4829380620128934</v>
      </c>
      <c r="II208" s="29">
        <v>24.172326842</v>
      </c>
      <c r="IJ208" s="29">
        <v>14.171960868468931</v>
      </c>
      <c r="IK208" s="29">
        <v>10.338248144350255</v>
      </c>
      <c r="IL208" s="29">
        <v>6.1915882209603446</v>
      </c>
      <c r="IM208" s="29">
        <v>24.332954710999999</v>
      </c>
      <c r="IN208" s="29">
        <v>14.016113235654304</v>
      </c>
      <c r="IO208" s="29">
        <v>10.22455946600145</v>
      </c>
      <c r="IP208" s="29">
        <v>5.9793989299777266</v>
      </c>
      <c r="IQ208" s="29">
        <v>24.518438681999999</v>
      </c>
      <c r="IR208" s="29">
        <v>13.811488070243179</v>
      </c>
      <c r="IS208" s="29">
        <v>10.07528825672895</v>
      </c>
      <c r="IT208" s="29">
        <v>5.4735320543552088</v>
      </c>
      <c r="IU208" s="29">
        <v>24.748140300999999</v>
      </c>
      <c r="IV208" s="29">
        <v>13.626556113543083</v>
      </c>
      <c r="IW208" s="29">
        <v>9.9403829690323438</v>
      </c>
      <c r="IX208" s="29">
        <v>4.9332117309865069</v>
      </c>
      <c r="IY208" s="29">
        <v>25.014287803999999</v>
      </c>
      <c r="IZ208" s="29">
        <v>13.471247699538386</v>
      </c>
      <c r="JA208" s="29">
        <v>9.8270876432981087</v>
      </c>
      <c r="JB208" s="29">
        <v>4.5351016038588128</v>
      </c>
      <c r="JC208" s="29">
        <v>25.324308454000001</v>
      </c>
      <c r="JD208" s="29">
        <v>13.278974328978672</v>
      </c>
      <c r="JE208" s="29">
        <v>9.686826896401783</v>
      </c>
      <c r="JF208" s="29">
        <v>3.9657567307174162</v>
      </c>
      <c r="JG208" s="29">
        <v>25.730491686000001</v>
      </c>
      <c r="JH208" s="29">
        <v>12.874158319301575</v>
      </c>
      <c r="JI208" s="29">
        <v>9.3915192533953107</v>
      </c>
      <c r="JJ208" s="29">
        <v>2.3902685241397137</v>
      </c>
      <c r="JK208" s="29">
        <v>27.113775307000001</v>
      </c>
      <c r="JL208" s="29">
        <v>11.092532482652175</v>
      </c>
      <c r="JM208" s="29">
        <v>8.0918480102544166</v>
      </c>
      <c r="JN208" s="29">
        <v>-4.8622204958558868</v>
      </c>
      <c r="JO208" s="29">
        <v>28.071223189000001</v>
      </c>
      <c r="JP208" s="29">
        <v>9.6283960019500832</v>
      </c>
      <c r="JQ208" s="29">
        <v>7.0237808320298969</v>
      </c>
      <c r="JR208" s="29">
        <v>-10.32654689282738</v>
      </c>
      <c r="JS208" s="29">
        <v>28.485113618</v>
      </c>
      <c r="JT208" s="29">
        <v>8.9076078172008639</v>
      </c>
      <c r="JU208" s="29">
        <v>6.4979758864325374</v>
      </c>
      <c r="JV208" s="29">
        <v>-13.339329402652574</v>
      </c>
      <c r="JW208" s="29">
        <v>28.483118261000001</v>
      </c>
      <c r="JX208" s="29">
        <v>8.911844536421853</v>
      </c>
      <c r="JY208" s="29">
        <v>6.501066514118504</v>
      </c>
      <c r="JZ208" s="29">
        <v>-12.056525752005342</v>
      </c>
    </row>
    <row r="209" spans="1:286" ht="15" thickBot="1" x14ac:dyDescent="0.4">
      <c r="A209" s="2"/>
      <c r="B209" s="74" t="s">
        <v>682</v>
      </c>
      <c r="C209" s="74" t="s">
        <v>453</v>
      </c>
      <c r="D209" s="74" t="s">
        <v>850</v>
      </c>
      <c r="E209" s="87">
        <v>301973</v>
      </c>
      <c r="F209" s="84">
        <v>525948</v>
      </c>
      <c r="G209" s="22">
        <v>2.6844262295081971</v>
      </c>
      <c r="H209" s="22">
        <v>0.44197031039136303</v>
      </c>
      <c r="I209" s="22">
        <v>0.31765276430649858</v>
      </c>
      <c r="J209" s="22">
        <v>2.6844262295081971</v>
      </c>
      <c r="K209" s="22">
        <v>2.6844262295081971</v>
      </c>
      <c r="L209" s="22">
        <v>0.44197031039136303</v>
      </c>
      <c r="M209" s="22">
        <v>0.31765276430649858</v>
      </c>
      <c r="N209" s="22">
        <v>2.6844262295081971</v>
      </c>
      <c r="O209" s="22">
        <v>2.6844262295081971</v>
      </c>
      <c r="P209" s="22">
        <v>0.44197031039136303</v>
      </c>
      <c r="Q209" s="22">
        <v>0.31765276430649858</v>
      </c>
      <c r="R209" s="22">
        <v>2.6844262295081971</v>
      </c>
      <c r="S209" s="22">
        <v>2.6844262295081971</v>
      </c>
      <c r="T209" s="22">
        <v>0.44197031039136303</v>
      </c>
      <c r="U209" s="22">
        <v>0.31765276430649858</v>
      </c>
      <c r="V209" s="22">
        <v>2.6844262295081971</v>
      </c>
      <c r="W209" s="22">
        <v>2.6844262295081971</v>
      </c>
      <c r="X209" s="22">
        <v>0.44197031039136303</v>
      </c>
      <c r="Y209" s="22">
        <v>0.31765276430649858</v>
      </c>
      <c r="Z209" s="22">
        <v>2.6844262295081971</v>
      </c>
      <c r="AA209" s="22">
        <v>2.6844262295081971</v>
      </c>
      <c r="AB209" s="22">
        <v>0.44197031039136303</v>
      </c>
      <c r="AC209" s="22">
        <v>0.31765276430649858</v>
      </c>
      <c r="AD209" s="22">
        <v>2.6844262295081971</v>
      </c>
      <c r="AE209" s="22">
        <v>2.6844262295081971</v>
      </c>
      <c r="AF209" s="22">
        <v>0.44197031039136303</v>
      </c>
      <c r="AG209" s="22">
        <v>0.31765276430649858</v>
      </c>
      <c r="AH209" s="22">
        <v>2.6844262295081971</v>
      </c>
      <c r="AI209" s="22">
        <v>2.6844262295081971</v>
      </c>
      <c r="AJ209" s="22">
        <v>0.44197031039136303</v>
      </c>
      <c r="AK209" s="22">
        <v>0.31765276430649858</v>
      </c>
      <c r="AL209" s="22">
        <v>2.6844262295081971</v>
      </c>
      <c r="AM209" s="22">
        <v>2.6844262295081971</v>
      </c>
      <c r="AN209" s="22">
        <v>0.44197031039136303</v>
      </c>
      <c r="AO209" s="22">
        <v>0.31765276430649858</v>
      </c>
      <c r="AP209" s="22">
        <v>2.6844262295081971</v>
      </c>
      <c r="AQ209" s="22">
        <v>2.6844262295081971</v>
      </c>
      <c r="AR209" s="22">
        <v>0.44197031039136303</v>
      </c>
      <c r="AS209" s="22">
        <v>0.31765276430649858</v>
      </c>
      <c r="AT209" s="22">
        <v>2.6844262295081971</v>
      </c>
      <c r="AU209" s="22">
        <v>2.6844262295081971</v>
      </c>
      <c r="AV209" s="22">
        <v>0.44197031039136303</v>
      </c>
      <c r="AW209" s="22">
        <v>0.31765276430649858</v>
      </c>
      <c r="AX209" s="22">
        <v>2.6844262295081971</v>
      </c>
      <c r="AY209" s="22">
        <v>2.6844262295081971</v>
      </c>
      <c r="AZ209" s="22">
        <v>0.44197031039136303</v>
      </c>
      <c r="BA209" s="22">
        <v>0.31765276430649858</v>
      </c>
      <c r="BB209" s="22">
        <v>2.6844262295081971</v>
      </c>
      <c r="BC209" s="22">
        <v>10.155186532473685</v>
      </c>
      <c r="BD209" s="22">
        <v>2.1708551588022673</v>
      </c>
      <c r="BE209" s="22">
        <v>1.5602363459480892</v>
      </c>
      <c r="BF209" s="22">
        <v>10.155186532473685</v>
      </c>
      <c r="BG209" s="22">
        <v>10.383041488473685</v>
      </c>
      <c r="BH209" s="22">
        <v>3.2908135050165481</v>
      </c>
      <c r="BI209" s="22">
        <v>2.3651724609284792</v>
      </c>
      <c r="BJ209" s="22">
        <v>10.383041488473685</v>
      </c>
      <c r="BK209" s="25">
        <v>2.6844262295081971</v>
      </c>
      <c r="BL209" s="25">
        <v>0.44197031039136303</v>
      </c>
      <c r="BM209" s="25">
        <v>0.31765276430649858</v>
      </c>
      <c r="BN209" s="25">
        <v>2.6844262295081971</v>
      </c>
      <c r="BO209" s="25">
        <v>2.6844262295081971</v>
      </c>
      <c r="BP209" s="25">
        <v>0.44197031039136303</v>
      </c>
      <c r="BQ209" s="25">
        <v>0.31765276430649858</v>
      </c>
      <c r="BR209" s="25">
        <v>2.6844262295081971</v>
      </c>
      <c r="BS209" s="25">
        <v>2.6844262295081971</v>
      </c>
      <c r="BT209" s="25">
        <v>0.44197031039136303</v>
      </c>
      <c r="BU209" s="25">
        <v>0.31765276430649858</v>
      </c>
      <c r="BV209" s="25">
        <v>2.6844262295081971</v>
      </c>
      <c r="BW209" s="25">
        <v>2.6844262295081971</v>
      </c>
      <c r="BX209" s="25">
        <v>0.44197031039136303</v>
      </c>
      <c r="BY209" s="25">
        <v>0.31765276430649858</v>
      </c>
      <c r="BZ209" s="25">
        <v>2.6844262295081971</v>
      </c>
      <c r="CA209" s="25">
        <v>2.6844262295081971</v>
      </c>
      <c r="CB209" s="25">
        <v>0.44197031039136303</v>
      </c>
      <c r="CC209" s="25">
        <v>0.31765276430649858</v>
      </c>
      <c r="CD209" s="25">
        <v>2.6844262295081971</v>
      </c>
      <c r="CE209" s="25">
        <v>2.6844262295081971</v>
      </c>
      <c r="CF209" s="25">
        <v>0.44197031039136303</v>
      </c>
      <c r="CG209" s="25">
        <v>0.31765276430649858</v>
      </c>
      <c r="CH209" s="25">
        <v>2.6844262295081971</v>
      </c>
      <c r="CI209" s="25">
        <v>2.6844262295081971</v>
      </c>
      <c r="CJ209" s="25">
        <v>0.44197031039136303</v>
      </c>
      <c r="CK209" s="25">
        <v>0.31765276430649858</v>
      </c>
      <c r="CL209" s="25">
        <v>2.6844262295081971</v>
      </c>
      <c r="CM209" s="25">
        <v>2.6844262295081971</v>
      </c>
      <c r="CN209" s="25">
        <v>0.44197031039136303</v>
      </c>
      <c r="CO209" s="25">
        <v>0.31765276430649858</v>
      </c>
      <c r="CP209" s="25">
        <v>2.6844262295081971</v>
      </c>
      <c r="CQ209" s="25">
        <v>2.6844262295081971</v>
      </c>
      <c r="CR209" s="25">
        <v>0.44197031039136303</v>
      </c>
      <c r="CS209" s="25">
        <v>0.31765276430649858</v>
      </c>
      <c r="CT209" s="25">
        <v>2.6844262295081971</v>
      </c>
      <c r="CU209" s="25">
        <v>2.6844262295081971</v>
      </c>
      <c r="CV209" s="25">
        <v>0.44197031039136303</v>
      </c>
      <c r="CW209" s="25">
        <v>0.31765276430649858</v>
      </c>
      <c r="CX209" s="25">
        <v>2.6844262295081971</v>
      </c>
      <c r="CY209" s="25">
        <v>2.6844262295081971</v>
      </c>
      <c r="CZ209" s="25">
        <v>0.44197031039136303</v>
      </c>
      <c r="DA209" s="25">
        <v>0.31765276430649858</v>
      </c>
      <c r="DB209" s="25">
        <v>2.6844262295081971</v>
      </c>
      <c r="DC209" s="25">
        <v>2.6844262295081971</v>
      </c>
      <c r="DD209" s="25">
        <v>0.44197031039136303</v>
      </c>
      <c r="DE209" s="25">
        <v>0.31765276430649858</v>
      </c>
      <c r="DF209" s="25">
        <v>2.6844262295081971</v>
      </c>
      <c r="DG209" s="25">
        <v>0.45123856665965223</v>
      </c>
      <c r="DH209" s="25">
        <v>7.4292989382560834E-2</v>
      </c>
      <c r="DI209" s="25">
        <v>5.3395834270104345E-2</v>
      </c>
      <c r="DJ209" s="25">
        <v>0.45123856665965223</v>
      </c>
      <c r="DK209" s="25">
        <v>5.0229178920193664</v>
      </c>
      <c r="DL209" s="25">
        <v>0.82698513201938284</v>
      </c>
      <c r="DM209" s="25">
        <v>0.59437049740675341</v>
      </c>
      <c r="DN209" s="25">
        <v>5.0229178920193664</v>
      </c>
      <c r="DO209" s="27">
        <v>2.6844262295081971</v>
      </c>
      <c r="DP209" s="27">
        <v>0.44197031039136303</v>
      </c>
      <c r="DQ209" s="27">
        <v>0.31765276430649858</v>
      </c>
      <c r="DR209" s="27">
        <v>2.6844262295081971</v>
      </c>
      <c r="DS209" s="27">
        <v>2.6844262295081971</v>
      </c>
      <c r="DT209" s="27">
        <v>0.44197031039136303</v>
      </c>
      <c r="DU209" s="27">
        <v>0.31765276430649858</v>
      </c>
      <c r="DV209" s="27">
        <v>2.6844262295081971</v>
      </c>
      <c r="DW209" s="27">
        <v>2.6844262295081971</v>
      </c>
      <c r="DX209" s="27">
        <v>0.44197031039136303</v>
      </c>
      <c r="DY209" s="27">
        <v>0.31765276430649858</v>
      </c>
      <c r="DZ209" s="27">
        <v>2.6844262295081971</v>
      </c>
      <c r="EA209" s="27">
        <v>2.6844262295081971</v>
      </c>
      <c r="EB209" s="27">
        <v>0.44197031039136303</v>
      </c>
      <c r="EC209" s="27">
        <v>0.31765276430649858</v>
      </c>
      <c r="ED209" s="27">
        <v>2.6844262295081971</v>
      </c>
      <c r="EE209" s="27">
        <v>2.6844262295081971</v>
      </c>
      <c r="EF209" s="27">
        <v>0.44197031039136303</v>
      </c>
      <c r="EG209" s="27">
        <v>0.31765276430649858</v>
      </c>
      <c r="EH209" s="27">
        <v>2.6844262295081971</v>
      </c>
      <c r="EI209" s="27">
        <v>2.6844262295081971</v>
      </c>
      <c r="EJ209" s="27">
        <v>0.44197031039136303</v>
      </c>
      <c r="EK209" s="27">
        <v>0.31765276430649858</v>
      </c>
      <c r="EL209" s="27">
        <v>2.6844262295081971</v>
      </c>
      <c r="EM209" s="27">
        <v>2.6844262295081971</v>
      </c>
      <c r="EN209" s="27">
        <v>0.44197031039136303</v>
      </c>
      <c r="EO209" s="27">
        <v>0.31765276430649858</v>
      </c>
      <c r="EP209" s="27">
        <v>2.6844262295081971</v>
      </c>
      <c r="EQ209" s="27">
        <v>2.6844262295081971</v>
      </c>
      <c r="ER209" s="27">
        <v>0.44197031039136303</v>
      </c>
      <c r="ES209" s="27">
        <v>0.31765276430649858</v>
      </c>
      <c r="ET209" s="27">
        <v>2.6844262295081971</v>
      </c>
      <c r="EU209" s="27">
        <v>2.6844262295081971</v>
      </c>
      <c r="EV209" s="27">
        <v>0.44197031039136303</v>
      </c>
      <c r="EW209" s="27">
        <v>0.31765276430649858</v>
      </c>
      <c r="EX209" s="27">
        <v>2.6844262295081971</v>
      </c>
      <c r="EY209" s="27">
        <v>2.6844262295081971</v>
      </c>
      <c r="EZ209" s="27">
        <v>0.44197031039136303</v>
      </c>
      <c r="FA209" s="27">
        <v>0.31765276430649858</v>
      </c>
      <c r="FB209" s="27">
        <v>2.6844262295081971</v>
      </c>
      <c r="FC209" s="27">
        <v>2.6844262295081971</v>
      </c>
      <c r="FD209" s="27">
        <v>0.44197031039136303</v>
      </c>
      <c r="FE209" s="27">
        <v>0.31765276430649858</v>
      </c>
      <c r="FF209" s="27">
        <v>2.6844262295081971</v>
      </c>
      <c r="FG209" s="27">
        <v>2.6844262295081971</v>
      </c>
      <c r="FH209" s="27">
        <v>0.44197031039136303</v>
      </c>
      <c r="FI209" s="27">
        <v>0.31765276430649858</v>
      </c>
      <c r="FJ209" s="27">
        <v>2.6844262295081971</v>
      </c>
      <c r="FK209" s="27">
        <v>9.8692545134736847</v>
      </c>
      <c r="FL209" s="27">
        <v>2.551626887943176</v>
      </c>
      <c r="FM209" s="27">
        <v>1.8339044849329713</v>
      </c>
      <c r="FN209" s="27">
        <v>9.8692545134736847</v>
      </c>
      <c r="FO209" s="27">
        <v>9.9854247234736846</v>
      </c>
      <c r="FP209" s="27">
        <v>3.5613164781337701</v>
      </c>
      <c r="FQ209" s="27">
        <v>2.5595882738090436</v>
      </c>
      <c r="FR209" s="27">
        <v>9.9854247234736846</v>
      </c>
      <c r="FS209" s="28">
        <v>2.6844262295081971</v>
      </c>
      <c r="FT209" s="28">
        <v>0.44197031039136303</v>
      </c>
      <c r="FU209" s="28">
        <v>0.31765276430649858</v>
      </c>
      <c r="FV209" s="28">
        <v>2.6844262295081971</v>
      </c>
      <c r="FW209" s="28">
        <v>2.6844262295081971</v>
      </c>
      <c r="FX209" s="28">
        <v>0.44197031039136303</v>
      </c>
      <c r="FY209" s="28">
        <v>0.31765276430649858</v>
      </c>
      <c r="FZ209" s="28">
        <v>2.6844262295081971</v>
      </c>
      <c r="GA209" s="28">
        <v>2.6844262295081971</v>
      </c>
      <c r="GB209" s="28">
        <v>0.44197031039136303</v>
      </c>
      <c r="GC209" s="28">
        <v>0.31765276430649858</v>
      </c>
      <c r="GD209" s="28">
        <v>2.6844262295081971</v>
      </c>
      <c r="GE209" s="28">
        <v>2.6844262295081971</v>
      </c>
      <c r="GF209" s="28">
        <v>0.44197031039136303</v>
      </c>
      <c r="GG209" s="28">
        <v>0.31765276430649858</v>
      </c>
      <c r="GH209" s="28">
        <v>2.6844262295081971</v>
      </c>
      <c r="GI209" s="28">
        <v>2.6844262295081971</v>
      </c>
      <c r="GJ209" s="28">
        <v>0.44197031039136303</v>
      </c>
      <c r="GK209" s="28">
        <v>0.31765276430649858</v>
      </c>
      <c r="GL209" s="28">
        <v>2.6844262295081971</v>
      </c>
      <c r="GM209" s="28">
        <v>2.6844262295081971</v>
      </c>
      <c r="GN209" s="28">
        <v>0.44197031039136303</v>
      </c>
      <c r="GO209" s="28">
        <v>0.31765276430649858</v>
      </c>
      <c r="GP209" s="28">
        <v>2.6844262295081971</v>
      </c>
      <c r="GQ209" s="28">
        <v>2.6844262295081971</v>
      </c>
      <c r="GR209" s="28">
        <v>0.44197031039136303</v>
      </c>
      <c r="GS209" s="28">
        <v>0.31765276430649858</v>
      </c>
      <c r="GT209" s="28">
        <v>2.6844262295081971</v>
      </c>
      <c r="GU209" s="28">
        <v>2.6844262295081971</v>
      </c>
      <c r="GV209" s="28">
        <v>0.44197031039136303</v>
      </c>
      <c r="GW209" s="28">
        <v>0.31765276430649858</v>
      </c>
      <c r="GX209" s="28">
        <v>2.6844262295081971</v>
      </c>
      <c r="GY209" s="28">
        <v>2.6844262295081971</v>
      </c>
      <c r="GZ209" s="28">
        <v>0.44197031039136303</v>
      </c>
      <c r="HA209" s="28">
        <v>0.31765276430649858</v>
      </c>
      <c r="HB209" s="28">
        <v>2.6844262295081971</v>
      </c>
      <c r="HC209" s="28">
        <v>2.6844262295081971</v>
      </c>
      <c r="HD209" s="28">
        <v>0.44197031039136303</v>
      </c>
      <c r="HE209" s="28">
        <v>0.31765276430649858</v>
      </c>
      <c r="HF209" s="28">
        <v>2.6844262295081971</v>
      </c>
      <c r="HG209" s="28">
        <v>2.6844262295081971</v>
      </c>
      <c r="HH209" s="28">
        <v>0.44197031039136303</v>
      </c>
      <c r="HI209" s="28">
        <v>0.31765276430649858</v>
      </c>
      <c r="HJ209" s="28">
        <v>2.6844262295081971</v>
      </c>
      <c r="HK209" s="28">
        <v>2.6844262295081971</v>
      </c>
      <c r="HL209" s="28">
        <v>0.44197031039136303</v>
      </c>
      <c r="HM209" s="28">
        <v>0.31765276430649858</v>
      </c>
      <c r="HN209" s="28">
        <v>2.6844262295081971</v>
      </c>
      <c r="HO209" s="28">
        <v>7.9138124113920361</v>
      </c>
      <c r="HP209" s="28">
        <v>1.3029488720510505</v>
      </c>
      <c r="HQ209" s="28">
        <v>0.93645500891350963</v>
      </c>
      <c r="HR209" s="28">
        <v>7.9138124113920361</v>
      </c>
      <c r="HS209" s="28">
        <v>10.989109719473685</v>
      </c>
      <c r="HT209" s="28">
        <v>2.2504415331847785</v>
      </c>
      <c r="HU209" s="28">
        <v>1.6174366402424065</v>
      </c>
      <c r="HV209" s="28">
        <v>10.989109719473685</v>
      </c>
      <c r="HW209" s="29">
        <v>2.6844262295081971</v>
      </c>
      <c r="HX209" s="29">
        <v>0.44197031039136303</v>
      </c>
      <c r="HY209" s="29">
        <v>0.31765276430649858</v>
      </c>
      <c r="HZ209" s="29">
        <v>2.6844262295081971</v>
      </c>
      <c r="IA209" s="29">
        <v>2.6844262295081971</v>
      </c>
      <c r="IB209" s="29">
        <v>0.44197031039136303</v>
      </c>
      <c r="IC209" s="29">
        <v>0.31765276430649858</v>
      </c>
      <c r="ID209" s="29">
        <v>2.6844262295081971</v>
      </c>
      <c r="IE209" s="29">
        <v>2.6844262295081971</v>
      </c>
      <c r="IF209" s="29">
        <v>0.44197031039136303</v>
      </c>
      <c r="IG209" s="29">
        <v>0.31765276430649858</v>
      </c>
      <c r="IH209" s="29">
        <v>2.6844262295081971</v>
      </c>
      <c r="II209" s="29">
        <v>2.6844262295081971</v>
      </c>
      <c r="IJ209" s="29">
        <v>0.44197031039136303</v>
      </c>
      <c r="IK209" s="29">
        <v>0.31765276430649858</v>
      </c>
      <c r="IL209" s="29">
        <v>2.6844262295081971</v>
      </c>
      <c r="IM209" s="29">
        <v>2.6844262295081971</v>
      </c>
      <c r="IN209" s="29">
        <v>0.44197031039136303</v>
      </c>
      <c r="IO209" s="29">
        <v>0.31765276430649858</v>
      </c>
      <c r="IP209" s="29">
        <v>2.6844262295081971</v>
      </c>
      <c r="IQ209" s="29">
        <v>2.6844262295081971</v>
      </c>
      <c r="IR209" s="29">
        <v>0.44197031039136303</v>
      </c>
      <c r="IS209" s="29">
        <v>0.31765276430649858</v>
      </c>
      <c r="IT209" s="29">
        <v>2.6844262295081971</v>
      </c>
      <c r="IU209" s="29">
        <v>2.6844262295081971</v>
      </c>
      <c r="IV209" s="29">
        <v>0.44197031039136303</v>
      </c>
      <c r="IW209" s="29">
        <v>0.31765276430649858</v>
      </c>
      <c r="IX209" s="29">
        <v>2.6844262295081971</v>
      </c>
      <c r="IY209" s="29">
        <v>2.6844262295081971</v>
      </c>
      <c r="IZ209" s="29">
        <v>0.44197031039136303</v>
      </c>
      <c r="JA209" s="29">
        <v>0.31765276430649858</v>
      </c>
      <c r="JB209" s="29">
        <v>2.6844262295081971</v>
      </c>
      <c r="JC209" s="29">
        <v>2.6844262295081971</v>
      </c>
      <c r="JD209" s="29">
        <v>0.44197031039136303</v>
      </c>
      <c r="JE209" s="29">
        <v>0.31765276430649858</v>
      </c>
      <c r="JF209" s="29">
        <v>2.6844262295081971</v>
      </c>
      <c r="JG209" s="29">
        <v>2.6844262295081971</v>
      </c>
      <c r="JH209" s="29">
        <v>0.44197031039136303</v>
      </c>
      <c r="JI209" s="29">
        <v>0.31765276430649858</v>
      </c>
      <c r="JJ209" s="29">
        <v>2.6844262295081971</v>
      </c>
      <c r="JK209" s="29">
        <v>9.9969308354736839</v>
      </c>
      <c r="JL209" s="29">
        <v>3.8737513548230482</v>
      </c>
      <c r="JM209" s="29">
        <v>2.7841413714101639</v>
      </c>
      <c r="JN209" s="29">
        <v>9.9969308354736839</v>
      </c>
      <c r="JO209" s="29">
        <v>10.628228744473684</v>
      </c>
      <c r="JP209" s="29">
        <v>3.1932992771787303</v>
      </c>
      <c r="JQ209" s="29">
        <v>2.2950870653631807</v>
      </c>
      <c r="JR209" s="29">
        <v>10.628228744473684</v>
      </c>
      <c r="JS209" s="29">
        <v>10.884436680473685</v>
      </c>
      <c r="JT209" s="29">
        <v>2.557157842625895</v>
      </c>
      <c r="JU209" s="29">
        <v>1.837879690965847</v>
      </c>
      <c r="JV209" s="29">
        <v>10.884436680473685</v>
      </c>
      <c r="JW209" s="29">
        <v>10.819367530473684</v>
      </c>
      <c r="JX209" s="29">
        <v>2.0563549202023244</v>
      </c>
      <c r="JY209" s="29">
        <v>1.477942769999925</v>
      </c>
      <c r="JZ209" s="29">
        <v>10.819367530473684</v>
      </c>
    </row>
    <row r="210" spans="1:286" ht="15" thickBot="1" x14ac:dyDescent="0.4">
      <c r="A210" s="2"/>
      <c r="B210" s="74" t="s">
        <v>683</v>
      </c>
      <c r="C210" s="74" t="s">
        <v>533</v>
      </c>
      <c r="D210" s="74" t="s">
        <v>857</v>
      </c>
      <c r="E210" s="87">
        <v>372024</v>
      </c>
      <c r="F210" s="84">
        <v>403826</v>
      </c>
      <c r="G210" s="22">
        <v>21.275140018999998</v>
      </c>
      <c r="H210" s="22">
        <v>13.280026990553305</v>
      </c>
      <c r="I210" s="22">
        <v>9.5446168768186226</v>
      </c>
      <c r="J210" s="22">
        <v>7.8219013253542684</v>
      </c>
      <c r="K210" s="22">
        <v>21.333689805999999</v>
      </c>
      <c r="L210" s="22">
        <v>13.096546835707059</v>
      </c>
      <c r="M210" s="22">
        <v>9.4127460768757825</v>
      </c>
      <c r="N210" s="22">
        <v>6.7467581460905635</v>
      </c>
      <c r="O210" s="22">
        <v>21.435194048</v>
      </c>
      <c r="P210" s="22">
        <v>13.078520537927153</v>
      </c>
      <c r="Q210" s="22">
        <v>9.3997902217303793</v>
      </c>
      <c r="R210" s="22">
        <v>6.5353914738506198</v>
      </c>
      <c r="S210" s="22">
        <v>21.548060387</v>
      </c>
      <c r="T210" s="22">
        <v>12.957143690793954</v>
      </c>
      <c r="U210" s="22">
        <v>9.3125542918315425</v>
      </c>
      <c r="V210" s="22">
        <v>5.7739450890750632</v>
      </c>
      <c r="W210" s="22">
        <v>21.715088036000001</v>
      </c>
      <c r="X210" s="22">
        <v>12.807870044573587</v>
      </c>
      <c r="Y210" s="22">
        <v>9.2052683831513367</v>
      </c>
      <c r="Z210" s="22">
        <v>4.9626453398143653</v>
      </c>
      <c r="AA210" s="22">
        <v>21.890638716000002</v>
      </c>
      <c r="AB210" s="22">
        <v>12.515780687629787</v>
      </c>
      <c r="AC210" s="22">
        <v>8.9953380111868793</v>
      </c>
      <c r="AD210" s="22">
        <v>3.6182662827783005</v>
      </c>
      <c r="AE210" s="22">
        <v>22.079262134</v>
      </c>
      <c r="AF210" s="22">
        <v>12.244092612568828</v>
      </c>
      <c r="AG210" s="22">
        <v>8.8000704422051417</v>
      </c>
      <c r="AH210" s="22">
        <v>2.3145310703816016</v>
      </c>
      <c r="AI210" s="22">
        <v>22.292492774999999</v>
      </c>
      <c r="AJ210" s="22">
        <v>12.07162497266232</v>
      </c>
      <c r="AK210" s="22">
        <v>8.6761145535817459</v>
      </c>
      <c r="AL210" s="22">
        <v>1.3013363338448087</v>
      </c>
      <c r="AM210" s="22">
        <v>22.526067519999998</v>
      </c>
      <c r="AN210" s="22">
        <v>11.817821706966617</v>
      </c>
      <c r="AO210" s="22">
        <v>8.4937011492359495</v>
      </c>
      <c r="AP210" s="22">
        <v>0.27211864995535606</v>
      </c>
      <c r="AQ210" s="22">
        <v>22.809872103</v>
      </c>
      <c r="AR210" s="22">
        <v>11.577776505209089</v>
      </c>
      <c r="AS210" s="22">
        <v>8.321175936333594</v>
      </c>
      <c r="AT210" s="22">
        <v>-0.65732338196898965</v>
      </c>
      <c r="AU210" s="22">
        <v>23.831609547999999</v>
      </c>
      <c r="AV210" s="22">
        <v>10.756907886254076</v>
      </c>
      <c r="AW210" s="22">
        <v>7.7312014972980316</v>
      </c>
      <c r="AX210" s="22">
        <v>-3.2073513148606203</v>
      </c>
      <c r="AY210" s="22">
        <v>24.923721691000001</v>
      </c>
      <c r="AZ210" s="22">
        <v>10.162285979857101</v>
      </c>
      <c r="BA210" s="22">
        <v>7.3038350252901187</v>
      </c>
      <c r="BB210" s="22">
        <v>-4.9864665013855607</v>
      </c>
      <c r="BC210" s="22">
        <v>25.775490613999999</v>
      </c>
      <c r="BD210" s="22">
        <v>9.524014897542699</v>
      </c>
      <c r="BE210" s="22">
        <v>6.8450970311145882</v>
      </c>
      <c r="BF210" s="22">
        <v>-5.7181561771871188</v>
      </c>
      <c r="BG210" s="22">
        <v>26.685913546000002</v>
      </c>
      <c r="BH210" s="22">
        <v>9.1350901958627393</v>
      </c>
      <c r="BI210" s="22">
        <v>6.5655691902369453</v>
      </c>
      <c r="BJ210" s="22">
        <v>-6.2060125586995696</v>
      </c>
      <c r="BK210" s="25">
        <v>21.274871724</v>
      </c>
      <c r="BL210" s="25">
        <v>13.280026990553305</v>
      </c>
      <c r="BM210" s="25">
        <v>9.5446168768186226</v>
      </c>
      <c r="BN210" s="25">
        <v>7.8219013253542684</v>
      </c>
      <c r="BO210" s="25">
        <v>21.336178318000002</v>
      </c>
      <c r="BP210" s="25">
        <v>13.180047111833902</v>
      </c>
      <c r="BQ210" s="25">
        <v>9.4727593694169947</v>
      </c>
      <c r="BR210" s="25">
        <v>7.2780149443420186</v>
      </c>
      <c r="BS210" s="25">
        <v>21.431438049</v>
      </c>
      <c r="BT210" s="25">
        <v>13.160412898739926</v>
      </c>
      <c r="BU210" s="25">
        <v>9.4586478738761262</v>
      </c>
      <c r="BV210" s="25">
        <v>7.2616698620121642</v>
      </c>
      <c r="BW210" s="25">
        <v>21.501850913999998</v>
      </c>
      <c r="BX210" s="25">
        <v>13.115775295047797</v>
      </c>
      <c r="BY210" s="25">
        <v>9.4265659492050613</v>
      </c>
      <c r="BZ210" s="25">
        <v>6.9960908845070975</v>
      </c>
      <c r="CA210" s="25">
        <v>21.618684522999999</v>
      </c>
      <c r="CB210" s="25">
        <v>13.047845431354842</v>
      </c>
      <c r="CC210" s="25">
        <v>9.3777434186556139</v>
      </c>
      <c r="CD210" s="25">
        <v>6.7165959621636819</v>
      </c>
      <c r="CE210" s="25">
        <v>21.750909550999999</v>
      </c>
      <c r="CF210" s="25">
        <v>12.932768530318192</v>
      </c>
      <c r="CG210" s="25">
        <v>9.2950353840599238</v>
      </c>
      <c r="CH210" s="25">
        <v>6.2546604629043099</v>
      </c>
      <c r="CI210" s="25">
        <v>21.902908385</v>
      </c>
      <c r="CJ210" s="25">
        <v>12.81330264666679</v>
      </c>
      <c r="CK210" s="25">
        <v>9.2091729012416028</v>
      </c>
      <c r="CL210" s="25">
        <v>5.7306231218239763</v>
      </c>
      <c r="CM210" s="25">
        <v>22.067985429</v>
      </c>
      <c r="CN210" s="25">
        <v>12.740764856483436</v>
      </c>
      <c r="CO210" s="25">
        <v>9.1570385631951758</v>
      </c>
      <c r="CP210" s="25">
        <v>5.2178578544391385</v>
      </c>
      <c r="CQ210" s="25">
        <v>22.245557454</v>
      </c>
      <c r="CR210" s="25">
        <v>12.656259257220835</v>
      </c>
      <c r="CS210" s="25">
        <v>9.0963027251218627</v>
      </c>
      <c r="CT210" s="25">
        <v>4.6799859083206243</v>
      </c>
      <c r="CU210" s="25">
        <v>22.434731382999999</v>
      </c>
      <c r="CV210" s="25">
        <v>12.555915594831147</v>
      </c>
      <c r="CW210" s="25">
        <v>9.0241837592336367</v>
      </c>
      <c r="CX210" s="25">
        <v>4.1364241682509046</v>
      </c>
      <c r="CY210" s="25">
        <v>23.208768699</v>
      </c>
      <c r="CZ210" s="25">
        <v>12.183148488900263</v>
      </c>
      <c r="DA210" s="25">
        <v>8.7562687005578042</v>
      </c>
      <c r="DB210" s="25">
        <v>2.3957669442980176</v>
      </c>
      <c r="DC210" s="25">
        <v>23.754584510000001</v>
      </c>
      <c r="DD210" s="25">
        <v>11.934822345148818</v>
      </c>
      <c r="DE210" s="25">
        <v>8.5777918115958052</v>
      </c>
      <c r="DF210" s="25">
        <v>1.0889306781333943</v>
      </c>
      <c r="DG210" s="25">
        <v>24.333120559000001</v>
      </c>
      <c r="DH210" s="25">
        <v>11.684923173860069</v>
      </c>
      <c r="DI210" s="25">
        <v>8.3981843567704288</v>
      </c>
      <c r="DJ210" s="25">
        <v>0.28897182542606714</v>
      </c>
      <c r="DK210" s="25">
        <v>24.863466252000002</v>
      </c>
      <c r="DL210" s="25">
        <v>11.36137465117317</v>
      </c>
      <c r="DM210" s="25">
        <v>8.1656436629673319</v>
      </c>
      <c r="DN210" s="25">
        <v>-0.37592718773868938</v>
      </c>
      <c r="DO210" s="27">
        <v>21.275140018999998</v>
      </c>
      <c r="DP210" s="27">
        <v>13.280026990553305</v>
      </c>
      <c r="DQ210" s="27">
        <v>9.5446168768186226</v>
      </c>
      <c r="DR210" s="27">
        <v>7.8219013253542684</v>
      </c>
      <c r="DS210" s="27">
        <v>21.332940141999998</v>
      </c>
      <c r="DT210" s="27">
        <v>13.096556241375552</v>
      </c>
      <c r="DU210" s="27">
        <v>9.4127528369149225</v>
      </c>
      <c r="DV210" s="27">
        <v>6.7471366532176233</v>
      </c>
      <c r="DW210" s="27">
        <v>21.434531841999998</v>
      </c>
      <c r="DX210" s="27">
        <v>13.07907353311292</v>
      </c>
      <c r="DY210" s="27">
        <v>9.4001876702586564</v>
      </c>
      <c r="DZ210" s="27">
        <v>6.5359058026524384</v>
      </c>
      <c r="EA210" s="27">
        <v>21.546732481999999</v>
      </c>
      <c r="EB210" s="27">
        <v>12.956482357428518</v>
      </c>
      <c r="EC210" s="27">
        <v>9.3120789785204003</v>
      </c>
      <c r="ED210" s="27">
        <v>5.7748052889346404</v>
      </c>
      <c r="EE210" s="27">
        <v>21.713071627000001</v>
      </c>
      <c r="EF210" s="27">
        <v>12.808401460467941</v>
      </c>
      <c r="EG210" s="27">
        <v>9.2056503222179877</v>
      </c>
      <c r="EH210" s="27">
        <v>4.9638530830886864</v>
      </c>
      <c r="EI210" s="27">
        <v>21.891991844</v>
      </c>
      <c r="EJ210" s="27">
        <v>12.513219910882919</v>
      </c>
      <c r="EK210" s="27">
        <v>8.9934975305181801</v>
      </c>
      <c r="EL210" s="27">
        <v>3.6176965734145909</v>
      </c>
      <c r="EM210" s="27">
        <v>22.088161956</v>
      </c>
      <c r="EN210" s="27">
        <v>12.262967910971689</v>
      </c>
      <c r="EO210" s="27">
        <v>8.8136364908147637</v>
      </c>
      <c r="EP210" s="27">
        <v>2.3100061571350601</v>
      </c>
      <c r="EQ210" s="27">
        <v>22.302674332999999</v>
      </c>
      <c r="ER210" s="27">
        <v>12.069189437847166</v>
      </c>
      <c r="ES210" s="27">
        <v>8.6743640867553342</v>
      </c>
      <c r="ET210" s="27">
        <v>1.2961175008841721</v>
      </c>
      <c r="EU210" s="27">
        <v>22.535321144000001</v>
      </c>
      <c r="EV210" s="27">
        <v>11.841887282135026</v>
      </c>
      <c r="EW210" s="27">
        <v>8.5109975519515562</v>
      </c>
      <c r="EX210" s="27">
        <v>0.26681657676866521</v>
      </c>
      <c r="EY210" s="27">
        <v>22.806492921</v>
      </c>
      <c r="EZ210" s="27">
        <v>11.573994252711003</v>
      </c>
      <c r="FA210" s="27">
        <v>8.3184575569920991</v>
      </c>
      <c r="FB210" s="27">
        <v>-0.61913045884881512</v>
      </c>
      <c r="FC210" s="27">
        <v>23.691506963000002</v>
      </c>
      <c r="FD210" s="27">
        <v>10.808699646260242</v>
      </c>
      <c r="FE210" s="27">
        <v>7.7684252549746269</v>
      </c>
      <c r="FF210" s="27">
        <v>-2.9709752766946345</v>
      </c>
      <c r="FG210" s="27">
        <v>24.415640401000001</v>
      </c>
      <c r="FH210" s="27">
        <v>10.266388730783152</v>
      </c>
      <c r="FI210" s="27">
        <v>7.3786557221244573</v>
      </c>
      <c r="FJ210" s="27">
        <v>-4.4517256810830723</v>
      </c>
      <c r="FK210" s="27">
        <v>25.083074907</v>
      </c>
      <c r="FL210" s="27">
        <v>9.6493569223037827</v>
      </c>
      <c r="FM210" s="27">
        <v>6.935182812247433</v>
      </c>
      <c r="FN210" s="27">
        <v>-5.0841334778553033</v>
      </c>
      <c r="FO210" s="27">
        <v>25.658683783000001</v>
      </c>
      <c r="FP210" s="27">
        <v>9.2992581101357796</v>
      </c>
      <c r="FQ210" s="27">
        <v>6.6835599026291108</v>
      </c>
      <c r="FR210" s="27">
        <v>-5.384251051779458</v>
      </c>
      <c r="FS210" s="28">
        <v>21.275860188999999</v>
      </c>
      <c r="FT210" s="28">
        <v>13.280026990553305</v>
      </c>
      <c r="FU210" s="28">
        <v>9.5446168768186226</v>
      </c>
      <c r="FV210" s="28">
        <v>7.8219013253542684</v>
      </c>
      <c r="FW210" s="28">
        <v>21.344976238000001</v>
      </c>
      <c r="FX210" s="28">
        <v>13.074152112535335</v>
      </c>
      <c r="FY210" s="28">
        <v>9.3966505483886369</v>
      </c>
      <c r="FZ210" s="28">
        <v>6.7548597608682908</v>
      </c>
      <c r="GA210" s="28">
        <v>21.488724016999999</v>
      </c>
      <c r="GB210" s="28">
        <v>13.029779152642611</v>
      </c>
      <c r="GC210" s="28">
        <v>9.3647588284269414</v>
      </c>
      <c r="GD210" s="28">
        <v>6.5500761769809195</v>
      </c>
      <c r="GE210" s="28">
        <v>21.678050556999999</v>
      </c>
      <c r="GF210" s="28">
        <v>12.843578727452163</v>
      </c>
      <c r="GG210" s="28">
        <v>9.2309329166266281</v>
      </c>
      <c r="GH210" s="28">
        <v>5.7851227361603108</v>
      </c>
      <c r="GI210" s="28">
        <v>21.891483870000002</v>
      </c>
      <c r="GJ210" s="28">
        <v>12.615616905820955</v>
      </c>
      <c r="GK210" s="28">
        <v>9.0670922669382428</v>
      </c>
      <c r="GL210" s="28">
        <v>5.006700534905967</v>
      </c>
      <c r="GM210" s="28">
        <v>22.145577153000001</v>
      </c>
      <c r="GN210" s="28">
        <v>12.33120279980338</v>
      </c>
      <c r="GO210" s="28">
        <v>8.8626782489372502</v>
      </c>
      <c r="GP210" s="28">
        <v>3.6486082007782557</v>
      </c>
      <c r="GQ210" s="28">
        <v>22.454330935000002</v>
      </c>
      <c r="GR210" s="28">
        <v>11.94034555138329</v>
      </c>
      <c r="GS210" s="28">
        <v>8.5817614486663611</v>
      </c>
      <c r="GT210" s="28">
        <v>2.2590051940635476</v>
      </c>
      <c r="GU210" s="28">
        <v>22.815951404</v>
      </c>
      <c r="GV210" s="28">
        <v>11.762870582377346</v>
      </c>
      <c r="GW210" s="28">
        <v>8.4542066940267837</v>
      </c>
      <c r="GX210" s="28">
        <v>1.1711358980286732</v>
      </c>
      <c r="GY210" s="28">
        <v>23.100179806</v>
      </c>
      <c r="GZ210" s="28">
        <v>11.539912570305933</v>
      </c>
      <c r="HA210" s="28">
        <v>8.2939623807921414</v>
      </c>
      <c r="HB210" s="28">
        <v>0.1645181771264248</v>
      </c>
      <c r="HC210" s="28">
        <v>23.391987679</v>
      </c>
      <c r="HD210" s="28">
        <v>11.319960892905987</v>
      </c>
      <c r="HE210" s="28">
        <v>8.1358787794794747</v>
      </c>
      <c r="HF210" s="28">
        <v>-0.71927270619561057</v>
      </c>
      <c r="HG210" s="28">
        <v>25.115507759</v>
      </c>
      <c r="HH210" s="28">
        <v>10.239438324045457</v>
      </c>
      <c r="HI210" s="28">
        <v>7.3592859341587626</v>
      </c>
      <c r="HJ210" s="28">
        <v>-4.2593275604129204</v>
      </c>
      <c r="HK210" s="28">
        <v>27.078343216</v>
      </c>
      <c r="HL210" s="28">
        <v>8.5650583730118335</v>
      </c>
      <c r="HM210" s="28">
        <v>6.1558760954430349</v>
      </c>
      <c r="HN210" s="28">
        <v>-10.778570638952466</v>
      </c>
      <c r="HO210" s="28">
        <v>28.388067927000002</v>
      </c>
      <c r="HP210" s="28">
        <v>7.4118371657322895</v>
      </c>
      <c r="HQ210" s="28">
        <v>5.3270333072818881</v>
      </c>
      <c r="HR210" s="28">
        <v>-15.723724964299919</v>
      </c>
      <c r="HS210" s="28">
        <v>29.069630289999999</v>
      </c>
      <c r="HT210" s="28">
        <v>6.3679608380241319</v>
      </c>
      <c r="HU210" s="28">
        <v>4.5767788370280131</v>
      </c>
      <c r="HV210" s="28">
        <v>-19.251272377056821</v>
      </c>
      <c r="HW210" s="29">
        <v>21.275860188999999</v>
      </c>
      <c r="HX210" s="29">
        <v>13.280026990553305</v>
      </c>
      <c r="HY210" s="29">
        <v>9.5446168768186226</v>
      </c>
      <c r="HZ210" s="29">
        <v>7.8219013253542684</v>
      </c>
      <c r="IA210" s="29">
        <v>21.341335921999999</v>
      </c>
      <c r="IB210" s="29">
        <v>13.104133544122211</v>
      </c>
      <c r="IC210" s="29">
        <v>9.4181987935931719</v>
      </c>
      <c r="ID210" s="29">
        <v>6.7943326703182336</v>
      </c>
      <c r="IE210" s="29">
        <v>21.528302037</v>
      </c>
      <c r="IF210" s="29">
        <v>13.091753561442584</v>
      </c>
      <c r="IG210" s="29">
        <v>9.4093010562841464</v>
      </c>
      <c r="IH210" s="29">
        <v>6.4809400025932185</v>
      </c>
      <c r="II210" s="29">
        <v>21.740351851</v>
      </c>
      <c r="IJ210" s="29">
        <v>12.936473207260914</v>
      </c>
      <c r="IK210" s="29">
        <v>9.2976980083223442</v>
      </c>
      <c r="IL210" s="29">
        <v>5.68985327765051</v>
      </c>
      <c r="IM210" s="29">
        <v>21.960571554000001</v>
      </c>
      <c r="IN210" s="29">
        <v>12.641920574460476</v>
      </c>
      <c r="IO210" s="29">
        <v>9.0859972314987516</v>
      </c>
      <c r="IP210" s="29">
        <v>4.9193177680770219</v>
      </c>
      <c r="IQ210" s="29">
        <v>22.238422155999999</v>
      </c>
      <c r="IR210" s="29">
        <v>12.38462579429587</v>
      </c>
      <c r="IS210" s="29">
        <v>8.9010744069575551</v>
      </c>
      <c r="IT210" s="29">
        <v>3.5754816031667858</v>
      </c>
      <c r="IU210" s="29">
        <v>22.587491645</v>
      </c>
      <c r="IV210" s="29">
        <v>11.931413998435495</v>
      </c>
      <c r="IW210" s="29">
        <v>8.5753421657038817</v>
      </c>
      <c r="IX210" s="29">
        <v>2.2024516754475414</v>
      </c>
      <c r="IY210" s="29">
        <v>22.986195913</v>
      </c>
      <c r="IZ210" s="29">
        <v>11.59247870664073</v>
      </c>
      <c r="JA210" s="29">
        <v>8.3317426979832998</v>
      </c>
      <c r="JB210" s="29">
        <v>1.1396924894166034</v>
      </c>
      <c r="JC210" s="29">
        <v>23.299344183999999</v>
      </c>
      <c r="JD210" s="29">
        <v>11.335429841778337</v>
      </c>
      <c r="JE210" s="29">
        <v>8.1469966176117836</v>
      </c>
      <c r="JF210" s="29">
        <v>2.4643107056036229E-2</v>
      </c>
      <c r="JG210" s="29">
        <v>23.715114753999998</v>
      </c>
      <c r="JH210" s="29">
        <v>10.929770654218821</v>
      </c>
      <c r="JI210" s="29">
        <v>7.8554413722368057</v>
      </c>
      <c r="JJ210" s="29">
        <v>-1.8128872953372905</v>
      </c>
      <c r="JK210" s="29">
        <v>25.780122986000002</v>
      </c>
      <c r="JL210" s="29">
        <v>8.8958961446341593</v>
      </c>
      <c r="JM210" s="29">
        <v>6.3936557159785767</v>
      </c>
      <c r="JN210" s="29">
        <v>-9.1316573091670747</v>
      </c>
      <c r="JO210" s="29">
        <v>27.511893565000001</v>
      </c>
      <c r="JP210" s="29">
        <v>7.3693819592343592</v>
      </c>
      <c r="JQ210" s="29">
        <v>5.2965199144448691</v>
      </c>
      <c r="JR210" s="29">
        <v>-15.10510612008985</v>
      </c>
      <c r="JS210" s="29">
        <v>28.345104976000002</v>
      </c>
      <c r="JT210" s="29">
        <v>6.4693690088848426</v>
      </c>
      <c r="JU210" s="29">
        <v>4.6496628861141307</v>
      </c>
      <c r="JV210" s="29">
        <v>-18.477528093475513</v>
      </c>
      <c r="JW210" s="29">
        <v>28.468572712</v>
      </c>
      <c r="JX210" s="29">
        <v>6.3193034065910707</v>
      </c>
      <c r="JY210" s="29">
        <v>4.541807783010654</v>
      </c>
      <c r="JZ210" s="29">
        <v>-18.052545917213756</v>
      </c>
    </row>
    <row r="211" spans="1:286" ht="15" thickBot="1" x14ac:dyDescent="0.4">
      <c r="A211" s="2"/>
      <c r="B211" s="74" t="s">
        <v>684</v>
      </c>
      <c r="C211" s="74" t="s">
        <v>446</v>
      </c>
      <c r="D211" s="74" t="s">
        <v>850</v>
      </c>
      <c r="E211" s="87">
        <v>356221</v>
      </c>
      <c r="F211" s="84">
        <v>537513</v>
      </c>
      <c r="G211" s="22">
        <v>16.519056771999999</v>
      </c>
      <c r="H211" s="22">
        <v>16.519056771999999</v>
      </c>
      <c r="I211" s="22">
        <v>16.519056771999999</v>
      </c>
      <c r="J211" s="22">
        <v>9.3899027806129389</v>
      </c>
      <c r="K211" s="22">
        <v>16.520064512000001</v>
      </c>
      <c r="L211" s="22">
        <v>16.520064512000001</v>
      </c>
      <c r="M211" s="22">
        <v>16.520064512000001</v>
      </c>
      <c r="N211" s="22">
        <v>9.1887055074572075</v>
      </c>
      <c r="O211" s="22">
        <v>16.55277628</v>
      </c>
      <c r="P211" s="22">
        <v>16.55277628</v>
      </c>
      <c r="Q211" s="22">
        <v>16.55277628</v>
      </c>
      <c r="R211" s="22">
        <v>9.0860233344588117</v>
      </c>
      <c r="S211" s="22">
        <v>16.598619891999999</v>
      </c>
      <c r="T211" s="22">
        <v>16.598619891999999</v>
      </c>
      <c r="U211" s="22">
        <v>16.598619891999999</v>
      </c>
      <c r="V211" s="22">
        <v>8.847264442737135</v>
      </c>
      <c r="W211" s="22">
        <v>16.648464411999999</v>
      </c>
      <c r="X211" s="22">
        <v>16.648464411999999</v>
      </c>
      <c r="Y211" s="22">
        <v>16.648464411999999</v>
      </c>
      <c r="Z211" s="22">
        <v>8.6875476217762166</v>
      </c>
      <c r="AA211" s="22">
        <v>16.698832428999999</v>
      </c>
      <c r="AB211" s="22">
        <v>16.698832428999999</v>
      </c>
      <c r="AC211" s="22">
        <v>16.698832428999999</v>
      </c>
      <c r="AD211" s="22">
        <v>8.4473751415177745</v>
      </c>
      <c r="AE211" s="22">
        <v>16.750589947999998</v>
      </c>
      <c r="AF211" s="22">
        <v>16.750589947999998</v>
      </c>
      <c r="AG211" s="22">
        <v>16.750589947999998</v>
      </c>
      <c r="AH211" s="22">
        <v>8.2259601853595026</v>
      </c>
      <c r="AI211" s="22">
        <v>16.810130683000001</v>
      </c>
      <c r="AJ211" s="22">
        <v>16.810130683000001</v>
      </c>
      <c r="AK211" s="22">
        <v>16.810130683000001</v>
      </c>
      <c r="AL211" s="22">
        <v>8.0916631054949519</v>
      </c>
      <c r="AM211" s="22">
        <v>16.883643561</v>
      </c>
      <c r="AN211" s="22">
        <v>16.883643561</v>
      </c>
      <c r="AO211" s="22">
        <v>16.883643561</v>
      </c>
      <c r="AP211" s="22">
        <v>7.7982331523174029</v>
      </c>
      <c r="AQ211" s="22">
        <v>16.988712161999999</v>
      </c>
      <c r="AR211" s="22">
        <v>16.988712161999999</v>
      </c>
      <c r="AS211" s="22">
        <v>16.820348921275624</v>
      </c>
      <c r="AT211" s="22">
        <v>7.3822251939546115</v>
      </c>
      <c r="AU211" s="22">
        <v>17.458385101000001</v>
      </c>
      <c r="AV211" s="22">
        <v>17.458385101000001</v>
      </c>
      <c r="AW211" s="22">
        <v>16.443210213406953</v>
      </c>
      <c r="AX211" s="22">
        <v>5.7537748233736554</v>
      </c>
      <c r="AY211" s="22">
        <v>17.822668001</v>
      </c>
      <c r="AZ211" s="22">
        <v>17.822668001</v>
      </c>
      <c r="BA211" s="22">
        <v>16.174648828760596</v>
      </c>
      <c r="BB211" s="22">
        <v>4.8163798558475488</v>
      </c>
      <c r="BC211" s="22">
        <v>18.005194450000001</v>
      </c>
      <c r="BD211" s="22">
        <v>18.005194450000001</v>
      </c>
      <c r="BE211" s="22">
        <v>15.970712177928633</v>
      </c>
      <c r="BF211" s="22">
        <v>4.3010087821538558</v>
      </c>
      <c r="BG211" s="22">
        <v>18.11656589</v>
      </c>
      <c r="BH211" s="22">
        <v>18.11656589</v>
      </c>
      <c r="BI211" s="22">
        <v>15.853657285515558</v>
      </c>
      <c r="BJ211" s="22">
        <v>4.5304123068822886</v>
      </c>
      <c r="BK211" s="25">
        <v>16.518747610999998</v>
      </c>
      <c r="BL211" s="25">
        <v>16.518747610999998</v>
      </c>
      <c r="BM211" s="25">
        <v>16.518747610999998</v>
      </c>
      <c r="BN211" s="25">
        <v>9.3899027806129389</v>
      </c>
      <c r="BO211" s="25">
        <v>16.517621081000001</v>
      </c>
      <c r="BP211" s="25">
        <v>16.517621081000001</v>
      </c>
      <c r="BQ211" s="25">
        <v>16.517621081000001</v>
      </c>
      <c r="BR211" s="25">
        <v>9.2641320862742376</v>
      </c>
      <c r="BS211" s="25">
        <v>16.544824658</v>
      </c>
      <c r="BT211" s="25">
        <v>16.544824658</v>
      </c>
      <c r="BU211" s="25">
        <v>16.544824658</v>
      </c>
      <c r="BV211" s="25">
        <v>9.2301574466411651</v>
      </c>
      <c r="BW211" s="25">
        <v>16.574606126999999</v>
      </c>
      <c r="BX211" s="25">
        <v>16.574606126999999</v>
      </c>
      <c r="BY211" s="25">
        <v>16.574606126999999</v>
      </c>
      <c r="BZ211" s="25">
        <v>9.1178755585553795</v>
      </c>
      <c r="CA211" s="25">
        <v>16.602251173999999</v>
      </c>
      <c r="CB211" s="25">
        <v>16.602251173999999</v>
      </c>
      <c r="CC211" s="25">
        <v>16.602251173999999</v>
      </c>
      <c r="CD211" s="25">
        <v>9.0713473441253392</v>
      </c>
      <c r="CE211" s="25">
        <v>16.636335535000001</v>
      </c>
      <c r="CF211" s="25">
        <v>16.636335535000001</v>
      </c>
      <c r="CG211" s="25">
        <v>16.636335535000001</v>
      </c>
      <c r="CH211" s="25">
        <v>8.9202134343066213</v>
      </c>
      <c r="CI211" s="25">
        <v>16.681497434000001</v>
      </c>
      <c r="CJ211" s="25">
        <v>16.681497434000001</v>
      </c>
      <c r="CK211" s="25">
        <v>16.681497434000001</v>
      </c>
      <c r="CL211" s="25">
        <v>8.7570676082398684</v>
      </c>
      <c r="CM211" s="25">
        <v>16.736932546999999</v>
      </c>
      <c r="CN211" s="25">
        <v>16.736932546999999</v>
      </c>
      <c r="CO211" s="25">
        <v>16.736932546999999</v>
      </c>
      <c r="CP211" s="25">
        <v>8.6609047385140201</v>
      </c>
      <c r="CQ211" s="25">
        <v>16.8000881</v>
      </c>
      <c r="CR211" s="25">
        <v>16.8000881</v>
      </c>
      <c r="CS211" s="25">
        <v>16.8000881</v>
      </c>
      <c r="CT211" s="25">
        <v>8.441390066085642</v>
      </c>
      <c r="CU211" s="25">
        <v>16.869429358000001</v>
      </c>
      <c r="CV211" s="25">
        <v>16.869429358000001</v>
      </c>
      <c r="CW211" s="25">
        <v>16.869429358000001</v>
      </c>
      <c r="CX211" s="25">
        <v>8.2353977137642698</v>
      </c>
      <c r="CY211" s="25">
        <v>17.056634390999999</v>
      </c>
      <c r="CZ211" s="25">
        <v>17.056634390999999</v>
      </c>
      <c r="DA211" s="25">
        <v>17.056634390999999</v>
      </c>
      <c r="DB211" s="25">
        <v>7.5090049346598962</v>
      </c>
      <c r="DC211" s="25">
        <v>17.287826829</v>
      </c>
      <c r="DD211" s="25">
        <v>17.287826829</v>
      </c>
      <c r="DE211" s="25">
        <v>17.287826829</v>
      </c>
      <c r="DF211" s="25">
        <v>6.406038225700609</v>
      </c>
      <c r="DG211" s="25">
        <v>17.493750124999998</v>
      </c>
      <c r="DH211" s="25">
        <v>17.493750124999998</v>
      </c>
      <c r="DI211" s="25">
        <v>17.204259070946751</v>
      </c>
      <c r="DJ211" s="25">
        <v>5.4119858212490755</v>
      </c>
      <c r="DK211" s="25">
        <v>17.631786950999999</v>
      </c>
      <c r="DL211" s="25">
        <v>17.631786950999999</v>
      </c>
      <c r="DM211" s="25">
        <v>17.053056070180769</v>
      </c>
      <c r="DN211" s="25">
        <v>4.7469710068077795</v>
      </c>
      <c r="DO211" s="27">
        <v>16.519056771999999</v>
      </c>
      <c r="DP211" s="27">
        <v>16.519056771999999</v>
      </c>
      <c r="DQ211" s="27">
        <v>16.519056771999999</v>
      </c>
      <c r="DR211" s="27">
        <v>9.3899027806129389</v>
      </c>
      <c r="DS211" s="27">
        <v>16.519853019999999</v>
      </c>
      <c r="DT211" s="27">
        <v>16.519853019999999</v>
      </c>
      <c r="DU211" s="27">
        <v>16.519853019999999</v>
      </c>
      <c r="DV211" s="27">
        <v>9.1887894606714902</v>
      </c>
      <c r="DW211" s="27">
        <v>16.553281847000001</v>
      </c>
      <c r="DX211" s="27">
        <v>16.553281847000001</v>
      </c>
      <c r="DY211" s="27">
        <v>16.553281847000001</v>
      </c>
      <c r="DZ211" s="27">
        <v>9.0858631679099382</v>
      </c>
      <c r="EA211" s="27">
        <v>16.599028247</v>
      </c>
      <c r="EB211" s="27">
        <v>16.599028247</v>
      </c>
      <c r="EC211" s="27">
        <v>16.599028247</v>
      </c>
      <c r="ED211" s="27">
        <v>8.8471595055616241</v>
      </c>
      <c r="EE211" s="27">
        <v>16.648737615000002</v>
      </c>
      <c r="EF211" s="27">
        <v>16.648737615000002</v>
      </c>
      <c r="EG211" s="27">
        <v>16.648737615000002</v>
      </c>
      <c r="EH211" s="27">
        <v>8.6875130618652889</v>
      </c>
      <c r="EI211" s="27">
        <v>16.699361729</v>
      </c>
      <c r="EJ211" s="27">
        <v>16.699361729</v>
      </c>
      <c r="EK211" s="27">
        <v>16.699361729</v>
      </c>
      <c r="EL211" s="27">
        <v>8.4470926285764634</v>
      </c>
      <c r="EM211" s="27">
        <v>16.752109202</v>
      </c>
      <c r="EN211" s="27">
        <v>16.752109202</v>
      </c>
      <c r="EO211" s="27">
        <v>16.752109202</v>
      </c>
      <c r="EP211" s="27">
        <v>8.2250900565244791</v>
      </c>
      <c r="EQ211" s="27">
        <v>16.811719601</v>
      </c>
      <c r="ER211" s="27">
        <v>16.811719601</v>
      </c>
      <c r="ES211" s="27">
        <v>16.811719601</v>
      </c>
      <c r="ET211" s="27">
        <v>8.0907544203539459</v>
      </c>
      <c r="EU211" s="27">
        <v>16.883728946000002</v>
      </c>
      <c r="EV211" s="27">
        <v>16.883728946000002</v>
      </c>
      <c r="EW211" s="27">
        <v>16.883728946000002</v>
      </c>
      <c r="EX211" s="27">
        <v>7.7980864046859928</v>
      </c>
      <c r="EY211" s="27">
        <v>16.982533530000001</v>
      </c>
      <c r="EZ211" s="27">
        <v>16.982533530000001</v>
      </c>
      <c r="FA211" s="27">
        <v>16.834543264290112</v>
      </c>
      <c r="FB211" s="27">
        <v>7.4075208964387098</v>
      </c>
      <c r="FC211" s="27">
        <v>17.415089829999999</v>
      </c>
      <c r="FD211" s="27">
        <v>17.415089829999999</v>
      </c>
      <c r="FE211" s="27">
        <v>16.453112478187961</v>
      </c>
      <c r="FF211" s="27">
        <v>5.8737731022548552</v>
      </c>
      <c r="FG211" s="27">
        <v>17.707984305</v>
      </c>
      <c r="FH211" s="27">
        <v>17.707984305</v>
      </c>
      <c r="FI211" s="27">
        <v>16.193890015780273</v>
      </c>
      <c r="FJ211" s="27">
        <v>4.9977392208764257</v>
      </c>
      <c r="FK211" s="27">
        <v>17.861315777000002</v>
      </c>
      <c r="FL211" s="27">
        <v>17.861315777000002</v>
      </c>
      <c r="FM211" s="27">
        <v>15.991909920357768</v>
      </c>
      <c r="FN211" s="27">
        <v>4.4932651311534801</v>
      </c>
      <c r="FO211" s="27">
        <v>17.927768133000001</v>
      </c>
      <c r="FP211" s="27">
        <v>17.927768133000001</v>
      </c>
      <c r="FQ211" s="27">
        <v>15.886159339252936</v>
      </c>
      <c r="FR211" s="27">
        <v>4.7356136474933237</v>
      </c>
      <c r="FS211" s="28">
        <v>16.519404724000001</v>
      </c>
      <c r="FT211" s="28">
        <v>16.519404724000001</v>
      </c>
      <c r="FU211" s="28">
        <v>16.519404724000001</v>
      </c>
      <c r="FV211" s="28">
        <v>9.3899027806129389</v>
      </c>
      <c r="FW211" s="28">
        <v>16.519693053000001</v>
      </c>
      <c r="FX211" s="28">
        <v>16.519693053000001</v>
      </c>
      <c r="FY211" s="28">
        <v>16.519693053000001</v>
      </c>
      <c r="FZ211" s="28">
        <v>9.1622541401620303</v>
      </c>
      <c r="GA211" s="28">
        <v>16.556412995999999</v>
      </c>
      <c r="GB211" s="28">
        <v>16.556412995999999</v>
      </c>
      <c r="GC211" s="28">
        <v>16.556412995999999</v>
      </c>
      <c r="GD211" s="28">
        <v>9.0382087138262577</v>
      </c>
      <c r="GE211" s="28">
        <v>16.613257790999999</v>
      </c>
      <c r="GF211" s="28">
        <v>16.613257790999999</v>
      </c>
      <c r="GG211" s="28">
        <v>16.613257790999999</v>
      </c>
      <c r="GH211" s="28">
        <v>8.7767698915412211</v>
      </c>
      <c r="GI211" s="28">
        <v>16.684174111000001</v>
      </c>
      <c r="GJ211" s="28">
        <v>16.684174111000001</v>
      </c>
      <c r="GK211" s="28">
        <v>16.684174111000001</v>
      </c>
      <c r="GL211" s="28">
        <v>8.5636443573112846</v>
      </c>
      <c r="GM211" s="28">
        <v>16.773508838000001</v>
      </c>
      <c r="GN211" s="28">
        <v>16.773508838000001</v>
      </c>
      <c r="GO211" s="28">
        <v>16.773508838000001</v>
      </c>
      <c r="GP211" s="28">
        <v>8.2460746469983039</v>
      </c>
      <c r="GQ211" s="28">
        <v>16.88265655</v>
      </c>
      <c r="GR211" s="28">
        <v>16.88265655</v>
      </c>
      <c r="GS211" s="28">
        <v>16.88265655</v>
      </c>
      <c r="GT211" s="28">
        <v>7.9133087478057353</v>
      </c>
      <c r="GU211" s="28">
        <v>16.988710172000001</v>
      </c>
      <c r="GV211" s="28">
        <v>16.988710172000001</v>
      </c>
      <c r="GW211" s="28">
        <v>16.786661913991665</v>
      </c>
      <c r="GX211" s="28">
        <v>7.6873142782059487</v>
      </c>
      <c r="GY211" s="28">
        <v>17.100657757</v>
      </c>
      <c r="GZ211" s="28">
        <v>17.100657757</v>
      </c>
      <c r="HA211" s="28">
        <v>16.683188374510998</v>
      </c>
      <c r="HB211" s="28">
        <v>7.3564252423580534</v>
      </c>
      <c r="HC211" s="28">
        <v>17.231359873999999</v>
      </c>
      <c r="HD211" s="28">
        <v>17.231359873999999</v>
      </c>
      <c r="HE211" s="28">
        <v>16.570602445048817</v>
      </c>
      <c r="HF211" s="28">
        <v>7.0650885103388497</v>
      </c>
      <c r="HG211" s="28">
        <v>17.779151720999998</v>
      </c>
      <c r="HH211" s="28">
        <v>17.779151720999998</v>
      </c>
      <c r="HI211" s="28">
        <v>16.041799545139128</v>
      </c>
      <c r="HJ211" s="28">
        <v>5.7072631827519089</v>
      </c>
      <c r="HK211" s="28">
        <v>18.222557117000001</v>
      </c>
      <c r="HL211" s="28">
        <v>18.222557117000001</v>
      </c>
      <c r="HM211" s="28">
        <v>15.623291743777232</v>
      </c>
      <c r="HN211" s="28">
        <v>4.8108190567639362</v>
      </c>
      <c r="HO211" s="28">
        <v>18.438189069</v>
      </c>
      <c r="HP211" s="28">
        <v>18.438189069</v>
      </c>
      <c r="HQ211" s="28">
        <v>15.371679384506171</v>
      </c>
      <c r="HR211" s="28">
        <v>4.6360531053849314</v>
      </c>
      <c r="HS211" s="28">
        <v>18.519739031</v>
      </c>
      <c r="HT211" s="28">
        <v>18.519739031</v>
      </c>
      <c r="HU211" s="28">
        <v>15.174843232476102</v>
      </c>
      <c r="HV211" s="28">
        <v>4.4844648565899163</v>
      </c>
      <c r="HW211" s="29">
        <v>16.519404724000001</v>
      </c>
      <c r="HX211" s="29">
        <v>16.519404724000001</v>
      </c>
      <c r="HY211" s="29">
        <v>16.519404724000001</v>
      </c>
      <c r="HZ211" s="29">
        <v>9.3899027806129389</v>
      </c>
      <c r="IA211" s="29">
        <v>16.514710746999999</v>
      </c>
      <c r="IB211" s="29">
        <v>16.514710746999999</v>
      </c>
      <c r="IC211" s="29">
        <v>16.514710746999999</v>
      </c>
      <c r="ID211" s="29">
        <v>9.1738447019344864</v>
      </c>
      <c r="IE211" s="29">
        <v>16.565865191</v>
      </c>
      <c r="IF211" s="29">
        <v>16.565865191</v>
      </c>
      <c r="IG211" s="29">
        <v>16.565865191</v>
      </c>
      <c r="IH211" s="29">
        <v>8.9892070006797589</v>
      </c>
      <c r="II211" s="29">
        <v>16.627229823</v>
      </c>
      <c r="IJ211" s="29">
        <v>16.627229823</v>
      </c>
      <c r="IK211" s="29">
        <v>16.627229823</v>
      </c>
      <c r="IL211" s="29">
        <v>8.7059576251057464</v>
      </c>
      <c r="IM211" s="29">
        <v>16.702636714</v>
      </c>
      <c r="IN211" s="29">
        <v>16.702636714</v>
      </c>
      <c r="IO211" s="29">
        <v>16.702636714</v>
      </c>
      <c r="IP211" s="29">
        <v>8.4374265447703181</v>
      </c>
      <c r="IQ211" s="29">
        <v>16.795103269999998</v>
      </c>
      <c r="IR211" s="29">
        <v>16.795103269999998</v>
      </c>
      <c r="IS211" s="29">
        <v>16.795103269999998</v>
      </c>
      <c r="IT211" s="29">
        <v>8.0940571931299097</v>
      </c>
      <c r="IU211" s="29">
        <v>16.911478470999999</v>
      </c>
      <c r="IV211" s="29">
        <v>16.911478470999999</v>
      </c>
      <c r="IW211" s="29">
        <v>16.708196450862783</v>
      </c>
      <c r="IX211" s="29">
        <v>7.7742061075912048</v>
      </c>
      <c r="IY211" s="29">
        <v>17.01430581</v>
      </c>
      <c r="IZ211" s="29">
        <v>17.01430581</v>
      </c>
      <c r="JA211" s="29">
        <v>16.625871931837064</v>
      </c>
      <c r="JB211" s="29">
        <v>7.5717909108273291</v>
      </c>
      <c r="JC211" s="29">
        <v>17.125931346999998</v>
      </c>
      <c r="JD211" s="29">
        <v>17.125931346999998</v>
      </c>
      <c r="JE211" s="29">
        <v>16.555842248986085</v>
      </c>
      <c r="JF211" s="29">
        <v>7.2633329578430343</v>
      </c>
      <c r="JG211" s="29">
        <v>17.267406486999999</v>
      </c>
      <c r="JH211" s="29">
        <v>17.267406486999999</v>
      </c>
      <c r="JI211" s="29">
        <v>16.490871317304229</v>
      </c>
      <c r="JJ211" s="29">
        <v>6.9259776058600657</v>
      </c>
      <c r="JK211" s="29">
        <v>17.824824217</v>
      </c>
      <c r="JL211" s="29">
        <v>17.824824217</v>
      </c>
      <c r="JM211" s="29">
        <v>16.016729657727069</v>
      </c>
      <c r="JN211" s="29">
        <v>5.3902536321209027</v>
      </c>
      <c r="JO211" s="29">
        <v>18.168893275999999</v>
      </c>
      <c r="JP211" s="29">
        <v>18.168893275999999</v>
      </c>
      <c r="JQ211" s="29">
        <v>15.548396982825732</v>
      </c>
      <c r="JR211" s="29">
        <v>4.6723259290335584</v>
      </c>
      <c r="JS211" s="29">
        <v>18.265576526</v>
      </c>
      <c r="JT211" s="29">
        <v>18.265576526</v>
      </c>
      <c r="JU211" s="29">
        <v>15.297503041509215</v>
      </c>
      <c r="JV211" s="29">
        <v>4.6669597137353627</v>
      </c>
      <c r="JW211" s="29">
        <v>18.221894518999999</v>
      </c>
      <c r="JX211" s="29">
        <v>18.221894518999999</v>
      </c>
      <c r="JY211" s="29">
        <v>15.283749154997274</v>
      </c>
      <c r="JZ211" s="29">
        <v>4.9998682261005314</v>
      </c>
    </row>
    <row r="212" spans="1:286" ht="15" thickBot="1" x14ac:dyDescent="0.4">
      <c r="A212" s="2"/>
      <c r="B212" s="74" t="s">
        <v>685</v>
      </c>
      <c r="C212" s="74" t="s">
        <v>604</v>
      </c>
      <c r="D212" s="74" t="s">
        <v>848</v>
      </c>
      <c r="E212" s="87">
        <v>393221</v>
      </c>
      <c r="F212" s="84">
        <v>416124</v>
      </c>
      <c r="G212" s="22">
        <v>25.096462875</v>
      </c>
      <c r="H212" s="22">
        <v>10.353330674112483</v>
      </c>
      <c r="I212" s="22">
        <v>7.5526105824656788</v>
      </c>
      <c r="J212" s="22">
        <v>7.7966021067188365</v>
      </c>
      <c r="K212" s="22">
        <v>25.088563299</v>
      </c>
      <c r="L212" s="22">
        <v>10.240488305939447</v>
      </c>
      <c r="M212" s="22">
        <v>7.470293645931898</v>
      </c>
      <c r="N212" s="22">
        <v>7.7355502509996814</v>
      </c>
      <c r="O212" s="22">
        <v>25.157606853000001</v>
      </c>
      <c r="P212" s="22">
        <v>10.155157784403521</v>
      </c>
      <c r="Q212" s="22">
        <v>7.4080462184860645</v>
      </c>
      <c r="R212" s="22">
        <v>7.5296247679656396</v>
      </c>
      <c r="S212" s="22">
        <v>25.258205778000001</v>
      </c>
      <c r="T212" s="22">
        <v>9.9842894580054455</v>
      </c>
      <c r="U212" s="22">
        <v>7.283400153293818</v>
      </c>
      <c r="V212" s="22">
        <v>7.2598961385075516</v>
      </c>
      <c r="W212" s="22">
        <v>25.369064665</v>
      </c>
      <c r="X212" s="22">
        <v>9.8698389724144366</v>
      </c>
      <c r="Y212" s="22">
        <v>7.1999101174926485</v>
      </c>
      <c r="Z212" s="22">
        <v>6.8910262885161799</v>
      </c>
      <c r="AA212" s="22">
        <v>25.489138894</v>
      </c>
      <c r="AB212" s="22">
        <v>9.7300397419938456</v>
      </c>
      <c r="AC212" s="22">
        <v>7.0979285252563296</v>
      </c>
      <c r="AD212" s="22">
        <v>6.4339134843440746</v>
      </c>
      <c r="AE212" s="22">
        <v>25.618607265999998</v>
      </c>
      <c r="AF212" s="22">
        <v>9.5925540609562852</v>
      </c>
      <c r="AG212" s="22">
        <v>6.9976346350845295</v>
      </c>
      <c r="AH212" s="22">
        <v>5.9489945622531764</v>
      </c>
      <c r="AI212" s="22">
        <v>25.764366764999998</v>
      </c>
      <c r="AJ212" s="22">
        <v>9.4875984890181329</v>
      </c>
      <c r="AK212" s="22">
        <v>6.9210710066001342</v>
      </c>
      <c r="AL212" s="22">
        <v>5.5201186492241483</v>
      </c>
      <c r="AM212" s="22">
        <v>25.922544154000001</v>
      </c>
      <c r="AN212" s="22">
        <v>9.3888915063818157</v>
      </c>
      <c r="AO212" s="22">
        <v>6.8490656370154133</v>
      </c>
      <c r="AP212" s="22">
        <v>5.1156193313191451</v>
      </c>
      <c r="AQ212" s="22">
        <v>26.100905281999999</v>
      </c>
      <c r="AR212" s="22">
        <v>9.2528166892743542</v>
      </c>
      <c r="AS212" s="22">
        <v>6.7498009524378579</v>
      </c>
      <c r="AT212" s="22">
        <v>4.514574476352788</v>
      </c>
      <c r="AU212" s="22">
        <v>26.732367112999999</v>
      </c>
      <c r="AV212" s="22">
        <v>8.6605079278673696</v>
      </c>
      <c r="AW212" s="22">
        <v>6.3177199574132308</v>
      </c>
      <c r="AX212" s="22">
        <v>2.5627677379498763</v>
      </c>
      <c r="AY212" s="22">
        <v>27.142057916999999</v>
      </c>
      <c r="AZ212" s="22">
        <v>8.3605087757903611</v>
      </c>
      <c r="BA212" s="22">
        <v>6.0988747527127849</v>
      </c>
      <c r="BB212" s="22">
        <v>1.6216085773910116</v>
      </c>
      <c r="BC212" s="22">
        <v>27.371493438999998</v>
      </c>
      <c r="BD212" s="22">
        <v>8.1986439009652283</v>
      </c>
      <c r="BE212" s="22">
        <v>5.9807965800923997</v>
      </c>
      <c r="BF212" s="22">
        <v>1.4607156357351556</v>
      </c>
      <c r="BG212" s="22">
        <v>27.524067673000001</v>
      </c>
      <c r="BH212" s="22">
        <v>7.9474332259784335</v>
      </c>
      <c r="BI212" s="22">
        <v>5.7975418901714431</v>
      </c>
      <c r="BJ212" s="22">
        <v>1.6321021204899431</v>
      </c>
      <c r="BK212" s="25">
        <v>25.095936780999999</v>
      </c>
      <c r="BL212" s="25">
        <v>10.353330674112478</v>
      </c>
      <c r="BM212" s="25">
        <v>7.5526105824656744</v>
      </c>
      <c r="BN212" s="25">
        <v>7.7966021067188365</v>
      </c>
      <c r="BO212" s="25">
        <v>25.072921229000002</v>
      </c>
      <c r="BP212" s="25">
        <v>10.256558142325755</v>
      </c>
      <c r="BQ212" s="25">
        <v>7.4820163678433298</v>
      </c>
      <c r="BR212" s="25">
        <v>7.7608628730573663</v>
      </c>
      <c r="BS212" s="25">
        <v>25.104126591</v>
      </c>
      <c r="BT212" s="25">
        <v>10.200527892809545</v>
      </c>
      <c r="BU212" s="25">
        <v>7.4411430809026911</v>
      </c>
      <c r="BV212" s="25">
        <v>7.6522015101325742</v>
      </c>
      <c r="BW212" s="25">
        <v>25.152270498</v>
      </c>
      <c r="BX212" s="25">
        <v>10.133278221015518</v>
      </c>
      <c r="BY212" s="25">
        <v>7.3920853816128487</v>
      </c>
      <c r="BZ212" s="25">
        <v>7.5587489784901045</v>
      </c>
      <c r="CA212" s="25">
        <v>25.197297081999999</v>
      </c>
      <c r="CB212" s="25">
        <v>10.051118351557871</v>
      </c>
      <c r="CC212" s="25">
        <v>7.3321509007146997</v>
      </c>
      <c r="CD212" s="25">
        <v>7.409259497873359</v>
      </c>
      <c r="CE212" s="25">
        <v>25.253423894000001</v>
      </c>
      <c r="CF212" s="25">
        <v>9.9358317671565342</v>
      </c>
      <c r="CG212" s="25">
        <v>7.2480509424719868</v>
      </c>
      <c r="CH212" s="25">
        <v>7.129755409495802</v>
      </c>
      <c r="CI212" s="25">
        <v>25.331360956000001</v>
      </c>
      <c r="CJ212" s="25">
        <v>9.8548887837862296</v>
      </c>
      <c r="CK212" s="25">
        <v>7.1890041630324504</v>
      </c>
      <c r="CL212" s="25">
        <v>6.7737653035579086</v>
      </c>
      <c r="CM212" s="25">
        <v>25.397791603999998</v>
      </c>
      <c r="CN212" s="25">
        <v>9.7856600005534347</v>
      </c>
      <c r="CO212" s="25">
        <v>7.1385027295022159</v>
      </c>
      <c r="CP212" s="25">
        <v>6.4484806321108348</v>
      </c>
      <c r="CQ212" s="25">
        <v>25.479904977</v>
      </c>
      <c r="CR212" s="25">
        <v>9.7068766556788066</v>
      </c>
      <c r="CS212" s="25">
        <v>7.0810313762776973</v>
      </c>
      <c r="CT212" s="25">
        <v>6.126081108424815</v>
      </c>
      <c r="CU212" s="25">
        <v>25.576464785999999</v>
      </c>
      <c r="CV212" s="25">
        <v>9.6032975852276934</v>
      </c>
      <c r="CW212" s="25">
        <v>7.0054718864637486</v>
      </c>
      <c r="CX212" s="25">
        <v>5.6715439661689331</v>
      </c>
      <c r="CY212" s="25">
        <v>25.805775312000002</v>
      </c>
      <c r="CZ212" s="25">
        <v>9.2386931059474957</v>
      </c>
      <c r="DA212" s="25">
        <v>6.7394979950365759</v>
      </c>
      <c r="DB212" s="25">
        <v>4.4746521933251913</v>
      </c>
      <c r="DC212" s="25">
        <v>25.977295156</v>
      </c>
      <c r="DD212" s="25">
        <v>9.15048892317688</v>
      </c>
      <c r="DE212" s="25">
        <v>6.6751542717285988</v>
      </c>
      <c r="DF212" s="25">
        <v>3.6225659030925002</v>
      </c>
      <c r="DG212" s="25">
        <v>26.094418953999998</v>
      </c>
      <c r="DH212" s="25">
        <v>9.0341860383069932</v>
      </c>
      <c r="DI212" s="25">
        <v>6.5903129364435271</v>
      </c>
      <c r="DJ212" s="25">
        <v>3.1342143628112922</v>
      </c>
      <c r="DK212" s="25">
        <v>26.171951274999998</v>
      </c>
      <c r="DL212" s="25">
        <v>8.92409127833875</v>
      </c>
      <c r="DM212" s="25">
        <v>6.5100003418415548</v>
      </c>
      <c r="DN212" s="25">
        <v>2.7905934178808209</v>
      </c>
      <c r="DO212" s="27">
        <v>25.096462875</v>
      </c>
      <c r="DP212" s="27">
        <v>10.353330674112483</v>
      </c>
      <c r="DQ212" s="27">
        <v>7.5526105824656788</v>
      </c>
      <c r="DR212" s="27">
        <v>7.7966021067188365</v>
      </c>
      <c r="DS212" s="27">
        <v>25.088518393000001</v>
      </c>
      <c r="DT212" s="27">
        <v>10.241453842615456</v>
      </c>
      <c r="DU212" s="27">
        <v>7.4709979914943574</v>
      </c>
      <c r="DV212" s="27">
        <v>7.7355734863060146</v>
      </c>
      <c r="DW212" s="27">
        <v>25.157517036999998</v>
      </c>
      <c r="DX212" s="27">
        <v>10.156107850346299</v>
      </c>
      <c r="DY212" s="27">
        <v>7.4087392783640222</v>
      </c>
      <c r="DZ212" s="27">
        <v>7.5296708778654828</v>
      </c>
      <c r="EA212" s="27">
        <v>25.258072243000001</v>
      </c>
      <c r="EB212" s="27">
        <v>9.9822599796901361</v>
      </c>
      <c r="EC212" s="27">
        <v>7.2819196771182222</v>
      </c>
      <c r="ED212" s="27">
        <v>7.2599709518316846</v>
      </c>
      <c r="EE212" s="27">
        <v>25.368888591000001</v>
      </c>
      <c r="EF212" s="27">
        <v>9.8430833960340038</v>
      </c>
      <c r="EG212" s="27">
        <v>7.1803922970277725</v>
      </c>
      <c r="EH212" s="27">
        <v>6.891124627367633</v>
      </c>
      <c r="EI212" s="27">
        <v>25.489191524999999</v>
      </c>
      <c r="EJ212" s="27">
        <v>9.7456654707442034</v>
      </c>
      <c r="EK212" s="27">
        <v>7.1093272768304274</v>
      </c>
      <c r="EL212" s="27">
        <v>6.4338840511367543</v>
      </c>
      <c r="EM212" s="27">
        <v>25.619165794000001</v>
      </c>
      <c r="EN212" s="27">
        <v>9.5952661013914966</v>
      </c>
      <c r="EO212" s="27">
        <v>6.9996130308236175</v>
      </c>
      <c r="EP212" s="27">
        <v>5.9486800061480132</v>
      </c>
      <c r="EQ212" s="27">
        <v>25.765021862000001</v>
      </c>
      <c r="ER212" s="27">
        <v>9.4864047458248528</v>
      </c>
      <c r="ES212" s="27">
        <v>6.9202001875605328</v>
      </c>
      <c r="ET212" s="27">
        <v>5.5197501981858164</v>
      </c>
      <c r="EU212" s="27">
        <v>25.923286510000001</v>
      </c>
      <c r="EV212" s="27">
        <v>9.3945664539361715</v>
      </c>
      <c r="EW212" s="27">
        <v>6.8532054322468294</v>
      </c>
      <c r="EX212" s="27">
        <v>5.1152033846979155</v>
      </c>
      <c r="EY212" s="27">
        <v>26.089787212000001</v>
      </c>
      <c r="EZ212" s="27">
        <v>9.2592310918365897</v>
      </c>
      <c r="FA212" s="27">
        <v>6.7544801698024566</v>
      </c>
      <c r="FB212" s="27">
        <v>4.5592908120425939</v>
      </c>
      <c r="FC212" s="27">
        <v>26.676328835</v>
      </c>
      <c r="FD212" s="27">
        <v>8.6786149081498394</v>
      </c>
      <c r="FE212" s="27">
        <v>6.3309287474347657</v>
      </c>
      <c r="FF212" s="27">
        <v>2.7744288501953989</v>
      </c>
      <c r="FG212" s="27">
        <v>27.039524329999999</v>
      </c>
      <c r="FH212" s="27">
        <v>8.3887414192676015</v>
      </c>
      <c r="FI212" s="27">
        <v>6.1194700730603087</v>
      </c>
      <c r="FJ212" s="27">
        <v>1.8893071472356588</v>
      </c>
      <c r="FK212" s="27">
        <v>27.250046707999999</v>
      </c>
      <c r="FL212" s="27">
        <v>8.2236558129280084</v>
      </c>
      <c r="FM212" s="27">
        <v>5.9990424216407758</v>
      </c>
      <c r="FN212" s="27">
        <v>1.711459302975932</v>
      </c>
      <c r="FO212" s="27">
        <v>27.380929564999999</v>
      </c>
      <c r="FP212" s="27">
        <v>7.9565354606114003</v>
      </c>
      <c r="FQ212" s="27">
        <v>5.8041818436102837</v>
      </c>
      <c r="FR212" s="27">
        <v>1.8345375444037302</v>
      </c>
      <c r="FS212" s="28">
        <v>25.09769008</v>
      </c>
      <c r="FT212" s="28">
        <v>10.353330674112483</v>
      </c>
      <c r="FU212" s="28">
        <v>7.5526105824656788</v>
      </c>
      <c r="FV212" s="28">
        <v>7.7966021067188365</v>
      </c>
      <c r="FW212" s="28">
        <v>25.084050969</v>
      </c>
      <c r="FX212" s="28">
        <v>10.359870794150879</v>
      </c>
      <c r="FY212" s="28">
        <v>7.5573815089788345</v>
      </c>
      <c r="FZ212" s="28">
        <v>7.7437082696403117</v>
      </c>
      <c r="GA212" s="28">
        <v>25.161700195999998</v>
      </c>
      <c r="GB212" s="28">
        <v>10.331535651488229</v>
      </c>
      <c r="GC212" s="28">
        <v>7.5367114169025999</v>
      </c>
      <c r="GD212" s="28">
        <v>7.5554911881587401</v>
      </c>
      <c r="GE212" s="28">
        <v>25.283522308999999</v>
      </c>
      <c r="GF212" s="28">
        <v>10.236699071178126</v>
      </c>
      <c r="GG212" s="28">
        <v>7.4675294519291553</v>
      </c>
      <c r="GH212" s="28">
        <v>7.3135594739650145</v>
      </c>
      <c r="GI212" s="28">
        <v>25.432981515999998</v>
      </c>
      <c r="GJ212" s="28">
        <v>10.124181258598449</v>
      </c>
      <c r="GK212" s="28">
        <v>7.3854492741821032</v>
      </c>
      <c r="GL212" s="28">
        <v>6.9967527619512389</v>
      </c>
      <c r="GM212" s="28">
        <v>25.609467589000001</v>
      </c>
      <c r="GN212" s="28">
        <v>10.020223356458763</v>
      </c>
      <c r="GO212" s="28">
        <v>7.3096134319256274</v>
      </c>
      <c r="GP212" s="28">
        <v>6.5949974055905063</v>
      </c>
      <c r="GQ212" s="28">
        <v>25.813663167999998</v>
      </c>
      <c r="GR212" s="28">
        <v>9.8869236429578802</v>
      </c>
      <c r="GS212" s="28">
        <v>7.2123731467926779</v>
      </c>
      <c r="GT212" s="28">
        <v>6.1540223505199734</v>
      </c>
      <c r="GU212" s="28">
        <v>26.028847718000002</v>
      </c>
      <c r="GV212" s="28">
        <v>9.7480356275790871</v>
      </c>
      <c r="GW212" s="28">
        <v>7.111056273242955</v>
      </c>
      <c r="GX212" s="28">
        <v>5.778683011723956</v>
      </c>
      <c r="GY212" s="28">
        <v>26.215307926000001</v>
      </c>
      <c r="GZ212" s="28">
        <v>9.6299908166640549</v>
      </c>
      <c r="HA212" s="28">
        <v>7.0249442271599234</v>
      </c>
      <c r="HB212" s="28">
        <v>5.4769301995282138</v>
      </c>
      <c r="HC212" s="28">
        <v>26.432849738000002</v>
      </c>
      <c r="HD212" s="28">
        <v>9.4635000746308595</v>
      </c>
      <c r="HE212" s="28">
        <v>6.9034915488149169</v>
      </c>
      <c r="HF212" s="28">
        <v>5.0604502859038831</v>
      </c>
      <c r="HG212" s="28">
        <v>27.179372172000001</v>
      </c>
      <c r="HH212" s="28">
        <v>8.7206011606097782</v>
      </c>
      <c r="HI212" s="28">
        <v>6.3615571340504768</v>
      </c>
      <c r="HJ212" s="28">
        <v>2.761195585128867</v>
      </c>
      <c r="HK212" s="28">
        <v>27.795121891000001</v>
      </c>
      <c r="HL212" s="28">
        <v>7.680996327195067</v>
      </c>
      <c r="HM212" s="28">
        <v>5.6031798819780665</v>
      </c>
      <c r="HN212" s="28">
        <v>-1.8653116627379021</v>
      </c>
      <c r="HO212" s="28">
        <v>28.123392486</v>
      </c>
      <c r="HP212" s="28">
        <v>6.8533339728539486</v>
      </c>
      <c r="HQ212" s="28">
        <v>4.9994117176195907</v>
      </c>
      <c r="HR212" s="28">
        <v>-5.3829724540883603</v>
      </c>
      <c r="HS212" s="28">
        <v>28.274325814000001</v>
      </c>
      <c r="HT212" s="28">
        <v>6.2593478166681447</v>
      </c>
      <c r="HU212" s="28">
        <v>4.5661070864573512</v>
      </c>
      <c r="HV212" s="28">
        <v>-7.6891118102668941</v>
      </c>
      <c r="HW212" s="29">
        <v>25.09769008</v>
      </c>
      <c r="HX212" s="29">
        <v>10.353330674112488</v>
      </c>
      <c r="HY212" s="29">
        <v>7.5526105824656833</v>
      </c>
      <c r="HZ212" s="29">
        <v>7.7966021067188365</v>
      </c>
      <c r="IA212" s="29">
        <v>25.0656623</v>
      </c>
      <c r="IB212" s="29">
        <v>10.293783092405404</v>
      </c>
      <c r="IC212" s="29">
        <v>7.5091714506618752</v>
      </c>
      <c r="ID212" s="29">
        <v>7.8073522082522349</v>
      </c>
      <c r="IE212" s="29">
        <v>25.173686720999999</v>
      </c>
      <c r="IF212" s="29">
        <v>10.115835715406485</v>
      </c>
      <c r="IG212" s="29">
        <v>7.3793613166144327</v>
      </c>
      <c r="IH212" s="29">
        <v>7.5313406810839023</v>
      </c>
      <c r="II212" s="29">
        <v>25.298789218</v>
      </c>
      <c r="IJ212" s="29">
        <v>9.9042365330256086</v>
      </c>
      <c r="IK212" s="29">
        <v>7.2250026590582843</v>
      </c>
      <c r="IL212" s="29">
        <v>7.2796142619432835</v>
      </c>
      <c r="IM212" s="29">
        <v>25.445672179999999</v>
      </c>
      <c r="IN212" s="29">
        <v>9.4419069958025066</v>
      </c>
      <c r="IO212" s="29">
        <v>6.8877396984393835</v>
      </c>
      <c r="IP212" s="29">
        <v>6.9799999733034745</v>
      </c>
      <c r="IQ212" s="29">
        <v>25.610355547000001</v>
      </c>
      <c r="IR212" s="29">
        <v>9.3321357828363976</v>
      </c>
      <c r="IS212" s="29">
        <v>6.8076631268708816</v>
      </c>
      <c r="IT212" s="29">
        <v>6.6267317618725716</v>
      </c>
      <c r="IU212" s="29">
        <v>25.805651863000001</v>
      </c>
      <c r="IV212" s="29">
        <v>9.1055895289412359</v>
      </c>
      <c r="IW212" s="29">
        <v>6.6424007887457437</v>
      </c>
      <c r="IX212" s="29">
        <v>6.2462596930874401</v>
      </c>
      <c r="IY212" s="29">
        <v>25.964889992</v>
      </c>
      <c r="IZ212" s="29">
        <v>9.0160408244944641</v>
      </c>
      <c r="JA212" s="29">
        <v>6.57707625559412</v>
      </c>
      <c r="JB212" s="29">
        <v>5.9468962590738244</v>
      </c>
      <c r="JC212" s="29">
        <v>26.125856526</v>
      </c>
      <c r="JD212" s="29">
        <v>8.9072223995806006</v>
      </c>
      <c r="JE212" s="29">
        <v>6.4976947296445351</v>
      </c>
      <c r="JF212" s="29">
        <v>5.5641996961497284</v>
      </c>
      <c r="JG212" s="29">
        <v>26.341533472000002</v>
      </c>
      <c r="JH212" s="29">
        <v>8.6485086837953915</v>
      </c>
      <c r="JI212" s="29">
        <v>6.3089666759222593</v>
      </c>
      <c r="JJ212" s="29">
        <v>4.3609216084844817</v>
      </c>
      <c r="JK212" s="29">
        <v>27.100410033999999</v>
      </c>
      <c r="JL212" s="29">
        <v>7.4939535532493018</v>
      </c>
      <c r="JM212" s="29">
        <v>5.4667347824886097</v>
      </c>
      <c r="JN212" s="29">
        <v>-0.90627532280827694</v>
      </c>
      <c r="JO212" s="29">
        <v>27.549177622000002</v>
      </c>
      <c r="JP212" s="29">
        <v>6.4492498704526549</v>
      </c>
      <c r="JQ212" s="29">
        <v>4.7046379907808342</v>
      </c>
      <c r="JR212" s="29">
        <v>-5.0162702726765929</v>
      </c>
      <c r="JS212" s="29">
        <v>27.675117945</v>
      </c>
      <c r="JT212" s="29">
        <v>5.87905803948391</v>
      </c>
      <c r="JU212" s="29">
        <v>4.2886909885878239</v>
      </c>
      <c r="JV212" s="29">
        <v>-7.2588914335692891</v>
      </c>
      <c r="JW212" s="29">
        <v>27.570823222000001</v>
      </c>
      <c r="JX212" s="29">
        <v>5.8807061956584841</v>
      </c>
      <c r="JY212" s="29">
        <v>4.289893295570713</v>
      </c>
      <c r="JZ212" s="29">
        <v>-6.4771243486735344</v>
      </c>
    </row>
    <row r="213" spans="1:286" ht="15" thickBot="1" x14ac:dyDescent="0.4">
      <c r="A213" s="2"/>
      <c r="B213" s="74" t="s">
        <v>686</v>
      </c>
      <c r="C213" s="74" t="s">
        <v>555</v>
      </c>
      <c r="D213" s="74" t="s">
        <v>849</v>
      </c>
      <c r="E213" s="87">
        <v>380056</v>
      </c>
      <c r="F213" s="84">
        <v>395083</v>
      </c>
      <c r="G213" s="22">
        <v>30.668980514000001</v>
      </c>
      <c r="H213" s="22">
        <v>7.7907459114479476</v>
      </c>
      <c r="I213" s="22">
        <v>5.6832406757013931</v>
      </c>
      <c r="J213" s="22">
        <v>16.503275606861536</v>
      </c>
      <c r="K213" s="22">
        <v>30.651249994</v>
      </c>
      <c r="L213" s="22">
        <v>7.5546193551706526</v>
      </c>
      <c r="M213" s="22">
        <v>5.5109896403702967</v>
      </c>
      <c r="N213" s="22">
        <v>15.243920925427513</v>
      </c>
      <c r="O213" s="22">
        <v>30.688293916999999</v>
      </c>
      <c r="P213" s="22">
        <v>7.4729129874340297</v>
      </c>
      <c r="Q213" s="22">
        <v>5.4513859826637541</v>
      </c>
      <c r="R213" s="22">
        <v>14.902861460653623</v>
      </c>
      <c r="S213" s="22">
        <v>30.754344376999999</v>
      </c>
      <c r="T213" s="22">
        <v>7.5164649312344922</v>
      </c>
      <c r="U213" s="22">
        <v>5.4831565193140301</v>
      </c>
      <c r="V213" s="22">
        <v>14.697182713783485</v>
      </c>
      <c r="W213" s="22">
        <v>30.832629628999999</v>
      </c>
      <c r="X213" s="22">
        <v>7.451137015533801</v>
      </c>
      <c r="Y213" s="22">
        <v>5.4355007143386178</v>
      </c>
      <c r="Z213" s="22">
        <v>14.39403025954644</v>
      </c>
      <c r="AA213" s="22">
        <v>30.919497540000002</v>
      </c>
      <c r="AB213" s="22">
        <v>7.3190006836038508</v>
      </c>
      <c r="AC213" s="22">
        <v>5.3391090998644772</v>
      </c>
      <c r="AD213" s="22">
        <v>14.079029802602252</v>
      </c>
      <c r="AE213" s="22">
        <v>31.01264089</v>
      </c>
      <c r="AF213" s="22">
        <v>7.196939058185654</v>
      </c>
      <c r="AG213" s="22">
        <v>5.2500668435255085</v>
      </c>
      <c r="AH213" s="22">
        <v>13.700385815769716</v>
      </c>
      <c r="AI213" s="22">
        <v>31.117445008000001</v>
      </c>
      <c r="AJ213" s="22">
        <v>7.1123214820105352</v>
      </c>
      <c r="AK213" s="22">
        <v>5.188339499794397</v>
      </c>
      <c r="AL213" s="22">
        <v>13.421067736977646</v>
      </c>
      <c r="AM213" s="22">
        <v>31.218386367000001</v>
      </c>
      <c r="AN213" s="22">
        <v>7.0151196513424727</v>
      </c>
      <c r="AO213" s="22">
        <v>5.1174321176150306</v>
      </c>
      <c r="AP213" s="22">
        <v>13.088383909170476</v>
      </c>
      <c r="AQ213" s="22">
        <v>31.325808676000001</v>
      </c>
      <c r="AR213" s="22">
        <v>6.8972903985116059</v>
      </c>
      <c r="AS213" s="22">
        <v>5.0314773181532901</v>
      </c>
      <c r="AT213" s="22">
        <v>12.633978315225024</v>
      </c>
      <c r="AU213" s="22">
        <v>31.741585192999999</v>
      </c>
      <c r="AV213" s="22">
        <v>6.460370128168309</v>
      </c>
      <c r="AW213" s="22">
        <v>4.7127500639625586</v>
      </c>
      <c r="AX213" s="22">
        <v>10.942693474636265</v>
      </c>
      <c r="AY213" s="22">
        <v>32.072877894000001</v>
      </c>
      <c r="AZ213" s="22">
        <v>6.5382059496799831</v>
      </c>
      <c r="BA213" s="22">
        <v>4.7695302120857006</v>
      </c>
      <c r="BB213" s="22">
        <v>9.9834741741346349</v>
      </c>
      <c r="BC213" s="22">
        <v>32.291190190999998</v>
      </c>
      <c r="BD213" s="22">
        <v>7.1348841772858247</v>
      </c>
      <c r="BE213" s="22">
        <v>5.2047986718684802</v>
      </c>
      <c r="BF213" s="22">
        <v>9.6051083870851954</v>
      </c>
      <c r="BG213" s="22">
        <v>32.445241324999998</v>
      </c>
      <c r="BH213" s="22">
        <v>7.3498521901344445</v>
      </c>
      <c r="BI213" s="22">
        <v>5.3616148443482876</v>
      </c>
      <c r="BJ213" s="22">
        <v>9.6392228083706541</v>
      </c>
      <c r="BK213" s="25">
        <v>30.668523603000001</v>
      </c>
      <c r="BL213" s="25">
        <v>7.7907459114479476</v>
      </c>
      <c r="BM213" s="25">
        <v>5.6832406757013931</v>
      </c>
      <c r="BN213" s="25">
        <v>16.503275606861536</v>
      </c>
      <c r="BO213" s="25">
        <v>30.658716418000001</v>
      </c>
      <c r="BP213" s="25">
        <v>7.6648365138467707</v>
      </c>
      <c r="BQ213" s="25">
        <v>5.5913915231255684</v>
      </c>
      <c r="BR213" s="25">
        <v>15.854469492733758</v>
      </c>
      <c r="BS213" s="25">
        <v>30.685644036999999</v>
      </c>
      <c r="BT213" s="25">
        <v>7.6153877708528279</v>
      </c>
      <c r="BU213" s="25">
        <v>5.555319353561865</v>
      </c>
      <c r="BV213" s="25">
        <v>15.589892220981358</v>
      </c>
      <c r="BW213" s="25">
        <v>30.730491407999999</v>
      </c>
      <c r="BX213" s="25">
        <v>7.5629753593276368</v>
      </c>
      <c r="BY213" s="25">
        <v>5.5170852290663062</v>
      </c>
      <c r="BZ213" s="25">
        <v>15.476031963272158</v>
      </c>
      <c r="CA213" s="25">
        <v>30.779147610999999</v>
      </c>
      <c r="CB213" s="25">
        <v>7.6042706913622773</v>
      </c>
      <c r="CC213" s="25">
        <v>5.5472095988511043</v>
      </c>
      <c r="CD213" s="25">
        <v>15.285165857822058</v>
      </c>
      <c r="CE213" s="25">
        <v>30.839504230999999</v>
      </c>
      <c r="CF213" s="25">
        <v>7.5503133181027549</v>
      </c>
      <c r="CG213" s="25">
        <v>5.5078484462800885</v>
      </c>
      <c r="CH213" s="25">
        <v>15.047435014951432</v>
      </c>
      <c r="CI213" s="25">
        <v>30.914325766000001</v>
      </c>
      <c r="CJ213" s="25">
        <v>7.4612836522245303</v>
      </c>
      <c r="CK213" s="25">
        <v>5.4429025445379029</v>
      </c>
      <c r="CL213" s="25">
        <v>14.718441015757376</v>
      </c>
      <c r="CM213" s="25">
        <v>31.003052693000001</v>
      </c>
      <c r="CN213" s="25">
        <v>7.4067581317465621</v>
      </c>
      <c r="CO213" s="25">
        <v>5.4031269364810637</v>
      </c>
      <c r="CP213" s="25">
        <v>14.476331800377634</v>
      </c>
      <c r="CQ213" s="25">
        <v>31.105575606999999</v>
      </c>
      <c r="CR213" s="25">
        <v>7.3387964279273685</v>
      </c>
      <c r="CS213" s="25">
        <v>5.3535498197421321</v>
      </c>
      <c r="CT213" s="25">
        <v>14.179331306712646</v>
      </c>
      <c r="CU213" s="25">
        <v>31.217763769000001</v>
      </c>
      <c r="CV213" s="25">
        <v>7.2637312226285742</v>
      </c>
      <c r="CW213" s="25">
        <v>5.2987907975723667</v>
      </c>
      <c r="CX213" s="25">
        <v>13.84716535700219</v>
      </c>
      <c r="CY213" s="25">
        <v>31.400437426</v>
      </c>
      <c r="CZ213" s="25">
        <v>7.0740232116450397</v>
      </c>
      <c r="DA213" s="25">
        <v>5.1604014447706339</v>
      </c>
      <c r="DB213" s="25">
        <v>12.787792628504242</v>
      </c>
      <c r="DC213" s="25">
        <v>31.551122989</v>
      </c>
      <c r="DD213" s="25">
        <v>7.1095241065513282</v>
      </c>
      <c r="DE213" s="25">
        <v>5.1862988533433798</v>
      </c>
      <c r="DF213" s="25">
        <v>11.905382359908824</v>
      </c>
      <c r="DG213" s="25">
        <v>31.671366806000002</v>
      </c>
      <c r="DH213" s="25">
        <v>7.475424205216683</v>
      </c>
      <c r="DI213" s="25">
        <v>5.4532178810737575</v>
      </c>
      <c r="DJ213" s="25">
        <v>11.283994638667963</v>
      </c>
      <c r="DK213" s="25">
        <v>31.761872666999999</v>
      </c>
      <c r="DL213" s="25">
        <v>7.5834718516698798</v>
      </c>
      <c r="DM213" s="25">
        <v>5.5320371348674522</v>
      </c>
      <c r="DN213" s="25">
        <v>10.816941367021322</v>
      </c>
      <c r="DO213" s="27">
        <v>30.668980514000001</v>
      </c>
      <c r="DP213" s="27">
        <v>7.7907459114479476</v>
      </c>
      <c r="DQ213" s="27">
        <v>5.6832406757013931</v>
      </c>
      <c r="DR213" s="27">
        <v>16.503275606861536</v>
      </c>
      <c r="DS213" s="27">
        <v>30.651205088000001</v>
      </c>
      <c r="DT213" s="27">
        <v>7.5278573188833473</v>
      </c>
      <c r="DU213" s="27">
        <v>5.4914671074932953</v>
      </c>
      <c r="DV213" s="27">
        <v>15.243946021969023</v>
      </c>
      <c r="DW213" s="27">
        <v>30.688204102</v>
      </c>
      <c r="DX213" s="27">
        <v>7.4139628512950564</v>
      </c>
      <c r="DY213" s="27">
        <v>5.408382679083946</v>
      </c>
      <c r="DZ213" s="27">
        <v>14.902911842633374</v>
      </c>
      <c r="EA213" s="27">
        <v>30.754210842999999</v>
      </c>
      <c r="EB213" s="27">
        <v>7.4786699534941343</v>
      </c>
      <c r="EC213" s="27">
        <v>5.4555856092532107</v>
      </c>
      <c r="ED213" s="27">
        <v>14.697257320810296</v>
      </c>
      <c r="EE213" s="27">
        <v>30.832453551</v>
      </c>
      <c r="EF213" s="27">
        <v>7.4199468046229429</v>
      </c>
      <c r="EG213" s="27">
        <v>5.4127478897250176</v>
      </c>
      <c r="EH213" s="27">
        <v>14.394128582507427</v>
      </c>
      <c r="EI213" s="27">
        <v>30.919550176000001</v>
      </c>
      <c r="EJ213" s="27">
        <v>7.2902036655332498</v>
      </c>
      <c r="EK213" s="27">
        <v>5.3181020761086053</v>
      </c>
      <c r="EL213" s="27">
        <v>14.079000443991253</v>
      </c>
      <c r="EM213" s="27">
        <v>31.013199416999999</v>
      </c>
      <c r="EN213" s="27">
        <v>7.1704780829585903</v>
      </c>
      <c r="EO213" s="27">
        <v>5.2307639305004292</v>
      </c>
      <c r="EP213" s="27">
        <v>13.700072142158632</v>
      </c>
      <c r="EQ213" s="27">
        <v>31.118100105</v>
      </c>
      <c r="ER213" s="27">
        <v>7.0848155151076639</v>
      </c>
      <c r="ES213" s="27">
        <v>5.168274279890718</v>
      </c>
      <c r="ET213" s="27">
        <v>13.42070133072858</v>
      </c>
      <c r="EU213" s="27">
        <v>31.219106492000002</v>
      </c>
      <c r="EV213" s="27">
        <v>6.9877199747963106</v>
      </c>
      <c r="EW213" s="27">
        <v>5.0974444350467429</v>
      </c>
      <c r="EX213" s="27">
        <v>13.087969187719253</v>
      </c>
      <c r="EY213" s="27">
        <v>31.319151428000001</v>
      </c>
      <c r="EZ213" s="27">
        <v>6.8755698578449564</v>
      </c>
      <c r="FA213" s="27">
        <v>5.0156324861413086</v>
      </c>
      <c r="FB213" s="27">
        <v>12.667861285832146</v>
      </c>
      <c r="FC213" s="27">
        <v>31.697146413999999</v>
      </c>
      <c r="FD213" s="27">
        <v>6.4610822433529025</v>
      </c>
      <c r="FE213" s="27">
        <v>4.7132695420752926</v>
      </c>
      <c r="FF213" s="27">
        <v>11.089486867264363</v>
      </c>
      <c r="FG213" s="27">
        <v>31.984909248000001</v>
      </c>
      <c r="FH213" s="27">
        <v>6.5565297876339246</v>
      </c>
      <c r="FI213" s="27">
        <v>4.7828971967593734</v>
      </c>
      <c r="FJ213" s="27">
        <v>10.172788795408472</v>
      </c>
      <c r="FK213" s="27">
        <v>32.183962747999999</v>
      </c>
      <c r="FL213" s="27">
        <v>7.1639226471363004</v>
      </c>
      <c r="FM213" s="27">
        <v>5.2259818313361572</v>
      </c>
      <c r="FN213" s="27">
        <v>9.7861348401441788</v>
      </c>
      <c r="FO213" s="27">
        <v>32.313112447000002</v>
      </c>
      <c r="FP213" s="27">
        <v>7.3918411626459362</v>
      </c>
      <c r="FQ213" s="27">
        <v>5.3922452152037357</v>
      </c>
      <c r="FR213" s="27">
        <v>9.8051857647261045</v>
      </c>
      <c r="FS213" s="28">
        <v>30.670201737999999</v>
      </c>
      <c r="FT213" s="28">
        <v>7.7907459114479476</v>
      </c>
      <c r="FU213" s="28">
        <v>5.6832406757013931</v>
      </c>
      <c r="FV213" s="28">
        <v>16.503275606861536</v>
      </c>
      <c r="FW213" s="28">
        <v>30.649311944000001</v>
      </c>
      <c r="FX213" s="28">
        <v>7.5247864467586529</v>
      </c>
      <c r="FY213" s="28">
        <v>5.4892269490325631</v>
      </c>
      <c r="FZ213" s="28">
        <v>15.232332443184845</v>
      </c>
      <c r="GA213" s="28">
        <v>30.694915697999999</v>
      </c>
      <c r="GB213" s="28">
        <v>7.397233114109433</v>
      </c>
      <c r="GC213" s="28">
        <v>5.3961785687268851</v>
      </c>
      <c r="GD213" s="28">
        <v>14.890274116435378</v>
      </c>
      <c r="GE213" s="28">
        <v>30.780037352000001</v>
      </c>
      <c r="GF213" s="28">
        <v>7.1116241880309827</v>
      </c>
      <c r="GG213" s="28">
        <v>5.1878308335443926</v>
      </c>
      <c r="GH213" s="28">
        <v>14.67762005038114</v>
      </c>
      <c r="GI213" s="28">
        <v>30.890397206999999</v>
      </c>
      <c r="GJ213" s="28">
        <v>6.7308920355981376</v>
      </c>
      <c r="GK213" s="28">
        <v>4.9100920290899754</v>
      </c>
      <c r="GL213" s="28">
        <v>14.375114520232806</v>
      </c>
      <c r="GM213" s="28">
        <v>31.023363336999999</v>
      </c>
      <c r="GN213" s="28">
        <v>6.3628365076295275</v>
      </c>
      <c r="GO213" s="28">
        <v>4.6416006456918497</v>
      </c>
      <c r="GP213" s="28">
        <v>14.038095519798892</v>
      </c>
      <c r="GQ213" s="28">
        <v>31.137151675999998</v>
      </c>
      <c r="GR213" s="28">
        <v>6.1780095199201179</v>
      </c>
      <c r="GS213" s="28">
        <v>4.5067719314125192</v>
      </c>
      <c r="GT213" s="28">
        <v>13.585825151272726</v>
      </c>
      <c r="GU213" s="28">
        <v>31.268413859999999</v>
      </c>
      <c r="GV213" s="28">
        <v>6.0322352732776023</v>
      </c>
      <c r="GW213" s="28">
        <v>4.4004316480294996</v>
      </c>
      <c r="GX213" s="28">
        <v>13.228852308382928</v>
      </c>
      <c r="GY213" s="28">
        <v>31.412105335</v>
      </c>
      <c r="GZ213" s="28">
        <v>5.8807156309192106</v>
      </c>
      <c r="HA213" s="28">
        <v>4.2899001784620507</v>
      </c>
      <c r="HB213" s="28">
        <v>12.87185470376799</v>
      </c>
      <c r="HC213" s="28">
        <v>31.580305311</v>
      </c>
      <c r="HD213" s="28">
        <v>5.7228923498091984</v>
      </c>
      <c r="HE213" s="28">
        <v>4.1747702921877368</v>
      </c>
      <c r="HF213" s="28">
        <v>12.48524333191968</v>
      </c>
      <c r="HG213" s="28">
        <v>29.833120173225939</v>
      </c>
      <c r="HH213" s="28">
        <v>4.8392248303326921</v>
      </c>
      <c r="HI213" s="28">
        <v>3.5301471395951949</v>
      </c>
      <c r="HJ213" s="28">
        <v>10.043993429476615</v>
      </c>
      <c r="HK213" s="28">
        <v>22.758725872225288</v>
      </c>
      <c r="HL213" s="28">
        <v>3.6916886570399421</v>
      </c>
      <c r="HM213" s="28">
        <v>2.6930354777563879</v>
      </c>
      <c r="HN213" s="28">
        <v>4.9627669806186887</v>
      </c>
      <c r="HO213" s="28">
        <v>18.452698285498823</v>
      </c>
      <c r="HP213" s="28">
        <v>2.993208729469865</v>
      </c>
      <c r="HQ213" s="28">
        <v>2.1835040951843885</v>
      </c>
      <c r="HR213" s="28">
        <v>1.1308776521242763</v>
      </c>
      <c r="HS213" s="28">
        <v>14.695705515050069</v>
      </c>
      <c r="HT213" s="28">
        <v>2.3837876365178543</v>
      </c>
      <c r="HU213" s="28">
        <v>1.7389398925441868</v>
      </c>
      <c r="HV213" s="28">
        <v>-1.5141300551109609</v>
      </c>
      <c r="HW213" s="29">
        <v>30.670201737999999</v>
      </c>
      <c r="HX213" s="29">
        <v>7.7907459114479476</v>
      </c>
      <c r="HY213" s="29">
        <v>5.6832406757013931</v>
      </c>
      <c r="HZ213" s="29">
        <v>16.503275606861536</v>
      </c>
      <c r="IA213" s="29">
        <v>30.630689483000001</v>
      </c>
      <c r="IB213" s="29">
        <v>7.5322105021451282</v>
      </c>
      <c r="IC213" s="29">
        <v>5.494642694075548</v>
      </c>
      <c r="ID213" s="29">
        <v>15.295479634451068</v>
      </c>
      <c r="IE213" s="29">
        <v>30.700947381999999</v>
      </c>
      <c r="IF213" s="29">
        <v>7.5719879921171724</v>
      </c>
      <c r="IG213" s="29">
        <v>5.5236598192078459</v>
      </c>
      <c r="IH213" s="29">
        <v>14.869903481207595</v>
      </c>
      <c r="II213" s="29">
        <v>30.783443982000001</v>
      </c>
      <c r="IJ213" s="29">
        <v>7.525800780471414</v>
      </c>
      <c r="IK213" s="29">
        <v>5.4899668913539559</v>
      </c>
      <c r="IL213" s="29">
        <v>14.673113305916475</v>
      </c>
      <c r="IM213" s="29">
        <v>30.887328864000001</v>
      </c>
      <c r="IN213" s="29">
        <v>7.3591679538806956</v>
      </c>
      <c r="IO213" s="29">
        <v>5.3684105643024091</v>
      </c>
      <c r="IP213" s="29">
        <v>14.373678900988679</v>
      </c>
      <c r="IQ213" s="29">
        <v>30.975382382999999</v>
      </c>
      <c r="IR213" s="29">
        <v>7.1716279376730618</v>
      </c>
      <c r="IS213" s="29">
        <v>5.2316027335057775</v>
      </c>
      <c r="IT213" s="29">
        <v>14.07061693846182</v>
      </c>
      <c r="IU213" s="29">
        <v>31.073716281999999</v>
      </c>
      <c r="IV213" s="29">
        <v>7.0126874416549914</v>
      </c>
      <c r="IW213" s="29">
        <v>5.1156578545104656</v>
      </c>
      <c r="IX213" s="29">
        <v>13.681299036404177</v>
      </c>
      <c r="IY213" s="29">
        <v>31.184965777999999</v>
      </c>
      <c r="IZ213" s="29">
        <v>6.9276930037638706</v>
      </c>
      <c r="JA213" s="29">
        <v>5.0536555954043898</v>
      </c>
      <c r="JB213" s="29">
        <v>13.39770167135644</v>
      </c>
      <c r="JC213" s="29">
        <v>31.314133595000001</v>
      </c>
      <c r="JD213" s="29">
        <v>6.8177641172259982</v>
      </c>
      <c r="JE213" s="29">
        <v>4.9734640031604984</v>
      </c>
      <c r="JF213" s="29">
        <v>12.982087479502752</v>
      </c>
      <c r="JG213" s="29">
        <v>31.497607925000001</v>
      </c>
      <c r="JH213" s="29">
        <v>6.5851168061916745</v>
      </c>
      <c r="JI213" s="29">
        <v>4.8037510287943395</v>
      </c>
      <c r="JJ213" s="29">
        <v>11.76428624509956</v>
      </c>
      <c r="JK213" s="29">
        <v>32.176717203999999</v>
      </c>
      <c r="JL213" s="29">
        <v>6.4366332278030418</v>
      </c>
      <c r="JM213" s="29">
        <v>4.6954343256232134</v>
      </c>
      <c r="JN213" s="29">
        <v>6.0381284662969392</v>
      </c>
      <c r="JO213" s="29">
        <v>32.622208325999999</v>
      </c>
      <c r="JP213" s="29">
        <v>5.3333204262155443</v>
      </c>
      <c r="JQ213" s="29">
        <v>3.8905829977432687</v>
      </c>
      <c r="JR213" s="29">
        <v>1.4969938296259571</v>
      </c>
      <c r="JS213" s="29">
        <v>30.53917952536705</v>
      </c>
      <c r="JT213" s="29">
        <v>4.953754585474976</v>
      </c>
      <c r="JU213" s="29">
        <v>3.6136950014303877</v>
      </c>
      <c r="JV213" s="29">
        <v>-1.0133603706926522</v>
      </c>
      <c r="JW213" s="29">
        <v>30.808369100528679</v>
      </c>
      <c r="JX213" s="29">
        <v>4.9974197759956089</v>
      </c>
      <c r="JY213" s="29">
        <v>3.6455481499863507</v>
      </c>
      <c r="JZ213" s="29">
        <v>-0.29627436022374098</v>
      </c>
    </row>
    <row r="214" spans="1:286" ht="15" thickBot="1" x14ac:dyDescent="0.4">
      <c r="A214" s="2"/>
      <c r="B214" s="74" t="s">
        <v>687</v>
      </c>
      <c r="C214" s="74" t="s">
        <v>479</v>
      </c>
      <c r="D214" s="74" t="s">
        <v>855</v>
      </c>
      <c r="E214" s="87">
        <v>360581</v>
      </c>
      <c r="F214" s="84">
        <v>437001</v>
      </c>
      <c r="G214" s="22">
        <v>30.293982188000001</v>
      </c>
      <c r="H214" s="22">
        <v>15.46804946150778</v>
      </c>
      <c r="I214" s="22">
        <v>11.283726728172013</v>
      </c>
      <c r="J214" s="22">
        <v>15.292218995905852</v>
      </c>
      <c r="K214" s="22">
        <v>30.302293639999998</v>
      </c>
      <c r="L214" s="22">
        <v>15.309116404010783</v>
      </c>
      <c r="M214" s="22">
        <v>11.167787275474263</v>
      </c>
      <c r="N214" s="22">
        <v>14.095605305263975</v>
      </c>
      <c r="O214" s="22">
        <v>30.362666329</v>
      </c>
      <c r="P214" s="22">
        <v>15.270894120567663</v>
      </c>
      <c r="Q214" s="22">
        <v>11.139904651852444</v>
      </c>
      <c r="R214" s="22">
        <v>13.927113333403113</v>
      </c>
      <c r="S214" s="22">
        <v>30.446608719</v>
      </c>
      <c r="T214" s="22">
        <v>15.161503125964526</v>
      </c>
      <c r="U214" s="22">
        <v>11.060105444286139</v>
      </c>
      <c r="V214" s="22">
        <v>13.487760636699006</v>
      </c>
      <c r="W214" s="22">
        <v>30.536171414999998</v>
      </c>
      <c r="X214" s="22">
        <v>15.19942690263102</v>
      </c>
      <c r="Y214" s="22">
        <v>11.08777031137037</v>
      </c>
      <c r="Z214" s="22">
        <v>13.279585112904572</v>
      </c>
      <c r="AA214" s="22">
        <v>30.63310354</v>
      </c>
      <c r="AB214" s="22">
        <v>15.138072021003691</v>
      </c>
      <c r="AC214" s="22">
        <v>11.043012779436888</v>
      </c>
      <c r="AD214" s="22">
        <v>12.891409824524734</v>
      </c>
      <c r="AE214" s="22">
        <v>30.732186380999998</v>
      </c>
      <c r="AF214" s="22">
        <v>15.023187160107135</v>
      </c>
      <c r="AG214" s="22">
        <v>10.959205872897915</v>
      </c>
      <c r="AH214" s="22">
        <v>12.49437723076724</v>
      </c>
      <c r="AI214" s="22">
        <v>30.831218660000001</v>
      </c>
      <c r="AJ214" s="22">
        <v>14.927024375919897</v>
      </c>
      <c r="AK214" s="22">
        <v>10.889056460660182</v>
      </c>
      <c r="AL214" s="22">
        <v>12.117239221051797</v>
      </c>
      <c r="AM214" s="22">
        <v>30.937991926999999</v>
      </c>
      <c r="AN214" s="22">
        <v>14.824559409336239</v>
      </c>
      <c r="AO214" s="22">
        <v>10.814309694106424</v>
      </c>
      <c r="AP214" s="22">
        <v>11.752942839528586</v>
      </c>
      <c r="AQ214" s="22">
        <v>31.06700026</v>
      </c>
      <c r="AR214" s="22">
        <v>14.643892375293847</v>
      </c>
      <c r="AS214" s="22">
        <v>10.682515608110208</v>
      </c>
      <c r="AT214" s="22">
        <v>11.094342455169361</v>
      </c>
      <c r="AU214" s="22">
        <v>31.632638603</v>
      </c>
      <c r="AV214" s="22">
        <v>13.898574618196633</v>
      </c>
      <c r="AW214" s="22">
        <v>10.138816680998083</v>
      </c>
      <c r="AX214" s="22">
        <v>8.6625446153723153</v>
      </c>
      <c r="AY214" s="22">
        <v>32.209955299000001</v>
      </c>
      <c r="AZ214" s="22">
        <v>13.317103541380202</v>
      </c>
      <c r="BA214" s="22">
        <v>9.7146416259945454</v>
      </c>
      <c r="BB214" s="22">
        <v>7.1442748718766396</v>
      </c>
      <c r="BC214" s="22">
        <v>32.624294233000001</v>
      </c>
      <c r="BD214" s="22">
        <v>12.956792445956889</v>
      </c>
      <c r="BE214" s="22">
        <v>9.4517996983163108</v>
      </c>
      <c r="BF214" s="22">
        <v>6.2822569804767845</v>
      </c>
      <c r="BG214" s="22">
        <v>32.990924100999997</v>
      </c>
      <c r="BH214" s="22">
        <v>12.976517371275326</v>
      </c>
      <c r="BI214" s="22">
        <v>9.4661887567157361</v>
      </c>
      <c r="BJ214" s="22">
        <v>6.3304216344634838</v>
      </c>
      <c r="BK214" s="25">
        <v>30.293577896999999</v>
      </c>
      <c r="BL214" s="25">
        <v>15.46804946150778</v>
      </c>
      <c r="BM214" s="25">
        <v>11.283726728172013</v>
      </c>
      <c r="BN214" s="25">
        <v>15.292218995905852</v>
      </c>
      <c r="BO214" s="25">
        <v>30.305676132999999</v>
      </c>
      <c r="BP214" s="25">
        <v>15.457297760624853</v>
      </c>
      <c r="BQ214" s="25">
        <v>11.275883512068528</v>
      </c>
      <c r="BR214" s="25">
        <v>14.586303861857608</v>
      </c>
      <c r="BS214" s="25">
        <v>30.35913176</v>
      </c>
      <c r="BT214" s="25">
        <v>15.273013070912661</v>
      </c>
      <c r="BU214" s="25">
        <v>11.141450396628022</v>
      </c>
      <c r="BV214" s="25">
        <v>14.49090198072135</v>
      </c>
      <c r="BW214" s="25">
        <v>30.424367727</v>
      </c>
      <c r="BX214" s="25">
        <v>15.304087699852504</v>
      </c>
      <c r="BY214" s="25">
        <v>11.164118905802956</v>
      </c>
      <c r="BZ214" s="25">
        <v>14.199620897924586</v>
      </c>
      <c r="CA214" s="25">
        <v>30.491531330000001</v>
      </c>
      <c r="CB214" s="25">
        <v>15.160133626115972</v>
      </c>
      <c r="CC214" s="25">
        <v>11.059106413213486</v>
      </c>
      <c r="CD214" s="25">
        <v>14.123230027664032</v>
      </c>
      <c r="CE214" s="25">
        <v>30.571811194999999</v>
      </c>
      <c r="CF214" s="25">
        <v>15.077741927023158</v>
      </c>
      <c r="CG214" s="25">
        <v>10.999002815824133</v>
      </c>
      <c r="CH214" s="25">
        <v>13.837378766349389</v>
      </c>
      <c r="CI214" s="25">
        <v>30.674257344000001</v>
      </c>
      <c r="CJ214" s="25">
        <v>14.933848218419472</v>
      </c>
      <c r="CK214" s="25">
        <v>10.894034358758638</v>
      </c>
      <c r="CL214" s="25">
        <v>13.552407370657951</v>
      </c>
      <c r="CM214" s="25">
        <v>30.787813331999999</v>
      </c>
      <c r="CN214" s="25">
        <v>14.874925141528365</v>
      </c>
      <c r="CO214" s="25">
        <v>10.851050794523417</v>
      </c>
      <c r="CP214" s="25">
        <v>13.229459453766459</v>
      </c>
      <c r="CQ214" s="25">
        <v>30.886277793000001</v>
      </c>
      <c r="CR214" s="25">
        <v>14.783223797503871</v>
      </c>
      <c r="CS214" s="25">
        <v>10.784155940769979</v>
      </c>
      <c r="CT214" s="25">
        <v>12.896117767138955</v>
      </c>
      <c r="CU214" s="25">
        <v>31.001042051999999</v>
      </c>
      <c r="CV214" s="25">
        <v>14.681706412155501</v>
      </c>
      <c r="CW214" s="25">
        <v>10.710100421534662</v>
      </c>
      <c r="CX214" s="25">
        <v>12.416209861185941</v>
      </c>
      <c r="CY214" s="25">
        <v>31.288206170999999</v>
      </c>
      <c r="CZ214" s="25">
        <v>14.37878746831564</v>
      </c>
      <c r="DA214" s="25">
        <v>10.48912526939403</v>
      </c>
      <c r="DB214" s="25">
        <v>11.18237741777258</v>
      </c>
      <c r="DC214" s="25">
        <v>31.590550452999999</v>
      </c>
      <c r="DD214" s="25">
        <v>14.082961427584777</v>
      </c>
      <c r="DE214" s="25">
        <v>10.273324291320435</v>
      </c>
      <c r="DF214" s="25">
        <v>9.8623945433482234</v>
      </c>
      <c r="DG214" s="25">
        <v>31.865867333000001</v>
      </c>
      <c r="DH214" s="25">
        <v>14.026251738897882</v>
      </c>
      <c r="DI214" s="25">
        <v>10.231955362964277</v>
      </c>
      <c r="DJ214" s="25">
        <v>8.6909382051097452</v>
      </c>
      <c r="DK214" s="25">
        <v>32.091834798999997</v>
      </c>
      <c r="DL214" s="25">
        <v>13.974263945046664</v>
      </c>
      <c r="DM214" s="25">
        <v>10.194030991150139</v>
      </c>
      <c r="DN214" s="25">
        <v>7.8829443413630287</v>
      </c>
      <c r="DO214" s="27">
        <v>30.293982188000001</v>
      </c>
      <c r="DP214" s="27">
        <v>15.46804946150778</v>
      </c>
      <c r="DQ214" s="27">
        <v>11.283726728172013</v>
      </c>
      <c r="DR214" s="27">
        <v>15.292218995905852</v>
      </c>
      <c r="DS214" s="27">
        <v>30.302011668999999</v>
      </c>
      <c r="DT214" s="27">
        <v>15.31056149488955</v>
      </c>
      <c r="DU214" s="27">
        <v>11.168841449151037</v>
      </c>
      <c r="DV214" s="27">
        <v>14.095730512123888</v>
      </c>
      <c r="DW214" s="27">
        <v>30.362998607999998</v>
      </c>
      <c r="DX214" s="27">
        <v>15.27318748990662</v>
      </c>
      <c r="DY214" s="27">
        <v>11.141577632855766</v>
      </c>
      <c r="DZ214" s="27">
        <v>13.927116492061741</v>
      </c>
      <c r="EA214" s="27">
        <v>30.446735174000001</v>
      </c>
      <c r="EB214" s="27">
        <v>15.161960921774977</v>
      </c>
      <c r="EC214" s="27">
        <v>11.060439399956199</v>
      </c>
      <c r="ED214" s="27">
        <v>13.487880283824605</v>
      </c>
      <c r="EE214" s="27">
        <v>30.536054135000001</v>
      </c>
      <c r="EF214" s="27">
        <v>15.203359406835041</v>
      </c>
      <c r="EG214" s="27">
        <v>11.090639018436894</v>
      </c>
      <c r="EH214" s="27">
        <v>13.279828826752324</v>
      </c>
      <c r="EI214" s="27">
        <v>30.633941825000001</v>
      </c>
      <c r="EJ214" s="27">
        <v>15.141858643789718</v>
      </c>
      <c r="EK214" s="27">
        <v>11.045775068040019</v>
      </c>
      <c r="EL214" s="27">
        <v>12.891088183952016</v>
      </c>
      <c r="EM214" s="27">
        <v>30.734990161999999</v>
      </c>
      <c r="EN214" s="27">
        <v>15.030752810060397</v>
      </c>
      <c r="EO214" s="27">
        <v>10.964724909206019</v>
      </c>
      <c r="EP214" s="27">
        <v>12.492770031175676</v>
      </c>
      <c r="EQ214" s="27">
        <v>30.834341772000002</v>
      </c>
      <c r="ER214" s="27">
        <v>14.932532020044691</v>
      </c>
      <c r="ES214" s="27">
        <v>10.893074210369015</v>
      </c>
      <c r="ET214" s="27">
        <v>12.115441750156233</v>
      </c>
      <c r="EU214" s="27">
        <v>30.940060888000001</v>
      </c>
      <c r="EV214" s="27">
        <v>14.818438009858095</v>
      </c>
      <c r="EW214" s="27">
        <v>10.809844218412335</v>
      </c>
      <c r="EX214" s="27">
        <v>11.751667077557018</v>
      </c>
      <c r="EY214" s="27">
        <v>31.062426592999998</v>
      </c>
      <c r="EZ214" s="27">
        <v>14.645167373870725</v>
      </c>
      <c r="FA214" s="27">
        <v>10.683445701820865</v>
      </c>
      <c r="FB214" s="27">
        <v>11.121594259549536</v>
      </c>
      <c r="FC214" s="27">
        <v>31.565660583</v>
      </c>
      <c r="FD214" s="27">
        <v>13.913305610644732</v>
      </c>
      <c r="FE214" s="27">
        <v>10.149562734896655</v>
      </c>
      <c r="FF214" s="27">
        <v>8.8029674288304918</v>
      </c>
      <c r="FG214" s="27">
        <v>31.995250719000001</v>
      </c>
      <c r="FH214" s="27">
        <v>13.351266845473372</v>
      </c>
      <c r="FI214" s="27">
        <v>9.7395632806917352</v>
      </c>
      <c r="FJ214" s="27">
        <v>7.3832691649169142</v>
      </c>
      <c r="FK214" s="27">
        <v>32.329366215999997</v>
      </c>
      <c r="FL214" s="27">
        <v>12.992279868860111</v>
      </c>
      <c r="FM214" s="27">
        <v>9.4776872792503841</v>
      </c>
      <c r="FN214" s="27">
        <v>6.5496225973727924</v>
      </c>
      <c r="FO214" s="27">
        <v>32.569670535</v>
      </c>
      <c r="FP214" s="27">
        <v>13.041915123144703</v>
      </c>
      <c r="FQ214" s="27">
        <v>9.5138955062039106</v>
      </c>
      <c r="FR214" s="27">
        <v>6.6430281952592942</v>
      </c>
      <c r="FS214" s="28">
        <v>30.294925263</v>
      </c>
      <c r="FT214" s="28">
        <v>15.46804946150778</v>
      </c>
      <c r="FU214" s="28">
        <v>11.283726728172013</v>
      </c>
      <c r="FV214" s="28">
        <v>15.292218995905852</v>
      </c>
      <c r="FW214" s="28">
        <v>30.299823224000001</v>
      </c>
      <c r="FX214" s="28">
        <v>15.248817886945194</v>
      </c>
      <c r="FY214" s="28">
        <v>11.123800346781328</v>
      </c>
      <c r="FZ214" s="28">
        <v>14.073642397113378</v>
      </c>
      <c r="GA214" s="28">
        <v>30.367167930000001</v>
      </c>
      <c r="GB214" s="28">
        <v>15.171517264426035</v>
      </c>
      <c r="GC214" s="28">
        <v>11.067410618871914</v>
      </c>
      <c r="GD214" s="28">
        <v>13.865859438718571</v>
      </c>
      <c r="GE214" s="28">
        <v>30.465525063000001</v>
      </c>
      <c r="GF214" s="28">
        <v>15.031956650018655</v>
      </c>
      <c r="GG214" s="28">
        <v>10.965603093695101</v>
      </c>
      <c r="GH214" s="28">
        <v>13.397563686251576</v>
      </c>
      <c r="GI214" s="28">
        <v>30.581848908000001</v>
      </c>
      <c r="GJ214" s="28">
        <v>14.8907193751475</v>
      </c>
      <c r="GK214" s="28">
        <v>10.862572468053276</v>
      </c>
      <c r="GL214" s="28">
        <v>13.143225611606303</v>
      </c>
      <c r="GM214" s="28">
        <v>30.696039137</v>
      </c>
      <c r="GN214" s="28">
        <v>14.699642546098206</v>
      </c>
      <c r="GO214" s="28">
        <v>10.723184581529949</v>
      </c>
      <c r="GP214" s="28">
        <v>12.670485753796678</v>
      </c>
      <c r="GQ214" s="28">
        <v>30.831086465999999</v>
      </c>
      <c r="GR214" s="28">
        <v>14.494294377689602</v>
      </c>
      <c r="GS214" s="28">
        <v>10.5733859516368</v>
      </c>
      <c r="GT214" s="28">
        <v>12.132786823400304</v>
      </c>
      <c r="GU214" s="28">
        <v>30.987584675000001</v>
      </c>
      <c r="GV214" s="28">
        <v>14.324119915755388</v>
      </c>
      <c r="GW214" s="28">
        <v>10.449246050910608</v>
      </c>
      <c r="GX214" s="28">
        <v>11.605978022023528</v>
      </c>
      <c r="GY214" s="28">
        <v>31.160087705999999</v>
      </c>
      <c r="GZ214" s="28">
        <v>14.219999300954889</v>
      </c>
      <c r="HA214" s="28">
        <v>10.373291512033438</v>
      </c>
      <c r="HB214" s="28">
        <v>11.158334904606511</v>
      </c>
      <c r="HC214" s="28">
        <v>31.359946323999999</v>
      </c>
      <c r="HD214" s="28">
        <v>14.077795480639903</v>
      </c>
      <c r="HE214" s="28">
        <v>10.269555804947073</v>
      </c>
      <c r="HF214" s="28">
        <v>10.591572061052752</v>
      </c>
      <c r="HG214" s="28">
        <v>32.263665090000003</v>
      </c>
      <c r="HH214" s="28">
        <v>13.165715201332411</v>
      </c>
      <c r="HI214" s="28">
        <v>9.6042059396346193</v>
      </c>
      <c r="HJ214" s="28">
        <v>7.9970836704637449</v>
      </c>
      <c r="HK214" s="28">
        <v>33.156998006000002</v>
      </c>
      <c r="HL214" s="28">
        <v>12.086067502733393</v>
      </c>
      <c r="HM214" s="28">
        <v>8.8166179749072544</v>
      </c>
      <c r="HN214" s="28">
        <v>4.2071824576823502</v>
      </c>
      <c r="HO214" s="28">
        <v>33.684008019000004</v>
      </c>
      <c r="HP214" s="28">
        <v>11.07494261599024</v>
      </c>
      <c r="HQ214" s="28">
        <v>8.0790164474195443</v>
      </c>
      <c r="HR214" s="28">
        <v>1.6653407280041748</v>
      </c>
      <c r="HS214" s="28">
        <v>33.927745057999999</v>
      </c>
      <c r="HT214" s="28">
        <v>10.967925652427798</v>
      </c>
      <c r="HU214" s="28">
        <v>8.0009490624449651</v>
      </c>
      <c r="HV214" s="28">
        <v>-5.2325492261331874E-2</v>
      </c>
      <c r="HW214" s="29">
        <v>30.294925263</v>
      </c>
      <c r="HX214" s="29">
        <v>15.46804946150778</v>
      </c>
      <c r="HY214" s="29">
        <v>11.283726728172013</v>
      </c>
      <c r="HZ214" s="29">
        <v>15.292218995905852</v>
      </c>
      <c r="IA214" s="29">
        <v>30.283276131000001</v>
      </c>
      <c r="IB214" s="29">
        <v>15.315107210451796</v>
      </c>
      <c r="IC214" s="29">
        <v>11.172157485365949</v>
      </c>
      <c r="ID214" s="29">
        <v>14.133463621164525</v>
      </c>
      <c r="IE214" s="29">
        <v>30.368588572</v>
      </c>
      <c r="IF214" s="29">
        <v>15.345401869877469</v>
      </c>
      <c r="IG214" s="29">
        <v>11.194257017639424</v>
      </c>
      <c r="IH214" s="29">
        <v>13.861599776312696</v>
      </c>
      <c r="II214" s="29">
        <v>30.465710360999999</v>
      </c>
      <c r="IJ214" s="29">
        <v>15.28554032043777</v>
      </c>
      <c r="IK214" s="29">
        <v>11.150588850745894</v>
      </c>
      <c r="IL214" s="29">
        <v>13.395450089316135</v>
      </c>
      <c r="IM214" s="29">
        <v>30.548053127999999</v>
      </c>
      <c r="IN214" s="29">
        <v>15.058945792657886</v>
      </c>
      <c r="IO214" s="29">
        <v>10.985291297493943</v>
      </c>
      <c r="IP214" s="29">
        <v>13.134163065932116</v>
      </c>
      <c r="IQ214" s="29">
        <v>30.652330659</v>
      </c>
      <c r="IR214" s="29">
        <v>14.635692542482087</v>
      </c>
      <c r="IS214" s="29">
        <v>10.676533944236242</v>
      </c>
      <c r="IT214" s="29">
        <v>12.690050369999826</v>
      </c>
      <c r="IU214" s="29">
        <v>30.784710293</v>
      </c>
      <c r="IV214" s="29">
        <v>14.353861322491335</v>
      </c>
      <c r="IW214" s="29">
        <v>10.470941993049594</v>
      </c>
      <c r="IX214" s="29">
        <v>12.221930457919886</v>
      </c>
      <c r="IY214" s="29">
        <v>30.939271566999999</v>
      </c>
      <c r="IZ214" s="29">
        <v>14.194932581113772</v>
      </c>
      <c r="JA214" s="29">
        <v>10.355005688900878</v>
      </c>
      <c r="JB214" s="29">
        <v>11.78467995336424</v>
      </c>
      <c r="JC214" s="29">
        <v>31.114431908</v>
      </c>
      <c r="JD214" s="29">
        <v>14.041903131879437</v>
      </c>
      <c r="JE214" s="29">
        <v>10.243372836237722</v>
      </c>
      <c r="JF214" s="29">
        <v>11.378425291969576</v>
      </c>
      <c r="JG214" s="29">
        <v>31.334788109999998</v>
      </c>
      <c r="JH214" s="29">
        <v>13.780526592264765</v>
      </c>
      <c r="JI214" s="29">
        <v>10.052702289605032</v>
      </c>
      <c r="JJ214" s="29">
        <v>10.390605162378851</v>
      </c>
      <c r="JK214" s="29">
        <v>32.314091504000004</v>
      </c>
      <c r="JL214" s="29">
        <v>12.656267063648491</v>
      </c>
      <c r="JM214" s="29">
        <v>9.232570615988509</v>
      </c>
      <c r="JN214" s="29">
        <v>5.9131322088384266</v>
      </c>
      <c r="JO214" s="29">
        <v>33.053255016999998</v>
      </c>
      <c r="JP214" s="29">
        <v>11.689329817662406</v>
      </c>
      <c r="JQ214" s="29">
        <v>8.5272033572304231</v>
      </c>
      <c r="JR214" s="29">
        <v>2.7399700319703086</v>
      </c>
      <c r="JS214" s="29">
        <v>33.359083400000003</v>
      </c>
      <c r="JT214" s="29">
        <v>11.278488892797625</v>
      </c>
      <c r="JU214" s="29">
        <v>8.2275006224764482</v>
      </c>
      <c r="JV214" s="29">
        <v>1.0404382412541722</v>
      </c>
      <c r="JW214" s="29">
        <v>33.377282897000001</v>
      </c>
      <c r="JX214" s="29">
        <v>11.206644301386509</v>
      </c>
      <c r="JY214" s="29">
        <v>8.1750909932987312</v>
      </c>
      <c r="JZ214" s="29">
        <v>1.4513099121217437</v>
      </c>
    </row>
    <row r="215" spans="1:286" ht="15" thickBot="1" x14ac:dyDescent="0.4">
      <c r="A215" s="2"/>
      <c r="B215" s="74" t="s">
        <v>681</v>
      </c>
      <c r="C215" s="74" t="s">
        <v>681</v>
      </c>
      <c r="D215" s="74" t="s">
        <v>859</v>
      </c>
      <c r="E215" s="87">
        <v>385535</v>
      </c>
      <c r="F215" s="84">
        <v>396037</v>
      </c>
      <c r="G215" s="22">
        <v>25.158828378368423</v>
      </c>
      <c r="H215" s="22">
        <v>11.75572397287595</v>
      </c>
      <c r="I215" s="22">
        <v>8.575636969085739</v>
      </c>
      <c r="J215" s="22">
        <v>9.5886840264692204</v>
      </c>
      <c r="K215" s="22">
        <v>25.143599351368422</v>
      </c>
      <c r="L215" s="22">
        <v>11.629187788324733</v>
      </c>
      <c r="M215" s="22">
        <v>8.4833305841563025</v>
      </c>
      <c r="N215" s="22">
        <v>9.3485042936359228</v>
      </c>
      <c r="O215" s="22">
        <v>25.20210844436842</v>
      </c>
      <c r="P215" s="22">
        <v>9.8082454129160475</v>
      </c>
      <c r="Q215" s="22">
        <v>7.1549784733752215</v>
      </c>
      <c r="R215" s="22">
        <v>8.9384335758046731</v>
      </c>
      <c r="S215" s="22">
        <v>25.301874450368423</v>
      </c>
      <c r="T215" s="22">
        <v>8.1339666033133504</v>
      </c>
      <c r="U215" s="22">
        <v>5.9336153919253629</v>
      </c>
      <c r="V215" s="22">
        <v>8.6301006175323955</v>
      </c>
      <c r="W215" s="22">
        <v>25.400700160368423</v>
      </c>
      <c r="X215" s="22">
        <v>6.3683365533485583</v>
      </c>
      <c r="Y215" s="22">
        <v>4.6456128524694673</v>
      </c>
      <c r="Z215" s="22">
        <v>8.3382715553283511</v>
      </c>
      <c r="AA215" s="22">
        <v>25.502282445368422</v>
      </c>
      <c r="AB215" s="22">
        <v>4.6634363111207922</v>
      </c>
      <c r="AC215" s="22">
        <v>3.4019118622466733</v>
      </c>
      <c r="AD215" s="22">
        <v>7.9898318179100229</v>
      </c>
      <c r="AE215" s="22">
        <v>18.685043668656991</v>
      </c>
      <c r="AF215" s="22">
        <v>3.0308974305129848</v>
      </c>
      <c r="AG215" s="22">
        <v>2.2109974778742107</v>
      </c>
      <c r="AH215" s="22">
        <v>7.4162900728259267</v>
      </c>
      <c r="AI215" s="22">
        <v>18.196080394244273</v>
      </c>
      <c r="AJ215" s="22">
        <v>2.9515827894389215</v>
      </c>
      <c r="AK215" s="22">
        <v>2.1531385514691785</v>
      </c>
      <c r="AL215" s="22">
        <v>7.1357931012020721</v>
      </c>
      <c r="AM215" s="22">
        <v>17.543061180795469</v>
      </c>
      <c r="AN215" s="22">
        <v>2.8456566652502135</v>
      </c>
      <c r="AO215" s="22">
        <v>2.0758669186305232</v>
      </c>
      <c r="AP215" s="22">
        <v>6.7977118605900166</v>
      </c>
      <c r="AQ215" s="22">
        <v>16.507910655264148</v>
      </c>
      <c r="AR215" s="22">
        <v>2.6777450925686948</v>
      </c>
      <c r="AS215" s="22">
        <v>1.9533777641090866</v>
      </c>
      <c r="AT215" s="22">
        <v>6.1563073880299264</v>
      </c>
      <c r="AU215" s="22">
        <v>14.700611001141803</v>
      </c>
      <c r="AV215" s="22">
        <v>2.3845833544971384</v>
      </c>
      <c r="AW215" s="22">
        <v>1.7395203577316871</v>
      </c>
      <c r="AX215" s="22">
        <v>3.9582940916236744</v>
      </c>
      <c r="AY215" s="22">
        <v>27.138502447151701</v>
      </c>
      <c r="AZ215" s="22">
        <v>4.402131394159837</v>
      </c>
      <c r="BA215" s="22">
        <v>3.2112935633427022</v>
      </c>
      <c r="BB215" s="22">
        <v>2.5290942399854792</v>
      </c>
      <c r="BC215" s="22">
        <v>27.510304063368423</v>
      </c>
      <c r="BD215" s="22">
        <v>7.8647869286016983</v>
      </c>
      <c r="BE215" s="22">
        <v>5.7372525668786132</v>
      </c>
      <c r="BF215" s="22">
        <v>1.7837779879044682</v>
      </c>
      <c r="BG215" s="22">
        <v>27.720446815368419</v>
      </c>
      <c r="BH215" s="22">
        <v>8.6357233496296981</v>
      </c>
      <c r="BI215" s="22">
        <v>6.2996399526522664</v>
      </c>
      <c r="BJ215" s="22">
        <v>1.7830614559644005</v>
      </c>
      <c r="BK215" s="25">
        <v>25.158705732368421</v>
      </c>
      <c r="BL215" s="25">
        <v>11.75572397287595</v>
      </c>
      <c r="BM215" s="25">
        <v>8.575636969085739</v>
      </c>
      <c r="BN215" s="25">
        <v>9.5886840264692204</v>
      </c>
      <c r="BO215" s="25">
        <v>25.125923667368422</v>
      </c>
      <c r="BP215" s="25">
        <v>11.701916495858187</v>
      </c>
      <c r="BQ215" s="25">
        <v>8.5363851637361545</v>
      </c>
      <c r="BR215" s="25">
        <v>9.5712254783170501</v>
      </c>
      <c r="BS215" s="25">
        <v>25.14802237836842</v>
      </c>
      <c r="BT215" s="25">
        <v>10.004883470852267</v>
      </c>
      <c r="BU215" s="25">
        <v>7.2984231989453248</v>
      </c>
      <c r="BV215" s="25">
        <v>9.2714218171977798</v>
      </c>
      <c r="BW215" s="25">
        <v>25.199839571368422</v>
      </c>
      <c r="BX215" s="25">
        <v>8.2427973829064829</v>
      </c>
      <c r="BY215" s="25">
        <v>6.0130059304414658</v>
      </c>
      <c r="BZ215" s="25">
        <v>9.1270966933864912</v>
      </c>
      <c r="CA215" s="25">
        <v>25.251508305368422</v>
      </c>
      <c r="CB215" s="25">
        <v>6.6563606840200435</v>
      </c>
      <c r="CC215" s="25">
        <v>4.8557224457768804</v>
      </c>
      <c r="CD215" s="25">
        <v>9.0070845267467412</v>
      </c>
      <c r="CE215" s="25">
        <v>25.317071544368421</v>
      </c>
      <c r="CF215" s="25">
        <v>5.0091339103274581</v>
      </c>
      <c r="CG215" s="25">
        <v>3.6540934478913392</v>
      </c>
      <c r="CH215" s="25">
        <v>8.8066996565150788</v>
      </c>
      <c r="CI215" s="25">
        <v>20.600386631830482</v>
      </c>
      <c r="CJ215" s="25">
        <v>3.3415848534903003</v>
      </c>
      <c r="CK215" s="25">
        <v>2.4376396273889238</v>
      </c>
      <c r="CL215" s="25">
        <v>8.2946720541010066</v>
      </c>
      <c r="CM215" s="25">
        <v>20.026067314948079</v>
      </c>
      <c r="CN215" s="25">
        <v>3.2484246247693602</v>
      </c>
      <c r="CO215" s="25">
        <v>2.3696805375607597</v>
      </c>
      <c r="CP215" s="25">
        <v>8.0572902371632367</v>
      </c>
      <c r="CQ215" s="25">
        <v>19.274950532103762</v>
      </c>
      <c r="CR215" s="25">
        <v>3.1265861122398544</v>
      </c>
      <c r="CS215" s="25">
        <v>2.2808010389678004</v>
      </c>
      <c r="CT215" s="25">
        <v>7.7191747729058591</v>
      </c>
      <c r="CU215" s="25">
        <v>18.228479708505493</v>
      </c>
      <c r="CV215" s="25">
        <v>2.9568382761311702</v>
      </c>
      <c r="CW215" s="25">
        <v>2.1569723558416336</v>
      </c>
      <c r="CX215" s="25">
        <v>7.1601720840156347</v>
      </c>
      <c r="CY215" s="25">
        <v>17.528394436995708</v>
      </c>
      <c r="CZ215" s="25">
        <v>2.8432775754881034</v>
      </c>
      <c r="DA215" s="25">
        <v>2.0741314057719529</v>
      </c>
      <c r="DB215" s="25">
        <v>5.914338866900664</v>
      </c>
      <c r="DC215" s="25">
        <v>26.33661282736842</v>
      </c>
      <c r="DD215" s="25">
        <v>4.2800677531259765</v>
      </c>
      <c r="DE215" s="25">
        <v>3.1222498366401688</v>
      </c>
      <c r="DF215" s="25">
        <v>4.7646699619891564</v>
      </c>
      <c r="DG215" s="25">
        <v>26.51907692436842</v>
      </c>
      <c r="DH215" s="25">
        <v>6.5819351663077539</v>
      </c>
      <c r="DI215" s="25">
        <v>4.8014300667954171</v>
      </c>
      <c r="DJ215" s="25">
        <v>3.850751248294511</v>
      </c>
      <c r="DK215" s="25">
        <v>26.62661902836842</v>
      </c>
      <c r="DL215" s="25">
        <v>7.0173446720214381</v>
      </c>
      <c r="DM215" s="25">
        <v>5.1190552392224742</v>
      </c>
      <c r="DN215" s="25">
        <v>3.3453603406857333</v>
      </c>
      <c r="DO215" s="27">
        <v>25.158828378368423</v>
      </c>
      <c r="DP215" s="27">
        <v>11.75572397287595</v>
      </c>
      <c r="DQ215" s="27">
        <v>8.575636969085739</v>
      </c>
      <c r="DR215" s="27">
        <v>9.5886840264692204</v>
      </c>
      <c r="DS215" s="27">
        <v>25.143462764368422</v>
      </c>
      <c r="DT215" s="27">
        <v>11.628718653669161</v>
      </c>
      <c r="DU215" s="27">
        <v>8.4829883569565929</v>
      </c>
      <c r="DV215" s="27">
        <v>9.348591354502279</v>
      </c>
      <c r="DW215" s="27">
        <v>25.202318520368422</v>
      </c>
      <c r="DX215" s="27">
        <v>9.7841600040789913</v>
      </c>
      <c r="DY215" s="27">
        <v>7.1374085029578183</v>
      </c>
      <c r="DZ215" s="27">
        <v>8.938275038487788</v>
      </c>
      <c r="EA215" s="27">
        <v>25.302137653368419</v>
      </c>
      <c r="EB215" s="27">
        <v>8.1041153649212951</v>
      </c>
      <c r="EC215" s="27">
        <v>5.9118393291223788</v>
      </c>
      <c r="ED215" s="27">
        <v>8.6300021410581955</v>
      </c>
      <c r="EE215" s="27">
        <v>25.400959226368421</v>
      </c>
      <c r="EF215" s="27">
        <v>6.3247422175119512</v>
      </c>
      <c r="EG215" s="27">
        <v>4.6138113914190271</v>
      </c>
      <c r="EH215" s="27">
        <v>8.3382474654888412</v>
      </c>
      <c r="EI215" s="27">
        <v>25.503009766368422</v>
      </c>
      <c r="EJ215" s="27">
        <v>4.6003521266776799</v>
      </c>
      <c r="EK215" s="27">
        <v>3.3558928279853042</v>
      </c>
      <c r="EL215" s="27">
        <v>7.9894482964684137</v>
      </c>
      <c r="EM215" s="27">
        <v>18.215079763445885</v>
      </c>
      <c r="EN215" s="27">
        <v>2.9546646735552069</v>
      </c>
      <c r="EO215" s="27">
        <v>2.1553867430244615</v>
      </c>
      <c r="EP215" s="27">
        <v>7.4152280297273165</v>
      </c>
      <c r="EQ215" s="27">
        <v>17.735653001536303</v>
      </c>
      <c r="ER215" s="27">
        <v>2.8768969483864195</v>
      </c>
      <c r="ES215" s="27">
        <v>2.098656270235383</v>
      </c>
      <c r="ET215" s="27">
        <v>7.1346991886463655</v>
      </c>
      <c r="EU215" s="27">
        <v>17.079315144663784</v>
      </c>
      <c r="EV215" s="27">
        <v>2.7704325076701135</v>
      </c>
      <c r="EW215" s="27">
        <v>2.0209919429845593</v>
      </c>
      <c r="EX215" s="27">
        <v>6.7977379358782848</v>
      </c>
      <c r="EY215" s="27">
        <v>16.079236158957247</v>
      </c>
      <c r="EZ215" s="27">
        <v>2.6082098828885338</v>
      </c>
      <c r="FA215" s="27">
        <v>1.9026527967517222</v>
      </c>
      <c r="FB215" s="27">
        <v>6.1903034184105046</v>
      </c>
      <c r="FC215" s="27">
        <v>14.399639163430763</v>
      </c>
      <c r="FD215" s="27">
        <v>2.3357627691267466</v>
      </c>
      <c r="FE215" s="27">
        <v>1.7039064204088363</v>
      </c>
      <c r="FF215" s="27">
        <v>4.1134522503806679</v>
      </c>
      <c r="FG215" s="27">
        <v>27.027755782368423</v>
      </c>
      <c r="FH215" s="27">
        <v>4.3846117082520735</v>
      </c>
      <c r="FI215" s="27">
        <v>3.1985131963909059</v>
      </c>
      <c r="FJ215" s="27">
        <v>2.7624346210142114</v>
      </c>
      <c r="FK215" s="27">
        <v>27.28139122836842</v>
      </c>
      <c r="FL215" s="27">
        <v>7.8757383285961371</v>
      </c>
      <c r="FM215" s="27">
        <v>5.7452414607036335</v>
      </c>
      <c r="FN215" s="27">
        <v>2.0364811492958061</v>
      </c>
      <c r="FO215" s="27">
        <v>27.433136316368422</v>
      </c>
      <c r="FP215" s="27">
        <v>8.6606093073421757</v>
      </c>
      <c r="FQ215" s="27">
        <v>6.3177939123286455</v>
      </c>
      <c r="FR215" s="27">
        <v>2.0527060851598513</v>
      </c>
      <c r="FS215" s="28">
        <v>25.158952979368422</v>
      </c>
      <c r="FT215" s="28">
        <v>11.75572397287595</v>
      </c>
      <c r="FU215" s="28">
        <v>8.575636969085739</v>
      </c>
      <c r="FV215" s="28">
        <v>9.5886840264692204</v>
      </c>
      <c r="FW215" s="28">
        <v>25.138841735368423</v>
      </c>
      <c r="FX215" s="28">
        <v>11.610729099864116</v>
      </c>
      <c r="FY215" s="28">
        <v>8.4698652279154683</v>
      </c>
      <c r="FZ215" s="28">
        <v>9.3399591805778499</v>
      </c>
      <c r="GA215" s="28">
        <v>25.197522288368422</v>
      </c>
      <c r="GB215" s="28">
        <v>9.8395346502540129</v>
      </c>
      <c r="GC215" s="28">
        <v>7.1778035363887005</v>
      </c>
      <c r="GD215" s="28">
        <v>8.9258721731220518</v>
      </c>
      <c r="GE215" s="28">
        <v>25.306014344368421</v>
      </c>
      <c r="GF215" s="28">
        <v>8.1201778865585279</v>
      </c>
      <c r="GG215" s="28">
        <v>5.9235567150261996</v>
      </c>
      <c r="GH215" s="28">
        <v>8.5991185013221063</v>
      </c>
      <c r="GI215" s="28">
        <v>25.42400949636842</v>
      </c>
      <c r="GJ215" s="28">
        <v>6.4076274062734626</v>
      </c>
      <c r="GK215" s="28">
        <v>4.6742749826510845</v>
      </c>
      <c r="GL215" s="28">
        <v>8.2977493806211235</v>
      </c>
      <c r="GM215" s="28">
        <v>25.563330145368422</v>
      </c>
      <c r="GN215" s="28">
        <v>4.6985547128755982</v>
      </c>
      <c r="GO215" s="28">
        <v>3.4275302473906759</v>
      </c>
      <c r="GP215" s="28">
        <v>7.9191177233749883</v>
      </c>
      <c r="GQ215" s="28">
        <v>18.257324719407805</v>
      </c>
      <c r="GR215" s="28">
        <v>2.9615172199419142</v>
      </c>
      <c r="GS215" s="28">
        <v>2.1603855802089522</v>
      </c>
      <c r="GT215" s="28">
        <v>7.2314559969043017</v>
      </c>
      <c r="GU215" s="28">
        <v>17.232657549660889</v>
      </c>
      <c r="GV215" s="28">
        <v>2.7953061504368155</v>
      </c>
      <c r="GW215" s="28">
        <v>2.0391369190794499</v>
      </c>
      <c r="GX215" s="28">
        <v>6.8386488822392373</v>
      </c>
      <c r="GY215" s="28">
        <v>16.109387055803786</v>
      </c>
      <c r="GZ215" s="28">
        <v>2.6131006542134694</v>
      </c>
      <c r="HA215" s="28">
        <v>1.9062205463414739</v>
      </c>
      <c r="HB215" s="28">
        <v>6.4518672807834996</v>
      </c>
      <c r="HC215" s="28">
        <v>14.639352474738544</v>
      </c>
      <c r="HD215" s="28">
        <v>2.3746466204137122</v>
      </c>
      <c r="HE215" s="28">
        <v>1.7322716485620588</v>
      </c>
      <c r="HF215" s="28">
        <v>5.8690435798665561</v>
      </c>
      <c r="HG215" s="28">
        <v>10.584818928095556</v>
      </c>
      <c r="HH215" s="28">
        <v>1.7169614939367128</v>
      </c>
      <c r="HI215" s="28">
        <v>1.2524995054216321</v>
      </c>
      <c r="HJ215" s="28">
        <v>3.0687328932146478</v>
      </c>
      <c r="HK215" s="28">
        <v>17.618641244995121</v>
      </c>
      <c r="HL215" s="28">
        <v>2.8579164932946615</v>
      </c>
      <c r="HM215" s="28">
        <v>2.0848102925014289</v>
      </c>
      <c r="HN215" s="28">
        <v>-2.1150222091595765</v>
      </c>
      <c r="HO215" s="28">
        <v>28.24901109936842</v>
      </c>
      <c r="HP215" s="28">
        <v>5.4923756864498445</v>
      </c>
      <c r="HQ215" s="28">
        <v>4.0066115956365156</v>
      </c>
      <c r="HR215" s="28">
        <v>-5.9266777692676413</v>
      </c>
      <c r="HS215" s="28">
        <v>28.40403761636842</v>
      </c>
      <c r="HT215" s="28">
        <v>5.591779318092752</v>
      </c>
      <c r="HU215" s="28">
        <v>4.0791251609724446</v>
      </c>
      <c r="HV215" s="28">
        <v>-8.399334464061269</v>
      </c>
      <c r="HW215" s="29">
        <v>25.158952979368422</v>
      </c>
      <c r="HX215" s="29">
        <v>11.75572397287595</v>
      </c>
      <c r="HY215" s="29">
        <v>8.575636969085739</v>
      </c>
      <c r="HZ215" s="29">
        <v>9.5886840264692204</v>
      </c>
      <c r="IA215" s="29">
        <v>25.112474841368421</v>
      </c>
      <c r="IB215" s="29">
        <v>11.666108995680204</v>
      </c>
      <c r="IC215" s="29">
        <v>8.5102640908864213</v>
      </c>
      <c r="ID215" s="29">
        <v>9.422836222636036</v>
      </c>
      <c r="IE215" s="29">
        <v>25.171577629368421</v>
      </c>
      <c r="IF215" s="29">
        <v>11.411057521960911</v>
      </c>
      <c r="IG215" s="29">
        <v>8.3242075917636456</v>
      </c>
      <c r="IH215" s="29">
        <v>8.9605212686216227</v>
      </c>
      <c r="II215" s="29">
        <v>25.268705108368422</v>
      </c>
      <c r="IJ215" s="29">
        <v>11.111739146235058</v>
      </c>
      <c r="IK215" s="29">
        <v>8.1058590039332561</v>
      </c>
      <c r="IL215" s="29">
        <v>8.6439287053134102</v>
      </c>
      <c r="IM215" s="29">
        <v>25.37972134836842</v>
      </c>
      <c r="IN215" s="29">
        <v>10.936072303464371</v>
      </c>
      <c r="IO215" s="29">
        <v>7.9777124878545598</v>
      </c>
      <c r="IP215" s="29">
        <v>8.3430051732878319</v>
      </c>
      <c r="IQ215" s="29">
        <v>25.506566144368421</v>
      </c>
      <c r="IR215" s="29">
        <v>10.835818990141245</v>
      </c>
      <c r="IS215" s="29">
        <v>7.9045790915626073</v>
      </c>
      <c r="IT215" s="29">
        <v>7.9722966967241007</v>
      </c>
      <c r="IU215" s="29">
        <v>25.659458824368421</v>
      </c>
      <c r="IV215" s="29">
        <v>10.626180190008849</v>
      </c>
      <c r="IW215" s="29">
        <v>7.7516505055632949</v>
      </c>
      <c r="IX215" s="29">
        <v>7.3620171995860275</v>
      </c>
      <c r="IY215" s="29">
        <v>25.825695828368421</v>
      </c>
      <c r="IZ215" s="29">
        <v>10.477104087683099</v>
      </c>
      <c r="JA215" s="29">
        <v>7.642901564429458</v>
      </c>
      <c r="JB215" s="29">
        <v>7.0455439941257865</v>
      </c>
      <c r="JC215" s="29">
        <v>25.986755653368419</v>
      </c>
      <c r="JD215" s="29">
        <v>10.304864359906476</v>
      </c>
      <c r="JE215" s="29">
        <v>7.5172550810249055</v>
      </c>
      <c r="JF215" s="29">
        <v>6.6626689533958512</v>
      </c>
      <c r="JG215" s="29">
        <v>26.203665052368422</v>
      </c>
      <c r="JH215" s="29">
        <v>9.9199667068836366</v>
      </c>
      <c r="JI215" s="29">
        <v>7.2364776018842898</v>
      </c>
      <c r="JJ215" s="29">
        <v>5.3388061760906353</v>
      </c>
      <c r="JK215" s="29">
        <v>27.039971038368421</v>
      </c>
      <c r="JL215" s="29">
        <v>8.2625384176306085</v>
      </c>
      <c r="JM215" s="29">
        <v>6.0274067404280585</v>
      </c>
      <c r="JN215" s="29">
        <v>-0.56841675423161675</v>
      </c>
      <c r="JO215" s="29">
        <v>27.619487029368422</v>
      </c>
      <c r="JP215" s="29">
        <v>6.8636737149826557</v>
      </c>
      <c r="JQ215" s="29">
        <v>5.0069544155473702</v>
      </c>
      <c r="JR215" s="29">
        <v>-5.1745021503159734</v>
      </c>
      <c r="JS215" s="29">
        <v>27.808365657368419</v>
      </c>
      <c r="JT215" s="29">
        <v>6.1527513486562855</v>
      </c>
      <c r="JU215" s="29">
        <v>4.4883464471325718</v>
      </c>
      <c r="JV215" s="29">
        <v>-7.7560930788919791</v>
      </c>
      <c r="JW215" s="29">
        <v>27.716201734368422</v>
      </c>
      <c r="JX215" s="29">
        <v>6.1178274149073326</v>
      </c>
      <c r="JY215" s="29">
        <v>4.4628699236913576</v>
      </c>
      <c r="JZ215" s="29">
        <v>-6.9898467307675958</v>
      </c>
    </row>
    <row r="216" spans="1:286" ht="15" thickBot="1" x14ac:dyDescent="0.4">
      <c r="A216" s="2"/>
      <c r="B216" s="74" t="s">
        <v>688</v>
      </c>
      <c r="C216" s="74" t="s">
        <v>574</v>
      </c>
      <c r="D216" s="74" t="s">
        <v>857</v>
      </c>
      <c r="E216" s="87">
        <v>365293</v>
      </c>
      <c r="F216" s="84">
        <v>409079</v>
      </c>
      <c r="G216" s="22">
        <v>37.877590990052632</v>
      </c>
      <c r="H216" s="22">
        <v>7.4747638326585673</v>
      </c>
      <c r="I216" s="22">
        <v>5.3722599418040726</v>
      </c>
      <c r="J216" s="22">
        <v>16.192010383664574</v>
      </c>
      <c r="K216" s="22">
        <v>37.837144895052631</v>
      </c>
      <c r="L216" s="22">
        <v>7.0900056141872341</v>
      </c>
      <c r="M216" s="22">
        <v>5.0957266344449472</v>
      </c>
      <c r="N216" s="22">
        <v>14.06842880972858</v>
      </c>
      <c r="O216" s="22">
        <v>37.924820605052631</v>
      </c>
      <c r="P216" s="22">
        <v>6.9013979823023641</v>
      </c>
      <c r="Q216" s="22">
        <v>4.9601706157963648</v>
      </c>
      <c r="R216" s="22">
        <v>13.842668791164435</v>
      </c>
      <c r="S216" s="22">
        <v>38.063225680052632</v>
      </c>
      <c r="T216" s="22">
        <v>6.5825275069137552</v>
      </c>
      <c r="U216" s="22">
        <v>4.730992126695531</v>
      </c>
      <c r="V216" s="22">
        <v>13.177202193112695</v>
      </c>
      <c r="W216" s="22">
        <v>38.194798242052627</v>
      </c>
      <c r="X216" s="22">
        <v>6.384502999172688</v>
      </c>
      <c r="Y216" s="22">
        <v>4.5886680139543765</v>
      </c>
      <c r="Z216" s="22">
        <v>12.950977647436776</v>
      </c>
      <c r="AA216" s="22">
        <v>37.561100204498224</v>
      </c>
      <c r="AB216" s="22">
        <v>6.1841487516177915</v>
      </c>
      <c r="AC216" s="22">
        <v>4.4446694713373267</v>
      </c>
      <c r="AD216" s="22">
        <v>12.535457181191891</v>
      </c>
      <c r="AE216" s="22">
        <v>36.608600113189922</v>
      </c>
      <c r="AF216" s="22">
        <v>6.0273268742363975</v>
      </c>
      <c r="AG216" s="22">
        <v>4.3319585002998746</v>
      </c>
      <c r="AH216" s="22">
        <v>12.16849433464359</v>
      </c>
      <c r="AI216" s="22">
        <v>35.865237427280647</v>
      </c>
      <c r="AJ216" s="22">
        <v>5.9049378760165165</v>
      </c>
      <c r="AK216" s="22">
        <v>4.2439951174861674</v>
      </c>
      <c r="AL216" s="22">
        <v>11.67173335661883</v>
      </c>
      <c r="AM216" s="22">
        <v>34.989231013373605</v>
      </c>
      <c r="AN216" s="22">
        <v>5.7607100993678539</v>
      </c>
      <c r="AO216" s="22">
        <v>4.1403357746184097</v>
      </c>
      <c r="AP216" s="22">
        <v>11.113650279362812</v>
      </c>
      <c r="AQ216" s="22">
        <v>33.912187730950571</v>
      </c>
      <c r="AR216" s="22">
        <v>5.5833831351902417</v>
      </c>
      <c r="AS216" s="22">
        <v>4.0128873939631129</v>
      </c>
      <c r="AT216" s="22">
        <v>10.44562161068281</v>
      </c>
      <c r="AU216" s="22">
        <v>30.853712111574456</v>
      </c>
      <c r="AV216" s="22">
        <v>5.0798284448206257</v>
      </c>
      <c r="AW216" s="22">
        <v>3.6509727231930977</v>
      </c>
      <c r="AX216" s="22">
        <v>8.1310851221750653</v>
      </c>
      <c r="AY216" s="22">
        <v>32.471502119390856</v>
      </c>
      <c r="AZ216" s="22">
        <v>5.3461852342316929</v>
      </c>
      <c r="BA216" s="22">
        <v>3.8424085922072595</v>
      </c>
      <c r="BB216" s="22">
        <v>7.3258394023896827</v>
      </c>
      <c r="BC216" s="22">
        <v>41.579157201052631</v>
      </c>
      <c r="BD216" s="22">
        <v>8.1727876452272614</v>
      </c>
      <c r="BE216" s="22">
        <v>5.8739433997220187</v>
      </c>
      <c r="BF216" s="22">
        <v>7.343710043687512</v>
      </c>
      <c r="BG216" s="22">
        <v>42.162417611052632</v>
      </c>
      <c r="BH216" s="22">
        <v>8.3959767193922197</v>
      </c>
      <c r="BI216" s="22">
        <v>6.0343537818328175</v>
      </c>
      <c r="BJ216" s="22">
        <v>7.3579166201075559</v>
      </c>
      <c r="BK216" s="25">
        <v>37.884847062052629</v>
      </c>
      <c r="BL216" s="25">
        <v>7.4747638326585673</v>
      </c>
      <c r="BM216" s="25">
        <v>5.3722599418040726</v>
      </c>
      <c r="BN216" s="25">
        <v>16.192010383664574</v>
      </c>
      <c r="BO216" s="25">
        <v>37.769282370052629</v>
      </c>
      <c r="BP216" s="25">
        <v>7.3163444185217612</v>
      </c>
      <c r="BQ216" s="25">
        <v>5.2584007896456111</v>
      </c>
      <c r="BR216" s="25">
        <v>15.34213403282634</v>
      </c>
      <c r="BS216" s="25">
        <v>37.74209230705263</v>
      </c>
      <c r="BT216" s="25">
        <v>6.5555509943546344</v>
      </c>
      <c r="BU216" s="25">
        <v>4.7116035759619637</v>
      </c>
      <c r="BV216" s="25">
        <v>15.612579707373001</v>
      </c>
      <c r="BW216" s="25">
        <v>35.444572245849045</v>
      </c>
      <c r="BX216" s="25">
        <v>5.8356785613948503</v>
      </c>
      <c r="BY216" s="25">
        <v>4.1942170843778701</v>
      </c>
      <c r="BZ216" s="25">
        <v>15.377116722825914</v>
      </c>
      <c r="CA216" s="25">
        <v>32.242574740225614</v>
      </c>
      <c r="CB216" s="25">
        <v>5.3084940867847843</v>
      </c>
      <c r="CC216" s="25">
        <v>3.8153192224127306</v>
      </c>
      <c r="CD216" s="25">
        <v>15.59777979804678</v>
      </c>
      <c r="CE216" s="25">
        <v>29.524457971699391</v>
      </c>
      <c r="CF216" s="25">
        <v>4.8609768860287792</v>
      </c>
      <c r="CG216" s="25">
        <v>3.4936797987849912</v>
      </c>
      <c r="CH216" s="25">
        <v>15.582324957944781</v>
      </c>
      <c r="CI216" s="25">
        <v>26.872179502854539</v>
      </c>
      <c r="CJ216" s="25">
        <v>4.4242994593093847</v>
      </c>
      <c r="CK216" s="25">
        <v>3.1798311341884133</v>
      </c>
      <c r="CL216" s="25">
        <v>15.553614324606659</v>
      </c>
      <c r="CM216" s="25">
        <v>26.421525571203972</v>
      </c>
      <c r="CN216" s="25">
        <v>4.3501027256233256</v>
      </c>
      <c r="CO216" s="25">
        <v>3.1265044807826232</v>
      </c>
      <c r="CP216" s="25">
        <v>15.320011065213368</v>
      </c>
      <c r="CQ216" s="25">
        <v>25.54944499047166</v>
      </c>
      <c r="CR216" s="25">
        <v>4.206521307473067</v>
      </c>
      <c r="CS216" s="25">
        <v>3.0233096884942219</v>
      </c>
      <c r="CT216" s="25">
        <v>14.988122152084401</v>
      </c>
      <c r="CU216" s="25">
        <v>25.337285684582653</v>
      </c>
      <c r="CV216" s="25">
        <v>4.1715908954373599</v>
      </c>
      <c r="CW216" s="25">
        <v>2.9982045135975595</v>
      </c>
      <c r="CX216" s="25">
        <v>14.627300768072541</v>
      </c>
      <c r="CY216" s="25">
        <v>24.628036960912688</v>
      </c>
      <c r="CZ216" s="25">
        <v>4.0548185009869746</v>
      </c>
      <c r="DA216" s="25">
        <v>2.9142778945017924</v>
      </c>
      <c r="DB216" s="25">
        <v>13.429801345445959</v>
      </c>
      <c r="DC216" s="25">
        <v>26.15905431854916</v>
      </c>
      <c r="DD216" s="25">
        <v>4.3068888351727361</v>
      </c>
      <c r="DE216" s="25">
        <v>3.0954458068506283</v>
      </c>
      <c r="DF216" s="25">
        <v>12.890498212057715</v>
      </c>
      <c r="DG216" s="25">
        <v>39.064008789052629</v>
      </c>
      <c r="DH216" s="25">
        <v>6.7803800646297123</v>
      </c>
      <c r="DI216" s="25">
        <v>4.8731926555680092</v>
      </c>
      <c r="DJ216" s="25">
        <v>12.596243527293272</v>
      </c>
      <c r="DK216" s="25">
        <v>39.341861804052627</v>
      </c>
      <c r="DL216" s="25">
        <v>9.0400778566937401</v>
      </c>
      <c r="DM216" s="25">
        <v>6.4972819513191675</v>
      </c>
      <c r="DN216" s="25">
        <v>12.688100328446541</v>
      </c>
      <c r="DO216" s="27">
        <v>37.877590990052632</v>
      </c>
      <c r="DP216" s="27">
        <v>7.4747638326585673</v>
      </c>
      <c r="DQ216" s="27">
        <v>5.3722599418040726</v>
      </c>
      <c r="DR216" s="27">
        <v>16.192010383664574</v>
      </c>
      <c r="DS216" s="27">
        <v>37.83675147505263</v>
      </c>
      <c r="DT216" s="27">
        <v>7.0929771977665057</v>
      </c>
      <c r="DU216" s="27">
        <v>5.0978623700727264</v>
      </c>
      <c r="DV216" s="27">
        <v>14.068802515092855</v>
      </c>
      <c r="DW216" s="27">
        <v>37.924033789052629</v>
      </c>
      <c r="DX216" s="27">
        <v>6.9026664023626267</v>
      </c>
      <c r="DY216" s="27">
        <v>4.961082254268387</v>
      </c>
      <c r="DZ216" s="27">
        <v>13.843407213179841</v>
      </c>
      <c r="EA216" s="27">
        <v>38.062055836052629</v>
      </c>
      <c r="EB216" s="27">
        <v>6.5861695133421598</v>
      </c>
      <c r="EC216" s="27">
        <v>4.7336097084253552</v>
      </c>
      <c r="ED216" s="27">
        <v>13.178312828878802</v>
      </c>
      <c r="EE216" s="27">
        <v>38.193255584052629</v>
      </c>
      <c r="EF216" s="27">
        <v>6.3824083684086164</v>
      </c>
      <c r="EG216" s="27">
        <v>4.5871625615817511</v>
      </c>
      <c r="EH216" s="27">
        <v>12.952428290726026</v>
      </c>
      <c r="EI216" s="27">
        <v>37.532669298603757</v>
      </c>
      <c r="EJ216" s="27">
        <v>6.1794678197431283</v>
      </c>
      <c r="EK216" s="27">
        <v>4.4413051934332284</v>
      </c>
      <c r="EL216" s="27">
        <v>12.535022862269983</v>
      </c>
      <c r="EM216" s="27">
        <v>36.605316545131217</v>
      </c>
      <c r="EN216" s="27">
        <v>6.0267862597921846</v>
      </c>
      <c r="EO216" s="27">
        <v>4.331569950054325</v>
      </c>
      <c r="EP216" s="27">
        <v>12.163887915671936</v>
      </c>
      <c r="EQ216" s="27">
        <v>35.890598785913646</v>
      </c>
      <c r="ER216" s="27">
        <v>5.9091134303393584</v>
      </c>
      <c r="ES216" s="27">
        <v>4.2469961705930794</v>
      </c>
      <c r="ET216" s="27">
        <v>11.667827091596436</v>
      </c>
      <c r="EU216" s="27">
        <v>35.006503214160283</v>
      </c>
      <c r="EV216" s="27">
        <v>5.7635538355297635</v>
      </c>
      <c r="EW216" s="27">
        <v>4.1423796237900632</v>
      </c>
      <c r="EX216" s="27">
        <v>11.109223471058367</v>
      </c>
      <c r="EY216" s="27">
        <v>34.034334461609191</v>
      </c>
      <c r="EZ216" s="27">
        <v>5.6034936630449677</v>
      </c>
      <c r="FA216" s="27">
        <v>4.0273412263009902</v>
      </c>
      <c r="FB216" s="27">
        <v>10.518856272029556</v>
      </c>
      <c r="FC216" s="27">
        <v>31.276355827241037</v>
      </c>
      <c r="FD216" s="27">
        <v>5.1494135100180927</v>
      </c>
      <c r="FE216" s="27">
        <v>3.7009848796541287</v>
      </c>
      <c r="FF216" s="27">
        <v>8.5008332883607096</v>
      </c>
      <c r="FG216" s="27">
        <v>33.156145987217322</v>
      </c>
      <c r="FH216" s="27">
        <v>5.4589066267753221</v>
      </c>
      <c r="FI216" s="27">
        <v>3.9234236764699455</v>
      </c>
      <c r="FJ216" s="27">
        <v>7.9289226430114468</v>
      </c>
      <c r="FK216" s="27">
        <v>41.046218641052633</v>
      </c>
      <c r="FL216" s="27">
        <v>8.3007024188157033</v>
      </c>
      <c r="FM216" s="27">
        <v>5.9658782660935374</v>
      </c>
      <c r="FN216" s="27">
        <v>7.9983557260979339</v>
      </c>
      <c r="FO216" s="27">
        <v>41.392839051052633</v>
      </c>
      <c r="FP216" s="27">
        <v>8.5657955366736136</v>
      </c>
      <c r="FQ216" s="27">
        <v>6.1564059094812302</v>
      </c>
      <c r="FR216" s="27">
        <v>8.2180244696054103</v>
      </c>
      <c r="FS216" s="28">
        <v>37.878159975052633</v>
      </c>
      <c r="FT216" s="28">
        <v>7.4747638326585673</v>
      </c>
      <c r="FU216" s="28">
        <v>5.3722599418040726</v>
      </c>
      <c r="FV216" s="28">
        <v>16.192010383664574</v>
      </c>
      <c r="FW216" s="28">
        <v>37.836945094052631</v>
      </c>
      <c r="FX216" s="28">
        <v>7.0925394631595209</v>
      </c>
      <c r="FY216" s="28">
        <v>5.0975477615918576</v>
      </c>
      <c r="FZ216" s="28">
        <v>14.085445713441828</v>
      </c>
      <c r="GA216" s="28">
        <v>37.92578137705263</v>
      </c>
      <c r="GB216" s="28">
        <v>6.7503647363427728</v>
      </c>
      <c r="GC216" s="28">
        <v>4.8516200481377254</v>
      </c>
      <c r="GD216" s="28">
        <v>13.896594306540486</v>
      </c>
      <c r="GE216" s="28">
        <v>38.075144461052631</v>
      </c>
      <c r="GF216" s="28">
        <v>6.3189885326427566</v>
      </c>
      <c r="GG216" s="28">
        <v>4.5415814769042511</v>
      </c>
      <c r="GH216" s="28">
        <v>13.257446830153398</v>
      </c>
      <c r="GI216" s="28">
        <v>36.290019087730471</v>
      </c>
      <c r="GJ216" s="28">
        <v>5.9748749375210766</v>
      </c>
      <c r="GK216" s="28">
        <v>4.2942602606237807</v>
      </c>
      <c r="GL216" s="28">
        <v>13.063937864299884</v>
      </c>
      <c r="GM216" s="28">
        <v>34.242350666185359</v>
      </c>
      <c r="GN216" s="28">
        <v>5.6377419450399646</v>
      </c>
      <c r="GO216" s="28">
        <v>4.0519561409065119</v>
      </c>
      <c r="GP216" s="28">
        <v>12.66606688354145</v>
      </c>
      <c r="GQ216" s="28">
        <v>32.287124709663331</v>
      </c>
      <c r="GR216" s="28">
        <v>5.3158288995667027</v>
      </c>
      <c r="GS216" s="28">
        <v>3.8205908967787847</v>
      </c>
      <c r="GT216" s="28">
        <v>12.299160859785726</v>
      </c>
      <c r="GU216" s="28">
        <v>31.488909303031107</v>
      </c>
      <c r="GV216" s="28">
        <v>5.1844088191225302</v>
      </c>
      <c r="GW216" s="28">
        <v>3.7261366973518868</v>
      </c>
      <c r="GX216" s="28">
        <v>11.974440698488809</v>
      </c>
      <c r="GY216" s="28">
        <v>30.564731275650459</v>
      </c>
      <c r="GZ216" s="28">
        <v>5.0322499536158656</v>
      </c>
      <c r="HA216" s="28">
        <v>3.6167771247617422</v>
      </c>
      <c r="HB216" s="28">
        <v>11.519068601943694</v>
      </c>
      <c r="HC216" s="28">
        <v>29.562784842834706</v>
      </c>
      <c r="HD216" s="28">
        <v>4.8672871131252817</v>
      </c>
      <c r="HE216" s="28">
        <v>3.4982150832452321</v>
      </c>
      <c r="HF216" s="28">
        <v>11.056441688445819</v>
      </c>
      <c r="HG216" s="28">
        <v>24.783377868954346</v>
      </c>
      <c r="HH216" s="28">
        <v>4.0803941970478137</v>
      </c>
      <c r="HI216" s="28">
        <v>2.932659650836499</v>
      </c>
      <c r="HJ216" s="28">
        <v>8.3764948729158171</v>
      </c>
      <c r="HK216" s="28">
        <v>21.607327700048764</v>
      </c>
      <c r="HL216" s="28">
        <v>3.5574817535842769</v>
      </c>
      <c r="HM216" s="28">
        <v>2.5568321817710467</v>
      </c>
      <c r="HN216" s="28">
        <v>4.141500449761466</v>
      </c>
      <c r="HO216" s="28">
        <v>33.816638522902068</v>
      </c>
      <c r="HP216" s="28">
        <v>5.5676516866316499</v>
      </c>
      <c r="HQ216" s="28">
        <v>4.001580892137782</v>
      </c>
      <c r="HR216" s="28">
        <v>0.93787220714774833</v>
      </c>
      <c r="HS216" s="28">
        <v>31.913038949692169</v>
      </c>
      <c r="HT216" s="28">
        <v>5.2542385315282649</v>
      </c>
      <c r="HU216" s="28">
        <v>3.7763246865785107</v>
      </c>
      <c r="HV216" s="28">
        <v>-0.89144798349219201</v>
      </c>
      <c r="HW216" s="29">
        <v>37.878159975052633</v>
      </c>
      <c r="HX216" s="29">
        <v>7.4747638326585673</v>
      </c>
      <c r="HY216" s="29">
        <v>5.3722599418040726</v>
      </c>
      <c r="HZ216" s="29">
        <v>16.192010383664574</v>
      </c>
      <c r="IA216" s="29">
        <v>37.829778472052631</v>
      </c>
      <c r="IB216" s="29">
        <v>7.1028097476663774</v>
      </c>
      <c r="IC216" s="29">
        <v>5.104929217284953</v>
      </c>
      <c r="ID216" s="29">
        <v>14.108897114508213</v>
      </c>
      <c r="IE216" s="29">
        <v>37.97261241105263</v>
      </c>
      <c r="IF216" s="29">
        <v>6.7989475650148075</v>
      </c>
      <c r="IG216" s="29">
        <v>4.8865374836818356</v>
      </c>
      <c r="IH216" s="29">
        <v>13.748485388159605</v>
      </c>
      <c r="II216" s="29">
        <v>38.139564096052631</v>
      </c>
      <c r="IJ216" s="29">
        <v>6.6940286927280344</v>
      </c>
      <c r="IK216" s="29">
        <v>4.8111302243564245</v>
      </c>
      <c r="IL216" s="29">
        <v>13.106737923861594</v>
      </c>
      <c r="IM216" s="29">
        <v>38.305592133052627</v>
      </c>
      <c r="IN216" s="29">
        <v>6.4484041163783106</v>
      </c>
      <c r="IO216" s="29">
        <v>4.6345950050788831</v>
      </c>
      <c r="IP216" s="29">
        <v>12.873029362993186</v>
      </c>
      <c r="IQ216" s="29">
        <v>37.236604178611309</v>
      </c>
      <c r="IR216" s="29">
        <v>6.1307229551829678</v>
      </c>
      <c r="IS216" s="29">
        <v>4.4062712995058968</v>
      </c>
      <c r="IT216" s="29">
        <v>12.489396674442045</v>
      </c>
      <c r="IU216" s="29">
        <v>34.973666305813751</v>
      </c>
      <c r="IV216" s="29">
        <v>5.7581474889463937</v>
      </c>
      <c r="IW216" s="29">
        <v>4.1384939760516763</v>
      </c>
      <c r="IX216" s="29">
        <v>12.119369040645676</v>
      </c>
      <c r="IY216" s="29">
        <v>34.948806294920296</v>
      </c>
      <c r="IZ216" s="29">
        <v>5.754054477706176</v>
      </c>
      <c r="JA216" s="29">
        <v>4.1355522482834886</v>
      </c>
      <c r="JB216" s="29">
        <v>11.788512418884718</v>
      </c>
      <c r="JC216" s="29">
        <v>34.764181742071393</v>
      </c>
      <c r="JD216" s="29">
        <v>5.7236574528106745</v>
      </c>
      <c r="JE216" s="29">
        <v>4.1137053079851702</v>
      </c>
      <c r="JF216" s="29">
        <v>11.281460330912182</v>
      </c>
      <c r="JG216" s="29">
        <v>33.775729658770985</v>
      </c>
      <c r="JH216" s="29">
        <v>5.5609163540756548</v>
      </c>
      <c r="JI216" s="29">
        <v>3.9967400760136376</v>
      </c>
      <c r="JJ216" s="29">
        <v>10.138655226362122</v>
      </c>
      <c r="JK216" s="29">
        <v>41.47341991105263</v>
      </c>
      <c r="JL216" s="29">
        <v>7.6991736428274917</v>
      </c>
      <c r="JM216" s="29">
        <v>5.5335476909167518</v>
      </c>
      <c r="JN216" s="29">
        <v>5.1444627999005093</v>
      </c>
      <c r="JO216" s="29">
        <v>40.879539306282645</v>
      </c>
      <c r="JP216" s="29">
        <v>6.7305044471882356</v>
      </c>
      <c r="JQ216" s="29">
        <v>4.8373460672807793</v>
      </c>
      <c r="JR216" s="29">
        <v>1.5202494691385198</v>
      </c>
      <c r="JS216" s="29">
        <v>38.909670604811041</v>
      </c>
      <c r="JT216" s="29">
        <v>6.406180585407486</v>
      </c>
      <c r="JU216" s="29">
        <v>4.6042481220047984</v>
      </c>
      <c r="JV216" s="29">
        <v>-0.38987499613124044</v>
      </c>
      <c r="JW216" s="29">
        <v>39.452796205842603</v>
      </c>
      <c r="JX216" s="29">
        <v>6.4956020743762446</v>
      </c>
      <c r="JY216" s="29">
        <v>4.6685171068019375</v>
      </c>
      <c r="JZ216" s="29">
        <v>0.57774935691664808</v>
      </c>
    </row>
    <row r="217" spans="1:286" ht="15" thickBot="1" x14ac:dyDescent="0.4">
      <c r="A217" s="2"/>
      <c r="B217" s="74" t="s">
        <v>442</v>
      </c>
      <c r="C217" s="74" t="s">
        <v>442</v>
      </c>
      <c r="D217" s="74" t="s">
        <v>848</v>
      </c>
      <c r="E217" s="87">
        <v>369695</v>
      </c>
      <c r="F217" s="84">
        <v>424981</v>
      </c>
      <c r="G217" s="22">
        <v>31.326229347999998</v>
      </c>
      <c r="H217" s="22">
        <v>13.622257678500198</v>
      </c>
      <c r="I217" s="22">
        <v>9.9372473205135421</v>
      </c>
      <c r="J217" s="22">
        <v>17.360725044885726</v>
      </c>
      <c r="K217" s="22">
        <v>31.293350650000001</v>
      </c>
      <c r="L217" s="22">
        <v>13.45335925209444</v>
      </c>
      <c r="M217" s="22">
        <v>9.8140382699397506</v>
      </c>
      <c r="N217" s="22">
        <v>17.170496420121246</v>
      </c>
      <c r="O217" s="22">
        <v>31.321956575000002</v>
      </c>
      <c r="P217" s="22">
        <v>13.317035413291162</v>
      </c>
      <c r="Q217" s="22">
        <v>9.714591927502104</v>
      </c>
      <c r="R217" s="22">
        <v>17.168001146089832</v>
      </c>
      <c r="S217" s="22">
        <v>31.374354875000002</v>
      </c>
      <c r="T217" s="22">
        <v>13.140153781983424</v>
      </c>
      <c r="U217" s="22">
        <v>9.5855592400985259</v>
      </c>
      <c r="V217" s="22">
        <v>16.869054318561481</v>
      </c>
      <c r="W217" s="22">
        <v>31.407116004999999</v>
      </c>
      <c r="X217" s="22">
        <v>12.986122980784888</v>
      </c>
      <c r="Y217" s="22">
        <v>9.4731959151188132</v>
      </c>
      <c r="Z217" s="22">
        <v>16.88702437190728</v>
      </c>
      <c r="AA217" s="22">
        <v>31.432011022000001</v>
      </c>
      <c r="AB217" s="22">
        <v>12.745375710261287</v>
      </c>
      <c r="AC217" s="22">
        <v>9.2975741330769548</v>
      </c>
      <c r="AD217" s="22">
        <v>16.690264478519538</v>
      </c>
      <c r="AE217" s="22">
        <v>31.458112486000001</v>
      </c>
      <c r="AF217" s="22">
        <v>12.622081706499008</v>
      </c>
      <c r="AG217" s="22">
        <v>9.2076328738937718</v>
      </c>
      <c r="AH217" s="22">
        <v>16.684781025349416</v>
      </c>
      <c r="AI217" s="22">
        <v>31.489556835999998</v>
      </c>
      <c r="AJ217" s="22">
        <v>12.57310314000536</v>
      </c>
      <c r="AK217" s="22">
        <v>9.171903691540999</v>
      </c>
      <c r="AL217" s="22">
        <v>16.706092048659887</v>
      </c>
      <c r="AM217" s="22">
        <v>31.523294572000001</v>
      </c>
      <c r="AN217" s="22">
        <v>12.514310060948503</v>
      </c>
      <c r="AO217" s="22">
        <v>9.129014958915965</v>
      </c>
      <c r="AP217" s="22">
        <v>16.572418318167838</v>
      </c>
      <c r="AQ217" s="22">
        <v>31.561694035999999</v>
      </c>
      <c r="AR217" s="22">
        <v>12.414829539287258</v>
      </c>
      <c r="AS217" s="22">
        <v>9.0564453033821604</v>
      </c>
      <c r="AT217" s="22">
        <v>16.417733323542556</v>
      </c>
      <c r="AU217" s="22">
        <v>31.807620955000001</v>
      </c>
      <c r="AV217" s="22">
        <v>12.103688747017317</v>
      </c>
      <c r="AW217" s="22">
        <v>8.8294724272805141</v>
      </c>
      <c r="AX217" s="22">
        <v>16.137276818586052</v>
      </c>
      <c r="AY217" s="22">
        <v>32.155824252999999</v>
      </c>
      <c r="AZ217" s="22">
        <v>12.329360952173838</v>
      </c>
      <c r="BA217" s="22">
        <v>8.9940971590197627</v>
      </c>
      <c r="BB217" s="22">
        <v>15.863650687121352</v>
      </c>
      <c r="BC217" s="22">
        <v>32.419043815999999</v>
      </c>
      <c r="BD217" s="22">
        <v>13.122112970580892</v>
      </c>
      <c r="BE217" s="22">
        <v>9.5723987193536679</v>
      </c>
      <c r="BF217" s="22">
        <v>15.674858821730476</v>
      </c>
      <c r="BG217" s="22">
        <v>32.705351075999999</v>
      </c>
      <c r="BH217" s="22">
        <v>13.301662152694281</v>
      </c>
      <c r="BI217" s="22">
        <v>9.7033773479309779</v>
      </c>
      <c r="BJ217" s="22">
        <v>15.69639562491944</v>
      </c>
      <c r="BK217" s="25">
        <v>31.326019828</v>
      </c>
      <c r="BL217" s="25">
        <v>13.622257678500198</v>
      </c>
      <c r="BM217" s="25">
        <v>9.9372473205135421</v>
      </c>
      <c r="BN217" s="25">
        <v>17.360725044885726</v>
      </c>
      <c r="BO217" s="25">
        <v>31.231574553000002</v>
      </c>
      <c r="BP217" s="25">
        <v>13.504952983617024</v>
      </c>
      <c r="BQ217" s="25">
        <v>9.8516751787714831</v>
      </c>
      <c r="BR217" s="25">
        <v>17.437868113320967</v>
      </c>
      <c r="BS217" s="25">
        <v>31.181069016999999</v>
      </c>
      <c r="BT217" s="25">
        <v>13.402811884487646</v>
      </c>
      <c r="BU217" s="25">
        <v>9.7771646690165781</v>
      </c>
      <c r="BV217" s="25">
        <v>17.67222008405847</v>
      </c>
      <c r="BW217" s="25">
        <v>31.151943789000001</v>
      </c>
      <c r="BX217" s="25">
        <v>13.195709004530011</v>
      </c>
      <c r="BY217" s="25">
        <v>9.6260860014783916</v>
      </c>
      <c r="BZ217" s="25">
        <v>17.632333663973636</v>
      </c>
      <c r="CA217" s="25">
        <v>31.101954673000002</v>
      </c>
      <c r="CB217" s="25">
        <v>13.097241275934977</v>
      </c>
      <c r="CC217" s="25">
        <v>9.5542551643857703</v>
      </c>
      <c r="CD217" s="25">
        <v>17.896647444360635</v>
      </c>
      <c r="CE217" s="25">
        <v>31.050460552000001</v>
      </c>
      <c r="CF217" s="25">
        <v>12.921953740243341</v>
      </c>
      <c r="CG217" s="25">
        <v>9.4263853475403359</v>
      </c>
      <c r="CH217" s="25">
        <v>17.948329391779808</v>
      </c>
      <c r="CI217" s="25">
        <v>31.020639702</v>
      </c>
      <c r="CJ217" s="25">
        <v>12.950137862092371</v>
      </c>
      <c r="CK217" s="25">
        <v>9.446945272035622</v>
      </c>
      <c r="CL217" s="25">
        <v>18.115649831768327</v>
      </c>
      <c r="CM217" s="25">
        <v>31.010569256</v>
      </c>
      <c r="CN217" s="25">
        <v>12.951386094798202</v>
      </c>
      <c r="CO217" s="25">
        <v>9.4478558404160005</v>
      </c>
      <c r="CP217" s="25">
        <v>18.261817251878607</v>
      </c>
      <c r="CQ217" s="25">
        <v>31.019345831999999</v>
      </c>
      <c r="CR217" s="25">
        <v>12.913858059551179</v>
      </c>
      <c r="CS217" s="25">
        <v>9.4204796611875601</v>
      </c>
      <c r="CT217" s="25">
        <v>18.220181842255606</v>
      </c>
      <c r="CU217" s="25">
        <v>31.045978683000001</v>
      </c>
      <c r="CV217" s="25">
        <v>12.870199094312596</v>
      </c>
      <c r="CW217" s="25">
        <v>9.3886310538881794</v>
      </c>
      <c r="CX217" s="25">
        <v>18.134630411312173</v>
      </c>
      <c r="CY217" s="25">
        <v>31.090330381000001</v>
      </c>
      <c r="CZ217" s="25">
        <v>12.773339478502235</v>
      </c>
      <c r="DA217" s="25">
        <v>9.3179733126830193</v>
      </c>
      <c r="DB217" s="25">
        <v>18.251262889296019</v>
      </c>
      <c r="DC217" s="25">
        <v>31.178506061</v>
      </c>
      <c r="DD217" s="25">
        <v>12.942972682144555</v>
      </c>
      <c r="DE217" s="25">
        <v>9.4417183730209455</v>
      </c>
      <c r="DF217" s="25">
        <v>18.295139660809092</v>
      </c>
      <c r="DG217" s="25">
        <v>31.302362495000001</v>
      </c>
      <c r="DH217" s="25">
        <v>13.129040409386628</v>
      </c>
      <c r="DI217" s="25">
        <v>9.5774521895151512</v>
      </c>
      <c r="DJ217" s="25">
        <v>18.258996373029888</v>
      </c>
      <c r="DK217" s="25">
        <v>31.404215822000001</v>
      </c>
      <c r="DL217" s="25">
        <v>13.497382533310173</v>
      </c>
      <c r="DM217" s="25">
        <v>9.8461526406722673</v>
      </c>
      <c r="DN217" s="25">
        <v>18.416450575935563</v>
      </c>
      <c r="DO217" s="27">
        <v>31.326229347999998</v>
      </c>
      <c r="DP217" s="27">
        <v>13.622257678500198</v>
      </c>
      <c r="DQ217" s="27">
        <v>9.9372473205135421</v>
      </c>
      <c r="DR217" s="27">
        <v>17.360725044885726</v>
      </c>
      <c r="DS217" s="27">
        <v>31.293097983999999</v>
      </c>
      <c r="DT217" s="27">
        <v>13.456671362413731</v>
      </c>
      <c r="DU217" s="27">
        <v>9.8164544083048</v>
      </c>
      <c r="DV217" s="27">
        <v>17.170695539425306</v>
      </c>
      <c r="DW217" s="27">
        <v>31.321451263</v>
      </c>
      <c r="DX217" s="27">
        <v>13.313903743316141</v>
      </c>
      <c r="DY217" s="27">
        <v>9.7123074178560174</v>
      </c>
      <c r="DZ217" s="27">
        <v>17.168395934577376</v>
      </c>
      <c r="EA217" s="27">
        <v>31.37360357</v>
      </c>
      <c r="EB217" s="27">
        <v>13.139543998123129</v>
      </c>
      <c r="EC217" s="27">
        <v>9.5851144112621611</v>
      </c>
      <c r="ED217" s="27">
        <v>16.869648673230312</v>
      </c>
      <c r="EE217" s="27">
        <v>31.406125256999999</v>
      </c>
      <c r="EF217" s="27">
        <v>12.985749611696871</v>
      </c>
      <c r="EG217" s="27">
        <v>9.4729235475673388</v>
      </c>
      <c r="EH217" s="27">
        <v>16.887809355954673</v>
      </c>
      <c r="EI217" s="27">
        <v>31.432307256000001</v>
      </c>
      <c r="EJ217" s="27">
        <v>12.740654499608905</v>
      </c>
      <c r="EK217" s="27">
        <v>9.2941300756371223</v>
      </c>
      <c r="EL217" s="27">
        <v>16.690030141188217</v>
      </c>
      <c r="EM217" s="27">
        <v>31.461254932999999</v>
      </c>
      <c r="EN217" s="27">
        <v>12.623283137049265</v>
      </c>
      <c r="EO217" s="27">
        <v>9.2085093007532617</v>
      </c>
      <c r="EP217" s="27">
        <v>16.682309939013614</v>
      </c>
      <c r="EQ217" s="27">
        <v>31.493242609999999</v>
      </c>
      <c r="ER217" s="27">
        <v>12.574789353181282</v>
      </c>
      <c r="ES217" s="27">
        <v>9.1731337605765226</v>
      </c>
      <c r="ET217" s="27">
        <v>16.703165845855942</v>
      </c>
      <c r="EU217" s="27">
        <v>31.527471296000002</v>
      </c>
      <c r="EV217" s="27">
        <v>12.514821376553481</v>
      </c>
      <c r="EW217" s="27">
        <v>9.1293879565310032</v>
      </c>
      <c r="EX217" s="27">
        <v>16.569145884966243</v>
      </c>
      <c r="EY217" s="27">
        <v>31.563039395000001</v>
      </c>
      <c r="EZ217" s="27">
        <v>12.421163561845033</v>
      </c>
      <c r="FA217" s="27">
        <v>9.0610658846525958</v>
      </c>
      <c r="FB217" s="27">
        <v>16.42317027709425</v>
      </c>
      <c r="FC217" s="27">
        <v>31.755335135999999</v>
      </c>
      <c r="FD217" s="27">
        <v>12.12047746104273</v>
      </c>
      <c r="FE217" s="27">
        <v>8.8417195604210956</v>
      </c>
      <c r="FF217" s="27">
        <v>16.205078452956123</v>
      </c>
      <c r="FG217" s="27">
        <v>31.946831742000001</v>
      </c>
      <c r="FH217" s="27">
        <v>12.37390181901937</v>
      </c>
      <c r="FI217" s="27">
        <v>9.0265891012631307</v>
      </c>
      <c r="FJ217" s="27">
        <v>16.065352695075134</v>
      </c>
      <c r="FK217" s="27">
        <v>32.132642349000001</v>
      </c>
      <c r="FL217" s="27">
        <v>13.182999382570705</v>
      </c>
      <c r="FM217" s="27">
        <v>9.6168145092088544</v>
      </c>
      <c r="FN217" s="27">
        <v>15.937302493338265</v>
      </c>
      <c r="FO217" s="27">
        <v>32.272519383000002</v>
      </c>
      <c r="FP217" s="27">
        <v>13.379646101776471</v>
      </c>
      <c r="FQ217" s="27">
        <v>9.7602655530545057</v>
      </c>
      <c r="FR217" s="27">
        <v>16.069230101526202</v>
      </c>
      <c r="FS217" s="28">
        <v>31.326464511000001</v>
      </c>
      <c r="FT217" s="28">
        <v>13.622257678500198</v>
      </c>
      <c r="FU217" s="28">
        <v>9.9372473205135421</v>
      </c>
      <c r="FV217" s="28">
        <v>17.360725044885726</v>
      </c>
      <c r="FW217" s="28">
        <v>31.282316197</v>
      </c>
      <c r="FX217" s="28">
        <v>13.697074614320652</v>
      </c>
      <c r="FY217" s="28">
        <v>9.9918252335553923</v>
      </c>
      <c r="FZ217" s="28">
        <v>17.188447490493846</v>
      </c>
      <c r="GA217" s="28">
        <v>31.303435016999998</v>
      </c>
      <c r="GB217" s="28">
        <v>13.621456931144108</v>
      </c>
      <c r="GC217" s="28">
        <v>9.9366631864656849</v>
      </c>
      <c r="GD217" s="28">
        <v>17.209827035970115</v>
      </c>
      <c r="GE217" s="28">
        <v>31.351409117999999</v>
      </c>
      <c r="GF217" s="28">
        <v>13.454348899224204</v>
      </c>
      <c r="GG217" s="28">
        <v>9.8147602037425461</v>
      </c>
      <c r="GH217" s="28">
        <v>16.936487930483956</v>
      </c>
      <c r="GI217" s="28">
        <v>31.383469429000002</v>
      </c>
      <c r="GJ217" s="28">
        <v>13.287422855339775</v>
      </c>
      <c r="GK217" s="28">
        <v>9.6929899787575557</v>
      </c>
      <c r="GL217" s="28">
        <v>16.977454824474798</v>
      </c>
      <c r="GM217" s="28">
        <v>31.419324826</v>
      </c>
      <c r="GN217" s="28">
        <v>12.956181468661654</v>
      </c>
      <c r="GO217" s="28">
        <v>9.4513539988857698</v>
      </c>
      <c r="GP217" s="28">
        <v>16.799090133616367</v>
      </c>
      <c r="GQ217" s="28">
        <v>31.466383188000002</v>
      </c>
      <c r="GR217" s="28">
        <v>12.799311090955566</v>
      </c>
      <c r="GS217" s="28">
        <v>9.3369192423778173</v>
      </c>
      <c r="GT217" s="28">
        <v>16.802925566308268</v>
      </c>
      <c r="GU217" s="28">
        <v>31.525700559000001</v>
      </c>
      <c r="GV217" s="28">
        <v>12.714756140800496</v>
      </c>
      <c r="GW217" s="28">
        <v>9.2752375834564216</v>
      </c>
      <c r="GX217" s="28">
        <v>16.82932617846884</v>
      </c>
      <c r="GY217" s="28">
        <v>31.595458685000001</v>
      </c>
      <c r="GZ217" s="28">
        <v>12.589161234209143</v>
      </c>
      <c r="HA217" s="28">
        <v>9.1836178476937587</v>
      </c>
      <c r="HB217" s="28">
        <v>16.706492069270624</v>
      </c>
      <c r="HC217" s="28">
        <v>31.677925699999999</v>
      </c>
      <c r="HD217" s="28">
        <v>12.469816789417994</v>
      </c>
      <c r="HE217" s="28">
        <v>9.0965577367922599</v>
      </c>
      <c r="HF217" s="28">
        <v>16.572083176181746</v>
      </c>
      <c r="HG217" s="28">
        <v>32.204817079999998</v>
      </c>
      <c r="HH217" s="28">
        <v>11.841739681386645</v>
      </c>
      <c r="HI217" s="28">
        <v>8.6383842308901464</v>
      </c>
      <c r="HJ217" s="28">
        <v>16.115679667948768</v>
      </c>
      <c r="HK217" s="28">
        <v>32.768140269</v>
      </c>
      <c r="HL217" s="28">
        <v>11.391901655299504</v>
      </c>
      <c r="HM217" s="28">
        <v>8.3102336537318013</v>
      </c>
      <c r="HN217" s="28">
        <v>15.157722849170522</v>
      </c>
      <c r="HO217" s="28">
        <v>32.893876757000001</v>
      </c>
      <c r="HP217" s="28">
        <v>11.285200415663821</v>
      </c>
      <c r="HQ217" s="28">
        <v>8.2323965849661267</v>
      </c>
      <c r="HR217" s="28">
        <v>14.450829049891739</v>
      </c>
      <c r="HS217" s="28">
        <v>32.797734421999998</v>
      </c>
      <c r="HT217" s="28">
        <v>11.07265493459588</v>
      </c>
      <c r="HU217" s="28">
        <v>8.0773476156926129</v>
      </c>
      <c r="HV217" s="28">
        <v>14.278759519558609</v>
      </c>
      <c r="HW217" s="29">
        <v>31.326464511000001</v>
      </c>
      <c r="HX217" s="29">
        <v>13.622257678500198</v>
      </c>
      <c r="HY217" s="29">
        <v>9.9372473205135421</v>
      </c>
      <c r="HZ217" s="29">
        <v>17.360725044885726</v>
      </c>
      <c r="IA217" s="29">
        <v>31.282449801999999</v>
      </c>
      <c r="IB217" s="29">
        <v>13.480657410784881</v>
      </c>
      <c r="IC217" s="29">
        <v>9.8339518966456723</v>
      </c>
      <c r="ID217" s="29">
        <v>17.191977618059145</v>
      </c>
      <c r="IE217" s="29">
        <v>31.315020070999999</v>
      </c>
      <c r="IF217" s="29">
        <v>13.430654907437152</v>
      </c>
      <c r="IG217" s="29">
        <v>9.7974757666136139</v>
      </c>
      <c r="IH217" s="29">
        <v>17.184256026810594</v>
      </c>
      <c r="II217" s="29">
        <v>31.368440974999999</v>
      </c>
      <c r="IJ217" s="29">
        <v>13.180117140695728</v>
      </c>
      <c r="IK217" s="29">
        <v>9.6147119538890866</v>
      </c>
      <c r="IL217" s="29">
        <v>16.90300988782765</v>
      </c>
      <c r="IM217" s="29">
        <v>31.405227193000002</v>
      </c>
      <c r="IN217" s="29">
        <v>12.702275814124443</v>
      </c>
      <c r="IO217" s="29">
        <v>9.2661333589036516</v>
      </c>
      <c r="IP217" s="29">
        <v>16.941594822493943</v>
      </c>
      <c r="IQ217" s="29">
        <v>31.451268894000002</v>
      </c>
      <c r="IR217" s="29">
        <v>12.758847184790454</v>
      </c>
      <c r="IS217" s="29">
        <v>9.3074013861893086</v>
      </c>
      <c r="IT217" s="29">
        <v>16.760376518904664</v>
      </c>
      <c r="IU217" s="29">
        <v>31.516445443000002</v>
      </c>
      <c r="IV217" s="29">
        <v>12.695074701432485</v>
      </c>
      <c r="IW217" s="29">
        <v>9.2608802474523966</v>
      </c>
      <c r="IX217" s="29">
        <v>16.756576506702295</v>
      </c>
      <c r="IY217" s="29">
        <v>31.598050543999999</v>
      </c>
      <c r="IZ217" s="29">
        <v>12.67210311952231</v>
      </c>
      <c r="JA217" s="29">
        <v>9.244122798270892</v>
      </c>
      <c r="JB217" s="29">
        <v>16.772298247107692</v>
      </c>
      <c r="JC217" s="29">
        <v>31.695392456</v>
      </c>
      <c r="JD217" s="29">
        <v>12.622288668644686</v>
      </c>
      <c r="JE217" s="29">
        <v>9.207783849897611</v>
      </c>
      <c r="JF217" s="29">
        <v>16.629065235783226</v>
      </c>
      <c r="JG217" s="29">
        <v>31.810650916</v>
      </c>
      <c r="JH217" s="29">
        <v>12.506759606312539</v>
      </c>
      <c r="JI217" s="29">
        <v>9.1235070073802724</v>
      </c>
      <c r="JJ217" s="29">
        <v>16.329569716303755</v>
      </c>
      <c r="JK217" s="29">
        <v>32.406148772000002</v>
      </c>
      <c r="JL217" s="29">
        <v>13.033653447029069</v>
      </c>
      <c r="JM217" s="29">
        <v>9.5078687285007835</v>
      </c>
      <c r="JN217" s="29">
        <v>15.300165137251867</v>
      </c>
      <c r="JO217" s="29">
        <v>32.887804825000003</v>
      </c>
      <c r="JP217" s="29">
        <v>12.515821790001876</v>
      </c>
      <c r="JQ217" s="29">
        <v>9.1301177442133454</v>
      </c>
      <c r="JR217" s="29">
        <v>14.426046186573581</v>
      </c>
      <c r="JS217" s="29">
        <v>32.865218523999999</v>
      </c>
      <c r="JT217" s="29">
        <v>12.331478492742194</v>
      </c>
      <c r="JU217" s="29">
        <v>8.9956418753829102</v>
      </c>
      <c r="JV217" s="29">
        <v>14.034909476478829</v>
      </c>
      <c r="JW217" s="29">
        <v>32.621221071000001</v>
      </c>
      <c r="JX217" s="29">
        <v>12.364225560814569</v>
      </c>
      <c r="JY217" s="29">
        <v>9.0195304056204844</v>
      </c>
      <c r="JZ217" s="29">
        <v>14.526824152466906</v>
      </c>
    </row>
    <row r="218" spans="1:286" ht="15" thickBot="1" x14ac:dyDescent="0.4">
      <c r="A218" s="2"/>
      <c r="B218" s="74" t="s">
        <v>689</v>
      </c>
      <c r="C218" s="74" t="s">
        <v>487</v>
      </c>
      <c r="D218" s="74" t="s">
        <v>856</v>
      </c>
      <c r="E218" s="87">
        <v>378253</v>
      </c>
      <c r="F218" s="84">
        <v>397241</v>
      </c>
      <c r="G218" s="22">
        <v>27.781269375000001</v>
      </c>
      <c r="H218" s="22">
        <v>11.092859992022341</v>
      </c>
      <c r="I218" s="22">
        <v>8.0920869237802009</v>
      </c>
      <c r="J218" s="22">
        <v>19.453665128866241</v>
      </c>
      <c r="K218" s="22">
        <v>27.784065705</v>
      </c>
      <c r="L218" s="22">
        <v>10.932798813415209</v>
      </c>
      <c r="M218" s="22">
        <v>7.9753245224388776</v>
      </c>
      <c r="N218" s="22">
        <v>18.47607050261038</v>
      </c>
      <c r="O218" s="22">
        <v>27.812294205000001</v>
      </c>
      <c r="P218" s="22">
        <v>10.83245085099726</v>
      </c>
      <c r="Q218" s="22">
        <v>7.9021220809500052</v>
      </c>
      <c r="R218" s="22">
        <v>18.250079750977388</v>
      </c>
      <c r="S218" s="22">
        <v>27.842037686000001</v>
      </c>
      <c r="T218" s="22">
        <v>10.737760972055467</v>
      </c>
      <c r="U218" s="22">
        <v>7.8330471325822915</v>
      </c>
      <c r="V218" s="22">
        <v>18.173414440234012</v>
      </c>
      <c r="W218" s="22">
        <v>27.875523775000001</v>
      </c>
      <c r="X218" s="22">
        <v>10.621971422904677</v>
      </c>
      <c r="Y218" s="22">
        <v>7.7485802685573812</v>
      </c>
      <c r="Z218" s="22">
        <v>18.168545291307531</v>
      </c>
      <c r="AA218" s="22">
        <v>27.906668504999999</v>
      </c>
      <c r="AB218" s="22">
        <v>10.472460079402028</v>
      </c>
      <c r="AC218" s="22">
        <v>7.6395138250446459</v>
      </c>
      <c r="AD218" s="22">
        <v>18.01875432196746</v>
      </c>
      <c r="AE218" s="22">
        <v>27.939869390999998</v>
      </c>
      <c r="AF218" s="22">
        <v>10.365365203674225</v>
      </c>
      <c r="AG218" s="22">
        <v>7.56138960423017</v>
      </c>
      <c r="AH218" s="22">
        <v>17.991764468083474</v>
      </c>
      <c r="AI218" s="22">
        <v>27.983070182999999</v>
      </c>
      <c r="AJ218" s="22">
        <v>10.298132356228642</v>
      </c>
      <c r="AK218" s="22">
        <v>7.5123441780682798</v>
      </c>
      <c r="AL218" s="22">
        <v>17.805112330128857</v>
      </c>
      <c r="AM218" s="22">
        <v>28.028950889000001</v>
      </c>
      <c r="AN218" s="22">
        <v>10.249681025152505</v>
      </c>
      <c r="AO218" s="22">
        <v>7.4769996066121429</v>
      </c>
      <c r="AP218" s="22">
        <v>17.714910543335051</v>
      </c>
      <c r="AQ218" s="22">
        <v>28.079854765</v>
      </c>
      <c r="AR218" s="22">
        <v>10.207459333388975</v>
      </c>
      <c r="AS218" s="22">
        <v>7.4461994703023686</v>
      </c>
      <c r="AT218" s="22">
        <v>17.591988685231808</v>
      </c>
      <c r="AU218" s="22">
        <v>31.968553371999999</v>
      </c>
      <c r="AV218" s="22">
        <v>9.4742681449723349</v>
      </c>
      <c r="AW218" s="22">
        <v>6.9113467062105087</v>
      </c>
      <c r="AX218" s="22">
        <v>13.540323206518309</v>
      </c>
      <c r="AY218" s="22">
        <v>42.889756950609531</v>
      </c>
      <c r="AZ218" s="22">
        <v>6.9571394341981936</v>
      </c>
      <c r="BA218" s="22">
        <v>5.0751363564381498</v>
      </c>
      <c r="BB218" s="22">
        <v>-2.6256752228302105</v>
      </c>
      <c r="BC218" s="22">
        <v>46.610910785942295</v>
      </c>
      <c r="BD218" s="22">
        <v>7.5607471002039466</v>
      </c>
      <c r="BE218" s="22">
        <v>5.5154597450585232</v>
      </c>
      <c r="BF218" s="22">
        <v>-3.9665020226278358</v>
      </c>
      <c r="BG218" s="22">
        <v>48.512487809999996</v>
      </c>
      <c r="BH218" s="22">
        <v>8.3396819138345624</v>
      </c>
      <c r="BI218" s="22">
        <v>6.0836818468781209</v>
      </c>
      <c r="BJ218" s="22">
        <v>-3.1341929919016067</v>
      </c>
      <c r="BK218" s="25">
        <v>27.781262967</v>
      </c>
      <c r="BL218" s="25">
        <v>11.092859992022341</v>
      </c>
      <c r="BM218" s="25">
        <v>8.0920869237802009</v>
      </c>
      <c r="BN218" s="25">
        <v>19.453665128866241</v>
      </c>
      <c r="BO218" s="25">
        <v>27.784215608</v>
      </c>
      <c r="BP218" s="25">
        <v>11.033147273503381</v>
      </c>
      <c r="BQ218" s="25">
        <v>8.0485273269712501</v>
      </c>
      <c r="BR218" s="25">
        <v>19.08985997371822</v>
      </c>
      <c r="BS218" s="25">
        <v>27.805774909</v>
      </c>
      <c r="BT218" s="25">
        <v>10.931162126746777</v>
      </c>
      <c r="BU218" s="25">
        <v>7.9741305823010347</v>
      </c>
      <c r="BV218" s="25">
        <v>19.078743094119012</v>
      </c>
      <c r="BW218" s="25">
        <v>27.826227889999998</v>
      </c>
      <c r="BX218" s="25">
        <v>10.858919986941897</v>
      </c>
      <c r="BY218" s="25">
        <v>7.9214309471049367</v>
      </c>
      <c r="BZ218" s="25">
        <v>19.169592963692665</v>
      </c>
      <c r="CA218" s="25">
        <v>27.847900934999998</v>
      </c>
      <c r="CB218" s="25">
        <v>10.830744754162296</v>
      </c>
      <c r="CC218" s="25">
        <v>7.9008775070620407</v>
      </c>
      <c r="CD218" s="25">
        <v>19.336373407164338</v>
      </c>
      <c r="CE218" s="25">
        <v>27.874300779999999</v>
      </c>
      <c r="CF218" s="25">
        <v>10.764738587795589</v>
      </c>
      <c r="CG218" s="25">
        <v>7.8527269276687184</v>
      </c>
      <c r="CH218" s="25">
        <v>19.360578804586805</v>
      </c>
      <c r="CI218" s="25">
        <v>27.910240739999999</v>
      </c>
      <c r="CJ218" s="25">
        <v>10.683211137822616</v>
      </c>
      <c r="CK218" s="25">
        <v>7.7932537879797739</v>
      </c>
      <c r="CL218" s="25">
        <v>19.443966457333794</v>
      </c>
      <c r="CM218" s="25">
        <v>27.951982299000001</v>
      </c>
      <c r="CN218" s="25">
        <v>10.644945953140986</v>
      </c>
      <c r="CO218" s="25">
        <v>7.7653398685017549</v>
      </c>
      <c r="CP218" s="25">
        <v>19.359073673363753</v>
      </c>
      <c r="CQ218" s="25">
        <v>27.998953217</v>
      </c>
      <c r="CR218" s="25">
        <v>10.636181105681798</v>
      </c>
      <c r="CS218" s="25">
        <v>7.7589460343089112</v>
      </c>
      <c r="CT218" s="25">
        <v>19.31793606568241</v>
      </c>
      <c r="CU218" s="25">
        <v>28.050361766000002</v>
      </c>
      <c r="CV218" s="25">
        <v>10.593614919350788</v>
      </c>
      <c r="CW218" s="25">
        <v>7.7278945940083856</v>
      </c>
      <c r="CX218" s="25">
        <v>19.161367039090425</v>
      </c>
      <c r="CY218" s="25">
        <v>28.365662267000001</v>
      </c>
      <c r="CZ218" s="25">
        <v>10.501866603542886</v>
      </c>
      <c r="DA218" s="25">
        <v>7.6609654749929197</v>
      </c>
      <c r="DB218" s="25">
        <v>18.915145536369685</v>
      </c>
      <c r="DC218" s="25">
        <v>28.784805351999999</v>
      </c>
      <c r="DD218" s="25">
        <v>10.503712170694586</v>
      </c>
      <c r="DE218" s="25">
        <v>7.6623117905351661</v>
      </c>
      <c r="DF218" s="25">
        <v>18.620674656480432</v>
      </c>
      <c r="DG218" s="25">
        <v>29.307714665999999</v>
      </c>
      <c r="DH218" s="25">
        <v>11.090331118001322</v>
      </c>
      <c r="DI218" s="25">
        <v>8.0902421453901283</v>
      </c>
      <c r="DJ218" s="25">
        <v>18.038626614522144</v>
      </c>
      <c r="DK218" s="25">
        <v>29.805955253</v>
      </c>
      <c r="DL218" s="25">
        <v>11.65685956614111</v>
      </c>
      <c r="DM218" s="25">
        <v>8.5035167608128805</v>
      </c>
      <c r="DN218" s="25">
        <v>17.784703961451239</v>
      </c>
      <c r="DO218" s="27">
        <v>27.781269375000001</v>
      </c>
      <c r="DP218" s="27">
        <v>11.092859992022341</v>
      </c>
      <c r="DQ218" s="27">
        <v>8.0920869237802009</v>
      </c>
      <c r="DR218" s="27">
        <v>19.453665128866241</v>
      </c>
      <c r="DS218" s="27">
        <v>27.783442896</v>
      </c>
      <c r="DT218" s="27">
        <v>10.933106254675231</v>
      </c>
      <c r="DU218" s="27">
        <v>7.9755487965577112</v>
      </c>
      <c r="DV218" s="27">
        <v>18.476670839560757</v>
      </c>
      <c r="DW218" s="27">
        <v>27.811048635999999</v>
      </c>
      <c r="DX218" s="27">
        <v>10.832685423216038</v>
      </c>
      <c r="DY218" s="27">
        <v>7.9022931981177704</v>
      </c>
      <c r="DZ218" s="27">
        <v>18.251282784882733</v>
      </c>
      <c r="EA218" s="27">
        <v>27.840185759000001</v>
      </c>
      <c r="EB218" s="27">
        <v>10.735125547718278</v>
      </c>
      <c r="EC218" s="27">
        <v>7.8311246272200208</v>
      </c>
      <c r="ED218" s="27">
        <v>18.175186335825249</v>
      </c>
      <c r="EE218" s="27">
        <v>27.873081630000001</v>
      </c>
      <c r="EF218" s="27">
        <v>10.608509088237104</v>
      </c>
      <c r="EG218" s="27">
        <v>7.738759682846811</v>
      </c>
      <c r="EH218" s="27">
        <v>18.170853171377935</v>
      </c>
      <c r="EI218" s="27">
        <v>27.907398711999999</v>
      </c>
      <c r="EJ218" s="27">
        <v>10.471381170022573</v>
      </c>
      <c r="EK218" s="27">
        <v>7.6387267756734554</v>
      </c>
      <c r="EL218" s="27">
        <v>18.018060839450641</v>
      </c>
      <c r="EM218" s="27">
        <v>27.94761536</v>
      </c>
      <c r="EN218" s="27">
        <v>10.366675290683615</v>
      </c>
      <c r="EO218" s="27">
        <v>7.5623452944638272</v>
      </c>
      <c r="EP218" s="27">
        <v>17.984465390408062</v>
      </c>
      <c r="EQ218" s="27">
        <v>27.992155428</v>
      </c>
      <c r="ER218" s="27">
        <v>10.29803469882739</v>
      </c>
      <c r="ES218" s="27">
        <v>7.5122729383537035</v>
      </c>
      <c r="ET218" s="27">
        <v>17.796481821588895</v>
      </c>
      <c r="EU218" s="27">
        <v>28.039246296999998</v>
      </c>
      <c r="EV218" s="27">
        <v>10.249970000068872</v>
      </c>
      <c r="EW218" s="27">
        <v>7.4772104097903789</v>
      </c>
      <c r="EX218" s="27">
        <v>17.705149633998822</v>
      </c>
      <c r="EY218" s="27">
        <v>28.086696104000001</v>
      </c>
      <c r="EZ218" s="27">
        <v>10.210318938540713</v>
      </c>
      <c r="FA218" s="27">
        <v>7.4482855124476943</v>
      </c>
      <c r="FB218" s="27">
        <v>17.590515803366163</v>
      </c>
      <c r="FC218" s="27">
        <v>31.860745752</v>
      </c>
      <c r="FD218" s="27">
        <v>9.4980335020459243</v>
      </c>
      <c r="FE218" s="27">
        <v>6.9286832033223869</v>
      </c>
      <c r="FF218" s="27">
        <v>13.66429038364244</v>
      </c>
      <c r="FG218" s="27">
        <v>43.433983597148249</v>
      </c>
      <c r="FH218" s="27">
        <v>7.0454183365043113</v>
      </c>
      <c r="FI218" s="27">
        <v>5.1395345866069926</v>
      </c>
      <c r="FJ218" s="27">
        <v>-2.1278124377583012</v>
      </c>
      <c r="FK218" s="27">
        <v>47.372493031178536</v>
      </c>
      <c r="FL218" s="27">
        <v>7.684283213426033</v>
      </c>
      <c r="FM218" s="27">
        <v>5.6055776197218652</v>
      </c>
      <c r="FN218" s="27">
        <v>-3.269421211343257</v>
      </c>
      <c r="FO218" s="27">
        <v>47.488311679999995</v>
      </c>
      <c r="FP218" s="27">
        <v>8.5028103772703432</v>
      </c>
      <c r="FQ218" s="27">
        <v>6.2026817897976549</v>
      </c>
      <c r="FR218" s="27">
        <v>-2.1357971189211966</v>
      </c>
      <c r="FS218" s="28">
        <v>27.781302439000001</v>
      </c>
      <c r="FT218" s="28">
        <v>11.092859992022341</v>
      </c>
      <c r="FU218" s="28">
        <v>8.0920869237802009</v>
      </c>
      <c r="FV218" s="28">
        <v>19.453665128866241</v>
      </c>
      <c r="FW218" s="28">
        <v>27.779568559000001</v>
      </c>
      <c r="FX218" s="28">
        <v>10.906538955399828</v>
      </c>
      <c r="FY218" s="28">
        <v>7.956168321619665</v>
      </c>
      <c r="FZ218" s="28">
        <v>18.484076333282395</v>
      </c>
      <c r="GA218" s="28">
        <v>27.806916907000002</v>
      </c>
      <c r="GB218" s="28">
        <v>10.806495227224763</v>
      </c>
      <c r="GC218" s="28">
        <v>7.8831878147752734</v>
      </c>
      <c r="GD218" s="28">
        <v>18.274078289075256</v>
      </c>
      <c r="GE218" s="28">
        <v>27.838953182000001</v>
      </c>
      <c r="GF218" s="28">
        <v>10.728905026584769</v>
      </c>
      <c r="GG218" s="28">
        <v>7.8265868436583643</v>
      </c>
      <c r="GH218" s="28">
        <v>18.211358450304509</v>
      </c>
      <c r="GI218" s="28">
        <v>27.875858347000001</v>
      </c>
      <c r="GJ218" s="28">
        <v>10.637654897509034</v>
      </c>
      <c r="GK218" s="28">
        <v>7.7600211449280048</v>
      </c>
      <c r="GL218" s="28">
        <v>18.216866006292044</v>
      </c>
      <c r="GM218" s="28">
        <v>27.932003550000001</v>
      </c>
      <c r="GN218" s="28">
        <v>10.507503176821455</v>
      </c>
      <c r="GO218" s="28">
        <v>7.6650772767244142</v>
      </c>
      <c r="GP218" s="28">
        <v>18.062239362107576</v>
      </c>
      <c r="GQ218" s="28">
        <v>28.006074311999999</v>
      </c>
      <c r="GR218" s="28">
        <v>10.405632961640807</v>
      </c>
      <c r="GS218" s="28">
        <v>7.5907643730387244</v>
      </c>
      <c r="GT218" s="28">
        <v>18.015167758717389</v>
      </c>
      <c r="GU218" s="28">
        <v>28.098607522999998</v>
      </c>
      <c r="GV218" s="28">
        <v>10.308203110629222</v>
      </c>
      <c r="GW218" s="28">
        <v>7.5196906531933738</v>
      </c>
      <c r="GX218" s="28">
        <v>17.801996454849942</v>
      </c>
      <c r="GY218" s="28">
        <v>28.206369751</v>
      </c>
      <c r="GZ218" s="28">
        <v>10.220951245510934</v>
      </c>
      <c r="HA218" s="28">
        <v>7.4560416323541219</v>
      </c>
      <c r="HB218" s="28">
        <v>17.674442081556872</v>
      </c>
      <c r="HC218" s="28">
        <v>28.329957698000001</v>
      </c>
      <c r="HD218" s="28">
        <v>10.147533567305958</v>
      </c>
      <c r="HE218" s="28">
        <v>7.4024844582615934</v>
      </c>
      <c r="HF218" s="28">
        <v>17.514020323217409</v>
      </c>
      <c r="HG218" s="28">
        <v>41.213319222509121</v>
      </c>
      <c r="HH218" s="28">
        <v>6.6852047846133056</v>
      </c>
      <c r="HI218" s="28">
        <v>4.8767638155775268</v>
      </c>
      <c r="HJ218" s="28">
        <v>-2.8586585308691141</v>
      </c>
      <c r="HK218" s="28">
        <v>38.888421883377738</v>
      </c>
      <c r="HL218" s="28">
        <v>6.3080836230930952</v>
      </c>
      <c r="HM218" s="28">
        <v>4.6016591787198378</v>
      </c>
      <c r="HN218" s="28">
        <v>-4.0462204277505975</v>
      </c>
      <c r="HO218" s="28">
        <v>40.279691825488342</v>
      </c>
      <c r="HP218" s="28">
        <v>6.533761259574427</v>
      </c>
      <c r="HQ218" s="28">
        <v>4.7662878725349191</v>
      </c>
      <c r="HR218" s="28">
        <v>-6.181100225789784</v>
      </c>
      <c r="HS218" s="28">
        <v>44.906170686378303</v>
      </c>
      <c r="HT218" s="28">
        <v>7.2842215282499412</v>
      </c>
      <c r="HU218" s="28">
        <v>5.3137381902467684</v>
      </c>
      <c r="HV218" s="28">
        <v>-5.305400591303254</v>
      </c>
      <c r="HW218" s="29">
        <v>27.781302439000001</v>
      </c>
      <c r="HX218" s="29">
        <v>11.092859992022341</v>
      </c>
      <c r="HY218" s="29">
        <v>8.0920869237802009</v>
      </c>
      <c r="HZ218" s="29">
        <v>19.453665128866241</v>
      </c>
      <c r="IA218" s="29">
        <v>27.788497665000001</v>
      </c>
      <c r="IB218" s="29">
        <v>10.933941644607781</v>
      </c>
      <c r="IC218" s="29">
        <v>7.9761582018827868</v>
      </c>
      <c r="ID218" s="29">
        <v>18.477345889688323</v>
      </c>
      <c r="IE218" s="29">
        <v>27.843548255999998</v>
      </c>
      <c r="IF218" s="29">
        <v>10.884988918382909</v>
      </c>
      <c r="IG218" s="29">
        <v>7.9404478696463237</v>
      </c>
      <c r="IH218" s="29">
        <v>18.224644577438067</v>
      </c>
      <c r="II218" s="29">
        <v>27.89021447</v>
      </c>
      <c r="IJ218" s="29">
        <v>10.779557435295077</v>
      </c>
      <c r="IK218" s="29">
        <v>7.8635370706041146</v>
      </c>
      <c r="IL218" s="29">
        <v>18.144172956312065</v>
      </c>
      <c r="IM218" s="29">
        <v>27.941097493000001</v>
      </c>
      <c r="IN218" s="29">
        <v>10.74634966328159</v>
      </c>
      <c r="IO218" s="29">
        <v>7.8393124632556512</v>
      </c>
      <c r="IP218" s="29">
        <v>18.137329180820849</v>
      </c>
      <c r="IQ218" s="29">
        <v>28.028075821000002</v>
      </c>
      <c r="IR218" s="29">
        <v>10.673215931531885</v>
      </c>
      <c r="IS218" s="29">
        <v>7.7859624241489964</v>
      </c>
      <c r="IT218" s="29">
        <v>17.956753188166289</v>
      </c>
      <c r="IU218" s="29">
        <v>28.152636755</v>
      </c>
      <c r="IV218" s="29">
        <v>10.605941455709559</v>
      </c>
      <c r="IW218" s="29">
        <v>7.7368866306658441</v>
      </c>
      <c r="IX218" s="29">
        <v>17.866366864849113</v>
      </c>
      <c r="IY218" s="29">
        <v>28.310344983</v>
      </c>
      <c r="IZ218" s="29">
        <v>10.536722409391441</v>
      </c>
      <c r="JA218" s="29">
        <v>7.6863923000793033</v>
      </c>
      <c r="JB218" s="29">
        <v>17.596863945461315</v>
      </c>
      <c r="JC218" s="29">
        <v>28.497728846000001</v>
      </c>
      <c r="JD218" s="29">
        <v>10.467110617308164</v>
      </c>
      <c r="JE218" s="29">
        <v>7.6356114669250861</v>
      </c>
      <c r="JF218" s="29">
        <v>17.402937071047891</v>
      </c>
      <c r="JG218" s="29">
        <v>32.525674082999998</v>
      </c>
      <c r="JH218" s="29">
        <v>9.7666054389036336</v>
      </c>
      <c r="JI218" s="29">
        <v>7.1246026920659178</v>
      </c>
      <c r="JJ218" s="29">
        <v>13.168032088504715</v>
      </c>
      <c r="JK218" s="29">
        <v>33.422426299999998</v>
      </c>
      <c r="JL218" s="29">
        <v>9.2867531333087214</v>
      </c>
      <c r="JM218" s="29">
        <v>6.7745571158806133</v>
      </c>
      <c r="JN218" s="29">
        <v>11.648219168761592</v>
      </c>
      <c r="JO218" s="29">
        <v>34.583986025000002</v>
      </c>
      <c r="JP218" s="29">
        <v>8.9021815889525051</v>
      </c>
      <c r="JQ218" s="29">
        <v>6.4940175284720514</v>
      </c>
      <c r="JR218" s="29">
        <v>9.9487670241661448</v>
      </c>
      <c r="JS218" s="29">
        <v>35.204570383000004</v>
      </c>
      <c r="JT218" s="29">
        <v>9.9871146242381919</v>
      </c>
      <c r="JU218" s="29">
        <v>7.2854610727272151</v>
      </c>
      <c r="JV218" s="29">
        <v>8.6719957277369062</v>
      </c>
      <c r="JW218" s="29">
        <v>35.254498575</v>
      </c>
      <c r="JX218" s="29">
        <v>10.027241746439486</v>
      </c>
      <c r="JY218" s="29">
        <v>7.3147332497029938</v>
      </c>
      <c r="JZ218" s="29">
        <v>9.0908321406710044</v>
      </c>
    </row>
    <row r="219" spans="1:286" ht="15" thickBot="1" x14ac:dyDescent="0.4">
      <c r="A219" s="2"/>
      <c r="B219" s="74" t="s">
        <v>690</v>
      </c>
      <c r="C219" s="74" t="s">
        <v>681</v>
      </c>
      <c r="D219" s="74" t="s">
        <v>859</v>
      </c>
      <c r="E219" s="87">
        <v>384762</v>
      </c>
      <c r="F219" s="84">
        <v>396769</v>
      </c>
      <c r="G219" s="22">
        <v>32.312493817000004</v>
      </c>
      <c r="H219" s="22">
        <v>10.842760271240525</v>
      </c>
      <c r="I219" s="22">
        <v>7.9096426594845113</v>
      </c>
      <c r="J219" s="22">
        <v>13.543103150823821</v>
      </c>
      <c r="K219" s="22">
        <v>32.279237147000003</v>
      </c>
      <c r="L219" s="22">
        <v>10.326943756053645</v>
      </c>
      <c r="M219" s="22">
        <v>7.5333616931137586</v>
      </c>
      <c r="N219" s="22">
        <v>13.659445682872425</v>
      </c>
      <c r="O219" s="22">
        <v>32.322883396999998</v>
      </c>
      <c r="P219" s="22">
        <v>9.6475906622944141</v>
      </c>
      <c r="Q219" s="22">
        <v>7.0377830695133303</v>
      </c>
      <c r="R219" s="22">
        <v>13.624149187014448</v>
      </c>
      <c r="S219" s="22">
        <v>32.400893574000001</v>
      </c>
      <c r="T219" s="22">
        <v>8.9071776904250743</v>
      </c>
      <c r="U219" s="22">
        <v>6.4976621149380422</v>
      </c>
      <c r="V219" s="22">
        <v>13.287265444979665</v>
      </c>
      <c r="W219" s="22">
        <v>32.441856684999998</v>
      </c>
      <c r="X219" s="22">
        <v>8.2659241663237246</v>
      </c>
      <c r="Y219" s="22">
        <v>6.029876596961584</v>
      </c>
      <c r="Z219" s="22">
        <v>13.229842233787554</v>
      </c>
      <c r="AA219" s="22">
        <v>32.469771141000003</v>
      </c>
      <c r="AB219" s="22">
        <v>7.6144765112599666</v>
      </c>
      <c r="AC219" s="22">
        <v>5.5546546023758889</v>
      </c>
      <c r="AD219" s="22">
        <v>13.092537001059009</v>
      </c>
      <c r="AE219" s="22">
        <v>32.496821351999998</v>
      </c>
      <c r="AF219" s="22">
        <v>7.4611810912236489</v>
      </c>
      <c r="AG219" s="22">
        <v>5.4428277277156658</v>
      </c>
      <c r="AH219" s="22">
        <v>13.049344072610058</v>
      </c>
      <c r="AI219" s="22">
        <v>32.521951243000004</v>
      </c>
      <c r="AJ219" s="22">
        <v>7.3930128144829332</v>
      </c>
      <c r="AK219" s="22">
        <v>5.3930999189064961</v>
      </c>
      <c r="AL219" s="22">
        <v>12.928054568283683</v>
      </c>
      <c r="AM219" s="22">
        <v>32.545800612999997</v>
      </c>
      <c r="AN219" s="22">
        <v>7.3279338875796523</v>
      </c>
      <c r="AO219" s="22">
        <v>5.345625747792246</v>
      </c>
      <c r="AP219" s="22">
        <v>12.861879525163042</v>
      </c>
      <c r="AQ219" s="22">
        <v>32.569758</v>
      </c>
      <c r="AR219" s="22">
        <v>7.2574214671683785</v>
      </c>
      <c r="AS219" s="22">
        <v>5.2941879188117564</v>
      </c>
      <c r="AT219" s="22">
        <v>12.905289803394961</v>
      </c>
      <c r="AU219" s="22">
        <v>32.644928991</v>
      </c>
      <c r="AV219" s="22">
        <v>7.153222834009842</v>
      </c>
      <c r="AW219" s="22">
        <v>5.2181764666286083</v>
      </c>
      <c r="AX219" s="22">
        <v>12.639704092292304</v>
      </c>
      <c r="AY219" s="22">
        <v>32.643078359999997</v>
      </c>
      <c r="AZ219" s="22">
        <v>7.8738878424569894</v>
      </c>
      <c r="BA219" s="22">
        <v>5.7438915568285287</v>
      </c>
      <c r="BB219" s="22">
        <v>12.715602155502397</v>
      </c>
      <c r="BC219" s="22">
        <v>32.582737385000001</v>
      </c>
      <c r="BD219" s="22">
        <v>9.2489053630164353</v>
      </c>
      <c r="BE219" s="22">
        <v>6.7469476943881661</v>
      </c>
      <c r="BF219" s="22">
        <v>12.782975420055045</v>
      </c>
      <c r="BG219" s="22">
        <v>32.475129627999998</v>
      </c>
      <c r="BH219" s="22">
        <v>9.6673675657618965</v>
      </c>
      <c r="BI219" s="22">
        <v>7.0522100452488177</v>
      </c>
      <c r="BJ219" s="22">
        <v>13.066088294845954</v>
      </c>
      <c r="BK219" s="25">
        <v>32.312460625</v>
      </c>
      <c r="BL219" s="25">
        <v>10.842760271240525</v>
      </c>
      <c r="BM219" s="25">
        <v>7.9096426594845113</v>
      </c>
      <c r="BN219" s="25">
        <v>13.543103150823821</v>
      </c>
      <c r="BO219" s="25">
        <v>32.180456460000002</v>
      </c>
      <c r="BP219" s="25">
        <v>10.39887753694685</v>
      </c>
      <c r="BQ219" s="25">
        <v>7.5858363847769184</v>
      </c>
      <c r="BR219" s="25">
        <v>13.908525031516339</v>
      </c>
      <c r="BS219" s="25">
        <v>32.102007405000002</v>
      </c>
      <c r="BT219" s="25">
        <v>9.7963350604690334</v>
      </c>
      <c r="BU219" s="25">
        <v>7.146290037087069</v>
      </c>
      <c r="BV219" s="25">
        <v>14.179157777374041</v>
      </c>
      <c r="BW219" s="25">
        <v>32.054364360000001</v>
      </c>
      <c r="BX219" s="25">
        <v>9.1424164973401609</v>
      </c>
      <c r="BY219" s="25">
        <v>6.6692655494691033</v>
      </c>
      <c r="BZ219" s="25">
        <v>14.167949607195567</v>
      </c>
      <c r="CA219" s="25">
        <v>31.971381152999999</v>
      </c>
      <c r="CB219" s="25">
        <v>8.5474469847823276</v>
      </c>
      <c r="CC219" s="25">
        <v>6.2352435735242517</v>
      </c>
      <c r="CD219" s="25">
        <v>14.423486976863412</v>
      </c>
      <c r="CE219" s="25">
        <v>31.880697416</v>
      </c>
      <c r="CF219" s="25">
        <v>7.9653739332267222</v>
      </c>
      <c r="CG219" s="25">
        <v>5.8106293863294809</v>
      </c>
      <c r="CH219" s="25">
        <v>14.592653943858092</v>
      </c>
      <c r="CI219" s="25">
        <v>31.814434591999998</v>
      </c>
      <c r="CJ219" s="25">
        <v>7.8693990924872121</v>
      </c>
      <c r="CK219" s="25">
        <v>5.7406170762202207</v>
      </c>
      <c r="CL219" s="25">
        <v>14.781250241737071</v>
      </c>
      <c r="CM219" s="25">
        <v>31.769736579</v>
      </c>
      <c r="CN219" s="25">
        <v>7.841280757015439</v>
      </c>
      <c r="CO219" s="25">
        <v>5.7201051419712314</v>
      </c>
      <c r="CP219" s="25">
        <v>14.842114644376741</v>
      </c>
      <c r="CQ219" s="25">
        <v>31.745786201000001</v>
      </c>
      <c r="CR219" s="25">
        <v>7.8095133668181473</v>
      </c>
      <c r="CS219" s="25">
        <v>5.6969312731039601</v>
      </c>
      <c r="CT219" s="25">
        <v>14.895161590679871</v>
      </c>
      <c r="CU219" s="25">
        <v>31.739469049</v>
      </c>
      <c r="CV219" s="25">
        <v>7.8103451632372538</v>
      </c>
      <c r="CW219" s="25">
        <v>5.697538057011009</v>
      </c>
      <c r="CX219" s="25">
        <v>14.996913310544516</v>
      </c>
      <c r="CY219" s="25">
        <v>31.681894077999999</v>
      </c>
      <c r="CZ219" s="25">
        <v>7.8488971190094743</v>
      </c>
      <c r="DA219" s="25">
        <v>5.7256611720070421</v>
      </c>
      <c r="DB219" s="25">
        <v>15.074665529999296</v>
      </c>
      <c r="DC219" s="25">
        <v>31.593853562</v>
      </c>
      <c r="DD219" s="25">
        <v>8.347530140210802</v>
      </c>
      <c r="DE219" s="25">
        <v>6.0894070187526168</v>
      </c>
      <c r="DF219" s="25">
        <v>15.356180120081589</v>
      </c>
      <c r="DG219" s="25">
        <v>31.47984859</v>
      </c>
      <c r="DH219" s="25">
        <v>9.1793844234099158</v>
      </c>
      <c r="DI219" s="25">
        <v>6.6962331368508492</v>
      </c>
      <c r="DJ219" s="25">
        <v>15.573990603245763</v>
      </c>
      <c r="DK219" s="25">
        <v>31.344929069999999</v>
      </c>
      <c r="DL219" s="25">
        <v>9.4170937574579714</v>
      </c>
      <c r="DM219" s="25">
        <v>6.8696387865294835</v>
      </c>
      <c r="DN219" s="25">
        <v>15.920478145367415</v>
      </c>
      <c r="DO219" s="27">
        <v>32.312493817000004</v>
      </c>
      <c r="DP219" s="27">
        <v>10.842760271240525</v>
      </c>
      <c r="DQ219" s="27">
        <v>7.9096426594845113</v>
      </c>
      <c r="DR219" s="27">
        <v>13.543103150823821</v>
      </c>
      <c r="DS219" s="27">
        <v>32.279237148</v>
      </c>
      <c r="DT219" s="27">
        <v>10.32719412315749</v>
      </c>
      <c r="DU219" s="27">
        <v>7.5335443324302753</v>
      </c>
      <c r="DV219" s="27">
        <v>13.659445682872425</v>
      </c>
      <c r="DW219" s="27">
        <v>32.322883396000002</v>
      </c>
      <c r="DX219" s="27">
        <v>9.6454951579439481</v>
      </c>
      <c r="DY219" s="27">
        <v>7.0362544282643338</v>
      </c>
      <c r="DZ219" s="27">
        <v>13.624149187014448</v>
      </c>
      <c r="EA219" s="27">
        <v>32.400893574000001</v>
      </c>
      <c r="EB219" s="27">
        <v>8.9038738067009451</v>
      </c>
      <c r="EC219" s="27">
        <v>6.4952519777596276</v>
      </c>
      <c r="ED219" s="27">
        <v>13.287265444979665</v>
      </c>
      <c r="EE219" s="27">
        <v>32.441856686999998</v>
      </c>
      <c r="EF219" s="27">
        <v>8.2612442805770403</v>
      </c>
      <c r="EG219" s="27">
        <v>6.0264626854651109</v>
      </c>
      <c r="EH219" s="27">
        <v>13.229842233787554</v>
      </c>
      <c r="EI219" s="27">
        <v>32.469771139999999</v>
      </c>
      <c r="EJ219" s="27">
        <v>7.6076494171098332</v>
      </c>
      <c r="EK219" s="27">
        <v>5.5496743322436197</v>
      </c>
      <c r="EL219" s="27">
        <v>13.092537001059009</v>
      </c>
      <c r="EM219" s="27">
        <v>32.496821351999998</v>
      </c>
      <c r="EN219" s="27">
        <v>7.452659147589733</v>
      </c>
      <c r="EO219" s="27">
        <v>5.4366110884815289</v>
      </c>
      <c r="EP219" s="27">
        <v>13.049344072610058</v>
      </c>
      <c r="EQ219" s="27">
        <v>32.521951243000004</v>
      </c>
      <c r="ER219" s="27">
        <v>7.3841691876267932</v>
      </c>
      <c r="ES219" s="27">
        <v>5.3866486162403824</v>
      </c>
      <c r="ET219" s="27">
        <v>12.928054568283683</v>
      </c>
      <c r="EU219" s="27">
        <v>32.545800612999997</v>
      </c>
      <c r="EV219" s="27">
        <v>7.3183482312784278</v>
      </c>
      <c r="EW219" s="27">
        <v>5.3386331449768516</v>
      </c>
      <c r="EX219" s="27">
        <v>12.861879525163042</v>
      </c>
      <c r="EY219" s="27">
        <v>32.569056887000002</v>
      </c>
      <c r="EZ219" s="27">
        <v>7.246422562055546</v>
      </c>
      <c r="FA219" s="27">
        <v>5.2861643706642587</v>
      </c>
      <c r="FB219" s="27">
        <v>12.908454487082464</v>
      </c>
      <c r="FC219" s="27">
        <v>32.641420072999999</v>
      </c>
      <c r="FD219" s="27">
        <v>7.152931488288413</v>
      </c>
      <c r="FE219" s="27">
        <v>5.2179639339810882</v>
      </c>
      <c r="FF219" s="27">
        <v>12.653868938069163</v>
      </c>
      <c r="FG219" s="27">
        <v>32.638051576000002</v>
      </c>
      <c r="FH219" s="27">
        <v>7.8781337658049528</v>
      </c>
      <c r="FI219" s="27">
        <v>5.7469888987969782</v>
      </c>
      <c r="FJ219" s="27">
        <v>12.733835142342137</v>
      </c>
      <c r="FK219" s="27">
        <v>32.577253233</v>
      </c>
      <c r="FL219" s="27">
        <v>9.2609235626023647</v>
      </c>
      <c r="FM219" s="27">
        <v>6.7557148036626566</v>
      </c>
      <c r="FN219" s="27">
        <v>12.801269840171882</v>
      </c>
      <c r="FO219" s="27">
        <v>32.469777082</v>
      </c>
      <c r="FP219" s="27">
        <v>9.6804091970970916</v>
      </c>
      <c r="FQ219" s="27">
        <v>7.061723733735664</v>
      </c>
      <c r="FR219" s="27">
        <v>13.082517471523063</v>
      </c>
      <c r="FS219" s="28">
        <v>32.312522747999999</v>
      </c>
      <c r="FT219" s="28">
        <v>10.842760271240525</v>
      </c>
      <c r="FU219" s="28">
        <v>7.9096426594845113</v>
      </c>
      <c r="FV219" s="28">
        <v>13.543103150823821</v>
      </c>
      <c r="FW219" s="28">
        <v>32.264871075000002</v>
      </c>
      <c r="FX219" s="28">
        <v>10.339469108968512</v>
      </c>
      <c r="FY219" s="28">
        <v>7.5424987636808636</v>
      </c>
      <c r="FZ219" s="28">
        <v>13.688950617810207</v>
      </c>
      <c r="GA219" s="28">
        <v>32.293995273999997</v>
      </c>
      <c r="GB219" s="28">
        <v>9.6609902727428736</v>
      </c>
      <c r="GC219" s="28">
        <v>7.0475578987793357</v>
      </c>
      <c r="GD219" s="28">
        <v>13.689276549850385</v>
      </c>
      <c r="GE219" s="28">
        <v>32.357125857</v>
      </c>
      <c r="GF219" s="28">
        <v>8.9303422033914543</v>
      </c>
      <c r="GG219" s="28">
        <v>6.514560304638966</v>
      </c>
      <c r="GH219" s="28">
        <v>13.390494731489262</v>
      </c>
      <c r="GI219" s="28">
        <v>32.383701615</v>
      </c>
      <c r="GJ219" s="28">
        <v>8.2672881959495292</v>
      </c>
      <c r="GK219" s="28">
        <v>6.0308716375828988</v>
      </c>
      <c r="GL219" s="28">
        <v>13.369506433463846</v>
      </c>
      <c r="GM219" s="28">
        <v>32.397954069999997</v>
      </c>
      <c r="GN219" s="28">
        <v>7.6117148683825135</v>
      </c>
      <c r="GO219" s="28">
        <v>5.5526400223457735</v>
      </c>
      <c r="GP219" s="28">
        <v>13.272292815888827</v>
      </c>
      <c r="GQ219" s="28">
        <v>32.413659050999996</v>
      </c>
      <c r="GR219" s="28">
        <v>7.4549283634145267</v>
      </c>
      <c r="GS219" s="28">
        <v>5.4382664498325459</v>
      </c>
      <c r="GT219" s="28">
        <v>13.266889394096594</v>
      </c>
      <c r="GU219" s="28">
        <v>32.427812070000002</v>
      </c>
      <c r="GV219" s="28">
        <v>7.3930950767620587</v>
      </c>
      <c r="GW219" s="28">
        <v>5.3931599280938212</v>
      </c>
      <c r="GX219" s="28">
        <v>13.18516081912969</v>
      </c>
      <c r="GY219" s="28">
        <v>32.440596147999997</v>
      </c>
      <c r="GZ219" s="28">
        <v>7.3221155183941828</v>
      </c>
      <c r="HA219" s="28">
        <v>5.3413813284777207</v>
      </c>
      <c r="HB219" s="28">
        <v>13.159497178602217</v>
      </c>
      <c r="HC219" s="28">
        <v>32.452112901</v>
      </c>
      <c r="HD219" s="28">
        <v>7.2785530500615927</v>
      </c>
      <c r="HE219" s="28">
        <v>5.3096031143277846</v>
      </c>
      <c r="HF219" s="28">
        <v>13.246181301245773</v>
      </c>
      <c r="HG219" s="28">
        <v>32.443362694999998</v>
      </c>
      <c r="HH219" s="28">
        <v>7.1619688629305829</v>
      </c>
      <c r="HI219" s="28">
        <v>5.2245565729596564</v>
      </c>
      <c r="HJ219" s="28">
        <v>13.163014479565788</v>
      </c>
      <c r="HK219" s="28">
        <v>32.353416010000004</v>
      </c>
      <c r="HL219" s="28">
        <v>7.6997269137453621</v>
      </c>
      <c r="HM219" s="28">
        <v>5.6168435840898194</v>
      </c>
      <c r="HN219" s="28">
        <v>13.016562337555442</v>
      </c>
      <c r="HO219" s="28">
        <v>32.193932292</v>
      </c>
      <c r="HP219" s="28">
        <v>8.6462537898840672</v>
      </c>
      <c r="HQ219" s="28">
        <v>6.30732176220772</v>
      </c>
      <c r="HR219" s="28">
        <v>12.678811792144728</v>
      </c>
      <c r="HS219" s="28">
        <v>31.989599726999998</v>
      </c>
      <c r="HT219" s="28">
        <v>8.7410875200892963</v>
      </c>
      <c r="HU219" s="28">
        <v>6.3765016480693397</v>
      </c>
      <c r="HV219" s="28">
        <v>12.621503186571484</v>
      </c>
      <c r="HW219" s="29">
        <v>32.312522747999999</v>
      </c>
      <c r="HX219" s="29">
        <v>10.842760271240525</v>
      </c>
      <c r="HY219" s="29">
        <v>7.9096426594845113</v>
      </c>
      <c r="HZ219" s="29">
        <v>13.543103150823821</v>
      </c>
      <c r="IA219" s="29">
        <v>32.264473973999998</v>
      </c>
      <c r="IB219" s="29">
        <v>10.809162069866469</v>
      </c>
      <c r="IC219" s="29">
        <v>7.8851332393532676</v>
      </c>
      <c r="ID219" s="29">
        <v>13.689490740763333</v>
      </c>
      <c r="IE219" s="29">
        <v>32.295816021999997</v>
      </c>
      <c r="IF219" s="29">
        <v>10.704664068735985</v>
      </c>
      <c r="IG219" s="29">
        <v>7.8089034024025361</v>
      </c>
      <c r="IH219" s="29">
        <v>13.678557715841384</v>
      </c>
      <c r="II219" s="29">
        <v>32.359466331999997</v>
      </c>
      <c r="IJ219" s="29">
        <v>10.51322665287665</v>
      </c>
      <c r="IK219" s="29">
        <v>7.6692524728215545</v>
      </c>
      <c r="IL219" s="29">
        <v>13.376696239089435</v>
      </c>
      <c r="IM219" s="29">
        <v>32.387164517000002</v>
      </c>
      <c r="IN219" s="29">
        <v>10.355434454173706</v>
      </c>
      <c r="IO219" s="29">
        <v>7.5541452607304516</v>
      </c>
      <c r="IP219" s="29">
        <v>13.355152205730606</v>
      </c>
      <c r="IQ219" s="29">
        <v>32.401764628000002</v>
      </c>
      <c r="IR219" s="29">
        <v>10.222954829358493</v>
      </c>
      <c r="IS219" s="29">
        <v>7.4575032188760098</v>
      </c>
      <c r="IT219" s="29">
        <v>13.259507057248472</v>
      </c>
      <c r="IU219" s="29">
        <v>32.417097804000001</v>
      </c>
      <c r="IV219" s="29">
        <v>10.132684527281357</v>
      </c>
      <c r="IW219" s="29">
        <v>7.3916522902994828</v>
      </c>
      <c r="IX219" s="29">
        <v>13.255423876396412</v>
      </c>
      <c r="IY219" s="29">
        <v>32.430338405000001</v>
      </c>
      <c r="IZ219" s="29">
        <v>10.053759495140762</v>
      </c>
      <c r="JA219" s="29">
        <v>7.3340775781870828</v>
      </c>
      <c r="JB219" s="29">
        <v>13.177161843153394</v>
      </c>
      <c r="JC219" s="29">
        <v>32.441752727999997</v>
      </c>
      <c r="JD219" s="29">
        <v>9.9712106311619664</v>
      </c>
      <c r="JE219" s="29">
        <v>7.2738593312015336</v>
      </c>
      <c r="JF219" s="29">
        <v>13.155263810520337</v>
      </c>
      <c r="JG219" s="29">
        <v>32.453060571999998</v>
      </c>
      <c r="JH219" s="29">
        <v>9.8400980806330249</v>
      </c>
      <c r="JI219" s="29">
        <v>7.1782145510058273</v>
      </c>
      <c r="JJ219" s="29">
        <v>13.176438191229275</v>
      </c>
      <c r="JK219" s="29">
        <v>32.442606331999997</v>
      </c>
      <c r="JL219" s="29">
        <v>9.4896930715124448</v>
      </c>
      <c r="JM219" s="29">
        <v>6.9225989753678991</v>
      </c>
      <c r="JN219" s="29">
        <v>12.758632904252144</v>
      </c>
      <c r="JO219" s="29">
        <v>32.341236215999999</v>
      </c>
      <c r="JP219" s="29">
        <v>9.2335836387563397</v>
      </c>
      <c r="JQ219" s="29">
        <v>6.7357707098572117</v>
      </c>
      <c r="JR219" s="29">
        <v>12.341223131890731</v>
      </c>
      <c r="JS219" s="29">
        <v>32.170999012000003</v>
      </c>
      <c r="JT219" s="29">
        <v>9.140987863753093</v>
      </c>
      <c r="JU219" s="29">
        <v>6.6682233811574951</v>
      </c>
      <c r="JV219" s="29">
        <v>12.150234232152103</v>
      </c>
      <c r="JW219" s="29">
        <v>31.953186627000001</v>
      </c>
      <c r="JX219" s="29">
        <v>9.2096743051412737</v>
      </c>
      <c r="JY219" s="29">
        <v>6.7183291838628403</v>
      </c>
      <c r="JZ219" s="29">
        <v>12.640267635220169</v>
      </c>
    </row>
    <row r="220" spans="1:286" ht="15" thickBot="1" x14ac:dyDescent="0.4">
      <c r="A220" s="2"/>
      <c r="B220" s="74" t="s">
        <v>691</v>
      </c>
      <c r="C220" s="74" t="s">
        <v>516</v>
      </c>
      <c r="D220" s="74" t="s">
        <v>859</v>
      </c>
      <c r="E220" s="87">
        <v>395671</v>
      </c>
      <c r="F220" s="84">
        <v>388643</v>
      </c>
      <c r="G220" s="22">
        <v>6.1416292879999999</v>
      </c>
      <c r="H220" s="22">
        <v>6.1416292879999999</v>
      </c>
      <c r="I220" s="22">
        <v>6.1416292879999999</v>
      </c>
      <c r="J220" s="22">
        <v>0.4181986331573313</v>
      </c>
      <c r="K220" s="22">
        <v>6.1371690480000005</v>
      </c>
      <c r="L220" s="22">
        <v>6.1371690480000005</v>
      </c>
      <c r="M220" s="22">
        <v>6.1371690480000005</v>
      </c>
      <c r="N220" s="22">
        <v>0.34643942498329228</v>
      </c>
      <c r="O220" s="22">
        <v>6.1528701899999998</v>
      </c>
      <c r="P220" s="22">
        <v>6.1528701899999998</v>
      </c>
      <c r="Q220" s="22">
        <v>6.1528701899999998</v>
      </c>
      <c r="R220" s="22">
        <v>0.29272156396815152</v>
      </c>
      <c r="S220" s="22">
        <v>6.180814432</v>
      </c>
      <c r="T220" s="22">
        <v>6.180814432</v>
      </c>
      <c r="U220" s="22">
        <v>6.180814432</v>
      </c>
      <c r="V220" s="22">
        <v>0.11298420356450389</v>
      </c>
      <c r="W220" s="22">
        <v>6.2150249400000002</v>
      </c>
      <c r="X220" s="22">
        <v>6.2150249400000002</v>
      </c>
      <c r="Y220" s="22">
        <v>6.2150249400000002</v>
      </c>
      <c r="Z220" s="22">
        <v>8.3866233058851769E-2</v>
      </c>
      <c r="AA220" s="22">
        <v>6.2532845310000003</v>
      </c>
      <c r="AB220" s="22">
        <v>6.2532845310000003</v>
      </c>
      <c r="AC220" s="22">
        <v>6.2532845310000003</v>
      </c>
      <c r="AD220" s="22">
        <v>-8.1561641561791909E-2</v>
      </c>
      <c r="AE220" s="22">
        <v>6.2946019729999998</v>
      </c>
      <c r="AF220" s="22">
        <v>6.2946019729999998</v>
      </c>
      <c r="AG220" s="22">
        <v>6.2946019729999998</v>
      </c>
      <c r="AH220" s="22">
        <v>-0.25955109666831611</v>
      </c>
      <c r="AI220" s="22">
        <v>6.3395135649999999</v>
      </c>
      <c r="AJ220" s="22">
        <v>6.3395135649999999</v>
      </c>
      <c r="AK220" s="22">
        <v>6.3395135649999999</v>
      </c>
      <c r="AL220" s="22">
        <v>-0.30472314864082417</v>
      </c>
      <c r="AM220" s="22">
        <v>6.3772655540000001</v>
      </c>
      <c r="AN220" s="22">
        <v>6.3772655540000001</v>
      </c>
      <c r="AO220" s="22">
        <v>6.3772655540000001</v>
      </c>
      <c r="AP220" s="22">
        <v>-0.44452207559207579</v>
      </c>
      <c r="AQ220" s="22">
        <v>6.4218258500000003</v>
      </c>
      <c r="AR220" s="22">
        <v>6.4218258500000003</v>
      </c>
      <c r="AS220" s="22">
        <v>6.4218258500000003</v>
      </c>
      <c r="AT220" s="22">
        <v>-0.6141947817850788</v>
      </c>
      <c r="AU220" s="22">
        <v>6.5802280230000001</v>
      </c>
      <c r="AV220" s="22">
        <v>6.5802280230000001</v>
      </c>
      <c r="AW220" s="22">
        <v>6.5802280230000001</v>
      </c>
      <c r="AX220" s="22">
        <v>-1.1996437620745271</v>
      </c>
      <c r="AY220" s="22">
        <v>6.6879337840000002</v>
      </c>
      <c r="AZ220" s="22">
        <v>6.6879337840000002</v>
      </c>
      <c r="BA220" s="22">
        <v>6.6879337840000002</v>
      </c>
      <c r="BB220" s="22">
        <v>-1.4850733505027502</v>
      </c>
      <c r="BC220" s="22">
        <v>6.7510079999999997</v>
      </c>
      <c r="BD220" s="22">
        <v>6.7510079999999997</v>
      </c>
      <c r="BE220" s="22">
        <v>6.7510079999999997</v>
      </c>
      <c r="BF220" s="22">
        <v>-1.5872253024432226</v>
      </c>
      <c r="BG220" s="22">
        <v>6.7853094030000003</v>
      </c>
      <c r="BH220" s="22">
        <v>6.7853094030000003</v>
      </c>
      <c r="BI220" s="22">
        <v>6.7853094030000003</v>
      </c>
      <c r="BJ220" s="22">
        <v>-1.4870450283457046</v>
      </c>
      <c r="BK220" s="25">
        <v>6.1414672870000002</v>
      </c>
      <c r="BL220" s="25">
        <v>6.1414672870000002</v>
      </c>
      <c r="BM220" s="25">
        <v>6.1414672870000002</v>
      </c>
      <c r="BN220" s="25">
        <v>0.4181986331573313</v>
      </c>
      <c r="BO220" s="25">
        <v>6.1461290929999999</v>
      </c>
      <c r="BP220" s="25">
        <v>6.1461290929999999</v>
      </c>
      <c r="BQ220" s="25">
        <v>6.1461290929999999</v>
      </c>
      <c r="BR220" s="25">
        <v>0.35537430899645717</v>
      </c>
      <c r="BS220" s="25">
        <v>6.1654252540000005</v>
      </c>
      <c r="BT220" s="25">
        <v>6.1654252540000005</v>
      </c>
      <c r="BU220" s="25">
        <v>6.1654252540000005</v>
      </c>
      <c r="BV220" s="25">
        <v>0.32402710207363317</v>
      </c>
      <c r="BW220" s="25">
        <v>6.1940514279999999</v>
      </c>
      <c r="BX220" s="25">
        <v>6.1940514279999999</v>
      </c>
      <c r="BY220" s="25">
        <v>6.1940514279999999</v>
      </c>
      <c r="BZ220" s="25">
        <v>0.19351190588845046</v>
      </c>
      <c r="CA220" s="25">
        <v>6.226584034</v>
      </c>
      <c r="CB220" s="25">
        <v>6.226584034</v>
      </c>
      <c r="CC220" s="25">
        <v>6.226584034</v>
      </c>
      <c r="CD220" s="25">
        <v>0.19304274888776973</v>
      </c>
      <c r="CE220" s="25">
        <v>6.2657020079999999</v>
      </c>
      <c r="CF220" s="25">
        <v>6.2657020079999999</v>
      </c>
      <c r="CG220" s="25">
        <v>6.2657020079999999</v>
      </c>
      <c r="CH220" s="25">
        <v>7.6012106480003006E-2</v>
      </c>
      <c r="CI220" s="25">
        <v>6.2985489189999999</v>
      </c>
      <c r="CJ220" s="25">
        <v>6.2985489189999999</v>
      </c>
      <c r="CK220" s="25">
        <v>6.2985489189999999</v>
      </c>
      <c r="CL220" s="25">
        <v>-9.3760778715804349E-2</v>
      </c>
      <c r="CM220" s="25">
        <v>6.3304770960000001</v>
      </c>
      <c r="CN220" s="25">
        <v>6.3304770960000001</v>
      </c>
      <c r="CO220" s="25">
        <v>6.3304770960000001</v>
      </c>
      <c r="CP220" s="25">
        <v>-8.6074560680690304E-2</v>
      </c>
      <c r="CQ220" s="25">
        <v>6.3609163300000002</v>
      </c>
      <c r="CR220" s="25">
        <v>6.3609163300000002</v>
      </c>
      <c r="CS220" s="25">
        <v>6.3609163300000002</v>
      </c>
      <c r="CT220" s="25">
        <v>-0.22146374773294841</v>
      </c>
      <c r="CU220" s="25">
        <v>6.3956503140000001</v>
      </c>
      <c r="CV220" s="25">
        <v>6.3956503140000001</v>
      </c>
      <c r="CW220" s="25">
        <v>6.3956503140000001</v>
      </c>
      <c r="CX220" s="25">
        <v>-0.36793886794386932</v>
      </c>
      <c r="CY220" s="25">
        <v>6.4569114809999997</v>
      </c>
      <c r="CZ220" s="25">
        <v>6.4569114809999997</v>
      </c>
      <c r="DA220" s="25">
        <v>6.4569114809999997</v>
      </c>
      <c r="DB220" s="25">
        <v>-0.70761801308684458</v>
      </c>
      <c r="DC220" s="25">
        <v>6.5019417080000004</v>
      </c>
      <c r="DD220" s="25">
        <v>6.5019417080000004</v>
      </c>
      <c r="DE220" s="25">
        <v>6.5019417080000004</v>
      </c>
      <c r="DF220" s="25">
        <v>-0.95256703423192945</v>
      </c>
      <c r="DG220" s="25">
        <v>6.5300429979999999</v>
      </c>
      <c r="DH220" s="25">
        <v>6.5300429979999999</v>
      </c>
      <c r="DI220" s="25">
        <v>6.5300429979999999</v>
      </c>
      <c r="DJ220" s="25">
        <v>-1.1431465664929448</v>
      </c>
      <c r="DK220" s="25">
        <v>6.5479386399999999</v>
      </c>
      <c r="DL220" s="25">
        <v>6.5479386399999999</v>
      </c>
      <c r="DM220" s="25">
        <v>6.5479386399999999</v>
      </c>
      <c r="DN220" s="25">
        <v>-1.2128104264156345</v>
      </c>
      <c r="DO220" s="27">
        <v>6.1416292879999999</v>
      </c>
      <c r="DP220" s="27">
        <v>6.1416292879999999</v>
      </c>
      <c r="DQ220" s="27">
        <v>6.1416292879999999</v>
      </c>
      <c r="DR220" s="27">
        <v>0.4181986331573313</v>
      </c>
      <c r="DS220" s="27">
        <v>6.1371690489999997</v>
      </c>
      <c r="DT220" s="27">
        <v>6.1371690489999997</v>
      </c>
      <c r="DU220" s="27">
        <v>6.1371690489999997</v>
      </c>
      <c r="DV220" s="27">
        <v>0.34643942190164712</v>
      </c>
      <c r="DW220" s="27">
        <v>6.1528701889999997</v>
      </c>
      <c r="DX220" s="27">
        <v>6.1528701889999997</v>
      </c>
      <c r="DY220" s="27">
        <v>6.1528701889999997</v>
      </c>
      <c r="DZ220" s="27">
        <v>0.29272156907149505</v>
      </c>
      <c r="EA220" s="27">
        <v>6.180814432</v>
      </c>
      <c r="EB220" s="27">
        <v>6.180814432</v>
      </c>
      <c r="EC220" s="27">
        <v>6.180814432</v>
      </c>
      <c r="ED220" s="27">
        <v>0.11298420356450389</v>
      </c>
      <c r="EE220" s="27">
        <v>6.2150249469999999</v>
      </c>
      <c r="EF220" s="27">
        <v>6.2150249469999999</v>
      </c>
      <c r="EG220" s="27">
        <v>6.2150249469999999</v>
      </c>
      <c r="EH220" s="27">
        <v>8.3866205550029882E-2</v>
      </c>
      <c r="EI220" s="27">
        <v>6.2532845239999997</v>
      </c>
      <c r="EJ220" s="27">
        <v>6.2532845239999997</v>
      </c>
      <c r="EK220" s="27">
        <v>6.2532845239999997</v>
      </c>
      <c r="EL220" s="27">
        <v>-8.1561609925143941E-2</v>
      </c>
      <c r="EM220" s="27">
        <v>6.2946019729999998</v>
      </c>
      <c r="EN220" s="27">
        <v>6.2946019729999998</v>
      </c>
      <c r="EO220" s="27">
        <v>6.2946019729999998</v>
      </c>
      <c r="EP220" s="27">
        <v>-0.25955109666831611</v>
      </c>
      <c r="EQ220" s="27">
        <v>6.3395135649999999</v>
      </c>
      <c r="ER220" s="27">
        <v>6.3395135649999999</v>
      </c>
      <c r="ES220" s="27">
        <v>6.3395135649999999</v>
      </c>
      <c r="ET220" s="27">
        <v>-0.30472314864082417</v>
      </c>
      <c r="EU220" s="27">
        <v>6.3772655540000001</v>
      </c>
      <c r="EV220" s="27">
        <v>6.3772655540000001</v>
      </c>
      <c r="EW220" s="27">
        <v>6.3772655540000001</v>
      </c>
      <c r="EX220" s="27">
        <v>-0.44452207559207579</v>
      </c>
      <c r="EY220" s="27">
        <v>6.4186690029999998</v>
      </c>
      <c r="EZ220" s="27">
        <v>6.4186690029999998</v>
      </c>
      <c r="FA220" s="27">
        <v>6.4186690029999998</v>
      </c>
      <c r="FB220" s="27">
        <v>-0.59835822790244286</v>
      </c>
      <c r="FC220" s="27">
        <v>6.5638713429999997</v>
      </c>
      <c r="FD220" s="27">
        <v>6.5638713429999997</v>
      </c>
      <c r="FE220" s="27">
        <v>6.5638713429999997</v>
      </c>
      <c r="FF220" s="27">
        <v>-1.1312501054311586</v>
      </c>
      <c r="FG220" s="27">
        <v>6.6639459089999997</v>
      </c>
      <c r="FH220" s="27">
        <v>6.6639459089999997</v>
      </c>
      <c r="FI220" s="27">
        <v>6.6639459089999997</v>
      </c>
      <c r="FJ220" s="27">
        <v>-1.4012854333927693</v>
      </c>
      <c r="FK220" s="27">
        <v>6.7243570970000004</v>
      </c>
      <c r="FL220" s="27">
        <v>6.7243570970000004</v>
      </c>
      <c r="FM220" s="27">
        <v>6.7243570970000004</v>
      </c>
      <c r="FN220" s="27">
        <v>-1.5083662210219302</v>
      </c>
      <c r="FO220" s="27">
        <v>6.7588898789999998</v>
      </c>
      <c r="FP220" s="27">
        <v>6.7588898789999998</v>
      </c>
      <c r="FQ220" s="27">
        <v>6.7588898789999998</v>
      </c>
      <c r="FR220" s="27">
        <v>-1.4213729163069626</v>
      </c>
      <c r="FS220" s="28">
        <v>6.1420622829999996</v>
      </c>
      <c r="FT220" s="28">
        <v>6.1420622829999996</v>
      </c>
      <c r="FU220" s="28">
        <v>6.1420622829999996</v>
      </c>
      <c r="FV220" s="28">
        <v>0.4181986331573313</v>
      </c>
      <c r="FW220" s="28">
        <v>6.1363133009999995</v>
      </c>
      <c r="FX220" s="28">
        <v>6.1363133009999995</v>
      </c>
      <c r="FY220" s="28">
        <v>6.1363133009999995</v>
      </c>
      <c r="FZ220" s="28">
        <v>0.34775419853198564</v>
      </c>
      <c r="GA220" s="28">
        <v>6.1551294900000002</v>
      </c>
      <c r="GB220" s="28">
        <v>6.1551294900000002</v>
      </c>
      <c r="GC220" s="28">
        <v>6.1551294900000002</v>
      </c>
      <c r="GD220" s="28">
        <v>0.3011779739109457</v>
      </c>
      <c r="GE220" s="28">
        <v>6.1905398680000001</v>
      </c>
      <c r="GF220" s="28">
        <v>6.1905398680000001</v>
      </c>
      <c r="GG220" s="28">
        <v>6.1905398680000001</v>
      </c>
      <c r="GH220" s="28">
        <v>0.12848189541209987</v>
      </c>
      <c r="GI220" s="28">
        <v>6.2375396869999999</v>
      </c>
      <c r="GJ220" s="28">
        <v>6.2375396869999999</v>
      </c>
      <c r="GK220" s="28">
        <v>6.2375396869999999</v>
      </c>
      <c r="GL220" s="28">
        <v>0.10698714389149977</v>
      </c>
      <c r="GM220" s="28">
        <v>6.2933624999999997</v>
      </c>
      <c r="GN220" s="28">
        <v>6.2933624999999997</v>
      </c>
      <c r="GO220" s="28">
        <v>6.2933624999999997</v>
      </c>
      <c r="GP220" s="28">
        <v>-3.9463474205314597E-2</v>
      </c>
      <c r="GQ220" s="28">
        <v>6.3451510940000002</v>
      </c>
      <c r="GR220" s="28">
        <v>6.3451510940000002</v>
      </c>
      <c r="GS220" s="28">
        <v>6.3451510940000002</v>
      </c>
      <c r="GT220" s="28">
        <v>-0.22176947693207083</v>
      </c>
      <c r="GU220" s="28">
        <v>6.396727866</v>
      </c>
      <c r="GV220" s="28">
        <v>6.396727866</v>
      </c>
      <c r="GW220" s="28">
        <v>6.396727866</v>
      </c>
      <c r="GX220" s="28">
        <v>-0.24686083676288817</v>
      </c>
      <c r="GY220" s="28">
        <v>6.4520822510000002</v>
      </c>
      <c r="GZ220" s="28">
        <v>6.4520822510000002</v>
      </c>
      <c r="HA220" s="28">
        <v>6.4520822510000002</v>
      </c>
      <c r="HB220" s="28">
        <v>-0.36572672961767516</v>
      </c>
      <c r="HC220" s="28">
        <v>6.517238259</v>
      </c>
      <c r="HD220" s="28">
        <v>6.517238259</v>
      </c>
      <c r="HE220" s="28">
        <v>6.517238259</v>
      </c>
      <c r="HF220" s="28">
        <v>-0.47601894354815499</v>
      </c>
      <c r="HG220" s="28">
        <v>6.7340506199999997</v>
      </c>
      <c r="HH220" s="28">
        <v>6.7340506199999997</v>
      </c>
      <c r="HI220" s="28">
        <v>6.7340506199999997</v>
      </c>
      <c r="HJ220" s="28">
        <v>-1.3060262616407581</v>
      </c>
      <c r="HK220" s="28">
        <v>6.9337144879999997</v>
      </c>
      <c r="HL220" s="28">
        <v>6.9337144879999997</v>
      </c>
      <c r="HM220" s="28">
        <v>6.9337144879999997</v>
      </c>
      <c r="HN220" s="28">
        <v>-3.1536540175434986</v>
      </c>
      <c r="HO220" s="28">
        <v>7.0408808199999999</v>
      </c>
      <c r="HP220" s="28">
        <v>7.0408808199999999</v>
      </c>
      <c r="HQ220" s="28">
        <v>7.0408808199999999</v>
      </c>
      <c r="HR220" s="28">
        <v>-4.7168594976989553</v>
      </c>
      <c r="HS220" s="28">
        <v>7.0967877640000001</v>
      </c>
      <c r="HT220" s="28">
        <v>7.0967877640000001</v>
      </c>
      <c r="HU220" s="28">
        <v>7.0967877640000001</v>
      </c>
      <c r="HV220" s="28">
        <v>-5.675528035168762</v>
      </c>
      <c r="HW220" s="29">
        <v>6.1420622829999996</v>
      </c>
      <c r="HX220" s="29">
        <v>6.1420622829999996</v>
      </c>
      <c r="HY220" s="29">
        <v>6.1420622829999996</v>
      </c>
      <c r="HZ220" s="29">
        <v>0.4181986331573313</v>
      </c>
      <c r="IA220" s="29">
        <v>6.1273814189999998</v>
      </c>
      <c r="IB220" s="29">
        <v>6.1273814189999998</v>
      </c>
      <c r="IC220" s="29">
        <v>6.1273814189999998</v>
      </c>
      <c r="ID220" s="29">
        <v>0.36992648100433456</v>
      </c>
      <c r="IE220" s="29">
        <v>6.15349244</v>
      </c>
      <c r="IF220" s="29">
        <v>6.15349244</v>
      </c>
      <c r="IG220" s="29">
        <v>6.15349244</v>
      </c>
      <c r="IH220" s="29">
        <v>0.28356954673692858</v>
      </c>
      <c r="II220" s="29">
        <v>6.1860666870000003</v>
      </c>
      <c r="IJ220" s="29">
        <v>6.1860666870000003</v>
      </c>
      <c r="IK220" s="29">
        <v>6.1860666870000003</v>
      </c>
      <c r="IL220" s="29">
        <v>0.11533977722545519</v>
      </c>
      <c r="IM220" s="29">
        <v>6.2279063199999998</v>
      </c>
      <c r="IN220" s="29">
        <v>6.2279063199999998</v>
      </c>
      <c r="IO220" s="29">
        <v>6.2279063199999998</v>
      </c>
      <c r="IP220" s="29">
        <v>0.11197463592511436</v>
      </c>
      <c r="IQ220" s="29">
        <v>6.2749338879999996</v>
      </c>
      <c r="IR220" s="29">
        <v>6.2749338879999996</v>
      </c>
      <c r="IS220" s="29">
        <v>6.2749338879999996</v>
      </c>
      <c r="IT220" s="29">
        <v>-2.0074637767381276E-2</v>
      </c>
      <c r="IU220" s="29">
        <v>6.3190783740000001</v>
      </c>
      <c r="IV220" s="29">
        <v>6.3190783740000001</v>
      </c>
      <c r="IW220" s="29">
        <v>6.3190783740000001</v>
      </c>
      <c r="IX220" s="29">
        <v>-0.16572550233287497</v>
      </c>
      <c r="IY220" s="29">
        <v>6.3601673940000003</v>
      </c>
      <c r="IZ220" s="29">
        <v>6.3601673940000003</v>
      </c>
      <c r="JA220" s="29">
        <v>6.3601673940000003</v>
      </c>
      <c r="JB220" s="29">
        <v>-0.18038549027451545</v>
      </c>
      <c r="JC220" s="29">
        <v>6.408367546</v>
      </c>
      <c r="JD220" s="29">
        <v>6.408367546</v>
      </c>
      <c r="JE220" s="29">
        <v>6.408367546</v>
      </c>
      <c r="JF220" s="29">
        <v>-0.33012576164165086</v>
      </c>
      <c r="JG220" s="29">
        <v>6.4780723259999995</v>
      </c>
      <c r="JH220" s="29">
        <v>6.4780723259999995</v>
      </c>
      <c r="JI220" s="29">
        <v>6.4780723259999995</v>
      </c>
      <c r="JJ220" s="29">
        <v>-0.76381588520500276</v>
      </c>
      <c r="JK220" s="29">
        <v>6.7165977669999997</v>
      </c>
      <c r="JL220" s="29">
        <v>6.7165977669999997</v>
      </c>
      <c r="JM220" s="29">
        <v>6.7165977669999997</v>
      </c>
      <c r="JN220" s="29">
        <v>-2.8268683979829916</v>
      </c>
      <c r="JO220" s="29">
        <v>6.8611489880000001</v>
      </c>
      <c r="JP220" s="29">
        <v>6.8611489880000001</v>
      </c>
      <c r="JQ220" s="29">
        <v>6.8611489880000001</v>
      </c>
      <c r="JR220" s="29">
        <v>-4.5249435560420217</v>
      </c>
      <c r="JS220" s="29">
        <v>6.9000897270000001</v>
      </c>
      <c r="JT220" s="29">
        <v>6.9000897270000001</v>
      </c>
      <c r="JU220" s="29">
        <v>6.9000897270000001</v>
      </c>
      <c r="JV220" s="29">
        <v>-5.5670817108396609</v>
      </c>
      <c r="JW220" s="29">
        <v>6.8565001920000004</v>
      </c>
      <c r="JX220" s="29">
        <v>6.8565001920000004</v>
      </c>
      <c r="JY220" s="29">
        <v>6.8565001920000004</v>
      </c>
      <c r="JZ220" s="29">
        <v>-5.2039607611586423</v>
      </c>
    </row>
    <row r="221" spans="1:286" ht="15" thickBot="1" x14ac:dyDescent="0.4">
      <c r="A221" s="2"/>
      <c r="B221" s="74" t="s">
        <v>692</v>
      </c>
      <c r="C221" s="74" t="s">
        <v>500</v>
      </c>
      <c r="D221" s="74" t="s">
        <v>852</v>
      </c>
      <c r="E221" s="87">
        <v>333341</v>
      </c>
      <c r="F221" s="84">
        <v>433485</v>
      </c>
      <c r="G221" s="22">
        <v>24.700951279315788</v>
      </c>
      <c r="H221" s="22">
        <v>9.015157558835261</v>
      </c>
      <c r="I221" s="22">
        <v>6.5764319255930017</v>
      </c>
      <c r="J221" s="22">
        <v>15.529960101753312</v>
      </c>
      <c r="K221" s="22">
        <v>24.750492680315787</v>
      </c>
      <c r="L221" s="22">
        <v>8.9521230270277261</v>
      </c>
      <c r="M221" s="22">
        <v>6.5304491122379966</v>
      </c>
      <c r="N221" s="22">
        <v>15.536514513133378</v>
      </c>
      <c r="O221" s="22">
        <v>24.850182774315787</v>
      </c>
      <c r="P221" s="22">
        <v>8.8024211231253222</v>
      </c>
      <c r="Q221" s="22">
        <v>6.421243657566718</v>
      </c>
      <c r="R221" s="22">
        <v>15.37406245736808</v>
      </c>
      <c r="S221" s="22">
        <v>24.949691528315789</v>
      </c>
      <c r="T221" s="22">
        <v>8.4298789472642284</v>
      </c>
      <c r="U221" s="22">
        <v>6.1494793269964028</v>
      </c>
      <c r="V221" s="22">
        <v>15.105983475719855</v>
      </c>
      <c r="W221" s="22">
        <v>25.058969177315788</v>
      </c>
      <c r="X221" s="22">
        <v>8.3603578506804936</v>
      </c>
      <c r="Y221" s="22">
        <v>6.0987646549463914</v>
      </c>
      <c r="Z221" s="22">
        <v>14.846177614932559</v>
      </c>
      <c r="AA221" s="22">
        <v>25.171547320315788</v>
      </c>
      <c r="AB221" s="22">
        <v>8.3440576488358182</v>
      </c>
      <c r="AC221" s="22">
        <v>6.0868738846403456</v>
      </c>
      <c r="AD221" s="22">
        <v>14.575048987839175</v>
      </c>
      <c r="AE221" s="22">
        <v>25.286396366315788</v>
      </c>
      <c r="AF221" s="22">
        <v>8.260766396781996</v>
      </c>
      <c r="AG221" s="22">
        <v>6.0261140758899652</v>
      </c>
      <c r="AH221" s="22">
        <v>14.297905007618857</v>
      </c>
      <c r="AI221" s="22">
        <v>25.412164923315789</v>
      </c>
      <c r="AJ221" s="22">
        <v>8.1273973932234487</v>
      </c>
      <c r="AK221" s="22">
        <v>5.9288232446246401</v>
      </c>
      <c r="AL221" s="22">
        <v>13.955821593122941</v>
      </c>
      <c r="AM221" s="22">
        <v>25.521850907315788</v>
      </c>
      <c r="AN221" s="22">
        <v>7.9639866435369369</v>
      </c>
      <c r="AO221" s="22">
        <v>5.8096173778153304</v>
      </c>
      <c r="AP221" s="22">
        <v>13.620642306944868</v>
      </c>
      <c r="AQ221" s="22">
        <v>25.638882284315788</v>
      </c>
      <c r="AR221" s="22">
        <v>7.8425525921816091</v>
      </c>
      <c r="AS221" s="22">
        <v>5.7210329280178209</v>
      </c>
      <c r="AT221" s="22">
        <v>13.23769956773272</v>
      </c>
      <c r="AU221" s="22">
        <v>26.111133337315788</v>
      </c>
      <c r="AV221" s="22">
        <v>7.2679418659702879</v>
      </c>
      <c r="AW221" s="22">
        <v>5.3018624032674433</v>
      </c>
      <c r="AX221" s="22">
        <v>11.962497586173582</v>
      </c>
      <c r="AY221" s="22">
        <v>26.505352445315786</v>
      </c>
      <c r="AZ221" s="22">
        <v>7.0355904180606084</v>
      </c>
      <c r="BA221" s="22">
        <v>5.1323652569315561</v>
      </c>
      <c r="BB221" s="22">
        <v>11.305767675961977</v>
      </c>
      <c r="BC221" s="22">
        <v>26.741919497315788</v>
      </c>
      <c r="BD221" s="22">
        <v>6.9980688902436459</v>
      </c>
      <c r="BE221" s="22">
        <v>5.1049938247827464</v>
      </c>
      <c r="BF221" s="22">
        <v>11.18444934164183</v>
      </c>
      <c r="BG221" s="22">
        <v>26.912071549315787</v>
      </c>
      <c r="BH221" s="22">
        <v>6.9134451743479532</v>
      </c>
      <c r="BI221" s="22">
        <v>5.0432620022109562</v>
      </c>
      <c r="BJ221" s="22">
        <v>11.384868190297588</v>
      </c>
      <c r="BK221" s="25">
        <v>24.711862400315788</v>
      </c>
      <c r="BL221" s="25">
        <v>9.015157558835261</v>
      </c>
      <c r="BM221" s="25">
        <v>6.5764319255930017</v>
      </c>
      <c r="BN221" s="25">
        <v>15.529960101753312</v>
      </c>
      <c r="BO221" s="25">
        <v>24.759439657315788</v>
      </c>
      <c r="BP221" s="25">
        <v>8.9968020105942834</v>
      </c>
      <c r="BQ221" s="25">
        <v>6.5630418087064237</v>
      </c>
      <c r="BR221" s="25">
        <v>15.617875481794655</v>
      </c>
      <c r="BS221" s="25">
        <v>24.843503130315788</v>
      </c>
      <c r="BT221" s="25">
        <v>9.0293196551734809</v>
      </c>
      <c r="BU221" s="25">
        <v>6.5867629776998751</v>
      </c>
      <c r="BV221" s="25">
        <v>15.596415044480631</v>
      </c>
      <c r="BW221" s="25">
        <v>24.883513515315787</v>
      </c>
      <c r="BX221" s="25">
        <v>8.9396468142901817</v>
      </c>
      <c r="BY221" s="25">
        <v>6.5213478887460941</v>
      </c>
      <c r="BZ221" s="25">
        <v>15.46499308475059</v>
      </c>
      <c r="CA221" s="25">
        <v>24.930459935315788</v>
      </c>
      <c r="CB221" s="25">
        <v>8.8827327619064018</v>
      </c>
      <c r="CC221" s="25">
        <v>6.4798298799183129</v>
      </c>
      <c r="CD221" s="25">
        <v>15.398271884195641</v>
      </c>
      <c r="CE221" s="25">
        <v>24.969931114315788</v>
      </c>
      <c r="CF221" s="25">
        <v>8.7640327325110992</v>
      </c>
      <c r="CG221" s="25">
        <v>6.3932398610762071</v>
      </c>
      <c r="CH221" s="25">
        <v>15.20222719051722</v>
      </c>
      <c r="CI221" s="25">
        <v>25.004575902315786</v>
      </c>
      <c r="CJ221" s="25">
        <v>8.5909200080073411</v>
      </c>
      <c r="CK221" s="25">
        <v>6.2669565387135098</v>
      </c>
      <c r="CL221" s="25">
        <v>14.714293351498286</v>
      </c>
      <c r="CM221" s="25">
        <v>25.057257560315787</v>
      </c>
      <c r="CN221" s="25">
        <v>8.4435606367581819</v>
      </c>
      <c r="CO221" s="25">
        <v>6.1594599289988494</v>
      </c>
      <c r="CP221" s="25">
        <v>14.175247717996358</v>
      </c>
      <c r="CQ221" s="25">
        <v>25.127346603315786</v>
      </c>
      <c r="CR221" s="25">
        <v>8.249905719990096</v>
      </c>
      <c r="CS221" s="25">
        <v>6.0181913633781035</v>
      </c>
      <c r="CT221" s="25">
        <v>13.514594736721461</v>
      </c>
      <c r="CU221" s="25">
        <v>25.213067900315789</v>
      </c>
      <c r="CV221" s="25">
        <v>7.999729120606899</v>
      </c>
      <c r="CW221" s="25">
        <v>5.8356910172130476</v>
      </c>
      <c r="CX221" s="25">
        <v>12.63699914978163</v>
      </c>
      <c r="CY221" s="25">
        <v>25.398086660315787</v>
      </c>
      <c r="CZ221" s="25">
        <v>7.6696276167810051</v>
      </c>
      <c r="DA221" s="25">
        <v>5.5948865660119376</v>
      </c>
      <c r="DB221" s="25">
        <v>12.126118171819435</v>
      </c>
      <c r="DC221" s="25">
        <v>25.573100355315788</v>
      </c>
      <c r="DD221" s="25">
        <v>7.6700894686962195</v>
      </c>
      <c r="DE221" s="25">
        <v>5.5952234805539502</v>
      </c>
      <c r="DF221" s="25">
        <v>11.90114899052689</v>
      </c>
      <c r="DG221" s="25">
        <v>25.709517258315788</v>
      </c>
      <c r="DH221" s="25">
        <v>7.7914584299555534</v>
      </c>
      <c r="DI221" s="25">
        <v>5.6837604480326487</v>
      </c>
      <c r="DJ221" s="25">
        <v>11.918903181516907</v>
      </c>
      <c r="DK221" s="25">
        <v>25.805328231315787</v>
      </c>
      <c r="DL221" s="25">
        <v>7.7630238832816687</v>
      </c>
      <c r="DM221" s="25">
        <v>5.6630178421141721</v>
      </c>
      <c r="DN221" s="25">
        <v>12.010189792724622</v>
      </c>
      <c r="DO221" s="27">
        <v>24.700951279315788</v>
      </c>
      <c r="DP221" s="27">
        <v>9.015157558835261</v>
      </c>
      <c r="DQ221" s="27">
        <v>6.5764319255930017</v>
      </c>
      <c r="DR221" s="27">
        <v>15.529960101753312</v>
      </c>
      <c r="DS221" s="27">
        <v>24.750407315315787</v>
      </c>
      <c r="DT221" s="27">
        <v>8.9514450819198021</v>
      </c>
      <c r="DU221" s="27">
        <v>6.5299545607204603</v>
      </c>
      <c r="DV221" s="27">
        <v>15.53659873305844</v>
      </c>
      <c r="DW221" s="27">
        <v>24.850012048315786</v>
      </c>
      <c r="DX221" s="27">
        <v>8.8022063296992172</v>
      </c>
      <c r="DY221" s="27">
        <v>6.4210869687528378</v>
      </c>
      <c r="DZ221" s="27">
        <v>15.374230791789033</v>
      </c>
      <c r="EA221" s="27">
        <v>24.949437694315787</v>
      </c>
      <c r="EB221" s="27">
        <v>8.4266591264693922</v>
      </c>
      <c r="EC221" s="27">
        <v>6.1471305125545417</v>
      </c>
      <c r="ED221" s="27">
        <v>15.106234007245844</v>
      </c>
      <c r="EE221" s="27">
        <v>25.058634458315787</v>
      </c>
      <c r="EF221" s="27">
        <v>8.3655625069587174</v>
      </c>
      <c r="EG221" s="27">
        <v>6.1025613792395035</v>
      </c>
      <c r="EH221" s="27">
        <v>14.84650765355776</v>
      </c>
      <c r="EI221" s="27">
        <v>25.171647391315787</v>
      </c>
      <c r="EJ221" s="27">
        <v>8.349577165849114</v>
      </c>
      <c r="EK221" s="27">
        <v>6.0909002954560405</v>
      </c>
      <c r="EL221" s="27">
        <v>14.574981271569186</v>
      </c>
      <c r="EM221" s="27">
        <v>25.287458066315786</v>
      </c>
      <c r="EN221" s="27">
        <v>8.2670999993314691</v>
      </c>
      <c r="EO221" s="27">
        <v>6.0307343507701923</v>
      </c>
      <c r="EP221" s="27">
        <v>14.297187265528171</v>
      </c>
      <c r="EQ221" s="27">
        <v>25.413410190315787</v>
      </c>
      <c r="ER221" s="27">
        <v>8.1319378297704326</v>
      </c>
      <c r="ES221" s="27">
        <v>5.9321354298714146</v>
      </c>
      <c r="ET221" s="27">
        <v>13.954978499227868</v>
      </c>
      <c r="EU221" s="27">
        <v>25.523507194315787</v>
      </c>
      <c r="EV221" s="27">
        <v>7.9653036258079997</v>
      </c>
      <c r="EW221" s="27">
        <v>5.8105780980463786</v>
      </c>
      <c r="EX221" s="27">
        <v>13.619686664157248</v>
      </c>
      <c r="EY221" s="27">
        <v>25.632001775315786</v>
      </c>
      <c r="EZ221" s="27">
        <v>7.8534552853671693</v>
      </c>
      <c r="FA221" s="27">
        <v>5.7289862909038858</v>
      </c>
      <c r="FB221" s="27">
        <v>13.276798241472305</v>
      </c>
      <c r="FC221" s="27">
        <v>26.051356544315787</v>
      </c>
      <c r="FD221" s="27">
        <v>7.3108488013466184</v>
      </c>
      <c r="FE221" s="27">
        <v>5.3331624152524482</v>
      </c>
      <c r="FF221" s="27">
        <v>12.14157733885423</v>
      </c>
      <c r="FG221" s="27">
        <v>26.364974943315787</v>
      </c>
      <c r="FH221" s="27">
        <v>7.106157959421652</v>
      </c>
      <c r="FI221" s="27">
        <v>5.1838432958774812</v>
      </c>
      <c r="FJ221" s="27">
        <v>11.600725198843776</v>
      </c>
      <c r="FK221" s="27">
        <v>26.564562540315787</v>
      </c>
      <c r="FL221" s="27">
        <v>7.0723030424155713</v>
      </c>
      <c r="FM221" s="27">
        <v>5.1591466052668018</v>
      </c>
      <c r="FN221" s="27">
        <v>11.491166327577094</v>
      </c>
      <c r="FO221" s="27">
        <v>26.677367022315789</v>
      </c>
      <c r="FP221" s="27">
        <v>6.9967088506942741</v>
      </c>
      <c r="FQ221" s="27">
        <v>5.1040016948666365</v>
      </c>
      <c r="FR221" s="27">
        <v>11.704502408435108</v>
      </c>
      <c r="FS221" s="28">
        <v>24.700880419315787</v>
      </c>
      <c r="FT221" s="28">
        <v>9.015157558835261</v>
      </c>
      <c r="FU221" s="28">
        <v>6.5764319255930017</v>
      </c>
      <c r="FV221" s="28">
        <v>15.529960101753312</v>
      </c>
      <c r="FW221" s="28">
        <v>24.78164210531579</v>
      </c>
      <c r="FX221" s="28">
        <v>9.0038953402123347</v>
      </c>
      <c r="FY221" s="28">
        <v>6.5682162939058735</v>
      </c>
      <c r="FZ221" s="28">
        <v>15.551809916437943</v>
      </c>
      <c r="GA221" s="28">
        <v>24.912918138315788</v>
      </c>
      <c r="GB221" s="28">
        <v>9.1223860554971274</v>
      </c>
      <c r="GC221" s="28">
        <v>6.6546536210185385</v>
      </c>
      <c r="GD221" s="28">
        <v>15.419275107943456</v>
      </c>
      <c r="GE221" s="28">
        <v>25.054184354315787</v>
      </c>
      <c r="GF221" s="28">
        <v>9.0259489964274806</v>
      </c>
      <c r="GG221" s="28">
        <v>6.5843041290726809</v>
      </c>
      <c r="GH221" s="28">
        <v>15.176309093157577</v>
      </c>
      <c r="GI221" s="28">
        <v>25.191322134315786</v>
      </c>
      <c r="GJ221" s="28">
        <v>8.8618290472768244</v>
      </c>
      <c r="GK221" s="28">
        <v>6.4645809111281105</v>
      </c>
      <c r="GL221" s="28">
        <v>14.943591678026594</v>
      </c>
      <c r="GM221" s="28">
        <v>25.300808914315787</v>
      </c>
      <c r="GN221" s="28">
        <v>8.6784233096951198</v>
      </c>
      <c r="GO221" s="28">
        <v>6.3307889790295784</v>
      </c>
      <c r="GP221" s="28">
        <v>14.700089655680028</v>
      </c>
      <c r="GQ221" s="28">
        <v>25.426930520315786</v>
      </c>
      <c r="GR221" s="28">
        <v>8.4969169300649501</v>
      </c>
      <c r="GS221" s="28">
        <v>6.1983826021128712</v>
      </c>
      <c r="GT221" s="28">
        <v>14.450812167237547</v>
      </c>
      <c r="GU221" s="28">
        <v>25.575289642315788</v>
      </c>
      <c r="GV221" s="28">
        <v>8.3235761662435674</v>
      </c>
      <c r="GW221" s="28">
        <v>6.0719329282428438</v>
      </c>
      <c r="GX221" s="28">
        <v>14.175642706473777</v>
      </c>
      <c r="GY221" s="28">
        <v>25.741944269315788</v>
      </c>
      <c r="GZ221" s="28">
        <v>8.1485592596145153</v>
      </c>
      <c r="HA221" s="28">
        <v>5.9442605315307304</v>
      </c>
      <c r="HB221" s="28">
        <v>13.912819560742623</v>
      </c>
      <c r="HC221" s="28">
        <v>25.942555106315787</v>
      </c>
      <c r="HD221" s="28">
        <v>7.9369066601893108</v>
      </c>
      <c r="HE221" s="28">
        <v>5.7898629069844443</v>
      </c>
      <c r="HF221" s="28">
        <v>13.590328395026384</v>
      </c>
      <c r="HG221" s="28">
        <v>26.715590734315789</v>
      </c>
      <c r="HH221" s="28">
        <v>6.8119348027011117</v>
      </c>
      <c r="HI221" s="28">
        <v>4.9692115993732546</v>
      </c>
      <c r="HJ221" s="28">
        <v>11.228617128575088</v>
      </c>
      <c r="HK221" s="28">
        <v>27.624261766315787</v>
      </c>
      <c r="HL221" s="28">
        <v>5.1317862978165438</v>
      </c>
      <c r="HM221" s="28">
        <v>3.7435666569361334</v>
      </c>
      <c r="HN221" s="28">
        <v>5.5002610720375813</v>
      </c>
      <c r="HO221" s="28">
        <v>23.886560798796058</v>
      </c>
      <c r="HP221" s="28">
        <v>3.8746345490380554</v>
      </c>
      <c r="HQ221" s="28">
        <v>2.8264919589038926</v>
      </c>
      <c r="HR221" s="28">
        <v>0.95397081896634361</v>
      </c>
      <c r="HS221" s="28">
        <v>17.964424041218333</v>
      </c>
      <c r="HT221" s="28">
        <v>2.9140058558443744</v>
      </c>
      <c r="HU221" s="28">
        <v>2.1257267015770069</v>
      </c>
      <c r="HV221" s="28">
        <v>-2.2648092460935416</v>
      </c>
      <c r="HW221" s="29">
        <v>24.700880419315787</v>
      </c>
      <c r="HX221" s="29">
        <v>9.015157558835261</v>
      </c>
      <c r="HY221" s="29">
        <v>6.5764319255930017</v>
      </c>
      <c r="HZ221" s="29">
        <v>15.529960101753312</v>
      </c>
      <c r="IA221" s="29">
        <v>24.766193104315789</v>
      </c>
      <c r="IB221" s="29">
        <v>8.9495575267746332</v>
      </c>
      <c r="IC221" s="29">
        <v>6.5285776155215558</v>
      </c>
      <c r="ID221" s="29">
        <v>15.585748097554951</v>
      </c>
      <c r="IE221" s="29">
        <v>24.916251739315786</v>
      </c>
      <c r="IF221" s="29">
        <v>8.7475663258063499</v>
      </c>
      <c r="IG221" s="29">
        <v>6.3812278466387244</v>
      </c>
      <c r="IH221" s="29">
        <v>15.353018315694715</v>
      </c>
      <c r="II221" s="29">
        <v>25.066397661315786</v>
      </c>
      <c r="IJ221" s="29">
        <v>8.5573716039038619</v>
      </c>
      <c r="IK221" s="29">
        <v>6.2424834449978492</v>
      </c>
      <c r="IL221" s="29">
        <v>15.097094590069753</v>
      </c>
      <c r="IM221" s="29">
        <v>25.190510549315789</v>
      </c>
      <c r="IN221" s="29">
        <v>8.3510067949659277</v>
      </c>
      <c r="IO221" s="29">
        <v>6.0919431899927368</v>
      </c>
      <c r="IP221" s="29">
        <v>14.870004662641195</v>
      </c>
      <c r="IQ221" s="29">
        <v>25.289176790315786</v>
      </c>
      <c r="IR221" s="29">
        <v>8.1399945166247356</v>
      </c>
      <c r="IS221" s="29">
        <v>5.9380126707623635</v>
      </c>
      <c r="IT221" s="29">
        <v>14.655579684619273</v>
      </c>
      <c r="IU221" s="29">
        <v>25.408162251315787</v>
      </c>
      <c r="IV221" s="29">
        <v>7.9551298739675005</v>
      </c>
      <c r="IW221" s="29">
        <v>5.8031564877228465</v>
      </c>
      <c r="IX221" s="29">
        <v>14.433892597867194</v>
      </c>
      <c r="IY221" s="29">
        <v>25.544384139315788</v>
      </c>
      <c r="IZ221" s="29">
        <v>7.8174470600893695</v>
      </c>
      <c r="JA221" s="29">
        <v>5.7027187918884312</v>
      </c>
      <c r="JB221" s="29">
        <v>14.202942441193073</v>
      </c>
      <c r="JC221" s="29">
        <v>25.705689438315787</v>
      </c>
      <c r="JD221" s="29">
        <v>7.666553497652445</v>
      </c>
      <c r="JE221" s="29">
        <v>5.5926440389070917</v>
      </c>
      <c r="JF221" s="29">
        <v>13.943571785046478</v>
      </c>
      <c r="JG221" s="29">
        <v>25.990755115315785</v>
      </c>
      <c r="JH221" s="29">
        <v>7.2686410095802954</v>
      </c>
      <c r="JI221" s="29">
        <v>5.3023724187971126</v>
      </c>
      <c r="JJ221" s="29">
        <v>12.58900106231421</v>
      </c>
      <c r="JK221" s="29">
        <v>27.027625020315789</v>
      </c>
      <c r="JL221" s="29">
        <v>5.5831056353712807</v>
      </c>
      <c r="JM221" s="29">
        <v>4.0727978301865244</v>
      </c>
      <c r="JN221" s="29">
        <v>6.2216682825501266</v>
      </c>
      <c r="JO221" s="29">
        <v>24.07034043511463</v>
      </c>
      <c r="JP221" s="29">
        <v>3.9044454093911911</v>
      </c>
      <c r="JQ221" s="29">
        <v>2.8482385664896488</v>
      </c>
      <c r="JR221" s="29">
        <v>0.98743207437932412</v>
      </c>
      <c r="JS221" s="29">
        <v>18.944940422525839</v>
      </c>
      <c r="JT221" s="29">
        <v>3.0730552342338884</v>
      </c>
      <c r="JU221" s="29">
        <v>2.2417510087463715</v>
      </c>
      <c r="JV221" s="29">
        <v>-2.0453561075741646</v>
      </c>
      <c r="JW221" s="29">
        <v>19.307499999422166</v>
      </c>
      <c r="JX221" s="29">
        <v>3.1318659552313597</v>
      </c>
      <c r="JY221" s="29">
        <v>2.2846526109214622</v>
      </c>
      <c r="JZ221" s="29">
        <v>-1.2303295649413997</v>
      </c>
    </row>
    <row r="222" spans="1:286" ht="15" thickBot="1" x14ac:dyDescent="0.4">
      <c r="A222" s="2"/>
      <c r="B222" s="74" t="s">
        <v>693</v>
      </c>
      <c r="C222" s="74" t="s">
        <v>453</v>
      </c>
      <c r="D222" s="74" t="s">
        <v>850</v>
      </c>
      <c r="E222" s="87">
        <v>303716</v>
      </c>
      <c r="F222" s="84">
        <v>535313</v>
      </c>
      <c r="G222" s="22">
        <v>28.664931823</v>
      </c>
      <c r="H222" s="22">
        <v>17.07719298245614</v>
      </c>
      <c r="I222" s="22">
        <v>12.273714839961203</v>
      </c>
      <c r="J222" s="22">
        <v>17.470122578711042</v>
      </c>
      <c r="K222" s="22">
        <v>28.676361911000001</v>
      </c>
      <c r="L222" s="22">
        <v>17.043048884193873</v>
      </c>
      <c r="M222" s="22">
        <v>12.249174804255732</v>
      </c>
      <c r="N222" s="22">
        <v>17.338796973404843</v>
      </c>
      <c r="O222" s="22">
        <v>28.875361406</v>
      </c>
      <c r="P222" s="22">
        <v>16.961134555788782</v>
      </c>
      <c r="Q222" s="22">
        <v>12.190301363568853</v>
      </c>
      <c r="R222" s="22">
        <v>17.048549609744239</v>
      </c>
      <c r="S222" s="22">
        <v>29.019193096999999</v>
      </c>
      <c r="T222" s="22">
        <v>16.81606276616872</v>
      </c>
      <c r="U222" s="22">
        <v>12.086035411960255</v>
      </c>
      <c r="V222" s="22">
        <v>16.636407054678351</v>
      </c>
      <c r="W222" s="22">
        <v>29.156030423000001</v>
      </c>
      <c r="X222" s="22">
        <v>16.68225405160436</v>
      </c>
      <c r="Y222" s="22">
        <v>11.989864454159877</v>
      </c>
      <c r="Z222" s="22">
        <v>16.328390042502374</v>
      </c>
      <c r="AA222" s="22">
        <v>29.301062376000001</v>
      </c>
      <c r="AB222" s="22">
        <v>16.526948982218567</v>
      </c>
      <c r="AC222" s="22">
        <v>11.878243642894239</v>
      </c>
      <c r="AD222" s="22">
        <v>15.893498858301273</v>
      </c>
      <c r="AE222" s="22">
        <v>29.456193027000001</v>
      </c>
      <c r="AF222" s="22">
        <v>16.365627653070963</v>
      </c>
      <c r="AG222" s="22">
        <v>11.762298827279906</v>
      </c>
      <c r="AH222" s="22">
        <v>15.44962113112782</v>
      </c>
      <c r="AI222" s="22">
        <v>29.625374368999999</v>
      </c>
      <c r="AJ222" s="22">
        <v>16.217327181599664</v>
      </c>
      <c r="AK222" s="22">
        <v>11.6557123584533</v>
      </c>
      <c r="AL222" s="22">
        <v>15.011484096772969</v>
      </c>
      <c r="AM222" s="22">
        <v>29.744864459999999</v>
      </c>
      <c r="AN222" s="22">
        <v>16.067358474924305</v>
      </c>
      <c r="AO222" s="22">
        <v>11.547926896138613</v>
      </c>
      <c r="AP222" s="22">
        <v>14.550670836163526</v>
      </c>
      <c r="AQ222" s="22">
        <v>29.880995911999999</v>
      </c>
      <c r="AR222" s="22">
        <v>15.898342701097883</v>
      </c>
      <c r="AS222" s="22">
        <v>11.426451931632913</v>
      </c>
      <c r="AT222" s="22">
        <v>13.991478336792508</v>
      </c>
      <c r="AU222" s="22">
        <v>30.448834312999999</v>
      </c>
      <c r="AV222" s="22">
        <v>15.17073345958608</v>
      </c>
      <c r="AW222" s="22">
        <v>10.903504843407649</v>
      </c>
      <c r="AX222" s="22">
        <v>11.863597476139077</v>
      </c>
      <c r="AY222" s="22">
        <v>30.906868810999999</v>
      </c>
      <c r="AZ222" s="22">
        <v>14.698274656880693</v>
      </c>
      <c r="BA222" s="22">
        <v>10.563939399368181</v>
      </c>
      <c r="BB222" s="22">
        <v>11.033752107879724</v>
      </c>
      <c r="BC222" s="22">
        <v>31.177983740999998</v>
      </c>
      <c r="BD222" s="22">
        <v>14.210808370480624</v>
      </c>
      <c r="BE222" s="22">
        <v>10.213587781305668</v>
      </c>
      <c r="BF222" s="22">
        <v>11.133712967407046</v>
      </c>
      <c r="BG222" s="22">
        <v>31.384296146000001</v>
      </c>
      <c r="BH222" s="22">
        <v>13.743002716863341</v>
      </c>
      <c r="BI222" s="22">
        <v>9.8773666471345649</v>
      </c>
      <c r="BJ222" s="22">
        <v>11.713236949034266</v>
      </c>
      <c r="BK222" s="25">
        <v>28.665046776000001</v>
      </c>
      <c r="BL222" s="25">
        <v>17.07719298245614</v>
      </c>
      <c r="BM222" s="25">
        <v>12.273714839961203</v>
      </c>
      <c r="BN222" s="25">
        <v>17.470122578711042</v>
      </c>
      <c r="BO222" s="25">
        <v>28.695178731999999</v>
      </c>
      <c r="BP222" s="25">
        <v>17.073195419053761</v>
      </c>
      <c r="BQ222" s="25">
        <v>12.270841712433402</v>
      </c>
      <c r="BR222" s="25">
        <v>17.501017219524282</v>
      </c>
      <c r="BS222" s="25">
        <v>28.859410613000001</v>
      </c>
      <c r="BT222" s="25">
        <v>17.027447184146677</v>
      </c>
      <c r="BU222" s="25">
        <v>12.237961555240242</v>
      </c>
      <c r="BV222" s="25">
        <v>17.357206344918147</v>
      </c>
      <c r="BW222" s="25">
        <v>28.912396671</v>
      </c>
      <c r="BX222" s="25">
        <v>16.958446123976184</v>
      </c>
      <c r="BY222" s="25">
        <v>12.188369134690934</v>
      </c>
      <c r="BZ222" s="25">
        <v>17.196281685766234</v>
      </c>
      <c r="CA222" s="25">
        <v>28.964892897999999</v>
      </c>
      <c r="CB222" s="25">
        <v>16.912605076651793</v>
      </c>
      <c r="CC222" s="25">
        <v>12.155422271386014</v>
      </c>
      <c r="CD222" s="25">
        <v>17.158602303783375</v>
      </c>
      <c r="CE222" s="25">
        <v>29.027370298000001</v>
      </c>
      <c r="CF222" s="25">
        <v>16.834549833700535</v>
      </c>
      <c r="CG222" s="25">
        <v>12.099322431398738</v>
      </c>
      <c r="CH222" s="25">
        <v>16.969021814297584</v>
      </c>
      <c r="CI222" s="25">
        <v>29.102130647999999</v>
      </c>
      <c r="CJ222" s="25">
        <v>16.750670611563553</v>
      </c>
      <c r="CK222" s="25">
        <v>12.039036782898732</v>
      </c>
      <c r="CL222" s="25">
        <v>16.719566750064171</v>
      </c>
      <c r="CM222" s="25">
        <v>29.187702066</v>
      </c>
      <c r="CN222" s="25">
        <v>16.671042529611935</v>
      </c>
      <c r="CO222" s="25">
        <v>11.981806512553291</v>
      </c>
      <c r="CP222" s="25">
        <v>16.446780194021635</v>
      </c>
      <c r="CQ222" s="25">
        <v>29.282771177000001</v>
      </c>
      <c r="CR222" s="25">
        <v>16.589203523291001</v>
      </c>
      <c r="CS222" s="25">
        <v>11.92298720733136</v>
      </c>
      <c r="CT222" s="25">
        <v>16.156783419979767</v>
      </c>
      <c r="CU222" s="25">
        <v>29.386321420000002</v>
      </c>
      <c r="CV222" s="25">
        <v>16.495520989576455</v>
      </c>
      <c r="CW222" s="25">
        <v>11.855655725777066</v>
      </c>
      <c r="CX222" s="25">
        <v>15.791702559169387</v>
      </c>
      <c r="CY222" s="25">
        <v>29.742445238000002</v>
      </c>
      <c r="CZ222" s="25">
        <v>16.206125242969403</v>
      </c>
      <c r="DA222" s="25">
        <v>11.647661304597797</v>
      </c>
      <c r="DB222" s="25">
        <v>14.8657080160849</v>
      </c>
      <c r="DC222" s="25">
        <v>30.021097935</v>
      </c>
      <c r="DD222" s="25">
        <v>15.969218233075997</v>
      </c>
      <c r="DE222" s="25">
        <v>11.477391571977996</v>
      </c>
      <c r="DF222" s="25">
        <v>14.328505203501129</v>
      </c>
      <c r="DG222" s="25">
        <v>30.135572371999999</v>
      </c>
      <c r="DH222" s="25">
        <v>15.797581555650465</v>
      </c>
      <c r="DI222" s="25">
        <v>11.354032912451014</v>
      </c>
      <c r="DJ222" s="25">
        <v>14.155504490874003</v>
      </c>
      <c r="DK222" s="25">
        <v>30.220110692999999</v>
      </c>
      <c r="DL222" s="25">
        <v>15.639031429064566</v>
      </c>
      <c r="DM222" s="25">
        <v>11.240079814681712</v>
      </c>
      <c r="DN222" s="25">
        <v>14.189156428552378</v>
      </c>
      <c r="DO222" s="27">
        <v>28.664931823</v>
      </c>
      <c r="DP222" s="27">
        <v>17.07719298245614</v>
      </c>
      <c r="DQ222" s="27">
        <v>12.273714839961203</v>
      </c>
      <c r="DR222" s="27">
        <v>17.470122578711042</v>
      </c>
      <c r="DS222" s="27">
        <v>28.676275959000002</v>
      </c>
      <c r="DT222" s="27">
        <v>17.043080552117814</v>
      </c>
      <c r="DU222" s="27">
        <v>12.249197564616198</v>
      </c>
      <c r="DV222" s="27">
        <v>17.338850992883899</v>
      </c>
      <c r="DW222" s="27">
        <v>28.875189492000001</v>
      </c>
      <c r="DX222" s="27">
        <v>16.961159322691458</v>
      </c>
      <c r="DY222" s="27">
        <v>12.190319164029457</v>
      </c>
      <c r="DZ222" s="27">
        <v>17.048657873148109</v>
      </c>
      <c r="EA222" s="27">
        <v>29.018911216999999</v>
      </c>
      <c r="EB222" s="27">
        <v>16.817132745608067</v>
      </c>
      <c r="EC222" s="27">
        <v>12.086804427250803</v>
      </c>
      <c r="ED222" s="27">
        <v>16.63656862812347</v>
      </c>
      <c r="EE222" s="27">
        <v>29.155658718000002</v>
      </c>
      <c r="EF222" s="27">
        <v>16.684267523617635</v>
      </c>
      <c r="EG222" s="27">
        <v>11.991311576140317</v>
      </c>
      <c r="EH222" s="27">
        <v>16.328600959423476</v>
      </c>
      <c r="EI222" s="27">
        <v>29.301173507000001</v>
      </c>
      <c r="EJ222" s="27">
        <v>16.529764326981006</v>
      </c>
      <c r="EK222" s="27">
        <v>11.880267086608077</v>
      </c>
      <c r="EL222" s="27">
        <v>15.893435726059375</v>
      </c>
      <c r="EM222" s="27">
        <v>29.457372033999999</v>
      </c>
      <c r="EN222" s="27">
        <v>16.38416103440543</v>
      </c>
      <c r="EO222" s="27">
        <v>11.775619133360255</v>
      </c>
      <c r="EP222" s="27">
        <v>15.448949187439794</v>
      </c>
      <c r="EQ222" s="27">
        <v>29.626757224999999</v>
      </c>
      <c r="ER222" s="27">
        <v>16.239899027669161</v>
      </c>
      <c r="ES222" s="27">
        <v>11.671935188654556</v>
      </c>
      <c r="ET222" s="27">
        <v>15.010696558775816</v>
      </c>
      <c r="EU222" s="27">
        <v>29.746556753</v>
      </c>
      <c r="EV222" s="27">
        <v>16.085977773343533</v>
      </c>
      <c r="EW222" s="27">
        <v>11.561308952519457</v>
      </c>
      <c r="EX222" s="27">
        <v>14.549598040675845</v>
      </c>
      <c r="EY222" s="27">
        <v>29.872842547000001</v>
      </c>
      <c r="EZ222" s="27">
        <v>15.919263735907791</v>
      </c>
      <c r="FA222" s="27">
        <v>11.441488291278054</v>
      </c>
      <c r="FB222" s="27">
        <v>14.040491984185049</v>
      </c>
      <c r="FC222" s="27">
        <v>30.380744846999999</v>
      </c>
      <c r="FD222" s="27">
        <v>15.205974889977449</v>
      </c>
      <c r="FE222" s="27">
        <v>10.928833553320359</v>
      </c>
      <c r="FF222" s="27">
        <v>12.087634601372189</v>
      </c>
      <c r="FG222" s="27">
        <v>30.752443829000001</v>
      </c>
      <c r="FH222" s="27">
        <v>14.743305883405665</v>
      </c>
      <c r="FI222" s="27">
        <v>10.596304228519493</v>
      </c>
      <c r="FJ222" s="27">
        <v>11.337680152757235</v>
      </c>
      <c r="FK222" s="27">
        <v>30.984354875000001</v>
      </c>
      <c r="FL222" s="27">
        <v>14.248359803014864</v>
      </c>
      <c r="FM222" s="27">
        <v>10.240576735241527</v>
      </c>
      <c r="FN222" s="27">
        <v>11.431757462740018</v>
      </c>
      <c r="FO222" s="27">
        <v>31.132131647000001</v>
      </c>
      <c r="FP222" s="27">
        <v>13.782245565325567</v>
      </c>
      <c r="FQ222" s="27">
        <v>9.9055712550012096</v>
      </c>
      <c r="FR222" s="27">
        <v>12.004580266819884</v>
      </c>
      <c r="FS222" s="28">
        <v>28.664621983</v>
      </c>
      <c r="FT222" s="28">
        <v>17.07719298245614</v>
      </c>
      <c r="FU222" s="28">
        <v>12.273714839961203</v>
      </c>
      <c r="FV222" s="28">
        <v>17.470122578711042</v>
      </c>
      <c r="FW222" s="28">
        <v>28.68351526</v>
      </c>
      <c r="FX222" s="28">
        <v>17.037028182123493</v>
      </c>
      <c r="FY222" s="28">
        <v>12.244847607132405</v>
      </c>
      <c r="FZ222" s="28">
        <v>17.325970355804696</v>
      </c>
      <c r="GA222" s="28">
        <v>28.884563416999999</v>
      </c>
      <c r="GB222" s="28">
        <v>16.954148673026122</v>
      </c>
      <c r="GC222" s="28">
        <v>12.185280472077942</v>
      </c>
      <c r="GD222" s="28">
        <v>17.031391122358077</v>
      </c>
      <c r="GE222" s="28">
        <v>29.077100943000001</v>
      </c>
      <c r="GF222" s="28">
        <v>16.813183480721058</v>
      </c>
      <c r="GG222" s="28">
        <v>12.083966012816978</v>
      </c>
      <c r="GH222" s="28">
        <v>16.638368116404827</v>
      </c>
      <c r="GI222" s="28">
        <v>29.248421821000001</v>
      </c>
      <c r="GJ222" s="28">
        <v>16.691325136530494</v>
      </c>
      <c r="GK222" s="28">
        <v>11.99638402150252</v>
      </c>
      <c r="GL222" s="28">
        <v>16.35476047146248</v>
      </c>
      <c r="GM222" s="28">
        <v>29.457259542999999</v>
      </c>
      <c r="GN222" s="28">
        <v>16.53255715887072</v>
      </c>
      <c r="GO222" s="28">
        <v>11.882274349877017</v>
      </c>
      <c r="GP222" s="28">
        <v>15.931000822527874</v>
      </c>
      <c r="GQ222" s="28">
        <v>29.653844998</v>
      </c>
      <c r="GR222" s="28">
        <v>16.379348081393641</v>
      </c>
      <c r="GS222" s="28">
        <v>11.772159969265459</v>
      </c>
      <c r="GT222" s="28">
        <v>15.47973316387719</v>
      </c>
      <c r="GU222" s="28">
        <v>29.828493903999998</v>
      </c>
      <c r="GV222" s="28">
        <v>16.222173588585768</v>
      </c>
      <c r="GW222" s="28">
        <v>11.659195566578134</v>
      </c>
      <c r="GX222" s="28">
        <v>15.027605667891345</v>
      </c>
      <c r="GY222" s="28">
        <v>30.022050357000001</v>
      </c>
      <c r="GZ222" s="28">
        <v>16.087086658771923</v>
      </c>
      <c r="HA222" s="28">
        <v>11.562105930310375</v>
      </c>
      <c r="HB222" s="28">
        <v>14.679568184230366</v>
      </c>
      <c r="HC222" s="28">
        <v>30.249500999999999</v>
      </c>
      <c r="HD222" s="28">
        <v>15.923892519117478</v>
      </c>
      <c r="HE222" s="28">
        <v>11.444815088909847</v>
      </c>
      <c r="HF222" s="28">
        <v>14.261019124211462</v>
      </c>
      <c r="HG222" s="28">
        <v>31.113415224000001</v>
      </c>
      <c r="HH222" s="28">
        <v>15.115373608044118</v>
      </c>
      <c r="HI222" s="28">
        <v>10.863716628089906</v>
      </c>
      <c r="HJ222" s="28">
        <v>12.270209535923215</v>
      </c>
      <c r="HK222" s="28">
        <v>31.779874703000001</v>
      </c>
      <c r="HL222" s="28">
        <v>14.121604597884062</v>
      </c>
      <c r="HM222" s="28">
        <v>10.149475273551978</v>
      </c>
      <c r="HN222" s="28">
        <v>9.023943901258864</v>
      </c>
      <c r="HO222" s="28">
        <v>32.105428197999998</v>
      </c>
      <c r="HP222" s="28">
        <v>13.434566451605235</v>
      </c>
      <c r="HQ222" s="28">
        <v>9.6556874303001745</v>
      </c>
      <c r="HR222" s="28">
        <v>7.0537775411580483</v>
      </c>
      <c r="HS222" s="28">
        <v>32.251054303000004</v>
      </c>
      <c r="HT222" s="28">
        <v>12.917661921809767</v>
      </c>
      <c r="HU222" s="28">
        <v>9.2841779670815114</v>
      </c>
      <c r="HV222" s="28">
        <v>5.7287913981877736</v>
      </c>
      <c r="HW222" s="29">
        <v>28.664621983</v>
      </c>
      <c r="HX222" s="29">
        <v>17.07719298245614</v>
      </c>
      <c r="HY222" s="29">
        <v>12.273714839961203</v>
      </c>
      <c r="HZ222" s="29">
        <v>17.470122578711042</v>
      </c>
      <c r="IA222" s="29">
        <v>28.671430813000001</v>
      </c>
      <c r="IB222" s="29">
        <v>17.045349765366105</v>
      </c>
      <c r="IC222" s="29">
        <v>12.250828492857696</v>
      </c>
      <c r="ID222" s="29">
        <v>17.357162821147419</v>
      </c>
      <c r="IE222" s="29">
        <v>28.959837531000002</v>
      </c>
      <c r="IF222" s="29">
        <v>16.944322243229081</v>
      </c>
      <c r="IG222" s="29">
        <v>12.178218023504122</v>
      </c>
      <c r="IH222" s="29">
        <v>16.967715063219302</v>
      </c>
      <c r="II222" s="29">
        <v>29.125321759000002</v>
      </c>
      <c r="IJ222" s="29">
        <v>16.773833532922382</v>
      </c>
      <c r="IK222" s="29">
        <v>12.055684430548482</v>
      </c>
      <c r="IL222" s="29">
        <v>16.538179795742856</v>
      </c>
      <c r="IM222" s="29">
        <v>29.318552121</v>
      </c>
      <c r="IN222" s="29">
        <v>16.618097553307496</v>
      </c>
      <c r="IO222" s="29">
        <v>11.943753915616737</v>
      </c>
      <c r="IP222" s="29">
        <v>16.256921549050006</v>
      </c>
      <c r="IQ222" s="29">
        <v>29.511101701000001</v>
      </c>
      <c r="IR222" s="29">
        <v>16.277204689815374</v>
      </c>
      <c r="IS222" s="29">
        <v>11.698747502573417</v>
      </c>
      <c r="IT222" s="29">
        <v>15.872565892995706</v>
      </c>
      <c r="IU222" s="29">
        <v>29.656078948000001</v>
      </c>
      <c r="IV222" s="29">
        <v>16.039794820943392</v>
      </c>
      <c r="IW222" s="29">
        <v>11.528116355304611</v>
      </c>
      <c r="IX222" s="29">
        <v>15.480487615118133</v>
      </c>
      <c r="IY222" s="29">
        <v>29.821702744</v>
      </c>
      <c r="IZ222" s="29">
        <v>15.866061438354842</v>
      </c>
      <c r="JA222" s="29">
        <v>11.403250752493637</v>
      </c>
      <c r="JB222" s="29">
        <v>15.123258106934491</v>
      </c>
      <c r="JC222" s="29">
        <v>30.004342126000001</v>
      </c>
      <c r="JD222" s="29">
        <v>15.718938679232656</v>
      </c>
      <c r="JE222" s="29">
        <v>11.297510728721047</v>
      </c>
      <c r="JF222" s="29">
        <v>14.80620262790211</v>
      </c>
      <c r="JG222" s="29">
        <v>30.236962237</v>
      </c>
      <c r="JH222" s="29">
        <v>15.49152644646672</v>
      </c>
      <c r="JI222" s="29">
        <v>11.134065079371329</v>
      </c>
      <c r="JJ222" s="29">
        <v>13.963897999595517</v>
      </c>
      <c r="JK222" s="29">
        <v>31.105635895999999</v>
      </c>
      <c r="JL222" s="29">
        <v>14.267732887947201</v>
      </c>
      <c r="JM222" s="29">
        <v>10.254500552831113</v>
      </c>
      <c r="JN222" s="29">
        <v>10.024256647460817</v>
      </c>
      <c r="JO222" s="29">
        <v>31.594105301999999</v>
      </c>
      <c r="JP222" s="29">
        <v>12.995274219148262</v>
      </c>
      <c r="JQ222" s="29">
        <v>9.3399594533354637</v>
      </c>
      <c r="JR222" s="29">
        <v>7.4787717206002604</v>
      </c>
      <c r="JS222" s="29">
        <v>31.715774444000001</v>
      </c>
      <c r="JT222" s="29">
        <v>12.035918964625253</v>
      </c>
      <c r="JU222" s="29">
        <v>8.6504519425677149</v>
      </c>
      <c r="JV222" s="29">
        <v>6.3309345285613041</v>
      </c>
      <c r="JW222" s="29">
        <v>31.626334923000002</v>
      </c>
      <c r="JX222" s="29">
        <v>11.783709941543865</v>
      </c>
      <c r="JY222" s="29">
        <v>8.4691843517788605</v>
      </c>
      <c r="JZ222" s="29">
        <v>7.2088787543267792</v>
      </c>
    </row>
    <row r="223" spans="1:286" ht="15" thickBot="1" x14ac:dyDescent="0.4">
      <c r="A223" s="2"/>
      <c r="B223" s="74" t="s">
        <v>694</v>
      </c>
      <c r="C223" s="74" t="s">
        <v>448</v>
      </c>
      <c r="D223" s="74" t="s">
        <v>850</v>
      </c>
      <c r="E223" s="87">
        <v>360144</v>
      </c>
      <c r="F223" s="84">
        <v>471643</v>
      </c>
      <c r="G223" s="22">
        <v>6.6190202630000003</v>
      </c>
      <c r="H223" s="22">
        <v>6.6190202630000003</v>
      </c>
      <c r="I223" s="22">
        <v>6.6190202630000003</v>
      </c>
      <c r="J223" s="22">
        <v>3.0731215053363226</v>
      </c>
      <c r="K223" s="22">
        <v>6.6218681300000002</v>
      </c>
      <c r="L223" s="22">
        <v>6.6218681300000002</v>
      </c>
      <c r="M223" s="22">
        <v>6.6218681300000002</v>
      </c>
      <c r="N223" s="22">
        <v>3.0685815213124412</v>
      </c>
      <c r="O223" s="22">
        <v>6.6618782589999999</v>
      </c>
      <c r="P223" s="22">
        <v>6.6618782589999999</v>
      </c>
      <c r="Q223" s="22">
        <v>6.6618782589999999</v>
      </c>
      <c r="R223" s="22">
        <v>2.9787614747710314</v>
      </c>
      <c r="S223" s="22">
        <v>6.7069367289999997</v>
      </c>
      <c r="T223" s="22">
        <v>6.7069367289999997</v>
      </c>
      <c r="U223" s="22">
        <v>6.7069367289999997</v>
      </c>
      <c r="V223" s="22">
        <v>2.8625517016952786</v>
      </c>
      <c r="W223" s="22">
        <v>6.7611541729999995</v>
      </c>
      <c r="X223" s="22">
        <v>6.7611541729999995</v>
      </c>
      <c r="Y223" s="22">
        <v>6.7611541729999995</v>
      </c>
      <c r="Z223" s="22">
        <v>2.7895623247813384</v>
      </c>
      <c r="AA223" s="22">
        <v>6.821281752</v>
      </c>
      <c r="AB223" s="22">
        <v>6.821281752</v>
      </c>
      <c r="AC223" s="22">
        <v>6.821281752</v>
      </c>
      <c r="AD223" s="22">
        <v>2.6746291714478159</v>
      </c>
      <c r="AE223" s="22">
        <v>6.8646314669999997</v>
      </c>
      <c r="AF223" s="22">
        <v>6.8646314669999997</v>
      </c>
      <c r="AG223" s="22">
        <v>6.8646314669999997</v>
      </c>
      <c r="AH223" s="22">
        <v>2.5577656647313609</v>
      </c>
      <c r="AI223" s="22">
        <v>6.9032303959999997</v>
      </c>
      <c r="AJ223" s="22">
        <v>6.9032303959999997</v>
      </c>
      <c r="AK223" s="22">
        <v>6.9032303959999997</v>
      </c>
      <c r="AL223" s="22">
        <v>2.4452529040922397</v>
      </c>
      <c r="AM223" s="22">
        <v>6.9454818469999999</v>
      </c>
      <c r="AN223" s="22">
        <v>6.9454818469999999</v>
      </c>
      <c r="AO223" s="22">
        <v>6.9454818469999999</v>
      </c>
      <c r="AP223" s="22">
        <v>2.3208926513041566</v>
      </c>
      <c r="AQ223" s="22">
        <v>6.99541434</v>
      </c>
      <c r="AR223" s="22">
        <v>6.99541434</v>
      </c>
      <c r="AS223" s="22">
        <v>6.99541434</v>
      </c>
      <c r="AT223" s="22">
        <v>2.1305334000871703</v>
      </c>
      <c r="AU223" s="22">
        <v>7.1477351660000004</v>
      </c>
      <c r="AV223" s="22">
        <v>7.1477351660000004</v>
      </c>
      <c r="AW223" s="22">
        <v>7.1477351660000004</v>
      </c>
      <c r="AX223" s="22">
        <v>1.5037006197997886</v>
      </c>
      <c r="AY223" s="22">
        <v>7.2486334039999996</v>
      </c>
      <c r="AZ223" s="22">
        <v>7.2486334039999996</v>
      </c>
      <c r="BA223" s="22">
        <v>7.2486334039999996</v>
      </c>
      <c r="BB223" s="22">
        <v>1.214684931412588</v>
      </c>
      <c r="BC223" s="22">
        <v>7.3016126650000004</v>
      </c>
      <c r="BD223" s="22">
        <v>7.3016126650000004</v>
      </c>
      <c r="BE223" s="22">
        <v>7.3016126650000004</v>
      </c>
      <c r="BF223" s="22">
        <v>1.116819333345731</v>
      </c>
      <c r="BG223" s="22">
        <v>7.3244310850000005</v>
      </c>
      <c r="BH223" s="22">
        <v>7.3244310850000005</v>
      </c>
      <c r="BI223" s="22">
        <v>7.3244310850000005</v>
      </c>
      <c r="BJ223" s="22">
        <v>1.2555978006568651</v>
      </c>
      <c r="BK223" s="25">
        <v>6.6188053780000002</v>
      </c>
      <c r="BL223" s="25">
        <v>6.6188053780000002</v>
      </c>
      <c r="BM223" s="25">
        <v>6.6188053780000002</v>
      </c>
      <c r="BN223" s="25">
        <v>3.0731215053363226</v>
      </c>
      <c r="BO223" s="25">
        <v>6.6276231679999995</v>
      </c>
      <c r="BP223" s="25">
        <v>6.6276231679999995</v>
      </c>
      <c r="BQ223" s="25">
        <v>6.6276231679999995</v>
      </c>
      <c r="BR223" s="25">
        <v>3.0737204111472916</v>
      </c>
      <c r="BS223" s="25">
        <v>6.6620876889999998</v>
      </c>
      <c r="BT223" s="25">
        <v>6.6620876889999998</v>
      </c>
      <c r="BU223" s="25">
        <v>6.6620876889999998</v>
      </c>
      <c r="BV223" s="25">
        <v>3.0094517844702988</v>
      </c>
      <c r="BW223" s="25">
        <v>6.6958798560000004</v>
      </c>
      <c r="BX223" s="25">
        <v>6.6958798560000004</v>
      </c>
      <c r="BY223" s="25">
        <v>6.6958798560000004</v>
      </c>
      <c r="BZ223" s="25">
        <v>2.9411204052422768</v>
      </c>
      <c r="CA223" s="25">
        <v>6.7336115139999997</v>
      </c>
      <c r="CB223" s="25">
        <v>6.7336115139999997</v>
      </c>
      <c r="CC223" s="25">
        <v>6.7336115139999997</v>
      </c>
      <c r="CD223" s="25">
        <v>2.9142030440101792</v>
      </c>
      <c r="CE223" s="25">
        <v>6.7795739189999997</v>
      </c>
      <c r="CF223" s="25">
        <v>6.7795739189999997</v>
      </c>
      <c r="CG223" s="25">
        <v>6.7795739189999997</v>
      </c>
      <c r="CH223" s="25">
        <v>2.8340936500842617</v>
      </c>
      <c r="CI223" s="25">
        <v>6.8299856989999999</v>
      </c>
      <c r="CJ223" s="25">
        <v>6.8299856989999999</v>
      </c>
      <c r="CK223" s="25">
        <v>6.8299856989999999</v>
      </c>
      <c r="CL223" s="25">
        <v>2.7391065113295561</v>
      </c>
      <c r="CM223" s="25">
        <v>6.8673276919999999</v>
      </c>
      <c r="CN223" s="25">
        <v>6.8673276919999999</v>
      </c>
      <c r="CO223" s="25">
        <v>6.8673276919999999</v>
      </c>
      <c r="CP223" s="25">
        <v>2.6428986839475268</v>
      </c>
      <c r="CQ223" s="25">
        <v>6.8995134589999996</v>
      </c>
      <c r="CR223" s="25">
        <v>6.8995134589999996</v>
      </c>
      <c r="CS223" s="25">
        <v>6.8995134589999996</v>
      </c>
      <c r="CT223" s="25">
        <v>2.5374750239674473</v>
      </c>
      <c r="CU223" s="25">
        <v>6.9360863190000002</v>
      </c>
      <c r="CV223" s="25">
        <v>6.9360863190000002</v>
      </c>
      <c r="CW223" s="25">
        <v>6.9360863190000002</v>
      </c>
      <c r="CX223" s="25">
        <v>2.4049574753970444</v>
      </c>
      <c r="CY223" s="25">
        <v>7.0041827000000003</v>
      </c>
      <c r="CZ223" s="25">
        <v>7.0041827000000003</v>
      </c>
      <c r="DA223" s="25">
        <v>7.0041827000000003</v>
      </c>
      <c r="DB223" s="25">
        <v>2.0858608850876754</v>
      </c>
      <c r="DC223" s="25">
        <v>7.0534375090000001</v>
      </c>
      <c r="DD223" s="25">
        <v>7.0534375090000001</v>
      </c>
      <c r="DE223" s="25">
        <v>7.0534375090000001</v>
      </c>
      <c r="DF223" s="25">
        <v>1.752795505899865</v>
      </c>
      <c r="DG223" s="25">
        <v>7.0830200000000003</v>
      </c>
      <c r="DH223" s="25">
        <v>7.0830200000000003</v>
      </c>
      <c r="DI223" s="25">
        <v>7.0830200000000003</v>
      </c>
      <c r="DJ223" s="25">
        <v>1.4946177199960005</v>
      </c>
      <c r="DK223" s="25">
        <v>7.0969850480000005</v>
      </c>
      <c r="DL223" s="25">
        <v>7.0969850480000005</v>
      </c>
      <c r="DM223" s="25">
        <v>7.0969850480000005</v>
      </c>
      <c r="DN223" s="25">
        <v>1.3389903423981782</v>
      </c>
      <c r="DO223" s="27">
        <v>6.6190202630000003</v>
      </c>
      <c r="DP223" s="27">
        <v>6.6190202630000003</v>
      </c>
      <c r="DQ223" s="27">
        <v>6.6190202630000003</v>
      </c>
      <c r="DR223" s="27">
        <v>3.0731215053363226</v>
      </c>
      <c r="DS223" s="27">
        <v>6.6218681310000003</v>
      </c>
      <c r="DT223" s="27">
        <v>6.6218681310000003</v>
      </c>
      <c r="DU223" s="27">
        <v>6.6218681310000003</v>
      </c>
      <c r="DV223" s="27">
        <v>3.0685815192876102</v>
      </c>
      <c r="DW223" s="27">
        <v>6.6618782569999997</v>
      </c>
      <c r="DX223" s="27">
        <v>6.6618782569999997</v>
      </c>
      <c r="DY223" s="27">
        <v>6.6618782569999997</v>
      </c>
      <c r="DZ223" s="27">
        <v>2.9787614788199175</v>
      </c>
      <c r="EA223" s="27">
        <v>6.7069367289999997</v>
      </c>
      <c r="EB223" s="27">
        <v>6.7069367289999997</v>
      </c>
      <c r="EC223" s="27">
        <v>6.7069367289999997</v>
      </c>
      <c r="ED223" s="27">
        <v>2.8625517016952786</v>
      </c>
      <c r="EE223" s="27">
        <v>6.7611541859999997</v>
      </c>
      <c r="EF223" s="27">
        <v>6.7611541859999997</v>
      </c>
      <c r="EG223" s="27">
        <v>6.7611541859999997</v>
      </c>
      <c r="EH223" s="27">
        <v>2.7895623026894172</v>
      </c>
      <c r="EI223" s="27">
        <v>6.8212817379999997</v>
      </c>
      <c r="EJ223" s="27">
        <v>6.8212817379999997</v>
      </c>
      <c r="EK223" s="27">
        <v>6.8212817379999997</v>
      </c>
      <c r="EL223" s="27">
        <v>2.6746291945991971</v>
      </c>
      <c r="EM223" s="27">
        <v>6.8646314669999997</v>
      </c>
      <c r="EN223" s="27">
        <v>6.8646314669999997</v>
      </c>
      <c r="EO223" s="27">
        <v>6.8646314669999997</v>
      </c>
      <c r="EP223" s="27">
        <v>2.5577656647313609</v>
      </c>
      <c r="EQ223" s="27">
        <v>6.9032303959999997</v>
      </c>
      <c r="ER223" s="27">
        <v>6.9032303959999997</v>
      </c>
      <c r="ES223" s="27">
        <v>6.9032303959999997</v>
      </c>
      <c r="ET223" s="27">
        <v>2.4452529040922397</v>
      </c>
      <c r="EU223" s="27">
        <v>6.9454818469999999</v>
      </c>
      <c r="EV223" s="27">
        <v>6.9454818469999999</v>
      </c>
      <c r="EW223" s="27">
        <v>6.9454818469999999</v>
      </c>
      <c r="EX223" s="27">
        <v>2.3208926513041566</v>
      </c>
      <c r="EY223" s="27">
        <v>6.9919915670000004</v>
      </c>
      <c r="EZ223" s="27">
        <v>6.9919915670000004</v>
      </c>
      <c r="FA223" s="27">
        <v>6.9919915670000004</v>
      </c>
      <c r="FB223" s="27">
        <v>2.1446020277052829</v>
      </c>
      <c r="FC223" s="27">
        <v>7.1326954039999997</v>
      </c>
      <c r="FD223" s="27">
        <v>7.1326954039999997</v>
      </c>
      <c r="FE223" s="27">
        <v>7.1326954039999997</v>
      </c>
      <c r="FF223" s="27">
        <v>1.563371995852382</v>
      </c>
      <c r="FG223" s="27">
        <v>7.226227239</v>
      </c>
      <c r="FH223" s="27">
        <v>7.226227239</v>
      </c>
      <c r="FI223" s="27">
        <v>7.226227239</v>
      </c>
      <c r="FJ223" s="27">
        <v>1.2856920430339649</v>
      </c>
      <c r="FK223" s="27">
        <v>7.2767250079999997</v>
      </c>
      <c r="FL223" s="27">
        <v>7.2767250079999997</v>
      </c>
      <c r="FM223" s="27">
        <v>7.2767250079999997</v>
      </c>
      <c r="FN223" s="27">
        <v>1.1803711253151423</v>
      </c>
      <c r="FO223" s="27">
        <v>7.2998516220000003</v>
      </c>
      <c r="FP223" s="27">
        <v>7.2998516220000003</v>
      </c>
      <c r="FQ223" s="27">
        <v>7.2998516220000003</v>
      </c>
      <c r="FR223" s="27">
        <v>1.3104328615979526</v>
      </c>
      <c r="FS223" s="28">
        <v>6.6197544019999999</v>
      </c>
      <c r="FT223" s="28">
        <v>6.6197544019999999</v>
      </c>
      <c r="FU223" s="28">
        <v>6.6197544019999999</v>
      </c>
      <c r="FV223" s="28">
        <v>3.0731215053363226</v>
      </c>
      <c r="FW223" s="28">
        <v>6.6228636959999996</v>
      </c>
      <c r="FX223" s="28">
        <v>6.6228636959999996</v>
      </c>
      <c r="FY223" s="28">
        <v>6.6228636959999996</v>
      </c>
      <c r="FZ223" s="28">
        <v>3.0611902077699233</v>
      </c>
      <c r="GA223" s="28">
        <v>6.6701567659999998</v>
      </c>
      <c r="GB223" s="28">
        <v>6.6701567659999998</v>
      </c>
      <c r="GC223" s="28">
        <v>6.6701567659999998</v>
      </c>
      <c r="GD223" s="28">
        <v>2.9687919285399405</v>
      </c>
      <c r="GE223" s="28">
        <v>6.7277527250000002</v>
      </c>
      <c r="GF223" s="28">
        <v>6.7277527250000002</v>
      </c>
      <c r="GG223" s="28">
        <v>6.7277527250000002</v>
      </c>
      <c r="GH223" s="28">
        <v>2.8508419492590691</v>
      </c>
      <c r="GI223" s="28">
        <v>6.8027311489999995</v>
      </c>
      <c r="GJ223" s="28">
        <v>6.8027311489999995</v>
      </c>
      <c r="GK223" s="28">
        <v>6.8027311489999995</v>
      </c>
      <c r="GL223" s="28">
        <v>2.7706865587773088</v>
      </c>
      <c r="GM223" s="28">
        <v>6.8626088740000002</v>
      </c>
      <c r="GN223" s="28">
        <v>6.8626088740000002</v>
      </c>
      <c r="GO223" s="28">
        <v>6.8626088740000002</v>
      </c>
      <c r="GP223" s="28">
        <v>2.6446905487774797</v>
      </c>
      <c r="GQ223" s="28">
        <v>6.9152571790000001</v>
      </c>
      <c r="GR223" s="28">
        <v>6.9152571790000001</v>
      </c>
      <c r="GS223" s="28">
        <v>6.9152571790000001</v>
      </c>
      <c r="GT223" s="28">
        <v>2.5099538370186458</v>
      </c>
      <c r="GU223" s="28">
        <v>6.9739366460000003</v>
      </c>
      <c r="GV223" s="28">
        <v>6.9739366460000003</v>
      </c>
      <c r="GW223" s="28">
        <v>6.9739366460000003</v>
      </c>
      <c r="GX223" s="28">
        <v>2.3851393392939051</v>
      </c>
      <c r="GY223" s="28">
        <v>7.029608745</v>
      </c>
      <c r="GZ223" s="28">
        <v>7.029608745</v>
      </c>
      <c r="HA223" s="28">
        <v>7.029608745</v>
      </c>
      <c r="HB223" s="28">
        <v>2.271740343189609</v>
      </c>
      <c r="HC223" s="28">
        <v>7.0944654849999997</v>
      </c>
      <c r="HD223" s="28">
        <v>7.0944654849999997</v>
      </c>
      <c r="HE223" s="28">
        <v>7.0944654849999997</v>
      </c>
      <c r="HF223" s="28">
        <v>2.137257642533287</v>
      </c>
      <c r="HG223" s="28">
        <v>7.2975305229999998</v>
      </c>
      <c r="HH223" s="28">
        <v>7.2975305229999998</v>
      </c>
      <c r="HI223" s="28">
        <v>7.2975305229999998</v>
      </c>
      <c r="HJ223" s="28">
        <v>1.6200262473812428</v>
      </c>
      <c r="HK223" s="28">
        <v>7.4102207040000003</v>
      </c>
      <c r="HL223" s="28">
        <v>7.4102207040000003</v>
      </c>
      <c r="HM223" s="28">
        <v>7.4102207040000003</v>
      </c>
      <c r="HN223" s="28">
        <v>1.1059704140726536</v>
      </c>
      <c r="HO223" s="28">
        <v>7.4459463000000001</v>
      </c>
      <c r="HP223" s="28">
        <v>7.4459463000000001</v>
      </c>
      <c r="HQ223" s="28">
        <v>7.4459463000000001</v>
      </c>
      <c r="HR223" s="28">
        <v>0.88282612581205733</v>
      </c>
      <c r="HS223" s="28">
        <v>7.4540724330000003</v>
      </c>
      <c r="HT223" s="28">
        <v>7.4540724330000003</v>
      </c>
      <c r="HU223" s="28">
        <v>7.4540724330000003</v>
      </c>
      <c r="HV223" s="28">
        <v>0.78033968987899271</v>
      </c>
      <c r="HW223" s="29">
        <v>6.6197544019999999</v>
      </c>
      <c r="HX223" s="29">
        <v>6.6197544019999999</v>
      </c>
      <c r="HY223" s="29">
        <v>6.6197544019999999</v>
      </c>
      <c r="HZ223" s="29">
        <v>3.0731215053363226</v>
      </c>
      <c r="IA223" s="29">
        <v>6.6187597839999999</v>
      </c>
      <c r="IB223" s="29">
        <v>6.6187597839999999</v>
      </c>
      <c r="IC223" s="29">
        <v>6.6187597839999999</v>
      </c>
      <c r="ID223" s="29">
        <v>3.0707717499199196</v>
      </c>
      <c r="IE223" s="29">
        <v>6.6933715459999998</v>
      </c>
      <c r="IF223" s="29">
        <v>6.6933715459999998</v>
      </c>
      <c r="IG223" s="29">
        <v>6.6933715459999998</v>
      </c>
      <c r="IH223" s="29">
        <v>2.9424491058070035</v>
      </c>
      <c r="II223" s="29">
        <v>6.7562471999999998</v>
      </c>
      <c r="IJ223" s="29">
        <v>6.7562471999999998</v>
      </c>
      <c r="IK223" s="29">
        <v>6.7562471999999998</v>
      </c>
      <c r="IL223" s="29">
        <v>2.8224156914197955</v>
      </c>
      <c r="IM223" s="29">
        <v>6.8133067010000001</v>
      </c>
      <c r="IN223" s="29">
        <v>6.8133067010000001</v>
      </c>
      <c r="IO223" s="29">
        <v>6.8133067010000001</v>
      </c>
      <c r="IP223" s="29">
        <v>2.7379785913907457</v>
      </c>
      <c r="IQ223" s="29">
        <v>6.853108143</v>
      </c>
      <c r="IR223" s="29">
        <v>6.853108143</v>
      </c>
      <c r="IS223" s="29">
        <v>6.853108143</v>
      </c>
      <c r="IT223" s="29">
        <v>2.6185685517392612</v>
      </c>
      <c r="IU223" s="29">
        <v>6.9000513940000001</v>
      </c>
      <c r="IV223" s="29">
        <v>6.9000513940000001</v>
      </c>
      <c r="IW223" s="29">
        <v>6.9000513940000001</v>
      </c>
      <c r="IX223" s="29">
        <v>2.4994354485439012</v>
      </c>
      <c r="IY223" s="29">
        <v>6.9499360249999995</v>
      </c>
      <c r="IZ223" s="29">
        <v>6.9499360249999995</v>
      </c>
      <c r="JA223" s="29">
        <v>6.9499360249999995</v>
      </c>
      <c r="JB223" s="29">
        <v>2.3964102216436349</v>
      </c>
      <c r="JC223" s="29">
        <v>6.9964294819999999</v>
      </c>
      <c r="JD223" s="29">
        <v>6.9964294819999999</v>
      </c>
      <c r="JE223" s="29">
        <v>6.9964294819999999</v>
      </c>
      <c r="JF223" s="29">
        <v>2.298950372496761</v>
      </c>
      <c r="JG223" s="29">
        <v>7.0515542660000001</v>
      </c>
      <c r="JH223" s="29">
        <v>7.0515542660000001</v>
      </c>
      <c r="JI223" s="29">
        <v>7.0515542660000001</v>
      </c>
      <c r="JJ223" s="29">
        <v>2.110518785913424</v>
      </c>
      <c r="JK223" s="29">
        <v>7.2240178769999996</v>
      </c>
      <c r="JL223" s="29">
        <v>7.2240178769999996</v>
      </c>
      <c r="JM223" s="29">
        <v>7.2240178769999996</v>
      </c>
      <c r="JN223" s="29">
        <v>1.350878536156265</v>
      </c>
      <c r="JO223" s="29">
        <v>7.2945298579999998</v>
      </c>
      <c r="JP223" s="29">
        <v>7.2945298579999998</v>
      </c>
      <c r="JQ223" s="29">
        <v>7.2945298579999998</v>
      </c>
      <c r="JR223" s="29">
        <v>0.939350364917102</v>
      </c>
      <c r="JS223" s="29">
        <v>7.2912349089999999</v>
      </c>
      <c r="JT223" s="29">
        <v>7.2912349089999999</v>
      </c>
      <c r="JU223" s="29">
        <v>7.2912349089999999</v>
      </c>
      <c r="JV223" s="29">
        <v>0.83987681113451096</v>
      </c>
      <c r="JW223" s="29">
        <v>7.2624374249999999</v>
      </c>
      <c r="JX223" s="29">
        <v>7.2624374249999999</v>
      </c>
      <c r="JY223" s="29">
        <v>7.2624374249999999</v>
      </c>
      <c r="JZ223" s="29">
        <v>1.02831759394582</v>
      </c>
    </row>
    <row r="224" spans="1:286" ht="15" thickBot="1" x14ac:dyDescent="0.4">
      <c r="A224" s="2"/>
      <c r="B224" s="74" t="s">
        <v>695</v>
      </c>
      <c r="C224" s="74" t="s">
        <v>625</v>
      </c>
      <c r="D224" s="74" t="s">
        <v>852</v>
      </c>
      <c r="E224" s="87">
        <v>334431</v>
      </c>
      <c r="F224" s="84">
        <v>434843</v>
      </c>
      <c r="G224" s="22">
        <v>30.419044992</v>
      </c>
      <c r="H224" s="22">
        <v>13.768807339449541</v>
      </c>
      <c r="I224" s="22">
        <v>10.044153257837683</v>
      </c>
      <c r="J224" s="22">
        <v>15.51026882928614</v>
      </c>
      <c r="K224" s="22">
        <v>30.400713167999999</v>
      </c>
      <c r="L224" s="22">
        <v>13.692999139550119</v>
      </c>
      <c r="M224" s="22">
        <v>9.9888522314511068</v>
      </c>
      <c r="N224" s="22">
        <v>15.169639896024856</v>
      </c>
      <c r="O224" s="22">
        <v>30.426756431000001</v>
      </c>
      <c r="P224" s="22">
        <v>13.577888040942387</v>
      </c>
      <c r="Q224" s="22">
        <v>9.9048802876516255</v>
      </c>
      <c r="R224" s="22">
        <v>15.051289841441688</v>
      </c>
      <c r="S224" s="22">
        <v>30.474136197</v>
      </c>
      <c r="T224" s="22">
        <v>13.322468726184333</v>
      </c>
      <c r="U224" s="22">
        <v>9.7185554536123444</v>
      </c>
      <c r="V224" s="22">
        <v>14.751156559196252</v>
      </c>
      <c r="W224" s="22">
        <v>30.518512909000002</v>
      </c>
      <c r="X224" s="22">
        <v>13.217653857290665</v>
      </c>
      <c r="Y224" s="22">
        <v>9.6420944660399641</v>
      </c>
      <c r="Z224" s="22">
        <v>14.686272989940733</v>
      </c>
      <c r="AA224" s="22">
        <v>30.563135803999998</v>
      </c>
      <c r="AB224" s="22">
        <v>13.266302605695241</v>
      </c>
      <c r="AC224" s="22">
        <v>9.6775830506886518</v>
      </c>
      <c r="AD224" s="22">
        <v>14.478484801537913</v>
      </c>
      <c r="AE224" s="22">
        <v>30.610383775999999</v>
      </c>
      <c r="AF224" s="22">
        <v>13.246668557665346</v>
      </c>
      <c r="AG224" s="22">
        <v>9.6632602860059791</v>
      </c>
      <c r="AH224" s="22">
        <v>14.326685382974471</v>
      </c>
      <c r="AI224" s="22">
        <v>30.662938754999999</v>
      </c>
      <c r="AJ224" s="22">
        <v>13.197465644010961</v>
      </c>
      <c r="AK224" s="22">
        <v>9.627367445522923</v>
      </c>
      <c r="AL224" s="22">
        <v>14.14879823176406</v>
      </c>
      <c r="AM224" s="22">
        <v>30.718244857999998</v>
      </c>
      <c r="AN224" s="22">
        <v>13.13230973169143</v>
      </c>
      <c r="AO224" s="22">
        <v>9.5798371146193482</v>
      </c>
      <c r="AP224" s="22">
        <v>14.000437456026669</v>
      </c>
      <c r="AQ224" s="22">
        <v>30.783831558999999</v>
      </c>
      <c r="AR224" s="22">
        <v>13.068701198668503</v>
      </c>
      <c r="AS224" s="22">
        <v>9.5334355753692499</v>
      </c>
      <c r="AT224" s="22">
        <v>13.738283875426349</v>
      </c>
      <c r="AU224" s="22">
        <v>31.064747997000001</v>
      </c>
      <c r="AV224" s="22">
        <v>12.805828762869382</v>
      </c>
      <c r="AW224" s="22">
        <v>9.341673793296625</v>
      </c>
      <c r="AX224" s="22">
        <v>12.876718749034042</v>
      </c>
      <c r="AY224" s="22">
        <v>31.310052127999999</v>
      </c>
      <c r="AZ224" s="22">
        <v>12.683312731503166</v>
      </c>
      <c r="BA224" s="22">
        <v>9.2523000541450457</v>
      </c>
      <c r="BB224" s="22">
        <v>12.397428588865298</v>
      </c>
      <c r="BC224" s="22">
        <v>31.459664355000001</v>
      </c>
      <c r="BD224" s="22">
        <v>15.392615929370535</v>
      </c>
      <c r="BE224" s="22">
        <v>11.228699016701633</v>
      </c>
      <c r="BF224" s="22">
        <v>12.302693836916669</v>
      </c>
      <c r="BG224" s="22">
        <v>31.575536447000001</v>
      </c>
      <c r="BH224" s="22">
        <v>18.18775852129712</v>
      </c>
      <c r="BI224" s="22">
        <v>13.267716622125013</v>
      </c>
      <c r="BJ224" s="22">
        <v>12.403327362744545</v>
      </c>
      <c r="BK224" s="25">
        <v>30.418924834999999</v>
      </c>
      <c r="BL224" s="25">
        <v>13.768807339449541</v>
      </c>
      <c r="BM224" s="25">
        <v>10.044153257837683</v>
      </c>
      <c r="BN224" s="25">
        <v>15.51026882928614</v>
      </c>
      <c r="BO224" s="25">
        <v>30.381150165000001</v>
      </c>
      <c r="BP224" s="25">
        <v>13.753001956496965</v>
      </c>
      <c r="BQ224" s="25">
        <v>10.032623451024303</v>
      </c>
      <c r="BR224" s="25">
        <v>15.492095121363425</v>
      </c>
      <c r="BS224" s="25">
        <v>30.374828747999999</v>
      </c>
      <c r="BT224" s="25">
        <v>13.778466184587229</v>
      </c>
      <c r="BU224" s="25">
        <v>10.051199250890306</v>
      </c>
      <c r="BV224" s="25">
        <v>15.559917086620114</v>
      </c>
      <c r="BW224" s="25">
        <v>30.383735644000001</v>
      </c>
      <c r="BX224" s="25">
        <v>13.699800673397958</v>
      </c>
      <c r="BY224" s="25">
        <v>9.9938138556987148</v>
      </c>
      <c r="BZ224" s="25">
        <v>15.479137291065037</v>
      </c>
      <c r="CA224" s="25">
        <v>30.386298791999998</v>
      </c>
      <c r="CB224" s="25">
        <v>13.69569673503984</v>
      </c>
      <c r="CC224" s="25">
        <v>9.9908200898035719</v>
      </c>
      <c r="CD224" s="25">
        <v>15.634663077435302</v>
      </c>
      <c r="CE224" s="25">
        <v>30.392460437</v>
      </c>
      <c r="CF224" s="25">
        <v>13.642273255669647</v>
      </c>
      <c r="CG224" s="25">
        <v>9.9518484053916794</v>
      </c>
      <c r="CH224" s="25">
        <v>15.640293054954418</v>
      </c>
      <c r="CI224" s="25">
        <v>30.413080326999999</v>
      </c>
      <c r="CJ224" s="25">
        <v>13.621959697769219</v>
      </c>
      <c r="CK224" s="25">
        <v>9.9370299477189317</v>
      </c>
      <c r="CL224" s="25">
        <v>15.645017660799306</v>
      </c>
      <c r="CM224" s="25">
        <v>30.447101421999999</v>
      </c>
      <c r="CN224" s="25">
        <v>13.578029085599201</v>
      </c>
      <c r="CO224" s="25">
        <v>9.904983177765077</v>
      </c>
      <c r="CP224" s="25">
        <v>15.585424266007683</v>
      </c>
      <c r="CQ224" s="25">
        <v>30.494214425999999</v>
      </c>
      <c r="CR224" s="25">
        <v>13.536588142491837</v>
      </c>
      <c r="CS224" s="25">
        <v>9.8747525867299988</v>
      </c>
      <c r="CT224" s="25">
        <v>15.505630739571478</v>
      </c>
      <c r="CU224" s="25">
        <v>30.552975058000001</v>
      </c>
      <c r="CV224" s="25">
        <v>13.503620105388013</v>
      </c>
      <c r="CW224" s="25">
        <v>9.8507028626604232</v>
      </c>
      <c r="CX224" s="25">
        <v>15.321466497565725</v>
      </c>
      <c r="CY224" s="25">
        <v>30.640504581999998</v>
      </c>
      <c r="CZ224" s="25">
        <v>13.358756167767286</v>
      </c>
      <c r="DA224" s="25">
        <v>9.7450266370350178</v>
      </c>
      <c r="DB224" s="25">
        <v>15.119730577119176</v>
      </c>
      <c r="DC224" s="25">
        <v>30.718997052999999</v>
      </c>
      <c r="DD224" s="25">
        <v>13.181384647966155</v>
      </c>
      <c r="DE224" s="25">
        <v>9.615636582795986</v>
      </c>
      <c r="DF224" s="25">
        <v>15.002996015688531</v>
      </c>
      <c r="DG224" s="25">
        <v>30.784610434000001</v>
      </c>
      <c r="DH224" s="25">
        <v>15.498011002509578</v>
      </c>
      <c r="DI224" s="25">
        <v>11.305583255193119</v>
      </c>
      <c r="DJ224" s="25">
        <v>15.014184418773176</v>
      </c>
      <c r="DK224" s="25">
        <v>30.830135408</v>
      </c>
      <c r="DL224" s="25">
        <v>17.718734233934271</v>
      </c>
      <c r="DM224" s="25">
        <v>12.925569934486857</v>
      </c>
      <c r="DN224" s="25">
        <v>15.118389311916125</v>
      </c>
      <c r="DO224" s="27">
        <v>30.419044992</v>
      </c>
      <c r="DP224" s="27">
        <v>13.768807339449541</v>
      </c>
      <c r="DQ224" s="27">
        <v>10.044153257837683</v>
      </c>
      <c r="DR224" s="27">
        <v>15.51026882928614</v>
      </c>
      <c r="DS224" s="27">
        <v>30.400629121000001</v>
      </c>
      <c r="DT224" s="27">
        <v>13.693516526372647</v>
      </c>
      <c r="DU224" s="27">
        <v>9.9892296579348194</v>
      </c>
      <c r="DV224" s="27">
        <v>15.169705586832601</v>
      </c>
      <c r="DW224" s="27">
        <v>30.426590897000001</v>
      </c>
      <c r="DX224" s="27">
        <v>13.578853576049216</v>
      </c>
      <c r="DY224" s="27">
        <v>9.9055846320693899</v>
      </c>
      <c r="DZ224" s="27">
        <v>15.051421026331523</v>
      </c>
      <c r="EA224" s="27">
        <v>30.47389008</v>
      </c>
      <c r="EB224" s="27">
        <v>13.321728649552867</v>
      </c>
      <c r="EC224" s="27">
        <v>9.7180155780134108</v>
      </c>
      <c r="ED224" s="27">
        <v>14.751353035147694</v>
      </c>
      <c r="EE224" s="27">
        <v>30.518188359</v>
      </c>
      <c r="EF224" s="27">
        <v>13.222070855227722</v>
      </c>
      <c r="EG224" s="27">
        <v>9.6453166045393708</v>
      </c>
      <c r="EH224" s="27">
        <v>14.686529729881213</v>
      </c>
      <c r="EI224" s="27">
        <v>30.563232841000001</v>
      </c>
      <c r="EJ224" s="27">
        <v>13.270483565499468</v>
      </c>
      <c r="EK224" s="27">
        <v>9.6806330026564016</v>
      </c>
      <c r="EL224" s="27">
        <v>14.478407831522242</v>
      </c>
      <c r="EM224" s="27">
        <v>30.611413198000001</v>
      </c>
      <c r="EN224" s="27">
        <v>13.251441339876653</v>
      </c>
      <c r="EO224" s="27">
        <v>9.6667419641800425</v>
      </c>
      <c r="EP224" s="27">
        <v>14.325869636700915</v>
      </c>
      <c r="EQ224" s="27">
        <v>30.664146164000002</v>
      </c>
      <c r="ER224" s="27">
        <v>13.201018126098267</v>
      </c>
      <c r="ES224" s="27">
        <v>9.6299589317461631</v>
      </c>
      <c r="ET224" s="27">
        <v>14.147841360404003</v>
      </c>
      <c r="EU224" s="27">
        <v>30.719613095</v>
      </c>
      <c r="EV224" s="27">
        <v>13.134695604296004</v>
      </c>
      <c r="EW224" s="27">
        <v>9.5815775754670618</v>
      </c>
      <c r="EX224" s="27">
        <v>13.999355204221892</v>
      </c>
      <c r="EY224" s="27">
        <v>30.780782023</v>
      </c>
      <c r="EZ224" s="27">
        <v>13.0735372120068</v>
      </c>
      <c r="FA224" s="27">
        <v>9.5369633797701159</v>
      </c>
      <c r="FB224" s="27">
        <v>13.75300241224341</v>
      </c>
      <c r="FC224" s="27">
        <v>31.029499649999998</v>
      </c>
      <c r="FD224" s="27">
        <v>12.821726332728403</v>
      </c>
      <c r="FE224" s="27">
        <v>9.3532708491747822</v>
      </c>
      <c r="FF224" s="27">
        <v>12.974020850254753</v>
      </c>
      <c r="FG224" s="27">
        <v>31.215207121999999</v>
      </c>
      <c r="FH224" s="27">
        <v>12.706471742891031</v>
      </c>
      <c r="FI224" s="27">
        <v>9.2691942305210375</v>
      </c>
      <c r="FJ224" s="27">
        <v>12.560577204047343</v>
      </c>
      <c r="FK224" s="27">
        <v>31.336874105</v>
      </c>
      <c r="FL224" s="27">
        <v>15.4202097550461</v>
      </c>
      <c r="FM224" s="27">
        <v>11.248828328356776</v>
      </c>
      <c r="FN224" s="27">
        <v>12.485096259886319</v>
      </c>
      <c r="FO224" s="27">
        <v>31.405355555</v>
      </c>
      <c r="FP224" s="27">
        <v>18.222249295380959</v>
      </c>
      <c r="FQ224" s="27">
        <v>13.292877161621194</v>
      </c>
      <c r="FR224" s="27">
        <v>12.612411367855829</v>
      </c>
      <c r="FS224" s="28">
        <v>30.419214325999999</v>
      </c>
      <c r="FT224" s="28">
        <v>13.768807339449541</v>
      </c>
      <c r="FU224" s="28">
        <v>10.044153257837683</v>
      </c>
      <c r="FV224" s="28">
        <v>15.51026882928614</v>
      </c>
      <c r="FW224" s="28">
        <v>30.394796954</v>
      </c>
      <c r="FX224" s="28">
        <v>13.731300424418272</v>
      </c>
      <c r="FY224" s="28">
        <v>10.016792485512589</v>
      </c>
      <c r="FZ224" s="28">
        <v>15.184586524428347</v>
      </c>
      <c r="GA224" s="28">
        <v>30.419163638000001</v>
      </c>
      <c r="GB224" s="28">
        <v>13.335245293820487</v>
      </c>
      <c r="GC224" s="28">
        <v>9.7278757818210906</v>
      </c>
      <c r="GD224" s="28">
        <v>15.084622616493991</v>
      </c>
      <c r="GE224" s="28">
        <v>30.46910531</v>
      </c>
      <c r="GF224" s="28">
        <v>12.946160639800526</v>
      </c>
      <c r="GG224" s="28">
        <v>9.4440439437466193</v>
      </c>
      <c r="GH224" s="28">
        <v>14.80261146548313</v>
      </c>
      <c r="GI224" s="28">
        <v>30.520523331</v>
      </c>
      <c r="GJ224" s="28">
        <v>12.595693171527245</v>
      </c>
      <c r="GK224" s="28">
        <v>9.188382805026384</v>
      </c>
      <c r="GL224" s="28">
        <v>14.751481840204459</v>
      </c>
      <c r="GM224" s="28">
        <v>30.580527494000002</v>
      </c>
      <c r="GN224" s="28">
        <v>12.253492826926299</v>
      </c>
      <c r="GO224" s="28">
        <v>8.9387524179260467</v>
      </c>
      <c r="GP224" s="28">
        <v>14.548337694953243</v>
      </c>
      <c r="GQ224" s="28">
        <v>30.652106677999999</v>
      </c>
      <c r="GR224" s="28">
        <v>11.963954459496032</v>
      </c>
      <c r="GS224" s="28">
        <v>8.7275382099850702</v>
      </c>
      <c r="GT224" s="28">
        <v>14.383234601434227</v>
      </c>
      <c r="GU224" s="28">
        <v>30.735793094000002</v>
      </c>
      <c r="GV224" s="28">
        <v>11.890040250070108</v>
      </c>
      <c r="GW224" s="28">
        <v>8.6736188232798188</v>
      </c>
      <c r="GX224" s="28">
        <v>14.185729905253455</v>
      </c>
      <c r="GY224" s="28">
        <v>30.826181818999999</v>
      </c>
      <c r="GZ224" s="28">
        <v>11.818599521446625</v>
      </c>
      <c r="HA224" s="28">
        <v>8.6215038063828988</v>
      </c>
      <c r="HB224" s="28">
        <v>14.019899700566119</v>
      </c>
      <c r="HC224" s="28">
        <v>30.931319655999999</v>
      </c>
      <c r="HD224" s="28">
        <v>11.734517149281693</v>
      </c>
      <c r="HE224" s="28">
        <v>8.5601668865258382</v>
      </c>
      <c r="HF224" s="28">
        <v>13.771369465430224</v>
      </c>
      <c r="HG224" s="28">
        <v>31.375333459</v>
      </c>
      <c r="HH224" s="28">
        <v>11.356931917851362</v>
      </c>
      <c r="HI224" s="28">
        <v>8.2847237171297312</v>
      </c>
      <c r="HJ224" s="28">
        <v>12.732062879121761</v>
      </c>
      <c r="HK224" s="28">
        <v>31.842201901999999</v>
      </c>
      <c r="HL224" s="28">
        <v>11.004369046573217</v>
      </c>
      <c r="HM224" s="28">
        <v>8.0275340110907063</v>
      </c>
      <c r="HN224" s="28">
        <v>11.15468933961591</v>
      </c>
      <c r="HO224" s="28">
        <v>32.041324992</v>
      </c>
      <c r="HP224" s="28">
        <v>13.342000106302512</v>
      </c>
      <c r="HQ224" s="28">
        <v>9.7328033234828162</v>
      </c>
      <c r="HR224" s="28">
        <v>10.167620401784035</v>
      </c>
      <c r="HS224" s="28">
        <v>32.095686104000002</v>
      </c>
      <c r="HT224" s="28">
        <v>15.782226037679415</v>
      </c>
      <c r="HU224" s="28">
        <v>11.512914166364229</v>
      </c>
      <c r="HV224" s="28">
        <v>9.4640480101698898</v>
      </c>
      <c r="HW224" s="29">
        <v>30.419214325999999</v>
      </c>
      <c r="HX224" s="29">
        <v>13.768807339449541</v>
      </c>
      <c r="HY224" s="29">
        <v>10.044153257837683</v>
      </c>
      <c r="HZ224" s="29">
        <v>15.51026882928614</v>
      </c>
      <c r="IA224" s="29">
        <v>30.386525673000001</v>
      </c>
      <c r="IB224" s="29">
        <v>13.690162505150283</v>
      </c>
      <c r="IC224" s="29">
        <v>9.9867829461494821</v>
      </c>
      <c r="ID224" s="29">
        <v>15.206754155985623</v>
      </c>
      <c r="IE224" s="29">
        <v>30.419214157999999</v>
      </c>
      <c r="IF224" s="29">
        <v>13.439343389163911</v>
      </c>
      <c r="IG224" s="29">
        <v>9.8038138930678524</v>
      </c>
      <c r="IH224" s="29">
        <v>15.070404816374733</v>
      </c>
      <c r="II224" s="29">
        <v>30.468117026999998</v>
      </c>
      <c r="IJ224" s="29">
        <v>13.388136036797226</v>
      </c>
      <c r="IK224" s="29">
        <v>9.7664588424509819</v>
      </c>
      <c r="IL224" s="29">
        <v>14.786687948273276</v>
      </c>
      <c r="IM224" s="29">
        <v>30.517723105000002</v>
      </c>
      <c r="IN224" s="29">
        <v>13.319514222534599</v>
      </c>
      <c r="IO224" s="29">
        <v>9.7164001843339545</v>
      </c>
      <c r="IP224" s="29">
        <v>14.736259750655687</v>
      </c>
      <c r="IQ224" s="29">
        <v>30.574501008999999</v>
      </c>
      <c r="IR224" s="29">
        <v>13.184835244969596</v>
      </c>
      <c r="IS224" s="29">
        <v>9.6181537452690424</v>
      </c>
      <c r="IT224" s="29">
        <v>14.553888417237083</v>
      </c>
      <c r="IU224" s="29">
        <v>30.644438944000001</v>
      </c>
      <c r="IV224" s="29">
        <v>13.08326650026069</v>
      </c>
      <c r="IW224" s="29">
        <v>9.5440607600952632</v>
      </c>
      <c r="IX224" s="29">
        <v>14.41047169752856</v>
      </c>
      <c r="IY224" s="29">
        <v>30.724716862000001</v>
      </c>
      <c r="IZ224" s="29">
        <v>13.009049570646422</v>
      </c>
      <c r="JA224" s="29">
        <v>9.4899205432272371</v>
      </c>
      <c r="JB224" s="29">
        <v>14.208575890498786</v>
      </c>
      <c r="JC224" s="29">
        <v>30.815557466000001</v>
      </c>
      <c r="JD224" s="29">
        <v>12.946054996799669</v>
      </c>
      <c r="JE224" s="29">
        <v>9.4439668786483093</v>
      </c>
      <c r="JF224" s="29">
        <v>14.038272139348917</v>
      </c>
      <c r="JG224" s="29">
        <v>30.945051811999999</v>
      </c>
      <c r="JH224" s="29">
        <v>12.838296823051039</v>
      </c>
      <c r="JI224" s="29">
        <v>9.365358791162409</v>
      </c>
      <c r="JJ224" s="29">
        <v>13.583181560178103</v>
      </c>
      <c r="JK224" s="29">
        <v>31.460159639</v>
      </c>
      <c r="JL224" s="29">
        <v>12.364883137084249</v>
      </c>
      <c r="JM224" s="29">
        <v>9.0200100983541063</v>
      </c>
      <c r="JN224" s="29">
        <v>11.705501139558153</v>
      </c>
      <c r="JO224" s="29">
        <v>31.764238770999999</v>
      </c>
      <c r="JP224" s="29">
        <v>12.404822623175766</v>
      </c>
      <c r="JQ224" s="29">
        <v>9.049145397400169</v>
      </c>
      <c r="JR224" s="29">
        <v>10.407847745038154</v>
      </c>
      <c r="JS224" s="29">
        <v>31.823295090999999</v>
      </c>
      <c r="JT224" s="29">
        <v>17.476387771967186</v>
      </c>
      <c r="JU224" s="29">
        <v>12.748781564551729</v>
      </c>
      <c r="JV224" s="29">
        <v>9.7365289376202568</v>
      </c>
      <c r="JW224" s="29">
        <v>31.731259375</v>
      </c>
      <c r="JX224" s="29">
        <v>17.481961470609349</v>
      </c>
      <c r="JY224" s="29">
        <v>12.75284750011134</v>
      </c>
      <c r="JZ224" s="29">
        <v>10.191082205238857</v>
      </c>
    </row>
    <row r="225" spans="1:286" ht="15" thickBot="1" x14ac:dyDescent="0.4">
      <c r="A225" s="2"/>
      <c r="B225" s="74" t="s">
        <v>696</v>
      </c>
      <c r="C225" s="74" t="s">
        <v>545</v>
      </c>
      <c r="D225" s="74" t="s">
        <v>851</v>
      </c>
      <c r="E225" s="87">
        <v>388606</v>
      </c>
      <c r="F225" s="84">
        <v>405292</v>
      </c>
      <c r="G225" s="22">
        <v>31.441004392</v>
      </c>
      <c r="H225" s="22">
        <v>13.084210526315788</v>
      </c>
      <c r="I225" s="22">
        <v>9.4038797284190103</v>
      </c>
      <c r="J225" s="22">
        <v>12.52564738212582</v>
      </c>
      <c r="K225" s="22">
        <v>31.428083197999999</v>
      </c>
      <c r="L225" s="22">
        <v>10.898081899772031</v>
      </c>
      <c r="M225" s="22">
        <v>7.8326660404763091</v>
      </c>
      <c r="N225" s="22">
        <v>12.504360950409263</v>
      </c>
      <c r="O225" s="22">
        <v>31.476593399999999</v>
      </c>
      <c r="P225" s="22">
        <v>8.915918548125827</v>
      </c>
      <c r="Q225" s="22">
        <v>6.4080462116015893</v>
      </c>
      <c r="R225" s="22">
        <v>12.271385166417893</v>
      </c>
      <c r="S225" s="22">
        <v>31.548638400999998</v>
      </c>
      <c r="T225" s="22">
        <v>6.8763094611333022</v>
      </c>
      <c r="U225" s="22">
        <v>4.9421390016486688</v>
      </c>
      <c r="V225" s="22">
        <v>11.876102718135268</v>
      </c>
      <c r="W225" s="22">
        <v>29.100289455493019</v>
      </c>
      <c r="X225" s="22">
        <v>4.7911407740487828</v>
      </c>
      <c r="Y225" s="22">
        <v>3.4434872100583402</v>
      </c>
      <c r="Z225" s="22">
        <v>11.554338669622085</v>
      </c>
      <c r="AA225" s="22">
        <v>16.20820352779425</v>
      </c>
      <c r="AB225" s="22">
        <v>2.6685571260336012</v>
      </c>
      <c r="AC225" s="22">
        <v>1.9179445493607166</v>
      </c>
      <c r="AD225" s="22">
        <v>11.159272565988324</v>
      </c>
      <c r="AE225" s="22">
        <v>15.527025055467984</v>
      </c>
      <c r="AF225" s="22">
        <v>2.5564062844360245</v>
      </c>
      <c r="AG225" s="22">
        <v>1.8373395312968905</v>
      </c>
      <c r="AH225" s="22">
        <v>10.821992825876137</v>
      </c>
      <c r="AI225" s="22">
        <v>14.734465579940261</v>
      </c>
      <c r="AJ225" s="22">
        <v>2.4259174099226883</v>
      </c>
      <c r="AK225" s="22">
        <v>1.7435546079075772</v>
      </c>
      <c r="AL225" s="22">
        <v>10.410747510383807</v>
      </c>
      <c r="AM225" s="22">
        <v>13.852454511182065</v>
      </c>
      <c r="AN225" s="22">
        <v>2.2807010126372633</v>
      </c>
      <c r="AO225" s="22">
        <v>1.6391847239226112</v>
      </c>
      <c r="AP225" s="22">
        <v>9.9606825487566866</v>
      </c>
      <c r="AQ225" s="22">
        <v>12.813959252761318</v>
      </c>
      <c r="AR225" s="22">
        <v>2.1097206866894478</v>
      </c>
      <c r="AS225" s="22">
        <v>1.5162977971259757</v>
      </c>
      <c r="AT225" s="22">
        <v>9.4413962484642866</v>
      </c>
      <c r="AU225" s="22">
        <v>12.403399899202379</v>
      </c>
      <c r="AV225" s="22">
        <v>2.0421252195717816</v>
      </c>
      <c r="AW225" s="22">
        <v>1.4677156039793311</v>
      </c>
      <c r="AX225" s="22">
        <v>7.5203279616907537</v>
      </c>
      <c r="AY225" s="22">
        <v>30.837282320254349</v>
      </c>
      <c r="AZ225" s="22">
        <v>5.0771234049541567</v>
      </c>
      <c r="BA225" s="22">
        <v>3.6490285577798551</v>
      </c>
      <c r="BB225" s="22">
        <v>6.418678672183745</v>
      </c>
      <c r="BC225" s="22">
        <v>33.855191769000001</v>
      </c>
      <c r="BD225" s="22">
        <v>10.021493698872295</v>
      </c>
      <c r="BE225" s="22">
        <v>7.2026448407995831</v>
      </c>
      <c r="BF225" s="22">
        <v>6.0223848367513071</v>
      </c>
      <c r="BG225" s="22">
        <v>34.273192807000001</v>
      </c>
      <c r="BH225" s="22">
        <v>11.099444248752061</v>
      </c>
      <c r="BI225" s="22">
        <v>7.9773891254367397</v>
      </c>
      <c r="BJ225" s="22">
        <v>5.9813062109273574</v>
      </c>
      <c r="BK225" s="25">
        <v>31.440576309000001</v>
      </c>
      <c r="BL225" s="25">
        <v>13.084210526315788</v>
      </c>
      <c r="BM225" s="25">
        <v>9.4038797284190103</v>
      </c>
      <c r="BN225" s="25">
        <v>12.52564738212582</v>
      </c>
      <c r="BO225" s="25">
        <v>31.398867955</v>
      </c>
      <c r="BP225" s="25">
        <v>10.917606999990539</v>
      </c>
      <c r="BQ225" s="25">
        <v>7.8466991144451894</v>
      </c>
      <c r="BR225" s="25">
        <v>12.57327972513022</v>
      </c>
      <c r="BS225" s="25">
        <v>31.407698874000001</v>
      </c>
      <c r="BT225" s="25">
        <v>8.9789289542622992</v>
      </c>
      <c r="BU225" s="25">
        <v>6.4533330311429333</v>
      </c>
      <c r="BV225" s="25">
        <v>12.483601754804173</v>
      </c>
      <c r="BW225" s="25">
        <v>31.429139489000001</v>
      </c>
      <c r="BX225" s="25">
        <v>6.9802965024218464</v>
      </c>
      <c r="BY225" s="25">
        <v>5.0168765356882528</v>
      </c>
      <c r="BZ225" s="25">
        <v>12.303122445435449</v>
      </c>
      <c r="CA225" s="25">
        <v>30.224622552877744</v>
      </c>
      <c r="CB225" s="25">
        <v>4.9762536456829753</v>
      </c>
      <c r="CC225" s="25">
        <v>3.5765314757042534</v>
      </c>
      <c r="CD225" s="25">
        <v>12.2321229718036</v>
      </c>
      <c r="CE225" s="25">
        <v>18.011301351073573</v>
      </c>
      <c r="CF225" s="25">
        <v>2.9654234343198058</v>
      </c>
      <c r="CG225" s="25">
        <v>2.131308210311325</v>
      </c>
      <c r="CH225" s="25">
        <v>12.055369327998291</v>
      </c>
      <c r="CI225" s="25">
        <v>17.678034977138935</v>
      </c>
      <c r="CJ225" s="25">
        <v>2.9105536669513499</v>
      </c>
      <c r="CK225" s="25">
        <v>2.0918722281386524</v>
      </c>
      <c r="CL225" s="25">
        <v>11.873715045807762</v>
      </c>
      <c r="CM225" s="25">
        <v>17.236433573704655</v>
      </c>
      <c r="CN225" s="25">
        <v>2.8378473630121026</v>
      </c>
      <c r="CO225" s="25">
        <v>2.0396167759378931</v>
      </c>
      <c r="CP225" s="25">
        <v>11.596966047811957</v>
      </c>
      <c r="CQ225" s="25">
        <v>16.704794358142419</v>
      </c>
      <c r="CR225" s="25">
        <v>2.750317019829116</v>
      </c>
      <c r="CS225" s="25">
        <v>1.9767069948529341</v>
      </c>
      <c r="CT225" s="25">
        <v>11.254264046203712</v>
      </c>
      <c r="CU225" s="25">
        <v>16.171564080199957</v>
      </c>
      <c r="CV225" s="25">
        <v>2.6625247203568079</v>
      </c>
      <c r="CW225" s="25">
        <v>1.9136089406250192</v>
      </c>
      <c r="CX225" s="25">
        <v>10.902847739469173</v>
      </c>
      <c r="CY225" s="25">
        <v>16.195144440603272</v>
      </c>
      <c r="CZ225" s="25">
        <v>2.666407046900944</v>
      </c>
      <c r="DA225" s="25">
        <v>1.9163992451538308</v>
      </c>
      <c r="DB225" s="25">
        <v>9.7150174822456776</v>
      </c>
      <c r="DC225" s="25">
        <v>27.600287546233648</v>
      </c>
      <c r="DD225" s="25">
        <v>4.5441768969507486</v>
      </c>
      <c r="DE225" s="25">
        <v>3.2659894089626627</v>
      </c>
      <c r="DF225" s="25">
        <v>8.8116199936311332</v>
      </c>
      <c r="DG225" s="25">
        <v>32.562964756</v>
      </c>
      <c r="DH225" s="25">
        <v>7.575078332540965</v>
      </c>
      <c r="DI225" s="25">
        <v>5.4443579480241082</v>
      </c>
      <c r="DJ225" s="25">
        <v>8.222018670538894</v>
      </c>
      <c r="DK225" s="25">
        <v>32.818315642000002</v>
      </c>
      <c r="DL225" s="25">
        <v>8.1375891628655346</v>
      </c>
      <c r="DM225" s="25">
        <v>5.8486455574038425</v>
      </c>
      <c r="DN225" s="25">
        <v>7.7988944788193066</v>
      </c>
      <c r="DO225" s="27">
        <v>31.441004392</v>
      </c>
      <c r="DP225" s="27">
        <v>13.084210526315788</v>
      </c>
      <c r="DQ225" s="27">
        <v>9.4038797284190103</v>
      </c>
      <c r="DR225" s="27">
        <v>12.52564738212582</v>
      </c>
      <c r="DS225" s="27">
        <v>31.427833268000001</v>
      </c>
      <c r="DT225" s="27">
        <v>10.901358892475473</v>
      </c>
      <c r="DU225" s="27">
        <v>7.8350212796550203</v>
      </c>
      <c r="DV225" s="27">
        <v>12.504503910392453</v>
      </c>
      <c r="DW225" s="27">
        <v>31.476137584</v>
      </c>
      <c r="DX225" s="27">
        <v>8.9169022128299318</v>
      </c>
      <c r="DY225" s="27">
        <v>6.4087531907924156</v>
      </c>
      <c r="DZ225" s="27">
        <v>12.271670351398848</v>
      </c>
      <c r="EA225" s="27">
        <v>31.547960689</v>
      </c>
      <c r="EB225" s="27">
        <v>6.8830382307202829</v>
      </c>
      <c r="EC225" s="27">
        <v>4.9469751008377596</v>
      </c>
      <c r="ED225" s="27">
        <v>11.876527780387677</v>
      </c>
      <c r="EE225" s="27">
        <v>29.142055004046131</v>
      </c>
      <c r="EF225" s="27">
        <v>4.7980171531627906</v>
      </c>
      <c r="EG225" s="27">
        <v>3.4484293991208812</v>
      </c>
      <c r="EH225" s="27">
        <v>11.554896488600331</v>
      </c>
      <c r="EI225" s="27">
        <v>16.243344257007525</v>
      </c>
      <c r="EJ225" s="27">
        <v>2.6743427791564343</v>
      </c>
      <c r="EK225" s="27">
        <v>1.9221028121774182</v>
      </c>
      <c r="EL225" s="27">
        <v>11.159105808919215</v>
      </c>
      <c r="EM225" s="27">
        <v>15.576788916825006</v>
      </c>
      <c r="EN225" s="27">
        <v>2.5645995247674098</v>
      </c>
      <c r="EO225" s="27">
        <v>1.8432281744448602</v>
      </c>
      <c r="EP225" s="27">
        <v>10.820228877339915</v>
      </c>
      <c r="EQ225" s="27">
        <v>14.788615173589211</v>
      </c>
      <c r="ER225" s="27">
        <v>2.4348327276354707</v>
      </c>
      <c r="ES225" s="27">
        <v>1.7499622222869873</v>
      </c>
      <c r="ET225" s="27">
        <v>10.408678965191633</v>
      </c>
      <c r="EU225" s="27">
        <v>13.901751421300842</v>
      </c>
      <c r="EV225" s="27">
        <v>2.2888173730076962</v>
      </c>
      <c r="EW225" s="27">
        <v>1.6450181119289069</v>
      </c>
      <c r="EX225" s="27">
        <v>9.958335193585917</v>
      </c>
      <c r="EY225" s="27">
        <v>12.903652319826032</v>
      </c>
      <c r="EZ225" s="27">
        <v>2.124487966287147</v>
      </c>
      <c r="FA225" s="27">
        <v>1.5269113317349912</v>
      </c>
      <c r="FB225" s="27">
        <v>9.4798584828031665</v>
      </c>
      <c r="FC225" s="27">
        <v>12.665902825095152</v>
      </c>
      <c r="FD225" s="27">
        <v>2.0853443247794989</v>
      </c>
      <c r="FE225" s="27">
        <v>1.4987780258599503</v>
      </c>
      <c r="FF225" s="27">
        <v>7.712390951333596</v>
      </c>
      <c r="FG225" s="27">
        <v>31.240472230427411</v>
      </c>
      <c r="FH225" s="27">
        <v>5.1435055494091015</v>
      </c>
      <c r="FI225" s="27">
        <v>3.6967387120389374</v>
      </c>
      <c r="FJ225" s="27">
        <v>6.7270902875344163</v>
      </c>
      <c r="FK225" s="27">
        <v>33.549105482000002</v>
      </c>
      <c r="FL225" s="27">
        <v>10.093972167911042</v>
      </c>
      <c r="FM225" s="27">
        <v>7.2547365435713704</v>
      </c>
      <c r="FN225" s="27">
        <v>6.3526943548632175</v>
      </c>
      <c r="FO225" s="27">
        <v>33.836195549000003</v>
      </c>
      <c r="FP225" s="27">
        <v>11.185886650626088</v>
      </c>
      <c r="FQ225" s="27">
        <v>8.0395169816817962</v>
      </c>
      <c r="FR225" s="27">
        <v>6.3575344152786499</v>
      </c>
      <c r="FS225" s="28">
        <v>31.441448085000001</v>
      </c>
      <c r="FT225" s="28">
        <v>13.084210526315793</v>
      </c>
      <c r="FU225" s="28">
        <v>9.4038797284190139</v>
      </c>
      <c r="FV225" s="28">
        <v>12.52564738212582</v>
      </c>
      <c r="FW225" s="28">
        <v>31.421462623</v>
      </c>
      <c r="FX225" s="28">
        <v>10.523720641358191</v>
      </c>
      <c r="FY225" s="28">
        <v>7.5636052330227148</v>
      </c>
      <c r="FZ225" s="28">
        <v>12.513395927364305</v>
      </c>
      <c r="GA225" s="28">
        <v>31.472533006999999</v>
      </c>
      <c r="GB225" s="28">
        <v>8.2530861351260008</v>
      </c>
      <c r="GC225" s="28">
        <v>5.9316555054591333</v>
      </c>
      <c r="GD225" s="28">
        <v>12.304165332897089</v>
      </c>
      <c r="GE225" s="28">
        <v>31.553935086999999</v>
      </c>
      <c r="GF225" s="28">
        <v>5.9505643787208573</v>
      </c>
      <c r="GG225" s="28">
        <v>4.2767877833483565</v>
      </c>
      <c r="GH225" s="28">
        <v>11.934950415415548</v>
      </c>
      <c r="GI225" s="28">
        <v>22.289535289091042</v>
      </c>
      <c r="GJ225" s="28">
        <v>3.6698020314023037</v>
      </c>
      <c r="GK225" s="28">
        <v>2.6375589769826453</v>
      </c>
      <c r="GL225" s="28">
        <v>11.661870347569105</v>
      </c>
      <c r="GM225" s="28">
        <v>8.551374851459105</v>
      </c>
      <c r="GN225" s="28">
        <v>1.4079186665020389</v>
      </c>
      <c r="GO225" s="28">
        <v>1.0118988670009805</v>
      </c>
      <c r="GP225" s="28">
        <v>8.551374851459105</v>
      </c>
      <c r="GQ225" s="28">
        <v>7.6956604445014856</v>
      </c>
      <c r="GR225" s="28">
        <v>1.2670318140744685</v>
      </c>
      <c r="GS225" s="28">
        <v>0.91064071215245512</v>
      </c>
      <c r="GT225" s="28">
        <v>7.6956604445014856</v>
      </c>
      <c r="GU225" s="28">
        <v>6.8807747728028188</v>
      </c>
      <c r="GV225" s="28">
        <v>1.132867101595066</v>
      </c>
      <c r="GW225" s="28">
        <v>0.81421389164107072</v>
      </c>
      <c r="GX225" s="28">
        <v>6.8807747728028188</v>
      </c>
      <c r="GY225" s="28">
        <v>6.0105680415321743</v>
      </c>
      <c r="GZ225" s="28">
        <v>0.98959419847088426</v>
      </c>
      <c r="HA225" s="28">
        <v>0.7112408351764552</v>
      </c>
      <c r="HB225" s="28">
        <v>6.0105680415321743</v>
      </c>
      <c r="HC225" s="28">
        <v>5.1286423372198655</v>
      </c>
      <c r="HD225" s="28">
        <v>0.84439185579058507</v>
      </c>
      <c r="HE225" s="28">
        <v>0.60688105251292301</v>
      </c>
      <c r="HF225" s="28">
        <v>5.1286423372198655</v>
      </c>
      <c r="HG225" s="28">
        <v>2.3974960505594636</v>
      </c>
      <c r="HH225" s="28">
        <v>0.39472944422166606</v>
      </c>
      <c r="HI225" s="28">
        <v>0.28369982363555246</v>
      </c>
      <c r="HJ225" s="28">
        <v>2.3974960505594636</v>
      </c>
      <c r="HK225" s="28">
        <v>14.048052810092297</v>
      </c>
      <c r="HL225" s="28">
        <v>2.3129047811487995</v>
      </c>
      <c r="HM225" s="28">
        <v>1.6623302064318723</v>
      </c>
      <c r="HN225" s="28">
        <v>2.1813745153067075</v>
      </c>
      <c r="HO225" s="28">
        <v>35.400705920999997</v>
      </c>
      <c r="HP225" s="28">
        <v>6.2363480220129031</v>
      </c>
      <c r="HQ225" s="28">
        <v>4.4821861147541817</v>
      </c>
      <c r="HR225" s="28">
        <v>-1.8320236053400833</v>
      </c>
      <c r="HS225" s="28">
        <v>35.699156148</v>
      </c>
      <c r="HT225" s="28">
        <v>6.6404454481925681</v>
      </c>
      <c r="HU225" s="28">
        <v>4.772618891474969</v>
      </c>
      <c r="HV225" s="28">
        <v>-4.5487862239950871</v>
      </c>
      <c r="HW225" s="29">
        <v>31.441448085000001</v>
      </c>
      <c r="HX225" s="29">
        <v>13.084210526315788</v>
      </c>
      <c r="HY225" s="29">
        <v>9.4038797284190103</v>
      </c>
      <c r="HZ225" s="29">
        <v>12.52564738212582</v>
      </c>
      <c r="IA225" s="29">
        <v>31.410899242999999</v>
      </c>
      <c r="IB225" s="29">
        <v>12.808649160933607</v>
      </c>
      <c r="IC225" s="29">
        <v>9.2058283494197894</v>
      </c>
      <c r="ID225" s="29">
        <v>12.571535606211704</v>
      </c>
      <c r="IE225" s="29">
        <v>31.477058456999998</v>
      </c>
      <c r="IF225" s="29">
        <v>12.679381212790995</v>
      </c>
      <c r="IG225" s="29">
        <v>9.1129209298526952</v>
      </c>
      <c r="IH225" s="29">
        <v>12.271325712453114</v>
      </c>
      <c r="II225" s="29">
        <v>31.560780164000001</v>
      </c>
      <c r="IJ225" s="29">
        <v>12.46387753391952</v>
      </c>
      <c r="IK225" s="29">
        <v>8.9580341926618487</v>
      </c>
      <c r="IL225" s="29">
        <v>11.902057961140441</v>
      </c>
      <c r="IM225" s="29">
        <v>31.658711153999999</v>
      </c>
      <c r="IN225" s="29">
        <v>12.202627773158005</v>
      </c>
      <c r="IO225" s="29">
        <v>8.7702688456935807</v>
      </c>
      <c r="IP225" s="29">
        <v>11.633946174234495</v>
      </c>
      <c r="IQ225" s="29">
        <v>31.777740014999999</v>
      </c>
      <c r="IR225" s="29">
        <v>11.89985722940642</v>
      </c>
      <c r="IS225" s="29">
        <v>8.5526616944618414</v>
      </c>
      <c r="IT225" s="29">
        <v>11.314621306204639</v>
      </c>
      <c r="IU225" s="29">
        <v>31.926354865</v>
      </c>
      <c r="IV225" s="29">
        <v>11.845600092339462</v>
      </c>
      <c r="IW225" s="29">
        <v>8.5136660217493141</v>
      </c>
      <c r="IX225" s="29">
        <v>11.043150296482835</v>
      </c>
      <c r="IY225" s="29">
        <v>32.100343645000002</v>
      </c>
      <c r="IZ225" s="29">
        <v>11.720580954298972</v>
      </c>
      <c r="JA225" s="29">
        <v>8.4238123056600767</v>
      </c>
      <c r="JB225" s="29">
        <v>10.713336693661404</v>
      </c>
      <c r="JC225" s="29">
        <v>32.314177272999999</v>
      </c>
      <c r="JD225" s="29">
        <v>11.625065016208723</v>
      </c>
      <c r="JE225" s="29">
        <v>8.3551631202819241</v>
      </c>
      <c r="JF225" s="29">
        <v>10.239012499009078</v>
      </c>
      <c r="JG225" s="29">
        <v>32.634692592</v>
      </c>
      <c r="JH225" s="29">
        <v>11.376820308977187</v>
      </c>
      <c r="JI225" s="29">
        <v>8.1767447613502391</v>
      </c>
      <c r="JJ225" s="29">
        <v>9.0283925218695416</v>
      </c>
      <c r="JK225" s="29">
        <v>33.953062637999999</v>
      </c>
      <c r="JL225" s="29">
        <v>10.853652397564566</v>
      </c>
      <c r="JM225" s="29">
        <v>7.8007336824397129</v>
      </c>
      <c r="JN225" s="29">
        <v>3.2886477612295337</v>
      </c>
      <c r="JO225" s="29">
        <v>34.773920117000003</v>
      </c>
      <c r="JP225" s="29">
        <v>9.6264314616564537</v>
      </c>
      <c r="JQ225" s="29">
        <v>6.9187058322865491</v>
      </c>
      <c r="JR225" s="29">
        <v>-1.3535630208190028</v>
      </c>
      <c r="JS225" s="29">
        <v>35.105320417000001</v>
      </c>
      <c r="JT225" s="29">
        <v>8.916927197006224</v>
      </c>
      <c r="JU225" s="29">
        <v>6.4087711474118452</v>
      </c>
      <c r="JV225" s="29">
        <v>-4.015341723674112</v>
      </c>
      <c r="JW225" s="29">
        <v>35.077672069999998</v>
      </c>
      <c r="JX225" s="29">
        <v>8.8982055626115724</v>
      </c>
      <c r="JY225" s="29">
        <v>6.3953155401505102</v>
      </c>
      <c r="JZ225" s="29">
        <v>-3.3710829517206733</v>
      </c>
    </row>
    <row r="226" spans="1:286" ht="15" thickBot="1" x14ac:dyDescent="0.4">
      <c r="A226" s="2"/>
      <c r="B226" s="74" t="s">
        <v>697</v>
      </c>
      <c r="C226" s="74" t="s">
        <v>538</v>
      </c>
      <c r="D226" s="74" t="s">
        <v>850</v>
      </c>
      <c r="E226" s="87">
        <v>304525</v>
      </c>
      <c r="F226" s="84">
        <v>501993</v>
      </c>
      <c r="G226" s="22">
        <v>18.17781076005263</v>
      </c>
      <c r="H226" s="22">
        <v>18.17781076005263</v>
      </c>
      <c r="I226" s="22">
        <v>18.17781076005263</v>
      </c>
      <c r="J226" s="22">
        <v>12.123899088511816</v>
      </c>
      <c r="K226" s="22">
        <v>18.169256907052631</v>
      </c>
      <c r="L226" s="22">
        <v>18.169256907052631</v>
      </c>
      <c r="M226" s="22">
        <v>18.169256907052631</v>
      </c>
      <c r="N226" s="22">
        <v>12.025921720777056</v>
      </c>
      <c r="O226" s="22">
        <v>18.23088649005263</v>
      </c>
      <c r="P226" s="22">
        <v>18.23088649005263</v>
      </c>
      <c r="Q226" s="22">
        <v>18.23088649005263</v>
      </c>
      <c r="R226" s="22">
        <v>11.987663055000802</v>
      </c>
      <c r="S226" s="22">
        <v>18.268732622052632</v>
      </c>
      <c r="T226" s="22">
        <v>18.268732622052632</v>
      </c>
      <c r="U226" s="22">
        <v>18.268732622052632</v>
      </c>
      <c r="V226" s="22">
        <v>11.788791578777779</v>
      </c>
      <c r="W226" s="22">
        <v>18.309828558052629</v>
      </c>
      <c r="X226" s="22">
        <v>18.309828558052629</v>
      </c>
      <c r="Y226" s="22">
        <v>18.309828558052629</v>
      </c>
      <c r="Z226" s="22">
        <v>11.640845596520855</v>
      </c>
      <c r="AA226" s="22">
        <v>18.355333937052631</v>
      </c>
      <c r="AB226" s="22">
        <v>18.355333937052631</v>
      </c>
      <c r="AC226" s="22">
        <v>18.355333937052631</v>
      </c>
      <c r="AD226" s="22">
        <v>11.387446925917805</v>
      </c>
      <c r="AE226" s="22">
        <v>18.405160773052629</v>
      </c>
      <c r="AF226" s="22">
        <v>18.405160773052629</v>
      </c>
      <c r="AG226" s="22">
        <v>18.405160773052629</v>
      </c>
      <c r="AH226" s="22">
        <v>11.144501030915386</v>
      </c>
      <c r="AI226" s="22">
        <v>18.462783635052631</v>
      </c>
      <c r="AJ226" s="22">
        <v>18.462783635052631</v>
      </c>
      <c r="AK226" s="22">
        <v>18.462283329576341</v>
      </c>
      <c r="AL226" s="22">
        <v>11.029235693072886</v>
      </c>
      <c r="AM226" s="22">
        <v>18.527045926052629</v>
      </c>
      <c r="AN226" s="22">
        <v>18.527045926052629</v>
      </c>
      <c r="AO226" s="22">
        <v>18.348357540634591</v>
      </c>
      <c r="AP226" s="22">
        <v>10.752013833032429</v>
      </c>
      <c r="AQ226" s="22">
        <v>18.609532479052632</v>
      </c>
      <c r="AR226" s="22">
        <v>18.609532479052632</v>
      </c>
      <c r="AS226" s="22">
        <v>18.230911181818858</v>
      </c>
      <c r="AT226" s="22">
        <v>10.454934903194442</v>
      </c>
      <c r="AU226" s="22">
        <v>18.99796198705263</v>
      </c>
      <c r="AV226" s="22">
        <v>18.99796198705263</v>
      </c>
      <c r="AW226" s="22">
        <v>17.889725093348943</v>
      </c>
      <c r="AX226" s="22">
        <v>9.239421627029726</v>
      </c>
      <c r="AY226" s="22">
        <v>19.31425011705263</v>
      </c>
      <c r="AZ226" s="22">
        <v>19.31425011705263</v>
      </c>
      <c r="BA226" s="22">
        <v>17.690874486964123</v>
      </c>
      <c r="BB226" s="22">
        <v>8.7103261757377428</v>
      </c>
      <c r="BC226" s="22">
        <v>19.49450121905263</v>
      </c>
      <c r="BD226" s="22">
        <v>19.49450121905263</v>
      </c>
      <c r="BE226" s="22">
        <v>17.530675007568828</v>
      </c>
      <c r="BF226" s="22">
        <v>8.6686482474421691</v>
      </c>
      <c r="BG226" s="22">
        <v>19.607711898052631</v>
      </c>
      <c r="BH226" s="22">
        <v>19.607711898052631</v>
      </c>
      <c r="BI226" s="22">
        <v>17.404890392113138</v>
      </c>
      <c r="BJ226" s="22">
        <v>8.9935945079419479</v>
      </c>
      <c r="BK226" s="25">
        <v>18.177747868052631</v>
      </c>
      <c r="BL226" s="25">
        <v>18.177747868052631</v>
      </c>
      <c r="BM226" s="25">
        <v>18.177747868052631</v>
      </c>
      <c r="BN226" s="25">
        <v>12.123899088511816</v>
      </c>
      <c r="BO226" s="25">
        <v>18.177425848052629</v>
      </c>
      <c r="BP226" s="25">
        <v>18.177425848052629</v>
      </c>
      <c r="BQ226" s="25">
        <v>18.177425848052629</v>
      </c>
      <c r="BR226" s="25">
        <v>12.031995696403184</v>
      </c>
      <c r="BS226" s="25">
        <v>18.202105499052632</v>
      </c>
      <c r="BT226" s="25">
        <v>18.202105499052632</v>
      </c>
      <c r="BU226" s="25">
        <v>18.202105499052632</v>
      </c>
      <c r="BV226" s="25">
        <v>12.032807235673346</v>
      </c>
      <c r="BW226" s="25">
        <v>18.210476376052629</v>
      </c>
      <c r="BX226" s="25">
        <v>18.210476376052629</v>
      </c>
      <c r="BY226" s="25">
        <v>18.210476376052629</v>
      </c>
      <c r="BZ226" s="25">
        <v>11.931155866398949</v>
      </c>
      <c r="CA226" s="25">
        <v>18.21768956105263</v>
      </c>
      <c r="CB226" s="25">
        <v>18.21768956105263</v>
      </c>
      <c r="CC226" s="25">
        <v>18.21768956105263</v>
      </c>
      <c r="CD226" s="25">
        <v>11.889808883452822</v>
      </c>
      <c r="CE226" s="25">
        <v>18.231182021052629</v>
      </c>
      <c r="CF226" s="25">
        <v>18.231182021052629</v>
      </c>
      <c r="CG226" s="25">
        <v>18.231182021052629</v>
      </c>
      <c r="CH226" s="25">
        <v>11.725867154820097</v>
      </c>
      <c r="CI226" s="25">
        <v>18.254776885052632</v>
      </c>
      <c r="CJ226" s="25">
        <v>18.254776885052632</v>
      </c>
      <c r="CK226" s="25">
        <v>18.254776885052632</v>
      </c>
      <c r="CL226" s="25">
        <v>11.549512138491231</v>
      </c>
      <c r="CM226" s="25">
        <v>18.28802378805263</v>
      </c>
      <c r="CN226" s="25">
        <v>18.28802378805263</v>
      </c>
      <c r="CO226" s="25">
        <v>18.28802378805263</v>
      </c>
      <c r="CP226" s="25">
        <v>11.484659671981822</v>
      </c>
      <c r="CQ226" s="25">
        <v>18.32926367305263</v>
      </c>
      <c r="CR226" s="25">
        <v>18.32926367305263</v>
      </c>
      <c r="CS226" s="25">
        <v>18.32926367305263</v>
      </c>
      <c r="CT226" s="25">
        <v>11.253058636029127</v>
      </c>
      <c r="CU226" s="25">
        <v>18.37997438105263</v>
      </c>
      <c r="CV226" s="25">
        <v>18.37997438105263</v>
      </c>
      <c r="CW226" s="25">
        <v>18.37997438105263</v>
      </c>
      <c r="CX226" s="25">
        <v>11.072156037314976</v>
      </c>
      <c r="CY226" s="25">
        <v>18.51939612605263</v>
      </c>
      <c r="CZ226" s="25">
        <v>18.51939612605263</v>
      </c>
      <c r="DA226" s="25">
        <v>18.51939612605263</v>
      </c>
      <c r="DB226" s="25">
        <v>10.576951894585793</v>
      </c>
      <c r="DC226" s="25">
        <v>18.654165727052629</v>
      </c>
      <c r="DD226" s="25">
        <v>18.654165727052629</v>
      </c>
      <c r="DE226" s="25">
        <v>18.43768173468446</v>
      </c>
      <c r="DF226" s="25">
        <v>10.13375289377154</v>
      </c>
      <c r="DG226" s="25">
        <v>18.746344840052629</v>
      </c>
      <c r="DH226" s="25">
        <v>18.746344840052629</v>
      </c>
      <c r="DI226" s="25">
        <v>18.3718184037896</v>
      </c>
      <c r="DJ226" s="25">
        <v>9.8041829306703452</v>
      </c>
      <c r="DK226" s="25">
        <v>18.800785065052629</v>
      </c>
      <c r="DL226" s="25">
        <v>18.800785065052629</v>
      </c>
      <c r="DM226" s="25">
        <v>18.337521561271995</v>
      </c>
      <c r="DN226" s="25">
        <v>9.6839290274934662</v>
      </c>
      <c r="DO226" s="27">
        <v>18.17781076005263</v>
      </c>
      <c r="DP226" s="27">
        <v>18.17781076005263</v>
      </c>
      <c r="DQ226" s="27">
        <v>18.17781076005263</v>
      </c>
      <c r="DR226" s="27">
        <v>12.123899088511816</v>
      </c>
      <c r="DS226" s="27">
        <v>18.169029931052631</v>
      </c>
      <c r="DT226" s="27">
        <v>18.169029931052631</v>
      </c>
      <c r="DU226" s="27">
        <v>18.169029931052631</v>
      </c>
      <c r="DV226" s="27">
        <v>12.025977890803958</v>
      </c>
      <c r="DW226" s="27">
        <v>18.231533453052631</v>
      </c>
      <c r="DX226" s="27">
        <v>18.231533453052631</v>
      </c>
      <c r="DY226" s="27">
        <v>18.231533453052631</v>
      </c>
      <c r="DZ226" s="27">
        <v>11.987440107323959</v>
      </c>
      <c r="EA226" s="27">
        <v>18.269326236052631</v>
      </c>
      <c r="EB226" s="27">
        <v>18.269326236052631</v>
      </c>
      <c r="EC226" s="27">
        <v>18.269326236052631</v>
      </c>
      <c r="ED226" s="27">
        <v>11.788595989709908</v>
      </c>
      <c r="EE226" s="27">
        <v>18.310326769052629</v>
      </c>
      <c r="EF226" s="27">
        <v>18.310326769052629</v>
      </c>
      <c r="EG226" s="27">
        <v>18.310326769052629</v>
      </c>
      <c r="EH226" s="27">
        <v>11.640695046657147</v>
      </c>
      <c r="EI226" s="27">
        <v>18.355989754052629</v>
      </c>
      <c r="EJ226" s="27">
        <v>18.355989754052629</v>
      </c>
      <c r="EK226" s="27">
        <v>18.355989754052629</v>
      </c>
      <c r="EL226" s="27">
        <v>11.38719216746658</v>
      </c>
      <c r="EM226" s="27">
        <v>18.406266883052631</v>
      </c>
      <c r="EN226" s="27">
        <v>18.406266883052631</v>
      </c>
      <c r="EO226" s="27">
        <v>18.406266883052631</v>
      </c>
      <c r="EP226" s="27">
        <v>11.143977602264911</v>
      </c>
      <c r="EQ226" s="27">
        <v>18.46380525605263</v>
      </c>
      <c r="ER226" s="27">
        <v>18.46380525605263</v>
      </c>
      <c r="ES226" s="27">
        <v>18.46380525605263</v>
      </c>
      <c r="ET226" s="27">
        <v>11.028734011623373</v>
      </c>
      <c r="EU226" s="27">
        <v>18.52575337305263</v>
      </c>
      <c r="EV226" s="27">
        <v>18.52575337305263</v>
      </c>
      <c r="EW226" s="27">
        <v>18.355010873033166</v>
      </c>
      <c r="EX226" s="27">
        <v>10.752350273167801</v>
      </c>
      <c r="EY226" s="27">
        <v>18.60081593605263</v>
      </c>
      <c r="EZ226" s="27">
        <v>18.60081593605263</v>
      </c>
      <c r="FA226" s="27">
        <v>18.23730030673585</v>
      </c>
      <c r="FB226" s="27">
        <v>10.482030079515543</v>
      </c>
      <c r="FC226" s="27">
        <v>18.94856420505263</v>
      </c>
      <c r="FD226" s="27">
        <v>18.94856420505263</v>
      </c>
      <c r="FE226" s="27">
        <v>17.889305140551656</v>
      </c>
      <c r="FF226" s="27">
        <v>9.3827797431468749</v>
      </c>
      <c r="FG226" s="27">
        <v>19.198272123052629</v>
      </c>
      <c r="FH226" s="27">
        <v>19.198272123052629</v>
      </c>
      <c r="FI226" s="27">
        <v>17.692987894661641</v>
      </c>
      <c r="FJ226" s="27">
        <v>8.9134508302090918</v>
      </c>
      <c r="FK226" s="27">
        <v>19.33319942805263</v>
      </c>
      <c r="FL226" s="27">
        <v>19.33319942805263</v>
      </c>
      <c r="FM226" s="27">
        <v>17.532521726412508</v>
      </c>
      <c r="FN226" s="27">
        <v>8.8835456236161559</v>
      </c>
      <c r="FO226" s="27">
        <v>19.40194808105263</v>
      </c>
      <c r="FP226" s="27">
        <v>19.40194808105263</v>
      </c>
      <c r="FQ226" s="27">
        <v>17.410739608421839</v>
      </c>
      <c r="FR226" s="27">
        <v>9.2099781032621824</v>
      </c>
      <c r="FS226" s="28">
        <v>18.178037066052632</v>
      </c>
      <c r="FT226" s="28">
        <v>18.178037066052632</v>
      </c>
      <c r="FU226" s="28">
        <v>18.178037066052632</v>
      </c>
      <c r="FV226" s="28">
        <v>12.123899088511816</v>
      </c>
      <c r="FW226" s="28">
        <v>18.167032775052629</v>
      </c>
      <c r="FX226" s="28">
        <v>18.167032775052629</v>
      </c>
      <c r="FY226" s="28">
        <v>18.167032775052629</v>
      </c>
      <c r="FZ226" s="28">
        <v>12.013860576002708</v>
      </c>
      <c r="GA226" s="28">
        <v>18.231687482052632</v>
      </c>
      <c r="GB226" s="28">
        <v>18.231687482052632</v>
      </c>
      <c r="GC226" s="28">
        <v>18.231687482052632</v>
      </c>
      <c r="GD226" s="28">
        <v>11.970722187453624</v>
      </c>
      <c r="GE226" s="28">
        <v>18.27912821205263</v>
      </c>
      <c r="GF226" s="28">
        <v>18.27912821205263</v>
      </c>
      <c r="GG226" s="28">
        <v>18.27912821205263</v>
      </c>
      <c r="GH226" s="28">
        <v>11.774310351302114</v>
      </c>
      <c r="GI226" s="28">
        <v>18.336806115052632</v>
      </c>
      <c r="GJ226" s="28">
        <v>18.336806115052632</v>
      </c>
      <c r="GK226" s="28">
        <v>18.336806115052632</v>
      </c>
      <c r="GL226" s="28">
        <v>11.622731567685076</v>
      </c>
      <c r="GM226" s="28">
        <v>18.40950947405263</v>
      </c>
      <c r="GN226" s="28">
        <v>18.40950947405263</v>
      </c>
      <c r="GO226" s="28">
        <v>18.40950947405263</v>
      </c>
      <c r="GP226" s="28">
        <v>11.356318638842843</v>
      </c>
      <c r="GQ226" s="28">
        <v>18.49748954305263</v>
      </c>
      <c r="GR226" s="28">
        <v>18.49748954305263</v>
      </c>
      <c r="GS226" s="28">
        <v>18.487630937773417</v>
      </c>
      <c r="GT226" s="28">
        <v>11.084433188825843</v>
      </c>
      <c r="GU226" s="28">
        <v>18.602807950052629</v>
      </c>
      <c r="GV226" s="28">
        <v>18.602807950052629</v>
      </c>
      <c r="GW226" s="28">
        <v>18.421967246238864</v>
      </c>
      <c r="GX226" s="28">
        <v>10.943651601308918</v>
      </c>
      <c r="GY226" s="28">
        <v>18.71827871105263</v>
      </c>
      <c r="GZ226" s="28">
        <v>18.71827871105263</v>
      </c>
      <c r="HA226" s="28">
        <v>18.344686293764752</v>
      </c>
      <c r="HB226" s="28">
        <v>10.671987547292936</v>
      </c>
      <c r="HC226" s="28">
        <v>18.856658321052631</v>
      </c>
      <c r="HD226" s="28">
        <v>18.856658321052631</v>
      </c>
      <c r="HE226" s="28">
        <v>18.272047555314618</v>
      </c>
      <c r="HF226" s="28">
        <v>10.464181796272516</v>
      </c>
      <c r="HG226" s="28">
        <v>19.40132220905263</v>
      </c>
      <c r="HH226" s="28">
        <v>19.40132220905263</v>
      </c>
      <c r="HI226" s="28">
        <v>17.986261948759136</v>
      </c>
      <c r="HJ226" s="28">
        <v>9.4757531179726389</v>
      </c>
      <c r="HK226" s="28">
        <v>19.856448004052631</v>
      </c>
      <c r="HL226" s="28">
        <v>19.856448004052631</v>
      </c>
      <c r="HM226" s="28">
        <v>17.707790822476472</v>
      </c>
      <c r="HN226" s="28">
        <v>8.170491496700695</v>
      </c>
      <c r="HO226" s="28">
        <v>20.096595909052631</v>
      </c>
      <c r="HP226" s="28">
        <v>20.096595909052631</v>
      </c>
      <c r="HQ226" s="28">
        <v>17.558731440824957</v>
      </c>
      <c r="HR226" s="28">
        <v>7.4940553573647666</v>
      </c>
      <c r="HS226" s="28">
        <v>20.191800654052631</v>
      </c>
      <c r="HT226" s="28">
        <v>20.191800654052631</v>
      </c>
      <c r="HU226" s="28">
        <v>17.445007688814059</v>
      </c>
      <c r="HV226" s="28">
        <v>7.1038463206998532</v>
      </c>
      <c r="HW226" s="29">
        <v>18.178037066052632</v>
      </c>
      <c r="HX226" s="29">
        <v>18.178037066052632</v>
      </c>
      <c r="HY226" s="29">
        <v>18.178037066052632</v>
      </c>
      <c r="HZ226" s="29">
        <v>12.123899088511816</v>
      </c>
      <c r="IA226" s="29">
        <v>18.16005967805263</v>
      </c>
      <c r="IB226" s="29">
        <v>18.16005967805263</v>
      </c>
      <c r="IC226" s="29">
        <v>18.16005967805263</v>
      </c>
      <c r="ID226" s="29">
        <v>12.033499745048427</v>
      </c>
      <c r="IE226" s="29">
        <v>18.242710883052631</v>
      </c>
      <c r="IF226" s="29">
        <v>18.242710883052631</v>
      </c>
      <c r="IG226" s="29">
        <v>18.242710883052631</v>
      </c>
      <c r="IH226" s="29">
        <v>11.928884102335507</v>
      </c>
      <c r="II226" s="29">
        <v>18.29462311805263</v>
      </c>
      <c r="IJ226" s="29">
        <v>18.29462311805263</v>
      </c>
      <c r="IK226" s="29">
        <v>18.29462311805263</v>
      </c>
      <c r="IL226" s="29">
        <v>11.714432937492791</v>
      </c>
      <c r="IM226" s="29">
        <v>18.356761498052631</v>
      </c>
      <c r="IN226" s="29">
        <v>18.356761498052631</v>
      </c>
      <c r="IO226" s="29">
        <v>18.356761498052631</v>
      </c>
      <c r="IP226" s="29">
        <v>11.552986630661533</v>
      </c>
      <c r="IQ226" s="29">
        <v>18.430951802052629</v>
      </c>
      <c r="IR226" s="29">
        <v>18.430951802052629</v>
      </c>
      <c r="IS226" s="29">
        <v>18.430951802052629</v>
      </c>
      <c r="IT226" s="29">
        <v>11.300858685741982</v>
      </c>
      <c r="IU226" s="29">
        <v>18.523494018052631</v>
      </c>
      <c r="IV226" s="29">
        <v>18.523494018052631</v>
      </c>
      <c r="IW226" s="29">
        <v>18.448877170633342</v>
      </c>
      <c r="IX226" s="29">
        <v>11.058559654058564</v>
      </c>
      <c r="IY226" s="29">
        <v>18.625029314052629</v>
      </c>
      <c r="IZ226" s="29">
        <v>18.625029314052629</v>
      </c>
      <c r="JA226" s="29">
        <v>18.352368176879068</v>
      </c>
      <c r="JB226" s="29">
        <v>10.96473623572102</v>
      </c>
      <c r="JC226" s="29">
        <v>18.736571265052632</v>
      </c>
      <c r="JD226" s="29">
        <v>18.736571265052632</v>
      </c>
      <c r="JE226" s="29">
        <v>18.246473730883455</v>
      </c>
      <c r="JF226" s="29">
        <v>10.734323040524853</v>
      </c>
      <c r="JG226" s="29">
        <v>18.873705042052631</v>
      </c>
      <c r="JH226" s="29">
        <v>18.873705042052631</v>
      </c>
      <c r="JI226" s="29">
        <v>18.129859209764508</v>
      </c>
      <c r="JJ226" s="29">
        <v>10.387422978957019</v>
      </c>
      <c r="JK226" s="29">
        <v>19.384711382052629</v>
      </c>
      <c r="JL226" s="29">
        <v>19.384711382052629</v>
      </c>
      <c r="JM226" s="29">
        <v>17.760338577311394</v>
      </c>
      <c r="JN226" s="29">
        <v>8.7544105854923711</v>
      </c>
      <c r="JO226" s="29">
        <v>19.714692495052631</v>
      </c>
      <c r="JP226" s="29">
        <v>19.714692495052631</v>
      </c>
      <c r="JQ226" s="29">
        <v>17.40474406978306</v>
      </c>
      <c r="JR226" s="29">
        <v>7.7779558765023076</v>
      </c>
      <c r="JS226" s="29">
        <v>19.828208314052631</v>
      </c>
      <c r="JT226" s="29">
        <v>19.828208314052631</v>
      </c>
      <c r="JU226" s="29">
        <v>17.193608946011732</v>
      </c>
      <c r="JV226" s="29">
        <v>7.4083090819726927</v>
      </c>
      <c r="JW226" s="29">
        <v>19.804614102052632</v>
      </c>
      <c r="JX226" s="29">
        <v>19.804614102052632</v>
      </c>
      <c r="JY226" s="29">
        <v>17.113351817610411</v>
      </c>
      <c r="JZ226" s="29">
        <v>7.8322167737276249</v>
      </c>
    </row>
    <row r="227" spans="1:286" ht="15" thickBot="1" x14ac:dyDescent="0.4">
      <c r="A227" s="2"/>
      <c r="B227" s="74" t="s">
        <v>698</v>
      </c>
      <c r="C227" s="74" t="s">
        <v>541</v>
      </c>
      <c r="D227" s="74" t="s">
        <v>848</v>
      </c>
      <c r="E227" s="87">
        <v>392351</v>
      </c>
      <c r="F227" s="84">
        <v>413056</v>
      </c>
      <c r="G227" s="22">
        <v>29.68539989163158</v>
      </c>
      <c r="H227" s="22">
        <v>10.705384922217792</v>
      </c>
      <c r="I227" s="22">
        <v>7.8094292549814286</v>
      </c>
      <c r="J227" s="22">
        <v>16.631237203667823</v>
      </c>
      <c r="K227" s="22">
        <v>29.679991019631579</v>
      </c>
      <c r="L227" s="22">
        <v>10.9654191116049</v>
      </c>
      <c r="M227" s="22">
        <v>7.9991205758119888</v>
      </c>
      <c r="N227" s="22">
        <v>16.643339404016004</v>
      </c>
      <c r="O227" s="22">
        <v>29.72153590563158</v>
      </c>
      <c r="P227" s="22">
        <v>10.807225608474447</v>
      </c>
      <c r="Q227" s="22">
        <v>7.8837206177281809</v>
      </c>
      <c r="R227" s="22">
        <v>16.43013678186729</v>
      </c>
      <c r="S227" s="22">
        <v>29.783913502631577</v>
      </c>
      <c r="T227" s="22">
        <v>10.679082750307574</v>
      </c>
      <c r="U227" s="22">
        <v>7.7902421867650471</v>
      </c>
      <c r="V227" s="22">
        <v>16.269966054746348</v>
      </c>
      <c r="W227" s="22">
        <v>29.849716193631579</v>
      </c>
      <c r="X227" s="22">
        <v>10.497290078342454</v>
      </c>
      <c r="Y227" s="22">
        <v>7.6576269635758996</v>
      </c>
      <c r="Z227" s="22">
        <v>16.046590420715532</v>
      </c>
      <c r="AA227" s="22">
        <v>29.92132693763158</v>
      </c>
      <c r="AB227" s="22">
        <v>10.309681152513415</v>
      </c>
      <c r="AC227" s="22">
        <v>7.5207688641698462</v>
      </c>
      <c r="AD227" s="22">
        <v>15.716177541165418</v>
      </c>
      <c r="AE227" s="22">
        <v>29.998680161631579</v>
      </c>
      <c r="AF227" s="22">
        <v>10.154610825519223</v>
      </c>
      <c r="AG227" s="22">
        <v>7.407647219595006</v>
      </c>
      <c r="AH227" s="22">
        <v>15.35754563298787</v>
      </c>
      <c r="AI227" s="22">
        <v>30.086617481631578</v>
      </c>
      <c r="AJ227" s="22">
        <v>10.057580624540238</v>
      </c>
      <c r="AK227" s="22">
        <v>7.3368650388843077</v>
      </c>
      <c r="AL227" s="22">
        <v>15.047867775341683</v>
      </c>
      <c r="AM227" s="22">
        <v>30.182239473631579</v>
      </c>
      <c r="AN227" s="22">
        <v>10.01733003039436</v>
      </c>
      <c r="AO227" s="22">
        <v>7.3075027908439925</v>
      </c>
      <c r="AP227" s="22">
        <v>14.778205266856796</v>
      </c>
      <c r="AQ227" s="22">
        <v>30.293742993631579</v>
      </c>
      <c r="AR227" s="22">
        <v>9.9053158625497915</v>
      </c>
      <c r="AS227" s="22">
        <v>7.2257900149192062</v>
      </c>
      <c r="AT227" s="22">
        <v>14.345953794745292</v>
      </c>
      <c r="AU227" s="22">
        <v>30.80610377263158</v>
      </c>
      <c r="AV227" s="22">
        <v>9.3989742399083571</v>
      </c>
      <c r="AW227" s="22">
        <v>6.8564208507461162</v>
      </c>
      <c r="AX227" s="22">
        <v>12.849644056779974</v>
      </c>
      <c r="AY227" s="22">
        <v>31.286959118631579</v>
      </c>
      <c r="AZ227" s="22">
        <v>9.1114600706613444</v>
      </c>
      <c r="BA227" s="22">
        <v>6.6466832671979157</v>
      </c>
      <c r="BB227" s="22">
        <v>11.899229404209507</v>
      </c>
      <c r="BC227" s="22">
        <v>31.63121082463158</v>
      </c>
      <c r="BD227" s="22">
        <v>9.0169641418437667</v>
      </c>
      <c r="BE227" s="22">
        <v>6.5777498027455445</v>
      </c>
      <c r="BF227" s="22">
        <v>11.474830826319561</v>
      </c>
      <c r="BG227" s="22">
        <v>31.93847460563158</v>
      </c>
      <c r="BH227" s="22">
        <v>8.8562462918997955</v>
      </c>
      <c r="BI227" s="22">
        <v>6.4605083688065079</v>
      </c>
      <c r="BJ227" s="22">
        <v>11.320170739882123</v>
      </c>
      <c r="BK227" s="25">
        <v>29.68503836063158</v>
      </c>
      <c r="BL227" s="25">
        <v>10.705384922217792</v>
      </c>
      <c r="BM227" s="25">
        <v>7.8094292549814286</v>
      </c>
      <c r="BN227" s="25">
        <v>16.631237203667823</v>
      </c>
      <c r="BO227" s="25">
        <v>29.67562998063158</v>
      </c>
      <c r="BP227" s="25">
        <v>10.959548802283322</v>
      </c>
      <c r="BQ227" s="25">
        <v>7.9948382668913087</v>
      </c>
      <c r="BR227" s="25">
        <v>16.648900201743803</v>
      </c>
      <c r="BS227" s="25">
        <v>29.700412990631577</v>
      </c>
      <c r="BT227" s="25">
        <v>10.819624169871604</v>
      </c>
      <c r="BU227" s="25">
        <v>7.8927651956483729</v>
      </c>
      <c r="BV227" s="25">
        <v>16.482661889218864</v>
      </c>
      <c r="BW227" s="25">
        <v>29.737329930631578</v>
      </c>
      <c r="BX227" s="25">
        <v>10.800662049551159</v>
      </c>
      <c r="BY227" s="25">
        <v>7.8789325928748255</v>
      </c>
      <c r="BZ227" s="25">
        <v>16.420026315732194</v>
      </c>
      <c r="CA227" s="25">
        <v>29.774874578631579</v>
      </c>
      <c r="CB227" s="25">
        <v>10.686479049680534</v>
      </c>
      <c r="CC227" s="25">
        <v>7.7956376841826049</v>
      </c>
      <c r="CD227" s="25">
        <v>16.313595757665041</v>
      </c>
      <c r="CE227" s="25">
        <v>29.820618984631579</v>
      </c>
      <c r="CF227" s="25">
        <v>10.515714088616418</v>
      </c>
      <c r="CG227" s="25">
        <v>7.6710670225623794</v>
      </c>
      <c r="CH227" s="25">
        <v>16.073538020453984</v>
      </c>
      <c r="CI227" s="25">
        <v>29.880953432631578</v>
      </c>
      <c r="CJ227" s="25">
        <v>10.416337490496625</v>
      </c>
      <c r="CK227" s="25">
        <v>7.5985731778051866</v>
      </c>
      <c r="CL227" s="25">
        <v>15.783752134996876</v>
      </c>
      <c r="CM227" s="25">
        <v>29.95467527663158</v>
      </c>
      <c r="CN227" s="25">
        <v>10.355120050229855</v>
      </c>
      <c r="CO227" s="25">
        <v>7.553915907430703</v>
      </c>
      <c r="CP227" s="25">
        <v>15.52747195880983</v>
      </c>
      <c r="CQ227" s="25">
        <v>30.041427891631578</v>
      </c>
      <c r="CR227" s="25">
        <v>10.286143724576341</v>
      </c>
      <c r="CS227" s="25">
        <v>7.503598638189712</v>
      </c>
      <c r="CT227" s="25">
        <v>15.279319289647537</v>
      </c>
      <c r="CU227" s="25">
        <v>30.13959881963158</v>
      </c>
      <c r="CV227" s="25">
        <v>10.215599078379832</v>
      </c>
      <c r="CW227" s="25">
        <v>7.4521373009475571</v>
      </c>
      <c r="CX227" s="25">
        <v>14.963463853131829</v>
      </c>
      <c r="CY227" s="25">
        <v>30.376103092631578</v>
      </c>
      <c r="CZ227" s="25">
        <v>9.9874018219881346</v>
      </c>
      <c r="DA227" s="25">
        <v>7.2856705794872854</v>
      </c>
      <c r="DB227" s="25">
        <v>14.071617325323125</v>
      </c>
      <c r="DC227" s="25">
        <v>30.590169187631577</v>
      </c>
      <c r="DD227" s="25">
        <v>9.7618746809512977</v>
      </c>
      <c r="DE227" s="25">
        <v>7.1211516700036901</v>
      </c>
      <c r="DF227" s="25">
        <v>13.265063607826495</v>
      </c>
      <c r="DG227" s="25">
        <v>30.790953951631579</v>
      </c>
      <c r="DH227" s="25">
        <v>9.7690247668023638</v>
      </c>
      <c r="DI227" s="25">
        <v>7.1263675580849366</v>
      </c>
      <c r="DJ227" s="25">
        <v>12.674457332750384</v>
      </c>
      <c r="DK227" s="25">
        <v>30.964950140631579</v>
      </c>
      <c r="DL227" s="25">
        <v>9.7400505410745506</v>
      </c>
      <c r="DM227" s="25">
        <v>7.1052312638103023</v>
      </c>
      <c r="DN227" s="25">
        <v>12.147669322007673</v>
      </c>
      <c r="DO227" s="27">
        <v>29.68539989163158</v>
      </c>
      <c r="DP227" s="27">
        <v>10.705384922217792</v>
      </c>
      <c r="DQ227" s="27">
        <v>7.8094292549814286</v>
      </c>
      <c r="DR227" s="27">
        <v>16.631237203667823</v>
      </c>
      <c r="DS227" s="27">
        <v>29.679855397631577</v>
      </c>
      <c r="DT227" s="27">
        <v>10.957999525009248</v>
      </c>
      <c r="DU227" s="27">
        <v>7.9937080906896929</v>
      </c>
      <c r="DV227" s="27">
        <v>16.643413709309812</v>
      </c>
      <c r="DW227" s="27">
        <v>29.721257485631579</v>
      </c>
      <c r="DX227" s="27">
        <v>10.803728160644555</v>
      </c>
      <c r="DY227" s="27">
        <v>7.8811692782295113</v>
      </c>
      <c r="DZ227" s="27">
        <v>16.430279876412907</v>
      </c>
      <c r="EA227" s="27">
        <v>29.783505744631579</v>
      </c>
      <c r="EB227" s="27">
        <v>10.675950111335473</v>
      </c>
      <c r="EC227" s="27">
        <v>7.7879569702490814</v>
      </c>
      <c r="ED227" s="27">
        <v>16.27017735123323</v>
      </c>
      <c r="EE227" s="27">
        <v>29.84917848963158</v>
      </c>
      <c r="EF227" s="27">
        <v>10.490391025331459</v>
      </c>
      <c r="EG227" s="27">
        <v>7.6525942004564795</v>
      </c>
      <c r="EH227" s="27">
        <v>16.046867806348288</v>
      </c>
      <c r="EI227" s="27">
        <v>29.921487704631581</v>
      </c>
      <c r="EJ227" s="27">
        <v>10.273345691535635</v>
      </c>
      <c r="EK227" s="27">
        <v>7.4942626512671975</v>
      </c>
      <c r="EL227" s="27">
        <v>15.716094263262045</v>
      </c>
      <c r="EM227" s="27">
        <v>30.00038567163158</v>
      </c>
      <c r="EN227" s="27">
        <v>10.190279040546331</v>
      </c>
      <c r="EO227" s="27">
        <v>7.4336666858663758</v>
      </c>
      <c r="EP227" s="27">
        <v>15.356656106644982</v>
      </c>
      <c r="EQ227" s="27">
        <v>30.088617873631577</v>
      </c>
      <c r="ER227" s="27">
        <v>10.04485863381543</v>
      </c>
      <c r="ES227" s="27">
        <v>7.3275845237725399</v>
      </c>
      <c r="ET227" s="27">
        <v>15.046824247155998</v>
      </c>
      <c r="EU227" s="27">
        <v>30.184506319631581</v>
      </c>
      <c r="EV227" s="27">
        <v>10.017051737383884</v>
      </c>
      <c r="EW227" s="27">
        <v>7.3072997799673862</v>
      </c>
      <c r="EX227" s="27">
        <v>14.776906665998423</v>
      </c>
      <c r="EY227" s="27">
        <v>30.288569068631578</v>
      </c>
      <c r="EZ227" s="27">
        <v>9.9169912477377107</v>
      </c>
      <c r="FA227" s="27">
        <v>7.234307045863182</v>
      </c>
      <c r="FB227" s="27">
        <v>14.371344834552481</v>
      </c>
      <c r="FC227" s="27">
        <v>30.746104426631579</v>
      </c>
      <c r="FD227" s="27">
        <v>9.42012991948409</v>
      </c>
      <c r="FE227" s="27">
        <v>6.8718536244565556</v>
      </c>
      <c r="FF227" s="27">
        <v>12.983217989910877</v>
      </c>
      <c r="FG227" s="27">
        <v>31.126220715631579</v>
      </c>
      <c r="FH227" s="27">
        <v>9.1484038657420701</v>
      </c>
      <c r="FI227" s="27">
        <v>6.6736332513591288</v>
      </c>
      <c r="FJ227" s="27">
        <v>12.101786216922029</v>
      </c>
      <c r="FK227" s="27">
        <v>31.422513653631579</v>
      </c>
      <c r="FL227" s="27">
        <v>9.0545274657473183</v>
      </c>
      <c r="FM227" s="27">
        <v>6.6051517245576159</v>
      </c>
      <c r="FN227" s="27">
        <v>11.685791960592267</v>
      </c>
      <c r="FO227" s="27">
        <v>31.650235414631581</v>
      </c>
      <c r="FP227" s="27">
        <v>8.9101327774711692</v>
      </c>
      <c r="FQ227" s="27">
        <v>6.4998178097959531</v>
      </c>
      <c r="FR227" s="27">
        <v>11.550861583884476</v>
      </c>
      <c r="FS227" s="28">
        <v>29.68612747863158</v>
      </c>
      <c r="FT227" s="28">
        <v>10.705384922217792</v>
      </c>
      <c r="FU227" s="28">
        <v>7.8094292549814286</v>
      </c>
      <c r="FV227" s="28">
        <v>16.631237203667823</v>
      </c>
      <c r="FW227" s="28">
        <v>29.67684259863158</v>
      </c>
      <c r="FX227" s="28">
        <v>10.512218261193397</v>
      </c>
      <c r="FY227" s="28">
        <v>7.6685168651279598</v>
      </c>
      <c r="FZ227" s="28">
        <v>16.64064254201957</v>
      </c>
      <c r="GA227" s="28">
        <v>29.724324209631579</v>
      </c>
      <c r="GB227" s="28">
        <v>10.181267040839655</v>
      </c>
      <c r="GC227" s="28">
        <v>7.4270925575499671</v>
      </c>
      <c r="GD227" s="28">
        <v>16.427905498120893</v>
      </c>
      <c r="GE227" s="28">
        <v>29.796421753631577</v>
      </c>
      <c r="GF227" s="28">
        <v>10.132281834620013</v>
      </c>
      <c r="GG227" s="28">
        <v>7.3913585316095229</v>
      </c>
      <c r="GH227" s="28">
        <v>16.267075957274216</v>
      </c>
      <c r="GI227" s="28">
        <v>29.883256368631578</v>
      </c>
      <c r="GJ227" s="28">
        <v>10.092359984897955</v>
      </c>
      <c r="GK227" s="28">
        <v>7.3622360980494381</v>
      </c>
      <c r="GL227" s="28">
        <v>16.058908577868301</v>
      </c>
      <c r="GM227" s="28">
        <v>29.98944864963158</v>
      </c>
      <c r="GN227" s="28">
        <v>10.02730747437961</v>
      </c>
      <c r="GO227" s="28">
        <v>7.314781197320217</v>
      </c>
      <c r="GP227" s="28">
        <v>15.734001797606153</v>
      </c>
      <c r="GQ227" s="28">
        <v>30.11490551263158</v>
      </c>
      <c r="GR227" s="28">
        <v>9.9291967218865587</v>
      </c>
      <c r="GS227" s="28">
        <v>7.2432107693239898</v>
      </c>
      <c r="GT227" s="28">
        <v>15.348115989921947</v>
      </c>
      <c r="GU227" s="28">
        <v>30.262771651631578</v>
      </c>
      <c r="GV227" s="28">
        <v>9.8237687042629389</v>
      </c>
      <c r="GW227" s="28">
        <v>7.1663024982896752</v>
      </c>
      <c r="GX227" s="28">
        <v>15.009298981601093</v>
      </c>
      <c r="GY227" s="28">
        <v>30.427968717631579</v>
      </c>
      <c r="GZ227" s="28">
        <v>9.7515033677238652</v>
      </c>
      <c r="HA227" s="28">
        <v>7.1135859413989397</v>
      </c>
      <c r="HB227" s="28">
        <v>14.776391075510082</v>
      </c>
      <c r="HC227" s="28">
        <v>30.621580316631579</v>
      </c>
      <c r="HD227" s="28">
        <v>9.6288559518715431</v>
      </c>
      <c r="HE227" s="28">
        <v>7.0241163590939477</v>
      </c>
      <c r="HF227" s="28">
        <v>14.408944514088283</v>
      </c>
      <c r="HG227" s="28">
        <v>31.455545189631579</v>
      </c>
      <c r="HH227" s="28">
        <v>8.9413202371518583</v>
      </c>
      <c r="HI227" s="28">
        <v>6.52256862742545</v>
      </c>
      <c r="HJ227" s="28">
        <v>12.381872514671892</v>
      </c>
      <c r="HK227" s="28">
        <v>32.257335697631575</v>
      </c>
      <c r="HL227" s="28">
        <v>7.9450592501333164</v>
      </c>
      <c r="HM227" s="28">
        <v>5.7958101078441215</v>
      </c>
      <c r="HN227" s="28">
        <v>7.9539280189949153</v>
      </c>
      <c r="HO227" s="28">
        <v>32.742004003631578</v>
      </c>
      <c r="HP227" s="28">
        <v>7.2352910599143998</v>
      </c>
      <c r="HQ227" s="28">
        <v>5.2780440948306877</v>
      </c>
      <c r="HR227" s="28">
        <v>4.4710656524177139</v>
      </c>
      <c r="HS227" s="28">
        <v>32.981527007631577</v>
      </c>
      <c r="HT227" s="28">
        <v>6.7247861637546107</v>
      </c>
      <c r="HU227" s="28">
        <v>4.905637880589155</v>
      </c>
      <c r="HV227" s="28">
        <v>1.9680239716160415</v>
      </c>
      <c r="HW227" s="29">
        <v>29.68612747863158</v>
      </c>
      <c r="HX227" s="29">
        <v>10.705384922217792</v>
      </c>
      <c r="HY227" s="29">
        <v>7.8094292549814286</v>
      </c>
      <c r="HZ227" s="29">
        <v>16.631237203667823</v>
      </c>
      <c r="IA227" s="29">
        <v>29.66362019963158</v>
      </c>
      <c r="IB227" s="29">
        <v>10.975515744141795</v>
      </c>
      <c r="IC227" s="29">
        <v>8.0064859286772361</v>
      </c>
      <c r="ID227" s="29">
        <v>16.695785000800825</v>
      </c>
      <c r="IE227" s="29">
        <v>29.72515447363158</v>
      </c>
      <c r="IF227" s="29">
        <v>10.777404586816447</v>
      </c>
      <c r="IG227" s="29">
        <v>7.861966597611997</v>
      </c>
      <c r="IH227" s="29">
        <v>16.438214953200095</v>
      </c>
      <c r="II227" s="29">
        <v>29.792945466631579</v>
      </c>
      <c r="IJ227" s="29">
        <v>10.583634794065121</v>
      </c>
      <c r="IK227" s="29">
        <v>7.7206142315608375</v>
      </c>
      <c r="IL227" s="29">
        <v>16.288377388619562</v>
      </c>
      <c r="IM227" s="29">
        <v>29.87640729963158</v>
      </c>
      <c r="IN227" s="29">
        <v>10.221511383328478</v>
      </c>
      <c r="IO227" s="29">
        <v>7.4564502450934986</v>
      </c>
      <c r="IP227" s="29">
        <v>16.083238778814376</v>
      </c>
      <c r="IQ227" s="29">
        <v>29.977325093631578</v>
      </c>
      <c r="IR227" s="29">
        <v>9.9732296698512979</v>
      </c>
      <c r="IS227" s="29">
        <v>7.2753321918153242</v>
      </c>
      <c r="IT227" s="29">
        <v>15.784325269766057</v>
      </c>
      <c r="IU227" s="29">
        <v>30.101919034631578</v>
      </c>
      <c r="IV227" s="29">
        <v>9.7975665439818407</v>
      </c>
      <c r="IW227" s="29">
        <v>7.1471883871643254</v>
      </c>
      <c r="IX227" s="29">
        <v>15.444680216518279</v>
      </c>
      <c r="IY227" s="29">
        <v>30.246531425631581</v>
      </c>
      <c r="IZ227" s="29">
        <v>9.6966265086690928</v>
      </c>
      <c r="JA227" s="29">
        <v>7.0735540367418359</v>
      </c>
      <c r="JB227" s="29">
        <v>15.158643232101104</v>
      </c>
      <c r="JC227" s="29">
        <v>30.415639689631579</v>
      </c>
      <c r="JD227" s="29">
        <v>9.5861698845492835</v>
      </c>
      <c r="JE227" s="29">
        <v>6.9929774672793501</v>
      </c>
      <c r="JF227" s="29">
        <v>14.839140139366629</v>
      </c>
      <c r="JG227" s="29">
        <v>30.637487438631577</v>
      </c>
      <c r="JH227" s="29">
        <v>9.3308533074407283</v>
      </c>
      <c r="JI227" s="29">
        <v>6.8067275789250123</v>
      </c>
      <c r="JJ227" s="29">
        <v>13.764291288415967</v>
      </c>
      <c r="JK227" s="29">
        <v>31.539147701631578</v>
      </c>
      <c r="JL227" s="29">
        <v>8.2216114960115991</v>
      </c>
      <c r="JM227" s="29">
        <v>5.9975511209122674</v>
      </c>
      <c r="JN227" s="29">
        <v>8.938141579711754</v>
      </c>
      <c r="JO227" s="29">
        <v>32.179811045631581</v>
      </c>
      <c r="JP227" s="29">
        <v>7.2323362795755477</v>
      </c>
      <c r="JQ227" s="29">
        <v>5.27588862371144</v>
      </c>
      <c r="JR227" s="29">
        <v>4.9393093878898569</v>
      </c>
      <c r="JS227" s="29">
        <v>32.432809213631579</v>
      </c>
      <c r="JT227" s="29">
        <v>6.8350385506820599</v>
      </c>
      <c r="JU227" s="29">
        <v>4.9860654618633076</v>
      </c>
      <c r="JV227" s="29">
        <v>2.5972655252095649</v>
      </c>
      <c r="JW227" s="29">
        <v>32.41115537363158</v>
      </c>
      <c r="JX227" s="29">
        <v>6.7798648365760181</v>
      </c>
      <c r="JY227" s="29">
        <v>4.9458170055792667</v>
      </c>
      <c r="JZ227" s="29">
        <v>2.9646304480360115</v>
      </c>
    </row>
    <row r="228" spans="1:286" ht="15" thickBot="1" x14ac:dyDescent="0.4">
      <c r="A228" s="2"/>
      <c r="B228" s="74" t="s">
        <v>699</v>
      </c>
      <c r="C228" s="74" t="s">
        <v>448</v>
      </c>
      <c r="D228" s="74" t="s">
        <v>850</v>
      </c>
      <c r="E228" s="87">
        <v>351827</v>
      </c>
      <c r="F228" s="84">
        <v>494315</v>
      </c>
      <c r="G228" s="22">
        <v>15.517213114754103</v>
      </c>
      <c r="H228" s="22">
        <v>2.5547908232118766</v>
      </c>
      <c r="I228" s="22">
        <v>1.836178467507275</v>
      </c>
      <c r="J228" s="22">
        <v>10.411859036616661</v>
      </c>
      <c r="K228" s="22">
        <v>14.643158469757607</v>
      </c>
      <c r="L228" s="22">
        <v>2.4108843904324262</v>
      </c>
      <c r="M228" s="22">
        <v>1.7327500808054588</v>
      </c>
      <c r="N228" s="22">
        <v>9.7156657808194851</v>
      </c>
      <c r="O228" s="22">
        <v>14.209690184374068</v>
      </c>
      <c r="P228" s="22">
        <v>2.3395171423665806</v>
      </c>
      <c r="Q228" s="22">
        <v>1.6814570344264175</v>
      </c>
      <c r="R228" s="22">
        <v>9.6265423119006108</v>
      </c>
      <c r="S228" s="22">
        <v>12.983505019114803</v>
      </c>
      <c r="T228" s="22">
        <v>2.1376351043616815</v>
      </c>
      <c r="U228" s="22">
        <v>1.5363604387313348</v>
      </c>
      <c r="V228" s="22">
        <v>9.2004528559492584</v>
      </c>
      <c r="W228" s="22">
        <v>11.913020079264546</v>
      </c>
      <c r="X228" s="22">
        <v>1.9613879212824221</v>
      </c>
      <c r="Y228" s="22">
        <v>1.4096881180119056</v>
      </c>
      <c r="Z228" s="22">
        <v>9.0678928211308758</v>
      </c>
      <c r="AA228" s="22">
        <v>11.253527442560259</v>
      </c>
      <c r="AB228" s="22">
        <v>1.8528074871691655</v>
      </c>
      <c r="AC228" s="22">
        <v>1.3316492221070337</v>
      </c>
      <c r="AD228" s="22">
        <v>8.6757823343091545</v>
      </c>
      <c r="AE228" s="22">
        <v>10.446533622969243</v>
      </c>
      <c r="AF228" s="22">
        <v>1.7199421079652464</v>
      </c>
      <c r="AG228" s="22">
        <v>1.2361562580041201</v>
      </c>
      <c r="AH228" s="22">
        <v>8.1588916503960967</v>
      </c>
      <c r="AI228" s="22">
        <v>9.6118017490742425</v>
      </c>
      <c r="AJ228" s="22">
        <v>1.5825098696181612</v>
      </c>
      <c r="AK228" s="22">
        <v>1.1373810023152837</v>
      </c>
      <c r="AL228" s="22">
        <v>7.7196461611219469</v>
      </c>
      <c r="AM228" s="22">
        <v>8.3216762895186971</v>
      </c>
      <c r="AN228" s="22">
        <v>1.3701005496913374</v>
      </c>
      <c r="AO228" s="22">
        <v>0.9847182418247149</v>
      </c>
      <c r="AP228" s="22">
        <v>6.9289303974752094</v>
      </c>
      <c r="AQ228" s="22">
        <v>7.1740754795778221</v>
      </c>
      <c r="AR228" s="22">
        <v>1.1811568265971584</v>
      </c>
      <c r="AS228" s="22">
        <v>0.84892066780649311</v>
      </c>
      <c r="AT228" s="22">
        <v>6.2712968695239368</v>
      </c>
      <c r="AU228" s="22">
        <v>1.9602798649615716</v>
      </c>
      <c r="AV228" s="22">
        <v>0.32274513296263391</v>
      </c>
      <c r="AW228" s="22">
        <v>0.23196328178982711</v>
      </c>
      <c r="AX228" s="22">
        <v>1.9602798649615716</v>
      </c>
      <c r="AY228" s="22">
        <v>2.6844262295081971</v>
      </c>
      <c r="AZ228" s="22">
        <v>0.44197031039136303</v>
      </c>
      <c r="BA228" s="22">
        <v>0.31765276430649858</v>
      </c>
      <c r="BB228" s="22">
        <v>-1.8404601582989031</v>
      </c>
      <c r="BC228" s="22">
        <v>14.331594853914289</v>
      </c>
      <c r="BD228" s="22">
        <v>2.3595878167038373</v>
      </c>
      <c r="BE228" s="22">
        <v>1.6958822232565891</v>
      </c>
      <c r="BF228" s="22">
        <v>-5.2543525023442612</v>
      </c>
      <c r="BG228" s="22">
        <v>32.299771803684209</v>
      </c>
      <c r="BH228" s="22">
        <v>6.2469016773447494</v>
      </c>
      <c r="BI228" s="22">
        <v>4.4897712346386607</v>
      </c>
      <c r="BJ228" s="22">
        <v>-4.7408663274076446</v>
      </c>
      <c r="BK228" s="25">
        <v>15.517213114754103</v>
      </c>
      <c r="BL228" s="25">
        <v>2.5547908232118766</v>
      </c>
      <c r="BM228" s="25">
        <v>1.836178467507275</v>
      </c>
      <c r="BN228" s="25">
        <v>10.411859036616661</v>
      </c>
      <c r="BO228" s="25">
        <v>15.14620554719807</v>
      </c>
      <c r="BP228" s="25">
        <v>2.4937072560838929</v>
      </c>
      <c r="BQ228" s="25">
        <v>1.7922765051000626</v>
      </c>
      <c r="BR228" s="25">
        <v>10.127549451237194</v>
      </c>
      <c r="BS228" s="25">
        <v>15.216731860683307</v>
      </c>
      <c r="BT228" s="25">
        <v>2.5053188758479941</v>
      </c>
      <c r="BU228" s="25">
        <v>1.8006220048529231</v>
      </c>
      <c r="BV228" s="25">
        <v>10.315091616106422</v>
      </c>
      <c r="BW228" s="25">
        <v>14.857696226619341</v>
      </c>
      <c r="BX228" s="25">
        <v>2.4462063962855054</v>
      </c>
      <c r="BY228" s="25">
        <v>1.7581367018890006</v>
      </c>
      <c r="BZ228" s="25">
        <v>10.221789566001679</v>
      </c>
      <c r="CA228" s="25">
        <v>14.680442267539124</v>
      </c>
      <c r="CB228" s="25">
        <v>2.4170228834544849</v>
      </c>
      <c r="CC228" s="25">
        <v>1.7371619366050177</v>
      </c>
      <c r="CD228" s="25">
        <v>10.282887460916012</v>
      </c>
      <c r="CE228" s="25">
        <v>14.114987657540183</v>
      </c>
      <c r="CF228" s="25">
        <v>2.3239250934141729</v>
      </c>
      <c r="CG228" s="25">
        <v>1.6702507218427762</v>
      </c>
      <c r="CH228" s="25">
        <v>10.05903272484451</v>
      </c>
      <c r="CI228" s="25">
        <v>13.531381393694648</v>
      </c>
      <c r="CJ228" s="25">
        <v>2.2278387719713186</v>
      </c>
      <c r="CK228" s="25">
        <v>1.6011915907184744</v>
      </c>
      <c r="CL228" s="25">
        <v>9.7232662068534168</v>
      </c>
      <c r="CM228" s="25">
        <v>12.914388323841244</v>
      </c>
      <c r="CN228" s="25">
        <v>2.1262555674880321</v>
      </c>
      <c r="CO228" s="25">
        <v>1.5281817415214665</v>
      </c>
      <c r="CP228" s="25">
        <v>9.4168892610795076</v>
      </c>
      <c r="CQ228" s="25">
        <v>12.119814973040553</v>
      </c>
      <c r="CR228" s="25">
        <v>1.9954351237664607</v>
      </c>
      <c r="CS228" s="25">
        <v>1.434158512813722</v>
      </c>
      <c r="CT228" s="25">
        <v>9.0452894414007723</v>
      </c>
      <c r="CU228" s="25">
        <v>11.340456379284516</v>
      </c>
      <c r="CV228" s="25">
        <v>1.8671196737823361</v>
      </c>
      <c r="CW228" s="25">
        <v>1.3419356724274598</v>
      </c>
      <c r="CX228" s="25">
        <v>8.5593257019009101</v>
      </c>
      <c r="CY228" s="25">
        <v>9.0436807092965115</v>
      </c>
      <c r="CZ228" s="25">
        <v>1.4889730722458492</v>
      </c>
      <c r="DA228" s="25">
        <v>1.0701542643396453</v>
      </c>
      <c r="DB228" s="25">
        <v>7.2560374669358367</v>
      </c>
      <c r="DC228" s="25">
        <v>7.7913185694594844</v>
      </c>
      <c r="DD228" s="25">
        <v>1.2827811949717369</v>
      </c>
      <c r="DE228" s="25">
        <v>0.92196010230267422</v>
      </c>
      <c r="DF228" s="25">
        <v>6.2502250186245476</v>
      </c>
      <c r="DG228" s="25">
        <v>23.690826034684214</v>
      </c>
      <c r="DH228" s="25">
        <v>4.2255074774579944</v>
      </c>
      <c r="DI228" s="25">
        <v>3.0369554226928939</v>
      </c>
      <c r="DJ228" s="25">
        <v>5.525147313325121</v>
      </c>
      <c r="DK228" s="25">
        <v>24.028479674684213</v>
      </c>
      <c r="DL228" s="25">
        <v>7.2269432914524536</v>
      </c>
      <c r="DM228" s="25">
        <v>5.1941464393465262</v>
      </c>
      <c r="DN228" s="25">
        <v>5.1343854940360352</v>
      </c>
      <c r="DO228" s="27">
        <v>15.517213114754103</v>
      </c>
      <c r="DP228" s="27">
        <v>2.5547908232118766</v>
      </c>
      <c r="DQ228" s="27">
        <v>1.836178467507275</v>
      </c>
      <c r="DR228" s="27">
        <v>10.411859036616661</v>
      </c>
      <c r="DS228" s="27">
        <v>14.642951291766122</v>
      </c>
      <c r="DT228" s="27">
        <v>2.4108502801558256</v>
      </c>
      <c r="DU228" s="27">
        <v>1.7327255650780475</v>
      </c>
      <c r="DV228" s="27">
        <v>9.7159734945825562</v>
      </c>
      <c r="DW228" s="27">
        <v>14.209593673414552</v>
      </c>
      <c r="DX228" s="27">
        <v>2.3395012525729761</v>
      </c>
      <c r="DY228" s="27">
        <v>1.6814456141188898</v>
      </c>
      <c r="DZ228" s="27">
        <v>9.6271508473773224</v>
      </c>
      <c r="EA228" s="27">
        <v>12.971647580043589</v>
      </c>
      <c r="EB228" s="27">
        <v>2.1356828674295789</v>
      </c>
      <c r="EC228" s="27">
        <v>1.5349573276094257</v>
      </c>
      <c r="ED228" s="27">
        <v>9.2013604456136058</v>
      </c>
      <c r="EE228" s="27">
        <v>11.890221765452329</v>
      </c>
      <c r="EF228" s="27">
        <v>1.9576343527465374</v>
      </c>
      <c r="EG228" s="27">
        <v>1.4069903543988209</v>
      </c>
      <c r="EH228" s="27">
        <v>9.0690767914041501</v>
      </c>
      <c r="EI228" s="27">
        <v>11.306829853290012</v>
      </c>
      <c r="EJ228" s="27">
        <v>1.8615833226739289</v>
      </c>
      <c r="EK228" s="27">
        <v>1.3379565878771886</v>
      </c>
      <c r="EL228" s="27">
        <v>8.6754391215953461</v>
      </c>
      <c r="EM228" s="27">
        <v>10.569956693041185</v>
      </c>
      <c r="EN228" s="27">
        <v>1.7402627753725026</v>
      </c>
      <c r="EO228" s="27">
        <v>1.2507611217759695</v>
      </c>
      <c r="EP228" s="27">
        <v>8.1552385702375645</v>
      </c>
      <c r="EQ228" s="27">
        <v>9.7639812778398252</v>
      </c>
      <c r="ER228" s="27">
        <v>1.6075650686861791</v>
      </c>
      <c r="ES228" s="27">
        <v>1.1553886672128602</v>
      </c>
      <c r="ET228" s="27">
        <v>7.7153735196035029</v>
      </c>
      <c r="EU228" s="27">
        <v>8.4436958092495367</v>
      </c>
      <c r="EV228" s="27">
        <v>1.3901901332367659</v>
      </c>
      <c r="EW228" s="27">
        <v>0.99915702107511506</v>
      </c>
      <c r="EX228" s="27">
        <v>6.9241011748905699</v>
      </c>
      <c r="EY228" s="27">
        <v>7.314155408048717</v>
      </c>
      <c r="EZ228" s="27">
        <v>1.2042199187340668</v>
      </c>
      <c r="FA228" s="27">
        <v>0.86549656622884918</v>
      </c>
      <c r="FB228" s="27">
        <v>6.3203703509716469</v>
      </c>
      <c r="FC228" s="27">
        <v>2.2696500041594843</v>
      </c>
      <c r="FD228" s="27">
        <v>0.37368056748644679</v>
      </c>
      <c r="FE228" s="27">
        <v>0.26857158148152971</v>
      </c>
      <c r="FF228" s="27">
        <v>2.2696500041594843</v>
      </c>
      <c r="FG228" s="27">
        <v>2.6844262295081971</v>
      </c>
      <c r="FH228" s="27">
        <v>0.44197031039136303</v>
      </c>
      <c r="FI228" s="27">
        <v>0.31765276430649858</v>
      </c>
      <c r="FJ228" s="27">
        <v>-1.3202576211732016</v>
      </c>
      <c r="FK228" s="27">
        <v>14.967740048514495</v>
      </c>
      <c r="FL228" s="27">
        <v>2.4643242724949639</v>
      </c>
      <c r="FM228" s="27">
        <v>1.7711583762548675</v>
      </c>
      <c r="FN228" s="27">
        <v>-4.6637989874468317</v>
      </c>
      <c r="FO228" s="27">
        <v>31.577794083684211</v>
      </c>
      <c r="FP228" s="27">
        <v>6.3759414391815419</v>
      </c>
      <c r="FQ228" s="27">
        <v>4.5825146522148623</v>
      </c>
      <c r="FR228" s="27">
        <v>-4.025036431379057</v>
      </c>
      <c r="FS228" s="28">
        <v>15.517213114754103</v>
      </c>
      <c r="FT228" s="28">
        <v>2.5547908232118766</v>
      </c>
      <c r="FU228" s="28">
        <v>1.836178467507275</v>
      </c>
      <c r="FV228" s="28">
        <v>10.411859036616661</v>
      </c>
      <c r="FW228" s="28">
        <v>14.517328292378162</v>
      </c>
      <c r="FX228" s="28">
        <v>2.3901674111607769</v>
      </c>
      <c r="FY228" s="28">
        <v>1.7178603798934391</v>
      </c>
      <c r="FZ228" s="28">
        <v>9.6956241662886242</v>
      </c>
      <c r="GA228" s="28">
        <v>13.974502043966872</v>
      </c>
      <c r="GB228" s="28">
        <v>2.3007952083184326</v>
      </c>
      <c r="GC228" s="28">
        <v>1.6536268180057794</v>
      </c>
      <c r="GD228" s="28">
        <v>9.5929218668552352</v>
      </c>
      <c r="GE228" s="28">
        <v>12.382757869459232</v>
      </c>
      <c r="GF228" s="28">
        <v>2.0387266667665673</v>
      </c>
      <c r="GG228" s="28">
        <v>1.4652729971620042</v>
      </c>
      <c r="GH228" s="28">
        <v>9.1395360233514502</v>
      </c>
      <c r="GI228" s="28">
        <v>11.232492785221773</v>
      </c>
      <c r="GJ228" s="28">
        <v>1.8493442912240974</v>
      </c>
      <c r="GK228" s="28">
        <v>1.3291601549922951</v>
      </c>
      <c r="GL228" s="28">
        <v>8.9493291180952639</v>
      </c>
      <c r="GM228" s="28">
        <v>9.7213432524613825</v>
      </c>
      <c r="GN228" s="28">
        <v>1.6005450429153694</v>
      </c>
      <c r="GO228" s="28">
        <v>1.1503432364697272</v>
      </c>
      <c r="GP228" s="28">
        <v>8.4982046204408235</v>
      </c>
      <c r="GQ228" s="28">
        <v>8.211844259317262</v>
      </c>
      <c r="GR228" s="28">
        <v>1.352017543369374</v>
      </c>
      <c r="GS228" s="28">
        <v>0.97172162913356563</v>
      </c>
      <c r="GT228" s="28">
        <v>7.9688478428104581</v>
      </c>
      <c r="GU228" s="28">
        <v>6.8903256256329142</v>
      </c>
      <c r="GV228" s="28">
        <v>1.1344395766898994</v>
      </c>
      <c r="GW228" s="28">
        <v>0.81534406045316732</v>
      </c>
      <c r="GX228" s="28">
        <v>6.8903256256329142</v>
      </c>
      <c r="GY228" s="28">
        <v>4.9564769228697108</v>
      </c>
      <c r="GZ228" s="28">
        <v>0.81604613305007379</v>
      </c>
      <c r="HA228" s="28">
        <v>0.58650842346275922</v>
      </c>
      <c r="HB228" s="28">
        <v>4.9564769228697108</v>
      </c>
      <c r="HC228" s="28">
        <v>3.1070070258516673</v>
      </c>
      <c r="HD228" s="28">
        <v>0.51154501640202887</v>
      </c>
      <c r="HE228" s="28">
        <v>0.36765747541600724</v>
      </c>
      <c r="HF228" s="28">
        <v>3.1070070258516673</v>
      </c>
      <c r="HG228" s="28">
        <v>2.6844262295081971</v>
      </c>
      <c r="HH228" s="28">
        <v>0.44197031039136303</v>
      </c>
      <c r="HI228" s="28">
        <v>0.31765276430649858</v>
      </c>
      <c r="HJ228" s="28">
        <v>-7.0304732661107892</v>
      </c>
      <c r="HK228" s="28">
        <v>2.6844262295081971</v>
      </c>
      <c r="HL228" s="28">
        <v>0.44197031039136303</v>
      </c>
      <c r="HM228" s="28">
        <v>0.31765276430649858</v>
      </c>
      <c r="HN228" s="28">
        <v>-12.105278060179572</v>
      </c>
      <c r="HO228" s="28">
        <v>2.6844262295081971</v>
      </c>
      <c r="HP228" s="28">
        <v>0.44197031039136303</v>
      </c>
      <c r="HQ228" s="28">
        <v>0.31765276430649858</v>
      </c>
      <c r="HR228" s="28">
        <v>-15.027299925642225</v>
      </c>
      <c r="HS228" s="28">
        <v>13.534230665610933</v>
      </c>
      <c r="HT228" s="28">
        <v>2.2283078828671172</v>
      </c>
      <c r="HU228" s="28">
        <v>1.601528749955901</v>
      </c>
      <c r="HV228" s="28">
        <v>-16.68891011743348</v>
      </c>
      <c r="HW228" s="29">
        <v>15.517213114754103</v>
      </c>
      <c r="HX228" s="29">
        <v>2.5547908232118766</v>
      </c>
      <c r="HY228" s="29">
        <v>1.836178467507275</v>
      </c>
      <c r="HZ228" s="29">
        <v>10.411859036616661</v>
      </c>
      <c r="IA228" s="29">
        <v>14.652079316643515</v>
      </c>
      <c r="IB228" s="29">
        <v>2.4123531398522386</v>
      </c>
      <c r="IC228" s="29">
        <v>1.7338056999325986</v>
      </c>
      <c r="ID228" s="29">
        <v>9.7187553282397978</v>
      </c>
      <c r="IE228" s="29">
        <v>13.882117375234229</v>
      </c>
      <c r="IF228" s="29">
        <v>2.2855847770291171</v>
      </c>
      <c r="IG228" s="29">
        <v>1.6426947815505102</v>
      </c>
      <c r="IH228" s="29">
        <v>9.5414311080608556</v>
      </c>
      <c r="II228" s="29">
        <v>12.086661340518244</v>
      </c>
      <c r="IJ228" s="29">
        <v>1.989976630962518</v>
      </c>
      <c r="IK228" s="29">
        <v>1.43023538655987</v>
      </c>
      <c r="IL228" s="29">
        <v>9.0625986317758844</v>
      </c>
      <c r="IM228" s="29">
        <v>11.508389306798268</v>
      </c>
      <c r="IN228" s="29">
        <v>1.8947685498372318</v>
      </c>
      <c r="IO228" s="29">
        <v>1.3618074640440241</v>
      </c>
      <c r="IP228" s="29">
        <v>8.8388934751132524</v>
      </c>
      <c r="IQ228" s="29">
        <v>4.2854246546538048</v>
      </c>
      <c r="IR228" s="29">
        <v>0.70556249374866964</v>
      </c>
      <c r="IS228" s="29">
        <v>0.50710165651577521</v>
      </c>
      <c r="IT228" s="29">
        <v>3.6242321558292758</v>
      </c>
      <c r="IU228" s="29">
        <v>2.7787680882260366</v>
      </c>
      <c r="IV228" s="29">
        <v>0.45750297808849721</v>
      </c>
      <c r="IW228" s="29">
        <v>0.32881639841278026</v>
      </c>
      <c r="IX228" s="29">
        <v>2.7787680882260366</v>
      </c>
      <c r="IY228" s="29">
        <v>1.6183894067570213</v>
      </c>
      <c r="IZ228" s="29">
        <v>0.26645547587632468</v>
      </c>
      <c r="JA228" s="29">
        <v>0.19150679691984152</v>
      </c>
      <c r="JB228" s="29">
        <v>1.6183894067570213</v>
      </c>
      <c r="JC228" s="29">
        <v>0.17667651622652275</v>
      </c>
      <c r="JD228" s="29">
        <v>2.9088441268064473E-2</v>
      </c>
      <c r="JE228" s="29">
        <v>2.0906435479763119E-2</v>
      </c>
      <c r="JF228" s="29">
        <v>0.17667651622652275</v>
      </c>
      <c r="JG228" s="29">
        <v>2.6844262295081971</v>
      </c>
      <c r="JH228" s="29">
        <v>0.44197031039136303</v>
      </c>
      <c r="JI228" s="29">
        <v>0.31765276430649858</v>
      </c>
      <c r="JJ228" s="29">
        <v>1.1438147088775423</v>
      </c>
      <c r="JK228" s="29">
        <v>2.6844262295081971</v>
      </c>
      <c r="JL228" s="29">
        <v>0.44197031039136303</v>
      </c>
      <c r="JM228" s="29">
        <v>0.31765276430649858</v>
      </c>
      <c r="JN228" s="29">
        <v>-5.4785512771783402</v>
      </c>
      <c r="JO228" s="29">
        <v>2.6844262295081971</v>
      </c>
      <c r="JP228" s="29">
        <v>0.44197031039136303</v>
      </c>
      <c r="JQ228" s="29">
        <v>0.31765276430649858</v>
      </c>
      <c r="JR228" s="29">
        <v>-9.6691900680157801</v>
      </c>
      <c r="JS228" s="29">
        <v>22.588649322099265</v>
      </c>
      <c r="JT228" s="29">
        <v>3.7190488762430638</v>
      </c>
      <c r="JU228" s="29">
        <v>2.6729536540214456</v>
      </c>
      <c r="JV228" s="29">
        <v>-11.707493229588849</v>
      </c>
      <c r="JW228" s="29">
        <v>22.726063123770142</v>
      </c>
      <c r="JX228" s="29">
        <v>3.741673010931116</v>
      </c>
      <c r="JY228" s="29">
        <v>2.6892140650824028</v>
      </c>
      <c r="JZ228" s="29">
        <v>-10.576161169067248</v>
      </c>
    </row>
    <row r="229" spans="1:286" ht="15" thickBot="1" x14ac:dyDescent="0.4">
      <c r="A229" s="2"/>
      <c r="B229" s="74" t="s">
        <v>700</v>
      </c>
      <c r="C229" s="74" t="s">
        <v>457</v>
      </c>
      <c r="D229" s="74" t="s">
        <v>853</v>
      </c>
      <c r="E229" s="87">
        <v>386332</v>
      </c>
      <c r="F229" s="84">
        <v>401003</v>
      </c>
      <c r="G229" s="22">
        <v>20.921147150526316</v>
      </c>
      <c r="H229" s="22">
        <v>8.3619465496609457</v>
      </c>
      <c r="I229" s="22">
        <v>6.0999235887339625</v>
      </c>
      <c r="J229" s="22">
        <v>17.320511616764367</v>
      </c>
      <c r="K229" s="22">
        <v>20.913444049526316</v>
      </c>
      <c r="L229" s="22">
        <v>8.1776324551391681</v>
      </c>
      <c r="M229" s="22">
        <v>5.9654690228942515</v>
      </c>
      <c r="N229" s="22">
        <v>16.605904134706073</v>
      </c>
      <c r="O229" s="22">
        <v>20.935998494526316</v>
      </c>
      <c r="P229" s="22">
        <v>7.3342724933930015</v>
      </c>
      <c r="Q229" s="22">
        <v>5.3502496724838124</v>
      </c>
      <c r="R229" s="22">
        <v>16.482357057620362</v>
      </c>
      <c r="S229" s="22">
        <v>20.974500696526313</v>
      </c>
      <c r="T229" s="22">
        <v>6.5349086500515101</v>
      </c>
      <c r="U229" s="22">
        <v>4.7671248779134006</v>
      </c>
      <c r="V229" s="22">
        <v>16.365261910801806</v>
      </c>
      <c r="W229" s="22">
        <v>21.023261306526315</v>
      </c>
      <c r="X229" s="22">
        <v>5.6849542663188783</v>
      </c>
      <c r="Y229" s="22">
        <v>4.1470949884747101</v>
      </c>
      <c r="Z229" s="22">
        <v>16.303408543522476</v>
      </c>
      <c r="AA229" s="22">
        <v>21.076495443526316</v>
      </c>
      <c r="AB229" s="22">
        <v>4.8264437865846084</v>
      </c>
      <c r="AC229" s="22">
        <v>3.5208235461251145</v>
      </c>
      <c r="AD229" s="22">
        <v>16.168525974568027</v>
      </c>
      <c r="AE229" s="22">
        <v>21.120167145526317</v>
      </c>
      <c r="AF229" s="22">
        <v>3.9950570304148862</v>
      </c>
      <c r="AG229" s="22">
        <v>2.9143384824856762</v>
      </c>
      <c r="AH229" s="22">
        <v>16.04772205005316</v>
      </c>
      <c r="AI229" s="22">
        <v>21.152620816526316</v>
      </c>
      <c r="AJ229" s="22">
        <v>3.9262252530440129</v>
      </c>
      <c r="AK229" s="22">
        <v>2.8641266592043975</v>
      </c>
      <c r="AL229" s="22">
        <v>15.939349594712274</v>
      </c>
      <c r="AM229" s="22">
        <v>21.186532067526315</v>
      </c>
      <c r="AN229" s="22">
        <v>3.8431088918852829</v>
      </c>
      <c r="AO229" s="22">
        <v>2.8034944309270684</v>
      </c>
      <c r="AP229" s="22">
        <v>15.811910595433451</v>
      </c>
      <c r="AQ229" s="22">
        <v>21.227355256526316</v>
      </c>
      <c r="AR229" s="22">
        <v>3.7513098751110259</v>
      </c>
      <c r="AS229" s="22">
        <v>2.7365283262625293</v>
      </c>
      <c r="AT229" s="22">
        <v>15.60753972547427</v>
      </c>
      <c r="AU229" s="22">
        <v>21.175892081177725</v>
      </c>
      <c r="AV229" s="22">
        <v>3.4349374845359928</v>
      </c>
      <c r="AW229" s="22">
        <v>2.505739072034272</v>
      </c>
      <c r="AX229" s="22">
        <v>14.798436853226049</v>
      </c>
      <c r="AY229" s="22">
        <v>18.904872066334363</v>
      </c>
      <c r="AZ229" s="22">
        <v>3.0665557536878869</v>
      </c>
      <c r="BA229" s="22">
        <v>2.2370097281771146</v>
      </c>
      <c r="BB229" s="22">
        <v>14.148550090942312</v>
      </c>
      <c r="BC229" s="22">
        <v>17.441422563785039</v>
      </c>
      <c r="BD229" s="22">
        <v>2.8291698842396586</v>
      </c>
      <c r="BE229" s="22">
        <v>2.0638400414206162</v>
      </c>
      <c r="BF229" s="22">
        <v>13.795696430001627</v>
      </c>
      <c r="BG229" s="22">
        <v>16.965138287020991</v>
      </c>
      <c r="BH229" s="22">
        <v>2.7519119009971904</v>
      </c>
      <c r="BI229" s="22">
        <v>2.0074814182699035</v>
      </c>
      <c r="BJ229" s="22">
        <v>13.629633369518308</v>
      </c>
      <c r="BK229" s="25">
        <v>20.921148492526314</v>
      </c>
      <c r="BL229" s="25">
        <v>8.3619465496609457</v>
      </c>
      <c r="BM229" s="25">
        <v>6.0999235887339625</v>
      </c>
      <c r="BN229" s="25">
        <v>17.320511616764367</v>
      </c>
      <c r="BO229" s="25">
        <v>20.905483764526316</v>
      </c>
      <c r="BP229" s="25">
        <v>8.2548603188940302</v>
      </c>
      <c r="BQ229" s="25">
        <v>6.0218056742980943</v>
      </c>
      <c r="BR229" s="25">
        <v>16.986759217719737</v>
      </c>
      <c r="BS229" s="25">
        <v>20.914203955526315</v>
      </c>
      <c r="BT229" s="25">
        <v>8.1507713702819888</v>
      </c>
      <c r="BU229" s="25">
        <v>5.9458742354645304</v>
      </c>
      <c r="BV229" s="25">
        <v>16.93502598689555</v>
      </c>
      <c r="BW229" s="25">
        <v>20.932748022526315</v>
      </c>
      <c r="BX229" s="25">
        <v>8.0455467847645998</v>
      </c>
      <c r="BY229" s="25">
        <v>5.8691143653194269</v>
      </c>
      <c r="BZ229" s="25">
        <v>16.888696370107283</v>
      </c>
      <c r="CA229" s="25">
        <v>20.935233402526315</v>
      </c>
      <c r="CB229" s="25">
        <v>7.953829950825213</v>
      </c>
      <c r="CC229" s="25">
        <v>5.8022082118887344</v>
      </c>
      <c r="CD229" s="25">
        <v>16.889951961804936</v>
      </c>
      <c r="CE229" s="25">
        <v>20.915900151526316</v>
      </c>
      <c r="CF229" s="25">
        <v>7.8230685213482349</v>
      </c>
      <c r="CG229" s="25">
        <v>5.7068195696119508</v>
      </c>
      <c r="CH229" s="25">
        <v>16.809516613762725</v>
      </c>
      <c r="CI229" s="25">
        <v>20.907929416526315</v>
      </c>
      <c r="CJ229" s="25">
        <v>7.685373379152951</v>
      </c>
      <c r="CK229" s="25">
        <v>5.606372880441814</v>
      </c>
      <c r="CL229" s="25">
        <v>16.713134575460572</v>
      </c>
      <c r="CM229" s="25">
        <v>20.915950182526316</v>
      </c>
      <c r="CN229" s="25">
        <v>7.6476609090175351</v>
      </c>
      <c r="CO229" s="25">
        <v>5.5788621585300877</v>
      </c>
      <c r="CP229" s="25">
        <v>16.607283618105502</v>
      </c>
      <c r="CQ229" s="25">
        <v>20.939535780526313</v>
      </c>
      <c r="CR229" s="25">
        <v>7.6141945886015163</v>
      </c>
      <c r="CS229" s="25">
        <v>5.5544489437216189</v>
      </c>
      <c r="CT229" s="25">
        <v>16.46343947269483</v>
      </c>
      <c r="CU229" s="25">
        <v>20.977216018526313</v>
      </c>
      <c r="CV229" s="25">
        <v>7.5494099999804947</v>
      </c>
      <c r="CW229" s="25">
        <v>5.5071894882863504</v>
      </c>
      <c r="CX229" s="25">
        <v>16.268958051880226</v>
      </c>
      <c r="CY229" s="25">
        <v>20.994885326526315</v>
      </c>
      <c r="CZ229" s="25">
        <v>7.3759239785424215</v>
      </c>
      <c r="DA229" s="25">
        <v>5.3806338510072989</v>
      </c>
      <c r="DB229" s="25">
        <v>15.764490040961109</v>
      </c>
      <c r="DC229" s="25">
        <v>20.990341262526314</v>
      </c>
      <c r="DD229" s="25">
        <v>7.2191994249771518</v>
      </c>
      <c r="DE229" s="25">
        <v>5.2663054711798356</v>
      </c>
      <c r="DF229" s="25">
        <v>15.314193132726775</v>
      </c>
      <c r="DG229" s="25">
        <v>20.959438196526314</v>
      </c>
      <c r="DH229" s="25">
        <v>7.2133813672831764</v>
      </c>
      <c r="DI229" s="25">
        <v>5.2620612790940182</v>
      </c>
      <c r="DJ229" s="25">
        <v>15.055600273540097</v>
      </c>
      <c r="DK229" s="25">
        <v>20.916855337526314</v>
      </c>
      <c r="DL229" s="25">
        <v>7.2170746849606999</v>
      </c>
      <c r="DM229" s="25">
        <v>5.2647555029195372</v>
      </c>
      <c r="DN229" s="25">
        <v>14.820408132791901</v>
      </c>
      <c r="DO229" s="27">
        <v>20.921147150526316</v>
      </c>
      <c r="DP229" s="27">
        <v>8.3619465496609457</v>
      </c>
      <c r="DQ229" s="27">
        <v>6.0999235887339625</v>
      </c>
      <c r="DR229" s="27">
        <v>17.320511616764367</v>
      </c>
      <c r="DS229" s="27">
        <v>20.913444049526316</v>
      </c>
      <c r="DT229" s="27">
        <v>8.177717644816223</v>
      </c>
      <c r="DU229" s="27">
        <v>5.9655311675776082</v>
      </c>
      <c r="DV229" s="27">
        <v>16.605904134706073</v>
      </c>
      <c r="DW229" s="27">
        <v>20.935998494526316</v>
      </c>
      <c r="DX229" s="27">
        <v>7.333327393154816</v>
      </c>
      <c r="DY229" s="27">
        <v>5.3495602350182194</v>
      </c>
      <c r="DZ229" s="27">
        <v>16.482357058623201</v>
      </c>
      <c r="EA229" s="27">
        <v>20.974500696526313</v>
      </c>
      <c r="EB229" s="27">
        <v>6.5352341623598216</v>
      </c>
      <c r="EC229" s="27">
        <v>4.7673623346103673</v>
      </c>
      <c r="ED229" s="27">
        <v>16.365261910801806</v>
      </c>
      <c r="EE229" s="27">
        <v>21.023261308526315</v>
      </c>
      <c r="EF229" s="27">
        <v>5.685628376947121</v>
      </c>
      <c r="EG229" s="27">
        <v>4.1475867427927042</v>
      </c>
      <c r="EH229" s="27">
        <v>16.303408543522476</v>
      </c>
      <c r="EI229" s="27">
        <v>21.076495441526315</v>
      </c>
      <c r="EJ229" s="27">
        <v>4.8235332865744125</v>
      </c>
      <c r="EK229" s="27">
        <v>3.5187003768891278</v>
      </c>
      <c r="EL229" s="27">
        <v>16.168525974568027</v>
      </c>
      <c r="EM229" s="27">
        <v>21.120167145526317</v>
      </c>
      <c r="EN229" s="27">
        <v>3.9950860490046232</v>
      </c>
      <c r="EO229" s="27">
        <v>2.914359651142878</v>
      </c>
      <c r="EP229" s="27">
        <v>16.04772205005316</v>
      </c>
      <c r="EQ229" s="27">
        <v>21.152620816526316</v>
      </c>
      <c r="ER229" s="27">
        <v>3.9257987155678244</v>
      </c>
      <c r="ES229" s="27">
        <v>2.8638155060539883</v>
      </c>
      <c r="ET229" s="27">
        <v>15.939349594712274</v>
      </c>
      <c r="EU229" s="27">
        <v>21.186532067526315</v>
      </c>
      <c r="EV229" s="27">
        <v>3.8442718632702224</v>
      </c>
      <c r="EW229" s="27">
        <v>2.8043428023609067</v>
      </c>
      <c r="EX229" s="27">
        <v>15.811910595433451</v>
      </c>
      <c r="EY229" s="27">
        <v>21.226964638526315</v>
      </c>
      <c r="EZ229" s="27">
        <v>3.753869278247715</v>
      </c>
      <c r="FA229" s="27">
        <v>2.7383953752174408</v>
      </c>
      <c r="FB229" s="27">
        <v>15.608880239400651</v>
      </c>
      <c r="FC229" s="27">
        <v>21.199903602905337</v>
      </c>
      <c r="FD229" s="27">
        <v>3.438832388973867</v>
      </c>
      <c r="FE229" s="27">
        <v>2.5085803505948743</v>
      </c>
      <c r="FF229" s="27">
        <v>14.804053292917455</v>
      </c>
      <c r="FG229" s="27">
        <v>18.892668474237052</v>
      </c>
      <c r="FH229" s="27">
        <v>3.0645762113016515</v>
      </c>
      <c r="FI229" s="27">
        <v>2.2355656795665451</v>
      </c>
      <c r="FJ229" s="27">
        <v>14.155211417813643</v>
      </c>
      <c r="FK229" s="27">
        <v>17.476314004026918</v>
      </c>
      <c r="FL229" s="27">
        <v>2.8348296182200183</v>
      </c>
      <c r="FM229" s="27">
        <v>2.0679687385616137</v>
      </c>
      <c r="FN229" s="27">
        <v>13.801667744620028</v>
      </c>
      <c r="FO229" s="27">
        <v>17.101585658843256</v>
      </c>
      <c r="FP229" s="27">
        <v>2.7740450035999991</v>
      </c>
      <c r="FQ229" s="27">
        <v>2.0236272084704181</v>
      </c>
      <c r="FR229" s="27">
        <v>13.634383466665527</v>
      </c>
      <c r="FS229" s="28">
        <v>20.921120938526315</v>
      </c>
      <c r="FT229" s="28">
        <v>8.3619465496609457</v>
      </c>
      <c r="FU229" s="28">
        <v>6.0999235887339625</v>
      </c>
      <c r="FV229" s="28">
        <v>17.320511616764367</v>
      </c>
      <c r="FW229" s="28">
        <v>20.911698130526315</v>
      </c>
      <c r="FX229" s="28">
        <v>8.1582848785302939</v>
      </c>
      <c r="FY229" s="28">
        <v>5.9513552351248125</v>
      </c>
      <c r="FZ229" s="28">
        <v>16.604576940158651</v>
      </c>
      <c r="GA229" s="28">
        <v>20.935905992526315</v>
      </c>
      <c r="GB229" s="28">
        <v>7.3334133970169706</v>
      </c>
      <c r="GC229" s="28">
        <v>5.3496229736382714</v>
      </c>
      <c r="GD229" s="28">
        <v>16.471852593997639</v>
      </c>
      <c r="GE229" s="28">
        <v>20.984032696526313</v>
      </c>
      <c r="GF229" s="28">
        <v>6.4395278728909497</v>
      </c>
      <c r="GG229" s="28">
        <v>4.6975459289141313</v>
      </c>
      <c r="GH229" s="28">
        <v>16.331147158780411</v>
      </c>
      <c r="GI229" s="28">
        <v>21.034627589526316</v>
      </c>
      <c r="GJ229" s="28">
        <v>5.5616102513761074</v>
      </c>
      <c r="GK229" s="28">
        <v>4.0571172468316394</v>
      </c>
      <c r="GL229" s="28">
        <v>16.25364412103853</v>
      </c>
      <c r="GM229" s="28">
        <v>21.073323827526316</v>
      </c>
      <c r="GN229" s="28">
        <v>4.6599493431154881</v>
      </c>
      <c r="GO229" s="28">
        <v>3.3993681676341341</v>
      </c>
      <c r="GP229" s="28">
        <v>16.086852860719233</v>
      </c>
      <c r="GQ229" s="28">
        <v>21.103196172526314</v>
      </c>
      <c r="GR229" s="28">
        <v>3.7740594500566296</v>
      </c>
      <c r="GS229" s="28">
        <v>2.7531238244542737</v>
      </c>
      <c r="GT229" s="28">
        <v>15.910490715468208</v>
      </c>
      <c r="GU229" s="28">
        <v>21.136165284526314</v>
      </c>
      <c r="GV229" s="28">
        <v>3.6659182061657618</v>
      </c>
      <c r="GW229" s="28">
        <v>2.6742362926329077</v>
      </c>
      <c r="GX229" s="28">
        <v>15.73205578266416</v>
      </c>
      <c r="GY229" s="28">
        <v>21.169293400526314</v>
      </c>
      <c r="GZ229" s="28">
        <v>3.5408947011860863</v>
      </c>
      <c r="HA229" s="28">
        <v>2.5830333863906234</v>
      </c>
      <c r="HB229" s="28">
        <v>15.561742052012413</v>
      </c>
      <c r="HC229" s="28">
        <v>21.088983750365706</v>
      </c>
      <c r="HD229" s="28">
        <v>3.4208401004881202</v>
      </c>
      <c r="HE229" s="28">
        <v>2.4954552266422509</v>
      </c>
      <c r="HF229" s="28">
        <v>15.35238592480578</v>
      </c>
      <c r="HG229" s="28">
        <v>16.848213330117552</v>
      </c>
      <c r="HH229" s="28">
        <v>2.7329455256583977</v>
      </c>
      <c r="HI229" s="28">
        <v>1.9936457115197121</v>
      </c>
      <c r="HJ229" s="28">
        <v>13.90781595348364</v>
      </c>
      <c r="HK229" s="28">
        <v>10.708305537273514</v>
      </c>
      <c r="HL229" s="28">
        <v>1.7369922336608086</v>
      </c>
      <c r="HM229" s="28">
        <v>1.2671116511722835</v>
      </c>
      <c r="HN229" s="28">
        <v>10.320278552437472</v>
      </c>
      <c r="HO229" s="28">
        <v>6.1703230189481086</v>
      </c>
      <c r="HP229" s="28">
        <v>1.0008869401218339</v>
      </c>
      <c r="HQ229" s="28">
        <v>0.73013308796532383</v>
      </c>
      <c r="HR229" s="28">
        <v>6.1703230189481086</v>
      </c>
      <c r="HS229" s="28">
        <v>2.6874053895192422</v>
      </c>
      <c r="HT229" s="28">
        <v>0.43592352441240328</v>
      </c>
      <c r="HU229" s="28">
        <v>0.31800014191134518</v>
      </c>
      <c r="HV229" s="28">
        <v>2.6874053895192422</v>
      </c>
      <c r="HW229" s="29">
        <v>20.921120938526315</v>
      </c>
      <c r="HX229" s="29">
        <v>8.3619465496609457</v>
      </c>
      <c r="HY229" s="29">
        <v>6.0999235887339625</v>
      </c>
      <c r="HZ229" s="29">
        <v>17.320511616764367</v>
      </c>
      <c r="IA229" s="29">
        <v>20.887298399526316</v>
      </c>
      <c r="IB229" s="29">
        <v>8.2151312670375667</v>
      </c>
      <c r="IC229" s="29">
        <v>5.9928238840967323</v>
      </c>
      <c r="ID229" s="29">
        <v>16.6618777948295</v>
      </c>
      <c r="IE229" s="29">
        <v>20.894175839526316</v>
      </c>
      <c r="IF229" s="29">
        <v>7.4319632127630646</v>
      </c>
      <c r="IG229" s="29">
        <v>5.4215136921647327</v>
      </c>
      <c r="IH229" s="29">
        <v>16.563019900445795</v>
      </c>
      <c r="II229" s="29">
        <v>20.921237770526314</v>
      </c>
      <c r="IJ229" s="29">
        <v>6.5975785110850369</v>
      </c>
      <c r="IK229" s="29">
        <v>4.8128416690158975</v>
      </c>
      <c r="IL229" s="29">
        <v>16.450109357507614</v>
      </c>
      <c r="IM229" s="29">
        <v>20.948921604526316</v>
      </c>
      <c r="IN229" s="29">
        <v>5.7370109346434743</v>
      </c>
      <c r="IO229" s="29">
        <v>4.1850696032582713</v>
      </c>
      <c r="IP229" s="29">
        <v>16.412321848192882</v>
      </c>
      <c r="IQ229" s="29">
        <v>20.959027113526314</v>
      </c>
      <c r="IR229" s="29">
        <v>4.8566221792529296</v>
      </c>
      <c r="IS229" s="29">
        <v>3.5428382634178281</v>
      </c>
      <c r="IT229" s="29">
        <v>16.282955662742275</v>
      </c>
      <c r="IU229" s="29">
        <v>20.973784246526314</v>
      </c>
      <c r="IV229" s="29">
        <v>4.0177509831967768</v>
      </c>
      <c r="IW229" s="29">
        <v>2.9308934050833919</v>
      </c>
      <c r="IX229" s="29">
        <v>16.150423778174481</v>
      </c>
      <c r="IY229" s="29">
        <v>20.993574533526314</v>
      </c>
      <c r="IZ229" s="29">
        <v>3.9336400384818737</v>
      </c>
      <c r="JA229" s="29">
        <v>2.8695356419489286</v>
      </c>
      <c r="JB229" s="29">
        <v>16.013393411909306</v>
      </c>
      <c r="JC229" s="29">
        <v>21.019738738526314</v>
      </c>
      <c r="JD229" s="29">
        <v>3.8274430178787786</v>
      </c>
      <c r="JE229" s="29">
        <v>2.7920663939475348</v>
      </c>
      <c r="JF229" s="29">
        <v>15.780113852223323</v>
      </c>
      <c r="JG229" s="29">
        <v>21.078333612526315</v>
      </c>
      <c r="JH229" s="29">
        <v>3.6075148636188894</v>
      </c>
      <c r="JI229" s="29">
        <v>2.6316318673658001</v>
      </c>
      <c r="JJ229" s="29">
        <v>14.959093576419772</v>
      </c>
      <c r="JK229" s="29">
        <v>16.089086947846717</v>
      </c>
      <c r="JL229" s="29">
        <v>2.6098077775075175</v>
      </c>
      <c r="JM229" s="29">
        <v>1.9038184386295747</v>
      </c>
      <c r="JN229" s="29">
        <v>11.084330043843053</v>
      </c>
      <c r="JO229" s="29">
        <v>10.386346047021503</v>
      </c>
      <c r="JP229" s="29">
        <v>1.6847672451064077</v>
      </c>
      <c r="JQ229" s="29">
        <v>1.2290142491245191</v>
      </c>
      <c r="JR229" s="29">
        <v>7.8188886210502204</v>
      </c>
      <c r="JS229" s="29">
        <v>7.0300266972766705</v>
      </c>
      <c r="JT229" s="29">
        <v>1.140339312610503</v>
      </c>
      <c r="JU229" s="29">
        <v>0.83186165216943708</v>
      </c>
      <c r="JV229" s="29">
        <v>5.88434481745211</v>
      </c>
      <c r="JW229" s="29">
        <v>6.6948588187901708</v>
      </c>
      <c r="JX229" s="29">
        <v>1.0859717938768292</v>
      </c>
      <c r="JY229" s="29">
        <v>0.79220130418528045</v>
      </c>
      <c r="JZ229" s="29">
        <v>6.2353995664643307</v>
      </c>
    </row>
    <row r="230" spans="1:286" ht="15" thickBot="1" x14ac:dyDescent="0.4">
      <c r="A230" s="2"/>
      <c r="B230" s="74" t="s">
        <v>701</v>
      </c>
      <c r="C230" s="74" t="s">
        <v>487</v>
      </c>
      <c r="D230" s="74" t="s">
        <v>856</v>
      </c>
      <c r="E230" s="87">
        <v>376321</v>
      </c>
      <c r="F230" s="84">
        <v>399494</v>
      </c>
      <c r="G230" s="22">
        <v>23.965358839</v>
      </c>
      <c r="H230" s="22">
        <v>10.803749501396094</v>
      </c>
      <c r="I230" s="22">
        <v>7.8811848460106413</v>
      </c>
      <c r="J230" s="22">
        <v>10.781268033724846</v>
      </c>
      <c r="K230" s="22">
        <v>23.960873195000001</v>
      </c>
      <c r="L230" s="22">
        <v>10.71309413499803</v>
      </c>
      <c r="M230" s="22">
        <v>7.8150530183730575</v>
      </c>
      <c r="N230" s="22">
        <v>10.121215593895579</v>
      </c>
      <c r="O230" s="22">
        <v>24.0078709</v>
      </c>
      <c r="P230" s="22">
        <v>10.669078099652728</v>
      </c>
      <c r="Q230" s="22">
        <v>7.7829439334021373</v>
      </c>
      <c r="R230" s="22">
        <v>10.129072431440637</v>
      </c>
      <c r="S230" s="22">
        <v>24.075724726000001</v>
      </c>
      <c r="T230" s="22">
        <v>10.592732528009483</v>
      </c>
      <c r="U230" s="22">
        <v>7.7272509018100024</v>
      </c>
      <c r="V230" s="22">
        <v>9.792530488391888</v>
      </c>
      <c r="W230" s="22">
        <v>24.157984192000001</v>
      </c>
      <c r="X230" s="22">
        <v>10.45507783572207</v>
      </c>
      <c r="Y230" s="22">
        <v>7.6268337202844938</v>
      </c>
      <c r="Z230" s="22">
        <v>9.4241000906704357</v>
      </c>
      <c r="AA230" s="22">
        <v>24.248089794999999</v>
      </c>
      <c r="AB230" s="22">
        <v>10.32587968880922</v>
      </c>
      <c r="AC230" s="22">
        <v>7.5325854708734319</v>
      </c>
      <c r="AD230" s="22">
        <v>9.0694854527852922</v>
      </c>
      <c r="AE230" s="22">
        <v>24.344276409999999</v>
      </c>
      <c r="AF230" s="22">
        <v>10.137225728003575</v>
      </c>
      <c r="AG230" s="22">
        <v>7.3949650330014496</v>
      </c>
      <c r="AH230" s="22">
        <v>8.6128520920301401</v>
      </c>
      <c r="AI230" s="22">
        <v>24.454621702000001</v>
      </c>
      <c r="AJ230" s="22">
        <v>10.009860888128957</v>
      </c>
      <c r="AK230" s="22">
        <v>7.302054155550552</v>
      </c>
      <c r="AL230" s="22">
        <v>8.1695819837467578</v>
      </c>
      <c r="AM230" s="22">
        <v>24.574282567000001</v>
      </c>
      <c r="AN230" s="22">
        <v>9.880509410081995</v>
      </c>
      <c r="AO230" s="22">
        <v>7.2076940532119105</v>
      </c>
      <c r="AP230" s="22">
        <v>7.6550353275581031</v>
      </c>
      <c r="AQ230" s="22">
        <v>24.712320158000001</v>
      </c>
      <c r="AR230" s="22">
        <v>9.7488079657405731</v>
      </c>
      <c r="AS230" s="22">
        <v>7.1116196831788763</v>
      </c>
      <c r="AT230" s="22">
        <v>7.0922220016046627</v>
      </c>
      <c r="AU230" s="22">
        <v>25.376946605000001</v>
      </c>
      <c r="AV230" s="22">
        <v>9.1033138907193916</v>
      </c>
      <c r="AW230" s="22">
        <v>6.6407407423454918</v>
      </c>
      <c r="AX230" s="22">
        <v>4.9646107254302834</v>
      </c>
      <c r="AY230" s="22">
        <v>26.075998552999998</v>
      </c>
      <c r="AZ230" s="22">
        <v>8.8285878311112711</v>
      </c>
      <c r="BA230" s="22">
        <v>6.4403319067363425</v>
      </c>
      <c r="BB230" s="22">
        <v>3.6503002890935754</v>
      </c>
      <c r="BC230" s="22">
        <v>26.595389896</v>
      </c>
      <c r="BD230" s="22">
        <v>8.8066114796510959</v>
      </c>
      <c r="BE230" s="22">
        <v>6.424300464312009</v>
      </c>
      <c r="BF230" s="22">
        <v>3.2421134670199088</v>
      </c>
      <c r="BG230" s="22">
        <v>27.113032715999999</v>
      </c>
      <c r="BH230" s="22">
        <v>8.708789549376295</v>
      </c>
      <c r="BI230" s="22">
        <v>6.352940728102868</v>
      </c>
      <c r="BJ230" s="22">
        <v>2.9542803041277992</v>
      </c>
      <c r="BK230" s="25">
        <v>23.964768762999999</v>
      </c>
      <c r="BL230" s="25">
        <v>10.803749501396094</v>
      </c>
      <c r="BM230" s="25">
        <v>7.8811848460106413</v>
      </c>
      <c r="BN230" s="25">
        <v>10.781268033724846</v>
      </c>
      <c r="BO230" s="25">
        <v>23.968357206</v>
      </c>
      <c r="BP230" s="25">
        <v>10.732633277689303</v>
      </c>
      <c r="BQ230" s="25">
        <v>7.8293065509325261</v>
      </c>
      <c r="BR230" s="25">
        <v>10.272448211010254</v>
      </c>
      <c r="BS230" s="25">
        <v>24.011868440000001</v>
      </c>
      <c r="BT230" s="25">
        <v>10.653594141358255</v>
      </c>
      <c r="BU230" s="25">
        <v>7.7716486014018082</v>
      </c>
      <c r="BV230" s="25">
        <v>10.321269002359495</v>
      </c>
      <c r="BW230" s="25">
        <v>24.073920599000001</v>
      </c>
      <c r="BX230" s="25">
        <v>10.55270283205094</v>
      </c>
      <c r="BY230" s="25">
        <v>7.6980497959218921</v>
      </c>
      <c r="BZ230" s="25">
        <v>10.089810035791128</v>
      </c>
      <c r="CA230" s="25">
        <v>24.139603586</v>
      </c>
      <c r="CB230" s="25">
        <v>10.48108330173655</v>
      </c>
      <c r="CC230" s="25">
        <v>7.6458043456808227</v>
      </c>
      <c r="CD230" s="25">
        <v>9.9114236683933115</v>
      </c>
      <c r="CE230" s="25">
        <v>24.213703290000002</v>
      </c>
      <c r="CF230" s="25">
        <v>10.390128131483886</v>
      </c>
      <c r="CG230" s="25">
        <v>7.5794538153053281</v>
      </c>
      <c r="CH230" s="25">
        <v>9.6465984375512228</v>
      </c>
      <c r="CI230" s="25">
        <v>24.304992927000001</v>
      </c>
      <c r="CJ230" s="25">
        <v>10.259635060705824</v>
      </c>
      <c r="CK230" s="25">
        <v>7.484260936963179</v>
      </c>
      <c r="CL230" s="25">
        <v>9.2218851403860427</v>
      </c>
      <c r="CM230" s="25">
        <v>24.411118959</v>
      </c>
      <c r="CN230" s="25">
        <v>10.194331861658974</v>
      </c>
      <c r="CO230" s="25">
        <v>7.4366231624426256</v>
      </c>
      <c r="CP230" s="25">
        <v>8.8642796478740564</v>
      </c>
      <c r="CQ230" s="25">
        <v>24.532079159999999</v>
      </c>
      <c r="CR230" s="25">
        <v>10.105766564503313</v>
      </c>
      <c r="CS230" s="25">
        <v>7.3720160112183732</v>
      </c>
      <c r="CT230" s="25">
        <v>8.3930055523436327</v>
      </c>
      <c r="CU230" s="25">
        <v>24.666665022</v>
      </c>
      <c r="CV230" s="25">
        <v>10.020844407229143</v>
      </c>
      <c r="CW230" s="25">
        <v>7.3100664798160375</v>
      </c>
      <c r="CX230" s="25">
        <v>7.9467532826895031</v>
      </c>
      <c r="CY230" s="25">
        <v>25.018127112000002</v>
      </c>
      <c r="CZ230" s="25">
        <v>9.7366894959417554</v>
      </c>
      <c r="DA230" s="25">
        <v>7.1027794281800967</v>
      </c>
      <c r="DB230" s="25">
        <v>6.4174656514607129</v>
      </c>
      <c r="DC230" s="25">
        <v>25.379977222000001</v>
      </c>
      <c r="DD230" s="25">
        <v>9.588794015903602</v>
      </c>
      <c r="DE230" s="25">
        <v>6.9948917345678421</v>
      </c>
      <c r="DF230" s="25">
        <v>5.2554104225804998</v>
      </c>
      <c r="DG230" s="25">
        <v>25.743945773</v>
      </c>
      <c r="DH230" s="25">
        <v>9.5611321514237275</v>
      </c>
      <c r="DI230" s="25">
        <v>6.9747127895522247</v>
      </c>
      <c r="DJ230" s="25">
        <v>4.635754813387976</v>
      </c>
      <c r="DK230" s="25">
        <v>26.075308749999998</v>
      </c>
      <c r="DL230" s="25">
        <v>9.5228941818716031</v>
      </c>
      <c r="DM230" s="25">
        <v>6.9468187231322762</v>
      </c>
      <c r="DN230" s="25">
        <v>4.044152899178151</v>
      </c>
      <c r="DO230" s="27">
        <v>23.965358839</v>
      </c>
      <c r="DP230" s="27">
        <v>10.803749501396087</v>
      </c>
      <c r="DQ230" s="27">
        <v>7.8811848460106368</v>
      </c>
      <c r="DR230" s="27">
        <v>10.781268033724846</v>
      </c>
      <c r="DS230" s="27">
        <v>23.960559124</v>
      </c>
      <c r="DT230" s="27">
        <v>10.713009016233233</v>
      </c>
      <c r="DU230" s="27">
        <v>7.8149909254192043</v>
      </c>
      <c r="DV230" s="27">
        <v>10.121419900920383</v>
      </c>
      <c r="DW230" s="27">
        <v>24.007252326</v>
      </c>
      <c r="DX230" s="27">
        <v>10.668763738341317</v>
      </c>
      <c r="DY230" s="27">
        <v>7.7827146112021603</v>
      </c>
      <c r="DZ230" s="27">
        <v>10.129469379825347</v>
      </c>
      <c r="EA230" s="27">
        <v>24.074873088</v>
      </c>
      <c r="EB230" s="27">
        <v>10.590372865547723</v>
      </c>
      <c r="EC230" s="27">
        <v>7.7255295608965611</v>
      </c>
      <c r="ED230" s="27">
        <v>9.7931209269793378</v>
      </c>
      <c r="EE230" s="27">
        <v>24.156861142</v>
      </c>
      <c r="EF230" s="27">
        <v>10.452603856520389</v>
      </c>
      <c r="EG230" s="27">
        <v>7.6250289869008547</v>
      </c>
      <c r="EH230" s="27">
        <v>9.4248745319002438</v>
      </c>
      <c r="EI230" s="27">
        <v>24.248425580999999</v>
      </c>
      <c r="EJ230" s="27">
        <v>10.305705134057316</v>
      </c>
      <c r="EK230" s="27">
        <v>7.5178684140622609</v>
      </c>
      <c r="EL230" s="27">
        <v>9.0692555516679541</v>
      </c>
      <c r="EM230" s="27">
        <v>24.347838513999999</v>
      </c>
      <c r="EN230" s="27">
        <v>10.143210234461788</v>
      </c>
      <c r="EO230" s="27">
        <v>7.3993306471433948</v>
      </c>
      <c r="EP230" s="27">
        <v>8.6104188343841113</v>
      </c>
      <c r="EQ230" s="27">
        <v>24.458799693</v>
      </c>
      <c r="ER230" s="27">
        <v>10.024900614641407</v>
      </c>
      <c r="ES230" s="27">
        <v>7.3130254266507153</v>
      </c>
      <c r="ET230" s="27">
        <v>8.1667382092560459</v>
      </c>
      <c r="EU230" s="27">
        <v>24.579017070999999</v>
      </c>
      <c r="EV230" s="27">
        <v>9.8819984334012041</v>
      </c>
      <c r="EW230" s="27">
        <v>7.2087802749923382</v>
      </c>
      <c r="EX230" s="27">
        <v>7.6518083668862769</v>
      </c>
      <c r="EY230" s="27">
        <v>24.708255872999999</v>
      </c>
      <c r="EZ230" s="27">
        <v>9.7600622607447125</v>
      </c>
      <c r="FA230" s="27">
        <v>7.1198295346964162</v>
      </c>
      <c r="FB230" s="27">
        <v>7.1353582214722664</v>
      </c>
      <c r="FC230" s="27">
        <v>25.289201709</v>
      </c>
      <c r="FD230" s="27">
        <v>9.1423083175275046</v>
      </c>
      <c r="FE230" s="27">
        <v>6.6691866338019041</v>
      </c>
      <c r="FF230" s="27">
        <v>5.1890690253216096</v>
      </c>
      <c r="FG230" s="27">
        <v>25.798319601999999</v>
      </c>
      <c r="FH230" s="27">
        <v>8.905225759096087</v>
      </c>
      <c r="FI230" s="27">
        <v>6.49623820820932</v>
      </c>
      <c r="FJ230" s="27">
        <v>4.0565459010756868</v>
      </c>
      <c r="FK230" s="27">
        <v>26.226804158</v>
      </c>
      <c r="FL230" s="27">
        <v>8.8921795019265133</v>
      </c>
      <c r="FM230" s="27">
        <v>6.4867211452406988</v>
      </c>
      <c r="FN230" s="27">
        <v>3.6902607341880227</v>
      </c>
      <c r="FO230" s="27">
        <v>26.580103608999998</v>
      </c>
      <c r="FP230" s="27">
        <v>8.8154619099451619</v>
      </c>
      <c r="FQ230" s="27">
        <v>6.4307567299913693</v>
      </c>
      <c r="FR230" s="27">
        <v>3.4873268104785105</v>
      </c>
      <c r="FS230" s="28">
        <v>23.965979887</v>
      </c>
      <c r="FT230" s="28">
        <v>10.803749501396094</v>
      </c>
      <c r="FU230" s="28">
        <v>7.8811848460106413</v>
      </c>
      <c r="FV230" s="28">
        <v>10.781268033724846</v>
      </c>
      <c r="FW230" s="28">
        <v>23.956431408</v>
      </c>
      <c r="FX230" s="28">
        <v>10.679270057084702</v>
      </c>
      <c r="FY230" s="28">
        <v>7.7903788244511833</v>
      </c>
      <c r="FZ230" s="28">
        <v>10.126422194591273</v>
      </c>
      <c r="GA230" s="28">
        <v>24.005657183</v>
      </c>
      <c r="GB230" s="28">
        <v>10.616807813611295</v>
      </c>
      <c r="GC230" s="28">
        <v>7.7448134874682379</v>
      </c>
      <c r="GD230" s="28">
        <v>10.149202798566584</v>
      </c>
      <c r="GE230" s="28">
        <v>24.084788922000001</v>
      </c>
      <c r="GF230" s="28">
        <v>10.45611684677281</v>
      </c>
      <c r="GG230" s="28">
        <v>7.6275916643803718</v>
      </c>
      <c r="GH230" s="28">
        <v>9.8074490940411252</v>
      </c>
      <c r="GI230" s="28">
        <v>24.186100648</v>
      </c>
      <c r="GJ230" s="28">
        <v>10.240155661340355</v>
      </c>
      <c r="GK230" s="28">
        <v>7.4700509863281059</v>
      </c>
      <c r="GL230" s="28">
        <v>9.5143482026819282</v>
      </c>
      <c r="GM230" s="28">
        <v>24.313328803000001</v>
      </c>
      <c r="GN230" s="28">
        <v>9.93394254726031</v>
      </c>
      <c r="GO230" s="28">
        <v>7.2466727828603643</v>
      </c>
      <c r="GP230" s="28">
        <v>9.1870918994063953</v>
      </c>
      <c r="GQ230" s="28">
        <v>24.461798151</v>
      </c>
      <c r="GR230" s="28">
        <v>9.9166130626547453</v>
      </c>
      <c r="GS230" s="28">
        <v>7.2340311651104425</v>
      </c>
      <c r="GT230" s="28">
        <v>8.7219186151762234</v>
      </c>
      <c r="GU230" s="28">
        <v>24.637363245</v>
      </c>
      <c r="GV230" s="28">
        <v>9.760494823963505</v>
      </c>
      <c r="GW230" s="28">
        <v>7.1201450835421607</v>
      </c>
      <c r="GX230" s="28">
        <v>8.3126591078861782</v>
      </c>
      <c r="GY230" s="28">
        <v>24.835127401000001</v>
      </c>
      <c r="GZ230" s="28">
        <v>9.6009011759894882</v>
      </c>
      <c r="HA230" s="28">
        <v>7.0037237392884979</v>
      </c>
      <c r="HB230" s="28">
        <v>7.8730215912956698</v>
      </c>
      <c r="HC230" s="28">
        <v>25.068283343000001</v>
      </c>
      <c r="HD230" s="28">
        <v>9.4417729542830511</v>
      </c>
      <c r="HE230" s="28">
        <v>6.8876419170171346</v>
      </c>
      <c r="HF230" s="28">
        <v>7.4470232108928229</v>
      </c>
      <c r="HG230" s="28">
        <v>26.195091153</v>
      </c>
      <c r="HH230" s="28">
        <v>8.4399072419454519</v>
      </c>
      <c r="HI230" s="28">
        <v>6.1567948283473717</v>
      </c>
      <c r="HJ230" s="28">
        <v>4.9164708032690285</v>
      </c>
      <c r="HK230" s="28">
        <v>27.323839454000002</v>
      </c>
      <c r="HL230" s="28">
        <v>7.3625881179063342</v>
      </c>
      <c r="HM230" s="28">
        <v>5.3709055263418612</v>
      </c>
      <c r="HN230" s="28">
        <v>1.1010643103994475</v>
      </c>
      <c r="HO230" s="28">
        <v>27.983118338000001</v>
      </c>
      <c r="HP230" s="28">
        <v>6.715003521547259</v>
      </c>
      <c r="HQ230" s="28">
        <v>4.8985015792977782</v>
      </c>
      <c r="HR230" s="28">
        <v>-1.4708319150198541</v>
      </c>
      <c r="HS230" s="28">
        <v>28.297585835</v>
      </c>
      <c r="HT230" s="28">
        <v>6.2110827646314384</v>
      </c>
      <c r="HU230" s="28">
        <v>4.5308984029670079</v>
      </c>
      <c r="HV230" s="28">
        <v>-3.3568767089673273</v>
      </c>
      <c r="HW230" s="29">
        <v>23.965979887</v>
      </c>
      <c r="HX230" s="29">
        <v>10.8037495013961</v>
      </c>
      <c r="HY230" s="29">
        <v>7.8811848460106457</v>
      </c>
      <c r="HZ230" s="29">
        <v>10.781268033724846</v>
      </c>
      <c r="IA230" s="29">
        <v>23.943514292</v>
      </c>
      <c r="IB230" s="29">
        <v>10.73244068861684</v>
      </c>
      <c r="IC230" s="29">
        <v>7.8291660598854875</v>
      </c>
      <c r="ID230" s="29">
        <v>10.173653231009173</v>
      </c>
      <c r="IE230" s="29">
        <v>24.004450513000002</v>
      </c>
      <c r="IF230" s="29">
        <v>10.771095185297291</v>
      </c>
      <c r="IG230" s="29">
        <v>7.8573639770464476</v>
      </c>
      <c r="IH230" s="29">
        <v>10.069369363579513</v>
      </c>
      <c r="II230" s="29">
        <v>24.07842836</v>
      </c>
      <c r="IJ230" s="29">
        <v>10.701819767048486</v>
      </c>
      <c r="IK230" s="29">
        <v>7.8068285239213102</v>
      </c>
      <c r="IL230" s="29">
        <v>9.7183403186777433</v>
      </c>
      <c r="IM230" s="29">
        <v>24.170851502000001</v>
      </c>
      <c r="IN230" s="29">
        <v>10.572782550206432</v>
      </c>
      <c r="IO230" s="29">
        <v>7.712697670756345</v>
      </c>
      <c r="IP230" s="29">
        <v>9.4590471291991758</v>
      </c>
      <c r="IQ230" s="29">
        <v>24.293901463000001</v>
      </c>
      <c r="IR230" s="29">
        <v>10.427291504836033</v>
      </c>
      <c r="IS230" s="29">
        <v>7.606563978758464</v>
      </c>
      <c r="IT230" s="29">
        <v>9.1779444977589346</v>
      </c>
      <c r="IU230" s="29">
        <v>24.450244026</v>
      </c>
      <c r="IV230" s="29">
        <v>10.301767727067912</v>
      </c>
      <c r="IW230" s="29">
        <v>7.5149961304820589</v>
      </c>
      <c r="IX230" s="29">
        <v>8.754515682294814</v>
      </c>
      <c r="IY230" s="29">
        <v>24.634959446</v>
      </c>
      <c r="IZ230" s="29">
        <v>10.188740992077896</v>
      </c>
      <c r="JA230" s="29">
        <v>7.432544700922139</v>
      </c>
      <c r="JB230" s="29">
        <v>8.3999987566857062</v>
      </c>
      <c r="JC230" s="29">
        <v>24.850192518</v>
      </c>
      <c r="JD230" s="29">
        <v>10.050323492926534</v>
      </c>
      <c r="JE230" s="29">
        <v>7.3315710624095622</v>
      </c>
      <c r="JF230" s="29">
        <v>7.9363616963046422</v>
      </c>
      <c r="JG230" s="29">
        <v>25.122140348999999</v>
      </c>
      <c r="JH230" s="29">
        <v>9.8019893523866468</v>
      </c>
      <c r="JI230" s="29">
        <v>7.1504147643190592</v>
      </c>
      <c r="JJ230" s="29">
        <v>6.9951226624223839</v>
      </c>
      <c r="JK230" s="29">
        <v>26.332382703</v>
      </c>
      <c r="JL230" s="29">
        <v>8.7216201708902705</v>
      </c>
      <c r="JM230" s="29">
        <v>6.3623004878629192</v>
      </c>
      <c r="JN230" s="29">
        <v>2.5128559932477081</v>
      </c>
      <c r="JO230" s="29">
        <v>27.268376586999999</v>
      </c>
      <c r="JP230" s="29">
        <v>7.7726516106983778</v>
      </c>
      <c r="JQ230" s="29">
        <v>5.6700411352225775</v>
      </c>
      <c r="JR230" s="29">
        <v>-0.9337484702927199</v>
      </c>
      <c r="JS230" s="29">
        <v>27.632097910999999</v>
      </c>
      <c r="JT230" s="29">
        <v>7.4380815414655501</v>
      </c>
      <c r="JU230" s="29">
        <v>5.4259769277707326</v>
      </c>
      <c r="JV230" s="29">
        <v>-2.5953146286110069</v>
      </c>
      <c r="JW230" s="29">
        <v>27.644163014</v>
      </c>
      <c r="JX230" s="29">
        <v>7.3551623792608058</v>
      </c>
      <c r="JY230" s="29">
        <v>5.3654885533848322</v>
      </c>
      <c r="JZ230" s="29">
        <v>-2.2407082167514147</v>
      </c>
    </row>
    <row r="231" spans="1:286" ht="15" thickBot="1" x14ac:dyDescent="0.4">
      <c r="A231" s="2"/>
      <c r="B231" s="74" t="s">
        <v>702</v>
      </c>
      <c r="C231" s="74" t="s">
        <v>462</v>
      </c>
      <c r="D231" s="74" t="s">
        <v>855</v>
      </c>
      <c r="E231" s="87">
        <v>349331</v>
      </c>
      <c r="F231" s="84">
        <v>435746</v>
      </c>
      <c r="G231" s="22">
        <v>21.33392043668421</v>
      </c>
      <c r="H231" s="22">
        <v>12.476106900678104</v>
      </c>
      <c r="I231" s="22">
        <v>9.1011462853824039</v>
      </c>
      <c r="J231" s="22">
        <v>11.493006171234132</v>
      </c>
      <c r="K231" s="22">
        <v>21.34677331268421</v>
      </c>
      <c r="L231" s="22">
        <v>11.995534625995157</v>
      </c>
      <c r="M231" s="22">
        <v>8.7505755017711522</v>
      </c>
      <c r="N231" s="22">
        <v>9.1706046130003607</v>
      </c>
      <c r="O231" s="22">
        <v>21.523254765684207</v>
      </c>
      <c r="P231" s="22">
        <v>11.840615484756226</v>
      </c>
      <c r="Q231" s="22">
        <v>8.6375641450998888</v>
      </c>
      <c r="R231" s="22">
        <v>8.9161463794985494</v>
      </c>
      <c r="S231" s="22">
        <v>21.71717850768421</v>
      </c>
      <c r="T231" s="22">
        <v>11.402316749360629</v>
      </c>
      <c r="U231" s="22">
        <v>8.3178313198451921</v>
      </c>
      <c r="V231" s="22">
        <v>8.3994518911479155</v>
      </c>
      <c r="W231" s="22">
        <v>21.942018225684208</v>
      </c>
      <c r="X231" s="22">
        <v>11.562209050901259</v>
      </c>
      <c r="Y231" s="22">
        <v>8.4344705277176946</v>
      </c>
      <c r="Z231" s="22">
        <v>8.2678985855186049</v>
      </c>
      <c r="AA231" s="22">
        <v>22.175322521684208</v>
      </c>
      <c r="AB231" s="22">
        <v>11.802956287056949</v>
      </c>
      <c r="AC231" s="22">
        <v>8.6100922846886405</v>
      </c>
      <c r="AD231" s="22">
        <v>7.8376407260267129</v>
      </c>
      <c r="AE231" s="22">
        <v>22.373729496684209</v>
      </c>
      <c r="AF231" s="22">
        <v>11.73208456095041</v>
      </c>
      <c r="AG231" s="22">
        <v>8.5583923472058903</v>
      </c>
      <c r="AH231" s="22">
        <v>7.4865552404811595</v>
      </c>
      <c r="AI231" s="22">
        <v>22.466013700684208</v>
      </c>
      <c r="AJ231" s="22">
        <v>11.600337731029553</v>
      </c>
      <c r="AK231" s="22">
        <v>8.4622848690245398</v>
      </c>
      <c r="AL231" s="22">
        <v>7.1377100444429367</v>
      </c>
      <c r="AM231" s="22">
        <v>22.564930655684208</v>
      </c>
      <c r="AN231" s="22">
        <v>11.38258507355809</v>
      </c>
      <c r="AO231" s="22">
        <v>8.303437337061597</v>
      </c>
      <c r="AP231" s="22">
        <v>6.7139780449701796</v>
      </c>
      <c r="AQ231" s="22">
        <v>22.683382696684209</v>
      </c>
      <c r="AR231" s="22">
        <v>11.050164686244337</v>
      </c>
      <c r="AS231" s="22">
        <v>8.0609412926407611</v>
      </c>
      <c r="AT231" s="22">
        <v>6.1366014923577943</v>
      </c>
      <c r="AU231" s="22">
        <v>23.20699650868421</v>
      </c>
      <c r="AV231" s="22">
        <v>10.890574194836653</v>
      </c>
      <c r="AW231" s="22">
        <v>7.9445222510582889</v>
      </c>
      <c r="AX231" s="22">
        <v>4.3036657700849936</v>
      </c>
      <c r="AY231" s="22">
        <v>23.657138119684209</v>
      </c>
      <c r="AZ231" s="22">
        <v>10.979001210342624</v>
      </c>
      <c r="BA231" s="22">
        <v>8.0090285277443201</v>
      </c>
      <c r="BB231" s="22">
        <v>3.4594856024440226</v>
      </c>
      <c r="BC231" s="22">
        <v>23.952255321684209</v>
      </c>
      <c r="BD231" s="22">
        <v>11.251787268833032</v>
      </c>
      <c r="BE231" s="22">
        <v>8.2080221595477738</v>
      </c>
      <c r="BF231" s="22">
        <v>3.2643652966325085</v>
      </c>
      <c r="BG231" s="22">
        <v>24.207048697684208</v>
      </c>
      <c r="BH231" s="22">
        <v>11.006237898117654</v>
      </c>
      <c r="BI231" s="22">
        <v>8.0288973122732781</v>
      </c>
      <c r="BJ231" s="22">
        <v>3.5609971402325975</v>
      </c>
      <c r="BK231" s="25">
        <v>21.333727153684208</v>
      </c>
      <c r="BL231" s="25">
        <v>12.47610690067811</v>
      </c>
      <c r="BM231" s="25">
        <v>9.1011462853824074</v>
      </c>
      <c r="BN231" s="25">
        <v>11.493006171234132</v>
      </c>
      <c r="BO231" s="25">
        <v>21.349714733684209</v>
      </c>
      <c r="BP231" s="25">
        <v>11.761529506504695</v>
      </c>
      <c r="BQ231" s="25">
        <v>8.579872025040336</v>
      </c>
      <c r="BR231" s="25">
        <v>10.296238445297586</v>
      </c>
      <c r="BS231" s="25">
        <v>21.476371445684208</v>
      </c>
      <c r="BT231" s="25">
        <v>12.160268661479028</v>
      </c>
      <c r="BU231" s="25">
        <v>8.8707466871461822</v>
      </c>
      <c r="BV231" s="25">
        <v>10.153773016476194</v>
      </c>
      <c r="BW231" s="25">
        <v>21.57147117968421</v>
      </c>
      <c r="BX231" s="25">
        <v>12.201422386058418</v>
      </c>
      <c r="BY231" s="25">
        <v>8.9007677562639067</v>
      </c>
      <c r="BZ231" s="25">
        <v>9.8314146511417171</v>
      </c>
      <c r="CA231" s="25">
        <v>21.67990781468421</v>
      </c>
      <c r="CB231" s="25">
        <v>12.165951858738438</v>
      </c>
      <c r="CC231" s="25">
        <v>8.8748925004225789</v>
      </c>
      <c r="CD231" s="25">
        <v>9.8567365325683323</v>
      </c>
      <c r="CE231" s="25">
        <v>21.812335990684208</v>
      </c>
      <c r="CF231" s="25">
        <v>11.985652006568641</v>
      </c>
      <c r="CG231" s="25">
        <v>8.7433662684903286</v>
      </c>
      <c r="CH231" s="25">
        <v>9.6050762009272024</v>
      </c>
      <c r="CI231" s="25">
        <v>21.960705476684208</v>
      </c>
      <c r="CJ231" s="25">
        <v>11.823950794633634</v>
      </c>
      <c r="CK231" s="25">
        <v>8.6254074856696921</v>
      </c>
      <c r="CL231" s="25">
        <v>9.3801724244662008</v>
      </c>
      <c r="CM231" s="25">
        <v>22.12090967168421</v>
      </c>
      <c r="CN231" s="25">
        <v>11.7424614576467</v>
      </c>
      <c r="CO231" s="25">
        <v>8.565962148873437</v>
      </c>
      <c r="CP231" s="25">
        <v>9.1559181585650329</v>
      </c>
      <c r="CQ231" s="25">
        <v>22.289774825684209</v>
      </c>
      <c r="CR231" s="25">
        <v>11.671396345013479</v>
      </c>
      <c r="CS231" s="25">
        <v>8.5141211386118965</v>
      </c>
      <c r="CT231" s="25">
        <v>8.8284683812470472</v>
      </c>
      <c r="CU231" s="25">
        <v>22.430057438684209</v>
      </c>
      <c r="CV231" s="25">
        <v>11.560766791282266</v>
      </c>
      <c r="CW231" s="25">
        <v>8.4334184194055055</v>
      </c>
      <c r="CX231" s="25">
        <v>8.4479035805710598</v>
      </c>
      <c r="CY231" s="25">
        <v>22.658512519684209</v>
      </c>
      <c r="CZ231" s="25">
        <v>11.220321481471467</v>
      </c>
      <c r="DA231" s="25">
        <v>8.1850683057500984</v>
      </c>
      <c r="DB231" s="25">
        <v>7.451228265189398</v>
      </c>
      <c r="DC231" s="25">
        <v>22.864616129684208</v>
      </c>
      <c r="DD231" s="25">
        <v>11.683258971505404</v>
      </c>
      <c r="DE231" s="25">
        <v>8.5227747594802779</v>
      </c>
      <c r="DF231" s="25">
        <v>6.6712355176367204</v>
      </c>
      <c r="DG231" s="25">
        <v>23.044200925684208</v>
      </c>
      <c r="DH231" s="25">
        <v>12.179832942310117</v>
      </c>
      <c r="DI231" s="25">
        <v>8.885018557628662</v>
      </c>
      <c r="DJ231" s="25">
        <v>6.1047384828685427</v>
      </c>
      <c r="DK231" s="25">
        <v>23.190684786684209</v>
      </c>
      <c r="DL231" s="25">
        <v>12.189274761473843</v>
      </c>
      <c r="DM231" s="25">
        <v>8.891906233254824</v>
      </c>
      <c r="DN231" s="25">
        <v>5.8535481965002401</v>
      </c>
      <c r="DO231" s="27">
        <v>21.33392043668421</v>
      </c>
      <c r="DP231" s="27">
        <v>12.476106900678104</v>
      </c>
      <c r="DQ231" s="27">
        <v>9.1011462853824039</v>
      </c>
      <c r="DR231" s="27">
        <v>11.493006171234132</v>
      </c>
      <c r="DS231" s="27">
        <v>21.346641428684208</v>
      </c>
      <c r="DT231" s="27">
        <v>11.996768412482217</v>
      </c>
      <c r="DU231" s="27">
        <v>8.7514755318360642</v>
      </c>
      <c r="DV231" s="27">
        <v>9.1706960415844776</v>
      </c>
      <c r="DW231" s="27">
        <v>21.52299098868421</v>
      </c>
      <c r="DX231" s="27">
        <v>11.842103720219669</v>
      </c>
      <c r="DY231" s="27">
        <v>8.6386497921505043</v>
      </c>
      <c r="DZ231" s="27">
        <v>8.916327912149459</v>
      </c>
      <c r="EA231" s="27">
        <v>21.716786335684208</v>
      </c>
      <c r="EB231" s="27">
        <v>11.399094199068534</v>
      </c>
      <c r="EC231" s="27">
        <v>8.3154805142730819</v>
      </c>
      <c r="ED231" s="27">
        <v>8.3997267376529301</v>
      </c>
      <c r="EE231" s="27">
        <v>21.941501117684208</v>
      </c>
      <c r="EF231" s="27">
        <v>11.562054799072339</v>
      </c>
      <c r="EG231" s="27">
        <v>8.4343580031560688</v>
      </c>
      <c r="EH231" s="27">
        <v>8.2682539853343471</v>
      </c>
      <c r="EI231" s="27">
        <v>22.175477098684208</v>
      </c>
      <c r="EJ231" s="27">
        <v>11.807719630495004</v>
      </c>
      <c r="EK231" s="27">
        <v>8.6135670774090283</v>
      </c>
      <c r="EL231" s="27">
        <v>7.8375243398209768</v>
      </c>
      <c r="EM231" s="27">
        <v>22.375679980684207</v>
      </c>
      <c r="EN231" s="27">
        <v>11.736607538551285</v>
      </c>
      <c r="EO231" s="27">
        <v>8.5616917963945482</v>
      </c>
      <c r="EP231" s="27">
        <v>7.4853226113914388</v>
      </c>
      <c r="EQ231" s="27">
        <v>22.46830142368421</v>
      </c>
      <c r="ER231" s="27">
        <v>11.605130478475786</v>
      </c>
      <c r="ES231" s="27">
        <v>8.4657811115595152</v>
      </c>
      <c r="ET231" s="27">
        <v>7.1362706997778105</v>
      </c>
      <c r="EU231" s="27">
        <v>22.567523104684209</v>
      </c>
      <c r="EV231" s="27">
        <v>11.388799762219039</v>
      </c>
      <c r="EW231" s="27">
        <v>8.3079708659157241</v>
      </c>
      <c r="EX231" s="27">
        <v>6.7123444384025284</v>
      </c>
      <c r="EY231" s="27">
        <v>22.677221203684208</v>
      </c>
      <c r="EZ231" s="27">
        <v>11.058177324275599</v>
      </c>
      <c r="FA231" s="27">
        <v>8.0667864005285725</v>
      </c>
      <c r="FB231" s="27">
        <v>6.1800703094838383</v>
      </c>
      <c r="FC231" s="27">
        <v>23.14175294168421</v>
      </c>
      <c r="FD231" s="27">
        <v>10.923930490637334</v>
      </c>
      <c r="FE231" s="27">
        <v>7.9688552044416872</v>
      </c>
      <c r="FF231" s="27">
        <v>4.5072829141173862</v>
      </c>
      <c r="FG231" s="27">
        <v>23.48595778468421</v>
      </c>
      <c r="FH231" s="27">
        <v>11.033527680861715</v>
      </c>
      <c r="FI231" s="27">
        <v>8.048804828842929</v>
      </c>
      <c r="FJ231" s="27">
        <v>3.7569592041799176</v>
      </c>
      <c r="FK231" s="27">
        <v>23.731711798684209</v>
      </c>
      <c r="FL231" s="27">
        <v>11.312513625956502</v>
      </c>
      <c r="FM231" s="27">
        <v>8.2523211916063257</v>
      </c>
      <c r="FN231" s="27">
        <v>3.5691240411636578</v>
      </c>
      <c r="FO231" s="27">
        <v>23.903554936684209</v>
      </c>
      <c r="FP231" s="27">
        <v>11.1031777615786</v>
      </c>
      <c r="FQ231" s="27">
        <v>8.0996135930222923</v>
      </c>
      <c r="FR231" s="27">
        <v>3.9536796961270113</v>
      </c>
      <c r="FS231" s="28">
        <v>21.33461830868421</v>
      </c>
      <c r="FT231" s="28">
        <v>12.476106900678104</v>
      </c>
      <c r="FU231" s="28">
        <v>9.1011462853824039</v>
      </c>
      <c r="FV231" s="28">
        <v>11.493006171234132</v>
      </c>
      <c r="FW231" s="28">
        <v>21.356428495684209</v>
      </c>
      <c r="FX231" s="28">
        <v>12.061487414147972</v>
      </c>
      <c r="FY231" s="28">
        <v>8.798687142500599</v>
      </c>
      <c r="FZ231" s="28">
        <v>9.1590716060392197</v>
      </c>
      <c r="GA231" s="28">
        <v>21.552115353684208</v>
      </c>
      <c r="GB231" s="28">
        <v>11.980637085234321</v>
      </c>
      <c r="GC231" s="28">
        <v>8.7397079531972093</v>
      </c>
      <c r="GD231" s="28">
        <v>8.9083248453011805</v>
      </c>
      <c r="GE231" s="28">
        <v>21.76779405868421</v>
      </c>
      <c r="GF231" s="28">
        <v>11.827060482675652</v>
      </c>
      <c r="GG231" s="28">
        <v>8.6276759598016977</v>
      </c>
      <c r="GH231" s="28">
        <v>8.404535883039248</v>
      </c>
      <c r="GI231" s="28">
        <v>22.032187743684208</v>
      </c>
      <c r="GJ231" s="28">
        <v>11.703880966414067</v>
      </c>
      <c r="GK231" s="28">
        <v>8.5378182176563175</v>
      </c>
      <c r="GL231" s="28">
        <v>8.2833811122680849</v>
      </c>
      <c r="GM231" s="28">
        <v>22.328516999684208</v>
      </c>
      <c r="GN231" s="28">
        <v>11.403378385423487</v>
      </c>
      <c r="GO231" s="28">
        <v>8.3186057685724126</v>
      </c>
      <c r="GP231" s="28">
        <v>7.8738244560755177</v>
      </c>
      <c r="GQ231" s="28">
        <v>22.48999860668421</v>
      </c>
      <c r="GR231" s="28">
        <v>11.256142919171809</v>
      </c>
      <c r="GS231" s="28">
        <v>8.2111995458283484</v>
      </c>
      <c r="GT231" s="28">
        <v>7.5228181504919718</v>
      </c>
      <c r="GU231" s="28">
        <v>22.634337204684208</v>
      </c>
      <c r="GV231" s="28">
        <v>11.144118420413657</v>
      </c>
      <c r="GW231" s="28">
        <v>8.1294792336459345</v>
      </c>
      <c r="GX231" s="28">
        <v>7.1780186991666035</v>
      </c>
      <c r="GY231" s="28">
        <v>22.79575083568421</v>
      </c>
      <c r="GZ231" s="28">
        <v>11.026681248807778</v>
      </c>
      <c r="HA231" s="28">
        <v>8.0438104519790699</v>
      </c>
      <c r="HB231" s="28">
        <v>6.8069075070042793</v>
      </c>
      <c r="HC231" s="28">
        <v>22.986517771684209</v>
      </c>
      <c r="HD231" s="28">
        <v>10.883361476275651</v>
      </c>
      <c r="HE231" s="28">
        <v>7.9392606732871505</v>
      </c>
      <c r="HF231" s="28">
        <v>6.3925436668554845</v>
      </c>
      <c r="HG231" s="28">
        <v>23.754110562684211</v>
      </c>
      <c r="HH231" s="28">
        <v>9.9036912388248926</v>
      </c>
      <c r="HI231" s="28">
        <v>7.2246048745307245</v>
      </c>
      <c r="HJ231" s="28">
        <v>4.8091264396312781</v>
      </c>
      <c r="HK231" s="28">
        <v>24.390045626684209</v>
      </c>
      <c r="HL231" s="28">
        <v>10.028034698408627</v>
      </c>
      <c r="HM231" s="28">
        <v>7.3153116971246046</v>
      </c>
      <c r="HN231" s="28">
        <v>3.0015198794405329</v>
      </c>
      <c r="HO231" s="28">
        <v>24.73936745968421</v>
      </c>
      <c r="HP231" s="28">
        <v>10.36159528814658</v>
      </c>
      <c r="HQ231" s="28">
        <v>7.5586395033394211</v>
      </c>
      <c r="HR231" s="28">
        <v>2.0554580132271454</v>
      </c>
      <c r="HS231" s="28">
        <v>24.901795996684207</v>
      </c>
      <c r="HT231" s="28">
        <v>10.170348635526544</v>
      </c>
      <c r="HU231" s="28">
        <v>7.4191277328856069</v>
      </c>
      <c r="HV231" s="28">
        <v>1.515057085372959</v>
      </c>
      <c r="HW231" s="29">
        <v>21.33461830868421</v>
      </c>
      <c r="HX231" s="29">
        <v>12.476106900678104</v>
      </c>
      <c r="HY231" s="29">
        <v>9.1011462853824039</v>
      </c>
      <c r="HZ231" s="29">
        <v>11.493006171234132</v>
      </c>
      <c r="IA231" s="29">
        <v>21.35398339668421</v>
      </c>
      <c r="IB231" s="29">
        <v>12.001011515480533</v>
      </c>
      <c r="IC231" s="29">
        <v>8.7545708163987133</v>
      </c>
      <c r="ID231" s="29">
        <v>9.1837137881618993</v>
      </c>
      <c r="IE231" s="29">
        <v>21.67069445468421</v>
      </c>
      <c r="IF231" s="29">
        <v>11.464062052310071</v>
      </c>
      <c r="IG231" s="29">
        <v>8.362873658697513</v>
      </c>
      <c r="IH231" s="29">
        <v>8.8019625781494817</v>
      </c>
      <c r="II231" s="29">
        <v>21.922039422684207</v>
      </c>
      <c r="IJ231" s="29">
        <v>11.944321444884757</v>
      </c>
      <c r="IK231" s="29">
        <v>8.7132161991668919</v>
      </c>
      <c r="IL231" s="29">
        <v>8.2812512266952787</v>
      </c>
      <c r="IM231" s="29">
        <v>22.206267322684209</v>
      </c>
      <c r="IN231" s="29">
        <v>11.549486135382786</v>
      </c>
      <c r="IO231" s="29">
        <v>8.4251893379818235</v>
      </c>
      <c r="IP231" s="29">
        <v>8.1550968828916872</v>
      </c>
      <c r="IQ231" s="29">
        <v>22.38071042868421</v>
      </c>
      <c r="IR231" s="29">
        <v>11.589446834027635</v>
      </c>
      <c r="IS231" s="29">
        <v>8.4543401112902092</v>
      </c>
      <c r="IT231" s="29">
        <v>7.7653424391938053</v>
      </c>
      <c r="IU231" s="29">
        <v>22.50539899468421</v>
      </c>
      <c r="IV231" s="29">
        <v>11.347942304607427</v>
      </c>
      <c r="IW231" s="29">
        <v>8.2781659194262165</v>
      </c>
      <c r="IX231" s="29">
        <v>7.4544088456669755</v>
      </c>
      <c r="IY231" s="29">
        <v>22.649223561684209</v>
      </c>
      <c r="IZ231" s="29">
        <v>11.263437012457649</v>
      </c>
      <c r="JA231" s="29">
        <v>8.2165204853283171</v>
      </c>
      <c r="JB231" s="29">
        <v>7.1781812469192658</v>
      </c>
      <c r="JC231" s="29">
        <v>22.809862379684208</v>
      </c>
      <c r="JD231" s="29">
        <v>11.124327372172218</v>
      </c>
      <c r="JE231" s="29">
        <v>8.115041939494775</v>
      </c>
      <c r="JF231" s="29">
        <v>6.8736816895641937</v>
      </c>
      <c r="JG231" s="29">
        <v>23.00577788168421</v>
      </c>
      <c r="JH231" s="29">
        <v>10.960846299668036</v>
      </c>
      <c r="JI231" s="29">
        <v>7.9957847731690439</v>
      </c>
      <c r="JJ231" s="29">
        <v>6.2981269022389235</v>
      </c>
      <c r="JK231" s="29">
        <v>23.776121837684208</v>
      </c>
      <c r="JL231" s="29">
        <v>11.320750787840533</v>
      </c>
      <c r="JM231" s="29">
        <v>8.2583300865187983</v>
      </c>
      <c r="JN231" s="29">
        <v>3.9213135252980535</v>
      </c>
      <c r="JO231" s="29">
        <v>24.272372793684209</v>
      </c>
      <c r="JP231" s="29">
        <v>10.614686789572691</v>
      </c>
      <c r="JQ231" s="29">
        <v>7.7432662299620434</v>
      </c>
      <c r="JR231" s="29">
        <v>2.5313239099151303</v>
      </c>
      <c r="JS231" s="29">
        <v>24.417362585684209</v>
      </c>
      <c r="JT231" s="29">
        <v>10.323530664546675</v>
      </c>
      <c r="JU231" s="29">
        <v>7.5308718903782079</v>
      </c>
      <c r="JV231" s="29">
        <v>2.0197915662084576</v>
      </c>
      <c r="JW231" s="29">
        <v>24.37366642568421</v>
      </c>
      <c r="JX231" s="29">
        <v>10.361737612634228</v>
      </c>
      <c r="JY231" s="29">
        <v>7.5587433270716469</v>
      </c>
      <c r="JZ231" s="29">
        <v>2.5434447435364937</v>
      </c>
    </row>
    <row r="232" spans="1:286" ht="15" thickBot="1" x14ac:dyDescent="0.4">
      <c r="A232" s="2"/>
      <c r="B232" s="74" t="s">
        <v>703</v>
      </c>
      <c r="C232" s="74" t="s">
        <v>536</v>
      </c>
      <c r="D232" s="74" t="s">
        <v>850</v>
      </c>
      <c r="E232" s="87">
        <v>337826</v>
      </c>
      <c r="F232" s="84">
        <v>553939</v>
      </c>
      <c r="G232" s="22">
        <v>3.7303278688524721</v>
      </c>
      <c r="H232" s="22">
        <v>0.61417004048583212</v>
      </c>
      <c r="I232" s="22">
        <v>0.44141610087294048</v>
      </c>
      <c r="J232" s="22">
        <v>3.7303278688524721</v>
      </c>
      <c r="K232" s="22">
        <v>2.6844262295081971</v>
      </c>
      <c r="L232" s="22">
        <v>0.44197031039136303</v>
      </c>
      <c r="M232" s="22">
        <v>0.31765276430649858</v>
      </c>
      <c r="N232" s="22">
        <v>2.6844262295081971</v>
      </c>
      <c r="O232" s="22">
        <v>2.6844262295081971</v>
      </c>
      <c r="P232" s="22">
        <v>0.44197031039136303</v>
      </c>
      <c r="Q232" s="22">
        <v>0.31765276430649858</v>
      </c>
      <c r="R232" s="22">
        <v>2.6844262295081971</v>
      </c>
      <c r="S232" s="22">
        <v>2.6844262295081971</v>
      </c>
      <c r="T232" s="22">
        <v>0.44197031039136303</v>
      </c>
      <c r="U232" s="22">
        <v>0.31765276430649858</v>
      </c>
      <c r="V232" s="22">
        <v>2.6844262295081971</v>
      </c>
      <c r="W232" s="22">
        <v>2.6844262295081971</v>
      </c>
      <c r="X232" s="22">
        <v>0.44197031039136303</v>
      </c>
      <c r="Y232" s="22">
        <v>0.31765276430649858</v>
      </c>
      <c r="Z232" s="22">
        <v>2.6844262295081971</v>
      </c>
      <c r="AA232" s="22">
        <v>2.6844262295081971</v>
      </c>
      <c r="AB232" s="22">
        <v>0.44197031039136303</v>
      </c>
      <c r="AC232" s="22">
        <v>0.31765276430649858</v>
      </c>
      <c r="AD232" s="22">
        <v>1.2290952405303486</v>
      </c>
      <c r="AE232" s="22">
        <v>2.6844262295081971</v>
      </c>
      <c r="AF232" s="22">
        <v>0.44197031039136303</v>
      </c>
      <c r="AG232" s="22">
        <v>0.31765276430649858</v>
      </c>
      <c r="AH232" s="22">
        <v>-2.3485259343886753</v>
      </c>
      <c r="AI232" s="22">
        <v>2.6844262295081971</v>
      </c>
      <c r="AJ232" s="22">
        <v>0.44197031039136303</v>
      </c>
      <c r="AK232" s="22">
        <v>0.31765276430649858</v>
      </c>
      <c r="AL232" s="22">
        <v>-4.7137228336211194</v>
      </c>
      <c r="AM232" s="22">
        <v>2.6844262295081971</v>
      </c>
      <c r="AN232" s="22">
        <v>0.44197031039136303</v>
      </c>
      <c r="AO232" s="22">
        <v>0.31765276430649858</v>
      </c>
      <c r="AP232" s="22">
        <v>-7.8583705903854195</v>
      </c>
      <c r="AQ232" s="22">
        <v>0.27346275628604444</v>
      </c>
      <c r="AR232" s="22">
        <v>0.10379608267791468</v>
      </c>
      <c r="AS232" s="22">
        <v>8.4811510895870634E-2</v>
      </c>
      <c r="AT232" s="22">
        <v>-10.551970243175901</v>
      </c>
      <c r="AU232" s="22">
        <v>1.6794871794871795</v>
      </c>
      <c r="AV232" s="22">
        <v>0.44197031039136303</v>
      </c>
      <c r="AW232" s="22">
        <v>0.31765276430649858</v>
      </c>
      <c r="AX232" s="22">
        <v>-16.24372557408752</v>
      </c>
      <c r="AY232" s="22">
        <v>1.6794871794871795</v>
      </c>
      <c r="AZ232" s="22">
        <v>0.44197031039136303</v>
      </c>
      <c r="BA232" s="22">
        <v>0.31765276430649858</v>
      </c>
      <c r="BB232" s="22">
        <v>-18.665486266106043</v>
      </c>
      <c r="BC232" s="22">
        <v>1.6794871794871795</v>
      </c>
      <c r="BD232" s="22">
        <v>0.44197031039136303</v>
      </c>
      <c r="BE232" s="22">
        <v>0.31765276430649858</v>
      </c>
      <c r="BF232" s="22">
        <v>-19.22409425039902</v>
      </c>
      <c r="BG232" s="22">
        <v>1.6794871794871795</v>
      </c>
      <c r="BH232" s="22">
        <v>0.44197031039136303</v>
      </c>
      <c r="BI232" s="22">
        <v>0.31765276430649858</v>
      </c>
      <c r="BJ232" s="22">
        <v>-18.836897498846284</v>
      </c>
      <c r="BK232" s="25">
        <v>3.7303278688524721</v>
      </c>
      <c r="BL232" s="25">
        <v>0.61417004048583212</v>
      </c>
      <c r="BM232" s="25">
        <v>0.44141610087294048</v>
      </c>
      <c r="BN232" s="25">
        <v>3.7303278688524721</v>
      </c>
      <c r="BO232" s="25">
        <v>1.6319048588099059</v>
      </c>
      <c r="BP232" s="25">
        <v>0.26868069200379013</v>
      </c>
      <c r="BQ232" s="25">
        <v>0.19310610356431476</v>
      </c>
      <c r="BR232" s="25">
        <v>1.6319048588099059</v>
      </c>
      <c r="BS232" s="25">
        <v>1.1498185929470932</v>
      </c>
      <c r="BT232" s="25">
        <v>0.18930886415593168</v>
      </c>
      <c r="BU232" s="25">
        <v>0.13606000808879279</v>
      </c>
      <c r="BV232" s="25">
        <v>1.1498185929470932</v>
      </c>
      <c r="BW232" s="25">
        <v>2.6844262295081971</v>
      </c>
      <c r="BX232" s="25">
        <v>0.44197031039136303</v>
      </c>
      <c r="BY232" s="25">
        <v>0.31765276430649858</v>
      </c>
      <c r="BZ232" s="25">
        <v>2.6844262295081971</v>
      </c>
      <c r="CA232" s="25">
        <v>2.6844262295081971</v>
      </c>
      <c r="CB232" s="25">
        <v>0.44197031039136303</v>
      </c>
      <c r="CC232" s="25">
        <v>0.31765276430649858</v>
      </c>
      <c r="CD232" s="25">
        <v>2.6844262295081971</v>
      </c>
      <c r="CE232" s="25">
        <v>2.6844262295081971</v>
      </c>
      <c r="CF232" s="25">
        <v>0.44197031039136303</v>
      </c>
      <c r="CG232" s="25">
        <v>0.31765276430649858</v>
      </c>
      <c r="CH232" s="25">
        <v>2.6844262295081971</v>
      </c>
      <c r="CI232" s="25">
        <v>2.6844262295081971</v>
      </c>
      <c r="CJ232" s="25">
        <v>0.44197031039136303</v>
      </c>
      <c r="CK232" s="25">
        <v>0.31765276430649858</v>
      </c>
      <c r="CL232" s="25">
        <v>2.6844262295081971</v>
      </c>
      <c r="CM232" s="25">
        <v>2.6844262295081971</v>
      </c>
      <c r="CN232" s="25">
        <v>0.44197031039136303</v>
      </c>
      <c r="CO232" s="25">
        <v>0.31765276430649858</v>
      </c>
      <c r="CP232" s="25">
        <v>2.6844262295081971</v>
      </c>
      <c r="CQ232" s="25">
        <v>2.6844262295081971</v>
      </c>
      <c r="CR232" s="25">
        <v>0.44197031039136303</v>
      </c>
      <c r="CS232" s="25">
        <v>0.31765276430649858</v>
      </c>
      <c r="CT232" s="25">
        <v>2.6844262295081971</v>
      </c>
      <c r="CU232" s="25">
        <v>2.6844262295081971</v>
      </c>
      <c r="CV232" s="25">
        <v>0.44197031039136303</v>
      </c>
      <c r="CW232" s="25">
        <v>0.31765276430649858</v>
      </c>
      <c r="CX232" s="25">
        <v>2.6844262295081971</v>
      </c>
      <c r="CY232" s="25">
        <v>2.6844262295081971</v>
      </c>
      <c r="CZ232" s="25">
        <v>0.44197031039136303</v>
      </c>
      <c r="DA232" s="25">
        <v>0.31765276430649858</v>
      </c>
      <c r="DB232" s="25">
        <v>2.6844262295081971</v>
      </c>
      <c r="DC232" s="25">
        <v>2.6844262295081971</v>
      </c>
      <c r="DD232" s="25">
        <v>0.44197031039136303</v>
      </c>
      <c r="DE232" s="25">
        <v>0.31765276430649858</v>
      </c>
      <c r="DF232" s="25">
        <v>2.6844262295081971</v>
      </c>
      <c r="DG232" s="25">
        <v>2.6844262295081971</v>
      </c>
      <c r="DH232" s="25">
        <v>0.44197031039136303</v>
      </c>
      <c r="DI232" s="25">
        <v>0.31765276430649858</v>
      </c>
      <c r="DJ232" s="25">
        <v>2.6844262295081971</v>
      </c>
      <c r="DK232" s="25">
        <v>2.6844262295081971</v>
      </c>
      <c r="DL232" s="25">
        <v>0.44197031039136303</v>
      </c>
      <c r="DM232" s="25">
        <v>0.31765276430649858</v>
      </c>
      <c r="DN232" s="25">
        <v>2.6844262295081971</v>
      </c>
      <c r="DO232" s="27">
        <v>3.7303278688524721</v>
      </c>
      <c r="DP232" s="27">
        <v>0.61417004048583212</v>
      </c>
      <c r="DQ232" s="27">
        <v>0.44141610087294048</v>
      </c>
      <c r="DR232" s="27">
        <v>3.7303278688524721</v>
      </c>
      <c r="DS232" s="27">
        <v>2.6844262295081971</v>
      </c>
      <c r="DT232" s="27">
        <v>0.44197031039136303</v>
      </c>
      <c r="DU232" s="27">
        <v>0.31765276430649858</v>
      </c>
      <c r="DV232" s="27">
        <v>2.6844262295081971</v>
      </c>
      <c r="DW232" s="27">
        <v>2.6844262295081971</v>
      </c>
      <c r="DX232" s="27">
        <v>0.44197031039136303</v>
      </c>
      <c r="DY232" s="27">
        <v>0.31765276430649858</v>
      </c>
      <c r="DZ232" s="27">
        <v>2.6844262295081971</v>
      </c>
      <c r="EA232" s="27">
        <v>2.6844262295081971</v>
      </c>
      <c r="EB232" s="27">
        <v>0.44197031039136303</v>
      </c>
      <c r="EC232" s="27">
        <v>0.31765276430649858</v>
      </c>
      <c r="ED232" s="27">
        <v>2.6844262295081971</v>
      </c>
      <c r="EE232" s="27">
        <v>2.6844262295081971</v>
      </c>
      <c r="EF232" s="27">
        <v>0.44197031039136303</v>
      </c>
      <c r="EG232" s="27">
        <v>0.31765276430649858</v>
      </c>
      <c r="EH232" s="27">
        <v>2.6844262295081971</v>
      </c>
      <c r="EI232" s="27">
        <v>2.6844262295081971</v>
      </c>
      <c r="EJ232" s="27">
        <v>0.44197031039136303</v>
      </c>
      <c r="EK232" s="27">
        <v>0.31765276430649858</v>
      </c>
      <c r="EL232" s="27">
        <v>1.2285572993951419</v>
      </c>
      <c r="EM232" s="27">
        <v>2.6844262295081971</v>
      </c>
      <c r="EN232" s="27">
        <v>0.44197031039136303</v>
      </c>
      <c r="EO232" s="27">
        <v>0.31765276430649858</v>
      </c>
      <c r="EP232" s="27">
        <v>-2.3496947287073624</v>
      </c>
      <c r="EQ232" s="27">
        <v>2.6844262295081971</v>
      </c>
      <c r="ER232" s="27">
        <v>0.44197031039136303</v>
      </c>
      <c r="ES232" s="27">
        <v>0.31765276430649858</v>
      </c>
      <c r="ET232" s="27">
        <v>-4.7148736605698787</v>
      </c>
      <c r="EU232" s="27">
        <v>2.6844262295081971</v>
      </c>
      <c r="EV232" s="27">
        <v>0.44197031039136303</v>
      </c>
      <c r="EW232" s="27">
        <v>0.31765276430649858</v>
      </c>
      <c r="EX232" s="27">
        <v>-7.8577771571129205</v>
      </c>
      <c r="EY232" s="27">
        <v>0.4387086650606119</v>
      </c>
      <c r="EZ232" s="27">
        <v>0.16651715754125415</v>
      </c>
      <c r="FA232" s="27">
        <v>0.13606073906452376</v>
      </c>
      <c r="FB232" s="27">
        <v>-10.496539483915285</v>
      </c>
      <c r="FC232" s="27">
        <v>1.6794871794871795</v>
      </c>
      <c r="FD232" s="27">
        <v>0.44197031039136303</v>
      </c>
      <c r="FE232" s="27">
        <v>0.31765276430649858</v>
      </c>
      <c r="FF232" s="27">
        <v>-15.975449192396312</v>
      </c>
      <c r="FG232" s="27">
        <v>1.6794871794871795</v>
      </c>
      <c r="FH232" s="27">
        <v>0.44197031039136303</v>
      </c>
      <c r="FI232" s="27">
        <v>0.31765276430649858</v>
      </c>
      <c r="FJ232" s="27">
        <v>-18.257243178317637</v>
      </c>
      <c r="FK232" s="27">
        <v>1.6794871794871795</v>
      </c>
      <c r="FL232" s="27">
        <v>0.44197031039136303</v>
      </c>
      <c r="FM232" s="27">
        <v>0.31765276430649858</v>
      </c>
      <c r="FN232" s="27">
        <v>-18.786154726219891</v>
      </c>
      <c r="FO232" s="27">
        <v>1.6794871794871795</v>
      </c>
      <c r="FP232" s="27">
        <v>0.44197031039136303</v>
      </c>
      <c r="FQ232" s="27">
        <v>0.31765276430649858</v>
      </c>
      <c r="FR232" s="27">
        <v>-18.386980398145823</v>
      </c>
      <c r="FS232" s="28">
        <v>3.7303278688524721</v>
      </c>
      <c r="FT232" s="28">
        <v>0.61417004048583212</v>
      </c>
      <c r="FU232" s="28">
        <v>0.44141610087294048</v>
      </c>
      <c r="FV232" s="28">
        <v>3.7303278688524721</v>
      </c>
      <c r="FW232" s="28">
        <v>2.6844262295081971</v>
      </c>
      <c r="FX232" s="28">
        <v>0.44197031039136303</v>
      </c>
      <c r="FY232" s="28">
        <v>0.31765276430649858</v>
      </c>
      <c r="FZ232" s="28">
        <v>2.6844262295081971</v>
      </c>
      <c r="GA232" s="28">
        <v>2.6844262295081971</v>
      </c>
      <c r="GB232" s="28">
        <v>0.44197031039136303</v>
      </c>
      <c r="GC232" s="28">
        <v>0.31765276430649858</v>
      </c>
      <c r="GD232" s="28">
        <v>2.6844262295081971</v>
      </c>
      <c r="GE232" s="28">
        <v>2.6844262295081971</v>
      </c>
      <c r="GF232" s="28">
        <v>0.44197031039136303</v>
      </c>
      <c r="GG232" s="28">
        <v>0.31765276430649858</v>
      </c>
      <c r="GH232" s="28">
        <v>2.6844262295081971</v>
      </c>
      <c r="GI232" s="28">
        <v>2.6844262295081971</v>
      </c>
      <c r="GJ232" s="28">
        <v>0.44197031039136303</v>
      </c>
      <c r="GK232" s="28">
        <v>0.31765276430649858</v>
      </c>
      <c r="GL232" s="28">
        <v>2.6844262295081971</v>
      </c>
      <c r="GM232" s="28">
        <v>2.6844262295081971</v>
      </c>
      <c r="GN232" s="28">
        <v>0.44197031039136303</v>
      </c>
      <c r="GO232" s="28">
        <v>0.31765276430649858</v>
      </c>
      <c r="GP232" s="28">
        <v>1.2704657794962735</v>
      </c>
      <c r="GQ232" s="28">
        <v>2.6844262295081971</v>
      </c>
      <c r="GR232" s="28">
        <v>0.44197031039136303</v>
      </c>
      <c r="GS232" s="28">
        <v>0.31765276430649858</v>
      </c>
      <c r="GT232" s="28">
        <v>-2.3157022218386274</v>
      </c>
      <c r="GU232" s="28">
        <v>2.6844262295081971</v>
      </c>
      <c r="GV232" s="28">
        <v>0.44197031039136303</v>
      </c>
      <c r="GW232" s="28">
        <v>0.31765276430649858</v>
      </c>
      <c r="GX232" s="28">
        <v>-4.6824680939437826</v>
      </c>
      <c r="GY232" s="28">
        <v>0.88230959924277641</v>
      </c>
      <c r="GZ232" s="28">
        <v>0.33489123474908306</v>
      </c>
      <c r="HA232" s="28">
        <v>0.27363876238940976</v>
      </c>
      <c r="HB232" s="28">
        <v>-7.7470403311089413</v>
      </c>
      <c r="HC232" s="28">
        <v>1.6794871794871795</v>
      </c>
      <c r="HD232" s="28">
        <v>0.44197031039136303</v>
      </c>
      <c r="HE232" s="28">
        <v>0.31765276430649858</v>
      </c>
      <c r="HF232" s="28">
        <v>-12.08441151170387</v>
      </c>
      <c r="HG232" s="28">
        <v>1.6794871794871795</v>
      </c>
      <c r="HH232" s="28">
        <v>0.44197031039136303</v>
      </c>
      <c r="HI232" s="28">
        <v>0.31765276430649858</v>
      </c>
      <c r="HJ232" s="28">
        <v>-20.680583050840596</v>
      </c>
      <c r="HK232" s="28">
        <v>1.6794871794871795</v>
      </c>
      <c r="HL232" s="28">
        <v>0.44197031039136303</v>
      </c>
      <c r="HM232" s="28">
        <v>0.31765276430649858</v>
      </c>
      <c r="HN232" s="28">
        <v>-27.118444033860641</v>
      </c>
      <c r="HO232" s="28">
        <v>1.6794871794871795</v>
      </c>
      <c r="HP232" s="28">
        <v>0.44197031039136303</v>
      </c>
      <c r="HQ232" s="28">
        <v>0.31765276430649858</v>
      </c>
      <c r="HR232" s="28">
        <v>-31.133941080086288</v>
      </c>
      <c r="HS232" s="28">
        <v>1.6794871794871795</v>
      </c>
      <c r="HT232" s="28">
        <v>0.44197031039136303</v>
      </c>
      <c r="HU232" s="28">
        <v>0.31765276430649858</v>
      </c>
      <c r="HV232" s="28">
        <v>-33.727541194092197</v>
      </c>
      <c r="HW232" s="29">
        <v>3.7303278688524721</v>
      </c>
      <c r="HX232" s="29">
        <v>0.61417004048583212</v>
      </c>
      <c r="HY232" s="29">
        <v>0.44141610087294048</v>
      </c>
      <c r="HZ232" s="29">
        <v>3.7303278688524721</v>
      </c>
      <c r="IA232" s="29">
        <v>2.6844262295081971</v>
      </c>
      <c r="IB232" s="29">
        <v>0.44197031039136303</v>
      </c>
      <c r="IC232" s="29">
        <v>0.31765276430649858</v>
      </c>
      <c r="ID232" s="29">
        <v>2.6844262295081971</v>
      </c>
      <c r="IE232" s="29">
        <v>2.6844262295081971</v>
      </c>
      <c r="IF232" s="29">
        <v>0.44197031039136303</v>
      </c>
      <c r="IG232" s="29">
        <v>0.31765276430649858</v>
      </c>
      <c r="IH232" s="29">
        <v>2.6844262295081971</v>
      </c>
      <c r="II232" s="29">
        <v>2.6844262295081971</v>
      </c>
      <c r="IJ232" s="29">
        <v>0.44197031039136303</v>
      </c>
      <c r="IK232" s="29">
        <v>0.31765276430649858</v>
      </c>
      <c r="IL232" s="29">
        <v>2.6844262295081971</v>
      </c>
      <c r="IM232" s="29">
        <v>2.6844262295081971</v>
      </c>
      <c r="IN232" s="29">
        <v>0.44197031039136303</v>
      </c>
      <c r="IO232" s="29">
        <v>0.31765276430649858</v>
      </c>
      <c r="IP232" s="29">
        <v>2.6844262295081971</v>
      </c>
      <c r="IQ232" s="29">
        <v>2.6844262295081971</v>
      </c>
      <c r="IR232" s="29">
        <v>0.44197031039136303</v>
      </c>
      <c r="IS232" s="29">
        <v>0.31765276430649858</v>
      </c>
      <c r="IT232" s="29">
        <v>0.78239379932488617</v>
      </c>
      <c r="IU232" s="29">
        <v>2.6844262295081971</v>
      </c>
      <c r="IV232" s="29">
        <v>0.44197031039136303</v>
      </c>
      <c r="IW232" s="29">
        <v>0.31765276430649858</v>
      </c>
      <c r="IX232" s="29">
        <v>-6.7337457870735875</v>
      </c>
      <c r="IY232" s="29">
        <v>1.6794871794871795</v>
      </c>
      <c r="IZ232" s="29">
        <v>0.44197031039136303</v>
      </c>
      <c r="JA232" s="29">
        <v>0.31765276430649858</v>
      </c>
      <c r="JB232" s="29">
        <v>-12.02218823457747</v>
      </c>
      <c r="JC232" s="29">
        <v>1.6794871794871795</v>
      </c>
      <c r="JD232" s="29">
        <v>0.44197031039136303</v>
      </c>
      <c r="JE232" s="29">
        <v>0.31765276430649858</v>
      </c>
      <c r="JF232" s="29">
        <v>-15.852609209610392</v>
      </c>
      <c r="JG232" s="29">
        <v>1.6794871794871795</v>
      </c>
      <c r="JH232" s="29">
        <v>0.44197031039136303</v>
      </c>
      <c r="JI232" s="29">
        <v>0.31765276430649858</v>
      </c>
      <c r="JJ232" s="29">
        <v>-18.917235971097142</v>
      </c>
      <c r="JK232" s="29">
        <v>1.6794871794871795</v>
      </c>
      <c r="JL232" s="29">
        <v>0.44197031039136303</v>
      </c>
      <c r="JM232" s="29">
        <v>0.31765276430649858</v>
      </c>
      <c r="JN232" s="29">
        <v>-25.980087680150007</v>
      </c>
      <c r="JO232" s="29">
        <v>1.6794871794871795</v>
      </c>
      <c r="JP232" s="29">
        <v>0.44197031039136303</v>
      </c>
      <c r="JQ232" s="29">
        <v>0.31765276430649858</v>
      </c>
      <c r="JR232" s="29">
        <v>-30.726317723881962</v>
      </c>
      <c r="JS232" s="29">
        <v>1.6794871794871795</v>
      </c>
      <c r="JT232" s="29">
        <v>0.44197031039136303</v>
      </c>
      <c r="JU232" s="29">
        <v>0.31765276430649858</v>
      </c>
      <c r="JV232" s="29">
        <v>-33.377403454621756</v>
      </c>
      <c r="JW232" s="29">
        <v>1.6794871794871795</v>
      </c>
      <c r="JX232" s="29">
        <v>0.44197031039136303</v>
      </c>
      <c r="JY232" s="29">
        <v>0.31765276430649858</v>
      </c>
      <c r="JZ232" s="29">
        <v>-32.180363410178828</v>
      </c>
    </row>
    <row r="233" spans="1:286" ht="15" thickBot="1" x14ac:dyDescent="0.4">
      <c r="A233" s="2"/>
      <c r="B233" s="74" t="s">
        <v>704</v>
      </c>
      <c r="C233" s="74" t="s">
        <v>555</v>
      </c>
      <c r="D233" s="74" t="s">
        <v>849</v>
      </c>
      <c r="E233" s="87">
        <v>379058</v>
      </c>
      <c r="F233" s="84">
        <v>396289</v>
      </c>
      <c r="G233" s="22">
        <v>26.44</v>
      </c>
      <c r="H233" s="22">
        <v>11.749740725967289</v>
      </c>
      <c r="I233" s="22">
        <v>8.5712722737676561</v>
      </c>
      <c r="J233" s="22">
        <v>6.7371001840826068</v>
      </c>
      <c r="K233" s="22">
        <v>26.415837606</v>
      </c>
      <c r="L233" s="22">
        <v>11.441757524305478</v>
      </c>
      <c r="M233" s="22">
        <v>8.3466028160530676</v>
      </c>
      <c r="N233" s="22">
        <v>4.9696471246705798</v>
      </c>
      <c r="O233" s="22">
        <v>26.473117545000001</v>
      </c>
      <c r="P233" s="22">
        <v>10.729985706766296</v>
      </c>
      <c r="Q233" s="22">
        <v>7.827375184805013</v>
      </c>
      <c r="R233" s="22">
        <v>4.6737963449924038</v>
      </c>
      <c r="S233" s="22">
        <v>26.563798597999998</v>
      </c>
      <c r="T233" s="22">
        <v>9.9599073026111338</v>
      </c>
      <c r="U233" s="22">
        <v>7.2656137103943514</v>
      </c>
      <c r="V233" s="22">
        <v>4.4448941025843922</v>
      </c>
      <c r="W233" s="22">
        <v>26.62489394</v>
      </c>
      <c r="X233" s="22">
        <v>9.1653563613376221</v>
      </c>
      <c r="Y233" s="22">
        <v>6.685999860874877</v>
      </c>
      <c r="Z233" s="22">
        <v>4.3001751691240919</v>
      </c>
      <c r="AA233" s="22">
        <v>26.669641851999998</v>
      </c>
      <c r="AB233" s="22">
        <v>8.3661378583950903</v>
      </c>
      <c r="AC233" s="22">
        <v>6.102981090102003</v>
      </c>
      <c r="AD233" s="22">
        <v>4.1354081494074535</v>
      </c>
      <c r="AE233" s="22">
        <v>26.718730532999999</v>
      </c>
      <c r="AF233" s="22">
        <v>7.6660168025626065</v>
      </c>
      <c r="AG233" s="22">
        <v>5.5922525273111949</v>
      </c>
      <c r="AH233" s="22">
        <v>4.0233929906747079</v>
      </c>
      <c r="AI233" s="22">
        <v>26.781023095999998</v>
      </c>
      <c r="AJ233" s="22">
        <v>7.6018947309837364</v>
      </c>
      <c r="AK233" s="22">
        <v>5.5454763688342785</v>
      </c>
      <c r="AL233" s="22">
        <v>3.85867440039884</v>
      </c>
      <c r="AM233" s="22">
        <v>26.852884998</v>
      </c>
      <c r="AN233" s="22">
        <v>7.497846040011356</v>
      </c>
      <c r="AO233" s="22">
        <v>5.4695742973883608</v>
      </c>
      <c r="AP233" s="22">
        <v>3.6879469045207323</v>
      </c>
      <c r="AQ233" s="22">
        <v>26.930759929000001</v>
      </c>
      <c r="AR233" s="22">
        <v>7.496322072879849</v>
      </c>
      <c r="AS233" s="22">
        <v>5.4684625845833663</v>
      </c>
      <c r="AT233" s="22">
        <v>3.5480456318688667</v>
      </c>
      <c r="AU233" s="22">
        <v>28.017025477000001</v>
      </c>
      <c r="AV233" s="22">
        <v>7.3083595293998869</v>
      </c>
      <c r="AW233" s="22">
        <v>5.3313465260242099</v>
      </c>
      <c r="AX233" s="22">
        <v>2.2924937849012537</v>
      </c>
      <c r="AY233" s="22">
        <v>30.455044686000001</v>
      </c>
      <c r="AZ233" s="22">
        <v>7.1195591338606237</v>
      </c>
      <c r="BA233" s="22">
        <v>5.1936192660527913</v>
      </c>
      <c r="BB233" s="22">
        <v>-8.4299823277405039E-3</v>
      </c>
      <c r="BC233" s="22">
        <v>32.8468509</v>
      </c>
      <c r="BD233" s="22">
        <v>8.6714656627822873</v>
      </c>
      <c r="BE233" s="22">
        <v>6.3257134724745416</v>
      </c>
      <c r="BF233" s="22">
        <v>-2.8002399964105535</v>
      </c>
      <c r="BG233" s="22">
        <v>33.806263369999996</v>
      </c>
      <c r="BH233" s="22">
        <v>10.169182295521153</v>
      </c>
      <c r="BI233" s="22">
        <v>7.4182769040900487</v>
      </c>
      <c r="BJ233" s="22">
        <v>-4.2648242443165643</v>
      </c>
      <c r="BK233" s="25">
        <v>26.439865987000001</v>
      </c>
      <c r="BL233" s="25">
        <v>11.749740725967289</v>
      </c>
      <c r="BM233" s="25">
        <v>8.5712722737676561</v>
      </c>
      <c r="BN233" s="25">
        <v>6.7371001840826068</v>
      </c>
      <c r="BO233" s="25">
        <v>26.318298402</v>
      </c>
      <c r="BP233" s="25">
        <v>11.637420915104601</v>
      </c>
      <c r="BQ233" s="25">
        <v>8.4893365355164665</v>
      </c>
      <c r="BR233" s="25">
        <v>6.0892582380337998</v>
      </c>
      <c r="BS233" s="25">
        <v>26.262390775</v>
      </c>
      <c r="BT233" s="25">
        <v>10.993479731407307</v>
      </c>
      <c r="BU233" s="25">
        <v>8.0195904072837205</v>
      </c>
      <c r="BV233" s="25">
        <v>6.1488492520024565</v>
      </c>
      <c r="BW233" s="25">
        <v>26.234746078000001</v>
      </c>
      <c r="BX233" s="25">
        <v>10.295468535666677</v>
      </c>
      <c r="BY233" s="25">
        <v>7.5104009580553814</v>
      </c>
      <c r="BZ233" s="25">
        <v>6.1926390476001831</v>
      </c>
      <c r="CA233" s="25">
        <v>26.171385860000001</v>
      </c>
      <c r="CB233" s="25">
        <v>9.5938548717655099</v>
      </c>
      <c r="CC233" s="25">
        <v>6.9985835584593135</v>
      </c>
      <c r="CD233" s="25">
        <v>6.360369120092253</v>
      </c>
      <c r="CE233" s="25">
        <v>26.103165027999999</v>
      </c>
      <c r="CF233" s="25">
        <v>8.8638503278371914</v>
      </c>
      <c r="CG233" s="25">
        <v>6.4660554071556087</v>
      </c>
      <c r="CH233" s="25">
        <v>6.486043383897881</v>
      </c>
      <c r="CI233" s="25">
        <v>26.073420679000002</v>
      </c>
      <c r="CJ233" s="25">
        <v>8.2192658462540873</v>
      </c>
      <c r="CK233" s="25">
        <v>5.9958400020714828</v>
      </c>
      <c r="CL233" s="25">
        <v>6.5886755899150362</v>
      </c>
      <c r="CM233" s="25">
        <v>26.074317008999998</v>
      </c>
      <c r="CN233" s="25">
        <v>8.2174316225386406</v>
      </c>
      <c r="CO233" s="25">
        <v>5.9945019614080532</v>
      </c>
      <c r="CP233" s="25">
        <v>6.6034184834603558</v>
      </c>
      <c r="CQ233" s="25">
        <v>26.103082177000001</v>
      </c>
      <c r="CR233" s="25">
        <v>8.1928741381182171</v>
      </c>
      <c r="CS233" s="25">
        <v>5.9765876184250581</v>
      </c>
      <c r="CT233" s="25">
        <v>6.5023350914629638</v>
      </c>
      <c r="CU233" s="25">
        <v>26.159238619</v>
      </c>
      <c r="CV233" s="25">
        <v>8.1706160312691498</v>
      </c>
      <c r="CW233" s="25">
        <v>5.9603506393672703</v>
      </c>
      <c r="CX233" s="25">
        <v>6.4497083337564529</v>
      </c>
      <c r="CY233" s="25">
        <v>26.795639923</v>
      </c>
      <c r="CZ233" s="25">
        <v>8.0672364115374844</v>
      </c>
      <c r="DA233" s="25">
        <v>5.884936646076306</v>
      </c>
      <c r="DB233" s="25">
        <v>5.9367027127800132</v>
      </c>
      <c r="DC233" s="25">
        <v>27.716881470000001</v>
      </c>
      <c r="DD233" s="25">
        <v>8.0185734006984877</v>
      </c>
      <c r="DE233" s="25">
        <v>5.8494376571802755</v>
      </c>
      <c r="DF233" s="25">
        <v>5.3176824315796463</v>
      </c>
      <c r="DG233" s="25">
        <v>28.686519011000001</v>
      </c>
      <c r="DH233" s="25">
        <v>9.4594616960106972</v>
      </c>
      <c r="DI233" s="25">
        <v>6.9005456078358556</v>
      </c>
      <c r="DJ233" s="25">
        <v>4.4913627490811407</v>
      </c>
      <c r="DK233" s="25">
        <v>29.255615752000001</v>
      </c>
      <c r="DL233" s="25">
        <v>10.660729776266917</v>
      </c>
      <c r="DM233" s="25">
        <v>7.7768539477217624</v>
      </c>
      <c r="DN233" s="25">
        <v>3.7632631687706528</v>
      </c>
      <c r="DO233" s="27">
        <v>26.44</v>
      </c>
      <c r="DP233" s="27">
        <v>11.749740725967289</v>
      </c>
      <c r="DQ233" s="27">
        <v>8.5712722737676561</v>
      </c>
      <c r="DR233" s="27">
        <v>6.7371001840826068</v>
      </c>
      <c r="DS233" s="27">
        <v>26.414325105</v>
      </c>
      <c r="DT233" s="27">
        <v>11.442705867471133</v>
      </c>
      <c r="DU233" s="27">
        <v>8.3472946191891015</v>
      </c>
      <c r="DV233" s="27">
        <v>4.9708229043090313</v>
      </c>
      <c r="DW233" s="27">
        <v>26.472556593</v>
      </c>
      <c r="DX233" s="27">
        <v>10.731211057096337</v>
      </c>
      <c r="DY233" s="27">
        <v>7.8282690608108316</v>
      </c>
      <c r="DZ233" s="27">
        <v>4.6762109128938931</v>
      </c>
      <c r="EA233" s="27">
        <v>26.561914350000002</v>
      </c>
      <c r="EB233" s="27">
        <v>9.9631224678722887</v>
      </c>
      <c r="EC233" s="27">
        <v>7.2679591286892089</v>
      </c>
      <c r="ED233" s="27">
        <v>4.4483749500871426</v>
      </c>
      <c r="EE233" s="27">
        <v>26.621597621999999</v>
      </c>
      <c r="EF233" s="27">
        <v>9.1648648254522698</v>
      </c>
      <c r="EG233" s="27">
        <v>6.6856412922899233</v>
      </c>
      <c r="EH233" s="27">
        <v>4.3048964871006419</v>
      </c>
      <c r="EI233" s="27">
        <v>26.672922342</v>
      </c>
      <c r="EJ233" s="27">
        <v>8.3615498666244488</v>
      </c>
      <c r="EK233" s="27">
        <v>6.0996342139816591</v>
      </c>
      <c r="EL233" s="27">
        <v>4.1339943386018838</v>
      </c>
      <c r="EM233" s="27">
        <v>26.736845770999999</v>
      </c>
      <c r="EN233" s="27">
        <v>7.6515296944977287</v>
      </c>
      <c r="EO233" s="27">
        <v>5.5816843836747028</v>
      </c>
      <c r="EP233" s="27">
        <v>4.0084198520434953</v>
      </c>
      <c r="EQ233" s="27">
        <v>26.804391297999999</v>
      </c>
      <c r="ER233" s="27">
        <v>7.6075577633824887</v>
      </c>
      <c r="ES233" s="27">
        <v>5.5496074721255715</v>
      </c>
      <c r="ET233" s="27">
        <v>3.8411000871251986</v>
      </c>
      <c r="EU233" s="27">
        <v>26.874271089000001</v>
      </c>
      <c r="EV233" s="27">
        <v>7.5149920483879304</v>
      </c>
      <c r="EW233" s="27">
        <v>5.4820820717836822</v>
      </c>
      <c r="EX233" s="27">
        <v>3.6680094689312384</v>
      </c>
      <c r="EY233" s="27">
        <v>26.949062574999999</v>
      </c>
      <c r="EZ233" s="27">
        <v>7.4749590838682041</v>
      </c>
      <c r="FA233" s="27">
        <v>5.4528785815256962</v>
      </c>
      <c r="FB233" s="27">
        <v>3.5413663265010698</v>
      </c>
      <c r="FC233" s="27">
        <v>27.775802174999999</v>
      </c>
      <c r="FD233" s="27">
        <v>7.3476750401875677</v>
      </c>
      <c r="FE233" s="27">
        <v>5.3600266437734225</v>
      </c>
      <c r="FF233" s="27">
        <v>2.5308512752488497</v>
      </c>
      <c r="FG233" s="27">
        <v>29.519854346999999</v>
      </c>
      <c r="FH233" s="27">
        <v>7.285054048633099</v>
      </c>
      <c r="FI233" s="27">
        <v>5.3143455022755139</v>
      </c>
      <c r="FJ233" s="27">
        <v>0.95884667453744044</v>
      </c>
      <c r="FK233" s="27">
        <v>31.934941510000002</v>
      </c>
      <c r="FL233" s="27">
        <v>8.9022769493190559</v>
      </c>
      <c r="FM233" s="27">
        <v>6.4940870925317951</v>
      </c>
      <c r="FN233" s="27">
        <v>-1.4776763435675093</v>
      </c>
      <c r="FO233" s="27">
        <v>32.438351830000002</v>
      </c>
      <c r="FP233" s="27">
        <v>10.522462322369135</v>
      </c>
      <c r="FQ233" s="27">
        <v>7.6759897651326661</v>
      </c>
      <c r="FR233" s="27">
        <v>-2.2502904882705934</v>
      </c>
      <c r="FS233" s="28">
        <v>26.440276189999999</v>
      </c>
      <c r="FT233" s="28">
        <v>11.749740725967289</v>
      </c>
      <c r="FU233" s="28">
        <v>8.5712722737676561</v>
      </c>
      <c r="FV233" s="28">
        <v>6.7371001840826068</v>
      </c>
      <c r="FW233" s="28">
        <v>26.394026385</v>
      </c>
      <c r="FX233" s="28">
        <v>11.431036070993413</v>
      </c>
      <c r="FY233" s="28">
        <v>8.3387816651314051</v>
      </c>
      <c r="FZ233" s="28">
        <v>4.998873775184471</v>
      </c>
      <c r="GA233" s="28">
        <v>26.440220670000002</v>
      </c>
      <c r="GB233" s="28">
        <v>10.709574081557458</v>
      </c>
      <c r="GC233" s="28">
        <v>7.8124851883961206</v>
      </c>
      <c r="GD233" s="28">
        <v>4.735485493862889</v>
      </c>
      <c r="GE233" s="28">
        <v>26.526029956000002</v>
      </c>
      <c r="GF233" s="28">
        <v>9.8598993372668318</v>
      </c>
      <c r="GG233" s="28">
        <v>7.1926592920370931</v>
      </c>
      <c r="GH233" s="28">
        <v>4.5365808993255641</v>
      </c>
      <c r="GI233" s="28">
        <v>26.587230851000001</v>
      </c>
      <c r="GJ233" s="28">
        <v>8.9532654720455263</v>
      </c>
      <c r="GK233" s="28">
        <v>6.5312825099727858</v>
      </c>
      <c r="GL233" s="28">
        <v>4.4144350625648769</v>
      </c>
      <c r="GM233" s="28">
        <v>26.683860905</v>
      </c>
      <c r="GN233" s="28">
        <v>8.0547152145489989</v>
      </c>
      <c r="GO233" s="28">
        <v>5.8758026071996348</v>
      </c>
      <c r="GP233" s="28">
        <v>4.2370143364138002</v>
      </c>
      <c r="GQ233" s="28">
        <v>26.825010485</v>
      </c>
      <c r="GR233" s="28">
        <v>7.3106460688427548</v>
      </c>
      <c r="GS233" s="28">
        <v>5.3330145247134251</v>
      </c>
      <c r="GT233" s="28">
        <v>4.0814558118503967</v>
      </c>
      <c r="GU233" s="28">
        <v>27.009655188</v>
      </c>
      <c r="GV233" s="28">
        <v>7.2097020173796622</v>
      </c>
      <c r="GW233" s="28">
        <v>5.2593772445651723</v>
      </c>
      <c r="GX233" s="28">
        <v>3.859025076317721</v>
      </c>
      <c r="GY233" s="28">
        <v>27.232153400999998</v>
      </c>
      <c r="GZ233" s="28">
        <v>7.0933822703900642</v>
      </c>
      <c r="HA233" s="28">
        <v>5.1745236085985349</v>
      </c>
      <c r="HB233" s="28">
        <v>3.6085262713398514</v>
      </c>
      <c r="HC233" s="28">
        <v>27.494536275000002</v>
      </c>
      <c r="HD233" s="28">
        <v>7.0061399340204558</v>
      </c>
      <c r="HE233" s="28">
        <v>5.1108815388487798</v>
      </c>
      <c r="HF233" s="28">
        <v>3.3718353576053204</v>
      </c>
      <c r="HG233" s="28">
        <v>32.014417469999998</v>
      </c>
      <c r="HH233" s="28">
        <v>6.0301925007291111</v>
      </c>
      <c r="HI233" s="28">
        <v>4.3989414738958867</v>
      </c>
      <c r="HJ233" s="28">
        <v>-1.5944300878902133</v>
      </c>
      <c r="HK233" s="28">
        <v>32.339304195738357</v>
      </c>
      <c r="HL233" s="28">
        <v>5.2457524707774077</v>
      </c>
      <c r="HM233" s="28">
        <v>3.8267033934164565</v>
      </c>
      <c r="HN233" s="28">
        <v>-4.9624792671726148</v>
      </c>
      <c r="HO233" s="28">
        <v>35.461876860000004</v>
      </c>
      <c r="HP233" s="28">
        <v>6.5266506373159077</v>
      </c>
      <c r="HQ233" s="28">
        <v>4.7611007725950039</v>
      </c>
      <c r="HR233" s="28">
        <v>-7.0080332383582267</v>
      </c>
      <c r="HS233" s="28">
        <v>35.904278590000004</v>
      </c>
      <c r="HT233" s="28">
        <v>7.8862258842056541</v>
      </c>
      <c r="HU233" s="28">
        <v>5.7528919865077297</v>
      </c>
      <c r="HV233" s="28">
        <v>-7.936472918407194</v>
      </c>
      <c r="HW233" s="29">
        <v>26.440276189999999</v>
      </c>
      <c r="HX233" s="29">
        <v>11.749740725967289</v>
      </c>
      <c r="HY233" s="29">
        <v>8.5712722737676561</v>
      </c>
      <c r="HZ233" s="29">
        <v>6.7371001840826068</v>
      </c>
      <c r="IA233" s="29">
        <v>26.414809336000001</v>
      </c>
      <c r="IB233" s="29">
        <v>11.445501822050341</v>
      </c>
      <c r="IC233" s="29">
        <v>8.3493342291279404</v>
      </c>
      <c r="ID233" s="29">
        <v>4.9838028221474531</v>
      </c>
      <c r="IE233" s="29">
        <v>26.498979237</v>
      </c>
      <c r="IF233" s="29">
        <v>11.299112705327538</v>
      </c>
      <c r="IG233" s="29">
        <v>8.2425454065818844</v>
      </c>
      <c r="IH233" s="29">
        <v>4.6431773956884328</v>
      </c>
      <c r="II233" s="29">
        <v>26.615529576</v>
      </c>
      <c r="IJ233" s="29">
        <v>11.019184014623967</v>
      </c>
      <c r="IK233" s="29">
        <v>8.0383413240222605</v>
      </c>
      <c r="IL233" s="29">
        <v>4.4209122907217235</v>
      </c>
      <c r="IM233" s="29">
        <v>26.710829437000001</v>
      </c>
      <c r="IN233" s="29">
        <v>10.9713685402971</v>
      </c>
      <c r="IO233" s="29">
        <v>8.0034606012119962</v>
      </c>
      <c r="IP233" s="29">
        <v>4.2532671199384353</v>
      </c>
      <c r="IQ233" s="29">
        <v>26.884428334999999</v>
      </c>
      <c r="IR233" s="29">
        <v>10.893558703297412</v>
      </c>
      <c r="IS233" s="29">
        <v>7.9466994084285796</v>
      </c>
      <c r="IT233" s="29">
        <v>4.0152721807521488</v>
      </c>
      <c r="IU233" s="29">
        <v>27.153350116999999</v>
      </c>
      <c r="IV233" s="29">
        <v>10.791623396189248</v>
      </c>
      <c r="IW233" s="29">
        <v>7.8723390210880098</v>
      </c>
      <c r="IX233" s="29">
        <v>3.7613916717463951</v>
      </c>
      <c r="IY233" s="29">
        <v>27.873671944999998</v>
      </c>
      <c r="IZ233" s="29">
        <v>10.652208331676114</v>
      </c>
      <c r="JA233" s="29">
        <v>7.7706376725326276</v>
      </c>
      <c r="JB233" s="29">
        <v>3.0426795184504023</v>
      </c>
      <c r="JC233" s="29">
        <v>29.850895550000001</v>
      </c>
      <c r="JD233" s="29">
        <v>10.313089269758754</v>
      </c>
      <c r="JE233" s="29">
        <v>7.5232550382507917</v>
      </c>
      <c r="JF233" s="29">
        <v>1.0854054839396667</v>
      </c>
      <c r="JG233" s="29">
        <v>30.302230774000002</v>
      </c>
      <c r="JH233" s="29">
        <v>10.197849160114341</v>
      </c>
      <c r="JI233" s="29">
        <v>7.4391889826962103</v>
      </c>
      <c r="JJ233" s="29">
        <v>0.57314900484390208</v>
      </c>
      <c r="JK233" s="29">
        <v>33.299240760000004</v>
      </c>
      <c r="JL233" s="29">
        <v>9.9230371936194786</v>
      </c>
      <c r="JM233" s="29">
        <v>7.2387174792092202</v>
      </c>
      <c r="JN233" s="29">
        <v>-3.6860794010837523</v>
      </c>
      <c r="JO233" s="29">
        <v>35.021864180000001</v>
      </c>
      <c r="JP233" s="29">
        <v>9.2302274573864089</v>
      </c>
      <c r="JQ233" s="29">
        <v>6.7333224222742993</v>
      </c>
      <c r="JR233" s="29">
        <v>-6.496293393914474</v>
      </c>
      <c r="JS233" s="29">
        <v>35.784779069999999</v>
      </c>
      <c r="JT233" s="29">
        <v>9.0584856485011933</v>
      </c>
      <c r="JU233" s="29">
        <v>6.6080391637687486</v>
      </c>
      <c r="JV233" s="29">
        <v>-7.8940995408085683</v>
      </c>
      <c r="JW233" s="29">
        <v>35.743979960000004</v>
      </c>
      <c r="JX233" s="29">
        <v>9.0699364220204757</v>
      </c>
      <c r="JY233" s="29">
        <v>6.6163923436276129</v>
      </c>
      <c r="JZ233" s="29">
        <v>-7.7492428449675721</v>
      </c>
    </row>
    <row r="234" spans="1:286" ht="15" thickBot="1" x14ac:dyDescent="0.4">
      <c r="A234" s="2"/>
      <c r="B234" s="74" t="s">
        <v>705</v>
      </c>
      <c r="C234" s="74" t="s">
        <v>533</v>
      </c>
      <c r="D234" s="74" t="s">
        <v>857</v>
      </c>
      <c r="E234" s="87">
        <v>380858</v>
      </c>
      <c r="F234" s="84">
        <v>405856</v>
      </c>
      <c r="G234" s="22">
        <v>33.349819330999999</v>
      </c>
      <c r="H234" s="22">
        <v>8.530904183535764</v>
      </c>
      <c r="I234" s="22">
        <v>6.1313288069835119</v>
      </c>
      <c r="J234" s="22">
        <v>7.2232865412111096</v>
      </c>
      <c r="K234" s="22">
        <v>33.308372528999996</v>
      </c>
      <c r="L234" s="22">
        <v>8.1938706296292363</v>
      </c>
      <c r="M234" s="22">
        <v>5.8890961557277057</v>
      </c>
      <c r="N234" s="22">
        <v>6.2592041673947989</v>
      </c>
      <c r="O234" s="22">
        <v>33.412889718999999</v>
      </c>
      <c r="P234" s="22">
        <v>7.8670331781339078</v>
      </c>
      <c r="Q234" s="22">
        <v>5.6541916440322266</v>
      </c>
      <c r="R234" s="22">
        <v>5.8992151039773866</v>
      </c>
      <c r="S234" s="22">
        <v>33.581339198999999</v>
      </c>
      <c r="T234" s="22">
        <v>7.4235947458318412</v>
      </c>
      <c r="U234" s="22">
        <v>5.3354837116017411</v>
      </c>
      <c r="V234" s="22">
        <v>5.2592186199048463</v>
      </c>
      <c r="W234" s="22">
        <v>33.775989471000003</v>
      </c>
      <c r="X234" s="22">
        <v>6.9027636464585278</v>
      </c>
      <c r="Y234" s="22">
        <v>4.9611521455148102</v>
      </c>
      <c r="Z234" s="22">
        <v>4.5748099194316758</v>
      </c>
      <c r="AA234" s="22">
        <v>33.987028271</v>
      </c>
      <c r="AB234" s="22">
        <v>6.7596768925685717</v>
      </c>
      <c r="AC234" s="22">
        <v>4.8583128781700404</v>
      </c>
      <c r="AD234" s="22">
        <v>3.7841687153327683</v>
      </c>
      <c r="AE234" s="22">
        <v>34.202221813999998</v>
      </c>
      <c r="AF234" s="22">
        <v>6.6267393932283714</v>
      </c>
      <c r="AG234" s="22">
        <v>4.7627680799051637</v>
      </c>
      <c r="AH234" s="22">
        <v>3.0416346012874911</v>
      </c>
      <c r="AI234" s="22">
        <v>34.429403137999998</v>
      </c>
      <c r="AJ234" s="22">
        <v>6.4731854885861342</v>
      </c>
      <c r="AK234" s="22">
        <v>4.6524058652204907</v>
      </c>
      <c r="AL234" s="22">
        <v>2.3105525963938192</v>
      </c>
      <c r="AM234" s="22">
        <v>34.676276645999998</v>
      </c>
      <c r="AN234" s="22">
        <v>6.2872028250115273</v>
      </c>
      <c r="AO234" s="22">
        <v>4.5187364629811269</v>
      </c>
      <c r="AP234" s="22">
        <v>1.4474327063347765</v>
      </c>
      <c r="AQ234" s="22">
        <v>34.962942744999999</v>
      </c>
      <c r="AR234" s="22">
        <v>6.0948789687656904</v>
      </c>
      <c r="AS234" s="22">
        <v>4.3805095207132654</v>
      </c>
      <c r="AT234" s="22">
        <v>0.61830007028325795</v>
      </c>
      <c r="AU234" s="22">
        <v>31.778911824129541</v>
      </c>
      <c r="AV234" s="22">
        <v>5.2321555230010848</v>
      </c>
      <c r="AW234" s="22">
        <v>3.7604531935439418</v>
      </c>
      <c r="AX234" s="22">
        <v>-2.5828520910578838</v>
      </c>
      <c r="AY234" s="22">
        <v>28.671151773504725</v>
      </c>
      <c r="AZ234" s="22">
        <v>4.7204865268118441</v>
      </c>
      <c r="BA234" s="22">
        <v>3.3927066114137507</v>
      </c>
      <c r="BB234" s="22">
        <v>-4.0626072615209701</v>
      </c>
      <c r="BC234" s="22">
        <v>33.157096611437019</v>
      </c>
      <c r="BD234" s="22">
        <v>5.4590631398047451</v>
      </c>
      <c r="BE234" s="22">
        <v>3.9235361654658742</v>
      </c>
      <c r="BF234" s="22">
        <v>-4.2348047188330789</v>
      </c>
      <c r="BG234" s="22">
        <v>33.589968053282114</v>
      </c>
      <c r="BH234" s="22">
        <v>5.5303321221328181</v>
      </c>
      <c r="BI234" s="22">
        <v>3.9747585863243629</v>
      </c>
      <c r="BJ234" s="22">
        <v>-4.1153051907309646</v>
      </c>
      <c r="BK234" s="25">
        <v>33.348578154000002</v>
      </c>
      <c r="BL234" s="25">
        <v>8.530904183535764</v>
      </c>
      <c r="BM234" s="25">
        <v>6.1313288069835119</v>
      </c>
      <c r="BN234" s="25">
        <v>7.2232865412111096</v>
      </c>
      <c r="BO234" s="25">
        <v>33.292516141</v>
      </c>
      <c r="BP234" s="25">
        <v>8.3050571284379888</v>
      </c>
      <c r="BQ234" s="25">
        <v>5.9690080816416584</v>
      </c>
      <c r="BR234" s="25">
        <v>6.7361863022550885</v>
      </c>
      <c r="BS234" s="25">
        <v>33.332938165000002</v>
      </c>
      <c r="BT234" s="25">
        <v>8.1901234754005596</v>
      </c>
      <c r="BU234" s="25">
        <v>5.8864030022035054</v>
      </c>
      <c r="BV234" s="25">
        <v>6.5837851956705471</v>
      </c>
      <c r="BW234" s="25">
        <v>33.410148140000004</v>
      </c>
      <c r="BX234" s="25">
        <v>8.0133328549980867</v>
      </c>
      <c r="BY234" s="25">
        <v>5.7593401023798094</v>
      </c>
      <c r="BZ234" s="25">
        <v>6.2935446478708741</v>
      </c>
      <c r="CA234" s="25">
        <v>33.486169359999998</v>
      </c>
      <c r="CB234" s="25">
        <v>7.8392804238539373</v>
      </c>
      <c r="CC234" s="25">
        <v>5.6342451930899786</v>
      </c>
      <c r="CD234" s="25">
        <v>6.0278378583495602</v>
      </c>
      <c r="CE234" s="25">
        <v>33.584462883</v>
      </c>
      <c r="CF234" s="25">
        <v>7.6361288738557347</v>
      </c>
      <c r="CG234" s="25">
        <v>5.4882361741290975</v>
      </c>
      <c r="CH234" s="25">
        <v>5.5741781862467796</v>
      </c>
      <c r="CI234" s="25">
        <v>33.718273468999996</v>
      </c>
      <c r="CJ234" s="25">
        <v>7.4787030760197748</v>
      </c>
      <c r="CK234" s="25">
        <v>5.3750911535699846</v>
      </c>
      <c r="CL234" s="25">
        <v>5.0684674994103034</v>
      </c>
      <c r="CM234" s="25">
        <v>33.884021873999998</v>
      </c>
      <c r="CN234" s="25">
        <v>7.3532384408225697</v>
      </c>
      <c r="CO234" s="25">
        <v>5.2849172499025459</v>
      </c>
      <c r="CP234" s="25">
        <v>4.552918834737028</v>
      </c>
      <c r="CQ234" s="25">
        <v>34.080395572</v>
      </c>
      <c r="CR234" s="25">
        <v>7.1912568048685559</v>
      </c>
      <c r="CS234" s="25">
        <v>5.1684978587852575</v>
      </c>
      <c r="CT234" s="25">
        <v>3.8725404056594179</v>
      </c>
      <c r="CU234" s="25">
        <v>34.303256687000001</v>
      </c>
      <c r="CV234" s="25">
        <v>7.0581433158140596</v>
      </c>
      <c r="CW234" s="25">
        <v>5.0728265732475446</v>
      </c>
      <c r="CX234" s="25">
        <v>3.3084190109053573</v>
      </c>
      <c r="CY234" s="25">
        <v>34.888626109999997</v>
      </c>
      <c r="CZ234" s="25">
        <v>6.4994757164640706</v>
      </c>
      <c r="DA234" s="25">
        <v>4.6713011696410049</v>
      </c>
      <c r="DB234" s="25">
        <v>1.2546452857265109</v>
      </c>
      <c r="DC234" s="25">
        <v>35.441753671000001</v>
      </c>
      <c r="DD234" s="25">
        <v>6.024814960178797</v>
      </c>
      <c r="DE234" s="25">
        <v>4.3301531382080398</v>
      </c>
      <c r="DF234" s="25">
        <v>-4.7365839617889094E-2</v>
      </c>
      <c r="DG234" s="25">
        <v>35.992587685000004</v>
      </c>
      <c r="DH234" s="25">
        <v>6.3203753765160693</v>
      </c>
      <c r="DI234" s="25">
        <v>4.5425782289024319</v>
      </c>
      <c r="DJ234" s="25">
        <v>-0.89929738459241193</v>
      </c>
      <c r="DK234" s="25">
        <v>36.469210095999998</v>
      </c>
      <c r="DL234" s="25">
        <v>6.3166664355646942</v>
      </c>
      <c r="DM234" s="25">
        <v>4.5399125400130345</v>
      </c>
      <c r="DN234" s="25">
        <v>-1.4515574911053939</v>
      </c>
      <c r="DO234" s="27">
        <v>33.349819330999999</v>
      </c>
      <c r="DP234" s="27">
        <v>8.530904183535764</v>
      </c>
      <c r="DQ234" s="27">
        <v>6.1313288069835119</v>
      </c>
      <c r="DR234" s="27">
        <v>7.2232865412111096</v>
      </c>
      <c r="DS234" s="27">
        <v>33.307892017</v>
      </c>
      <c r="DT234" s="27">
        <v>8.1932727087696016</v>
      </c>
      <c r="DU234" s="27">
        <v>5.8886664182330506</v>
      </c>
      <c r="DV234" s="27">
        <v>6.2594595484886639</v>
      </c>
      <c r="DW234" s="27">
        <v>33.411928719999999</v>
      </c>
      <c r="DX234" s="27">
        <v>7.8652786658735376</v>
      </c>
      <c r="DY234" s="27">
        <v>5.6529306415250167</v>
      </c>
      <c r="DZ234" s="27">
        <v>5.899805558980443</v>
      </c>
      <c r="EA234" s="27">
        <v>33.579910380999998</v>
      </c>
      <c r="EB234" s="27">
        <v>7.4229844801483287</v>
      </c>
      <c r="EC234" s="27">
        <v>5.3350451016390998</v>
      </c>
      <c r="ED234" s="27">
        <v>5.2600962242941272</v>
      </c>
      <c r="EE234" s="27">
        <v>33.774105319</v>
      </c>
      <c r="EF234" s="27">
        <v>6.9043775002782608</v>
      </c>
      <c r="EG234" s="27">
        <v>4.9623120540312238</v>
      </c>
      <c r="EH234" s="27">
        <v>4.5759640519165323</v>
      </c>
      <c r="EI234" s="27">
        <v>33.987591608000002</v>
      </c>
      <c r="EJ234" s="27">
        <v>6.7483542067616682</v>
      </c>
      <c r="EK234" s="27">
        <v>4.8501750409412185</v>
      </c>
      <c r="EL234" s="27">
        <v>3.7838232475697566</v>
      </c>
      <c r="EM234" s="27">
        <v>34.208108574000001</v>
      </c>
      <c r="EN234" s="27">
        <v>6.6178153761930467</v>
      </c>
      <c r="EO234" s="27">
        <v>4.7563542131513561</v>
      </c>
      <c r="EP234" s="27">
        <v>3.0379685813650745</v>
      </c>
      <c r="EQ234" s="27">
        <v>34.436307716000002</v>
      </c>
      <c r="ER234" s="27">
        <v>6.467589940265559</v>
      </c>
      <c r="ES234" s="27">
        <v>4.6483842344682635</v>
      </c>
      <c r="ET234" s="27">
        <v>2.3062642118801264</v>
      </c>
      <c r="EU234" s="27">
        <v>34.684100919999999</v>
      </c>
      <c r="EV234" s="27">
        <v>6.283815931152148</v>
      </c>
      <c r="EW234" s="27">
        <v>4.516302235677732</v>
      </c>
      <c r="EX234" s="27">
        <v>1.4425621912636153</v>
      </c>
      <c r="EY234" s="27">
        <v>34.947410296999998</v>
      </c>
      <c r="EZ234" s="27">
        <v>6.109913678407259</v>
      </c>
      <c r="FA234" s="27">
        <v>4.3913152625604059</v>
      </c>
      <c r="FB234" s="27">
        <v>0.71269393487454025</v>
      </c>
      <c r="FC234" s="27">
        <v>32.223948771112468</v>
      </c>
      <c r="FD234" s="27">
        <v>5.3054274629901768</v>
      </c>
      <c r="FE234" s="27">
        <v>3.8131151795108842</v>
      </c>
      <c r="FF234" s="27">
        <v>-2.1284737574701822</v>
      </c>
      <c r="FG234" s="27">
        <v>29.365994797966685</v>
      </c>
      <c r="FH234" s="27">
        <v>4.8348871327286584</v>
      </c>
      <c r="FI234" s="27">
        <v>3.4749285793908204</v>
      </c>
      <c r="FJ234" s="27">
        <v>-3.3572299808079187</v>
      </c>
      <c r="FK234" s="27">
        <v>33.962773796484242</v>
      </c>
      <c r="FL234" s="27">
        <v>5.5917117451701452</v>
      </c>
      <c r="FM234" s="27">
        <v>4.0188733299428501</v>
      </c>
      <c r="FN234" s="27">
        <v>-3.4901518960839937</v>
      </c>
      <c r="FO234" s="27">
        <v>34.634234899626108</v>
      </c>
      <c r="FP234" s="27">
        <v>5.7022626960248113</v>
      </c>
      <c r="FQ234" s="27">
        <v>4.0983284750285014</v>
      </c>
      <c r="FR234" s="27">
        <v>-3.1963099722072315</v>
      </c>
      <c r="FS234" s="28">
        <v>33.353136724999999</v>
      </c>
      <c r="FT234" s="28">
        <v>8.530904183535764</v>
      </c>
      <c r="FU234" s="28">
        <v>6.1313288069835119</v>
      </c>
      <c r="FV234" s="28">
        <v>7.2232865412111096</v>
      </c>
      <c r="FW234" s="28">
        <v>33.300319991999999</v>
      </c>
      <c r="FX234" s="28">
        <v>8.2357732192121045</v>
      </c>
      <c r="FY234" s="28">
        <v>5.9192123719070517</v>
      </c>
      <c r="FZ234" s="28">
        <v>6.2722371977753539</v>
      </c>
      <c r="GA234" s="28">
        <v>33.427395759999996</v>
      </c>
      <c r="GB234" s="28">
        <v>8.2790869506018616</v>
      </c>
      <c r="GC234" s="28">
        <v>5.9503428034878567</v>
      </c>
      <c r="GD234" s="28">
        <v>5.9786240514581763</v>
      </c>
      <c r="GE234" s="28">
        <v>33.647152292999998</v>
      </c>
      <c r="GF234" s="28">
        <v>8.0662325099578425</v>
      </c>
      <c r="GG234" s="28">
        <v>5.7973601259735812</v>
      </c>
      <c r="GH234" s="28">
        <v>5.4141668984977294</v>
      </c>
      <c r="GI234" s="28">
        <v>33.929173777000003</v>
      </c>
      <c r="GJ234" s="28">
        <v>7.8082204948299214</v>
      </c>
      <c r="GK234" s="28">
        <v>5.6119218105421655</v>
      </c>
      <c r="GL234" s="28">
        <v>4.8497279012316312</v>
      </c>
      <c r="GM234" s="28">
        <v>34.224310829000004</v>
      </c>
      <c r="GN234" s="28">
        <v>7.4857237153750802</v>
      </c>
      <c r="GO234" s="28">
        <v>5.3801370253083753</v>
      </c>
      <c r="GP234" s="28">
        <v>4.1915875312790014</v>
      </c>
      <c r="GQ234" s="28">
        <v>34.566618456999997</v>
      </c>
      <c r="GR234" s="28">
        <v>7.2365860242039073</v>
      </c>
      <c r="GS234" s="28">
        <v>5.2010768612367562</v>
      </c>
      <c r="GT234" s="28">
        <v>3.5825356332481135</v>
      </c>
      <c r="GU234" s="28">
        <v>34.973525441999996</v>
      </c>
      <c r="GV234" s="28">
        <v>7.0511803053050119</v>
      </c>
      <c r="GW234" s="28">
        <v>5.0678221204956486</v>
      </c>
      <c r="GX234" s="28">
        <v>3.0099513171776202</v>
      </c>
      <c r="GY234" s="28">
        <v>35.432389673000003</v>
      </c>
      <c r="GZ234" s="28">
        <v>6.8403388372475877</v>
      </c>
      <c r="HA234" s="28">
        <v>4.9162862060140275</v>
      </c>
      <c r="HB234" s="28">
        <v>2.3799449335553788</v>
      </c>
      <c r="HC234" s="28">
        <v>35.863262827</v>
      </c>
      <c r="HD234" s="28">
        <v>6.6656744992514882</v>
      </c>
      <c r="HE234" s="28">
        <v>4.7907515072214872</v>
      </c>
      <c r="HF234" s="28">
        <v>1.8986942103737903</v>
      </c>
      <c r="HG234" s="28">
        <v>33.29834464795195</v>
      </c>
      <c r="HH234" s="28">
        <v>5.4823185520244779</v>
      </c>
      <c r="HI234" s="28">
        <v>3.9402502881184658</v>
      </c>
      <c r="HJ234" s="28">
        <v>-1.9167891324705835</v>
      </c>
      <c r="HK234" s="28">
        <v>24.199132613787025</v>
      </c>
      <c r="HL234" s="28">
        <v>3.9842026705560283</v>
      </c>
      <c r="HM234" s="28">
        <v>2.8635249067720827</v>
      </c>
      <c r="HN234" s="28">
        <v>-9.0637442898653475</v>
      </c>
      <c r="HO234" s="28">
        <v>20.11594007028522</v>
      </c>
      <c r="HP234" s="28">
        <v>3.3119361519228026</v>
      </c>
      <c r="HQ234" s="28">
        <v>2.3803537231569321</v>
      </c>
      <c r="HR234" s="28">
        <v>-14.464913904842305</v>
      </c>
      <c r="HS234" s="28">
        <v>16.596931383882929</v>
      </c>
      <c r="HT234" s="28">
        <v>2.7325582035542744</v>
      </c>
      <c r="HU234" s="28">
        <v>1.9639433839318308</v>
      </c>
      <c r="HV234" s="28">
        <v>-18.046765899670092</v>
      </c>
      <c r="HW234" s="29">
        <v>33.353136724999999</v>
      </c>
      <c r="HX234" s="29">
        <v>8.530904183535764</v>
      </c>
      <c r="HY234" s="29">
        <v>6.1313288069835119</v>
      </c>
      <c r="HZ234" s="29">
        <v>7.2232865412111096</v>
      </c>
      <c r="IA234" s="29">
        <v>33.281171823999998</v>
      </c>
      <c r="IB234" s="29">
        <v>8.1992407016661275</v>
      </c>
      <c r="IC234" s="29">
        <v>5.8929557322353059</v>
      </c>
      <c r="ID234" s="29">
        <v>6.3590387157355224</v>
      </c>
      <c r="IE234" s="29">
        <v>33.500344284999997</v>
      </c>
      <c r="IF234" s="29">
        <v>7.6216533375962401</v>
      </c>
      <c r="IG234" s="29">
        <v>5.4778323212015652</v>
      </c>
      <c r="IH234" s="29">
        <v>5.7363395895934808</v>
      </c>
      <c r="II234" s="29">
        <v>33.743911484999998</v>
      </c>
      <c r="IJ234" s="29">
        <v>7.4749566720834926</v>
      </c>
      <c r="IK234" s="29">
        <v>5.3723985392957019</v>
      </c>
      <c r="IL234" s="29">
        <v>5.1621966247826627</v>
      </c>
      <c r="IM234" s="29">
        <v>34.004092503000003</v>
      </c>
      <c r="IN234" s="29">
        <v>7.2782463559749155</v>
      </c>
      <c r="IO234" s="29">
        <v>5.2310189619567531</v>
      </c>
      <c r="IP234" s="29">
        <v>4.6404905162788985</v>
      </c>
      <c r="IQ234" s="29">
        <v>34.297484109000003</v>
      </c>
      <c r="IR234" s="29">
        <v>6.952632048578276</v>
      </c>
      <c r="IS234" s="29">
        <v>4.9969935480082466</v>
      </c>
      <c r="IT234" s="29">
        <v>4.0739309277935121</v>
      </c>
      <c r="IU234" s="29">
        <v>34.660066900000004</v>
      </c>
      <c r="IV234" s="29">
        <v>6.6774130220430834</v>
      </c>
      <c r="IW234" s="29">
        <v>4.79918821467888</v>
      </c>
      <c r="IX234" s="29">
        <v>3.540612330533957</v>
      </c>
      <c r="IY234" s="29">
        <v>35.079879951999999</v>
      </c>
      <c r="IZ234" s="29">
        <v>6.4986694571224417</v>
      </c>
      <c r="JA234" s="29">
        <v>4.6707216951772352</v>
      </c>
      <c r="JB234" s="29">
        <v>3.0739228151585181</v>
      </c>
      <c r="JC234" s="29">
        <v>35.510213465999996</v>
      </c>
      <c r="JD234" s="29">
        <v>6.2740599600188318</v>
      </c>
      <c r="JE234" s="29">
        <v>4.5092904271328367</v>
      </c>
      <c r="JF234" s="29">
        <v>2.4083446291497523</v>
      </c>
      <c r="JG234" s="29">
        <v>35.803681529919416</v>
      </c>
      <c r="JH234" s="29">
        <v>5.8948031668693233</v>
      </c>
      <c r="JI234" s="29">
        <v>4.2367111024734907</v>
      </c>
      <c r="JJ234" s="29">
        <v>0.92889978074061119</v>
      </c>
      <c r="JK234" s="29">
        <v>27.827993737455174</v>
      </c>
      <c r="JL234" s="29">
        <v>4.5816669851140768</v>
      </c>
      <c r="JM234" s="29">
        <v>3.292934273491301</v>
      </c>
      <c r="JN234" s="29">
        <v>-7.3275253608616424</v>
      </c>
      <c r="JO234" s="29">
        <v>18.409757617583942</v>
      </c>
      <c r="JP234" s="29">
        <v>3.031026220438922</v>
      </c>
      <c r="JQ234" s="29">
        <v>2.1784582243891766</v>
      </c>
      <c r="JR234" s="29">
        <v>-13.770995675507642</v>
      </c>
      <c r="JS234" s="29">
        <v>16.283235574788918</v>
      </c>
      <c r="JT234" s="29">
        <v>2.6809105804645723</v>
      </c>
      <c r="JU234" s="29">
        <v>1.9268232202951001</v>
      </c>
      <c r="JV234" s="29">
        <v>-17.245346051206312</v>
      </c>
      <c r="JW234" s="29">
        <v>16.509417197607032</v>
      </c>
      <c r="JX234" s="29">
        <v>2.7181496600648551</v>
      </c>
      <c r="JY234" s="29">
        <v>1.9535876800272143</v>
      </c>
      <c r="JZ234" s="29">
        <v>-16.019208290843522</v>
      </c>
    </row>
    <row r="235" spans="1:286" ht="15" thickBot="1" x14ac:dyDescent="0.4">
      <c r="A235" s="2"/>
      <c r="B235" s="74" t="s">
        <v>706</v>
      </c>
      <c r="C235" s="74" t="s">
        <v>444</v>
      </c>
      <c r="D235" s="74" t="s">
        <v>849</v>
      </c>
      <c r="E235" s="87">
        <v>384084</v>
      </c>
      <c r="F235" s="84">
        <v>385010</v>
      </c>
      <c r="G235" s="22">
        <v>31.998989784526316</v>
      </c>
      <c r="H235" s="22">
        <v>10.117408906882591</v>
      </c>
      <c r="I235" s="22">
        <v>7.2715809893307473</v>
      </c>
      <c r="J235" s="22">
        <v>25.83199273965872</v>
      </c>
      <c r="K235" s="22">
        <v>31.970200941526315</v>
      </c>
      <c r="L235" s="22">
        <v>9.9984280848055889</v>
      </c>
      <c r="M235" s="22">
        <v>7.1860671298166263</v>
      </c>
      <c r="N235" s="22">
        <v>25.110045883147116</v>
      </c>
      <c r="O235" s="22">
        <v>32.042906217526316</v>
      </c>
      <c r="P235" s="22">
        <v>9.9224634327261576</v>
      </c>
      <c r="Q235" s="22">
        <v>7.131469838651876</v>
      </c>
      <c r="R235" s="22">
        <v>24.726803266648986</v>
      </c>
      <c r="S235" s="22">
        <v>32.157651601526318</v>
      </c>
      <c r="T235" s="22">
        <v>9.8506324874456936</v>
      </c>
      <c r="U235" s="22">
        <v>7.0798435239546649</v>
      </c>
      <c r="V235" s="22">
        <v>24.469867063404926</v>
      </c>
      <c r="W235" s="22">
        <v>32.258722254526319</v>
      </c>
      <c r="X235" s="22">
        <v>9.7283661647386825</v>
      </c>
      <c r="Y235" s="22">
        <v>6.9919683104474926</v>
      </c>
      <c r="Z235" s="22">
        <v>24.094059982283532</v>
      </c>
      <c r="AA235" s="22">
        <v>32.360693328526317</v>
      </c>
      <c r="AB235" s="22">
        <v>9.713877418546339</v>
      </c>
      <c r="AC235" s="22">
        <v>6.9815549632811233</v>
      </c>
      <c r="AD235" s="22">
        <v>23.713820887392131</v>
      </c>
      <c r="AE235" s="22">
        <v>32.457565185526313</v>
      </c>
      <c r="AF235" s="22">
        <v>9.616984577522425</v>
      </c>
      <c r="AG235" s="22">
        <v>6.9119161706538481</v>
      </c>
      <c r="AH235" s="22">
        <v>23.231352459616801</v>
      </c>
      <c r="AI235" s="22">
        <v>32.563016449526316</v>
      </c>
      <c r="AJ235" s="22">
        <v>9.5518596540757787</v>
      </c>
      <c r="AK235" s="22">
        <v>6.8651096058876364</v>
      </c>
      <c r="AL235" s="22">
        <v>22.946692420494273</v>
      </c>
      <c r="AM235" s="22">
        <v>32.675958377526314</v>
      </c>
      <c r="AN235" s="22">
        <v>9.4634696471374973</v>
      </c>
      <c r="AO235" s="22">
        <v>6.8015819675352915</v>
      </c>
      <c r="AP235" s="22">
        <v>22.556146317369883</v>
      </c>
      <c r="AQ235" s="22">
        <v>32.805250716526317</v>
      </c>
      <c r="AR235" s="22">
        <v>9.356824166203463</v>
      </c>
      <c r="AS235" s="22">
        <v>6.724933760578824</v>
      </c>
      <c r="AT235" s="22">
        <v>22.073919371944385</v>
      </c>
      <c r="AU235" s="22">
        <v>33.311922397526317</v>
      </c>
      <c r="AV235" s="22">
        <v>8.9191082382248723</v>
      </c>
      <c r="AW235" s="22">
        <v>6.4103387046795648</v>
      </c>
      <c r="AX235" s="22">
        <v>20.403225132101817</v>
      </c>
      <c r="AY235" s="22">
        <v>33.673576036526313</v>
      </c>
      <c r="AZ235" s="22">
        <v>8.7604382915722372</v>
      </c>
      <c r="BA235" s="22">
        <v>6.2962994898690869</v>
      </c>
      <c r="BB235" s="22">
        <v>19.783580308291189</v>
      </c>
      <c r="BC235" s="22">
        <v>33.878136040526314</v>
      </c>
      <c r="BD235" s="22">
        <v>14.48033563335982</v>
      </c>
      <c r="BE235" s="22">
        <v>10.407302332026797</v>
      </c>
      <c r="BF235" s="22">
        <v>19.750992742320737</v>
      </c>
      <c r="BG235" s="22">
        <v>33.999414359526313</v>
      </c>
      <c r="BH235" s="22">
        <v>20.333186695583382</v>
      </c>
      <c r="BI235" s="22">
        <v>14.613861630870309</v>
      </c>
      <c r="BJ235" s="22">
        <v>20.019729478039856</v>
      </c>
      <c r="BK235" s="25">
        <v>31.998463472526314</v>
      </c>
      <c r="BL235" s="25">
        <v>10.117408906882591</v>
      </c>
      <c r="BM235" s="25">
        <v>7.2715809893307473</v>
      </c>
      <c r="BN235" s="25">
        <v>25.83199273965872</v>
      </c>
      <c r="BO235" s="25">
        <v>31.925675623526317</v>
      </c>
      <c r="BP235" s="25">
        <v>10.079870532576855</v>
      </c>
      <c r="BQ235" s="25">
        <v>7.2446014206008247</v>
      </c>
      <c r="BR235" s="25">
        <v>25.570197398522836</v>
      </c>
      <c r="BS235" s="25">
        <v>31.920713746526314</v>
      </c>
      <c r="BT235" s="25">
        <v>10.073063933917258</v>
      </c>
      <c r="BU235" s="25">
        <v>7.2397093841248195</v>
      </c>
      <c r="BV235" s="25">
        <v>25.353773466008519</v>
      </c>
      <c r="BW235" s="25">
        <v>31.938780490526316</v>
      </c>
      <c r="BX235" s="25">
        <v>10.018099006052921</v>
      </c>
      <c r="BY235" s="25">
        <v>7.2002050082300828</v>
      </c>
      <c r="BZ235" s="25">
        <v>25.287018927412959</v>
      </c>
      <c r="CA235" s="25">
        <v>31.946070863526316</v>
      </c>
      <c r="CB235" s="25">
        <v>9.9714909341941524</v>
      </c>
      <c r="CC235" s="25">
        <v>7.1667068692898814</v>
      </c>
      <c r="CD235" s="25">
        <v>25.138504486744225</v>
      </c>
      <c r="CE235" s="25">
        <v>31.960393728526313</v>
      </c>
      <c r="CF235" s="25">
        <v>9.876738374714094</v>
      </c>
      <c r="CG235" s="25">
        <v>7.0986063391495096</v>
      </c>
      <c r="CH235" s="25">
        <v>24.945676359211149</v>
      </c>
      <c r="CI235" s="25">
        <v>31.997238418526315</v>
      </c>
      <c r="CJ235" s="25">
        <v>9.7980039876769851</v>
      </c>
      <c r="CK235" s="25">
        <v>7.0420183849356421</v>
      </c>
      <c r="CL235" s="25">
        <v>24.605688255949723</v>
      </c>
      <c r="CM235" s="25">
        <v>32.054552876526316</v>
      </c>
      <c r="CN235" s="25">
        <v>9.7698017614056276</v>
      </c>
      <c r="CO235" s="25">
        <v>7.0217488896232503</v>
      </c>
      <c r="CP235" s="25">
        <v>24.421024598004436</v>
      </c>
      <c r="CQ235" s="25">
        <v>32.126533793526313</v>
      </c>
      <c r="CR235" s="25">
        <v>9.7175221007298287</v>
      </c>
      <c r="CS235" s="25">
        <v>6.9841744681288098</v>
      </c>
      <c r="CT235" s="25">
        <v>24.107561061476591</v>
      </c>
      <c r="CU235" s="25">
        <v>32.211773603526318</v>
      </c>
      <c r="CV235" s="25">
        <v>9.6554495197659342</v>
      </c>
      <c r="CW235" s="25">
        <v>6.9395616820044213</v>
      </c>
      <c r="CX235" s="25">
        <v>23.746677568988531</v>
      </c>
      <c r="CY235" s="25">
        <v>32.417213147526311</v>
      </c>
      <c r="CZ235" s="25">
        <v>9.4799970683994346</v>
      </c>
      <c r="DA235" s="25">
        <v>6.8134605506149182</v>
      </c>
      <c r="DB235" s="25">
        <v>22.686520884222627</v>
      </c>
      <c r="DC235" s="25">
        <v>32.552651416526317</v>
      </c>
      <c r="DD235" s="25">
        <v>9.4269180562796286</v>
      </c>
      <c r="DE235" s="25">
        <v>6.7753116194987442</v>
      </c>
      <c r="DF235" s="25">
        <v>22.141527404566222</v>
      </c>
      <c r="DG235" s="25">
        <v>32.631924757526313</v>
      </c>
      <c r="DH235" s="25">
        <v>13.962085189216927</v>
      </c>
      <c r="DI235" s="25">
        <v>10.034825533666096</v>
      </c>
      <c r="DJ235" s="25">
        <v>21.868688018971472</v>
      </c>
      <c r="DK235" s="25">
        <v>32.667299864526314</v>
      </c>
      <c r="DL235" s="25">
        <v>18.503711151029741</v>
      </c>
      <c r="DM235" s="25">
        <v>13.298981535318175</v>
      </c>
      <c r="DN235" s="25">
        <v>21.730969238853984</v>
      </c>
      <c r="DO235" s="27">
        <v>31.998989784526316</v>
      </c>
      <c r="DP235" s="27">
        <v>10.117408906882595</v>
      </c>
      <c r="DQ235" s="27">
        <v>7.2715809893307508</v>
      </c>
      <c r="DR235" s="27">
        <v>25.83199273965872</v>
      </c>
      <c r="DS235" s="27">
        <v>31.970167435526314</v>
      </c>
      <c r="DT235" s="27">
        <v>10.007088764792504</v>
      </c>
      <c r="DU235" s="27">
        <v>7.1922917310487353</v>
      </c>
      <c r="DV235" s="27">
        <v>25.110064145765932</v>
      </c>
      <c r="DW235" s="27">
        <v>32.042839200526316</v>
      </c>
      <c r="DX235" s="27">
        <v>9.9336711946989205</v>
      </c>
      <c r="DY235" s="27">
        <v>7.1395250778582939</v>
      </c>
      <c r="DZ235" s="27">
        <v>24.726839987911173</v>
      </c>
      <c r="EA235" s="27">
        <v>32.157551966526313</v>
      </c>
      <c r="EB235" s="27">
        <v>9.8696868964791591</v>
      </c>
      <c r="EC235" s="27">
        <v>7.0935383029011225</v>
      </c>
      <c r="ED235" s="27">
        <v>24.469921323696902</v>
      </c>
      <c r="EE235" s="27">
        <v>32.258583507526318</v>
      </c>
      <c r="EF235" s="27">
        <v>9.7405175130476316</v>
      </c>
      <c r="EG235" s="27">
        <v>7.0007017237325861</v>
      </c>
      <c r="EH235" s="27">
        <v>24.094131467788671</v>
      </c>
      <c r="EI235" s="27">
        <v>32.360734799526313</v>
      </c>
      <c r="EJ235" s="27">
        <v>9.7307278116055649</v>
      </c>
      <c r="EK235" s="27">
        <v>6.9936656725506534</v>
      </c>
      <c r="EL235" s="27">
        <v>23.713799568264172</v>
      </c>
      <c r="EM235" s="27">
        <v>32.457998626526319</v>
      </c>
      <c r="EN235" s="27">
        <v>9.6349624536318803</v>
      </c>
      <c r="EO235" s="27">
        <v>6.9248372241912932</v>
      </c>
      <c r="EP235" s="27">
        <v>23.231123694151073</v>
      </c>
      <c r="EQ235" s="27">
        <v>32.563524832526312</v>
      </c>
      <c r="ER235" s="27">
        <v>9.5710335231120354</v>
      </c>
      <c r="ES235" s="27">
        <v>6.878890243090221</v>
      </c>
      <c r="ET235" s="27">
        <v>22.946426061970186</v>
      </c>
      <c r="EU235" s="27">
        <v>32.676534477526317</v>
      </c>
      <c r="EV235" s="27">
        <v>9.4831199970832092</v>
      </c>
      <c r="EW235" s="27">
        <v>6.8157050609492318</v>
      </c>
      <c r="EX235" s="27">
        <v>22.555844665545319</v>
      </c>
      <c r="EY235" s="27">
        <v>32.795553289526318</v>
      </c>
      <c r="EZ235" s="27">
        <v>9.3840775633705178</v>
      </c>
      <c r="FA235" s="27">
        <v>6.744521313731866</v>
      </c>
      <c r="FB235" s="27">
        <v>22.116825032928524</v>
      </c>
      <c r="FC235" s="27">
        <v>33.253394832526311</v>
      </c>
      <c r="FD235" s="27">
        <v>8.9698579583459068</v>
      </c>
      <c r="FE235" s="27">
        <v>6.4468135277733438</v>
      </c>
      <c r="FF235" s="27">
        <v>20.586278169899668</v>
      </c>
      <c r="FG235" s="27">
        <v>33.569088705526312</v>
      </c>
      <c r="FH235" s="27">
        <v>8.8195381135450344</v>
      </c>
      <c r="FI235" s="27">
        <v>6.3387756955740739</v>
      </c>
      <c r="FJ235" s="27">
        <v>20.010388047057589</v>
      </c>
      <c r="FK235" s="27">
        <v>33.753926033526312</v>
      </c>
      <c r="FL235" s="27">
        <v>14.534830872467314</v>
      </c>
      <c r="FM235" s="27">
        <v>10.446469133363996</v>
      </c>
      <c r="FN235" s="27">
        <v>19.962143812873808</v>
      </c>
      <c r="FO235" s="27">
        <v>33.855140852526318</v>
      </c>
      <c r="FP235" s="27">
        <v>20.38259950465072</v>
      </c>
      <c r="FQ235" s="27">
        <v>14.649375589666523</v>
      </c>
      <c r="FR235" s="27">
        <v>20.203268688179993</v>
      </c>
      <c r="FS235" s="28">
        <v>32.000389320526317</v>
      </c>
      <c r="FT235" s="28">
        <v>10.117408906882586</v>
      </c>
      <c r="FU235" s="28">
        <v>7.2715809893307437</v>
      </c>
      <c r="FV235" s="28">
        <v>25.83199273965872</v>
      </c>
      <c r="FW235" s="28">
        <v>31.963134649526314</v>
      </c>
      <c r="FX235" s="28">
        <v>9.9832928859884724</v>
      </c>
      <c r="FY235" s="28">
        <v>7.1751891644204262</v>
      </c>
      <c r="FZ235" s="28">
        <v>25.110843790329508</v>
      </c>
      <c r="GA235" s="28">
        <v>32.044627636526315</v>
      </c>
      <c r="GB235" s="28">
        <v>9.8970534352934969</v>
      </c>
      <c r="GC235" s="28">
        <v>7.1132071731837847</v>
      </c>
      <c r="GD235" s="28">
        <v>24.74772823033851</v>
      </c>
      <c r="GE235" s="28">
        <v>32.170832789526315</v>
      </c>
      <c r="GF235" s="28">
        <v>9.7924305448879654</v>
      </c>
      <c r="GG235" s="28">
        <v>7.0380126418641931</v>
      </c>
      <c r="GH235" s="28">
        <v>24.513724758491087</v>
      </c>
      <c r="GI235" s="28">
        <v>32.291826082526313</v>
      </c>
      <c r="GJ235" s="28">
        <v>9.6904388059287569</v>
      </c>
      <c r="GK235" s="28">
        <v>6.9647091708954507</v>
      </c>
      <c r="GL235" s="28">
        <v>24.182111467141461</v>
      </c>
      <c r="GM235" s="28">
        <v>32.413639094526317</v>
      </c>
      <c r="GN235" s="28">
        <v>9.6151671023153469</v>
      </c>
      <c r="GO235" s="28">
        <v>6.9106099154371217</v>
      </c>
      <c r="GP235" s="28">
        <v>23.849402213807601</v>
      </c>
      <c r="GQ235" s="28">
        <v>32.551785442526317</v>
      </c>
      <c r="GR235" s="28">
        <v>9.5080099976220254</v>
      </c>
      <c r="GS235" s="28">
        <v>6.8335939944111752</v>
      </c>
      <c r="GT235" s="28">
        <v>23.411028409351779</v>
      </c>
      <c r="GU235" s="28">
        <v>32.711405711526318</v>
      </c>
      <c r="GV235" s="28">
        <v>9.4261361811031481</v>
      </c>
      <c r="GW235" s="28">
        <v>6.7747496704145815</v>
      </c>
      <c r="GX235" s="28">
        <v>23.174743613146401</v>
      </c>
      <c r="GY235" s="28">
        <v>32.887983746526317</v>
      </c>
      <c r="GZ235" s="28">
        <v>9.3281327138099552</v>
      </c>
      <c r="HA235" s="28">
        <v>6.7043126488197649</v>
      </c>
      <c r="HB235" s="28">
        <v>22.875551329568339</v>
      </c>
      <c r="HC235" s="28">
        <v>33.094810763526311</v>
      </c>
      <c r="HD235" s="28">
        <v>9.2200304718207811</v>
      </c>
      <c r="HE235" s="28">
        <v>6.626617439009892</v>
      </c>
      <c r="HF235" s="28">
        <v>22.547371027151947</v>
      </c>
      <c r="HG235" s="28">
        <v>33.797899260526314</v>
      </c>
      <c r="HH235" s="28">
        <v>8.600543173988358</v>
      </c>
      <c r="HI235" s="28">
        <v>6.181379720587171</v>
      </c>
      <c r="HJ235" s="28">
        <v>20.569125643547771</v>
      </c>
      <c r="HK235" s="28">
        <v>34.317290467526313</v>
      </c>
      <c r="HL235" s="28">
        <v>7.7955977816445232</v>
      </c>
      <c r="HM235" s="28">
        <v>5.6028496180393716</v>
      </c>
      <c r="HN235" s="28">
        <v>16.738329068315856</v>
      </c>
      <c r="HO235" s="28">
        <v>34.541779527526316</v>
      </c>
      <c r="HP235" s="28">
        <v>12.924400896783251</v>
      </c>
      <c r="HQ235" s="28">
        <v>9.289021401082822</v>
      </c>
      <c r="HR235" s="28">
        <v>13.72862427960542</v>
      </c>
      <c r="HS235" s="28">
        <v>34.610835519526319</v>
      </c>
      <c r="HT235" s="28">
        <v>18.32542605639691</v>
      </c>
      <c r="HU235" s="28">
        <v>13.170844527439487</v>
      </c>
      <c r="HV235" s="28">
        <v>11.642907322889464</v>
      </c>
      <c r="HW235" s="29">
        <v>32.000389320526317</v>
      </c>
      <c r="HX235" s="29">
        <v>10.117408906882595</v>
      </c>
      <c r="HY235" s="29">
        <v>7.2715809893307508</v>
      </c>
      <c r="HZ235" s="29">
        <v>25.83199273965872</v>
      </c>
      <c r="IA235" s="29">
        <v>31.953696453526316</v>
      </c>
      <c r="IB235" s="29">
        <v>10.021789310586533</v>
      </c>
      <c r="IC235" s="29">
        <v>7.2028573027590888</v>
      </c>
      <c r="ID235" s="29">
        <v>25.155933935862272</v>
      </c>
      <c r="IE235" s="29">
        <v>32.074858130526316</v>
      </c>
      <c r="IF235" s="29">
        <v>9.9185391106267264</v>
      </c>
      <c r="IG235" s="29">
        <v>7.1286493510905968</v>
      </c>
      <c r="IH235" s="29">
        <v>24.684138771931948</v>
      </c>
      <c r="II235" s="29">
        <v>32.188087845526312</v>
      </c>
      <c r="IJ235" s="29">
        <v>9.8898092822292885</v>
      </c>
      <c r="IK235" s="29">
        <v>7.1080006577419041</v>
      </c>
      <c r="IL235" s="29">
        <v>24.445832053161254</v>
      </c>
      <c r="IM235" s="29">
        <v>32.291529892526313</v>
      </c>
      <c r="IN235" s="29">
        <v>9.8223415955951445</v>
      </c>
      <c r="IO235" s="29">
        <v>7.0595103029447168</v>
      </c>
      <c r="IP235" s="29">
        <v>24.132226645485055</v>
      </c>
      <c r="IQ235" s="29">
        <v>32.400791450526313</v>
      </c>
      <c r="IR235" s="29">
        <v>9.7274210387276963</v>
      </c>
      <c r="IS235" s="29">
        <v>6.9912890297742223</v>
      </c>
      <c r="IT235" s="29">
        <v>23.846978406034346</v>
      </c>
      <c r="IU235" s="29">
        <v>32.528568148526318</v>
      </c>
      <c r="IV235" s="29">
        <v>9.6143877473586379</v>
      </c>
      <c r="IW235" s="29">
        <v>6.9100497776845309</v>
      </c>
      <c r="IX235" s="29">
        <v>23.458436806508079</v>
      </c>
      <c r="IY235" s="29">
        <v>32.669935694526316</v>
      </c>
      <c r="IZ235" s="29">
        <v>9.543743237974688</v>
      </c>
      <c r="JA235" s="29">
        <v>6.8592761778266196</v>
      </c>
      <c r="JB235" s="29">
        <v>23.288135538695727</v>
      </c>
      <c r="JC235" s="29">
        <v>32.829742896526312</v>
      </c>
      <c r="JD235" s="29">
        <v>9.4429223730588649</v>
      </c>
      <c r="JE235" s="29">
        <v>6.7868142370869249</v>
      </c>
      <c r="JF235" s="29">
        <v>22.9575517855545</v>
      </c>
      <c r="JG235" s="29">
        <v>33.035558354526316</v>
      </c>
      <c r="JH235" s="29">
        <v>9.2289955443581313</v>
      </c>
      <c r="JI235" s="29">
        <v>6.6330608131613724</v>
      </c>
      <c r="JJ235" s="29">
        <v>21.969658228605034</v>
      </c>
      <c r="JK235" s="29">
        <v>33.718641025526317</v>
      </c>
      <c r="JL235" s="29">
        <v>8.1956906875945954</v>
      </c>
      <c r="JM235" s="29">
        <v>5.8904042672236629</v>
      </c>
      <c r="JN235" s="29">
        <v>17.365473970049059</v>
      </c>
      <c r="JO235" s="29">
        <v>34.070898342526313</v>
      </c>
      <c r="JP235" s="29">
        <v>8.2151565132673969</v>
      </c>
      <c r="JQ235" s="29">
        <v>5.9043947394094491</v>
      </c>
      <c r="JR235" s="29">
        <v>13.917623576067633</v>
      </c>
      <c r="JS235" s="29">
        <v>34.109995986526314</v>
      </c>
      <c r="JT235" s="29">
        <v>18.684296291642106</v>
      </c>
      <c r="JU235" s="29">
        <v>13.428771631529392</v>
      </c>
      <c r="JV235" s="29">
        <v>11.92501192769015</v>
      </c>
      <c r="JW235" s="29">
        <v>33.950807371526317</v>
      </c>
      <c r="JX235" s="29">
        <v>18.679607190524472</v>
      </c>
      <c r="JY235" s="29">
        <v>13.425401482229519</v>
      </c>
      <c r="JZ235" s="29">
        <v>12.612008110099758</v>
      </c>
    </row>
    <row r="236" spans="1:286" ht="15" thickBot="1" x14ac:dyDescent="0.4">
      <c r="A236" s="2"/>
      <c r="B236" s="74" t="s">
        <v>707</v>
      </c>
      <c r="C236" s="74" t="s">
        <v>508</v>
      </c>
      <c r="D236" s="74" t="s">
        <v>852</v>
      </c>
      <c r="E236" s="87">
        <v>352170</v>
      </c>
      <c r="F236" s="84">
        <v>422970</v>
      </c>
      <c r="G236" s="22">
        <v>25.136908328052634</v>
      </c>
      <c r="H236" s="22">
        <v>14.338326585695008</v>
      </c>
      <c r="I236" s="22">
        <v>10.305237633365666</v>
      </c>
      <c r="J236" s="22">
        <v>9.7744399833657667</v>
      </c>
      <c r="K236" s="22">
        <v>25.113900938052634</v>
      </c>
      <c r="L236" s="22">
        <v>13.882819321021088</v>
      </c>
      <c r="M236" s="22">
        <v>9.9778555934787843</v>
      </c>
      <c r="N236" s="22">
        <v>7.9584445340355678</v>
      </c>
      <c r="O236" s="22">
        <v>25.219159143052632</v>
      </c>
      <c r="P236" s="22">
        <v>13.748060185159527</v>
      </c>
      <c r="Q236" s="22">
        <v>9.8810015491786718</v>
      </c>
      <c r="R236" s="22">
        <v>7.6844525436028199</v>
      </c>
      <c r="S236" s="22">
        <v>25.340247386052631</v>
      </c>
      <c r="T236" s="22">
        <v>13.534193276214577</v>
      </c>
      <c r="U236" s="22">
        <v>9.7272911907613988</v>
      </c>
      <c r="V236" s="22">
        <v>7.0830046666799049</v>
      </c>
      <c r="W236" s="22">
        <v>25.460215307052632</v>
      </c>
      <c r="X236" s="22">
        <v>13.352545900733164</v>
      </c>
      <c r="Y236" s="22">
        <v>9.5967376454347963</v>
      </c>
      <c r="Z236" s="22">
        <v>6.7132508756045901</v>
      </c>
      <c r="AA236" s="22">
        <v>25.580616410052635</v>
      </c>
      <c r="AB236" s="22">
        <v>13.103217840185804</v>
      </c>
      <c r="AC236" s="22">
        <v>9.4175406591442119</v>
      </c>
      <c r="AD236" s="22">
        <v>6.1314515289862896</v>
      </c>
      <c r="AE236" s="22">
        <v>25.711509261052633</v>
      </c>
      <c r="AF236" s="22">
        <v>12.86287720433622</v>
      </c>
      <c r="AG236" s="22">
        <v>9.2448031119429093</v>
      </c>
      <c r="AH236" s="22">
        <v>5.6558356186113272</v>
      </c>
      <c r="AI236" s="22">
        <v>25.864556172052634</v>
      </c>
      <c r="AJ236" s="22">
        <v>12.679607483473468</v>
      </c>
      <c r="AK236" s="22">
        <v>9.113083555047373</v>
      </c>
      <c r="AL236" s="22">
        <v>5.1566166073027659</v>
      </c>
      <c r="AM236" s="22">
        <v>26.036302645052633</v>
      </c>
      <c r="AN236" s="22">
        <v>12.451191700701518</v>
      </c>
      <c r="AO236" s="22">
        <v>8.9489166345488123</v>
      </c>
      <c r="AP236" s="22">
        <v>4.5644050224209423</v>
      </c>
      <c r="AQ236" s="22">
        <v>26.235233207052634</v>
      </c>
      <c r="AR236" s="22">
        <v>12.188301078576036</v>
      </c>
      <c r="AS236" s="22">
        <v>8.7599719682103228</v>
      </c>
      <c r="AT236" s="22">
        <v>3.8833088219047376</v>
      </c>
      <c r="AU236" s="22">
        <v>27.431387225052632</v>
      </c>
      <c r="AV236" s="22">
        <v>11.06006433506275</v>
      </c>
      <c r="AW236" s="22">
        <v>7.9490860060926263</v>
      </c>
      <c r="AX236" s="22">
        <v>1.3849876479032304</v>
      </c>
      <c r="AY236" s="22">
        <v>28.785740421052633</v>
      </c>
      <c r="AZ236" s="22">
        <v>10.142505116960649</v>
      </c>
      <c r="BA236" s="22">
        <v>7.2896181296487308</v>
      </c>
      <c r="BB236" s="22">
        <v>-0.21009148440345982</v>
      </c>
      <c r="BC236" s="22">
        <v>29.791065961052631</v>
      </c>
      <c r="BD236" s="22">
        <v>9.4463376635590031</v>
      </c>
      <c r="BE236" s="22">
        <v>6.7892688736151525</v>
      </c>
      <c r="BF236" s="22">
        <v>-0.61178468430744104</v>
      </c>
      <c r="BG236" s="22">
        <v>30.802691451052631</v>
      </c>
      <c r="BH236" s="22">
        <v>9.3100667967739117</v>
      </c>
      <c r="BI236" s="22">
        <v>6.6913283185348877</v>
      </c>
      <c r="BJ236" s="22">
        <v>-0.93268296903448444</v>
      </c>
      <c r="BK236" s="25">
        <v>25.136005092052635</v>
      </c>
      <c r="BL236" s="25">
        <v>14.338326585695008</v>
      </c>
      <c r="BM236" s="25">
        <v>10.305237633365666</v>
      </c>
      <c r="BN236" s="25">
        <v>9.7744399833657667</v>
      </c>
      <c r="BO236" s="25">
        <v>25.051525786052633</v>
      </c>
      <c r="BP236" s="25">
        <v>14.166047233506186</v>
      </c>
      <c r="BQ236" s="25">
        <v>10.181417070832284</v>
      </c>
      <c r="BR236" s="25">
        <v>8.9541917734262881</v>
      </c>
      <c r="BS236" s="25">
        <v>25.061248732052633</v>
      </c>
      <c r="BT236" s="25">
        <v>14.128578908510178</v>
      </c>
      <c r="BU236" s="25">
        <v>10.154487847920507</v>
      </c>
      <c r="BV236" s="25">
        <v>8.9531927717167967</v>
      </c>
      <c r="BW236" s="25">
        <v>25.098692575052631</v>
      </c>
      <c r="BX236" s="25">
        <v>14.03141434901768</v>
      </c>
      <c r="BY236" s="25">
        <v>10.084653765879827</v>
      </c>
      <c r="BZ236" s="25">
        <v>8.7061313722051423</v>
      </c>
      <c r="CA236" s="25">
        <v>25.100181833052634</v>
      </c>
      <c r="CB236" s="25">
        <v>14.02757813802334</v>
      </c>
      <c r="CC236" s="25">
        <v>10.081896605504651</v>
      </c>
      <c r="CD236" s="25">
        <v>8.7170906334071852</v>
      </c>
      <c r="CE236" s="25">
        <v>25.105142963052632</v>
      </c>
      <c r="CF236" s="25">
        <v>13.918705302861946</v>
      </c>
      <c r="CG236" s="25">
        <v>10.003647555209218</v>
      </c>
      <c r="CH236" s="25">
        <v>8.4842355414537138</v>
      </c>
      <c r="CI236" s="25">
        <v>25.143933452052632</v>
      </c>
      <c r="CJ236" s="25">
        <v>13.82928687958062</v>
      </c>
      <c r="CK236" s="25">
        <v>9.9393807737819966</v>
      </c>
      <c r="CL236" s="25">
        <v>8.2597338493224264</v>
      </c>
      <c r="CM236" s="25">
        <v>25.208936804052634</v>
      </c>
      <c r="CN236" s="25">
        <v>13.725660039918308</v>
      </c>
      <c r="CO236" s="25">
        <v>9.8649021237434198</v>
      </c>
      <c r="CP236" s="25">
        <v>7.9728099943269193</v>
      </c>
      <c r="CQ236" s="25">
        <v>25.299571579052632</v>
      </c>
      <c r="CR236" s="25">
        <v>13.580372378857032</v>
      </c>
      <c r="CS236" s="25">
        <v>9.7604810210795936</v>
      </c>
      <c r="CT236" s="25">
        <v>7.5487598588938098</v>
      </c>
      <c r="CU236" s="25">
        <v>25.414788539052633</v>
      </c>
      <c r="CV236" s="25">
        <v>13.418357732147072</v>
      </c>
      <c r="CW236" s="25">
        <v>9.6440379044820386</v>
      </c>
      <c r="CX236" s="25">
        <v>7.0802601783624795</v>
      </c>
      <c r="CY236" s="25">
        <v>26.045207667052633</v>
      </c>
      <c r="CZ236" s="25">
        <v>12.798823477976978</v>
      </c>
      <c r="DA236" s="25">
        <v>9.1987664376148803</v>
      </c>
      <c r="DB236" s="25">
        <v>5.6679414761586777</v>
      </c>
      <c r="DC236" s="25">
        <v>26.717878144052634</v>
      </c>
      <c r="DD236" s="25">
        <v>12.467751404885297</v>
      </c>
      <c r="DE236" s="25">
        <v>8.9608184200000043</v>
      </c>
      <c r="DF236" s="25">
        <v>4.6659302122382513</v>
      </c>
      <c r="DG236" s="25">
        <v>27.392245158052631</v>
      </c>
      <c r="DH236" s="25">
        <v>12.175468369942205</v>
      </c>
      <c r="DI236" s="25">
        <v>8.7507488478440099</v>
      </c>
      <c r="DJ236" s="25">
        <v>4.0555730187680332</v>
      </c>
      <c r="DK236" s="25">
        <v>27.975876728052633</v>
      </c>
      <c r="DL236" s="25">
        <v>11.884484548170136</v>
      </c>
      <c r="DM236" s="25">
        <v>8.5416130457750441</v>
      </c>
      <c r="DN236" s="25">
        <v>3.6728934244673859</v>
      </c>
      <c r="DO236" s="27">
        <v>25.136908328052634</v>
      </c>
      <c r="DP236" s="27">
        <v>14.338326585695008</v>
      </c>
      <c r="DQ236" s="27">
        <v>10.305237633365666</v>
      </c>
      <c r="DR236" s="27">
        <v>9.7744399833657667</v>
      </c>
      <c r="DS236" s="27">
        <v>25.112701408052633</v>
      </c>
      <c r="DT236" s="27">
        <v>13.916274979475942</v>
      </c>
      <c r="DU236" s="27">
        <v>10.001900833939548</v>
      </c>
      <c r="DV236" s="27">
        <v>7.9589284941181404</v>
      </c>
      <c r="DW236" s="27">
        <v>25.219483230052631</v>
      </c>
      <c r="DX236" s="27">
        <v>13.734480845093024</v>
      </c>
      <c r="DY236" s="27">
        <v>9.8712418101008073</v>
      </c>
      <c r="DZ236" s="27">
        <v>7.684424275788956</v>
      </c>
      <c r="EA236" s="27">
        <v>25.339879487052634</v>
      </c>
      <c r="EB236" s="27">
        <v>13.547796848714428</v>
      </c>
      <c r="EC236" s="27">
        <v>9.7370683461662395</v>
      </c>
      <c r="ED236" s="27">
        <v>7.0833702815990911</v>
      </c>
      <c r="EE236" s="27">
        <v>25.459073526052634</v>
      </c>
      <c r="EF236" s="27">
        <v>13.355525754992804</v>
      </c>
      <c r="EG236" s="27">
        <v>9.5988793253634039</v>
      </c>
      <c r="EH236" s="27">
        <v>6.7140425311279479</v>
      </c>
      <c r="EI236" s="27">
        <v>25.582814645052633</v>
      </c>
      <c r="EJ236" s="27">
        <v>13.118994038559137</v>
      </c>
      <c r="EK236" s="27">
        <v>9.4288793235425032</v>
      </c>
      <c r="EL236" s="27">
        <v>6.1303260221149536</v>
      </c>
      <c r="EM236" s="27">
        <v>25.721328751052631</v>
      </c>
      <c r="EN236" s="27">
        <v>12.876528142869416</v>
      </c>
      <c r="EO236" s="27">
        <v>9.2546143102485328</v>
      </c>
      <c r="EP236" s="27">
        <v>5.6503602659974987</v>
      </c>
      <c r="EQ236" s="27">
        <v>25.875437258052635</v>
      </c>
      <c r="ER236" s="27">
        <v>12.695305311458348</v>
      </c>
      <c r="ES236" s="27">
        <v>9.1243658931044003</v>
      </c>
      <c r="ET236" s="27">
        <v>5.1505101642665352</v>
      </c>
      <c r="EU236" s="27">
        <v>26.042979759052635</v>
      </c>
      <c r="EV236" s="27">
        <v>12.462569995418304</v>
      </c>
      <c r="EW236" s="27">
        <v>8.9570944389960854</v>
      </c>
      <c r="EX236" s="27">
        <v>4.5601725504255377</v>
      </c>
      <c r="EY236" s="27">
        <v>26.225999328052634</v>
      </c>
      <c r="EZ236" s="27">
        <v>12.21797860695157</v>
      </c>
      <c r="FA236" s="27">
        <v>8.781301792193128</v>
      </c>
      <c r="FB236" s="27">
        <v>3.9383043112314731</v>
      </c>
      <c r="FC236" s="27">
        <v>27.239658079052631</v>
      </c>
      <c r="FD236" s="27">
        <v>11.149414757001226</v>
      </c>
      <c r="FE236" s="27">
        <v>8.0133039136158182</v>
      </c>
      <c r="FF236" s="27">
        <v>1.7649958159142578</v>
      </c>
      <c r="FG236" s="27">
        <v>28.161662241052632</v>
      </c>
      <c r="FH236" s="27">
        <v>10.341024123346786</v>
      </c>
      <c r="FI236" s="27">
        <v>7.4322976483025887</v>
      </c>
      <c r="FJ236" s="27">
        <v>0.5486357811298852</v>
      </c>
      <c r="FK236" s="27">
        <v>28.926986592052632</v>
      </c>
      <c r="FL236" s="27">
        <v>9.7515316020323279</v>
      </c>
      <c r="FM236" s="27">
        <v>7.0086177663491318</v>
      </c>
      <c r="FN236" s="27">
        <v>0.30120367198808395</v>
      </c>
      <c r="FO236" s="27">
        <v>29.541100161052633</v>
      </c>
      <c r="FP236" s="27">
        <v>9.7245298578087631</v>
      </c>
      <c r="FQ236" s="27">
        <v>6.9892110811215264</v>
      </c>
      <c r="FR236" s="27">
        <v>0.46322589463767372</v>
      </c>
      <c r="FS236" s="28">
        <v>25.138759035052633</v>
      </c>
      <c r="FT236" s="28">
        <v>14.338326585695008</v>
      </c>
      <c r="FU236" s="28">
        <v>10.305237633365666</v>
      </c>
      <c r="FV236" s="28">
        <v>9.7744399833657667</v>
      </c>
      <c r="FW236" s="28">
        <v>25.104704900052631</v>
      </c>
      <c r="FX236" s="28">
        <v>13.886451170683559</v>
      </c>
      <c r="FY236" s="28">
        <v>9.9804658753409488</v>
      </c>
      <c r="FZ236" s="28">
        <v>7.9768673216642974</v>
      </c>
      <c r="GA236" s="28">
        <v>25.209013250052632</v>
      </c>
      <c r="GB236" s="28">
        <v>13.661380021272851</v>
      </c>
      <c r="GC236" s="28">
        <v>9.8187028086936792</v>
      </c>
      <c r="GD236" s="28">
        <v>7.7412036793466399</v>
      </c>
      <c r="GE236" s="28">
        <v>25.343190301052633</v>
      </c>
      <c r="GF236" s="28">
        <v>13.340285615528638</v>
      </c>
      <c r="GG236" s="28">
        <v>9.5879259370579248</v>
      </c>
      <c r="GH236" s="28">
        <v>7.1837215139907435</v>
      </c>
      <c r="GI236" s="28">
        <v>25.488561667052632</v>
      </c>
      <c r="GJ236" s="28">
        <v>13.080290481791195</v>
      </c>
      <c r="GK236" s="28">
        <v>9.4010623152349915</v>
      </c>
      <c r="GL236" s="28">
        <v>6.884901880963799</v>
      </c>
      <c r="GM236" s="28">
        <v>25.672946793052631</v>
      </c>
      <c r="GN236" s="28">
        <v>12.705561824929793</v>
      </c>
      <c r="GO236" s="28">
        <v>9.1317374512831986</v>
      </c>
      <c r="GP236" s="28">
        <v>6.3704758581128331</v>
      </c>
      <c r="GQ236" s="28">
        <v>25.901423426052631</v>
      </c>
      <c r="GR236" s="28">
        <v>12.397495035022578</v>
      </c>
      <c r="GS236" s="28">
        <v>8.9103237836583222</v>
      </c>
      <c r="GT236" s="28">
        <v>5.9575721329305544</v>
      </c>
      <c r="GU236" s="28">
        <v>26.177996205052633</v>
      </c>
      <c r="GV236" s="28">
        <v>12.175566890283315</v>
      </c>
      <c r="GW236" s="28">
        <v>8.750819656352995</v>
      </c>
      <c r="GX236" s="28">
        <v>5.528222674672346</v>
      </c>
      <c r="GY236" s="28">
        <v>26.493098084052633</v>
      </c>
      <c r="GZ236" s="28">
        <v>11.900241528079857</v>
      </c>
      <c r="HA236" s="28">
        <v>8.5529378974851351</v>
      </c>
      <c r="HB236" s="28">
        <v>5.0574939848824769</v>
      </c>
      <c r="HC236" s="28">
        <v>26.862717104052635</v>
      </c>
      <c r="HD236" s="28">
        <v>11.563952341671317</v>
      </c>
      <c r="HE236" s="28">
        <v>8.3112402378064481</v>
      </c>
      <c r="HF236" s="28">
        <v>4.5673872357948717</v>
      </c>
      <c r="HG236" s="28">
        <v>28.931383742052631</v>
      </c>
      <c r="HH236" s="28">
        <v>10.334705052348701</v>
      </c>
      <c r="HI236" s="28">
        <v>7.4277560075561473</v>
      </c>
      <c r="HJ236" s="28">
        <v>1.7461569899157858</v>
      </c>
      <c r="HK236" s="28">
        <v>31.301857631052634</v>
      </c>
      <c r="HL236" s="28">
        <v>8.3613321673159504</v>
      </c>
      <c r="HM236" s="28">
        <v>6.0094540601174771</v>
      </c>
      <c r="HN236" s="28">
        <v>-3.3782126429089452</v>
      </c>
      <c r="HO236" s="28">
        <v>32.861368301052636</v>
      </c>
      <c r="HP236" s="28">
        <v>7.0586167590033249</v>
      </c>
      <c r="HQ236" s="28">
        <v>5.0731668461895865</v>
      </c>
      <c r="HR236" s="28">
        <v>-6.9189002499399166</v>
      </c>
      <c r="HS236" s="28">
        <v>33.535890161052635</v>
      </c>
      <c r="HT236" s="28">
        <v>6.1575256312685234</v>
      </c>
      <c r="HU236" s="28">
        <v>4.4255349105431385</v>
      </c>
      <c r="HV236" s="28">
        <v>-9.0830018195021793</v>
      </c>
      <c r="HW236" s="29">
        <v>25.138759035052633</v>
      </c>
      <c r="HX236" s="29">
        <v>14.338326585695008</v>
      </c>
      <c r="HY236" s="29">
        <v>10.305237633365666</v>
      </c>
      <c r="HZ236" s="29">
        <v>9.7744399833657667</v>
      </c>
      <c r="IA236" s="29">
        <v>25.106901220052634</v>
      </c>
      <c r="IB236" s="29">
        <v>13.923677474310509</v>
      </c>
      <c r="IC236" s="29">
        <v>10.007221152729475</v>
      </c>
      <c r="ID236" s="29">
        <v>8.0233044707838772</v>
      </c>
      <c r="IE236" s="29">
        <v>25.251197964052633</v>
      </c>
      <c r="IF236" s="29">
        <v>13.705991067782636</v>
      </c>
      <c r="IG236" s="29">
        <v>9.8507656461948923</v>
      </c>
      <c r="IH236" s="29">
        <v>7.6287365995591649</v>
      </c>
      <c r="II236" s="29">
        <v>25.405019708052635</v>
      </c>
      <c r="IJ236" s="29">
        <v>13.367881740293997</v>
      </c>
      <c r="IK236" s="29">
        <v>9.607759815284048</v>
      </c>
      <c r="IL236" s="29">
        <v>7.0540440190709965</v>
      </c>
      <c r="IM236" s="29">
        <v>25.566535348052632</v>
      </c>
      <c r="IN236" s="29">
        <v>13.009239146809788</v>
      </c>
      <c r="IO236" s="29">
        <v>9.3499963218099467</v>
      </c>
      <c r="IP236" s="29">
        <v>6.7741581427643816</v>
      </c>
      <c r="IQ236" s="29">
        <v>25.782253778052635</v>
      </c>
      <c r="IR236" s="29">
        <v>12.535499688196715</v>
      </c>
      <c r="IS236" s="29">
        <v>9.0095104451539925</v>
      </c>
      <c r="IT236" s="29">
        <v>6.2992743238025035</v>
      </c>
      <c r="IU236" s="29">
        <v>26.072787830052633</v>
      </c>
      <c r="IV236" s="29">
        <v>12.053316557448737</v>
      </c>
      <c r="IW236" s="29">
        <v>8.6629559350819729</v>
      </c>
      <c r="IX236" s="29">
        <v>5.9082994201799792</v>
      </c>
      <c r="IY236" s="29">
        <v>26.412562739052632</v>
      </c>
      <c r="IZ236" s="29">
        <v>11.821233828150294</v>
      </c>
      <c r="JA236" s="29">
        <v>8.496153507914034</v>
      </c>
      <c r="JB236" s="29">
        <v>5.5117022659984514</v>
      </c>
      <c r="JC236" s="29">
        <v>26.789814961052635</v>
      </c>
      <c r="JD236" s="29">
        <v>11.55301439362553</v>
      </c>
      <c r="JE236" s="29">
        <v>8.3033789191818794</v>
      </c>
      <c r="JF236" s="29">
        <v>4.9745750068285517</v>
      </c>
      <c r="JG236" s="29">
        <v>27.300108470052635</v>
      </c>
      <c r="JH236" s="29">
        <v>11.114849547841301</v>
      </c>
      <c r="JI236" s="29">
        <v>7.9884612172166873</v>
      </c>
      <c r="JJ236" s="29">
        <v>3.766999891990146</v>
      </c>
      <c r="JK236" s="29">
        <v>29.731718471052631</v>
      </c>
      <c r="JL236" s="29">
        <v>9.3264097584841146</v>
      </c>
      <c r="JM236" s="29">
        <v>6.703074326902744</v>
      </c>
      <c r="JN236" s="29">
        <v>-1.8408447829607084</v>
      </c>
      <c r="JO236" s="29">
        <v>31.739204681052634</v>
      </c>
      <c r="JP236" s="29">
        <v>7.5341028962939509</v>
      </c>
      <c r="JQ236" s="29">
        <v>5.4149080952025388</v>
      </c>
      <c r="JR236" s="29">
        <v>-6.3885296275417005</v>
      </c>
      <c r="JS236" s="29">
        <v>32.639788001052636</v>
      </c>
      <c r="JT236" s="29">
        <v>6.6591799714907909</v>
      </c>
      <c r="JU236" s="29">
        <v>4.7860837622450791</v>
      </c>
      <c r="JV236" s="29">
        <v>-8.6380927410760222</v>
      </c>
      <c r="JW236" s="29">
        <v>32.751430571052637</v>
      </c>
      <c r="JX236" s="29">
        <v>6.6759628832933124</v>
      </c>
      <c r="JY236" s="29">
        <v>4.7981459714067363</v>
      </c>
      <c r="JZ236" s="29">
        <v>-7.8206526275471759</v>
      </c>
    </row>
    <row r="237" spans="1:286" ht="15" thickBot="1" x14ac:dyDescent="0.4">
      <c r="A237" s="2"/>
      <c r="B237" s="74" t="s">
        <v>708</v>
      </c>
      <c r="C237" s="74" t="s">
        <v>681</v>
      </c>
      <c r="D237" s="74" t="s">
        <v>859</v>
      </c>
      <c r="E237" s="87">
        <v>384007</v>
      </c>
      <c r="F237" s="84">
        <v>395893</v>
      </c>
      <c r="G237" s="22">
        <v>33.659277725000003</v>
      </c>
      <c r="H237" s="22">
        <v>11.54056641404069</v>
      </c>
      <c r="I237" s="22">
        <v>8.4186825254476307</v>
      </c>
      <c r="J237" s="22">
        <v>10.766470030979008</v>
      </c>
      <c r="K237" s="22">
        <v>33.615644742000001</v>
      </c>
      <c r="L237" s="22">
        <v>11.319810274266445</v>
      </c>
      <c r="M237" s="22">
        <v>8.2576439949608069</v>
      </c>
      <c r="N237" s="22">
        <v>9.8895351728728542</v>
      </c>
      <c r="O237" s="22">
        <v>33.655863582999999</v>
      </c>
      <c r="P237" s="22">
        <v>10.735196248858921</v>
      </c>
      <c r="Q237" s="22">
        <v>7.831176202717784</v>
      </c>
      <c r="R237" s="22">
        <v>7.7774065879537737</v>
      </c>
      <c r="S237" s="22">
        <v>33.745787200000002</v>
      </c>
      <c r="T237" s="22">
        <v>10.085218054076377</v>
      </c>
      <c r="U237" s="22">
        <v>7.3570261589486652</v>
      </c>
      <c r="V237" s="22">
        <v>5.3262883864680148</v>
      </c>
      <c r="W237" s="22">
        <v>33.819767206000002</v>
      </c>
      <c r="X237" s="22">
        <v>9.532792216854105</v>
      </c>
      <c r="Y237" s="22">
        <v>6.9540392018465687</v>
      </c>
      <c r="Z237" s="22">
        <v>3.1936201212711488</v>
      </c>
      <c r="AA237" s="22">
        <v>33.892067709999999</v>
      </c>
      <c r="AB237" s="22">
        <v>8.9605931898399831</v>
      </c>
      <c r="AC237" s="22">
        <v>6.5366279780836543</v>
      </c>
      <c r="AD237" s="22">
        <v>0.9430289417100326</v>
      </c>
      <c r="AE237" s="22">
        <v>33.966708017999999</v>
      </c>
      <c r="AF237" s="22">
        <v>8.4072072871361474</v>
      </c>
      <c r="AG237" s="22">
        <v>6.1329406665792723</v>
      </c>
      <c r="AH237" s="22">
        <v>-1.3428225673305825</v>
      </c>
      <c r="AI237" s="22">
        <v>34.047128532000002</v>
      </c>
      <c r="AJ237" s="22">
        <v>8.1398897044760705</v>
      </c>
      <c r="AK237" s="22">
        <v>5.9379362117591619</v>
      </c>
      <c r="AL237" s="22">
        <v>-2.5359560000918542</v>
      </c>
      <c r="AM237" s="22">
        <v>34.132557843999997</v>
      </c>
      <c r="AN237" s="22">
        <v>7.8385712468189599</v>
      </c>
      <c r="AO237" s="22">
        <v>5.71812859200607</v>
      </c>
      <c r="AP237" s="22">
        <v>-3.8742373962741077</v>
      </c>
      <c r="AQ237" s="22">
        <v>35.892264568000002</v>
      </c>
      <c r="AR237" s="22">
        <v>7.2376811654495601</v>
      </c>
      <c r="AS237" s="22">
        <v>5.2797876435423303</v>
      </c>
      <c r="AT237" s="22">
        <v>-6.8784884936148032</v>
      </c>
      <c r="AU237" s="22">
        <v>37.605518979999999</v>
      </c>
      <c r="AV237" s="22">
        <v>6.4209011245807064</v>
      </c>
      <c r="AW237" s="22">
        <v>4.6839579753528078</v>
      </c>
      <c r="AX237" s="22">
        <v>-9.7399404224499122</v>
      </c>
      <c r="AY237" s="22">
        <v>37.433014335287289</v>
      </c>
      <c r="AZ237" s="22">
        <v>6.0720022375699765</v>
      </c>
      <c r="BA237" s="22">
        <v>4.4294410948250222</v>
      </c>
      <c r="BB237" s="22">
        <v>-10.880894672790618</v>
      </c>
      <c r="BC237" s="22">
        <v>36.864160152266443</v>
      </c>
      <c r="BD237" s="22">
        <v>5.9797285071881419</v>
      </c>
      <c r="BE237" s="22">
        <v>4.3621286931929584</v>
      </c>
      <c r="BF237" s="22">
        <v>-11.742072027402671</v>
      </c>
      <c r="BG237" s="22">
        <v>36.691450526703697</v>
      </c>
      <c r="BH237" s="22">
        <v>5.9517133112043572</v>
      </c>
      <c r="BI237" s="22">
        <v>4.3416919977644977</v>
      </c>
      <c r="BJ237" s="22">
        <v>-11.623443988201473</v>
      </c>
      <c r="BK237" s="25">
        <v>33.659107614</v>
      </c>
      <c r="BL237" s="25">
        <v>11.54056641404069</v>
      </c>
      <c r="BM237" s="25">
        <v>8.4186825254476307</v>
      </c>
      <c r="BN237" s="25">
        <v>10.766470030979008</v>
      </c>
      <c r="BO237" s="25">
        <v>33.554013726000001</v>
      </c>
      <c r="BP237" s="25">
        <v>11.42049284567975</v>
      </c>
      <c r="BQ237" s="25">
        <v>8.3310905290531956</v>
      </c>
      <c r="BR237" s="25">
        <v>10.343201740306604</v>
      </c>
      <c r="BS237" s="25">
        <v>33.507065005000001</v>
      </c>
      <c r="BT237" s="25">
        <v>10.894256296253005</v>
      </c>
      <c r="BU237" s="25">
        <v>7.9472082927774421</v>
      </c>
      <c r="BV237" s="25">
        <v>8.3639670885776809</v>
      </c>
      <c r="BW237" s="25">
        <v>33.50047524</v>
      </c>
      <c r="BX237" s="25">
        <v>10.309736114353743</v>
      </c>
      <c r="BY237" s="25">
        <v>7.5208089580671595</v>
      </c>
      <c r="BZ237" s="25">
        <v>6.068039889727217</v>
      </c>
      <c r="CA237" s="25">
        <v>33.473423920000002</v>
      </c>
      <c r="CB237" s="25">
        <v>9.7877819671227062</v>
      </c>
      <c r="CC237" s="25">
        <v>7.1400506745714081</v>
      </c>
      <c r="CD237" s="25">
        <v>4.0922573409789749</v>
      </c>
      <c r="CE237" s="25">
        <v>33.449526767000002</v>
      </c>
      <c r="CF237" s="25">
        <v>9.2673800174512699</v>
      </c>
      <c r="CG237" s="25">
        <v>6.7604246975849076</v>
      </c>
      <c r="CH237" s="25">
        <v>1.9765719301315556</v>
      </c>
      <c r="CI237" s="25">
        <v>33.452419433999999</v>
      </c>
      <c r="CJ237" s="25">
        <v>8.7585052134959209</v>
      </c>
      <c r="CK237" s="25">
        <v>6.3892076129115472</v>
      </c>
      <c r="CL237" s="25">
        <v>-0.22754101319035414</v>
      </c>
      <c r="CM237" s="25">
        <v>33.480691243000003</v>
      </c>
      <c r="CN237" s="25">
        <v>8.524334730323865</v>
      </c>
      <c r="CO237" s="25">
        <v>6.2183835056772843</v>
      </c>
      <c r="CP237" s="25">
        <v>-1.3613973553767877</v>
      </c>
      <c r="CQ237" s="25">
        <v>33.533025590999998</v>
      </c>
      <c r="CR237" s="25">
        <v>8.2540063593570547</v>
      </c>
      <c r="CS237" s="25">
        <v>6.0211827227051273</v>
      </c>
      <c r="CT237" s="25">
        <v>-2.6579606047335531</v>
      </c>
      <c r="CU237" s="25">
        <v>33.607087147999998</v>
      </c>
      <c r="CV237" s="25">
        <v>8.0033680302010488</v>
      </c>
      <c r="CW237" s="25">
        <v>5.8383455510992421</v>
      </c>
      <c r="CX237" s="25">
        <v>-3.8732638407060023</v>
      </c>
      <c r="CY237" s="25">
        <v>33.731524817999997</v>
      </c>
      <c r="CZ237" s="25">
        <v>7.7954324575676885</v>
      </c>
      <c r="DA237" s="25">
        <v>5.6866594458472814</v>
      </c>
      <c r="DB237" s="25">
        <v>-4.6883773505302102</v>
      </c>
      <c r="DC237" s="25">
        <v>33.831818288999997</v>
      </c>
      <c r="DD237" s="25">
        <v>7.5636283827286883</v>
      </c>
      <c r="DE237" s="25">
        <v>5.5175616005456511</v>
      </c>
      <c r="DF237" s="25">
        <v>-5.673549884595829</v>
      </c>
      <c r="DG237" s="25">
        <v>33.892046731999997</v>
      </c>
      <c r="DH237" s="25">
        <v>7.4171189496807086</v>
      </c>
      <c r="DI237" s="25">
        <v>5.4106850089154825</v>
      </c>
      <c r="DJ237" s="25">
        <v>-6.5487233292340363</v>
      </c>
      <c r="DK237" s="25">
        <v>33.917556357000002</v>
      </c>
      <c r="DL237" s="25">
        <v>7.2443919297275148</v>
      </c>
      <c r="DM237" s="25">
        <v>5.2846830526524489</v>
      </c>
      <c r="DN237" s="25">
        <v>-7.0866403197111225</v>
      </c>
      <c r="DO237" s="27">
        <v>33.659277725000003</v>
      </c>
      <c r="DP237" s="27">
        <v>11.54056641404069</v>
      </c>
      <c r="DQ237" s="27">
        <v>8.4186825254476307</v>
      </c>
      <c r="DR237" s="27">
        <v>10.766470030979008</v>
      </c>
      <c r="DS237" s="27">
        <v>33.615588606999999</v>
      </c>
      <c r="DT237" s="27">
        <v>11.320074702983776</v>
      </c>
      <c r="DU237" s="27">
        <v>8.2578368920285889</v>
      </c>
      <c r="DV237" s="27">
        <v>9.8895731120227808</v>
      </c>
      <c r="DW237" s="27">
        <v>33.655751316999996</v>
      </c>
      <c r="DX237" s="27">
        <v>10.735598765260546</v>
      </c>
      <c r="DY237" s="27">
        <v>7.8314698328287324</v>
      </c>
      <c r="DZ237" s="27">
        <v>7.7774819871152374</v>
      </c>
      <c r="EA237" s="27">
        <v>33.745620281999997</v>
      </c>
      <c r="EB237" s="27">
        <v>10.081788208650412</v>
      </c>
      <c r="EC237" s="27">
        <v>7.3545241344624648</v>
      </c>
      <c r="ED237" s="27">
        <v>5.3264015715414317</v>
      </c>
      <c r="EE237" s="27">
        <v>33.819547098000001</v>
      </c>
      <c r="EF237" s="27">
        <v>9.5279705771696275</v>
      </c>
      <c r="EG237" s="27">
        <v>6.9505218828260462</v>
      </c>
      <c r="EH237" s="27">
        <v>3.1937683401278036</v>
      </c>
      <c r="EI237" s="27">
        <v>33.892133516999998</v>
      </c>
      <c r="EJ237" s="27">
        <v>8.9536436198921638</v>
      </c>
      <c r="EK237" s="27">
        <v>6.5315583635621426</v>
      </c>
      <c r="EL237" s="27">
        <v>0.9429847074093658</v>
      </c>
      <c r="EM237" s="27">
        <v>33.967406177000001</v>
      </c>
      <c r="EN237" s="27">
        <v>8.3992057536896958</v>
      </c>
      <c r="EO237" s="27">
        <v>6.1271036593314756</v>
      </c>
      <c r="EP237" s="27">
        <v>-1.3432924804373947</v>
      </c>
      <c r="EQ237" s="27">
        <v>34.047947403000002</v>
      </c>
      <c r="ER237" s="27">
        <v>8.1316558987495835</v>
      </c>
      <c r="ES237" s="27">
        <v>5.931929765116891</v>
      </c>
      <c r="ET237" s="27">
        <v>-2.5365054760717314</v>
      </c>
      <c r="EU237" s="27">
        <v>34.133485788999998</v>
      </c>
      <c r="EV237" s="27">
        <v>7.8299619491312233</v>
      </c>
      <c r="EW237" s="27">
        <v>5.7118482292058577</v>
      </c>
      <c r="EX237" s="27">
        <v>-3.8748608998021759</v>
      </c>
      <c r="EY237" s="27">
        <v>35.887875190999999</v>
      </c>
      <c r="EZ237" s="27">
        <v>7.2318997525046731</v>
      </c>
      <c r="FA237" s="27">
        <v>5.2755701832907871</v>
      </c>
      <c r="FB237" s="27">
        <v>-6.8589632772766223</v>
      </c>
      <c r="FC237" s="27">
        <v>37.569362679999998</v>
      </c>
      <c r="FD237" s="27">
        <v>6.4364885694361709</v>
      </c>
      <c r="FE237" s="27">
        <v>4.6953287993585882</v>
      </c>
      <c r="FF237" s="27">
        <v>-9.6487468785652126</v>
      </c>
      <c r="FG237" s="27">
        <v>37.528091126663327</v>
      </c>
      <c r="FH237" s="27">
        <v>6.0874246260745544</v>
      </c>
      <c r="FI237" s="27">
        <v>4.4406915125208286</v>
      </c>
      <c r="FJ237" s="27">
        <v>-10.754906192408463</v>
      </c>
      <c r="FK237" s="27">
        <v>37.062972062842817</v>
      </c>
      <c r="FL237" s="27">
        <v>6.011977749930459</v>
      </c>
      <c r="FM237" s="27">
        <v>4.3856540667832311</v>
      </c>
      <c r="FN237" s="27">
        <v>-11.61364236782731</v>
      </c>
      <c r="FO237" s="27">
        <v>36.909619910773038</v>
      </c>
      <c r="FP237" s="27">
        <v>5.9871025260929249</v>
      </c>
      <c r="FQ237" s="27">
        <v>4.3675079373191821</v>
      </c>
      <c r="FR237" s="27">
        <v>-11.492031138542579</v>
      </c>
      <c r="FS237" s="28">
        <v>33.659732396000003</v>
      </c>
      <c r="FT237" s="28">
        <v>11.54056641404069</v>
      </c>
      <c r="FU237" s="28">
        <v>8.4186825254476307</v>
      </c>
      <c r="FV237" s="28">
        <v>10.766470030979008</v>
      </c>
      <c r="FW237" s="28">
        <v>33.602674172999997</v>
      </c>
      <c r="FX237" s="28">
        <v>11.320208828200789</v>
      </c>
      <c r="FY237" s="28">
        <v>8.2579347345070424</v>
      </c>
      <c r="FZ237" s="28">
        <v>9.9039537196146767</v>
      </c>
      <c r="GA237" s="28">
        <v>33.634203096999997</v>
      </c>
      <c r="GB237" s="28">
        <v>10.736446669854002</v>
      </c>
      <c r="GC237" s="28">
        <v>7.8320883674247028</v>
      </c>
      <c r="GD237" s="28">
        <v>7.8119979050683597</v>
      </c>
      <c r="GE237" s="28">
        <v>33.722322497</v>
      </c>
      <c r="GF237" s="28">
        <v>10.083731908717539</v>
      </c>
      <c r="GG237" s="28">
        <v>7.3559420366002604</v>
      </c>
      <c r="GH237" s="28">
        <v>5.3736072504335368</v>
      </c>
      <c r="GI237" s="28">
        <v>33.801113475000001</v>
      </c>
      <c r="GJ237" s="28">
        <v>9.4948487862106656</v>
      </c>
      <c r="GK237" s="28">
        <v>6.9263599974597874</v>
      </c>
      <c r="GL237" s="28">
        <v>3.2655978895023061</v>
      </c>
      <c r="GM237" s="28">
        <v>33.887277996999998</v>
      </c>
      <c r="GN237" s="28">
        <v>8.8998940598554555</v>
      </c>
      <c r="GO237" s="28">
        <v>6.4923488078438885</v>
      </c>
      <c r="GP237" s="28">
        <v>1.0225383092278584</v>
      </c>
      <c r="GQ237" s="28">
        <v>33.986763193999998</v>
      </c>
      <c r="GR237" s="28">
        <v>8.3127977236239605</v>
      </c>
      <c r="GS237" s="28">
        <v>6.0640702044147643</v>
      </c>
      <c r="GT237" s="28">
        <v>-1.3214996318091998</v>
      </c>
      <c r="GU237" s="28">
        <v>34.099376071000002</v>
      </c>
      <c r="GV237" s="28">
        <v>8.0108273735985875</v>
      </c>
      <c r="GW237" s="28">
        <v>5.8437870382550008</v>
      </c>
      <c r="GX237" s="28">
        <v>-2.5276241233211039</v>
      </c>
      <c r="GY237" s="28">
        <v>34.220304294000002</v>
      </c>
      <c r="GZ237" s="28">
        <v>7.6877243726930544</v>
      </c>
      <c r="HA237" s="28">
        <v>5.6080878974976001</v>
      </c>
      <c r="HB237" s="28">
        <v>-3.8571275251909221</v>
      </c>
      <c r="HC237" s="28">
        <v>35.988087390000004</v>
      </c>
      <c r="HD237" s="28">
        <v>7.1025778886688453</v>
      </c>
      <c r="HE237" s="28">
        <v>5.1812316841068631</v>
      </c>
      <c r="HF237" s="28">
        <v>-6.714533198816703</v>
      </c>
      <c r="HG237" s="28">
        <v>36.378535631782889</v>
      </c>
      <c r="HH237" s="28">
        <v>5.9009554447629951</v>
      </c>
      <c r="HI237" s="28">
        <v>4.3046648408721788</v>
      </c>
      <c r="HJ237" s="28">
        <v>-10.756080064960514</v>
      </c>
      <c r="HK237" s="28">
        <v>26.522064347377672</v>
      </c>
      <c r="HL237" s="28">
        <v>4.3021390855622679</v>
      </c>
      <c r="HM237" s="28">
        <v>3.1383505663642044</v>
      </c>
      <c r="HN237" s="28">
        <v>-17.462815633636168</v>
      </c>
      <c r="HO237" s="28">
        <v>19.623869115059321</v>
      </c>
      <c r="HP237" s="28">
        <v>3.1831841301675401</v>
      </c>
      <c r="HQ237" s="28">
        <v>2.3220885050598525</v>
      </c>
      <c r="HR237" s="28">
        <v>-21.869198783923686</v>
      </c>
      <c r="HS237" s="28">
        <v>14.816544870686535</v>
      </c>
      <c r="HT237" s="28">
        <v>2.403388965741279</v>
      </c>
      <c r="HU237" s="28">
        <v>1.7532387893130685</v>
      </c>
      <c r="HV237" s="28">
        <v>-24.297322556339239</v>
      </c>
      <c r="HW237" s="29">
        <v>33.659732396000003</v>
      </c>
      <c r="HX237" s="29">
        <v>11.54056641404069</v>
      </c>
      <c r="HY237" s="29">
        <v>8.4186825254476307</v>
      </c>
      <c r="HZ237" s="29">
        <v>10.766470030979008</v>
      </c>
      <c r="IA237" s="29">
        <v>33.584120409000001</v>
      </c>
      <c r="IB237" s="29">
        <v>11.360060367744277</v>
      </c>
      <c r="IC237" s="29">
        <v>8.2870058777707527</v>
      </c>
      <c r="ID237" s="29">
        <v>9.9776961640423991</v>
      </c>
      <c r="IE237" s="29">
        <v>33.620915242999999</v>
      </c>
      <c r="IF237" s="29">
        <v>10.889513735308539</v>
      </c>
      <c r="IG237" s="29">
        <v>7.9437486605967838</v>
      </c>
      <c r="IH237" s="29">
        <v>7.8615057062367057</v>
      </c>
      <c r="II237" s="29">
        <v>33.701823568000002</v>
      </c>
      <c r="IJ237" s="29">
        <v>10.320286213333235</v>
      </c>
      <c r="IK237" s="29">
        <v>7.5285051083888916</v>
      </c>
      <c r="IL237" s="29">
        <v>5.4483563829062049</v>
      </c>
      <c r="IM237" s="29">
        <v>33.773638363000003</v>
      </c>
      <c r="IN237" s="29">
        <v>9.7817899081171973</v>
      </c>
      <c r="IO237" s="29">
        <v>7.1356795509513615</v>
      </c>
      <c r="IP237" s="29">
        <v>3.3428916068550976</v>
      </c>
      <c r="IQ237" s="29">
        <v>33.849298537000003</v>
      </c>
      <c r="IR237" s="29">
        <v>9.2412975292821553</v>
      </c>
      <c r="IS237" s="29">
        <v>6.7413978855991132</v>
      </c>
      <c r="IT237" s="29">
        <v>1.1279047264887723</v>
      </c>
      <c r="IU237" s="29">
        <v>33.938930841999998</v>
      </c>
      <c r="IV237" s="29">
        <v>8.7317962726255232</v>
      </c>
      <c r="IW237" s="29">
        <v>6.3697238124019577</v>
      </c>
      <c r="IX237" s="29">
        <v>-1.1713732800328884</v>
      </c>
      <c r="IY237" s="29">
        <v>34.039154941</v>
      </c>
      <c r="IZ237" s="29">
        <v>8.445969619681863</v>
      </c>
      <c r="JA237" s="29">
        <v>6.1612172485025987</v>
      </c>
      <c r="JB237" s="29">
        <v>-2.300722554092907</v>
      </c>
      <c r="JC237" s="29">
        <v>34.156851301000003</v>
      </c>
      <c r="JD237" s="29">
        <v>8.1054969860123727</v>
      </c>
      <c r="JE237" s="29">
        <v>5.912847202472693</v>
      </c>
      <c r="JF237" s="29">
        <v>-3.6881416488874166</v>
      </c>
      <c r="JG237" s="29">
        <v>37.991084010000002</v>
      </c>
      <c r="JH237" s="29">
        <v>6.9488381665051149</v>
      </c>
      <c r="JI237" s="29">
        <v>5.0690806972304907</v>
      </c>
      <c r="JJ237" s="29">
        <v>-9.4758245430493915</v>
      </c>
      <c r="JK237" s="29">
        <v>32.141080827263515</v>
      </c>
      <c r="JL237" s="29">
        <v>5.2135986953390425</v>
      </c>
      <c r="JM237" s="29">
        <v>3.8032476618952731</v>
      </c>
      <c r="JN237" s="29">
        <v>-16.372597176269842</v>
      </c>
      <c r="JO237" s="29">
        <v>24.512266064676439</v>
      </c>
      <c r="JP237" s="29">
        <v>3.9761300829123738</v>
      </c>
      <c r="JQ237" s="29">
        <v>2.9005315377931171</v>
      </c>
      <c r="JR237" s="29">
        <v>-21.051813273320377</v>
      </c>
      <c r="JS237" s="29">
        <v>19.772083087956609</v>
      </c>
      <c r="JT237" s="29">
        <v>3.2072258909247848</v>
      </c>
      <c r="JU237" s="29">
        <v>2.3396266348107249</v>
      </c>
      <c r="JV237" s="29">
        <v>-23.962844204148645</v>
      </c>
      <c r="JW237" s="29">
        <v>20.012830888410267</v>
      </c>
      <c r="JX237" s="29">
        <v>3.2462775465021618</v>
      </c>
      <c r="JY237" s="29">
        <v>2.3681142738575467</v>
      </c>
      <c r="JZ237" s="29">
        <v>-22.878898023601039</v>
      </c>
    </row>
    <row r="238" spans="1:286" ht="15" thickBot="1" x14ac:dyDescent="0.4">
      <c r="A238" s="2"/>
      <c r="B238" s="74" t="s">
        <v>709</v>
      </c>
      <c r="C238" s="74" t="s">
        <v>466</v>
      </c>
      <c r="D238" s="74" t="s">
        <v>853</v>
      </c>
      <c r="E238" s="87">
        <v>397437</v>
      </c>
      <c r="F238" s="84">
        <v>401979</v>
      </c>
      <c r="G238" s="22">
        <v>25.671463302368423</v>
      </c>
      <c r="H238" s="22">
        <v>4.3774628879892044</v>
      </c>
      <c r="I238" s="22">
        <v>3.1461687681862278</v>
      </c>
      <c r="J238" s="22">
        <v>14.927337465423689</v>
      </c>
      <c r="K238" s="22">
        <v>25.666371295368421</v>
      </c>
      <c r="L238" s="22">
        <v>4.3192478239097865</v>
      </c>
      <c r="M238" s="22">
        <v>3.1043284553997594</v>
      </c>
      <c r="N238" s="22">
        <v>14.809452125071198</v>
      </c>
      <c r="O238" s="22">
        <v>25.680465884705917</v>
      </c>
      <c r="P238" s="22">
        <v>4.2280928986965209</v>
      </c>
      <c r="Q238" s="22">
        <v>3.0388136158429893</v>
      </c>
      <c r="R238" s="22">
        <v>14.627151707556692</v>
      </c>
      <c r="S238" s="22">
        <v>24.774044294306783</v>
      </c>
      <c r="T238" s="22">
        <v>4.0788574951490251</v>
      </c>
      <c r="U238" s="22">
        <v>2.9315551929247605</v>
      </c>
      <c r="V238" s="22">
        <v>14.273037223130027</v>
      </c>
      <c r="W238" s="22">
        <v>23.959871138300553</v>
      </c>
      <c r="X238" s="22">
        <v>3.9448100929455703</v>
      </c>
      <c r="Y238" s="22">
        <v>2.8352126856184943</v>
      </c>
      <c r="Z238" s="22">
        <v>13.821491112745125</v>
      </c>
      <c r="AA238" s="22">
        <v>22.901568651931562</v>
      </c>
      <c r="AB238" s="22">
        <v>3.7705686579428486</v>
      </c>
      <c r="AC238" s="22">
        <v>2.7099819355340942</v>
      </c>
      <c r="AD238" s="22">
        <v>13.307161203757097</v>
      </c>
      <c r="AE238" s="22">
        <v>21.8954598964973</v>
      </c>
      <c r="AF238" s="22">
        <v>3.604920522770136</v>
      </c>
      <c r="AG238" s="22">
        <v>2.5909273592363444</v>
      </c>
      <c r="AH238" s="22">
        <v>12.802138206872353</v>
      </c>
      <c r="AI238" s="22">
        <v>21.098984379876111</v>
      </c>
      <c r="AJ238" s="22">
        <v>3.473786901949913</v>
      </c>
      <c r="AK238" s="22">
        <v>2.4966790439814606</v>
      </c>
      <c r="AL238" s="22">
        <v>12.339276286971792</v>
      </c>
      <c r="AM238" s="22">
        <v>20.116070567515873</v>
      </c>
      <c r="AN238" s="22">
        <v>3.31195763729681</v>
      </c>
      <c r="AO238" s="22">
        <v>2.3803691651182701</v>
      </c>
      <c r="AP238" s="22">
        <v>11.729103473685186</v>
      </c>
      <c r="AQ238" s="22">
        <v>19.116501355503363</v>
      </c>
      <c r="AR238" s="22">
        <v>3.1473861880855738</v>
      </c>
      <c r="AS238" s="22">
        <v>2.2620884242205728</v>
      </c>
      <c r="AT238" s="22">
        <v>11.089955147290251</v>
      </c>
      <c r="AU238" s="22">
        <v>14.470053573993228</v>
      </c>
      <c r="AV238" s="22">
        <v>2.3823839892404504</v>
      </c>
      <c r="AW238" s="22">
        <v>1.7122662813066674</v>
      </c>
      <c r="AX238" s="22">
        <v>8.688551988753396</v>
      </c>
      <c r="AY238" s="22">
        <v>11.561325968224157</v>
      </c>
      <c r="AZ238" s="22">
        <v>1.9034841675078908</v>
      </c>
      <c r="BA238" s="22">
        <v>1.3680715500711418</v>
      </c>
      <c r="BB238" s="22">
        <v>7.5691281977437868</v>
      </c>
      <c r="BC238" s="22">
        <v>15.321502127503376</v>
      </c>
      <c r="BD238" s="22">
        <v>2.5225685014243071</v>
      </c>
      <c r="BE238" s="22">
        <v>1.8130196503932219</v>
      </c>
      <c r="BF238" s="22">
        <v>7.4408365632558144</v>
      </c>
      <c r="BG238" s="22">
        <v>15.010444657433862</v>
      </c>
      <c r="BH238" s="22">
        <v>2.4713552607380986</v>
      </c>
      <c r="BI238" s="22">
        <v>1.7762116859427073</v>
      </c>
      <c r="BJ238" s="22">
        <v>7.8389406383790217</v>
      </c>
      <c r="BK238" s="25">
        <v>25.670632304368421</v>
      </c>
      <c r="BL238" s="25">
        <v>4.3774628879892044</v>
      </c>
      <c r="BM238" s="25">
        <v>3.1461687681862278</v>
      </c>
      <c r="BN238" s="25">
        <v>14.927337465423689</v>
      </c>
      <c r="BO238" s="25">
        <v>25.678719476368421</v>
      </c>
      <c r="BP238" s="25">
        <v>4.3279345638219562</v>
      </c>
      <c r="BQ238" s="25">
        <v>3.1105717864132592</v>
      </c>
      <c r="BR238" s="25">
        <v>14.767249289403006</v>
      </c>
      <c r="BS238" s="25">
        <v>25.17842539609881</v>
      </c>
      <c r="BT238" s="25">
        <v>4.145435760221396</v>
      </c>
      <c r="BU238" s="25">
        <v>2.9794063029331279</v>
      </c>
      <c r="BV238" s="25">
        <v>14.627558257389623</v>
      </c>
      <c r="BW238" s="25">
        <v>24.048226705193333</v>
      </c>
      <c r="BX238" s="25">
        <v>3.9593571633381734</v>
      </c>
      <c r="BY238" s="25">
        <v>2.8456679515359715</v>
      </c>
      <c r="BZ238" s="25">
        <v>14.432645314578959</v>
      </c>
      <c r="CA238" s="25">
        <v>23.148984414103708</v>
      </c>
      <c r="CB238" s="25">
        <v>3.8113037766810427</v>
      </c>
      <c r="CC238" s="25">
        <v>2.739259067430313</v>
      </c>
      <c r="CD238" s="25">
        <v>14.197139158154604</v>
      </c>
      <c r="CE238" s="25">
        <v>21.972132612175461</v>
      </c>
      <c r="CF238" s="25">
        <v>3.6175441007900218</v>
      </c>
      <c r="CG238" s="25">
        <v>2.6000001733127123</v>
      </c>
      <c r="CH238" s="25">
        <v>13.857033597893462</v>
      </c>
      <c r="CI238" s="25">
        <v>20.964952637151342</v>
      </c>
      <c r="CJ238" s="25">
        <v>3.4517195974797081</v>
      </c>
      <c r="CK238" s="25">
        <v>2.4808188377618468</v>
      </c>
      <c r="CL238" s="25">
        <v>13.474203580204492</v>
      </c>
      <c r="CM238" s="25">
        <v>20.513502558870446</v>
      </c>
      <c r="CN238" s="25">
        <v>3.3773917843214498</v>
      </c>
      <c r="CO238" s="25">
        <v>2.4273979749584815</v>
      </c>
      <c r="CP238" s="25">
        <v>13.128129434044142</v>
      </c>
      <c r="CQ238" s="25">
        <v>19.862852074873288</v>
      </c>
      <c r="CR238" s="25">
        <v>3.2702671432314996</v>
      </c>
      <c r="CS238" s="25">
        <v>2.3504053861634735</v>
      </c>
      <c r="CT238" s="25">
        <v>12.615888739640621</v>
      </c>
      <c r="CU238" s="25">
        <v>19.242874529835973</v>
      </c>
      <c r="CV238" s="25">
        <v>3.1681925676653018</v>
      </c>
      <c r="CW238" s="25">
        <v>2.2770423788942664</v>
      </c>
      <c r="CX238" s="25">
        <v>12.17154317607905</v>
      </c>
      <c r="CY238" s="25">
        <v>17.312706790656751</v>
      </c>
      <c r="CZ238" s="25">
        <v>2.8504051666128523</v>
      </c>
      <c r="DA238" s="25">
        <v>2.048642316644155</v>
      </c>
      <c r="DB238" s="25">
        <v>10.768264150078053</v>
      </c>
      <c r="DC238" s="25">
        <v>15.645701015450978</v>
      </c>
      <c r="DD238" s="25">
        <v>2.5759453763630491</v>
      </c>
      <c r="DE238" s="25">
        <v>1.851382661382172</v>
      </c>
      <c r="DF238" s="25">
        <v>9.734045971946756</v>
      </c>
      <c r="DG238" s="25">
        <v>17.866577102159816</v>
      </c>
      <c r="DH238" s="25">
        <v>2.9415956902341396</v>
      </c>
      <c r="DI238" s="25">
        <v>2.1141827414776895</v>
      </c>
      <c r="DJ238" s="25">
        <v>9.1329514273585275</v>
      </c>
      <c r="DK238" s="25">
        <v>19.812684143396769</v>
      </c>
      <c r="DL238" s="25">
        <v>3.2620073758359052</v>
      </c>
      <c r="DM238" s="25">
        <v>2.3444689287045644</v>
      </c>
      <c r="DN238" s="25">
        <v>8.7391452437505635</v>
      </c>
      <c r="DO238" s="27">
        <v>25.671463302368423</v>
      </c>
      <c r="DP238" s="27">
        <v>4.3774628879892044</v>
      </c>
      <c r="DQ238" s="27">
        <v>3.1461687681862278</v>
      </c>
      <c r="DR238" s="27">
        <v>14.927337465423689</v>
      </c>
      <c r="DS238" s="27">
        <v>25.666307155368422</v>
      </c>
      <c r="DT238" s="27">
        <v>4.321627439193267</v>
      </c>
      <c r="DU238" s="27">
        <v>3.1060387317577214</v>
      </c>
      <c r="DV238" s="27">
        <v>14.809485715998902</v>
      </c>
      <c r="DW238" s="27">
        <v>25.649993706122352</v>
      </c>
      <c r="DX238" s="27">
        <v>4.2230758868379583</v>
      </c>
      <c r="DY238" s="27">
        <v>3.0352077906371751</v>
      </c>
      <c r="DZ238" s="27">
        <v>14.627218381453533</v>
      </c>
      <c r="EA238" s="27">
        <v>24.754893654703416</v>
      </c>
      <c r="EB238" s="27">
        <v>4.0757044883587268</v>
      </c>
      <c r="EC238" s="27">
        <v>2.9292890648630618</v>
      </c>
      <c r="ED238" s="27">
        <v>14.273145959069437</v>
      </c>
      <c r="EE238" s="27">
        <v>23.945506412445901</v>
      </c>
      <c r="EF238" s="27">
        <v>3.9424450503622133</v>
      </c>
      <c r="EG238" s="27">
        <v>2.833512882947042</v>
      </c>
      <c r="EH238" s="27">
        <v>13.821634172128892</v>
      </c>
      <c r="EI238" s="27">
        <v>22.903035100449241</v>
      </c>
      <c r="EJ238" s="27">
        <v>3.7708100975098615</v>
      </c>
      <c r="EK238" s="27">
        <v>2.7101554629047602</v>
      </c>
      <c r="EL238" s="27">
        <v>13.307118461013674</v>
      </c>
      <c r="EM238" s="27">
        <v>21.879795012444276</v>
      </c>
      <c r="EN238" s="27">
        <v>3.6023414190529039</v>
      </c>
      <c r="EO238" s="27">
        <v>2.5890737066131932</v>
      </c>
      <c r="EP238" s="27">
        <v>12.801683415464263</v>
      </c>
      <c r="EQ238" s="27">
        <v>21.091723568936253</v>
      </c>
      <c r="ER238" s="27">
        <v>3.4725914647911242</v>
      </c>
      <c r="ES238" s="27">
        <v>2.4958198597577335</v>
      </c>
      <c r="ET238" s="27">
        <v>12.338745635167482</v>
      </c>
      <c r="EU238" s="27">
        <v>20.084444783734028</v>
      </c>
      <c r="EV238" s="27">
        <v>3.3067506931383961</v>
      </c>
      <c r="EW238" s="27">
        <v>2.3766268318288568</v>
      </c>
      <c r="EX238" s="27">
        <v>11.728499259675482</v>
      </c>
      <c r="EY238" s="27">
        <v>19.158403103066142</v>
      </c>
      <c r="EZ238" s="27">
        <v>3.1542849913280286</v>
      </c>
      <c r="FA238" s="27">
        <v>2.2670467299457511</v>
      </c>
      <c r="FB238" s="27">
        <v>11.149226644452174</v>
      </c>
      <c r="FC238" s="27">
        <v>14.738430195158823</v>
      </c>
      <c r="FD238" s="27">
        <v>2.4265701535889019</v>
      </c>
      <c r="FE238" s="27">
        <v>1.7440237476327611</v>
      </c>
      <c r="FF238" s="27">
        <v>8.9686869452066915</v>
      </c>
      <c r="FG238" s="27">
        <v>11.860225127770317</v>
      </c>
      <c r="FH238" s="27">
        <v>1.9526956350714961</v>
      </c>
      <c r="FI238" s="27">
        <v>1.4034408007642858</v>
      </c>
      <c r="FJ238" s="27">
        <v>7.9244088224343443</v>
      </c>
      <c r="FK238" s="27">
        <v>15.674322513408029</v>
      </c>
      <c r="FL238" s="27">
        <v>2.5806576877675838</v>
      </c>
      <c r="FM238" s="27">
        <v>1.8547694923722402</v>
      </c>
      <c r="FN238" s="27">
        <v>7.7748677512621569</v>
      </c>
      <c r="FO238" s="27">
        <v>15.344959701666179</v>
      </c>
      <c r="FP238" s="27">
        <v>2.5264306121501674</v>
      </c>
      <c r="FQ238" s="27">
        <v>1.8157954254153967</v>
      </c>
      <c r="FR238" s="27">
        <v>8.1360255005443989</v>
      </c>
      <c r="FS238" s="28">
        <v>25.672772803368421</v>
      </c>
      <c r="FT238" s="28">
        <v>4.3774628879892044</v>
      </c>
      <c r="FU238" s="28">
        <v>3.1461687681862278</v>
      </c>
      <c r="FV238" s="28">
        <v>14.927337465423689</v>
      </c>
      <c r="FW238" s="28">
        <v>25.665109086368421</v>
      </c>
      <c r="FX238" s="28">
        <v>4.3149305579950781</v>
      </c>
      <c r="FY238" s="28">
        <v>3.1012255513815257</v>
      </c>
      <c r="FZ238" s="28">
        <v>14.801184205325352</v>
      </c>
      <c r="GA238" s="28">
        <v>25.567537247650996</v>
      </c>
      <c r="GB238" s="28">
        <v>4.209500059667235</v>
      </c>
      <c r="GC238" s="28">
        <v>3.0254505763466746</v>
      </c>
      <c r="GD238" s="28">
        <v>14.632891284068334</v>
      </c>
      <c r="GE238" s="28">
        <v>24.545099447534643</v>
      </c>
      <c r="GF238" s="28">
        <v>4.0411634717938281</v>
      </c>
      <c r="GG238" s="28">
        <v>2.9044637561583189</v>
      </c>
      <c r="GH238" s="28">
        <v>14.318640977893313</v>
      </c>
      <c r="GI238" s="28">
        <v>23.29575093207248</v>
      </c>
      <c r="GJ238" s="28">
        <v>3.8354677647946596</v>
      </c>
      <c r="GK238" s="28">
        <v>2.756626201467355</v>
      </c>
      <c r="GL238" s="28">
        <v>13.929441879827984</v>
      </c>
      <c r="GM238" s="28">
        <v>22.01392524527456</v>
      </c>
      <c r="GN238" s="28">
        <v>3.6244249391680112</v>
      </c>
      <c r="GO238" s="28">
        <v>2.604945567336078</v>
      </c>
      <c r="GP238" s="28">
        <v>13.483587196516106</v>
      </c>
      <c r="GQ238" s="28">
        <v>20.855381919189135</v>
      </c>
      <c r="GR238" s="28">
        <v>3.433679614225472</v>
      </c>
      <c r="GS238" s="28">
        <v>2.4678531465965809</v>
      </c>
      <c r="GT238" s="28">
        <v>13.037706234912376</v>
      </c>
      <c r="GU238" s="28">
        <v>19.840265798756828</v>
      </c>
      <c r="GV238" s="28">
        <v>3.2665484850854698</v>
      </c>
      <c r="GW238" s="28">
        <v>2.3477327133349499</v>
      </c>
      <c r="GX238" s="28">
        <v>12.618808271955377</v>
      </c>
      <c r="GY238" s="28">
        <v>18.744018104843079</v>
      </c>
      <c r="GZ238" s="28">
        <v>3.0860596609863098</v>
      </c>
      <c r="HA238" s="28">
        <v>2.2180118416982113</v>
      </c>
      <c r="HB238" s="28">
        <v>12.165057073791495</v>
      </c>
      <c r="HC238" s="28">
        <v>17.562589416840407</v>
      </c>
      <c r="HD238" s="28">
        <v>2.8915464357011196</v>
      </c>
      <c r="HE238" s="28">
        <v>2.0782113567939184</v>
      </c>
      <c r="HF238" s="28">
        <v>11.676853917547964</v>
      </c>
      <c r="HG238" s="28">
        <v>10.791221903066413</v>
      </c>
      <c r="HH238" s="28">
        <v>1.7766924050932555</v>
      </c>
      <c r="HI238" s="28">
        <v>1.2769438139419034</v>
      </c>
      <c r="HJ238" s="28">
        <v>8.7592952534184825</v>
      </c>
      <c r="HK238" s="28">
        <v>1.6657094030787487</v>
      </c>
      <c r="HL238" s="28">
        <v>0.2742463524637076</v>
      </c>
      <c r="HM238" s="28">
        <v>0.19710625332260653</v>
      </c>
      <c r="HN238" s="28">
        <v>1.6657094030787487</v>
      </c>
      <c r="HO238" s="28">
        <v>2.6844262295081971</v>
      </c>
      <c r="HP238" s="28">
        <v>0.44197031039136303</v>
      </c>
      <c r="HQ238" s="28">
        <v>0.31765276430649858</v>
      </c>
      <c r="HR238" s="28">
        <v>-1.1697946261876879</v>
      </c>
      <c r="HS238" s="28">
        <v>2.6844262295081971</v>
      </c>
      <c r="HT238" s="28">
        <v>0.44197031039136303</v>
      </c>
      <c r="HU238" s="28">
        <v>0.31765276430649858</v>
      </c>
      <c r="HV238" s="28">
        <v>-3.9074632077527482</v>
      </c>
      <c r="HW238" s="29">
        <v>25.672772803368421</v>
      </c>
      <c r="HX238" s="29">
        <v>4.3774628879892044</v>
      </c>
      <c r="HY238" s="29">
        <v>3.1461687681862278</v>
      </c>
      <c r="HZ238" s="29">
        <v>14.927337465423689</v>
      </c>
      <c r="IA238" s="29">
        <v>25.63999119136842</v>
      </c>
      <c r="IB238" s="29">
        <v>4.3349143946160549</v>
      </c>
      <c r="IC238" s="29">
        <v>3.1155883282352059</v>
      </c>
      <c r="ID238" s="29">
        <v>14.881256302452147</v>
      </c>
      <c r="IE238" s="29">
        <v>25.60661601904765</v>
      </c>
      <c r="IF238" s="29">
        <v>4.2159340814086548</v>
      </c>
      <c r="IG238" s="29">
        <v>3.0300748344556871</v>
      </c>
      <c r="IH238" s="29">
        <v>14.575283957315737</v>
      </c>
      <c r="II238" s="29">
        <v>24.896608598932534</v>
      </c>
      <c r="IJ238" s="29">
        <v>4.0990367733735074</v>
      </c>
      <c r="IK238" s="29">
        <v>2.9460584375070504</v>
      </c>
      <c r="IL238" s="29">
        <v>14.254698575487614</v>
      </c>
      <c r="IM238" s="29">
        <v>23.909633289187035</v>
      </c>
      <c r="IN238" s="29">
        <v>3.936538814144154</v>
      </c>
      <c r="IO238" s="29">
        <v>2.8292679546855659</v>
      </c>
      <c r="IP238" s="29">
        <v>13.893487395394587</v>
      </c>
      <c r="IQ238" s="29">
        <v>22.598598803728372</v>
      </c>
      <c r="IR238" s="29">
        <v>3.7206869825301769</v>
      </c>
      <c r="IS238" s="29">
        <v>2.6741309932636872</v>
      </c>
      <c r="IT238" s="29">
        <v>13.516377091634549</v>
      </c>
      <c r="IU238" s="29">
        <v>21.131615310972787</v>
      </c>
      <c r="IV238" s="29">
        <v>3.4791593359496353</v>
      </c>
      <c r="IW238" s="29">
        <v>2.5005403180782544</v>
      </c>
      <c r="IX238" s="29">
        <v>13.145688705355891</v>
      </c>
      <c r="IY238" s="29">
        <v>20.54281072352742</v>
      </c>
      <c r="IZ238" s="29">
        <v>3.3822171501624094</v>
      </c>
      <c r="JA238" s="29">
        <v>2.4308660603980075</v>
      </c>
      <c r="JB238" s="29">
        <v>12.853323776149704</v>
      </c>
      <c r="JC238" s="29">
        <v>19.94507432531023</v>
      </c>
      <c r="JD238" s="29">
        <v>3.2838044098351529</v>
      </c>
      <c r="JE238" s="29">
        <v>2.3601348862151776</v>
      </c>
      <c r="JF238" s="29">
        <v>12.340860039347294</v>
      </c>
      <c r="JG238" s="29">
        <v>18.060809714209661</v>
      </c>
      <c r="JH238" s="29">
        <v>2.9735746088172452</v>
      </c>
      <c r="JI238" s="29">
        <v>2.1371666199161772</v>
      </c>
      <c r="JJ238" s="29">
        <v>10.898590072393631</v>
      </c>
      <c r="JK238" s="29">
        <v>11.678060068771465</v>
      </c>
      <c r="JL238" s="29">
        <v>1.9227035470851805</v>
      </c>
      <c r="JM238" s="29">
        <v>1.3818848965956536</v>
      </c>
      <c r="JN238" s="29">
        <v>4.3553967994953595</v>
      </c>
      <c r="JO238" s="29">
        <v>4.3101950558766413</v>
      </c>
      <c r="JP238" s="29">
        <v>0.70964075143987893</v>
      </c>
      <c r="JQ238" s="29">
        <v>0.51003278061779855</v>
      </c>
      <c r="JR238" s="29">
        <v>-0.62466441000871242</v>
      </c>
      <c r="JS238" s="29">
        <v>0.96399536680455289</v>
      </c>
      <c r="JT238" s="29">
        <v>0.15871448684231504</v>
      </c>
      <c r="JU238" s="29">
        <v>0.11407122672178027</v>
      </c>
      <c r="JV238" s="29">
        <v>-3.2375308377967826</v>
      </c>
      <c r="JW238" s="29">
        <v>0.78153707215978063</v>
      </c>
      <c r="JX238" s="29">
        <v>0.12867411984277088</v>
      </c>
      <c r="JY238" s="29">
        <v>9.248062347574515E-2</v>
      </c>
      <c r="JZ238" s="29">
        <v>-2.1726121478842941</v>
      </c>
    </row>
    <row r="239" spans="1:286" ht="15" thickBot="1" x14ac:dyDescent="0.4">
      <c r="A239" s="2"/>
      <c r="B239" s="74" t="s">
        <v>710</v>
      </c>
      <c r="C239" s="74" t="s">
        <v>487</v>
      </c>
      <c r="D239" s="74" t="s">
        <v>856</v>
      </c>
      <c r="E239" s="87">
        <v>376250</v>
      </c>
      <c r="F239" s="84">
        <v>397574</v>
      </c>
      <c r="G239" s="22">
        <v>30.944174959000001</v>
      </c>
      <c r="H239" s="22">
        <v>6.8287195851615499</v>
      </c>
      <c r="I239" s="22">
        <v>4.9814558644919247</v>
      </c>
      <c r="J239" s="22">
        <v>16.628861447995572</v>
      </c>
      <c r="K239" s="22">
        <v>30.953942646999998</v>
      </c>
      <c r="L239" s="22">
        <v>6.7118484290899447</v>
      </c>
      <c r="M239" s="22">
        <v>4.8961999832769578</v>
      </c>
      <c r="N239" s="22">
        <v>16.057956775248499</v>
      </c>
      <c r="O239" s="22">
        <v>31.020263088</v>
      </c>
      <c r="P239" s="22">
        <v>6.5004198041637187</v>
      </c>
      <c r="Q239" s="22">
        <v>4.7419657450093906</v>
      </c>
      <c r="R239" s="22">
        <v>15.46973394845865</v>
      </c>
      <c r="S239" s="22">
        <v>31.112754213999999</v>
      </c>
      <c r="T239" s="22">
        <v>6.2974669464890178</v>
      </c>
      <c r="U239" s="22">
        <v>4.5939144609478983</v>
      </c>
      <c r="V239" s="22">
        <v>15.053578737617505</v>
      </c>
      <c r="W239" s="22">
        <v>31.218717098999999</v>
      </c>
      <c r="X239" s="22">
        <v>6.0896868306445811</v>
      </c>
      <c r="Y239" s="22">
        <v>4.4423417592591088</v>
      </c>
      <c r="Z239" s="22">
        <v>14.830705446731214</v>
      </c>
      <c r="AA239" s="22">
        <v>31.335339727000001</v>
      </c>
      <c r="AB239" s="22">
        <v>5.8492319221545106</v>
      </c>
      <c r="AC239" s="22">
        <v>4.2669332512502987</v>
      </c>
      <c r="AD239" s="22">
        <v>14.279503303833064</v>
      </c>
      <c r="AE239" s="22">
        <v>31.460752675000002</v>
      </c>
      <c r="AF239" s="22">
        <v>5.6460545408440188</v>
      </c>
      <c r="AG239" s="22">
        <v>4.1187181803224275</v>
      </c>
      <c r="AH239" s="22">
        <v>13.679992960239794</v>
      </c>
      <c r="AI239" s="22">
        <v>31.600627642999999</v>
      </c>
      <c r="AJ239" s="22">
        <v>5.5216387302458081</v>
      </c>
      <c r="AK239" s="22">
        <v>4.0279585786707939</v>
      </c>
      <c r="AL239" s="22">
        <v>13.191060595630589</v>
      </c>
      <c r="AM239" s="22">
        <v>31.756337612999999</v>
      </c>
      <c r="AN239" s="22">
        <v>5.3737172760699821</v>
      </c>
      <c r="AO239" s="22">
        <v>3.9200519372867317</v>
      </c>
      <c r="AP239" s="22">
        <v>12.55638241451628</v>
      </c>
      <c r="AQ239" s="22">
        <v>31.935436119999999</v>
      </c>
      <c r="AR239" s="22">
        <v>5.2185813491849</v>
      </c>
      <c r="AS239" s="22">
        <v>3.8068824385048017</v>
      </c>
      <c r="AT239" s="22">
        <v>11.882518693062423</v>
      </c>
      <c r="AU239" s="22">
        <v>27.617824153609323</v>
      </c>
      <c r="AV239" s="22">
        <v>4.4798820783034579</v>
      </c>
      <c r="AW239" s="22">
        <v>3.2680116049411749</v>
      </c>
      <c r="AX239" s="22">
        <v>9.153191441199283</v>
      </c>
      <c r="AY239" s="22">
        <v>25.089887684103026</v>
      </c>
      <c r="AZ239" s="22">
        <v>4.0698259775099075</v>
      </c>
      <c r="BA239" s="22">
        <v>2.9688813884204448</v>
      </c>
      <c r="BB239" s="22">
        <v>7.4616759528267593</v>
      </c>
      <c r="BC239" s="22">
        <v>24.662529613250211</v>
      </c>
      <c r="BD239" s="22">
        <v>4.0005043049558564</v>
      </c>
      <c r="BE239" s="22">
        <v>2.9183121934236063</v>
      </c>
      <c r="BF239" s="22">
        <v>6.912570262887499</v>
      </c>
      <c r="BG239" s="22">
        <v>24.163968945024482</v>
      </c>
      <c r="BH239" s="22">
        <v>3.9196328724306562</v>
      </c>
      <c r="BI239" s="22">
        <v>2.8593176093294068</v>
      </c>
      <c r="BJ239" s="22">
        <v>6.6600558787464266</v>
      </c>
      <c r="BK239" s="25">
        <v>30.943674643000001</v>
      </c>
      <c r="BL239" s="25">
        <v>6.8287195851615499</v>
      </c>
      <c r="BM239" s="25">
        <v>4.9814558644919247</v>
      </c>
      <c r="BN239" s="25">
        <v>16.628861447995572</v>
      </c>
      <c r="BO239" s="25">
        <v>30.962944822000001</v>
      </c>
      <c r="BP239" s="25">
        <v>6.7549801511087022</v>
      </c>
      <c r="BQ239" s="25">
        <v>4.9276639739880208</v>
      </c>
      <c r="BR239" s="25">
        <v>16.292771545579935</v>
      </c>
      <c r="BS239" s="25">
        <v>31.024441996</v>
      </c>
      <c r="BT239" s="25">
        <v>6.579252218896448</v>
      </c>
      <c r="BU239" s="25">
        <v>4.7994728940122187</v>
      </c>
      <c r="BV239" s="25">
        <v>15.767922437085202</v>
      </c>
      <c r="BW239" s="25">
        <v>31.101545504000001</v>
      </c>
      <c r="BX239" s="25">
        <v>6.4300564838745125</v>
      </c>
      <c r="BY239" s="25">
        <v>4.6906366824921015</v>
      </c>
      <c r="BZ239" s="25">
        <v>15.478959609595794</v>
      </c>
      <c r="CA239" s="25">
        <v>31.184986805000001</v>
      </c>
      <c r="CB239" s="25">
        <v>6.3157098455852605</v>
      </c>
      <c r="CC239" s="25">
        <v>4.6072224018517502</v>
      </c>
      <c r="CD239" s="25">
        <v>15.402703208725482</v>
      </c>
      <c r="CE239" s="25">
        <v>31.251811230000001</v>
      </c>
      <c r="CF239" s="25">
        <v>6.107605765333151</v>
      </c>
      <c r="CG239" s="25">
        <v>4.4554133726379606</v>
      </c>
      <c r="CH239" s="25">
        <v>14.968129336752749</v>
      </c>
      <c r="CI239" s="25">
        <v>31.336249645999999</v>
      </c>
      <c r="CJ239" s="25">
        <v>5.9215337099504923</v>
      </c>
      <c r="CK239" s="25">
        <v>4.3196763988254556</v>
      </c>
      <c r="CL239" s="25">
        <v>14.446771023592579</v>
      </c>
      <c r="CM239" s="25">
        <v>31.436232316999998</v>
      </c>
      <c r="CN239" s="25">
        <v>5.8268683095223137</v>
      </c>
      <c r="CO239" s="25">
        <v>4.2506193071926219</v>
      </c>
      <c r="CP239" s="25">
        <v>14.023837281260093</v>
      </c>
      <c r="CQ239" s="25">
        <v>31.550975469000001</v>
      </c>
      <c r="CR239" s="25">
        <v>5.7123763978786091</v>
      </c>
      <c r="CS239" s="25">
        <v>4.167099051662766</v>
      </c>
      <c r="CT239" s="25">
        <v>13.453739161640444</v>
      </c>
      <c r="CU239" s="25">
        <v>31.681868541</v>
      </c>
      <c r="CV239" s="25">
        <v>5.605758962379614</v>
      </c>
      <c r="CW239" s="25">
        <v>4.0893231168480417</v>
      </c>
      <c r="CX239" s="25">
        <v>12.962320428399059</v>
      </c>
      <c r="CY239" s="25">
        <v>32.163645477000003</v>
      </c>
      <c r="CZ239" s="25">
        <v>5.2423312528814217</v>
      </c>
      <c r="DA239" s="25">
        <v>3.8242076625932584</v>
      </c>
      <c r="DB239" s="25">
        <v>11.055043702662694</v>
      </c>
      <c r="DC239" s="25">
        <v>30.666807481263387</v>
      </c>
      <c r="DD239" s="25">
        <v>4.9744570922738607</v>
      </c>
      <c r="DE239" s="25">
        <v>3.6287971919094169</v>
      </c>
      <c r="DF239" s="25">
        <v>9.5159781008151896</v>
      </c>
      <c r="DG239" s="25">
        <v>30.430779021354766</v>
      </c>
      <c r="DH239" s="25">
        <v>4.9361709600415358</v>
      </c>
      <c r="DI239" s="25">
        <v>3.6008679914848081</v>
      </c>
      <c r="DJ239" s="25">
        <v>8.6628659342520145</v>
      </c>
      <c r="DK239" s="25">
        <v>29.945736058296628</v>
      </c>
      <c r="DL239" s="25">
        <v>4.8574922319373375</v>
      </c>
      <c r="DM239" s="25">
        <v>3.543472954737791</v>
      </c>
      <c r="DN239" s="25">
        <v>7.8682685085444604</v>
      </c>
      <c r="DO239" s="27">
        <v>30.944174959000001</v>
      </c>
      <c r="DP239" s="27">
        <v>6.8287195851615499</v>
      </c>
      <c r="DQ239" s="27">
        <v>4.9814558644919247</v>
      </c>
      <c r="DR239" s="27">
        <v>16.628861447995572</v>
      </c>
      <c r="DS239" s="27">
        <v>30.953637570000001</v>
      </c>
      <c r="DT239" s="27">
        <v>6.7122332898101424</v>
      </c>
      <c r="DU239" s="27">
        <v>4.8964807338141174</v>
      </c>
      <c r="DV239" s="27">
        <v>16.058122235415784</v>
      </c>
      <c r="DW239" s="27">
        <v>31.022077408000001</v>
      </c>
      <c r="DX239" s="27">
        <v>6.5012999854302</v>
      </c>
      <c r="DY239" s="27">
        <v>4.7426078249889603</v>
      </c>
      <c r="DZ239" s="27">
        <v>15.468791781543489</v>
      </c>
      <c r="EA239" s="27">
        <v>31.114011229999999</v>
      </c>
      <c r="EB239" s="27">
        <v>6.298502231836693</v>
      </c>
      <c r="EC239" s="27">
        <v>4.5946696871952613</v>
      </c>
      <c r="ED239" s="27">
        <v>15.052701947316795</v>
      </c>
      <c r="EE239" s="27">
        <v>31.219783768999999</v>
      </c>
      <c r="EF239" s="27">
        <v>6.0924291266278567</v>
      </c>
      <c r="EG239" s="27">
        <v>4.4443422259992786</v>
      </c>
      <c r="EH239" s="27">
        <v>14.829972411088544</v>
      </c>
      <c r="EI239" s="27">
        <v>31.336691942999998</v>
      </c>
      <c r="EJ239" s="27">
        <v>5.8498186817263278</v>
      </c>
      <c r="EK239" s="27">
        <v>4.2673612841887758</v>
      </c>
      <c r="EL239" s="27">
        <v>14.278601792302746</v>
      </c>
      <c r="EM239" s="27">
        <v>31.462947644</v>
      </c>
      <c r="EN239" s="27">
        <v>5.6466082074151602</v>
      </c>
      <c r="EO239" s="27">
        <v>4.1191220723776496</v>
      </c>
      <c r="EP239" s="27">
        <v>13.678572670107014</v>
      </c>
      <c r="EQ239" s="27">
        <v>31.60262955</v>
      </c>
      <c r="ER239" s="27">
        <v>5.5239608171905825</v>
      </c>
      <c r="ES239" s="27">
        <v>4.0296525087677386</v>
      </c>
      <c r="ET239" s="27">
        <v>13.189787869681206</v>
      </c>
      <c r="EU239" s="27">
        <v>31.753518166999999</v>
      </c>
      <c r="EV239" s="27">
        <v>5.3742158355275276</v>
      </c>
      <c r="EW239" s="27">
        <v>3.9204156294698151</v>
      </c>
      <c r="EX239" s="27">
        <v>12.558358293230153</v>
      </c>
      <c r="EY239" s="27">
        <v>31.919126708</v>
      </c>
      <c r="EZ239" s="27">
        <v>5.2292617159550296</v>
      </c>
      <c r="FA239" s="27">
        <v>3.8146736173661502</v>
      </c>
      <c r="FB239" s="27">
        <v>11.940981901040654</v>
      </c>
      <c r="FC239" s="27">
        <v>27.892560380940871</v>
      </c>
      <c r="FD239" s="27">
        <v>4.5244469902327147</v>
      </c>
      <c r="FE239" s="27">
        <v>3.3005210877383533</v>
      </c>
      <c r="FF239" s="27">
        <v>9.4027905668757867</v>
      </c>
      <c r="FG239" s="27">
        <v>25.523737657315525</v>
      </c>
      <c r="FH239" s="27">
        <v>4.1402007003286521</v>
      </c>
      <c r="FI239" s="27">
        <v>3.0202187689242805</v>
      </c>
      <c r="FJ239" s="27">
        <v>7.8314503216808262</v>
      </c>
      <c r="FK239" s="27">
        <v>25.144301825261635</v>
      </c>
      <c r="FL239" s="27">
        <v>4.07865248514595</v>
      </c>
      <c r="FM239" s="27">
        <v>2.9753202028538404</v>
      </c>
      <c r="FN239" s="27">
        <v>7.3199633976153322</v>
      </c>
      <c r="FO239" s="27">
        <v>24.719779872935312</v>
      </c>
      <c r="FP239" s="27">
        <v>4.0097908588463795</v>
      </c>
      <c r="FQ239" s="27">
        <v>2.9250866051946489</v>
      </c>
      <c r="FR239" s="27">
        <v>7.0880197742875168</v>
      </c>
      <c r="FS239" s="28">
        <v>30.944959447999999</v>
      </c>
      <c r="FT239" s="28">
        <v>6.8287195851615499</v>
      </c>
      <c r="FU239" s="28">
        <v>4.9814558644919247</v>
      </c>
      <c r="FV239" s="28">
        <v>16.628861447995572</v>
      </c>
      <c r="FW239" s="28">
        <v>30.951934387000001</v>
      </c>
      <c r="FX239" s="28">
        <v>6.6836732073635936</v>
      </c>
      <c r="FY239" s="28">
        <v>4.8756465512972538</v>
      </c>
      <c r="FZ239" s="28">
        <v>16.041391740747247</v>
      </c>
      <c r="GA239" s="28">
        <v>31.027256080000001</v>
      </c>
      <c r="GB239" s="28">
        <v>6.5120747147388043</v>
      </c>
      <c r="GC239" s="28">
        <v>4.7504678400083629</v>
      </c>
      <c r="GD239" s="28">
        <v>15.444047003350708</v>
      </c>
      <c r="GE239" s="28">
        <v>31.131480847999999</v>
      </c>
      <c r="GF239" s="28">
        <v>6.3094138759232123</v>
      </c>
      <c r="GG239" s="28">
        <v>4.6026295796389567</v>
      </c>
      <c r="GH239" s="28">
        <v>15.007197744652091</v>
      </c>
      <c r="GI239" s="28">
        <v>31.259069632999999</v>
      </c>
      <c r="GJ239" s="28">
        <v>6.1368334510088465</v>
      </c>
      <c r="GK239" s="28">
        <v>4.4767345624157766</v>
      </c>
      <c r="GL239" s="28">
        <v>14.808870131593373</v>
      </c>
      <c r="GM239" s="28">
        <v>31.411558200999998</v>
      </c>
      <c r="GN239" s="28">
        <v>5.9206618896055394</v>
      </c>
      <c r="GO239" s="28">
        <v>4.3190404180217357</v>
      </c>
      <c r="GP239" s="28">
        <v>14.27127214450714</v>
      </c>
      <c r="GQ239" s="28">
        <v>31.586678638000002</v>
      </c>
      <c r="GR239" s="28">
        <v>5.7009420576236538</v>
      </c>
      <c r="GS239" s="28">
        <v>4.1587578596414367</v>
      </c>
      <c r="GT239" s="28">
        <v>13.65482461758592</v>
      </c>
      <c r="GU239" s="28">
        <v>31.781816937000002</v>
      </c>
      <c r="GV239" s="28">
        <v>5.5486560095551187</v>
      </c>
      <c r="GW239" s="28">
        <v>4.0476673077787257</v>
      </c>
      <c r="GX239" s="28">
        <v>13.15248810335593</v>
      </c>
      <c r="GY239" s="28">
        <v>31.996454973999999</v>
      </c>
      <c r="GZ239" s="28">
        <v>5.3540769727703159</v>
      </c>
      <c r="HA239" s="28">
        <v>3.9057246094718492</v>
      </c>
      <c r="HB239" s="28">
        <v>12.564183956621953</v>
      </c>
      <c r="HC239" s="28">
        <v>31.926759546892733</v>
      </c>
      <c r="HD239" s="28">
        <v>5.1788336806299951</v>
      </c>
      <c r="HE239" s="28">
        <v>3.7778870676811183</v>
      </c>
      <c r="HF239" s="28">
        <v>12.069679237676581</v>
      </c>
      <c r="HG239" s="28">
        <v>25.136325359415871</v>
      </c>
      <c r="HH239" s="28">
        <v>4.0773586241164974</v>
      </c>
      <c r="HI239" s="28">
        <v>2.9743763492466413</v>
      </c>
      <c r="HJ239" s="28">
        <v>8.9031437252904624</v>
      </c>
      <c r="HK239" s="28">
        <v>16.85466492331221</v>
      </c>
      <c r="HL239" s="28">
        <v>2.7339920373809909</v>
      </c>
      <c r="HM239" s="28">
        <v>1.9944091272512789</v>
      </c>
      <c r="HN239" s="28">
        <v>3.4798943875768131</v>
      </c>
      <c r="HO239" s="28">
        <v>11.318345629136472</v>
      </c>
      <c r="HP239" s="28">
        <v>1.8359467225945902</v>
      </c>
      <c r="HQ239" s="28">
        <v>1.3392975731550978</v>
      </c>
      <c r="HR239" s="28">
        <v>-0.37505977569809446</v>
      </c>
      <c r="HS239" s="28">
        <v>7.2545176058799434</v>
      </c>
      <c r="HT239" s="28">
        <v>1.176753940808591</v>
      </c>
      <c r="HU239" s="28">
        <v>0.8584256164570947</v>
      </c>
      <c r="HV239" s="28">
        <v>-3.2022111462603569</v>
      </c>
      <c r="HW239" s="29">
        <v>30.944959447999999</v>
      </c>
      <c r="HX239" s="29">
        <v>6.8287195851615499</v>
      </c>
      <c r="HY239" s="29">
        <v>4.9814558644919247</v>
      </c>
      <c r="HZ239" s="29">
        <v>16.628861447995572</v>
      </c>
      <c r="IA239" s="29">
        <v>30.929895755</v>
      </c>
      <c r="IB239" s="29">
        <v>6.7207927055946657</v>
      </c>
      <c r="IC239" s="29">
        <v>4.9027247084604166</v>
      </c>
      <c r="ID239" s="29">
        <v>16.109345542833744</v>
      </c>
      <c r="IE239" s="29">
        <v>31.017650433</v>
      </c>
      <c r="IF239" s="29">
        <v>6.5043148626231053</v>
      </c>
      <c r="IG239" s="29">
        <v>4.7448071359265418</v>
      </c>
      <c r="IH239" s="29">
        <v>15.390730977737427</v>
      </c>
      <c r="II239" s="29">
        <v>31.111216967000001</v>
      </c>
      <c r="IJ239" s="29">
        <v>6.3342338556556399</v>
      </c>
      <c r="IK239" s="29">
        <v>4.6207354092974668</v>
      </c>
      <c r="IL239" s="29">
        <v>14.948633735971828</v>
      </c>
      <c r="IM239" s="29">
        <v>31.225080160000001</v>
      </c>
      <c r="IN239" s="29">
        <v>6.2408920465200479</v>
      </c>
      <c r="IO239" s="29">
        <v>4.5526438590848688</v>
      </c>
      <c r="IP239" s="29">
        <v>14.770777944660589</v>
      </c>
      <c r="IQ239" s="29">
        <v>31.360918931</v>
      </c>
      <c r="IR239" s="29">
        <v>6.0744036491584863</v>
      </c>
      <c r="IS239" s="29">
        <v>4.4311928911451748</v>
      </c>
      <c r="IT239" s="29">
        <v>14.286529005576345</v>
      </c>
      <c r="IU239" s="29">
        <v>31.529088475999998</v>
      </c>
      <c r="IV239" s="29">
        <v>5.9033287308938238</v>
      </c>
      <c r="IW239" s="29">
        <v>4.3063961200625309</v>
      </c>
      <c r="IX239" s="29">
        <v>13.732881220536214</v>
      </c>
      <c r="IY239" s="29">
        <v>31.713008702</v>
      </c>
      <c r="IZ239" s="29">
        <v>5.7676449796843032</v>
      </c>
      <c r="JA239" s="29">
        <v>4.2074167126129067</v>
      </c>
      <c r="JB239" s="29">
        <v>13.307466537988342</v>
      </c>
      <c r="JC239" s="29">
        <v>31.924231900999999</v>
      </c>
      <c r="JD239" s="29">
        <v>5.5946251652267369</v>
      </c>
      <c r="JE239" s="29">
        <v>4.081201166835366</v>
      </c>
      <c r="JF239" s="29">
        <v>12.676372618090323</v>
      </c>
      <c r="JG239" s="29">
        <v>32.219448778</v>
      </c>
      <c r="JH239" s="29">
        <v>5.2923176333892608</v>
      </c>
      <c r="JI239" s="29">
        <v>3.8606720312380882</v>
      </c>
      <c r="JJ239" s="29">
        <v>11.42151979814679</v>
      </c>
      <c r="JK239" s="29">
        <v>23.859989649033938</v>
      </c>
      <c r="JL239" s="29">
        <v>3.8703244478165701</v>
      </c>
      <c r="JM239" s="29">
        <v>2.8233478000702252</v>
      </c>
      <c r="JN239" s="29">
        <v>5.2997849837270081</v>
      </c>
      <c r="JO239" s="29">
        <v>16.405077848047572</v>
      </c>
      <c r="JP239" s="29">
        <v>2.6610646021886817</v>
      </c>
      <c r="JQ239" s="29">
        <v>1.9412095786110797</v>
      </c>
      <c r="JR239" s="29">
        <v>0.46894622429487853</v>
      </c>
      <c r="JS239" s="29">
        <v>13.398660849207957</v>
      </c>
      <c r="JT239" s="29">
        <v>2.1733942644351449</v>
      </c>
      <c r="JU239" s="29">
        <v>1.5854608568126516</v>
      </c>
      <c r="JV239" s="29">
        <v>-2.1028856928637403</v>
      </c>
      <c r="JW239" s="29">
        <v>12.74835075329678</v>
      </c>
      <c r="JX239" s="29">
        <v>2.0679075856943232</v>
      </c>
      <c r="JY239" s="29">
        <v>1.5085097933100475</v>
      </c>
      <c r="JZ239" s="29">
        <v>-1.7982275336092819</v>
      </c>
    </row>
    <row r="240" spans="1:286" ht="15" thickBot="1" x14ac:dyDescent="0.4">
      <c r="A240" s="2"/>
      <c r="B240" s="74" t="s">
        <v>711</v>
      </c>
      <c r="C240" s="74" t="s">
        <v>483</v>
      </c>
      <c r="D240" s="74" t="s">
        <v>857</v>
      </c>
      <c r="E240" s="87">
        <v>370045</v>
      </c>
      <c r="F240" s="84">
        <v>409863</v>
      </c>
      <c r="G240" s="22">
        <v>31.410901241000001</v>
      </c>
      <c r="H240" s="22">
        <v>6.3360191463901074</v>
      </c>
      <c r="I240" s="22">
        <v>4.6220377540325419</v>
      </c>
      <c r="J240" s="22">
        <v>15.390007256705577</v>
      </c>
      <c r="K240" s="22">
        <v>31.379392072000002</v>
      </c>
      <c r="L240" s="22">
        <v>6.2308821663838554</v>
      </c>
      <c r="M240" s="22">
        <v>4.5453417908881235</v>
      </c>
      <c r="N240" s="22">
        <v>15.190599507259389</v>
      </c>
      <c r="O240" s="22">
        <v>31.437275479</v>
      </c>
      <c r="P240" s="22">
        <v>6.1530075066153191</v>
      </c>
      <c r="Q240" s="22">
        <v>4.4885333107973269</v>
      </c>
      <c r="R240" s="22">
        <v>15.240677683555598</v>
      </c>
      <c r="S240" s="22">
        <v>31.490250360000001</v>
      </c>
      <c r="T240" s="22">
        <v>6.2066917027579391</v>
      </c>
      <c r="U240" s="22">
        <v>4.5276951844648714</v>
      </c>
      <c r="V240" s="22">
        <v>14.85783658996391</v>
      </c>
      <c r="W240" s="22">
        <v>31.553152256000001</v>
      </c>
      <c r="X240" s="22">
        <v>6.1970265929305652</v>
      </c>
      <c r="Y240" s="22">
        <v>4.5206446214083433</v>
      </c>
      <c r="Z240" s="22">
        <v>14.738765292118003</v>
      </c>
      <c r="AA240" s="22">
        <v>31.62278658</v>
      </c>
      <c r="AB240" s="22">
        <v>6.1181062640502715</v>
      </c>
      <c r="AC240" s="22">
        <v>4.4630733402588527</v>
      </c>
      <c r="AD240" s="22">
        <v>14.334906663480609</v>
      </c>
      <c r="AE240" s="22">
        <v>31.699073819999999</v>
      </c>
      <c r="AF240" s="22">
        <v>6.03023096822848</v>
      </c>
      <c r="AG240" s="22">
        <v>4.398969535401112</v>
      </c>
      <c r="AH240" s="22">
        <v>14.063861015595029</v>
      </c>
      <c r="AI240" s="22">
        <v>31.787710232999999</v>
      </c>
      <c r="AJ240" s="22">
        <v>5.945649041478295</v>
      </c>
      <c r="AK240" s="22">
        <v>4.3372681974291609</v>
      </c>
      <c r="AL240" s="22">
        <v>13.860426176887563</v>
      </c>
      <c r="AM240" s="22">
        <v>31.885128357999999</v>
      </c>
      <c r="AN240" s="22">
        <v>5.8286481147274278</v>
      </c>
      <c r="AO240" s="22">
        <v>4.2519176503104061</v>
      </c>
      <c r="AP240" s="22">
        <v>13.425961817767295</v>
      </c>
      <c r="AQ240" s="22">
        <v>31.998777396000001</v>
      </c>
      <c r="AR240" s="22">
        <v>5.7183707426390828</v>
      </c>
      <c r="AS240" s="22">
        <v>4.1714718427092361</v>
      </c>
      <c r="AT240" s="22">
        <v>12.934256909889404</v>
      </c>
      <c r="AU240" s="22">
        <v>32.569547290999999</v>
      </c>
      <c r="AV240" s="22">
        <v>5.3569340740220959</v>
      </c>
      <c r="AW240" s="22">
        <v>3.9078088250570158</v>
      </c>
      <c r="AX240" s="22">
        <v>11.477989792939628</v>
      </c>
      <c r="AY240" s="22">
        <v>33.13866092</v>
      </c>
      <c r="AZ240" s="22">
        <v>5.4513211846551313</v>
      </c>
      <c r="BA240" s="22">
        <v>3.9766629081587839</v>
      </c>
      <c r="BB240" s="22">
        <v>10.567783955131564</v>
      </c>
      <c r="BC240" s="22">
        <v>33.552307034000002</v>
      </c>
      <c r="BD240" s="22">
        <v>6.0138520763471002</v>
      </c>
      <c r="BE240" s="22">
        <v>4.387021361808852</v>
      </c>
      <c r="BF240" s="22">
        <v>10.175560453532459</v>
      </c>
      <c r="BG240" s="22">
        <v>33.939886166999997</v>
      </c>
      <c r="BH240" s="22">
        <v>6.0641321471881993</v>
      </c>
      <c r="BI240" s="22">
        <v>4.4236999734628899</v>
      </c>
      <c r="BJ240" s="22">
        <v>10.187552098272331</v>
      </c>
      <c r="BK240" s="25">
        <v>31.410863466999999</v>
      </c>
      <c r="BL240" s="25">
        <v>6.3360191463901074</v>
      </c>
      <c r="BM240" s="25">
        <v>4.6220377540325419</v>
      </c>
      <c r="BN240" s="25">
        <v>15.390007256705577</v>
      </c>
      <c r="BO240" s="25">
        <v>31.392897196</v>
      </c>
      <c r="BP240" s="25">
        <v>6.2264377305105301</v>
      </c>
      <c r="BQ240" s="25">
        <v>4.5420996367962143</v>
      </c>
      <c r="BR240" s="25">
        <v>15.155066633670659</v>
      </c>
      <c r="BS240" s="25">
        <v>31.399095141</v>
      </c>
      <c r="BT240" s="25">
        <v>6.2392320417759164</v>
      </c>
      <c r="BU240" s="25">
        <v>4.5514329087354497</v>
      </c>
      <c r="BV240" s="25">
        <v>15.221499971122261</v>
      </c>
      <c r="BW240" s="25">
        <v>31.417740069000001</v>
      </c>
      <c r="BX240" s="25">
        <v>6.1319895101049049</v>
      </c>
      <c r="BY240" s="25">
        <v>4.4732009749661437</v>
      </c>
      <c r="BZ240" s="25">
        <v>14.923039251482992</v>
      </c>
      <c r="CA240" s="25">
        <v>31.432078856</v>
      </c>
      <c r="CB240" s="25">
        <v>6.0942600404997869</v>
      </c>
      <c r="CC240" s="25">
        <v>4.4456778521779432</v>
      </c>
      <c r="CD240" s="25">
        <v>14.909831986275337</v>
      </c>
      <c r="CE240" s="25">
        <v>31.454248191000001</v>
      </c>
      <c r="CF240" s="25">
        <v>5.9747149131922903</v>
      </c>
      <c r="CG240" s="25">
        <v>4.3584713461747731</v>
      </c>
      <c r="CH240" s="25">
        <v>14.581749774383139</v>
      </c>
      <c r="CI240" s="25">
        <v>31.493890035</v>
      </c>
      <c r="CJ240" s="25">
        <v>5.9068128668053141</v>
      </c>
      <c r="CK240" s="25">
        <v>4.3089377487020624</v>
      </c>
      <c r="CL240" s="25">
        <v>14.348624300361278</v>
      </c>
      <c r="CM240" s="25">
        <v>31.547777920000001</v>
      </c>
      <c r="CN240" s="25">
        <v>5.808045959790511</v>
      </c>
      <c r="CO240" s="25">
        <v>4.236888665117533</v>
      </c>
      <c r="CP240" s="25">
        <v>14.176800902923786</v>
      </c>
      <c r="CQ240" s="25">
        <v>31.615145108</v>
      </c>
      <c r="CR240" s="25">
        <v>5.7883999794328131</v>
      </c>
      <c r="CS240" s="25">
        <v>4.2225571959678545</v>
      </c>
      <c r="CT240" s="25">
        <v>13.764547365417689</v>
      </c>
      <c r="CU240" s="25">
        <v>31.695021826000001</v>
      </c>
      <c r="CV240" s="25">
        <v>5.7520971321457903</v>
      </c>
      <c r="CW240" s="25">
        <v>4.1960747742985482</v>
      </c>
      <c r="CX240" s="25">
        <v>13.355995744376163</v>
      </c>
      <c r="CY240" s="25">
        <v>31.932800245999999</v>
      </c>
      <c r="CZ240" s="25">
        <v>5.7198574087397596</v>
      </c>
      <c r="DA240" s="25">
        <v>4.1725563449315635</v>
      </c>
      <c r="DB240" s="25">
        <v>12.457933792125269</v>
      </c>
      <c r="DC240" s="25">
        <v>32.185339048000003</v>
      </c>
      <c r="DD240" s="25">
        <v>5.924718432634374</v>
      </c>
      <c r="DE240" s="25">
        <v>4.3219996096840303</v>
      </c>
      <c r="DF240" s="25">
        <v>11.807868594334536</v>
      </c>
      <c r="DG240" s="25">
        <v>32.443410632999999</v>
      </c>
      <c r="DH240" s="25">
        <v>6.3951382458528059</v>
      </c>
      <c r="DI240" s="25">
        <v>4.6651643140046151</v>
      </c>
      <c r="DJ240" s="25">
        <v>11.221592918963676</v>
      </c>
      <c r="DK240" s="25">
        <v>32.669987587000001</v>
      </c>
      <c r="DL240" s="25">
        <v>6.516433492602669</v>
      </c>
      <c r="DM240" s="25">
        <v>4.7536475077749456</v>
      </c>
      <c r="DN240" s="25">
        <v>10.91169909472816</v>
      </c>
      <c r="DO240" s="27">
        <v>31.410901241000001</v>
      </c>
      <c r="DP240" s="27">
        <v>6.3360191463901074</v>
      </c>
      <c r="DQ240" s="27">
        <v>4.6220377540325419</v>
      </c>
      <c r="DR240" s="27">
        <v>15.390007256705577</v>
      </c>
      <c r="DS240" s="27">
        <v>31.379186914999998</v>
      </c>
      <c r="DT240" s="27">
        <v>6.2621463629615146</v>
      </c>
      <c r="DU240" s="27">
        <v>4.5681485870155889</v>
      </c>
      <c r="DV240" s="27">
        <v>15.190731016275244</v>
      </c>
      <c r="DW240" s="27">
        <v>31.436823696000001</v>
      </c>
      <c r="DX240" s="27">
        <v>6.3072302740568027</v>
      </c>
      <c r="DY240" s="27">
        <v>4.6010366724786183</v>
      </c>
      <c r="DZ240" s="27">
        <v>15.240935986185502</v>
      </c>
      <c r="EA240" s="27">
        <v>31.489578645999998</v>
      </c>
      <c r="EB240" s="27">
        <v>6.3079711046854472</v>
      </c>
      <c r="EC240" s="27">
        <v>4.6015770981079962</v>
      </c>
      <c r="ED240" s="27">
        <v>14.858225160614746</v>
      </c>
      <c r="EE240" s="27">
        <v>31.552266473</v>
      </c>
      <c r="EF240" s="27">
        <v>6.2813464930096243</v>
      </c>
      <c r="EG240" s="27">
        <v>4.5821548145717763</v>
      </c>
      <c r="EH240" s="27">
        <v>14.739270508588056</v>
      </c>
      <c r="EI240" s="27">
        <v>31.623051423</v>
      </c>
      <c r="EJ240" s="27">
        <v>6.1876815620436441</v>
      </c>
      <c r="EK240" s="27">
        <v>4.5138275514825752</v>
      </c>
      <c r="EL240" s="27">
        <v>14.334754558118751</v>
      </c>
      <c r="EM240" s="27">
        <v>31.701883368000001</v>
      </c>
      <c r="EN240" s="27">
        <v>6.0710864673403293</v>
      </c>
      <c r="EO240" s="27">
        <v>4.4287730531923106</v>
      </c>
      <c r="EP240" s="27">
        <v>14.062252285022295</v>
      </c>
      <c r="EQ240" s="27">
        <v>31.791005550000001</v>
      </c>
      <c r="ER240" s="27">
        <v>6.0088599296022593</v>
      </c>
      <c r="ES240" s="27">
        <v>4.3833796602616788</v>
      </c>
      <c r="ET240" s="27">
        <v>13.858558497766785</v>
      </c>
      <c r="EU240" s="27">
        <v>31.888862615000001</v>
      </c>
      <c r="EV240" s="27">
        <v>5.8890815277435395</v>
      </c>
      <c r="EW240" s="27">
        <v>4.2960029837211575</v>
      </c>
      <c r="EX240" s="27">
        <v>13.42383242915815</v>
      </c>
      <c r="EY240" s="27">
        <v>31.994568638000001</v>
      </c>
      <c r="EZ240" s="27">
        <v>5.8001947925789112</v>
      </c>
      <c r="FA240" s="27">
        <v>4.2311613479445862</v>
      </c>
      <c r="FB240" s="27">
        <v>12.968672228418733</v>
      </c>
      <c r="FC240" s="27">
        <v>32.493414889999997</v>
      </c>
      <c r="FD240" s="27">
        <v>5.4493031151283837</v>
      </c>
      <c r="FE240" s="27">
        <v>3.9751907545356042</v>
      </c>
      <c r="FF240" s="27">
        <v>11.648365679362453</v>
      </c>
      <c r="FG240" s="27">
        <v>32.910053085000001</v>
      </c>
      <c r="FH240" s="27">
        <v>5.5913258462559892</v>
      </c>
      <c r="FI240" s="27">
        <v>4.0787943595809901</v>
      </c>
      <c r="FJ240" s="27">
        <v>10.917175255289514</v>
      </c>
      <c r="FK240" s="27">
        <v>33.250850464999999</v>
      </c>
      <c r="FL240" s="27">
        <v>6.1401292938756251</v>
      </c>
      <c r="FM240" s="27">
        <v>4.4791388339007021</v>
      </c>
      <c r="FN240" s="27">
        <v>10.549347496681452</v>
      </c>
      <c r="FO240" s="27">
        <v>33.508652726999998</v>
      </c>
      <c r="FP240" s="27">
        <v>6.1581033330579826</v>
      </c>
      <c r="FQ240" s="27">
        <v>4.4922506452405795</v>
      </c>
      <c r="FR240" s="27">
        <v>10.619964840231564</v>
      </c>
      <c r="FS240" s="28">
        <v>31.411121073</v>
      </c>
      <c r="FT240" s="28">
        <v>6.3360191463901074</v>
      </c>
      <c r="FU240" s="28">
        <v>4.6220377540325419</v>
      </c>
      <c r="FV240" s="28">
        <v>15.390007256705577</v>
      </c>
      <c r="FW240" s="28">
        <v>31.374687466000001</v>
      </c>
      <c r="FX240" s="28">
        <v>6.3080062988978414</v>
      </c>
      <c r="FY240" s="28">
        <v>4.6016027717959469</v>
      </c>
      <c r="FZ240" s="28">
        <v>15.184768719819566</v>
      </c>
      <c r="GA240" s="28">
        <v>31.435834506999999</v>
      </c>
      <c r="GB240" s="28">
        <v>6.2918555692361693</v>
      </c>
      <c r="GC240" s="28">
        <v>4.589821039366373</v>
      </c>
      <c r="GD240" s="28">
        <v>15.239429797840589</v>
      </c>
      <c r="GE240" s="28">
        <v>31.499966593</v>
      </c>
      <c r="GF240" s="28">
        <v>6.1556725906584031</v>
      </c>
      <c r="GG240" s="28">
        <v>4.4904774525021098</v>
      </c>
      <c r="GH240" s="28">
        <v>14.858145987087953</v>
      </c>
      <c r="GI240" s="28">
        <v>31.582527355</v>
      </c>
      <c r="GJ240" s="28">
        <v>6.0473199654524432</v>
      </c>
      <c r="GK240" s="28">
        <v>4.4114357209543416</v>
      </c>
      <c r="GL240" s="28">
        <v>14.754617206187861</v>
      </c>
      <c r="GM240" s="28">
        <v>31.688551103999998</v>
      </c>
      <c r="GN240" s="28">
        <v>5.8739081862986371</v>
      </c>
      <c r="GO240" s="28">
        <v>4.284934242388025</v>
      </c>
      <c r="GP240" s="28">
        <v>14.355841387744547</v>
      </c>
      <c r="GQ240" s="28">
        <v>31.817216274</v>
      </c>
      <c r="GR240" s="28">
        <v>5.7114656073145591</v>
      </c>
      <c r="GS240" s="28">
        <v>4.1664346426267782</v>
      </c>
      <c r="GT240" s="28">
        <v>14.067018911240927</v>
      </c>
      <c r="GU240" s="28">
        <v>31.970864313</v>
      </c>
      <c r="GV240" s="28">
        <v>5.5966214055375669</v>
      </c>
      <c r="GW240" s="28">
        <v>4.0826573963494504</v>
      </c>
      <c r="GX240" s="28">
        <v>13.842256765749063</v>
      </c>
      <c r="GY240" s="28">
        <v>32.141053077000002</v>
      </c>
      <c r="GZ240" s="28">
        <v>5.4688820388551669</v>
      </c>
      <c r="HA240" s="28">
        <v>3.9894733068066266</v>
      </c>
      <c r="HB240" s="28">
        <v>13.432693095489192</v>
      </c>
      <c r="HC240" s="28">
        <v>32.344358837999998</v>
      </c>
      <c r="HD240" s="28">
        <v>5.3366422368090003</v>
      </c>
      <c r="HE240" s="28">
        <v>3.8930062123232703</v>
      </c>
      <c r="HF240" s="28">
        <v>13.037381374903983</v>
      </c>
      <c r="HG240" s="28">
        <v>28.269885706070987</v>
      </c>
      <c r="HH240" s="28">
        <v>4.5856528604829787</v>
      </c>
      <c r="HI240" s="28">
        <v>3.3451699179468783</v>
      </c>
      <c r="HJ240" s="28">
        <v>10.694397758513745</v>
      </c>
      <c r="HK240" s="28">
        <v>22.960233168213382</v>
      </c>
      <c r="HL240" s="28">
        <v>3.7243751177445765</v>
      </c>
      <c r="HM240" s="28">
        <v>2.7168797957630022</v>
      </c>
      <c r="HN240" s="28">
        <v>5.3193142320403481</v>
      </c>
      <c r="HO240" s="28">
        <v>21.290900316638151</v>
      </c>
      <c r="HP240" s="28">
        <v>3.4535929488488515</v>
      </c>
      <c r="HQ240" s="28">
        <v>2.5193479735197051</v>
      </c>
      <c r="HR240" s="28">
        <v>0.92309441926720126</v>
      </c>
      <c r="HS240" s="28">
        <v>18.463670207799389</v>
      </c>
      <c r="HT240" s="28">
        <v>2.9949884829292777</v>
      </c>
      <c r="HU240" s="28">
        <v>2.1848024005544033</v>
      </c>
      <c r="HV240" s="28">
        <v>-1.7355256546945164</v>
      </c>
      <c r="HW240" s="29">
        <v>31.411121073</v>
      </c>
      <c r="HX240" s="29">
        <v>6.3360191463901074</v>
      </c>
      <c r="HY240" s="29">
        <v>4.6220377540325419</v>
      </c>
      <c r="HZ240" s="29">
        <v>15.390007256705577</v>
      </c>
      <c r="IA240" s="29">
        <v>31.355497471</v>
      </c>
      <c r="IB240" s="29">
        <v>6.2906878060504727</v>
      </c>
      <c r="IC240" s="29">
        <v>4.5889691723805965</v>
      </c>
      <c r="ID240" s="29">
        <v>15.265388781213742</v>
      </c>
      <c r="IE240" s="29">
        <v>31.433784785</v>
      </c>
      <c r="IF240" s="29">
        <v>6.4853139410965861</v>
      </c>
      <c r="IG240" s="29">
        <v>4.730946228213373</v>
      </c>
      <c r="IH240" s="29">
        <v>15.248806303625516</v>
      </c>
      <c r="II240" s="29">
        <v>31.494377755999999</v>
      </c>
      <c r="IJ240" s="29">
        <v>6.4467413738616193</v>
      </c>
      <c r="IK240" s="29">
        <v>4.7028080774422305</v>
      </c>
      <c r="IL240" s="29">
        <v>14.901108261915342</v>
      </c>
      <c r="IM240" s="29">
        <v>31.571636753</v>
      </c>
      <c r="IN240" s="29">
        <v>6.4076058451521494</v>
      </c>
      <c r="IO240" s="29">
        <v>4.6742592541132701</v>
      </c>
      <c r="IP240" s="29">
        <v>14.842011736437492</v>
      </c>
      <c r="IQ240" s="29">
        <v>31.673213536999999</v>
      </c>
      <c r="IR240" s="29">
        <v>6.26473010541919</v>
      </c>
      <c r="IS240" s="29">
        <v>4.5700333911662954</v>
      </c>
      <c r="IT240" s="29">
        <v>14.509928884981953</v>
      </c>
      <c r="IU240" s="29">
        <v>31.805557897</v>
      </c>
      <c r="IV240" s="29">
        <v>6.1711199655257625</v>
      </c>
      <c r="IW240" s="29">
        <v>4.5017460974016927</v>
      </c>
      <c r="IX240" s="29">
        <v>14.284558396144394</v>
      </c>
      <c r="IY240" s="29">
        <v>31.963636741999998</v>
      </c>
      <c r="IZ240" s="29">
        <v>6.0908429534276047</v>
      </c>
      <c r="JA240" s="29">
        <v>4.4431851347331994</v>
      </c>
      <c r="JB240" s="29">
        <v>14.128814567975462</v>
      </c>
      <c r="JC240" s="29">
        <v>32.164434245000002</v>
      </c>
      <c r="JD240" s="29">
        <v>5.943977952211605</v>
      </c>
      <c r="JE240" s="29">
        <v>4.3360491610748602</v>
      </c>
      <c r="JF240" s="29">
        <v>13.609391477839981</v>
      </c>
      <c r="JG240" s="29">
        <v>32.491707904000002</v>
      </c>
      <c r="JH240" s="29">
        <v>5.56595902832301</v>
      </c>
      <c r="JI240" s="29">
        <v>4.0602896190685351</v>
      </c>
      <c r="JJ240" s="29">
        <v>12.261224675854189</v>
      </c>
      <c r="JK240" s="29">
        <v>33.884689963</v>
      </c>
      <c r="JL240" s="29">
        <v>5.5015517060661203</v>
      </c>
      <c r="JM240" s="29">
        <v>4.0133053741934086</v>
      </c>
      <c r="JN240" s="29">
        <v>6.3031293420773622</v>
      </c>
      <c r="JO240" s="29">
        <v>26.180594985285417</v>
      </c>
      <c r="JP240" s="29">
        <v>4.2467494043542748</v>
      </c>
      <c r="JQ240" s="29">
        <v>3.0979445650860944</v>
      </c>
      <c r="JR240" s="29">
        <v>1.4885662552222101</v>
      </c>
      <c r="JS240" s="29">
        <v>22.987984243071249</v>
      </c>
      <c r="JT240" s="29">
        <v>3.7288766143946366</v>
      </c>
      <c r="JU240" s="29">
        <v>2.7201635748971107</v>
      </c>
      <c r="JV240" s="29">
        <v>-1.367873238211093</v>
      </c>
      <c r="JW240" s="29">
        <v>23.163447787024076</v>
      </c>
      <c r="JX240" s="29">
        <v>3.7573385229641847</v>
      </c>
      <c r="JY240" s="29">
        <v>2.7409261409375278</v>
      </c>
      <c r="JZ240" s="29">
        <v>-0.36643821528438991</v>
      </c>
    </row>
    <row r="241" spans="1:286" ht="15" thickBot="1" x14ac:dyDescent="0.4">
      <c r="A241" s="2"/>
      <c r="B241" s="74" t="s">
        <v>567</v>
      </c>
      <c r="C241" s="74" t="s">
        <v>567</v>
      </c>
      <c r="D241" s="74" t="s">
        <v>504</v>
      </c>
      <c r="E241" s="87">
        <v>386020</v>
      </c>
      <c r="F241" s="84">
        <v>438507</v>
      </c>
      <c r="G241" s="22">
        <v>31.778569351421051</v>
      </c>
      <c r="H241" s="22">
        <v>12.600159553250897</v>
      </c>
      <c r="I241" s="22">
        <v>9.1916409683105655</v>
      </c>
      <c r="J241" s="22">
        <v>11.055159555486435</v>
      </c>
      <c r="K241" s="22">
        <v>31.756672903421052</v>
      </c>
      <c r="L241" s="22">
        <v>12.539923617901684</v>
      </c>
      <c r="M241" s="22">
        <v>9.1476996921084321</v>
      </c>
      <c r="N241" s="22">
        <v>10.768876138334953</v>
      </c>
      <c r="O241" s="22">
        <v>31.805408422421053</v>
      </c>
      <c r="P241" s="22">
        <v>12.430466906498049</v>
      </c>
      <c r="Q241" s="22">
        <v>9.0678525450511067</v>
      </c>
      <c r="R241" s="22">
        <v>10.565245579094899</v>
      </c>
      <c r="S241" s="22">
        <v>31.885500549421053</v>
      </c>
      <c r="T241" s="22">
        <v>12.26770377292306</v>
      </c>
      <c r="U241" s="22">
        <v>8.9491191051787133</v>
      </c>
      <c r="V241" s="22">
        <v>10.27778282000147</v>
      </c>
      <c r="W241" s="22">
        <v>31.96298298942105</v>
      </c>
      <c r="X241" s="22">
        <v>12.116251766708025</v>
      </c>
      <c r="Y241" s="22">
        <v>8.8386369752361791</v>
      </c>
      <c r="Z241" s="22">
        <v>10.062291618207006</v>
      </c>
      <c r="AA241" s="22">
        <v>32.042585347421053</v>
      </c>
      <c r="AB241" s="22">
        <v>11.941427934477606</v>
      </c>
      <c r="AC241" s="22">
        <v>8.7111054236097871</v>
      </c>
      <c r="AD241" s="22">
        <v>9.811307464134444</v>
      </c>
      <c r="AE241" s="22">
        <v>32.127426309421054</v>
      </c>
      <c r="AF241" s="22">
        <v>11.778053562507175</v>
      </c>
      <c r="AG241" s="22">
        <v>8.5919260938378894</v>
      </c>
      <c r="AH241" s="22">
        <v>9.5582089415372593</v>
      </c>
      <c r="AI241" s="22">
        <v>32.225970204421053</v>
      </c>
      <c r="AJ241" s="22">
        <v>11.65824440291118</v>
      </c>
      <c r="AK241" s="22">
        <v>8.5045269799562497</v>
      </c>
      <c r="AL241" s="22">
        <v>9.2791513524077871</v>
      </c>
      <c r="AM241" s="22">
        <v>32.33446142442105</v>
      </c>
      <c r="AN241" s="22">
        <v>11.523131764119706</v>
      </c>
      <c r="AO241" s="22">
        <v>8.4059641910642746</v>
      </c>
      <c r="AP241" s="22">
        <v>8.9922825805982214</v>
      </c>
      <c r="AQ241" s="22">
        <v>32.464729573421053</v>
      </c>
      <c r="AR241" s="22">
        <v>11.354809578190331</v>
      </c>
      <c r="AS241" s="22">
        <v>8.2831754998952931</v>
      </c>
      <c r="AT241" s="22">
        <v>8.6248710558632737</v>
      </c>
      <c r="AU241" s="22">
        <v>33.041988898421053</v>
      </c>
      <c r="AV241" s="22">
        <v>10.536988690303108</v>
      </c>
      <c r="AW241" s="22">
        <v>7.6865865482970683</v>
      </c>
      <c r="AX241" s="22">
        <v>7.2451996868439821</v>
      </c>
      <c r="AY241" s="22">
        <v>33.638568946421053</v>
      </c>
      <c r="AZ241" s="22">
        <v>10.156248293779143</v>
      </c>
      <c r="BA241" s="22">
        <v>7.4088417298929574</v>
      </c>
      <c r="BB241" s="22">
        <v>6.3425238662781283</v>
      </c>
      <c r="BC241" s="22">
        <v>34.040861965421051</v>
      </c>
      <c r="BD241" s="22">
        <v>10.079978610204094</v>
      </c>
      <c r="BE241" s="22">
        <v>7.3532040575900197</v>
      </c>
      <c r="BF241" s="22">
        <v>5.9776825184574065</v>
      </c>
      <c r="BG241" s="22">
        <v>34.438241224421049</v>
      </c>
      <c r="BH241" s="22">
        <v>9.9736263464404935</v>
      </c>
      <c r="BI241" s="22">
        <v>7.2756215618644111</v>
      </c>
      <c r="BJ241" s="22">
        <v>5.8915959773062454</v>
      </c>
      <c r="BK241" s="25">
        <v>31.778411255421052</v>
      </c>
      <c r="BL241" s="25">
        <v>12.600159553250897</v>
      </c>
      <c r="BM241" s="25">
        <v>9.1916409683105655</v>
      </c>
      <c r="BN241" s="25">
        <v>11.055159555486435</v>
      </c>
      <c r="BO241" s="25">
        <v>31.738301338421053</v>
      </c>
      <c r="BP241" s="25">
        <v>12.581079726645987</v>
      </c>
      <c r="BQ241" s="25">
        <v>9.1777225004412664</v>
      </c>
      <c r="BR241" s="25">
        <v>11.036532467446083</v>
      </c>
      <c r="BS241" s="25">
        <v>31.75121742442105</v>
      </c>
      <c r="BT241" s="25">
        <v>12.504911617638331</v>
      </c>
      <c r="BU241" s="25">
        <v>9.1221589253710711</v>
      </c>
      <c r="BV241" s="25">
        <v>10.98336251951492</v>
      </c>
      <c r="BW241" s="25">
        <v>31.786735392421051</v>
      </c>
      <c r="BX241" s="25">
        <v>12.406784497265781</v>
      </c>
      <c r="BY241" s="25">
        <v>9.0505765572346313</v>
      </c>
      <c r="BZ241" s="25">
        <v>10.88659101466915</v>
      </c>
      <c r="CA241" s="25">
        <v>31.816916478421049</v>
      </c>
      <c r="CB241" s="25">
        <v>12.321579930167891</v>
      </c>
      <c r="CC241" s="25">
        <v>8.9884210117977439</v>
      </c>
      <c r="CD241" s="25">
        <v>10.869724630785463</v>
      </c>
      <c r="CE241" s="25">
        <v>31.860236608421051</v>
      </c>
      <c r="CF241" s="25">
        <v>12.217980750268305</v>
      </c>
      <c r="CG241" s="25">
        <v>8.912846852421108</v>
      </c>
      <c r="CH241" s="25">
        <v>10.781616911450008</v>
      </c>
      <c r="CI241" s="25">
        <v>31.933362886421051</v>
      </c>
      <c r="CJ241" s="25">
        <v>12.097492497754349</v>
      </c>
      <c r="CK241" s="25">
        <v>8.8249523497104896</v>
      </c>
      <c r="CL241" s="25">
        <v>10.622058474741962</v>
      </c>
      <c r="CM241" s="25">
        <v>32.031392621421048</v>
      </c>
      <c r="CN241" s="25">
        <v>12.031679802983948</v>
      </c>
      <c r="CO241" s="25">
        <v>8.7769429051530636</v>
      </c>
      <c r="CP241" s="25">
        <v>10.388029201862278</v>
      </c>
      <c r="CQ241" s="25">
        <v>32.100535871421052</v>
      </c>
      <c r="CR241" s="25">
        <v>11.957930852567911</v>
      </c>
      <c r="CS241" s="25">
        <v>8.7231440725947031</v>
      </c>
      <c r="CT241" s="25">
        <v>10.096296677810212</v>
      </c>
      <c r="CU241" s="25">
        <v>32.190290255421054</v>
      </c>
      <c r="CV241" s="25">
        <v>11.895312605246286</v>
      </c>
      <c r="CW241" s="25">
        <v>8.6774649329764486</v>
      </c>
      <c r="CX241" s="25">
        <v>9.740097104995538</v>
      </c>
      <c r="CY241" s="25">
        <v>32.415311817421049</v>
      </c>
      <c r="CZ241" s="25">
        <v>11.724079927700155</v>
      </c>
      <c r="DA241" s="25">
        <v>8.5525530786943769</v>
      </c>
      <c r="DB241" s="25">
        <v>9.0961964140632752</v>
      </c>
      <c r="DC241" s="25">
        <v>32.690637464421052</v>
      </c>
      <c r="DD241" s="25">
        <v>11.481121771485499</v>
      </c>
      <c r="DE241" s="25">
        <v>8.3753184863219605</v>
      </c>
      <c r="DF241" s="25">
        <v>8.5336815677571494</v>
      </c>
      <c r="DG241" s="25">
        <v>32.97837371142105</v>
      </c>
      <c r="DH241" s="25">
        <v>11.26272836926765</v>
      </c>
      <c r="DI241" s="25">
        <v>8.2160035399873017</v>
      </c>
      <c r="DJ241" s="25">
        <v>8.2021650469638736</v>
      </c>
      <c r="DK241" s="25">
        <v>33.19118653642105</v>
      </c>
      <c r="DL241" s="25">
        <v>10.881186525595083</v>
      </c>
      <c r="DM241" s="25">
        <v>7.937674077046438</v>
      </c>
      <c r="DN241" s="25">
        <v>8.0160012135956826</v>
      </c>
      <c r="DO241" s="27">
        <v>31.778569351421051</v>
      </c>
      <c r="DP241" s="27">
        <v>12.600159553250897</v>
      </c>
      <c r="DQ241" s="27">
        <v>9.1916409683105655</v>
      </c>
      <c r="DR241" s="27">
        <v>11.055159555486435</v>
      </c>
      <c r="DS241" s="27">
        <v>31.756361427421052</v>
      </c>
      <c r="DT241" s="27">
        <v>12.538372509796284</v>
      </c>
      <c r="DU241" s="27">
        <v>9.1465681803408554</v>
      </c>
      <c r="DV241" s="27">
        <v>10.769104900920794</v>
      </c>
      <c r="DW241" s="27">
        <v>31.804785493421051</v>
      </c>
      <c r="DX241" s="27">
        <v>12.42926880305256</v>
      </c>
      <c r="DY241" s="27">
        <v>9.0669785452682241</v>
      </c>
      <c r="DZ241" s="27">
        <v>10.56570351739952</v>
      </c>
      <c r="EA241" s="27">
        <v>31.884574372421049</v>
      </c>
      <c r="EB241" s="27">
        <v>12.268283410908831</v>
      </c>
      <c r="EC241" s="27">
        <v>8.9495419430193213</v>
      </c>
      <c r="ED241" s="27">
        <v>10.278464562555698</v>
      </c>
      <c r="EE241" s="27">
        <v>31.961761643421053</v>
      </c>
      <c r="EF241" s="27">
        <v>12.118245707449686</v>
      </c>
      <c r="EG241" s="27">
        <v>8.840091527246571</v>
      </c>
      <c r="EH241" s="27">
        <v>10.06318848344084</v>
      </c>
      <c r="EI241" s="27">
        <v>32.042950525421048</v>
      </c>
      <c r="EJ241" s="27">
        <v>11.94530890082955</v>
      </c>
      <c r="EK241" s="27">
        <v>8.7139365345307578</v>
      </c>
      <c r="EL241" s="27">
        <v>9.8110394074025322</v>
      </c>
      <c r="EM241" s="27">
        <v>32.131300188421051</v>
      </c>
      <c r="EN241" s="27">
        <v>11.775051913390786</v>
      </c>
      <c r="EO241" s="27">
        <v>8.5897364325979595</v>
      </c>
      <c r="EP241" s="27">
        <v>9.5553650999472097</v>
      </c>
      <c r="EQ241" s="27">
        <v>32.230513875421053</v>
      </c>
      <c r="ER241" s="27">
        <v>11.669486983477235</v>
      </c>
      <c r="ES241" s="27">
        <v>8.5127282859543012</v>
      </c>
      <c r="ET241" s="27">
        <v>9.2758147633584969</v>
      </c>
      <c r="EU241" s="27">
        <v>32.339610316421052</v>
      </c>
      <c r="EV241" s="27">
        <v>11.517155509218169</v>
      </c>
      <c r="EW241" s="27">
        <v>8.4016045963180446</v>
      </c>
      <c r="EX241" s="27">
        <v>8.9885020934758941</v>
      </c>
      <c r="EY241" s="27">
        <v>32.461688613421053</v>
      </c>
      <c r="EZ241" s="27">
        <v>11.354796428250358</v>
      </c>
      <c r="FA241" s="27">
        <v>8.2831659071971639</v>
      </c>
      <c r="FB241" s="27">
        <v>8.646475279456233</v>
      </c>
      <c r="FC241" s="27">
        <v>32.95262910642105</v>
      </c>
      <c r="FD241" s="27">
        <v>10.544635294892915</v>
      </c>
      <c r="FE241" s="27">
        <v>7.6921646398854406</v>
      </c>
      <c r="FF241" s="27">
        <v>7.4004288658006416</v>
      </c>
      <c r="FG241" s="27">
        <v>33.360904583421053</v>
      </c>
      <c r="FH241" s="27">
        <v>10.202155690339739</v>
      </c>
      <c r="FI241" s="27">
        <v>7.4423305365379484</v>
      </c>
      <c r="FJ241" s="27">
        <v>6.6581236330842088</v>
      </c>
      <c r="FK241" s="27">
        <v>33.67236463042105</v>
      </c>
      <c r="FL241" s="27">
        <v>10.144177657582318</v>
      </c>
      <c r="FM241" s="27">
        <v>7.400036368840869</v>
      </c>
      <c r="FN241" s="27">
        <v>6.3564534486098481</v>
      </c>
      <c r="FO241" s="27">
        <v>33.90430885542105</v>
      </c>
      <c r="FP241" s="27">
        <v>10.056615450524736</v>
      </c>
      <c r="FQ241" s="27">
        <v>7.3361609578776399</v>
      </c>
      <c r="FR241" s="27">
        <v>6.3851402990732922</v>
      </c>
      <c r="FS241" s="28">
        <v>31.778997093421051</v>
      </c>
      <c r="FT241" s="28">
        <v>12.600159553250897</v>
      </c>
      <c r="FU241" s="28">
        <v>9.1916409683105655</v>
      </c>
      <c r="FV241" s="28">
        <v>11.055159555486435</v>
      </c>
      <c r="FW241" s="28">
        <v>31.747971414421052</v>
      </c>
      <c r="FX241" s="28">
        <v>12.550873511002397</v>
      </c>
      <c r="FY241" s="28">
        <v>9.1556874866754612</v>
      </c>
      <c r="FZ241" s="28">
        <v>10.760764887907406</v>
      </c>
      <c r="GA241" s="28">
        <v>31.796535210421052</v>
      </c>
      <c r="GB241" s="28">
        <v>12.421422114404439</v>
      </c>
      <c r="GC241" s="28">
        <v>9.0612544951449845</v>
      </c>
      <c r="GD241" s="28">
        <v>10.562387977855153</v>
      </c>
      <c r="GE241" s="28">
        <v>31.88534838342105</v>
      </c>
      <c r="GF241" s="28">
        <v>12.183618159534731</v>
      </c>
      <c r="GG241" s="28">
        <v>8.8877798208943108</v>
      </c>
      <c r="GH241" s="28">
        <v>10.276603215572354</v>
      </c>
      <c r="GI241" s="28">
        <v>31.982634057421052</v>
      </c>
      <c r="GJ241" s="28">
        <v>11.971187803840095</v>
      </c>
      <c r="GK241" s="28">
        <v>8.7328148339777911</v>
      </c>
      <c r="GL241" s="28">
        <v>10.05550648112953</v>
      </c>
      <c r="GM241" s="28">
        <v>32.103705063421053</v>
      </c>
      <c r="GN241" s="28">
        <v>11.705314944338545</v>
      </c>
      <c r="GO241" s="28">
        <v>8.5388642845876586</v>
      </c>
      <c r="GP241" s="28">
        <v>9.7840100068645093</v>
      </c>
      <c r="GQ241" s="28">
        <v>32.243722221421052</v>
      </c>
      <c r="GR241" s="28">
        <v>11.522986962161244</v>
      </c>
      <c r="GS241" s="28">
        <v>8.4058585600515858</v>
      </c>
      <c r="GT241" s="28">
        <v>9.4808299781523075</v>
      </c>
      <c r="GU241" s="28">
        <v>32.402106494421048</v>
      </c>
      <c r="GV241" s="28">
        <v>11.340169796431294</v>
      </c>
      <c r="GW241" s="28">
        <v>8.2724959829245126</v>
      </c>
      <c r="GX241" s="28">
        <v>9.1433271710089841</v>
      </c>
      <c r="GY241" s="28">
        <v>32.582588751421049</v>
      </c>
      <c r="GZ241" s="28">
        <v>11.155910658268397</v>
      </c>
      <c r="HA241" s="28">
        <v>8.1380815069834753</v>
      </c>
      <c r="HB241" s="28">
        <v>8.8246210756053785</v>
      </c>
      <c r="HC241" s="28">
        <v>32.797727543421054</v>
      </c>
      <c r="HD241" s="28">
        <v>10.996964370996274</v>
      </c>
      <c r="HE241" s="28">
        <v>8.0221324033489605</v>
      </c>
      <c r="HF241" s="28">
        <v>8.4785241582050901</v>
      </c>
      <c r="HG241" s="28">
        <v>33.793212783421055</v>
      </c>
      <c r="HH241" s="28">
        <v>9.8643701609422578</v>
      </c>
      <c r="HI241" s="28">
        <v>7.1959206956632507</v>
      </c>
      <c r="HJ241" s="28">
        <v>6.0968735533458585</v>
      </c>
      <c r="HK241" s="28">
        <v>34.831624263421048</v>
      </c>
      <c r="HL241" s="28">
        <v>8.3946197756597876</v>
      </c>
      <c r="HM241" s="28">
        <v>6.1237582522069607</v>
      </c>
      <c r="HN241" s="28">
        <v>0.84472683832849071</v>
      </c>
      <c r="HO241" s="28">
        <v>35.442820047421051</v>
      </c>
      <c r="HP241" s="28">
        <v>7.357854385474214</v>
      </c>
      <c r="HQ241" s="28">
        <v>5.3674523344380436</v>
      </c>
      <c r="HR241" s="28">
        <v>-3.2441242328266036</v>
      </c>
      <c r="HS241" s="28">
        <v>35.673805991421048</v>
      </c>
      <c r="HT241" s="28">
        <v>6.6531295255221359</v>
      </c>
      <c r="HU241" s="28">
        <v>4.8533653606384775</v>
      </c>
      <c r="HV241" s="28">
        <v>-5.6514576981766353</v>
      </c>
      <c r="HW241" s="29">
        <v>31.778997093421051</v>
      </c>
      <c r="HX241" s="29">
        <v>12.600159553250897</v>
      </c>
      <c r="HY241" s="29">
        <v>9.1916409683105655</v>
      </c>
      <c r="HZ241" s="29">
        <v>11.055159555486435</v>
      </c>
      <c r="IA241" s="29">
        <v>31.726688747421051</v>
      </c>
      <c r="IB241" s="29">
        <v>12.51662846653449</v>
      </c>
      <c r="IC241" s="29">
        <v>9.1307062035129292</v>
      </c>
      <c r="ID241" s="29">
        <v>10.821349841633989</v>
      </c>
      <c r="IE241" s="29">
        <v>31.783533008421053</v>
      </c>
      <c r="IF241" s="29">
        <v>11.937924479991633</v>
      </c>
      <c r="IG241" s="29">
        <v>8.7085497023391341</v>
      </c>
      <c r="IH241" s="29">
        <v>10.589206642035869</v>
      </c>
      <c r="II241" s="29">
        <v>31.86612233842105</v>
      </c>
      <c r="IJ241" s="29">
        <v>11.807146735698712</v>
      </c>
      <c r="IK241" s="29">
        <v>8.6131491586312645</v>
      </c>
      <c r="IL241" s="29">
        <v>10.324345711022872</v>
      </c>
      <c r="IM241" s="29">
        <v>31.95665696142105</v>
      </c>
      <c r="IN241" s="29">
        <v>11.52808128317041</v>
      </c>
      <c r="IO241" s="29">
        <v>8.40957479630206</v>
      </c>
      <c r="IP241" s="29">
        <v>10.126856828507282</v>
      </c>
      <c r="IQ241" s="29">
        <v>32.056538828421054</v>
      </c>
      <c r="IR241" s="29">
        <v>11.227931157045079</v>
      </c>
      <c r="IS241" s="29">
        <v>8.1906194581353002</v>
      </c>
      <c r="IT241" s="29">
        <v>9.8956643822292669</v>
      </c>
      <c r="IU241" s="29">
        <v>32.186009652421049</v>
      </c>
      <c r="IV241" s="29">
        <v>10.930107327121576</v>
      </c>
      <c r="IW241" s="29">
        <v>7.973361120659904</v>
      </c>
      <c r="IX241" s="29">
        <v>9.6361934065871893</v>
      </c>
      <c r="IY241" s="29">
        <v>32.344168728421053</v>
      </c>
      <c r="IZ241" s="29">
        <v>10.778119424374275</v>
      </c>
      <c r="JA241" s="29">
        <v>7.8624880616581025</v>
      </c>
      <c r="JB241" s="29">
        <v>9.3488580952572526</v>
      </c>
      <c r="JC241" s="29">
        <v>32.53853925342105</v>
      </c>
      <c r="JD241" s="29">
        <v>10.60378234677499</v>
      </c>
      <c r="JE241" s="29">
        <v>7.7353115907582808</v>
      </c>
      <c r="JF241" s="29">
        <v>8.9297129381382412</v>
      </c>
      <c r="JG241" s="29">
        <v>32.802441375421054</v>
      </c>
      <c r="JH241" s="29">
        <v>10.284909236419351</v>
      </c>
      <c r="JI241" s="29">
        <v>7.5026980962663563</v>
      </c>
      <c r="JJ241" s="29">
        <v>7.701556222428291</v>
      </c>
      <c r="JK241" s="29">
        <v>33.952011253421048</v>
      </c>
      <c r="JL241" s="29">
        <v>8.722812598345536</v>
      </c>
      <c r="JM241" s="29">
        <v>6.3631703470899588</v>
      </c>
      <c r="JN241" s="29">
        <v>1.7030698653858209</v>
      </c>
      <c r="JO241" s="29">
        <v>34.798239288421051</v>
      </c>
      <c r="JP241" s="29">
        <v>7.3036367776846056</v>
      </c>
      <c r="JQ241" s="29">
        <v>5.3279013444004466</v>
      </c>
      <c r="JR241" s="29">
        <v>-3.2218450277180324</v>
      </c>
      <c r="JS241" s="29">
        <v>35.09034806442105</v>
      </c>
      <c r="JT241" s="29">
        <v>6.7860246113137119</v>
      </c>
      <c r="JU241" s="29">
        <v>4.9503104754909186</v>
      </c>
      <c r="JV241" s="29">
        <v>-5.7408812127234654</v>
      </c>
      <c r="JW241" s="29">
        <v>34.973862976421053</v>
      </c>
      <c r="JX241" s="29">
        <v>6.9003638392923738</v>
      </c>
      <c r="JY241" s="29">
        <v>5.0337193504128654</v>
      </c>
      <c r="JZ241" s="29">
        <v>-4.4965403165650457</v>
      </c>
    </row>
    <row r="242" spans="1:286" ht="15" thickBot="1" x14ac:dyDescent="0.4">
      <c r="A242" s="2"/>
      <c r="B242" s="74" t="s">
        <v>712</v>
      </c>
      <c r="C242" s="74" t="s">
        <v>545</v>
      </c>
      <c r="D242" s="74" t="s">
        <v>851</v>
      </c>
      <c r="E242" s="87">
        <v>388333</v>
      </c>
      <c r="F242" s="84">
        <v>402657</v>
      </c>
      <c r="G242" s="22">
        <v>30.583693486000001</v>
      </c>
      <c r="H242" s="22">
        <v>15.509692859992024</v>
      </c>
      <c r="I242" s="22">
        <v>11.314105007585841</v>
      </c>
      <c r="J242" s="22">
        <v>15.87246438094131</v>
      </c>
      <c r="K242" s="22">
        <v>30.570327358</v>
      </c>
      <c r="L242" s="22">
        <v>15.113228976936417</v>
      </c>
      <c r="M242" s="22">
        <v>11.02489012466722</v>
      </c>
      <c r="N242" s="22">
        <v>15.96718370203495</v>
      </c>
      <c r="O242" s="22">
        <v>30.634251508999998</v>
      </c>
      <c r="P242" s="22">
        <v>14.784418618478268</v>
      </c>
      <c r="Q242" s="22">
        <v>10.7850275460359</v>
      </c>
      <c r="R242" s="22">
        <v>15.613762422649037</v>
      </c>
      <c r="S242" s="22">
        <v>30.729465188999999</v>
      </c>
      <c r="T242" s="22">
        <v>14.735500934246204</v>
      </c>
      <c r="U242" s="22">
        <v>10.749342776445321</v>
      </c>
      <c r="V242" s="22">
        <v>15.21424104244957</v>
      </c>
      <c r="W242" s="22">
        <v>30.825947843000002</v>
      </c>
      <c r="X242" s="22">
        <v>14.601060856117275</v>
      </c>
      <c r="Y242" s="22">
        <v>10.651270611192944</v>
      </c>
      <c r="Z242" s="22">
        <v>14.920959246381656</v>
      </c>
      <c r="AA242" s="22">
        <v>30.930949114000001</v>
      </c>
      <c r="AB242" s="22">
        <v>14.415588610889188</v>
      </c>
      <c r="AC242" s="22">
        <v>10.515971190537339</v>
      </c>
      <c r="AD242" s="22">
        <v>14.48502270595821</v>
      </c>
      <c r="AE242" s="22">
        <v>31.043743017000001</v>
      </c>
      <c r="AF242" s="22">
        <v>14.309616288794109</v>
      </c>
      <c r="AG242" s="22">
        <v>10.438665856969177</v>
      </c>
      <c r="AH242" s="22">
        <v>14.1618779685089</v>
      </c>
      <c r="AI242" s="22">
        <v>31.171376753000001</v>
      </c>
      <c r="AJ242" s="22">
        <v>14.185589790606885</v>
      </c>
      <c r="AK242" s="22">
        <v>10.348190253301153</v>
      </c>
      <c r="AL242" s="22">
        <v>13.685645261015306</v>
      </c>
      <c r="AM242" s="22">
        <v>31.311148683999999</v>
      </c>
      <c r="AN242" s="22">
        <v>14.046245700570225</v>
      </c>
      <c r="AO242" s="22">
        <v>10.246540679638217</v>
      </c>
      <c r="AP242" s="22">
        <v>13.099579031818955</v>
      </c>
      <c r="AQ242" s="22">
        <v>31.479532499000001</v>
      </c>
      <c r="AR242" s="22">
        <v>13.883817678638637</v>
      </c>
      <c r="AS242" s="22">
        <v>10.128051699044091</v>
      </c>
      <c r="AT242" s="22">
        <v>12.44158511515897</v>
      </c>
      <c r="AU242" s="22">
        <v>32.206007073000002</v>
      </c>
      <c r="AV242" s="22">
        <v>13.242216072144274</v>
      </c>
      <c r="AW242" s="22">
        <v>9.6600122598081075</v>
      </c>
      <c r="AX242" s="22">
        <v>9.7969513871892744</v>
      </c>
      <c r="AY242" s="22">
        <v>32.686699875000002</v>
      </c>
      <c r="AZ242" s="22">
        <v>13.032974921698107</v>
      </c>
      <c r="BA242" s="22">
        <v>9.5073737537186211</v>
      </c>
      <c r="BB242" s="22">
        <v>8.2399216820499035</v>
      </c>
      <c r="BC242" s="22">
        <v>32.991390056</v>
      </c>
      <c r="BD242" s="22">
        <v>13.186581016675589</v>
      </c>
      <c r="BE242" s="22">
        <v>9.6194272614230485</v>
      </c>
      <c r="BF242" s="22">
        <v>7.6156660405445535</v>
      </c>
      <c r="BG242" s="22">
        <v>33.206049616000001</v>
      </c>
      <c r="BH242" s="22">
        <v>13.147133833172216</v>
      </c>
      <c r="BI242" s="22">
        <v>9.5906510902609519</v>
      </c>
      <c r="BJ242" s="22">
        <v>7.7011606503905057</v>
      </c>
      <c r="BK242" s="25">
        <v>30.583215840000001</v>
      </c>
      <c r="BL242" s="25">
        <v>15.509692859992024</v>
      </c>
      <c r="BM242" s="25">
        <v>11.314105007585841</v>
      </c>
      <c r="BN242" s="25">
        <v>15.87246438094131</v>
      </c>
      <c r="BO242" s="25">
        <v>30.562911672999999</v>
      </c>
      <c r="BP242" s="25">
        <v>15.1286867297956</v>
      </c>
      <c r="BQ242" s="25">
        <v>11.03616634016735</v>
      </c>
      <c r="BR242" s="25">
        <v>15.938905918155278</v>
      </c>
      <c r="BS242" s="25">
        <v>30.594079941</v>
      </c>
      <c r="BT242" s="25">
        <v>14.78847999501118</v>
      </c>
      <c r="BU242" s="25">
        <v>10.787990263672125</v>
      </c>
      <c r="BV242" s="25">
        <v>15.617513252213268</v>
      </c>
      <c r="BW242" s="25">
        <v>30.636255035000001</v>
      </c>
      <c r="BX242" s="25">
        <v>14.773255500421499</v>
      </c>
      <c r="BY242" s="25">
        <v>10.776884206832056</v>
      </c>
      <c r="BZ242" s="25">
        <v>15.335993416750901</v>
      </c>
      <c r="CA242" s="25">
        <v>30.683646445000001</v>
      </c>
      <c r="CB242" s="25">
        <v>14.685052038612668</v>
      </c>
      <c r="CC242" s="25">
        <v>10.712541009455665</v>
      </c>
      <c r="CD242" s="25">
        <v>15.18680629724207</v>
      </c>
      <c r="CE242" s="25">
        <v>30.744109316999999</v>
      </c>
      <c r="CF242" s="25">
        <v>14.549054053905927</v>
      </c>
      <c r="CG242" s="25">
        <v>10.613332373044734</v>
      </c>
      <c r="CH242" s="25">
        <v>14.860993070531261</v>
      </c>
      <c r="CI242" s="25">
        <v>30.820309633000001</v>
      </c>
      <c r="CJ242" s="25">
        <v>14.484413649252733</v>
      </c>
      <c r="CK242" s="25">
        <v>10.566178097806596</v>
      </c>
      <c r="CL242" s="25">
        <v>14.618325531399325</v>
      </c>
      <c r="CM242" s="25">
        <v>30.911404692000001</v>
      </c>
      <c r="CN242" s="25">
        <v>14.401385390560232</v>
      </c>
      <c r="CO242" s="25">
        <v>10.505610139051774</v>
      </c>
      <c r="CP242" s="25">
        <v>14.236566396804367</v>
      </c>
      <c r="CQ242" s="25">
        <v>31.015981105000002</v>
      </c>
      <c r="CR242" s="25">
        <v>14.295780142825059</v>
      </c>
      <c r="CS242" s="25">
        <v>10.428572581118567</v>
      </c>
      <c r="CT242" s="25">
        <v>13.747296638721147</v>
      </c>
      <c r="CU242" s="25">
        <v>31.132362786000002</v>
      </c>
      <c r="CV242" s="25">
        <v>14.200303601444809</v>
      </c>
      <c r="CW242" s="25">
        <v>10.358923773454311</v>
      </c>
      <c r="CX242" s="25">
        <v>13.335600457864022</v>
      </c>
      <c r="CY242" s="25">
        <v>31.44083384</v>
      </c>
      <c r="CZ242" s="25">
        <v>13.886743868384078</v>
      </c>
      <c r="DA242" s="25">
        <v>10.130186313723499</v>
      </c>
      <c r="DB242" s="25">
        <v>11.759056110006135</v>
      </c>
      <c r="DC242" s="25">
        <v>31.676911740999998</v>
      </c>
      <c r="DD242" s="25">
        <v>13.681747587397412</v>
      </c>
      <c r="DE242" s="25">
        <v>9.980644380805499</v>
      </c>
      <c r="DF242" s="25">
        <v>10.206297778073406</v>
      </c>
      <c r="DG242" s="25">
        <v>31.853628007000001</v>
      </c>
      <c r="DH242" s="25">
        <v>13.707537570190695</v>
      </c>
      <c r="DI242" s="25">
        <v>9.9994578141920325</v>
      </c>
      <c r="DJ242" s="25">
        <v>9.1034675937195288</v>
      </c>
      <c r="DK242" s="25">
        <v>31.987750212999998</v>
      </c>
      <c r="DL242" s="25">
        <v>13.559369254881723</v>
      </c>
      <c r="DM242" s="25">
        <v>9.8913710910482653</v>
      </c>
      <c r="DN242" s="25">
        <v>8.2842740115516555</v>
      </c>
      <c r="DO242" s="27">
        <v>30.583693486000001</v>
      </c>
      <c r="DP242" s="27">
        <v>15.509692859992024</v>
      </c>
      <c r="DQ242" s="27">
        <v>11.314105007585841</v>
      </c>
      <c r="DR242" s="27">
        <v>15.87246438094131</v>
      </c>
      <c r="DS242" s="27">
        <v>30.570279192000001</v>
      </c>
      <c r="DT242" s="27">
        <v>15.118545560764966</v>
      </c>
      <c r="DU242" s="27">
        <v>11.028768498549981</v>
      </c>
      <c r="DV242" s="27">
        <v>15.967209967405935</v>
      </c>
      <c r="DW242" s="27">
        <v>30.634155174</v>
      </c>
      <c r="DX242" s="27">
        <v>14.78301408382911</v>
      </c>
      <c r="DY242" s="27">
        <v>10.784002957563981</v>
      </c>
      <c r="DZ242" s="27">
        <v>15.613815495616258</v>
      </c>
      <c r="EA242" s="27">
        <v>30.729321962</v>
      </c>
      <c r="EB242" s="27">
        <v>14.738113084681775</v>
      </c>
      <c r="EC242" s="27">
        <v>10.751248303820391</v>
      </c>
      <c r="ED242" s="27">
        <v>15.214320486103691</v>
      </c>
      <c r="EE242" s="27">
        <v>30.825748386000001</v>
      </c>
      <c r="EF242" s="27">
        <v>14.606054047614043</v>
      </c>
      <c r="EG242" s="27">
        <v>10.654913074872102</v>
      </c>
      <c r="EH242" s="27">
        <v>14.921062966161282</v>
      </c>
      <c r="EI242" s="27">
        <v>30.931008737999999</v>
      </c>
      <c r="EJ242" s="27">
        <v>14.420321622222215</v>
      </c>
      <c r="EK242" s="27">
        <v>10.519423856409407</v>
      </c>
      <c r="EL242" s="27">
        <v>14.484991736452551</v>
      </c>
      <c r="EM242" s="27">
        <v>31.044375706</v>
      </c>
      <c r="EN242" s="27">
        <v>14.316386514092017</v>
      </c>
      <c r="EO242" s="27">
        <v>10.443604642065504</v>
      </c>
      <c r="EP242" s="27">
        <v>14.161518992759781</v>
      </c>
      <c r="EQ242" s="27">
        <v>31.172118833999999</v>
      </c>
      <c r="ER242" s="27">
        <v>14.19176299512319</v>
      </c>
      <c r="ES242" s="27">
        <v>10.352693520049325</v>
      </c>
      <c r="ET242" s="27">
        <v>13.68522437338445</v>
      </c>
      <c r="EU242" s="27">
        <v>31.311989611000001</v>
      </c>
      <c r="EV242" s="27">
        <v>14.052804512022449</v>
      </c>
      <c r="EW242" s="27">
        <v>10.251325241277529</v>
      </c>
      <c r="EX242" s="27">
        <v>13.099099818524044</v>
      </c>
      <c r="EY242" s="27">
        <v>31.467836005999999</v>
      </c>
      <c r="EZ242" s="27">
        <v>13.897555394475345</v>
      </c>
      <c r="FA242" s="27">
        <v>10.138073171483551</v>
      </c>
      <c r="FB242" s="27">
        <v>12.488122783467297</v>
      </c>
      <c r="FC242" s="27">
        <v>32.140452981999999</v>
      </c>
      <c r="FD242" s="27">
        <v>13.283359097715213</v>
      </c>
      <c r="FE242" s="27">
        <v>9.6900255241481243</v>
      </c>
      <c r="FF242" s="27">
        <v>9.9972190436065205</v>
      </c>
      <c r="FG242" s="27">
        <v>32.569852158000003</v>
      </c>
      <c r="FH242" s="27">
        <v>13.086220250032795</v>
      </c>
      <c r="FI242" s="27">
        <v>9.546215479430419</v>
      </c>
      <c r="FJ242" s="27">
        <v>8.4930635631795184</v>
      </c>
      <c r="FK242" s="27">
        <v>32.850012896999999</v>
      </c>
      <c r="FL242" s="27">
        <v>13.239907478597837</v>
      </c>
      <c r="FM242" s="27">
        <v>9.6583281729573898</v>
      </c>
      <c r="FN242" s="27">
        <v>7.853264950468926</v>
      </c>
      <c r="FO242" s="27">
        <v>33.035700896999998</v>
      </c>
      <c r="FP242" s="27">
        <v>13.200122327684102</v>
      </c>
      <c r="FQ242" s="27">
        <v>9.6293054592747875</v>
      </c>
      <c r="FR242" s="27">
        <v>7.912961768201086</v>
      </c>
      <c r="FS242" s="28">
        <v>30.584963608999999</v>
      </c>
      <c r="FT242" s="28">
        <v>15.509692859992024</v>
      </c>
      <c r="FU242" s="28">
        <v>11.314105007585841</v>
      </c>
      <c r="FV242" s="28">
        <v>15.87246438094131</v>
      </c>
      <c r="FW242" s="28">
        <v>30.569481305</v>
      </c>
      <c r="FX242" s="28">
        <v>15.02473592912499</v>
      </c>
      <c r="FY242" s="28">
        <v>10.960335678333696</v>
      </c>
      <c r="FZ242" s="28">
        <v>15.955359683838029</v>
      </c>
      <c r="GA242" s="28">
        <v>30.649161431</v>
      </c>
      <c r="GB242" s="28">
        <v>14.621246436093813</v>
      </c>
      <c r="GC242" s="28">
        <v>10.665995710751986</v>
      </c>
      <c r="GD242" s="28">
        <v>15.592584265007902</v>
      </c>
      <c r="GE242" s="28">
        <v>30.765630147</v>
      </c>
      <c r="GF242" s="28">
        <v>14.364775739971991</v>
      </c>
      <c r="GG242" s="28">
        <v>10.478903908645698</v>
      </c>
      <c r="GH242" s="28">
        <v>15.174773459297651</v>
      </c>
      <c r="GI242" s="28">
        <v>30.897429775999999</v>
      </c>
      <c r="GJ242" s="28">
        <v>14.061523750334164</v>
      </c>
      <c r="GK242" s="28">
        <v>10.257685804232285</v>
      </c>
      <c r="GL242" s="28">
        <v>14.893169499977958</v>
      </c>
      <c r="GM242" s="28">
        <v>31.058828204000001</v>
      </c>
      <c r="GN242" s="28">
        <v>13.732676216754319</v>
      </c>
      <c r="GO242" s="28">
        <v>10.017796106867261</v>
      </c>
      <c r="GP242" s="28">
        <v>14.433827173834272</v>
      </c>
      <c r="GQ242" s="28">
        <v>31.248048316000002</v>
      </c>
      <c r="GR242" s="28">
        <v>13.584717243655728</v>
      </c>
      <c r="GS242" s="28">
        <v>9.9098620959513983</v>
      </c>
      <c r="GT242" s="28">
        <v>14.003817842145379</v>
      </c>
      <c r="GU242" s="28">
        <v>31.469296477</v>
      </c>
      <c r="GV242" s="28">
        <v>13.412815563047451</v>
      </c>
      <c r="GW242" s="28">
        <v>9.7844622132496895</v>
      </c>
      <c r="GX242" s="28">
        <v>13.431697634640257</v>
      </c>
      <c r="GY242" s="28">
        <v>31.714342952999999</v>
      </c>
      <c r="GZ242" s="28">
        <v>13.228423926160005</v>
      </c>
      <c r="HA242" s="28">
        <v>9.649951081333807</v>
      </c>
      <c r="HB242" s="28">
        <v>12.820840630189018</v>
      </c>
      <c r="HC242" s="28">
        <v>31.988533062000002</v>
      </c>
      <c r="HD242" s="28">
        <v>13.05446791039089</v>
      </c>
      <c r="HE242" s="28">
        <v>9.5230525897337603</v>
      </c>
      <c r="HF242" s="28">
        <v>12.297456371888769</v>
      </c>
      <c r="HG242" s="28">
        <v>32.878034737999997</v>
      </c>
      <c r="HH242" s="28">
        <v>12.083761088668021</v>
      </c>
      <c r="HI242" s="28">
        <v>8.8149354779576274</v>
      </c>
      <c r="HJ242" s="28">
        <v>9.2698797641193451</v>
      </c>
      <c r="HK242" s="28">
        <v>33.608898510000003</v>
      </c>
      <c r="HL242" s="28">
        <v>10.890112060476024</v>
      </c>
      <c r="HM242" s="28">
        <v>7.9441851304762787</v>
      </c>
      <c r="HN242" s="28">
        <v>4.2986876425516627</v>
      </c>
      <c r="HO242" s="28">
        <v>33.999395634999999</v>
      </c>
      <c r="HP242" s="28">
        <v>10.088867814585797</v>
      </c>
      <c r="HQ242" s="28">
        <v>7.3596886084264783</v>
      </c>
      <c r="HR242" s="28">
        <v>0.87917980057977729</v>
      </c>
      <c r="HS242" s="28">
        <v>34.224743138000001</v>
      </c>
      <c r="HT242" s="28">
        <v>9.4257123647184589</v>
      </c>
      <c r="HU242" s="28">
        <v>6.8759259405334054</v>
      </c>
      <c r="HV242" s="28">
        <v>-1.539329112862859</v>
      </c>
      <c r="HW242" s="29">
        <v>30.584963608999999</v>
      </c>
      <c r="HX242" s="29">
        <v>15.509692859992024</v>
      </c>
      <c r="HY242" s="29">
        <v>11.314105007585841</v>
      </c>
      <c r="HZ242" s="29">
        <v>15.87246438094131</v>
      </c>
      <c r="IA242" s="29">
        <v>30.554399194999998</v>
      </c>
      <c r="IB242" s="29">
        <v>15.168873964625771</v>
      </c>
      <c r="IC242" s="29">
        <v>11.065482368468977</v>
      </c>
      <c r="ID242" s="29">
        <v>16.031619936335638</v>
      </c>
      <c r="IE242" s="29">
        <v>30.673831527000001</v>
      </c>
      <c r="IF242" s="29">
        <v>14.951577057903343</v>
      </c>
      <c r="IG242" s="29">
        <v>10.906967300332264</v>
      </c>
      <c r="IH242" s="29">
        <v>15.588899405253086</v>
      </c>
      <c r="II242" s="29">
        <v>30.773485357999999</v>
      </c>
      <c r="IJ242" s="29">
        <v>14.839266892051274</v>
      </c>
      <c r="IK242" s="29">
        <v>10.825038597982038</v>
      </c>
      <c r="IL242" s="29">
        <v>15.158785861864494</v>
      </c>
      <c r="IM242" s="29">
        <v>30.907463477</v>
      </c>
      <c r="IN242" s="29">
        <v>14.675729153348971</v>
      </c>
      <c r="IO242" s="29">
        <v>10.705740094453715</v>
      </c>
      <c r="IP242" s="29">
        <v>14.813610364642113</v>
      </c>
      <c r="IQ242" s="29">
        <v>31.061238150000001</v>
      </c>
      <c r="IR242" s="29">
        <v>14.483983156831755</v>
      </c>
      <c r="IS242" s="29">
        <v>10.565864059579026</v>
      </c>
      <c r="IT242" s="29">
        <v>14.346699947641373</v>
      </c>
      <c r="IU242" s="29">
        <v>31.242109540000001</v>
      </c>
      <c r="IV242" s="29">
        <v>14.356506584883258</v>
      </c>
      <c r="IW242" s="29">
        <v>10.472871675135822</v>
      </c>
      <c r="IX242" s="29">
        <v>13.965914580754152</v>
      </c>
      <c r="IY242" s="29">
        <v>31.445815819</v>
      </c>
      <c r="IZ242" s="29">
        <v>14.22525413046564</v>
      </c>
      <c r="JA242" s="29">
        <v>10.377124837001139</v>
      </c>
      <c r="JB242" s="29">
        <v>13.464591274075021</v>
      </c>
      <c r="JC242" s="29">
        <v>31.660599533999999</v>
      </c>
      <c r="JD242" s="29">
        <v>14.071296742112276</v>
      </c>
      <c r="JE242" s="29">
        <v>10.26481506566989</v>
      </c>
      <c r="JF242" s="29">
        <v>12.832660072616363</v>
      </c>
      <c r="JG242" s="29">
        <v>31.907051058</v>
      </c>
      <c r="JH242" s="29">
        <v>13.809996409279448</v>
      </c>
      <c r="JI242" s="29">
        <v>10.074200110823563</v>
      </c>
      <c r="JJ242" s="29">
        <v>11.628989502095626</v>
      </c>
      <c r="JK242" s="29">
        <v>32.807894607999998</v>
      </c>
      <c r="JL242" s="29">
        <v>13.097493013122248</v>
      </c>
      <c r="JM242" s="29">
        <v>9.5544388031590728</v>
      </c>
      <c r="JN242" s="29">
        <v>5.8316359407981153</v>
      </c>
      <c r="JO242" s="29">
        <v>33.349357441000002</v>
      </c>
      <c r="JP242" s="29">
        <v>11.899277436736183</v>
      </c>
      <c r="JQ242" s="29">
        <v>8.6803572223479417</v>
      </c>
      <c r="JR242" s="29">
        <v>1.4931562448233677</v>
      </c>
      <c r="JS242" s="29">
        <v>33.530226638000002</v>
      </c>
      <c r="JT242" s="29">
        <v>11.259617795978128</v>
      </c>
      <c r="JU242" s="29">
        <v>8.2137344200795681</v>
      </c>
      <c r="JV242" s="29">
        <v>-0.71646959925650577</v>
      </c>
      <c r="JW242" s="29">
        <v>33.486864574000002</v>
      </c>
      <c r="JX242" s="29">
        <v>11.188249977109429</v>
      </c>
      <c r="JY242" s="29">
        <v>8.1616725898336746</v>
      </c>
      <c r="JZ242" s="29">
        <v>-0.17073450237269583</v>
      </c>
    </row>
    <row r="243" spans="1:286" ht="15" thickBot="1" x14ac:dyDescent="0.4">
      <c r="A243" s="2"/>
      <c r="B243" s="74" t="s">
        <v>713</v>
      </c>
      <c r="C243" s="74" t="s">
        <v>446</v>
      </c>
      <c r="D243" s="74" t="s">
        <v>850</v>
      </c>
      <c r="E243" s="87">
        <v>369770</v>
      </c>
      <c r="F243" s="84">
        <v>505803</v>
      </c>
      <c r="G243" s="22">
        <v>3.2113306239999999</v>
      </c>
      <c r="H243" s="22">
        <v>3.2113306239999999</v>
      </c>
      <c r="I243" s="22">
        <v>3.2113306239999999</v>
      </c>
      <c r="J243" s="22">
        <v>2.0103864559805871</v>
      </c>
      <c r="K243" s="22">
        <v>3.2123525900000001</v>
      </c>
      <c r="L243" s="22">
        <v>3.2123525900000001</v>
      </c>
      <c r="M243" s="22">
        <v>3.2123525900000001</v>
      </c>
      <c r="N243" s="22">
        <v>1.9800955368642605</v>
      </c>
      <c r="O243" s="22">
        <v>3.218535862</v>
      </c>
      <c r="P243" s="22">
        <v>3.218535862</v>
      </c>
      <c r="Q243" s="22">
        <v>3.218535862</v>
      </c>
      <c r="R243" s="22">
        <v>1.949915336401074</v>
      </c>
      <c r="S243" s="22">
        <v>3.226599744</v>
      </c>
      <c r="T243" s="22">
        <v>3.226599744</v>
      </c>
      <c r="U243" s="22">
        <v>3.226599744</v>
      </c>
      <c r="V243" s="22">
        <v>1.889393324093307</v>
      </c>
      <c r="W243" s="22">
        <v>3.2359428320000001</v>
      </c>
      <c r="X243" s="22">
        <v>3.2359428320000001</v>
      </c>
      <c r="Y243" s="22">
        <v>3.2359428320000001</v>
      </c>
      <c r="Z243" s="22">
        <v>1.8641704445954441</v>
      </c>
      <c r="AA243" s="22">
        <v>3.246563879</v>
      </c>
      <c r="AB243" s="22">
        <v>3.246563879</v>
      </c>
      <c r="AC243" s="22">
        <v>3.246563879</v>
      </c>
      <c r="AD243" s="22">
        <v>1.8064268403062744</v>
      </c>
      <c r="AE243" s="22">
        <v>3.2583314529999998</v>
      </c>
      <c r="AF243" s="22">
        <v>3.2583314529999998</v>
      </c>
      <c r="AG243" s="22">
        <v>3.2583314529999998</v>
      </c>
      <c r="AH243" s="22">
        <v>1.7467547441017084</v>
      </c>
      <c r="AI243" s="22">
        <v>3.2717713540000002</v>
      </c>
      <c r="AJ243" s="22">
        <v>3.2717713540000002</v>
      </c>
      <c r="AK243" s="22">
        <v>3.2717713540000002</v>
      </c>
      <c r="AL243" s="22">
        <v>1.7105419818700756</v>
      </c>
      <c r="AM243" s="22">
        <v>3.286849551</v>
      </c>
      <c r="AN243" s="22">
        <v>3.286849551</v>
      </c>
      <c r="AO243" s="22">
        <v>3.286849551</v>
      </c>
      <c r="AP243" s="22">
        <v>1.6410456142294629</v>
      </c>
      <c r="AQ243" s="22">
        <v>3.3052627669999999</v>
      </c>
      <c r="AR243" s="22">
        <v>3.3052627669999999</v>
      </c>
      <c r="AS243" s="22">
        <v>3.3052627669999999</v>
      </c>
      <c r="AT243" s="22">
        <v>1.5522354302654793</v>
      </c>
      <c r="AU243" s="22">
        <v>3.3731855089999998</v>
      </c>
      <c r="AV243" s="22">
        <v>3.3731855089999998</v>
      </c>
      <c r="AW243" s="22">
        <v>3.3731855089999998</v>
      </c>
      <c r="AX243" s="22">
        <v>1.2264725061931983</v>
      </c>
      <c r="AY243" s="22">
        <v>3.4171080919999999</v>
      </c>
      <c r="AZ243" s="22">
        <v>3.4171080919999999</v>
      </c>
      <c r="BA243" s="22">
        <v>3.4171080919999999</v>
      </c>
      <c r="BB243" s="22">
        <v>1.080265312455424</v>
      </c>
      <c r="BC243" s="22">
        <v>3.4383264200000001</v>
      </c>
      <c r="BD243" s="22">
        <v>3.4383264200000001</v>
      </c>
      <c r="BE243" s="22">
        <v>3.4383264200000001</v>
      </c>
      <c r="BF243" s="22">
        <v>1.038340964656002</v>
      </c>
      <c r="BG243" s="22">
        <v>3.4451324630000002</v>
      </c>
      <c r="BH243" s="22">
        <v>3.4451324630000002</v>
      </c>
      <c r="BI243" s="22">
        <v>3.4451324630000002</v>
      </c>
      <c r="BJ243" s="22">
        <v>1.1146085796709198</v>
      </c>
      <c r="BK243" s="25">
        <v>3.2112976479999999</v>
      </c>
      <c r="BL243" s="25">
        <v>3.2112976479999999</v>
      </c>
      <c r="BM243" s="25">
        <v>3.2112976479999999</v>
      </c>
      <c r="BN243" s="25">
        <v>2.0103864559805871</v>
      </c>
      <c r="BO243" s="25">
        <v>3.2140759480000001</v>
      </c>
      <c r="BP243" s="25">
        <v>3.2140759480000001</v>
      </c>
      <c r="BQ243" s="25">
        <v>3.2140759480000001</v>
      </c>
      <c r="BR243" s="25">
        <v>1.9901500718068701</v>
      </c>
      <c r="BS243" s="25">
        <v>3.2208994569999998</v>
      </c>
      <c r="BT243" s="25">
        <v>3.2208994569999998</v>
      </c>
      <c r="BU243" s="25">
        <v>3.2208994569999998</v>
      </c>
      <c r="BV243" s="25">
        <v>1.9756598721169008</v>
      </c>
      <c r="BW243" s="25">
        <v>3.2288585190000001</v>
      </c>
      <c r="BX243" s="25">
        <v>3.2288585190000001</v>
      </c>
      <c r="BY243" s="25">
        <v>3.2288585190000001</v>
      </c>
      <c r="BZ243" s="25">
        <v>1.9420561853378921</v>
      </c>
      <c r="CA243" s="25">
        <v>3.2376587419999998</v>
      </c>
      <c r="CB243" s="25">
        <v>3.2376587419999998</v>
      </c>
      <c r="CC243" s="25">
        <v>3.2376587419999998</v>
      </c>
      <c r="CD243" s="25">
        <v>1.9426404277780707</v>
      </c>
      <c r="CE243" s="25">
        <v>3.2482859849999999</v>
      </c>
      <c r="CF243" s="25">
        <v>3.2482859849999999</v>
      </c>
      <c r="CG243" s="25">
        <v>3.2482859849999999</v>
      </c>
      <c r="CH243" s="25">
        <v>1.905874593087677</v>
      </c>
      <c r="CI243" s="25">
        <v>3.2610585510000001</v>
      </c>
      <c r="CJ243" s="25">
        <v>3.2610585510000001</v>
      </c>
      <c r="CK243" s="25">
        <v>3.2610585510000001</v>
      </c>
      <c r="CL243" s="25">
        <v>1.8613758342130282</v>
      </c>
      <c r="CM243" s="25">
        <v>3.2760130470000002</v>
      </c>
      <c r="CN243" s="25">
        <v>3.2760130470000002</v>
      </c>
      <c r="CO243" s="25">
        <v>3.2760130470000002</v>
      </c>
      <c r="CP243" s="25">
        <v>1.8370201261624852</v>
      </c>
      <c r="CQ243" s="25">
        <v>3.2894981740000002</v>
      </c>
      <c r="CR243" s="25">
        <v>3.2894981740000002</v>
      </c>
      <c r="CS243" s="25">
        <v>3.2894981740000002</v>
      </c>
      <c r="CT243" s="25">
        <v>1.7807673671200095</v>
      </c>
      <c r="CU243" s="25">
        <v>3.3033514620000002</v>
      </c>
      <c r="CV243" s="25">
        <v>3.3033514620000002</v>
      </c>
      <c r="CW243" s="25">
        <v>3.3033514620000002</v>
      </c>
      <c r="CX243" s="25">
        <v>1.7278483396718496</v>
      </c>
      <c r="CY243" s="25">
        <v>3.3286453319999998</v>
      </c>
      <c r="CZ243" s="25">
        <v>3.3286453319999998</v>
      </c>
      <c r="DA243" s="25">
        <v>3.3286453319999998</v>
      </c>
      <c r="DB243" s="25">
        <v>1.5736694423765516</v>
      </c>
      <c r="DC243" s="25">
        <v>3.3558194929999998</v>
      </c>
      <c r="DD243" s="25">
        <v>3.3558194929999998</v>
      </c>
      <c r="DE243" s="25">
        <v>3.3558194929999998</v>
      </c>
      <c r="DF243" s="25">
        <v>1.4003737532626221</v>
      </c>
      <c r="DG243" s="25">
        <v>3.3695325569999999</v>
      </c>
      <c r="DH243" s="25">
        <v>3.3695325569999999</v>
      </c>
      <c r="DI243" s="25">
        <v>3.3695325569999999</v>
      </c>
      <c r="DJ243" s="25">
        <v>1.2578957313565078</v>
      </c>
      <c r="DK243" s="25">
        <v>3.3764897079999998</v>
      </c>
      <c r="DL243" s="25">
        <v>3.3764897079999998</v>
      </c>
      <c r="DM243" s="25">
        <v>3.3764897079999998</v>
      </c>
      <c r="DN243" s="25">
        <v>1.1806325352050275</v>
      </c>
      <c r="DO243" s="27">
        <v>3.2113306239999999</v>
      </c>
      <c r="DP243" s="27">
        <v>3.2113306239999999</v>
      </c>
      <c r="DQ243" s="27">
        <v>3.2113306239999999</v>
      </c>
      <c r="DR243" s="27">
        <v>2.0103864559805871</v>
      </c>
      <c r="DS243" s="27">
        <v>3.2123525900000001</v>
      </c>
      <c r="DT243" s="27">
        <v>3.2123525900000001</v>
      </c>
      <c r="DU243" s="27">
        <v>3.2123525900000001</v>
      </c>
      <c r="DV243" s="27">
        <v>1.9800955358293</v>
      </c>
      <c r="DW243" s="27">
        <v>3.218535862</v>
      </c>
      <c r="DX243" s="27">
        <v>3.218535862</v>
      </c>
      <c r="DY243" s="27">
        <v>3.218535862</v>
      </c>
      <c r="DZ243" s="27">
        <v>1.9499153384461376</v>
      </c>
      <c r="EA243" s="27">
        <v>3.226599744</v>
      </c>
      <c r="EB243" s="27">
        <v>3.226599744</v>
      </c>
      <c r="EC243" s="27">
        <v>3.226599744</v>
      </c>
      <c r="ED243" s="27">
        <v>1.889393324093307</v>
      </c>
      <c r="EE243" s="27">
        <v>3.2359428339999998</v>
      </c>
      <c r="EF243" s="27">
        <v>3.2359428339999998</v>
      </c>
      <c r="EG243" s="27">
        <v>3.2359428339999998</v>
      </c>
      <c r="EH243" s="27">
        <v>1.8641704334932294</v>
      </c>
      <c r="EI243" s="27">
        <v>3.2465638779999999</v>
      </c>
      <c r="EJ243" s="27">
        <v>3.2465638779999999</v>
      </c>
      <c r="EK243" s="27">
        <v>3.2465638779999999</v>
      </c>
      <c r="EL243" s="27">
        <v>1.8064268525109224</v>
      </c>
      <c r="EM243" s="27">
        <v>3.2583314529999998</v>
      </c>
      <c r="EN243" s="27">
        <v>3.2583314529999998</v>
      </c>
      <c r="EO243" s="27">
        <v>3.2583314529999998</v>
      </c>
      <c r="EP243" s="27">
        <v>1.7467547441017084</v>
      </c>
      <c r="EQ243" s="27">
        <v>3.2717713540000002</v>
      </c>
      <c r="ER243" s="27">
        <v>3.2717713540000002</v>
      </c>
      <c r="ES243" s="27">
        <v>3.2717713540000002</v>
      </c>
      <c r="ET243" s="27">
        <v>1.7105419818700756</v>
      </c>
      <c r="EU243" s="27">
        <v>3.286849551</v>
      </c>
      <c r="EV243" s="27">
        <v>3.286849551</v>
      </c>
      <c r="EW243" s="27">
        <v>3.286849551</v>
      </c>
      <c r="EX243" s="27">
        <v>1.6410456142294629</v>
      </c>
      <c r="EY243" s="27">
        <v>3.3039531100000001</v>
      </c>
      <c r="EZ243" s="27">
        <v>3.3039531100000001</v>
      </c>
      <c r="FA243" s="27">
        <v>3.3039531100000001</v>
      </c>
      <c r="FB243" s="27">
        <v>1.5590536552079324</v>
      </c>
      <c r="FC243" s="27">
        <v>3.3661239959999998</v>
      </c>
      <c r="FD243" s="27">
        <v>3.3661239959999998</v>
      </c>
      <c r="FE243" s="27">
        <v>3.3661239959999998</v>
      </c>
      <c r="FF243" s="27">
        <v>1.2575818780202463</v>
      </c>
      <c r="FG243" s="27">
        <v>3.4067427050000001</v>
      </c>
      <c r="FH243" s="27">
        <v>3.4067427050000001</v>
      </c>
      <c r="FI243" s="27">
        <v>3.4067427050000001</v>
      </c>
      <c r="FJ243" s="27">
        <v>1.1184268716542429</v>
      </c>
      <c r="FK243" s="27">
        <v>3.4270525190000001</v>
      </c>
      <c r="FL243" s="27">
        <v>3.4270525190000001</v>
      </c>
      <c r="FM243" s="27">
        <v>3.4270525190000001</v>
      </c>
      <c r="FN243" s="27">
        <v>1.0731920300651385</v>
      </c>
      <c r="FO243" s="27">
        <v>3.4342209439999998</v>
      </c>
      <c r="FP243" s="27">
        <v>3.4342209439999998</v>
      </c>
      <c r="FQ243" s="27">
        <v>3.4342209439999998</v>
      </c>
      <c r="FR243" s="27">
        <v>1.1460244912836401</v>
      </c>
      <c r="FS243" s="28">
        <v>3.2113991670000002</v>
      </c>
      <c r="FT243" s="28">
        <v>3.2113991670000002</v>
      </c>
      <c r="FU243" s="28">
        <v>3.2113991670000002</v>
      </c>
      <c r="FV243" s="28">
        <v>2.0103864559805871</v>
      </c>
      <c r="FW243" s="28">
        <v>3.2123406230000002</v>
      </c>
      <c r="FX243" s="28">
        <v>3.2123406230000002</v>
      </c>
      <c r="FY243" s="28">
        <v>3.2123406230000002</v>
      </c>
      <c r="FZ243" s="28">
        <v>1.9763829200721226</v>
      </c>
      <c r="GA243" s="28">
        <v>3.2190981189999999</v>
      </c>
      <c r="GB243" s="28">
        <v>3.2190981189999999</v>
      </c>
      <c r="GC243" s="28">
        <v>3.2190981189999999</v>
      </c>
      <c r="GD243" s="28">
        <v>1.9444290506556086</v>
      </c>
      <c r="GE243" s="28">
        <v>3.2287640579999999</v>
      </c>
      <c r="GF243" s="28">
        <v>3.2287640579999999</v>
      </c>
      <c r="GG243" s="28">
        <v>3.2287640579999999</v>
      </c>
      <c r="GH243" s="28">
        <v>1.8831178442921948</v>
      </c>
      <c r="GI243" s="28">
        <v>3.2411486620000001</v>
      </c>
      <c r="GJ243" s="28">
        <v>3.2411486620000001</v>
      </c>
      <c r="GK243" s="28">
        <v>3.2411486620000001</v>
      </c>
      <c r="GL243" s="28">
        <v>1.8543740736274912</v>
      </c>
      <c r="GM243" s="28">
        <v>3.2561913000000002</v>
      </c>
      <c r="GN243" s="28">
        <v>3.2561913000000002</v>
      </c>
      <c r="GO243" s="28">
        <v>3.2561913000000002</v>
      </c>
      <c r="GP243" s="28">
        <v>1.7905793172685089</v>
      </c>
      <c r="GQ243" s="28">
        <v>3.2739250819999999</v>
      </c>
      <c r="GR243" s="28">
        <v>3.2739250819999999</v>
      </c>
      <c r="GS243" s="28">
        <v>3.2739250819999999</v>
      </c>
      <c r="GT243" s="28">
        <v>1.7223230550637236</v>
      </c>
      <c r="GU243" s="28">
        <v>3.2948284750000001</v>
      </c>
      <c r="GV243" s="28">
        <v>3.2948284750000001</v>
      </c>
      <c r="GW243" s="28">
        <v>3.2948284750000001</v>
      </c>
      <c r="GX243" s="28">
        <v>1.6812319288402042</v>
      </c>
      <c r="GY243" s="28">
        <v>3.3184601420000002</v>
      </c>
      <c r="GZ243" s="28">
        <v>3.3184601420000002</v>
      </c>
      <c r="HA243" s="28">
        <v>3.3184601420000002</v>
      </c>
      <c r="HB243" s="28">
        <v>1.6165839307091177</v>
      </c>
      <c r="HC243" s="28">
        <v>3.3463977109999998</v>
      </c>
      <c r="HD243" s="28">
        <v>3.3463977109999998</v>
      </c>
      <c r="HE243" s="28">
        <v>3.3463977109999998</v>
      </c>
      <c r="HF243" s="28">
        <v>1.5580443297601971</v>
      </c>
      <c r="HG243" s="28">
        <v>3.4361417909999998</v>
      </c>
      <c r="HH243" s="28">
        <v>3.4361417909999998</v>
      </c>
      <c r="HI243" s="28">
        <v>3.4361417909999998</v>
      </c>
      <c r="HJ243" s="28">
        <v>1.3036957212913274</v>
      </c>
      <c r="HK243" s="28">
        <v>3.4848941829999998</v>
      </c>
      <c r="HL243" s="28">
        <v>3.4848941829999998</v>
      </c>
      <c r="HM243" s="28">
        <v>3.4848941829999998</v>
      </c>
      <c r="HN243" s="28">
        <v>1.1856786061390383</v>
      </c>
      <c r="HO243" s="28">
        <v>3.4974777929999998</v>
      </c>
      <c r="HP243" s="28">
        <v>3.4974777929999998</v>
      </c>
      <c r="HQ243" s="28">
        <v>3.4974777929999998</v>
      </c>
      <c r="HR243" s="28">
        <v>1.2005547366986429</v>
      </c>
      <c r="HS243" s="28">
        <v>3.4978927479999999</v>
      </c>
      <c r="HT243" s="28">
        <v>3.4978927479999999</v>
      </c>
      <c r="HU243" s="28">
        <v>3.4978927479999999</v>
      </c>
      <c r="HV243" s="28">
        <v>1.1713267888049641</v>
      </c>
      <c r="HW243" s="29">
        <v>3.2113991670000002</v>
      </c>
      <c r="HX243" s="29">
        <v>3.2113991670000002</v>
      </c>
      <c r="HY243" s="29">
        <v>3.2113991670000002</v>
      </c>
      <c r="HZ243" s="29">
        <v>2.0103864559805871</v>
      </c>
      <c r="IA243" s="29">
        <v>3.2108124419999999</v>
      </c>
      <c r="IB243" s="29">
        <v>3.2108124419999999</v>
      </c>
      <c r="IC243" s="29">
        <v>3.2108124419999999</v>
      </c>
      <c r="ID243" s="29">
        <v>1.9783941195148218</v>
      </c>
      <c r="IE243" s="29">
        <v>3.219627558</v>
      </c>
      <c r="IF243" s="29">
        <v>3.219627558</v>
      </c>
      <c r="IG243" s="29">
        <v>3.219627558</v>
      </c>
      <c r="IH243" s="29">
        <v>1.9291005798075793</v>
      </c>
      <c r="II243" s="29">
        <v>3.2292354830000001</v>
      </c>
      <c r="IJ243" s="29">
        <v>3.2292354830000001</v>
      </c>
      <c r="IK243" s="29">
        <v>3.2292354830000001</v>
      </c>
      <c r="IL243" s="29">
        <v>1.8629700507278582</v>
      </c>
      <c r="IM243" s="29">
        <v>3.2413068539999998</v>
      </c>
      <c r="IN243" s="29">
        <v>3.2413068539999998</v>
      </c>
      <c r="IO243" s="29">
        <v>3.2413068539999998</v>
      </c>
      <c r="IP243" s="29">
        <v>1.8261525500084805</v>
      </c>
      <c r="IQ243" s="29">
        <v>3.2551188130000002</v>
      </c>
      <c r="IR243" s="29">
        <v>3.2551188130000002</v>
      </c>
      <c r="IS243" s="29">
        <v>3.2551188130000002</v>
      </c>
      <c r="IT243" s="29">
        <v>1.7611922381357097</v>
      </c>
      <c r="IU243" s="29">
        <v>3.2713786859999998</v>
      </c>
      <c r="IV243" s="29">
        <v>3.2713786859999998</v>
      </c>
      <c r="IW243" s="29">
        <v>3.2713786859999998</v>
      </c>
      <c r="IX243" s="29">
        <v>1.6972644718608008</v>
      </c>
      <c r="IY243" s="29">
        <v>3.289736129</v>
      </c>
      <c r="IZ243" s="29">
        <v>3.289736129</v>
      </c>
      <c r="JA243" s="29">
        <v>3.289736129</v>
      </c>
      <c r="JB243" s="29">
        <v>1.6635360605096343</v>
      </c>
      <c r="JC243" s="29">
        <v>3.3101003219999998</v>
      </c>
      <c r="JD243" s="29">
        <v>3.3101003219999998</v>
      </c>
      <c r="JE243" s="29">
        <v>3.3101003219999998</v>
      </c>
      <c r="JF243" s="29">
        <v>1.6076119658202734</v>
      </c>
      <c r="JG243" s="29">
        <v>3.3334585739999998</v>
      </c>
      <c r="JH243" s="29">
        <v>3.3334585739999998</v>
      </c>
      <c r="JI243" s="29">
        <v>3.3334585739999998</v>
      </c>
      <c r="JJ243" s="29">
        <v>1.5516451806659743</v>
      </c>
      <c r="JK243" s="29">
        <v>3.40522503</v>
      </c>
      <c r="JL243" s="29">
        <v>3.40522503</v>
      </c>
      <c r="JM243" s="29">
        <v>3.40522503</v>
      </c>
      <c r="JN243" s="29">
        <v>1.3045070857290337</v>
      </c>
      <c r="JO243" s="29">
        <v>3.4330001760000002</v>
      </c>
      <c r="JP243" s="29">
        <v>3.4330001760000002</v>
      </c>
      <c r="JQ243" s="29">
        <v>3.4330001760000002</v>
      </c>
      <c r="JR243" s="29">
        <v>1.2283332058318326</v>
      </c>
      <c r="JS243" s="29">
        <v>3.428432795</v>
      </c>
      <c r="JT243" s="29">
        <v>3.428432795</v>
      </c>
      <c r="JU243" s="29">
        <v>3.428432795</v>
      </c>
      <c r="JV243" s="29">
        <v>1.2626466350353676</v>
      </c>
      <c r="JW243" s="29">
        <v>3.4164995409999999</v>
      </c>
      <c r="JX243" s="29">
        <v>3.4164995409999999</v>
      </c>
      <c r="JY243" s="29">
        <v>3.4164995409999999</v>
      </c>
      <c r="JZ243" s="29">
        <v>1.3567911630139236</v>
      </c>
    </row>
    <row r="244" spans="1:286" ht="15" thickBot="1" x14ac:dyDescent="0.4">
      <c r="A244" s="2"/>
      <c r="B244" s="74" t="s">
        <v>714</v>
      </c>
      <c r="C244" s="74" t="s">
        <v>446</v>
      </c>
      <c r="D244" s="74" t="s">
        <v>850</v>
      </c>
      <c r="E244" s="87">
        <v>360520</v>
      </c>
      <c r="F244" s="84">
        <v>521151</v>
      </c>
      <c r="G244" s="22">
        <v>15.342424746000001</v>
      </c>
      <c r="H244" s="22">
        <v>15.342424746000001</v>
      </c>
      <c r="I244" s="22">
        <v>15.342424746000001</v>
      </c>
      <c r="J244" s="22">
        <v>8.7535625011977878</v>
      </c>
      <c r="K244" s="22">
        <v>15.350285124999999</v>
      </c>
      <c r="L244" s="22">
        <v>15.350285124999999</v>
      </c>
      <c r="M244" s="22">
        <v>15.350285124999999</v>
      </c>
      <c r="N244" s="22">
        <v>8.5664945125802845</v>
      </c>
      <c r="O244" s="22">
        <v>15.383270699000001</v>
      </c>
      <c r="P244" s="22">
        <v>15.383270699000001</v>
      </c>
      <c r="Q244" s="22">
        <v>15.383270699000001</v>
      </c>
      <c r="R244" s="22">
        <v>8.477362070427283</v>
      </c>
      <c r="S244" s="22">
        <v>15.41467018</v>
      </c>
      <c r="T244" s="22">
        <v>15.41467018</v>
      </c>
      <c r="U244" s="22">
        <v>15.41467018</v>
      </c>
      <c r="V244" s="22">
        <v>8.3136092333972051</v>
      </c>
      <c r="W244" s="22">
        <v>15.448754318000001</v>
      </c>
      <c r="X244" s="22">
        <v>15.448754318000001</v>
      </c>
      <c r="Y244" s="22">
        <v>15.448754318000001</v>
      </c>
      <c r="Z244" s="22">
        <v>8.2289316339393928</v>
      </c>
      <c r="AA244" s="22">
        <v>15.486087993</v>
      </c>
      <c r="AB244" s="22">
        <v>15.486087993</v>
      </c>
      <c r="AC244" s="22">
        <v>15.486087993</v>
      </c>
      <c r="AD244" s="22">
        <v>8.0750125274416433</v>
      </c>
      <c r="AE244" s="22">
        <v>15.526972275</v>
      </c>
      <c r="AF244" s="22">
        <v>15.526972275</v>
      </c>
      <c r="AG244" s="22">
        <v>15.526972275</v>
      </c>
      <c r="AH244" s="22">
        <v>7.9165649050180917</v>
      </c>
      <c r="AI244" s="22">
        <v>15.573202149</v>
      </c>
      <c r="AJ244" s="22">
        <v>15.573202149</v>
      </c>
      <c r="AK244" s="22">
        <v>15.573202149</v>
      </c>
      <c r="AL244" s="22">
        <v>7.8074869759268593</v>
      </c>
      <c r="AM244" s="22">
        <v>15.623886362</v>
      </c>
      <c r="AN244" s="22">
        <v>15.623886362</v>
      </c>
      <c r="AO244" s="22">
        <v>15.623886362</v>
      </c>
      <c r="AP244" s="22">
        <v>7.6647291242488915</v>
      </c>
      <c r="AQ244" s="22">
        <v>15.686532101000001</v>
      </c>
      <c r="AR244" s="22">
        <v>15.686532101000001</v>
      </c>
      <c r="AS244" s="22">
        <v>15.686532101000001</v>
      </c>
      <c r="AT244" s="22">
        <v>7.3956412968629017</v>
      </c>
      <c r="AU244" s="22">
        <v>15.928124706</v>
      </c>
      <c r="AV244" s="22">
        <v>15.928124706</v>
      </c>
      <c r="AW244" s="22">
        <v>15.928124706</v>
      </c>
      <c r="AX244" s="22">
        <v>6.4421533633386874</v>
      </c>
      <c r="AY244" s="22">
        <v>16.128916192999998</v>
      </c>
      <c r="AZ244" s="22">
        <v>16.128916192999998</v>
      </c>
      <c r="BA244" s="22">
        <v>16.128916192999998</v>
      </c>
      <c r="BB244" s="22">
        <v>5.8735135635064957</v>
      </c>
      <c r="BC244" s="22">
        <v>16.255130875999999</v>
      </c>
      <c r="BD244" s="22">
        <v>16.255130875999999</v>
      </c>
      <c r="BE244" s="22">
        <v>16.255130875999999</v>
      </c>
      <c r="BF244" s="22">
        <v>5.5491907766291106</v>
      </c>
      <c r="BG244" s="22">
        <v>16.343101116</v>
      </c>
      <c r="BH244" s="22">
        <v>16.343101116</v>
      </c>
      <c r="BI244" s="22">
        <v>16.343101116</v>
      </c>
      <c r="BJ244" s="22">
        <v>5.66995035225262</v>
      </c>
      <c r="BK244" s="25">
        <v>15.342380847999999</v>
      </c>
      <c r="BL244" s="25">
        <v>15.342380847999999</v>
      </c>
      <c r="BM244" s="25">
        <v>15.342380847999999</v>
      </c>
      <c r="BN244" s="25">
        <v>8.7535625011977878</v>
      </c>
      <c r="BO244" s="25">
        <v>15.365237431000001</v>
      </c>
      <c r="BP244" s="25">
        <v>15.365237431000001</v>
      </c>
      <c r="BQ244" s="25">
        <v>15.365237431000001</v>
      </c>
      <c r="BR244" s="25">
        <v>8.6393573735901104</v>
      </c>
      <c r="BS244" s="25">
        <v>15.395137273</v>
      </c>
      <c r="BT244" s="25">
        <v>15.395137273</v>
      </c>
      <c r="BU244" s="25">
        <v>15.395137273</v>
      </c>
      <c r="BV244" s="25">
        <v>8.5779332822729248</v>
      </c>
      <c r="BW244" s="25">
        <v>15.427980999000001</v>
      </c>
      <c r="BX244" s="25">
        <v>15.427980999000001</v>
      </c>
      <c r="BY244" s="25">
        <v>15.427980999000001</v>
      </c>
      <c r="BZ244" s="25">
        <v>8.4757578227683403</v>
      </c>
      <c r="CA244" s="25">
        <v>15.463778313000001</v>
      </c>
      <c r="CB244" s="25">
        <v>15.463778313000001</v>
      </c>
      <c r="CC244" s="25">
        <v>15.463778313000001</v>
      </c>
      <c r="CD244" s="25">
        <v>8.440385332001501</v>
      </c>
      <c r="CE244" s="25">
        <v>15.506473358000001</v>
      </c>
      <c r="CF244" s="25">
        <v>15.506473358000001</v>
      </c>
      <c r="CG244" s="25">
        <v>15.506473358000001</v>
      </c>
      <c r="CH244" s="25">
        <v>8.3180722395975089</v>
      </c>
      <c r="CI244" s="25">
        <v>15.559164309</v>
      </c>
      <c r="CJ244" s="25">
        <v>15.559164309</v>
      </c>
      <c r="CK244" s="25">
        <v>15.559164309</v>
      </c>
      <c r="CL244" s="25">
        <v>8.166712105939558</v>
      </c>
      <c r="CM244" s="25">
        <v>15.621727286</v>
      </c>
      <c r="CN244" s="25">
        <v>15.621727286</v>
      </c>
      <c r="CO244" s="25">
        <v>15.621727286</v>
      </c>
      <c r="CP244" s="25">
        <v>8.0553196285177311</v>
      </c>
      <c r="CQ244" s="25">
        <v>15.694300544000001</v>
      </c>
      <c r="CR244" s="25">
        <v>15.694300544000001</v>
      </c>
      <c r="CS244" s="25">
        <v>15.694300544000001</v>
      </c>
      <c r="CT244" s="25">
        <v>7.9066911434568121</v>
      </c>
      <c r="CU244" s="25">
        <v>15.777990427000001</v>
      </c>
      <c r="CV244" s="25">
        <v>15.777990427000001</v>
      </c>
      <c r="CW244" s="25">
        <v>15.777990427000001</v>
      </c>
      <c r="CX244" s="25">
        <v>7.707862101810111</v>
      </c>
      <c r="CY244" s="25">
        <v>15.861585576</v>
      </c>
      <c r="CZ244" s="25">
        <v>15.861585576</v>
      </c>
      <c r="DA244" s="25">
        <v>15.861585576</v>
      </c>
      <c r="DB244" s="25">
        <v>7.2881255846071769</v>
      </c>
      <c r="DC244" s="25">
        <v>15.947699140000001</v>
      </c>
      <c r="DD244" s="25">
        <v>15.947699140000001</v>
      </c>
      <c r="DE244" s="25">
        <v>15.947699140000001</v>
      </c>
      <c r="DF244" s="25">
        <v>6.7008813785231185</v>
      </c>
      <c r="DG244" s="25">
        <v>16.022349242000001</v>
      </c>
      <c r="DH244" s="25">
        <v>16.022349242000001</v>
      </c>
      <c r="DI244" s="25">
        <v>16.022349242000001</v>
      </c>
      <c r="DJ244" s="25">
        <v>6.1591391583676378</v>
      </c>
      <c r="DK244" s="25">
        <v>16.078499096999998</v>
      </c>
      <c r="DL244" s="25">
        <v>16.078499096999998</v>
      </c>
      <c r="DM244" s="25">
        <v>16.078499096999998</v>
      </c>
      <c r="DN244" s="25">
        <v>5.7926153001413994</v>
      </c>
      <c r="DO244" s="27">
        <v>15.342424746000001</v>
      </c>
      <c r="DP244" s="27">
        <v>15.342424746000001</v>
      </c>
      <c r="DQ244" s="27">
        <v>15.342424746000001</v>
      </c>
      <c r="DR244" s="27">
        <v>8.7535625011977878</v>
      </c>
      <c r="DS244" s="27">
        <v>15.350248491</v>
      </c>
      <c r="DT244" s="27">
        <v>15.350248491</v>
      </c>
      <c r="DU244" s="27">
        <v>15.350248491</v>
      </c>
      <c r="DV244" s="27">
        <v>8.5665179561342342</v>
      </c>
      <c r="DW244" s="27">
        <v>15.383182230999999</v>
      </c>
      <c r="DX244" s="27">
        <v>15.383182230999999</v>
      </c>
      <c r="DY244" s="27">
        <v>15.383182230999999</v>
      </c>
      <c r="DZ244" s="27">
        <v>8.4774081888283419</v>
      </c>
      <c r="EA244" s="27">
        <v>15.414538645</v>
      </c>
      <c r="EB244" s="27">
        <v>15.414538645</v>
      </c>
      <c r="EC244" s="27">
        <v>15.414538645</v>
      </c>
      <c r="ED244" s="27">
        <v>8.313678094634195</v>
      </c>
      <c r="EE244" s="27">
        <v>15.448580866</v>
      </c>
      <c r="EF244" s="27">
        <v>15.448580866</v>
      </c>
      <c r="EG244" s="27">
        <v>15.448580866</v>
      </c>
      <c r="EH244" s="27">
        <v>8.229021613978988</v>
      </c>
      <c r="EI244" s="27">
        <v>15.486139852000001</v>
      </c>
      <c r="EJ244" s="27">
        <v>15.486139852000001</v>
      </c>
      <c r="EK244" s="27">
        <v>15.486139852000001</v>
      </c>
      <c r="EL244" s="27">
        <v>8.0749855460971425</v>
      </c>
      <c r="EM244" s="27">
        <v>15.527522439</v>
      </c>
      <c r="EN244" s="27">
        <v>15.527522439</v>
      </c>
      <c r="EO244" s="27">
        <v>15.527522439</v>
      </c>
      <c r="EP244" s="27">
        <v>7.9162773996046285</v>
      </c>
      <c r="EQ244" s="27">
        <v>15.573847437</v>
      </c>
      <c r="ER244" s="27">
        <v>15.573847437</v>
      </c>
      <c r="ES244" s="27">
        <v>15.573847437</v>
      </c>
      <c r="ET244" s="27">
        <v>7.8071518185777267</v>
      </c>
      <c r="EU244" s="27">
        <v>15.624617603000001</v>
      </c>
      <c r="EV244" s="27">
        <v>15.624617603000001</v>
      </c>
      <c r="EW244" s="27">
        <v>15.624617603000001</v>
      </c>
      <c r="EX244" s="27">
        <v>7.6643505163998285</v>
      </c>
      <c r="EY244" s="27">
        <v>15.683591931</v>
      </c>
      <c r="EZ244" s="27">
        <v>15.683591931</v>
      </c>
      <c r="FA244" s="27">
        <v>15.683591931</v>
      </c>
      <c r="FB244" s="27">
        <v>7.4078739039015318</v>
      </c>
      <c r="FC244" s="27">
        <v>15.901348294</v>
      </c>
      <c r="FD244" s="27">
        <v>15.901348294</v>
      </c>
      <c r="FE244" s="27">
        <v>15.901348294</v>
      </c>
      <c r="FF244" s="27">
        <v>6.5058045696594826</v>
      </c>
      <c r="FG244" s="27">
        <v>16.065762549999999</v>
      </c>
      <c r="FH244" s="27">
        <v>16.065762549999999</v>
      </c>
      <c r="FI244" s="27">
        <v>16.065762549999999</v>
      </c>
      <c r="FJ244" s="27">
        <v>5.9633849174781393</v>
      </c>
      <c r="FK244" s="27">
        <v>16.175343779999999</v>
      </c>
      <c r="FL244" s="27">
        <v>16.175343779999999</v>
      </c>
      <c r="FM244" s="27">
        <v>16.175343779999999</v>
      </c>
      <c r="FN244" s="27">
        <v>5.6388451918712725</v>
      </c>
      <c r="FO244" s="27">
        <v>16.237969982999999</v>
      </c>
      <c r="FP244" s="27">
        <v>16.237969982999999</v>
      </c>
      <c r="FQ244" s="27">
        <v>16.237969982999999</v>
      </c>
      <c r="FR244" s="27">
        <v>5.7605304101757255</v>
      </c>
      <c r="FS244" s="28">
        <v>15.342583169000001</v>
      </c>
      <c r="FT244" s="28">
        <v>15.342583169000001</v>
      </c>
      <c r="FU244" s="28">
        <v>15.342583169000001</v>
      </c>
      <c r="FV244" s="28">
        <v>8.7535625011977878</v>
      </c>
      <c r="FW244" s="28">
        <v>15.348574247</v>
      </c>
      <c r="FX244" s="28">
        <v>15.348574247</v>
      </c>
      <c r="FY244" s="28">
        <v>15.348574247</v>
      </c>
      <c r="FZ244" s="28">
        <v>8.5457801319819851</v>
      </c>
      <c r="GA244" s="28">
        <v>15.383020354999999</v>
      </c>
      <c r="GB244" s="28">
        <v>15.383020354999999</v>
      </c>
      <c r="GC244" s="28">
        <v>15.383020354999999</v>
      </c>
      <c r="GD244" s="28">
        <v>8.4405509675234551</v>
      </c>
      <c r="GE244" s="28">
        <v>15.420246857</v>
      </c>
      <c r="GF244" s="28">
        <v>15.420246857</v>
      </c>
      <c r="GG244" s="28">
        <v>15.420246857</v>
      </c>
      <c r="GH244" s="28">
        <v>8.258733963653583</v>
      </c>
      <c r="GI244" s="28">
        <v>15.466014647</v>
      </c>
      <c r="GJ244" s="28">
        <v>15.466014647</v>
      </c>
      <c r="GK244" s="28">
        <v>15.466014647</v>
      </c>
      <c r="GL244" s="28">
        <v>8.1376253485343781</v>
      </c>
      <c r="GM244" s="28">
        <v>15.521892179</v>
      </c>
      <c r="GN244" s="28">
        <v>15.521892179</v>
      </c>
      <c r="GO244" s="28">
        <v>15.521892179</v>
      </c>
      <c r="GP244" s="28">
        <v>7.9309493119199672</v>
      </c>
      <c r="GQ244" s="28">
        <v>15.588371806</v>
      </c>
      <c r="GR244" s="28">
        <v>15.588371806</v>
      </c>
      <c r="GS244" s="28">
        <v>15.588371806</v>
      </c>
      <c r="GT244" s="28">
        <v>7.6963679937195995</v>
      </c>
      <c r="GU244" s="28">
        <v>15.666289897</v>
      </c>
      <c r="GV244" s="28">
        <v>15.666289897</v>
      </c>
      <c r="GW244" s="28">
        <v>15.666289897</v>
      </c>
      <c r="GX244" s="28">
        <v>7.5149287173624142</v>
      </c>
      <c r="GY244" s="28">
        <v>15.753041979000001</v>
      </c>
      <c r="GZ244" s="28">
        <v>15.753041979000001</v>
      </c>
      <c r="HA244" s="28">
        <v>15.753041979000001</v>
      </c>
      <c r="HB244" s="28">
        <v>7.3341073289767698</v>
      </c>
      <c r="HC244" s="28">
        <v>15.854566909000001</v>
      </c>
      <c r="HD244" s="28">
        <v>15.854566909000001</v>
      </c>
      <c r="HE244" s="28">
        <v>15.854566909000001</v>
      </c>
      <c r="HF244" s="28">
        <v>7.1172414126636152</v>
      </c>
      <c r="HG244" s="28">
        <v>16.219794937</v>
      </c>
      <c r="HH244" s="28">
        <v>16.219794937</v>
      </c>
      <c r="HI244" s="28">
        <v>16.219794937</v>
      </c>
      <c r="HJ244" s="28">
        <v>6.213578385206632</v>
      </c>
      <c r="HK244" s="28">
        <v>16.470440573000001</v>
      </c>
      <c r="HL244" s="28">
        <v>16.470440573000001</v>
      </c>
      <c r="HM244" s="28">
        <v>16.470440573000001</v>
      </c>
      <c r="HN244" s="28">
        <v>5.0916684767953697</v>
      </c>
      <c r="HO244" s="28">
        <v>16.572972364999998</v>
      </c>
      <c r="HP244" s="28">
        <v>16.572972364999998</v>
      </c>
      <c r="HQ244" s="28">
        <v>16.572972364999998</v>
      </c>
      <c r="HR244" s="28">
        <v>4.4409760050437441</v>
      </c>
      <c r="HS244" s="28">
        <v>16.607613614999998</v>
      </c>
      <c r="HT244" s="28">
        <v>16.607613614999998</v>
      </c>
      <c r="HU244" s="28">
        <v>16.607613614999998</v>
      </c>
      <c r="HV244" s="28">
        <v>4.0216092689866123</v>
      </c>
      <c r="HW244" s="29">
        <v>15.342583169000001</v>
      </c>
      <c r="HX244" s="29">
        <v>15.342583169000001</v>
      </c>
      <c r="HY244" s="29">
        <v>15.342583169000001</v>
      </c>
      <c r="HZ244" s="29">
        <v>8.7535625011977878</v>
      </c>
      <c r="IA244" s="29">
        <v>15.337807091</v>
      </c>
      <c r="IB244" s="29">
        <v>15.337807091</v>
      </c>
      <c r="IC244" s="29">
        <v>15.337807091</v>
      </c>
      <c r="ID244" s="29">
        <v>8.5646820726759927</v>
      </c>
      <c r="IE244" s="29">
        <v>15.379082796</v>
      </c>
      <c r="IF244" s="29">
        <v>15.379082796</v>
      </c>
      <c r="IG244" s="29">
        <v>15.379082796</v>
      </c>
      <c r="IH244" s="29">
        <v>8.4364041800686866</v>
      </c>
      <c r="II244" s="29">
        <v>15.41405947</v>
      </c>
      <c r="IJ244" s="29">
        <v>15.41405947</v>
      </c>
      <c r="IK244" s="29">
        <v>15.41405947</v>
      </c>
      <c r="IL244" s="29">
        <v>8.2517054655449371</v>
      </c>
      <c r="IM244" s="29">
        <v>15.456890534999999</v>
      </c>
      <c r="IN244" s="29">
        <v>15.456890534999999</v>
      </c>
      <c r="IO244" s="29">
        <v>15.456890534999999</v>
      </c>
      <c r="IP244" s="29">
        <v>8.1147739322691503</v>
      </c>
      <c r="IQ244" s="29">
        <v>15.507829864</v>
      </c>
      <c r="IR244" s="29">
        <v>15.507829864</v>
      </c>
      <c r="IS244" s="29">
        <v>15.507829864</v>
      </c>
      <c r="IT244" s="29">
        <v>7.9102582566367605</v>
      </c>
      <c r="IU244" s="29">
        <v>15.569568059</v>
      </c>
      <c r="IV244" s="29">
        <v>15.569568059</v>
      </c>
      <c r="IW244" s="29">
        <v>15.569568059</v>
      </c>
      <c r="IX244" s="29">
        <v>7.7000866168480879</v>
      </c>
      <c r="IY244" s="29">
        <v>15.640278424</v>
      </c>
      <c r="IZ244" s="29">
        <v>15.640278424</v>
      </c>
      <c r="JA244" s="29">
        <v>15.640278424</v>
      </c>
      <c r="JB244" s="29">
        <v>7.5506468817601231</v>
      </c>
      <c r="JC244" s="29">
        <v>15.718447934</v>
      </c>
      <c r="JD244" s="29">
        <v>15.718447934</v>
      </c>
      <c r="JE244" s="29">
        <v>15.718447934</v>
      </c>
      <c r="JF244" s="29">
        <v>7.4011879792211923</v>
      </c>
      <c r="JG244" s="29">
        <v>15.812714777</v>
      </c>
      <c r="JH244" s="29">
        <v>15.812714777</v>
      </c>
      <c r="JI244" s="29">
        <v>15.812714777</v>
      </c>
      <c r="JJ244" s="29">
        <v>7.0617398369358462</v>
      </c>
      <c r="JK244" s="29">
        <v>16.159036038</v>
      </c>
      <c r="JL244" s="29">
        <v>16.159036038</v>
      </c>
      <c r="JM244" s="29">
        <v>16.159036038</v>
      </c>
      <c r="JN244" s="29">
        <v>5.5714238074822866</v>
      </c>
      <c r="JO244" s="29">
        <v>16.358495303000002</v>
      </c>
      <c r="JP244" s="29">
        <v>16.358495303000002</v>
      </c>
      <c r="JQ244" s="29">
        <v>16.358495303000002</v>
      </c>
      <c r="JR244" s="29">
        <v>4.6135430403969266</v>
      </c>
      <c r="JS244" s="29">
        <v>16.391258494999999</v>
      </c>
      <c r="JT244" s="29">
        <v>16.391258494999999</v>
      </c>
      <c r="JU244" s="29">
        <v>16.391258494999999</v>
      </c>
      <c r="JV244" s="29">
        <v>4.1956637398255339</v>
      </c>
      <c r="JW244" s="29">
        <v>16.356095711999998</v>
      </c>
      <c r="JX244" s="29">
        <v>16.356095711999998</v>
      </c>
      <c r="JY244" s="29">
        <v>16.356095711999998</v>
      </c>
      <c r="JZ244" s="29">
        <v>4.4179049363889824</v>
      </c>
    </row>
    <row r="245" spans="1:286" ht="15" thickBot="1" x14ac:dyDescent="0.4">
      <c r="A245" s="2"/>
      <c r="B245" s="74" t="s">
        <v>715</v>
      </c>
      <c r="C245" s="74" t="s">
        <v>588</v>
      </c>
      <c r="D245" s="74" t="s">
        <v>853</v>
      </c>
      <c r="E245" s="87">
        <v>396385</v>
      </c>
      <c r="F245" s="84">
        <v>396464</v>
      </c>
      <c r="G245" s="22">
        <v>13.654043333894736</v>
      </c>
      <c r="H245" s="22">
        <v>13.654043333894736</v>
      </c>
      <c r="I245" s="22">
        <v>9.8206595538312325</v>
      </c>
      <c r="J245" s="22">
        <v>13.654043333894736</v>
      </c>
      <c r="K245" s="22">
        <v>13.653105103894736</v>
      </c>
      <c r="L245" s="22">
        <v>13.635529378576779</v>
      </c>
      <c r="M245" s="22">
        <v>9.8001234427986361</v>
      </c>
      <c r="N245" s="22">
        <v>13.653105103894736</v>
      </c>
      <c r="O245" s="22">
        <v>13.714436270894737</v>
      </c>
      <c r="P245" s="22">
        <v>13.461229928929402</v>
      </c>
      <c r="Q245" s="22">
        <v>9.6748509964468354</v>
      </c>
      <c r="R245" s="22">
        <v>13.714436270894737</v>
      </c>
      <c r="S245" s="22">
        <v>13.790294292894735</v>
      </c>
      <c r="T245" s="22">
        <v>13.533046841780703</v>
      </c>
      <c r="U245" s="22">
        <v>9.7264672257609135</v>
      </c>
      <c r="V245" s="22">
        <v>13.790294292894735</v>
      </c>
      <c r="W245" s="22">
        <v>13.889578216894737</v>
      </c>
      <c r="X245" s="22">
        <v>13.471373560688056</v>
      </c>
      <c r="Y245" s="22">
        <v>9.6821414243160522</v>
      </c>
      <c r="Z245" s="22">
        <v>13.889578216894737</v>
      </c>
      <c r="AA245" s="22">
        <v>13.994747730894737</v>
      </c>
      <c r="AB245" s="22">
        <v>13.35801302672667</v>
      </c>
      <c r="AC245" s="22">
        <v>9.6006669765319721</v>
      </c>
      <c r="AD245" s="22">
        <v>13.994747730894737</v>
      </c>
      <c r="AE245" s="22">
        <v>14.102454746894736</v>
      </c>
      <c r="AF245" s="22">
        <v>13.176909798950931</v>
      </c>
      <c r="AG245" s="22">
        <v>9.470504520875501</v>
      </c>
      <c r="AH245" s="22">
        <v>14.102454746894736</v>
      </c>
      <c r="AI245" s="22">
        <v>14.144658135894737</v>
      </c>
      <c r="AJ245" s="22">
        <v>13.197076344867153</v>
      </c>
      <c r="AK245" s="22">
        <v>9.4849986144971492</v>
      </c>
      <c r="AL245" s="22">
        <v>14.144658135894737</v>
      </c>
      <c r="AM245" s="22">
        <v>14.190735908894736</v>
      </c>
      <c r="AN245" s="22">
        <v>13.120702342574516</v>
      </c>
      <c r="AO245" s="22">
        <v>9.4301071152742164</v>
      </c>
      <c r="AP245" s="22">
        <v>14.190735908894736</v>
      </c>
      <c r="AQ245" s="22">
        <v>14.244860972894736</v>
      </c>
      <c r="AR245" s="22">
        <v>12.963232938479784</v>
      </c>
      <c r="AS245" s="22">
        <v>9.3169307540383333</v>
      </c>
      <c r="AT245" s="22">
        <v>14.244860972894736</v>
      </c>
      <c r="AU245" s="22">
        <v>14.493539553894736</v>
      </c>
      <c r="AV245" s="22">
        <v>12.915546132780635</v>
      </c>
      <c r="AW245" s="22">
        <v>9.2826573078471899</v>
      </c>
      <c r="AX245" s="22">
        <v>14.493539553894736</v>
      </c>
      <c r="AY245" s="22">
        <v>14.702762191894736</v>
      </c>
      <c r="AZ245" s="22">
        <v>13.062134186443371</v>
      </c>
      <c r="BA245" s="22">
        <v>9.3880130282779231</v>
      </c>
      <c r="BB245" s="22">
        <v>14.702762191894736</v>
      </c>
      <c r="BC245" s="22">
        <v>14.836532293894736</v>
      </c>
      <c r="BD245" s="22">
        <v>13.569905949314972</v>
      </c>
      <c r="BE245" s="22">
        <v>9.7529585920876762</v>
      </c>
      <c r="BF245" s="22">
        <v>14.836532293894736</v>
      </c>
      <c r="BG245" s="22">
        <v>14.944436546894735</v>
      </c>
      <c r="BH245" s="22">
        <v>13.664290347037605</v>
      </c>
      <c r="BI245" s="22">
        <v>9.8207945171240212</v>
      </c>
      <c r="BJ245" s="22">
        <v>14.944436546894735</v>
      </c>
      <c r="BK245" s="25">
        <v>13.653899998894737</v>
      </c>
      <c r="BL245" s="25">
        <v>13.653899998894737</v>
      </c>
      <c r="BM245" s="25">
        <v>9.8206595538312325</v>
      </c>
      <c r="BN245" s="25">
        <v>13.653899998894737</v>
      </c>
      <c r="BO245" s="25">
        <v>13.659280070894736</v>
      </c>
      <c r="BP245" s="25">
        <v>13.647721656595381</v>
      </c>
      <c r="BQ245" s="25">
        <v>9.8088862730719484</v>
      </c>
      <c r="BR245" s="25">
        <v>13.659280070894736</v>
      </c>
      <c r="BS245" s="25">
        <v>13.707643024894736</v>
      </c>
      <c r="BT245" s="25">
        <v>13.504092786514008</v>
      </c>
      <c r="BU245" s="25">
        <v>9.7056573761463447</v>
      </c>
      <c r="BV245" s="25">
        <v>13.707643024894736</v>
      </c>
      <c r="BW245" s="25">
        <v>13.754525151894736</v>
      </c>
      <c r="BX245" s="25">
        <v>13.547873570222039</v>
      </c>
      <c r="BY245" s="25">
        <v>9.7371234874243768</v>
      </c>
      <c r="BZ245" s="25">
        <v>13.754525151894736</v>
      </c>
      <c r="CA245" s="25">
        <v>13.809265053894736</v>
      </c>
      <c r="CB245" s="25">
        <v>13.51794530010913</v>
      </c>
      <c r="CC245" s="25">
        <v>9.7156134504179104</v>
      </c>
      <c r="CD245" s="25">
        <v>13.809265053894736</v>
      </c>
      <c r="CE245" s="25">
        <v>13.873912597894737</v>
      </c>
      <c r="CF245" s="25">
        <v>13.467793232007322</v>
      </c>
      <c r="CG245" s="25">
        <v>9.679568171597893</v>
      </c>
      <c r="CH245" s="25">
        <v>13.873912597894737</v>
      </c>
      <c r="CI245" s="25">
        <v>13.944110732894735</v>
      </c>
      <c r="CJ245" s="25">
        <v>13.415032290611633</v>
      </c>
      <c r="CK245" s="25">
        <v>9.641647844173832</v>
      </c>
      <c r="CL245" s="25">
        <v>13.944110732894735</v>
      </c>
      <c r="CM245" s="25">
        <v>14.018506288894736</v>
      </c>
      <c r="CN245" s="25">
        <v>13.381945204762442</v>
      </c>
      <c r="CO245" s="25">
        <v>9.6178675041018131</v>
      </c>
      <c r="CP245" s="25">
        <v>14.018506288894736</v>
      </c>
      <c r="CQ245" s="25">
        <v>14.091945230894737</v>
      </c>
      <c r="CR245" s="25">
        <v>13.337510526077144</v>
      </c>
      <c r="CS245" s="25">
        <v>9.5859314256286758</v>
      </c>
      <c r="CT245" s="25">
        <v>14.091945230894737</v>
      </c>
      <c r="CU245" s="25">
        <v>14.123987603894737</v>
      </c>
      <c r="CV245" s="25">
        <v>13.279464771942186</v>
      </c>
      <c r="CW245" s="25">
        <v>9.5442127992329393</v>
      </c>
      <c r="CX245" s="25">
        <v>14.123987603894737</v>
      </c>
      <c r="CY245" s="25">
        <v>14.228704483894736</v>
      </c>
      <c r="CZ245" s="25">
        <v>13.137341536962309</v>
      </c>
      <c r="DA245" s="25">
        <v>9.4420660319001666</v>
      </c>
      <c r="DB245" s="25">
        <v>14.228704483894736</v>
      </c>
      <c r="DC245" s="25">
        <v>14.328175679894736</v>
      </c>
      <c r="DD245" s="25">
        <v>13.210966758093859</v>
      </c>
      <c r="DE245" s="25">
        <v>9.4949819279801648</v>
      </c>
      <c r="DF245" s="25">
        <v>14.328175679894736</v>
      </c>
      <c r="DG245" s="25">
        <v>14.413597639894736</v>
      </c>
      <c r="DH245" s="25">
        <v>13.422815317494768</v>
      </c>
      <c r="DI245" s="25">
        <v>9.6472416588395973</v>
      </c>
      <c r="DJ245" s="25">
        <v>14.413597639894736</v>
      </c>
      <c r="DK245" s="25">
        <v>14.480175106894736</v>
      </c>
      <c r="DL245" s="25">
        <v>13.610748087265971</v>
      </c>
      <c r="DM245" s="25">
        <v>9.7823126407993062</v>
      </c>
      <c r="DN245" s="25">
        <v>14.480175106894736</v>
      </c>
      <c r="DO245" s="27">
        <v>13.654043333894736</v>
      </c>
      <c r="DP245" s="27">
        <v>13.654043333894736</v>
      </c>
      <c r="DQ245" s="27">
        <v>9.8206595538312325</v>
      </c>
      <c r="DR245" s="27">
        <v>13.654043333894736</v>
      </c>
      <c r="DS245" s="27">
        <v>13.653059310894736</v>
      </c>
      <c r="DT245" s="27">
        <v>13.635783539507988</v>
      </c>
      <c r="DU245" s="27">
        <v>9.8003061132642291</v>
      </c>
      <c r="DV245" s="27">
        <v>13.653059310894736</v>
      </c>
      <c r="DW245" s="27">
        <v>13.714344681894737</v>
      </c>
      <c r="DX245" s="27">
        <v>13.455095084537085</v>
      </c>
      <c r="DY245" s="27">
        <v>9.6704417629893129</v>
      </c>
      <c r="DZ245" s="27">
        <v>13.714344681894737</v>
      </c>
      <c r="EA245" s="27">
        <v>13.790158121894736</v>
      </c>
      <c r="EB245" s="27">
        <v>13.530803624296894</v>
      </c>
      <c r="EC245" s="27">
        <v>9.724854981187196</v>
      </c>
      <c r="ED245" s="27">
        <v>13.790158121894736</v>
      </c>
      <c r="EE245" s="27">
        <v>13.889398671894737</v>
      </c>
      <c r="EF245" s="27">
        <v>13.470704919881992</v>
      </c>
      <c r="EG245" s="27">
        <v>9.6816608590034505</v>
      </c>
      <c r="EH245" s="27">
        <v>13.889398671894737</v>
      </c>
      <c r="EI245" s="27">
        <v>13.994801395894736</v>
      </c>
      <c r="EJ245" s="27">
        <v>13.357133726872059</v>
      </c>
      <c r="EK245" s="27">
        <v>9.6000350064133819</v>
      </c>
      <c r="EL245" s="27">
        <v>13.994801395894736</v>
      </c>
      <c r="EM245" s="27">
        <v>14.103024302894736</v>
      </c>
      <c r="EN245" s="27">
        <v>13.161207658193893</v>
      </c>
      <c r="EO245" s="27">
        <v>9.4592190831442053</v>
      </c>
      <c r="EP245" s="27">
        <v>14.103024302894736</v>
      </c>
      <c r="EQ245" s="27">
        <v>14.145452483894736</v>
      </c>
      <c r="ER245" s="27">
        <v>13.196749794567827</v>
      </c>
      <c r="ES245" s="27">
        <v>9.4847639163673723</v>
      </c>
      <c r="ET245" s="27">
        <v>14.145452483894736</v>
      </c>
      <c r="EU245" s="27">
        <v>14.191636064894736</v>
      </c>
      <c r="EV245" s="27">
        <v>13.123744053366117</v>
      </c>
      <c r="EW245" s="27">
        <v>9.4322932527102754</v>
      </c>
      <c r="EX245" s="27">
        <v>14.191636064894736</v>
      </c>
      <c r="EY245" s="27">
        <v>14.241304278894736</v>
      </c>
      <c r="EZ245" s="27">
        <v>12.971099648446653</v>
      </c>
      <c r="FA245" s="27">
        <v>9.3225847133840656</v>
      </c>
      <c r="FB245" s="27">
        <v>14.241304278894736</v>
      </c>
      <c r="FC245" s="27">
        <v>14.461998993894737</v>
      </c>
      <c r="FD245" s="27">
        <v>12.935842546660126</v>
      </c>
      <c r="FE245" s="27">
        <v>9.2972447401310898</v>
      </c>
      <c r="FF245" s="27">
        <v>14.461998993894737</v>
      </c>
      <c r="FG245" s="27">
        <v>14.632959790894736</v>
      </c>
      <c r="FH245" s="27">
        <v>13.09386236856302</v>
      </c>
      <c r="FI245" s="27">
        <v>9.4108166974832184</v>
      </c>
      <c r="FJ245" s="27">
        <v>14.632959790894736</v>
      </c>
      <c r="FK245" s="27">
        <v>14.748459167894737</v>
      </c>
      <c r="FL245" s="27">
        <v>13.604942797152008</v>
      </c>
      <c r="FM245" s="27">
        <v>9.7781402644904354</v>
      </c>
      <c r="FN245" s="27">
        <v>14.748459167894737</v>
      </c>
      <c r="FO245" s="27">
        <v>14.833442735894737</v>
      </c>
      <c r="FP245" s="27">
        <v>13.704121420172616</v>
      </c>
      <c r="FQ245" s="27">
        <v>9.8494218936449176</v>
      </c>
      <c r="FR245" s="27">
        <v>14.833442735894737</v>
      </c>
      <c r="FS245" s="28">
        <v>13.654537412894737</v>
      </c>
      <c r="FT245" s="28">
        <v>13.654537412894737</v>
      </c>
      <c r="FU245" s="28">
        <v>9.8206595538312325</v>
      </c>
      <c r="FV245" s="28">
        <v>13.654537412894737</v>
      </c>
      <c r="FW245" s="28">
        <v>13.653923113894736</v>
      </c>
      <c r="FX245" s="28">
        <v>13.653923113894736</v>
      </c>
      <c r="FY245" s="28">
        <v>9.8273245305126817</v>
      </c>
      <c r="FZ245" s="28">
        <v>13.653923113894736</v>
      </c>
      <c r="GA245" s="28">
        <v>13.722800562894736</v>
      </c>
      <c r="GB245" s="28">
        <v>13.587658740488925</v>
      </c>
      <c r="GC245" s="28">
        <v>9.7657178726501392</v>
      </c>
      <c r="GD245" s="28">
        <v>13.722800562894736</v>
      </c>
      <c r="GE245" s="28">
        <v>13.813014283894736</v>
      </c>
      <c r="GF245" s="28">
        <v>13.537492375516894</v>
      </c>
      <c r="GG245" s="28">
        <v>9.7296623183879909</v>
      </c>
      <c r="GH245" s="28">
        <v>13.813014283894736</v>
      </c>
      <c r="GI245" s="28">
        <v>13.936071045894737</v>
      </c>
      <c r="GJ245" s="28">
        <v>13.513958707136439</v>
      </c>
      <c r="GK245" s="28">
        <v>9.7127482075539309</v>
      </c>
      <c r="GL245" s="28">
        <v>13.936071045894737</v>
      </c>
      <c r="GM245" s="28">
        <v>14.074807721894736</v>
      </c>
      <c r="GN245" s="28">
        <v>13.475454296578929</v>
      </c>
      <c r="GO245" s="28">
        <v>9.6850743295489696</v>
      </c>
      <c r="GP245" s="28">
        <v>14.074807721894736</v>
      </c>
      <c r="GQ245" s="28">
        <v>14.168749888894736</v>
      </c>
      <c r="GR245" s="28">
        <v>13.434128281733134</v>
      </c>
      <c r="GS245" s="28">
        <v>9.6553725089856961</v>
      </c>
      <c r="GT245" s="28">
        <v>14.168749888894736</v>
      </c>
      <c r="GU245" s="28">
        <v>14.242526880894737</v>
      </c>
      <c r="GV245" s="28">
        <v>13.366771783201431</v>
      </c>
      <c r="GW245" s="28">
        <v>9.6069620672669842</v>
      </c>
      <c r="GX245" s="28">
        <v>14.242526880894737</v>
      </c>
      <c r="GY245" s="28">
        <v>14.324998840894736</v>
      </c>
      <c r="GZ245" s="28">
        <v>13.294895304658747</v>
      </c>
      <c r="HA245" s="28">
        <v>9.5553030269176844</v>
      </c>
      <c r="HB245" s="28">
        <v>14.324998840894736</v>
      </c>
      <c r="HC245" s="28">
        <v>14.415185031894737</v>
      </c>
      <c r="HD245" s="28">
        <v>13.215112244315447</v>
      </c>
      <c r="HE245" s="28">
        <v>9.4979613705506765</v>
      </c>
      <c r="HF245" s="28">
        <v>14.415185031894737</v>
      </c>
      <c r="HG245" s="28">
        <v>14.773630398894737</v>
      </c>
      <c r="HH245" s="28">
        <v>12.737533727602679</v>
      </c>
      <c r="HI245" s="28">
        <v>9.1547162872488705</v>
      </c>
      <c r="HJ245" s="28">
        <v>14.773630398894737</v>
      </c>
      <c r="HK245" s="28">
        <v>15.102623573894736</v>
      </c>
      <c r="HL245" s="28">
        <v>12.261596071896875</v>
      </c>
      <c r="HM245" s="28">
        <v>8.812650523060702</v>
      </c>
      <c r="HN245" s="28">
        <v>14.206804816561196</v>
      </c>
      <c r="HO245" s="28">
        <v>15.291020106894736</v>
      </c>
      <c r="HP245" s="28">
        <v>12.034971175912823</v>
      </c>
      <c r="HQ245" s="28">
        <v>8.6497707481584882</v>
      </c>
      <c r="HR245" s="28">
        <v>13.090219538292299</v>
      </c>
      <c r="HS245" s="28">
        <v>15.388442248894737</v>
      </c>
      <c r="HT245" s="28">
        <v>11.752577305003021</v>
      </c>
      <c r="HU245" s="28">
        <v>8.446808712907119</v>
      </c>
      <c r="HV245" s="28">
        <v>12.385429392010145</v>
      </c>
      <c r="HW245" s="29">
        <v>13.654537412894737</v>
      </c>
      <c r="HX245" s="29">
        <v>13.654537412894737</v>
      </c>
      <c r="HY245" s="29">
        <v>9.8206595538312325</v>
      </c>
      <c r="HZ245" s="29">
        <v>13.654537412894737</v>
      </c>
      <c r="IA245" s="29">
        <v>13.650911450894736</v>
      </c>
      <c r="IB245" s="29">
        <v>13.633690545951312</v>
      </c>
      <c r="IC245" s="29">
        <v>9.7988018375847954</v>
      </c>
      <c r="ID245" s="29">
        <v>13.650911450894736</v>
      </c>
      <c r="IE245" s="29">
        <v>13.767742777894735</v>
      </c>
      <c r="IF245" s="29">
        <v>13.501063429634005</v>
      </c>
      <c r="IG245" s="29">
        <v>9.7034801177097947</v>
      </c>
      <c r="IH245" s="29">
        <v>13.767742777894735</v>
      </c>
      <c r="II245" s="29">
        <v>13.876193994894736</v>
      </c>
      <c r="IJ245" s="29">
        <v>13.194337653447025</v>
      </c>
      <c r="IK245" s="29">
        <v>9.4830302630497059</v>
      </c>
      <c r="IL245" s="29">
        <v>13.876193994894736</v>
      </c>
      <c r="IM245" s="29">
        <v>14.008930253894736</v>
      </c>
      <c r="IN245" s="29">
        <v>13.293719125486968</v>
      </c>
      <c r="IO245" s="29">
        <v>9.5544576837884048</v>
      </c>
      <c r="IP245" s="29">
        <v>14.008930253894736</v>
      </c>
      <c r="IQ245" s="29">
        <v>14.116871769894736</v>
      </c>
      <c r="IR245" s="29">
        <v>13.198740672504536</v>
      </c>
      <c r="IS245" s="29">
        <v>9.4861947995401188</v>
      </c>
      <c r="IT245" s="29">
        <v>14.116871769894736</v>
      </c>
      <c r="IU245" s="29">
        <v>14.180661673894736</v>
      </c>
      <c r="IV245" s="29">
        <v>13.063685691908764</v>
      </c>
      <c r="IW245" s="29">
        <v>9.3891281258044579</v>
      </c>
      <c r="IX245" s="29">
        <v>14.180661673894736</v>
      </c>
      <c r="IY245" s="29">
        <v>14.252042350894737</v>
      </c>
      <c r="IZ245" s="29">
        <v>13.017519383177019</v>
      </c>
      <c r="JA245" s="29">
        <v>9.3559474907217961</v>
      </c>
      <c r="JB245" s="29">
        <v>14.252042350894737</v>
      </c>
      <c r="JC245" s="29">
        <v>14.328135767894736</v>
      </c>
      <c r="JD245" s="29">
        <v>12.971057974919717</v>
      </c>
      <c r="JE245" s="29">
        <v>9.3225547617997186</v>
      </c>
      <c r="JF245" s="29">
        <v>14.328135767894736</v>
      </c>
      <c r="JG245" s="29">
        <v>14.425552101894736</v>
      </c>
      <c r="JH245" s="29">
        <v>12.874741513861164</v>
      </c>
      <c r="JI245" s="29">
        <v>9.2533302248022533</v>
      </c>
      <c r="JJ245" s="29">
        <v>14.425552101894736</v>
      </c>
      <c r="JK245" s="29">
        <v>14.797334453894736</v>
      </c>
      <c r="JL245" s="29">
        <v>13.420259814089592</v>
      </c>
      <c r="JM245" s="29">
        <v>9.6454049682254013</v>
      </c>
      <c r="JN245" s="29">
        <v>14.523089398032329</v>
      </c>
      <c r="JO245" s="29">
        <v>15.043983647894736</v>
      </c>
      <c r="JP245" s="29">
        <v>12.905633068741444</v>
      </c>
      <c r="JQ245" s="29">
        <v>9.2755325935377417</v>
      </c>
      <c r="JR245" s="29">
        <v>13.180677976368049</v>
      </c>
      <c r="JS245" s="29">
        <v>15.134333265894735</v>
      </c>
      <c r="JT245" s="29">
        <v>12.616338284984748</v>
      </c>
      <c r="JU245" s="29">
        <v>9.0676107363469427</v>
      </c>
      <c r="JV245" s="29">
        <v>12.477010228604463</v>
      </c>
      <c r="JW245" s="29">
        <v>15.122121427894736</v>
      </c>
      <c r="JX245" s="29">
        <v>12.583414567462533</v>
      </c>
      <c r="JY245" s="29">
        <v>9.0439478123081845</v>
      </c>
      <c r="JZ245" s="29">
        <v>12.779989818857722</v>
      </c>
    </row>
    <row r="246" spans="1:286" ht="15" thickBot="1" x14ac:dyDescent="0.4">
      <c r="A246" s="2"/>
      <c r="B246" s="74" t="s">
        <v>716</v>
      </c>
      <c r="C246" s="74" t="s">
        <v>545</v>
      </c>
      <c r="D246" s="74" t="s">
        <v>851</v>
      </c>
      <c r="E246" s="87">
        <v>388030</v>
      </c>
      <c r="F246" s="84">
        <v>400511</v>
      </c>
      <c r="G246" s="22">
        <v>12.045071836</v>
      </c>
      <c r="H246" s="22">
        <v>12.045071836</v>
      </c>
      <c r="I246" s="22">
        <v>12.045071836</v>
      </c>
      <c r="J246" s="22">
        <v>2.678799257807432</v>
      </c>
      <c r="K246" s="22">
        <v>12.043911435</v>
      </c>
      <c r="L246" s="22">
        <v>12.043911435</v>
      </c>
      <c r="M246" s="22">
        <v>12.043911435</v>
      </c>
      <c r="N246" s="22">
        <v>2.3015632388271143</v>
      </c>
      <c r="O246" s="22">
        <v>12.072225463000001</v>
      </c>
      <c r="P246" s="22">
        <v>12.072225463000001</v>
      </c>
      <c r="Q246" s="22">
        <v>12.072225463000001</v>
      </c>
      <c r="R246" s="22">
        <v>2.1592331935416702</v>
      </c>
      <c r="S246" s="22">
        <v>12.117986867999999</v>
      </c>
      <c r="T246" s="22">
        <v>12.117986867999999</v>
      </c>
      <c r="U246" s="22">
        <v>12.117986867999999</v>
      </c>
      <c r="V246" s="22">
        <v>1.9563924296466162</v>
      </c>
      <c r="W246" s="22">
        <v>12.174240040000001</v>
      </c>
      <c r="X246" s="22">
        <v>12.174240040000001</v>
      </c>
      <c r="Y246" s="22">
        <v>12.174240040000001</v>
      </c>
      <c r="Z246" s="22">
        <v>1.7864519447900769</v>
      </c>
      <c r="AA246" s="22">
        <v>12.237449808000001</v>
      </c>
      <c r="AB246" s="22">
        <v>12.237449808000001</v>
      </c>
      <c r="AC246" s="22">
        <v>12.237449808000001</v>
      </c>
      <c r="AD246" s="22">
        <v>1.5495590370995611</v>
      </c>
      <c r="AE246" s="22">
        <v>12.305661754999999</v>
      </c>
      <c r="AF246" s="22">
        <v>12.305661754999999</v>
      </c>
      <c r="AG246" s="22">
        <v>12.305661754999999</v>
      </c>
      <c r="AH246" s="22">
        <v>1.3337055301255596</v>
      </c>
      <c r="AI246" s="22">
        <v>12.382463483</v>
      </c>
      <c r="AJ246" s="22">
        <v>12.382463483</v>
      </c>
      <c r="AK246" s="22">
        <v>12.382463483</v>
      </c>
      <c r="AL246" s="22">
        <v>1.0756642721056853</v>
      </c>
      <c r="AM246" s="22">
        <v>12.465952798</v>
      </c>
      <c r="AN246" s="22">
        <v>12.465952798</v>
      </c>
      <c r="AO246" s="22">
        <v>12.465952798</v>
      </c>
      <c r="AP246" s="22">
        <v>0.7761525492278345</v>
      </c>
      <c r="AQ246" s="22">
        <v>12.563935999</v>
      </c>
      <c r="AR246" s="22">
        <v>12.563935999</v>
      </c>
      <c r="AS246" s="22">
        <v>12.563935999</v>
      </c>
      <c r="AT246" s="22">
        <v>0.40331601180932175</v>
      </c>
      <c r="AU246" s="22">
        <v>12.936632639999999</v>
      </c>
      <c r="AV246" s="22">
        <v>12.936632639999999</v>
      </c>
      <c r="AW246" s="22">
        <v>12.936632639999999</v>
      </c>
      <c r="AX246" s="22">
        <v>-0.98813219660001117</v>
      </c>
      <c r="AY246" s="22">
        <v>13.217722196</v>
      </c>
      <c r="AZ246" s="22">
        <v>13.217722196</v>
      </c>
      <c r="BA246" s="22">
        <v>13.217722196</v>
      </c>
      <c r="BB246" s="22">
        <v>-1.7870433812344277</v>
      </c>
      <c r="BC246" s="22">
        <v>13.375951856</v>
      </c>
      <c r="BD246" s="22">
        <v>13.375951856</v>
      </c>
      <c r="BE246" s="22">
        <v>13.375951856</v>
      </c>
      <c r="BF246" s="22">
        <v>-2.0777910810866196</v>
      </c>
      <c r="BG246" s="22">
        <v>13.490832723</v>
      </c>
      <c r="BH246" s="22">
        <v>13.490832723</v>
      </c>
      <c r="BI246" s="22">
        <v>13.490832723</v>
      </c>
      <c r="BJ246" s="22">
        <v>-2.0798621191876485</v>
      </c>
      <c r="BK246" s="25">
        <v>12.044835158</v>
      </c>
      <c r="BL246" s="25">
        <v>12.044835158</v>
      </c>
      <c r="BM246" s="25">
        <v>12.044835158</v>
      </c>
      <c r="BN246" s="25">
        <v>2.678799257807432</v>
      </c>
      <c r="BO246" s="25">
        <v>12.056640998999999</v>
      </c>
      <c r="BP246" s="25">
        <v>12.056640998999999</v>
      </c>
      <c r="BQ246" s="25">
        <v>12.056640998999999</v>
      </c>
      <c r="BR246" s="25">
        <v>2.4752894619378596</v>
      </c>
      <c r="BS246" s="25">
        <v>12.093848985000001</v>
      </c>
      <c r="BT246" s="25">
        <v>12.093848985000001</v>
      </c>
      <c r="BU246" s="25">
        <v>12.093848985000001</v>
      </c>
      <c r="BV246" s="25">
        <v>2.3509555232497776</v>
      </c>
      <c r="BW246" s="25">
        <v>12.142323649</v>
      </c>
      <c r="BX246" s="25">
        <v>12.142323649</v>
      </c>
      <c r="BY246" s="25">
        <v>12.142323649</v>
      </c>
      <c r="BZ246" s="25">
        <v>2.1905036538384373</v>
      </c>
      <c r="CA246" s="25">
        <v>12.198149166</v>
      </c>
      <c r="CB246" s="25">
        <v>12.198149166</v>
      </c>
      <c r="CC246" s="25">
        <v>12.198149166</v>
      </c>
      <c r="CD246" s="25">
        <v>2.0686449668198481</v>
      </c>
      <c r="CE246" s="25">
        <v>12.265232398</v>
      </c>
      <c r="CF246" s="25">
        <v>12.265232398</v>
      </c>
      <c r="CG246" s="25">
        <v>12.265232398</v>
      </c>
      <c r="CH246" s="25">
        <v>1.8656305603205467</v>
      </c>
      <c r="CI246" s="25">
        <v>12.345756843</v>
      </c>
      <c r="CJ246" s="25">
        <v>12.345756843</v>
      </c>
      <c r="CK246" s="25">
        <v>12.345756843</v>
      </c>
      <c r="CL246" s="25">
        <v>1.660891242490365</v>
      </c>
      <c r="CM246" s="25">
        <v>12.440251572000001</v>
      </c>
      <c r="CN246" s="25">
        <v>12.440251572000001</v>
      </c>
      <c r="CO246" s="25">
        <v>12.440251572000001</v>
      </c>
      <c r="CP246" s="25">
        <v>1.4099570655729625</v>
      </c>
      <c r="CQ246" s="25">
        <v>12.527813407</v>
      </c>
      <c r="CR246" s="25">
        <v>12.527813407</v>
      </c>
      <c r="CS246" s="25">
        <v>12.527813407</v>
      </c>
      <c r="CT246" s="25">
        <v>1.1260480021668684</v>
      </c>
      <c r="CU246" s="25">
        <v>12.610418376</v>
      </c>
      <c r="CV246" s="25">
        <v>12.610418376</v>
      </c>
      <c r="CW246" s="25">
        <v>12.610418376</v>
      </c>
      <c r="CX246" s="25">
        <v>0.83599655217671653</v>
      </c>
      <c r="CY246" s="25">
        <v>12.764136575</v>
      </c>
      <c r="CZ246" s="25">
        <v>12.764136575</v>
      </c>
      <c r="DA246" s="25">
        <v>12.764136575</v>
      </c>
      <c r="DB246" s="25">
        <v>-2.4190239125903901E-2</v>
      </c>
      <c r="DC246" s="25">
        <v>12.886988343000001</v>
      </c>
      <c r="DD246" s="25">
        <v>12.886988343000001</v>
      </c>
      <c r="DE246" s="25">
        <v>12.886988343000001</v>
      </c>
      <c r="DF246" s="25">
        <v>-0.73795565419854192</v>
      </c>
      <c r="DG246" s="25">
        <v>12.978154099999999</v>
      </c>
      <c r="DH246" s="25">
        <v>12.978154099999999</v>
      </c>
      <c r="DI246" s="25">
        <v>12.978154099999999</v>
      </c>
      <c r="DJ246" s="25">
        <v>-1.2046535574783466</v>
      </c>
      <c r="DK246" s="25">
        <v>13.049027614</v>
      </c>
      <c r="DL246" s="25">
        <v>13.049027614</v>
      </c>
      <c r="DM246" s="25">
        <v>13.049027614</v>
      </c>
      <c r="DN246" s="25">
        <v>-1.5688535639600971</v>
      </c>
      <c r="DO246" s="27">
        <v>12.045071836</v>
      </c>
      <c r="DP246" s="27">
        <v>12.045071836</v>
      </c>
      <c r="DQ246" s="27">
        <v>12.045071836</v>
      </c>
      <c r="DR246" s="27">
        <v>2.678799257807432</v>
      </c>
      <c r="DS246" s="27">
        <v>12.043878259</v>
      </c>
      <c r="DT246" s="27">
        <v>12.043878259</v>
      </c>
      <c r="DU246" s="27">
        <v>12.043878259</v>
      </c>
      <c r="DV246" s="27">
        <v>2.3015805107355609</v>
      </c>
      <c r="DW246" s="27">
        <v>12.072159112</v>
      </c>
      <c r="DX246" s="27">
        <v>12.072159112</v>
      </c>
      <c r="DY246" s="27">
        <v>12.072159112</v>
      </c>
      <c r="DZ246" s="27">
        <v>2.1592676232676835</v>
      </c>
      <c r="EA246" s="27">
        <v>12.117888217000001</v>
      </c>
      <c r="EB246" s="27">
        <v>12.117888217000001</v>
      </c>
      <c r="EC246" s="27">
        <v>12.117888217000001</v>
      </c>
      <c r="ED246" s="27">
        <v>1.956443892701623</v>
      </c>
      <c r="EE246" s="27">
        <v>12.174109956000001</v>
      </c>
      <c r="EF246" s="27">
        <v>12.174109956000001</v>
      </c>
      <c r="EG246" s="27">
        <v>12.174109956000001</v>
      </c>
      <c r="EH246" s="27">
        <v>1.786519262153373</v>
      </c>
      <c r="EI246" s="27">
        <v>12.237488697</v>
      </c>
      <c r="EJ246" s="27">
        <v>12.237488697</v>
      </c>
      <c r="EK246" s="27">
        <v>12.237488697</v>
      </c>
      <c r="EL246" s="27">
        <v>1.5495389411173459</v>
      </c>
      <c r="EM246" s="27">
        <v>12.306074378</v>
      </c>
      <c r="EN246" s="27">
        <v>12.306074378</v>
      </c>
      <c r="EO246" s="27">
        <v>12.306074378</v>
      </c>
      <c r="EP246" s="27">
        <v>1.333492610060004</v>
      </c>
      <c r="EQ246" s="27">
        <v>12.382947449</v>
      </c>
      <c r="ER246" s="27">
        <v>12.382947449</v>
      </c>
      <c r="ES246" s="27">
        <v>12.382947449</v>
      </c>
      <c r="ET246" s="27">
        <v>1.0754145942228277</v>
      </c>
      <c r="EU246" s="27">
        <v>12.466501228</v>
      </c>
      <c r="EV246" s="27">
        <v>12.466501228</v>
      </c>
      <c r="EW246" s="27">
        <v>12.466501228</v>
      </c>
      <c r="EX246" s="27">
        <v>0.77581270782721923</v>
      </c>
      <c r="EY246" s="27">
        <v>12.558300632</v>
      </c>
      <c r="EZ246" s="27">
        <v>12.558300632</v>
      </c>
      <c r="FA246" s="27">
        <v>12.558300632</v>
      </c>
      <c r="FB246" s="27">
        <v>0.42873828337569186</v>
      </c>
      <c r="FC246" s="27">
        <v>12.898641191999999</v>
      </c>
      <c r="FD246" s="27">
        <v>12.898641191999999</v>
      </c>
      <c r="FE246" s="27">
        <v>12.898641191999999</v>
      </c>
      <c r="FF246" s="27">
        <v>-0.87592034300854316</v>
      </c>
      <c r="FG246" s="27">
        <v>13.153533470999999</v>
      </c>
      <c r="FH246" s="27">
        <v>13.153533470999999</v>
      </c>
      <c r="FI246" s="27">
        <v>13.153533470999999</v>
      </c>
      <c r="FJ246" s="27">
        <v>-1.6414816027107992</v>
      </c>
      <c r="FK246" s="27">
        <v>13.297489034</v>
      </c>
      <c r="FL246" s="27">
        <v>13.297489034</v>
      </c>
      <c r="FM246" s="27">
        <v>13.297489034</v>
      </c>
      <c r="FN246" s="27">
        <v>-1.9389208382920913</v>
      </c>
      <c r="FO246" s="27">
        <v>13.393725417999999</v>
      </c>
      <c r="FP246" s="27">
        <v>13.393725417999999</v>
      </c>
      <c r="FQ246" s="27">
        <v>13.393725417999999</v>
      </c>
      <c r="FR246" s="27">
        <v>-1.9633125017596829</v>
      </c>
      <c r="FS246" s="28">
        <v>12.045443203</v>
      </c>
      <c r="FT246" s="28">
        <v>12.045443203</v>
      </c>
      <c r="FU246" s="28">
        <v>12.045443203</v>
      </c>
      <c r="FV246" s="28">
        <v>2.678799257807432</v>
      </c>
      <c r="FW246" s="28">
        <v>12.042607819000001</v>
      </c>
      <c r="FX246" s="28">
        <v>12.042607819000001</v>
      </c>
      <c r="FY246" s="28">
        <v>12.042607819000001</v>
      </c>
      <c r="FZ246" s="28">
        <v>2.2874945876820423</v>
      </c>
      <c r="GA246" s="28">
        <v>12.075053189</v>
      </c>
      <c r="GB246" s="28">
        <v>12.075053189</v>
      </c>
      <c r="GC246" s="28">
        <v>12.075053189</v>
      </c>
      <c r="GD246" s="28">
        <v>2.1355749065616472</v>
      </c>
      <c r="GE246" s="28">
        <v>12.131390736</v>
      </c>
      <c r="GF246" s="28">
        <v>12.131390736</v>
      </c>
      <c r="GG246" s="28">
        <v>12.131390736</v>
      </c>
      <c r="GH246" s="28">
        <v>1.9270343015397735</v>
      </c>
      <c r="GI246" s="28">
        <v>12.205676351000001</v>
      </c>
      <c r="GJ246" s="28">
        <v>12.205676351000001</v>
      </c>
      <c r="GK246" s="28">
        <v>12.205676351000001</v>
      </c>
      <c r="GL246" s="28">
        <v>1.7318519869778264</v>
      </c>
      <c r="GM246" s="28">
        <v>12.295580130999999</v>
      </c>
      <c r="GN246" s="28">
        <v>12.295580130999999</v>
      </c>
      <c r="GO246" s="28">
        <v>12.295580130999999</v>
      </c>
      <c r="GP246" s="28">
        <v>1.4760768633870089</v>
      </c>
      <c r="GQ246" s="28">
        <v>12.399608899</v>
      </c>
      <c r="GR246" s="28">
        <v>12.399608899</v>
      </c>
      <c r="GS246" s="28">
        <v>12.399608899</v>
      </c>
      <c r="GT246" s="28">
        <v>1.2064469964083155</v>
      </c>
      <c r="GU246" s="28">
        <v>12.52108692</v>
      </c>
      <c r="GV246" s="28">
        <v>12.52108692</v>
      </c>
      <c r="GW246" s="28">
        <v>12.52108692</v>
      </c>
      <c r="GX246" s="28">
        <v>0.88812253282527465</v>
      </c>
      <c r="GY246" s="28">
        <v>12.65533228</v>
      </c>
      <c r="GZ246" s="28">
        <v>12.65533228</v>
      </c>
      <c r="HA246" s="28">
        <v>12.65533228</v>
      </c>
      <c r="HB246" s="28">
        <v>0.58446707736806935</v>
      </c>
      <c r="HC246" s="28">
        <v>12.812955103</v>
      </c>
      <c r="HD246" s="28">
        <v>12.812955103</v>
      </c>
      <c r="HE246" s="28">
        <v>12.812955103</v>
      </c>
      <c r="HF246" s="28">
        <v>0.28339723355794533</v>
      </c>
      <c r="HG246" s="28">
        <v>13.301476241</v>
      </c>
      <c r="HH246" s="28">
        <v>13.301476241</v>
      </c>
      <c r="HI246" s="28">
        <v>13.301476241</v>
      </c>
      <c r="HJ246" s="28">
        <v>-1.5180719776882814</v>
      </c>
      <c r="HK246" s="28">
        <v>13.733232532000001</v>
      </c>
      <c r="HL246" s="28">
        <v>13.733232532000001</v>
      </c>
      <c r="HM246" s="28">
        <v>13.733232532000001</v>
      </c>
      <c r="HN246" s="28">
        <v>-5.1869507002988815</v>
      </c>
      <c r="HO246" s="28">
        <v>13.982615721</v>
      </c>
      <c r="HP246" s="28">
        <v>13.982615721</v>
      </c>
      <c r="HQ246" s="28">
        <v>13.982615721</v>
      </c>
      <c r="HR246" s="28">
        <v>-8.0089030038527973</v>
      </c>
      <c r="HS246" s="28">
        <v>14.123461328000001</v>
      </c>
      <c r="HT246" s="28">
        <v>14.123461328000001</v>
      </c>
      <c r="HU246" s="28">
        <v>14.123461328000001</v>
      </c>
      <c r="HV246" s="28">
        <v>-10.059016426538456</v>
      </c>
      <c r="HW246" s="29">
        <v>12.045443203</v>
      </c>
      <c r="HX246" s="29">
        <v>12.045443203</v>
      </c>
      <c r="HY246" s="29">
        <v>12.045443203</v>
      </c>
      <c r="HZ246" s="29">
        <v>2.678799257807432</v>
      </c>
      <c r="IA246" s="29">
        <v>12.025311751</v>
      </c>
      <c r="IB246" s="29">
        <v>12.025311751</v>
      </c>
      <c r="IC246" s="29">
        <v>12.025311751</v>
      </c>
      <c r="ID246" s="29">
        <v>2.3371018320575656</v>
      </c>
      <c r="IE246" s="29">
        <v>12.061211171</v>
      </c>
      <c r="IF246" s="29">
        <v>12.061211171</v>
      </c>
      <c r="IG246" s="29">
        <v>12.061211171</v>
      </c>
      <c r="IH246" s="29">
        <v>2.1549367883608594</v>
      </c>
      <c r="II246" s="29">
        <v>12.110549231</v>
      </c>
      <c r="IJ246" s="29">
        <v>12.110549231</v>
      </c>
      <c r="IK246" s="29">
        <v>12.110549231</v>
      </c>
      <c r="IL246" s="29">
        <v>1.9545183321253816</v>
      </c>
      <c r="IM246" s="29">
        <v>12.175712276000001</v>
      </c>
      <c r="IN246" s="29">
        <v>12.175712276000001</v>
      </c>
      <c r="IO246" s="29">
        <v>12.175712276000001</v>
      </c>
      <c r="IP246" s="29">
        <v>1.7635774760076046</v>
      </c>
      <c r="IQ246" s="29">
        <v>12.252008534</v>
      </c>
      <c r="IR246" s="29">
        <v>12.252008534</v>
      </c>
      <c r="IS246" s="29">
        <v>12.252008534</v>
      </c>
      <c r="IT246" s="29">
        <v>1.5331678512730971</v>
      </c>
      <c r="IU246" s="29">
        <v>12.343076148</v>
      </c>
      <c r="IV246" s="29">
        <v>12.343076148</v>
      </c>
      <c r="IW246" s="29">
        <v>12.343076148</v>
      </c>
      <c r="IX246" s="29">
        <v>1.3076232974090871</v>
      </c>
      <c r="IY246" s="29">
        <v>12.446913705</v>
      </c>
      <c r="IZ246" s="29">
        <v>12.446913705</v>
      </c>
      <c r="JA246" s="29">
        <v>12.446913705</v>
      </c>
      <c r="JB246" s="29">
        <v>1.041151202555433</v>
      </c>
      <c r="JC246" s="29">
        <v>12.565777888</v>
      </c>
      <c r="JD246" s="29">
        <v>12.565777888</v>
      </c>
      <c r="JE246" s="29">
        <v>12.565777888</v>
      </c>
      <c r="JF246" s="29">
        <v>0.70375952833488675</v>
      </c>
      <c r="JG246" s="29">
        <v>12.7262208</v>
      </c>
      <c r="JH246" s="29">
        <v>12.7262208</v>
      </c>
      <c r="JI246" s="29">
        <v>12.7262208</v>
      </c>
      <c r="JJ246" s="29">
        <v>-0.17023907564430019</v>
      </c>
      <c r="JK246" s="29">
        <v>13.267364070999999</v>
      </c>
      <c r="JL246" s="29">
        <v>13.267364070999999</v>
      </c>
      <c r="JM246" s="29">
        <v>13.267364070999999</v>
      </c>
      <c r="JN246" s="29">
        <v>-4.2930246071810565</v>
      </c>
      <c r="JO246" s="29">
        <v>13.598785348</v>
      </c>
      <c r="JP246" s="29">
        <v>13.598785348</v>
      </c>
      <c r="JQ246" s="29">
        <v>13.598785348</v>
      </c>
      <c r="JR246" s="29">
        <v>-7.5920185522082235</v>
      </c>
      <c r="JS246" s="29">
        <v>13.718422086</v>
      </c>
      <c r="JT246" s="29">
        <v>13.718422086</v>
      </c>
      <c r="JU246" s="29">
        <v>13.718422086</v>
      </c>
      <c r="JV246" s="29">
        <v>-9.5059586466436201</v>
      </c>
      <c r="JW246" s="29">
        <v>13.679114671000001</v>
      </c>
      <c r="JX246" s="29">
        <v>13.679114671000001</v>
      </c>
      <c r="JY246" s="29">
        <v>13.679114671000001</v>
      </c>
      <c r="JZ246" s="29">
        <v>-9.1765966317173202</v>
      </c>
    </row>
    <row r="247" spans="1:286" ht="15" thickBot="1" x14ac:dyDescent="0.4">
      <c r="A247" s="2"/>
      <c r="B247" s="74" t="s">
        <v>717</v>
      </c>
      <c r="C247" s="74" t="s">
        <v>576</v>
      </c>
      <c r="D247" s="74" t="s">
        <v>860</v>
      </c>
      <c r="E247" s="87">
        <v>357891</v>
      </c>
      <c r="F247" s="84">
        <v>395944</v>
      </c>
      <c r="G247" s="22">
        <v>28.40689243663158</v>
      </c>
      <c r="H247" s="22">
        <v>12.710931174089071</v>
      </c>
      <c r="I247" s="22">
        <v>9.1355965082444239</v>
      </c>
      <c r="J247" s="22">
        <v>13.935356521980109</v>
      </c>
      <c r="K247" s="22">
        <v>28.397046802631579</v>
      </c>
      <c r="L247" s="22">
        <v>12.646807256986573</v>
      </c>
      <c r="M247" s="22">
        <v>9.0895093864471885</v>
      </c>
      <c r="N247" s="22">
        <v>13.841478638919506</v>
      </c>
      <c r="O247" s="22">
        <v>28.453420028631577</v>
      </c>
      <c r="P247" s="22">
        <v>12.367709604326711</v>
      </c>
      <c r="Q247" s="22">
        <v>8.8889164081533405</v>
      </c>
      <c r="R247" s="22">
        <v>13.623559084856486</v>
      </c>
      <c r="S247" s="22">
        <v>28.531444747631578</v>
      </c>
      <c r="T247" s="22">
        <v>12.034478884375725</v>
      </c>
      <c r="U247" s="22">
        <v>8.6494169285377431</v>
      </c>
      <c r="V247" s="22">
        <v>13.166193316953201</v>
      </c>
      <c r="W247" s="22">
        <v>28.625726085631577</v>
      </c>
      <c r="X247" s="22">
        <v>11.703345690904451</v>
      </c>
      <c r="Y247" s="22">
        <v>8.4114249825026164</v>
      </c>
      <c r="Z247" s="22">
        <v>12.787806885295122</v>
      </c>
      <c r="AA247" s="22">
        <v>28.729838625631579</v>
      </c>
      <c r="AB247" s="22">
        <v>11.349181916441347</v>
      </c>
      <c r="AC247" s="22">
        <v>8.1568805044452368</v>
      </c>
      <c r="AD247" s="22">
        <v>12.261623038417948</v>
      </c>
      <c r="AE247" s="22">
        <v>28.844154327631578</v>
      </c>
      <c r="AF247" s="22">
        <v>11.033095066169881</v>
      </c>
      <c r="AG247" s="22">
        <v>7.9297026615246189</v>
      </c>
      <c r="AH247" s="22">
        <v>11.733697192749075</v>
      </c>
      <c r="AI247" s="22">
        <v>28.979069639631579</v>
      </c>
      <c r="AJ247" s="22">
        <v>10.92535168973501</v>
      </c>
      <c r="AK247" s="22">
        <v>7.8522653754545519</v>
      </c>
      <c r="AL247" s="22">
        <v>11.296883877301042</v>
      </c>
      <c r="AM247" s="22">
        <v>29.126503805631579</v>
      </c>
      <c r="AN247" s="22">
        <v>10.781482803062547</v>
      </c>
      <c r="AO247" s="22">
        <v>7.7488639738790956</v>
      </c>
      <c r="AP247" s="22">
        <v>10.669075496382355</v>
      </c>
      <c r="AQ247" s="22">
        <v>29.295375113631579</v>
      </c>
      <c r="AR247" s="22">
        <v>10.617119199455002</v>
      </c>
      <c r="AS247" s="22">
        <v>7.6307326157091735</v>
      </c>
      <c r="AT247" s="22">
        <v>9.948618902041332</v>
      </c>
      <c r="AU247" s="22">
        <v>30.185214524631579</v>
      </c>
      <c r="AV247" s="22">
        <v>10.03791615988783</v>
      </c>
      <c r="AW247" s="22">
        <v>7.2144479868834948</v>
      </c>
      <c r="AX247" s="22">
        <v>7.484129000624506</v>
      </c>
      <c r="AY247" s="22">
        <v>31.185172219631578</v>
      </c>
      <c r="AZ247" s="22">
        <v>10.047059557050254</v>
      </c>
      <c r="BA247" s="22">
        <v>7.2210195264541603</v>
      </c>
      <c r="BB247" s="22">
        <v>6.0271649104719671</v>
      </c>
      <c r="BC247" s="22">
        <v>31.954393719631579</v>
      </c>
      <c r="BD247" s="22">
        <v>10.998063776402363</v>
      </c>
      <c r="BE247" s="22">
        <v>7.9045249838158602</v>
      </c>
      <c r="BF247" s="22">
        <v>5.5109065178260721</v>
      </c>
      <c r="BG247" s="22">
        <v>32.74740177763158</v>
      </c>
      <c r="BH247" s="22">
        <v>11.275739267145601</v>
      </c>
      <c r="BI247" s="22">
        <v>8.1040958263384013</v>
      </c>
      <c r="BJ247" s="22">
        <v>5.3810049217669018</v>
      </c>
      <c r="BK247" s="25">
        <v>28.406537718631579</v>
      </c>
      <c r="BL247" s="25">
        <v>12.710931174089071</v>
      </c>
      <c r="BM247" s="25">
        <v>9.1355965082444239</v>
      </c>
      <c r="BN247" s="25">
        <v>13.935356521980109</v>
      </c>
      <c r="BO247" s="25">
        <v>28.394967578631579</v>
      </c>
      <c r="BP247" s="25">
        <v>12.656457514654457</v>
      </c>
      <c r="BQ247" s="25">
        <v>9.096445216643021</v>
      </c>
      <c r="BR247" s="25">
        <v>13.830051328980455</v>
      </c>
      <c r="BS247" s="25">
        <v>28.432932019631579</v>
      </c>
      <c r="BT247" s="25">
        <v>12.574899640070594</v>
      </c>
      <c r="BU247" s="25">
        <v>9.0378279663358985</v>
      </c>
      <c r="BV247" s="25">
        <v>13.680905164562722</v>
      </c>
      <c r="BW247" s="25">
        <v>28.47973630563158</v>
      </c>
      <c r="BX247" s="25">
        <v>12.462607789178403</v>
      </c>
      <c r="BY247" s="25">
        <v>8.9571216021156133</v>
      </c>
      <c r="BZ247" s="25">
        <v>13.382933946945926</v>
      </c>
      <c r="CA247" s="25">
        <v>28.528538318631579</v>
      </c>
      <c r="CB247" s="25">
        <v>12.369970746378588</v>
      </c>
      <c r="CC247" s="25">
        <v>8.8905415354670545</v>
      </c>
      <c r="CD247" s="25">
        <v>13.205762525404515</v>
      </c>
      <c r="CE247" s="25">
        <v>28.590783908631579</v>
      </c>
      <c r="CF247" s="25">
        <v>12.243930595888992</v>
      </c>
      <c r="CG247" s="25">
        <v>8.7999539976272967</v>
      </c>
      <c r="CH247" s="25">
        <v>12.843095584103928</v>
      </c>
      <c r="CI247" s="25">
        <v>28.676990957631578</v>
      </c>
      <c r="CJ247" s="25">
        <v>12.126781055767291</v>
      </c>
      <c r="CK247" s="25">
        <v>8.7157563165117011</v>
      </c>
      <c r="CL247" s="25">
        <v>12.429267979274</v>
      </c>
      <c r="CM247" s="25">
        <v>28.783240439631577</v>
      </c>
      <c r="CN247" s="25">
        <v>12.036400760303373</v>
      </c>
      <c r="CO247" s="25">
        <v>8.6507982186079531</v>
      </c>
      <c r="CP247" s="25">
        <v>12.095407337066474</v>
      </c>
      <c r="CQ247" s="25">
        <v>28.908882559631579</v>
      </c>
      <c r="CR247" s="25">
        <v>11.926557236736736</v>
      </c>
      <c r="CS247" s="25">
        <v>8.5718515154431838</v>
      </c>
      <c r="CT247" s="25">
        <v>11.555314446367953</v>
      </c>
      <c r="CU247" s="25">
        <v>29.05171382263158</v>
      </c>
      <c r="CV247" s="25">
        <v>11.814755700733349</v>
      </c>
      <c r="CW247" s="25">
        <v>8.4914975501875958</v>
      </c>
      <c r="CX247" s="25">
        <v>10.990657036412333</v>
      </c>
      <c r="CY247" s="25">
        <v>29.487932421631577</v>
      </c>
      <c r="CZ247" s="25">
        <v>11.531860245484109</v>
      </c>
      <c r="DA247" s="25">
        <v>8.2881750163954671</v>
      </c>
      <c r="DB247" s="25">
        <v>9.4612260752752348</v>
      </c>
      <c r="DC247" s="25">
        <v>29.968593080631578</v>
      </c>
      <c r="DD247" s="25">
        <v>11.540832033813732</v>
      </c>
      <c r="DE247" s="25">
        <v>8.294623217319085</v>
      </c>
      <c r="DF247" s="25">
        <v>8.3559995383752153</v>
      </c>
      <c r="DG247" s="25">
        <v>30.49512549863158</v>
      </c>
      <c r="DH247" s="25">
        <v>12.068680365002905</v>
      </c>
      <c r="DI247" s="25">
        <v>8.6739982060787124</v>
      </c>
      <c r="DJ247" s="25">
        <v>7.624127427273514</v>
      </c>
      <c r="DK247" s="25">
        <v>30.976623292631579</v>
      </c>
      <c r="DL247" s="25">
        <v>12.28329216596924</v>
      </c>
      <c r="DM247" s="25">
        <v>8.8282439330583973</v>
      </c>
      <c r="DN247" s="25">
        <v>7.1488535359045358</v>
      </c>
      <c r="DO247" s="27">
        <v>28.40689243663158</v>
      </c>
      <c r="DP247" s="27">
        <v>12.710931174089071</v>
      </c>
      <c r="DQ247" s="27">
        <v>9.1355965082444239</v>
      </c>
      <c r="DR247" s="27">
        <v>13.935356521980109</v>
      </c>
      <c r="DS247" s="27">
        <v>28.396509341631578</v>
      </c>
      <c r="DT247" s="27">
        <v>12.646979982738534</v>
      </c>
      <c r="DU247" s="27">
        <v>9.0896335278460274</v>
      </c>
      <c r="DV247" s="27">
        <v>13.841788009683061</v>
      </c>
      <c r="DW247" s="27">
        <v>28.452439822631579</v>
      </c>
      <c r="DX247" s="27">
        <v>12.36753529283996</v>
      </c>
      <c r="DY247" s="27">
        <v>8.8887911270556863</v>
      </c>
      <c r="DZ247" s="27">
        <v>13.624173804257714</v>
      </c>
      <c r="EA247" s="27">
        <v>28.52998736663158</v>
      </c>
      <c r="EB247" s="27">
        <v>12.033786968689588</v>
      </c>
      <c r="EC247" s="27">
        <v>8.6489196351105573</v>
      </c>
      <c r="ED247" s="27">
        <v>13.167112208848868</v>
      </c>
      <c r="EE247" s="27">
        <v>28.623804241631579</v>
      </c>
      <c r="EF247" s="27">
        <v>11.702847509194349</v>
      </c>
      <c r="EG247" s="27">
        <v>8.4110669294985581</v>
      </c>
      <c r="EH247" s="27">
        <v>12.789009667091369</v>
      </c>
      <c r="EI247" s="27">
        <v>28.730413251631578</v>
      </c>
      <c r="EJ247" s="27">
        <v>11.347949895449867</v>
      </c>
      <c r="EK247" s="27">
        <v>8.1559950267006336</v>
      </c>
      <c r="EL247" s="27">
        <v>12.26126288454595</v>
      </c>
      <c r="EM247" s="27">
        <v>28.850250041631579</v>
      </c>
      <c r="EN247" s="27">
        <v>11.037620683314328</v>
      </c>
      <c r="EO247" s="27">
        <v>7.9329553116740232</v>
      </c>
      <c r="EP247" s="27">
        <v>11.729871239348977</v>
      </c>
      <c r="EQ247" s="27">
        <v>28.986219299631578</v>
      </c>
      <c r="ER247" s="27">
        <v>10.930302570033932</v>
      </c>
      <c r="ES247" s="27">
        <v>7.8558236706063482</v>
      </c>
      <c r="ET247" s="27">
        <v>11.292429412415403</v>
      </c>
      <c r="EU247" s="27">
        <v>29.13460580863158</v>
      </c>
      <c r="EV247" s="27">
        <v>10.783949356153101</v>
      </c>
      <c r="EW247" s="27">
        <v>7.750636734150774</v>
      </c>
      <c r="EX247" s="27">
        <v>10.664006933729041</v>
      </c>
      <c r="EY247" s="27">
        <v>29.292739135631578</v>
      </c>
      <c r="EZ247" s="27">
        <v>10.626380167105996</v>
      </c>
      <c r="FA247" s="27">
        <v>7.6373886555048918</v>
      </c>
      <c r="FB247" s="27">
        <v>9.9998749260346713</v>
      </c>
      <c r="FC247" s="27">
        <v>30.05263738063158</v>
      </c>
      <c r="FD247" s="27">
        <v>10.078680784536132</v>
      </c>
      <c r="FE247" s="27">
        <v>7.2437463252582681</v>
      </c>
      <c r="FF247" s="27">
        <v>7.7910832946556994</v>
      </c>
      <c r="FG247" s="27">
        <v>30.73568877763158</v>
      </c>
      <c r="FH247" s="27">
        <v>10.130406108341505</v>
      </c>
      <c r="FI247" s="27">
        <v>7.280922333929249</v>
      </c>
      <c r="FJ247" s="27">
        <v>6.5817152809143735</v>
      </c>
      <c r="FK247" s="27">
        <v>31.351592917631578</v>
      </c>
      <c r="FL247" s="27">
        <v>11.10968348611982</v>
      </c>
      <c r="FM247" s="27">
        <v>7.9847482669396586</v>
      </c>
      <c r="FN247" s="27">
        <v>6.1352767560724217</v>
      </c>
      <c r="FO247" s="27">
        <v>31.87273316763158</v>
      </c>
      <c r="FP247" s="27">
        <v>11.416957043179659</v>
      </c>
      <c r="FQ247" s="27">
        <v>8.2055918224986701</v>
      </c>
      <c r="FR247" s="27">
        <v>6.1424573010722341</v>
      </c>
      <c r="FS247" s="28">
        <v>28.407844642631581</v>
      </c>
      <c r="FT247" s="28">
        <v>12.710931174089071</v>
      </c>
      <c r="FU247" s="28">
        <v>9.1355965082444239</v>
      </c>
      <c r="FV247" s="28">
        <v>13.935356521980109</v>
      </c>
      <c r="FW247" s="28">
        <v>28.39098168763158</v>
      </c>
      <c r="FX247" s="28">
        <v>12.648749309145376</v>
      </c>
      <c r="FY247" s="28">
        <v>9.090905177571992</v>
      </c>
      <c r="FZ247" s="28">
        <v>13.833537921450116</v>
      </c>
      <c r="GA247" s="28">
        <v>28.452103013631579</v>
      </c>
      <c r="GB247" s="28">
        <v>12.341065991103969</v>
      </c>
      <c r="GC247" s="28">
        <v>8.8697671187274896</v>
      </c>
      <c r="GD247" s="28">
        <v>13.61819415873553</v>
      </c>
      <c r="GE247" s="28">
        <v>28.545050336631579</v>
      </c>
      <c r="GF247" s="28">
        <v>11.932438478668194</v>
      </c>
      <c r="GG247" s="28">
        <v>8.5760784798187508</v>
      </c>
      <c r="GH247" s="28">
        <v>13.160084828750623</v>
      </c>
      <c r="GI247" s="28">
        <v>28.664816728631578</v>
      </c>
      <c r="GJ247" s="28">
        <v>11.541307781263177</v>
      </c>
      <c r="GK247" s="28">
        <v>8.2949651463782867</v>
      </c>
      <c r="GL247" s="28">
        <v>12.817440261449287</v>
      </c>
      <c r="GM247" s="28">
        <v>28.821120879631579</v>
      </c>
      <c r="GN247" s="28">
        <v>11.119605394413238</v>
      </c>
      <c r="GO247" s="28">
        <v>7.9918793377887587</v>
      </c>
      <c r="GP247" s="28">
        <v>12.323964361749821</v>
      </c>
      <c r="GQ247" s="28">
        <v>29.01058192263158</v>
      </c>
      <c r="GR247" s="28">
        <v>10.739248152328704</v>
      </c>
      <c r="GS247" s="28">
        <v>7.7185090988123868</v>
      </c>
      <c r="GT247" s="28">
        <v>11.819466617782597</v>
      </c>
      <c r="GU247" s="28">
        <v>29.239620542631577</v>
      </c>
      <c r="GV247" s="28">
        <v>10.557191497214472</v>
      </c>
      <c r="GW247" s="28">
        <v>7.5876613961551165</v>
      </c>
      <c r="GX247" s="28">
        <v>11.406291228432471</v>
      </c>
      <c r="GY247" s="28">
        <v>29.50022993263158</v>
      </c>
      <c r="GZ247" s="28">
        <v>10.349464136838744</v>
      </c>
      <c r="HA247" s="28">
        <v>7.4383636521799312</v>
      </c>
      <c r="HB247" s="28">
        <v>10.862236854536867</v>
      </c>
      <c r="HC247" s="28">
        <v>29.809098978631578</v>
      </c>
      <c r="HD247" s="28">
        <v>10.132256403777388</v>
      </c>
      <c r="HE247" s="28">
        <v>7.2822521776906362</v>
      </c>
      <c r="HF247" s="28">
        <v>10.300998918330443</v>
      </c>
      <c r="HG247" s="28">
        <v>31.429363205631578</v>
      </c>
      <c r="HH247" s="28">
        <v>9.0119711483769223</v>
      </c>
      <c r="HI247" s="28">
        <v>6.4770811066414158</v>
      </c>
      <c r="HJ247" s="28">
        <v>7.1056451928892415</v>
      </c>
      <c r="HK247" s="28">
        <v>33.186565976631577</v>
      </c>
      <c r="HL247" s="28">
        <v>7.6008025993231936</v>
      </c>
      <c r="HM247" s="28">
        <v>5.4628464850615783</v>
      </c>
      <c r="HN247" s="28">
        <v>0.74278894084732627</v>
      </c>
      <c r="HO247" s="28">
        <v>34.301441411631579</v>
      </c>
      <c r="HP247" s="28">
        <v>6.9200314415745838</v>
      </c>
      <c r="HQ247" s="28">
        <v>4.9735628498610733</v>
      </c>
      <c r="HR247" s="28">
        <v>-4.3389344608574305</v>
      </c>
      <c r="HS247" s="28">
        <v>34.856876532631581</v>
      </c>
      <c r="HT247" s="28">
        <v>6.2747798568244679</v>
      </c>
      <c r="HU247" s="28">
        <v>4.5098078311415435</v>
      </c>
      <c r="HV247" s="28">
        <v>-7.6856354057677976</v>
      </c>
      <c r="HW247" s="29">
        <v>28.407844642631581</v>
      </c>
      <c r="HX247" s="29">
        <v>12.710931174089071</v>
      </c>
      <c r="HY247" s="29">
        <v>9.1355965082444239</v>
      </c>
      <c r="HZ247" s="29">
        <v>13.935356521980109</v>
      </c>
      <c r="IA247" s="29">
        <v>28.374488566631577</v>
      </c>
      <c r="IB247" s="29">
        <v>12.673040079612081</v>
      </c>
      <c r="IC247" s="29">
        <v>9.1083634325824949</v>
      </c>
      <c r="ID247" s="29">
        <v>13.909752724951005</v>
      </c>
      <c r="IE247" s="29">
        <v>28.454990585631577</v>
      </c>
      <c r="IF247" s="29">
        <v>12.379312653802241</v>
      </c>
      <c r="IG247" s="29">
        <v>8.8972557482710588</v>
      </c>
      <c r="IH247" s="29">
        <v>13.572562753679655</v>
      </c>
      <c r="II247" s="29">
        <v>28.548203184631578</v>
      </c>
      <c r="IJ247" s="29">
        <v>12.018038539175008</v>
      </c>
      <c r="IK247" s="29">
        <v>8.6376009287378093</v>
      </c>
      <c r="IL247" s="29">
        <v>13.119159152236724</v>
      </c>
      <c r="IM247" s="29">
        <v>28.664643500631577</v>
      </c>
      <c r="IN247" s="29">
        <v>11.727051950161421</v>
      </c>
      <c r="IO247" s="29">
        <v>8.4284631377978787</v>
      </c>
      <c r="IP247" s="29">
        <v>12.822924883238096</v>
      </c>
      <c r="IQ247" s="29">
        <v>28.824814909631577</v>
      </c>
      <c r="IR247" s="29">
        <v>11.331169899826143</v>
      </c>
      <c r="IS247" s="29">
        <v>8.1439349134540961</v>
      </c>
      <c r="IT247" s="29">
        <v>12.399220694267656</v>
      </c>
      <c r="IU247" s="29">
        <v>29.036180519631579</v>
      </c>
      <c r="IV247" s="29">
        <v>10.994300273971163</v>
      </c>
      <c r="IW247" s="29">
        <v>7.9018200805166172</v>
      </c>
      <c r="IX247" s="29">
        <v>11.944515140728344</v>
      </c>
      <c r="IY247" s="29">
        <v>29.29252240663158</v>
      </c>
      <c r="IZ247" s="29">
        <v>10.888781304752717</v>
      </c>
      <c r="JA247" s="29">
        <v>7.8259815197107319</v>
      </c>
      <c r="JB247" s="29">
        <v>11.591798614686221</v>
      </c>
      <c r="JC247" s="29">
        <v>29.598897227631578</v>
      </c>
      <c r="JD247" s="29">
        <v>10.751044513430557</v>
      </c>
      <c r="JE247" s="29">
        <v>7.7269873758021754</v>
      </c>
      <c r="JF247" s="29">
        <v>10.931806185406906</v>
      </c>
      <c r="JG247" s="29">
        <v>29.996591163631578</v>
      </c>
      <c r="JH247" s="29">
        <v>10.474194017514176</v>
      </c>
      <c r="JI247" s="29">
        <v>7.5280094733055334</v>
      </c>
      <c r="JJ247" s="29">
        <v>9.3677829813264921</v>
      </c>
      <c r="JK247" s="29">
        <v>31.858185950631579</v>
      </c>
      <c r="JL247" s="29">
        <v>10.494769778107777</v>
      </c>
      <c r="JM247" s="29">
        <v>7.5427976775730974</v>
      </c>
      <c r="JN247" s="29">
        <v>2.3623696437874599</v>
      </c>
      <c r="JO247" s="29">
        <v>33.342441986631577</v>
      </c>
      <c r="JP247" s="29">
        <v>9.0441526767628062</v>
      </c>
      <c r="JQ247" s="29">
        <v>6.5002106047344705</v>
      </c>
      <c r="JR247" s="29">
        <v>-3.3736867326642539</v>
      </c>
      <c r="JS247" s="29">
        <v>33.993962336631583</v>
      </c>
      <c r="JT247" s="29">
        <v>8.5962596760381516</v>
      </c>
      <c r="JU247" s="29">
        <v>6.1783010862699035</v>
      </c>
      <c r="JV247" s="29">
        <v>-6.773643281899929</v>
      </c>
      <c r="JW247" s="29">
        <v>34.043820540631579</v>
      </c>
      <c r="JX247" s="29">
        <v>8.5748265920864775</v>
      </c>
      <c r="JY247" s="29">
        <v>6.1628967068245197</v>
      </c>
      <c r="JZ247" s="29">
        <v>-6.0395095809587289</v>
      </c>
    </row>
    <row r="248" spans="1:286" ht="15" thickBot="1" x14ac:dyDescent="0.4">
      <c r="A248" s="2"/>
      <c r="B248" s="74" t="s">
        <v>718</v>
      </c>
      <c r="C248" s="74" t="s">
        <v>446</v>
      </c>
      <c r="D248" s="74" t="s">
        <v>850</v>
      </c>
      <c r="E248" s="87">
        <v>349973</v>
      </c>
      <c r="F248" s="84">
        <v>530340</v>
      </c>
      <c r="G248" s="22">
        <v>31.860483367</v>
      </c>
      <c r="H248" s="22">
        <v>8.0278002699055317</v>
      </c>
      <c r="I248" s="22">
        <v>5.7697381183317162</v>
      </c>
      <c r="J248" s="22">
        <v>10.407981981535023</v>
      </c>
      <c r="K248" s="22">
        <v>31.848334780999998</v>
      </c>
      <c r="L248" s="22">
        <v>7.8292688974163722</v>
      </c>
      <c r="M248" s="22">
        <v>5.6270497119161327</v>
      </c>
      <c r="N248" s="22">
        <v>9.6448542279915301</v>
      </c>
      <c r="O248" s="22">
        <v>31.931092166999999</v>
      </c>
      <c r="P248" s="22">
        <v>7.4983776552219377</v>
      </c>
      <c r="Q248" s="22">
        <v>5.3892316610276003</v>
      </c>
      <c r="R248" s="22">
        <v>9.7079158389654552</v>
      </c>
      <c r="S248" s="22">
        <v>32.040961371999998</v>
      </c>
      <c r="T248" s="22">
        <v>7.0192438986099903</v>
      </c>
      <c r="U248" s="22">
        <v>5.0448687961881697</v>
      </c>
      <c r="V248" s="22">
        <v>9.3641955445706699</v>
      </c>
      <c r="W248" s="22">
        <v>32.152688374999997</v>
      </c>
      <c r="X248" s="22">
        <v>6.636667447757624</v>
      </c>
      <c r="Y248" s="22">
        <v>4.7699035681749757</v>
      </c>
      <c r="Z248" s="22">
        <v>9.2378327031214056</v>
      </c>
      <c r="AA248" s="22">
        <v>32.264560467000003</v>
      </c>
      <c r="AB248" s="22">
        <v>6.3508338081774793</v>
      </c>
      <c r="AC248" s="22">
        <v>4.5644693034524852</v>
      </c>
      <c r="AD248" s="22">
        <v>8.8713627525748748</v>
      </c>
      <c r="AE248" s="22">
        <v>32.391094076999998</v>
      </c>
      <c r="AF248" s="22">
        <v>6.0423179036387937</v>
      </c>
      <c r="AG248" s="22">
        <v>4.3427328482990752</v>
      </c>
      <c r="AH248" s="22">
        <v>8.6096984521022932</v>
      </c>
      <c r="AI248" s="22">
        <v>32.551905816000001</v>
      </c>
      <c r="AJ248" s="22">
        <v>5.9507119086538225</v>
      </c>
      <c r="AK248" s="22">
        <v>4.2768938160159866</v>
      </c>
      <c r="AL248" s="22">
        <v>8.3424225580621822</v>
      </c>
      <c r="AM248" s="22">
        <v>32.733529916999998</v>
      </c>
      <c r="AN248" s="22">
        <v>5.8156031845334999</v>
      </c>
      <c r="AO248" s="22">
        <v>4.1797885157510413</v>
      </c>
      <c r="AP248" s="22">
        <v>7.9220966645175608</v>
      </c>
      <c r="AQ248" s="22">
        <v>32.947353507000003</v>
      </c>
      <c r="AR248" s="22">
        <v>5.6467729310368862</v>
      </c>
      <c r="AS248" s="22">
        <v>4.0584468883591978</v>
      </c>
      <c r="AT248" s="22">
        <v>7.3169621212541571</v>
      </c>
      <c r="AU248" s="22">
        <v>24.504979399016342</v>
      </c>
      <c r="AV248" s="22">
        <v>4.0345580117138917</v>
      </c>
      <c r="AW248" s="22">
        <v>2.8997162819398583</v>
      </c>
      <c r="AX248" s="22">
        <v>0.18946314882312265</v>
      </c>
      <c r="AY248" s="22">
        <v>16.542791709058882</v>
      </c>
      <c r="AZ248" s="22">
        <v>2.7236445189003828</v>
      </c>
      <c r="BA248" s="22">
        <v>1.9575369432639997</v>
      </c>
      <c r="BB248" s="22">
        <v>-5.4388070688382371</v>
      </c>
      <c r="BC248" s="22">
        <v>12.4498557472832</v>
      </c>
      <c r="BD248" s="22">
        <v>2.0497738207402838</v>
      </c>
      <c r="BE248" s="22">
        <v>1.4732128042371975</v>
      </c>
      <c r="BF248" s="22">
        <v>-7.4300530366404516</v>
      </c>
      <c r="BG248" s="22">
        <v>9.7943864937262592</v>
      </c>
      <c r="BH248" s="22">
        <v>1.6125710556472383</v>
      </c>
      <c r="BI248" s="22">
        <v>1.1589865686077629</v>
      </c>
      <c r="BJ248" s="22">
        <v>-8.384992461104936</v>
      </c>
      <c r="BK248" s="25">
        <v>31.860244198</v>
      </c>
      <c r="BL248" s="25">
        <v>8.0278002699055317</v>
      </c>
      <c r="BM248" s="25">
        <v>5.7697381183317162</v>
      </c>
      <c r="BN248" s="25">
        <v>10.407981981535023</v>
      </c>
      <c r="BO248" s="25">
        <v>31.839334725000001</v>
      </c>
      <c r="BP248" s="25">
        <v>7.921343308407069</v>
      </c>
      <c r="BQ248" s="25">
        <v>5.6932254040054691</v>
      </c>
      <c r="BR248" s="25">
        <v>10.030949456882094</v>
      </c>
      <c r="BS248" s="25">
        <v>31.881048452000002</v>
      </c>
      <c r="BT248" s="25">
        <v>7.9251208896533996</v>
      </c>
      <c r="BU248" s="25">
        <v>5.6959404260263522</v>
      </c>
      <c r="BV248" s="25">
        <v>10.266329802150683</v>
      </c>
      <c r="BW248" s="25">
        <v>31.949043693</v>
      </c>
      <c r="BX248" s="25">
        <v>7.8228428774086973</v>
      </c>
      <c r="BY248" s="25">
        <v>5.622431204810713</v>
      </c>
      <c r="BZ248" s="25">
        <v>10.102855409828855</v>
      </c>
      <c r="CA248" s="25">
        <v>32.015841475000002</v>
      </c>
      <c r="CB248" s="25">
        <v>7.7745235658595142</v>
      </c>
      <c r="CC248" s="25">
        <v>5.5877031642113488</v>
      </c>
      <c r="CD248" s="25">
        <v>10.227713467923813</v>
      </c>
      <c r="CE248" s="25">
        <v>32.095518867999999</v>
      </c>
      <c r="CF248" s="25">
        <v>7.6629803610400833</v>
      </c>
      <c r="CG248" s="25">
        <v>5.5075348666641144</v>
      </c>
      <c r="CH248" s="25">
        <v>10.030154258930729</v>
      </c>
      <c r="CI248" s="25">
        <v>32.217915103999999</v>
      </c>
      <c r="CJ248" s="25">
        <v>7.5750807674142608</v>
      </c>
      <c r="CK248" s="25">
        <v>5.4443596980154876</v>
      </c>
      <c r="CL248" s="25">
        <v>9.8741809913789673</v>
      </c>
      <c r="CM248" s="25">
        <v>32.374318049999999</v>
      </c>
      <c r="CN248" s="25">
        <v>7.4813090586546274</v>
      </c>
      <c r="CO248" s="25">
        <v>5.3769641246004651</v>
      </c>
      <c r="CP248" s="25">
        <v>9.6349848985944533</v>
      </c>
      <c r="CQ248" s="25">
        <v>32.562909859999998</v>
      </c>
      <c r="CR248" s="25">
        <v>7.3314571325888167</v>
      </c>
      <c r="CS248" s="25">
        <v>5.2692625948092271</v>
      </c>
      <c r="CT248" s="25">
        <v>9.125688859127898</v>
      </c>
      <c r="CU248" s="25">
        <v>32.787238672999997</v>
      </c>
      <c r="CV248" s="25">
        <v>7.180320154331155</v>
      </c>
      <c r="CW248" s="25">
        <v>5.1606374727055151</v>
      </c>
      <c r="CX248" s="25">
        <v>8.6084188074886718</v>
      </c>
      <c r="CY248" s="25">
        <v>33.64591557</v>
      </c>
      <c r="CZ248" s="25">
        <v>6.6595198683957744</v>
      </c>
      <c r="DA248" s="25">
        <v>4.7863280528431327</v>
      </c>
      <c r="DB248" s="25">
        <v>7.3002215542582576</v>
      </c>
      <c r="DC248" s="25">
        <v>34.789865501000001</v>
      </c>
      <c r="DD248" s="25">
        <v>6.155867103046476</v>
      </c>
      <c r="DE248" s="25">
        <v>4.4243428936541598</v>
      </c>
      <c r="DF248" s="25">
        <v>5.8042230201198031</v>
      </c>
      <c r="DG248" s="25">
        <v>35.702170114607384</v>
      </c>
      <c r="DH248" s="25">
        <v>5.8780900863456154</v>
      </c>
      <c r="DI248" s="25">
        <v>4.2246990824268682</v>
      </c>
      <c r="DJ248" s="25">
        <v>4.4059677716425583</v>
      </c>
      <c r="DK248" s="25">
        <v>32.867562361745719</v>
      </c>
      <c r="DL248" s="25">
        <v>5.4113935332428849</v>
      </c>
      <c r="DM248" s="25">
        <v>3.8892750806333445</v>
      </c>
      <c r="DN248" s="25">
        <v>3.2441105798245573</v>
      </c>
      <c r="DO248" s="27">
        <v>31.860483367</v>
      </c>
      <c r="DP248" s="27">
        <v>8.0278002699055317</v>
      </c>
      <c r="DQ248" s="27">
        <v>5.7697381183317162</v>
      </c>
      <c r="DR248" s="27">
        <v>10.407981981535023</v>
      </c>
      <c r="DS248" s="27">
        <v>31.846904250000001</v>
      </c>
      <c r="DT248" s="27">
        <v>7.8298062544426621</v>
      </c>
      <c r="DU248" s="27">
        <v>5.6274359209912834</v>
      </c>
      <c r="DV248" s="27">
        <v>9.645953841802104</v>
      </c>
      <c r="DW248" s="27">
        <v>31.929734924000002</v>
      </c>
      <c r="DX248" s="27">
        <v>7.4984265839569781</v>
      </c>
      <c r="DY248" s="27">
        <v>5.3892668270728628</v>
      </c>
      <c r="DZ248" s="27">
        <v>9.710035860186494</v>
      </c>
      <c r="EA248" s="27">
        <v>32.037677981000002</v>
      </c>
      <c r="EB248" s="27">
        <v>7.0331823032314169</v>
      </c>
      <c r="EC248" s="27">
        <v>5.0548866020315035</v>
      </c>
      <c r="ED248" s="27">
        <v>9.3678465040825856</v>
      </c>
      <c r="EE248" s="27">
        <v>32.147885137999999</v>
      </c>
      <c r="EF248" s="27">
        <v>6.6143730680907273</v>
      </c>
      <c r="EG248" s="27">
        <v>4.7538801585404746</v>
      </c>
      <c r="EH248" s="27">
        <v>9.2419808651718114</v>
      </c>
      <c r="EI248" s="27">
        <v>32.267335357</v>
      </c>
      <c r="EJ248" s="27">
        <v>6.3425221344051659</v>
      </c>
      <c r="EK248" s="27">
        <v>4.5584955398586109</v>
      </c>
      <c r="EL248" s="27">
        <v>8.8699340861796259</v>
      </c>
      <c r="EM248" s="27">
        <v>32.410797393999999</v>
      </c>
      <c r="EN248" s="27">
        <v>6.0649709590519505</v>
      </c>
      <c r="EO248" s="27">
        <v>4.3590140452546029</v>
      </c>
      <c r="EP248" s="27">
        <v>8.5948565425890422</v>
      </c>
      <c r="EQ248" s="27">
        <v>32.574557163000001</v>
      </c>
      <c r="ER248" s="27">
        <v>5.9577929240040373</v>
      </c>
      <c r="ES248" s="27">
        <v>4.2819830811706998</v>
      </c>
      <c r="ET248" s="27">
        <v>8.3269241234949973</v>
      </c>
      <c r="EU248" s="27">
        <v>32.755122622000002</v>
      </c>
      <c r="EV248" s="27">
        <v>5.8377235731846735</v>
      </c>
      <c r="EW248" s="27">
        <v>4.1956868746167251</v>
      </c>
      <c r="EX248" s="27">
        <v>7.9021953035469821</v>
      </c>
      <c r="EY248" s="27">
        <v>32.956454102999999</v>
      </c>
      <c r="EZ248" s="27">
        <v>5.6646352290081161</v>
      </c>
      <c r="FA248" s="27">
        <v>4.0712848736130116</v>
      </c>
      <c r="FB248" s="27">
        <v>7.3498824453482499</v>
      </c>
      <c r="FC248" s="27">
        <v>24.714085911863339</v>
      </c>
      <c r="FD248" s="27">
        <v>4.0689858046522636</v>
      </c>
      <c r="FE248" s="27">
        <v>2.9244602145948861</v>
      </c>
      <c r="FF248" s="27">
        <v>0.54540648312367779</v>
      </c>
      <c r="FG248" s="27">
        <v>17.586387281822969</v>
      </c>
      <c r="FH248" s="27">
        <v>2.8954645727157922</v>
      </c>
      <c r="FI248" s="27">
        <v>2.0810273990129993</v>
      </c>
      <c r="FJ248" s="27">
        <v>-4.3350920450699917</v>
      </c>
      <c r="FK248" s="27">
        <v>13.863297438838833</v>
      </c>
      <c r="FL248" s="27">
        <v>2.2824862180004555</v>
      </c>
      <c r="FM248" s="27">
        <v>1.6404677861671559</v>
      </c>
      <c r="FN248" s="27">
        <v>-5.9880101051323109</v>
      </c>
      <c r="FO248" s="27">
        <v>12.016492458150889</v>
      </c>
      <c r="FP248" s="27">
        <v>1.9784238595066241</v>
      </c>
      <c r="FQ248" s="27">
        <v>1.4219321822448192</v>
      </c>
      <c r="FR248" s="27">
        <v>-6.2832903598935914</v>
      </c>
      <c r="FS248" s="28">
        <v>31.861306496000001</v>
      </c>
      <c r="FT248" s="28">
        <v>8.0278002699055264</v>
      </c>
      <c r="FU248" s="28">
        <v>5.7697381183317127</v>
      </c>
      <c r="FV248" s="28">
        <v>10.407981981535023</v>
      </c>
      <c r="FW248" s="28">
        <v>31.833512325000001</v>
      </c>
      <c r="FX248" s="28">
        <v>7.8193923653076931</v>
      </c>
      <c r="FY248" s="28">
        <v>5.6199512538244436</v>
      </c>
      <c r="FZ248" s="28">
        <v>9.6505168933394323</v>
      </c>
      <c r="GA248" s="28">
        <v>31.917127970999999</v>
      </c>
      <c r="GB248" s="28">
        <v>7.5154763003049228</v>
      </c>
      <c r="GC248" s="28">
        <v>5.4015207939145951</v>
      </c>
      <c r="GD248" s="28">
        <v>9.7358389780409951</v>
      </c>
      <c r="GE248" s="28">
        <v>32.043678589000002</v>
      </c>
      <c r="GF248" s="28">
        <v>7.0038699281669698</v>
      </c>
      <c r="GG248" s="28">
        <v>5.0338192209231085</v>
      </c>
      <c r="GH248" s="28">
        <v>9.3369289404813038</v>
      </c>
      <c r="GI248" s="28">
        <v>32.192899068000003</v>
      </c>
      <c r="GJ248" s="28">
        <v>6.5894743179608763</v>
      </c>
      <c r="GK248" s="28">
        <v>4.7359849365751785</v>
      </c>
      <c r="GL248" s="28">
        <v>9.21905611618687</v>
      </c>
      <c r="GM248" s="28">
        <v>32.411137054000001</v>
      </c>
      <c r="GN248" s="28">
        <v>6.0886759113805056</v>
      </c>
      <c r="GO248" s="28">
        <v>4.3760512612346805</v>
      </c>
      <c r="GP248" s="28">
        <v>8.7639302573721096</v>
      </c>
      <c r="GQ248" s="28">
        <v>32.70032896</v>
      </c>
      <c r="GR248" s="28">
        <v>5.6098319252844782</v>
      </c>
      <c r="GS248" s="28">
        <v>4.0318966601705126</v>
      </c>
      <c r="GT248" s="28">
        <v>8.2775038549293178</v>
      </c>
      <c r="GU248" s="28">
        <v>32.30397056886963</v>
      </c>
      <c r="GV248" s="28">
        <v>5.3186024418381841</v>
      </c>
      <c r="GW248" s="28">
        <v>3.8225842962192966</v>
      </c>
      <c r="GX248" s="28">
        <v>7.8594527232205742</v>
      </c>
      <c r="GY248" s="28">
        <v>30.462330427294724</v>
      </c>
      <c r="GZ248" s="28">
        <v>5.0153904347232876</v>
      </c>
      <c r="HA248" s="28">
        <v>3.6046598565760974</v>
      </c>
      <c r="HB248" s="28">
        <v>7.274598211551119</v>
      </c>
      <c r="HC248" s="28">
        <v>28.349105005068271</v>
      </c>
      <c r="HD248" s="28">
        <v>4.667463981941065</v>
      </c>
      <c r="HE248" s="28">
        <v>3.35459826442127</v>
      </c>
      <c r="HF248" s="28">
        <v>6.5448560222658507</v>
      </c>
      <c r="HG248" s="28">
        <v>9.2444065710803045</v>
      </c>
      <c r="HH248" s="28">
        <v>1.5220210548877153</v>
      </c>
      <c r="HI248" s="28">
        <v>1.0939065001666317</v>
      </c>
      <c r="HJ248" s="28">
        <v>-5.698200326401242</v>
      </c>
      <c r="HK248" s="28">
        <v>2.6844262295081971</v>
      </c>
      <c r="HL248" s="28">
        <v>0.44197031039136303</v>
      </c>
      <c r="HM248" s="28">
        <v>0.31765276430649858</v>
      </c>
      <c r="HN248" s="28">
        <v>-15.085270350940611</v>
      </c>
      <c r="HO248" s="28">
        <v>2.6844262295081971</v>
      </c>
      <c r="HP248" s="28">
        <v>0.44197031039136303</v>
      </c>
      <c r="HQ248" s="28">
        <v>0.31765276430649858</v>
      </c>
      <c r="HR248" s="28">
        <v>-19.726309433247643</v>
      </c>
      <c r="HS248" s="28">
        <v>2.6844262295081971</v>
      </c>
      <c r="HT248" s="28">
        <v>0.44197031039136303</v>
      </c>
      <c r="HU248" s="28">
        <v>0.31765276430649858</v>
      </c>
      <c r="HV248" s="28">
        <v>-21.413354366550344</v>
      </c>
      <c r="HW248" s="29">
        <v>31.861306496000001</v>
      </c>
      <c r="HX248" s="29">
        <v>8.0278002699055317</v>
      </c>
      <c r="HY248" s="29">
        <v>5.7697381183317162</v>
      </c>
      <c r="HZ248" s="29">
        <v>10.407981981535023</v>
      </c>
      <c r="IA248" s="29">
        <v>31.832973377999998</v>
      </c>
      <c r="IB248" s="29">
        <v>7.8346535880776615</v>
      </c>
      <c r="IC248" s="29">
        <v>5.630919795116923</v>
      </c>
      <c r="ID248" s="29">
        <v>9.6807835061802585</v>
      </c>
      <c r="IE248" s="29">
        <v>31.966700320000001</v>
      </c>
      <c r="IF248" s="29">
        <v>7.4564318951566992</v>
      </c>
      <c r="IG248" s="29">
        <v>5.3590844173725651</v>
      </c>
      <c r="IH248" s="29">
        <v>9.6826960095156807</v>
      </c>
      <c r="II248" s="29">
        <v>32.120826465999997</v>
      </c>
      <c r="IJ248" s="29">
        <v>6.9413594604677229</v>
      </c>
      <c r="IK248" s="29">
        <v>4.9888917169801967</v>
      </c>
      <c r="IL248" s="29">
        <v>9.2465265523632105</v>
      </c>
      <c r="IM248" s="29">
        <v>32.3002349</v>
      </c>
      <c r="IN248" s="29">
        <v>6.6168263522041864</v>
      </c>
      <c r="IO248" s="29">
        <v>4.7556433821370536</v>
      </c>
      <c r="IP248" s="29">
        <v>9.0489901161302519</v>
      </c>
      <c r="IQ248" s="29">
        <v>32.588047375000002</v>
      </c>
      <c r="IR248" s="29">
        <v>5.7070279684700465</v>
      </c>
      <c r="IS248" s="29">
        <v>4.1017533701613038</v>
      </c>
      <c r="IT248" s="29">
        <v>8.5600685007551469</v>
      </c>
      <c r="IU248" s="29">
        <v>31.064282036672754</v>
      </c>
      <c r="IV248" s="29">
        <v>5.1144971774279027</v>
      </c>
      <c r="IW248" s="29">
        <v>3.6758898239321787</v>
      </c>
      <c r="IX248" s="29">
        <v>7.9819542237754071</v>
      </c>
      <c r="IY248" s="29">
        <v>28.751275261650658</v>
      </c>
      <c r="IZ248" s="29">
        <v>4.7336782482069912</v>
      </c>
      <c r="JA248" s="29">
        <v>3.4021877613204468</v>
      </c>
      <c r="JB248" s="29">
        <v>7.4045336128248742</v>
      </c>
      <c r="JC248" s="29">
        <v>28.44286343189556</v>
      </c>
      <c r="JD248" s="29">
        <v>4.6829005920259901</v>
      </c>
      <c r="JE248" s="29">
        <v>3.3656928600303186</v>
      </c>
      <c r="JF248" s="29">
        <v>6.6654622049890371</v>
      </c>
      <c r="JG248" s="29">
        <v>25.910727327056787</v>
      </c>
      <c r="JH248" s="29">
        <v>4.2660036894749371</v>
      </c>
      <c r="JI248" s="29">
        <v>3.0660608476245668</v>
      </c>
      <c r="JJ248" s="29">
        <v>4.2434614222934535</v>
      </c>
      <c r="JK248" s="29">
        <v>3.3942462847649999</v>
      </c>
      <c r="JL248" s="29">
        <v>0.55883677023121459</v>
      </c>
      <c r="JM248" s="29">
        <v>0.40164699004978666</v>
      </c>
      <c r="JN248" s="29">
        <v>-13.330832363831441</v>
      </c>
      <c r="JO248" s="29">
        <v>2.6844262295081971</v>
      </c>
      <c r="JP248" s="29">
        <v>0.44197031039136303</v>
      </c>
      <c r="JQ248" s="29">
        <v>0.31765276430649858</v>
      </c>
      <c r="JR248" s="29">
        <v>-18.40831167283811</v>
      </c>
      <c r="JS248" s="29">
        <v>2.6844262295081971</v>
      </c>
      <c r="JT248" s="29">
        <v>0.44197031039136303</v>
      </c>
      <c r="JU248" s="29">
        <v>0.31765276430649858</v>
      </c>
      <c r="JV248" s="29">
        <v>-21.492213774631438</v>
      </c>
      <c r="JW248" s="29">
        <v>2.6844262295081971</v>
      </c>
      <c r="JX248" s="29">
        <v>0.44197031039136303</v>
      </c>
      <c r="JY248" s="29">
        <v>0.31765276430649858</v>
      </c>
      <c r="JZ248" s="29">
        <v>-20.277069694915852</v>
      </c>
    </row>
    <row r="249" spans="1:286" ht="15" thickBot="1" x14ac:dyDescent="0.4">
      <c r="A249" s="2"/>
      <c r="B249" s="74" t="s">
        <v>719</v>
      </c>
      <c r="C249" s="74" t="s">
        <v>446</v>
      </c>
      <c r="D249" s="74" t="s">
        <v>850</v>
      </c>
      <c r="E249" s="87">
        <v>349973</v>
      </c>
      <c r="F249" s="84">
        <v>530340</v>
      </c>
      <c r="G249" s="22">
        <v>14.364140589263158</v>
      </c>
      <c r="H249" s="22">
        <v>14.364140589263158</v>
      </c>
      <c r="I249" s="22">
        <v>14.364140589263158</v>
      </c>
      <c r="J249" s="22">
        <v>10.557613996047696</v>
      </c>
      <c r="K249" s="22">
        <v>14.361511589263158</v>
      </c>
      <c r="L249" s="22">
        <v>14.361511589263158</v>
      </c>
      <c r="M249" s="22">
        <v>14.361511589263158</v>
      </c>
      <c r="N249" s="22">
        <v>10.0977664981658</v>
      </c>
      <c r="O249" s="22">
        <v>14.379970787263158</v>
      </c>
      <c r="P249" s="22">
        <v>14.379970787263158</v>
      </c>
      <c r="Q249" s="22">
        <v>14.379970787263158</v>
      </c>
      <c r="R249" s="22">
        <v>9.9801940555076651</v>
      </c>
      <c r="S249" s="22">
        <v>14.416166499263158</v>
      </c>
      <c r="T249" s="22">
        <v>14.416166499263158</v>
      </c>
      <c r="U249" s="22">
        <v>14.416166499263158</v>
      </c>
      <c r="V249" s="22">
        <v>9.8690187939457061</v>
      </c>
      <c r="W249" s="22">
        <v>14.457408849263157</v>
      </c>
      <c r="X249" s="22">
        <v>14.457408849263157</v>
      </c>
      <c r="Y249" s="22">
        <v>14.457408849263157</v>
      </c>
      <c r="Z249" s="22">
        <v>9.8125418778568267</v>
      </c>
      <c r="AA249" s="22">
        <v>14.501024351263158</v>
      </c>
      <c r="AB249" s="22">
        <v>14.501024351263158</v>
      </c>
      <c r="AC249" s="22">
        <v>14.501024351263158</v>
      </c>
      <c r="AD249" s="22">
        <v>9.587713122572465</v>
      </c>
      <c r="AE249" s="22">
        <v>14.550942960263157</v>
      </c>
      <c r="AF249" s="22">
        <v>14.550942960263157</v>
      </c>
      <c r="AG249" s="22">
        <v>14.550942960263157</v>
      </c>
      <c r="AH249" s="22">
        <v>9.4596334423948871</v>
      </c>
      <c r="AI249" s="22">
        <v>14.612578895263157</v>
      </c>
      <c r="AJ249" s="22">
        <v>14.612578895263157</v>
      </c>
      <c r="AK249" s="22">
        <v>14.570931225237391</v>
      </c>
      <c r="AL249" s="22">
        <v>9.4005434775066057</v>
      </c>
      <c r="AM249" s="22">
        <v>14.688078437263158</v>
      </c>
      <c r="AN249" s="22">
        <v>14.688078437263158</v>
      </c>
      <c r="AO249" s="22">
        <v>14.516170553854666</v>
      </c>
      <c r="AP249" s="22">
        <v>9.3079017232500085</v>
      </c>
      <c r="AQ249" s="22">
        <v>14.775657874263157</v>
      </c>
      <c r="AR249" s="22">
        <v>14.775657874263157</v>
      </c>
      <c r="AS249" s="22">
        <v>14.456501514291126</v>
      </c>
      <c r="AT249" s="22">
        <v>9.1084598241936092</v>
      </c>
      <c r="AU249" s="22">
        <v>15.411195084263158</v>
      </c>
      <c r="AV249" s="22">
        <v>15.411195084263158</v>
      </c>
      <c r="AW249" s="22">
        <v>14.411178072456963</v>
      </c>
      <c r="AX249" s="22">
        <v>8.4011776126744042</v>
      </c>
      <c r="AY249" s="22">
        <v>16.329066609263158</v>
      </c>
      <c r="AZ249" s="22">
        <v>16.329066609263158</v>
      </c>
      <c r="BA249" s="22">
        <v>15.443322511851907</v>
      </c>
      <c r="BB249" s="22">
        <v>7.6182503544621785</v>
      </c>
      <c r="BC249" s="22">
        <v>17.068909826263159</v>
      </c>
      <c r="BD249" s="22">
        <v>17.068909826263159</v>
      </c>
      <c r="BE249" s="22">
        <v>17.068909826263159</v>
      </c>
      <c r="BF249" s="22">
        <v>7.107574667438934</v>
      </c>
      <c r="BG249" s="22">
        <v>17.810199245263156</v>
      </c>
      <c r="BH249" s="22">
        <v>17.810199245263156</v>
      </c>
      <c r="BI249" s="22">
        <v>17.455940817455609</v>
      </c>
      <c r="BJ249" s="22">
        <v>6.7158380497273864</v>
      </c>
      <c r="BK249" s="25">
        <v>14.364083878263157</v>
      </c>
      <c r="BL249" s="25">
        <v>14.364083878263157</v>
      </c>
      <c r="BM249" s="25">
        <v>14.364083878263157</v>
      </c>
      <c r="BN249" s="25">
        <v>10.557613996047696</v>
      </c>
      <c r="BO249" s="25">
        <v>14.364083822263158</v>
      </c>
      <c r="BP249" s="25">
        <v>14.364083822263158</v>
      </c>
      <c r="BQ249" s="25">
        <v>14.364083822263158</v>
      </c>
      <c r="BR249" s="25">
        <v>10.393979994878999</v>
      </c>
      <c r="BS249" s="25">
        <v>14.383636764263157</v>
      </c>
      <c r="BT249" s="25">
        <v>14.383636764263157</v>
      </c>
      <c r="BU249" s="25">
        <v>14.383636764263157</v>
      </c>
      <c r="BV249" s="25">
        <v>10.313650036958819</v>
      </c>
      <c r="BW249" s="25">
        <v>14.415157056263158</v>
      </c>
      <c r="BX249" s="25">
        <v>14.415157056263158</v>
      </c>
      <c r="BY249" s="25">
        <v>14.415157056263158</v>
      </c>
      <c r="BZ249" s="25">
        <v>10.245633312133872</v>
      </c>
      <c r="CA249" s="25">
        <v>14.450062134263158</v>
      </c>
      <c r="CB249" s="25">
        <v>14.450062134263158</v>
      </c>
      <c r="CC249" s="25">
        <v>14.450062134263158</v>
      </c>
      <c r="CD249" s="25">
        <v>10.227156224984814</v>
      </c>
      <c r="CE249" s="25">
        <v>14.492197992263158</v>
      </c>
      <c r="CF249" s="25">
        <v>14.492197992263158</v>
      </c>
      <c r="CG249" s="25">
        <v>14.492197992263158</v>
      </c>
      <c r="CH249" s="25">
        <v>10.024787485724993</v>
      </c>
      <c r="CI249" s="25">
        <v>14.549328591263158</v>
      </c>
      <c r="CJ249" s="25">
        <v>14.549328591263158</v>
      </c>
      <c r="CK249" s="25">
        <v>14.549328591263158</v>
      </c>
      <c r="CL249" s="25">
        <v>9.8681383493020789</v>
      </c>
      <c r="CM249" s="25">
        <v>14.618363390263157</v>
      </c>
      <c r="CN249" s="25">
        <v>14.618363390263157</v>
      </c>
      <c r="CO249" s="25">
        <v>14.618363390263157</v>
      </c>
      <c r="CP249" s="25">
        <v>9.741407975931196</v>
      </c>
      <c r="CQ249" s="25">
        <v>14.698706774263158</v>
      </c>
      <c r="CR249" s="25">
        <v>14.698706774263158</v>
      </c>
      <c r="CS249" s="25">
        <v>14.698706774263158</v>
      </c>
      <c r="CT249" s="25">
        <v>9.5267795571811469</v>
      </c>
      <c r="CU249" s="25">
        <v>14.796079668263157</v>
      </c>
      <c r="CV249" s="25">
        <v>14.796079668263157</v>
      </c>
      <c r="CW249" s="25">
        <v>14.796079668263157</v>
      </c>
      <c r="CX249" s="25">
        <v>9.0899207378974012</v>
      </c>
      <c r="CY249" s="25">
        <v>15.211416334263157</v>
      </c>
      <c r="CZ249" s="25">
        <v>15.211416334263157</v>
      </c>
      <c r="DA249" s="25">
        <v>15.211416334263157</v>
      </c>
      <c r="DB249" s="25">
        <v>8.893387365878862</v>
      </c>
      <c r="DC249" s="25">
        <v>15.705291208263159</v>
      </c>
      <c r="DD249" s="25">
        <v>15.705291208263159</v>
      </c>
      <c r="DE249" s="25">
        <v>15.705291208263159</v>
      </c>
      <c r="DF249" s="25">
        <v>8.5734525769480925</v>
      </c>
      <c r="DG249" s="25">
        <v>16.179715401263159</v>
      </c>
      <c r="DH249" s="25">
        <v>16.179715401263159</v>
      </c>
      <c r="DI249" s="25">
        <v>16.179715401263159</v>
      </c>
      <c r="DJ249" s="25">
        <v>8.1416200462722621</v>
      </c>
      <c r="DK249" s="25">
        <v>16.590833865263157</v>
      </c>
      <c r="DL249" s="25">
        <v>16.590833865263157</v>
      </c>
      <c r="DM249" s="25">
        <v>16.590833865263157</v>
      </c>
      <c r="DN249" s="25">
        <v>7.8214245191443048</v>
      </c>
      <c r="DO249" s="27">
        <v>14.364140589263158</v>
      </c>
      <c r="DP249" s="27">
        <v>14.364140589263158</v>
      </c>
      <c r="DQ249" s="27">
        <v>14.364140589263158</v>
      </c>
      <c r="DR249" s="27">
        <v>10.557613996047696</v>
      </c>
      <c r="DS249" s="27">
        <v>14.360776234263158</v>
      </c>
      <c r="DT249" s="27">
        <v>14.360776234263158</v>
      </c>
      <c r="DU249" s="27">
        <v>14.360776234263158</v>
      </c>
      <c r="DV249" s="27">
        <v>10.098153397567405</v>
      </c>
      <c r="DW249" s="27">
        <v>14.381737010263157</v>
      </c>
      <c r="DX249" s="27">
        <v>14.381737010263157</v>
      </c>
      <c r="DY249" s="27">
        <v>14.381737010263157</v>
      </c>
      <c r="DZ249" s="27">
        <v>9.9809597534338721</v>
      </c>
      <c r="EA249" s="27">
        <v>14.417485012263157</v>
      </c>
      <c r="EB249" s="27">
        <v>14.417485012263157</v>
      </c>
      <c r="EC249" s="27">
        <v>14.417485012263157</v>
      </c>
      <c r="ED249" s="27">
        <v>9.870154273268076</v>
      </c>
      <c r="EE249" s="27">
        <v>14.458137200263158</v>
      </c>
      <c r="EF249" s="27">
        <v>14.458137200263158</v>
      </c>
      <c r="EG249" s="27">
        <v>14.458137200263158</v>
      </c>
      <c r="EH249" s="27">
        <v>9.8140276795618959</v>
      </c>
      <c r="EI249" s="27">
        <v>14.503663723263157</v>
      </c>
      <c r="EJ249" s="27">
        <v>14.503663723263157</v>
      </c>
      <c r="EK249" s="27">
        <v>14.503663723263157</v>
      </c>
      <c r="EL249" s="27">
        <v>9.5872633882435547</v>
      </c>
      <c r="EM249" s="27">
        <v>14.558169651263157</v>
      </c>
      <c r="EN249" s="27">
        <v>14.558169651263157</v>
      </c>
      <c r="EO249" s="27">
        <v>14.558169651263157</v>
      </c>
      <c r="EP249" s="27">
        <v>9.454859871194353</v>
      </c>
      <c r="EQ249" s="27">
        <v>14.620076167263157</v>
      </c>
      <c r="ER249" s="27">
        <v>14.620076167263157</v>
      </c>
      <c r="ES249" s="27">
        <v>14.593319119667086</v>
      </c>
      <c r="ET249" s="27">
        <v>9.3949915034959712</v>
      </c>
      <c r="EU249" s="27">
        <v>14.687875509263158</v>
      </c>
      <c r="EV249" s="27">
        <v>14.687875509263158</v>
      </c>
      <c r="EW249" s="27">
        <v>14.540682162332129</v>
      </c>
      <c r="EX249" s="27">
        <v>9.301640137076669</v>
      </c>
      <c r="EY249" s="27">
        <v>14.767887715263157</v>
      </c>
      <c r="EZ249" s="27">
        <v>14.767887715263157</v>
      </c>
      <c r="FA249" s="27">
        <v>14.432618285951667</v>
      </c>
      <c r="FB249" s="27">
        <v>9.111075662035681</v>
      </c>
      <c r="FC249" s="27">
        <v>15.295919883263156</v>
      </c>
      <c r="FD249" s="27">
        <v>15.295919883263156</v>
      </c>
      <c r="FE249" s="27">
        <v>14.413249490210676</v>
      </c>
      <c r="FF249" s="27">
        <v>8.4884581027590471</v>
      </c>
      <c r="FG249" s="27">
        <v>15.867283944263157</v>
      </c>
      <c r="FH249" s="27">
        <v>15.867283944263157</v>
      </c>
      <c r="FI249" s="27">
        <v>15.467820187322294</v>
      </c>
      <c r="FJ249" s="27">
        <v>7.875995007602711</v>
      </c>
      <c r="FK249" s="27">
        <v>16.383058660263156</v>
      </c>
      <c r="FL249" s="27">
        <v>16.383058660263156</v>
      </c>
      <c r="FM249" s="27">
        <v>16.383058660263156</v>
      </c>
      <c r="FN249" s="27">
        <v>7.4466511922549401</v>
      </c>
      <c r="FO249" s="27">
        <v>16.812560410263156</v>
      </c>
      <c r="FP249" s="27">
        <v>16.812560410263156</v>
      </c>
      <c r="FQ249" s="27">
        <v>16.812560410263156</v>
      </c>
      <c r="FR249" s="27">
        <v>7.2091704503904452</v>
      </c>
      <c r="FS249" s="28">
        <v>14.364258085263158</v>
      </c>
      <c r="FT249" s="28">
        <v>14.364258085263158</v>
      </c>
      <c r="FU249" s="28">
        <v>14.364258085263158</v>
      </c>
      <c r="FV249" s="28">
        <v>10.557613996047696</v>
      </c>
      <c r="FW249" s="28">
        <v>14.358342990263157</v>
      </c>
      <c r="FX249" s="28">
        <v>14.358342990263157</v>
      </c>
      <c r="FY249" s="28">
        <v>14.358342990263157</v>
      </c>
      <c r="FZ249" s="28">
        <v>10.111992751614093</v>
      </c>
      <c r="GA249" s="28">
        <v>14.378663561263158</v>
      </c>
      <c r="GB249" s="28">
        <v>14.378663561263158</v>
      </c>
      <c r="GC249" s="28">
        <v>14.378663561263158</v>
      </c>
      <c r="GD249" s="28">
        <v>10.011720578331609</v>
      </c>
      <c r="GE249" s="28">
        <v>14.420451106263158</v>
      </c>
      <c r="GF249" s="28">
        <v>14.420451106263158</v>
      </c>
      <c r="GG249" s="28">
        <v>14.420451106263158</v>
      </c>
      <c r="GH249" s="28">
        <v>9.9127681167324901</v>
      </c>
      <c r="GI249" s="28">
        <v>14.471370528263158</v>
      </c>
      <c r="GJ249" s="28">
        <v>14.471370528263158</v>
      </c>
      <c r="GK249" s="28">
        <v>14.471370528263158</v>
      </c>
      <c r="GL249" s="28">
        <v>9.8676221657940992</v>
      </c>
      <c r="GM249" s="28">
        <v>14.547194236263158</v>
      </c>
      <c r="GN249" s="28">
        <v>14.547194236263158</v>
      </c>
      <c r="GO249" s="28">
        <v>14.547194236263158</v>
      </c>
      <c r="GP249" s="28">
        <v>9.6427817180748505</v>
      </c>
      <c r="GQ249" s="28">
        <v>14.648001707263157</v>
      </c>
      <c r="GR249" s="28">
        <v>14.648001707263157</v>
      </c>
      <c r="GS249" s="28">
        <v>14.410423043804443</v>
      </c>
      <c r="GT249" s="28">
        <v>9.5037863267606539</v>
      </c>
      <c r="GU249" s="28">
        <v>14.773531597263158</v>
      </c>
      <c r="GV249" s="28">
        <v>14.773531597263158</v>
      </c>
      <c r="GW249" s="28">
        <v>14.326605743232808</v>
      </c>
      <c r="GX249" s="28">
        <v>9.4294729034992919</v>
      </c>
      <c r="GY249" s="28">
        <v>14.919495143263157</v>
      </c>
      <c r="GZ249" s="28">
        <v>14.919495143263157</v>
      </c>
      <c r="HA249" s="28">
        <v>14.253895725268411</v>
      </c>
      <c r="HB249" s="28">
        <v>9.2635395857705838</v>
      </c>
      <c r="HC249" s="28">
        <v>15.095639499263157</v>
      </c>
      <c r="HD249" s="28">
        <v>15.095639499263157</v>
      </c>
      <c r="HE249" s="28">
        <v>14.150185433900532</v>
      </c>
      <c r="HF249" s="28">
        <v>9.0576612366131499</v>
      </c>
      <c r="HG249" s="28">
        <v>16.394851482263157</v>
      </c>
      <c r="HH249" s="28">
        <v>16.394851482263157</v>
      </c>
      <c r="HI249" s="28">
        <v>13.777213621231205</v>
      </c>
      <c r="HJ249" s="28">
        <v>7.6484103886045354</v>
      </c>
      <c r="HK249" s="28">
        <v>17.927828908263159</v>
      </c>
      <c r="HL249" s="28">
        <v>17.927828908263159</v>
      </c>
      <c r="HM249" s="28">
        <v>14.391442963782035</v>
      </c>
      <c r="HN249" s="28">
        <v>4.8351231815988811</v>
      </c>
      <c r="HO249" s="28">
        <v>18.927139335263156</v>
      </c>
      <c r="HP249" s="28">
        <v>18.927139335263156</v>
      </c>
      <c r="HQ249" s="28">
        <v>15.812721705004794</v>
      </c>
      <c r="HR249" s="28">
        <v>2.509432135459587</v>
      </c>
      <c r="HS249" s="28">
        <v>19.390683969263158</v>
      </c>
      <c r="HT249" s="28">
        <v>19.390683969263158</v>
      </c>
      <c r="HU249" s="28">
        <v>15.881156156748943</v>
      </c>
      <c r="HV249" s="28">
        <v>1.0096419607667144</v>
      </c>
      <c r="HW249" s="29">
        <v>14.364258085263158</v>
      </c>
      <c r="HX249" s="29">
        <v>14.364258085263158</v>
      </c>
      <c r="HY249" s="29">
        <v>14.364258085263158</v>
      </c>
      <c r="HZ249" s="29">
        <v>10.557613996047696</v>
      </c>
      <c r="IA249" s="29">
        <v>14.354749824263157</v>
      </c>
      <c r="IB249" s="29">
        <v>14.354749824263157</v>
      </c>
      <c r="IC249" s="29">
        <v>14.354749824263157</v>
      </c>
      <c r="ID249" s="29">
        <v>10.1308742601747</v>
      </c>
      <c r="IE249" s="29">
        <v>14.384839886263158</v>
      </c>
      <c r="IF249" s="29">
        <v>14.384839886263158</v>
      </c>
      <c r="IG249" s="29">
        <v>14.384839886263158</v>
      </c>
      <c r="IH249" s="29">
        <v>10.042639221335062</v>
      </c>
      <c r="II249" s="29">
        <v>14.431229293263158</v>
      </c>
      <c r="IJ249" s="29">
        <v>14.431229293263158</v>
      </c>
      <c r="IK249" s="29">
        <v>14.431229293263158</v>
      </c>
      <c r="IL249" s="29">
        <v>9.9665602244458746</v>
      </c>
      <c r="IM249" s="29">
        <v>14.487494391263157</v>
      </c>
      <c r="IN249" s="29">
        <v>14.487494391263157</v>
      </c>
      <c r="IO249" s="29">
        <v>14.487494391263157</v>
      </c>
      <c r="IP249" s="29">
        <v>9.908677175159216</v>
      </c>
      <c r="IQ249" s="29">
        <v>14.583480371263157</v>
      </c>
      <c r="IR249" s="29">
        <v>14.583480371263157</v>
      </c>
      <c r="IS249" s="29">
        <v>14.583480371263157</v>
      </c>
      <c r="IT249" s="29">
        <v>9.7497798449685078</v>
      </c>
      <c r="IU249" s="29">
        <v>14.729198529263158</v>
      </c>
      <c r="IV249" s="29">
        <v>14.729198529263158</v>
      </c>
      <c r="IW249" s="29">
        <v>14.729198529263158</v>
      </c>
      <c r="IX249" s="29">
        <v>9.6238838846729564</v>
      </c>
      <c r="IY249" s="29">
        <v>14.915084031263158</v>
      </c>
      <c r="IZ249" s="29">
        <v>14.915084031263158</v>
      </c>
      <c r="JA249" s="29">
        <v>14.915084031263158</v>
      </c>
      <c r="JB249" s="29">
        <v>9.5573337064769355</v>
      </c>
      <c r="JC249" s="29">
        <v>15.139264022263157</v>
      </c>
      <c r="JD249" s="29">
        <v>15.139264022263157</v>
      </c>
      <c r="JE249" s="29">
        <v>15.139264022263157</v>
      </c>
      <c r="JF249" s="29">
        <v>9.294414053066447</v>
      </c>
      <c r="JG249" s="29">
        <v>15.412455860263158</v>
      </c>
      <c r="JH249" s="29">
        <v>15.412455860263158</v>
      </c>
      <c r="JI249" s="29">
        <v>15.412455860263158</v>
      </c>
      <c r="JJ249" s="29">
        <v>8.6795464906385504</v>
      </c>
      <c r="JK249" s="29">
        <v>16.893402442263159</v>
      </c>
      <c r="JL249" s="29">
        <v>16.893402442263159</v>
      </c>
      <c r="JM249" s="29">
        <v>16.893402442263159</v>
      </c>
      <c r="JN249" s="29">
        <v>5.69625511991525</v>
      </c>
      <c r="JO249" s="29">
        <v>18.295148704263156</v>
      </c>
      <c r="JP249" s="29">
        <v>18.295148704263156</v>
      </c>
      <c r="JQ249" s="29">
        <v>16.451043651488796</v>
      </c>
      <c r="JR249" s="29">
        <v>3.1159673758219562</v>
      </c>
      <c r="JS249" s="29">
        <v>18.98722900326316</v>
      </c>
      <c r="JT249" s="29">
        <v>18.98722900326316</v>
      </c>
      <c r="JU249" s="29">
        <v>15.945024490863497</v>
      </c>
      <c r="JV249" s="29">
        <v>1.4758780077843774</v>
      </c>
      <c r="JW249" s="29">
        <v>19.173925709263159</v>
      </c>
      <c r="JX249" s="29">
        <v>19.173925709263159</v>
      </c>
      <c r="JY249" s="29">
        <v>15.936364900136164</v>
      </c>
      <c r="JZ249" s="29">
        <v>1.6172401718492466</v>
      </c>
    </row>
    <row r="250" spans="1:286" ht="15" thickBot="1" x14ac:dyDescent="0.4">
      <c r="A250" s="2"/>
      <c r="B250" s="74" t="s">
        <v>720</v>
      </c>
      <c r="C250" s="74" t="s">
        <v>494</v>
      </c>
      <c r="D250" s="74" t="s">
        <v>852</v>
      </c>
      <c r="E250" s="87">
        <v>331831</v>
      </c>
      <c r="F250" s="84">
        <v>441463</v>
      </c>
      <c r="G250" s="22">
        <v>28.585903720000001</v>
      </c>
      <c r="H250" s="22">
        <v>12.557080175508574</v>
      </c>
      <c r="I250" s="22">
        <v>9.160215162020398</v>
      </c>
      <c r="J250" s="22">
        <v>23.017207243893917</v>
      </c>
      <c r="K250" s="22">
        <v>28.573502764000001</v>
      </c>
      <c r="L250" s="22">
        <v>12.514251380620346</v>
      </c>
      <c r="M250" s="22">
        <v>9.1289721524335512</v>
      </c>
      <c r="N250" s="22">
        <v>23.018062787329356</v>
      </c>
      <c r="O250" s="22">
        <v>28.586522094999999</v>
      </c>
      <c r="P250" s="22">
        <v>12.435880934070232</v>
      </c>
      <c r="Q250" s="22">
        <v>9.0718020027881892</v>
      </c>
      <c r="R250" s="22">
        <v>22.905902594049437</v>
      </c>
      <c r="S250" s="22">
        <v>28.612256247000001</v>
      </c>
      <c r="T250" s="22">
        <v>12.310898315570753</v>
      </c>
      <c r="U250" s="22">
        <v>8.9806289226639642</v>
      </c>
      <c r="V250" s="22">
        <v>22.728805710465732</v>
      </c>
      <c r="W250" s="22">
        <v>28.642981280000001</v>
      </c>
      <c r="X250" s="22">
        <v>12.18673381784089</v>
      </c>
      <c r="Y250" s="22">
        <v>8.8900526502508868</v>
      </c>
      <c r="Z250" s="22">
        <v>22.58443576118443</v>
      </c>
      <c r="AA250" s="22">
        <v>28.676599973999998</v>
      </c>
      <c r="AB250" s="22">
        <v>12.076304773875849</v>
      </c>
      <c r="AC250" s="22">
        <v>8.8094962001273185</v>
      </c>
      <c r="AD250" s="22">
        <v>22.400723971192626</v>
      </c>
      <c r="AE250" s="22">
        <v>28.712889049000001</v>
      </c>
      <c r="AF250" s="22">
        <v>11.967895141937051</v>
      </c>
      <c r="AG250" s="22">
        <v>8.7304128829616232</v>
      </c>
      <c r="AH250" s="22">
        <v>22.23583319650627</v>
      </c>
      <c r="AI250" s="22">
        <v>28.754050487000001</v>
      </c>
      <c r="AJ250" s="22">
        <v>11.880756650008029</v>
      </c>
      <c r="AK250" s="22">
        <v>8.6668465662855017</v>
      </c>
      <c r="AL250" s="22">
        <v>22.06367425862868</v>
      </c>
      <c r="AM250" s="22">
        <v>28.799143354999998</v>
      </c>
      <c r="AN250" s="22">
        <v>11.798188588032419</v>
      </c>
      <c r="AO250" s="22">
        <v>8.6066143146285601</v>
      </c>
      <c r="AP250" s="22">
        <v>21.871006117860528</v>
      </c>
      <c r="AQ250" s="22">
        <v>28.852477598</v>
      </c>
      <c r="AR250" s="22">
        <v>11.713235203475385</v>
      </c>
      <c r="AS250" s="22">
        <v>8.5446420033581347</v>
      </c>
      <c r="AT250" s="22">
        <v>21.644619002084742</v>
      </c>
      <c r="AU250" s="22">
        <v>29.055400820999999</v>
      </c>
      <c r="AV250" s="22">
        <v>11.366234629625625</v>
      </c>
      <c r="AW250" s="22">
        <v>8.2915099158520036</v>
      </c>
      <c r="AX250" s="22">
        <v>20.918554728178297</v>
      </c>
      <c r="AY250" s="22">
        <v>29.184320712000002</v>
      </c>
      <c r="AZ250" s="22">
        <v>11.230806300371606</v>
      </c>
      <c r="BA250" s="22">
        <v>8.1927168351628055</v>
      </c>
      <c r="BB250" s="22">
        <v>20.684348198881516</v>
      </c>
      <c r="BC250" s="22">
        <v>29.247307320000001</v>
      </c>
      <c r="BD250" s="22">
        <v>11.262036421057804</v>
      </c>
      <c r="BE250" s="22">
        <v>8.2154987734018707</v>
      </c>
      <c r="BF250" s="22">
        <v>20.729495988132449</v>
      </c>
      <c r="BG250" s="22">
        <v>29.272076364</v>
      </c>
      <c r="BH250" s="22">
        <v>11.22318431446741</v>
      </c>
      <c r="BI250" s="22">
        <v>8.1871567025628309</v>
      </c>
      <c r="BJ250" s="22">
        <v>20.926946218955344</v>
      </c>
      <c r="BK250" s="25">
        <v>28.585620108000001</v>
      </c>
      <c r="BL250" s="25">
        <v>12.557080175508579</v>
      </c>
      <c r="BM250" s="25">
        <v>9.1602151620204015</v>
      </c>
      <c r="BN250" s="25">
        <v>23.017207243893917</v>
      </c>
      <c r="BO250" s="25">
        <v>28.570105994999999</v>
      </c>
      <c r="BP250" s="25">
        <v>12.532540258673384</v>
      </c>
      <c r="BQ250" s="25">
        <v>9.1423136343462446</v>
      </c>
      <c r="BR250" s="25">
        <v>23.0424106493466</v>
      </c>
      <c r="BS250" s="25">
        <v>28.571706945999999</v>
      </c>
      <c r="BT250" s="25">
        <v>12.351988200326415</v>
      </c>
      <c r="BU250" s="25">
        <v>9.0106034215190896</v>
      </c>
      <c r="BV250" s="25">
        <v>22.996004311955264</v>
      </c>
      <c r="BW250" s="25">
        <v>28.581100627000001</v>
      </c>
      <c r="BX250" s="25">
        <v>12.161524197517751</v>
      </c>
      <c r="BY250" s="25">
        <v>8.8716625832062235</v>
      </c>
      <c r="BZ250" s="25">
        <v>22.922075245457336</v>
      </c>
      <c r="CA250" s="25">
        <v>28.591085875000001</v>
      </c>
      <c r="CB250" s="25">
        <v>11.993680556991615</v>
      </c>
      <c r="CC250" s="25">
        <v>8.7492229842463534</v>
      </c>
      <c r="CD250" s="25">
        <v>22.898272182714646</v>
      </c>
      <c r="CE250" s="25">
        <v>28.605134255999999</v>
      </c>
      <c r="CF250" s="25">
        <v>11.824169389758742</v>
      </c>
      <c r="CG250" s="25">
        <v>8.6255669477700661</v>
      </c>
      <c r="CH250" s="25">
        <v>22.816761136409667</v>
      </c>
      <c r="CI250" s="25">
        <v>28.625235504999999</v>
      </c>
      <c r="CJ250" s="25">
        <v>11.662464180877649</v>
      </c>
      <c r="CK250" s="25">
        <v>8.5076052492329097</v>
      </c>
      <c r="CL250" s="25">
        <v>22.72911805026278</v>
      </c>
      <c r="CM250" s="25">
        <v>28.651212345000001</v>
      </c>
      <c r="CN250" s="25">
        <v>11.616736662801941</v>
      </c>
      <c r="CO250" s="25">
        <v>8.4742476614382838</v>
      </c>
      <c r="CP250" s="25">
        <v>22.626967600412073</v>
      </c>
      <c r="CQ250" s="25">
        <v>28.682954070000001</v>
      </c>
      <c r="CR250" s="25">
        <v>11.561780782641184</v>
      </c>
      <c r="CS250" s="25">
        <v>8.4341581119845372</v>
      </c>
      <c r="CT250" s="25">
        <v>22.497237633003706</v>
      </c>
      <c r="CU250" s="25">
        <v>28.720057844999999</v>
      </c>
      <c r="CV250" s="25">
        <v>11.504649867645572</v>
      </c>
      <c r="CW250" s="25">
        <v>8.3924819049006949</v>
      </c>
      <c r="CX250" s="25">
        <v>22.362237839491527</v>
      </c>
      <c r="CY250" s="25">
        <v>28.779868055000001</v>
      </c>
      <c r="CZ250" s="25">
        <v>11.33770731297958</v>
      </c>
      <c r="DA250" s="25">
        <v>8.2706996355304252</v>
      </c>
      <c r="DB250" s="25">
        <v>21.956229109154396</v>
      </c>
      <c r="DC250" s="25">
        <v>28.816500320999999</v>
      </c>
      <c r="DD250" s="25">
        <v>11.225019793916447</v>
      </c>
      <c r="DE250" s="25">
        <v>8.1884956592664313</v>
      </c>
      <c r="DF250" s="25">
        <v>21.723480734192496</v>
      </c>
      <c r="DG250" s="25">
        <v>28.832801749000001</v>
      </c>
      <c r="DH250" s="25">
        <v>11.514175139247762</v>
      </c>
      <c r="DI250" s="25">
        <v>8.3994304579188483</v>
      </c>
      <c r="DJ250" s="25">
        <v>21.655569964056514</v>
      </c>
      <c r="DK250" s="25">
        <v>28.835960213</v>
      </c>
      <c r="DL250" s="25">
        <v>11.826534308587119</v>
      </c>
      <c r="DM250" s="25">
        <v>8.6272921231297737</v>
      </c>
      <c r="DN250" s="25">
        <v>21.665598237549993</v>
      </c>
      <c r="DO250" s="27">
        <v>28.585903720000001</v>
      </c>
      <c r="DP250" s="27">
        <v>12.557080175508579</v>
      </c>
      <c r="DQ250" s="27">
        <v>9.1602151620204015</v>
      </c>
      <c r="DR250" s="27">
        <v>23.017207243893917</v>
      </c>
      <c r="DS250" s="27">
        <v>28.573502764000001</v>
      </c>
      <c r="DT250" s="27">
        <v>12.515018626446398</v>
      </c>
      <c r="DU250" s="27">
        <v>9.1295318475816725</v>
      </c>
      <c r="DV250" s="27">
        <v>23.018062784314488</v>
      </c>
      <c r="DW250" s="27">
        <v>28.586522093999999</v>
      </c>
      <c r="DX250" s="27">
        <v>12.435131719793684</v>
      </c>
      <c r="DY250" s="27">
        <v>9.0712554614043857</v>
      </c>
      <c r="DZ250" s="27">
        <v>22.905902602058042</v>
      </c>
      <c r="EA250" s="27">
        <v>28.612256247000001</v>
      </c>
      <c r="EB250" s="27">
        <v>12.308957430043481</v>
      </c>
      <c r="EC250" s="27">
        <v>8.9792130736938081</v>
      </c>
      <c r="ED250" s="27">
        <v>22.728805710465732</v>
      </c>
      <c r="EE250" s="27">
        <v>28.642981287000001</v>
      </c>
      <c r="EF250" s="27">
        <v>12.184019127699026</v>
      </c>
      <c r="EG250" s="27">
        <v>8.8880723215876838</v>
      </c>
      <c r="EH250" s="27">
        <v>22.584435717176241</v>
      </c>
      <c r="EI250" s="27">
        <v>28.676599967000001</v>
      </c>
      <c r="EJ250" s="27">
        <v>12.071395817187856</v>
      </c>
      <c r="EK250" s="27">
        <v>8.8059151845684021</v>
      </c>
      <c r="EL250" s="27">
        <v>22.400724019313465</v>
      </c>
      <c r="EM250" s="27">
        <v>28.712889049000001</v>
      </c>
      <c r="EN250" s="27">
        <v>11.963626691851221</v>
      </c>
      <c r="EO250" s="27">
        <v>8.727299108051529</v>
      </c>
      <c r="EP250" s="27">
        <v>22.23583319650627</v>
      </c>
      <c r="EQ250" s="27">
        <v>28.754050487000001</v>
      </c>
      <c r="ER250" s="27">
        <v>11.877076501139573</v>
      </c>
      <c r="ES250" s="27">
        <v>8.664161948922855</v>
      </c>
      <c r="ET250" s="27">
        <v>22.06367425862868</v>
      </c>
      <c r="EU250" s="27">
        <v>28.799143354999998</v>
      </c>
      <c r="EV250" s="27">
        <v>11.795642883990272</v>
      </c>
      <c r="EW250" s="27">
        <v>8.6047572589723913</v>
      </c>
      <c r="EX250" s="27">
        <v>21.871006117860528</v>
      </c>
      <c r="EY250" s="27">
        <v>28.847507771</v>
      </c>
      <c r="EZ250" s="27">
        <v>11.716253134282898</v>
      </c>
      <c r="FA250" s="27">
        <v>8.5468435418650586</v>
      </c>
      <c r="FB250" s="27">
        <v>21.669439596222549</v>
      </c>
      <c r="FC250" s="27">
        <v>29.030349872999999</v>
      </c>
      <c r="FD250" s="27">
        <v>11.385464236741537</v>
      </c>
      <c r="FE250" s="27">
        <v>8.3055376465187578</v>
      </c>
      <c r="FF250" s="27">
        <v>21.022398316483155</v>
      </c>
      <c r="FG250" s="27">
        <v>29.147967061999999</v>
      </c>
      <c r="FH250" s="27">
        <v>11.267907334043725</v>
      </c>
      <c r="FI250" s="27">
        <v>8.2197815226872848</v>
      </c>
      <c r="FJ250" s="27">
        <v>20.80810245395023</v>
      </c>
      <c r="FK250" s="27">
        <v>29.207279708000002</v>
      </c>
      <c r="FL250" s="27">
        <v>11.32258769307245</v>
      </c>
      <c r="FM250" s="27">
        <v>8.2596700833111605</v>
      </c>
      <c r="FN250" s="27">
        <v>20.861461101402913</v>
      </c>
      <c r="FO250" s="27">
        <v>29.232696207</v>
      </c>
      <c r="FP250" s="27">
        <v>11.244565124964724</v>
      </c>
      <c r="FQ250" s="27">
        <v>8.2027537061461793</v>
      </c>
      <c r="FR250" s="27">
        <v>21.039387306859304</v>
      </c>
      <c r="FS250" s="28">
        <v>28.586222451000001</v>
      </c>
      <c r="FT250" s="28">
        <v>12.557080175508579</v>
      </c>
      <c r="FU250" s="28">
        <v>9.1602151620204015</v>
      </c>
      <c r="FV250" s="28">
        <v>23.017207243893917</v>
      </c>
      <c r="FW250" s="28">
        <v>28.57183508</v>
      </c>
      <c r="FX250" s="28">
        <v>12.50638146506769</v>
      </c>
      <c r="FY250" s="28">
        <v>9.1232311586068295</v>
      </c>
      <c r="FZ250" s="28">
        <v>23.021199846449555</v>
      </c>
      <c r="GA250" s="28">
        <v>28.587020540000001</v>
      </c>
      <c r="GB250" s="28">
        <v>12.432540917982442</v>
      </c>
      <c r="GC250" s="28">
        <v>9.0693655075535364</v>
      </c>
      <c r="GD250" s="28">
        <v>22.922343587105729</v>
      </c>
      <c r="GE250" s="28">
        <v>28.619200941999999</v>
      </c>
      <c r="GF250" s="28">
        <v>12.28046895027204</v>
      </c>
      <c r="GG250" s="28">
        <v>8.9584311243315486</v>
      </c>
      <c r="GH250" s="28">
        <v>22.766266941396019</v>
      </c>
      <c r="GI250" s="28">
        <v>28.660164763000001</v>
      </c>
      <c r="GJ250" s="28">
        <v>12.15012006997256</v>
      </c>
      <c r="GK250" s="28">
        <v>8.8633434309360322</v>
      </c>
      <c r="GL250" s="28">
        <v>22.652098150569515</v>
      </c>
      <c r="GM250" s="28">
        <v>28.706284320999998</v>
      </c>
      <c r="GN250" s="28">
        <v>12.011886948191023</v>
      </c>
      <c r="GO250" s="28">
        <v>8.7625042931477459</v>
      </c>
      <c r="GP250" s="28">
        <v>22.500455500082694</v>
      </c>
      <c r="GQ250" s="28">
        <v>28.759609463</v>
      </c>
      <c r="GR250" s="28">
        <v>11.8867919275832</v>
      </c>
      <c r="GS250" s="28">
        <v>8.6712492172504056</v>
      </c>
      <c r="GT250" s="28">
        <v>22.363940747786028</v>
      </c>
      <c r="GU250" s="28">
        <v>28.822582943</v>
      </c>
      <c r="GV250" s="28">
        <v>11.775511589291982</v>
      </c>
      <c r="GW250" s="28">
        <v>8.5900717597680423</v>
      </c>
      <c r="GX250" s="28">
        <v>22.228011883365781</v>
      </c>
      <c r="GY250" s="28">
        <v>28.893506424999998</v>
      </c>
      <c r="GZ250" s="28">
        <v>11.660078561638738</v>
      </c>
      <c r="HA250" s="28">
        <v>8.5058649732119207</v>
      </c>
      <c r="HB250" s="28">
        <v>22.093168007852459</v>
      </c>
      <c r="HC250" s="28">
        <v>28.978478464999998</v>
      </c>
      <c r="HD250" s="28">
        <v>11.557579970427382</v>
      </c>
      <c r="HE250" s="28">
        <v>8.431093677960396</v>
      </c>
      <c r="HF250" s="28">
        <v>21.959840687864567</v>
      </c>
      <c r="HG250" s="28">
        <v>29.259055129</v>
      </c>
      <c r="HH250" s="28">
        <v>10.968598825771867</v>
      </c>
      <c r="HI250" s="28">
        <v>8.001440133027204</v>
      </c>
      <c r="HJ250" s="28">
        <v>21.065337546658448</v>
      </c>
      <c r="HK250" s="28">
        <v>29.480301068999999</v>
      </c>
      <c r="HL250" s="28">
        <v>10.286791438693411</v>
      </c>
      <c r="HM250" s="28">
        <v>7.5040711366203121</v>
      </c>
      <c r="HN250" s="28">
        <v>19.345668688796188</v>
      </c>
      <c r="HO250" s="28">
        <v>29.584632622000001</v>
      </c>
      <c r="HP250" s="28">
        <v>9.8427712558581764</v>
      </c>
      <c r="HQ250" s="28">
        <v>7.1801645951152802</v>
      </c>
      <c r="HR250" s="28">
        <v>18.012147360178286</v>
      </c>
      <c r="HS250" s="28">
        <v>29.628956814999999</v>
      </c>
      <c r="HT250" s="28">
        <v>9.5022127567796364</v>
      </c>
      <c r="HU250" s="28">
        <v>6.9317319114649338</v>
      </c>
      <c r="HV250" s="28">
        <v>17.136677668517724</v>
      </c>
      <c r="HW250" s="29">
        <v>28.586222451000001</v>
      </c>
      <c r="HX250" s="29">
        <v>12.557080175508579</v>
      </c>
      <c r="HY250" s="29">
        <v>9.1602151620204015</v>
      </c>
      <c r="HZ250" s="29">
        <v>23.017207243893917</v>
      </c>
      <c r="IA250" s="29">
        <v>28.567945281</v>
      </c>
      <c r="IB250" s="29">
        <v>12.523362691257265</v>
      </c>
      <c r="IC250" s="29">
        <v>9.1356187266909163</v>
      </c>
      <c r="ID250" s="29">
        <v>23.02927927926434</v>
      </c>
      <c r="IE250" s="29">
        <v>28.595366276</v>
      </c>
      <c r="IF250" s="29">
        <v>12.233556667495607</v>
      </c>
      <c r="IG250" s="29">
        <v>8.9242092671826381</v>
      </c>
      <c r="IH250" s="29">
        <v>22.858255885194346</v>
      </c>
      <c r="II250" s="29">
        <v>28.630483381000001</v>
      </c>
      <c r="IJ250" s="29">
        <v>12.003783371172204</v>
      </c>
      <c r="IK250" s="29">
        <v>8.7565928465346108</v>
      </c>
      <c r="IL250" s="29">
        <v>22.683459060533686</v>
      </c>
      <c r="IM250" s="29">
        <v>28.669781143000002</v>
      </c>
      <c r="IN250" s="29">
        <v>11.838486218448397</v>
      </c>
      <c r="IO250" s="29">
        <v>8.6360108749730493</v>
      </c>
      <c r="IP250" s="29">
        <v>22.559003649868629</v>
      </c>
      <c r="IQ250" s="29">
        <v>28.712765543</v>
      </c>
      <c r="IR250" s="29">
        <v>11.669981658099205</v>
      </c>
      <c r="IS250" s="29">
        <v>8.5130891442039189</v>
      </c>
      <c r="IT250" s="29">
        <v>22.414903904469913</v>
      </c>
      <c r="IU250" s="29">
        <v>28.763097177999999</v>
      </c>
      <c r="IV250" s="29">
        <v>11.499716303466961</v>
      </c>
      <c r="IW250" s="29">
        <v>8.3888829385199699</v>
      </c>
      <c r="IX250" s="29">
        <v>22.293019796606071</v>
      </c>
      <c r="IY250" s="29">
        <v>28.819193996999999</v>
      </c>
      <c r="IZ250" s="29">
        <v>11.442890983654083</v>
      </c>
      <c r="JA250" s="29">
        <v>8.3474296588672825</v>
      </c>
      <c r="JB250" s="29">
        <v>22.182321262170053</v>
      </c>
      <c r="JC250" s="29">
        <v>28.884308373</v>
      </c>
      <c r="JD250" s="29">
        <v>11.368012343633326</v>
      </c>
      <c r="JE250" s="29">
        <v>8.292806733470389</v>
      </c>
      <c r="JF250" s="29">
        <v>22.01428213421368</v>
      </c>
      <c r="JG250" s="29">
        <v>28.972595871999999</v>
      </c>
      <c r="JH250" s="29">
        <v>11.220364564193641</v>
      </c>
      <c r="JI250" s="29">
        <v>8.185099733996104</v>
      </c>
      <c r="JJ250" s="29">
        <v>21.561474558985093</v>
      </c>
      <c r="JK250" s="29">
        <v>29.251368365000001</v>
      </c>
      <c r="JL250" s="29">
        <v>10.716887880453887</v>
      </c>
      <c r="JM250" s="29">
        <v>7.8178205028646639</v>
      </c>
      <c r="JN250" s="29">
        <v>19.50024915622101</v>
      </c>
      <c r="JO250" s="29">
        <v>29.398185207000001</v>
      </c>
      <c r="JP250" s="29">
        <v>10.188646143003846</v>
      </c>
      <c r="JQ250" s="29">
        <v>7.4324755098431554</v>
      </c>
      <c r="JR250" s="29">
        <v>17.946535767365784</v>
      </c>
      <c r="JS250" s="29">
        <v>29.419612220000001</v>
      </c>
      <c r="JT250" s="29">
        <v>9.9358340618750862</v>
      </c>
      <c r="JU250" s="29">
        <v>7.2480526164372217</v>
      </c>
      <c r="JV250" s="29">
        <v>17.11401898921844</v>
      </c>
      <c r="JW250" s="29">
        <v>29.356245395999998</v>
      </c>
      <c r="JX250" s="29">
        <v>9.9729281281044813</v>
      </c>
      <c r="JY250" s="29">
        <v>7.2751122213092376</v>
      </c>
      <c r="JZ250" s="29">
        <v>17.51365476576693</v>
      </c>
    </row>
    <row r="251" spans="1:286" ht="15" thickBot="1" x14ac:dyDescent="0.4">
      <c r="A251" s="2"/>
      <c r="B251" s="74" t="s">
        <v>721</v>
      </c>
      <c r="C251" s="74" t="s">
        <v>516</v>
      </c>
      <c r="D251" s="74" t="s">
        <v>859</v>
      </c>
      <c r="E251" s="87">
        <v>392447</v>
      </c>
      <c r="F251" s="84">
        <v>385492</v>
      </c>
      <c r="G251" s="22">
        <v>24.522131147540996</v>
      </c>
      <c r="H251" s="22">
        <v>4.037381916329287</v>
      </c>
      <c r="I251" s="22">
        <v>2.9017458777885565</v>
      </c>
      <c r="J251" s="22">
        <v>16.853575384016622</v>
      </c>
      <c r="K251" s="22">
        <v>23.311079434995634</v>
      </c>
      <c r="L251" s="22">
        <v>3.8379914859237072</v>
      </c>
      <c r="M251" s="22">
        <v>2.7584400495339159</v>
      </c>
      <c r="N251" s="22">
        <v>16.187194784812199</v>
      </c>
      <c r="O251" s="22">
        <v>22.374038007648103</v>
      </c>
      <c r="P251" s="22">
        <v>3.6837147596937498</v>
      </c>
      <c r="Q251" s="22">
        <v>2.6475583287420648</v>
      </c>
      <c r="R251" s="22">
        <v>15.843408166156504</v>
      </c>
      <c r="S251" s="22">
        <v>21.144886866673637</v>
      </c>
      <c r="T251" s="22">
        <v>3.4813443964024073</v>
      </c>
      <c r="U251" s="22">
        <v>2.5021107640486751</v>
      </c>
      <c r="V251" s="22">
        <v>15.297617334755673</v>
      </c>
      <c r="W251" s="22">
        <v>20.216155076481556</v>
      </c>
      <c r="X251" s="22">
        <v>3.3284357885705123</v>
      </c>
      <c r="Y251" s="22">
        <v>2.3922123368872454</v>
      </c>
      <c r="Z251" s="22">
        <v>14.980762799289085</v>
      </c>
      <c r="AA251" s="22">
        <v>18.964334206642707</v>
      </c>
      <c r="AB251" s="22">
        <v>3.1223330272745073</v>
      </c>
      <c r="AC251" s="22">
        <v>2.2440822242584</v>
      </c>
      <c r="AD251" s="22">
        <v>14.461325847862399</v>
      </c>
      <c r="AE251" s="22">
        <v>17.837599343608026</v>
      </c>
      <c r="AF251" s="22">
        <v>2.9368247232391083</v>
      </c>
      <c r="AG251" s="22">
        <v>2.1107537535598246</v>
      </c>
      <c r="AH251" s="22">
        <v>13.887125393892918</v>
      </c>
      <c r="AI251" s="22">
        <v>17.057713928961373</v>
      </c>
      <c r="AJ251" s="22">
        <v>2.8084225362122637</v>
      </c>
      <c r="AK251" s="22">
        <v>2.01846857355314</v>
      </c>
      <c r="AL251" s="22">
        <v>13.524096497586836</v>
      </c>
      <c r="AM251" s="22">
        <v>15.972371446006751</v>
      </c>
      <c r="AN251" s="22">
        <v>2.6297291719471301</v>
      </c>
      <c r="AO251" s="22">
        <v>1.8900381342510413</v>
      </c>
      <c r="AP251" s="22">
        <v>13.010083643439563</v>
      </c>
      <c r="AQ251" s="22">
        <v>14.518938004685944</v>
      </c>
      <c r="AR251" s="22">
        <v>2.3904324380184687</v>
      </c>
      <c r="AS251" s="22">
        <v>1.7180508599143407</v>
      </c>
      <c r="AT251" s="22">
        <v>12.249946237589807</v>
      </c>
      <c r="AU251" s="22">
        <v>9.4383739126663997</v>
      </c>
      <c r="AV251" s="22">
        <v>1.5539562987116069</v>
      </c>
      <c r="AW251" s="22">
        <v>1.116858988695733</v>
      </c>
      <c r="AX251" s="22">
        <v>9.4383739126663997</v>
      </c>
      <c r="AY251" s="22">
        <v>4.8997539688730125</v>
      </c>
      <c r="AZ251" s="22">
        <v>0.80670713117747295</v>
      </c>
      <c r="BA251" s="22">
        <v>0.57979629893550677</v>
      </c>
      <c r="BB251" s="22">
        <v>4.8997539688730125</v>
      </c>
      <c r="BC251" s="22">
        <v>3.5782100497773031</v>
      </c>
      <c r="BD251" s="22">
        <v>0.5891250014478151</v>
      </c>
      <c r="BE251" s="22">
        <v>0.42341573818897288</v>
      </c>
      <c r="BF251" s="22">
        <v>3.5782100497773031</v>
      </c>
      <c r="BG251" s="22">
        <v>3.4614336801284047</v>
      </c>
      <c r="BH251" s="22">
        <v>0.56989866258524335</v>
      </c>
      <c r="BI251" s="22">
        <v>0.40959738988910316</v>
      </c>
      <c r="BJ251" s="22">
        <v>3.4614336801284047</v>
      </c>
      <c r="BK251" s="25">
        <v>24.522131147541025</v>
      </c>
      <c r="BL251" s="25">
        <v>4.0373819163292914</v>
      </c>
      <c r="BM251" s="25">
        <v>2.9017458777885601</v>
      </c>
      <c r="BN251" s="25">
        <v>16.853575384016622</v>
      </c>
      <c r="BO251" s="25">
        <v>23.895167315648862</v>
      </c>
      <c r="BP251" s="25">
        <v>3.9341571019017021</v>
      </c>
      <c r="BQ251" s="25">
        <v>2.8275561712019024</v>
      </c>
      <c r="BR251" s="25">
        <v>16.560765126717687</v>
      </c>
      <c r="BS251" s="25">
        <v>23.400215009845244</v>
      </c>
      <c r="BT251" s="25">
        <v>3.852666978678974</v>
      </c>
      <c r="BU251" s="25">
        <v>2.7689876151320272</v>
      </c>
      <c r="BV251" s="25">
        <v>16.408500081533091</v>
      </c>
      <c r="BW251" s="25">
        <v>22.344434516663831</v>
      </c>
      <c r="BX251" s="25">
        <v>3.6788407706248143</v>
      </c>
      <c r="BY251" s="25">
        <v>2.6440552968312194</v>
      </c>
      <c r="BZ251" s="25">
        <v>16.125329497905717</v>
      </c>
      <c r="CA251" s="25">
        <v>22.078567147612713</v>
      </c>
      <c r="CB251" s="25">
        <v>3.635067735504387</v>
      </c>
      <c r="CC251" s="25">
        <v>2.6125947546156656</v>
      </c>
      <c r="CD251" s="25">
        <v>16.104917495805573</v>
      </c>
      <c r="CE251" s="25">
        <v>21.656971896054465</v>
      </c>
      <c r="CF251" s="25">
        <v>3.5656552919279956</v>
      </c>
      <c r="CG251" s="25">
        <v>2.562706664712556</v>
      </c>
      <c r="CH251" s="25">
        <v>15.849185765401748</v>
      </c>
      <c r="CI251" s="25">
        <v>20.938727367059663</v>
      </c>
      <c r="CJ251" s="25">
        <v>3.4474018067223735</v>
      </c>
      <c r="CK251" s="25">
        <v>2.4777155565288833</v>
      </c>
      <c r="CL251" s="25">
        <v>15.486494525783286</v>
      </c>
      <c r="CM251" s="25">
        <v>20.502637343451457</v>
      </c>
      <c r="CN251" s="25">
        <v>3.3756029094481481</v>
      </c>
      <c r="CO251" s="25">
        <v>2.4261122753647699</v>
      </c>
      <c r="CP251" s="25">
        <v>15.292042350527682</v>
      </c>
      <c r="CQ251" s="25">
        <v>19.817070992303869</v>
      </c>
      <c r="CR251" s="25">
        <v>3.2627296370594761</v>
      </c>
      <c r="CS251" s="25">
        <v>2.3449880320669951</v>
      </c>
      <c r="CT251" s="25">
        <v>14.932283386218799</v>
      </c>
      <c r="CU251" s="25">
        <v>19.07064218432313</v>
      </c>
      <c r="CV251" s="25">
        <v>3.1398358252191927</v>
      </c>
      <c r="CW251" s="25">
        <v>2.2566618297647159</v>
      </c>
      <c r="CX251" s="25">
        <v>14.524983542500186</v>
      </c>
      <c r="CY251" s="25">
        <v>16.868839552617413</v>
      </c>
      <c r="CZ251" s="25">
        <v>2.7773258102824889</v>
      </c>
      <c r="DA251" s="25">
        <v>1.9961187443446404</v>
      </c>
      <c r="DB251" s="25">
        <v>13.413661872151893</v>
      </c>
      <c r="DC251" s="25">
        <v>15.023639484891545</v>
      </c>
      <c r="DD251" s="25">
        <v>2.4735276884706727</v>
      </c>
      <c r="DE251" s="25">
        <v>1.7777730525283886</v>
      </c>
      <c r="DF251" s="25">
        <v>12.622484328173961</v>
      </c>
      <c r="DG251" s="25">
        <v>13.738955889015591</v>
      </c>
      <c r="DH251" s="25">
        <v>2.262014329905401</v>
      </c>
      <c r="DI251" s="25">
        <v>1.6257542371095075</v>
      </c>
      <c r="DJ251" s="25">
        <v>12.115278200163235</v>
      </c>
      <c r="DK251" s="25">
        <v>12.485391893347124</v>
      </c>
      <c r="DL251" s="25">
        <v>2.05562457623259</v>
      </c>
      <c r="DM251" s="25">
        <v>1.4774178574086803</v>
      </c>
      <c r="DN251" s="25">
        <v>11.973133668574622</v>
      </c>
      <c r="DO251" s="27">
        <v>24.522131147540996</v>
      </c>
      <c r="DP251" s="27">
        <v>4.037381916329287</v>
      </c>
      <c r="DQ251" s="27">
        <v>2.9017458777885565</v>
      </c>
      <c r="DR251" s="27">
        <v>16.853575384016622</v>
      </c>
      <c r="DS251" s="27">
        <v>23.322490444846959</v>
      </c>
      <c r="DT251" s="27">
        <v>3.8398702216887033</v>
      </c>
      <c r="DU251" s="27">
        <v>2.7597903339198151</v>
      </c>
      <c r="DV251" s="27">
        <v>16.18725964057338</v>
      </c>
      <c r="DW251" s="27">
        <v>22.362388220272159</v>
      </c>
      <c r="DX251" s="27">
        <v>3.6817967110299641</v>
      </c>
      <c r="DY251" s="27">
        <v>2.6461797894017494</v>
      </c>
      <c r="DZ251" s="27">
        <v>15.842977439014961</v>
      </c>
      <c r="EA251" s="27">
        <v>21.125391880278983</v>
      </c>
      <c r="EB251" s="27">
        <v>3.4781346955385102</v>
      </c>
      <c r="EC251" s="27">
        <v>2.4998038888399963</v>
      </c>
      <c r="ED251" s="27">
        <v>15.297202841318798</v>
      </c>
      <c r="EE251" s="27">
        <v>20.215711972809594</v>
      </c>
      <c r="EF251" s="27">
        <v>3.3283628349295147</v>
      </c>
      <c r="EG251" s="27">
        <v>2.3921599036690306</v>
      </c>
      <c r="EH251" s="27">
        <v>14.980399708714343</v>
      </c>
      <c r="EI251" s="27">
        <v>18.96409030333146</v>
      </c>
      <c r="EJ251" s="27">
        <v>3.1222928704540327</v>
      </c>
      <c r="EK251" s="27">
        <v>2.2440533627608521</v>
      </c>
      <c r="EL251" s="27">
        <v>14.460933150635848</v>
      </c>
      <c r="EM251" s="27">
        <v>17.843551071830625</v>
      </c>
      <c r="EN251" s="27">
        <v>2.9378046299100355</v>
      </c>
      <c r="EO251" s="27">
        <v>2.1114580317782119</v>
      </c>
      <c r="EP251" s="27">
        <v>13.886601926566914</v>
      </c>
      <c r="EQ251" s="27">
        <v>17.078929494457384</v>
      </c>
      <c r="ER251" s="27">
        <v>2.8119155173060739</v>
      </c>
      <c r="ES251" s="27">
        <v>2.0209790478407381</v>
      </c>
      <c r="ET251" s="27">
        <v>13.523659616087368</v>
      </c>
      <c r="EU251" s="27">
        <v>15.98545881237642</v>
      </c>
      <c r="EV251" s="27">
        <v>2.6318839070309354</v>
      </c>
      <c r="EW251" s="27">
        <v>1.891586784781691</v>
      </c>
      <c r="EX251" s="27">
        <v>13.011112205321609</v>
      </c>
      <c r="EY251" s="27">
        <v>14.622523578345595</v>
      </c>
      <c r="EZ251" s="27">
        <v>2.4074870128990047</v>
      </c>
      <c r="FA251" s="27">
        <v>1.7303083186791102</v>
      </c>
      <c r="FB251" s="27">
        <v>12.314057820456853</v>
      </c>
      <c r="FC251" s="27">
        <v>9.8375469972687775</v>
      </c>
      <c r="FD251" s="27">
        <v>1.6196771034639554</v>
      </c>
      <c r="FE251" s="27">
        <v>1.1640938250890311</v>
      </c>
      <c r="FF251" s="27">
        <v>9.8375469972687775</v>
      </c>
      <c r="FG251" s="27">
        <v>5.4299195034013774</v>
      </c>
      <c r="FH251" s="27">
        <v>0.89399484401480156</v>
      </c>
      <c r="FI251" s="27">
        <v>0.642531696813742</v>
      </c>
      <c r="FJ251" s="27">
        <v>5.4299195034013774</v>
      </c>
      <c r="FK251" s="27">
        <v>4.0817135088340679</v>
      </c>
      <c r="FL251" s="27">
        <v>0.67202300685257266</v>
      </c>
      <c r="FM251" s="27">
        <v>0.48299616690374042</v>
      </c>
      <c r="FN251" s="27">
        <v>4.0817135088340679</v>
      </c>
      <c r="FO251" s="27">
        <v>3.944240607174172</v>
      </c>
      <c r="FP251" s="27">
        <v>0.64938914180195551</v>
      </c>
      <c r="FQ251" s="27">
        <v>0.4667287624396208</v>
      </c>
      <c r="FR251" s="27">
        <v>3.944240607174172</v>
      </c>
      <c r="FS251" s="28">
        <v>24.522131147540996</v>
      </c>
      <c r="FT251" s="28">
        <v>4.037381916329287</v>
      </c>
      <c r="FU251" s="28">
        <v>2.9017458777885565</v>
      </c>
      <c r="FV251" s="28">
        <v>16.853575384016622</v>
      </c>
      <c r="FW251" s="28">
        <v>23.416916813616677</v>
      </c>
      <c r="FX251" s="28">
        <v>3.8554168033215039</v>
      </c>
      <c r="FY251" s="28">
        <v>2.7709639682456206</v>
      </c>
      <c r="FZ251" s="28">
        <v>16.200883668020861</v>
      </c>
      <c r="GA251" s="28">
        <v>22.082425701183531</v>
      </c>
      <c r="GB251" s="28">
        <v>3.6357030169290026</v>
      </c>
      <c r="GC251" s="28">
        <v>2.6130513438839875</v>
      </c>
      <c r="GD251" s="28">
        <v>15.89753051263976</v>
      </c>
      <c r="GE251" s="28">
        <v>20.125300210407261</v>
      </c>
      <c r="GF251" s="28">
        <v>3.3134772276244076</v>
      </c>
      <c r="GG251" s="28">
        <v>2.3814613246068732</v>
      </c>
      <c r="GH251" s="28">
        <v>15.413215650432026</v>
      </c>
      <c r="GI251" s="28">
        <v>18.599403118498557</v>
      </c>
      <c r="GJ251" s="28">
        <v>3.0622499061495598</v>
      </c>
      <c r="GK251" s="28">
        <v>2.2008993020919729</v>
      </c>
      <c r="GL251" s="28">
        <v>15.184396250882054</v>
      </c>
      <c r="GM251" s="28">
        <v>17.15914390341576</v>
      </c>
      <c r="GN251" s="28">
        <v>2.8251222081197338</v>
      </c>
      <c r="GO251" s="28">
        <v>2.0304709565632617</v>
      </c>
      <c r="GP251" s="28">
        <v>14.757216381920678</v>
      </c>
      <c r="GQ251" s="28">
        <v>15.336618193565419</v>
      </c>
      <c r="GR251" s="28">
        <v>2.5250572464439691</v>
      </c>
      <c r="GS251" s="28">
        <v>1.8148083604413008</v>
      </c>
      <c r="GT251" s="28">
        <v>14.257261962950865</v>
      </c>
      <c r="GU251" s="28">
        <v>14.442758243545711</v>
      </c>
      <c r="GV251" s="28">
        <v>2.3778900212045571</v>
      </c>
      <c r="GW251" s="28">
        <v>1.70903637799474</v>
      </c>
      <c r="GX251" s="28">
        <v>13.979441640016994</v>
      </c>
      <c r="GY251" s="28">
        <v>13.383596671408689</v>
      </c>
      <c r="GZ251" s="28">
        <v>2.203507144280513</v>
      </c>
      <c r="HA251" s="28">
        <v>1.5837039708165472</v>
      </c>
      <c r="HB251" s="28">
        <v>13.383596671408689</v>
      </c>
      <c r="HC251" s="28">
        <v>12.011624377216389</v>
      </c>
      <c r="HD251" s="28">
        <v>1.9776223670990547</v>
      </c>
      <c r="HE251" s="28">
        <v>1.4213561338704168</v>
      </c>
      <c r="HF251" s="28">
        <v>12.011624377216389</v>
      </c>
      <c r="HG251" s="28">
        <v>1.8879130274394467</v>
      </c>
      <c r="HH251" s="28">
        <v>0.31083048494954452</v>
      </c>
      <c r="HI251" s="28">
        <v>0.22339998966790739</v>
      </c>
      <c r="HJ251" s="28">
        <v>1.8879130274394467</v>
      </c>
      <c r="HK251" s="28">
        <v>2.6844262295081971</v>
      </c>
      <c r="HL251" s="28">
        <v>0.44197031039136303</v>
      </c>
      <c r="HM251" s="28">
        <v>0.31765276430649858</v>
      </c>
      <c r="HN251" s="28">
        <v>2.6844262295081971</v>
      </c>
      <c r="HO251" s="28">
        <v>2.6844262295081971</v>
      </c>
      <c r="HP251" s="28">
        <v>0.44197031039136303</v>
      </c>
      <c r="HQ251" s="28">
        <v>0.31765276430649858</v>
      </c>
      <c r="HR251" s="28">
        <v>2.3200239008219903</v>
      </c>
      <c r="HS251" s="28">
        <v>2.6844262295081971</v>
      </c>
      <c r="HT251" s="28">
        <v>0.44197031039136303</v>
      </c>
      <c r="HU251" s="28">
        <v>0.31765276430649858</v>
      </c>
      <c r="HV251" s="28">
        <v>0.93963073766441951</v>
      </c>
      <c r="HW251" s="29">
        <v>24.522131147541025</v>
      </c>
      <c r="HX251" s="29">
        <v>4.0373819163292914</v>
      </c>
      <c r="HY251" s="29">
        <v>2.9017458777885601</v>
      </c>
      <c r="HZ251" s="29">
        <v>16.853575384016622</v>
      </c>
      <c r="IA251" s="29">
        <v>23.401475433616049</v>
      </c>
      <c r="IB251" s="29">
        <v>3.8528744978423184</v>
      </c>
      <c r="IC251" s="29">
        <v>2.7691367632406965</v>
      </c>
      <c r="ID251" s="29">
        <v>16.237608069977455</v>
      </c>
      <c r="IE251" s="29">
        <v>22.223355524800279</v>
      </c>
      <c r="IF251" s="29">
        <v>3.6589060378213687</v>
      </c>
      <c r="IG251" s="29">
        <v>2.6297278118580354</v>
      </c>
      <c r="IH251" s="29">
        <v>15.737481992682993</v>
      </c>
      <c r="II251" s="29">
        <v>20.758122468636465</v>
      </c>
      <c r="IJ251" s="29">
        <v>3.4176665872788781</v>
      </c>
      <c r="IK251" s="29">
        <v>2.4563442688396204</v>
      </c>
      <c r="IL251" s="29">
        <v>15.223705561028019</v>
      </c>
      <c r="IM251" s="29">
        <v>19.900238152234614</v>
      </c>
      <c r="IN251" s="29">
        <v>3.2764224758065086</v>
      </c>
      <c r="IO251" s="29">
        <v>2.3548293448813027</v>
      </c>
      <c r="IP251" s="29">
        <v>14.981256878021105</v>
      </c>
      <c r="IQ251" s="29">
        <v>18.072840384961591</v>
      </c>
      <c r="IR251" s="29">
        <v>2.9755553670247155</v>
      </c>
      <c r="IS251" s="29">
        <v>2.1385902298402661</v>
      </c>
      <c r="IT251" s="29">
        <v>14.470766599805415</v>
      </c>
      <c r="IU251" s="29">
        <v>11.16757695116851</v>
      </c>
      <c r="IV251" s="29">
        <v>1.8386563941195115</v>
      </c>
      <c r="IW251" s="29">
        <v>1.3214785529025783</v>
      </c>
      <c r="IX251" s="29">
        <v>9.8639150991922335</v>
      </c>
      <c r="IY251" s="29">
        <v>10.590181293101526</v>
      </c>
      <c r="IZ251" s="29">
        <v>1.7435926015632743</v>
      </c>
      <c r="JA251" s="29">
        <v>1.2531543334222952</v>
      </c>
      <c r="JB251" s="29">
        <v>9.9228487896919191</v>
      </c>
      <c r="JC251" s="29">
        <v>9.2827929241695539</v>
      </c>
      <c r="JD251" s="29">
        <v>1.5283410752343933</v>
      </c>
      <c r="JE251" s="29">
        <v>1.0984488232285989</v>
      </c>
      <c r="JF251" s="29">
        <v>9.2827929241695539</v>
      </c>
      <c r="JG251" s="29">
        <v>7.9748849874717775</v>
      </c>
      <c r="JH251" s="29">
        <v>1.3130040060344896</v>
      </c>
      <c r="JI251" s="29">
        <v>0.94368183168919195</v>
      </c>
      <c r="JJ251" s="29">
        <v>7.9748849874717775</v>
      </c>
      <c r="JK251" s="29">
        <v>2.6844262295081971</v>
      </c>
      <c r="JL251" s="29">
        <v>0.44197031039136303</v>
      </c>
      <c r="JM251" s="29">
        <v>0.31765276430649858</v>
      </c>
      <c r="JN251" s="29">
        <v>2.6844262295081971</v>
      </c>
      <c r="JO251" s="29">
        <v>2.6844262295081971</v>
      </c>
      <c r="JP251" s="29">
        <v>0.44197031039136303</v>
      </c>
      <c r="JQ251" s="29">
        <v>0.31765276430649858</v>
      </c>
      <c r="JR251" s="29">
        <v>2.6117728779163016</v>
      </c>
      <c r="JS251" s="29">
        <v>2.6844262295081971</v>
      </c>
      <c r="JT251" s="29">
        <v>0.44197031039136303</v>
      </c>
      <c r="JU251" s="29">
        <v>0.31765276430649858</v>
      </c>
      <c r="JV251" s="29">
        <v>1.2169358245466597</v>
      </c>
      <c r="JW251" s="29">
        <v>2.6844262295081971</v>
      </c>
      <c r="JX251" s="29">
        <v>0.44197031039136303</v>
      </c>
      <c r="JY251" s="29">
        <v>0.31765276430649858</v>
      </c>
      <c r="JZ251" s="29">
        <v>2.1613713523210869</v>
      </c>
    </row>
    <row r="252" spans="1:286" ht="15" thickBot="1" x14ac:dyDescent="0.4">
      <c r="A252" s="2"/>
      <c r="B252" s="74" t="s">
        <v>722</v>
      </c>
      <c r="C252" s="74" t="s">
        <v>492</v>
      </c>
      <c r="D252" s="74" t="s">
        <v>849</v>
      </c>
      <c r="E252" s="87">
        <v>382555</v>
      </c>
      <c r="F252" s="84">
        <v>390327</v>
      </c>
      <c r="G252" s="22">
        <v>21.415507632315787</v>
      </c>
      <c r="H252" s="22">
        <v>12.517510969285999</v>
      </c>
      <c r="I252" s="22">
        <v>9.1313499769835058</v>
      </c>
      <c r="J252" s="22">
        <v>12.460956123566696</v>
      </c>
      <c r="K252" s="22">
        <v>21.413156408315789</v>
      </c>
      <c r="L252" s="22">
        <v>12.437050494312253</v>
      </c>
      <c r="M252" s="22">
        <v>9.072655180701533</v>
      </c>
      <c r="N252" s="22">
        <v>12.170606855713372</v>
      </c>
      <c r="O252" s="22">
        <v>21.450461912315788</v>
      </c>
      <c r="P252" s="22">
        <v>12.349393513749739</v>
      </c>
      <c r="Q252" s="22">
        <v>9.0087106337859417</v>
      </c>
      <c r="R252" s="22">
        <v>11.926167362940959</v>
      </c>
      <c r="S252" s="22">
        <v>21.518966234315787</v>
      </c>
      <c r="T252" s="22">
        <v>12.240799753254189</v>
      </c>
      <c r="U252" s="22">
        <v>8.9294929974016242</v>
      </c>
      <c r="V252" s="22">
        <v>11.618856599277548</v>
      </c>
      <c r="W252" s="22">
        <v>21.600383127315787</v>
      </c>
      <c r="X252" s="22">
        <v>12.263658662756518</v>
      </c>
      <c r="Y252" s="22">
        <v>8.9461682536302884</v>
      </c>
      <c r="Z252" s="22">
        <v>11.272020244055703</v>
      </c>
      <c r="AA252" s="22">
        <v>21.692460369315789</v>
      </c>
      <c r="AB252" s="22">
        <v>12.199309963285053</v>
      </c>
      <c r="AC252" s="22">
        <v>8.8992267732609545</v>
      </c>
      <c r="AD252" s="22">
        <v>10.90520584645834</v>
      </c>
      <c r="AE252" s="22">
        <v>21.794477197315789</v>
      </c>
      <c r="AF252" s="22">
        <v>12.106181801627717</v>
      </c>
      <c r="AG252" s="22">
        <v>8.8312910759092347</v>
      </c>
      <c r="AH252" s="22">
        <v>10.50860513359854</v>
      </c>
      <c r="AI252" s="22">
        <v>21.911380172315788</v>
      </c>
      <c r="AJ252" s="22">
        <v>12.008012149956725</v>
      </c>
      <c r="AK252" s="22">
        <v>8.7596776817827244</v>
      </c>
      <c r="AL252" s="22">
        <v>10.104169135232132</v>
      </c>
      <c r="AM252" s="22">
        <v>22.048725468315787</v>
      </c>
      <c r="AN252" s="22">
        <v>11.879160587038109</v>
      </c>
      <c r="AO252" s="22">
        <v>8.66568226057014</v>
      </c>
      <c r="AP252" s="22">
        <v>9.7014999094351104</v>
      </c>
      <c r="AQ252" s="22">
        <v>22.209417824315789</v>
      </c>
      <c r="AR252" s="22">
        <v>11.763199756555158</v>
      </c>
      <c r="AS252" s="22">
        <v>8.5810904491980828</v>
      </c>
      <c r="AT252" s="22">
        <v>9.1822974121508185</v>
      </c>
      <c r="AU252" s="22">
        <v>22.987737070315788</v>
      </c>
      <c r="AV252" s="22">
        <v>11.117088694169162</v>
      </c>
      <c r="AW252" s="22">
        <v>8.1097614246720759</v>
      </c>
      <c r="AX252" s="22">
        <v>6.8140805901663732</v>
      </c>
      <c r="AY252" s="22">
        <v>23.76609963331579</v>
      </c>
      <c r="AZ252" s="22">
        <v>10.669845880343422</v>
      </c>
      <c r="BA252" s="22">
        <v>7.7835040187265676</v>
      </c>
      <c r="BB252" s="22">
        <v>5.1405346099657532</v>
      </c>
      <c r="BC252" s="22">
        <v>24.295474575315787</v>
      </c>
      <c r="BD252" s="22">
        <v>10.351500550620557</v>
      </c>
      <c r="BE252" s="22">
        <v>7.551275532858222</v>
      </c>
      <c r="BF252" s="22">
        <v>4.3167562838727633</v>
      </c>
      <c r="BG252" s="22">
        <v>24.666279395315787</v>
      </c>
      <c r="BH252" s="22">
        <v>10.075117343047667</v>
      </c>
      <c r="BI252" s="22">
        <v>7.3496578308804237</v>
      </c>
      <c r="BJ252" s="22">
        <v>3.8717306622963079</v>
      </c>
      <c r="BK252" s="25">
        <v>21.414979970315787</v>
      </c>
      <c r="BL252" s="25">
        <v>12.517510969285999</v>
      </c>
      <c r="BM252" s="25">
        <v>9.1313499769835058</v>
      </c>
      <c r="BN252" s="25">
        <v>12.460956123566696</v>
      </c>
      <c r="BO252" s="25">
        <v>21.411676755315789</v>
      </c>
      <c r="BP252" s="25">
        <v>12.483813168535907</v>
      </c>
      <c r="BQ252" s="25">
        <v>9.106767900494118</v>
      </c>
      <c r="BR252" s="25">
        <v>12.34915622109477</v>
      </c>
      <c r="BS252" s="25">
        <v>21.449548534315788</v>
      </c>
      <c r="BT252" s="25">
        <v>12.475121197331319</v>
      </c>
      <c r="BU252" s="25">
        <v>9.1004272285143841</v>
      </c>
      <c r="BV252" s="25">
        <v>12.20081266570801</v>
      </c>
      <c r="BW252" s="25">
        <v>21.494498531315788</v>
      </c>
      <c r="BX252" s="25">
        <v>12.296062651557181</v>
      </c>
      <c r="BY252" s="25">
        <v>8.9698065123156709</v>
      </c>
      <c r="BZ252" s="25">
        <v>12.048834506719182</v>
      </c>
      <c r="CA252" s="25">
        <v>21.547583853315789</v>
      </c>
      <c r="CB252" s="25">
        <v>12.316962115552478</v>
      </c>
      <c r="CC252" s="25">
        <v>8.9850523803273479</v>
      </c>
      <c r="CD252" s="25">
        <v>11.882643830431661</v>
      </c>
      <c r="CE252" s="25">
        <v>21.613933574315787</v>
      </c>
      <c r="CF252" s="25">
        <v>12.331319623879082</v>
      </c>
      <c r="CG252" s="25">
        <v>8.9955259827591227</v>
      </c>
      <c r="CH252" s="25">
        <v>11.663107106564215</v>
      </c>
      <c r="CI252" s="25">
        <v>21.696335155315786</v>
      </c>
      <c r="CJ252" s="25">
        <v>12.267163816781821</v>
      </c>
      <c r="CK252" s="25">
        <v>8.9487252146912226</v>
      </c>
      <c r="CL252" s="25">
        <v>11.372118069107891</v>
      </c>
      <c r="CM252" s="25">
        <v>21.793585293315786</v>
      </c>
      <c r="CN252" s="25">
        <v>12.192106938547688</v>
      </c>
      <c r="CO252" s="25">
        <v>8.8939722669991941</v>
      </c>
      <c r="CP252" s="25">
        <v>11.057623602541621</v>
      </c>
      <c r="CQ252" s="25">
        <v>21.904521341315789</v>
      </c>
      <c r="CR252" s="25">
        <v>12.119255877779375</v>
      </c>
      <c r="CS252" s="25">
        <v>8.8408284324379771</v>
      </c>
      <c r="CT252" s="25">
        <v>10.743944046990016</v>
      </c>
      <c r="CU252" s="25">
        <v>22.035998886315788</v>
      </c>
      <c r="CV252" s="25">
        <v>12.0109738739664</v>
      </c>
      <c r="CW252" s="25">
        <v>8.761838218213164</v>
      </c>
      <c r="CX252" s="25">
        <v>10.357313444443117</v>
      </c>
      <c r="CY252" s="25">
        <v>22.557592138315787</v>
      </c>
      <c r="CZ252" s="25">
        <v>11.672784636339175</v>
      </c>
      <c r="DA252" s="25">
        <v>8.5151338778054981</v>
      </c>
      <c r="DB252" s="25">
        <v>8.7703365605418355</v>
      </c>
      <c r="DC252" s="25">
        <v>23.032781793315788</v>
      </c>
      <c r="DD252" s="25">
        <v>11.487072531036441</v>
      </c>
      <c r="DE252" s="25">
        <v>8.3796594825648913</v>
      </c>
      <c r="DF252" s="25">
        <v>7.5396805113141934</v>
      </c>
      <c r="DG252" s="25">
        <v>23.332273920315789</v>
      </c>
      <c r="DH252" s="25">
        <v>11.389287854984886</v>
      </c>
      <c r="DI252" s="25">
        <v>8.3083269227929364</v>
      </c>
      <c r="DJ252" s="25">
        <v>6.8759507154965878</v>
      </c>
      <c r="DK252" s="25">
        <v>23.541943936315789</v>
      </c>
      <c r="DL252" s="25">
        <v>11.245381242605699</v>
      </c>
      <c r="DM252" s="25">
        <v>8.2033490526028672</v>
      </c>
      <c r="DN252" s="25">
        <v>6.4956891226980424</v>
      </c>
      <c r="DO252" s="27">
        <v>21.415507632315787</v>
      </c>
      <c r="DP252" s="27">
        <v>12.517510969285999</v>
      </c>
      <c r="DQ252" s="27">
        <v>9.1313499769835058</v>
      </c>
      <c r="DR252" s="27">
        <v>12.460956123566696</v>
      </c>
      <c r="DS252" s="27">
        <v>21.412502219315787</v>
      </c>
      <c r="DT252" s="27">
        <v>12.442473588110042</v>
      </c>
      <c r="DU252" s="27">
        <v>9.0766112521239695</v>
      </c>
      <c r="DV252" s="27">
        <v>12.171439076499389</v>
      </c>
      <c r="DW252" s="27">
        <v>21.455714230315788</v>
      </c>
      <c r="DX252" s="27">
        <v>12.353748285695946</v>
      </c>
      <c r="DY252" s="27">
        <v>9.0118873792913643</v>
      </c>
      <c r="DZ252" s="27">
        <v>11.918768518289756</v>
      </c>
      <c r="EA252" s="27">
        <v>21.524084548315788</v>
      </c>
      <c r="EB252" s="27">
        <v>12.19253280279673</v>
      </c>
      <c r="EC252" s="27">
        <v>8.8942829290397736</v>
      </c>
      <c r="ED252" s="27">
        <v>11.611572784984721</v>
      </c>
      <c r="EE252" s="27">
        <v>21.605053320315786</v>
      </c>
      <c r="EF252" s="27">
        <v>12.241415422239966</v>
      </c>
      <c r="EG252" s="27">
        <v>8.9299421193550934</v>
      </c>
      <c r="EH252" s="27">
        <v>11.265294495732228</v>
      </c>
      <c r="EI252" s="27">
        <v>21.696943987315787</v>
      </c>
      <c r="EJ252" s="27">
        <v>12.172883906746014</v>
      </c>
      <c r="EK252" s="27">
        <v>8.8799493329326324</v>
      </c>
      <c r="EL252" s="27">
        <v>10.899106442840191</v>
      </c>
      <c r="EM252" s="27">
        <v>21.799291275315788</v>
      </c>
      <c r="EN252" s="27">
        <v>12.083774554743229</v>
      </c>
      <c r="EO252" s="27">
        <v>8.8149453012720098</v>
      </c>
      <c r="EP252" s="27">
        <v>10.50285191916428</v>
      </c>
      <c r="EQ252" s="27">
        <v>21.915012000315787</v>
      </c>
      <c r="ER252" s="27">
        <v>11.987013753242573</v>
      </c>
      <c r="ES252" s="27">
        <v>8.7443596437300357</v>
      </c>
      <c r="ET252" s="27">
        <v>10.100204648088157</v>
      </c>
      <c r="EU252" s="27">
        <v>22.03957045131579</v>
      </c>
      <c r="EV252" s="27">
        <v>11.86961274820586</v>
      </c>
      <c r="EW252" s="27">
        <v>8.6587172450718484</v>
      </c>
      <c r="EX252" s="27">
        <v>9.7217140881835977</v>
      </c>
      <c r="EY252" s="27">
        <v>22.185459632315787</v>
      </c>
      <c r="EZ252" s="27">
        <v>11.752973277396295</v>
      </c>
      <c r="FA252" s="27">
        <v>8.5736303750299019</v>
      </c>
      <c r="FB252" s="27">
        <v>9.2544048385412943</v>
      </c>
      <c r="FC252" s="27">
        <v>22.883247240315789</v>
      </c>
      <c r="FD252" s="27">
        <v>11.142400080872218</v>
      </c>
      <c r="FE252" s="27">
        <v>8.1282257288740443</v>
      </c>
      <c r="FF252" s="27">
        <v>7.0916224297162653</v>
      </c>
      <c r="FG252" s="27">
        <v>23.474051537315788</v>
      </c>
      <c r="FH252" s="27">
        <v>10.748230621390478</v>
      </c>
      <c r="FI252" s="27">
        <v>7.8406845960084359</v>
      </c>
      <c r="FJ252" s="27">
        <v>5.7189055255227714</v>
      </c>
      <c r="FK252" s="27">
        <v>23.838866534315788</v>
      </c>
      <c r="FL252" s="27">
        <v>10.475332205108451</v>
      </c>
      <c r="FM252" s="27">
        <v>7.6416090007602966</v>
      </c>
      <c r="FN252" s="27">
        <v>5.1760274677340856</v>
      </c>
      <c r="FO252" s="27">
        <v>24.069937896315786</v>
      </c>
      <c r="FP252" s="27">
        <v>10.260274282864124</v>
      </c>
      <c r="FQ252" s="27">
        <v>7.4847272406280849</v>
      </c>
      <c r="FR252" s="27">
        <v>5.0887769999574655</v>
      </c>
      <c r="FS252" s="28">
        <v>21.415851504315789</v>
      </c>
      <c r="FT252" s="28">
        <v>12.517510969285999</v>
      </c>
      <c r="FU252" s="28">
        <v>9.1313499769835058</v>
      </c>
      <c r="FV252" s="28">
        <v>12.460956123566696</v>
      </c>
      <c r="FW252" s="28">
        <v>21.412243836315788</v>
      </c>
      <c r="FX252" s="28">
        <v>12.445159507395958</v>
      </c>
      <c r="FY252" s="28">
        <v>9.0785705928483207</v>
      </c>
      <c r="FZ252" s="28">
        <v>12.171119754526218</v>
      </c>
      <c r="GA252" s="28">
        <v>21.458465301315787</v>
      </c>
      <c r="GB252" s="28">
        <v>12.370764051805779</v>
      </c>
      <c r="GC252" s="28">
        <v>9.0243001437663963</v>
      </c>
      <c r="GD252" s="28">
        <v>11.924040456498739</v>
      </c>
      <c r="GE252" s="28">
        <v>21.535902069315789</v>
      </c>
      <c r="GF252" s="28">
        <v>12.218479948819596</v>
      </c>
      <c r="GG252" s="28">
        <v>8.9132110108141802</v>
      </c>
      <c r="GH252" s="28">
        <v>11.617202534594457</v>
      </c>
      <c r="GI252" s="28">
        <v>21.631951959315789</v>
      </c>
      <c r="GJ252" s="28">
        <v>12.033899430906073</v>
      </c>
      <c r="GK252" s="28">
        <v>8.7785620928194721</v>
      </c>
      <c r="GL252" s="28">
        <v>11.287355820264333</v>
      </c>
      <c r="GM252" s="28">
        <v>21.755664455315788</v>
      </c>
      <c r="GN252" s="28">
        <v>11.834899227532505</v>
      </c>
      <c r="GO252" s="28">
        <v>8.6333942150398055</v>
      </c>
      <c r="GP252" s="28">
        <v>10.916011649296456</v>
      </c>
      <c r="GQ252" s="28">
        <v>21.906010851315788</v>
      </c>
      <c r="GR252" s="28">
        <v>11.694244857190595</v>
      </c>
      <c r="GS252" s="28">
        <v>8.5307888101365741</v>
      </c>
      <c r="GT252" s="28">
        <v>10.47890690623616</v>
      </c>
      <c r="GU252" s="28">
        <v>22.085568120315788</v>
      </c>
      <c r="GV252" s="28">
        <v>11.567461383003387</v>
      </c>
      <c r="GW252" s="28">
        <v>8.4383020308605765</v>
      </c>
      <c r="GX252" s="28">
        <v>10.026117752599713</v>
      </c>
      <c r="GY252" s="28">
        <v>22.267405461315789</v>
      </c>
      <c r="GZ252" s="28">
        <v>11.433287327093366</v>
      </c>
      <c r="HA252" s="28">
        <v>8.3404239251131962</v>
      </c>
      <c r="HB252" s="28">
        <v>9.62967063393857</v>
      </c>
      <c r="HC252" s="28">
        <v>22.486947072315786</v>
      </c>
      <c r="HD252" s="28">
        <v>11.27470036250455</v>
      </c>
      <c r="HE252" s="28">
        <v>8.2247369423734824</v>
      </c>
      <c r="HF252" s="28">
        <v>9.1553316837039507</v>
      </c>
      <c r="HG252" s="28">
        <v>23.652115552315788</v>
      </c>
      <c r="HH252" s="28">
        <v>10.396854360754272</v>
      </c>
      <c r="HI252" s="28">
        <v>7.5843605059121142</v>
      </c>
      <c r="HJ252" s="28">
        <v>6.1875497874143832</v>
      </c>
      <c r="HK252" s="28">
        <v>25.040116183315789</v>
      </c>
      <c r="HL252" s="28">
        <v>9.2184328416902126</v>
      </c>
      <c r="HM252" s="28">
        <v>6.7247184143345216</v>
      </c>
      <c r="HN252" s="28">
        <v>1.4611690740850172</v>
      </c>
      <c r="HO252" s="28">
        <v>25.784118286315788</v>
      </c>
      <c r="HP252" s="28">
        <v>8.3767576416396885</v>
      </c>
      <c r="HQ252" s="28">
        <v>6.1107280741249506</v>
      </c>
      <c r="HR252" s="28">
        <v>-2.0021106414745731</v>
      </c>
      <c r="HS252" s="28">
        <v>25.959879971315786</v>
      </c>
      <c r="HT252" s="28">
        <v>7.7531095316567811</v>
      </c>
      <c r="HU252" s="28">
        <v>5.6557854606364284</v>
      </c>
      <c r="HV252" s="28">
        <v>-4.3776513032246953</v>
      </c>
      <c r="HW252" s="29">
        <v>21.415851504315789</v>
      </c>
      <c r="HX252" s="29">
        <v>12.517510969285999</v>
      </c>
      <c r="HY252" s="29">
        <v>9.1313499769835058</v>
      </c>
      <c r="HZ252" s="29">
        <v>12.460956123566696</v>
      </c>
      <c r="IA252" s="29">
        <v>21.396422454315786</v>
      </c>
      <c r="IB252" s="29">
        <v>12.442120702382203</v>
      </c>
      <c r="IC252" s="29">
        <v>9.0763538268985648</v>
      </c>
      <c r="ID252" s="29">
        <v>12.20320581250477</v>
      </c>
      <c r="IE252" s="29">
        <v>21.454309598315788</v>
      </c>
      <c r="IF252" s="29">
        <v>12.243684144935935</v>
      </c>
      <c r="IG252" s="29">
        <v>8.9315971209754998</v>
      </c>
      <c r="IH252" s="29">
        <v>11.840337050154471</v>
      </c>
      <c r="II252" s="29">
        <v>21.526714000315788</v>
      </c>
      <c r="IJ252" s="29">
        <v>12.298689792278072</v>
      </c>
      <c r="IK252" s="29">
        <v>8.9717229748951812</v>
      </c>
      <c r="IL252" s="29">
        <v>11.517280021868645</v>
      </c>
      <c r="IM252" s="29">
        <v>21.615337011315788</v>
      </c>
      <c r="IN252" s="29">
        <v>12.185694661976791</v>
      </c>
      <c r="IO252" s="29">
        <v>8.8892946005156777</v>
      </c>
      <c r="IP252" s="29">
        <v>11.18038469198264</v>
      </c>
      <c r="IQ252" s="29">
        <v>21.736844553315787</v>
      </c>
      <c r="IR252" s="29">
        <v>11.991768324704074</v>
      </c>
      <c r="IS252" s="29">
        <v>8.7478280374156565</v>
      </c>
      <c r="IT252" s="29">
        <v>10.819915351889863</v>
      </c>
      <c r="IU252" s="29">
        <v>21.911848936315788</v>
      </c>
      <c r="IV252" s="29">
        <v>11.821322049222733</v>
      </c>
      <c r="IW252" s="29">
        <v>8.6234898524911614</v>
      </c>
      <c r="IX252" s="29">
        <v>10.375188091618568</v>
      </c>
      <c r="IY252" s="29">
        <v>22.11565954231579</v>
      </c>
      <c r="IZ252" s="29">
        <v>11.688694002722059</v>
      </c>
      <c r="JA252" s="29">
        <v>8.526739539083577</v>
      </c>
      <c r="JB252" s="29">
        <v>9.9138588934804357</v>
      </c>
      <c r="JC252" s="29">
        <v>22.332509485315789</v>
      </c>
      <c r="JD252" s="29">
        <v>11.549221844822659</v>
      </c>
      <c r="JE252" s="29">
        <v>8.4249965416977979</v>
      </c>
      <c r="JF252" s="29">
        <v>9.4417629024003098</v>
      </c>
      <c r="JG252" s="29">
        <v>22.639599513315787</v>
      </c>
      <c r="JH252" s="29">
        <v>11.313400354656958</v>
      </c>
      <c r="JI252" s="29">
        <v>8.2529680478478245</v>
      </c>
      <c r="JJ252" s="29">
        <v>8.5036614685674383</v>
      </c>
      <c r="JK252" s="29">
        <v>23.974431005315786</v>
      </c>
      <c r="JL252" s="29">
        <v>10.128804484519707</v>
      </c>
      <c r="JM252" s="29">
        <v>7.3888218531247736</v>
      </c>
      <c r="JN252" s="29">
        <v>3.9109319343558155</v>
      </c>
      <c r="JO252" s="29">
        <v>25.116202833315789</v>
      </c>
      <c r="JP252" s="29">
        <v>9.0960362808213233</v>
      </c>
      <c r="JQ252" s="29">
        <v>6.6354318272474124</v>
      </c>
      <c r="JR252" s="29">
        <v>-0.16308228913738887</v>
      </c>
      <c r="JS252" s="29">
        <v>25.482501340315785</v>
      </c>
      <c r="JT252" s="29">
        <v>8.6340702503236955</v>
      </c>
      <c r="JU252" s="29">
        <v>6.298434039723821</v>
      </c>
      <c r="JV252" s="29">
        <v>-2.6956669834264595</v>
      </c>
      <c r="JW252" s="29">
        <v>25.345257484315788</v>
      </c>
      <c r="JX252" s="29">
        <v>8.4852100067646496</v>
      </c>
      <c r="JY252" s="29">
        <v>6.1898425645550006</v>
      </c>
      <c r="JZ252" s="29">
        <v>-2.9718895645445542</v>
      </c>
    </row>
    <row r="253" spans="1:286" ht="15" thickBot="1" x14ac:dyDescent="0.4">
      <c r="A253" s="2"/>
      <c r="B253" s="74" t="s">
        <v>723</v>
      </c>
      <c r="C253" s="74" t="s">
        <v>662</v>
      </c>
      <c r="D253" s="74" t="s">
        <v>856</v>
      </c>
      <c r="E253" s="87">
        <v>372569</v>
      </c>
      <c r="F253" s="84">
        <v>392079</v>
      </c>
      <c r="G253" s="22">
        <v>22.263433106000001</v>
      </c>
      <c r="H253" s="22">
        <v>12.514559234144398</v>
      </c>
      <c r="I253" s="22">
        <v>9.129196727293257</v>
      </c>
      <c r="J253" s="22">
        <v>16.600088181175057</v>
      </c>
      <c r="K253" s="22">
        <v>22.261634255000001</v>
      </c>
      <c r="L253" s="22">
        <v>12.026528068458372</v>
      </c>
      <c r="M253" s="22">
        <v>8.773184786541707</v>
      </c>
      <c r="N253" s="22">
        <v>15.141934671315074</v>
      </c>
      <c r="O253" s="22">
        <v>22.280151069999999</v>
      </c>
      <c r="P253" s="22">
        <v>11.736831680621727</v>
      </c>
      <c r="Q253" s="22">
        <v>8.5618553049143173</v>
      </c>
      <c r="R253" s="22">
        <v>14.965603768644378</v>
      </c>
      <c r="S253" s="22">
        <v>22.307526558999999</v>
      </c>
      <c r="T253" s="22">
        <v>11.500990310821713</v>
      </c>
      <c r="U253" s="22">
        <v>8.3898123091478887</v>
      </c>
      <c r="V253" s="22">
        <v>14.856779906855419</v>
      </c>
      <c r="W253" s="22">
        <v>22.336258877999999</v>
      </c>
      <c r="X253" s="22">
        <v>11.209726403335756</v>
      </c>
      <c r="Y253" s="22">
        <v>8.1773393437601261</v>
      </c>
      <c r="Z253" s="22">
        <v>14.727892954530319</v>
      </c>
      <c r="AA253" s="22">
        <v>22.364447057</v>
      </c>
      <c r="AB253" s="22">
        <v>10.966214905337234</v>
      </c>
      <c r="AC253" s="22">
        <v>7.9997010962602841</v>
      </c>
      <c r="AD253" s="22">
        <v>14.625362693677832</v>
      </c>
      <c r="AE253" s="22">
        <v>22.395880063</v>
      </c>
      <c r="AF253" s="22">
        <v>10.876976815558612</v>
      </c>
      <c r="AG253" s="22">
        <v>7.9346031521845415</v>
      </c>
      <c r="AH253" s="22">
        <v>14.49502532122645</v>
      </c>
      <c r="AI253" s="22">
        <v>22.435941029999999</v>
      </c>
      <c r="AJ253" s="22">
        <v>10.718171667839757</v>
      </c>
      <c r="AK253" s="22">
        <v>7.8187570078891202</v>
      </c>
      <c r="AL253" s="22">
        <v>14.384841551853423</v>
      </c>
      <c r="AM253" s="22">
        <v>23.600908431000001</v>
      </c>
      <c r="AN253" s="22">
        <v>10.603568564590681</v>
      </c>
      <c r="AO253" s="22">
        <v>7.7351556396312118</v>
      </c>
      <c r="AP253" s="22">
        <v>13.082770057060547</v>
      </c>
      <c r="AQ253" s="22">
        <v>23.645486216000002</v>
      </c>
      <c r="AR253" s="22">
        <v>10.565063851153941</v>
      </c>
      <c r="AS253" s="22">
        <v>7.7070669872611797</v>
      </c>
      <c r="AT253" s="22">
        <v>12.941280769034034</v>
      </c>
      <c r="AU253" s="22">
        <v>26.995152765</v>
      </c>
      <c r="AV253" s="22">
        <v>9.9619137744710038</v>
      </c>
      <c r="AW253" s="22">
        <v>7.2670774036810108</v>
      </c>
      <c r="AX253" s="22">
        <v>9.2571154170890644</v>
      </c>
      <c r="AY253" s="22">
        <v>29.767972424</v>
      </c>
      <c r="AZ253" s="22">
        <v>9.860259455333475</v>
      </c>
      <c r="BA253" s="22">
        <v>7.1929219931529627</v>
      </c>
      <c r="BB253" s="22">
        <v>6.4793359652050171</v>
      </c>
      <c r="BC253" s="22">
        <v>29.889408228000001</v>
      </c>
      <c r="BD253" s="22">
        <v>11.675631426279681</v>
      </c>
      <c r="BE253" s="22">
        <v>8.5172105714326509</v>
      </c>
      <c r="BF253" s="22">
        <v>6.5027471888607558</v>
      </c>
      <c r="BG253" s="22">
        <v>30.252569626</v>
      </c>
      <c r="BH253" s="22">
        <v>11.780005458996769</v>
      </c>
      <c r="BI253" s="22">
        <v>8.5933499751517601</v>
      </c>
      <c r="BJ253" s="22">
        <v>6.329907404713758</v>
      </c>
      <c r="BK253" s="25">
        <v>22.263280049999999</v>
      </c>
      <c r="BL253" s="25">
        <v>12.514559234144398</v>
      </c>
      <c r="BM253" s="25">
        <v>9.129196727293257</v>
      </c>
      <c r="BN253" s="25">
        <v>16.600088181175057</v>
      </c>
      <c r="BO253" s="25">
        <v>22.255623360000001</v>
      </c>
      <c r="BP253" s="25">
        <v>12.148330917542783</v>
      </c>
      <c r="BQ253" s="25">
        <v>8.8620382691479929</v>
      </c>
      <c r="BR253" s="25">
        <v>15.880119775877466</v>
      </c>
      <c r="BS253" s="25">
        <v>22.264198740000001</v>
      </c>
      <c r="BT253" s="25">
        <v>11.696841237979866</v>
      </c>
      <c r="BU253" s="25">
        <v>8.5326828337742242</v>
      </c>
      <c r="BV253" s="25">
        <v>15.829626133204361</v>
      </c>
      <c r="BW253" s="25">
        <v>22.279191479000001</v>
      </c>
      <c r="BX253" s="25">
        <v>11.308772588743977</v>
      </c>
      <c r="BY253" s="25">
        <v>8.2495921570444004</v>
      </c>
      <c r="BZ253" s="25">
        <v>15.80578688000082</v>
      </c>
      <c r="CA253" s="25">
        <v>22.292375379999999</v>
      </c>
      <c r="CB253" s="25">
        <v>10.946657127298753</v>
      </c>
      <c r="CC253" s="25">
        <v>7.9854339694744763</v>
      </c>
      <c r="CD253" s="25">
        <v>15.771965253715074</v>
      </c>
      <c r="CE253" s="25">
        <v>22.309001834</v>
      </c>
      <c r="CF253" s="25">
        <v>10.614323024201004</v>
      </c>
      <c r="CG253" s="25">
        <v>7.7430008681879228</v>
      </c>
      <c r="CH253" s="25">
        <v>15.743748803245028</v>
      </c>
      <c r="CI253" s="25">
        <v>22.336354197999999</v>
      </c>
      <c r="CJ253" s="25">
        <v>10.438029573983256</v>
      </c>
      <c r="CK253" s="25">
        <v>7.6143972507005406</v>
      </c>
      <c r="CL253" s="25">
        <v>15.679412688814319</v>
      </c>
      <c r="CM253" s="25">
        <v>22.371599892999999</v>
      </c>
      <c r="CN253" s="25">
        <v>10.405381274256403</v>
      </c>
      <c r="CO253" s="25">
        <v>7.5905807705959205</v>
      </c>
      <c r="CP253" s="25">
        <v>15.613255334021884</v>
      </c>
      <c r="CQ253" s="25">
        <v>22.414271179</v>
      </c>
      <c r="CR253" s="25">
        <v>10.371142090002438</v>
      </c>
      <c r="CS253" s="25">
        <v>7.5656037623778722</v>
      </c>
      <c r="CT253" s="25">
        <v>15.478080474199171</v>
      </c>
      <c r="CU253" s="25">
        <v>22.464848187000001</v>
      </c>
      <c r="CV253" s="25">
        <v>10.340466487089197</v>
      </c>
      <c r="CW253" s="25">
        <v>7.543226337133901</v>
      </c>
      <c r="CX253" s="25">
        <v>15.371262767484087</v>
      </c>
      <c r="CY253" s="25">
        <v>22.748334060000001</v>
      </c>
      <c r="CZ253" s="25">
        <v>10.230300245509842</v>
      </c>
      <c r="DA253" s="25">
        <v>7.4628615976918242</v>
      </c>
      <c r="DB253" s="25">
        <v>14.906553090877029</v>
      </c>
      <c r="DC253" s="25">
        <v>23.106686890999999</v>
      </c>
      <c r="DD253" s="25">
        <v>10.274526835363471</v>
      </c>
      <c r="DE253" s="25">
        <v>7.4951242792451227</v>
      </c>
      <c r="DF253" s="25">
        <v>14.480618052599338</v>
      </c>
      <c r="DG253" s="25">
        <v>23.505388414999999</v>
      </c>
      <c r="DH253" s="25">
        <v>11.271298047746452</v>
      </c>
      <c r="DI253" s="25">
        <v>8.2222550011261948</v>
      </c>
      <c r="DJ253" s="25">
        <v>14.115686152971662</v>
      </c>
      <c r="DK253" s="25">
        <v>23.872706438999998</v>
      </c>
      <c r="DL253" s="25">
        <v>12.745783415160279</v>
      </c>
      <c r="DM253" s="25">
        <v>9.2978715481244958</v>
      </c>
      <c r="DN253" s="25">
        <v>13.809282170284977</v>
      </c>
      <c r="DO253" s="27">
        <v>22.263433106000001</v>
      </c>
      <c r="DP253" s="27">
        <v>12.514559234144398</v>
      </c>
      <c r="DQ253" s="27">
        <v>9.129196727293257</v>
      </c>
      <c r="DR253" s="27">
        <v>16.600088181175057</v>
      </c>
      <c r="DS253" s="27">
        <v>22.261023445999999</v>
      </c>
      <c r="DT253" s="27">
        <v>12.026717802959059</v>
      </c>
      <c r="DU253" s="27">
        <v>8.7733231952183779</v>
      </c>
      <c r="DV253" s="27">
        <v>15.142260839661706</v>
      </c>
      <c r="DW253" s="27">
        <v>22.280515198</v>
      </c>
      <c r="DX253" s="27">
        <v>11.736956344313251</v>
      </c>
      <c r="DY253" s="27">
        <v>8.5619462453416535</v>
      </c>
      <c r="DZ253" s="27">
        <v>14.965434245681045</v>
      </c>
      <c r="EA253" s="27">
        <v>22.307126701000001</v>
      </c>
      <c r="EB253" s="27">
        <v>11.502803979074173</v>
      </c>
      <c r="EC253" s="27">
        <v>8.3911353548872505</v>
      </c>
      <c r="ED253" s="27">
        <v>14.856895768931455</v>
      </c>
      <c r="EE253" s="27">
        <v>22.335403261</v>
      </c>
      <c r="EF253" s="27">
        <v>11.204076337024782</v>
      </c>
      <c r="EG253" s="27">
        <v>8.1732176990493492</v>
      </c>
      <c r="EH253" s="27">
        <v>14.728329579210072</v>
      </c>
      <c r="EI253" s="27">
        <v>22.365631314000002</v>
      </c>
      <c r="EJ253" s="27">
        <v>10.975765220891372</v>
      </c>
      <c r="EK253" s="27">
        <v>8.0066679184927096</v>
      </c>
      <c r="EL253" s="27">
        <v>14.62443253362987</v>
      </c>
      <c r="EM253" s="27">
        <v>22.401692876999999</v>
      </c>
      <c r="EN253" s="27">
        <v>10.884539245036455</v>
      </c>
      <c r="EO253" s="27">
        <v>7.9401198392006647</v>
      </c>
      <c r="EP253" s="27">
        <v>14.490971725610422</v>
      </c>
      <c r="EQ253" s="27">
        <v>22.442440781999998</v>
      </c>
      <c r="ER253" s="27">
        <v>10.753067598737935</v>
      </c>
      <c r="ES253" s="27">
        <v>7.8442131036405645</v>
      </c>
      <c r="ET253" s="27">
        <v>14.380377426218889</v>
      </c>
      <c r="EU253" s="27">
        <v>23.605447284</v>
      </c>
      <c r="EV253" s="27">
        <v>10.602045854371902</v>
      </c>
      <c r="EW253" s="27">
        <v>7.7340448437265525</v>
      </c>
      <c r="EX253" s="27">
        <v>13.080127679061849</v>
      </c>
      <c r="EY253" s="27">
        <v>23.646591953000001</v>
      </c>
      <c r="EZ253" s="27">
        <v>10.567319896385934</v>
      </c>
      <c r="FA253" s="27">
        <v>7.7087127408481173</v>
      </c>
      <c r="FB253" s="27">
        <v>12.952556949208969</v>
      </c>
      <c r="FC253" s="27">
        <v>26.911810947999999</v>
      </c>
      <c r="FD253" s="27">
        <v>9.9836739414514994</v>
      </c>
      <c r="FE253" s="27">
        <v>7.2829511425372466</v>
      </c>
      <c r="FF253" s="27">
        <v>9.3615243393132594</v>
      </c>
      <c r="FG253" s="27">
        <v>29.405275551999999</v>
      </c>
      <c r="FH253" s="27">
        <v>9.9156890364361647</v>
      </c>
      <c r="FI253" s="27">
        <v>7.2333571008487478</v>
      </c>
      <c r="FJ253" s="27">
        <v>6.7838019613370086</v>
      </c>
      <c r="FK253" s="27">
        <v>29.370821591000002</v>
      </c>
      <c r="FL253" s="27">
        <v>11.752688194685556</v>
      </c>
      <c r="FM253" s="27">
        <v>8.5734224111614825</v>
      </c>
      <c r="FN253" s="27">
        <v>6.9105800881811383</v>
      </c>
      <c r="FO253" s="27">
        <v>29.539345947999998</v>
      </c>
      <c r="FP253" s="27">
        <v>11.890597272624611</v>
      </c>
      <c r="FQ253" s="27">
        <v>8.6740251634781789</v>
      </c>
      <c r="FR253" s="27">
        <v>6.9098336278652006</v>
      </c>
      <c r="FS253" s="28">
        <v>22.263571110000001</v>
      </c>
      <c r="FT253" s="28">
        <v>12.514559234144398</v>
      </c>
      <c r="FU253" s="28">
        <v>9.129196727293257</v>
      </c>
      <c r="FV253" s="28">
        <v>16.600088181175057</v>
      </c>
      <c r="FW253" s="28">
        <v>22.257778547000001</v>
      </c>
      <c r="FX253" s="28">
        <v>12.15446761076088</v>
      </c>
      <c r="FY253" s="28">
        <v>8.8665149014124527</v>
      </c>
      <c r="FZ253" s="28">
        <v>15.141990359814715</v>
      </c>
      <c r="GA253" s="28">
        <v>22.279104158999999</v>
      </c>
      <c r="GB253" s="28">
        <v>11.983630967354197</v>
      </c>
      <c r="GC253" s="28">
        <v>8.7418919485213191</v>
      </c>
      <c r="GD253" s="28">
        <v>14.970416854233708</v>
      </c>
      <c r="GE253" s="28">
        <v>22.313827697000001</v>
      </c>
      <c r="GF253" s="28">
        <v>11.816092450438946</v>
      </c>
      <c r="GG253" s="28">
        <v>8.6196749329875058</v>
      </c>
      <c r="GH253" s="28">
        <v>14.865651264384194</v>
      </c>
      <c r="GI253" s="28">
        <v>22.352361222999999</v>
      </c>
      <c r="GJ253" s="28">
        <v>11.64906915625936</v>
      </c>
      <c r="GK253" s="28">
        <v>8.4978337652661668</v>
      </c>
      <c r="GL253" s="28">
        <v>14.74447271267838</v>
      </c>
      <c r="GM253" s="28">
        <v>22.410020113000002</v>
      </c>
      <c r="GN253" s="28">
        <v>11.48670389619997</v>
      </c>
      <c r="GO253" s="28">
        <v>8.3793905685840073</v>
      </c>
      <c r="GP253" s="28">
        <v>14.637643307037951</v>
      </c>
      <c r="GQ253" s="28">
        <v>22.480364666</v>
      </c>
      <c r="GR253" s="28">
        <v>11.409581712015479</v>
      </c>
      <c r="GS253" s="28">
        <v>8.3231310089554249</v>
      </c>
      <c r="GT253" s="28">
        <v>14.488709107106416</v>
      </c>
      <c r="GU253" s="28">
        <v>22.567873734999999</v>
      </c>
      <c r="GV253" s="28">
        <v>11.341551281410993</v>
      </c>
      <c r="GW253" s="28">
        <v>8.2735037569834713</v>
      </c>
      <c r="GX253" s="28">
        <v>14.354676713642997</v>
      </c>
      <c r="GY253" s="28">
        <v>23.773059483000001</v>
      </c>
      <c r="GZ253" s="28">
        <v>11.077781775177005</v>
      </c>
      <c r="HA253" s="28">
        <v>8.0810875745180795</v>
      </c>
      <c r="HB253" s="28">
        <v>13.058119709419092</v>
      </c>
      <c r="HC253" s="28">
        <v>23.881663987</v>
      </c>
      <c r="HD253" s="28">
        <v>11.009362298833361</v>
      </c>
      <c r="HE253" s="28">
        <v>8.0311765190959026</v>
      </c>
      <c r="HF253" s="28">
        <v>12.927551259216287</v>
      </c>
      <c r="HG253" s="28">
        <v>32.037372359999999</v>
      </c>
      <c r="HH253" s="28">
        <v>9.3741084243960913</v>
      </c>
      <c r="HI253" s="28">
        <v>6.8382815845243625</v>
      </c>
      <c r="HJ253" s="28">
        <v>4.484050927020526</v>
      </c>
      <c r="HK253" s="28">
        <v>37.089200779999999</v>
      </c>
      <c r="HL253" s="28">
        <v>8.2221790399087116</v>
      </c>
      <c r="HM253" s="28">
        <v>5.9979651362835789</v>
      </c>
      <c r="HN253" s="28">
        <v>-1.6743949345370304</v>
      </c>
      <c r="HO253" s="28">
        <v>37.494684550000002</v>
      </c>
      <c r="HP253" s="28">
        <v>8.2166167373137018</v>
      </c>
      <c r="HQ253" s="28">
        <v>5.9939075139817053</v>
      </c>
      <c r="HR253" s="28">
        <v>-3.1833668949054008</v>
      </c>
      <c r="HS253" s="28">
        <v>37.613459219999996</v>
      </c>
      <c r="HT253" s="28">
        <v>7.828597938708314</v>
      </c>
      <c r="HU253" s="28">
        <v>5.7108532025927872</v>
      </c>
      <c r="HV253" s="28">
        <v>-4.4600776294818374</v>
      </c>
      <c r="HW253" s="29">
        <v>22.263571110000001</v>
      </c>
      <c r="HX253" s="29">
        <v>12.514559234144398</v>
      </c>
      <c r="HY253" s="29">
        <v>9.129196727293257</v>
      </c>
      <c r="HZ253" s="29">
        <v>16.600088181175057</v>
      </c>
      <c r="IA253" s="29">
        <v>22.259905213</v>
      </c>
      <c r="IB253" s="29">
        <v>12.027240709567755</v>
      </c>
      <c r="IC253" s="29">
        <v>8.773704648309252</v>
      </c>
      <c r="ID253" s="29">
        <v>15.154788281483345</v>
      </c>
      <c r="IE253" s="29">
        <v>22.292668756000001</v>
      </c>
      <c r="IF253" s="29">
        <v>11.754992786043484</v>
      </c>
      <c r="IG253" s="29">
        <v>8.5751035784714063</v>
      </c>
      <c r="IH253" s="29">
        <v>14.945231029384191</v>
      </c>
      <c r="II253" s="29">
        <v>22.333373738999999</v>
      </c>
      <c r="IJ253" s="29">
        <v>11.409875679243569</v>
      </c>
      <c r="IK253" s="29">
        <v>8.3233454539555574</v>
      </c>
      <c r="IL253" s="29">
        <v>14.833571673772237</v>
      </c>
      <c r="IM253" s="29">
        <v>25.425993013999999</v>
      </c>
      <c r="IN253" s="29">
        <v>10.530629066737198</v>
      </c>
      <c r="IO253" s="29">
        <v>7.6819472914476279</v>
      </c>
      <c r="IP253" s="29">
        <v>11.638790055648226</v>
      </c>
      <c r="IQ253" s="29">
        <v>25.306940345000001</v>
      </c>
      <c r="IR253" s="29">
        <v>10.437532957657099</v>
      </c>
      <c r="IS253" s="29">
        <v>7.6140349760047519</v>
      </c>
      <c r="IT253" s="29">
        <v>11.732048836395048</v>
      </c>
      <c r="IU253" s="29">
        <v>25.225075107999999</v>
      </c>
      <c r="IV253" s="29">
        <v>10.414331779474059</v>
      </c>
      <c r="IW253" s="29">
        <v>7.5971100395387472</v>
      </c>
      <c r="IX253" s="29">
        <v>11.756619600897903</v>
      </c>
      <c r="IY253" s="29">
        <v>25.191153788000001</v>
      </c>
      <c r="IZ253" s="29">
        <v>10.425086649280001</v>
      </c>
      <c r="JA253" s="29">
        <v>7.6049555673274503</v>
      </c>
      <c r="JB253" s="29">
        <v>11.784527489332568</v>
      </c>
      <c r="JC253" s="29">
        <v>26.304057893</v>
      </c>
      <c r="JD253" s="29">
        <v>10.246862614012485</v>
      </c>
      <c r="JE253" s="29">
        <v>7.4749436149248432</v>
      </c>
      <c r="JF253" s="29">
        <v>10.573798342064492</v>
      </c>
      <c r="JG253" s="29">
        <v>26.341604949000001</v>
      </c>
      <c r="JH253" s="29">
        <v>10.223048498683845</v>
      </c>
      <c r="JI253" s="29">
        <v>7.4575715493447428</v>
      </c>
      <c r="JJ253" s="29">
        <v>10.273168277492623</v>
      </c>
      <c r="JK253" s="29">
        <v>34.966294619999999</v>
      </c>
      <c r="JL253" s="29">
        <v>10.844476330962115</v>
      </c>
      <c r="JM253" s="29">
        <v>7.9108945011595608</v>
      </c>
      <c r="JN253" s="29">
        <v>0.31755605687720134</v>
      </c>
      <c r="JO253" s="29">
        <v>34.951941380000001</v>
      </c>
      <c r="JP253" s="29">
        <v>10.520778530424744</v>
      </c>
      <c r="JQ253" s="29">
        <v>7.6747614623518361</v>
      </c>
      <c r="JR253" s="29">
        <v>-0.78532967711594637</v>
      </c>
      <c r="JS253" s="29">
        <v>35.159199440000002</v>
      </c>
      <c r="JT253" s="29">
        <v>10.228976907141179</v>
      </c>
      <c r="JU253" s="29">
        <v>7.4618962407760705</v>
      </c>
      <c r="JV253" s="29">
        <v>-1.9708698081924538</v>
      </c>
      <c r="JW253" s="29">
        <v>35.085419209999998</v>
      </c>
      <c r="JX253" s="29">
        <v>10.216832043261915</v>
      </c>
      <c r="JY253" s="29">
        <v>7.4530367316630777</v>
      </c>
      <c r="JZ253" s="29">
        <v>-1.7110537052048613</v>
      </c>
    </row>
    <row r="254" spans="1:286" ht="15" thickBot="1" x14ac:dyDescent="0.4">
      <c r="A254" s="2"/>
      <c r="B254" s="74" t="s">
        <v>724</v>
      </c>
      <c r="C254" s="74" t="s">
        <v>640</v>
      </c>
      <c r="D254" s="74" t="s">
        <v>859</v>
      </c>
      <c r="E254" s="87">
        <v>391010</v>
      </c>
      <c r="F254" s="84">
        <v>389489</v>
      </c>
      <c r="G254" s="22">
        <v>29.406091709000002</v>
      </c>
      <c r="H254" s="22">
        <v>13.01659353809333</v>
      </c>
      <c r="I254" s="22">
        <v>9.4954237624488336</v>
      </c>
      <c r="J254" s="22">
        <v>19.864791406009484</v>
      </c>
      <c r="K254" s="22">
        <v>29.392782204</v>
      </c>
      <c r="L254" s="22">
        <v>12.899120025298959</v>
      </c>
      <c r="M254" s="22">
        <v>9.4097284703909221</v>
      </c>
      <c r="N254" s="22">
        <v>19.364443234630642</v>
      </c>
      <c r="O254" s="22">
        <v>29.412207617</v>
      </c>
      <c r="P254" s="22">
        <v>12.798382684402345</v>
      </c>
      <c r="Q254" s="22">
        <v>9.3362419827229868</v>
      </c>
      <c r="R254" s="22">
        <v>19.256233114032778</v>
      </c>
      <c r="S254" s="22">
        <v>29.453738694000002</v>
      </c>
      <c r="T254" s="22">
        <v>12.703541040424263</v>
      </c>
      <c r="U254" s="22">
        <v>9.267056323874252</v>
      </c>
      <c r="V254" s="22">
        <v>18.933039054723963</v>
      </c>
      <c r="W254" s="22">
        <v>29.506056526999998</v>
      </c>
      <c r="X254" s="22">
        <v>12.504809008810463</v>
      </c>
      <c r="Y254" s="22">
        <v>9.122084073659714</v>
      </c>
      <c r="Z254" s="22">
        <v>18.783289086032845</v>
      </c>
      <c r="AA254" s="22">
        <v>29.564594802999999</v>
      </c>
      <c r="AB254" s="22">
        <v>12.315048980034197</v>
      </c>
      <c r="AC254" s="22">
        <v>8.9836567746023999</v>
      </c>
      <c r="AD254" s="22">
        <v>18.489331212332687</v>
      </c>
      <c r="AE254" s="22">
        <v>29.628121734</v>
      </c>
      <c r="AF254" s="22">
        <v>12.19925375560995</v>
      </c>
      <c r="AG254" s="22">
        <v>8.8991857705445181</v>
      </c>
      <c r="AH254" s="22">
        <v>18.165091440660156</v>
      </c>
      <c r="AI254" s="22">
        <v>29.700262891000001</v>
      </c>
      <c r="AJ254" s="22">
        <v>12.130864338666452</v>
      </c>
      <c r="AK254" s="22">
        <v>8.8492966430362436</v>
      </c>
      <c r="AL254" s="22">
        <v>17.915813703897513</v>
      </c>
      <c r="AM254" s="22">
        <v>29.778964179999999</v>
      </c>
      <c r="AN254" s="22">
        <v>12.040837347010649</v>
      </c>
      <c r="AO254" s="22">
        <v>8.783623206024588</v>
      </c>
      <c r="AP254" s="22">
        <v>17.609583421648537</v>
      </c>
      <c r="AQ254" s="22">
        <v>29.870952385999999</v>
      </c>
      <c r="AR254" s="22">
        <v>11.926840527022783</v>
      </c>
      <c r="AS254" s="22">
        <v>8.7004641129647506</v>
      </c>
      <c r="AT254" s="22">
        <v>17.227809377587278</v>
      </c>
      <c r="AU254" s="22">
        <v>30.258704236</v>
      </c>
      <c r="AV254" s="22">
        <v>11.445251842172674</v>
      </c>
      <c r="AW254" s="22">
        <v>8.3491518722875302</v>
      </c>
      <c r="AX254" s="22">
        <v>15.951435919691379</v>
      </c>
      <c r="AY254" s="22">
        <v>30.575433890999999</v>
      </c>
      <c r="AZ254" s="22">
        <v>11.127938560709053</v>
      </c>
      <c r="BA254" s="22">
        <v>8.117676251255606</v>
      </c>
      <c r="BB254" s="22">
        <v>15.393833743030596</v>
      </c>
      <c r="BC254" s="22">
        <v>30.782767794999998</v>
      </c>
      <c r="BD254" s="22">
        <v>10.890649271828382</v>
      </c>
      <c r="BE254" s="22">
        <v>7.9445770186784959</v>
      </c>
      <c r="BF254" s="22">
        <v>15.206102079103447</v>
      </c>
      <c r="BG254" s="22">
        <v>30.950418526</v>
      </c>
      <c r="BH254" s="22">
        <v>10.843246800905018</v>
      </c>
      <c r="BI254" s="22">
        <v>7.9099975761010457</v>
      </c>
      <c r="BJ254" s="22">
        <v>15.404081213857541</v>
      </c>
      <c r="BK254" s="25">
        <v>29.405794911000001</v>
      </c>
      <c r="BL254" s="25">
        <v>13.016593538093337</v>
      </c>
      <c r="BM254" s="25">
        <v>9.4954237624488371</v>
      </c>
      <c r="BN254" s="25">
        <v>19.864791406009484</v>
      </c>
      <c r="BO254" s="25">
        <v>29.398118487000001</v>
      </c>
      <c r="BP254" s="25">
        <v>12.94397493206421</v>
      </c>
      <c r="BQ254" s="25">
        <v>9.4424495003835034</v>
      </c>
      <c r="BR254" s="25">
        <v>19.597987710721132</v>
      </c>
      <c r="BS254" s="25">
        <v>29.413502968</v>
      </c>
      <c r="BT254" s="25">
        <v>12.839112530553097</v>
      </c>
      <c r="BU254" s="25">
        <v>9.3659538384284691</v>
      </c>
      <c r="BV254" s="25">
        <v>19.559009822611131</v>
      </c>
      <c r="BW254" s="25">
        <v>29.440923408</v>
      </c>
      <c r="BX254" s="25">
        <v>12.793389333814156</v>
      </c>
      <c r="BY254" s="25">
        <v>9.332599402988853</v>
      </c>
      <c r="BZ254" s="25">
        <v>19.358035690649146</v>
      </c>
      <c r="CA254" s="25">
        <v>29.471887821999999</v>
      </c>
      <c r="CB254" s="25">
        <v>12.677950273395968</v>
      </c>
      <c r="CC254" s="25">
        <v>9.2483882156146944</v>
      </c>
      <c r="CD254" s="25">
        <v>19.320612062172458</v>
      </c>
      <c r="CE254" s="25">
        <v>29.510851089999999</v>
      </c>
      <c r="CF254" s="25">
        <v>12.524181668017409</v>
      </c>
      <c r="CG254" s="25">
        <v>9.136216158835234</v>
      </c>
      <c r="CH254" s="25">
        <v>19.159611478449321</v>
      </c>
      <c r="CI254" s="25">
        <v>29.559033083999999</v>
      </c>
      <c r="CJ254" s="25">
        <v>12.410917996118899</v>
      </c>
      <c r="CK254" s="25">
        <v>9.0535918870993228</v>
      </c>
      <c r="CL254" s="25">
        <v>18.933812170629409</v>
      </c>
      <c r="CM254" s="25">
        <v>29.612620679999999</v>
      </c>
      <c r="CN254" s="25">
        <v>12.361050884439081</v>
      </c>
      <c r="CO254" s="25">
        <v>9.0172145234040126</v>
      </c>
      <c r="CP254" s="25">
        <v>18.761176785338236</v>
      </c>
      <c r="CQ254" s="25">
        <v>29.674421252999998</v>
      </c>
      <c r="CR254" s="25">
        <v>12.296373113803902</v>
      </c>
      <c r="CS254" s="25">
        <v>8.9700329902022435</v>
      </c>
      <c r="CT254" s="25">
        <v>18.522608032725103</v>
      </c>
      <c r="CU254" s="25">
        <v>29.743276121000001</v>
      </c>
      <c r="CV254" s="25">
        <v>12.220291235867663</v>
      </c>
      <c r="CW254" s="25">
        <v>8.9145323194980932</v>
      </c>
      <c r="CX254" s="25">
        <v>18.253368059901433</v>
      </c>
      <c r="CY254" s="25">
        <v>29.921074690000001</v>
      </c>
      <c r="CZ254" s="25">
        <v>12.010409618028829</v>
      </c>
      <c r="DA254" s="25">
        <v>8.7614266013625635</v>
      </c>
      <c r="DB254" s="25">
        <v>17.422444143077833</v>
      </c>
      <c r="DC254" s="25">
        <v>30.066265229999999</v>
      </c>
      <c r="DD254" s="25">
        <v>11.861128585593491</v>
      </c>
      <c r="DE254" s="25">
        <v>8.6525281665669223</v>
      </c>
      <c r="DF254" s="25">
        <v>16.940504862745918</v>
      </c>
      <c r="DG254" s="25">
        <v>30.184671566999999</v>
      </c>
      <c r="DH254" s="25">
        <v>11.787285489400665</v>
      </c>
      <c r="DI254" s="25">
        <v>8.5986606559751415</v>
      </c>
      <c r="DJ254" s="25">
        <v>16.624188155629717</v>
      </c>
      <c r="DK254" s="25">
        <v>30.280603445000001</v>
      </c>
      <c r="DL254" s="25">
        <v>11.699208946237009</v>
      </c>
      <c r="DM254" s="25">
        <v>8.5344100439833781</v>
      </c>
      <c r="DN254" s="25">
        <v>16.559298934334894</v>
      </c>
      <c r="DO254" s="27">
        <v>29.406091709000002</v>
      </c>
      <c r="DP254" s="27">
        <v>13.016593538093337</v>
      </c>
      <c r="DQ254" s="27">
        <v>9.4954237624488371</v>
      </c>
      <c r="DR254" s="27">
        <v>19.864791406009484</v>
      </c>
      <c r="DS254" s="27">
        <v>29.392703790999999</v>
      </c>
      <c r="DT254" s="27">
        <v>12.894756246036986</v>
      </c>
      <c r="DU254" s="27">
        <v>9.4065451541740508</v>
      </c>
      <c r="DV254" s="27">
        <v>19.364489311867544</v>
      </c>
      <c r="DW254" s="27">
        <v>29.412050794999999</v>
      </c>
      <c r="DX254" s="27">
        <v>12.797362485627168</v>
      </c>
      <c r="DY254" s="27">
        <v>9.3354977619202195</v>
      </c>
      <c r="DZ254" s="27">
        <v>19.256324295472488</v>
      </c>
      <c r="EA254" s="27">
        <v>29.453505530000001</v>
      </c>
      <c r="EB254" s="27">
        <v>12.702901548629484</v>
      </c>
      <c r="EC254" s="27">
        <v>9.2665898235132875</v>
      </c>
      <c r="ED254" s="27">
        <v>18.933189471624637</v>
      </c>
      <c r="EE254" s="27">
        <v>29.505749062</v>
      </c>
      <c r="EF254" s="27">
        <v>12.507376651275047</v>
      </c>
      <c r="EG254" s="27">
        <v>9.1239571330896112</v>
      </c>
      <c r="EH254" s="27">
        <v>18.783467826645023</v>
      </c>
      <c r="EI254" s="27">
        <v>29.564686727999998</v>
      </c>
      <c r="EJ254" s="27">
        <v>12.315949031679555</v>
      </c>
      <c r="EK254" s="27">
        <v>8.9843133497467136</v>
      </c>
      <c r="EL254" s="27">
        <v>18.489272980001815</v>
      </c>
      <c r="EM254" s="27">
        <v>29.629096976</v>
      </c>
      <c r="EN254" s="27">
        <v>12.196520725406543</v>
      </c>
      <c r="EO254" s="27">
        <v>8.8971920630617589</v>
      </c>
      <c r="EP254" s="27">
        <v>18.164470971924779</v>
      </c>
      <c r="EQ254" s="27">
        <v>29.701406752</v>
      </c>
      <c r="ER254" s="27">
        <v>12.125175374983696</v>
      </c>
      <c r="ES254" s="27">
        <v>8.8451466232342995</v>
      </c>
      <c r="ET254" s="27">
        <v>17.915091042212573</v>
      </c>
      <c r="EU254" s="27">
        <v>29.780260404</v>
      </c>
      <c r="EV254" s="27">
        <v>12.040473833299426</v>
      </c>
      <c r="EW254" s="27">
        <v>8.7833580278332715</v>
      </c>
      <c r="EX254" s="27">
        <v>17.608765596476914</v>
      </c>
      <c r="EY254" s="27">
        <v>29.865014605999999</v>
      </c>
      <c r="EZ254" s="27">
        <v>11.934088083019633</v>
      </c>
      <c r="FA254" s="27">
        <v>8.7057511041603171</v>
      </c>
      <c r="FB254" s="27">
        <v>17.263810020753155</v>
      </c>
      <c r="FC254" s="27">
        <v>30.210716175999998</v>
      </c>
      <c r="FD254" s="27">
        <v>11.476467534364334</v>
      </c>
      <c r="FE254" s="27">
        <v>8.3719232851407099</v>
      </c>
      <c r="FF254" s="27">
        <v>16.113730154306829</v>
      </c>
      <c r="FG254" s="27">
        <v>30.467770145999999</v>
      </c>
      <c r="FH254" s="27">
        <v>11.176462054157113</v>
      </c>
      <c r="FI254" s="27">
        <v>8.1530734641573783</v>
      </c>
      <c r="FJ254" s="27">
        <v>15.629739795334482</v>
      </c>
      <c r="FK254" s="27">
        <v>30.648393328000001</v>
      </c>
      <c r="FL254" s="27">
        <v>10.943768040976526</v>
      </c>
      <c r="FM254" s="27">
        <v>7.9833264212257316</v>
      </c>
      <c r="FN254" s="27">
        <v>15.464969309969378</v>
      </c>
      <c r="FO254" s="27">
        <v>30.775128812999998</v>
      </c>
      <c r="FP254" s="27">
        <v>10.903602707375521</v>
      </c>
      <c r="FQ254" s="27">
        <v>7.9540263695658613</v>
      </c>
      <c r="FR254" s="27">
        <v>15.665265247913201</v>
      </c>
      <c r="FS254" s="28">
        <v>29.406556767000001</v>
      </c>
      <c r="FT254" s="28">
        <v>13.016593538093337</v>
      </c>
      <c r="FU254" s="28">
        <v>9.4954237624488371</v>
      </c>
      <c r="FV254" s="28">
        <v>19.864791406009484</v>
      </c>
      <c r="FW254" s="28">
        <v>29.390291676</v>
      </c>
      <c r="FX254" s="28">
        <v>12.645290588039462</v>
      </c>
      <c r="FY254" s="28">
        <v>9.2245634298517611</v>
      </c>
      <c r="FZ254" s="28">
        <v>19.370959869009624</v>
      </c>
      <c r="GA254" s="28">
        <v>29.413030510999999</v>
      </c>
      <c r="GB254" s="28">
        <v>12.306747594699344</v>
      </c>
      <c r="GC254" s="28">
        <v>8.9776010295767037</v>
      </c>
      <c r="GD254" s="28">
        <v>19.276827362360187</v>
      </c>
      <c r="GE254" s="28">
        <v>29.463238719</v>
      </c>
      <c r="GF254" s="28">
        <v>11.877797434707098</v>
      </c>
      <c r="GG254" s="28">
        <v>8.6646878599231627</v>
      </c>
      <c r="GH254" s="28">
        <v>18.964769912899222</v>
      </c>
      <c r="GI254" s="28">
        <v>29.529339874000001</v>
      </c>
      <c r="GJ254" s="28">
        <v>11.641887571625546</v>
      </c>
      <c r="GK254" s="28">
        <v>8.4925948992614479</v>
      </c>
      <c r="GL254" s="28">
        <v>18.8639095069665</v>
      </c>
      <c r="GM254" s="28">
        <v>29.611288446</v>
      </c>
      <c r="GN254" s="28">
        <v>11.387416077136031</v>
      </c>
      <c r="GO254" s="28">
        <v>8.3069614869120336</v>
      </c>
      <c r="GP254" s="28">
        <v>18.585072915953042</v>
      </c>
      <c r="GQ254" s="28">
        <v>29.706677155000001</v>
      </c>
      <c r="GR254" s="28">
        <v>11.270343517934421</v>
      </c>
      <c r="GS254" s="28">
        <v>8.2215586849177633</v>
      </c>
      <c r="GT254" s="28">
        <v>18.290867901565214</v>
      </c>
      <c r="GU254" s="28">
        <v>29.819096791</v>
      </c>
      <c r="GV254" s="28">
        <v>11.187732035553942</v>
      </c>
      <c r="GW254" s="28">
        <v>8.1612947586799915</v>
      </c>
      <c r="GX254" s="28">
        <v>18.076232695276985</v>
      </c>
      <c r="GY254" s="28">
        <v>29.945527091999999</v>
      </c>
      <c r="GZ254" s="28">
        <v>11.086900485251622</v>
      </c>
      <c r="HA254" s="28">
        <v>8.0877395465622257</v>
      </c>
      <c r="HB254" s="28">
        <v>17.839905160286136</v>
      </c>
      <c r="HC254" s="28">
        <v>30.096082380999999</v>
      </c>
      <c r="HD254" s="28">
        <v>10.969024247259131</v>
      </c>
      <c r="HE254" s="28">
        <v>8.0017504720792303</v>
      </c>
      <c r="HF254" s="28">
        <v>17.576671559189798</v>
      </c>
      <c r="HG254" s="28">
        <v>30.689779454</v>
      </c>
      <c r="HH254" s="28">
        <v>10.286513428740363</v>
      </c>
      <c r="HI254" s="28">
        <v>7.5038683322301587</v>
      </c>
      <c r="HJ254" s="28">
        <v>15.806939715862075</v>
      </c>
      <c r="HK254" s="28">
        <v>31.254721728</v>
      </c>
      <c r="HL254" s="28">
        <v>9.2904138433386905</v>
      </c>
      <c r="HM254" s="28">
        <v>6.7772275528812216</v>
      </c>
      <c r="HN254" s="28">
        <v>12.280055495555501</v>
      </c>
      <c r="HO254" s="28">
        <v>31.580266989999998</v>
      </c>
      <c r="HP254" s="28">
        <v>8.448017826695164</v>
      </c>
      <c r="HQ254" s="28">
        <v>6.1627113870026289</v>
      </c>
      <c r="HR254" s="28">
        <v>9.3479400854582586</v>
      </c>
      <c r="HS254" s="28">
        <v>31.746819575</v>
      </c>
      <c r="HT254" s="28">
        <v>7.8537509394163791</v>
      </c>
      <c r="HU254" s="28">
        <v>5.7292019664165394</v>
      </c>
      <c r="HV254" s="28">
        <v>7.5526578004516978</v>
      </c>
      <c r="HW254" s="29">
        <v>29.406556767000001</v>
      </c>
      <c r="HX254" s="29">
        <v>13.016593538093337</v>
      </c>
      <c r="HY254" s="29">
        <v>9.4954237624488371</v>
      </c>
      <c r="HZ254" s="29">
        <v>19.864791406009484</v>
      </c>
      <c r="IA254" s="29">
        <v>29.380188511</v>
      </c>
      <c r="IB254" s="29">
        <v>12.904444724401612</v>
      </c>
      <c r="IC254" s="29">
        <v>9.4136127642531573</v>
      </c>
      <c r="ID254" s="29">
        <v>19.402197843703309</v>
      </c>
      <c r="IE254" s="29">
        <v>29.417043397</v>
      </c>
      <c r="IF254" s="29">
        <v>12.848013283248548</v>
      </c>
      <c r="IG254" s="29">
        <v>9.3724468135990247</v>
      </c>
      <c r="IH254" s="29">
        <v>19.211516081689904</v>
      </c>
      <c r="II254" s="29">
        <v>29.46323976</v>
      </c>
      <c r="IJ254" s="29">
        <v>12.681451773785588</v>
      </c>
      <c r="IK254" s="29">
        <v>9.2509425113992663</v>
      </c>
      <c r="IL254" s="29">
        <v>18.888261927171712</v>
      </c>
      <c r="IM254" s="29">
        <v>29.525240086</v>
      </c>
      <c r="IN254" s="29">
        <v>12.49520666265742</v>
      </c>
      <c r="IO254" s="29">
        <v>9.1150792958297817</v>
      </c>
      <c r="IP254" s="29">
        <v>18.814783295197358</v>
      </c>
      <c r="IQ254" s="29">
        <v>29.600186323999999</v>
      </c>
      <c r="IR254" s="29">
        <v>12.342639563329042</v>
      </c>
      <c r="IS254" s="29">
        <v>9.0037837209859521</v>
      </c>
      <c r="IT254" s="29">
        <v>18.556748222818044</v>
      </c>
      <c r="IU254" s="29">
        <v>29.691934062000001</v>
      </c>
      <c r="IV254" s="29">
        <v>12.214514298582387</v>
      </c>
      <c r="IW254" s="29">
        <v>8.9103181241779215</v>
      </c>
      <c r="IX254" s="29">
        <v>18.293455767602559</v>
      </c>
      <c r="IY254" s="29">
        <v>29.79725526</v>
      </c>
      <c r="IZ254" s="29">
        <v>12.119596561174623</v>
      </c>
      <c r="JA254" s="29">
        <v>8.8410769562316442</v>
      </c>
      <c r="JB254" s="29">
        <v>18.123156520206649</v>
      </c>
      <c r="JC254" s="29">
        <v>29.922256407999999</v>
      </c>
      <c r="JD254" s="29">
        <v>12.002495981951247</v>
      </c>
      <c r="JE254" s="29">
        <v>8.7556537140216051</v>
      </c>
      <c r="JF254" s="29">
        <v>17.808539644057021</v>
      </c>
      <c r="JG254" s="29">
        <v>30.094951377000001</v>
      </c>
      <c r="JH254" s="29">
        <v>11.756522701674559</v>
      </c>
      <c r="JI254" s="29">
        <v>8.576219630624017</v>
      </c>
      <c r="JJ254" s="29">
        <v>16.911614597447798</v>
      </c>
      <c r="JK254" s="29">
        <v>30.749210399999999</v>
      </c>
      <c r="JL254" s="29">
        <v>10.620676446777026</v>
      </c>
      <c r="JM254" s="29">
        <v>7.7476356015015719</v>
      </c>
      <c r="JN254" s="29">
        <v>12.804262521306494</v>
      </c>
      <c r="JO254" s="29">
        <v>31.192778422</v>
      </c>
      <c r="JP254" s="29">
        <v>9.6646453487088255</v>
      </c>
      <c r="JQ254" s="29">
        <v>7.0502242258086829</v>
      </c>
      <c r="JR254" s="29">
        <v>9.5928602284410083</v>
      </c>
      <c r="JS254" s="29">
        <v>31.344359789999999</v>
      </c>
      <c r="JT254" s="29">
        <v>9.1492980255722891</v>
      </c>
      <c r="JU254" s="29">
        <v>6.6742855285063287</v>
      </c>
      <c r="JV254" s="29">
        <v>7.6440073458354512</v>
      </c>
      <c r="JW254" s="29">
        <v>31.283031295000001</v>
      </c>
      <c r="JX254" s="29">
        <v>9.1618476146319345</v>
      </c>
      <c r="JY254" s="29">
        <v>6.683440279003622</v>
      </c>
      <c r="JZ254" s="29">
        <v>8.3915833570855014</v>
      </c>
    </row>
    <row r="255" spans="1:286" ht="15" thickBot="1" x14ac:dyDescent="0.4">
      <c r="A255" s="2"/>
      <c r="B255" s="74" t="s">
        <v>725</v>
      </c>
      <c r="C255" s="74" t="s">
        <v>580</v>
      </c>
      <c r="D255" s="74" t="s">
        <v>853</v>
      </c>
      <c r="E255" s="87">
        <v>388606</v>
      </c>
      <c r="F255" s="84">
        <v>397346</v>
      </c>
      <c r="G255" s="22">
        <v>26.026744852</v>
      </c>
      <c r="H255" s="22">
        <v>12.579976067012364</v>
      </c>
      <c r="I255" s="22">
        <v>9.1769173961042458</v>
      </c>
      <c r="J255" s="22">
        <v>6.4026322356477721</v>
      </c>
      <c r="K255" s="22">
        <v>26.010607588999999</v>
      </c>
      <c r="L255" s="22">
        <v>12.460404158242563</v>
      </c>
      <c r="M255" s="22">
        <v>9.089691353397189</v>
      </c>
      <c r="N255" s="22">
        <v>5.9022705218464644</v>
      </c>
      <c r="O255" s="22">
        <v>26.070791529000001</v>
      </c>
      <c r="P255" s="22">
        <v>12.418034414279237</v>
      </c>
      <c r="Q255" s="22">
        <v>9.0587832150689209</v>
      </c>
      <c r="R255" s="22">
        <v>5.7299462398526408</v>
      </c>
      <c r="S255" s="22">
        <v>26.166773333000002</v>
      </c>
      <c r="T255" s="22">
        <v>12.320945490402309</v>
      </c>
      <c r="U255" s="22">
        <v>8.9879581968217419</v>
      </c>
      <c r="V255" s="22">
        <v>5.4228807881652639</v>
      </c>
      <c r="W255" s="22">
        <v>26.266493858</v>
      </c>
      <c r="X255" s="22">
        <v>12.201628243273692</v>
      </c>
      <c r="Y255" s="22">
        <v>8.9009179262364011</v>
      </c>
      <c r="Z255" s="22">
        <v>5.1472076511060898</v>
      </c>
      <c r="AA255" s="22">
        <v>26.371151978</v>
      </c>
      <c r="AB255" s="22">
        <v>12.063069159412677</v>
      </c>
      <c r="AC255" s="22">
        <v>8.7998410036493464</v>
      </c>
      <c r="AD255" s="22">
        <v>4.7579092957525226</v>
      </c>
      <c r="AE255" s="22">
        <v>26.484985716000001</v>
      </c>
      <c r="AF255" s="22">
        <v>11.943017693006881</v>
      </c>
      <c r="AG255" s="22">
        <v>8.7122651303234733</v>
      </c>
      <c r="AH255" s="22">
        <v>4.3677575734910477</v>
      </c>
      <c r="AI255" s="22">
        <v>26.613927064000002</v>
      </c>
      <c r="AJ255" s="22">
        <v>11.82431560256995</v>
      </c>
      <c r="AK255" s="22">
        <v>8.625673607980195</v>
      </c>
      <c r="AL255" s="22">
        <v>3.9869024499158172</v>
      </c>
      <c r="AM255" s="22">
        <v>26.739460642000001</v>
      </c>
      <c r="AN255" s="22">
        <v>11.680808806823132</v>
      </c>
      <c r="AO255" s="22">
        <v>8.5209873984569899</v>
      </c>
      <c r="AP255" s="22">
        <v>3.4777384695335272</v>
      </c>
      <c r="AQ255" s="22">
        <v>26.885761067000001</v>
      </c>
      <c r="AR255" s="22">
        <v>11.511134700621405</v>
      </c>
      <c r="AS255" s="22">
        <v>8.3972125002714435</v>
      </c>
      <c r="AT255" s="22">
        <v>2.8343641223672407</v>
      </c>
      <c r="AU255" s="22">
        <v>27.664472561</v>
      </c>
      <c r="AV255" s="22">
        <v>10.816120087014632</v>
      </c>
      <c r="AW255" s="22">
        <v>7.8902090159898233</v>
      </c>
      <c r="AX255" s="22">
        <v>0.39211340587207388</v>
      </c>
      <c r="AY255" s="22">
        <v>28.547232647999998</v>
      </c>
      <c r="AZ255" s="22">
        <v>10.25759419119901</v>
      </c>
      <c r="BA255" s="22">
        <v>7.4827721510719742</v>
      </c>
      <c r="BB255" s="22">
        <v>-1.1146569102059942</v>
      </c>
      <c r="BC255" s="22">
        <v>29.208395074999999</v>
      </c>
      <c r="BD255" s="22">
        <v>9.8994076319362136</v>
      </c>
      <c r="BE255" s="22">
        <v>7.2214800429439716</v>
      </c>
      <c r="BF255" s="22">
        <v>-1.7157702220772322</v>
      </c>
      <c r="BG255" s="22">
        <v>29.874570102</v>
      </c>
      <c r="BH255" s="22">
        <v>9.8328615685308627</v>
      </c>
      <c r="BI255" s="22">
        <v>7.1729356161776767</v>
      </c>
      <c r="BJ255" s="22">
        <v>-1.8559284203574435</v>
      </c>
      <c r="BK255" s="25">
        <v>26.026462976000001</v>
      </c>
      <c r="BL255" s="25">
        <v>12.579976067012364</v>
      </c>
      <c r="BM255" s="25">
        <v>9.1769173961042458</v>
      </c>
      <c r="BN255" s="25">
        <v>6.4026322356477721</v>
      </c>
      <c r="BO255" s="25">
        <v>25.979997073</v>
      </c>
      <c r="BP255" s="25">
        <v>12.50820000318579</v>
      </c>
      <c r="BQ255" s="25">
        <v>9.1245577568453768</v>
      </c>
      <c r="BR255" s="25">
        <v>6.1371166634498753</v>
      </c>
      <c r="BS255" s="25">
        <v>25.993443018000001</v>
      </c>
      <c r="BT255" s="25">
        <v>12.35483542649918</v>
      </c>
      <c r="BU255" s="25">
        <v>9.0126804333715995</v>
      </c>
      <c r="BV255" s="25">
        <v>6.0881315487914627</v>
      </c>
      <c r="BW255" s="25">
        <v>26.030312058</v>
      </c>
      <c r="BX255" s="25">
        <v>12.182795116852674</v>
      </c>
      <c r="BY255" s="25">
        <v>8.8871794227165672</v>
      </c>
      <c r="BZ255" s="25">
        <v>5.9247473194375075</v>
      </c>
      <c r="CA255" s="25">
        <v>26.061492896000001</v>
      </c>
      <c r="CB255" s="25">
        <v>12.058404879897186</v>
      </c>
      <c r="CC255" s="25">
        <v>8.7964384766812493</v>
      </c>
      <c r="CD255" s="25">
        <v>5.8696824592760066</v>
      </c>
      <c r="CE255" s="25">
        <v>26.104747481</v>
      </c>
      <c r="CF255" s="25">
        <v>11.865899644528017</v>
      </c>
      <c r="CG255" s="25">
        <v>8.6560085876345667</v>
      </c>
      <c r="CH255" s="25">
        <v>5.6079634327374457</v>
      </c>
      <c r="CI255" s="25">
        <v>26.179004722999998</v>
      </c>
      <c r="CJ255" s="25">
        <v>11.671899556795145</v>
      </c>
      <c r="CK255" s="25">
        <v>8.5144882246006528</v>
      </c>
      <c r="CL255" s="25">
        <v>5.3171965276256472</v>
      </c>
      <c r="CM255" s="25">
        <v>26.278264487999998</v>
      </c>
      <c r="CN255" s="25">
        <v>11.601965600859241</v>
      </c>
      <c r="CO255" s="25">
        <v>8.4634723774012723</v>
      </c>
      <c r="CP255" s="25">
        <v>5.0320662474968927</v>
      </c>
      <c r="CQ255" s="25">
        <v>26.390497358000001</v>
      </c>
      <c r="CR255" s="25">
        <v>11.498119662318294</v>
      </c>
      <c r="CS255" s="25">
        <v>8.3877182110312614</v>
      </c>
      <c r="CT255" s="25">
        <v>4.5974451022622773</v>
      </c>
      <c r="CU255" s="25">
        <v>26.526680980000002</v>
      </c>
      <c r="CV255" s="25">
        <v>11.385638636340067</v>
      </c>
      <c r="CW255" s="25">
        <v>8.3056648685978054</v>
      </c>
      <c r="CX255" s="25">
        <v>4.1282352779832046</v>
      </c>
      <c r="CY255" s="25">
        <v>26.887387890999999</v>
      </c>
      <c r="CZ255" s="25">
        <v>11.045622560310326</v>
      </c>
      <c r="DA255" s="25">
        <v>8.0576278750096701</v>
      </c>
      <c r="DB255" s="25">
        <v>2.7492645997646292</v>
      </c>
      <c r="DC255" s="25">
        <v>27.274143432999999</v>
      </c>
      <c r="DD255" s="25">
        <v>10.755836169457638</v>
      </c>
      <c r="DE255" s="25">
        <v>7.8462327374351464</v>
      </c>
      <c r="DF255" s="25">
        <v>1.6726489929911601</v>
      </c>
      <c r="DG255" s="25">
        <v>27.669209418000001</v>
      </c>
      <c r="DH255" s="25">
        <v>10.897222084061607</v>
      </c>
      <c r="DI255" s="25">
        <v>7.9493717936926211</v>
      </c>
      <c r="DJ255" s="25">
        <v>0.97377759183980217</v>
      </c>
      <c r="DK255" s="25">
        <v>28.015815400000001</v>
      </c>
      <c r="DL255" s="25">
        <v>11.110589108612828</v>
      </c>
      <c r="DM255" s="25">
        <v>8.105020067499245</v>
      </c>
      <c r="DN255" s="25">
        <v>0.46574793554401595</v>
      </c>
      <c r="DO255" s="27">
        <v>26.026744852</v>
      </c>
      <c r="DP255" s="27">
        <v>12.579976067012364</v>
      </c>
      <c r="DQ255" s="27">
        <v>9.1769173961042458</v>
      </c>
      <c r="DR255" s="27">
        <v>6.4026322356477721</v>
      </c>
      <c r="DS255" s="27">
        <v>26.010128989000002</v>
      </c>
      <c r="DT255" s="27">
        <v>12.459639946113917</v>
      </c>
      <c r="DU255" s="27">
        <v>9.0891338712890892</v>
      </c>
      <c r="DV255" s="27">
        <v>5.9025131813909901</v>
      </c>
      <c r="DW255" s="27">
        <v>26.070432268000001</v>
      </c>
      <c r="DX255" s="27">
        <v>12.416442109838238</v>
      </c>
      <c r="DY255" s="27">
        <v>9.0576216511480787</v>
      </c>
      <c r="DZ255" s="27">
        <v>5.730309694489927</v>
      </c>
      <c r="EA255" s="27">
        <v>26.165993946</v>
      </c>
      <c r="EB255" s="27">
        <v>12.320322707201074</v>
      </c>
      <c r="EC255" s="27">
        <v>8.9875038851471434</v>
      </c>
      <c r="ED255" s="27">
        <v>5.4234708707616104</v>
      </c>
      <c r="EE255" s="27">
        <v>26.265276583000002</v>
      </c>
      <c r="EF255" s="27">
        <v>12.202133083182117</v>
      </c>
      <c r="EG255" s="27">
        <v>8.9012861999209605</v>
      </c>
      <c r="EH255" s="27">
        <v>5.1480180769827513</v>
      </c>
      <c r="EI255" s="27">
        <v>26.372051812999999</v>
      </c>
      <c r="EJ255" s="27">
        <v>12.055443669316482</v>
      </c>
      <c r="EK255" s="27">
        <v>8.7942783147900965</v>
      </c>
      <c r="EL255" s="27">
        <v>4.757560442056473</v>
      </c>
      <c r="EM255" s="27">
        <v>26.490635378</v>
      </c>
      <c r="EN255" s="27">
        <v>11.942036532951963</v>
      </c>
      <c r="EO255" s="27">
        <v>8.7115493877236165</v>
      </c>
      <c r="EP255" s="27">
        <v>4.364831270550205</v>
      </c>
      <c r="EQ255" s="27">
        <v>26.620236615</v>
      </c>
      <c r="ER255" s="27">
        <v>11.82406519675126</v>
      </c>
      <c r="ES255" s="27">
        <v>8.6254909404217361</v>
      </c>
      <c r="ET255" s="27">
        <v>3.9829327932301055</v>
      </c>
      <c r="EU255" s="27">
        <v>26.745385503999998</v>
      </c>
      <c r="EV255" s="27">
        <v>11.679575198024072</v>
      </c>
      <c r="EW255" s="27">
        <v>8.5200874980129999</v>
      </c>
      <c r="EX255" s="27">
        <v>3.4740491029028746</v>
      </c>
      <c r="EY255" s="27">
        <v>26.882506567</v>
      </c>
      <c r="EZ255" s="27">
        <v>11.518726842492683</v>
      </c>
      <c r="FA255" s="27">
        <v>8.4027508620649076</v>
      </c>
      <c r="FB255" s="27">
        <v>2.8765825689521876</v>
      </c>
      <c r="FC255" s="27">
        <v>27.552051478999999</v>
      </c>
      <c r="FD255" s="27">
        <v>10.857218838843405</v>
      </c>
      <c r="FE255" s="27">
        <v>7.9201899832513307</v>
      </c>
      <c r="FF255" s="27">
        <v>0.62842955677952972</v>
      </c>
      <c r="FG255" s="27">
        <v>28.152379281999998</v>
      </c>
      <c r="FH255" s="27">
        <v>10.330748309912742</v>
      </c>
      <c r="FI255" s="27">
        <v>7.5361370621850492</v>
      </c>
      <c r="FJ255" s="27">
        <v>-0.67571277516729822</v>
      </c>
      <c r="FK255" s="27">
        <v>28.668218494000001</v>
      </c>
      <c r="FL255" s="27">
        <v>9.9745985048691335</v>
      </c>
      <c r="FM255" s="27">
        <v>7.2763307379032227</v>
      </c>
      <c r="FN255" s="27">
        <v>-1.2121091881406656</v>
      </c>
      <c r="FO255" s="27">
        <v>29.081887801000001</v>
      </c>
      <c r="FP255" s="27">
        <v>9.9471372358547452</v>
      </c>
      <c r="FQ255" s="27">
        <v>7.2562981244868858</v>
      </c>
      <c r="FR255" s="27">
        <v>-1.2350957023824307</v>
      </c>
      <c r="FS255" s="28">
        <v>26.027330755999998</v>
      </c>
      <c r="FT255" s="28">
        <v>12.579976067012364</v>
      </c>
      <c r="FU255" s="28">
        <v>9.1769173961042458</v>
      </c>
      <c r="FV255" s="28">
        <v>6.4026322356477721</v>
      </c>
      <c r="FW255" s="28">
        <v>26.001249624</v>
      </c>
      <c r="FX255" s="28">
        <v>12.454673960623579</v>
      </c>
      <c r="FY255" s="28">
        <v>9.0855112540128449</v>
      </c>
      <c r="FZ255" s="28">
        <v>5.8891809894772393</v>
      </c>
      <c r="GA255" s="28">
        <v>26.063556947999999</v>
      </c>
      <c r="GB255" s="28">
        <v>12.360090952040363</v>
      </c>
      <c r="GC255" s="28">
        <v>9.0165142660838118</v>
      </c>
      <c r="GD255" s="28">
        <v>5.7210926549329919</v>
      </c>
      <c r="GE255" s="28">
        <v>26.17257966</v>
      </c>
      <c r="GF255" s="28">
        <v>12.219512142212139</v>
      </c>
      <c r="GG255" s="28">
        <v>8.9139639815233238</v>
      </c>
      <c r="GH255" s="28">
        <v>5.386929688766541</v>
      </c>
      <c r="GI255" s="28">
        <v>26.298330608000001</v>
      </c>
      <c r="GJ255" s="28">
        <v>12.081958848704998</v>
      </c>
      <c r="GK255" s="28">
        <v>8.813620768996298</v>
      </c>
      <c r="GL255" s="28">
        <v>5.1635561788193467</v>
      </c>
      <c r="GM255" s="28">
        <v>26.456645234</v>
      </c>
      <c r="GN255" s="28">
        <v>11.900470949080686</v>
      </c>
      <c r="GO255" s="28">
        <v>8.6812278729865753</v>
      </c>
      <c r="GP255" s="28">
        <v>4.7329256883025934</v>
      </c>
      <c r="GQ255" s="28">
        <v>26.623382067000001</v>
      </c>
      <c r="GR255" s="28">
        <v>11.713462227779555</v>
      </c>
      <c r="GS255" s="28">
        <v>8.5448076144272811</v>
      </c>
      <c r="GT255" s="28">
        <v>4.3065405417253615</v>
      </c>
      <c r="GU255" s="28">
        <v>26.820029975000001</v>
      </c>
      <c r="GV255" s="28">
        <v>11.548808526305436</v>
      </c>
      <c r="GW255" s="28">
        <v>8.4246950315939131</v>
      </c>
      <c r="GX255" s="28">
        <v>3.9076960727768864</v>
      </c>
      <c r="GY255" s="28">
        <v>27.042170030000001</v>
      </c>
      <c r="GZ255" s="28">
        <v>11.363503107730532</v>
      </c>
      <c r="HA255" s="28">
        <v>8.2895173086591605</v>
      </c>
      <c r="HB255" s="28">
        <v>3.4290156458191063</v>
      </c>
      <c r="HC255" s="28">
        <v>27.303281403</v>
      </c>
      <c r="HD255" s="28">
        <v>11.163759381805153</v>
      </c>
      <c r="HE255" s="28">
        <v>8.1438070415296462</v>
      </c>
      <c r="HF255" s="28">
        <v>2.9642754405433323</v>
      </c>
      <c r="HG255" s="28">
        <v>28.718270856</v>
      </c>
      <c r="HH255" s="28">
        <v>10.024524904902188</v>
      </c>
      <c r="HI255" s="28">
        <v>7.3127513516267761</v>
      </c>
      <c r="HJ255" s="28">
        <v>-0.20030897821001759</v>
      </c>
      <c r="HK255" s="28">
        <v>30.213184699999999</v>
      </c>
      <c r="HL255" s="28">
        <v>8.4225587494365914</v>
      </c>
      <c r="HM255" s="28">
        <v>6.1441393445966339</v>
      </c>
      <c r="HN255" s="28">
        <v>-6.3358644164434779</v>
      </c>
      <c r="HO255" s="28">
        <v>31.139296460000001</v>
      </c>
      <c r="HP255" s="28">
        <v>7.3047282264415125</v>
      </c>
      <c r="HQ255" s="28">
        <v>5.3286975410729092</v>
      </c>
      <c r="HR255" s="28">
        <v>-11.041527767057488</v>
      </c>
      <c r="HS255" s="28">
        <v>31.550963279999998</v>
      </c>
      <c r="HT255" s="28">
        <v>6.5067043886591263</v>
      </c>
      <c r="HU255" s="28">
        <v>4.7465502619016311</v>
      </c>
      <c r="HV255" s="28">
        <v>-14.152773234632548</v>
      </c>
      <c r="HW255" s="29">
        <v>26.027330755999998</v>
      </c>
      <c r="HX255" s="29">
        <v>12.579976067012364</v>
      </c>
      <c r="HY255" s="29">
        <v>9.1769173961042458</v>
      </c>
      <c r="HZ255" s="29">
        <v>6.4026322356477721</v>
      </c>
      <c r="IA255" s="29">
        <v>25.984897312000001</v>
      </c>
      <c r="IB255" s="29">
        <v>12.479396630969244</v>
      </c>
      <c r="IC255" s="29">
        <v>9.1035460978285041</v>
      </c>
      <c r="ID255" s="29">
        <v>5.9573088308928952</v>
      </c>
      <c r="IE255" s="29">
        <v>26.067105995999999</v>
      </c>
      <c r="IF255" s="29">
        <v>12.408930164728037</v>
      </c>
      <c r="IG255" s="29">
        <v>9.0521417917752807</v>
      </c>
      <c r="IH255" s="29">
        <v>5.7318834991758152</v>
      </c>
      <c r="II255" s="29">
        <v>26.179595152000001</v>
      </c>
      <c r="IJ255" s="29">
        <v>12.274906941594946</v>
      </c>
      <c r="IK255" s="29">
        <v>8.9543737164387025</v>
      </c>
      <c r="IL255" s="29">
        <v>5.4093152049151954</v>
      </c>
      <c r="IM255" s="29">
        <v>26.306368353</v>
      </c>
      <c r="IN255" s="29">
        <v>12.143939999667579</v>
      </c>
      <c r="IO255" s="29">
        <v>8.858835155690608</v>
      </c>
      <c r="IP255" s="29">
        <v>5.2011827381364277</v>
      </c>
      <c r="IQ255" s="29">
        <v>26.464884093999999</v>
      </c>
      <c r="IR255" s="29">
        <v>11.965382393250989</v>
      </c>
      <c r="IS255" s="29">
        <v>8.7285798677788957</v>
      </c>
      <c r="IT255" s="29">
        <v>4.8079140652546783</v>
      </c>
      <c r="IU255" s="29">
        <v>26.649747237</v>
      </c>
      <c r="IV255" s="29">
        <v>11.838394570685626</v>
      </c>
      <c r="IW255" s="29">
        <v>8.6359440192060752</v>
      </c>
      <c r="IX255" s="29">
        <v>4.4265633009835668</v>
      </c>
      <c r="IY255" s="29">
        <v>26.872744671</v>
      </c>
      <c r="IZ255" s="29">
        <v>11.706723096402389</v>
      </c>
      <c r="JA255" s="29">
        <v>8.5398915119132273</v>
      </c>
      <c r="JB255" s="29">
        <v>4.0730492792915598</v>
      </c>
      <c r="JC255" s="29">
        <v>27.136773634000001</v>
      </c>
      <c r="JD255" s="29">
        <v>11.531469845964732</v>
      </c>
      <c r="JE255" s="29">
        <v>8.4120467056832364</v>
      </c>
      <c r="JF255" s="29">
        <v>3.5132324737032192</v>
      </c>
      <c r="JG255" s="29">
        <v>27.475372925999999</v>
      </c>
      <c r="JH255" s="29">
        <v>11.18500861772424</v>
      </c>
      <c r="JI255" s="29">
        <v>8.1593080632900232</v>
      </c>
      <c r="JJ255" s="29">
        <v>2.0589536571450893</v>
      </c>
      <c r="JK255" s="29">
        <v>29.082236147</v>
      </c>
      <c r="JL255" s="29">
        <v>9.4706267058008926</v>
      </c>
      <c r="JM255" s="29">
        <v>6.9086903270328968</v>
      </c>
      <c r="JN255" s="29">
        <v>-4.8708006615065997</v>
      </c>
      <c r="JO255" s="29">
        <v>30.353715231999999</v>
      </c>
      <c r="JP255" s="29">
        <v>8.0425528511143352</v>
      </c>
      <c r="JQ255" s="29">
        <v>5.866930332404614</v>
      </c>
      <c r="JR255" s="29">
        <v>-10.387700168090333</v>
      </c>
      <c r="JS255" s="29">
        <v>30.883761226000001</v>
      </c>
      <c r="JT255" s="29">
        <v>7.2972006182350766</v>
      </c>
      <c r="JU255" s="29">
        <v>5.3232062556894784</v>
      </c>
      <c r="JV255" s="29">
        <v>-13.576740303489693</v>
      </c>
      <c r="JW255" s="29">
        <v>30.875444155</v>
      </c>
      <c r="JX255" s="29">
        <v>7.2616928490321397</v>
      </c>
      <c r="JY255" s="29">
        <v>5.2973038324130348</v>
      </c>
      <c r="JZ255" s="29">
        <v>-12.80647470162873</v>
      </c>
    </row>
    <row r="256" spans="1:286" ht="15" thickBot="1" x14ac:dyDescent="0.4">
      <c r="A256" s="2"/>
      <c r="B256" s="74" t="s">
        <v>726</v>
      </c>
      <c r="C256" s="74" t="s">
        <v>727</v>
      </c>
      <c r="D256" s="74" t="s">
        <v>854</v>
      </c>
      <c r="E256" s="87">
        <v>341294</v>
      </c>
      <c r="F256" s="84">
        <v>408158</v>
      </c>
      <c r="G256" s="22">
        <v>30.117787620368421</v>
      </c>
      <c r="H256" s="22">
        <v>14.749392712550609</v>
      </c>
      <c r="I256" s="22">
        <v>10.600678952473329</v>
      </c>
      <c r="J256" s="22">
        <v>13.929419957406546</v>
      </c>
      <c r="K256" s="22">
        <v>30.100915533368422</v>
      </c>
      <c r="L256" s="22">
        <v>14.930025974733978</v>
      </c>
      <c r="M256" s="22">
        <v>10.730503634605119</v>
      </c>
      <c r="N256" s="22">
        <v>13.872527805775574</v>
      </c>
      <c r="O256" s="22">
        <v>30.145800299368421</v>
      </c>
      <c r="P256" s="22">
        <v>14.892633939265977</v>
      </c>
      <c r="Q256" s="22">
        <v>10.703629242479234</v>
      </c>
      <c r="R256" s="22">
        <v>13.61405713439437</v>
      </c>
      <c r="S256" s="22">
        <v>30.219934801368421</v>
      </c>
      <c r="T256" s="22">
        <v>14.737202392505171</v>
      </c>
      <c r="U256" s="22">
        <v>10.591917529433882</v>
      </c>
      <c r="V256" s="22">
        <v>13.290043150170327</v>
      </c>
      <c r="W256" s="22">
        <v>30.29706174236842</v>
      </c>
      <c r="X256" s="22">
        <v>14.362984066938592</v>
      </c>
      <c r="Y256" s="22">
        <v>10.322959450631908</v>
      </c>
      <c r="Z256" s="22">
        <v>12.936134866528297</v>
      </c>
      <c r="AA256" s="22">
        <v>30.379261790368421</v>
      </c>
      <c r="AB256" s="22">
        <v>13.926867255883263</v>
      </c>
      <c r="AC256" s="22">
        <v>10.009513711551405</v>
      </c>
      <c r="AD256" s="22">
        <v>12.587511942665033</v>
      </c>
      <c r="AE256" s="22">
        <v>30.467782193368421</v>
      </c>
      <c r="AF256" s="22">
        <v>13.67307220870148</v>
      </c>
      <c r="AG256" s="22">
        <v>9.8271062140133836</v>
      </c>
      <c r="AH256" s="22">
        <v>12.231662542456068</v>
      </c>
      <c r="AI256" s="22">
        <v>30.56580357736842</v>
      </c>
      <c r="AJ256" s="22">
        <v>13.566991262320174</v>
      </c>
      <c r="AK256" s="22">
        <v>9.7508637491554317</v>
      </c>
      <c r="AL256" s="22">
        <v>11.852490349765233</v>
      </c>
      <c r="AM256" s="22">
        <v>30.671064830368422</v>
      </c>
      <c r="AN256" s="22">
        <v>13.545110266888262</v>
      </c>
      <c r="AO256" s="22">
        <v>9.7351374469099934</v>
      </c>
      <c r="AP256" s="22">
        <v>11.46386719010269</v>
      </c>
      <c r="AQ256" s="22">
        <v>30.794853959368421</v>
      </c>
      <c r="AR256" s="22">
        <v>13.432665986686384</v>
      </c>
      <c r="AS256" s="22">
        <v>9.6543215287435604</v>
      </c>
      <c r="AT256" s="22">
        <v>10.933498527590686</v>
      </c>
      <c r="AU256" s="22">
        <v>31.225596835368421</v>
      </c>
      <c r="AV256" s="22">
        <v>12.838558390033986</v>
      </c>
      <c r="AW256" s="22">
        <v>9.2273247012756396</v>
      </c>
      <c r="AX256" s="22">
        <v>9.0741729565042561</v>
      </c>
      <c r="AY256" s="22">
        <v>31.572463072368421</v>
      </c>
      <c r="AZ256" s="22">
        <v>12.620754915153674</v>
      </c>
      <c r="BA256" s="22">
        <v>9.0707850554111271</v>
      </c>
      <c r="BB256" s="22">
        <v>8.1327804650117841</v>
      </c>
      <c r="BC256" s="22">
        <v>31.78614580236842</v>
      </c>
      <c r="BD256" s="22">
        <v>13.172583753799467</v>
      </c>
      <c r="BE256" s="22">
        <v>9.4673953070469494</v>
      </c>
      <c r="BF256" s="22">
        <v>7.8795343050705213</v>
      </c>
      <c r="BG256" s="22">
        <v>31.926107509368421</v>
      </c>
      <c r="BH256" s="22">
        <v>13.433427467840781</v>
      </c>
      <c r="BI256" s="22">
        <v>9.6548688202425019</v>
      </c>
      <c r="BJ256" s="22">
        <v>8.1998009001861263</v>
      </c>
      <c r="BK256" s="25">
        <v>30.117302331368421</v>
      </c>
      <c r="BL256" s="25">
        <v>14.749392712550609</v>
      </c>
      <c r="BM256" s="25">
        <v>10.600678952473329</v>
      </c>
      <c r="BN256" s="25">
        <v>13.929419957406546</v>
      </c>
      <c r="BO256" s="25">
        <v>30.104087965368421</v>
      </c>
      <c r="BP256" s="25">
        <v>14.953261502496536</v>
      </c>
      <c r="BQ256" s="25">
        <v>10.747203465906823</v>
      </c>
      <c r="BR256" s="25">
        <v>13.980598989719777</v>
      </c>
      <c r="BS256" s="25">
        <v>30.138249430368422</v>
      </c>
      <c r="BT256" s="25">
        <v>14.941240593495332</v>
      </c>
      <c r="BU256" s="25">
        <v>10.738563801920506</v>
      </c>
      <c r="BV256" s="25">
        <v>13.856874083914903</v>
      </c>
      <c r="BW256" s="25">
        <v>30.198701146368421</v>
      </c>
      <c r="BX256" s="25">
        <v>14.894305747196809</v>
      </c>
      <c r="BY256" s="25">
        <v>10.704830803756387</v>
      </c>
      <c r="BZ256" s="25">
        <v>13.726655397240606</v>
      </c>
      <c r="CA256" s="25">
        <v>30.261868455368422</v>
      </c>
      <c r="CB256" s="25">
        <v>14.673744744861994</v>
      </c>
      <c r="CC256" s="25">
        <v>10.546309268615653</v>
      </c>
      <c r="CD256" s="25">
        <v>13.585063115294011</v>
      </c>
      <c r="CE256" s="25">
        <v>30.34059915836842</v>
      </c>
      <c r="CF256" s="25">
        <v>14.427738216065283</v>
      </c>
      <c r="CG256" s="25">
        <v>10.369499532593963</v>
      </c>
      <c r="CH256" s="25">
        <v>13.403471180276677</v>
      </c>
      <c r="CI256" s="25">
        <v>30.446370169368421</v>
      </c>
      <c r="CJ256" s="25">
        <v>14.3221422608182</v>
      </c>
      <c r="CK256" s="25">
        <v>10.293605640413469</v>
      </c>
      <c r="CL256" s="25">
        <v>13.152279704046229</v>
      </c>
      <c r="CM256" s="25">
        <v>30.577731235368422</v>
      </c>
      <c r="CN256" s="25">
        <v>14.184919827000913</v>
      </c>
      <c r="CO256" s="25">
        <v>10.194981175371172</v>
      </c>
      <c r="CP256" s="25">
        <v>12.846739389501293</v>
      </c>
      <c r="CQ256" s="25">
        <v>30.668915342368422</v>
      </c>
      <c r="CR256" s="25">
        <v>14.054444463562151</v>
      </c>
      <c r="CS256" s="25">
        <v>10.101205962657181</v>
      </c>
      <c r="CT256" s="25">
        <v>12.506981228193288</v>
      </c>
      <c r="CU256" s="25">
        <v>30.76850013336842</v>
      </c>
      <c r="CV256" s="25">
        <v>13.960889281115222</v>
      </c>
      <c r="CW256" s="25">
        <v>10.033966010966422</v>
      </c>
      <c r="CX256" s="25">
        <v>12.110663221788442</v>
      </c>
      <c r="CY256" s="25">
        <v>30.903014776368423</v>
      </c>
      <c r="CZ256" s="25">
        <v>13.384259750604802</v>
      </c>
      <c r="DA256" s="25">
        <v>9.6195310137712493</v>
      </c>
      <c r="DB256" s="25">
        <v>11.159410264996005</v>
      </c>
      <c r="DC256" s="25">
        <v>31.037628732368422</v>
      </c>
      <c r="DD256" s="25">
        <v>13.567337764310706</v>
      </c>
      <c r="DE256" s="25">
        <v>9.7511127869585188</v>
      </c>
      <c r="DF256" s="25">
        <v>10.318123132759574</v>
      </c>
      <c r="DG256" s="25">
        <v>31.150323348368421</v>
      </c>
      <c r="DH256" s="25">
        <v>13.85728632703001</v>
      </c>
      <c r="DI256" s="25">
        <v>9.9595045279624035</v>
      </c>
      <c r="DJ256" s="25">
        <v>9.7525914231149429</v>
      </c>
      <c r="DK256" s="25">
        <v>31.197748141368422</v>
      </c>
      <c r="DL256" s="25">
        <v>13.931381607766923</v>
      </c>
      <c r="DM256" s="25">
        <v>10.012758265136073</v>
      </c>
      <c r="DN256" s="25">
        <v>9.4343902163152435</v>
      </c>
      <c r="DO256" s="27">
        <v>30.117787620368421</v>
      </c>
      <c r="DP256" s="27">
        <v>14.749392712550609</v>
      </c>
      <c r="DQ256" s="27">
        <v>10.600678952473329</v>
      </c>
      <c r="DR256" s="27">
        <v>13.929419957406546</v>
      </c>
      <c r="DS256" s="27">
        <v>30.100828408368422</v>
      </c>
      <c r="DT256" s="27">
        <v>14.93051192744116</v>
      </c>
      <c r="DU256" s="27">
        <v>10.730852898383997</v>
      </c>
      <c r="DV256" s="27">
        <v>13.872582526492652</v>
      </c>
      <c r="DW256" s="27">
        <v>30.145626051368421</v>
      </c>
      <c r="DX256" s="27">
        <v>14.891083917165657</v>
      </c>
      <c r="DY256" s="27">
        <v>10.702515211076385</v>
      </c>
      <c r="DZ256" s="27">
        <v>13.614166631986468</v>
      </c>
      <c r="EA256" s="27">
        <v>30.219675731368422</v>
      </c>
      <c r="EB256" s="27">
        <v>14.738745262634913</v>
      </c>
      <c r="EC256" s="27">
        <v>10.593026420574656</v>
      </c>
      <c r="ED256" s="27">
        <v>13.290205911494967</v>
      </c>
      <c r="EE256" s="27">
        <v>30.296720116368419</v>
      </c>
      <c r="EF256" s="27">
        <v>14.363862986078932</v>
      </c>
      <c r="EG256" s="27">
        <v>10.323591147123656</v>
      </c>
      <c r="EH256" s="27">
        <v>12.936349502076245</v>
      </c>
      <c r="EI256" s="27">
        <v>30.37936392836842</v>
      </c>
      <c r="EJ256" s="27">
        <v>13.925761475648509</v>
      </c>
      <c r="EK256" s="27">
        <v>10.008718965524292</v>
      </c>
      <c r="EL256" s="27">
        <v>12.587447843347107</v>
      </c>
      <c r="EM256" s="27">
        <v>30.468865795368423</v>
      </c>
      <c r="EN256" s="27">
        <v>13.683303546644737</v>
      </c>
      <c r="EO256" s="27">
        <v>9.8344596780443752</v>
      </c>
      <c r="EP256" s="27">
        <v>12.230981719817517</v>
      </c>
      <c r="EQ256" s="27">
        <v>30.567074534368423</v>
      </c>
      <c r="ER256" s="27">
        <v>13.572786592156</v>
      </c>
      <c r="ES256" s="27">
        <v>9.7550289668162904</v>
      </c>
      <c r="ET256" s="27">
        <v>11.851691601098723</v>
      </c>
      <c r="EU256" s="27">
        <v>30.67250507936842</v>
      </c>
      <c r="EV256" s="27">
        <v>13.554514429194326</v>
      </c>
      <c r="EW256" s="27">
        <v>9.741896403523759</v>
      </c>
      <c r="EX256" s="27">
        <v>11.462962464682281</v>
      </c>
      <c r="EY256" s="27">
        <v>30.788094397368422</v>
      </c>
      <c r="EZ256" s="27">
        <v>13.448685531011739</v>
      </c>
      <c r="FA256" s="27">
        <v>9.6658350906689616</v>
      </c>
      <c r="FB256" s="27">
        <v>10.974081169456909</v>
      </c>
      <c r="FC256" s="27">
        <v>31.170270110368421</v>
      </c>
      <c r="FD256" s="27">
        <v>12.872425412067036</v>
      </c>
      <c r="FE256" s="27">
        <v>9.2516655968396453</v>
      </c>
      <c r="FF256" s="27">
        <v>9.2572874175385493</v>
      </c>
      <c r="FG256" s="27">
        <v>31.445865431368421</v>
      </c>
      <c r="FH256" s="27">
        <v>12.665098108391462</v>
      </c>
      <c r="FI256" s="27">
        <v>9.102655381491827</v>
      </c>
      <c r="FJ256" s="27">
        <v>8.3835007499596728</v>
      </c>
      <c r="FK256" s="27">
        <v>31.627107334368421</v>
      </c>
      <c r="FL256" s="27">
        <v>13.224883814780048</v>
      </c>
      <c r="FM256" s="27">
        <v>9.504984390642111</v>
      </c>
      <c r="FN256" s="27">
        <v>8.1275187822835022</v>
      </c>
      <c r="FO256" s="27">
        <v>31.725936833368422</v>
      </c>
      <c r="FP256" s="27">
        <v>13.495304542909418</v>
      </c>
      <c r="FQ256" s="27">
        <v>9.699341092430533</v>
      </c>
      <c r="FR256" s="27">
        <v>8.4432920897382928</v>
      </c>
      <c r="FS256" s="28">
        <v>30.118546810368422</v>
      </c>
      <c r="FT256" s="28">
        <v>14.749392712550604</v>
      </c>
      <c r="FU256" s="28">
        <v>10.600678952473325</v>
      </c>
      <c r="FV256" s="28">
        <v>13.929419957406546</v>
      </c>
      <c r="FW256" s="28">
        <v>30.09515755236842</v>
      </c>
      <c r="FX256" s="28">
        <v>14.373503554541461</v>
      </c>
      <c r="FY256" s="28">
        <v>10.330520013496821</v>
      </c>
      <c r="FZ256" s="28">
        <v>13.86985196590533</v>
      </c>
      <c r="GA256" s="28">
        <v>30.140715424368423</v>
      </c>
      <c r="GB256" s="28">
        <v>13.889028580397369</v>
      </c>
      <c r="GC256" s="28">
        <v>9.982318310450486</v>
      </c>
      <c r="GD256" s="28">
        <v>13.629232928999647</v>
      </c>
      <c r="GE256" s="28">
        <v>30.222672551368422</v>
      </c>
      <c r="GF256" s="28">
        <v>13.147497475236648</v>
      </c>
      <c r="GG256" s="28">
        <v>9.4493653047045161</v>
      </c>
      <c r="GH256" s="28">
        <v>13.322294795254725</v>
      </c>
      <c r="GI256" s="28">
        <v>30.315893797368421</v>
      </c>
      <c r="GJ256" s="28">
        <v>12.898542179830422</v>
      </c>
      <c r="GK256" s="28">
        <v>9.2704362320604687</v>
      </c>
      <c r="GL256" s="28">
        <v>12.994812459162448</v>
      </c>
      <c r="GM256" s="28">
        <v>30.425599725368421</v>
      </c>
      <c r="GN256" s="28">
        <v>12.613728570213723</v>
      </c>
      <c r="GO256" s="28">
        <v>9.0657350829567118</v>
      </c>
      <c r="GP256" s="28">
        <v>12.662045937944152</v>
      </c>
      <c r="GQ256" s="28">
        <v>30.553681217368421</v>
      </c>
      <c r="GR256" s="28">
        <v>12.412273943786239</v>
      </c>
      <c r="GS256" s="28">
        <v>8.9209456763778903</v>
      </c>
      <c r="GT256" s="28">
        <v>12.28674041995461</v>
      </c>
      <c r="GU256" s="28">
        <v>30.700638479368422</v>
      </c>
      <c r="GV256" s="28">
        <v>12.197574104946209</v>
      </c>
      <c r="GW256" s="28">
        <v>8.766636674844948</v>
      </c>
      <c r="GX256" s="28">
        <v>11.897477056364897</v>
      </c>
      <c r="GY256" s="28">
        <v>30.860491456368422</v>
      </c>
      <c r="GZ256" s="28">
        <v>11.979471222770689</v>
      </c>
      <c r="HA256" s="28">
        <v>8.6098818390621545</v>
      </c>
      <c r="HB256" s="28">
        <v>11.552119948695792</v>
      </c>
      <c r="HC256" s="28">
        <v>31.049600957368419</v>
      </c>
      <c r="HD256" s="28">
        <v>11.736588092176703</v>
      </c>
      <c r="HE256" s="28">
        <v>8.4353169508272909</v>
      </c>
      <c r="HF256" s="28">
        <v>11.181933204140144</v>
      </c>
      <c r="HG256" s="28">
        <v>31.669342353368421</v>
      </c>
      <c r="HH256" s="28">
        <v>10.602003750820353</v>
      </c>
      <c r="HI256" s="28">
        <v>7.6198688451579857</v>
      </c>
      <c r="HJ256" s="28">
        <v>9.1138954710897053</v>
      </c>
      <c r="HK256" s="28">
        <v>32.18383197136842</v>
      </c>
      <c r="HL256" s="28">
        <v>9.5429302754187084</v>
      </c>
      <c r="HM256" s="28">
        <v>6.8586918856307104</v>
      </c>
      <c r="HN256" s="28">
        <v>5.5402493858569528</v>
      </c>
      <c r="HO256" s="28">
        <v>32.424727009368425</v>
      </c>
      <c r="HP256" s="28">
        <v>9.0047820725123824</v>
      </c>
      <c r="HQ256" s="28">
        <v>6.4719141762673864</v>
      </c>
      <c r="HR256" s="28">
        <v>3.0742057033558652</v>
      </c>
      <c r="HS256" s="28">
        <v>32.495228922368419</v>
      </c>
      <c r="HT256" s="28">
        <v>8.5654329069928803</v>
      </c>
      <c r="HU256" s="28">
        <v>6.1561452803896453</v>
      </c>
      <c r="HV256" s="28">
        <v>1.5506127222444235</v>
      </c>
      <c r="HW256" s="29">
        <v>30.118546810368422</v>
      </c>
      <c r="HX256" s="29">
        <v>14.749392712550609</v>
      </c>
      <c r="HY256" s="29">
        <v>10.600678952473329</v>
      </c>
      <c r="HZ256" s="29">
        <v>13.929419957406546</v>
      </c>
      <c r="IA256" s="29">
        <v>30.072367617368421</v>
      </c>
      <c r="IB256" s="29">
        <v>14.937676891646282</v>
      </c>
      <c r="IC256" s="29">
        <v>10.736002499233653</v>
      </c>
      <c r="ID256" s="29">
        <v>13.917060194537298</v>
      </c>
      <c r="IE256" s="29">
        <v>30.127496903368421</v>
      </c>
      <c r="IF256" s="29">
        <v>14.974070288576346</v>
      </c>
      <c r="IG256" s="29">
        <v>10.762159150179508</v>
      </c>
      <c r="IH256" s="29">
        <v>13.56108207579155</v>
      </c>
      <c r="II256" s="29">
        <v>30.197352051368419</v>
      </c>
      <c r="IJ256" s="29">
        <v>14.155093043504495</v>
      </c>
      <c r="IK256" s="29">
        <v>10.173544078794212</v>
      </c>
      <c r="IL256" s="29">
        <v>13.250754312173866</v>
      </c>
      <c r="IM256" s="29">
        <v>30.275419659368421</v>
      </c>
      <c r="IN256" s="29">
        <v>14.155427444258681</v>
      </c>
      <c r="IO256" s="29">
        <v>10.173784419200469</v>
      </c>
      <c r="IP256" s="29">
        <v>12.906190418896198</v>
      </c>
      <c r="IQ256" s="29">
        <v>30.361179715368422</v>
      </c>
      <c r="IR256" s="29">
        <v>13.747130745202991</v>
      </c>
      <c r="IS256" s="29">
        <v>9.880333542381587</v>
      </c>
      <c r="IT256" s="29">
        <v>12.593822460501247</v>
      </c>
      <c r="IU256" s="29">
        <v>30.46649068836842</v>
      </c>
      <c r="IV256" s="29">
        <v>13.513361441741834</v>
      </c>
      <c r="IW256" s="29">
        <v>9.7123189411548978</v>
      </c>
      <c r="IX256" s="29">
        <v>12.274197176267245</v>
      </c>
      <c r="IY256" s="29">
        <v>30.58625597636842</v>
      </c>
      <c r="IZ256" s="29">
        <v>13.36518879865489</v>
      </c>
      <c r="JA256" s="29">
        <v>9.6058243451050185</v>
      </c>
      <c r="JB256" s="29">
        <v>11.956914964371554</v>
      </c>
      <c r="JC256" s="29">
        <v>30.724422654368421</v>
      </c>
      <c r="JD256" s="29">
        <v>13.23037894214089</v>
      </c>
      <c r="JE256" s="29">
        <v>9.508933846873326</v>
      </c>
      <c r="JF256" s="29">
        <v>11.600126686314752</v>
      </c>
      <c r="JG256" s="29">
        <v>30.905239272368419</v>
      </c>
      <c r="JH256" s="29">
        <v>12.999066325408467</v>
      </c>
      <c r="JI256" s="29">
        <v>9.3426849147698103</v>
      </c>
      <c r="JJ256" s="29">
        <v>10.677017785725205</v>
      </c>
      <c r="JK256" s="29">
        <v>31.533398676368421</v>
      </c>
      <c r="JL256" s="29">
        <v>12.563514309437897</v>
      </c>
      <c r="JM256" s="29">
        <v>9.029645105037325</v>
      </c>
      <c r="JN256" s="29">
        <v>6.420314475698973</v>
      </c>
      <c r="JO256" s="29">
        <v>31.905683113368422</v>
      </c>
      <c r="JP256" s="29">
        <v>11.45968059618226</v>
      </c>
      <c r="JQ256" s="29">
        <v>8.2362980812522366</v>
      </c>
      <c r="JR256" s="29">
        <v>3.2892986774169302</v>
      </c>
      <c r="JS256" s="29">
        <v>31.969172424368423</v>
      </c>
      <c r="JT256" s="29">
        <v>11.330227773532238</v>
      </c>
      <c r="JU256" s="29">
        <v>8.1432577887365554</v>
      </c>
      <c r="JV256" s="29">
        <v>1.774789295651118</v>
      </c>
      <c r="JW256" s="29">
        <v>31.83992258836842</v>
      </c>
      <c r="JX256" s="29">
        <v>11.278286396982111</v>
      </c>
      <c r="JY256" s="29">
        <v>8.1059264987039228</v>
      </c>
      <c r="JZ256" s="29">
        <v>2.5950228307104126</v>
      </c>
    </row>
    <row r="257" spans="1:286" ht="15" thickBot="1" x14ac:dyDescent="0.4">
      <c r="A257" s="2"/>
      <c r="B257" s="74" t="s">
        <v>504</v>
      </c>
      <c r="C257" s="74" t="s">
        <v>504</v>
      </c>
      <c r="D257" s="74" t="s">
        <v>504</v>
      </c>
      <c r="E257" s="87">
        <v>378428</v>
      </c>
      <c r="F257" s="84">
        <v>433238</v>
      </c>
      <c r="G257" s="22">
        <v>17.368032786885248</v>
      </c>
      <c r="H257" s="22">
        <v>2.859514170040486</v>
      </c>
      <c r="I257" s="22">
        <v>2.0551891367604269</v>
      </c>
      <c r="J257" s="22">
        <v>17.368032786885248</v>
      </c>
      <c r="K257" s="22">
        <v>14.931927996972929</v>
      </c>
      <c r="L257" s="22">
        <v>2.4584280912694974</v>
      </c>
      <c r="M257" s="22">
        <v>1.7669206747145465</v>
      </c>
      <c r="N257" s="22">
        <v>14.931927996972929</v>
      </c>
      <c r="O257" s="22">
        <v>13.917976799581655</v>
      </c>
      <c r="P257" s="22">
        <v>2.2914887578258596</v>
      </c>
      <c r="Q257" s="22">
        <v>1.6469380887962775</v>
      </c>
      <c r="R257" s="22">
        <v>13.917976799581655</v>
      </c>
      <c r="S257" s="22">
        <v>12.103335896349176</v>
      </c>
      <c r="T257" s="22">
        <v>1.9927219694394056</v>
      </c>
      <c r="U257" s="22">
        <v>1.4322085153778852</v>
      </c>
      <c r="V257" s="22">
        <v>12.103335896349176</v>
      </c>
      <c r="W257" s="22">
        <v>10.211678770001779</v>
      </c>
      <c r="X257" s="22">
        <v>1.6812750471527893</v>
      </c>
      <c r="Y257" s="22">
        <v>1.2083654800584065</v>
      </c>
      <c r="Z257" s="22">
        <v>10.211678770001779</v>
      </c>
      <c r="AA257" s="22">
        <v>8.2944589867548739</v>
      </c>
      <c r="AB257" s="22">
        <v>1.3656194283186163</v>
      </c>
      <c r="AC257" s="22">
        <v>0.98149757166255558</v>
      </c>
      <c r="AD257" s="22">
        <v>8.2944589867548739</v>
      </c>
      <c r="AE257" s="22">
        <v>6.5270659156570172</v>
      </c>
      <c r="AF257" s="22">
        <v>1.0746316352363781</v>
      </c>
      <c r="AG257" s="22">
        <v>0.77235891533477796</v>
      </c>
      <c r="AH257" s="22">
        <v>6.5270659156570172</v>
      </c>
      <c r="AI257" s="22">
        <v>5.0082214708343349</v>
      </c>
      <c r="AJ257" s="22">
        <v>0.82456547832899973</v>
      </c>
      <c r="AK257" s="22">
        <v>0.59263144465740913</v>
      </c>
      <c r="AL257" s="22">
        <v>5.0082214708343349</v>
      </c>
      <c r="AM257" s="22">
        <v>4.2675814413536131</v>
      </c>
      <c r="AN257" s="22">
        <v>0.70262474473028447</v>
      </c>
      <c r="AO257" s="22">
        <v>0.50499023845309488</v>
      </c>
      <c r="AP257" s="22">
        <v>4.2675814413536131</v>
      </c>
      <c r="AQ257" s="22">
        <v>3.8975794211413319</v>
      </c>
      <c r="AR257" s="22">
        <v>0.64170673330532058</v>
      </c>
      <c r="AS257" s="22">
        <v>0.46120726418937202</v>
      </c>
      <c r="AT257" s="22">
        <v>3.8975794211413319</v>
      </c>
      <c r="AU257" s="22">
        <v>0.56651493465456026</v>
      </c>
      <c r="AV257" s="22">
        <v>9.327236441006255E-2</v>
      </c>
      <c r="AW257" s="22">
        <v>6.7036684799084728E-2</v>
      </c>
      <c r="AX257" s="22">
        <v>0.56651493465456026</v>
      </c>
      <c r="AY257" s="22">
        <v>2.6844262295081971</v>
      </c>
      <c r="AZ257" s="22">
        <v>0.44197031039136303</v>
      </c>
      <c r="BA257" s="22">
        <v>0.31765276430649858</v>
      </c>
      <c r="BB257" s="22">
        <v>2.6844262295081971</v>
      </c>
      <c r="BC257" s="22">
        <v>1.3231162378655801</v>
      </c>
      <c r="BD257" s="22">
        <v>0.21784100002645176</v>
      </c>
      <c r="BE257" s="22">
        <v>0.15656661592589793</v>
      </c>
      <c r="BF257" s="22">
        <v>1.3231162378655801</v>
      </c>
      <c r="BG257" s="22">
        <v>2.6844262295081971</v>
      </c>
      <c r="BH257" s="22">
        <v>0.44197031039136303</v>
      </c>
      <c r="BI257" s="22">
        <v>0.31765276430649858</v>
      </c>
      <c r="BJ257" s="22">
        <v>2.6844262295081971</v>
      </c>
      <c r="BK257" s="25">
        <v>17.368032786885248</v>
      </c>
      <c r="BL257" s="25">
        <v>2.859514170040486</v>
      </c>
      <c r="BM257" s="25">
        <v>2.0551891367604269</v>
      </c>
      <c r="BN257" s="25">
        <v>17.368032786885248</v>
      </c>
      <c r="BO257" s="25">
        <v>16.324565618769096</v>
      </c>
      <c r="BP257" s="25">
        <v>2.6877152570712948</v>
      </c>
      <c r="BQ257" s="25">
        <v>1.9317138753538601</v>
      </c>
      <c r="BR257" s="25">
        <v>16.324565618769096</v>
      </c>
      <c r="BS257" s="25">
        <v>16.160567878541467</v>
      </c>
      <c r="BT257" s="25">
        <v>2.66071427959792</v>
      </c>
      <c r="BU257" s="25">
        <v>1.9123077412047129</v>
      </c>
      <c r="BV257" s="25">
        <v>16.160567878541467</v>
      </c>
      <c r="BW257" s="25">
        <v>15.680044035662855</v>
      </c>
      <c r="BX257" s="25">
        <v>2.5815996927811988</v>
      </c>
      <c r="BY257" s="25">
        <v>1.8554465299232477</v>
      </c>
      <c r="BZ257" s="25">
        <v>15.680044035662855</v>
      </c>
      <c r="CA257" s="25">
        <v>15.355823806577927</v>
      </c>
      <c r="CB257" s="25">
        <v>2.5282193041869192</v>
      </c>
      <c r="CC257" s="25">
        <v>1.81708099360088</v>
      </c>
      <c r="CD257" s="25">
        <v>15.355823806577927</v>
      </c>
      <c r="CE257" s="25">
        <v>14.667230267258978</v>
      </c>
      <c r="CF257" s="25">
        <v>2.4148476283476317</v>
      </c>
      <c r="CG257" s="25">
        <v>1.7355985379297723</v>
      </c>
      <c r="CH257" s="25">
        <v>14.667230267258978</v>
      </c>
      <c r="CI257" s="25">
        <v>14.419192148703862</v>
      </c>
      <c r="CJ257" s="25">
        <v>2.3740100433763445</v>
      </c>
      <c r="CK257" s="25">
        <v>1.7062477615343077</v>
      </c>
      <c r="CL257" s="25">
        <v>14.419192148703862</v>
      </c>
      <c r="CM257" s="25">
        <v>13.865379186834444</v>
      </c>
      <c r="CN257" s="25">
        <v>2.2828289619349555</v>
      </c>
      <c r="CO257" s="25">
        <v>1.6407141229813795</v>
      </c>
      <c r="CP257" s="25">
        <v>13.865379186834444</v>
      </c>
      <c r="CQ257" s="25">
        <v>13.167121824714592</v>
      </c>
      <c r="CR257" s="25">
        <v>2.1678662113565186</v>
      </c>
      <c r="CS257" s="25">
        <v>1.5580881305675851</v>
      </c>
      <c r="CT257" s="25">
        <v>13.167121824714592</v>
      </c>
      <c r="CU257" s="25">
        <v>12.353862919497621</v>
      </c>
      <c r="CV257" s="25">
        <v>2.033969333574507</v>
      </c>
      <c r="CW257" s="25">
        <v>1.4618538081267796</v>
      </c>
      <c r="CX257" s="25">
        <v>12.353862919497621</v>
      </c>
      <c r="CY257" s="25">
        <v>9.5557861240776649</v>
      </c>
      <c r="CZ257" s="25">
        <v>1.5732873240721661</v>
      </c>
      <c r="DA257" s="25">
        <v>1.1307525772429439</v>
      </c>
      <c r="DB257" s="25">
        <v>9.5557861240776649</v>
      </c>
      <c r="DC257" s="25">
        <v>6.918978218710091</v>
      </c>
      <c r="DD257" s="25">
        <v>1.139157007668868</v>
      </c>
      <c r="DE257" s="25">
        <v>0.8187345709821835</v>
      </c>
      <c r="DF257" s="25">
        <v>6.918978218710091</v>
      </c>
      <c r="DG257" s="25">
        <v>6.9134384476777182</v>
      </c>
      <c r="DH257" s="25">
        <v>1.1382449266082073</v>
      </c>
      <c r="DI257" s="25">
        <v>0.81807904036535561</v>
      </c>
      <c r="DJ257" s="25">
        <v>6.9134384476777182</v>
      </c>
      <c r="DK257" s="25">
        <v>10.422862878990271</v>
      </c>
      <c r="DL257" s="25">
        <v>1.7160449004545386</v>
      </c>
      <c r="DM257" s="25">
        <v>1.2333552582316325</v>
      </c>
      <c r="DN257" s="25">
        <v>10.422862878990271</v>
      </c>
      <c r="DO257" s="27">
        <v>17.368032786885216</v>
      </c>
      <c r="DP257" s="27">
        <v>2.8595141700404811</v>
      </c>
      <c r="DQ257" s="27">
        <v>2.0551891367604234</v>
      </c>
      <c r="DR257" s="27">
        <v>17.368032786885216</v>
      </c>
      <c r="DS257" s="27">
        <v>14.872035883243019</v>
      </c>
      <c r="DT257" s="27">
        <v>2.4485673114111313</v>
      </c>
      <c r="DU257" s="27">
        <v>1.7598335380753136</v>
      </c>
      <c r="DV257" s="27">
        <v>14.872035883243019</v>
      </c>
      <c r="DW257" s="27">
        <v>13.870103715012114</v>
      </c>
      <c r="DX257" s="27">
        <v>2.2836068194756787</v>
      </c>
      <c r="DY257" s="27">
        <v>1.641273184511618</v>
      </c>
      <c r="DZ257" s="27">
        <v>13.870103715012114</v>
      </c>
      <c r="EA257" s="27">
        <v>12.048039518027378</v>
      </c>
      <c r="EB257" s="27">
        <v>1.9836178423742783</v>
      </c>
      <c r="EC257" s="27">
        <v>1.4256651999993601</v>
      </c>
      <c r="ED257" s="27">
        <v>12.048039518027378</v>
      </c>
      <c r="EE257" s="27">
        <v>10.15865181566741</v>
      </c>
      <c r="EF257" s="27">
        <v>1.6725445634432172</v>
      </c>
      <c r="EG257" s="27">
        <v>1.2020907095164153</v>
      </c>
      <c r="EH257" s="27">
        <v>10.15865181566741</v>
      </c>
      <c r="EI257" s="27">
        <v>8.229703089728206</v>
      </c>
      <c r="EJ257" s="27">
        <v>1.3549578636259665</v>
      </c>
      <c r="EK257" s="27">
        <v>0.97383489519577238</v>
      </c>
      <c r="EL257" s="27">
        <v>8.229703089728206</v>
      </c>
      <c r="EM257" s="27">
        <v>6.5221155268453108</v>
      </c>
      <c r="EN257" s="27">
        <v>1.0738165914644102</v>
      </c>
      <c r="EO257" s="27">
        <v>0.77177312732796122</v>
      </c>
      <c r="EP257" s="27">
        <v>6.5221155268453108</v>
      </c>
      <c r="EQ257" s="27">
        <v>5.0448970571801608</v>
      </c>
      <c r="ER257" s="27">
        <v>0.83060383397568094</v>
      </c>
      <c r="ES257" s="27">
        <v>0.59697132975361744</v>
      </c>
      <c r="ET257" s="27">
        <v>5.0448970571801608</v>
      </c>
      <c r="EU257" s="27">
        <v>4.2035686916227188</v>
      </c>
      <c r="EV257" s="27">
        <v>0.6920855335735111</v>
      </c>
      <c r="EW257" s="27">
        <v>0.49741549988164091</v>
      </c>
      <c r="EX257" s="27">
        <v>4.2035686916227188</v>
      </c>
      <c r="EY257" s="27">
        <v>3.8659662429979007</v>
      </c>
      <c r="EZ257" s="27">
        <v>0.63650186456915503</v>
      </c>
      <c r="FA257" s="27">
        <v>0.45746642254679332</v>
      </c>
      <c r="FB257" s="27">
        <v>3.8659662429979007</v>
      </c>
      <c r="FC257" s="27">
        <v>0.83392567753869773</v>
      </c>
      <c r="FD257" s="27">
        <v>0.13729950426413107</v>
      </c>
      <c r="FE257" s="27">
        <v>9.8679857089933196E-2</v>
      </c>
      <c r="FF257" s="27">
        <v>0.83392567753869773</v>
      </c>
      <c r="FG257" s="27">
        <v>2.6844262295081971</v>
      </c>
      <c r="FH257" s="27">
        <v>0.44197031039136303</v>
      </c>
      <c r="FI257" s="27">
        <v>0.31765276430649858</v>
      </c>
      <c r="FJ257" s="27">
        <v>2.6844262295081971</v>
      </c>
      <c r="FK257" s="27">
        <v>2.0579371809343594</v>
      </c>
      <c r="FL257" s="27">
        <v>0.33882366541699299</v>
      </c>
      <c r="FM257" s="27">
        <v>0.24351923964499694</v>
      </c>
      <c r="FN257" s="27">
        <v>2.0579371809343594</v>
      </c>
      <c r="FO257" s="27">
        <v>0.83825522939301189</v>
      </c>
      <c r="FP257" s="27">
        <v>0.13801233196484136</v>
      </c>
      <c r="FQ257" s="27">
        <v>9.9192180393741461E-2</v>
      </c>
      <c r="FR257" s="27">
        <v>0.83825522939301189</v>
      </c>
      <c r="FS257" s="28">
        <v>17.368032786885248</v>
      </c>
      <c r="FT257" s="28">
        <v>2.859514170040486</v>
      </c>
      <c r="FU257" s="28">
        <v>2.0551891367604269</v>
      </c>
      <c r="FV257" s="28">
        <v>17.368032786885248</v>
      </c>
      <c r="FW257" s="28">
        <v>14.507911509113308</v>
      </c>
      <c r="FX257" s="28">
        <v>2.3886170095976027</v>
      </c>
      <c r="FY257" s="28">
        <v>1.7167460757631654</v>
      </c>
      <c r="FZ257" s="28">
        <v>14.507911509113308</v>
      </c>
      <c r="GA257" s="28">
        <v>13.070919380624778</v>
      </c>
      <c r="GB257" s="28">
        <v>2.1520272124645383</v>
      </c>
      <c r="GC257" s="28">
        <v>1.5467043302000223</v>
      </c>
      <c r="GD257" s="28">
        <v>13.070919380624778</v>
      </c>
      <c r="GE257" s="28">
        <v>11.00129552802755</v>
      </c>
      <c r="GF257" s="28">
        <v>1.8112794256671538</v>
      </c>
      <c r="GG257" s="28">
        <v>1.3018021866337159</v>
      </c>
      <c r="GH257" s="28">
        <v>11.00129552802755</v>
      </c>
      <c r="GI257" s="28">
        <v>9.0629393231991955</v>
      </c>
      <c r="GJ257" s="28">
        <v>1.4921438561812441</v>
      </c>
      <c r="GK257" s="28">
        <v>1.07243316918555</v>
      </c>
      <c r="GL257" s="28">
        <v>9.0629393231991955</v>
      </c>
      <c r="GM257" s="28">
        <v>7.0599849164536908</v>
      </c>
      <c r="GN257" s="28">
        <v>1.1623726853000678</v>
      </c>
      <c r="GO257" s="28">
        <v>0.83542013560363759</v>
      </c>
      <c r="GP257" s="28">
        <v>7.0599849164536908</v>
      </c>
      <c r="GQ257" s="28">
        <v>4.9121459711224444</v>
      </c>
      <c r="GR257" s="28">
        <v>0.80874737986091527</v>
      </c>
      <c r="GS257" s="28">
        <v>0.5812626658360216</v>
      </c>
      <c r="GT257" s="28">
        <v>4.9121459711224444</v>
      </c>
      <c r="GU257" s="28">
        <v>3.0820686571266287</v>
      </c>
      <c r="GV257" s="28">
        <v>0.50743910414230597</v>
      </c>
      <c r="GW257" s="28">
        <v>0.36470647543108509</v>
      </c>
      <c r="GX257" s="28">
        <v>3.0820686571266287</v>
      </c>
      <c r="GY257" s="28">
        <v>1.1306492603550007</v>
      </c>
      <c r="GZ257" s="28">
        <v>0.18615277970757096</v>
      </c>
      <c r="HA257" s="28">
        <v>0.13379166805364703</v>
      </c>
      <c r="HB257" s="28">
        <v>1.1306492603550007</v>
      </c>
      <c r="HC257" s="28">
        <v>2.6844262295081971</v>
      </c>
      <c r="HD257" s="28">
        <v>0.44197031039136303</v>
      </c>
      <c r="HE257" s="28">
        <v>0.31765276430649858</v>
      </c>
      <c r="HF257" s="28">
        <v>2.6844262295081971</v>
      </c>
      <c r="HG257" s="28">
        <v>2.6844262295081971</v>
      </c>
      <c r="HH257" s="28">
        <v>0.44197031039136303</v>
      </c>
      <c r="HI257" s="28">
        <v>0.31765276430649858</v>
      </c>
      <c r="HJ257" s="28">
        <v>2.6844262295081971</v>
      </c>
      <c r="HK257" s="28">
        <v>2.6844262295081971</v>
      </c>
      <c r="HL257" s="28">
        <v>0.44197031039136303</v>
      </c>
      <c r="HM257" s="28">
        <v>0.31765276430649858</v>
      </c>
      <c r="HN257" s="28">
        <v>2.6844262295081971</v>
      </c>
      <c r="HO257" s="28">
        <v>2.6844262295081971</v>
      </c>
      <c r="HP257" s="28">
        <v>0.44197031039136303</v>
      </c>
      <c r="HQ257" s="28">
        <v>0.31765276430649858</v>
      </c>
      <c r="HR257" s="28">
        <v>2.6844262295081971</v>
      </c>
      <c r="HS257" s="28">
        <v>2.6844262295081971</v>
      </c>
      <c r="HT257" s="28">
        <v>0.44197031039136303</v>
      </c>
      <c r="HU257" s="28">
        <v>0.31765276430649858</v>
      </c>
      <c r="HV257" s="28">
        <v>2.6844262295081971</v>
      </c>
      <c r="HW257" s="29">
        <v>17.368032786885248</v>
      </c>
      <c r="HX257" s="29">
        <v>2.859514170040486</v>
      </c>
      <c r="HY257" s="29">
        <v>2.0551891367604269</v>
      </c>
      <c r="HZ257" s="29">
        <v>17.368032786885248</v>
      </c>
      <c r="IA257" s="29">
        <v>14.902758489615774</v>
      </c>
      <c r="IB257" s="29">
        <v>2.4536255542957148</v>
      </c>
      <c r="IC257" s="29">
        <v>1.7634689968313526</v>
      </c>
      <c r="ID257" s="29">
        <v>14.902758489615774</v>
      </c>
      <c r="IE257" s="29">
        <v>8.1012559863462634</v>
      </c>
      <c r="IF257" s="29">
        <v>1.3338100274416251</v>
      </c>
      <c r="IG257" s="29">
        <v>0.95863552893719128</v>
      </c>
      <c r="IH257" s="29">
        <v>8.1012559863462634</v>
      </c>
      <c r="II257" s="29">
        <v>7.752034787114285</v>
      </c>
      <c r="IJ257" s="29">
        <v>1.2763134197408135</v>
      </c>
      <c r="IK257" s="29">
        <v>0.91731158489616182</v>
      </c>
      <c r="IL257" s="29">
        <v>7.752034787114285</v>
      </c>
      <c r="IM257" s="29">
        <v>5.0820665503490696</v>
      </c>
      <c r="IN257" s="29">
        <v>0.8367235076148265</v>
      </c>
      <c r="IO257" s="29">
        <v>0.60136965969213052</v>
      </c>
      <c r="IP257" s="29">
        <v>5.0820665503490696</v>
      </c>
      <c r="IQ257" s="29">
        <v>1.9756641576745018</v>
      </c>
      <c r="IR257" s="29">
        <v>0.32527803945518113</v>
      </c>
      <c r="IS257" s="29">
        <v>0.23378373155799151</v>
      </c>
      <c r="IT257" s="29">
        <v>1.9756641576745018</v>
      </c>
      <c r="IU257" s="29">
        <v>2.6844262295081971</v>
      </c>
      <c r="IV257" s="29">
        <v>0.44197031039136303</v>
      </c>
      <c r="IW257" s="29">
        <v>0.31765276430649858</v>
      </c>
      <c r="IX257" s="29">
        <v>2.6844262295081971</v>
      </c>
      <c r="IY257" s="29">
        <v>2.6844262295081971</v>
      </c>
      <c r="IZ257" s="29">
        <v>0.44197031039136303</v>
      </c>
      <c r="JA257" s="29">
        <v>0.31765276430649858</v>
      </c>
      <c r="JB257" s="29">
        <v>2.6844262295081971</v>
      </c>
      <c r="JC257" s="29">
        <v>2.6844262295081971</v>
      </c>
      <c r="JD257" s="29">
        <v>0.44197031039136303</v>
      </c>
      <c r="JE257" s="29">
        <v>0.31765276430649858</v>
      </c>
      <c r="JF257" s="29">
        <v>2.6844262295081971</v>
      </c>
      <c r="JG257" s="29">
        <v>2.6844262295081971</v>
      </c>
      <c r="JH257" s="29">
        <v>0.44197031039136303</v>
      </c>
      <c r="JI257" s="29">
        <v>0.31765276430649858</v>
      </c>
      <c r="JJ257" s="29">
        <v>2.6844262295081971</v>
      </c>
      <c r="JK257" s="29">
        <v>2.6844262295081971</v>
      </c>
      <c r="JL257" s="29">
        <v>0.44197031039136303</v>
      </c>
      <c r="JM257" s="29">
        <v>0.31765276430649858</v>
      </c>
      <c r="JN257" s="29">
        <v>2.6844262295081971</v>
      </c>
      <c r="JO257" s="29">
        <v>2.6844262295081971</v>
      </c>
      <c r="JP257" s="29">
        <v>0.44197031039136303</v>
      </c>
      <c r="JQ257" s="29">
        <v>0.31765276430649858</v>
      </c>
      <c r="JR257" s="29">
        <v>2.6844262295081971</v>
      </c>
      <c r="JS257" s="29">
        <v>2.6844262295081971</v>
      </c>
      <c r="JT257" s="29">
        <v>0.44197031039136303</v>
      </c>
      <c r="JU257" s="29">
        <v>0.31765276430649858</v>
      </c>
      <c r="JV257" s="29">
        <v>2.6844262295081971</v>
      </c>
      <c r="JW257" s="29">
        <v>2.6844262295081971</v>
      </c>
      <c r="JX257" s="29">
        <v>0.44197031039136303</v>
      </c>
      <c r="JY257" s="29">
        <v>0.31765276430649858</v>
      </c>
      <c r="JZ257" s="29">
        <v>2.6844262295081971</v>
      </c>
    </row>
    <row r="258" spans="1:286" ht="15" thickBot="1" x14ac:dyDescent="0.4">
      <c r="A258" s="2"/>
      <c r="B258" s="74" t="s">
        <v>960</v>
      </c>
      <c r="C258" s="74" t="s">
        <v>504</v>
      </c>
      <c r="D258" s="74" t="s">
        <v>504</v>
      </c>
      <c r="E258" s="87">
        <v>374463</v>
      </c>
      <c r="F258" s="84">
        <v>441514</v>
      </c>
      <c r="G258" s="22">
        <v>19.739753003000001</v>
      </c>
      <c r="H258" s="22">
        <v>19.739753003000001</v>
      </c>
      <c r="I258" s="22">
        <v>19.739753003000001</v>
      </c>
      <c r="J258" s="22">
        <v>11.273951852409049</v>
      </c>
      <c r="K258" s="22">
        <v>19.747993062999999</v>
      </c>
      <c r="L258" s="22">
        <v>19.747993062999999</v>
      </c>
      <c r="M258" s="22">
        <v>19.747993062999999</v>
      </c>
      <c r="N258" s="22">
        <v>11.215555199905126</v>
      </c>
      <c r="O258" s="22">
        <v>19.810329030999998</v>
      </c>
      <c r="P258" s="22">
        <v>19.810329030999998</v>
      </c>
      <c r="Q258" s="22">
        <v>19.810329030999998</v>
      </c>
      <c r="R258" s="22">
        <v>10.963894018913942</v>
      </c>
      <c r="S258" s="22">
        <v>19.886589956000002</v>
      </c>
      <c r="T258" s="22">
        <v>19.886589956000002</v>
      </c>
      <c r="U258" s="22">
        <v>19.886589956000002</v>
      </c>
      <c r="V258" s="22">
        <v>10.66916566739879</v>
      </c>
      <c r="W258" s="22">
        <v>19.978871246000001</v>
      </c>
      <c r="X258" s="22">
        <v>19.978871246000001</v>
      </c>
      <c r="Y258" s="22">
        <v>19.978871246000001</v>
      </c>
      <c r="Z258" s="22">
        <v>10.349429081540206</v>
      </c>
      <c r="AA258" s="22">
        <v>20.078402985</v>
      </c>
      <c r="AB258" s="22">
        <v>20.078402985</v>
      </c>
      <c r="AC258" s="22">
        <v>20.078402985</v>
      </c>
      <c r="AD258" s="22">
        <v>10.025232419924043</v>
      </c>
      <c r="AE258" s="22">
        <v>20.186684323000001</v>
      </c>
      <c r="AF258" s="22">
        <v>20.186684323000001</v>
      </c>
      <c r="AG258" s="22">
        <v>20.186684323000001</v>
      </c>
      <c r="AH258" s="22">
        <v>9.6966252704290934</v>
      </c>
      <c r="AI258" s="22">
        <v>20.312305495</v>
      </c>
      <c r="AJ258" s="22">
        <v>20.312305495</v>
      </c>
      <c r="AK258" s="22">
        <v>20.312305495</v>
      </c>
      <c r="AL258" s="22">
        <v>9.3475830997220228</v>
      </c>
      <c r="AM258" s="22">
        <v>23.300066673</v>
      </c>
      <c r="AN258" s="22">
        <v>23.300066673</v>
      </c>
      <c r="AO258" s="22">
        <v>21.0710801247359</v>
      </c>
      <c r="AP258" s="22">
        <v>6.1082987956816197</v>
      </c>
      <c r="AQ258" s="22">
        <v>23.430456230000001</v>
      </c>
      <c r="AR258" s="22">
        <v>23.430456230000001</v>
      </c>
      <c r="AS258" s="22">
        <v>21.078090922021865</v>
      </c>
      <c r="AT258" s="22">
        <v>5.5941102905084339</v>
      </c>
      <c r="AU258" s="22">
        <v>25.694303119000001</v>
      </c>
      <c r="AV258" s="22">
        <v>25.694303119000001</v>
      </c>
      <c r="AW258" s="22">
        <v>20.428678403519864</v>
      </c>
      <c r="AX258" s="22">
        <v>1.8932576238417695</v>
      </c>
      <c r="AY258" s="22">
        <v>34.238342799999998</v>
      </c>
      <c r="AZ258" s="22">
        <v>26.47028405748847</v>
      </c>
      <c r="BA258" s="22">
        <v>19.024714341997051</v>
      </c>
      <c r="BB258" s="22">
        <v>-6.9369873155521731</v>
      </c>
      <c r="BC258" s="22">
        <v>34.85306507</v>
      </c>
      <c r="BD258" s="22">
        <v>26.183422951478683</v>
      </c>
      <c r="BE258" s="22">
        <v>18.818541616921149</v>
      </c>
      <c r="BF258" s="22">
        <v>-7.2330792596634268</v>
      </c>
      <c r="BG258" s="22">
        <v>35.472116020000001</v>
      </c>
      <c r="BH258" s="22">
        <v>25.743893176096954</v>
      </c>
      <c r="BI258" s="22">
        <v>18.502642913179287</v>
      </c>
      <c r="BJ258" s="22">
        <v>-7.355328704107869</v>
      </c>
      <c r="BK258" s="25">
        <v>19.739339762</v>
      </c>
      <c r="BL258" s="25">
        <v>19.739339762</v>
      </c>
      <c r="BM258" s="25">
        <v>19.739339762</v>
      </c>
      <c r="BN258" s="25">
        <v>11.273951852409049</v>
      </c>
      <c r="BO258" s="25">
        <v>19.756465162000001</v>
      </c>
      <c r="BP258" s="25">
        <v>19.756465162000001</v>
      </c>
      <c r="BQ258" s="25">
        <v>19.756465162000001</v>
      </c>
      <c r="BR258" s="25">
        <v>11.270496323631834</v>
      </c>
      <c r="BS258" s="25">
        <v>19.810607788999999</v>
      </c>
      <c r="BT258" s="25">
        <v>19.810607788999999</v>
      </c>
      <c r="BU258" s="25">
        <v>19.810607788999999</v>
      </c>
      <c r="BV258" s="25">
        <v>11.120458985156445</v>
      </c>
      <c r="BW258" s="25">
        <v>19.867814606</v>
      </c>
      <c r="BX258" s="25">
        <v>19.867814606</v>
      </c>
      <c r="BY258" s="25">
        <v>19.867814606</v>
      </c>
      <c r="BZ258" s="25">
        <v>10.968704906368565</v>
      </c>
      <c r="CA258" s="25">
        <v>19.932211514999999</v>
      </c>
      <c r="CB258" s="25">
        <v>19.932211514999999</v>
      </c>
      <c r="CC258" s="25">
        <v>19.932211514999999</v>
      </c>
      <c r="CD258" s="25">
        <v>10.814040777075636</v>
      </c>
      <c r="CE258" s="25">
        <v>20.009062452999999</v>
      </c>
      <c r="CF258" s="25">
        <v>20.009062452999999</v>
      </c>
      <c r="CG258" s="25">
        <v>20.009062452999999</v>
      </c>
      <c r="CH258" s="25">
        <v>10.626605495257454</v>
      </c>
      <c r="CI258" s="25">
        <v>20.102322442999998</v>
      </c>
      <c r="CJ258" s="25">
        <v>20.102322442999998</v>
      </c>
      <c r="CK258" s="25">
        <v>20.102322442999998</v>
      </c>
      <c r="CL258" s="25">
        <v>10.39229122960089</v>
      </c>
      <c r="CM258" s="25">
        <v>20.208642115</v>
      </c>
      <c r="CN258" s="25">
        <v>20.208642115</v>
      </c>
      <c r="CO258" s="25">
        <v>20.208642115</v>
      </c>
      <c r="CP258" s="25">
        <v>10.120355878085739</v>
      </c>
      <c r="CQ258" s="25">
        <v>20.328219364999999</v>
      </c>
      <c r="CR258" s="25">
        <v>20.328219364999999</v>
      </c>
      <c r="CS258" s="25">
        <v>20.328219364999999</v>
      </c>
      <c r="CT258" s="25">
        <v>9.8115754548534149</v>
      </c>
      <c r="CU258" s="25">
        <v>20.459510241</v>
      </c>
      <c r="CV258" s="25">
        <v>20.459510241</v>
      </c>
      <c r="CW258" s="25">
        <v>20.459510241</v>
      </c>
      <c r="CX258" s="25">
        <v>9.3550667023558063</v>
      </c>
      <c r="CY258" s="25">
        <v>20.859585268</v>
      </c>
      <c r="CZ258" s="25">
        <v>20.859585268</v>
      </c>
      <c r="DA258" s="25">
        <v>20.859585268</v>
      </c>
      <c r="DB258" s="25">
        <v>7.8845025942749984</v>
      </c>
      <c r="DC258" s="25">
        <v>21.273892775</v>
      </c>
      <c r="DD258" s="25">
        <v>21.273892775</v>
      </c>
      <c r="DE258" s="25">
        <v>21.273892775</v>
      </c>
      <c r="DF258" s="25">
        <v>6.9365819680123728</v>
      </c>
      <c r="DG258" s="25">
        <v>21.702397878999999</v>
      </c>
      <c r="DH258" s="25">
        <v>21.702397878999999</v>
      </c>
      <c r="DI258" s="25">
        <v>21.105830097302292</v>
      </c>
      <c r="DJ258" s="25">
        <v>6.3795302528909872</v>
      </c>
      <c r="DK258" s="25">
        <v>22.090070501</v>
      </c>
      <c r="DL258" s="25">
        <v>22.090070501</v>
      </c>
      <c r="DM258" s="25">
        <v>21.08437839667193</v>
      </c>
      <c r="DN258" s="25">
        <v>6.012168040769776</v>
      </c>
      <c r="DO258" s="27">
        <v>19.739753003000001</v>
      </c>
      <c r="DP258" s="27">
        <v>19.739753003000001</v>
      </c>
      <c r="DQ258" s="27">
        <v>19.739753003000001</v>
      </c>
      <c r="DR258" s="27">
        <v>11.273951852409049</v>
      </c>
      <c r="DS258" s="27">
        <v>19.747600995999999</v>
      </c>
      <c r="DT258" s="27">
        <v>19.747600995999999</v>
      </c>
      <c r="DU258" s="27">
        <v>19.747600995999999</v>
      </c>
      <c r="DV258" s="27">
        <v>11.215867720107145</v>
      </c>
      <c r="DW258" s="27">
        <v>19.809544924000001</v>
      </c>
      <c r="DX258" s="27">
        <v>19.809544924000001</v>
      </c>
      <c r="DY258" s="27">
        <v>19.809544924000001</v>
      </c>
      <c r="DZ258" s="27">
        <v>10.964519055277579</v>
      </c>
      <c r="EA258" s="27">
        <v>19.885424138000001</v>
      </c>
      <c r="EB258" s="27">
        <v>19.885424138000001</v>
      </c>
      <c r="EC258" s="27">
        <v>19.885424138000001</v>
      </c>
      <c r="ED258" s="27">
        <v>10.670094964368488</v>
      </c>
      <c r="EE258" s="27">
        <v>19.977333889000001</v>
      </c>
      <c r="EF258" s="27">
        <v>19.977333889000001</v>
      </c>
      <c r="EG258" s="27">
        <v>19.977333889000001</v>
      </c>
      <c r="EH258" s="27">
        <v>10.350654494671518</v>
      </c>
      <c r="EI258" s="27">
        <v>20.078862647000001</v>
      </c>
      <c r="EJ258" s="27">
        <v>20.078862647000001</v>
      </c>
      <c r="EK258" s="27">
        <v>20.078862647000001</v>
      </c>
      <c r="EL258" s="27">
        <v>10.024866061338185</v>
      </c>
      <c r="EM258" s="27">
        <v>20.191560534000001</v>
      </c>
      <c r="EN258" s="27">
        <v>20.191560534000001</v>
      </c>
      <c r="EO258" s="27">
        <v>20.191560534000001</v>
      </c>
      <c r="EP258" s="27">
        <v>9.6927383431563676</v>
      </c>
      <c r="EQ258" s="27">
        <v>20.3180248</v>
      </c>
      <c r="ER258" s="27">
        <v>20.3180248</v>
      </c>
      <c r="ES258" s="27">
        <v>20.3180248</v>
      </c>
      <c r="ET258" s="27">
        <v>9.3430241239644474</v>
      </c>
      <c r="EU258" s="27">
        <v>23.306547795</v>
      </c>
      <c r="EV258" s="27">
        <v>23.306547795</v>
      </c>
      <c r="EW258" s="27">
        <v>21.086010212926297</v>
      </c>
      <c r="EX258" s="27">
        <v>6.1031325633583862</v>
      </c>
      <c r="EY258" s="27">
        <v>23.425267328</v>
      </c>
      <c r="EZ258" s="27">
        <v>23.425267328</v>
      </c>
      <c r="FA258" s="27">
        <v>21.089694104913917</v>
      </c>
      <c r="FB258" s="27">
        <v>5.6507722947284709</v>
      </c>
      <c r="FC258" s="27">
        <v>25.574828916000001</v>
      </c>
      <c r="FD258" s="27">
        <v>25.574828916000001</v>
      </c>
      <c r="FE258" s="27">
        <v>20.451019693720802</v>
      </c>
      <c r="FF258" s="27">
        <v>2.1904585228316673</v>
      </c>
      <c r="FG258" s="27">
        <v>33.881645149999997</v>
      </c>
      <c r="FH258" s="27">
        <v>26.547891607584706</v>
      </c>
      <c r="FI258" s="27">
        <v>19.080492416314517</v>
      </c>
      <c r="FJ258" s="27">
        <v>-6.4423306791885366</v>
      </c>
      <c r="FK258" s="27">
        <v>34.380742479999995</v>
      </c>
      <c r="FL258" s="27">
        <v>26.29301695728914</v>
      </c>
      <c r="FM258" s="27">
        <v>18.897308986761644</v>
      </c>
      <c r="FN258" s="27">
        <v>-6.6004237243098913</v>
      </c>
      <c r="FO258" s="27">
        <v>34.791516209999997</v>
      </c>
      <c r="FP258" s="27">
        <v>25.865494330133071</v>
      </c>
      <c r="FQ258" s="27">
        <v>18.590040056865767</v>
      </c>
      <c r="FR258" s="27">
        <v>-6.60132408794626</v>
      </c>
      <c r="FS258" s="28">
        <v>19.740605731999999</v>
      </c>
      <c r="FT258" s="28">
        <v>19.740605731999999</v>
      </c>
      <c r="FU258" s="28">
        <v>19.740605731999999</v>
      </c>
      <c r="FV258" s="28">
        <v>11.273951852409049</v>
      </c>
      <c r="FW258" s="28">
        <v>19.74642309</v>
      </c>
      <c r="FX258" s="28">
        <v>19.74642309</v>
      </c>
      <c r="FY258" s="28">
        <v>19.74642309</v>
      </c>
      <c r="FZ258" s="28">
        <v>11.21272433525866</v>
      </c>
      <c r="GA258" s="28">
        <v>19.819889195000002</v>
      </c>
      <c r="GB258" s="28">
        <v>19.819889195000002</v>
      </c>
      <c r="GC258" s="28">
        <v>19.819889195000002</v>
      </c>
      <c r="GD258" s="28">
        <v>10.964929528004852</v>
      </c>
      <c r="GE258" s="28">
        <v>19.917354380999999</v>
      </c>
      <c r="GF258" s="28">
        <v>19.917354380999999</v>
      </c>
      <c r="GG258" s="28">
        <v>19.917354380999999</v>
      </c>
      <c r="GH258" s="28">
        <v>10.667266583560405</v>
      </c>
      <c r="GI258" s="28">
        <v>20.040621914999999</v>
      </c>
      <c r="GJ258" s="28">
        <v>20.040621914999999</v>
      </c>
      <c r="GK258" s="28">
        <v>20.040621914999999</v>
      </c>
      <c r="GL258" s="28">
        <v>10.350942993661416</v>
      </c>
      <c r="GM258" s="28">
        <v>20.194960585</v>
      </c>
      <c r="GN258" s="28">
        <v>20.194960585</v>
      </c>
      <c r="GO258" s="28">
        <v>20.194960585</v>
      </c>
      <c r="GP258" s="28">
        <v>10.019536634065457</v>
      </c>
      <c r="GQ258" s="28">
        <v>20.378935513000002</v>
      </c>
      <c r="GR258" s="28">
        <v>20.378935513000002</v>
      </c>
      <c r="GS258" s="28">
        <v>20.378935513000002</v>
      </c>
      <c r="GT258" s="28">
        <v>9.6703018795200038</v>
      </c>
      <c r="GU258" s="28">
        <v>20.627263972999998</v>
      </c>
      <c r="GV258" s="28">
        <v>20.627263972999998</v>
      </c>
      <c r="GW258" s="28">
        <v>20.627263972999998</v>
      </c>
      <c r="GX258" s="28">
        <v>9.2675861744694998</v>
      </c>
      <c r="GY258" s="28">
        <v>23.654997584</v>
      </c>
      <c r="GZ258" s="28">
        <v>23.654997584</v>
      </c>
      <c r="HA258" s="28">
        <v>21.272902286937526</v>
      </c>
      <c r="HB258" s="28">
        <v>6.0845617138634367</v>
      </c>
      <c r="HC258" s="28">
        <v>23.913775399000002</v>
      </c>
      <c r="HD258" s="28">
        <v>23.913775399000002</v>
      </c>
      <c r="HE258" s="28">
        <v>21.161256457489309</v>
      </c>
      <c r="HF258" s="28">
        <v>5.7122502795200027</v>
      </c>
      <c r="HG258" s="28">
        <v>33.02930679</v>
      </c>
      <c r="HH258" s="28">
        <v>27.301183805603319</v>
      </c>
      <c r="HI258" s="28">
        <v>19.621898351068925</v>
      </c>
      <c r="HJ258" s="28">
        <v>-4.2961843972476714</v>
      </c>
      <c r="HK258" s="28">
        <v>35.787178900000001</v>
      </c>
      <c r="HL258" s="28">
        <v>26.013720409437472</v>
      </c>
      <c r="HM258" s="28">
        <v>18.696573058577272</v>
      </c>
      <c r="HN258" s="28">
        <v>-8.7457921245203991</v>
      </c>
      <c r="HO258" s="28">
        <v>36.55389649</v>
      </c>
      <c r="HP258" s="28">
        <v>25.409219537792232</v>
      </c>
      <c r="HQ258" s="28">
        <v>18.262106379732341</v>
      </c>
      <c r="HR258" s="28">
        <v>-11.060266047393601</v>
      </c>
      <c r="HS258" s="28">
        <v>36.902578640000002</v>
      </c>
      <c r="HT258" s="28">
        <v>25.088103556924004</v>
      </c>
      <c r="HU258" s="28">
        <v>18.031314001630154</v>
      </c>
      <c r="HV258" s="28">
        <v>-12.574119501939052</v>
      </c>
      <c r="HW258" s="29">
        <v>19.740605731999999</v>
      </c>
      <c r="HX258" s="29">
        <v>19.740605731999999</v>
      </c>
      <c r="HY258" s="29">
        <v>19.740605731999999</v>
      </c>
      <c r="HZ258" s="29">
        <v>11.273951852409049</v>
      </c>
      <c r="IA258" s="29">
        <v>19.740357044</v>
      </c>
      <c r="IB258" s="29">
        <v>19.740357044</v>
      </c>
      <c r="IC258" s="29">
        <v>19.740357044</v>
      </c>
      <c r="ID258" s="29">
        <v>11.236571627177851</v>
      </c>
      <c r="IE258" s="29">
        <v>19.850375073999999</v>
      </c>
      <c r="IF258" s="29">
        <v>19.850375073999999</v>
      </c>
      <c r="IG258" s="29">
        <v>19.850375073999999</v>
      </c>
      <c r="IH258" s="29">
        <v>10.883220370429093</v>
      </c>
      <c r="II258" s="29">
        <v>19.956048806999998</v>
      </c>
      <c r="IJ258" s="29">
        <v>19.956048806999998</v>
      </c>
      <c r="IK258" s="29">
        <v>19.956048806999998</v>
      </c>
      <c r="IL258" s="29">
        <v>10.573706079520001</v>
      </c>
      <c r="IM258" s="29">
        <v>20.083694358999999</v>
      </c>
      <c r="IN258" s="29">
        <v>20.083694358999999</v>
      </c>
      <c r="IO258" s="29">
        <v>20.083694358999999</v>
      </c>
      <c r="IP258" s="29">
        <v>10.267664673459397</v>
      </c>
      <c r="IQ258" s="29">
        <v>20.278804692000001</v>
      </c>
      <c r="IR258" s="29">
        <v>20.278804692000001</v>
      </c>
      <c r="IS258" s="29">
        <v>20.278804692000001</v>
      </c>
      <c r="IT258" s="29">
        <v>9.9249171603280857</v>
      </c>
      <c r="IU258" s="29">
        <v>20.480812276999998</v>
      </c>
      <c r="IV258" s="29">
        <v>20.480812276999998</v>
      </c>
      <c r="IW258" s="29">
        <v>20.480812276999998</v>
      </c>
      <c r="IX258" s="29">
        <v>9.5879614209341426</v>
      </c>
      <c r="IY258" s="29">
        <v>20.719116763999999</v>
      </c>
      <c r="IZ258" s="29">
        <v>20.719116763999999</v>
      </c>
      <c r="JA258" s="29">
        <v>20.719116763999999</v>
      </c>
      <c r="JB258" s="29">
        <v>9.235539167398791</v>
      </c>
      <c r="JC258" s="29">
        <v>22.525061808</v>
      </c>
      <c r="JD258" s="29">
        <v>22.525061808</v>
      </c>
      <c r="JE258" s="29">
        <v>20.568313466480259</v>
      </c>
      <c r="JF258" s="29">
        <v>7.2902684815402061</v>
      </c>
      <c r="JG258" s="29">
        <v>22.890954494999999</v>
      </c>
      <c r="JH258" s="29">
        <v>22.890954494999999</v>
      </c>
      <c r="JI258" s="29">
        <v>20.391605964410861</v>
      </c>
      <c r="JJ258" s="29">
        <v>6.5289673704290934</v>
      </c>
      <c r="JK258" s="29">
        <v>34.813926699999996</v>
      </c>
      <c r="JL258" s="29">
        <v>25.760141052808063</v>
      </c>
      <c r="JM258" s="29">
        <v>18.514320582086107</v>
      </c>
      <c r="JN258" s="29">
        <v>-7.5516146497729224</v>
      </c>
      <c r="JO258" s="29">
        <v>35.728522580000003</v>
      </c>
      <c r="JP258" s="29">
        <v>24.855040827081133</v>
      </c>
      <c r="JQ258" s="29">
        <v>17.863807228775094</v>
      </c>
      <c r="JR258" s="29">
        <v>-10.183933663555216</v>
      </c>
      <c r="JS258" s="29">
        <v>36.17215161</v>
      </c>
      <c r="JT258" s="29">
        <v>24.261813599216385</v>
      </c>
      <c r="JU258" s="29">
        <v>17.437443139688984</v>
      </c>
      <c r="JV258" s="29">
        <v>-11.77862093628249</v>
      </c>
      <c r="JW258" s="29">
        <v>36.198711259999996</v>
      </c>
      <c r="JX258" s="29">
        <v>24.17032948768383</v>
      </c>
      <c r="JY258" s="29">
        <v>17.371691707442988</v>
      </c>
      <c r="JZ258" s="29">
        <v>-11.45565637062592</v>
      </c>
    </row>
    <row r="259" spans="1:286" ht="15" thickBot="1" x14ac:dyDescent="0.4">
      <c r="A259" s="2"/>
      <c r="B259" s="74" t="s">
        <v>728</v>
      </c>
      <c r="C259" s="74" t="s">
        <v>498</v>
      </c>
      <c r="D259" s="74" t="s">
        <v>857</v>
      </c>
      <c r="E259" s="87">
        <v>381161</v>
      </c>
      <c r="F259" s="84">
        <v>398842</v>
      </c>
      <c r="G259" s="22">
        <v>31.387520981999998</v>
      </c>
      <c r="H259" s="22">
        <v>9.8040686078978858</v>
      </c>
      <c r="I259" s="22">
        <v>7.1519315522660625</v>
      </c>
      <c r="J259" s="22">
        <v>14.022923949317139</v>
      </c>
      <c r="K259" s="22">
        <v>31.384494552</v>
      </c>
      <c r="L259" s="22">
        <v>9.6084572409314148</v>
      </c>
      <c r="M259" s="22">
        <v>7.0092357834642813</v>
      </c>
      <c r="N259" s="22">
        <v>13.096362921041985</v>
      </c>
      <c r="O259" s="22">
        <v>31.427055051</v>
      </c>
      <c r="P259" s="22">
        <v>9.5517593048154747</v>
      </c>
      <c r="Q259" s="22">
        <v>6.9678754284450086</v>
      </c>
      <c r="R259" s="22">
        <v>13.021367662634143</v>
      </c>
      <c r="S259" s="22">
        <v>31.506909762999999</v>
      </c>
      <c r="T259" s="22">
        <v>9.3981823283055395</v>
      </c>
      <c r="U259" s="22">
        <v>6.855843162257254</v>
      </c>
      <c r="V259" s="22">
        <v>12.648512639190468</v>
      </c>
      <c r="W259" s="22">
        <v>31.580914120999999</v>
      </c>
      <c r="X259" s="22">
        <v>9.3002238649581344</v>
      </c>
      <c r="Y259" s="22">
        <v>6.7843838270725296</v>
      </c>
      <c r="Z259" s="22">
        <v>12.47856314669213</v>
      </c>
      <c r="AA259" s="22">
        <v>31.653811936</v>
      </c>
      <c r="AB259" s="22">
        <v>9.2028333441492816</v>
      </c>
      <c r="AC259" s="22">
        <v>6.7133387980624963</v>
      </c>
      <c r="AD259" s="22">
        <v>12.241526358038307</v>
      </c>
      <c r="AE259" s="22">
        <v>31.730244473999999</v>
      </c>
      <c r="AF259" s="22">
        <v>9.1017528574904727</v>
      </c>
      <c r="AG259" s="22">
        <v>6.6396019903384893</v>
      </c>
      <c r="AH259" s="22">
        <v>12.056344987820964</v>
      </c>
      <c r="AI259" s="22">
        <v>31.814935876</v>
      </c>
      <c r="AJ259" s="22">
        <v>8.8735063830156431</v>
      </c>
      <c r="AK259" s="22">
        <v>6.4730993649718114</v>
      </c>
      <c r="AL259" s="22">
        <v>11.81135394553899</v>
      </c>
      <c r="AM259" s="22">
        <v>31.904828011999999</v>
      </c>
      <c r="AN259" s="22">
        <v>8.6691334229688746</v>
      </c>
      <c r="AO259" s="22">
        <v>6.3240121360012775</v>
      </c>
      <c r="AP259" s="22">
        <v>9.8696776106140973</v>
      </c>
      <c r="AQ259" s="22">
        <v>32.006039205</v>
      </c>
      <c r="AR259" s="22">
        <v>8.5488259225337675</v>
      </c>
      <c r="AS259" s="22">
        <v>6.236249489415659</v>
      </c>
      <c r="AT259" s="22">
        <v>9.2753783557212444</v>
      </c>
      <c r="AU259" s="22">
        <v>32.492504635000003</v>
      </c>
      <c r="AV259" s="22">
        <v>8.0817579499420784</v>
      </c>
      <c r="AW259" s="22">
        <v>5.8955299061662645</v>
      </c>
      <c r="AX259" s="22">
        <v>7.9758399818156249</v>
      </c>
      <c r="AY259" s="22">
        <v>33.087498605</v>
      </c>
      <c r="AZ259" s="22">
        <v>7.7449580606694273</v>
      </c>
      <c r="BA259" s="22">
        <v>5.6498390760400499</v>
      </c>
      <c r="BB259" s="22">
        <v>6.9276066475555425</v>
      </c>
      <c r="BC259" s="22">
        <v>33.600383991999998</v>
      </c>
      <c r="BD259" s="22">
        <v>7.369189342127954</v>
      </c>
      <c r="BE259" s="22">
        <v>5.3757210275059553</v>
      </c>
      <c r="BF259" s="22">
        <v>6.1226191016702813</v>
      </c>
      <c r="BG259" s="22">
        <v>34.081748087000001</v>
      </c>
      <c r="BH259" s="22">
        <v>7.1909218110467519</v>
      </c>
      <c r="BI259" s="22">
        <v>5.2456773455128332</v>
      </c>
      <c r="BJ259" s="22">
        <v>5.5992049345608237</v>
      </c>
      <c r="BK259" s="25">
        <v>31.387391511000001</v>
      </c>
      <c r="BL259" s="25">
        <v>9.8040686078978858</v>
      </c>
      <c r="BM259" s="25">
        <v>7.1519315522660625</v>
      </c>
      <c r="BN259" s="25">
        <v>14.022923949317139</v>
      </c>
      <c r="BO259" s="25">
        <v>31.375927910999998</v>
      </c>
      <c r="BP259" s="25">
        <v>9.7131217684251645</v>
      </c>
      <c r="BQ259" s="25">
        <v>7.0855870990785501</v>
      </c>
      <c r="BR259" s="25">
        <v>13.595242075504192</v>
      </c>
      <c r="BS259" s="25">
        <v>31.399228537999999</v>
      </c>
      <c r="BT259" s="25">
        <v>9.67715435332358</v>
      </c>
      <c r="BU259" s="25">
        <v>7.0593493705184667</v>
      </c>
      <c r="BV259" s="25">
        <v>13.68578612412675</v>
      </c>
      <c r="BW259" s="25">
        <v>31.457139202</v>
      </c>
      <c r="BX259" s="25">
        <v>9.5821075327214285</v>
      </c>
      <c r="BY259" s="25">
        <v>6.9900140381790434</v>
      </c>
      <c r="BZ259" s="25">
        <v>13.48852828615205</v>
      </c>
      <c r="CA259" s="25">
        <v>31.508834882999999</v>
      </c>
      <c r="CB259" s="25">
        <v>9.5679758235704675</v>
      </c>
      <c r="CC259" s="25">
        <v>6.9797051531022101</v>
      </c>
      <c r="CD259" s="25">
        <v>13.496070612522487</v>
      </c>
      <c r="CE259" s="25">
        <v>31.568075289999999</v>
      </c>
      <c r="CF259" s="25">
        <v>9.50455176064726</v>
      </c>
      <c r="CG259" s="25">
        <v>6.9334381822215718</v>
      </c>
      <c r="CH259" s="25">
        <v>13.422491651079097</v>
      </c>
      <c r="CI259" s="25">
        <v>31.650872265</v>
      </c>
      <c r="CJ259" s="25">
        <v>9.4480546819709481</v>
      </c>
      <c r="CK259" s="25">
        <v>6.8922243499080693</v>
      </c>
      <c r="CL259" s="25">
        <v>13.354739954665334</v>
      </c>
      <c r="CM259" s="25">
        <v>31.755689603</v>
      </c>
      <c r="CN259" s="25">
        <v>9.3757164665276278</v>
      </c>
      <c r="CO259" s="25">
        <v>6.8394546288713425</v>
      </c>
      <c r="CP259" s="25">
        <v>13.162506190375991</v>
      </c>
      <c r="CQ259" s="25">
        <v>31.86126844</v>
      </c>
      <c r="CR259" s="25">
        <v>9.2041124176424951</v>
      </c>
      <c r="CS259" s="25">
        <v>6.7142718643678885</v>
      </c>
      <c r="CT259" s="25">
        <v>12.121460955884356</v>
      </c>
      <c r="CU259" s="25">
        <v>31.975690309000001</v>
      </c>
      <c r="CV259" s="25">
        <v>9.1171399147162084</v>
      </c>
      <c r="CW259" s="25">
        <v>6.65082663435828</v>
      </c>
      <c r="CX259" s="25">
        <v>11.702198315700109</v>
      </c>
      <c r="CY259" s="25">
        <v>32.235125248999999</v>
      </c>
      <c r="CZ259" s="25">
        <v>8.9735579142761992</v>
      </c>
      <c r="DA259" s="25">
        <v>6.5460855640584299</v>
      </c>
      <c r="DB259" s="25">
        <v>11.040885081207861</v>
      </c>
      <c r="DC259" s="25">
        <v>32.526486177000002</v>
      </c>
      <c r="DD259" s="25">
        <v>8.7962238111190469</v>
      </c>
      <c r="DE259" s="25">
        <v>6.4167228047402478</v>
      </c>
      <c r="DF259" s="25">
        <v>10.388127528467876</v>
      </c>
      <c r="DG259" s="25">
        <v>32.827919956000002</v>
      </c>
      <c r="DH259" s="25">
        <v>8.7056671311409044</v>
      </c>
      <c r="DI259" s="25">
        <v>6.3506629674720338</v>
      </c>
      <c r="DJ259" s="25">
        <v>9.7605228456918525</v>
      </c>
      <c r="DK259" s="25">
        <v>33.095611775999998</v>
      </c>
      <c r="DL259" s="25">
        <v>8.6439888666340927</v>
      </c>
      <c r="DM259" s="25">
        <v>6.3056695322302696</v>
      </c>
      <c r="DN259" s="25">
        <v>9.2189238028455378</v>
      </c>
      <c r="DO259" s="27">
        <v>31.387520981999998</v>
      </c>
      <c r="DP259" s="27">
        <v>9.8040686078978858</v>
      </c>
      <c r="DQ259" s="27">
        <v>7.1519315522660625</v>
      </c>
      <c r="DR259" s="27">
        <v>14.022923949317139</v>
      </c>
      <c r="DS259" s="27">
        <v>31.384191538</v>
      </c>
      <c r="DT259" s="27">
        <v>9.6106077860770753</v>
      </c>
      <c r="DU259" s="27">
        <v>7.0108045762070637</v>
      </c>
      <c r="DV259" s="27">
        <v>13.096604449745227</v>
      </c>
      <c r="DW259" s="27">
        <v>31.426449047999998</v>
      </c>
      <c r="DX259" s="27">
        <v>9.5499696276506576</v>
      </c>
      <c r="DY259" s="27">
        <v>6.966569883870064</v>
      </c>
      <c r="DZ259" s="27">
        <v>13.021845762834904</v>
      </c>
      <c r="EA259" s="27">
        <v>31.506008749999999</v>
      </c>
      <c r="EB259" s="27">
        <v>9.3970003750588003</v>
      </c>
      <c r="EC259" s="27">
        <v>6.8549809438195073</v>
      </c>
      <c r="ED259" s="27">
        <v>12.649228831126077</v>
      </c>
      <c r="EE259" s="27">
        <v>31.579725952</v>
      </c>
      <c r="EF259" s="27">
        <v>9.2988994141365229</v>
      </c>
      <c r="EG259" s="27">
        <v>6.7834176586378376</v>
      </c>
      <c r="EH259" s="27">
        <v>12.479502970469401</v>
      </c>
      <c r="EI259" s="27">
        <v>31.654167199</v>
      </c>
      <c r="EJ259" s="27">
        <v>9.1922411952390117</v>
      </c>
      <c r="EK259" s="27">
        <v>6.7056119729017016</v>
      </c>
      <c r="EL259" s="27">
        <v>12.241245253011183</v>
      </c>
      <c r="EM259" s="27">
        <v>31.734013099999999</v>
      </c>
      <c r="EN259" s="27">
        <v>9.0923348777269162</v>
      </c>
      <c r="EO259" s="27">
        <v>6.6327317052228461</v>
      </c>
      <c r="EP259" s="27">
        <v>12.053369552245714</v>
      </c>
      <c r="EQ259" s="27">
        <v>31.819356096</v>
      </c>
      <c r="ER259" s="27">
        <v>8.9368196094314651</v>
      </c>
      <c r="ES259" s="27">
        <v>6.5192854821634354</v>
      </c>
      <c r="ET259" s="27">
        <v>11.807887934912106</v>
      </c>
      <c r="EU259" s="27">
        <v>31.90983701</v>
      </c>
      <c r="EV259" s="27">
        <v>8.6807301078159487</v>
      </c>
      <c r="EW259" s="27">
        <v>6.3324717561423141</v>
      </c>
      <c r="EX259" s="27">
        <v>9.865727184459729</v>
      </c>
      <c r="EY259" s="27">
        <v>32.00711776</v>
      </c>
      <c r="EZ259" s="27">
        <v>8.5578898098880316</v>
      </c>
      <c r="FA259" s="27">
        <v>6.2428614690485773</v>
      </c>
      <c r="FB259" s="27">
        <v>9.2851013759310916</v>
      </c>
      <c r="FC259" s="27">
        <v>32.427007418000002</v>
      </c>
      <c r="FD259" s="27">
        <v>8.110928486836011</v>
      </c>
      <c r="FE259" s="27">
        <v>5.9168094067034378</v>
      </c>
      <c r="FF259" s="27">
        <v>8.0727959175298452</v>
      </c>
      <c r="FG259" s="27">
        <v>32.832776402999997</v>
      </c>
      <c r="FH259" s="27">
        <v>7.8047948973321777</v>
      </c>
      <c r="FI259" s="27">
        <v>5.6934892153068608</v>
      </c>
      <c r="FJ259" s="27">
        <v>7.1817325689873854</v>
      </c>
      <c r="FK259" s="27">
        <v>33.252352729999998</v>
      </c>
      <c r="FL259" s="27">
        <v>7.4408270731897641</v>
      </c>
      <c r="FM259" s="27">
        <v>5.4279797549388675</v>
      </c>
      <c r="FN259" s="27">
        <v>6.4462554472548774</v>
      </c>
      <c r="FO259" s="27">
        <v>33.558113431999999</v>
      </c>
      <c r="FP259" s="27">
        <v>7.3239351937693407</v>
      </c>
      <c r="FQ259" s="27">
        <v>5.3427087563294595</v>
      </c>
      <c r="FR259" s="27">
        <v>6.052579452092381</v>
      </c>
      <c r="FS259" s="28">
        <v>31.387788628999999</v>
      </c>
      <c r="FT259" s="28">
        <v>9.8040686078978858</v>
      </c>
      <c r="FU259" s="28">
        <v>7.1519315522660625</v>
      </c>
      <c r="FV259" s="28">
        <v>14.022923949317139</v>
      </c>
      <c r="FW259" s="28">
        <v>31.374772649000001</v>
      </c>
      <c r="FX259" s="28">
        <v>9.5704960677844042</v>
      </c>
      <c r="FY259" s="28">
        <v>6.9815436361681646</v>
      </c>
      <c r="FZ259" s="28">
        <v>13.104528596084535</v>
      </c>
      <c r="GA259" s="28">
        <v>31.411028015999999</v>
      </c>
      <c r="GB259" s="28">
        <v>9.5020296050485804</v>
      </c>
      <c r="GC259" s="28">
        <v>6.9315983048270597</v>
      </c>
      <c r="GD259" s="28">
        <v>13.049600595316107</v>
      </c>
      <c r="GE259" s="28">
        <v>31.491875889999999</v>
      </c>
      <c r="GF259" s="28">
        <v>9.3551319524727141</v>
      </c>
      <c r="GG259" s="28">
        <v>6.8244385124562861</v>
      </c>
      <c r="GH259" s="28">
        <v>12.687625770124583</v>
      </c>
      <c r="GI259" s="28">
        <v>31.572050681</v>
      </c>
      <c r="GJ259" s="28">
        <v>9.2270064530206586</v>
      </c>
      <c r="GK259" s="28">
        <v>6.7309727444339345</v>
      </c>
      <c r="GL259" s="28">
        <v>12.524974558147202</v>
      </c>
      <c r="GM259" s="28">
        <v>31.666616013999999</v>
      </c>
      <c r="GN259" s="28">
        <v>9.1129973739621875</v>
      </c>
      <c r="GO259" s="28">
        <v>6.6478047085527665</v>
      </c>
      <c r="GP259" s="28">
        <v>12.280002714889235</v>
      </c>
      <c r="GQ259" s="28">
        <v>31.778775666999998</v>
      </c>
      <c r="GR259" s="28">
        <v>8.9892590072751659</v>
      </c>
      <c r="GS259" s="28">
        <v>6.5575392928026295</v>
      </c>
      <c r="GT259" s="28">
        <v>12.027235464213835</v>
      </c>
      <c r="GU259" s="28">
        <v>31.908084574</v>
      </c>
      <c r="GV259" s="28">
        <v>8.8580926909330682</v>
      </c>
      <c r="GW259" s="28">
        <v>6.4618552911947802</v>
      </c>
      <c r="GX259" s="28">
        <v>11.687137437215867</v>
      </c>
      <c r="GY259" s="28">
        <v>32.051504804000004</v>
      </c>
      <c r="GZ259" s="28">
        <v>8.4636155074655868</v>
      </c>
      <c r="HA259" s="28">
        <v>6.1740896779658607</v>
      </c>
      <c r="HB259" s="28">
        <v>9.7443778005123605</v>
      </c>
      <c r="HC259" s="28">
        <v>32.257908366999999</v>
      </c>
      <c r="HD259" s="28">
        <v>8.2587566352374981</v>
      </c>
      <c r="HE259" s="28">
        <v>6.0246479828241695</v>
      </c>
      <c r="HF259" s="28">
        <v>9.0439891089013749</v>
      </c>
      <c r="HG259" s="28">
        <v>33.108012414999997</v>
      </c>
      <c r="HH259" s="28">
        <v>7.5008570667488472</v>
      </c>
      <c r="HI259" s="28">
        <v>5.4717707994723259</v>
      </c>
      <c r="HJ259" s="28">
        <v>7.3190607565689341</v>
      </c>
      <c r="HK259" s="28">
        <v>34.027897447000001</v>
      </c>
      <c r="HL259" s="28">
        <v>6.5841485978445844</v>
      </c>
      <c r="HM259" s="28">
        <v>4.8030447342850229</v>
      </c>
      <c r="HN259" s="28">
        <v>4.5380300087034122</v>
      </c>
      <c r="HO259" s="28">
        <v>34.560470543000001</v>
      </c>
      <c r="HP259" s="28">
        <v>5.993732713833003</v>
      </c>
      <c r="HQ259" s="28">
        <v>4.3723445669667456</v>
      </c>
      <c r="HR259" s="28">
        <v>2.3675320670632054</v>
      </c>
      <c r="HS259" s="28">
        <v>34.231396191085771</v>
      </c>
      <c r="HT259" s="28">
        <v>5.5526683586226326</v>
      </c>
      <c r="HU259" s="28">
        <v>4.0505942605615264</v>
      </c>
      <c r="HV259" s="28">
        <v>0.90068374311567112</v>
      </c>
      <c r="HW259" s="29">
        <v>31.387788628999999</v>
      </c>
      <c r="HX259" s="29">
        <v>9.8040686078978858</v>
      </c>
      <c r="HY259" s="29">
        <v>7.1519315522660625</v>
      </c>
      <c r="HZ259" s="29">
        <v>14.022923949317139</v>
      </c>
      <c r="IA259" s="29">
        <v>31.361735953</v>
      </c>
      <c r="IB259" s="29">
        <v>9.6212986639909328</v>
      </c>
      <c r="IC259" s="29">
        <v>7.0186034228014211</v>
      </c>
      <c r="ID259" s="29">
        <v>13.134657239084767</v>
      </c>
      <c r="IE259" s="29">
        <v>31.402077601999999</v>
      </c>
      <c r="IF259" s="29">
        <v>9.5244875336636809</v>
      </c>
      <c r="IG259" s="29">
        <v>6.9479810510811495</v>
      </c>
      <c r="IH259" s="29">
        <v>13.051356905339867</v>
      </c>
      <c r="II259" s="29">
        <v>31.477746809999999</v>
      </c>
      <c r="IJ259" s="29">
        <v>9.235849635672162</v>
      </c>
      <c r="IK259" s="29">
        <v>6.7374237230589502</v>
      </c>
      <c r="IL259" s="29">
        <v>12.691495456447916</v>
      </c>
      <c r="IM259" s="29">
        <v>31.553066447999999</v>
      </c>
      <c r="IN259" s="29">
        <v>9.2900616201559068</v>
      </c>
      <c r="IO259" s="29">
        <v>6.7769706109732111</v>
      </c>
      <c r="IP259" s="29">
        <v>12.522275179303199</v>
      </c>
      <c r="IQ259" s="29">
        <v>31.701653135000001</v>
      </c>
      <c r="IR259" s="29">
        <v>9.1249886900310155</v>
      </c>
      <c r="IS259" s="29">
        <v>6.6565522066758183</v>
      </c>
      <c r="IT259" s="29">
        <v>12.205495682996496</v>
      </c>
      <c r="IU259" s="29">
        <v>31.818050212999999</v>
      </c>
      <c r="IV259" s="29">
        <v>9.0088371573100243</v>
      </c>
      <c r="IW259" s="29">
        <v>6.571821280676164</v>
      </c>
      <c r="IX259" s="29">
        <v>11.968398661392428</v>
      </c>
      <c r="IY259" s="29">
        <v>31.956244786999999</v>
      </c>
      <c r="IZ259" s="29">
        <v>8.8952118799196551</v>
      </c>
      <c r="JA259" s="29">
        <v>6.4889332227683969</v>
      </c>
      <c r="JB259" s="29">
        <v>11.645239974577613</v>
      </c>
      <c r="JC259" s="29">
        <v>32.115435285000004</v>
      </c>
      <c r="JD259" s="29">
        <v>8.5092800855298538</v>
      </c>
      <c r="JE259" s="29">
        <v>6.2074013518984223</v>
      </c>
      <c r="JF259" s="29">
        <v>9.6967354055834178</v>
      </c>
      <c r="JG259" s="29">
        <v>32.309464155999997</v>
      </c>
      <c r="JH259" s="29">
        <v>8.2563503437103449</v>
      </c>
      <c r="JI259" s="29">
        <v>6.0228926266567182</v>
      </c>
      <c r="JJ259" s="29">
        <v>8.7076641194918807</v>
      </c>
      <c r="JK259" s="29">
        <v>33.268365357</v>
      </c>
      <c r="JL259" s="29">
        <v>7.3714269090345486</v>
      </c>
      <c r="JM259" s="29">
        <v>5.3773533014117785</v>
      </c>
      <c r="JN259" s="29">
        <v>5.636996656933416</v>
      </c>
      <c r="JO259" s="29">
        <v>34.072547870000001</v>
      </c>
      <c r="JP259" s="29">
        <v>6.519625856095475</v>
      </c>
      <c r="JQ259" s="29">
        <v>4.75597629249725</v>
      </c>
      <c r="JR259" s="29">
        <v>2.9475184761990683</v>
      </c>
      <c r="JS259" s="29">
        <v>34.382579311999997</v>
      </c>
      <c r="JT259" s="29">
        <v>6.0357785213255148</v>
      </c>
      <c r="JU259" s="29">
        <v>4.4030163981495622</v>
      </c>
      <c r="JV259" s="29">
        <v>1.3252768429010331</v>
      </c>
      <c r="JW259" s="29">
        <v>34.375599876000003</v>
      </c>
      <c r="JX259" s="29">
        <v>5.9619748315617302</v>
      </c>
      <c r="JY259" s="29">
        <v>4.3491776339991315</v>
      </c>
      <c r="JZ259" s="29">
        <v>1.5776960656495973</v>
      </c>
    </row>
    <row r="260" spans="1:286" ht="15" thickBot="1" x14ac:dyDescent="0.4">
      <c r="A260" s="2"/>
      <c r="B260" s="74" t="s">
        <v>729</v>
      </c>
      <c r="C260" s="74" t="s">
        <v>536</v>
      </c>
      <c r="D260" s="74" t="s">
        <v>850</v>
      </c>
      <c r="E260" s="87">
        <v>341768</v>
      </c>
      <c r="F260" s="84">
        <v>553686</v>
      </c>
      <c r="G260" s="22">
        <v>31.510495446</v>
      </c>
      <c r="H260" s="22">
        <v>11.104048582995953</v>
      </c>
      <c r="I260" s="22">
        <v>7.9806983511154241</v>
      </c>
      <c r="J260" s="22">
        <v>13.392094254422888</v>
      </c>
      <c r="K260" s="22">
        <v>31.483511215</v>
      </c>
      <c r="L260" s="22">
        <v>11.022509263630154</v>
      </c>
      <c r="M260" s="22">
        <v>7.9220944368088695</v>
      </c>
      <c r="N260" s="22">
        <v>13.164553091440329</v>
      </c>
      <c r="O260" s="22">
        <v>31.547212004999999</v>
      </c>
      <c r="P260" s="22">
        <v>10.948851092772392</v>
      </c>
      <c r="Q260" s="22">
        <v>7.8691548591118741</v>
      </c>
      <c r="R260" s="22">
        <v>12.887437737533922</v>
      </c>
      <c r="S260" s="22">
        <v>31.654716346000001</v>
      </c>
      <c r="T260" s="22">
        <v>10.670266447829446</v>
      </c>
      <c r="U260" s="22">
        <v>7.6689305895651021</v>
      </c>
      <c r="V260" s="22">
        <v>12.435511866374593</v>
      </c>
      <c r="W260" s="22">
        <v>31.780372771</v>
      </c>
      <c r="X260" s="22">
        <v>10.393585638508375</v>
      </c>
      <c r="Y260" s="22">
        <v>7.4700746441655737</v>
      </c>
      <c r="Z260" s="22">
        <v>12.020960680306501</v>
      </c>
      <c r="AA260" s="22">
        <v>31.908934766999998</v>
      </c>
      <c r="AB260" s="22">
        <v>10.114130478848272</v>
      </c>
      <c r="AC260" s="22">
        <v>7.2692247185514747</v>
      </c>
      <c r="AD260" s="22">
        <v>11.582405738799435</v>
      </c>
      <c r="AE260" s="22">
        <v>32.02390218</v>
      </c>
      <c r="AF260" s="22">
        <v>9.8403635680270121</v>
      </c>
      <c r="AG260" s="22">
        <v>7.0724630493773191</v>
      </c>
      <c r="AH260" s="22">
        <v>11.065776039319395</v>
      </c>
      <c r="AI260" s="22">
        <v>32.156595232999997</v>
      </c>
      <c r="AJ260" s="22">
        <v>9.5760659966863244</v>
      </c>
      <c r="AK260" s="22">
        <v>6.8825071809355638</v>
      </c>
      <c r="AL260" s="22">
        <v>10.55322924477548</v>
      </c>
      <c r="AM260" s="22">
        <v>32.301936896999997</v>
      </c>
      <c r="AN260" s="22">
        <v>9.4133030026040725</v>
      </c>
      <c r="AO260" s="22">
        <v>6.7655262123468649</v>
      </c>
      <c r="AP260" s="22">
        <v>10.032104160957566</v>
      </c>
      <c r="AQ260" s="22">
        <v>32.474068105000001</v>
      </c>
      <c r="AR260" s="22">
        <v>9.2194307363967312</v>
      </c>
      <c r="AS260" s="22">
        <v>6.6261863973520647</v>
      </c>
      <c r="AT260" s="22">
        <v>9.4334616765446739</v>
      </c>
      <c r="AU260" s="22">
        <v>33.231485337000002</v>
      </c>
      <c r="AV260" s="22">
        <v>8.5016215780173994</v>
      </c>
      <c r="AW260" s="22">
        <v>6.1102828218340379</v>
      </c>
      <c r="AX260" s="22">
        <v>7.1618261739299456</v>
      </c>
      <c r="AY260" s="22">
        <v>33.815954705000003</v>
      </c>
      <c r="AZ260" s="22">
        <v>8.1665597988672172</v>
      </c>
      <c r="BA260" s="22">
        <v>5.8694673239191149</v>
      </c>
      <c r="BB260" s="22">
        <v>6.0708608315449482</v>
      </c>
      <c r="BC260" s="22">
        <v>34.147781563999999</v>
      </c>
      <c r="BD260" s="22">
        <v>8.1840398672908101</v>
      </c>
      <c r="BE260" s="22">
        <v>5.8820305932710877</v>
      </c>
      <c r="BF260" s="22">
        <v>5.9569642167582728</v>
      </c>
      <c r="BG260" s="22">
        <v>34.360567687</v>
      </c>
      <c r="BH260" s="22">
        <v>8.1168341375808453</v>
      </c>
      <c r="BI260" s="22">
        <v>5.8337285120731392</v>
      </c>
      <c r="BJ260" s="22">
        <v>6.3424235055967699</v>
      </c>
      <c r="BK260" s="25">
        <v>31.510044199999999</v>
      </c>
      <c r="BL260" s="25">
        <v>11.104048582995953</v>
      </c>
      <c r="BM260" s="25">
        <v>7.9806983511154241</v>
      </c>
      <c r="BN260" s="25">
        <v>13.392094254422888</v>
      </c>
      <c r="BO260" s="25">
        <v>31.463229605000002</v>
      </c>
      <c r="BP260" s="25">
        <v>11.073003783122083</v>
      </c>
      <c r="BQ260" s="25">
        <v>7.9583858421857077</v>
      </c>
      <c r="BR260" s="25">
        <v>13.345918651561041</v>
      </c>
      <c r="BS260" s="25">
        <v>31.480510723999998</v>
      </c>
      <c r="BT260" s="25">
        <v>10.922258900763387</v>
      </c>
      <c r="BU260" s="25">
        <v>7.8500425271248018</v>
      </c>
      <c r="BV260" s="25">
        <v>13.165539235925708</v>
      </c>
      <c r="BW260" s="25">
        <v>31.520245015</v>
      </c>
      <c r="BX260" s="25">
        <v>10.571365937445467</v>
      </c>
      <c r="BY260" s="25">
        <v>7.5978488454384978</v>
      </c>
      <c r="BZ260" s="25">
        <v>12.904775142967553</v>
      </c>
      <c r="CA260" s="25">
        <v>31.559873862</v>
      </c>
      <c r="CB260" s="25">
        <v>10.320807853394477</v>
      </c>
      <c r="CC260" s="25">
        <v>7.4177678170371557</v>
      </c>
      <c r="CD260" s="25">
        <v>12.714645328860156</v>
      </c>
      <c r="CE260" s="25">
        <v>31.614731130999999</v>
      </c>
      <c r="CF260" s="25">
        <v>10.192119631804557</v>
      </c>
      <c r="CG260" s="25">
        <v>7.3252770583580773</v>
      </c>
      <c r="CH260" s="25">
        <v>12.458614634238964</v>
      </c>
      <c r="CI260" s="25">
        <v>31.694671714999998</v>
      </c>
      <c r="CJ260" s="25">
        <v>9.9895758213463512</v>
      </c>
      <c r="CK260" s="25">
        <v>7.179704833770753</v>
      </c>
      <c r="CL260" s="25">
        <v>12.073247871419605</v>
      </c>
      <c r="CM260" s="25">
        <v>31.782536410999999</v>
      </c>
      <c r="CN260" s="25">
        <v>9.8226855164694964</v>
      </c>
      <c r="CO260" s="25">
        <v>7.0597574856487855</v>
      </c>
      <c r="CP260" s="25">
        <v>11.672369922877884</v>
      </c>
      <c r="CQ260" s="25">
        <v>31.880338411</v>
      </c>
      <c r="CR260" s="25">
        <v>9.6963066319139521</v>
      </c>
      <c r="CS260" s="25">
        <v>6.9689264929662844</v>
      </c>
      <c r="CT260" s="25">
        <v>11.222232106198378</v>
      </c>
      <c r="CU260" s="25">
        <v>31.996270805999998</v>
      </c>
      <c r="CV260" s="25">
        <v>9.5718948373215298</v>
      </c>
      <c r="CW260" s="25">
        <v>6.8795092865715359</v>
      </c>
      <c r="CX260" s="25">
        <v>10.763209867829485</v>
      </c>
      <c r="CY260" s="25">
        <v>32.252165099000003</v>
      </c>
      <c r="CZ260" s="25">
        <v>9.0816176007392624</v>
      </c>
      <c r="DA260" s="25">
        <v>6.5271373832665311</v>
      </c>
      <c r="DB260" s="25">
        <v>9.3880709921984717</v>
      </c>
      <c r="DC260" s="25">
        <v>32.440001398999996</v>
      </c>
      <c r="DD260" s="25">
        <v>9.0141351175284932</v>
      </c>
      <c r="DE260" s="25">
        <v>6.4786363938783849</v>
      </c>
      <c r="DF260" s="25">
        <v>8.6285512859098041</v>
      </c>
      <c r="DG260" s="25">
        <v>32.550670553000003</v>
      </c>
      <c r="DH260" s="25">
        <v>9.0930081149175432</v>
      </c>
      <c r="DI260" s="25">
        <v>6.535323970081377</v>
      </c>
      <c r="DJ260" s="25">
        <v>8.1780435794249442</v>
      </c>
      <c r="DK260" s="25">
        <v>32.612794723</v>
      </c>
      <c r="DL260" s="25">
        <v>9.1724659228361549</v>
      </c>
      <c r="DM260" s="25">
        <v>6.5924318611266646</v>
      </c>
      <c r="DN260" s="25">
        <v>7.9916744355649136</v>
      </c>
      <c r="DO260" s="27">
        <v>31.510495446</v>
      </c>
      <c r="DP260" s="27">
        <v>11.104048582995953</v>
      </c>
      <c r="DQ260" s="27">
        <v>7.9806983511154241</v>
      </c>
      <c r="DR260" s="27">
        <v>13.392094254422888</v>
      </c>
      <c r="DS260" s="27">
        <v>31.483369953</v>
      </c>
      <c r="DT260" s="27">
        <v>11.022467243804766</v>
      </c>
      <c r="DU260" s="27">
        <v>7.9220642363330089</v>
      </c>
      <c r="DV260" s="27">
        <v>13.164623370268634</v>
      </c>
      <c r="DW260" s="27">
        <v>31.547815006</v>
      </c>
      <c r="DX260" s="27">
        <v>10.948531663064188</v>
      </c>
      <c r="DY260" s="27">
        <v>7.8689252786911377</v>
      </c>
      <c r="DZ260" s="27">
        <v>12.887280783028929</v>
      </c>
      <c r="EA260" s="27">
        <v>31.655249697999999</v>
      </c>
      <c r="EB260" s="27">
        <v>10.669645894912703</v>
      </c>
      <c r="EC260" s="27">
        <v>7.6684845859653858</v>
      </c>
      <c r="ED260" s="27">
        <v>12.435399949704644</v>
      </c>
      <c r="EE260" s="27">
        <v>31.780795467000001</v>
      </c>
      <c r="EF260" s="27">
        <v>10.393518049192336</v>
      </c>
      <c r="EG260" s="27">
        <v>7.4700260663933289</v>
      </c>
      <c r="EH260" s="27">
        <v>12.020907916556309</v>
      </c>
      <c r="EI260" s="27">
        <v>31.909417091000002</v>
      </c>
      <c r="EJ260" s="27">
        <v>10.115270258277945</v>
      </c>
      <c r="EK260" s="27">
        <v>7.2700439004694069</v>
      </c>
      <c r="EL260" s="27">
        <v>11.582155083132447</v>
      </c>
      <c r="EM260" s="27">
        <v>32.025123018000002</v>
      </c>
      <c r="EN260" s="27">
        <v>9.8803318179263293</v>
      </c>
      <c r="EO260" s="27">
        <v>7.1011890175396806</v>
      </c>
      <c r="EP260" s="27">
        <v>11.065051847362637</v>
      </c>
      <c r="EQ260" s="27">
        <v>32.157843554000003</v>
      </c>
      <c r="ER260" s="27">
        <v>9.62497810598828</v>
      </c>
      <c r="ES260" s="27">
        <v>6.9176612769518098</v>
      </c>
      <c r="ET260" s="27">
        <v>10.552472056225497</v>
      </c>
      <c r="EU260" s="27">
        <v>32.301719976000001</v>
      </c>
      <c r="EV260" s="27">
        <v>9.4520630151537244</v>
      </c>
      <c r="EW260" s="27">
        <v>6.7933837965362844</v>
      </c>
      <c r="EX260" s="27">
        <v>10.032058162967409</v>
      </c>
      <c r="EY260" s="27">
        <v>32.459597731000002</v>
      </c>
      <c r="EZ260" s="27">
        <v>9.2705883963884084</v>
      </c>
      <c r="FA260" s="27">
        <v>6.662954414863056</v>
      </c>
      <c r="FB260" s="27">
        <v>9.489242014146825</v>
      </c>
      <c r="FC260" s="27">
        <v>33.141986293000002</v>
      </c>
      <c r="FD260" s="27">
        <v>8.5437462466639076</v>
      </c>
      <c r="FE260" s="27">
        <v>6.1405586506090737</v>
      </c>
      <c r="FF260" s="27">
        <v>7.4092735639560203</v>
      </c>
      <c r="FG260" s="27">
        <v>33.633370618000001</v>
      </c>
      <c r="FH260" s="27">
        <v>8.2074724323585109</v>
      </c>
      <c r="FI260" s="27">
        <v>5.8988720391635852</v>
      </c>
      <c r="FJ260" s="27">
        <v>6.3982839518621546</v>
      </c>
      <c r="FK260" s="27">
        <v>33.913960381000003</v>
      </c>
      <c r="FL260" s="27">
        <v>8.216198100194779</v>
      </c>
      <c r="FM260" s="27">
        <v>5.9051433484426106</v>
      </c>
      <c r="FN260" s="27">
        <v>6.2776338677761885</v>
      </c>
      <c r="FO260" s="27">
        <v>34.074663154</v>
      </c>
      <c r="FP260" s="27">
        <v>8.1757596471988307</v>
      </c>
      <c r="FQ260" s="27">
        <v>5.87607943605658</v>
      </c>
      <c r="FR260" s="27">
        <v>6.6636562097011449</v>
      </c>
      <c r="FS260" s="28">
        <v>31.511695371000002</v>
      </c>
      <c r="FT260" s="28">
        <v>11.104048582995953</v>
      </c>
      <c r="FU260" s="28">
        <v>7.9806983511154241</v>
      </c>
      <c r="FV260" s="28">
        <v>13.392094254422888</v>
      </c>
      <c r="FW260" s="28">
        <v>31.479440689</v>
      </c>
      <c r="FX260" s="28">
        <v>11.026053174722296</v>
      </c>
      <c r="FY260" s="28">
        <v>7.9246415154890615</v>
      </c>
      <c r="FZ260" s="28">
        <v>13.158630292635747</v>
      </c>
      <c r="GA260" s="28">
        <v>31.556200828000001</v>
      </c>
      <c r="GB260" s="28">
        <v>10.954894468971824</v>
      </c>
      <c r="GC260" s="28">
        <v>7.8734983525781983</v>
      </c>
      <c r="GD260" s="28">
        <v>12.884975781021424</v>
      </c>
      <c r="GE260" s="28">
        <v>31.693231207</v>
      </c>
      <c r="GF260" s="28">
        <v>10.202491228662907</v>
      </c>
      <c r="GG260" s="28">
        <v>7.3327313292329928</v>
      </c>
      <c r="GH260" s="28">
        <v>12.438512821993218</v>
      </c>
      <c r="GI260" s="28">
        <v>31.860743624000001</v>
      </c>
      <c r="GJ260" s="28">
        <v>10.0506717398512</v>
      </c>
      <c r="GK260" s="28">
        <v>7.2236156733557122</v>
      </c>
      <c r="GL260" s="28">
        <v>12.055182659401963</v>
      </c>
      <c r="GM260" s="28">
        <v>32.020466667000001</v>
      </c>
      <c r="GN260" s="28">
        <v>9.837691129698813</v>
      </c>
      <c r="GO260" s="28">
        <v>7.0705423153315436</v>
      </c>
      <c r="GP260" s="28">
        <v>11.646590716313831</v>
      </c>
      <c r="GQ260" s="28">
        <v>32.209126177999998</v>
      </c>
      <c r="GR260" s="28">
        <v>9.6386073885786008</v>
      </c>
      <c r="GS260" s="28">
        <v>6.9274569107048922</v>
      </c>
      <c r="GT260" s="28">
        <v>11.151932904805843</v>
      </c>
      <c r="GU260" s="28">
        <v>32.435962869000001</v>
      </c>
      <c r="GV260" s="28">
        <v>9.400488699323919</v>
      </c>
      <c r="GW260" s="28">
        <v>6.7563163202706349</v>
      </c>
      <c r="GX260" s="28">
        <v>10.668092174032083</v>
      </c>
      <c r="GY260" s="28">
        <v>32.689835631999998</v>
      </c>
      <c r="GZ260" s="28">
        <v>9.1901637481336387</v>
      </c>
      <c r="HA260" s="28">
        <v>6.6051516366314518</v>
      </c>
      <c r="HB260" s="28">
        <v>10.186629940365641</v>
      </c>
      <c r="HC260" s="28">
        <v>32.992207151000002</v>
      </c>
      <c r="HD260" s="28">
        <v>8.965339546731947</v>
      </c>
      <c r="HE260" s="28">
        <v>6.4435660563805754</v>
      </c>
      <c r="HF260" s="28">
        <v>9.626573250981572</v>
      </c>
      <c r="HG260" s="28">
        <v>34.141612901000002</v>
      </c>
      <c r="HH260" s="28">
        <v>7.9062174121252777</v>
      </c>
      <c r="HI260" s="28">
        <v>5.6823541245245694</v>
      </c>
      <c r="HJ260" s="28">
        <v>6.7175802213133124</v>
      </c>
      <c r="HK260" s="28">
        <v>35.098288799999999</v>
      </c>
      <c r="HL260" s="28">
        <v>6.4294961443359515</v>
      </c>
      <c r="HM260" s="28">
        <v>4.6210054732812225</v>
      </c>
      <c r="HN260" s="28">
        <v>1.5070945396870741</v>
      </c>
      <c r="HO260" s="28">
        <v>32.401806931948123</v>
      </c>
      <c r="HP260" s="28">
        <v>5.3347104530332947</v>
      </c>
      <c r="HQ260" s="28">
        <v>3.8341614410258695</v>
      </c>
      <c r="HR260" s="28">
        <v>-2.3863813825719404</v>
      </c>
      <c r="HS260" s="28">
        <v>27.381465742903753</v>
      </c>
      <c r="HT260" s="28">
        <v>4.5081495555118192</v>
      </c>
      <c r="HU260" s="28">
        <v>3.2400958493057792</v>
      </c>
      <c r="HV260" s="28">
        <v>-5.2380460520221988</v>
      </c>
      <c r="HW260" s="29">
        <v>31.511695371000002</v>
      </c>
      <c r="HX260" s="29">
        <v>11.104048582995953</v>
      </c>
      <c r="HY260" s="29">
        <v>7.9806983511154241</v>
      </c>
      <c r="HZ260" s="29">
        <v>13.392094254422888</v>
      </c>
      <c r="IA260" s="29">
        <v>31.460245571999998</v>
      </c>
      <c r="IB260" s="29">
        <v>11.032136290261047</v>
      </c>
      <c r="IC260" s="29">
        <v>7.929013570401005</v>
      </c>
      <c r="ID260" s="29">
        <v>13.229504577026953</v>
      </c>
      <c r="IE260" s="29">
        <v>31.575889496000002</v>
      </c>
      <c r="IF260" s="29">
        <v>10.91950626186523</v>
      </c>
      <c r="IG260" s="29">
        <v>7.8480641513502771</v>
      </c>
      <c r="IH260" s="29">
        <v>12.842101907625988</v>
      </c>
      <c r="II260" s="29">
        <v>31.724443092999998</v>
      </c>
      <c r="IJ260" s="29">
        <v>10.685081890159868</v>
      </c>
      <c r="IK260" s="29">
        <v>7.6795787396784316</v>
      </c>
      <c r="IL260" s="29">
        <v>12.393475589457347</v>
      </c>
      <c r="IM260" s="29">
        <v>31.864615309000001</v>
      </c>
      <c r="IN260" s="29">
        <v>10.459678952461317</v>
      </c>
      <c r="IO260" s="29">
        <v>7.5175772102559035</v>
      </c>
      <c r="IP260" s="29">
        <v>12.044798739272142</v>
      </c>
      <c r="IQ260" s="29">
        <v>32.015141254</v>
      </c>
      <c r="IR260" s="29">
        <v>9.7955917567714774</v>
      </c>
      <c r="IS260" s="29">
        <v>7.0402846670879393</v>
      </c>
      <c r="IT260" s="29">
        <v>11.705530616047426</v>
      </c>
      <c r="IU260" s="29">
        <v>32.200987046000002</v>
      </c>
      <c r="IV260" s="29">
        <v>9.4153657265819319</v>
      </c>
      <c r="IW260" s="29">
        <v>6.7670087326840083</v>
      </c>
      <c r="IX260" s="29">
        <v>11.278787774221398</v>
      </c>
      <c r="IY260" s="29">
        <v>32.417052937000001</v>
      </c>
      <c r="IZ260" s="29">
        <v>9.1964356262481175</v>
      </c>
      <c r="JA260" s="29">
        <v>6.6096593589232358</v>
      </c>
      <c r="JB260" s="29">
        <v>10.860648457113598</v>
      </c>
      <c r="JC260" s="29">
        <v>32.662343878999998</v>
      </c>
      <c r="JD260" s="29">
        <v>9.0954454075487341</v>
      </c>
      <c r="JE260" s="29">
        <v>6.5370757002847846</v>
      </c>
      <c r="JF260" s="29">
        <v>10.37122422993216</v>
      </c>
      <c r="JG260" s="29">
        <v>32.985295843000003</v>
      </c>
      <c r="JH260" s="29">
        <v>8.8599477676355782</v>
      </c>
      <c r="JI260" s="29">
        <v>6.3678189096197517</v>
      </c>
      <c r="JJ260" s="29">
        <v>9.021449257136652</v>
      </c>
      <c r="JK260" s="29">
        <v>34.144837174000003</v>
      </c>
      <c r="JL260" s="29">
        <v>7.3075068401891476</v>
      </c>
      <c r="JM260" s="29">
        <v>5.252049048089388</v>
      </c>
      <c r="JN260" s="29">
        <v>2.7953536741664919</v>
      </c>
      <c r="JO260" s="29">
        <v>34.836846919000003</v>
      </c>
      <c r="JP260" s="29">
        <v>5.7636919321466484</v>
      </c>
      <c r="JQ260" s="29">
        <v>4.1424788765476883</v>
      </c>
      <c r="JR260" s="29">
        <v>-1.8474363580090056</v>
      </c>
      <c r="JS260" s="29">
        <v>29.415718116055324</v>
      </c>
      <c r="JT260" s="29">
        <v>4.8430736979200395</v>
      </c>
      <c r="JU260" s="29">
        <v>3.4808124249842383</v>
      </c>
      <c r="JV260" s="29">
        <v>-4.434401962506378</v>
      </c>
      <c r="JW260" s="29">
        <v>29.658547894250813</v>
      </c>
      <c r="JX260" s="29">
        <v>4.8830537693638316</v>
      </c>
      <c r="JY260" s="29">
        <v>3.5095468895233748</v>
      </c>
      <c r="JZ260" s="29">
        <v>-3.6459307445122846</v>
      </c>
    </row>
    <row r="261" spans="1:286" ht="15" thickBot="1" x14ac:dyDescent="0.4">
      <c r="A261" s="2"/>
      <c r="B261" s="74" t="s">
        <v>730</v>
      </c>
      <c r="C261" s="74" t="s">
        <v>567</v>
      </c>
      <c r="D261" s="74" t="s">
        <v>504</v>
      </c>
      <c r="E261" s="87">
        <v>387571</v>
      </c>
      <c r="F261" s="84">
        <v>439522</v>
      </c>
      <c r="G261" s="22">
        <v>19.427824427000001</v>
      </c>
      <c r="H261" s="22">
        <v>19.427824427000001</v>
      </c>
      <c r="I261" s="22">
        <v>19.222758336131587</v>
      </c>
      <c r="J261" s="22">
        <v>12.299688057160431</v>
      </c>
      <c r="K261" s="22">
        <v>19.424275722000001</v>
      </c>
      <c r="L261" s="22">
        <v>19.424275722000001</v>
      </c>
      <c r="M261" s="22">
        <v>19.199645546652079</v>
      </c>
      <c r="N261" s="22">
        <v>12.123094834896353</v>
      </c>
      <c r="O261" s="22">
        <v>19.442514789000001</v>
      </c>
      <c r="P261" s="22">
        <v>19.442514789000001</v>
      </c>
      <c r="Q261" s="22">
        <v>18.055449388780122</v>
      </c>
      <c r="R261" s="22">
        <v>12.053202874015842</v>
      </c>
      <c r="S261" s="22">
        <v>19.470300987000002</v>
      </c>
      <c r="T261" s="22">
        <v>19.470300987000002</v>
      </c>
      <c r="U261" s="22">
        <v>16.916653189310445</v>
      </c>
      <c r="V261" s="22">
        <v>11.970995752848211</v>
      </c>
      <c r="W261" s="22">
        <v>19.503152526000001</v>
      </c>
      <c r="X261" s="22">
        <v>19.503152526000001</v>
      </c>
      <c r="Y261" s="22">
        <v>15.762858046032237</v>
      </c>
      <c r="Z261" s="22">
        <v>11.859378554759719</v>
      </c>
      <c r="AA261" s="22">
        <v>19.540127478999999</v>
      </c>
      <c r="AB261" s="22">
        <v>19.540127478999999</v>
      </c>
      <c r="AC261" s="22">
        <v>14.603219095587217</v>
      </c>
      <c r="AD261" s="22">
        <v>11.762336043495285</v>
      </c>
      <c r="AE261" s="22">
        <v>19.580234929</v>
      </c>
      <c r="AF261" s="22">
        <v>18.496604500732122</v>
      </c>
      <c r="AG261" s="22">
        <v>13.493015464213116</v>
      </c>
      <c r="AH261" s="22">
        <v>11.647764378394847</v>
      </c>
      <c r="AI261" s="22">
        <v>19.626400184000001</v>
      </c>
      <c r="AJ261" s="22">
        <v>18.400754422114154</v>
      </c>
      <c r="AK261" s="22">
        <v>13.423094166334517</v>
      </c>
      <c r="AL261" s="22">
        <v>11.534266106758771</v>
      </c>
      <c r="AM261" s="22">
        <v>19.676805976000001</v>
      </c>
      <c r="AN261" s="22">
        <v>18.404484642245443</v>
      </c>
      <c r="AO261" s="22">
        <v>13.425815309986286</v>
      </c>
      <c r="AP261" s="22">
        <v>11.410105744215034</v>
      </c>
      <c r="AQ261" s="22">
        <v>19.735694640999998</v>
      </c>
      <c r="AR261" s="22">
        <v>18.354481455854422</v>
      </c>
      <c r="AS261" s="22">
        <v>13.389338681683654</v>
      </c>
      <c r="AT261" s="22">
        <v>11.260146614064482</v>
      </c>
      <c r="AU261" s="22">
        <v>19.976743788</v>
      </c>
      <c r="AV261" s="22">
        <v>18.491771793317586</v>
      </c>
      <c r="AW261" s="22">
        <v>13.489490071437606</v>
      </c>
      <c r="AX261" s="22">
        <v>10.528746758792094</v>
      </c>
      <c r="AY261" s="22">
        <v>20.193147709999998</v>
      </c>
      <c r="AZ261" s="22">
        <v>20.193147709999998</v>
      </c>
      <c r="BA261" s="22">
        <v>15.206717962867392</v>
      </c>
      <c r="BB261" s="22">
        <v>10.216077240196221</v>
      </c>
      <c r="BC261" s="22">
        <v>20.331960784</v>
      </c>
      <c r="BD261" s="22">
        <v>20.331960784</v>
      </c>
      <c r="BE261" s="22">
        <v>18.212398907628085</v>
      </c>
      <c r="BF261" s="22">
        <v>10.23874882461697</v>
      </c>
      <c r="BG261" s="22">
        <v>20.445494978999999</v>
      </c>
      <c r="BH261" s="22">
        <v>20.445494978999999</v>
      </c>
      <c r="BI261" s="22">
        <v>18.797107370944939</v>
      </c>
      <c r="BJ261" s="22">
        <v>10.341907994400847</v>
      </c>
      <c r="BK261" s="25">
        <v>19.427658598000001</v>
      </c>
      <c r="BL261" s="25">
        <v>19.427658598000001</v>
      </c>
      <c r="BM261" s="25">
        <v>19.222758336131587</v>
      </c>
      <c r="BN261" s="25">
        <v>12.299688057160431</v>
      </c>
      <c r="BO261" s="25">
        <v>19.430306513000001</v>
      </c>
      <c r="BP261" s="25">
        <v>19.430306513000001</v>
      </c>
      <c r="BQ261" s="25">
        <v>19.208994919527576</v>
      </c>
      <c r="BR261" s="25">
        <v>12.235410935608272</v>
      </c>
      <c r="BS261" s="25">
        <v>19.450461078</v>
      </c>
      <c r="BT261" s="25">
        <v>19.450461078</v>
      </c>
      <c r="BU261" s="25">
        <v>18.052946524516614</v>
      </c>
      <c r="BV261" s="25">
        <v>12.211040459705442</v>
      </c>
      <c r="BW261" s="25">
        <v>19.476417532999999</v>
      </c>
      <c r="BX261" s="25">
        <v>19.476417532999999</v>
      </c>
      <c r="BY261" s="25">
        <v>16.884123860220399</v>
      </c>
      <c r="BZ261" s="25">
        <v>12.186267112008787</v>
      </c>
      <c r="CA261" s="25">
        <v>19.505121225</v>
      </c>
      <c r="CB261" s="25">
        <v>19.505121225</v>
      </c>
      <c r="CC261" s="25">
        <v>15.74470233028633</v>
      </c>
      <c r="CD261" s="25">
        <v>12.143308186364685</v>
      </c>
      <c r="CE261" s="25">
        <v>19.540941535000002</v>
      </c>
      <c r="CF261" s="25">
        <v>19.540941535000002</v>
      </c>
      <c r="CG261" s="25">
        <v>14.581151893752676</v>
      </c>
      <c r="CH261" s="25">
        <v>12.103317289535564</v>
      </c>
      <c r="CI261" s="25">
        <v>19.586008929999998</v>
      </c>
      <c r="CJ261" s="25">
        <v>18.440416264140811</v>
      </c>
      <c r="CK261" s="25">
        <v>13.452026927900766</v>
      </c>
      <c r="CL261" s="25">
        <v>12.024784648265634</v>
      </c>
      <c r="CM261" s="25">
        <v>19.640381725000001</v>
      </c>
      <c r="CN261" s="25">
        <v>18.443381785165212</v>
      </c>
      <c r="CO261" s="25">
        <v>13.454190234200585</v>
      </c>
      <c r="CP261" s="25">
        <v>11.93319580520188</v>
      </c>
      <c r="CQ261" s="25">
        <v>19.70422027</v>
      </c>
      <c r="CR261" s="25">
        <v>18.434839957418564</v>
      </c>
      <c r="CS261" s="25">
        <v>13.447959089783044</v>
      </c>
      <c r="CT261" s="25">
        <v>11.815068768181913</v>
      </c>
      <c r="CU261" s="25">
        <v>19.772350294999999</v>
      </c>
      <c r="CV261" s="25">
        <v>18.428181210657783</v>
      </c>
      <c r="CW261" s="25">
        <v>13.443101626727492</v>
      </c>
      <c r="CX261" s="25">
        <v>11.665580115488137</v>
      </c>
      <c r="CY261" s="25">
        <v>19.865207215000002</v>
      </c>
      <c r="CZ261" s="25">
        <v>18.628606670166352</v>
      </c>
      <c r="DA261" s="25">
        <v>13.589309209014505</v>
      </c>
      <c r="DB261" s="25">
        <v>11.271284009745333</v>
      </c>
      <c r="DC261" s="25">
        <v>19.945686953999999</v>
      </c>
      <c r="DD261" s="25">
        <v>19.945686953999999</v>
      </c>
      <c r="DE261" s="25">
        <v>14.704732428816511</v>
      </c>
      <c r="DF261" s="25">
        <v>11.021589076373148</v>
      </c>
      <c r="DG261" s="25">
        <v>20.017218959000001</v>
      </c>
      <c r="DH261" s="25">
        <v>20.017218959000001</v>
      </c>
      <c r="DI261" s="25">
        <v>16.741870448755314</v>
      </c>
      <c r="DJ261" s="25">
        <v>10.908721319772729</v>
      </c>
      <c r="DK261" s="25">
        <v>20.073460142999998</v>
      </c>
      <c r="DL261" s="25">
        <v>20.073460142999998</v>
      </c>
      <c r="DM261" s="25">
        <v>17.352225131942848</v>
      </c>
      <c r="DN261" s="25">
        <v>10.850146994217369</v>
      </c>
      <c r="DO261" s="27">
        <v>19.427824427000001</v>
      </c>
      <c r="DP261" s="27">
        <v>19.427824427000001</v>
      </c>
      <c r="DQ261" s="27">
        <v>19.222758336131587</v>
      </c>
      <c r="DR261" s="27">
        <v>12.299688057160431</v>
      </c>
      <c r="DS261" s="27">
        <v>19.424216955999999</v>
      </c>
      <c r="DT261" s="27">
        <v>19.424216955999999</v>
      </c>
      <c r="DU261" s="27">
        <v>19.199999909887378</v>
      </c>
      <c r="DV261" s="27">
        <v>12.123150092004632</v>
      </c>
      <c r="DW261" s="27">
        <v>19.442375391999999</v>
      </c>
      <c r="DX261" s="27">
        <v>19.442375391999999</v>
      </c>
      <c r="DY261" s="27">
        <v>18.055836355579633</v>
      </c>
      <c r="DZ261" s="27">
        <v>12.053313418089001</v>
      </c>
      <c r="EA261" s="27">
        <v>19.470093730999999</v>
      </c>
      <c r="EB261" s="27">
        <v>19.470093730999999</v>
      </c>
      <c r="EC261" s="27">
        <v>16.918786925692427</v>
      </c>
      <c r="ED261" s="27">
        <v>11.971159714920871</v>
      </c>
      <c r="EE261" s="27">
        <v>19.502879221000001</v>
      </c>
      <c r="EF261" s="27">
        <v>19.502879221000001</v>
      </c>
      <c r="EG261" s="27">
        <v>15.764798067812192</v>
      </c>
      <c r="EH261" s="27">
        <v>11.859595072660124</v>
      </c>
      <c r="EI261" s="27">
        <v>19.540209193999999</v>
      </c>
      <c r="EJ261" s="27">
        <v>19.540209193999999</v>
      </c>
      <c r="EK261" s="27">
        <v>14.602315310572809</v>
      </c>
      <c r="EL261" s="27">
        <v>11.762271446159783</v>
      </c>
      <c r="EM261" s="27">
        <v>19.581101811</v>
      </c>
      <c r="EN261" s="27">
        <v>18.498583097022831</v>
      </c>
      <c r="EO261" s="27">
        <v>13.494458822660171</v>
      </c>
      <c r="EP261" s="27">
        <v>11.647078319916965</v>
      </c>
      <c r="EQ261" s="27">
        <v>19.627416949000001</v>
      </c>
      <c r="ER261" s="27">
        <v>18.386462986853349</v>
      </c>
      <c r="ES261" s="27">
        <v>13.412668763284341</v>
      </c>
      <c r="ET261" s="27">
        <v>11.533462094696384</v>
      </c>
      <c r="EU261" s="27">
        <v>19.677958175000001</v>
      </c>
      <c r="EV261" s="27">
        <v>18.411923581390173</v>
      </c>
      <c r="EW261" s="27">
        <v>13.431241912523696</v>
      </c>
      <c r="EX261" s="27">
        <v>11.409194511716375</v>
      </c>
      <c r="EY261" s="27">
        <v>19.732729001999999</v>
      </c>
      <c r="EZ261" s="27">
        <v>18.362471113376447</v>
      </c>
      <c r="FA261" s="27">
        <v>13.395167025609924</v>
      </c>
      <c r="FB261" s="27">
        <v>11.271805232242073</v>
      </c>
      <c r="FC261" s="27">
        <v>19.944566519999999</v>
      </c>
      <c r="FD261" s="27">
        <v>18.493318245909546</v>
      </c>
      <c r="FE261" s="27">
        <v>13.490618187072943</v>
      </c>
      <c r="FF261" s="27">
        <v>10.625692824860824</v>
      </c>
      <c r="FG261" s="27">
        <v>20.109333271000001</v>
      </c>
      <c r="FH261" s="27">
        <v>20.109333271000001</v>
      </c>
      <c r="FI261" s="27">
        <v>15.220525829889883</v>
      </c>
      <c r="FJ261" s="27">
        <v>10.357501900260221</v>
      </c>
      <c r="FK261" s="27">
        <v>20.229366112000001</v>
      </c>
      <c r="FL261" s="27">
        <v>20.229366112000001</v>
      </c>
      <c r="FM261" s="27">
        <v>18.230136636321468</v>
      </c>
      <c r="FN261" s="27">
        <v>10.382605720541127</v>
      </c>
      <c r="FO261" s="27">
        <v>20.307179467000001</v>
      </c>
      <c r="FP261" s="27">
        <v>20.307179467000001</v>
      </c>
      <c r="FQ261" s="27">
        <v>18.820327203752012</v>
      </c>
      <c r="FR261" s="27">
        <v>10.495560016671829</v>
      </c>
      <c r="FS261" s="28">
        <v>19.42800832</v>
      </c>
      <c r="FT261" s="28">
        <v>19.42800832</v>
      </c>
      <c r="FU261" s="28">
        <v>19.222758336131587</v>
      </c>
      <c r="FV261" s="28">
        <v>12.299688057160431</v>
      </c>
      <c r="FW261" s="28">
        <v>19.423152991999999</v>
      </c>
      <c r="FX261" s="28">
        <v>19.423152991999999</v>
      </c>
      <c r="FY261" s="28">
        <v>19.204174289045149</v>
      </c>
      <c r="FZ261" s="28">
        <v>12.124050033477413</v>
      </c>
      <c r="GA261" s="28">
        <v>19.44292841</v>
      </c>
      <c r="GB261" s="28">
        <v>19.44292841</v>
      </c>
      <c r="GC261" s="28">
        <v>18.065519202969913</v>
      </c>
      <c r="GD261" s="28">
        <v>12.057513640298128</v>
      </c>
      <c r="GE261" s="28">
        <v>19.475934889000001</v>
      </c>
      <c r="GF261" s="28">
        <v>19.475934889000001</v>
      </c>
      <c r="GG261" s="28">
        <v>16.9092226341863</v>
      </c>
      <c r="GH261" s="28">
        <v>11.977460609840545</v>
      </c>
      <c r="GI261" s="28">
        <v>19.518657660999999</v>
      </c>
      <c r="GJ261" s="28">
        <v>19.518657660999999</v>
      </c>
      <c r="GK261" s="28">
        <v>15.732294378460445</v>
      </c>
      <c r="GL261" s="28">
        <v>11.866790852203682</v>
      </c>
      <c r="GM261" s="28">
        <v>19.572149432</v>
      </c>
      <c r="GN261" s="28">
        <v>19.572149432</v>
      </c>
      <c r="GO261" s="28">
        <v>14.560206545932836</v>
      </c>
      <c r="GP261" s="28">
        <v>11.766847715280658</v>
      </c>
      <c r="GQ261" s="28">
        <v>19.635101911</v>
      </c>
      <c r="GR261" s="28">
        <v>18.379882000365917</v>
      </c>
      <c r="GS261" s="28">
        <v>13.40786802526558</v>
      </c>
      <c r="GT261" s="28">
        <v>11.641981692919206</v>
      </c>
      <c r="GU261" s="28">
        <v>19.710125303000002</v>
      </c>
      <c r="GV261" s="28">
        <v>18.337254458957975</v>
      </c>
      <c r="GW261" s="28">
        <v>13.376771827290646</v>
      </c>
      <c r="GX261" s="28">
        <v>11.515564727286669</v>
      </c>
      <c r="GY261" s="28">
        <v>19.794372042999999</v>
      </c>
      <c r="GZ261" s="28">
        <v>18.280009591683228</v>
      </c>
      <c r="HA261" s="28">
        <v>13.335012493605678</v>
      </c>
      <c r="HB261" s="28">
        <v>11.385833524551941</v>
      </c>
      <c r="HC261" s="28">
        <v>19.892216743999999</v>
      </c>
      <c r="HD261" s="28">
        <v>18.202213338503601</v>
      </c>
      <c r="HE261" s="28">
        <v>13.278261210029875</v>
      </c>
      <c r="HF261" s="28">
        <v>11.242010144514788</v>
      </c>
      <c r="HG261" s="28">
        <v>20.278667172999999</v>
      </c>
      <c r="HH261" s="28">
        <v>18.247002620359225</v>
      </c>
      <c r="HI261" s="28">
        <v>13.310934367564546</v>
      </c>
      <c r="HJ261" s="28">
        <v>10.490715826318223</v>
      </c>
      <c r="HK261" s="28">
        <v>20.643807891999998</v>
      </c>
      <c r="HL261" s="28">
        <v>20.224930772825669</v>
      </c>
      <c r="HM261" s="28">
        <v>14.753805417073975</v>
      </c>
      <c r="HN261" s="28">
        <v>8.4800277691671528</v>
      </c>
      <c r="HO261" s="28">
        <v>20.858511069999999</v>
      </c>
      <c r="HP261" s="28">
        <v>20.858511069999999</v>
      </c>
      <c r="HQ261" s="28">
        <v>17.648312281401587</v>
      </c>
      <c r="HR261" s="28">
        <v>6.939316250684028</v>
      </c>
      <c r="HS261" s="28">
        <v>20.95989325</v>
      </c>
      <c r="HT261" s="28">
        <v>20.95989325</v>
      </c>
      <c r="HU261" s="28">
        <v>18.065999513553372</v>
      </c>
      <c r="HV261" s="28">
        <v>5.9755305311283795</v>
      </c>
      <c r="HW261" s="29">
        <v>19.42800832</v>
      </c>
      <c r="HX261" s="29">
        <v>19.42800832</v>
      </c>
      <c r="HY261" s="29">
        <v>19.222758336131587</v>
      </c>
      <c r="HZ261" s="29">
        <v>12.299688057160431</v>
      </c>
      <c r="IA261" s="29">
        <v>19.412718786999999</v>
      </c>
      <c r="IB261" s="29">
        <v>19.412718786999999</v>
      </c>
      <c r="IC261" s="29">
        <v>19.198442357182955</v>
      </c>
      <c r="ID261" s="29">
        <v>12.149516753272113</v>
      </c>
      <c r="IE261" s="29">
        <v>19.435631635</v>
      </c>
      <c r="IF261" s="29">
        <v>19.435631635</v>
      </c>
      <c r="IG261" s="29">
        <v>19.205907916620429</v>
      </c>
      <c r="IH261" s="29">
        <v>12.062665181852704</v>
      </c>
      <c r="II261" s="29">
        <v>19.464748487000001</v>
      </c>
      <c r="IJ261" s="29">
        <v>19.464748487000001</v>
      </c>
      <c r="IK261" s="29">
        <v>19.107836128850465</v>
      </c>
      <c r="IL261" s="29">
        <v>11.991092958173226</v>
      </c>
      <c r="IM261" s="29">
        <v>19.502136012000001</v>
      </c>
      <c r="IN261" s="29">
        <v>19.502136012000001</v>
      </c>
      <c r="IO261" s="29">
        <v>18.942415876159998</v>
      </c>
      <c r="IP261" s="29">
        <v>11.894974293796725</v>
      </c>
      <c r="IQ261" s="29">
        <v>19.549199054999999</v>
      </c>
      <c r="IR261" s="29">
        <v>19.549199054999999</v>
      </c>
      <c r="IS261" s="29">
        <v>18.723901019480518</v>
      </c>
      <c r="IT261" s="29">
        <v>11.816297700156696</v>
      </c>
      <c r="IU261" s="29">
        <v>19.605822621000002</v>
      </c>
      <c r="IV261" s="29">
        <v>19.605822621000002</v>
      </c>
      <c r="IW261" s="29">
        <v>18.677912786341111</v>
      </c>
      <c r="IX261" s="29">
        <v>11.711312520612976</v>
      </c>
      <c r="IY261" s="29">
        <v>19.671996531000001</v>
      </c>
      <c r="IZ261" s="29">
        <v>19.671996531000001</v>
      </c>
      <c r="JA261" s="29">
        <v>18.642194686158625</v>
      </c>
      <c r="JB261" s="29">
        <v>11.609454572831824</v>
      </c>
      <c r="JC261" s="29">
        <v>19.751366015999999</v>
      </c>
      <c r="JD261" s="29">
        <v>19.751366015999999</v>
      </c>
      <c r="JE261" s="29">
        <v>18.607638808982689</v>
      </c>
      <c r="JF261" s="29">
        <v>11.471731246643866</v>
      </c>
      <c r="JG261" s="29">
        <v>19.859869486000001</v>
      </c>
      <c r="JH261" s="29">
        <v>19.859869486000001</v>
      </c>
      <c r="JI261" s="29">
        <v>18.543524250742209</v>
      </c>
      <c r="JJ261" s="29">
        <v>11.140949400464917</v>
      </c>
      <c r="JK261" s="29">
        <v>20.285364913999999</v>
      </c>
      <c r="JL261" s="29">
        <v>20.285364913999999</v>
      </c>
      <c r="JM261" s="29">
        <v>18.539605829783607</v>
      </c>
      <c r="JN261" s="29">
        <v>8.903196148643854</v>
      </c>
      <c r="JO261" s="29">
        <v>20.572243998000001</v>
      </c>
      <c r="JP261" s="29">
        <v>20.572243998000001</v>
      </c>
      <c r="JQ261" s="29">
        <v>18.14257666371034</v>
      </c>
      <c r="JR261" s="29">
        <v>7.0675078092416825</v>
      </c>
      <c r="JS261" s="29">
        <v>20.675077239</v>
      </c>
      <c r="JT261" s="29">
        <v>20.675077239</v>
      </c>
      <c r="JU261" s="29">
        <v>17.947555401333862</v>
      </c>
      <c r="JV261" s="29">
        <v>6.1214093957538491</v>
      </c>
      <c r="JW261" s="29">
        <v>20.641355445999999</v>
      </c>
      <c r="JX261" s="29">
        <v>20.641355445999999</v>
      </c>
      <c r="JY261" s="29">
        <v>17.963704375117864</v>
      </c>
      <c r="JZ261" s="29">
        <v>6.5731610923944448</v>
      </c>
    </row>
    <row r="262" spans="1:286" ht="15" thickBot="1" x14ac:dyDescent="0.4">
      <c r="A262" s="2"/>
      <c r="B262" s="74" t="s">
        <v>731</v>
      </c>
      <c r="C262" s="74" t="s">
        <v>518</v>
      </c>
      <c r="D262" s="74" t="s">
        <v>849</v>
      </c>
      <c r="E262" s="87">
        <v>384427</v>
      </c>
      <c r="F262" s="84">
        <v>398261</v>
      </c>
      <c r="G262" s="22">
        <v>30.085400046</v>
      </c>
      <c r="H262" s="22">
        <v>8.7501396090945338</v>
      </c>
      <c r="I262" s="22">
        <v>6.3831050209709055</v>
      </c>
      <c r="J262" s="22">
        <v>17.295112801321448</v>
      </c>
      <c r="K262" s="22">
        <v>30.082051116999999</v>
      </c>
      <c r="L262" s="22">
        <v>8.475361598914267</v>
      </c>
      <c r="M262" s="22">
        <v>6.1826582881426555</v>
      </c>
      <c r="N262" s="22">
        <v>15.885991891973802</v>
      </c>
      <c r="O262" s="22">
        <v>30.114001105</v>
      </c>
      <c r="P262" s="22">
        <v>8.3476018329312982</v>
      </c>
      <c r="Q262" s="22">
        <v>6.089459317594077</v>
      </c>
      <c r="R262" s="22">
        <v>15.748436975355286</v>
      </c>
      <c r="S262" s="22">
        <v>30.159977034000001</v>
      </c>
      <c r="T262" s="22">
        <v>8.1397614895236678</v>
      </c>
      <c r="U262" s="22">
        <v>5.9378426807364555</v>
      </c>
      <c r="V262" s="22">
        <v>15.572971050495319</v>
      </c>
      <c r="W262" s="22">
        <v>30.191605016</v>
      </c>
      <c r="X262" s="22">
        <v>7.9491178044093527</v>
      </c>
      <c r="Y262" s="22">
        <v>5.7987707666832469</v>
      </c>
      <c r="Z262" s="22">
        <v>15.466265658420333</v>
      </c>
      <c r="AA262" s="22">
        <v>30.219625444000002</v>
      </c>
      <c r="AB262" s="22">
        <v>7.8103563706507027</v>
      </c>
      <c r="AC262" s="22">
        <v>5.6975462326630844</v>
      </c>
      <c r="AD262" s="22">
        <v>15.320790715947501</v>
      </c>
      <c r="AE262" s="22">
        <v>30.247583469999999</v>
      </c>
      <c r="AF262" s="22">
        <v>7.6690565792389265</v>
      </c>
      <c r="AG262" s="22">
        <v>5.5944700020752638</v>
      </c>
      <c r="AH262" s="22">
        <v>15.230000252741052</v>
      </c>
      <c r="AI262" s="22">
        <v>30.275701377000001</v>
      </c>
      <c r="AJ262" s="22">
        <v>7.6150680311072758</v>
      </c>
      <c r="AK262" s="22">
        <v>5.5550861078690632</v>
      </c>
      <c r="AL262" s="22">
        <v>15.169778961737746</v>
      </c>
      <c r="AM262" s="22">
        <v>30.304033138000001</v>
      </c>
      <c r="AN262" s="22">
        <v>7.5323474346466268</v>
      </c>
      <c r="AO262" s="22">
        <v>5.4947425844289475</v>
      </c>
      <c r="AP262" s="22">
        <v>15.025019832078423</v>
      </c>
      <c r="AQ262" s="22">
        <v>30.333381825</v>
      </c>
      <c r="AR262" s="22">
        <v>7.4866188738718211</v>
      </c>
      <c r="AS262" s="22">
        <v>5.4613842359998488</v>
      </c>
      <c r="AT262" s="22">
        <v>14.965193172571912</v>
      </c>
      <c r="AU262" s="22">
        <v>30.373366491999999</v>
      </c>
      <c r="AV262" s="22">
        <v>7.1844907747857469</v>
      </c>
      <c r="AW262" s="22">
        <v>5.2409859940965653</v>
      </c>
      <c r="AX262" s="22">
        <v>14.714631038656222</v>
      </c>
      <c r="AY262" s="22">
        <v>30.376244740000001</v>
      </c>
      <c r="AZ262" s="22">
        <v>7.1396168050105508</v>
      </c>
      <c r="BA262" s="22">
        <v>5.2082510579036336</v>
      </c>
      <c r="BB262" s="22">
        <v>14.651176071599481</v>
      </c>
      <c r="BC262" s="22">
        <v>30.351342329000001</v>
      </c>
      <c r="BD262" s="22">
        <v>8.4378580793959586</v>
      </c>
      <c r="BE262" s="22">
        <v>6.1552999927969925</v>
      </c>
      <c r="BF262" s="22">
        <v>14.706504487381824</v>
      </c>
      <c r="BG262" s="22">
        <v>30.307053133</v>
      </c>
      <c r="BH262" s="22">
        <v>8.5961893293539138</v>
      </c>
      <c r="BI262" s="22">
        <v>6.2708004352736806</v>
      </c>
      <c r="BJ262" s="22">
        <v>14.83239167970814</v>
      </c>
      <c r="BK262" s="25">
        <v>30.085386538999998</v>
      </c>
      <c r="BL262" s="25">
        <v>8.7501396090945338</v>
      </c>
      <c r="BM262" s="25">
        <v>6.3831050209709055</v>
      </c>
      <c r="BN262" s="25">
        <v>17.295112801321448</v>
      </c>
      <c r="BO262" s="25">
        <v>30.059871343000001</v>
      </c>
      <c r="BP262" s="25">
        <v>8.6178730668289578</v>
      </c>
      <c r="BQ262" s="25">
        <v>6.2866184198697797</v>
      </c>
      <c r="BR262" s="25">
        <v>16.694125294122713</v>
      </c>
      <c r="BS262" s="25">
        <v>30.056979491</v>
      </c>
      <c r="BT262" s="25">
        <v>8.5339564326545112</v>
      </c>
      <c r="BU262" s="25">
        <v>6.2254024035692899</v>
      </c>
      <c r="BV262" s="25">
        <v>16.780325782371456</v>
      </c>
      <c r="BW262" s="25">
        <v>30.072334866999999</v>
      </c>
      <c r="BX262" s="25">
        <v>8.426906813544484</v>
      </c>
      <c r="BY262" s="25">
        <v>6.1473111968273964</v>
      </c>
      <c r="BZ262" s="25">
        <v>16.773832298926948</v>
      </c>
      <c r="CA262" s="25">
        <v>30.067040008999999</v>
      </c>
      <c r="CB262" s="25">
        <v>8.3291809119277129</v>
      </c>
      <c r="CC262" s="25">
        <v>6.076021512187328</v>
      </c>
      <c r="CD262" s="25">
        <v>16.826716169205813</v>
      </c>
      <c r="CE262" s="25">
        <v>30.062427092</v>
      </c>
      <c r="CF262" s="25">
        <v>8.2037761174595669</v>
      </c>
      <c r="CG262" s="25">
        <v>5.9845404605717087</v>
      </c>
      <c r="CH262" s="25">
        <v>16.825531652635149</v>
      </c>
      <c r="CI262" s="25">
        <v>30.074241465</v>
      </c>
      <c r="CJ262" s="25">
        <v>8.0990804590522618</v>
      </c>
      <c r="CK262" s="25">
        <v>5.908166435389421</v>
      </c>
      <c r="CL262" s="25">
        <v>16.812366805430351</v>
      </c>
      <c r="CM262" s="25">
        <v>30.101900060999998</v>
      </c>
      <c r="CN262" s="25">
        <v>8.0573063926003403</v>
      </c>
      <c r="CO262" s="25">
        <v>5.8776928355123985</v>
      </c>
      <c r="CP262" s="25">
        <v>16.768043700374374</v>
      </c>
      <c r="CQ262" s="25">
        <v>30.145738430000002</v>
      </c>
      <c r="CR262" s="25">
        <v>7.9765506098418308</v>
      </c>
      <c r="CS262" s="25">
        <v>5.8187826163128653</v>
      </c>
      <c r="CT262" s="25">
        <v>16.591334459234172</v>
      </c>
      <c r="CU262" s="25">
        <v>30.205221039000001</v>
      </c>
      <c r="CV262" s="25">
        <v>7.9318539471058189</v>
      </c>
      <c r="CW262" s="25">
        <v>5.7861770231364611</v>
      </c>
      <c r="CX262" s="25">
        <v>16.440130649459761</v>
      </c>
      <c r="CY262" s="25">
        <v>30.188884579</v>
      </c>
      <c r="CZ262" s="25">
        <v>7.8597357070608354</v>
      </c>
      <c r="DA262" s="25">
        <v>5.7335677710902111</v>
      </c>
      <c r="DB262" s="25">
        <v>16.455760667451727</v>
      </c>
      <c r="DC262" s="25">
        <v>30.153350582000002</v>
      </c>
      <c r="DD262" s="25">
        <v>7.8919065033314562</v>
      </c>
      <c r="DE262" s="25">
        <v>5.7570359190715532</v>
      </c>
      <c r="DF262" s="25">
        <v>16.568888023781504</v>
      </c>
      <c r="DG262" s="25">
        <v>30.103199811</v>
      </c>
      <c r="DH262" s="25">
        <v>8.7206880980621513</v>
      </c>
      <c r="DI262" s="25">
        <v>6.3616205537115951</v>
      </c>
      <c r="DJ262" s="25">
        <v>16.734102469714159</v>
      </c>
      <c r="DK262" s="25">
        <v>30.043087157999999</v>
      </c>
      <c r="DL262" s="25">
        <v>9.5053067215521878</v>
      </c>
      <c r="DM262" s="25">
        <v>6.9339889156907697</v>
      </c>
      <c r="DN262" s="25">
        <v>16.914945266280249</v>
      </c>
      <c r="DO262" s="27">
        <v>30.085400046</v>
      </c>
      <c r="DP262" s="27">
        <v>8.7501396090945338</v>
      </c>
      <c r="DQ262" s="27">
        <v>6.3831050209709055</v>
      </c>
      <c r="DR262" s="27">
        <v>17.295112801321448</v>
      </c>
      <c r="DS262" s="27">
        <v>30.082051116999999</v>
      </c>
      <c r="DT262" s="27">
        <v>8.4764969546047695</v>
      </c>
      <c r="DU262" s="27">
        <v>6.1834865143118822</v>
      </c>
      <c r="DV262" s="27">
        <v>15.885991891973802</v>
      </c>
      <c r="DW262" s="27">
        <v>30.114001105</v>
      </c>
      <c r="DX262" s="27">
        <v>8.3493313796709376</v>
      </c>
      <c r="DY262" s="27">
        <v>6.0907209978610206</v>
      </c>
      <c r="DZ262" s="27">
        <v>15.748436975355286</v>
      </c>
      <c r="EA262" s="27">
        <v>30.159977034000001</v>
      </c>
      <c r="EB262" s="27">
        <v>8.1339663287825044</v>
      </c>
      <c r="EC262" s="27">
        <v>5.9336151916589328</v>
      </c>
      <c r="ED262" s="27">
        <v>15.572971050495319</v>
      </c>
      <c r="EE262" s="27">
        <v>30.191605017000001</v>
      </c>
      <c r="EF262" s="27">
        <v>7.9507087589296948</v>
      </c>
      <c r="EG262" s="27">
        <v>5.7999313458557635</v>
      </c>
      <c r="EH262" s="27">
        <v>15.466265648408724</v>
      </c>
      <c r="EI262" s="27">
        <v>30.219625442999998</v>
      </c>
      <c r="EJ262" s="27">
        <v>7.8163986579397404</v>
      </c>
      <c r="EK262" s="27">
        <v>5.7019539971166617</v>
      </c>
      <c r="EL262" s="27">
        <v>15.320790725996195</v>
      </c>
      <c r="EM262" s="27">
        <v>30.247583469999999</v>
      </c>
      <c r="EN262" s="27">
        <v>7.6692004545889096</v>
      </c>
      <c r="EO262" s="27">
        <v>5.5945749571399714</v>
      </c>
      <c r="EP262" s="27">
        <v>15.230000252741052</v>
      </c>
      <c r="EQ262" s="27">
        <v>30.275701377000001</v>
      </c>
      <c r="ER262" s="27">
        <v>7.6167077251308486</v>
      </c>
      <c r="ES262" s="27">
        <v>5.556282241830611</v>
      </c>
      <c r="ET262" s="27">
        <v>15.169778961737746</v>
      </c>
      <c r="EU262" s="27">
        <v>30.304033138000001</v>
      </c>
      <c r="EV262" s="27">
        <v>7.5287179151254184</v>
      </c>
      <c r="EW262" s="27">
        <v>5.4920949004702306</v>
      </c>
      <c r="EX262" s="27">
        <v>15.025019832078423</v>
      </c>
      <c r="EY262" s="27">
        <v>30.332917535</v>
      </c>
      <c r="EZ262" s="27">
        <v>7.4880395442278935</v>
      </c>
      <c r="FA262" s="27">
        <v>5.4624205952453124</v>
      </c>
      <c r="FB262" s="27">
        <v>14.967775649976307</v>
      </c>
      <c r="FC262" s="27">
        <v>30.371137141999998</v>
      </c>
      <c r="FD262" s="27">
        <v>7.1989483213918062</v>
      </c>
      <c r="FE262" s="27">
        <v>5.2515325730604188</v>
      </c>
      <c r="FF262" s="27">
        <v>14.726263491882802</v>
      </c>
      <c r="FG262" s="27">
        <v>30.373179642</v>
      </c>
      <c r="FH262" s="27">
        <v>7.1486475541297017</v>
      </c>
      <c r="FI262" s="27">
        <v>5.2148388636554035</v>
      </c>
      <c r="FJ262" s="27">
        <v>14.666277617726225</v>
      </c>
      <c r="FK262" s="27">
        <v>30.348128351</v>
      </c>
      <c r="FL262" s="27">
        <v>8.4547075796741904</v>
      </c>
      <c r="FM262" s="27">
        <v>6.1675914686627076</v>
      </c>
      <c r="FN262" s="27">
        <v>14.7215823808599</v>
      </c>
      <c r="FO262" s="27">
        <v>30.304027943000001</v>
      </c>
      <c r="FP262" s="27">
        <v>8.6184725697669702</v>
      </c>
      <c r="FQ262" s="27">
        <v>6.2870557489164769</v>
      </c>
      <c r="FR262" s="27">
        <v>14.845984408948015</v>
      </c>
      <c r="FS262" s="28">
        <v>30.085441205999999</v>
      </c>
      <c r="FT262" s="28">
        <v>8.7501396090945338</v>
      </c>
      <c r="FU262" s="28">
        <v>6.3831050209709055</v>
      </c>
      <c r="FV262" s="28">
        <v>17.295112801321448</v>
      </c>
      <c r="FW262" s="28">
        <v>30.076284049000002</v>
      </c>
      <c r="FX262" s="28">
        <v>8.4560084435388205</v>
      </c>
      <c r="FY262" s="28">
        <v>6.1685404307406726</v>
      </c>
      <c r="FZ262" s="28">
        <v>15.897207691548092</v>
      </c>
      <c r="GA262" s="28">
        <v>30.102290969999999</v>
      </c>
      <c r="GB262" s="28">
        <v>8.2828147967913885</v>
      </c>
      <c r="GC262" s="28">
        <v>6.0421980767278551</v>
      </c>
      <c r="GD262" s="28">
        <v>15.778774309352148</v>
      </c>
      <c r="GE262" s="28">
        <v>30.141703233000001</v>
      </c>
      <c r="GF262" s="28">
        <v>8.0643817010404923</v>
      </c>
      <c r="GG262" s="28">
        <v>5.8828541745134713</v>
      </c>
      <c r="GH262" s="28">
        <v>15.623497441630651</v>
      </c>
      <c r="GI262" s="28">
        <v>30.167879474999999</v>
      </c>
      <c r="GJ262" s="28">
        <v>7.8815218315888824</v>
      </c>
      <c r="GK262" s="28">
        <v>5.7494604456159921</v>
      </c>
      <c r="GL262" s="28">
        <v>15.532419341341248</v>
      </c>
      <c r="GM262" s="28">
        <v>30.190736002000001</v>
      </c>
      <c r="GN262" s="28">
        <v>7.6873290396315177</v>
      </c>
      <c r="GO262" s="28">
        <v>5.6077995075332359</v>
      </c>
      <c r="GP262" s="28">
        <v>15.404215664721349</v>
      </c>
      <c r="GQ262" s="28">
        <v>30.214437617999998</v>
      </c>
      <c r="GR262" s="28">
        <v>7.5378954072309963</v>
      </c>
      <c r="GS262" s="28">
        <v>5.4987897531875687</v>
      </c>
      <c r="GT262" s="28">
        <v>15.327993796055896</v>
      </c>
      <c r="GU262" s="28">
        <v>30.238603124000001</v>
      </c>
      <c r="GV262" s="28">
        <v>7.4654289538353522</v>
      </c>
      <c r="GW262" s="28">
        <v>5.4459264843500144</v>
      </c>
      <c r="GX262" s="28">
        <v>15.281615609216527</v>
      </c>
      <c r="GY262" s="28">
        <v>30.262853960000001</v>
      </c>
      <c r="GZ262" s="28">
        <v>7.3686617628747211</v>
      </c>
      <c r="HA262" s="28">
        <v>5.3753361657859466</v>
      </c>
      <c r="HB262" s="28">
        <v>15.153166214948566</v>
      </c>
      <c r="HC262" s="28">
        <v>30.288066867000001</v>
      </c>
      <c r="HD262" s="28">
        <v>7.2998499622882651</v>
      </c>
      <c r="HE262" s="28">
        <v>5.3251389152907729</v>
      </c>
      <c r="HF262" s="28">
        <v>15.115997980440319</v>
      </c>
      <c r="HG262" s="28">
        <v>30.296045436</v>
      </c>
      <c r="HH262" s="28">
        <v>6.9649609889894109</v>
      </c>
      <c r="HI262" s="28">
        <v>5.0808420717627056</v>
      </c>
      <c r="HJ262" s="28">
        <v>14.899051664017009</v>
      </c>
      <c r="HK262" s="28">
        <v>30.270787399</v>
      </c>
      <c r="HL262" s="28">
        <v>6.7377300084080449</v>
      </c>
      <c r="HM262" s="28">
        <v>4.9150802350530922</v>
      </c>
      <c r="HN262" s="28">
        <v>14.399061083401733</v>
      </c>
      <c r="HO262" s="28">
        <v>30.204760675999999</v>
      </c>
      <c r="HP262" s="28">
        <v>7.7749707311060252</v>
      </c>
      <c r="HQ262" s="28">
        <v>5.6717329012719899</v>
      </c>
      <c r="HR262" s="28">
        <v>14.063451859968755</v>
      </c>
      <c r="HS262" s="28">
        <v>30.114716737000002</v>
      </c>
      <c r="HT262" s="28">
        <v>7.7676296182395435</v>
      </c>
      <c r="HU262" s="28">
        <v>5.6663776616425725</v>
      </c>
      <c r="HV262" s="28">
        <v>13.907595402639908</v>
      </c>
      <c r="HW262" s="29">
        <v>30.085441205999999</v>
      </c>
      <c r="HX262" s="29">
        <v>8.7501396090945338</v>
      </c>
      <c r="HY262" s="29">
        <v>6.3831050209709055</v>
      </c>
      <c r="HZ262" s="29">
        <v>17.295112801321448</v>
      </c>
      <c r="IA262" s="29">
        <v>30.065903406</v>
      </c>
      <c r="IB262" s="29">
        <v>8.5079669100832298</v>
      </c>
      <c r="IC262" s="29">
        <v>6.2064434086928024</v>
      </c>
      <c r="ID262" s="29">
        <v>15.917071601770019</v>
      </c>
      <c r="IE262" s="29">
        <v>30.083874264999999</v>
      </c>
      <c r="IF262" s="29">
        <v>8.3748278370487821</v>
      </c>
      <c r="IG262" s="29">
        <v>6.109320308543599</v>
      </c>
      <c r="IH262" s="29">
        <v>15.807919682198046</v>
      </c>
      <c r="II262" s="29">
        <v>30.115107563999999</v>
      </c>
      <c r="IJ262" s="29">
        <v>8.1790775020139179</v>
      </c>
      <c r="IK262" s="29">
        <v>5.9665231644707095</v>
      </c>
      <c r="IL262" s="29">
        <v>15.671696609344099</v>
      </c>
      <c r="IM262" s="29">
        <v>30.13022015</v>
      </c>
      <c r="IN262" s="29">
        <v>8.013455799015782</v>
      </c>
      <c r="IO262" s="29">
        <v>5.8457044380025778</v>
      </c>
      <c r="IP262" s="29">
        <v>15.602297845449177</v>
      </c>
      <c r="IQ262" s="29">
        <v>30.140795865000001</v>
      </c>
      <c r="IR262" s="29">
        <v>7.8038419728160013</v>
      </c>
      <c r="IS262" s="29">
        <v>5.6927940701394073</v>
      </c>
      <c r="IT262" s="29">
        <v>15.499467162903734</v>
      </c>
      <c r="IU262" s="29">
        <v>30.152023930999999</v>
      </c>
      <c r="IV262" s="29">
        <v>7.599136279945685</v>
      </c>
      <c r="IW262" s="29">
        <v>5.54346411720657</v>
      </c>
      <c r="IX262" s="29">
        <v>15.449379254306402</v>
      </c>
      <c r="IY262" s="29">
        <v>30.162718138999999</v>
      </c>
      <c r="IZ262" s="29">
        <v>7.4940100999204784</v>
      </c>
      <c r="JA262" s="29">
        <v>5.466776032497962</v>
      </c>
      <c r="JB262" s="29">
        <v>15.431807273146388</v>
      </c>
      <c r="JC262" s="29">
        <v>30.172624012</v>
      </c>
      <c r="JD262" s="29">
        <v>7.4472414663434447</v>
      </c>
      <c r="JE262" s="29">
        <v>5.4326589654400568</v>
      </c>
      <c r="JF262" s="29">
        <v>15.338983670049537</v>
      </c>
      <c r="JG262" s="29">
        <v>30.183752257999998</v>
      </c>
      <c r="JH262" s="29">
        <v>7.4075221194059733</v>
      </c>
      <c r="JI262" s="29">
        <v>5.4036842548419814</v>
      </c>
      <c r="JJ262" s="29">
        <v>15.206475061538331</v>
      </c>
      <c r="JK262" s="29">
        <v>30.188892308</v>
      </c>
      <c r="JL262" s="29">
        <v>7.9057310085934827</v>
      </c>
      <c r="JM262" s="29">
        <v>5.767120703188457</v>
      </c>
      <c r="JN262" s="29">
        <v>14.475824135631683</v>
      </c>
      <c r="JO262" s="29">
        <v>30.150529275</v>
      </c>
      <c r="JP262" s="29">
        <v>7.5313341507217642</v>
      </c>
      <c r="JQ262" s="29">
        <v>5.494003407913211</v>
      </c>
      <c r="JR262" s="29">
        <v>13.986681686755491</v>
      </c>
      <c r="JS262" s="29">
        <v>30.079878790999999</v>
      </c>
      <c r="JT262" s="29">
        <v>7.8149384839615346</v>
      </c>
      <c r="JU262" s="29">
        <v>5.7008888205288404</v>
      </c>
      <c r="JV262" s="29">
        <v>13.782684347122975</v>
      </c>
      <c r="JW262" s="29">
        <v>29.985773000999998</v>
      </c>
      <c r="JX262" s="29">
        <v>7.8341230905483945</v>
      </c>
      <c r="JY262" s="29">
        <v>5.7148837239361709</v>
      </c>
      <c r="JZ262" s="29">
        <v>14.135703657083672</v>
      </c>
    </row>
    <row r="263" spans="1:286" ht="15" thickBot="1" x14ac:dyDescent="0.4">
      <c r="A263" s="2"/>
      <c r="B263" s="74" t="s">
        <v>732</v>
      </c>
      <c r="C263" s="74" t="s">
        <v>727</v>
      </c>
      <c r="D263" s="74" t="s">
        <v>854</v>
      </c>
      <c r="E263" s="87">
        <v>349148</v>
      </c>
      <c r="F263" s="84">
        <v>404549</v>
      </c>
      <c r="G263" s="22">
        <v>41.676229508196712</v>
      </c>
      <c r="H263" s="22">
        <v>6.8616734143049909</v>
      </c>
      <c r="I263" s="22">
        <v>4.9316197866149363</v>
      </c>
      <c r="J263" s="22">
        <v>24.790728725193581</v>
      </c>
      <c r="K263" s="22">
        <v>40.864488880513512</v>
      </c>
      <c r="L263" s="22">
        <v>6.7280265093423059</v>
      </c>
      <c r="M263" s="22">
        <v>4.8355651245612501</v>
      </c>
      <c r="N263" s="22">
        <v>24.838431109688436</v>
      </c>
      <c r="O263" s="22">
        <v>36.754691757479598</v>
      </c>
      <c r="P263" s="22">
        <v>6.0513797495445489</v>
      </c>
      <c r="Q263" s="22">
        <v>4.3492457753758593</v>
      </c>
      <c r="R263" s="22">
        <v>24.690226050638756</v>
      </c>
      <c r="S263" s="22">
        <v>32.377898458931355</v>
      </c>
      <c r="T263" s="22">
        <v>5.3307741052491577</v>
      </c>
      <c r="U263" s="22">
        <v>3.8313323103682113</v>
      </c>
      <c r="V263" s="22">
        <v>24.408878177842425</v>
      </c>
      <c r="W263" s="22">
        <v>28.406050793526557</v>
      </c>
      <c r="X263" s="22">
        <v>4.6768396718086906</v>
      </c>
      <c r="Y263" s="22">
        <v>3.3613367573329196</v>
      </c>
      <c r="Z263" s="22">
        <v>24.145889562844246</v>
      </c>
      <c r="AA263" s="22">
        <v>24.139509540070289</v>
      </c>
      <c r="AB263" s="22">
        <v>3.9743861860844469</v>
      </c>
      <c r="AC263" s="22">
        <v>2.8564696060994912</v>
      </c>
      <c r="AD263" s="22">
        <v>23.692905179456151</v>
      </c>
      <c r="AE263" s="22">
        <v>20.614970786301576</v>
      </c>
      <c r="AF263" s="22">
        <v>3.3940977542898683</v>
      </c>
      <c r="AG263" s="22">
        <v>2.4394048845090133</v>
      </c>
      <c r="AH263" s="22">
        <v>20.614970786301576</v>
      </c>
      <c r="AI263" s="22">
        <v>20.063258972593847</v>
      </c>
      <c r="AJ263" s="22">
        <v>3.3032626108724013</v>
      </c>
      <c r="AK263" s="22">
        <v>2.3741198784252662</v>
      </c>
      <c r="AL263" s="22">
        <v>20.063258972593847</v>
      </c>
      <c r="AM263" s="22">
        <v>19.497117839155919</v>
      </c>
      <c r="AN263" s="22">
        <v>3.2100517899824861</v>
      </c>
      <c r="AO263" s="22">
        <v>2.3071274261658798</v>
      </c>
      <c r="AP263" s="22">
        <v>19.497117839155919</v>
      </c>
      <c r="AQ263" s="22">
        <v>18.903343805787667</v>
      </c>
      <c r="AR263" s="22">
        <v>3.1122914228152432</v>
      </c>
      <c r="AS263" s="22">
        <v>2.2368651254181331</v>
      </c>
      <c r="AT263" s="22">
        <v>18.903343805787667</v>
      </c>
      <c r="AU263" s="22">
        <v>16.314990498299153</v>
      </c>
      <c r="AV263" s="22">
        <v>2.6861387864945971</v>
      </c>
      <c r="AW263" s="22">
        <v>1.9305808349102782</v>
      </c>
      <c r="AX263" s="22">
        <v>16.314990498299153</v>
      </c>
      <c r="AY263" s="22">
        <v>16.694066576099232</v>
      </c>
      <c r="AZ263" s="22">
        <v>2.7485507723132341</v>
      </c>
      <c r="BA263" s="22">
        <v>1.9754375579865242</v>
      </c>
      <c r="BB263" s="22">
        <v>16.694066576099232</v>
      </c>
      <c r="BC263" s="22">
        <v>28.008760656394923</v>
      </c>
      <c r="BD263" s="22">
        <v>4.6114288800002434</v>
      </c>
      <c r="BE263" s="22">
        <v>3.314324733346441</v>
      </c>
      <c r="BF263" s="22">
        <v>20.260852734421299</v>
      </c>
      <c r="BG263" s="22">
        <v>37.202280223745277</v>
      </c>
      <c r="BH263" s="22">
        <v>6.1250717777286425</v>
      </c>
      <c r="BI263" s="22">
        <v>4.4022096869999263</v>
      </c>
      <c r="BJ263" s="22">
        <v>19.873800334816931</v>
      </c>
      <c r="BK263" s="25">
        <v>41.676229508196712</v>
      </c>
      <c r="BL263" s="25">
        <v>6.8616734143049909</v>
      </c>
      <c r="BM263" s="25">
        <v>4.9316197866149363</v>
      </c>
      <c r="BN263" s="25">
        <v>24.790728725193581</v>
      </c>
      <c r="BO263" s="25">
        <v>41.292913743526576</v>
      </c>
      <c r="BP263" s="25">
        <v>6.7985633963700982</v>
      </c>
      <c r="BQ263" s="25">
        <v>4.8862613741127481</v>
      </c>
      <c r="BR263" s="25">
        <v>25.140930878248472</v>
      </c>
      <c r="BS263" s="25">
        <v>37.596531695080635</v>
      </c>
      <c r="BT263" s="25">
        <v>6.1899822763830468</v>
      </c>
      <c r="BU263" s="25">
        <v>4.4488621404460114</v>
      </c>
      <c r="BV263" s="25">
        <v>25.312635601606139</v>
      </c>
      <c r="BW263" s="25">
        <v>33.691932454447944</v>
      </c>
      <c r="BX263" s="25">
        <v>5.5471197833234127</v>
      </c>
      <c r="BY263" s="25">
        <v>3.9868242089647423</v>
      </c>
      <c r="BZ263" s="25">
        <v>25.364936475082271</v>
      </c>
      <c r="CA263" s="25">
        <v>30.294220140053721</v>
      </c>
      <c r="CB263" s="25">
        <v>4.9877123577416382</v>
      </c>
      <c r="CC263" s="25">
        <v>3.5847670776785199</v>
      </c>
      <c r="CD263" s="25">
        <v>25.467375526445792</v>
      </c>
      <c r="CE263" s="25">
        <v>26.820227472355796</v>
      </c>
      <c r="CF263" s="25">
        <v>4.4157459536132349</v>
      </c>
      <c r="CG263" s="25">
        <v>3.1736835612292991</v>
      </c>
      <c r="CH263" s="25">
        <v>25.597167754516953</v>
      </c>
      <c r="CI263" s="25">
        <v>23.641614182336568</v>
      </c>
      <c r="CJ263" s="25">
        <v>3.892411511801702</v>
      </c>
      <c r="CK263" s="25">
        <v>2.7975527936421547</v>
      </c>
      <c r="CL263" s="25">
        <v>23.641614182336568</v>
      </c>
      <c r="CM263" s="25">
        <v>23.389977189382961</v>
      </c>
      <c r="CN263" s="25">
        <v>3.8509813996015132</v>
      </c>
      <c r="CO263" s="25">
        <v>2.7677761562606418</v>
      </c>
      <c r="CP263" s="25">
        <v>23.389977189382961</v>
      </c>
      <c r="CQ263" s="25">
        <v>23.086769774319919</v>
      </c>
      <c r="CR263" s="25">
        <v>3.8010606106167746</v>
      </c>
      <c r="CS263" s="25">
        <v>2.7318971022958585</v>
      </c>
      <c r="CT263" s="25">
        <v>23.086769774319919</v>
      </c>
      <c r="CU263" s="25">
        <v>22.706206726092656</v>
      </c>
      <c r="CV263" s="25">
        <v>3.7384038064552008</v>
      </c>
      <c r="CW263" s="25">
        <v>2.6868644234561629</v>
      </c>
      <c r="CX263" s="25">
        <v>22.706206726092656</v>
      </c>
      <c r="CY263" s="25">
        <v>21.685142476161456</v>
      </c>
      <c r="CZ263" s="25">
        <v>3.5702933631466904</v>
      </c>
      <c r="DA263" s="25">
        <v>2.5660401378192996</v>
      </c>
      <c r="DB263" s="25">
        <v>21.685142476161456</v>
      </c>
      <c r="DC263" s="25">
        <v>22.647324400931776</v>
      </c>
      <c r="DD263" s="25">
        <v>3.7287092805852584</v>
      </c>
      <c r="DE263" s="25">
        <v>2.679896776831888</v>
      </c>
      <c r="DF263" s="25">
        <v>22.647324400931776</v>
      </c>
      <c r="DG263" s="25">
        <v>31.434575937708519</v>
      </c>
      <c r="DH263" s="25">
        <v>5.1754632448049112</v>
      </c>
      <c r="DI263" s="25">
        <v>3.7197073369548392</v>
      </c>
      <c r="DJ263" s="25">
        <v>24.504232611348627</v>
      </c>
      <c r="DK263" s="25">
        <v>38.018708073909167</v>
      </c>
      <c r="DL263" s="25">
        <v>6.2594903981334928</v>
      </c>
      <c r="DM263" s="25">
        <v>4.4988189961366816</v>
      </c>
      <c r="DN263" s="25">
        <v>24.396351580316402</v>
      </c>
      <c r="DO263" s="27">
        <v>41.676229508196712</v>
      </c>
      <c r="DP263" s="27">
        <v>6.8616734143049909</v>
      </c>
      <c r="DQ263" s="27">
        <v>4.9316197866149363</v>
      </c>
      <c r="DR263" s="27">
        <v>24.790728725193581</v>
      </c>
      <c r="DS263" s="27">
        <v>40.85960526312185</v>
      </c>
      <c r="DT263" s="27">
        <v>6.7272224589755272</v>
      </c>
      <c r="DU263" s="27">
        <v>4.8349872377311991</v>
      </c>
      <c r="DV263" s="27">
        <v>24.839087410487473</v>
      </c>
      <c r="DW263" s="27">
        <v>36.748139184829469</v>
      </c>
      <c r="DX263" s="27">
        <v>6.0503009184199668</v>
      </c>
      <c r="DY263" s="27">
        <v>4.3484703982048449</v>
      </c>
      <c r="DZ263" s="27">
        <v>24.691538748791313</v>
      </c>
      <c r="EA263" s="27">
        <v>32.367569051480274</v>
      </c>
      <c r="EB263" s="27">
        <v>5.3290734470723251</v>
      </c>
      <c r="EC263" s="27">
        <v>3.8301100138512059</v>
      </c>
      <c r="ED263" s="27">
        <v>24.410430261483622</v>
      </c>
      <c r="EE263" s="27">
        <v>28.39273032568352</v>
      </c>
      <c r="EF263" s="27">
        <v>4.674646558344655</v>
      </c>
      <c r="EG263" s="27">
        <v>3.3597605235047427</v>
      </c>
      <c r="EH263" s="27">
        <v>24.147938625287615</v>
      </c>
      <c r="EI263" s="27">
        <v>24.122034132818971</v>
      </c>
      <c r="EJ263" s="27">
        <v>3.97150899352755</v>
      </c>
      <c r="EK263" s="27">
        <v>2.8544017111580162</v>
      </c>
      <c r="EL263" s="27">
        <v>23.692293080028513</v>
      </c>
      <c r="EM263" s="27">
        <v>20.634434396183011</v>
      </c>
      <c r="EN263" s="27">
        <v>3.3973022892501046</v>
      </c>
      <c r="EO263" s="27">
        <v>2.4417080468810162</v>
      </c>
      <c r="EP263" s="27">
        <v>20.634434396183011</v>
      </c>
      <c r="EQ263" s="27">
        <v>20.090161605854536</v>
      </c>
      <c r="ER263" s="27">
        <v>3.3076919243107334</v>
      </c>
      <c r="ES263" s="27">
        <v>2.377303313204902</v>
      </c>
      <c r="ET263" s="27">
        <v>20.090161605854536</v>
      </c>
      <c r="EU263" s="27">
        <v>19.510360972566442</v>
      </c>
      <c r="EV263" s="27">
        <v>3.2122321709218706</v>
      </c>
      <c r="EW263" s="27">
        <v>2.3086945088778914</v>
      </c>
      <c r="EX263" s="27">
        <v>19.510360972566442</v>
      </c>
      <c r="EY263" s="27">
        <v>18.84292355958058</v>
      </c>
      <c r="EZ263" s="27">
        <v>3.1023436899714314</v>
      </c>
      <c r="FA263" s="27">
        <v>2.229715493956189</v>
      </c>
      <c r="FB263" s="27">
        <v>18.84292355958058</v>
      </c>
      <c r="FC263" s="27">
        <v>16.578088088777857</v>
      </c>
      <c r="FD263" s="27">
        <v>2.7294557986921708</v>
      </c>
      <c r="FE263" s="27">
        <v>1.9617136244722586</v>
      </c>
      <c r="FF263" s="27">
        <v>16.578088088777857</v>
      </c>
      <c r="FG263" s="27">
        <v>17.456004314745552</v>
      </c>
      <c r="FH263" s="27">
        <v>2.8739980113346251</v>
      </c>
      <c r="FI263" s="27">
        <v>2.0655989586798813</v>
      </c>
      <c r="FJ263" s="27">
        <v>17.456004314745552</v>
      </c>
      <c r="FK263" s="27">
        <v>29.058081660723136</v>
      </c>
      <c r="FL263" s="27">
        <v>4.784191582467237</v>
      </c>
      <c r="FM263" s="27">
        <v>3.4384926892417296</v>
      </c>
      <c r="FN263" s="27">
        <v>21.173769370712481</v>
      </c>
      <c r="FO263" s="27">
        <v>38.711676181137896</v>
      </c>
      <c r="FP263" s="27">
        <v>6.3735823132237837</v>
      </c>
      <c r="FQ263" s="27">
        <v>4.5808191019387232</v>
      </c>
      <c r="FR263" s="27">
        <v>21.164591259937673</v>
      </c>
      <c r="FS263" s="28">
        <v>41.676229508196712</v>
      </c>
      <c r="FT263" s="28">
        <v>6.8616734143049909</v>
      </c>
      <c r="FU263" s="28">
        <v>4.9316197866149363</v>
      </c>
      <c r="FV263" s="28">
        <v>24.790728725193581</v>
      </c>
      <c r="FW263" s="28">
        <v>38.369126921861593</v>
      </c>
      <c r="FX263" s="28">
        <v>6.3171841895642578</v>
      </c>
      <c r="FY263" s="28">
        <v>4.5402846600069013</v>
      </c>
      <c r="FZ263" s="28">
        <v>24.877268535170405</v>
      </c>
      <c r="GA263" s="28">
        <v>31.978101418188714</v>
      </c>
      <c r="GB263" s="28">
        <v>5.2649505708758744</v>
      </c>
      <c r="GC263" s="28">
        <v>3.7840236401736407</v>
      </c>
      <c r="GD263" s="28">
        <v>24.773319358237362</v>
      </c>
      <c r="GE263" s="28">
        <v>25.074098131997665</v>
      </c>
      <c r="GF263" s="28">
        <v>4.1282590716649326</v>
      </c>
      <c r="GG263" s="28">
        <v>2.9670610786650973</v>
      </c>
      <c r="GH263" s="28">
        <v>24.524498967944183</v>
      </c>
      <c r="GI263" s="28">
        <v>18.623163307311842</v>
      </c>
      <c r="GJ263" s="28">
        <v>3.0661618400702357</v>
      </c>
      <c r="GK263" s="28">
        <v>2.2037108860252617</v>
      </c>
      <c r="GL263" s="28">
        <v>18.623163307311842</v>
      </c>
      <c r="GM263" s="28">
        <v>12.309923111455408</v>
      </c>
      <c r="GN263" s="28">
        <v>2.0267349792139808</v>
      </c>
      <c r="GO263" s="28">
        <v>1.4566543352061687</v>
      </c>
      <c r="GP263" s="28">
        <v>12.309923111455408</v>
      </c>
      <c r="GQ263" s="28">
        <v>8.066650143173149</v>
      </c>
      <c r="GR263" s="28">
        <v>1.3281124392268884</v>
      </c>
      <c r="GS263" s="28">
        <v>0.95454056010390331</v>
      </c>
      <c r="GT263" s="28">
        <v>8.066650143173149</v>
      </c>
      <c r="GU263" s="28">
        <v>6.8829401202873779</v>
      </c>
      <c r="GV263" s="28">
        <v>1.1332236095479893</v>
      </c>
      <c r="GW263" s="28">
        <v>0.81447012092634352</v>
      </c>
      <c r="GX263" s="28">
        <v>6.8829401202873779</v>
      </c>
      <c r="GY263" s="28">
        <v>5.7098566285996766</v>
      </c>
      <c r="GZ263" s="28">
        <v>0.94008435720534489</v>
      </c>
      <c r="HA263" s="28">
        <v>0.67565713742886568</v>
      </c>
      <c r="HB263" s="28">
        <v>5.7098566285996766</v>
      </c>
      <c r="HC263" s="28">
        <v>4.4527064684932487</v>
      </c>
      <c r="HD263" s="28">
        <v>0.73310416890172247</v>
      </c>
      <c r="HE263" s="28">
        <v>0.5268964007334398</v>
      </c>
      <c r="HF263" s="28">
        <v>4.4527064684932487</v>
      </c>
      <c r="HG263" s="28">
        <v>2.6844262295081971</v>
      </c>
      <c r="HH263" s="28">
        <v>0.44197031039136303</v>
      </c>
      <c r="HI263" s="28">
        <v>0.31765276430649858</v>
      </c>
      <c r="HJ263" s="28">
        <v>2.6844262295081971</v>
      </c>
      <c r="HK263" s="28">
        <v>2.6844262295081971</v>
      </c>
      <c r="HL263" s="28">
        <v>0.44197031039136303</v>
      </c>
      <c r="HM263" s="28">
        <v>0.31765276430649858</v>
      </c>
      <c r="HN263" s="28">
        <v>2.6844262295081971</v>
      </c>
      <c r="HO263" s="28">
        <v>2.6844262295081971</v>
      </c>
      <c r="HP263" s="28">
        <v>0.44197031039136303</v>
      </c>
      <c r="HQ263" s="28">
        <v>0.31765276430649858</v>
      </c>
      <c r="HR263" s="28">
        <v>2.6844262295081971</v>
      </c>
      <c r="HS263" s="28">
        <v>2.6844262295081971</v>
      </c>
      <c r="HT263" s="28">
        <v>0.44197031039136303</v>
      </c>
      <c r="HU263" s="28">
        <v>0.31765276430649858</v>
      </c>
      <c r="HV263" s="28">
        <v>2.6844262295081971</v>
      </c>
      <c r="HW263" s="29">
        <v>41.676229508196712</v>
      </c>
      <c r="HX263" s="29">
        <v>6.8616734143049909</v>
      </c>
      <c r="HY263" s="29">
        <v>4.9316197866149363</v>
      </c>
      <c r="HZ263" s="29">
        <v>24.790728725193581</v>
      </c>
      <c r="IA263" s="29">
        <v>40.926780139164592</v>
      </c>
      <c r="IB263" s="29">
        <v>6.7382822901188666</v>
      </c>
      <c r="IC263" s="29">
        <v>4.8429361561378084</v>
      </c>
      <c r="ID263" s="29">
        <v>24.898283693436635</v>
      </c>
      <c r="IE263" s="29">
        <v>39.672450335462045</v>
      </c>
      <c r="IF263" s="29">
        <v>6.5317664519924019</v>
      </c>
      <c r="IG263" s="29">
        <v>4.6945091570575848</v>
      </c>
      <c r="IH263" s="29">
        <v>24.7297957829471</v>
      </c>
      <c r="II263" s="29">
        <v>38.053116666653565</v>
      </c>
      <c r="IJ263" s="29">
        <v>6.2651555105691434</v>
      </c>
      <c r="IK263" s="29">
        <v>4.5028906239881046</v>
      </c>
      <c r="IL263" s="29">
        <v>24.479185768230025</v>
      </c>
      <c r="IM263" s="29">
        <v>36.460988388450659</v>
      </c>
      <c r="IN263" s="29">
        <v>6.0030237292725781</v>
      </c>
      <c r="IO263" s="29">
        <v>4.3144913514946461</v>
      </c>
      <c r="IP263" s="29">
        <v>24.278969018322357</v>
      </c>
      <c r="IQ263" s="29">
        <v>34.196811690456599</v>
      </c>
      <c r="IR263" s="29">
        <v>5.6302442999132314</v>
      </c>
      <c r="IS263" s="29">
        <v>4.0465674357281332</v>
      </c>
      <c r="IT263" s="29">
        <v>23.890994298454334</v>
      </c>
      <c r="IU263" s="29">
        <v>33.003688639057408</v>
      </c>
      <c r="IV263" s="29">
        <v>5.4338056868623532</v>
      </c>
      <c r="IW263" s="29">
        <v>3.9053831367264831</v>
      </c>
      <c r="IX263" s="29">
        <v>23.705205179882142</v>
      </c>
      <c r="IY263" s="29">
        <v>32.323682911342019</v>
      </c>
      <c r="IZ263" s="29">
        <v>5.3218479287229767</v>
      </c>
      <c r="JA263" s="29">
        <v>3.8249168915458061</v>
      </c>
      <c r="JB263" s="29">
        <v>23.498920211524599</v>
      </c>
      <c r="JC263" s="29">
        <v>31.664645765318763</v>
      </c>
      <c r="JD263" s="29">
        <v>5.2133424876773127</v>
      </c>
      <c r="JE263" s="29">
        <v>3.7469318946351979</v>
      </c>
      <c r="JF263" s="29">
        <v>23.257759475164526</v>
      </c>
      <c r="JG263" s="29">
        <v>30.69015512569575</v>
      </c>
      <c r="JH263" s="29">
        <v>5.0529000341901238</v>
      </c>
      <c r="JI263" s="29">
        <v>3.6316187442627368</v>
      </c>
      <c r="JJ263" s="29">
        <v>22.717984434423684</v>
      </c>
      <c r="JK263" s="29">
        <v>33.677737138948409</v>
      </c>
      <c r="JL263" s="29">
        <v>5.544782632863301</v>
      </c>
      <c r="JM263" s="29">
        <v>3.9851444529114515</v>
      </c>
      <c r="JN263" s="29">
        <v>18.624396202283119</v>
      </c>
      <c r="JO263" s="29">
        <v>26.550526974922722</v>
      </c>
      <c r="JP263" s="29">
        <v>4.3713418231316759</v>
      </c>
      <c r="JQ263" s="29">
        <v>3.1417694383516701</v>
      </c>
      <c r="JR263" s="29">
        <v>14.632775622925728</v>
      </c>
      <c r="JS263" s="29">
        <v>23.720456646093567</v>
      </c>
      <c r="JT263" s="29">
        <v>3.9053923222988054</v>
      </c>
      <c r="JU263" s="29">
        <v>2.8068823577336715</v>
      </c>
      <c r="JV263" s="29">
        <v>12.133979199145983</v>
      </c>
      <c r="JW263" s="29">
        <v>23.376292325253928</v>
      </c>
      <c r="JX263" s="29">
        <v>3.8487282910674483</v>
      </c>
      <c r="JY263" s="29">
        <v>2.7661568027943546</v>
      </c>
      <c r="JZ263" s="29">
        <v>12.664823586311634</v>
      </c>
    </row>
    <row r="264" spans="1:286" ht="15" thickBot="1" x14ac:dyDescent="0.4">
      <c r="A264" s="2"/>
      <c r="B264" s="74" t="s">
        <v>703</v>
      </c>
      <c r="C264" s="74" t="s">
        <v>536</v>
      </c>
      <c r="D264" s="74" t="s">
        <v>850</v>
      </c>
      <c r="E264" s="87">
        <v>339059</v>
      </c>
      <c r="F264" s="84">
        <v>553548</v>
      </c>
      <c r="G264" s="22">
        <v>3.7303278688524721</v>
      </c>
      <c r="H264" s="22">
        <v>0.61417004048583212</v>
      </c>
      <c r="I264" s="22">
        <v>0.44141610087294048</v>
      </c>
      <c r="J264" s="22">
        <v>3.7303278688524721</v>
      </c>
      <c r="K264" s="22">
        <v>2.6844262295081971</v>
      </c>
      <c r="L264" s="22">
        <v>0.44197031039136303</v>
      </c>
      <c r="M264" s="22">
        <v>0.31765276430649858</v>
      </c>
      <c r="N264" s="22">
        <v>2.6844262295081971</v>
      </c>
      <c r="O264" s="22">
        <v>2.6844262295081971</v>
      </c>
      <c r="P264" s="22">
        <v>0.44197031039136303</v>
      </c>
      <c r="Q264" s="22">
        <v>0.31765276430649858</v>
      </c>
      <c r="R264" s="22">
        <v>2.6844262295081971</v>
      </c>
      <c r="S264" s="22">
        <v>2.6844262295081971</v>
      </c>
      <c r="T264" s="22">
        <v>0.44197031039136303</v>
      </c>
      <c r="U264" s="22">
        <v>0.31765276430649858</v>
      </c>
      <c r="V264" s="22">
        <v>2.6844262295081971</v>
      </c>
      <c r="W264" s="22">
        <v>2.6844262295081971</v>
      </c>
      <c r="X264" s="22">
        <v>0.44197031039136303</v>
      </c>
      <c r="Y264" s="22">
        <v>0.31765276430649858</v>
      </c>
      <c r="Z264" s="22">
        <v>2.6844262295081971</v>
      </c>
      <c r="AA264" s="22">
        <v>2.6844262295081971</v>
      </c>
      <c r="AB264" s="22">
        <v>0.44197031039136303</v>
      </c>
      <c r="AC264" s="22">
        <v>0.31765276430649858</v>
      </c>
      <c r="AD264" s="22">
        <v>1.2290952405303486</v>
      </c>
      <c r="AE264" s="22">
        <v>2.6844262295081971</v>
      </c>
      <c r="AF264" s="22">
        <v>0.44197031039136303</v>
      </c>
      <c r="AG264" s="22">
        <v>0.31765276430649858</v>
      </c>
      <c r="AH264" s="22">
        <v>-2.3485259343886753</v>
      </c>
      <c r="AI264" s="22">
        <v>2.6844262295081971</v>
      </c>
      <c r="AJ264" s="22">
        <v>0.44197031039136303</v>
      </c>
      <c r="AK264" s="22">
        <v>0.31765276430649858</v>
      </c>
      <c r="AL264" s="22">
        <v>-4.7137228336211194</v>
      </c>
      <c r="AM264" s="22">
        <v>2.6844262295081971</v>
      </c>
      <c r="AN264" s="22">
        <v>0.44197031039136303</v>
      </c>
      <c r="AO264" s="22">
        <v>0.31765276430649858</v>
      </c>
      <c r="AP264" s="22">
        <v>-7.8583705903854195</v>
      </c>
      <c r="AQ264" s="22">
        <v>0.27346275628604444</v>
      </c>
      <c r="AR264" s="22">
        <v>0.10379608267791468</v>
      </c>
      <c r="AS264" s="22">
        <v>8.4811510895870634E-2</v>
      </c>
      <c r="AT264" s="22">
        <v>-10.551970243175901</v>
      </c>
      <c r="AU264" s="22">
        <v>-5.8094694788288201</v>
      </c>
      <c r="AV264" s="22">
        <v>-2.2050541087525448</v>
      </c>
      <c r="AW264" s="22">
        <v>-1.8017440133147036</v>
      </c>
      <c r="AX264" s="22">
        <v>-16.24372557408752</v>
      </c>
      <c r="AY264" s="22">
        <v>-9.0623439175967491</v>
      </c>
      <c r="AZ264" s="22">
        <v>-3.439721778941832</v>
      </c>
      <c r="BA264" s="22">
        <v>-2.8105877756363675</v>
      </c>
      <c r="BB264" s="22">
        <v>-18.665486266106043</v>
      </c>
      <c r="BC264" s="22">
        <v>-10.166975209768676</v>
      </c>
      <c r="BD264" s="22">
        <v>-3.8589978898392059</v>
      </c>
      <c r="BE264" s="22">
        <v>-3.1531772022344207</v>
      </c>
      <c r="BF264" s="22">
        <v>-19.22409425039902</v>
      </c>
      <c r="BG264" s="22">
        <v>-11.316914803299319</v>
      </c>
      <c r="BH264" s="22">
        <v>-4.2954713122012018</v>
      </c>
      <c r="BI264" s="22">
        <v>-3.5098185075838839</v>
      </c>
      <c r="BJ264" s="22">
        <v>-18.836897498846284</v>
      </c>
      <c r="BK264" s="25">
        <v>3.7303278688524721</v>
      </c>
      <c r="BL264" s="25">
        <v>0.61417004048583212</v>
      </c>
      <c r="BM264" s="25">
        <v>0.44141610087294048</v>
      </c>
      <c r="BN264" s="25">
        <v>3.7303278688524721</v>
      </c>
      <c r="BO264" s="25">
        <v>1.6319048588099059</v>
      </c>
      <c r="BP264" s="25">
        <v>0.26868069200379013</v>
      </c>
      <c r="BQ264" s="25">
        <v>0.19310610356431476</v>
      </c>
      <c r="BR264" s="25">
        <v>1.6319048588099059</v>
      </c>
      <c r="BS264" s="25">
        <v>1.1498185929470932</v>
      </c>
      <c r="BT264" s="25">
        <v>0.18930886415593168</v>
      </c>
      <c r="BU264" s="25">
        <v>0.13606000808879279</v>
      </c>
      <c r="BV264" s="25">
        <v>1.1498185929470932</v>
      </c>
      <c r="BW264" s="25">
        <v>2.6844262295081971</v>
      </c>
      <c r="BX264" s="25">
        <v>0.44197031039136303</v>
      </c>
      <c r="BY264" s="25">
        <v>0.31765276430649858</v>
      </c>
      <c r="BZ264" s="25">
        <v>2.6844262295081971</v>
      </c>
      <c r="CA264" s="25">
        <v>2.6844262295081971</v>
      </c>
      <c r="CB264" s="25">
        <v>0.44197031039136303</v>
      </c>
      <c r="CC264" s="25">
        <v>0.31765276430649858</v>
      </c>
      <c r="CD264" s="25">
        <v>2.6844262295081971</v>
      </c>
      <c r="CE264" s="25">
        <v>2.6844262295081971</v>
      </c>
      <c r="CF264" s="25">
        <v>0.44197031039136303</v>
      </c>
      <c r="CG264" s="25">
        <v>0.31765276430649858</v>
      </c>
      <c r="CH264" s="25">
        <v>2.6844262295081971</v>
      </c>
      <c r="CI264" s="25">
        <v>2.6844262295081971</v>
      </c>
      <c r="CJ264" s="25">
        <v>0.44197031039136303</v>
      </c>
      <c r="CK264" s="25">
        <v>0.31765276430649858</v>
      </c>
      <c r="CL264" s="25">
        <v>2.6844262295081971</v>
      </c>
      <c r="CM264" s="25">
        <v>2.6844262295081971</v>
      </c>
      <c r="CN264" s="25">
        <v>0.44197031039136303</v>
      </c>
      <c r="CO264" s="25">
        <v>0.31765276430649858</v>
      </c>
      <c r="CP264" s="25">
        <v>2.6844262295081971</v>
      </c>
      <c r="CQ264" s="25">
        <v>2.6844262295081971</v>
      </c>
      <c r="CR264" s="25">
        <v>0.44197031039136303</v>
      </c>
      <c r="CS264" s="25">
        <v>0.31765276430649858</v>
      </c>
      <c r="CT264" s="25">
        <v>2.6844262295081971</v>
      </c>
      <c r="CU264" s="25">
        <v>2.6844262295081971</v>
      </c>
      <c r="CV264" s="25">
        <v>0.44197031039136303</v>
      </c>
      <c r="CW264" s="25">
        <v>0.31765276430649858</v>
      </c>
      <c r="CX264" s="25">
        <v>2.6844262295081971</v>
      </c>
      <c r="CY264" s="25">
        <v>2.6844262295081971</v>
      </c>
      <c r="CZ264" s="25">
        <v>0.44197031039136303</v>
      </c>
      <c r="DA264" s="25">
        <v>0.31765276430649858</v>
      </c>
      <c r="DB264" s="25">
        <v>2.6844262295081971</v>
      </c>
      <c r="DC264" s="25">
        <v>2.6844262295081971</v>
      </c>
      <c r="DD264" s="25">
        <v>0.44197031039136303</v>
      </c>
      <c r="DE264" s="25">
        <v>0.31765276430649858</v>
      </c>
      <c r="DF264" s="25">
        <v>2.6844262295081971</v>
      </c>
      <c r="DG264" s="25">
        <v>2.6844262295081971</v>
      </c>
      <c r="DH264" s="25">
        <v>0.44197031039136303</v>
      </c>
      <c r="DI264" s="25">
        <v>0.31765276430649858</v>
      </c>
      <c r="DJ264" s="25">
        <v>2.6844262295081971</v>
      </c>
      <c r="DK264" s="25">
        <v>2.6844262295081971</v>
      </c>
      <c r="DL264" s="25">
        <v>0.44197031039136303</v>
      </c>
      <c r="DM264" s="25">
        <v>0.31765276430649858</v>
      </c>
      <c r="DN264" s="25">
        <v>2.6844262295081971</v>
      </c>
      <c r="DO264" s="27">
        <v>3.7303278688524721</v>
      </c>
      <c r="DP264" s="27">
        <v>0.61417004048583212</v>
      </c>
      <c r="DQ264" s="27">
        <v>0.44141610087294048</v>
      </c>
      <c r="DR264" s="27">
        <v>3.7303278688524721</v>
      </c>
      <c r="DS264" s="27">
        <v>2.6844262295081971</v>
      </c>
      <c r="DT264" s="27">
        <v>0.44197031039136303</v>
      </c>
      <c r="DU264" s="27">
        <v>0.31765276430649858</v>
      </c>
      <c r="DV264" s="27">
        <v>2.6844262295081971</v>
      </c>
      <c r="DW264" s="27">
        <v>2.6844262295081971</v>
      </c>
      <c r="DX264" s="27">
        <v>0.44197031039136303</v>
      </c>
      <c r="DY264" s="27">
        <v>0.31765276430649858</v>
      </c>
      <c r="DZ264" s="27">
        <v>2.6844262295081971</v>
      </c>
      <c r="EA264" s="27">
        <v>2.6844262295081971</v>
      </c>
      <c r="EB264" s="27">
        <v>0.44197031039136303</v>
      </c>
      <c r="EC264" s="27">
        <v>0.31765276430649858</v>
      </c>
      <c r="ED264" s="27">
        <v>2.6844262295081971</v>
      </c>
      <c r="EE264" s="27">
        <v>2.6844262295081971</v>
      </c>
      <c r="EF264" s="27">
        <v>0.44197031039136303</v>
      </c>
      <c r="EG264" s="27">
        <v>0.31765276430649858</v>
      </c>
      <c r="EH264" s="27">
        <v>2.6844262295081971</v>
      </c>
      <c r="EI264" s="27">
        <v>2.6844262295081971</v>
      </c>
      <c r="EJ264" s="27">
        <v>0.44197031039136303</v>
      </c>
      <c r="EK264" s="27">
        <v>0.31765276430649858</v>
      </c>
      <c r="EL264" s="27">
        <v>1.2285572993951419</v>
      </c>
      <c r="EM264" s="27">
        <v>2.6844262295081971</v>
      </c>
      <c r="EN264" s="27">
        <v>0.44197031039136303</v>
      </c>
      <c r="EO264" s="27">
        <v>0.31765276430649858</v>
      </c>
      <c r="EP264" s="27">
        <v>-2.3496947287073624</v>
      </c>
      <c r="EQ264" s="27">
        <v>2.6844262295081971</v>
      </c>
      <c r="ER264" s="27">
        <v>0.44197031039136303</v>
      </c>
      <c r="ES264" s="27">
        <v>0.31765276430649858</v>
      </c>
      <c r="ET264" s="27">
        <v>-4.7148736605698787</v>
      </c>
      <c r="EU264" s="27">
        <v>2.6844262295081971</v>
      </c>
      <c r="EV264" s="27">
        <v>0.44197031039136303</v>
      </c>
      <c r="EW264" s="27">
        <v>0.31765276430649858</v>
      </c>
      <c r="EX264" s="27">
        <v>-7.8577771571129205</v>
      </c>
      <c r="EY264" s="27">
        <v>0.4387086650606119</v>
      </c>
      <c r="EZ264" s="27">
        <v>0.16651715754125415</v>
      </c>
      <c r="FA264" s="27">
        <v>0.13606073906452376</v>
      </c>
      <c r="FB264" s="27">
        <v>-10.496539483915285</v>
      </c>
      <c r="FC264" s="27">
        <v>-5.6914336695865648</v>
      </c>
      <c r="FD264" s="27">
        <v>-2.1602521957554845</v>
      </c>
      <c r="FE264" s="27">
        <v>-1.765136485995038</v>
      </c>
      <c r="FF264" s="27">
        <v>-15.975449192396312</v>
      </c>
      <c r="FG264" s="27">
        <v>-8.8165052624367135</v>
      </c>
      <c r="FH264" s="27">
        <v>-3.3464107565453221</v>
      </c>
      <c r="FI264" s="27">
        <v>-2.7343435803978675</v>
      </c>
      <c r="FJ264" s="27">
        <v>-18.257243178317637</v>
      </c>
      <c r="FK264" s="27">
        <v>-9.8775774264065355</v>
      </c>
      <c r="FL264" s="27">
        <v>-3.7491534757163492</v>
      </c>
      <c r="FM264" s="27">
        <v>-3.0634236153467582</v>
      </c>
      <c r="FN264" s="27">
        <v>-18.786154726219891</v>
      </c>
      <c r="FO264" s="27">
        <v>-10.888961025054314</v>
      </c>
      <c r="FP264" s="27">
        <v>-4.1330363014804696</v>
      </c>
      <c r="FQ264" s="27">
        <v>-3.3770932801361293</v>
      </c>
      <c r="FR264" s="27">
        <v>-18.386980398145823</v>
      </c>
      <c r="FS264" s="28">
        <v>3.7303278688524721</v>
      </c>
      <c r="FT264" s="28">
        <v>0.61417004048583212</v>
      </c>
      <c r="FU264" s="28">
        <v>0.44141610087294048</v>
      </c>
      <c r="FV264" s="28">
        <v>3.7303278688524721</v>
      </c>
      <c r="FW264" s="28">
        <v>2.6844262295081971</v>
      </c>
      <c r="FX264" s="28">
        <v>0.44197031039136303</v>
      </c>
      <c r="FY264" s="28">
        <v>0.31765276430649858</v>
      </c>
      <c r="FZ264" s="28">
        <v>2.6844262295081971</v>
      </c>
      <c r="GA264" s="28">
        <v>2.6844262295081971</v>
      </c>
      <c r="GB264" s="28">
        <v>0.44197031039136303</v>
      </c>
      <c r="GC264" s="28">
        <v>0.31765276430649858</v>
      </c>
      <c r="GD264" s="28">
        <v>2.6844262295081971</v>
      </c>
      <c r="GE264" s="28">
        <v>2.6844262295081971</v>
      </c>
      <c r="GF264" s="28">
        <v>0.44197031039136303</v>
      </c>
      <c r="GG264" s="28">
        <v>0.31765276430649858</v>
      </c>
      <c r="GH264" s="28">
        <v>2.6844262295081971</v>
      </c>
      <c r="GI264" s="28">
        <v>2.6844262295081971</v>
      </c>
      <c r="GJ264" s="28">
        <v>0.44197031039136303</v>
      </c>
      <c r="GK264" s="28">
        <v>0.31765276430649858</v>
      </c>
      <c r="GL264" s="28">
        <v>2.6844262295081971</v>
      </c>
      <c r="GM264" s="28">
        <v>2.6844262295081971</v>
      </c>
      <c r="GN264" s="28">
        <v>0.44197031039136303</v>
      </c>
      <c r="GO264" s="28">
        <v>0.31765276430649858</v>
      </c>
      <c r="GP264" s="28">
        <v>1.2704657794962735</v>
      </c>
      <c r="GQ264" s="28">
        <v>2.6844262295081971</v>
      </c>
      <c r="GR264" s="28">
        <v>0.44197031039136303</v>
      </c>
      <c r="GS264" s="28">
        <v>0.31765276430649858</v>
      </c>
      <c r="GT264" s="28">
        <v>-2.3157022218386274</v>
      </c>
      <c r="GU264" s="28">
        <v>2.6844262295081971</v>
      </c>
      <c r="GV264" s="28">
        <v>0.44197031039136303</v>
      </c>
      <c r="GW264" s="28">
        <v>0.31765276430649858</v>
      </c>
      <c r="GX264" s="28">
        <v>-4.6824680939437826</v>
      </c>
      <c r="GY264" s="28">
        <v>0.88230959924277641</v>
      </c>
      <c r="GZ264" s="28">
        <v>0.33489123474908306</v>
      </c>
      <c r="HA264" s="28">
        <v>0.27363876238940976</v>
      </c>
      <c r="HB264" s="28">
        <v>-7.7470403311089413</v>
      </c>
      <c r="HC264" s="28">
        <v>-3.2771847587206673</v>
      </c>
      <c r="HD264" s="28">
        <v>-1.2438949449158738</v>
      </c>
      <c r="HE264" s="28">
        <v>-1.0163833446529307</v>
      </c>
      <c r="HF264" s="28">
        <v>-12.08441151170387</v>
      </c>
      <c r="HG264" s="28">
        <v>-13.678434761247537</v>
      </c>
      <c r="HH264" s="28">
        <v>-5.1918146539041752</v>
      </c>
      <c r="HI264" s="28">
        <v>-4.2422183354962542</v>
      </c>
      <c r="HJ264" s="28">
        <v>-20.680583050840596</v>
      </c>
      <c r="HK264" s="28">
        <v>-22.620089089422105</v>
      </c>
      <c r="HL264" s="28">
        <v>-8.5857272456200704</v>
      </c>
      <c r="HM264" s="28">
        <v>-7.0153755426438345</v>
      </c>
      <c r="HN264" s="28">
        <v>-27.118444033860641</v>
      </c>
      <c r="HO264" s="28">
        <v>-28.651998567931255</v>
      </c>
      <c r="HP264" s="28">
        <v>-10.875211135273178</v>
      </c>
      <c r="HQ264" s="28">
        <v>-8.8861069117242053</v>
      </c>
      <c r="HR264" s="28">
        <v>-31.133941080086288</v>
      </c>
      <c r="HS264" s="28">
        <v>-32.940114076589879</v>
      </c>
      <c r="HT264" s="28">
        <v>-12.502817021771341</v>
      </c>
      <c r="HU264" s="28">
        <v>-10.216019475045767</v>
      </c>
      <c r="HV264" s="28">
        <v>-33.727541194092197</v>
      </c>
      <c r="HW264" s="29">
        <v>3.7303278688524721</v>
      </c>
      <c r="HX264" s="29">
        <v>0.61417004048583212</v>
      </c>
      <c r="HY264" s="29">
        <v>0.44141610087294048</v>
      </c>
      <c r="HZ264" s="29">
        <v>3.7303278688524721</v>
      </c>
      <c r="IA264" s="29">
        <v>2.6844262295081971</v>
      </c>
      <c r="IB264" s="29">
        <v>0.44197031039136303</v>
      </c>
      <c r="IC264" s="29">
        <v>0.31765276430649858</v>
      </c>
      <c r="ID264" s="29">
        <v>2.6844262295081971</v>
      </c>
      <c r="IE264" s="29">
        <v>2.6844262295081971</v>
      </c>
      <c r="IF264" s="29">
        <v>0.44197031039136303</v>
      </c>
      <c r="IG264" s="29">
        <v>0.31765276430649858</v>
      </c>
      <c r="IH264" s="29">
        <v>2.6844262295081971</v>
      </c>
      <c r="II264" s="29">
        <v>2.6844262295081971</v>
      </c>
      <c r="IJ264" s="29">
        <v>0.44197031039136303</v>
      </c>
      <c r="IK264" s="29">
        <v>0.31765276430649858</v>
      </c>
      <c r="IL264" s="29">
        <v>2.6844262295081971</v>
      </c>
      <c r="IM264" s="29">
        <v>2.6844262295081971</v>
      </c>
      <c r="IN264" s="29">
        <v>0.44197031039136303</v>
      </c>
      <c r="IO264" s="29">
        <v>0.31765276430649858</v>
      </c>
      <c r="IP264" s="29">
        <v>2.6844262295081971</v>
      </c>
      <c r="IQ264" s="29">
        <v>2.6844262295081971</v>
      </c>
      <c r="IR264" s="29">
        <v>0.44197031039136303</v>
      </c>
      <c r="IS264" s="29">
        <v>0.31765276430649858</v>
      </c>
      <c r="IT264" s="29">
        <v>0.78239379932488617</v>
      </c>
      <c r="IU264" s="29">
        <v>2.6844262295081971</v>
      </c>
      <c r="IV264" s="29">
        <v>0.44197031039136303</v>
      </c>
      <c r="IW264" s="29">
        <v>0.31765276430649858</v>
      </c>
      <c r="IX264" s="29">
        <v>-6.7337457870735875</v>
      </c>
      <c r="IY264" s="29">
        <v>-1.6513027664580193</v>
      </c>
      <c r="IZ264" s="29">
        <v>-0.62677185296216797</v>
      </c>
      <c r="JA264" s="29">
        <v>-0.51213366116789472</v>
      </c>
      <c r="JB264" s="29">
        <v>-12.02218823457747</v>
      </c>
      <c r="JC264" s="29">
        <v>-5.1447327601926975</v>
      </c>
      <c r="JD264" s="29">
        <v>-1.952745281241024</v>
      </c>
      <c r="JE264" s="29">
        <v>-1.5955831224454489</v>
      </c>
      <c r="JF264" s="29">
        <v>-15.852609209610392</v>
      </c>
      <c r="JG264" s="29">
        <v>-7.9758183923956034</v>
      </c>
      <c r="JH264" s="29">
        <v>-3.0273179299603754</v>
      </c>
      <c r="JI264" s="29">
        <v>-2.4736136564884972</v>
      </c>
      <c r="JJ264" s="29">
        <v>-18.917235971097142</v>
      </c>
      <c r="JK264" s="29">
        <v>-15.778000136186243</v>
      </c>
      <c r="JL264" s="29">
        <v>-5.9887299786984283</v>
      </c>
      <c r="JM264" s="29">
        <v>-4.8933757877635271</v>
      </c>
      <c r="JN264" s="29">
        <v>-25.980087680150007</v>
      </c>
      <c r="JO264" s="29">
        <v>-23.717371788606897</v>
      </c>
      <c r="JP264" s="29">
        <v>-9.0022141095442247</v>
      </c>
      <c r="JQ264" s="29">
        <v>-7.3556858827488592</v>
      </c>
      <c r="JR264" s="29">
        <v>-30.726317723881962</v>
      </c>
      <c r="JS264" s="29">
        <v>-28.295149603390787</v>
      </c>
      <c r="JT264" s="29">
        <v>-10.739764812965847</v>
      </c>
      <c r="JU264" s="29">
        <v>-8.7754340718269628</v>
      </c>
      <c r="JV264" s="29">
        <v>-33.377403454621756</v>
      </c>
      <c r="JW264" s="29">
        <v>-28.434164654929287</v>
      </c>
      <c r="JX264" s="29">
        <v>-10.792529650046154</v>
      </c>
      <c r="JY264" s="29">
        <v>-8.8185480838349282</v>
      </c>
      <c r="JZ264" s="29">
        <v>-32.180363410178828</v>
      </c>
    </row>
    <row r="265" spans="1:286" ht="15" thickBot="1" x14ac:dyDescent="0.4">
      <c r="A265" s="2"/>
      <c r="B265" s="74" t="s">
        <v>733</v>
      </c>
      <c r="C265" s="74" t="s">
        <v>640</v>
      </c>
      <c r="D265" s="74" t="s">
        <v>859</v>
      </c>
      <c r="E265" s="87">
        <v>389826</v>
      </c>
      <c r="F265" s="84">
        <v>390619</v>
      </c>
      <c r="G265" s="22">
        <v>29.254210526315788</v>
      </c>
      <c r="H265" s="22">
        <v>10.231033107299563</v>
      </c>
      <c r="I265" s="22">
        <v>7.4633962101641549</v>
      </c>
      <c r="J265" s="22">
        <v>14.763024319561634</v>
      </c>
      <c r="K265" s="22">
        <v>29.240180151315787</v>
      </c>
      <c r="L265" s="22">
        <v>9.2983057971922438</v>
      </c>
      <c r="M265" s="22">
        <v>6.7829846233416209</v>
      </c>
      <c r="N265" s="22">
        <v>10.731030035697586</v>
      </c>
      <c r="O265" s="22">
        <v>29.280843691315788</v>
      </c>
      <c r="P265" s="22">
        <v>8.7761681028932816</v>
      </c>
      <c r="Q265" s="22">
        <v>6.4020924448152527</v>
      </c>
      <c r="R265" s="22">
        <v>8.4508974516897446</v>
      </c>
      <c r="S265" s="22">
        <v>29.349286463315789</v>
      </c>
      <c r="T265" s="22">
        <v>8.1545043744267911</v>
      </c>
      <c r="U265" s="22">
        <v>5.9485974100153944</v>
      </c>
      <c r="V265" s="22">
        <v>6.2470319237874961</v>
      </c>
      <c r="W265" s="22">
        <v>29.405375900315789</v>
      </c>
      <c r="X265" s="22">
        <v>7.7574770421801187</v>
      </c>
      <c r="Y265" s="22">
        <v>5.6589714987565154</v>
      </c>
      <c r="Z265" s="22">
        <v>3.7952114567564799</v>
      </c>
      <c r="AA265" s="22">
        <v>29.458023767315787</v>
      </c>
      <c r="AB265" s="22">
        <v>7.3259919683817101</v>
      </c>
      <c r="AC265" s="22">
        <v>5.3442091447737274</v>
      </c>
      <c r="AD265" s="22">
        <v>1.6095239772048409</v>
      </c>
      <c r="AE265" s="22">
        <v>29.512513680315788</v>
      </c>
      <c r="AF265" s="22">
        <v>6.8483031250322286</v>
      </c>
      <c r="AG265" s="22">
        <v>4.9957417841756504</v>
      </c>
      <c r="AH265" s="22">
        <v>-0.69483145859924633</v>
      </c>
      <c r="AI265" s="22">
        <v>29.570597251315789</v>
      </c>
      <c r="AJ265" s="22">
        <v>6.7661865649141211</v>
      </c>
      <c r="AK265" s="22">
        <v>4.9358388968377209</v>
      </c>
      <c r="AL265" s="22">
        <v>-0.79771906422556782</v>
      </c>
      <c r="AM265" s="22">
        <v>29.634417209315789</v>
      </c>
      <c r="AN265" s="22">
        <v>6.5035485138500349</v>
      </c>
      <c r="AO265" s="22">
        <v>4.7442480951660819</v>
      </c>
      <c r="AP265" s="22">
        <v>-1.9546691469663031</v>
      </c>
      <c r="AQ265" s="22">
        <v>29.715220801315787</v>
      </c>
      <c r="AR265" s="22">
        <v>6.3701610696943876</v>
      </c>
      <c r="AS265" s="22">
        <v>4.6469438117419122</v>
      </c>
      <c r="AT265" s="22">
        <v>-2.2866526538284901</v>
      </c>
      <c r="AU265" s="22">
        <v>30.009310584315788</v>
      </c>
      <c r="AV265" s="22">
        <v>5.8807500516081586</v>
      </c>
      <c r="AW265" s="22">
        <v>4.2899252878754153</v>
      </c>
      <c r="AX265" s="22">
        <v>-2.9743454109233411</v>
      </c>
      <c r="AY265" s="22">
        <v>30.217716000315789</v>
      </c>
      <c r="AZ265" s="22">
        <v>5.6306963003413957</v>
      </c>
      <c r="BA265" s="22">
        <v>4.107514557700946</v>
      </c>
      <c r="BB265" s="22">
        <v>-3.5652566598922455</v>
      </c>
      <c r="BC265" s="22">
        <v>30.313602763315789</v>
      </c>
      <c r="BD265" s="22">
        <v>6.2535833604155897</v>
      </c>
      <c r="BE265" s="22">
        <v>4.5619019958767835</v>
      </c>
      <c r="BF265" s="22">
        <v>-3.5208564100108752</v>
      </c>
      <c r="BG265" s="22">
        <v>30.304266684315788</v>
      </c>
      <c r="BH265" s="22">
        <v>6.8550978972488199</v>
      </c>
      <c r="BI265" s="22">
        <v>5.0006984759074031</v>
      </c>
      <c r="BJ265" s="22">
        <v>-3.4444350867918487</v>
      </c>
      <c r="BK265" s="25">
        <v>29.254119703315787</v>
      </c>
      <c r="BL265" s="25">
        <v>10.231033107299563</v>
      </c>
      <c r="BM265" s="25">
        <v>7.4633962101641549</v>
      </c>
      <c r="BN265" s="25">
        <v>14.763024319561634</v>
      </c>
      <c r="BO265" s="25">
        <v>29.204288495315787</v>
      </c>
      <c r="BP265" s="25">
        <v>9.4320856338727559</v>
      </c>
      <c r="BQ265" s="25">
        <v>6.8805751516495919</v>
      </c>
      <c r="BR265" s="25">
        <v>11.325954127646256</v>
      </c>
      <c r="BS265" s="25">
        <v>29.195538796315788</v>
      </c>
      <c r="BT265" s="25">
        <v>9.0168275935078679</v>
      </c>
      <c r="BU265" s="25">
        <v>6.5776501926356028</v>
      </c>
      <c r="BV265" s="25">
        <v>9.2557270324564698</v>
      </c>
      <c r="BW265" s="25">
        <v>29.206443303315787</v>
      </c>
      <c r="BX265" s="25">
        <v>8.4637874396843014</v>
      </c>
      <c r="BY265" s="25">
        <v>6.1742151001256875</v>
      </c>
      <c r="BZ265" s="25">
        <v>7.2420644134472596</v>
      </c>
      <c r="CA265" s="25">
        <v>29.204703815315789</v>
      </c>
      <c r="CB265" s="25">
        <v>7.9681153238514089</v>
      </c>
      <c r="CC265" s="25">
        <v>5.8126291926231648</v>
      </c>
      <c r="CD265" s="25">
        <v>5.0008690289346305</v>
      </c>
      <c r="CE265" s="25">
        <v>29.206373616315787</v>
      </c>
      <c r="CF265" s="25">
        <v>7.6621956183227846</v>
      </c>
      <c r="CG265" s="25">
        <v>5.5894650266087016</v>
      </c>
      <c r="CH265" s="25">
        <v>2.976361055896767</v>
      </c>
      <c r="CI265" s="25">
        <v>29.228970189315788</v>
      </c>
      <c r="CJ265" s="25">
        <v>7.2312725425766597</v>
      </c>
      <c r="CK265" s="25">
        <v>5.275112642380634</v>
      </c>
      <c r="CL265" s="25">
        <v>0.76232114927661598</v>
      </c>
      <c r="CM265" s="25">
        <v>29.271708927315789</v>
      </c>
      <c r="CN265" s="25">
        <v>7.1889561602916556</v>
      </c>
      <c r="CO265" s="25">
        <v>5.2442434306537731</v>
      </c>
      <c r="CP265" s="25">
        <v>0.67583103315188708</v>
      </c>
      <c r="CQ265" s="25">
        <v>29.335095913315786</v>
      </c>
      <c r="CR265" s="25">
        <v>7.0286084901015187</v>
      </c>
      <c r="CS265" s="25">
        <v>5.1272720376913288</v>
      </c>
      <c r="CT265" s="25">
        <v>-0.1007877691715251</v>
      </c>
      <c r="CU265" s="25">
        <v>29.418220939315788</v>
      </c>
      <c r="CV265" s="25">
        <v>6.9042559838731057</v>
      </c>
      <c r="CW265" s="25">
        <v>5.036558615696106</v>
      </c>
      <c r="CX265" s="25">
        <v>-0.6275200960421472</v>
      </c>
      <c r="CY265" s="25">
        <v>29.492468945315789</v>
      </c>
      <c r="CZ265" s="25">
        <v>6.8372204006623765</v>
      </c>
      <c r="DA265" s="25">
        <v>4.9876570910471303</v>
      </c>
      <c r="DB265" s="25">
        <v>-0.60938449908361747</v>
      </c>
      <c r="DC265" s="25">
        <v>29.567386831315787</v>
      </c>
      <c r="DD265" s="25">
        <v>6.7346428729169041</v>
      </c>
      <c r="DE265" s="25">
        <v>4.9128282126929648</v>
      </c>
      <c r="DF265" s="25">
        <v>-0.81995225602591404</v>
      </c>
      <c r="DG265" s="25">
        <v>29.598716931315789</v>
      </c>
      <c r="DH265" s="25">
        <v>7.2495853335574694</v>
      </c>
      <c r="DI265" s="25">
        <v>5.2884715684412082</v>
      </c>
      <c r="DJ265" s="25">
        <v>-0.75210993799438342</v>
      </c>
      <c r="DK265" s="25">
        <v>29.59168767731579</v>
      </c>
      <c r="DL265" s="25">
        <v>7.7685454310730604</v>
      </c>
      <c r="DM265" s="25">
        <v>5.6670457343542147</v>
      </c>
      <c r="DN265" s="25">
        <v>-0.69276803898090833</v>
      </c>
      <c r="DO265" s="27">
        <v>29.254210526315788</v>
      </c>
      <c r="DP265" s="27">
        <v>10.231033107299563</v>
      </c>
      <c r="DQ265" s="27">
        <v>7.4633962101641549</v>
      </c>
      <c r="DR265" s="27">
        <v>14.763024319561634</v>
      </c>
      <c r="DS265" s="27">
        <v>29.240137526315788</v>
      </c>
      <c r="DT265" s="27">
        <v>9.2993116127131845</v>
      </c>
      <c r="DU265" s="27">
        <v>6.7837183517606752</v>
      </c>
      <c r="DV265" s="27">
        <v>10.731030035697586</v>
      </c>
      <c r="DW265" s="27">
        <v>29.281297211315788</v>
      </c>
      <c r="DX265" s="27">
        <v>8.7764228962744273</v>
      </c>
      <c r="DY265" s="27">
        <v>6.402278313039437</v>
      </c>
      <c r="DZ265" s="27">
        <v>8.4508974618174371</v>
      </c>
      <c r="EA265" s="27">
        <v>29.349739784315787</v>
      </c>
      <c r="EB265" s="27">
        <v>8.1540973026520831</v>
      </c>
      <c r="EC265" s="27">
        <v>5.9483004568232039</v>
      </c>
      <c r="ED265" s="27">
        <v>6.2470319237874961</v>
      </c>
      <c r="EE265" s="27">
        <v>29.405802942315788</v>
      </c>
      <c r="EF265" s="27">
        <v>7.7561248852852618</v>
      </c>
      <c r="EG265" s="27">
        <v>5.6579851191271286</v>
      </c>
      <c r="EH265" s="27">
        <v>3.7952114161606509</v>
      </c>
      <c r="EI265" s="27">
        <v>29.458378949315787</v>
      </c>
      <c r="EJ265" s="27">
        <v>7.325401000248422</v>
      </c>
      <c r="EK265" s="27">
        <v>5.3437780417482506</v>
      </c>
      <c r="EL265" s="27">
        <v>1.6095240176601138</v>
      </c>
      <c r="EM265" s="27">
        <v>29.512770996315787</v>
      </c>
      <c r="EN265" s="27">
        <v>6.8499271127724093</v>
      </c>
      <c r="EO265" s="27">
        <v>4.9969264606221353</v>
      </c>
      <c r="EP265" s="27">
        <v>-0.69483145859924633</v>
      </c>
      <c r="EQ265" s="27">
        <v>29.570733615315788</v>
      </c>
      <c r="ER265" s="27">
        <v>6.7675901070660922</v>
      </c>
      <c r="ES265" s="27">
        <v>4.9368627612967613</v>
      </c>
      <c r="ET265" s="27">
        <v>-0.79771906422556782</v>
      </c>
      <c r="EU265" s="27">
        <v>29.633101584315789</v>
      </c>
      <c r="EV265" s="27">
        <v>6.5030907399229676</v>
      </c>
      <c r="EW265" s="27">
        <v>4.7439141554596462</v>
      </c>
      <c r="EX265" s="27">
        <v>-1.9546691469663031</v>
      </c>
      <c r="EY265" s="27">
        <v>29.708986365315788</v>
      </c>
      <c r="EZ265" s="27">
        <v>6.375318782760564</v>
      </c>
      <c r="FA265" s="27">
        <v>4.6507062916154016</v>
      </c>
      <c r="FB265" s="27">
        <v>-2.2639548453080174</v>
      </c>
      <c r="FC265" s="27">
        <v>29.982895703315787</v>
      </c>
      <c r="FD265" s="27">
        <v>5.9067284625193297</v>
      </c>
      <c r="FE265" s="27">
        <v>4.3088761769505561</v>
      </c>
      <c r="FF265" s="27">
        <v>-2.8711459486938153</v>
      </c>
      <c r="FG265" s="27">
        <v>30.170773337315786</v>
      </c>
      <c r="FH265" s="27">
        <v>5.6673745620224638</v>
      </c>
      <c r="FI265" s="27">
        <v>4.1342708389439986</v>
      </c>
      <c r="FJ265" s="27">
        <v>-3.4295661061530964</v>
      </c>
      <c r="FK265" s="27">
        <v>30.249641540315785</v>
      </c>
      <c r="FL265" s="27">
        <v>6.2938268882791153</v>
      </c>
      <c r="FM265" s="27">
        <v>4.5912590891625022</v>
      </c>
      <c r="FN265" s="27">
        <v>-3.3857068627294318</v>
      </c>
      <c r="FO265" s="27">
        <v>30.233109827315786</v>
      </c>
      <c r="FP265" s="27">
        <v>6.8970045787865004</v>
      </c>
      <c r="FQ265" s="27">
        <v>5.031268816643153</v>
      </c>
      <c r="FR265" s="27">
        <v>-3.322489903754807</v>
      </c>
      <c r="FS265" s="28">
        <v>29.254327835315788</v>
      </c>
      <c r="FT265" s="28">
        <v>10.231033107299563</v>
      </c>
      <c r="FU265" s="28">
        <v>7.4633962101641549</v>
      </c>
      <c r="FV265" s="28">
        <v>14.763024319561634</v>
      </c>
      <c r="FW265" s="28">
        <v>29.233265821315786</v>
      </c>
      <c r="FX265" s="28">
        <v>9.2069129535489864</v>
      </c>
      <c r="FY265" s="28">
        <v>6.7163148163211988</v>
      </c>
      <c r="FZ265" s="28">
        <v>10.738795124591515</v>
      </c>
      <c r="GA265" s="28">
        <v>29.269420447315788</v>
      </c>
      <c r="GB265" s="28">
        <v>8.3324228574312489</v>
      </c>
      <c r="GC265" s="28">
        <v>6.0783864662961546</v>
      </c>
      <c r="GD265" s="28">
        <v>8.4800210853859532</v>
      </c>
      <c r="GE265" s="28">
        <v>29.334834720315786</v>
      </c>
      <c r="GF265" s="28">
        <v>7.6496079383017186</v>
      </c>
      <c r="GG265" s="28">
        <v>5.5802824892853735</v>
      </c>
      <c r="GH265" s="28">
        <v>6.2973634201877751</v>
      </c>
      <c r="GI265" s="28">
        <v>29.392793566315788</v>
      </c>
      <c r="GJ265" s="28">
        <v>6.9084293912997117</v>
      </c>
      <c r="GK265" s="28">
        <v>5.0396030583095293</v>
      </c>
      <c r="GL265" s="28">
        <v>3.8624142781617365</v>
      </c>
      <c r="GM265" s="28">
        <v>29.455120408315786</v>
      </c>
      <c r="GN265" s="28">
        <v>6.2355473292024239</v>
      </c>
      <c r="GO265" s="28">
        <v>4.5487449622135161</v>
      </c>
      <c r="GP265" s="28">
        <v>1.6940162882284469</v>
      </c>
      <c r="GQ265" s="28">
        <v>29.531517773315787</v>
      </c>
      <c r="GR265" s="28">
        <v>5.7725875965487718</v>
      </c>
      <c r="GS265" s="28">
        <v>4.2110222828019284</v>
      </c>
      <c r="GT265" s="28">
        <v>-0.60022600979596774</v>
      </c>
      <c r="GU265" s="28">
        <v>29.616942579315786</v>
      </c>
      <c r="GV265" s="28">
        <v>5.6627230420261343</v>
      </c>
      <c r="GW265" s="28">
        <v>4.1308776198674879</v>
      </c>
      <c r="GX265" s="28">
        <v>-0.69286971801819419</v>
      </c>
      <c r="GY265" s="28">
        <v>29.706612680315786</v>
      </c>
      <c r="GZ265" s="28">
        <v>5.372547316759726</v>
      </c>
      <c r="HA265" s="28">
        <v>3.9191984682586645</v>
      </c>
      <c r="HB265" s="28">
        <v>-1.8317612091255491</v>
      </c>
      <c r="HC265" s="28">
        <v>29.808236709315786</v>
      </c>
      <c r="HD265" s="28">
        <v>5.1990341047738777</v>
      </c>
      <c r="HE265" s="28">
        <v>3.7926229958535718</v>
      </c>
      <c r="HF265" s="28">
        <v>-2.120504234182107</v>
      </c>
      <c r="HG265" s="28">
        <v>28.947442490268674</v>
      </c>
      <c r="HH265" s="28">
        <v>4.6955592194226803</v>
      </c>
      <c r="HI265" s="28">
        <v>3.4253450766215452</v>
      </c>
      <c r="HJ265" s="28">
        <v>-2.8200354324756134</v>
      </c>
      <c r="HK265" s="28">
        <v>25.46076605334887</v>
      </c>
      <c r="HL265" s="28">
        <v>4.1299860882548272</v>
      </c>
      <c r="HM265" s="28">
        <v>3.0127673516294138</v>
      </c>
      <c r="HN265" s="28">
        <v>-4.2694059937613105</v>
      </c>
      <c r="HO265" s="28">
        <v>26.293619972787848</v>
      </c>
      <c r="HP265" s="28">
        <v>4.2650831663876776</v>
      </c>
      <c r="HQ265" s="28">
        <v>3.1113187892375653</v>
      </c>
      <c r="HR265" s="28">
        <v>-5.5740400320920145</v>
      </c>
      <c r="HS265" s="28">
        <v>27.233461180336956</v>
      </c>
      <c r="HT265" s="28">
        <v>4.4175346324674223</v>
      </c>
      <c r="HU265" s="28">
        <v>3.2225300112364215</v>
      </c>
      <c r="HV265" s="28">
        <v>-7.024502238194934</v>
      </c>
      <c r="HW265" s="29">
        <v>29.254327835315788</v>
      </c>
      <c r="HX265" s="29">
        <v>10.231033107299563</v>
      </c>
      <c r="HY265" s="29">
        <v>7.4633962101641549</v>
      </c>
      <c r="HZ265" s="29">
        <v>14.763024319561634</v>
      </c>
      <c r="IA265" s="29">
        <v>29.221920713315789</v>
      </c>
      <c r="IB265" s="29">
        <v>9.2927429894129396</v>
      </c>
      <c r="IC265" s="29">
        <v>6.778926632514839</v>
      </c>
      <c r="ID265" s="29">
        <v>10.773861875254404</v>
      </c>
      <c r="IE265" s="29">
        <v>29.259984065315788</v>
      </c>
      <c r="IF265" s="29">
        <v>8.8087399209322506</v>
      </c>
      <c r="IG265" s="29">
        <v>6.4258531325933772</v>
      </c>
      <c r="IH265" s="29">
        <v>8.4669319183791352</v>
      </c>
      <c r="II265" s="29">
        <v>29.322469561315788</v>
      </c>
      <c r="IJ265" s="29">
        <v>8.2166073472631904</v>
      </c>
      <c r="IK265" s="29">
        <v>5.9939006640705905</v>
      </c>
      <c r="IL265" s="29">
        <v>6.2945539362915213</v>
      </c>
      <c r="IM265" s="29">
        <v>29.381000623315789</v>
      </c>
      <c r="IN265" s="29">
        <v>7.8108541904791586</v>
      </c>
      <c r="IO265" s="29">
        <v>5.6979093852970442</v>
      </c>
      <c r="IP265" s="29">
        <v>3.8826495323358721</v>
      </c>
      <c r="IQ265" s="29">
        <v>29.439016781315786</v>
      </c>
      <c r="IR265" s="29">
        <v>7.3051161713495123</v>
      </c>
      <c r="IS265" s="29">
        <v>5.3289805414821299</v>
      </c>
      <c r="IT265" s="29">
        <v>1.7568946272069219</v>
      </c>
      <c r="IU265" s="29">
        <v>29.506961607315787</v>
      </c>
      <c r="IV265" s="29">
        <v>6.7942937140937607</v>
      </c>
      <c r="IW265" s="29">
        <v>4.9563426708423393</v>
      </c>
      <c r="IX265" s="29">
        <v>-0.4901055657313762</v>
      </c>
      <c r="IY265" s="29">
        <v>29.581363919315788</v>
      </c>
      <c r="IZ265" s="29">
        <v>6.6724580358871952</v>
      </c>
      <c r="JA265" s="29">
        <v>4.8674652398485039</v>
      </c>
      <c r="JB265" s="29">
        <v>-0.52070152600744635</v>
      </c>
      <c r="JC265" s="29">
        <v>29.662238587315787</v>
      </c>
      <c r="JD265" s="29">
        <v>6.376800685094981</v>
      </c>
      <c r="JE265" s="29">
        <v>4.6517873187365657</v>
      </c>
      <c r="JF265" s="29">
        <v>-1.592285234111543</v>
      </c>
      <c r="JG265" s="29">
        <v>29.79636033931579</v>
      </c>
      <c r="JH265" s="29">
        <v>6.1357601505540691</v>
      </c>
      <c r="JI265" s="29">
        <v>4.4759516046770473</v>
      </c>
      <c r="JJ265" s="29">
        <v>-2.0343451052380921</v>
      </c>
      <c r="JK265" s="29">
        <v>30.301544583315788</v>
      </c>
      <c r="JL265" s="29">
        <v>5.1963693131535607</v>
      </c>
      <c r="JM265" s="29">
        <v>3.7906790674671251</v>
      </c>
      <c r="JN265" s="29">
        <v>-3.4674471518231869</v>
      </c>
      <c r="JO265" s="29">
        <v>27.345409507598795</v>
      </c>
      <c r="JP265" s="29">
        <v>4.4356937496450444</v>
      </c>
      <c r="JQ265" s="29">
        <v>3.235776834397095</v>
      </c>
      <c r="JR265" s="29">
        <v>-4.8632439254511084</v>
      </c>
      <c r="JS265" s="29">
        <v>30.716521598315786</v>
      </c>
      <c r="JT265" s="29">
        <v>5.2868395969146862</v>
      </c>
      <c r="JU265" s="29">
        <v>3.8566758798978773</v>
      </c>
      <c r="JV265" s="29">
        <v>-6.3309955893337531</v>
      </c>
      <c r="JW265" s="29">
        <v>30.574859515315786</v>
      </c>
      <c r="JX265" s="29">
        <v>5.1898229286761941</v>
      </c>
      <c r="JY265" s="29">
        <v>3.7859035711329585</v>
      </c>
      <c r="JZ265" s="29">
        <v>-6.2139102666311601</v>
      </c>
    </row>
    <row r="266" spans="1:286" ht="15" thickBot="1" x14ac:dyDescent="0.4">
      <c r="A266" s="2"/>
      <c r="B266" s="74" t="s">
        <v>734</v>
      </c>
      <c r="C266" s="74" t="s">
        <v>494</v>
      </c>
      <c r="D266" s="74" t="s">
        <v>852</v>
      </c>
      <c r="E266" s="87">
        <v>335679</v>
      </c>
      <c r="F266" s="84">
        <v>439130</v>
      </c>
      <c r="G266" s="22">
        <v>20.710526315789473</v>
      </c>
      <c r="H266" s="22">
        <v>9.5220582369365854</v>
      </c>
      <c r="I266" s="22">
        <v>6.9462089129406293</v>
      </c>
      <c r="J266" s="22">
        <v>16.427283630371104</v>
      </c>
      <c r="K266" s="22">
        <v>20.701191049789472</v>
      </c>
      <c r="L266" s="22">
        <v>9.3180854789995564</v>
      </c>
      <c r="M266" s="22">
        <v>6.7974136258373337</v>
      </c>
      <c r="N266" s="22">
        <v>15.348812809349312</v>
      </c>
      <c r="O266" s="22">
        <v>20.831668631789473</v>
      </c>
      <c r="P266" s="22">
        <v>8.9662188446625173</v>
      </c>
      <c r="Q266" s="22">
        <v>6.5407318149534843</v>
      </c>
      <c r="R266" s="22">
        <v>15.244559997952479</v>
      </c>
      <c r="S266" s="22">
        <v>20.975387888789474</v>
      </c>
      <c r="T266" s="22">
        <v>8.4715759903014085</v>
      </c>
      <c r="U266" s="22">
        <v>6.1798967393647297</v>
      </c>
      <c r="V266" s="22">
        <v>14.900636752982599</v>
      </c>
      <c r="W266" s="22">
        <v>21.065756611789471</v>
      </c>
      <c r="X266" s="22">
        <v>8.0504914552636215</v>
      </c>
      <c r="Y266" s="22">
        <v>5.8727214336062632</v>
      </c>
      <c r="Z266" s="22">
        <v>14.477709539960653</v>
      </c>
      <c r="AA266" s="22">
        <v>21.163363011789471</v>
      </c>
      <c r="AB266" s="22">
        <v>7.8079057949135233</v>
      </c>
      <c r="AC266" s="22">
        <v>5.6957585717809653</v>
      </c>
      <c r="AD266" s="22">
        <v>13.991711348055794</v>
      </c>
      <c r="AE266" s="22">
        <v>21.269684303789472</v>
      </c>
      <c r="AF266" s="22">
        <v>7.539422303448621</v>
      </c>
      <c r="AG266" s="22">
        <v>5.4999036027201056</v>
      </c>
      <c r="AH266" s="22">
        <v>13.568555115126189</v>
      </c>
      <c r="AI266" s="22">
        <v>21.391199371789472</v>
      </c>
      <c r="AJ266" s="22">
        <v>7.4794976091320713</v>
      </c>
      <c r="AK266" s="22">
        <v>5.4561893725180459</v>
      </c>
      <c r="AL266" s="22">
        <v>13.119301589675013</v>
      </c>
      <c r="AM266" s="22">
        <v>21.524456622789472</v>
      </c>
      <c r="AN266" s="22">
        <v>7.3577505491011692</v>
      </c>
      <c r="AO266" s="22">
        <v>5.36737658724957</v>
      </c>
      <c r="AP266" s="22">
        <v>12.611908114824701</v>
      </c>
      <c r="AQ266" s="22">
        <v>21.678241821789474</v>
      </c>
      <c r="AR266" s="22">
        <v>7.3192049400000689</v>
      </c>
      <c r="AS266" s="22">
        <v>5.3392581020617582</v>
      </c>
      <c r="AT266" s="22">
        <v>12.015771924715555</v>
      </c>
      <c r="AU266" s="22">
        <v>22.417381820789473</v>
      </c>
      <c r="AV266" s="22">
        <v>7.1943186469653915</v>
      </c>
      <c r="AW266" s="22">
        <v>5.2481552900230151</v>
      </c>
      <c r="AX266" s="22">
        <v>9.9744446755886038</v>
      </c>
      <c r="AY266" s="22">
        <v>23.172818039789473</v>
      </c>
      <c r="AZ266" s="22">
        <v>8.7608396565051461</v>
      </c>
      <c r="BA266" s="22">
        <v>6.3909105565854816</v>
      </c>
      <c r="BB266" s="22">
        <v>8.8736991869846449</v>
      </c>
      <c r="BC266" s="22">
        <v>23.663686135789472</v>
      </c>
      <c r="BD266" s="22">
        <v>11.744423229681168</v>
      </c>
      <c r="BE266" s="22">
        <v>8.5673932342598</v>
      </c>
      <c r="BF266" s="22">
        <v>8.6121940703239588</v>
      </c>
      <c r="BG266" s="22">
        <v>24.118247027789472</v>
      </c>
      <c r="BH266" s="22">
        <v>12.279300755274042</v>
      </c>
      <c r="BI266" s="22">
        <v>8.9575789423447088</v>
      </c>
      <c r="BJ266" s="22">
        <v>8.7064038001215316</v>
      </c>
      <c r="BK266" s="25">
        <v>20.709888644789473</v>
      </c>
      <c r="BL266" s="25">
        <v>9.52205823693658</v>
      </c>
      <c r="BM266" s="25">
        <v>6.9462089129406248</v>
      </c>
      <c r="BN266" s="25">
        <v>16.427283630371104</v>
      </c>
      <c r="BO266" s="25">
        <v>20.696860883789473</v>
      </c>
      <c r="BP266" s="25">
        <v>9.4038411800739876</v>
      </c>
      <c r="BQ266" s="25">
        <v>6.8599712158369437</v>
      </c>
      <c r="BR266" s="25">
        <v>15.805485937786061</v>
      </c>
      <c r="BS266" s="25">
        <v>20.781054770789474</v>
      </c>
      <c r="BT266" s="25">
        <v>9.2676237459853237</v>
      </c>
      <c r="BU266" s="25">
        <v>6.7606024941571876</v>
      </c>
      <c r="BV266" s="25">
        <v>15.728504027013189</v>
      </c>
      <c r="BW266" s="25">
        <v>20.871406997789471</v>
      </c>
      <c r="BX266" s="25">
        <v>9.0915497757060209</v>
      </c>
      <c r="BY266" s="25">
        <v>6.6321589842291901</v>
      </c>
      <c r="BZ266" s="25">
        <v>15.557998612177625</v>
      </c>
      <c r="CA266" s="25">
        <v>20.970150249789473</v>
      </c>
      <c r="CB266" s="25">
        <v>8.9070004876262612</v>
      </c>
      <c r="CC266" s="25">
        <v>6.4975328479634147</v>
      </c>
      <c r="CD266" s="25">
        <v>15.324097598810615</v>
      </c>
      <c r="CE266" s="25">
        <v>21.090101523789471</v>
      </c>
      <c r="CF266" s="25">
        <v>8.6963321475080022</v>
      </c>
      <c r="CG266" s="25">
        <v>6.3438532268781902</v>
      </c>
      <c r="CH266" s="25">
        <v>14.978434591160735</v>
      </c>
      <c r="CI266" s="25">
        <v>21.202344486789471</v>
      </c>
      <c r="CJ266" s="25">
        <v>8.4929379785229777</v>
      </c>
      <c r="CK266" s="25">
        <v>6.1954800123599751</v>
      </c>
      <c r="CL266" s="25">
        <v>14.65017239522183</v>
      </c>
      <c r="CM266" s="25">
        <v>21.323298955789472</v>
      </c>
      <c r="CN266" s="25">
        <v>8.3620634601417922</v>
      </c>
      <c r="CO266" s="25">
        <v>6.1000088733020537</v>
      </c>
      <c r="CP266" s="25">
        <v>14.27503409326245</v>
      </c>
      <c r="CQ266" s="25">
        <v>21.463477575789472</v>
      </c>
      <c r="CR266" s="25">
        <v>8.2442804310665192</v>
      </c>
      <c r="CS266" s="25">
        <v>6.0140877934264676</v>
      </c>
      <c r="CT266" s="25">
        <v>13.816199492258157</v>
      </c>
      <c r="CU266" s="25">
        <v>21.624048515789472</v>
      </c>
      <c r="CV266" s="25">
        <v>8.1855689203011348</v>
      </c>
      <c r="CW266" s="25">
        <v>5.9712585637344295</v>
      </c>
      <c r="CX266" s="25">
        <v>13.31622593054389</v>
      </c>
      <c r="CY266" s="25">
        <v>21.974321866789474</v>
      </c>
      <c r="CZ266" s="25">
        <v>8.2859134530843193</v>
      </c>
      <c r="DA266" s="25">
        <v>6.04445850335249</v>
      </c>
      <c r="DB266" s="25">
        <v>11.994824482662439</v>
      </c>
      <c r="DC266" s="25">
        <v>22.320994143789473</v>
      </c>
      <c r="DD266" s="25">
        <v>9.5678330279946291</v>
      </c>
      <c r="DE266" s="25">
        <v>6.9796009857177088</v>
      </c>
      <c r="DF266" s="25">
        <v>11.022024074180109</v>
      </c>
      <c r="DG266" s="25">
        <v>22.639687499789474</v>
      </c>
      <c r="DH266" s="25">
        <v>11.848743257942958</v>
      </c>
      <c r="DI266" s="25">
        <v>8.6434932424806465</v>
      </c>
      <c r="DJ266" s="25">
        <v>10.479516024734771</v>
      </c>
      <c r="DK266" s="25">
        <v>22.910657721789473</v>
      </c>
      <c r="DL266" s="25">
        <v>12.477356805354928</v>
      </c>
      <c r="DM266" s="25">
        <v>9.1020580734423433</v>
      </c>
      <c r="DN266" s="25">
        <v>10.134441566760366</v>
      </c>
      <c r="DO266" s="27">
        <v>20.710526315789473</v>
      </c>
      <c r="DP266" s="27">
        <v>9.52205823693658</v>
      </c>
      <c r="DQ266" s="27">
        <v>6.9462089129406248</v>
      </c>
      <c r="DR266" s="27">
        <v>16.427283630371104</v>
      </c>
      <c r="DS266" s="27">
        <v>20.700776416789473</v>
      </c>
      <c r="DT266" s="27">
        <v>9.3189418458577968</v>
      </c>
      <c r="DU266" s="27">
        <v>6.7980383335376482</v>
      </c>
      <c r="DV266" s="27">
        <v>15.34903536989736</v>
      </c>
      <c r="DW266" s="27">
        <v>20.833186097789472</v>
      </c>
      <c r="DX266" s="27">
        <v>8.9631617917055735</v>
      </c>
      <c r="DY266" s="27">
        <v>6.5385017373832293</v>
      </c>
      <c r="DZ266" s="27">
        <v>15.244568125645667</v>
      </c>
      <c r="EA266" s="27">
        <v>20.975333826789473</v>
      </c>
      <c r="EB266" s="27">
        <v>8.4705655135532787</v>
      </c>
      <c r="EC266" s="27">
        <v>6.1791596106453373</v>
      </c>
      <c r="ED266" s="27">
        <v>14.900715426301542</v>
      </c>
      <c r="EE266" s="27">
        <v>21.065400731789474</v>
      </c>
      <c r="EF266" s="27">
        <v>8.0532227008606228</v>
      </c>
      <c r="EG266" s="27">
        <v>5.8747138392434932</v>
      </c>
      <c r="EH266" s="27">
        <v>14.477959152961667</v>
      </c>
      <c r="EI266" s="27">
        <v>21.164274200789471</v>
      </c>
      <c r="EJ266" s="27">
        <v>7.8120589974587684</v>
      </c>
      <c r="EK266" s="27">
        <v>5.6987882752147376</v>
      </c>
      <c r="EL266" s="27">
        <v>13.99122212120248</v>
      </c>
      <c r="EM266" s="27">
        <v>21.273499419789474</v>
      </c>
      <c r="EN266" s="27">
        <v>7.5422454121652622</v>
      </c>
      <c r="EO266" s="27">
        <v>5.5019630212241486</v>
      </c>
      <c r="EP266" s="27">
        <v>13.566380913176991</v>
      </c>
      <c r="EQ266" s="27">
        <v>21.395398384789473</v>
      </c>
      <c r="ER266" s="27">
        <v>7.4908808676017689</v>
      </c>
      <c r="ES266" s="27">
        <v>5.4644933010882157</v>
      </c>
      <c r="ET266" s="27">
        <v>13.116897596398266</v>
      </c>
      <c r="EU266" s="27">
        <v>21.526764693789474</v>
      </c>
      <c r="EV266" s="27">
        <v>7.3718433841672386</v>
      </c>
      <c r="EW266" s="27">
        <v>5.377657114222699</v>
      </c>
      <c r="EX266" s="27">
        <v>12.610439073117131</v>
      </c>
      <c r="EY266" s="27">
        <v>21.668935623789473</v>
      </c>
      <c r="EZ266" s="27">
        <v>7.3311918430028156</v>
      </c>
      <c r="FA266" s="27">
        <v>5.3480023809145427</v>
      </c>
      <c r="FB266" s="27">
        <v>12.063876138680918</v>
      </c>
      <c r="FC266" s="27">
        <v>22.314043699789472</v>
      </c>
      <c r="FD266" s="27">
        <v>7.2413829589802399</v>
      </c>
      <c r="FE266" s="27">
        <v>5.282488050384722</v>
      </c>
      <c r="FF266" s="27">
        <v>10.207806430770599</v>
      </c>
      <c r="FG266" s="27">
        <v>22.867587436789471</v>
      </c>
      <c r="FH266" s="27">
        <v>8.8545513175466954</v>
      </c>
      <c r="FI266" s="27">
        <v>6.4592719086142107</v>
      </c>
      <c r="FJ266" s="27">
        <v>9.2495205002810259</v>
      </c>
      <c r="FK266" s="27">
        <v>23.277984570789471</v>
      </c>
      <c r="FL266" s="27">
        <v>11.842708764071416</v>
      </c>
      <c r="FM266" s="27">
        <v>8.6390911632166301</v>
      </c>
      <c r="FN266" s="27">
        <v>9.0221521277961081</v>
      </c>
      <c r="FO266" s="27">
        <v>23.577704526789471</v>
      </c>
      <c r="FP266" s="27">
        <v>12.36797902966352</v>
      </c>
      <c r="FQ266" s="27">
        <v>9.0222685088881036</v>
      </c>
      <c r="FR266" s="27">
        <v>9.1697805874373621</v>
      </c>
      <c r="FS266" s="28">
        <v>20.712704270789473</v>
      </c>
      <c r="FT266" s="28">
        <v>9.52205823693658</v>
      </c>
      <c r="FU266" s="28">
        <v>6.9462089129406248</v>
      </c>
      <c r="FV266" s="28">
        <v>16.427283630371104</v>
      </c>
      <c r="FW266" s="28">
        <v>20.700131930789471</v>
      </c>
      <c r="FX266" s="28">
        <v>9.3275693468321172</v>
      </c>
      <c r="FY266" s="28">
        <v>6.8043319753819889</v>
      </c>
      <c r="FZ266" s="28">
        <v>15.35309159051878</v>
      </c>
      <c r="GA266" s="28">
        <v>20.855416125789471</v>
      </c>
      <c r="GB266" s="28">
        <v>9.0017407238610279</v>
      </c>
      <c r="GC266" s="28">
        <v>6.5666445312752524</v>
      </c>
      <c r="GD266" s="28">
        <v>15.260712752839089</v>
      </c>
      <c r="GE266" s="28">
        <v>20.991903863789474</v>
      </c>
      <c r="GF266" s="28">
        <v>8.5758419677890352</v>
      </c>
      <c r="GG266" s="28">
        <v>6.2559573182983472</v>
      </c>
      <c r="GH266" s="28">
        <v>14.938138246085311</v>
      </c>
      <c r="GI266" s="28">
        <v>21.108761484789472</v>
      </c>
      <c r="GJ266" s="28">
        <v>8.1464721816751577</v>
      </c>
      <c r="GK266" s="28">
        <v>5.9427380372313223</v>
      </c>
      <c r="GL266" s="28">
        <v>14.558721605537963</v>
      </c>
      <c r="GM266" s="28">
        <v>21.253544952789472</v>
      </c>
      <c r="GN266" s="28">
        <v>7.7033968817939362</v>
      </c>
      <c r="GO266" s="28">
        <v>5.6195207746861051</v>
      </c>
      <c r="GP266" s="28">
        <v>14.114621814812029</v>
      </c>
      <c r="GQ266" s="28">
        <v>21.425604066789472</v>
      </c>
      <c r="GR266" s="28">
        <v>7.2596779248855254</v>
      </c>
      <c r="GS266" s="28">
        <v>5.295833973300871</v>
      </c>
      <c r="GT266" s="28">
        <v>13.728147295361433</v>
      </c>
      <c r="GU266" s="28">
        <v>21.629305408789474</v>
      </c>
      <c r="GV266" s="28">
        <v>7.0672413234174671</v>
      </c>
      <c r="GW266" s="28">
        <v>5.1554541517294927</v>
      </c>
      <c r="GX266" s="28">
        <v>13.326159044348985</v>
      </c>
      <c r="GY266" s="28">
        <v>21.858169057789475</v>
      </c>
      <c r="GZ266" s="28">
        <v>6.848758516906936</v>
      </c>
      <c r="HA266" s="28">
        <v>4.9960739862080539</v>
      </c>
      <c r="HB266" s="28">
        <v>12.911719747932004</v>
      </c>
      <c r="HC266" s="28">
        <v>22.127364857789473</v>
      </c>
      <c r="HD266" s="28">
        <v>6.6289614368853869</v>
      </c>
      <c r="HE266" s="28">
        <v>4.8357350764583078</v>
      </c>
      <c r="HF266" s="28">
        <v>12.486706408037513</v>
      </c>
      <c r="HG266" s="28">
        <v>23.310477700789473</v>
      </c>
      <c r="HH266" s="28">
        <v>6.0253998615819029</v>
      </c>
      <c r="HI266" s="28">
        <v>4.3954453103635407</v>
      </c>
      <c r="HJ266" s="28">
        <v>9.9714602865561659</v>
      </c>
      <c r="HK266" s="28">
        <v>24.470580939789471</v>
      </c>
      <c r="HL266" s="28">
        <v>7.1552167702850316</v>
      </c>
      <c r="HM266" s="28">
        <v>5.219631015380771</v>
      </c>
      <c r="HN266" s="28">
        <v>5.3952058491306119</v>
      </c>
      <c r="HO266" s="28">
        <v>25.17761316878947</v>
      </c>
      <c r="HP266" s="28">
        <v>9.494263037144826</v>
      </c>
      <c r="HQ266" s="28">
        <v>6.9259327016713526</v>
      </c>
      <c r="HR266" s="28">
        <v>1.9675132113879812</v>
      </c>
      <c r="HS266" s="28">
        <v>25.517343596789473</v>
      </c>
      <c r="HT266" s="28">
        <v>9.6406832160672344</v>
      </c>
      <c r="HU266" s="28">
        <v>7.032744183659557</v>
      </c>
      <c r="HV266" s="28">
        <v>-0.27446488391812451</v>
      </c>
      <c r="HW266" s="29">
        <v>20.712704270789473</v>
      </c>
      <c r="HX266" s="29">
        <v>9.52205823693658</v>
      </c>
      <c r="HY266" s="29">
        <v>6.9462089129406248</v>
      </c>
      <c r="HZ266" s="29">
        <v>16.427283630371104</v>
      </c>
      <c r="IA266" s="29">
        <v>20.693200593789474</v>
      </c>
      <c r="IB266" s="29">
        <v>9.3260721553318717</v>
      </c>
      <c r="IC266" s="29">
        <v>6.8032397950272161</v>
      </c>
      <c r="ID266" s="29">
        <v>15.393332104875135</v>
      </c>
      <c r="IE266" s="29">
        <v>20.907061589789471</v>
      </c>
      <c r="IF266" s="29">
        <v>9.0267918831391203</v>
      </c>
      <c r="IG266" s="29">
        <v>6.5849190031937272</v>
      </c>
      <c r="IH266" s="29">
        <v>15.203783727403838</v>
      </c>
      <c r="II266" s="29">
        <v>21.002260888789472</v>
      </c>
      <c r="IJ266" s="29">
        <v>8.957387366077981</v>
      </c>
      <c r="IK266" s="29">
        <v>6.5342893742823707</v>
      </c>
      <c r="IL266" s="29">
        <v>14.852407239790526</v>
      </c>
      <c r="IM266" s="29">
        <v>21.115995430789471</v>
      </c>
      <c r="IN266" s="29">
        <v>8.6791098085551059</v>
      </c>
      <c r="IO266" s="29">
        <v>6.3312897703901543</v>
      </c>
      <c r="IP266" s="29">
        <v>14.49448510947011</v>
      </c>
      <c r="IQ266" s="29">
        <v>21.258963229789472</v>
      </c>
      <c r="IR266" s="29">
        <v>7.9882174004630642</v>
      </c>
      <c r="IS266" s="29">
        <v>5.8272933776401024</v>
      </c>
      <c r="IT266" s="29">
        <v>14.099031085920904</v>
      </c>
      <c r="IU266" s="29">
        <v>21.441683158789473</v>
      </c>
      <c r="IV266" s="29">
        <v>7.4055518935816336</v>
      </c>
      <c r="IW266" s="29">
        <v>5.4022470025336053</v>
      </c>
      <c r="IX266" s="29">
        <v>13.758181809151775</v>
      </c>
      <c r="IY266" s="29">
        <v>21.656101623789471</v>
      </c>
      <c r="IZ266" s="29">
        <v>7.3459892445771136</v>
      </c>
      <c r="JA266" s="29">
        <v>5.3587968793460936</v>
      </c>
      <c r="JB266" s="29">
        <v>13.417198375443952</v>
      </c>
      <c r="JC266" s="29">
        <v>21.906279325789473</v>
      </c>
      <c r="JD266" s="29">
        <v>7.3026177303036821</v>
      </c>
      <c r="JE266" s="29">
        <v>5.3271579635237556</v>
      </c>
      <c r="JF266" s="29">
        <v>12.929490312636291</v>
      </c>
      <c r="JG266" s="29">
        <v>22.211734799789472</v>
      </c>
      <c r="JH266" s="29">
        <v>7.195915056863881</v>
      </c>
      <c r="JI266" s="29">
        <v>5.2493198488179384</v>
      </c>
      <c r="JJ266" s="29">
        <v>11.797727021587638</v>
      </c>
      <c r="JK266" s="29">
        <v>23.466114447789472</v>
      </c>
      <c r="JL266" s="29">
        <v>11.709971118376131</v>
      </c>
      <c r="JM266" s="29">
        <v>8.5422608987224713</v>
      </c>
      <c r="JN266" s="29">
        <v>6.5888520814424822</v>
      </c>
      <c r="JO266" s="29">
        <v>24.417731013789471</v>
      </c>
      <c r="JP266" s="29">
        <v>10.412049112258066</v>
      </c>
      <c r="JQ266" s="29">
        <v>7.5954448655851259</v>
      </c>
      <c r="JR266" s="29">
        <v>2.4825605553290941</v>
      </c>
      <c r="JS266" s="29">
        <v>24.814138004789474</v>
      </c>
      <c r="JT266" s="29">
        <v>9.7391681638949219</v>
      </c>
      <c r="JU266" s="29">
        <v>7.1045875819426643</v>
      </c>
      <c r="JV266" s="29">
        <v>0.25255931091429673</v>
      </c>
      <c r="JW266" s="29">
        <v>24.816220670789473</v>
      </c>
      <c r="JX266" s="29">
        <v>9.7425295403696488</v>
      </c>
      <c r="JY266" s="29">
        <v>7.1070396592821963</v>
      </c>
      <c r="JZ266" s="29">
        <v>0.91347634963950242</v>
      </c>
    </row>
    <row r="267" spans="1:286" ht="15" thickBot="1" x14ac:dyDescent="0.4">
      <c r="A267" s="2"/>
      <c r="B267" s="74" t="s">
        <v>735</v>
      </c>
      <c r="C267" s="74" t="s">
        <v>516</v>
      </c>
      <c r="D267" s="74" t="s">
        <v>859</v>
      </c>
      <c r="E267" s="87">
        <v>392096</v>
      </c>
      <c r="F267" s="84">
        <v>383493</v>
      </c>
      <c r="G267" s="22">
        <v>23.312732260000001</v>
      </c>
      <c r="H267" s="22">
        <v>13.597840755735493</v>
      </c>
      <c r="I267" s="22">
        <v>9.7730358874878771</v>
      </c>
      <c r="J267" s="22">
        <v>11.911963334263652</v>
      </c>
      <c r="K267" s="22">
        <v>23.301760368</v>
      </c>
      <c r="L267" s="22">
        <v>13.566153242347887</v>
      </c>
      <c r="M267" s="22">
        <v>9.7502614477010532</v>
      </c>
      <c r="N267" s="22">
        <v>11.64142544959352</v>
      </c>
      <c r="O267" s="22">
        <v>23.329717035000002</v>
      </c>
      <c r="P267" s="22">
        <v>13.56795967260447</v>
      </c>
      <c r="Q267" s="22">
        <v>9.7515597646943863</v>
      </c>
      <c r="R267" s="22">
        <v>11.481623432569604</v>
      </c>
      <c r="S267" s="22">
        <v>23.375224522</v>
      </c>
      <c r="T267" s="22">
        <v>13.482372370391262</v>
      </c>
      <c r="U267" s="22">
        <v>9.6900464854121502</v>
      </c>
      <c r="V267" s="22">
        <v>11.20568889512391</v>
      </c>
      <c r="W267" s="22">
        <v>23.431782120000001</v>
      </c>
      <c r="X267" s="22">
        <v>13.360237234892557</v>
      </c>
      <c r="Y267" s="22">
        <v>9.6022655587346115</v>
      </c>
      <c r="Z267" s="22">
        <v>10.966927024895359</v>
      </c>
      <c r="AA267" s="22">
        <v>23.494168550000001</v>
      </c>
      <c r="AB267" s="22">
        <v>13.2097445527245</v>
      </c>
      <c r="AC267" s="22">
        <v>9.4941035049164455</v>
      </c>
      <c r="AD267" s="22">
        <v>10.678092492415722</v>
      </c>
      <c r="AE267" s="22">
        <v>23.562138975</v>
      </c>
      <c r="AF267" s="22">
        <v>13.091518804969761</v>
      </c>
      <c r="AG267" s="22">
        <v>9.4091323321848623</v>
      </c>
      <c r="AH267" s="22">
        <v>10.289208027219543</v>
      </c>
      <c r="AI267" s="22">
        <v>23.640658572</v>
      </c>
      <c r="AJ267" s="22">
        <v>13.004827194448747</v>
      </c>
      <c r="AK267" s="22">
        <v>9.3468253647783914</v>
      </c>
      <c r="AL267" s="22">
        <v>10.103186126848792</v>
      </c>
      <c r="AM267" s="22">
        <v>23.725594812000001</v>
      </c>
      <c r="AN267" s="22">
        <v>12.921376933312677</v>
      </c>
      <c r="AO267" s="22">
        <v>9.2868480189958245</v>
      </c>
      <c r="AP267" s="22">
        <v>9.8552481876692113</v>
      </c>
      <c r="AQ267" s="22">
        <v>23.823780374000002</v>
      </c>
      <c r="AR267" s="22">
        <v>12.791869517351737</v>
      </c>
      <c r="AS267" s="22">
        <v>9.1937684891926654</v>
      </c>
      <c r="AT267" s="22">
        <v>9.4412990198358511</v>
      </c>
      <c r="AU267" s="22">
        <v>24.301651011000001</v>
      </c>
      <c r="AV267" s="22">
        <v>12.327000028436069</v>
      </c>
      <c r="AW267" s="22">
        <v>8.8596576344045861</v>
      </c>
      <c r="AX267" s="22">
        <v>8.0322717516339974</v>
      </c>
      <c r="AY267" s="22">
        <v>24.842097772999999</v>
      </c>
      <c r="AZ267" s="22">
        <v>11.982483103275344</v>
      </c>
      <c r="BA267" s="22">
        <v>8.6120465368836374</v>
      </c>
      <c r="BB267" s="22">
        <v>7.1499910602263448</v>
      </c>
      <c r="BC267" s="22">
        <v>25.256143050999999</v>
      </c>
      <c r="BD267" s="22">
        <v>11.682308928375221</v>
      </c>
      <c r="BE267" s="22">
        <v>8.3963054470669629</v>
      </c>
      <c r="BF267" s="22">
        <v>6.7370776190815267</v>
      </c>
      <c r="BG267" s="22">
        <v>25.679509170999999</v>
      </c>
      <c r="BH267" s="22">
        <v>11.387911921937171</v>
      </c>
      <c r="BI267" s="22">
        <v>8.1847165219742433</v>
      </c>
      <c r="BJ267" s="22">
        <v>6.6235097943263845</v>
      </c>
      <c r="BK267" s="25">
        <v>23.312147715999998</v>
      </c>
      <c r="BL267" s="25">
        <v>13.597840755735493</v>
      </c>
      <c r="BM267" s="25">
        <v>9.7730358874878771</v>
      </c>
      <c r="BN267" s="25">
        <v>11.911963334263652</v>
      </c>
      <c r="BO267" s="25">
        <v>23.31262053</v>
      </c>
      <c r="BP267" s="25">
        <v>13.595935908905089</v>
      </c>
      <c r="BQ267" s="25">
        <v>9.7716668365651529</v>
      </c>
      <c r="BR267" s="25">
        <v>11.740625776331026</v>
      </c>
      <c r="BS267" s="25">
        <v>23.340040613999999</v>
      </c>
      <c r="BT267" s="25">
        <v>13.578001724882904</v>
      </c>
      <c r="BU267" s="25">
        <v>9.7587771853911089</v>
      </c>
      <c r="BV267" s="25">
        <v>11.631938650028484</v>
      </c>
      <c r="BW267" s="25">
        <v>23.385473218000001</v>
      </c>
      <c r="BX267" s="25">
        <v>13.529559323199541</v>
      </c>
      <c r="BY267" s="25">
        <v>9.7239606774887104</v>
      </c>
      <c r="BZ267" s="25">
        <v>11.43687793124408</v>
      </c>
      <c r="CA267" s="25">
        <v>23.435821539999999</v>
      </c>
      <c r="CB267" s="25">
        <v>13.494866576186435</v>
      </c>
      <c r="CC267" s="25">
        <v>9.6990263171233266</v>
      </c>
      <c r="CD267" s="25">
        <v>11.32559636784451</v>
      </c>
      <c r="CE267" s="25">
        <v>23.496323587999999</v>
      </c>
      <c r="CF267" s="25">
        <v>13.413854360540682</v>
      </c>
      <c r="CG267" s="25">
        <v>9.6408012426388421</v>
      </c>
      <c r="CH267" s="25">
        <v>11.111264673635725</v>
      </c>
      <c r="CI267" s="25">
        <v>23.571789600999999</v>
      </c>
      <c r="CJ267" s="25">
        <v>13.33166311626645</v>
      </c>
      <c r="CK267" s="25">
        <v>9.5817287770644413</v>
      </c>
      <c r="CL267" s="25">
        <v>10.75869685249976</v>
      </c>
      <c r="CM267" s="25">
        <v>23.659906589999999</v>
      </c>
      <c r="CN267" s="25">
        <v>13.287548363017098</v>
      </c>
      <c r="CO267" s="25">
        <v>9.5500226353013282</v>
      </c>
      <c r="CP267" s="25">
        <v>10.604651638598957</v>
      </c>
      <c r="CQ267" s="25">
        <v>23.760961496</v>
      </c>
      <c r="CR267" s="25">
        <v>13.201377045222449</v>
      </c>
      <c r="CS267" s="25">
        <v>9.4880896125216641</v>
      </c>
      <c r="CT267" s="25">
        <v>10.356298899986587</v>
      </c>
      <c r="CU267" s="25">
        <v>23.874314979000001</v>
      </c>
      <c r="CV267" s="25">
        <v>13.136929159527645</v>
      </c>
      <c r="CW267" s="25">
        <v>9.4417696481183189</v>
      </c>
      <c r="CX267" s="25">
        <v>10.026931083899585</v>
      </c>
      <c r="CY267" s="25">
        <v>24.127936131999999</v>
      </c>
      <c r="CZ267" s="25">
        <v>12.86567760783951</v>
      </c>
      <c r="DA267" s="25">
        <v>9.2468158170796091</v>
      </c>
      <c r="DB267" s="25">
        <v>9.0259102444334118</v>
      </c>
      <c r="DC267" s="25">
        <v>24.412396555000001</v>
      </c>
      <c r="DD267" s="25">
        <v>12.660192681959533</v>
      </c>
      <c r="DE267" s="25">
        <v>9.0991297549292085</v>
      </c>
      <c r="DF267" s="25">
        <v>8.2700777840010691</v>
      </c>
      <c r="DG267" s="25">
        <v>24.725045381000001</v>
      </c>
      <c r="DH267" s="25">
        <v>12.513021966828527</v>
      </c>
      <c r="DI267" s="25">
        <v>8.9933552642288443</v>
      </c>
      <c r="DJ267" s="25">
        <v>7.6810163191607188</v>
      </c>
      <c r="DK267" s="25">
        <v>24.995380967999999</v>
      </c>
      <c r="DL267" s="25">
        <v>12.437502797856492</v>
      </c>
      <c r="DM267" s="25">
        <v>8.9390781505447734</v>
      </c>
      <c r="DN267" s="25">
        <v>7.3076283395655928</v>
      </c>
      <c r="DO267" s="27">
        <v>23.312732260000001</v>
      </c>
      <c r="DP267" s="27">
        <v>13.597840755735493</v>
      </c>
      <c r="DQ267" s="27">
        <v>9.7730358874878771</v>
      </c>
      <c r="DR267" s="27">
        <v>11.911963334263652</v>
      </c>
      <c r="DS267" s="27">
        <v>23.30146414</v>
      </c>
      <c r="DT267" s="27">
        <v>13.575336194438119</v>
      </c>
      <c r="DU267" s="27">
        <v>9.7568614161771556</v>
      </c>
      <c r="DV267" s="27">
        <v>11.641599606960995</v>
      </c>
      <c r="DW267" s="27">
        <v>23.329168442</v>
      </c>
      <c r="DX267" s="27">
        <v>13.57857693305014</v>
      </c>
      <c r="DY267" s="27">
        <v>9.7591905988265317</v>
      </c>
      <c r="DZ267" s="27">
        <v>11.481970179645037</v>
      </c>
      <c r="EA267" s="27">
        <v>23.374408869</v>
      </c>
      <c r="EB267" s="27">
        <v>13.496754246600814</v>
      </c>
      <c r="EC267" s="27">
        <v>9.7003830230176575</v>
      </c>
      <c r="ED267" s="27">
        <v>11.206206847123937</v>
      </c>
      <c r="EE267" s="27">
        <v>23.430706521000001</v>
      </c>
      <c r="EF267" s="27">
        <v>13.375146467306715</v>
      </c>
      <c r="EG267" s="27">
        <v>9.6129811176278146</v>
      </c>
      <c r="EH267" s="27">
        <v>10.96760724997748</v>
      </c>
      <c r="EI267" s="27">
        <v>23.494490151000001</v>
      </c>
      <c r="EJ267" s="27">
        <v>13.227234522559165</v>
      </c>
      <c r="EK267" s="27">
        <v>9.5066738906075088</v>
      </c>
      <c r="EL267" s="27">
        <v>10.677889060048182</v>
      </c>
      <c r="EM267" s="27">
        <v>23.565550567999999</v>
      </c>
      <c r="EN267" s="27">
        <v>13.120671812636344</v>
      </c>
      <c r="EO267" s="27">
        <v>9.43008517280653</v>
      </c>
      <c r="EP267" s="27">
        <v>10.287038377510052</v>
      </c>
      <c r="EQ267" s="27">
        <v>23.644660028000001</v>
      </c>
      <c r="ER267" s="27">
        <v>13.038044905038296</v>
      </c>
      <c r="ES267" s="27">
        <v>9.3706995874232568</v>
      </c>
      <c r="ET267" s="27">
        <v>10.100674070095726</v>
      </c>
      <c r="EU267" s="27">
        <v>23.730129265999999</v>
      </c>
      <c r="EV267" s="27">
        <v>12.950585855114422</v>
      </c>
      <c r="EW267" s="27">
        <v>9.3078410462073595</v>
      </c>
      <c r="EX267" s="27">
        <v>9.8523995375343087</v>
      </c>
      <c r="EY267" s="27">
        <v>23.821998143000002</v>
      </c>
      <c r="EZ267" s="27">
        <v>12.826180340383445</v>
      </c>
      <c r="FA267" s="27">
        <v>9.2184283532726798</v>
      </c>
      <c r="FB267" s="27">
        <v>9.4696964102397754</v>
      </c>
      <c r="FC267" s="27">
        <v>24.229520961999999</v>
      </c>
      <c r="FD267" s="27">
        <v>12.374170569915828</v>
      </c>
      <c r="FE267" s="27">
        <v>8.8935600313362055</v>
      </c>
      <c r="FF267" s="27">
        <v>8.1904512623039167</v>
      </c>
      <c r="FG267" s="27">
        <v>24.609921631999999</v>
      </c>
      <c r="FH267" s="27">
        <v>12.05552860918403</v>
      </c>
      <c r="FI267" s="27">
        <v>8.6645457802185906</v>
      </c>
      <c r="FJ267" s="27">
        <v>7.4516343146575768</v>
      </c>
      <c r="FK267" s="27">
        <v>24.945439539999999</v>
      </c>
      <c r="FL267" s="27">
        <v>11.75789522210434</v>
      </c>
      <c r="FM267" s="27">
        <v>8.4506308046356118</v>
      </c>
      <c r="FN267" s="27">
        <v>7.0595657790009039</v>
      </c>
      <c r="FO267" s="27">
        <v>25.223815016</v>
      </c>
      <c r="FP267" s="27">
        <v>11.475044510207562</v>
      </c>
      <c r="FQ267" s="27">
        <v>8.2473404287718761</v>
      </c>
      <c r="FR267" s="27">
        <v>7.0105763953323681</v>
      </c>
      <c r="FS267" s="28">
        <v>23.313652413</v>
      </c>
      <c r="FT267" s="28">
        <v>13.597840755735488</v>
      </c>
      <c r="FU267" s="28">
        <v>9.7730358874878736</v>
      </c>
      <c r="FV267" s="28">
        <v>11.911963334263652</v>
      </c>
      <c r="FW267" s="28">
        <v>23.297781741000001</v>
      </c>
      <c r="FX267" s="28">
        <v>13.512934725482227</v>
      </c>
      <c r="FY267" s="28">
        <v>9.7120122517772369</v>
      </c>
      <c r="FZ267" s="28">
        <v>11.650994470749847</v>
      </c>
      <c r="GA267" s="28">
        <v>23.327950001000001</v>
      </c>
      <c r="GB267" s="28">
        <v>13.385839342157904</v>
      </c>
      <c r="GC267" s="28">
        <v>9.6206662973220247</v>
      </c>
      <c r="GD267" s="28">
        <v>11.506320015042512</v>
      </c>
      <c r="GE267" s="28">
        <v>23.383290167999998</v>
      </c>
      <c r="GF267" s="28">
        <v>13.19159916341351</v>
      </c>
      <c r="GG267" s="28">
        <v>9.4810620563427861</v>
      </c>
      <c r="GH267" s="28">
        <v>11.242406692377443</v>
      </c>
      <c r="GI267" s="28">
        <v>23.454868462</v>
      </c>
      <c r="GJ267" s="28">
        <v>13.022869144589531</v>
      </c>
      <c r="GK267" s="28">
        <v>9.3597924695837484</v>
      </c>
      <c r="GL267" s="28">
        <v>11.062691392124488</v>
      </c>
      <c r="GM267" s="28">
        <v>23.546941447000002</v>
      </c>
      <c r="GN267" s="28">
        <v>12.836384739297452</v>
      </c>
      <c r="GO267" s="28">
        <v>9.2257624556929319</v>
      </c>
      <c r="GP267" s="28">
        <v>10.8153540083502</v>
      </c>
      <c r="GQ267" s="28">
        <v>23.656751019000001</v>
      </c>
      <c r="GR267" s="28">
        <v>12.654163441267247</v>
      </c>
      <c r="GS267" s="28">
        <v>9.0947964209301944</v>
      </c>
      <c r="GT267" s="28">
        <v>10.422687789544675</v>
      </c>
      <c r="GU267" s="28">
        <v>23.786597532999998</v>
      </c>
      <c r="GV267" s="28">
        <v>12.555981855307751</v>
      </c>
      <c r="GW267" s="28">
        <v>9.0242313819428173</v>
      </c>
      <c r="GX267" s="28">
        <v>10.26500863698814</v>
      </c>
      <c r="GY267" s="28">
        <v>23.929089631</v>
      </c>
      <c r="GZ267" s="28">
        <v>12.450095858634054</v>
      </c>
      <c r="HA267" s="28">
        <v>8.94812903127821</v>
      </c>
      <c r="HB267" s="28">
        <v>10.075434653813868</v>
      </c>
      <c r="HC267" s="28">
        <v>24.091224656000001</v>
      </c>
      <c r="HD267" s="28">
        <v>12.317956654428807</v>
      </c>
      <c r="HE267" s="28">
        <v>8.8531579834449534</v>
      </c>
      <c r="HF267" s="28">
        <v>9.7672813082374113</v>
      </c>
      <c r="HG267" s="28">
        <v>24.933278679000001</v>
      </c>
      <c r="HH267" s="28">
        <v>11.574789196935074</v>
      </c>
      <c r="HI267" s="28">
        <v>8.3190288990580896</v>
      </c>
      <c r="HJ267" s="28">
        <v>7.9375635824926665</v>
      </c>
      <c r="HK267" s="28">
        <v>25.883476664</v>
      </c>
      <c r="HL267" s="28">
        <v>10.432221663833595</v>
      </c>
      <c r="HM267" s="28">
        <v>7.4978431162955328</v>
      </c>
      <c r="HN267" s="28">
        <v>4.5090918082213065</v>
      </c>
      <c r="HO267" s="28">
        <v>26.483542050000001</v>
      </c>
      <c r="HP267" s="28">
        <v>9.4400853180641846</v>
      </c>
      <c r="HQ267" s="28">
        <v>6.7847751898017084</v>
      </c>
      <c r="HR267" s="28">
        <v>1.7806257546940145</v>
      </c>
      <c r="HS267" s="28">
        <v>26.788263468</v>
      </c>
      <c r="HT267" s="28">
        <v>8.7475752170620851</v>
      </c>
      <c r="HU267" s="28">
        <v>6.2870545449495685</v>
      </c>
      <c r="HV267" s="28">
        <v>7.343449702139182E-2</v>
      </c>
      <c r="HW267" s="29">
        <v>23.313652413</v>
      </c>
      <c r="HX267" s="29">
        <v>13.597840755735493</v>
      </c>
      <c r="HY267" s="29">
        <v>9.7730358874878771</v>
      </c>
      <c r="HZ267" s="29">
        <v>11.911963334263652</v>
      </c>
      <c r="IA267" s="29">
        <v>23.287326986</v>
      </c>
      <c r="IB267" s="29">
        <v>13.589194978804908</v>
      </c>
      <c r="IC267" s="29">
        <v>9.7668219973757875</v>
      </c>
      <c r="ID267" s="29">
        <v>11.687808740406124</v>
      </c>
      <c r="IE267" s="29">
        <v>23.333011640999999</v>
      </c>
      <c r="IF267" s="29">
        <v>13.569575846842231</v>
      </c>
      <c r="IG267" s="29">
        <v>9.7527213409409246</v>
      </c>
      <c r="IH267" s="29">
        <v>11.435636690464392</v>
      </c>
      <c r="II267" s="29">
        <v>23.384658731999998</v>
      </c>
      <c r="IJ267" s="29">
        <v>13.438396543969308</v>
      </c>
      <c r="IK267" s="29">
        <v>9.6584401930953039</v>
      </c>
      <c r="IL267" s="29">
        <v>11.181382181184208</v>
      </c>
      <c r="IM267" s="29">
        <v>23.449696265</v>
      </c>
      <c r="IN267" s="29">
        <v>13.294195753649914</v>
      </c>
      <c r="IO267" s="29">
        <v>9.5548002458337411</v>
      </c>
      <c r="IP267" s="29">
        <v>11.031496104458908</v>
      </c>
      <c r="IQ267" s="29">
        <v>23.539232028000001</v>
      </c>
      <c r="IR267" s="29">
        <v>12.979141188630333</v>
      </c>
      <c r="IS267" s="29">
        <v>9.3283643266489609</v>
      </c>
      <c r="IT267" s="29">
        <v>10.821854148585251</v>
      </c>
      <c r="IU267" s="29">
        <v>23.656248512000001</v>
      </c>
      <c r="IV267" s="29">
        <v>12.72021090436348</v>
      </c>
      <c r="IW267" s="29">
        <v>9.1422660331070205</v>
      </c>
      <c r="IX267" s="29">
        <v>10.461318268448235</v>
      </c>
      <c r="IY267" s="29">
        <v>23.795930917</v>
      </c>
      <c r="IZ267" s="29">
        <v>12.629915868670725</v>
      </c>
      <c r="JA267" s="29">
        <v>9.0773692130795425</v>
      </c>
      <c r="JB267" s="29">
        <v>10.344031601958594</v>
      </c>
      <c r="JC267" s="29">
        <v>23.953737226000001</v>
      </c>
      <c r="JD267" s="29">
        <v>12.527468353461053</v>
      </c>
      <c r="JE267" s="29">
        <v>9.0037381667455296</v>
      </c>
      <c r="JF267" s="29">
        <v>10.088979693934546</v>
      </c>
      <c r="JG267" s="29">
        <v>24.166151736</v>
      </c>
      <c r="JH267" s="29">
        <v>12.327518148554633</v>
      </c>
      <c r="JI267" s="29">
        <v>8.8600300175353865</v>
      </c>
      <c r="JJ267" s="29">
        <v>9.2582430198317134</v>
      </c>
      <c r="JK267" s="29">
        <v>25.158510318000001</v>
      </c>
      <c r="JL267" s="29">
        <v>11.144021361096762</v>
      </c>
      <c r="JM267" s="29">
        <v>8.009427573785354</v>
      </c>
      <c r="JN267" s="29">
        <v>5.4522019520260674</v>
      </c>
      <c r="JO267" s="29">
        <v>25.979865161999999</v>
      </c>
      <c r="JP267" s="29">
        <v>10.010197748467446</v>
      </c>
      <c r="JQ267" s="29">
        <v>7.194526218830628</v>
      </c>
      <c r="JR267" s="29">
        <v>2.3508951289365143</v>
      </c>
      <c r="JS267" s="29">
        <v>26.317512962000002</v>
      </c>
      <c r="JT267" s="29">
        <v>9.3488452274549054</v>
      </c>
      <c r="JU267" s="29">
        <v>6.7191991401979481</v>
      </c>
      <c r="JV267" s="29">
        <v>0.50077367258566241</v>
      </c>
      <c r="JW267" s="29">
        <v>26.332851925</v>
      </c>
      <c r="JX267" s="29">
        <v>9.3714939596112323</v>
      </c>
      <c r="JY267" s="29">
        <v>6.7354772299436698</v>
      </c>
      <c r="JZ267" s="29">
        <v>0.90768277362711203</v>
      </c>
    </row>
    <row r="268" spans="1:286" ht="15" thickBot="1" x14ac:dyDescent="0.4">
      <c r="A268" s="2"/>
      <c r="B268" s="74" t="s">
        <v>736</v>
      </c>
      <c r="C268" s="74" t="s">
        <v>571</v>
      </c>
      <c r="D268" s="74" t="s">
        <v>852</v>
      </c>
      <c r="E268" s="87">
        <v>336965</v>
      </c>
      <c r="F268" s="84">
        <v>446547</v>
      </c>
      <c r="G268" s="22">
        <v>30.436564539999999</v>
      </c>
      <c r="H268" s="22">
        <v>15.171794871794873</v>
      </c>
      <c r="I268" s="22">
        <v>10.904267701260913</v>
      </c>
      <c r="J268" s="22">
        <v>17.435333133484633</v>
      </c>
      <c r="K268" s="22">
        <v>30.439211944</v>
      </c>
      <c r="L268" s="22">
        <v>15.05791568150287</v>
      </c>
      <c r="M268" s="22">
        <v>10.822420484959871</v>
      </c>
      <c r="N268" s="22">
        <v>16.985981240971714</v>
      </c>
      <c r="O268" s="22">
        <v>30.490097169000002</v>
      </c>
      <c r="P268" s="22">
        <v>14.936067202382795</v>
      </c>
      <c r="Q268" s="22">
        <v>10.734845583865811</v>
      </c>
      <c r="R268" s="22">
        <v>16.742754209072139</v>
      </c>
      <c r="S268" s="22">
        <v>30.563278615000002</v>
      </c>
      <c r="T268" s="22">
        <v>14.614600506144599</v>
      </c>
      <c r="U268" s="22">
        <v>10.503801139721775</v>
      </c>
      <c r="V268" s="22">
        <v>16.244625720332067</v>
      </c>
      <c r="W268" s="22">
        <v>30.647046318000001</v>
      </c>
      <c r="X268" s="22">
        <v>14.259774155086324</v>
      </c>
      <c r="Y268" s="22">
        <v>10.248780454819562</v>
      </c>
      <c r="Z268" s="22">
        <v>15.964784709343817</v>
      </c>
      <c r="AA268" s="22">
        <v>30.738520895000001</v>
      </c>
      <c r="AB268" s="22">
        <v>14.297058676114498</v>
      </c>
      <c r="AC268" s="22">
        <v>10.275577574200625</v>
      </c>
      <c r="AD268" s="22">
        <v>15.492935539818101</v>
      </c>
      <c r="AE268" s="22">
        <v>30.835116677999999</v>
      </c>
      <c r="AF268" s="22">
        <v>14.377578211586412</v>
      </c>
      <c r="AG268" s="22">
        <v>10.333448549743483</v>
      </c>
      <c r="AH268" s="22">
        <v>15.070417632438017</v>
      </c>
      <c r="AI268" s="22">
        <v>30.942525126</v>
      </c>
      <c r="AJ268" s="22">
        <v>14.359542272875581</v>
      </c>
      <c r="AK268" s="22">
        <v>10.320485765471199</v>
      </c>
      <c r="AL268" s="22">
        <v>14.623263314646689</v>
      </c>
      <c r="AM268" s="22">
        <v>31.056726412</v>
      </c>
      <c r="AN268" s="22">
        <v>14.278769960989919</v>
      </c>
      <c r="AO268" s="22">
        <v>10.262433114542707</v>
      </c>
      <c r="AP268" s="22">
        <v>14.132498477785164</v>
      </c>
      <c r="AQ268" s="22">
        <v>31.197732692999999</v>
      </c>
      <c r="AR268" s="22">
        <v>14.153102508483713</v>
      </c>
      <c r="AS268" s="22">
        <v>10.172113442081892</v>
      </c>
      <c r="AT268" s="22">
        <v>13.445134992906162</v>
      </c>
      <c r="AU268" s="22">
        <v>31.73052216</v>
      </c>
      <c r="AV268" s="22">
        <v>13.569861924524705</v>
      </c>
      <c r="AW268" s="22">
        <v>9.7529269506040812</v>
      </c>
      <c r="AX268" s="22">
        <v>10.978383212558562</v>
      </c>
      <c r="AY268" s="22">
        <v>32.086931434</v>
      </c>
      <c r="AZ268" s="22">
        <v>12.973914201928531</v>
      </c>
      <c r="BA268" s="22">
        <v>9.3246075883889841</v>
      </c>
      <c r="BB268" s="22">
        <v>9.7251744687263511</v>
      </c>
      <c r="BC268" s="22">
        <v>32.267534151999996</v>
      </c>
      <c r="BD268" s="22">
        <v>12.86690779737255</v>
      </c>
      <c r="BE268" s="22">
        <v>9.2476999785189715</v>
      </c>
      <c r="BF268" s="22">
        <v>9.463448821028102</v>
      </c>
      <c r="BG268" s="22">
        <v>32.342391118000002</v>
      </c>
      <c r="BH268" s="22">
        <v>12.710299145464315</v>
      </c>
      <c r="BI268" s="22">
        <v>9.1351422568274092</v>
      </c>
      <c r="BJ268" s="22">
        <v>9.9057221553461332</v>
      </c>
      <c r="BK268" s="25">
        <v>30.435941417999999</v>
      </c>
      <c r="BL268" s="25">
        <v>15.171794871794877</v>
      </c>
      <c r="BM268" s="25">
        <v>10.904267701260917</v>
      </c>
      <c r="BN268" s="25">
        <v>17.435333133484633</v>
      </c>
      <c r="BO268" s="25">
        <v>30.447894068</v>
      </c>
      <c r="BP268" s="25">
        <v>15.09495308310796</v>
      </c>
      <c r="BQ268" s="25">
        <v>10.849039994745876</v>
      </c>
      <c r="BR268" s="25">
        <v>17.142239780019644</v>
      </c>
      <c r="BS268" s="25">
        <v>30.499402920000001</v>
      </c>
      <c r="BT268" s="25">
        <v>15.052917048832709</v>
      </c>
      <c r="BU268" s="25">
        <v>10.818827869238641</v>
      </c>
      <c r="BV268" s="25">
        <v>16.973439598479001</v>
      </c>
      <c r="BW268" s="25">
        <v>30.550900188</v>
      </c>
      <c r="BX268" s="25">
        <v>14.919161994370462</v>
      </c>
      <c r="BY268" s="25">
        <v>10.722695478010197</v>
      </c>
      <c r="BZ268" s="25">
        <v>16.672170428047668</v>
      </c>
      <c r="CA268" s="25">
        <v>30.604513937</v>
      </c>
      <c r="CB268" s="25">
        <v>14.820509829108811</v>
      </c>
      <c r="CC268" s="25">
        <v>10.651792224412832</v>
      </c>
      <c r="CD268" s="25">
        <v>16.589933491742308</v>
      </c>
      <c r="CE268" s="25">
        <v>30.656437344</v>
      </c>
      <c r="CF268" s="25">
        <v>14.673947240641677</v>
      </c>
      <c r="CG268" s="25">
        <v>10.546454806319577</v>
      </c>
      <c r="CH268" s="25">
        <v>16.287055586699772</v>
      </c>
      <c r="CI268" s="25">
        <v>30.712973564999999</v>
      </c>
      <c r="CJ268" s="25">
        <v>14.514744469947322</v>
      </c>
      <c r="CK268" s="25">
        <v>10.432032640379211</v>
      </c>
      <c r="CL268" s="25">
        <v>15.991528496484973</v>
      </c>
      <c r="CM268" s="25">
        <v>30.783202908</v>
      </c>
      <c r="CN268" s="25">
        <v>14.349011564581668</v>
      </c>
      <c r="CO268" s="25">
        <v>10.312917138074701</v>
      </c>
      <c r="CP268" s="25">
        <v>15.660702435584023</v>
      </c>
      <c r="CQ268" s="25">
        <v>30.865968631000001</v>
      </c>
      <c r="CR268" s="25">
        <v>14.160501740741724</v>
      </c>
      <c r="CS268" s="25">
        <v>10.17743141599381</v>
      </c>
      <c r="CT268" s="25">
        <v>15.259093416645381</v>
      </c>
      <c r="CU268" s="25">
        <v>30.961301753000001</v>
      </c>
      <c r="CV268" s="25">
        <v>13.963463806925729</v>
      </c>
      <c r="CW268" s="25">
        <v>10.035816373357871</v>
      </c>
      <c r="CX268" s="25">
        <v>14.841046187398236</v>
      </c>
      <c r="CY268" s="25">
        <v>31.192714963</v>
      </c>
      <c r="CZ268" s="25">
        <v>14.017105174680596</v>
      </c>
      <c r="DA268" s="25">
        <v>10.074369480541534</v>
      </c>
      <c r="DB268" s="25">
        <v>13.605751004703487</v>
      </c>
      <c r="DC268" s="25">
        <v>31.402938574</v>
      </c>
      <c r="DD268" s="25">
        <v>13.96530467648002</v>
      </c>
      <c r="DE268" s="25">
        <v>10.037139442552567</v>
      </c>
      <c r="DF268" s="25">
        <v>12.435947901570319</v>
      </c>
      <c r="DG268" s="25">
        <v>31.540046287999999</v>
      </c>
      <c r="DH268" s="25">
        <v>14.1290156991441</v>
      </c>
      <c r="DI268" s="25">
        <v>10.154801777949348</v>
      </c>
      <c r="DJ268" s="25">
        <v>11.664622312681495</v>
      </c>
      <c r="DK268" s="25">
        <v>31.623276109999999</v>
      </c>
      <c r="DL268" s="25">
        <v>14.222954691891957</v>
      </c>
      <c r="DM268" s="25">
        <v>10.222317581660466</v>
      </c>
      <c r="DN268" s="25">
        <v>11.121940727715661</v>
      </c>
      <c r="DO268" s="27">
        <v>30.436564539999999</v>
      </c>
      <c r="DP268" s="27">
        <v>15.171794871794873</v>
      </c>
      <c r="DQ268" s="27">
        <v>10.904267701260913</v>
      </c>
      <c r="DR268" s="27">
        <v>17.435333133484633</v>
      </c>
      <c r="DS268" s="27">
        <v>30.439169320000001</v>
      </c>
      <c r="DT268" s="27">
        <v>15.058225344344036</v>
      </c>
      <c r="DU268" s="27">
        <v>10.822643045740961</v>
      </c>
      <c r="DV268" s="27">
        <v>16.986003308290044</v>
      </c>
      <c r="DW268" s="27">
        <v>30.490550686999999</v>
      </c>
      <c r="DX268" s="27">
        <v>14.935641440601607</v>
      </c>
      <c r="DY268" s="27">
        <v>10.734539580490583</v>
      </c>
      <c r="DZ268" s="27">
        <v>16.742520947339074</v>
      </c>
      <c r="EA268" s="27">
        <v>30.563731935</v>
      </c>
      <c r="EB268" s="27">
        <v>14.613313441358212</v>
      </c>
      <c r="EC268" s="27">
        <v>10.502876100917979</v>
      </c>
      <c r="ED268" s="27">
        <v>16.244390056002565</v>
      </c>
      <c r="EE268" s="27">
        <v>30.647473367</v>
      </c>
      <c r="EF268" s="27">
        <v>14.258415499735023</v>
      </c>
      <c r="EG268" s="27">
        <v>10.24780396246717</v>
      </c>
      <c r="EH268" s="27">
        <v>15.964565492513888</v>
      </c>
      <c r="EI268" s="27">
        <v>30.738712030999999</v>
      </c>
      <c r="EJ268" s="27">
        <v>14.300481450485655</v>
      </c>
      <c r="EK268" s="27">
        <v>10.278037589534309</v>
      </c>
      <c r="EL268" s="27">
        <v>15.492752725542584</v>
      </c>
      <c r="EM268" s="27">
        <v>30.835255156999999</v>
      </c>
      <c r="EN268" s="27">
        <v>14.379766288721394</v>
      </c>
      <c r="EO268" s="27">
        <v>10.335021163862805</v>
      </c>
      <c r="EP268" s="27">
        <v>15.070285359630185</v>
      </c>
      <c r="EQ268" s="27">
        <v>30.942598513</v>
      </c>
      <c r="ER268" s="27">
        <v>14.360104769231278</v>
      </c>
      <c r="ES268" s="27">
        <v>10.320890042677378</v>
      </c>
      <c r="ET268" s="27">
        <v>14.623193341142807</v>
      </c>
      <c r="EU268" s="27">
        <v>31.056018387999998</v>
      </c>
      <c r="EV268" s="27">
        <v>14.279542410444954</v>
      </c>
      <c r="EW268" s="27">
        <v>10.262988289175278</v>
      </c>
      <c r="EX268" s="27">
        <v>14.133174648569804</v>
      </c>
      <c r="EY268" s="27">
        <v>31.187221248</v>
      </c>
      <c r="EZ268" s="27">
        <v>14.159667260169435</v>
      </c>
      <c r="FA268" s="27">
        <v>10.1768316583759</v>
      </c>
      <c r="FB268" s="27">
        <v>13.491115101860503</v>
      </c>
      <c r="FC268" s="27">
        <v>31.679370358</v>
      </c>
      <c r="FD268" s="27">
        <v>13.593380657384818</v>
      </c>
      <c r="FE268" s="27">
        <v>9.7698303269855984</v>
      </c>
      <c r="FF268" s="27">
        <v>11.171593417838032</v>
      </c>
      <c r="FG268" s="27">
        <v>32.008419101999998</v>
      </c>
      <c r="FH268" s="27">
        <v>12.999299443048573</v>
      </c>
      <c r="FI268" s="27">
        <v>9.3428524610077535</v>
      </c>
      <c r="FJ268" s="27">
        <v>9.9601535379095196</v>
      </c>
      <c r="FK268" s="27">
        <v>32.175367236</v>
      </c>
      <c r="FL268" s="27">
        <v>12.88606466697196</v>
      </c>
      <c r="FM268" s="27">
        <v>9.2614683978915835</v>
      </c>
      <c r="FN268" s="27">
        <v>9.6802923222988255</v>
      </c>
      <c r="FO268" s="27">
        <v>32.248156709</v>
      </c>
      <c r="FP268" s="27">
        <v>12.755303265373501</v>
      </c>
      <c r="FQ268" s="27">
        <v>9.1674876039202378</v>
      </c>
      <c r="FR268" s="27">
        <v>10.086158606651814</v>
      </c>
      <c r="FS268" s="28">
        <v>30.437267034000001</v>
      </c>
      <c r="FT268" s="28">
        <v>15.171794871794868</v>
      </c>
      <c r="FU268" s="28">
        <v>10.90426770126091</v>
      </c>
      <c r="FV268" s="28">
        <v>17.435333133484633</v>
      </c>
      <c r="FW268" s="28">
        <v>30.436881819</v>
      </c>
      <c r="FX268" s="28">
        <v>15.035459883428153</v>
      </c>
      <c r="FY268" s="28">
        <v>10.806281060737403</v>
      </c>
      <c r="FZ268" s="28">
        <v>16.95577480792624</v>
      </c>
      <c r="GA268" s="28">
        <v>30.492840456</v>
      </c>
      <c r="GB268" s="28">
        <v>14.835714147361912</v>
      </c>
      <c r="GC268" s="28">
        <v>10.66271986730861</v>
      </c>
      <c r="GD268" s="28">
        <v>16.691849629041183</v>
      </c>
      <c r="GE268" s="28">
        <v>30.578493215000002</v>
      </c>
      <c r="GF268" s="28">
        <v>14.503299298004945</v>
      </c>
      <c r="GG268" s="28">
        <v>10.423806769953119</v>
      </c>
      <c r="GH268" s="28">
        <v>16.187458625142838</v>
      </c>
      <c r="GI268" s="28">
        <v>30.676771520999999</v>
      </c>
      <c r="GJ268" s="28">
        <v>14.207156777874554</v>
      </c>
      <c r="GK268" s="28">
        <v>10.210963309801208</v>
      </c>
      <c r="GL268" s="28">
        <v>15.88485382206896</v>
      </c>
      <c r="GM268" s="28">
        <v>30.792300211000001</v>
      </c>
      <c r="GN268" s="28">
        <v>13.920271276242945</v>
      </c>
      <c r="GO268" s="28">
        <v>10.004773051111565</v>
      </c>
      <c r="GP268" s="28">
        <v>15.362048213858365</v>
      </c>
      <c r="GQ268" s="28">
        <v>30.925699582</v>
      </c>
      <c r="GR268" s="28">
        <v>13.623386689982443</v>
      </c>
      <c r="GS268" s="28">
        <v>9.7913962534209418</v>
      </c>
      <c r="GT268" s="28">
        <v>14.846403385410376</v>
      </c>
      <c r="GU268" s="28">
        <v>31.079680785000001</v>
      </c>
      <c r="GV268" s="28">
        <v>13.393794165051339</v>
      </c>
      <c r="GW268" s="28">
        <v>9.6263835851629906</v>
      </c>
      <c r="GX268" s="28">
        <v>14.304410453681472</v>
      </c>
      <c r="GY268" s="28">
        <v>31.246754426999999</v>
      </c>
      <c r="GZ268" s="28">
        <v>13.145130198610223</v>
      </c>
      <c r="HA268" s="28">
        <v>9.4476638963823252</v>
      </c>
      <c r="HB268" s="28">
        <v>13.791858438754323</v>
      </c>
      <c r="HC268" s="28">
        <v>31.442928492</v>
      </c>
      <c r="HD268" s="28">
        <v>12.950435299752213</v>
      </c>
      <c r="HE268" s="28">
        <v>9.3077328391041618</v>
      </c>
      <c r="HF268" s="28">
        <v>13.271912156307559</v>
      </c>
      <c r="HG268" s="28">
        <v>32.101074023999999</v>
      </c>
      <c r="HH268" s="28">
        <v>11.893462977355684</v>
      </c>
      <c r="HI268" s="28">
        <v>8.5480660196125715</v>
      </c>
      <c r="HJ268" s="28">
        <v>11.189649440457309</v>
      </c>
      <c r="HK268" s="28">
        <v>32.606843181000002</v>
      </c>
      <c r="HL268" s="28">
        <v>11.165232789920985</v>
      </c>
      <c r="HM268" s="28">
        <v>8.0246726453263353</v>
      </c>
      <c r="HN268" s="28">
        <v>8.640024210000135</v>
      </c>
      <c r="HO268" s="28">
        <v>32.857469133000002</v>
      </c>
      <c r="HP268" s="28">
        <v>10.870557303752911</v>
      </c>
      <c r="HQ268" s="28">
        <v>7.8128835713684834</v>
      </c>
      <c r="HR268" s="28">
        <v>7.4658530152325042</v>
      </c>
      <c r="HS268" s="28">
        <v>33.007239142000003</v>
      </c>
      <c r="HT268" s="28">
        <v>10.428125166201538</v>
      </c>
      <c r="HU268" s="28">
        <v>7.4948988827888838</v>
      </c>
      <c r="HV268" s="28">
        <v>6.3971954715094768</v>
      </c>
      <c r="HW268" s="29">
        <v>30.437267034000001</v>
      </c>
      <c r="HX268" s="29">
        <v>15.171794871794873</v>
      </c>
      <c r="HY268" s="29">
        <v>10.904267701260913</v>
      </c>
      <c r="HZ268" s="29">
        <v>17.435333133484633</v>
      </c>
      <c r="IA268" s="29">
        <v>30.419960983999999</v>
      </c>
      <c r="IB268" s="29">
        <v>15.058672019349077</v>
      </c>
      <c r="IC268" s="29">
        <v>10.822964079861945</v>
      </c>
      <c r="ID268" s="29">
        <v>16.994644494710158</v>
      </c>
      <c r="IE268" s="29">
        <v>30.491794480999999</v>
      </c>
      <c r="IF268" s="29">
        <v>14.724280361972818</v>
      </c>
      <c r="IG268" s="29">
        <v>10.582630211660387</v>
      </c>
      <c r="IH268" s="29">
        <v>16.617502256314513</v>
      </c>
      <c r="II268" s="29">
        <v>30.573812417999999</v>
      </c>
      <c r="IJ268" s="29">
        <v>14.485406243109786</v>
      </c>
      <c r="IK268" s="29">
        <v>10.410946679092485</v>
      </c>
      <c r="IL268" s="29">
        <v>16.086005014774067</v>
      </c>
      <c r="IM268" s="29">
        <v>30.663443786000002</v>
      </c>
      <c r="IN268" s="29">
        <v>14.665520833399196</v>
      </c>
      <c r="IO268" s="29">
        <v>10.540398581521634</v>
      </c>
      <c r="IP268" s="29">
        <v>15.768234009141214</v>
      </c>
      <c r="IQ268" s="29">
        <v>30.765141178</v>
      </c>
      <c r="IR268" s="29">
        <v>14.562286879640794</v>
      </c>
      <c r="IS268" s="29">
        <v>10.466202306317973</v>
      </c>
      <c r="IT268" s="29">
        <v>15.277919073384096</v>
      </c>
      <c r="IU268" s="29">
        <v>30.884879218999998</v>
      </c>
      <c r="IV268" s="29">
        <v>14.309622956286898</v>
      </c>
      <c r="IW268" s="29">
        <v>10.284607769746451</v>
      </c>
      <c r="IX268" s="29">
        <v>14.836582555242506</v>
      </c>
      <c r="IY268" s="29">
        <v>31.017783120000001</v>
      </c>
      <c r="IZ268" s="29">
        <v>14.163287750840201</v>
      </c>
      <c r="JA268" s="29">
        <v>10.17943377630707</v>
      </c>
      <c r="JB268" s="29">
        <v>14.404527847002758</v>
      </c>
      <c r="JC268" s="29">
        <v>31.159250800999999</v>
      </c>
      <c r="JD268" s="29">
        <v>13.997140589474018</v>
      </c>
      <c r="JE268" s="29">
        <v>10.060020540058437</v>
      </c>
      <c r="JF268" s="29">
        <v>14.009320937350797</v>
      </c>
      <c r="JG268" s="29">
        <v>31.349816721</v>
      </c>
      <c r="JH268" s="29">
        <v>13.773822271862254</v>
      </c>
      <c r="JI268" s="29">
        <v>9.8995172681376644</v>
      </c>
      <c r="JJ268" s="29">
        <v>13.295981704429948</v>
      </c>
      <c r="JK268" s="29">
        <v>32.001772955</v>
      </c>
      <c r="JL268" s="29">
        <v>12.87903919373989</v>
      </c>
      <c r="JM268" s="29">
        <v>9.2564190519507843</v>
      </c>
      <c r="JN268" s="29">
        <v>10.110391110966553</v>
      </c>
      <c r="JO268" s="29">
        <v>32.333068957000002</v>
      </c>
      <c r="JP268" s="29">
        <v>12.066318603377853</v>
      </c>
      <c r="JQ268" s="29">
        <v>8.6723007614965955</v>
      </c>
      <c r="JR268" s="29">
        <v>8.1892814382686581</v>
      </c>
      <c r="JS268" s="29">
        <v>32.401849089999999</v>
      </c>
      <c r="JT268" s="29">
        <v>11.819898861993069</v>
      </c>
      <c r="JU268" s="29">
        <v>8.4951940414518567</v>
      </c>
      <c r="JV268" s="29">
        <v>7.554033305587879</v>
      </c>
      <c r="JW268" s="29">
        <v>32.351501825</v>
      </c>
      <c r="JX268" s="29">
        <v>11.762809686254721</v>
      </c>
      <c r="JY268" s="29">
        <v>8.4541629267844325</v>
      </c>
      <c r="JZ268" s="29">
        <v>7.9784032129080131</v>
      </c>
    </row>
    <row r="269" spans="1:286" ht="15" thickBot="1" x14ac:dyDescent="0.4">
      <c r="A269" s="2"/>
      <c r="B269" s="74" t="s">
        <v>479</v>
      </c>
      <c r="C269" s="74" t="s">
        <v>479</v>
      </c>
      <c r="D269" s="74" t="s">
        <v>855</v>
      </c>
      <c r="E269" s="87">
        <v>356777</v>
      </c>
      <c r="F269" s="84">
        <v>432926</v>
      </c>
      <c r="G269" s="22">
        <v>2.6914375645502386</v>
      </c>
      <c r="H269" s="22">
        <v>0.43657758276824887</v>
      </c>
      <c r="I269" s="22">
        <v>0.31847726837580376</v>
      </c>
      <c r="J269" s="22">
        <v>2.6914375645502386</v>
      </c>
      <c r="K269" s="22">
        <v>2.6914375645502386</v>
      </c>
      <c r="L269" s="22">
        <v>0.43657758276824887</v>
      </c>
      <c r="M269" s="22">
        <v>0.31847726837580376</v>
      </c>
      <c r="N269" s="22">
        <v>2.6914375645502386</v>
      </c>
      <c r="O269" s="22">
        <v>2.6914375645502386</v>
      </c>
      <c r="P269" s="22">
        <v>0.43657758276824887</v>
      </c>
      <c r="Q269" s="22">
        <v>0.31847726837580376</v>
      </c>
      <c r="R269" s="22">
        <v>2.6914375645502386</v>
      </c>
      <c r="S269" s="22">
        <v>2.6914375645502386</v>
      </c>
      <c r="T269" s="22">
        <v>0.43657758276824887</v>
      </c>
      <c r="U269" s="22">
        <v>0.31847726837580376</v>
      </c>
      <c r="V269" s="22">
        <v>2.6914375645502386</v>
      </c>
      <c r="W269" s="22">
        <v>2.6914375645502386</v>
      </c>
      <c r="X269" s="22">
        <v>0.43657758276824887</v>
      </c>
      <c r="Y269" s="22">
        <v>0.31847726837580376</v>
      </c>
      <c r="Z269" s="22">
        <v>2.6914375645502386</v>
      </c>
      <c r="AA269" s="22">
        <v>2.6914375645502386</v>
      </c>
      <c r="AB269" s="22">
        <v>0.43657758276824887</v>
      </c>
      <c r="AC269" s="22">
        <v>0.31847726837580376</v>
      </c>
      <c r="AD269" s="22">
        <v>2.6914375645502386</v>
      </c>
      <c r="AE269" s="22">
        <v>2.6914375645502386</v>
      </c>
      <c r="AF269" s="22">
        <v>0.43657758276824887</v>
      </c>
      <c r="AG269" s="22">
        <v>0.31847726837580376</v>
      </c>
      <c r="AH269" s="22">
        <v>2.6914375645502386</v>
      </c>
      <c r="AI269" s="22">
        <v>2.6914375645502386</v>
      </c>
      <c r="AJ269" s="22">
        <v>0.43657758276824887</v>
      </c>
      <c r="AK269" s="22">
        <v>0.31847726837580376</v>
      </c>
      <c r="AL269" s="22">
        <v>2.6914375645502386</v>
      </c>
      <c r="AM269" s="22">
        <v>2.6914375645502386</v>
      </c>
      <c r="AN269" s="22">
        <v>0.43657758276824887</v>
      </c>
      <c r="AO269" s="22">
        <v>0.31847726837580376</v>
      </c>
      <c r="AP269" s="22">
        <v>2.6914375645502386</v>
      </c>
      <c r="AQ269" s="22">
        <v>2.6914375645502386</v>
      </c>
      <c r="AR269" s="22">
        <v>0.43657758276824887</v>
      </c>
      <c r="AS269" s="22">
        <v>0.31847726837580376</v>
      </c>
      <c r="AT269" s="22">
        <v>2.6914375645502386</v>
      </c>
      <c r="AU269" s="22">
        <v>2.6914375645502386</v>
      </c>
      <c r="AV269" s="22">
        <v>0.43657758276824887</v>
      </c>
      <c r="AW269" s="22">
        <v>0.31847726837580376</v>
      </c>
      <c r="AX269" s="22">
        <v>2.6914375645502386</v>
      </c>
      <c r="AY269" s="22">
        <v>31.081776262684212</v>
      </c>
      <c r="AZ269" s="22">
        <v>6.456066603817419</v>
      </c>
      <c r="BA269" s="22">
        <v>4.7096107028644241</v>
      </c>
      <c r="BB269" s="22">
        <v>14.496146921871542</v>
      </c>
      <c r="BC269" s="22">
        <v>32.206259555684213</v>
      </c>
      <c r="BD269" s="22">
        <v>19.538073459433058</v>
      </c>
      <c r="BE269" s="22">
        <v>14.252752569728532</v>
      </c>
      <c r="BF269" s="22">
        <v>13.380016545989378</v>
      </c>
      <c r="BG269" s="22">
        <v>33.320057631684215</v>
      </c>
      <c r="BH269" s="22">
        <v>23.546390380788235</v>
      </c>
      <c r="BI269" s="22">
        <v>17.176763958044251</v>
      </c>
      <c r="BJ269" s="22">
        <v>12.752429522284604</v>
      </c>
      <c r="BK269" s="25">
        <v>2.6914375645502386</v>
      </c>
      <c r="BL269" s="25">
        <v>0.43657758276824887</v>
      </c>
      <c r="BM269" s="25">
        <v>0.31847726837580376</v>
      </c>
      <c r="BN269" s="25">
        <v>2.6914375645502386</v>
      </c>
      <c r="BO269" s="25">
        <v>2.6914375645502386</v>
      </c>
      <c r="BP269" s="25">
        <v>0.43657758276824887</v>
      </c>
      <c r="BQ269" s="25">
        <v>0.31847726837580376</v>
      </c>
      <c r="BR269" s="25">
        <v>2.6914375645502386</v>
      </c>
      <c r="BS269" s="25">
        <v>2.6914375645502386</v>
      </c>
      <c r="BT269" s="25">
        <v>0.43657758276824887</v>
      </c>
      <c r="BU269" s="25">
        <v>0.31847726837580376</v>
      </c>
      <c r="BV269" s="25">
        <v>2.6914375645502386</v>
      </c>
      <c r="BW269" s="25">
        <v>2.6914375645502386</v>
      </c>
      <c r="BX269" s="25">
        <v>0.43657758276824887</v>
      </c>
      <c r="BY269" s="25">
        <v>0.31847726837580376</v>
      </c>
      <c r="BZ269" s="25">
        <v>2.6914375645502386</v>
      </c>
      <c r="CA269" s="25">
        <v>2.6914375645502386</v>
      </c>
      <c r="CB269" s="25">
        <v>0.43657758276824887</v>
      </c>
      <c r="CC269" s="25">
        <v>0.31847726837580376</v>
      </c>
      <c r="CD269" s="25">
        <v>2.6914375645502386</v>
      </c>
      <c r="CE269" s="25">
        <v>2.6914375645502386</v>
      </c>
      <c r="CF269" s="25">
        <v>0.43657758276824887</v>
      </c>
      <c r="CG269" s="25">
        <v>0.31847726837580376</v>
      </c>
      <c r="CH269" s="25">
        <v>2.6914375645502386</v>
      </c>
      <c r="CI269" s="25">
        <v>2.6914375645502386</v>
      </c>
      <c r="CJ269" s="25">
        <v>0.43657758276824887</v>
      </c>
      <c r="CK269" s="25">
        <v>0.31847726837580376</v>
      </c>
      <c r="CL269" s="25">
        <v>2.6914375645502386</v>
      </c>
      <c r="CM269" s="25">
        <v>2.6914375645502386</v>
      </c>
      <c r="CN269" s="25">
        <v>0.43657758276824887</v>
      </c>
      <c r="CO269" s="25">
        <v>0.31847726837580376</v>
      </c>
      <c r="CP269" s="25">
        <v>2.6914375645502386</v>
      </c>
      <c r="CQ269" s="25">
        <v>2.6914375645502386</v>
      </c>
      <c r="CR269" s="25">
        <v>0.43657758276824887</v>
      </c>
      <c r="CS269" s="25">
        <v>0.31847726837580376</v>
      </c>
      <c r="CT269" s="25">
        <v>2.6914375645502386</v>
      </c>
      <c r="CU269" s="25">
        <v>2.6914375645502386</v>
      </c>
      <c r="CV269" s="25">
        <v>0.43657758276824887</v>
      </c>
      <c r="CW269" s="25">
        <v>0.31847726837580376</v>
      </c>
      <c r="CX269" s="25">
        <v>2.6914375645502386</v>
      </c>
      <c r="CY269" s="25">
        <v>2.6914375645502386</v>
      </c>
      <c r="CZ269" s="25">
        <v>0.43657758276824887</v>
      </c>
      <c r="DA269" s="25">
        <v>0.31847726837580376</v>
      </c>
      <c r="DB269" s="25">
        <v>2.6914375645502386</v>
      </c>
      <c r="DC269" s="25">
        <v>20.021833409150673</v>
      </c>
      <c r="DD269" s="25">
        <v>3.2477378437037148</v>
      </c>
      <c r="DE269" s="25">
        <v>2.3691795403350842</v>
      </c>
      <c r="DF269" s="25">
        <v>19.036159270524386</v>
      </c>
      <c r="DG269" s="25">
        <v>30.167976425684213</v>
      </c>
      <c r="DH269" s="25">
        <v>12.109221638716262</v>
      </c>
      <c r="DI269" s="25">
        <v>8.8335085947431811</v>
      </c>
      <c r="DJ269" s="25">
        <v>18.537774652907792</v>
      </c>
      <c r="DK269" s="25">
        <v>30.871872645684213</v>
      </c>
      <c r="DL269" s="25">
        <v>15.057178415793521</v>
      </c>
      <c r="DM269" s="25">
        <v>10.984002020677702</v>
      </c>
      <c r="DN269" s="25">
        <v>18.452212795896386</v>
      </c>
      <c r="DO269" s="27">
        <v>2.6914375645502386</v>
      </c>
      <c r="DP269" s="27">
        <v>0.43657758276824887</v>
      </c>
      <c r="DQ269" s="27">
        <v>0.31847726837580376</v>
      </c>
      <c r="DR269" s="27">
        <v>2.6914375645502386</v>
      </c>
      <c r="DS269" s="27">
        <v>2.6914375645502386</v>
      </c>
      <c r="DT269" s="27">
        <v>0.43657758276824887</v>
      </c>
      <c r="DU269" s="27">
        <v>0.31847726837580376</v>
      </c>
      <c r="DV269" s="27">
        <v>2.6914375645502386</v>
      </c>
      <c r="DW269" s="27">
        <v>2.6914375645502386</v>
      </c>
      <c r="DX269" s="27">
        <v>0.43657758276824887</v>
      </c>
      <c r="DY269" s="27">
        <v>0.31847726837580376</v>
      </c>
      <c r="DZ269" s="27">
        <v>2.6914375645502386</v>
      </c>
      <c r="EA269" s="27">
        <v>2.6914375645502386</v>
      </c>
      <c r="EB269" s="27">
        <v>0.43657758276824887</v>
      </c>
      <c r="EC269" s="27">
        <v>0.31847726837580376</v>
      </c>
      <c r="ED269" s="27">
        <v>2.6914375645502386</v>
      </c>
      <c r="EE269" s="27">
        <v>2.6914375645502386</v>
      </c>
      <c r="EF269" s="27">
        <v>0.43657758276824887</v>
      </c>
      <c r="EG269" s="27">
        <v>0.31847726837580376</v>
      </c>
      <c r="EH269" s="27">
        <v>2.6914375645502386</v>
      </c>
      <c r="EI269" s="27">
        <v>2.6914375645502386</v>
      </c>
      <c r="EJ269" s="27">
        <v>0.43657758276824887</v>
      </c>
      <c r="EK269" s="27">
        <v>0.31847726837580376</v>
      </c>
      <c r="EL269" s="27">
        <v>2.6914375645502386</v>
      </c>
      <c r="EM269" s="27">
        <v>2.6914375645502386</v>
      </c>
      <c r="EN269" s="27">
        <v>0.43657758276824887</v>
      </c>
      <c r="EO269" s="27">
        <v>0.31847726837580376</v>
      </c>
      <c r="EP269" s="27">
        <v>2.6914375645502386</v>
      </c>
      <c r="EQ269" s="27">
        <v>2.6914375645502386</v>
      </c>
      <c r="ER269" s="27">
        <v>0.43657758276824887</v>
      </c>
      <c r="ES269" s="27">
        <v>0.31847726837580376</v>
      </c>
      <c r="ET269" s="27">
        <v>2.6914375645502386</v>
      </c>
      <c r="EU269" s="27">
        <v>2.6914375645502386</v>
      </c>
      <c r="EV269" s="27">
        <v>0.43657758276824887</v>
      </c>
      <c r="EW269" s="27">
        <v>0.31847726837580376</v>
      </c>
      <c r="EX269" s="27">
        <v>2.6914375645502386</v>
      </c>
      <c r="EY269" s="27">
        <v>2.6914375645502386</v>
      </c>
      <c r="EZ269" s="27">
        <v>0.43657758276824887</v>
      </c>
      <c r="FA269" s="27">
        <v>0.31847726837580376</v>
      </c>
      <c r="FB269" s="27">
        <v>2.6914375645502386</v>
      </c>
      <c r="FC269" s="27">
        <v>2.6914375645502386</v>
      </c>
      <c r="FD269" s="27">
        <v>0.43657758276824887</v>
      </c>
      <c r="FE269" s="27">
        <v>0.31847726837580376</v>
      </c>
      <c r="FF269" s="27">
        <v>2.6914375645502386</v>
      </c>
      <c r="FG269" s="27">
        <v>30.336579609684211</v>
      </c>
      <c r="FH269" s="27">
        <v>6.5167156239437292</v>
      </c>
      <c r="FI269" s="27">
        <v>4.7538533186602736</v>
      </c>
      <c r="FJ269" s="27">
        <v>15.251958901633703</v>
      </c>
      <c r="FK269" s="27">
        <v>31.240610338684213</v>
      </c>
      <c r="FL269" s="27">
        <v>19.621989782533639</v>
      </c>
      <c r="FM269" s="27">
        <v>14.313968359104969</v>
      </c>
      <c r="FN269" s="27">
        <v>14.344753482375722</v>
      </c>
      <c r="FO269" s="27">
        <v>31.985389439684212</v>
      </c>
      <c r="FP269" s="27">
        <v>23.665098813785889</v>
      </c>
      <c r="FQ269" s="27">
        <v>17.263360107197272</v>
      </c>
      <c r="FR269" s="27">
        <v>14.110782427693646</v>
      </c>
      <c r="FS269" s="28">
        <v>2.6914375645502386</v>
      </c>
      <c r="FT269" s="28">
        <v>0.43657758276824887</v>
      </c>
      <c r="FU269" s="28">
        <v>0.31847726837580376</v>
      </c>
      <c r="FV269" s="28">
        <v>2.6914375645502386</v>
      </c>
      <c r="FW269" s="28">
        <v>2.6914375645502386</v>
      </c>
      <c r="FX269" s="28">
        <v>0.43657758276824887</v>
      </c>
      <c r="FY269" s="28">
        <v>0.31847726837580376</v>
      </c>
      <c r="FZ269" s="28">
        <v>2.6914375645502386</v>
      </c>
      <c r="GA269" s="28">
        <v>2.6914375645502386</v>
      </c>
      <c r="GB269" s="28">
        <v>0.43657758276824887</v>
      </c>
      <c r="GC269" s="28">
        <v>0.31847726837580376</v>
      </c>
      <c r="GD269" s="28">
        <v>2.6914375645502386</v>
      </c>
      <c r="GE269" s="28">
        <v>2.6914375645502386</v>
      </c>
      <c r="GF269" s="28">
        <v>0.43657758276824887</v>
      </c>
      <c r="GG269" s="28">
        <v>0.31847726837580376</v>
      </c>
      <c r="GH269" s="28">
        <v>2.6914375645502386</v>
      </c>
      <c r="GI269" s="28">
        <v>2.6914375645502386</v>
      </c>
      <c r="GJ269" s="28">
        <v>0.43657758276824887</v>
      </c>
      <c r="GK269" s="28">
        <v>0.31847726837580376</v>
      </c>
      <c r="GL269" s="28">
        <v>2.6914375645502386</v>
      </c>
      <c r="GM269" s="28">
        <v>2.6914375645502386</v>
      </c>
      <c r="GN269" s="28">
        <v>0.43657758276824887</v>
      </c>
      <c r="GO269" s="28">
        <v>0.31847726837580376</v>
      </c>
      <c r="GP269" s="28">
        <v>2.6914375645502386</v>
      </c>
      <c r="GQ269" s="28">
        <v>2.6914375645502386</v>
      </c>
      <c r="GR269" s="28">
        <v>0.43657758276824887</v>
      </c>
      <c r="GS269" s="28">
        <v>0.31847726837580376</v>
      </c>
      <c r="GT269" s="28">
        <v>2.6914375645502386</v>
      </c>
      <c r="GU269" s="28">
        <v>2.6914375645502386</v>
      </c>
      <c r="GV269" s="28">
        <v>0.43657758276824887</v>
      </c>
      <c r="GW269" s="28">
        <v>0.31847726837580376</v>
      </c>
      <c r="GX269" s="28">
        <v>2.6914375645502386</v>
      </c>
      <c r="GY269" s="28">
        <v>2.6914375645502386</v>
      </c>
      <c r="GZ269" s="28">
        <v>0.43657758276824887</v>
      </c>
      <c r="HA269" s="28">
        <v>0.31847726837580376</v>
      </c>
      <c r="HB269" s="28">
        <v>2.6914375645502386</v>
      </c>
      <c r="HC269" s="28">
        <v>2.6914375645502386</v>
      </c>
      <c r="HD269" s="28">
        <v>0.43657758276824887</v>
      </c>
      <c r="HE269" s="28">
        <v>0.31847726837580376</v>
      </c>
      <c r="HF269" s="28">
        <v>2.6914375645502386</v>
      </c>
      <c r="HG269" s="28">
        <v>2.6914375645502386</v>
      </c>
      <c r="HH269" s="28">
        <v>0.43657758276824887</v>
      </c>
      <c r="HI269" s="28">
        <v>0.31847726837580376</v>
      </c>
      <c r="HJ269" s="28">
        <v>2.6914375645502386</v>
      </c>
      <c r="HK269" s="28">
        <v>33.588880301684213</v>
      </c>
      <c r="HL269" s="28">
        <v>5.554998578490979</v>
      </c>
      <c r="HM269" s="28">
        <v>4.0522941235129872</v>
      </c>
      <c r="HN269" s="28">
        <v>10.362007772005317</v>
      </c>
      <c r="HO269" s="28">
        <v>34.981995263684212</v>
      </c>
      <c r="HP269" s="28">
        <v>18.120958712823761</v>
      </c>
      <c r="HQ269" s="28">
        <v>13.218987091864372</v>
      </c>
      <c r="HR269" s="28">
        <v>7.1353587077702727</v>
      </c>
      <c r="HS269" s="28">
        <v>35.611484443684212</v>
      </c>
      <c r="HT269" s="28">
        <v>21.924043434299307</v>
      </c>
      <c r="HU269" s="28">
        <v>15.993284447714256</v>
      </c>
      <c r="HV269" s="28">
        <v>5.1086405551847776</v>
      </c>
      <c r="HW269" s="29">
        <v>2.6914375645502386</v>
      </c>
      <c r="HX269" s="29">
        <v>0.43657758276824887</v>
      </c>
      <c r="HY269" s="29">
        <v>0.31847726837580376</v>
      </c>
      <c r="HZ269" s="29">
        <v>2.6914375645502386</v>
      </c>
      <c r="IA269" s="29">
        <v>2.6914375645502386</v>
      </c>
      <c r="IB269" s="29">
        <v>0.43657758276824887</v>
      </c>
      <c r="IC269" s="29">
        <v>0.31847726837580376</v>
      </c>
      <c r="ID269" s="29">
        <v>2.6914375645502386</v>
      </c>
      <c r="IE269" s="29">
        <v>2.6914375645502386</v>
      </c>
      <c r="IF269" s="29">
        <v>0.43657758276824887</v>
      </c>
      <c r="IG269" s="29">
        <v>0.31847726837580376</v>
      </c>
      <c r="IH269" s="29">
        <v>2.6914375645502386</v>
      </c>
      <c r="II269" s="29">
        <v>2.6914375645502386</v>
      </c>
      <c r="IJ269" s="29">
        <v>0.43657758276824887</v>
      </c>
      <c r="IK269" s="29">
        <v>0.31847726837580376</v>
      </c>
      <c r="IL269" s="29">
        <v>2.6914375645502386</v>
      </c>
      <c r="IM269" s="29">
        <v>2.6914375645502386</v>
      </c>
      <c r="IN269" s="29">
        <v>0.43657758276824887</v>
      </c>
      <c r="IO269" s="29">
        <v>0.31847726837580376</v>
      </c>
      <c r="IP269" s="29">
        <v>2.6914375645502386</v>
      </c>
      <c r="IQ269" s="29">
        <v>2.6914375645502386</v>
      </c>
      <c r="IR269" s="29">
        <v>0.43657758276824887</v>
      </c>
      <c r="IS269" s="29">
        <v>0.31847726837580376</v>
      </c>
      <c r="IT269" s="29">
        <v>2.6914375645502386</v>
      </c>
      <c r="IU269" s="29">
        <v>2.6914375645502386</v>
      </c>
      <c r="IV269" s="29">
        <v>0.43657758276824887</v>
      </c>
      <c r="IW269" s="29">
        <v>0.31847726837580376</v>
      </c>
      <c r="IX269" s="29">
        <v>2.6914375645502386</v>
      </c>
      <c r="IY269" s="29">
        <v>2.6914375645502386</v>
      </c>
      <c r="IZ269" s="29">
        <v>0.43657758276824887</v>
      </c>
      <c r="JA269" s="29">
        <v>0.31847726837580376</v>
      </c>
      <c r="JB269" s="29">
        <v>2.6914375645502386</v>
      </c>
      <c r="JC269" s="29">
        <v>2.6914375645502386</v>
      </c>
      <c r="JD269" s="29">
        <v>0.43657758276824887</v>
      </c>
      <c r="JE269" s="29">
        <v>0.31847726837580376</v>
      </c>
      <c r="JF269" s="29">
        <v>2.6914375645502386</v>
      </c>
      <c r="JG269" s="29">
        <v>2.6914375645502386</v>
      </c>
      <c r="JH269" s="29">
        <v>0.43657758276824887</v>
      </c>
      <c r="JI269" s="29">
        <v>0.31847726837580376</v>
      </c>
      <c r="JJ269" s="29">
        <v>2.6914375645502386</v>
      </c>
      <c r="JK269" s="29">
        <v>32.166308237684213</v>
      </c>
      <c r="JL269" s="29">
        <v>20.798279359075856</v>
      </c>
      <c r="JM269" s="29">
        <v>15.172055228294857</v>
      </c>
      <c r="JN269" s="29">
        <v>11.996204478595292</v>
      </c>
      <c r="JO269" s="29">
        <v>34.099925303684216</v>
      </c>
      <c r="JP269" s="29">
        <v>20.464986718467522</v>
      </c>
      <c r="JQ269" s="29">
        <v>14.928922887239574</v>
      </c>
      <c r="JR269" s="29">
        <v>8.102343352373687</v>
      </c>
      <c r="JS269" s="29">
        <v>34.937547773684216</v>
      </c>
      <c r="JT269" s="29">
        <v>22.703120220897613</v>
      </c>
      <c r="JU269" s="29">
        <v>16.561610116837166</v>
      </c>
      <c r="JV269" s="29">
        <v>5.9144486807282632</v>
      </c>
      <c r="JW269" s="29">
        <v>34.994349643684217</v>
      </c>
      <c r="JX269" s="29">
        <v>22.686396652263692</v>
      </c>
      <c r="JY269" s="29">
        <v>16.54941050635269</v>
      </c>
      <c r="JZ269" s="29">
        <v>6.3780554656647155</v>
      </c>
    </row>
    <row r="270" spans="1:286" ht="15" thickBot="1" x14ac:dyDescent="0.4">
      <c r="A270" s="2"/>
      <c r="B270" s="74" t="s">
        <v>737</v>
      </c>
      <c r="C270" s="74" t="s">
        <v>500</v>
      </c>
      <c r="D270" s="74" t="s">
        <v>852</v>
      </c>
      <c r="E270" s="87">
        <v>332562</v>
      </c>
      <c r="F270" s="84">
        <v>434929</v>
      </c>
      <c r="G270" s="22">
        <v>30.489431259</v>
      </c>
      <c r="H270" s="22">
        <v>12.250179497407261</v>
      </c>
      <c r="I270" s="22">
        <v>8.9363353901717542</v>
      </c>
      <c r="J270" s="22">
        <v>16.752554714878741</v>
      </c>
      <c r="K270" s="22">
        <v>30.456885888999999</v>
      </c>
      <c r="L270" s="22">
        <v>12.115469450722886</v>
      </c>
      <c r="M270" s="22">
        <v>8.8380662866168187</v>
      </c>
      <c r="N270" s="22">
        <v>16.674306428730844</v>
      </c>
      <c r="O270" s="22">
        <v>30.467283543000001</v>
      </c>
      <c r="P270" s="22">
        <v>12.067514696146683</v>
      </c>
      <c r="Q270" s="22">
        <v>8.8030839608037947</v>
      </c>
      <c r="R270" s="22">
        <v>16.56209828534201</v>
      </c>
      <c r="S270" s="22">
        <v>30.505398138</v>
      </c>
      <c r="T270" s="22">
        <v>11.990993419787431</v>
      </c>
      <c r="U270" s="22">
        <v>8.7472627550675828</v>
      </c>
      <c r="V270" s="22">
        <v>16.31203649032399</v>
      </c>
      <c r="W270" s="22">
        <v>30.554083818999999</v>
      </c>
      <c r="X270" s="22">
        <v>11.884922110723041</v>
      </c>
      <c r="Y270" s="22">
        <v>8.6698852118834537</v>
      </c>
      <c r="Z270" s="22">
        <v>16.097106039806253</v>
      </c>
      <c r="AA270" s="22">
        <v>30.609676806</v>
      </c>
      <c r="AB270" s="22">
        <v>11.801698516926072</v>
      </c>
      <c r="AC270" s="22">
        <v>8.6091747588894769</v>
      </c>
      <c r="AD270" s="22">
        <v>15.806269159059902</v>
      </c>
      <c r="AE270" s="22">
        <v>30.670212423999999</v>
      </c>
      <c r="AF270" s="22">
        <v>11.698643078766182</v>
      </c>
      <c r="AG270" s="22">
        <v>8.5339972515417024</v>
      </c>
      <c r="AH270" s="22">
        <v>15.544953456365196</v>
      </c>
      <c r="AI270" s="22">
        <v>30.739635889999999</v>
      </c>
      <c r="AJ270" s="22">
        <v>11.590945193945988</v>
      </c>
      <c r="AK270" s="22">
        <v>8.4554331439897243</v>
      </c>
      <c r="AL270" s="22">
        <v>15.238581964223314</v>
      </c>
      <c r="AM270" s="22">
        <v>30.817001088000001</v>
      </c>
      <c r="AN270" s="22">
        <v>11.476324905327877</v>
      </c>
      <c r="AO270" s="22">
        <v>8.3718192392443687</v>
      </c>
      <c r="AP270" s="22">
        <v>14.938190592773195</v>
      </c>
      <c r="AQ270" s="22">
        <v>30.911556640000001</v>
      </c>
      <c r="AR270" s="22">
        <v>11.345229089339783</v>
      </c>
      <c r="AS270" s="22">
        <v>8.2761866666632233</v>
      </c>
      <c r="AT270" s="22">
        <v>14.525580184957873</v>
      </c>
      <c r="AU270" s="22">
        <v>31.288298844</v>
      </c>
      <c r="AV270" s="22">
        <v>10.893333331426241</v>
      </c>
      <c r="AW270" s="22">
        <v>7.9465350027863018</v>
      </c>
      <c r="AX270" s="22">
        <v>13.279775287056756</v>
      </c>
      <c r="AY270" s="22">
        <v>31.545345987000001</v>
      </c>
      <c r="AZ270" s="22">
        <v>10.712222890084504</v>
      </c>
      <c r="BA270" s="22">
        <v>7.8144174573385525</v>
      </c>
      <c r="BB270" s="22">
        <v>12.799098369930267</v>
      </c>
      <c r="BC270" s="22">
        <v>31.680174066999999</v>
      </c>
      <c r="BD270" s="22">
        <v>10.779992294776745</v>
      </c>
      <c r="BE270" s="22">
        <v>7.8638542945416567</v>
      </c>
      <c r="BF270" s="22">
        <v>12.901369172103578</v>
      </c>
      <c r="BG270" s="22">
        <v>31.735565573999999</v>
      </c>
      <c r="BH270" s="22">
        <v>10.869588076471146</v>
      </c>
      <c r="BI270" s="22">
        <v>7.9292131698899926</v>
      </c>
      <c r="BJ270" s="22">
        <v>13.282373580748207</v>
      </c>
      <c r="BK270" s="25">
        <v>30.489275114999998</v>
      </c>
      <c r="BL270" s="25">
        <v>12.250179497407256</v>
      </c>
      <c r="BM270" s="25">
        <v>8.9363353901717506</v>
      </c>
      <c r="BN270" s="25">
        <v>16.752554714878741</v>
      </c>
      <c r="BO270" s="25">
        <v>30.458569878999999</v>
      </c>
      <c r="BP270" s="25">
        <v>12.163942604775215</v>
      </c>
      <c r="BQ270" s="25">
        <v>8.8734267776302556</v>
      </c>
      <c r="BR270" s="25">
        <v>16.741169748672377</v>
      </c>
      <c r="BS270" s="25">
        <v>30.457394835999999</v>
      </c>
      <c r="BT270" s="25">
        <v>12.156896050579842</v>
      </c>
      <c r="BU270" s="25">
        <v>8.8682864144504201</v>
      </c>
      <c r="BV270" s="25">
        <v>16.680187716690241</v>
      </c>
      <c r="BW270" s="25">
        <v>30.472687564000001</v>
      </c>
      <c r="BX270" s="25">
        <v>12.076821883725309</v>
      </c>
      <c r="BY270" s="25">
        <v>8.809873424563035</v>
      </c>
      <c r="BZ270" s="25">
        <v>16.541182009124675</v>
      </c>
      <c r="CA270" s="25">
        <v>30.491591394</v>
      </c>
      <c r="CB270" s="25">
        <v>12.026577785729049</v>
      </c>
      <c r="CC270" s="25">
        <v>8.7732210545984763</v>
      </c>
      <c r="CD270" s="25">
        <v>16.495360292278008</v>
      </c>
      <c r="CE270" s="25">
        <v>30.519734093</v>
      </c>
      <c r="CF270" s="25">
        <v>11.948708031387557</v>
      </c>
      <c r="CG270" s="25">
        <v>8.7164161529484119</v>
      </c>
      <c r="CH270" s="25">
        <v>16.323289988448266</v>
      </c>
      <c r="CI270" s="25">
        <v>30.560025854999999</v>
      </c>
      <c r="CJ270" s="25">
        <v>11.868011401717323</v>
      </c>
      <c r="CK270" s="25">
        <v>8.6575490851032164</v>
      </c>
      <c r="CL270" s="25">
        <v>16.153760915605421</v>
      </c>
      <c r="CM270" s="25">
        <v>30.611964506</v>
      </c>
      <c r="CN270" s="25">
        <v>11.782369459732323</v>
      </c>
      <c r="CO270" s="25">
        <v>8.5950744807755335</v>
      </c>
      <c r="CP270" s="25">
        <v>15.925086375065389</v>
      </c>
      <c r="CQ270" s="25">
        <v>30.675376502999999</v>
      </c>
      <c r="CR270" s="25">
        <v>11.717678034173961</v>
      </c>
      <c r="CS270" s="25">
        <v>8.5478829864974131</v>
      </c>
      <c r="CT270" s="25">
        <v>15.695458826668586</v>
      </c>
      <c r="CU270" s="25">
        <v>30.749081939</v>
      </c>
      <c r="CV270" s="25">
        <v>11.632620725772773</v>
      </c>
      <c r="CW270" s="25">
        <v>8.4858348642295596</v>
      </c>
      <c r="CX270" s="25">
        <v>15.407424625952741</v>
      </c>
      <c r="CY270" s="25">
        <v>30.860534679000001</v>
      </c>
      <c r="CZ270" s="25">
        <v>11.451920802082478</v>
      </c>
      <c r="DA270" s="25">
        <v>8.3540167856931031</v>
      </c>
      <c r="DB270" s="25">
        <v>14.697082104302892</v>
      </c>
      <c r="DC270" s="25">
        <v>30.943920721000001</v>
      </c>
      <c r="DD270" s="25">
        <v>11.367699175804018</v>
      </c>
      <c r="DE270" s="25">
        <v>8.2925782818989902</v>
      </c>
      <c r="DF270" s="25">
        <v>14.237278968294744</v>
      </c>
      <c r="DG270" s="25">
        <v>30.988360528000001</v>
      </c>
      <c r="DH270" s="25">
        <v>11.42670933853624</v>
      </c>
      <c r="DI270" s="25">
        <v>8.3356253740428521</v>
      </c>
      <c r="DJ270" s="25">
        <v>14.063968477011477</v>
      </c>
      <c r="DK270" s="25">
        <v>31.007362458999999</v>
      </c>
      <c r="DL270" s="25">
        <v>11.443402346864353</v>
      </c>
      <c r="DM270" s="25">
        <v>8.3478026912097167</v>
      </c>
      <c r="DN270" s="25">
        <v>14.004400981473184</v>
      </c>
      <c r="DO270" s="27">
        <v>30.489431259</v>
      </c>
      <c r="DP270" s="27">
        <v>12.250179497407261</v>
      </c>
      <c r="DQ270" s="27">
        <v>8.9363353901717542</v>
      </c>
      <c r="DR270" s="27">
        <v>16.752554714878741</v>
      </c>
      <c r="DS270" s="27">
        <v>30.456885889999999</v>
      </c>
      <c r="DT270" s="27">
        <v>12.11545015041367</v>
      </c>
      <c r="DU270" s="27">
        <v>8.8380522073099534</v>
      </c>
      <c r="DV270" s="27">
        <v>16.674306425725931</v>
      </c>
      <c r="DW270" s="27">
        <v>30.467283541</v>
      </c>
      <c r="DX270" s="27">
        <v>12.06758849220175</v>
      </c>
      <c r="DY270" s="27">
        <v>8.8031377939985394</v>
      </c>
      <c r="DZ270" s="27">
        <v>16.562098295348655</v>
      </c>
      <c r="EA270" s="27">
        <v>30.505398138</v>
      </c>
      <c r="EB270" s="27">
        <v>11.992307059546819</v>
      </c>
      <c r="EC270" s="27">
        <v>8.7482210369828994</v>
      </c>
      <c r="ED270" s="27">
        <v>16.31203649032399</v>
      </c>
      <c r="EE270" s="27">
        <v>30.55408383</v>
      </c>
      <c r="EF270" s="27">
        <v>11.886761734367282</v>
      </c>
      <c r="EG270" s="27">
        <v>8.6712271917197583</v>
      </c>
      <c r="EH270" s="27">
        <v>16.097105969786909</v>
      </c>
      <c r="EI270" s="27">
        <v>30.609676792999998</v>
      </c>
      <c r="EJ270" s="27">
        <v>11.801792417025778</v>
      </c>
      <c r="EK270" s="27">
        <v>8.6092432577048879</v>
      </c>
      <c r="EL270" s="27">
        <v>15.806269229179584</v>
      </c>
      <c r="EM270" s="27">
        <v>30.670212423999999</v>
      </c>
      <c r="EN270" s="27">
        <v>11.697048397182398</v>
      </c>
      <c r="EO270" s="27">
        <v>8.5328339535282947</v>
      </c>
      <c r="EP270" s="27">
        <v>15.544953456365196</v>
      </c>
      <c r="EQ270" s="27">
        <v>30.739635889999999</v>
      </c>
      <c r="ER270" s="27">
        <v>11.589425868470494</v>
      </c>
      <c r="ES270" s="27">
        <v>8.4543248172081693</v>
      </c>
      <c r="ET270" s="27">
        <v>15.238581964223314</v>
      </c>
      <c r="EU270" s="27">
        <v>30.817001088000001</v>
      </c>
      <c r="EV270" s="27">
        <v>11.474866718028805</v>
      </c>
      <c r="EW270" s="27">
        <v>8.3707555119113159</v>
      </c>
      <c r="EX270" s="27">
        <v>14.938190592773195</v>
      </c>
      <c r="EY270" s="27">
        <v>30.903582630999999</v>
      </c>
      <c r="EZ270" s="27">
        <v>11.351561990463241</v>
      </c>
      <c r="FA270" s="27">
        <v>8.2808064298629382</v>
      </c>
      <c r="FB270" s="27">
        <v>14.565419686943926</v>
      </c>
      <c r="FC270" s="27">
        <v>31.246381707000001</v>
      </c>
      <c r="FD270" s="27">
        <v>10.924001970664579</v>
      </c>
      <c r="FE270" s="27">
        <v>7.9689073481263817</v>
      </c>
      <c r="FF270" s="27">
        <v>13.44809209139097</v>
      </c>
      <c r="FG270" s="27">
        <v>31.483482961</v>
      </c>
      <c r="FH270" s="27">
        <v>10.754565441471186</v>
      </c>
      <c r="FI270" s="27">
        <v>7.8453057590607482</v>
      </c>
      <c r="FJ270" s="27">
        <v>13.000808868871417</v>
      </c>
      <c r="FK270" s="27">
        <v>31.611276318000002</v>
      </c>
      <c r="FL270" s="27">
        <v>10.821967944833634</v>
      </c>
      <c r="FM270" s="27">
        <v>7.8944749468519557</v>
      </c>
      <c r="FN270" s="27">
        <v>13.083779198338018</v>
      </c>
      <c r="FO270" s="27">
        <v>31.667182322000002</v>
      </c>
      <c r="FP270" s="27">
        <v>10.908464213116162</v>
      </c>
      <c r="FQ270" s="27">
        <v>7.9575727703193202</v>
      </c>
      <c r="FR270" s="27">
        <v>13.429360955143006</v>
      </c>
      <c r="FS270" s="28">
        <v>30.489853743000001</v>
      </c>
      <c r="FT270" s="28">
        <v>12.250179497407261</v>
      </c>
      <c r="FU270" s="28">
        <v>8.9363353901717542</v>
      </c>
      <c r="FV270" s="28">
        <v>16.752554714878741</v>
      </c>
      <c r="FW270" s="28">
        <v>30.453857691</v>
      </c>
      <c r="FX270" s="28">
        <v>12.189311770298447</v>
      </c>
      <c r="FY270" s="28">
        <v>8.8919332306771182</v>
      </c>
      <c r="FZ270" s="28">
        <v>16.676568164304122</v>
      </c>
      <c r="GA270" s="28">
        <v>30.467279152</v>
      </c>
      <c r="GB270" s="28">
        <v>12.043706956127638</v>
      </c>
      <c r="GC270" s="28">
        <v>8.7857165459232842</v>
      </c>
      <c r="GD270" s="28">
        <v>16.586261628167001</v>
      </c>
      <c r="GE270" s="28">
        <v>30.516377630000001</v>
      </c>
      <c r="GF270" s="28">
        <v>11.818217975881726</v>
      </c>
      <c r="GG270" s="28">
        <v>8.6212254742053744</v>
      </c>
      <c r="GH270" s="28">
        <v>16.361850918160762</v>
      </c>
      <c r="GI270" s="28">
        <v>30.585845754000001</v>
      </c>
      <c r="GJ270" s="28">
        <v>11.433187499735684</v>
      </c>
      <c r="GK270" s="28">
        <v>8.3403511024456147</v>
      </c>
      <c r="GL270" s="28">
        <v>16.187419454548383</v>
      </c>
      <c r="GM270" s="28">
        <v>30.672589886000001</v>
      </c>
      <c r="GN270" s="28">
        <v>11.48735668364094</v>
      </c>
      <c r="GO270" s="28">
        <v>8.3798667679337573</v>
      </c>
      <c r="GP270" s="28">
        <v>15.938482160218472</v>
      </c>
      <c r="GQ270" s="28">
        <v>30.776305227000002</v>
      </c>
      <c r="GR270" s="28">
        <v>11.405791867167393</v>
      </c>
      <c r="GS270" s="28">
        <v>8.3203663699028816</v>
      </c>
      <c r="GT270" s="28">
        <v>15.707708734967069</v>
      </c>
      <c r="GU270" s="28">
        <v>30.899195409000001</v>
      </c>
      <c r="GV270" s="28">
        <v>11.263379945062317</v>
      </c>
      <c r="GW270" s="28">
        <v>8.2164788554579431</v>
      </c>
      <c r="GX270" s="28">
        <v>15.441717284878417</v>
      </c>
      <c r="GY270" s="28">
        <v>31.034610523000001</v>
      </c>
      <c r="GZ270" s="28">
        <v>11.131031303870557</v>
      </c>
      <c r="HA270" s="28">
        <v>8.1199323643331898</v>
      </c>
      <c r="HB270" s="28">
        <v>15.220760358193587</v>
      </c>
      <c r="HC270" s="28">
        <v>31.195817771000002</v>
      </c>
      <c r="HD270" s="28">
        <v>10.988289438128977</v>
      </c>
      <c r="HE270" s="28">
        <v>8.015804160599064</v>
      </c>
      <c r="HF270" s="28">
        <v>14.956106561660146</v>
      </c>
      <c r="HG270" s="28">
        <v>31.712957738</v>
      </c>
      <c r="HH270" s="28">
        <v>10.255340271117586</v>
      </c>
      <c r="HI270" s="28">
        <v>7.4811279477527881</v>
      </c>
      <c r="HJ270" s="28">
        <v>13.318364980981196</v>
      </c>
      <c r="HK270" s="28">
        <v>32.110745489000003</v>
      </c>
      <c r="HL270" s="28">
        <v>9.2303463059346829</v>
      </c>
      <c r="HM270" s="28">
        <v>6.7334091206355948</v>
      </c>
      <c r="HN270" s="28">
        <v>9.6029705870794473</v>
      </c>
      <c r="HO270" s="28">
        <v>32.288472243000001</v>
      </c>
      <c r="HP270" s="28">
        <v>8.5413037009681876</v>
      </c>
      <c r="HQ270" s="28">
        <v>6.2307621335117362</v>
      </c>
      <c r="HR270" s="28">
        <v>6.7511480406590358</v>
      </c>
      <c r="HS270" s="28">
        <v>32.354704939000001</v>
      </c>
      <c r="HT270" s="28">
        <v>8.0472543482613563</v>
      </c>
      <c r="HU270" s="28">
        <v>5.8703600091167489</v>
      </c>
      <c r="HV270" s="28">
        <v>4.8789130572316814</v>
      </c>
      <c r="HW270" s="29">
        <v>30.489853743000001</v>
      </c>
      <c r="HX270" s="29">
        <v>12.250179497407261</v>
      </c>
      <c r="HY270" s="29">
        <v>8.9363353901717542</v>
      </c>
      <c r="HZ270" s="29">
        <v>16.752554714878741</v>
      </c>
      <c r="IA270" s="29">
        <v>30.437597198999999</v>
      </c>
      <c r="IB270" s="29">
        <v>12.127891112402514</v>
      </c>
      <c r="IC270" s="29">
        <v>8.8471277158714585</v>
      </c>
      <c r="ID270" s="29">
        <v>16.73340680598276</v>
      </c>
      <c r="IE270" s="29">
        <v>30.46224333</v>
      </c>
      <c r="IF270" s="29">
        <v>12.058667962301529</v>
      </c>
      <c r="IG270" s="29">
        <v>8.7966303916324513</v>
      </c>
      <c r="IH270" s="29">
        <v>16.553286040255113</v>
      </c>
      <c r="II270" s="29">
        <v>30.508981517999999</v>
      </c>
      <c r="IJ270" s="29">
        <v>11.889143986126362</v>
      </c>
      <c r="IK270" s="29">
        <v>8.6729650112110956</v>
      </c>
      <c r="IL270" s="29">
        <v>16.329894438647177</v>
      </c>
      <c r="IM270" s="29">
        <v>30.575295171</v>
      </c>
      <c r="IN270" s="29">
        <v>11.705095770726448</v>
      </c>
      <c r="IO270" s="29">
        <v>8.5387044004890811</v>
      </c>
      <c r="IP270" s="29">
        <v>16.164104893127778</v>
      </c>
      <c r="IQ270" s="29">
        <v>30.652008743</v>
      </c>
      <c r="IR270" s="29">
        <v>11.548355738950617</v>
      </c>
      <c r="IS270" s="29">
        <v>8.424364729522507</v>
      </c>
      <c r="IT270" s="29">
        <v>15.953373227297849</v>
      </c>
      <c r="IU270" s="29">
        <v>30.744403212999998</v>
      </c>
      <c r="IV270" s="29">
        <v>11.396478902595996</v>
      </c>
      <c r="IW270" s="29">
        <v>8.3135726919078436</v>
      </c>
      <c r="IX270" s="29">
        <v>15.770689262536109</v>
      </c>
      <c r="IY270" s="29">
        <v>30.849713212000001</v>
      </c>
      <c r="IZ270" s="29">
        <v>11.293178991368142</v>
      </c>
      <c r="JA270" s="29">
        <v>8.2382168448606681</v>
      </c>
      <c r="JB270" s="29">
        <v>15.567831119003886</v>
      </c>
      <c r="JC270" s="29">
        <v>30.986980395</v>
      </c>
      <c r="JD270" s="29">
        <v>11.181631595967662</v>
      </c>
      <c r="JE270" s="29">
        <v>8.1568445729352028</v>
      </c>
      <c r="JF270" s="29">
        <v>15.276748307349914</v>
      </c>
      <c r="JG270" s="29">
        <v>31.145430885</v>
      </c>
      <c r="JH270" s="29">
        <v>10.934007590354774</v>
      </c>
      <c r="JI270" s="29">
        <v>7.9762063083870878</v>
      </c>
      <c r="JJ270" s="29">
        <v>14.33897598801383</v>
      </c>
      <c r="JK270" s="29">
        <v>31.637373425</v>
      </c>
      <c r="JL270" s="29">
        <v>9.9374033394250603</v>
      </c>
      <c r="JM270" s="29">
        <v>7.2491973825616531</v>
      </c>
      <c r="JN270" s="29">
        <v>10.162407919950688</v>
      </c>
      <c r="JO270" s="29">
        <v>31.906767617</v>
      </c>
      <c r="JP270" s="29">
        <v>9.0037145296836663</v>
      </c>
      <c r="JQ270" s="29">
        <v>6.5680843951425461</v>
      </c>
      <c r="JR270" s="29">
        <v>6.8054998642140525</v>
      </c>
      <c r="JS270" s="29">
        <v>31.934519903000002</v>
      </c>
      <c r="JT270" s="29">
        <v>8.7001121869592577</v>
      </c>
      <c r="JU270" s="29">
        <v>6.3466107130302616</v>
      </c>
      <c r="JV270" s="29">
        <v>5.0305962470883685</v>
      </c>
      <c r="JW270" s="29">
        <v>31.794662536000001</v>
      </c>
      <c r="JX270" s="29">
        <v>8.7813970247138506</v>
      </c>
      <c r="JY270" s="29">
        <v>6.4059068704836672</v>
      </c>
      <c r="JZ270" s="29">
        <v>5.8716921893242038</v>
      </c>
    </row>
    <row r="271" spans="1:286" ht="15" thickBot="1" x14ac:dyDescent="0.4">
      <c r="A271" s="2"/>
      <c r="B271" s="74" t="s">
        <v>738</v>
      </c>
      <c r="C271" s="74" t="s">
        <v>553</v>
      </c>
      <c r="D271" s="74" t="s">
        <v>857</v>
      </c>
      <c r="E271" s="87">
        <v>381392</v>
      </c>
      <c r="F271" s="84">
        <v>404001</v>
      </c>
      <c r="G271" s="22">
        <v>32.159908319000003</v>
      </c>
      <c r="H271" s="22">
        <v>8.6220981252493019</v>
      </c>
      <c r="I271" s="22">
        <v>6.2897005411640237</v>
      </c>
      <c r="J271" s="22">
        <v>12.564929675970147</v>
      </c>
      <c r="K271" s="22">
        <v>32.131508017999998</v>
      </c>
      <c r="L271" s="22">
        <v>8.2174470974140039</v>
      </c>
      <c r="M271" s="22">
        <v>5.9945132501141822</v>
      </c>
      <c r="N271" s="22">
        <v>11.67991881355916</v>
      </c>
      <c r="O271" s="22">
        <v>32.201058477000004</v>
      </c>
      <c r="P271" s="22">
        <v>7.8640270199675317</v>
      </c>
      <c r="Q271" s="22">
        <v>5.736698224109821</v>
      </c>
      <c r="R271" s="22">
        <v>11.356969472008085</v>
      </c>
      <c r="S271" s="22">
        <v>32.307810040999996</v>
      </c>
      <c r="T271" s="22">
        <v>7.4323339411775526</v>
      </c>
      <c r="U271" s="22">
        <v>5.4217841333816335</v>
      </c>
      <c r="V271" s="22">
        <v>10.719935422004092</v>
      </c>
      <c r="W271" s="22">
        <v>32.415866413000003</v>
      </c>
      <c r="X271" s="22">
        <v>7.0968602529937819</v>
      </c>
      <c r="Y271" s="22">
        <v>5.1770607484857152</v>
      </c>
      <c r="Z271" s="22">
        <v>10.476011323284176</v>
      </c>
      <c r="AA271" s="22">
        <v>32.534213909000002</v>
      </c>
      <c r="AB271" s="22">
        <v>6.7245041200379081</v>
      </c>
      <c r="AC271" s="22">
        <v>4.9054321336245756</v>
      </c>
      <c r="AD271" s="22">
        <v>9.7767485731296944</v>
      </c>
      <c r="AE271" s="22">
        <v>32.659727519999997</v>
      </c>
      <c r="AF271" s="22">
        <v>6.5562972672268618</v>
      </c>
      <c r="AG271" s="22">
        <v>4.7827275763596875</v>
      </c>
      <c r="AH271" s="22">
        <v>9.3024222897845306</v>
      </c>
      <c r="AI271" s="22">
        <v>32.799373799999998</v>
      </c>
      <c r="AJ271" s="22">
        <v>6.3589697333510298</v>
      </c>
      <c r="AK271" s="22">
        <v>4.6387798876908697</v>
      </c>
      <c r="AL271" s="22">
        <v>8.7834221514142214</v>
      </c>
      <c r="AM271" s="22">
        <v>32.949666405000002</v>
      </c>
      <c r="AN271" s="22">
        <v>6.2682084017441104</v>
      </c>
      <c r="AO271" s="22">
        <v>4.5725707599087269</v>
      </c>
      <c r="AP271" s="22">
        <v>8.2537221860089076</v>
      </c>
      <c r="AQ271" s="22">
        <v>33.122925762000001</v>
      </c>
      <c r="AR271" s="22">
        <v>6.1303965494124855</v>
      </c>
      <c r="AS271" s="22">
        <v>4.4720389323190268</v>
      </c>
      <c r="AT271" s="22">
        <v>7.5201027817660062</v>
      </c>
      <c r="AU271" s="22">
        <v>33.766727334999999</v>
      </c>
      <c r="AV271" s="22">
        <v>5.530956696768949</v>
      </c>
      <c r="AW271" s="22">
        <v>4.0347559055199884</v>
      </c>
      <c r="AX271" s="22">
        <v>5.406757455343481</v>
      </c>
      <c r="AY271" s="22">
        <v>33.930387699055558</v>
      </c>
      <c r="AZ271" s="22">
        <v>5.5038418275619998</v>
      </c>
      <c r="BA271" s="22">
        <v>4.0149759859404242</v>
      </c>
      <c r="BB271" s="22">
        <v>4.5534489161284739</v>
      </c>
      <c r="BC271" s="22">
        <v>34.548085976000003</v>
      </c>
      <c r="BD271" s="22">
        <v>5.9869578321331351</v>
      </c>
      <c r="BE271" s="22">
        <v>4.367402385090017</v>
      </c>
      <c r="BF271" s="22">
        <v>4.4032134755665879</v>
      </c>
      <c r="BG271" s="22">
        <v>34.746343355999997</v>
      </c>
      <c r="BH271" s="22">
        <v>5.9153510107924099</v>
      </c>
      <c r="BI271" s="22">
        <v>4.3151662058682954</v>
      </c>
      <c r="BJ271" s="22">
        <v>4.7797188578490832</v>
      </c>
      <c r="BK271" s="25">
        <v>32.158981027999999</v>
      </c>
      <c r="BL271" s="25">
        <v>8.6220981252493019</v>
      </c>
      <c r="BM271" s="25">
        <v>6.2897005411640237</v>
      </c>
      <c r="BN271" s="25">
        <v>12.564929675970147</v>
      </c>
      <c r="BO271" s="25">
        <v>32.140909004000001</v>
      </c>
      <c r="BP271" s="25">
        <v>8.2829472020046016</v>
      </c>
      <c r="BQ271" s="25">
        <v>6.042294664487482</v>
      </c>
      <c r="BR271" s="25">
        <v>12.009493311039646</v>
      </c>
      <c r="BS271" s="25">
        <v>32.188650463999998</v>
      </c>
      <c r="BT271" s="25">
        <v>7.9635566608193882</v>
      </c>
      <c r="BU271" s="25">
        <v>5.8093037114093153</v>
      </c>
      <c r="BV271" s="25">
        <v>11.837692817447582</v>
      </c>
      <c r="BW271" s="25">
        <v>32.267614058999996</v>
      </c>
      <c r="BX271" s="25">
        <v>7.6079823407917919</v>
      </c>
      <c r="BY271" s="25">
        <v>5.5499171954344773</v>
      </c>
      <c r="BZ271" s="25">
        <v>11.389172614588102</v>
      </c>
      <c r="CA271" s="25">
        <v>32.351472098000002</v>
      </c>
      <c r="CB271" s="25">
        <v>7.3367000040107282</v>
      </c>
      <c r="CC271" s="25">
        <v>5.3520205076824157</v>
      </c>
      <c r="CD271" s="25">
        <v>11.354647262020926</v>
      </c>
      <c r="CE271" s="25">
        <v>32.454995171</v>
      </c>
      <c r="CF271" s="25">
        <v>7.0077288721603708</v>
      </c>
      <c r="CG271" s="25">
        <v>5.1120406470998487</v>
      </c>
      <c r="CH271" s="25">
        <v>10.822965818111438</v>
      </c>
      <c r="CI271" s="25">
        <v>32.582902601999997</v>
      </c>
      <c r="CJ271" s="25">
        <v>6.8923181770091437</v>
      </c>
      <c r="CK271" s="25">
        <v>5.0278501517930234</v>
      </c>
      <c r="CL271" s="25">
        <v>10.444034942381268</v>
      </c>
      <c r="CM271" s="25">
        <v>32.694463722000002</v>
      </c>
      <c r="CN271" s="25">
        <v>6.7804828232257117</v>
      </c>
      <c r="CO271" s="25">
        <v>4.9462678182362962</v>
      </c>
      <c r="CP271" s="25">
        <v>10.010381238150291</v>
      </c>
      <c r="CQ271" s="25">
        <v>32.812458516</v>
      </c>
      <c r="CR271" s="25">
        <v>6.6554319483865694</v>
      </c>
      <c r="CS271" s="25">
        <v>4.8550449460625877</v>
      </c>
      <c r="CT271" s="25">
        <v>9.5360015800571496</v>
      </c>
      <c r="CU271" s="25">
        <v>32.948104364999999</v>
      </c>
      <c r="CV271" s="25">
        <v>6.5467481918087858</v>
      </c>
      <c r="CW271" s="25">
        <v>4.7757616587892526</v>
      </c>
      <c r="CX271" s="25">
        <v>8.9374322552879413</v>
      </c>
      <c r="CY271" s="25">
        <v>33.210053334000001</v>
      </c>
      <c r="CZ271" s="25">
        <v>6.3050319418384406</v>
      </c>
      <c r="DA271" s="25">
        <v>4.5994330197316149</v>
      </c>
      <c r="DB271" s="25">
        <v>7.5461730644885741</v>
      </c>
      <c r="DC271" s="25">
        <v>33.404133424999998</v>
      </c>
      <c r="DD271" s="25">
        <v>6.2704504456090344</v>
      </c>
      <c r="DE271" s="25">
        <v>4.5742062996933219</v>
      </c>
      <c r="DF271" s="25">
        <v>6.7042164087686942</v>
      </c>
      <c r="DG271" s="25">
        <v>33.539247484000001</v>
      </c>
      <c r="DH271" s="25">
        <v>6.4510647737043909</v>
      </c>
      <c r="DI271" s="25">
        <v>4.7059619374349762</v>
      </c>
      <c r="DJ271" s="25">
        <v>6.1376560025753157</v>
      </c>
      <c r="DK271" s="25">
        <v>33.630633223000004</v>
      </c>
      <c r="DL271" s="25">
        <v>6.6504562649830836</v>
      </c>
      <c r="DM271" s="25">
        <v>4.8514152542937223</v>
      </c>
      <c r="DN271" s="25">
        <v>5.8739861885827906</v>
      </c>
      <c r="DO271" s="27">
        <v>32.159908319000003</v>
      </c>
      <c r="DP271" s="27">
        <v>8.6220981252493019</v>
      </c>
      <c r="DQ271" s="27">
        <v>6.2897005411640237</v>
      </c>
      <c r="DR271" s="27">
        <v>12.564929675970147</v>
      </c>
      <c r="DS271" s="27">
        <v>32.131474339999997</v>
      </c>
      <c r="DT271" s="27">
        <v>8.2264025442291278</v>
      </c>
      <c r="DU271" s="27">
        <v>6.0010461238835617</v>
      </c>
      <c r="DV271" s="27">
        <v>11.67993664254743</v>
      </c>
      <c r="DW271" s="27">
        <v>32.200991113000001</v>
      </c>
      <c r="DX271" s="27">
        <v>7.8685871104444978</v>
      </c>
      <c r="DY271" s="27">
        <v>5.7400247466248846</v>
      </c>
      <c r="DZ271" s="27">
        <v>11.357010886533267</v>
      </c>
      <c r="EA271" s="27">
        <v>32.307712889000001</v>
      </c>
      <c r="EB271" s="27">
        <v>7.430926073528707</v>
      </c>
      <c r="EC271" s="27">
        <v>5.4207571135328445</v>
      </c>
      <c r="ED271" s="27">
        <v>10.719997679267848</v>
      </c>
      <c r="EE271" s="27">
        <v>32.415738318999999</v>
      </c>
      <c r="EF271" s="27">
        <v>7.1111232118956584</v>
      </c>
      <c r="EG271" s="27">
        <v>5.1874653784285165</v>
      </c>
      <c r="EH271" s="27">
        <v>10.476091881251186</v>
      </c>
      <c r="EI271" s="27">
        <v>32.534252193999997</v>
      </c>
      <c r="EJ271" s="27">
        <v>6.7312656508348336</v>
      </c>
      <c r="EK271" s="27">
        <v>4.9103645762034853</v>
      </c>
      <c r="EL271" s="27">
        <v>9.7767243453423589</v>
      </c>
      <c r="EM271" s="27">
        <v>32.660133870999999</v>
      </c>
      <c r="EN271" s="27">
        <v>6.5680850480346633</v>
      </c>
      <c r="EO271" s="27">
        <v>4.7913265983435398</v>
      </c>
      <c r="EP271" s="27">
        <v>9.3021646448914765</v>
      </c>
      <c r="EQ271" s="27">
        <v>32.799850409000001</v>
      </c>
      <c r="ER271" s="27">
        <v>6.4072947149691686</v>
      </c>
      <c r="ES271" s="27">
        <v>4.6740322889764983</v>
      </c>
      <c r="ET271" s="27">
        <v>8.783120634262275</v>
      </c>
      <c r="EU271" s="27">
        <v>32.950206498</v>
      </c>
      <c r="EV271" s="27">
        <v>6.2555390718010493</v>
      </c>
      <c r="EW271" s="27">
        <v>4.5633286601040748</v>
      </c>
      <c r="EX271" s="27">
        <v>8.2533811367713596</v>
      </c>
      <c r="EY271" s="27">
        <v>33.11023205</v>
      </c>
      <c r="EZ271" s="27">
        <v>6.1487152026480079</v>
      </c>
      <c r="FA271" s="27">
        <v>4.485402134812797</v>
      </c>
      <c r="FB271" s="27">
        <v>7.5865568975438649</v>
      </c>
      <c r="FC271" s="27">
        <v>33.693849903</v>
      </c>
      <c r="FD271" s="27">
        <v>5.5938283194236247</v>
      </c>
      <c r="FE271" s="27">
        <v>4.0806198789160852</v>
      </c>
      <c r="FF271" s="27">
        <v>5.6836085558907783</v>
      </c>
      <c r="FG271" s="27">
        <v>34.122950406999998</v>
      </c>
      <c r="FH271" s="27">
        <v>5.58151611285406</v>
      </c>
      <c r="FI271" s="27">
        <v>4.071638295640347</v>
      </c>
      <c r="FJ271" s="27">
        <v>4.8927970025318928</v>
      </c>
      <c r="FK271" s="27">
        <v>34.402014899999998</v>
      </c>
      <c r="FL271" s="27">
        <v>6.0635428072688331</v>
      </c>
      <c r="FM271" s="27">
        <v>4.4232700581967999</v>
      </c>
      <c r="FN271" s="27">
        <v>4.7195039054579269</v>
      </c>
      <c r="FO271" s="27">
        <v>34.581336856999997</v>
      </c>
      <c r="FP271" s="27">
        <v>5.9815717842351077</v>
      </c>
      <c r="FQ271" s="27">
        <v>4.3634733381356856</v>
      </c>
      <c r="FR271" s="27">
        <v>5.0504630677233351</v>
      </c>
      <c r="FS271" s="28">
        <v>32.162386765999997</v>
      </c>
      <c r="FT271" s="28">
        <v>8.6220981252493019</v>
      </c>
      <c r="FU271" s="28">
        <v>6.2897005411640237</v>
      </c>
      <c r="FV271" s="28">
        <v>12.564929675970147</v>
      </c>
      <c r="FW271" s="28">
        <v>32.127796996999997</v>
      </c>
      <c r="FX271" s="28">
        <v>8.4056833337101562</v>
      </c>
      <c r="FY271" s="28">
        <v>6.1318289637722616</v>
      </c>
      <c r="FZ271" s="28">
        <v>11.682019402436861</v>
      </c>
      <c r="GA271" s="28">
        <v>32.212408298</v>
      </c>
      <c r="GB271" s="28">
        <v>8.192617082398419</v>
      </c>
      <c r="GC271" s="28">
        <v>5.9764000998563249</v>
      </c>
      <c r="GD271" s="28">
        <v>11.387866097974999</v>
      </c>
      <c r="GE271" s="28">
        <v>32.325777627000001</v>
      </c>
      <c r="GF271" s="28">
        <v>7.8456092219905242</v>
      </c>
      <c r="GG271" s="28">
        <v>5.7232626969074811</v>
      </c>
      <c r="GH271" s="28">
        <v>10.784843606740388</v>
      </c>
      <c r="GI271" s="28">
        <v>32.466667283999996</v>
      </c>
      <c r="GJ271" s="28">
        <v>7.6301687326228063</v>
      </c>
      <c r="GK271" s="28">
        <v>5.5661018593850482</v>
      </c>
      <c r="GL271" s="28">
        <v>10.598105214747505</v>
      </c>
      <c r="GM271" s="28">
        <v>32.631715431000003</v>
      </c>
      <c r="GN271" s="28">
        <v>7.380268538809629</v>
      </c>
      <c r="GO271" s="28">
        <v>5.3838031472350645</v>
      </c>
      <c r="GP271" s="28">
        <v>9.9598101294738584</v>
      </c>
      <c r="GQ271" s="28">
        <v>32.817123076000001</v>
      </c>
      <c r="GR271" s="28">
        <v>7.1715184793699605</v>
      </c>
      <c r="GS271" s="28">
        <v>5.2315228851975988</v>
      </c>
      <c r="GT271" s="28">
        <v>9.5374002493175283</v>
      </c>
      <c r="GU271" s="28">
        <v>33.031249864000003</v>
      </c>
      <c r="GV271" s="28">
        <v>6.9927822472317249</v>
      </c>
      <c r="GW271" s="28">
        <v>5.1011372923088638</v>
      </c>
      <c r="GX271" s="28">
        <v>9.0811652921846218</v>
      </c>
      <c r="GY271" s="28">
        <v>33.267359118000002</v>
      </c>
      <c r="GZ271" s="28">
        <v>6.8117083549347353</v>
      </c>
      <c r="HA271" s="28">
        <v>4.9690464088804029</v>
      </c>
      <c r="HB271" s="28">
        <v>8.671974078804034</v>
      </c>
      <c r="HC271" s="28">
        <v>33.54411631</v>
      </c>
      <c r="HD271" s="28">
        <v>6.6074041726391037</v>
      </c>
      <c r="HE271" s="28">
        <v>4.8200093523217653</v>
      </c>
      <c r="HF271" s="28">
        <v>8.1539190369615397</v>
      </c>
      <c r="HG271" s="28">
        <v>34.450265094228136</v>
      </c>
      <c r="HH271" s="28">
        <v>5.5881710423688933</v>
      </c>
      <c r="HI271" s="28">
        <v>4.0764929740681275</v>
      </c>
      <c r="HJ271" s="28">
        <v>5.5720854685709611</v>
      </c>
      <c r="HK271" s="28">
        <v>26.863014280950257</v>
      </c>
      <c r="HL271" s="28">
        <v>4.3574445103674639</v>
      </c>
      <c r="HM271" s="28">
        <v>3.1786951037695346</v>
      </c>
      <c r="HN271" s="28">
        <v>0.3541938711519208</v>
      </c>
      <c r="HO271" s="28">
        <v>21.987718661450916</v>
      </c>
      <c r="HP271" s="28">
        <v>3.5666237219248624</v>
      </c>
      <c r="HQ271" s="28">
        <v>2.6018023488071376</v>
      </c>
      <c r="HR271" s="28">
        <v>-3.7719181922158498</v>
      </c>
      <c r="HS271" s="28">
        <v>17.383245465567523</v>
      </c>
      <c r="HT271" s="28">
        <v>2.8197329880445512</v>
      </c>
      <c r="HU271" s="28">
        <v>2.056955957031521</v>
      </c>
      <c r="HV271" s="28">
        <v>-6.4947812523074475</v>
      </c>
      <c r="HW271" s="29">
        <v>32.162386765999997</v>
      </c>
      <c r="HX271" s="29">
        <v>8.6220981252493019</v>
      </c>
      <c r="HY271" s="29">
        <v>6.2897005411640237</v>
      </c>
      <c r="HZ271" s="29">
        <v>12.564929675970147</v>
      </c>
      <c r="IA271" s="29">
        <v>32.103594491000003</v>
      </c>
      <c r="IB271" s="29">
        <v>8.2412288814084551</v>
      </c>
      <c r="IC271" s="29">
        <v>6.0118617304361255</v>
      </c>
      <c r="ID271" s="29">
        <v>11.759985224063405</v>
      </c>
      <c r="IE271" s="29">
        <v>32.212123292999998</v>
      </c>
      <c r="IF271" s="29">
        <v>7.8759639036276816</v>
      </c>
      <c r="IG271" s="29">
        <v>5.7454060145485766</v>
      </c>
      <c r="IH271" s="29">
        <v>11.24318988443342</v>
      </c>
      <c r="II271" s="29">
        <v>32.315091070000001</v>
      </c>
      <c r="IJ271" s="29">
        <v>7.4777356173609917</v>
      </c>
      <c r="IK271" s="29">
        <v>5.4549040240523823</v>
      </c>
      <c r="IL271" s="29">
        <v>10.651380048957499</v>
      </c>
      <c r="IM271" s="29">
        <v>32.437641071999998</v>
      </c>
      <c r="IN271" s="29">
        <v>7.0990085250458881</v>
      </c>
      <c r="IO271" s="29">
        <v>5.1786278830383985</v>
      </c>
      <c r="IP271" s="29">
        <v>10.520055492981768</v>
      </c>
      <c r="IQ271" s="29">
        <v>32.574897245999999</v>
      </c>
      <c r="IR271" s="29">
        <v>6.7685775135749502</v>
      </c>
      <c r="IS271" s="29">
        <v>4.9375830605977997</v>
      </c>
      <c r="IT271" s="29">
        <v>9.973871479619838</v>
      </c>
      <c r="IU271" s="29">
        <v>32.735797290999997</v>
      </c>
      <c r="IV271" s="29">
        <v>6.6154649984150389</v>
      </c>
      <c r="IW271" s="29">
        <v>4.8258896124984219</v>
      </c>
      <c r="IX271" s="29">
        <v>9.6372719125706823</v>
      </c>
      <c r="IY271" s="29">
        <v>32.914818334000003</v>
      </c>
      <c r="IZ271" s="29">
        <v>6.501921034853706</v>
      </c>
      <c r="JA271" s="29">
        <v>4.7430608718968443</v>
      </c>
      <c r="JB271" s="29">
        <v>9.2920183444125257</v>
      </c>
      <c r="JC271" s="29">
        <v>33.118823708000001</v>
      </c>
      <c r="JD271" s="29">
        <v>6.3709286345988252</v>
      </c>
      <c r="JE271" s="29">
        <v>4.6475037396532723</v>
      </c>
      <c r="JF271" s="29">
        <v>8.8472031102744211</v>
      </c>
      <c r="JG271" s="29">
        <v>33.390495614999999</v>
      </c>
      <c r="JH271" s="29">
        <v>6.0694646767581943</v>
      </c>
      <c r="JI271" s="29">
        <v>4.4275899795420308</v>
      </c>
      <c r="JJ271" s="29">
        <v>7.4508075531987075</v>
      </c>
      <c r="JK271" s="29">
        <v>34.299742551000001</v>
      </c>
      <c r="JL271" s="29">
        <v>5.6507551704941088</v>
      </c>
      <c r="JM271" s="29">
        <v>4.1221472242076276</v>
      </c>
      <c r="JN271" s="29">
        <v>1.4144857890192029</v>
      </c>
      <c r="JO271" s="29">
        <v>26.509945753001855</v>
      </c>
      <c r="JP271" s="29">
        <v>4.3001733306404999</v>
      </c>
      <c r="JQ271" s="29">
        <v>3.1369165755170081</v>
      </c>
      <c r="JR271" s="29">
        <v>-3.1950362376705357</v>
      </c>
      <c r="JS271" s="29">
        <v>21.980555025562264</v>
      </c>
      <c r="JT271" s="29">
        <v>3.5654617098903669</v>
      </c>
      <c r="JU271" s="29">
        <v>2.6009546772060919</v>
      </c>
      <c r="JV271" s="29">
        <v>-5.9517393821800226</v>
      </c>
      <c r="JW271" s="29">
        <v>21.937977238212415</v>
      </c>
      <c r="JX271" s="29">
        <v>3.5585551749866218</v>
      </c>
      <c r="JY271" s="29">
        <v>2.5959164561500767</v>
      </c>
      <c r="JZ271" s="29">
        <v>-4.901419338626944</v>
      </c>
    </row>
    <row r="272" spans="1:286" ht="15" thickBot="1" x14ac:dyDescent="0.4">
      <c r="A272" s="2"/>
      <c r="B272" s="74" t="s">
        <v>739</v>
      </c>
      <c r="C272" s="74" t="s">
        <v>496</v>
      </c>
      <c r="D272" s="74" t="s">
        <v>855</v>
      </c>
      <c r="E272" s="87">
        <v>369088</v>
      </c>
      <c r="F272" s="84">
        <v>427387</v>
      </c>
      <c r="G272" s="22">
        <v>29.975469673736843</v>
      </c>
      <c r="H272" s="22">
        <v>13.653530115676105</v>
      </c>
      <c r="I272" s="22">
        <v>9.9600601280427004</v>
      </c>
      <c r="J272" s="22">
        <v>17.210610265955907</v>
      </c>
      <c r="K272" s="22">
        <v>29.970885163736842</v>
      </c>
      <c r="L272" s="22">
        <v>13.598585252446197</v>
      </c>
      <c r="M272" s="22">
        <v>9.9199786152866221</v>
      </c>
      <c r="N272" s="22">
        <v>17.11958515159467</v>
      </c>
      <c r="O272" s="22">
        <v>30.012327465736842</v>
      </c>
      <c r="P272" s="22">
        <v>11.986107508957016</v>
      </c>
      <c r="Q272" s="22">
        <v>8.7436985511409144</v>
      </c>
      <c r="R272" s="22">
        <v>16.965538011399516</v>
      </c>
      <c r="S272" s="22">
        <v>30.085936754736842</v>
      </c>
      <c r="T272" s="22">
        <v>10.271437956623867</v>
      </c>
      <c r="U272" s="22">
        <v>7.492870985209513</v>
      </c>
      <c r="V272" s="22">
        <v>16.815300995075908</v>
      </c>
      <c r="W272" s="22">
        <v>30.168438885736844</v>
      </c>
      <c r="X272" s="22">
        <v>8.4454457174277753</v>
      </c>
      <c r="Y272" s="22">
        <v>6.1608350691022729</v>
      </c>
      <c r="Z272" s="22">
        <v>16.492850825431795</v>
      </c>
      <c r="AA272" s="22">
        <v>30.259383980736843</v>
      </c>
      <c r="AB272" s="22">
        <v>6.6575254024967974</v>
      </c>
      <c r="AC272" s="22">
        <v>4.8565720916898734</v>
      </c>
      <c r="AD272" s="22">
        <v>16.26283619723112</v>
      </c>
      <c r="AE272" s="22">
        <v>30.360487034736842</v>
      </c>
      <c r="AF272" s="22">
        <v>5.1285702349217175</v>
      </c>
      <c r="AG272" s="22">
        <v>3.7412205838300099</v>
      </c>
      <c r="AH272" s="22">
        <v>16.043315095049646</v>
      </c>
      <c r="AI272" s="22">
        <v>30.473988849736841</v>
      </c>
      <c r="AJ272" s="22">
        <v>5.1682890449582022</v>
      </c>
      <c r="AK272" s="22">
        <v>3.7701949027662893</v>
      </c>
      <c r="AL272" s="22">
        <v>15.841499478264634</v>
      </c>
      <c r="AM272" s="22">
        <v>30.616439765736843</v>
      </c>
      <c r="AN272" s="22">
        <v>5.122556555125648</v>
      </c>
      <c r="AO272" s="22">
        <v>3.736833688144265</v>
      </c>
      <c r="AP272" s="22">
        <v>15.55700756710656</v>
      </c>
      <c r="AQ272" s="22">
        <v>30.779330553736841</v>
      </c>
      <c r="AR272" s="22">
        <v>5.0529832714770739</v>
      </c>
      <c r="AS272" s="22">
        <v>3.6860809463570288</v>
      </c>
      <c r="AT272" s="22">
        <v>15.247320674534192</v>
      </c>
      <c r="AU272" s="22">
        <v>31.243666932485976</v>
      </c>
      <c r="AV272" s="22">
        <v>5.0680293557099105</v>
      </c>
      <c r="AW272" s="22">
        <v>3.6970568553256982</v>
      </c>
      <c r="AX272" s="22">
        <v>14.237378493176854</v>
      </c>
      <c r="AY272" s="22">
        <v>32.033564501736841</v>
      </c>
      <c r="AZ272" s="22">
        <v>7.1637373409261533</v>
      </c>
      <c r="BA272" s="22">
        <v>5.2258466530357817</v>
      </c>
      <c r="BB272" s="22">
        <v>13.503698842176338</v>
      </c>
      <c r="BC272" s="22">
        <v>32.374186821736842</v>
      </c>
      <c r="BD272" s="22">
        <v>10.789079621870609</v>
      </c>
      <c r="BE272" s="22">
        <v>7.8704833731382733</v>
      </c>
      <c r="BF272" s="22">
        <v>13.115903005100046</v>
      </c>
      <c r="BG272" s="22">
        <v>32.546471843736839</v>
      </c>
      <c r="BH272" s="22">
        <v>11.37350335405651</v>
      </c>
      <c r="BI272" s="22">
        <v>8.2968123491254815</v>
      </c>
      <c r="BJ272" s="22">
        <v>13.034996492054242</v>
      </c>
      <c r="BK272" s="25">
        <v>29.975287454736844</v>
      </c>
      <c r="BL272" s="25">
        <v>13.653530115676105</v>
      </c>
      <c r="BM272" s="25">
        <v>9.9600601280427004</v>
      </c>
      <c r="BN272" s="25">
        <v>17.210610265955907</v>
      </c>
      <c r="BO272" s="25">
        <v>29.973403642736841</v>
      </c>
      <c r="BP272" s="25">
        <v>13.590605432554927</v>
      </c>
      <c r="BQ272" s="25">
        <v>9.9141574477750254</v>
      </c>
      <c r="BR272" s="25">
        <v>17.21480325755169</v>
      </c>
      <c r="BS272" s="25">
        <v>30.014890955736842</v>
      </c>
      <c r="BT272" s="25">
        <v>11.823705729931079</v>
      </c>
      <c r="BU272" s="25">
        <v>8.6252287143810946</v>
      </c>
      <c r="BV272" s="25">
        <v>17.154898508451602</v>
      </c>
      <c r="BW272" s="25">
        <v>30.076232129736844</v>
      </c>
      <c r="BX272" s="25">
        <v>9.9870255384971234</v>
      </c>
      <c r="BY272" s="25">
        <v>7.2853960859194018</v>
      </c>
      <c r="BZ272" s="25">
        <v>17.1244381131227</v>
      </c>
      <c r="CA272" s="25">
        <v>30.143963344736843</v>
      </c>
      <c r="CB272" s="25">
        <v>8.186040359149386</v>
      </c>
      <c r="CC272" s="25">
        <v>5.9716024718106189</v>
      </c>
      <c r="CD272" s="25">
        <v>16.955735830312385</v>
      </c>
      <c r="CE272" s="25">
        <v>30.206528618736844</v>
      </c>
      <c r="CF272" s="25">
        <v>6.3730176210263876</v>
      </c>
      <c r="CG272" s="25">
        <v>4.6490276261682553</v>
      </c>
      <c r="CH272" s="25">
        <v>16.820042015416462</v>
      </c>
      <c r="CI272" s="25">
        <v>28.830946502970455</v>
      </c>
      <c r="CJ272" s="25">
        <v>4.6766624271631292</v>
      </c>
      <c r="CK272" s="25">
        <v>3.41156012975889</v>
      </c>
      <c r="CL272" s="25">
        <v>16.67230062959618</v>
      </c>
      <c r="CM272" s="25">
        <v>28.38847184097202</v>
      </c>
      <c r="CN272" s="25">
        <v>4.6048886951933312</v>
      </c>
      <c r="CO272" s="25">
        <v>3.3592021915570731</v>
      </c>
      <c r="CP272" s="25">
        <v>16.53865414563321</v>
      </c>
      <c r="CQ272" s="25">
        <v>27.735572080690606</v>
      </c>
      <c r="CR272" s="25">
        <v>4.4989819474805115</v>
      </c>
      <c r="CS272" s="25">
        <v>3.2819446935878092</v>
      </c>
      <c r="CT272" s="25">
        <v>16.247922015013824</v>
      </c>
      <c r="CU272" s="25">
        <v>27.028349486142908</v>
      </c>
      <c r="CV272" s="25">
        <v>4.3842635030055348</v>
      </c>
      <c r="CW272" s="25">
        <v>3.1982591855114446</v>
      </c>
      <c r="CX272" s="25">
        <v>15.924827709231598</v>
      </c>
      <c r="CY272" s="25">
        <v>27.028349486142908</v>
      </c>
      <c r="CZ272" s="25">
        <v>4.3842635030055348</v>
      </c>
      <c r="DA272" s="25">
        <v>3.1982591855114446</v>
      </c>
      <c r="DB272" s="25">
        <v>15.543392076066191</v>
      </c>
      <c r="DC272" s="25">
        <v>31.496731352736845</v>
      </c>
      <c r="DD272" s="25">
        <v>5.734062642977241</v>
      </c>
      <c r="DE272" s="25">
        <v>4.1829188655353597</v>
      </c>
      <c r="DF272" s="25">
        <v>14.924087858670493</v>
      </c>
      <c r="DG272" s="25">
        <v>31.655332721736841</v>
      </c>
      <c r="DH272" s="25">
        <v>9.2308189653816495</v>
      </c>
      <c r="DI272" s="25">
        <v>6.7337539191215541</v>
      </c>
      <c r="DJ272" s="25">
        <v>14.674106568637095</v>
      </c>
      <c r="DK272" s="25">
        <v>31.730056017736842</v>
      </c>
      <c r="DL272" s="25">
        <v>10.466368259781344</v>
      </c>
      <c r="DM272" s="25">
        <v>7.6350699274447473</v>
      </c>
      <c r="DN272" s="25">
        <v>14.58334355094782</v>
      </c>
      <c r="DO272" s="27">
        <v>29.975469673736843</v>
      </c>
      <c r="DP272" s="27">
        <v>13.653530115676105</v>
      </c>
      <c r="DQ272" s="27">
        <v>9.9600601280427004</v>
      </c>
      <c r="DR272" s="27">
        <v>17.210610265955907</v>
      </c>
      <c r="DS272" s="27">
        <v>29.970235230736844</v>
      </c>
      <c r="DT272" s="27">
        <v>13.594615696951399</v>
      </c>
      <c r="DU272" s="27">
        <v>9.9170828798193238</v>
      </c>
      <c r="DV272" s="27">
        <v>17.119607661754273</v>
      </c>
      <c r="DW272" s="27">
        <v>30.018884672736842</v>
      </c>
      <c r="DX272" s="27">
        <v>11.981887393313816</v>
      </c>
      <c r="DY272" s="27">
        <v>8.7406200355337802</v>
      </c>
      <c r="DZ272" s="27">
        <v>16.965583080648948</v>
      </c>
      <c r="EA272" s="27">
        <v>30.092463475736842</v>
      </c>
      <c r="EB272" s="27">
        <v>10.26466910961056</v>
      </c>
      <c r="EC272" s="27">
        <v>7.4879332055526122</v>
      </c>
      <c r="ED272" s="27">
        <v>16.81536762905527</v>
      </c>
      <c r="EE272" s="27">
        <v>30.174555470736841</v>
      </c>
      <c r="EF272" s="27">
        <v>8.435201352684345</v>
      </c>
      <c r="EG272" s="27">
        <v>6.1533619476491612</v>
      </c>
      <c r="EH272" s="27">
        <v>16.492939611557837</v>
      </c>
      <c r="EI272" s="27">
        <v>30.264597011736843</v>
      </c>
      <c r="EJ272" s="27">
        <v>6.6657143080720527</v>
      </c>
      <c r="EK272" s="27">
        <v>4.862545784296942</v>
      </c>
      <c r="EL272" s="27">
        <v>16.262809687099619</v>
      </c>
      <c r="EM272" s="27">
        <v>30.364591723736844</v>
      </c>
      <c r="EN272" s="27">
        <v>5.1312668955775989</v>
      </c>
      <c r="EO272" s="27">
        <v>3.7431877602342039</v>
      </c>
      <c r="EP272" s="27">
        <v>16.043034501756377</v>
      </c>
      <c r="EQ272" s="27">
        <v>30.476390550736841</v>
      </c>
      <c r="ER272" s="27">
        <v>5.1689844844170363</v>
      </c>
      <c r="ES272" s="27">
        <v>3.7707022161692492</v>
      </c>
      <c r="ET272" s="27">
        <v>15.841171922153348</v>
      </c>
      <c r="EU272" s="27">
        <v>30.597721651736844</v>
      </c>
      <c r="EV272" s="27">
        <v>5.1318917300375322</v>
      </c>
      <c r="EW272" s="27">
        <v>3.7436435682734643</v>
      </c>
      <c r="EX272" s="27">
        <v>15.556635614429153</v>
      </c>
      <c r="EY272" s="27">
        <v>30.741636573736841</v>
      </c>
      <c r="EZ272" s="27">
        <v>5.0557943636647042</v>
      </c>
      <c r="FA272" s="27">
        <v>3.6881315989704593</v>
      </c>
      <c r="FB272" s="27">
        <v>15.277083723265413</v>
      </c>
      <c r="FC272" s="27">
        <v>31.372867168736843</v>
      </c>
      <c r="FD272" s="27">
        <v>5.0910669480957242</v>
      </c>
      <c r="FE272" s="27">
        <v>3.7138624582301514</v>
      </c>
      <c r="FF272" s="27">
        <v>14.377746204531533</v>
      </c>
      <c r="FG272" s="27">
        <v>31.820485741736842</v>
      </c>
      <c r="FH272" s="27">
        <v>7.2223331450081751</v>
      </c>
      <c r="FI272" s="27">
        <v>5.2685914763132331</v>
      </c>
      <c r="FJ272" s="27">
        <v>13.859126370155739</v>
      </c>
      <c r="FK272" s="27">
        <v>32.036717680736842</v>
      </c>
      <c r="FL272" s="27">
        <v>10.862788500540272</v>
      </c>
      <c r="FM272" s="27">
        <v>7.9242529739155509</v>
      </c>
      <c r="FN272" s="27">
        <v>13.603350364602051</v>
      </c>
      <c r="FO272" s="27">
        <v>32.134141070736845</v>
      </c>
      <c r="FP272" s="27">
        <v>11.512894797704137</v>
      </c>
      <c r="FQ272" s="27">
        <v>8.3984964665883357</v>
      </c>
      <c r="FR272" s="27">
        <v>13.738797695270335</v>
      </c>
      <c r="FS272" s="28">
        <v>29.975749684736844</v>
      </c>
      <c r="FT272" s="28">
        <v>13.653530115676105</v>
      </c>
      <c r="FU272" s="28">
        <v>9.9600601280427004</v>
      </c>
      <c r="FV272" s="28">
        <v>17.210610265955907</v>
      </c>
      <c r="FW272" s="28">
        <v>29.969926041736841</v>
      </c>
      <c r="FX272" s="28">
        <v>13.468156859835988</v>
      </c>
      <c r="FY272" s="28">
        <v>9.8248329187674397</v>
      </c>
      <c r="FZ272" s="28">
        <v>17.118661687423071</v>
      </c>
      <c r="GA272" s="28">
        <v>30.020441014736843</v>
      </c>
      <c r="GB272" s="28">
        <v>11.614680518789056</v>
      </c>
      <c r="GC272" s="28">
        <v>8.4727477330075605</v>
      </c>
      <c r="GD272" s="28">
        <v>16.971519899815299</v>
      </c>
      <c r="GE272" s="28">
        <v>30.100635054736841</v>
      </c>
      <c r="GF272" s="28">
        <v>9.6539804998031027</v>
      </c>
      <c r="GG272" s="28">
        <v>7.0424443670133714</v>
      </c>
      <c r="GH272" s="28">
        <v>16.826711665638925</v>
      </c>
      <c r="GI272" s="28">
        <v>30.195901564736843</v>
      </c>
      <c r="GJ272" s="28">
        <v>8.1960479115601839</v>
      </c>
      <c r="GK272" s="28">
        <v>5.9789028419640955</v>
      </c>
      <c r="GL272" s="28">
        <v>16.507729209852307</v>
      </c>
      <c r="GM272" s="28">
        <v>30.311594290736842</v>
      </c>
      <c r="GN272" s="28">
        <v>6.7539613812296917</v>
      </c>
      <c r="GO272" s="28">
        <v>4.9269207955451115</v>
      </c>
      <c r="GP272" s="28">
        <v>16.281291581324624</v>
      </c>
      <c r="GQ272" s="28">
        <v>30.444767053736843</v>
      </c>
      <c r="GR272" s="28">
        <v>5.1871232780553758</v>
      </c>
      <c r="GS272" s="28">
        <v>3.7839342135909706</v>
      </c>
      <c r="GT272" s="28">
        <v>16.062937609691513</v>
      </c>
      <c r="GU272" s="28">
        <v>30.602370815736844</v>
      </c>
      <c r="GV272" s="28">
        <v>5.0420582677881214</v>
      </c>
      <c r="GW272" s="28">
        <v>3.6781113082693575</v>
      </c>
      <c r="GX272" s="28">
        <v>15.854708176538034</v>
      </c>
      <c r="GY272" s="28">
        <v>30.040392368665106</v>
      </c>
      <c r="GZ272" s="28">
        <v>4.8728464142965109</v>
      </c>
      <c r="HA272" s="28">
        <v>3.554673617000125</v>
      </c>
      <c r="HB272" s="28">
        <v>15.574803748657599</v>
      </c>
      <c r="HC272" s="28">
        <v>28.923939060786591</v>
      </c>
      <c r="HD272" s="28">
        <v>4.6917467325326987</v>
      </c>
      <c r="HE272" s="28">
        <v>3.4225639205146718</v>
      </c>
      <c r="HF272" s="28">
        <v>15.290041707254915</v>
      </c>
      <c r="HG272" s="28">
        <v>25.22059952781844</v>
      </c>
      <c r="HH272" s="28">
        <v>4.0910287211737719</v>
      </c>
      <c r="HI272" s="28">
        <v>2.9843484947279273</v>
      </c>
      <c r="HJ272" s="28">
        <v>13.740289829112982</v>
      </c>
      <c r="HK272" s="28">
        <v>32.576976228218008</v>
      </c>
      <c r="HL272" s="28">
        <v>5.2843052066083507</v>
      </c>
      <c r="HM272" s="28">
        <v>3.8548270774544675</v>
      </c>
      <c r="HN272" s="28">
        <v>8.9328863704341543</v>
      </c>
      <c r="HO272" s="28">
        <v>33.669827075736841</v>
      </c>
      <c r="HP272" s="28">
        <v>8.5175415641319763</v>
      </c>
      <c r="HQ272" s="28">
        <v>6.2134279855181926</v>
      </c>
      <c r="HR272" s="28">
        <v>5.0154406317766913</v>
      </c>
      <c r="HS272" s="28">
        <v>34.03014790573684</v>
      </c>
      <c r="HT272" s="28">
        <v>8.6402795313580008</v>
      </c>
      <c r="HU272" s="28">
        <v>6.3029636237895996</v>
      </c>
      <c r="HV272" s="28">
        <v>2.502667134925268</v>
      </c>
      <c r="HW272" s="29">
        <v>29.975749684736844</v>
      </c>
      <c r="HX272" s="29">
        <v>13.653530115676105</v>
      </c>
      <c r="HY272" s="29">
        <v>9.9600601280427004</v>
      </c>
      <c r="HZ272" s="29">
        <v>17.210610265955907</v>
      </c>
      <c r="IA272" s="29">
        <v>29.948632006736844</v>
      </c>
      <c r="IB272" s="29">
        <v>13.5898901717278</v>
      </c>
      <c r="IC272" s="29">
        <v>9.913635674959858</v>
      </c>
      <c r="ID272" s="29">
        <v>17.170270596631816</v>
      </c>
      <c r="IE272" s="29">
        <v>30.000711513736842</v>
      </c>
      <c r="IF272" s="29">
        <v>13.332402938136244</v>
      </c>
      <c r="IG272" s="29">
        <v>9.7258023229221475</v>
      </c>
      <c r="IH272" s="29">
        <v>16.980502170128954</v>
      </c>
      <c r="II272" s="29">
        <v>30.069510659736842</v>
      </c>
      <c r="IJ272" s="29">
        <v>13.470805127992961</v>
      </c>
      <c r="IK272" s="29">
        <v>9.8267647935174249</v>
      </c>
      <c r="IL272" s="29">
        <v>16.825638918608334</v>
      </c>
      <c r="IM272" s="29">
        <v>30.146749281736842</v>
      </c>
      <c r="IN272" s="29">
        <v>13.254478901960669</v>
      </c>
      <c r="IO272" s="29">
        <v>9.6689578234298565</v>
      </c>
      <c r="IP272" s="29">
        <v>16.489467705262477</v>
      </c>
      <c r="IQ272" s="29">
        <v>30.242334594736842</v>
      </c>
      <c r="IR272" s="29">
        <v>12.821632870900162</v>
      </c>
      <c r="IS272" s="29">
        <v>9.3532026700723048</v>
      </c>
      <c r="IT272" s="29">
        <v>16.308212188280017</v>
      </c>
      <c r="IU272" s="29">
        <v>30.382227210736843</v>
      </c>
      <c r="IV272" s="29">
        <v>12.458825079022414</v>
      </c>
      <c r="IW272" s="29">
        <v>9.0885394370908301</v>
      </c>
      <c r="IX272" s="29">
        <v>16.10587358327933</v>
      </c>
      <c r="IY272" s="29">
        <v>30.551941825736844</v>
      </c>
      <c r="IZ272" s="29">
        <v>12.27095496539437</v>
      </c>
      <c r="JA272" s="29">
        <v>8.9514908048217912</v>
      </c>
      <c r="JB272" s="29">
        <v>15.947876026379605</v>
      </c>
      <c r="JC272" s="29">
        <v>30.743952525736844</v>
      </c>
      <c r="JD272" s="29">
        <v>12.130746038242137</v>
      </c>
      <c r="JE272" s="29">
        <v>8.849210344523744</v>
      </c>
      <c r="JF272" s="29">
        <v>15.697601697567459</v>
      </c>
      <c r="JG272" s="29">
        <v>31.015362918736841</v>
      </c>
      <c r="JH272" s="29">
        <v>11.893598183715961</v>
      </c>
      <c r="JI272" s="29">
        <v>8.6762142863391176</v>
      </c>
      <c r="JJ272" s="29">
        <v>15.157573373903151</v>
      </c>
      <c r="JK272" s="29">
        <v>32.041495625736843</v>
      </c>
      <c r="JL272" s="29">
        <v>10.943162670965664</v>
      </c>
      <c r="JM272" s="29">
        <v>7.9828848122310747</v>
      </c>
      <c r="JN272" s="29">
        <v>10.171750299380896</v>
      </c>
      <c r="JO272" s="29">
        <v>32.92853972373684</v>
      </c>
      <c r="JP272" s="29">
        <v>9.6149628418086603</v>
      </c>
      <c r="JQ272" s="29">
        <v>7.0139815287299694</v>
      </c>
      <c r="JR272" s="29">
        <v>5.8912588612395922</v>
      </c>
      <c r="JS272" s="29">
        <v>33.380848274736842</v>
      </c>
      <c r="JT272" s="29">
        <v>8.7791328869045273</v>
      </c>
      <c r="JU272" s="29">
        <v>6.4042552134742365</v>
      </c>
      <c r="JV272" s="29">
        <v>3.1303479413468054</v>
      </c>
      <c r="JW272" s="29">
        <v>33.408958298736842</v>
      </c>
      <c r="JX272" s="29">
        <v>8.6780846510201268</v>
      </c>
      <c r="JY272" s="29">
        <v>6.3305419322411485</v>
      </c>
      <c r="JZ272" s="29">
        <v>3.617980943110453</v>
      </c>
    </row>
    <row r="273" spans="1:286" ht="15" thickBot="1" x14ac:dyDescent="0.4">
      <c r="A273" s="2"/>
      <c r="B273" s="74" t="s">
        <v>963</v>
      </c>
      <c r="C273" s="74" t="s">
        <v>614</v>
      </c>
      <c r="D273" s="74" t="s">
        <v>504</v>
      </c>
      <c r="E273" s="87">
        <v>378328</v>
      </c>
      <c r="F273" s="84">
        <v>423395</v>
      </c>
      <c r="G273" s="22">
        <v>24.125235322000002</v>
      </c>
      <c r="H273" s="22">
        <v>13.05153570003989</v>
      </c>
      <c r="I273" s="22">
        <v>9.5209135831064184</v>
      </c>
      <c r="J273" s="22">
        <v>12.085808285882756</v>
      </c>
      <c r="K273" s="22">
        <v>24.125305540000003</v>
      </c>
      <c r="L273" s="22">
        <v>12.98078110115096</v>
      </c>
      <c r="M273" s="22">
        <v>9.4692990882982109</v>
      </c>
      <c r="N273" s="22">
        <v>12.0044033635826</v>
      </c>
      <c r="O273" s="22">
        <v>24.163318097000001</v>
      </c>
      <c r="P273" s="22">
        <v>12.908094309173148</v>
      </c>
      <c r="Q273" s="22">
        <v>9.4162750855326305</v>
      </c>
      <c r="R273" s="22">
        <v>11.852783854557542</v>
      </c>
      <c r="S273" s="22">
        <v>24.213160414000001</v>
      </c>
      <c r="T273" s="22">
        <v>12.84999640073994</v>
      </c>
      <c r="U273" s="22">
        <v>9.3738934701990324</v>
      </c>
      <c r="V273" s="22">
        <v>11.654234921936249</v>
      </c>
      <c r="W273" s="22">
        <v>24.270043846</v>
      </c>
      <c r="X273" s="22">
        <v>12.553832486391475</v>
      </c>
      <c r="Y273" s="22">
        <v>9.1578460180254417</v>
      </c>
      <c r="Z273" s="22">
        <v>11.382990258074228</v>
      </c>
      <c r="AA273" s="22">
        <v>24.330325782000003</v>
      </c>
      <c r="AB273" s="22">
        <v>12.489132092514378</v>
      </c>
      <c r="AC273" s="22">
        <v>9.1106479814836661</v>
      </c>
      <c r="AD273" s="22">
        <v>11.097083832839893</v>
      </c>
      <c r="AE273" s="22">
        <v>24.394501836</v>
      </c>
      <c r="AF273" s="22">
        <v>12.368569849556501</v>
      </c>
      <c r="AG273" s="22">
        <v>9.0226995037743407</v>
      </c>
      <c r="AH273" s="22">
        <v>10.813502009966859</v>
      </c>
      <c r="AI273" s="22">
        <v>24.466091843000001</v>
      </c>
      <c r="AJ273" s="22">
        <v>12.324400245834074</v>
      </c>
      <c r="AK273" s="22">
        <v>8.9904783928103651</v>
      </c>
      <c r="AL273" s="22">
        <v>10.512338769975273</v>
      </c>
      <c r="AM273" s="22">
        <v>24.544871270000002</v>
      </c>
      <c r="AN273" s="22">
        <v>12.200214727972774</v>
      </c>
      <c r="AO273" s="22">
        <v>8.8998867865040552</v>
      </c>
      <c r="AP273" s="22">
        <v>10.199357803465126</v>
      </c>
      <c r="AQ273" s="22">
        <v>24.643011337000001</v>
      </c>
      <c r="AR273" s="22">
        <v>12.032047871356687</v>
      </c>
      <c r="AS273" s="22">
        <v>8.7772114059065434</v>
      </c>
      <c r="AT273" s="22">
        <v>9.8358203661684556</v>
      </c>
      <c r="AU273" s="22">
        <v>25.054093666</v>
      </c>
      <c r="AV273" s="22">
        <v>11.46709112663852</v>
      </c>
      <c r="AW273" s="22">
        <v>8.365083326247813</v>
      </c>
      <c r="AX273" s="22">
        <v>8.5995502168438573</v>
      </c>
      <c r="AY273" s="22">
        <v>25.344852002000003</v>
      </c>
      <c r="AZ273" s="22">
        <v>11.009455322154588</v>
      </c>
      <c r="BA273" s="22">
        <v>8.0312443783136196</v>
      </c>
      <c r="BB273" s="22">
        <v>8.1288661662150474</v>
      </c>
      <c r="BC273" s="22">
        <v>25.507310743000001</v>
      </c>
      <c r="BD273" s="22">
        <v>11.190853572811806</v>
      </c>
      <c r="BE273" s="22">
        <v>8.1635718766499838</v>
      </c>
      <c r="BF273" s="22">
        <v>8.1905365481786383</v>
      </c>
      <c r="BG273" s="22">
        <v>25.563851920000001</v>
      </c>
      <c r="BH273" s="22">
        <v>11.005187982888209</v>
      </c>
      <c r="BI273" s="22">
        <v>8.0281314137308488</v>
      </c>
      <c r="BJ273" s="22">
        <v>8.4534117147662897</v>
      </c>
      <c r="BK273" s="25">
        <v>24.12506531</v>
      </c>
      <c r="BL273" s="25">
        <v>13.05153570003989</v>
      </c>
      <c r="BM273" s="25">
        <v>9.5209135831064184</v>
      </c>
      <c r="BN273" s="25">
        <v>12.085808285882756</v>
      </c>
      <c r="BO273" s="25">
        <v>24.118001816000003</v>
      </c>
      <c r="BP273" s="25">
        <v>12.961123310345277</v>
      </c>
      <c r="BQ273" s="25">
        <v>9.4549590035911582</v>
      </c>
      <c r="BR273" s="25">
        <v>12.069459447077774</v>
      </c>
      <c r="BS273" s="25">
        <v>24.137837548</v>
      </c>
      <c r="BT273" s="25">
        <v>12.876181649872183</v>
      </c>
      <c r="BU273" s="25">
        <v>9.3929952448767384</v>
      </c>
      <c r="BV273" s="25">
        <v>11.983971916523224</v>
      </c>
      <c r="BW273" s="25">
        <v>24.160405495000003</v>
      </c>
      <c r="BX273" s="25">
        <v>12.848167287675075</v>
      </c>
      <c r="BY273" s="25">
        <v>9.3725591576840497</v>
      </c>
      <c r="BZ273" s="25">
        <v>11.883584446205171</v>
      </c>
      <c r="CA273" s="25">
        <v>24.183772243</v>
      </c>
      <c r="CB273" s="25">
        <v>12.812237546725118</v>
      </c>
      <c r="CC273" s="25">
        <v>9.3463489118930596</v>
      </c>
      <c r="CD273" s="25">
        <v>11.797765471570273</v>
      </c>
      <c r="CE273" s="25">
        <v>24.212448503000001</v>
      </c>
      <c r="CF273" s="25">
        <v>12.705393147883294</v>
      </c>
      <c r="CG273" s="25">
        <v>9.2684074104796395</v>
      </c>
      <c r="CH273" s="25">
        <v>11.649135817067915</v>
      </c>
      <c r="CI273" s="25">
        <v>24.250377726</v>
      </c>
      <c r="CJ273" s="25">
        <v>12.678369859820528</v>
      </c>
      <c r="CK273" s="25">
        <v>9.2486942980697169</v>
      </c>
      <c r="CL273" s="25">
        <v>11.460359007093423</v>
      </c>
      <c r="CM273" s="25">
        <v>24.297347382000002</v>
      </c>
      <c r="CN273" s="25">
        <v>12.646744684194015</v>
      </c>
      <c r="CO273" s="25">
        <v>9.2256241727518464</v>
      </c>
      <c r="CP273" s="25">
        <v>11.244220226435402</v>
      </c>
      <c r="CQ273" s="25">
        <v>24.35294116</v>
      </c>
      <c r="CR273" s="25">
        <v>12.595271597237289</v>
      </c>
      <c r="CS273" s="25">
        <v>9.1880752724512309</v>
      </c>
      <c r="CT273" s="25">
        <v>11.002067487067782</v>
      </c>
      <c r="CU273" s="25">
        <v>24.41643655</v>
      </c>
      <c r="CV273" s="25">
        <v>12.514568430478677</v>
      </c>
      <c r="CW273" s="25">
        <v>9.1292034358910765</v>
      </c>
      <c r="CX273" s="25">
        <v>10.746697435101328</v>
      </c>
      <c r="CY273" s="25">
        <v>24.549323643000001</v>
      </c>
      <c r="CZ273" s="25">
        <v>12.199948642954734</v>
      </c>
      <c r="DA273" s="25">
        <v>8.8996926811879646</v>
      </c>
      <c r="DB273" s="25">
        <v>10.011490147903821</v>
      </c>
      <c r="DC273" s="25">
        <v>24.650268851</v>
      </c>
      <c r="DD273" s="25">
        <v>12.092367545673055</v>
      </c>
      <c r="DE273" s="25">
        <v>8.8212137685193568</v>
      </c>
      <c r="DF273" s="25">
        <v>9.5990950853047945</v>
      </c>
      <c r="DG273" s="25">
        <v>24.710842724000003</v>
      </c>
      <c r="DH273" s="25">
        <v>12.228818632487803</v>
      </c>
      <c r="DI273" s="25">
        <v>8.9207529366097607</v>
      </c>
      <c r="DJ273" s="25">
        <v>9.4456392250141086</v>
      </c>
      <c r="DK273" s="25">
        <v>24.745353377000001</v>
      </c>
      <c r="DL273" s="25">
        <v>12.604039299745669</v>
      </c>
      <c r="DM273" s="25">
        <v>9.1944711893627105</v>
      </c>
      <c r="DN273" s="25">
        <v>9.4115228103362547</v>
      </c>
      <c r="DO273" s="27">
        <v>24.125235322000002</v>
      </c>
      <c r="DP273" s="27">
        <v>13.05153570003989</v>
      </c>
      <c r="DQ273" s="27">
        <v>9.5209135831064184</v>
      </c>
      <c r="DR273" s="27">
        <v>12.085808285882756</v>
      </c>
      <c r="DS273" s="27">
        <v>24.125305540000003</v>
      </c>
      <c r="DT273" s="27">
        <v>12.955082314318881</v>
      </c>
      <c r="DU273" s="27">
        <v>9.4505521810957003</v>
      </c>
      <c r="DV273" s="27">
        <v>12.004403360578348</v>
      </c>
      <c r="DW273" s="27">
        <v>24.163318096000001</v>
      </c>
      <c r="DX273" s="27">
        <v>12.896990920480064</v>
      </c>
      <c r="DY273" s="27">
        <v>9.408175318068011</v>
      </c>
      <c r="DZ273" s="27">
        <v>11.852783861561917</v>
      </c>
      <c r="EA273" s="27">
        <v>24.213160414000001</v>
      </c>
      <c r="EB273" s="27">
        <v>12.840650461510144</v>
      </c>
      <c r="EC273" s="27">
        <v>9.3670757376497829</v>
      </c>
      <c r="ED273" s="27">
        <v>11.654234921936249</v>
      </c>
      <c r="EE273" s="27">
        <v>24.270043856000001</v>
      </c>
      <c r="EF273" s="27">
        <v>12.546103572754365</v>
      </c>
      <c r="EG273" s="27">
        <v>9.1522078831330109</v>
      </c>
      <c r="EH273" s="27">
        <v>11.382990194074191</v>
      </c>
      <c r="EI273" s="27">
        <v>24.330325770000002</v>
      </c>
      <c r="EJ273" s="27">
        <v>12.488715856513789</v>
      </c>
      <c r="EK273" s="27">
        <v>9.1103443431162852</v>
      </c>
      <c r="EL273" s="27">
        <v>11.097083904853079</v>
      </c>
      <c r="EM273" s="27">
        <v>24.394501836</v>
      </c>
      <c r="EN273" s="27">
        <v>12.377970877881797</v>
      </c>
      <c r="EO273" s="27">
        <v>9.029557423051779</v>
      </c>
      <c r="EP273" s="27">
        <v>10.813502009966859</v>
      </c>
      <c r="EQ273" s="27">
        <v>24.466091843000001</v>
      </c>
      <c r="ER273" s="27">
        <v>12.327520828102887</v>
      </c>
      <c r="ES273" s="27">
        <v>8.9927548141291407</v>
      </c>
      <c r="ET273" s="27">
        <v>10.512338769975273</v>
      </c>
      <c r="EU273" s="27">
        <v>24.544871270000002</v>
      </c>
      <c r="EV273" s="27">
        <v>12.210958120595198</v>
      </c>
      <c r="EW273" s="27">
        <v>8.9077239418471734</v>
      </c>
      <c r="EX273" s="27">
        <v>10.199357803465126</v>
      </c>
      <c r="EY273" s="27">
        <v>24.635623735000003</v>
      </c>
      <c r="EZ273" s="27">
        <v>12.02787310267245</v>
      </c>
      <c r="FA273" s="27">
        <v>8.7741659702746286</v>
      </c>
      <c r="FB273" s="27">
        <v>9.8726360520763485</v>
      </c>
      <c r="FC273" s="27">
        <v>25.015181494</v>
      </c>
      <c r="FD273" s="27">
        <v>11.473662572860178</v>
      </c>
      <c r="FE273" s="27">
        <v>8.3698771047755187</v>
      </c>
      <c r="FF273" s="27">
        <v>8.7614489367099164</v>
      </c>
      <c r="FG273" s="27">
        <v>25.287417435000002</v>
      </c>
      <c r="FH273" s="27">
        <v>11.032757350969318</v>
      </c>
      <c r="FI273" s="27">
        <v>8.0482428839113496</v>
      </c>
      <c r="FJ273" s="27">
        <v>8.3271146865318304</v>
      </c>
      <c r="FK273" s="27">
        <v>25.443402682000002</v>
      </c>
      <c r="FL273" s="27">
        <v>11.21309373151297</v>
      </c>
      <c r="FM273" s="27">
        <v>8.1797957627837601</v>
      </c>
      <c r="FN273" s="27">
        <v>8.3743567530873282</v>
      </c>
      <c r="FO273" s="27">
        <v>25.504015805000002</v>
      </c>
      <c r="FP273" s="27">
        <v>11.027081679073554</v>
      </c>
      <c r="FQ273" s="27">
        <v>8.0441025602829601</v>
      </c>
      <c r="FR273" s="27">
        <v>8.6213556934015294</v>
      </c>
      <c r="FS273" s="28">
        <v>24.125383705000001</v>
      </c>
      <c r="FT273" s="28">
        <v>13.05153570003989</v>
      </c>
      <c r="FU273" s="28">
        <v>9.5209135831064184</v>
      </c>
      <c r="FV273" s="28">
        <v>12.085808285882756</v>
      </c>
      <c r="FW273" s="28">
        <v>24.124481311</v>
      </c>
      <c r="FX273" s="28">
        <v>13.025273535154657</v>
      </c>
      <c r="FY273" s="28">
        <v>9.5017556994577657</v>
      </c>
      <c r="FZ273" s="28">
        <v>11.999192834233437</v>
      </c>
      <c r="GA273" s="28">
        <v>24.167885691000002</v>
      </c>
      <c r="GB273" s="28">
        <v>12.914600973357983</v>
      </c>
      <c r="GC273" s="28">
        <v>9.4210216064664021</v>
      </c>
      <c r="GD273" s="28">
        <v>11.855854231280698</v>
      </c>
      <c r="GE273" s="28">
        <v>24.229002083000001</v>
      </c>
      <c r="GF273" s="28">
        <v>12.736811108905954</v>
      </c>
      <c r="GG273" s="28">
        <v>9.2913263756289464</v>
      </c>
      <c r="GH273" s="28">
        <v>11.669831285927554</v>
      </c>
      <c r="GI273" s="28">
        <v>24.304234123000001</v>
      </c>
      <c r="GJ273" s="28">
        <v>12.530114062715278</v>
      </c>
      <c r="GK273" s="28">
        <v>9.140543758173532</v>
      </c>
      <c r="GL273" s="28">
        <v>11.466736196010967</v>
      </c>
      <c r="GM273" s="28">
        <v>24.390539871000001</v>
      </c>
      <c r="GN273" s="28">
        <v>12.324081512180179</v>
      </c>
      <c r="GO273" s="28">
        <v>8.9902458810474197</v>
      </c>
      <c r="GP273" s="28">
        <v>11.229486431171917</v>
      </c>
      <c r="GQ273" s="28">
        <v>24.493404213000002</v>
      </c>
      <c r="GR273" s="28">
        <v>12.237729491377578</v>
      </c>
      <c r="GS273" s="28">
        <v>8.9272532841083745</v>
      </c>
      <c r="GT273" s="28">
        <v>10.992185070860035</v>
      </c>
      <c r="GU273" s="28">
        <v>24.613111992</v>
      </c>
      <c r="GV273" s="28">
        <v>12.071712545077009</v>
      </c>
      <c r="GW273" s="28">
        <v>8.8061462331538944</v>
      </c>
      <c r="GX273" s="28">
        <v>10.751670967839981</v>
      </c>
      <c r="GY273" s="28">
        <v>24.742755011</v>
      </c>
      <c r="GZ273" s="28">
        <v>11.987629533830034</v>
      </c>
      <c r="HA273" s="28">
        <v>8.7448088470953813</v>
      </c>
      <c r="HB273" s="28">
        <v>10.529652341696771</v>
      </c>
      <c r="HC273" s="28">
        <v>24.895308956000001</v>
      </c>
      <c r="HD273" s="28">
        <v>11.881935827286853</v>
      </c>
      <c r="HE273" s="28">
        <v>8.6677067596933011</v>
      </c>
      <c r="HF273" s="28">
        <v>10.304144983976496</v>
      </c>
      <c r="HG273" s="28">
        <v>25.492063310000002</v>
      </c>
      <c r="HH273" s="28">
        <v>11.104521290454517</v>
      </c>
      <c r="HI273" s="28">
        <v>8.1005936786319861</v>
      </c>
      <c r="HJ273" s="28">
        <v>8.9554981824037796</v>
      </c>
      <c r="HK273" s="28">
        <v>25.802509480000001</v>
      </c>
      <c r="HL273" s="28">
        <v>10.106053359828858</v>
      </c>
      <c r="HM273" s="28">
        <v>7.37222522441545</v>
      </c>
      <c r="HN273" s="28">
        <v>6.7107946322905754</v>
      </c>
      <c r="HO273" s="28">
        <v>25.942700884000001</v>
      </c>
      <c r="HP273" s="28">
        <v>9.7448594529957511</v>
      </c>
      <c r="HQ273" s="28">
        <v>7.1087392981047177</v>
      </c>
      <c r="HR273" s="28">
        <v>5.0476039928898615</v>
      </c>
      <c r="HS273" s="28">
        <v>25.99352936</v>
      </c>
      <c r="HT273" s="28">
        <v>9.0867202656181227</v>
      </c>
      <c r="HU273" s="28">
        <v>6.6286359238589476</v>
      </c>
      <c r="HV273" s="28">
        <v>4.0561479067299118</v>
      </c>
      <c r="HW273" s="29">
        <v>24.125383705000001</v>
      </c>
      <c r="HX273" s="29">
        <v>13.05153570003989</v>
      </c>
      <c r="HY273" s="29">
        <v>9.5209135831064184</v>
      </c>
      <c r="HZ273" s="29">
        <v>12.085808285882756</v>
      </c>
      <c r="IA273" s="29">
        <v>24.118568986</v>
      </c>
      <c r="IB273" s="29">
        <v>12.973138676145656</v>
      </c>
      <c r="IC273" s="29">
        <v>9.463724045658541</v>
      </c>
      <c r="ID273" s="29">
        <v>12.018019023239734</v>
      </c>
      <c r="IE273" s="29">
        <v>24.179835189000002</v>
      </c>
      <c r="IF273" s="29">
        <v>12.836190847015081</v>
      </c>
      <c r="IG273" s="29">
        <v>9.3638225109646402</v>
      </c>
      <c r="IH273" s="29">
        <v>11.810437027108581</v>
      </c>
      <c r="II273" s="29">
        <v>24.247762390000002</v>
      </c>
      <c r="IJ273" s="29">
        <v>12.513801298715594</v>
      </c>
      <c r="IK273" s="29">
        <v>9.1286438239503038</v>
      </c>
      <c r="IL273" s="29">
        <v>11.595458559373782</v>
      </c>
      <c r="IM273" s="29">
        <v>24.328446341000003</v>
      </c>
      <c r="IN273" s="29">
        <v>11.778215922807231</v>
      </c>
      <c r="IO273" s="29">
        <v>8.5920445334163187</v>
      </c>
      <c r="IP273" s="29">
        <v>11.341856182907641</v>
      </c>
      <c r="IQ273" s="29">
        <v>24.414731292000003</v>
      </c>
      <c r="IR273" s="29">
        <v>11.292292475535337</v>
      </c>
      <c r="IS273" s="29">
        <v>8.2375701439031577</v>
      </c>
      <c r="IT273" s="29">
        <v>11.119853756123987</v>
      </c>
      <c r="IU273" s="29">
        <v>24.513919470000001</v>
      </c>
      <c r="IV273" s="29">
        <v>10.814945819279902</v>
      </c>
      <c r="IW273" s="29">
        <v>7.8893524040260861</v>
      </c>
      <c r="IX273" s="29">
        <v>10.9080290566539</v>
      </c>
      <c r="IY273" s="29">
        <v>24.624249201000001</v>
      </c>
      <c r="IZ273" s="29">
        <v>10.758621808013149</v>
      </c>
      <c r="JA273" s="29">
        <v>7.8482648219783266</v>
      </c>
      <c r="JB273" s="29">
        <v>10.710409119868027</v>
      </c>
      <c r="JC273" s="29">
        <v>24.771081461000001</v>
      </c>
      <c r="JD273" s="29">
        <v>10.692069081420149</v>
      </c>
      <c r="JE273" s="29">
        <v>7.7997155345094091</v>
      </c>
      <c r="JF273" s="29">
        <v>10.463738851689094</v>
      </c>
      <c r="JG273" s="29">
        <v>25.003123105</v>
      </c>
      <c r="JH273" s="29">
        <v>10.542031404058759</v>
      </c>
      <c r="JI273" s="29">
        <v>7.690265137774607</v>
      </c>
      <c r="JJ273" s="29">
        <v>9.8595040112354955</v>
      </c>
      <c r="JK273" s="29">
        <v>25.414014259000002</v>
      </c>
      <c r="JL273" s="29">
        <v>10.259294646891584</v>
      </c>
      <c r="JM273" s="29">
        <v>7.484012609825105</v>
      </c>
      <c r="JN273" s="29">
        <v>7.0416493514991174</v>
      </c>
      <c r="JO273" s="29">
        <v>25.611421161000003</v>
      </c>
      <c r="JP273" s="29">
        <v>9.5027893015239755</v>
      </c>
      <c r="JQ273" s="29">
        <v>6.9321524928289824</v>
      </c>
      <c r="JR273" s="29">
        <v>5.0136800245309061</v>
      </c>
      <c r="JS273" s="29">
        <v>25.634097194000002</v>
      </c>
      <c r="JT273" s="29">
        <v>9.1056666974494007</v>
      </c>
      <c r="JU273" s="29">
        <v>6.64245708209807</v>
      </c>
      <c r="JV273" s="29">
        <v>4.0136394354861515</v>
      </c>
      <c r="JW273" s="29">
        <v>25.549242448000001</v>
      </c>
      <c r="JX273" s="29">
        <v>9.1107215858373696</v>
      </c>
      <c r="JY273" s="29">
        <v>6.6461445528003846</v>
      </c>
      <c r="JZ273" s="29">
        <v>4.6331859130355255</v>
      </c>
    </row>
    <row r="274" spans="1:286" ht="15" thickBot="1" x14ac:dyDescent="0.4">
      <c r="A274" s="2"/>
      <c r="B274" s="74" t="s">
        <v>740</v>
      </c>
      <c r="C274" s="74" t="s">
        <v>457</v>
      </c>
      <c r="D274" s="74" t="s">
        <v>853</v>
      </c>
      <c r="E274" s="87">
        <v>385893</v>
      </c>
      <c r="F274" s="84">
        <v>400645</v>
      </c>
      <c r="G274" s="22">
        <v>21.48918642057895</v>
      </c>
      <c r="H274" s="22">
        <v>13.246589549262069</v>
      </c>
      <c r="I274" s="22">
        <v>9.6632026504757835</v>
      </c>
      <c r="J274" s="22">
        <v>11.666148136156229</v>
      </c>
      <c r="K274" s="22">
        <v>21.479741306578948</v>
      </c>
      <c r="L274" s="22">
        <v>12.891271458336458</v>
      </c>
      <c r="M274" s="22">
        <v>9.4040030500634924</v>
      </c>
      <c r="N274" s="22">
        <v>10.011130393932158</v>
      </c>
      <c r="O274" s="22">
        <v>21.525127339578948</v>
      </c>
      <c r="P274" s="22">
        <v>11.949931030017952</v>
      </c>
      <c r="Q274" s="22">
        <v>8.7173083134220803</v>
      </c>
      <c r="R274" s="22">
        <v>6.9676949857530772</v>
      </c>
      <c r="S274" s="22">
        <v>21.59549611557895</v>
      </c>
      <c r="T274" s="22">
        <v>10.467543238726636</v>
      </c>
      <c r="U274" s="22">
        <v>7.6359270582266872</v>
      </c>
      <c r="V274" s="22">
        <v>1.0402919857212325</v>
      </c>
      <c r="W274" s="22">
        <v>21.678739229578948</v>
      </c>
      <c r="X274" s="22">
        <v>9.0406204880701093</v>
      </c>
      <c r="Y274" s="22">
        <v>6.5950067779620607</v>
      </c>
      <c r="Z274" s="22">
        <v>-4.6162583647859066</v>
      </c>
      <c r="AA274" s="22">
        <v>21.765699932578947</v>
      </c>
      <c r="AB274" s="22">
        <v>7.5284505951066318</v>
      </c>
      <c r="AC274" s="22">
        <v>5.4918998942382897</v>
      </c>
      <c r="AD274" s="22">
        <v>-10.584713263373906</v>
      </c>
      <c r="AE274" s="22">
        <v>21.860799676578949</v>
      </c>
      <c r="AF274" s="22">
        <v>6.0792842714595023</v>
      </c>
      <c r="AG274" s="22">
        <v>4.4347532371632781</v>
      </c>
      <c r="AH274" s="22">
        <v>-16.307127422297739</v>
      </c>
      <c r="AI274" s="22">
        <v>21.97535842557895</v>
      </c>
      <c r="AJ274" s="22">
        <v>6.002572372054594</v>
      </c>
      <c r="AK274" s="22">
        <v>4.37879297456921</v>
      </c>
      <c r="AL274" s="22">
        <v>-16.488697436211375</v>
      </c>
      <c r="AM274" s="22">
        <v>22.100928539578948</v>
      </c>
      <c r="AN274" s="22">
        <v>5.8819418749210026</v>
      </c>
      <c r="AO274" s="22">
        <v>4.2907947063889695</v>
      </c>
      <c r="AP274" s="22">
        <v>-16.969232378753816</v>
      </c>
      <c r="AQ274" s="22">
        <v>22.24808710857895</v>
      </c>
      <c r="AR274" s="22">
        <v>5.7754022496014432</v>
      </c>
      <c r="AS274" s="22">
        <v>4.2130755330168306</v>
      </c>
      <c r="AT274" s="22">
        <v>-17.263326895051016</v>
      </c>
      <c r="AU274" s="22">
        <v>23.106764544578947</v>
      </c>
      <c r="AV274" s="22">
        <v>5.2905569342574328</v>
      </c>
      <c r="AW274" s="22">
        <v>3.8593876257347626</v>
      </c>
      <c r="AX274" s="22">
        <v>-18.77791027511828</v>
      </c>
      <c r="AY274" s="22">
        <v>24.093451803578951</v>
      </c>
      <c r="AZ274" s="22">
        <v>4.8421513504314628</v>
      </c>
      <c r="BA274" s="22">
        <v>3.5322819952627564</v>
      </c>
      <c r="BB274" s="22">
        <v>-20.210268104864504</v>
      </c>
      <c r="BC274" s="22">
        <v>24.84752829157895</v>
      </c>
      <c r="BD274" s="22">
        <v>5.6737338895565612</v>
      </c>
      <c r="BE274" s="22">
        <v>4.1389098798423527</v>
      </c>
      <c r="BF274" s="22">
        <v>-21.064729922396928</v>
      </c>
      <c r="BG274" s="22">
        <v>25.674714071578947</v>
      </c>
      <c r="BH274" s="22">
        <v>6.4262987502526334</v>
      </c>
      <c r="BI274" s="22">
        <v>4.6878954681320071</v>
      </c>
      <c r="BJ274" s="22">
        <v>-21.651343110019035</v>
      </c>
      <c r="BK274" s="25">
        <v>21.488944313578948</v>
      </c>
      <c r="BL274" s="25">
        <v>13.246589549262069</v>
      </c>
      <c r="BM274" s="25">
        <v>9.6632026504757835</v>
      </c>
      <c r="BN274" s="25">
        <v>11.666148136156229</v>
      </c>
      <c r="BO274" s="25">
        <v>21.466758895578948</v>
      </c>
      <c r="BP274" s="25">
        <v>13.062988305434132</v>
      </c>
      <c r="BQ274" s="25">
        <v>9.5292680992925618</v>
      </c>
      <c r="BR274" s="25">
        <v>10.896423658052486</v>
      </c>
      <c r="BS274" s="25">
        <v>21.481800332578949</v>
      </c>
      <c r="BT274" s="25">
        <v>12.183337044506011</v>
      </c>
      <c r="BU274" s="25">
        <v>8.8875747513946859</v>
      </c>
      <c r="BV274" s="25">
        <v>8.0810966765231917</v>
      </c>
      <c r="BW274" s="25">
        <v>21.508718132578949</v>
      </c>
      <c r="BX274" s="25">
        <v>10.790822893271214</v>
      </c>
      <c r="BY274" s="25">
        <v>7.8717550653543089</v>
      </c>
      <c r="BZ274" s="25">
        <v>2.3681861069241066</v>
      </c>
      <c r="CA274" s="25">
        <v>21.535796006578948</v>
      </c>
      <c r="CB274" s="25">
        <v>9.4133397865986179</v>
      </c>
      <c r="CC274" s="25">
        <v>6.8669003170522629</v>
      </c>
      <c r="CD274" s="25">
        <v>-3.0681941992557995</v>
      </c>
      <c r="CE274" s="25">
        <v>21.57068764357895</v>
      </c>
      <c r="CF274" s="25">
        <v>7.9684573778441345</v>
      </c>
      <c r="CG274" s="25">
        <v>5.8128787162486102</v>
      </c>
      <c r="CH274" s="25">
        <v>-8.823795182043753</v>
      </c>
      <c r="CI274" s="25">
        <v>21.622753885578948</v>
      </c>
      <c r="CJ274" s="25">
        <v>6.5446001822514592</v>
      </c>
      <c r="CK274" s="25">
        <v>4.7741947157228566</v>
      </c>
      <c r="CL274" s="25">
        <v>-14.393972173715873</v>
      </c>
      <c r="CM274" s="25">
        <v>21.68787605057895</v>
      </c>
      <c r="CN274" s="25">
        <v>6.5156225182426049</v>
      </c>
      <c r="CO274" s="25">
        <v>4.7530559132700736</v>
      </c>
      <c r="CP274" s="25">
        <v>-14.443046651171919</v>
      </c>
      <c r="CQ274" s="25">
        <v>21.764927696578948</v>
      </c>
      <c r="CR274" s="25">
        <v>6.4201088808846007</v>
      </c>
      <c r="CS274" s="25">
        <v>4.6833800446065146</v>
      </c>
      <c r="CT274" s="25">
        <v>-14.798660219488355</v>
      </c>
      <c r="CU274" s="25">
        <v>21.85224427057895</v>
      </c>
      <c r="CV274" s="25">
        <v>6.3675125080493444</v>
      </c>
      <c r="CW274" s="25">
        <v>4.6450117228964656</v>
      </c>
      <c r="CX274" s="25">
        <v>-14.946728228088354</v>
      </c>
      <c r="CY274" s="25">
        <v>22.293157609578948</v>
      </c>
      <c r="CZ274" s="25">
        <v>6.1688591628608727</v>
      </c>
      <c r="DA274" s="25">
        <v>4.5000968733336926</v>
      </c>
      <c r="DB274" s="25">
        <v>-15.666331047986958</v>
      </c>
      <c r="DC274" s="25">
        <v>22.813395888578949</v>
      </c>
      <c r="DD274" s="25">
        <v>6.045315417420186</v>
      </c>
      <c r="DE274" s="25">
        <v>4.4099734310731407</v>
      </c>
      <c r="DF274" s="25">
        <v>-16.509899692764485</v>
      </c>
      <c r="DG274" s="25">
        <v>23.40540282857895</v>
      </c>
      <c r="DH274" s="25">
        <v>6.6870950462155569</v>
      </c>
      <c r="DI274" s="25">
        <v>4.8781427350991926</v>
      </c>
      <c r="DJ274" s="25">
        <v>-17.190232959155615</v>
      </c>
      <c r="DK274" s="25">
        <v>23.901074479578948</v>
      </c>
      <c r="DL274" s="25">
        <v>7.3299661190592067</v>
      </c>
      <c r="DM274" s="25">
        <v>5.3471082323628281</v>
      </c>
      <c r="DN274" s="25">
        <v>-17.667737534224187</v>
      </c>
      <c r="DO274" s="27">
        <v>21.48918642057895</v>
      </c>
      <c r="DP274" s="27">
        <v>13.246589549262069</v>
      </c>
      <c r="DQ274" s="27">
        <v>9.6632026504757835</v>
      </c>
      <c r="DR274" s="27">
        <v>11.666148136156229</v>
      </c>
      <c r="DS274" s="27">
        <v>21.47911933157895</v>
      </c>
      <c r="DT274" s="27">
        <v>12.892418680271721</v>
      </c>
      <c r="DU274" s="27">
        <v>9.4048399324930632</v>
      </c>
      <c r="DV274" s="27">
        <v>10.011614927318531</v>
      </c>
      <c r="DW274" s="27">
        <v>21.523883435578949</v>
      </c>
      <c r="DX274" s="27">
        <v>11.951212851015546</v>
      </c>
      <c r="DY274" s="27">
        <v>8.7182433839936646</v>
      </c>
      <c r="DZ274" s="27">
        <v>6.9686557947375789</v>
      </c>
      <c r="EA274" s="27">
        <v>21.593646665578948</v>
      </c>
      <c r="EB274" s="27">
        <v>10.466584945239013</v>
      </c>
      <c r="EC274" s="27">
        <v>7.6352279964693119</v>
      </c>
      <c r="ED274" s="27">
        <v>1.0417253110664291</v>
      </c>
      <c r="EE274" s="27">
        <v>21.676300358578949</v>
      </c>
      <c r="EF274" s="27">
        <v>9.040355557650706</v>
      </c>
      <c r="EG274" s="27">
        <v>6.5948135149096014</v>
      </c>
      <c r="EH274" s="27">
        <v>-4.6143849474728</v>
      </c>
      <c r="EI274" s="27">
        <v>21.766429152578947</v>
      </c>
      <c r="EJ274" s="27">
        <v>7.5316944155428711</v>
      </c>
      <c r="EK274" s="27">
        <v>5.4942662160844193</v>
      </c>
      <c r="EL274" s="27">
        <v>-10.585275945713427</v>
      </c>
      <c r="EM274" s="27">
        <v>21.868535284578947</v>
      </c>
      <c r="EN274" s="27">
        <v>6.0791260328221872</v>
      </c>
      <c r="EO274" s="27">
        <v>4.4346378042804346</v>
      </c>
      <c r="EP274" s="27">
        <v>-16.313076179258196</v>
      </c>
      <c r="EQ274" s="27">
        <v>21.984431517578948</v>
      </c>
      <c r="ER274" s="27">
        <v>5.9974453169380348</v>
      </c>
      <c r="ES274" s="27">
        <v>4.375052859243131</v>
      </c>
      <c r="ET274" s="27">
        <v>-16.495656664376241</v>
      </c>
      <c r="EU274" s="27">
        <v>22.11121017657895</v>
      </c>
      <c r="EV274" s="27">
        <v>5.8798235418732574</v>
      </c>
      <c r="EW274" s="27">
        <v>4.2892494119231417</v>
      </c>
      <c r="EX274" s="27">
        <v>-16.977158991996475</v>
      </c>
      <c r="EY274" s="27">
        <v>22.247526824578948</v>
      </c>
      <c r="EZ274" s="27">
        <v>5.779303688631277</v>
      </c>
      <c r="FA274" s="27">
        <v>4.2159215784712893</v>
      </c>
      <c r="FB274" s="27">
        <v>-17.244256639117388</v>
      </c>
      <c r="FC274" s="27">
        <v>22.97733654457895</v>
      </c>
      <c r="FD274" s="27">
        <v>5.3300351845840872</v>
      </c>
      <c r="FE274" s="27">
        <v>3.8881864597119145</v>
      </c>
      <c r="FF274" s="27">
        <v>-18.585659987593033</v>
      </c>
      <c r="FG274" s="27">
        <v>23.61844781457895</v>
      </c>
      <c r="FH274" s="27">
        <v>4.9389370795134253</v>
      </c>
      <c r="FI274" s="27">
        <v>3.6028858371282388</v>
      </c>
      <c r="FJ274" s="27">
        <v>-19.698448711642015</v>
      </c>
      <c r="FK274" s="27">
        <v>24.201855468578948</v>
      </c>
      <c r="FL274" s="27">
        <v>5.8026736244855588</v>
      </c>
      <c r="FM274" s="27">
        <v>4.2329696213089365</v>
      </c>
      <c r="FN274" s="27">
        <v>-20.411679515039197</v>
      </c>
      <c r="FO274" s="27">
        <v>24.706885799578949</v>
      </c>
      <c r="FP274" s="27">
        <v>6.6031123525080258</v>
      </c>
      <c r="FQ274" s="27">
        <v>4.8168785292890313</v>
      </c>
      <c r="FR274" s="27">
        <v>-20.737256836880555</v>
      </c>
      <c r="FS274" s="28">
        <v>21.489833523578948</v>
      </c>
      <c r="FT274" s="28">
        <v>13.246589549262069</v>
      </c>
      <c r="FU274" s="28">
        <v>9.6632026504757835</v>
      </c>
      <c r="FV274" s="28">
        <v>11.666148136156229</v>
      </c>
      <c r="FW274" s="28">
        <v>21.473386614578949</v>
      </c>
      <c r="FX274" s="28">
        <v>12.867913706520971</v>
      </c>
      <c r="FY274" s="28">
        <v>9.3869638953125136</v>
      </c>
      <c r="FZ274" s="28">
        <v>10.009489983180858</v>
      </c>
      <c r="GA274" s="28">
        <v>21.525422256578949</v>
      </c>
      <c r="GB274" s="28">
        <v>11.916735175269675</v>
      </c>
      <c r="GC274" s="28">
        <v>8.6930923995526701</v>
      </c>
      <c r="GD274" s="28">
        <v>6.9715414289199238</v>
      </c>
      <c r="GE274" s="28">
        <v>21.616175902578949</v>
      </c>
      <c r="GF274" s="28">
        <v>10.427934300873915</v>
      </c>
      <c r="GG274" s="28">
        <v>7.6070328895187673</v>
      </c>
      <c r="GH274" s="28">
        <v>1.0435717611564712</v>
      </c>
      <c r="GI274" s="28">
        <v>21.735568670578949</v>
      </c>
      <c r="GJ274" s="28">
        <v>8.9812556694087977</v>
      </c>
      <c r="GK274" s="28">
        <v>6.5517009692556254</v>
      </c>
      <c r="GL274" s="28">
        <v>-4.6166295072893888</v>
      </c>
      <c r="GM274" s="28">
        <v>21.89313266457895</v>
      </c>
      <c r="GN274" s="28">
        <v>7.4643288780782475</v>
      </c>
      <c r="GO274" s="28">
        <v>5.4451239944010172</v>
      </c>
      <c r="GP274" s="28">
        <v>-10.614169324259393</v>
      </c>
      <c r="GQ274" s="28">
        <v>22.088233492578947</v>
      </c>
      <c r="GR274" s="28">
        <v>5.9908324303038674</v>
      </c>
      <c r="GS274" s="28">
        <v>4.3702288505114533</v>
      </c>
      <c r="GT274" s="28">
        <v>-16.403626999236003</v>
      </c>
      <c r="GU274" s="28">
        <v>22.326046088578948</v>
      </c>
      <c r="GV274" s="28">
        <v>5.9014747789948663</v>
      </c>
      <c r="GW274" s="28">
        <v>4.3050436879638951</v>
      </c>
      <c r="GX274" s="28">
        <v>-16.659857755631009</v>
      </c>
      <c r="GY274" s="28">
        <v>22.57286434657895</v>
      </c>
      <c r="GZ274" s="28">
        <v>5.7420653582629013</v>
      </c>
      <c r="HA274" s="28">
        <v>4.1887567349184049</v>
      </c>
      <c r="HB274" s="28">
        <v>-17.207426347039714</v>
      </c>
      <c r="HC274" s="28">
        <v>22.81228831357895</v>
      </c>
      <c r="HD274" s="28">
        <v>5.6236243866122404</v>
      </c>
      <c r="HE274" s="28">
        <v>4.1023556950942819</v>
      </c>
      <c r="HF274" s="28">
        <v>-17.530427865827278</v>
      </c>
      <c r="HG274" s="28">
        <v>24.276124870578947</v>
      </c>
      <c r="HH274" s="28">
        <v>4.8890259366752948</v>
      </c>
      <c r="HI274" s="28">
        <v>3.5664763533159651</v>
      </c>
      <c r="HJ274" s="28">
        <v>-19.768984263439236</v>
      </c>
      <c r="HK274" s="28">
        <v>24.671450436475947</v>
      </c>
      <c r="HL274" s="28">
        <v>4.0019513500188708</v>
      </c>
      <c r="HM274" s="28">
        <v>2.9193677926505828</v>
      </c>
      <c r="HN274" s="28">
        <v>-23.095053562238618</v>
      </c>
      <c r="HO274" s="28">
        <v>26.723294219338182</v>
      </c>
      <c r="HP274" s="28">
        <v>4.3347805453673978</v>
      </c>
      <c r="HQ274" s="28">
        <v>3.1621620568411553</v>
      </c>
      <c r="HR274" s="28">
        <v>-25.359020285529091</v>
      </c>
      <c r="HS274" s="28">
        <v>27.210014903578948</v>
      </c>
      <c r="HT274" s="28">
        <v>4.8468405682453151</v>
      </c>
      <c r="HU274" s="28">
        <v>3.5357027143723032</v>
      </c>
      <c r="HV274" s="28">
        <v>-26.646465282530826</v>
      </c>
      <c r="HW274" s="29">
        <v>21.489833523578948</v>
      </c>
      <c r="HX274" s="29">
        <v>13.246589549262069</v>
      </c>
      <c r="HY274" s="29">
        <v>9.6632026504757835</v>
      </c>
      <c r="HZ274" s="29">
        <v>11.666148136156229</v>
      </c>
      <c r="IA274" s="29">
        <v>21.475723923578947</v>
      </c>
      <c r="IB274" s="29">
        <v>12.917375102487952</v>
      </c>
      <c r="IC274" s="29">
        <v>9.4230452950438881</v>
      </c>
      <c r="ID274" s="29">
        <v>10.020562312344545</v>
      </c>
      <c r="IE274" s="29">
        <v>21.56810173957895</v>
      </c>
      <c r="IF274" s="29">
        <v>12.276143245198222</v>
      </c>
      <c r="IG274" s="29">
        <v>8.9552755827048482</v>
      </c>
      <c r="IH274" s="29">
        <v>6.8917990465013066</v>
      </c>
      <c r="II274" s="29">
        <v>21.683589595578947</v>
      </c>
      <c r="IJ274" s="29">
        <v>11.167636326371669</v>
      </c>
      <c r="IK274" s="29">
        <v>8.1466352186141382</v>
      </c>
      <c r="IL274" s="29">
        <v>0.92966400977093855</v>
      </c>
      <c r="IM274" s="29">
        <v>21.826032414578947</v>
      </c>
      <c r="IN274" s="29">
        <v>10.056872735236089</v>
      </c>
      <c r="IO274" s="29">
        <v>7.3363486434925225</v>
      </c>
      <c r="IP274" s="29">
        <v>-4.7639520694026416</v>
      </c>
      <c r="IQ274" s="29">
        <v>22.016295028578948</v>
      </c>
      <c r="IR274" s="29">
        <v>8.8388101666451231</v>
      </c>
      <c r="IS274" s="29">
        <v>6.4477889581877674</v>
      </c>
      <c r="IT274" s="29">
        <v>-10.784820521214286</v>
      </c>
      <c r="IU274" s="29">
        <v>22.263029033578949</v>
      </c>
      <c r="IV274" s="29">
        <v>7.6298550080726946</v>
      </c>
      <c r="IW274" s="29">
        <v>5.5658730016935731</v>
      </c>
      <c r="IX274" s="29">
        <v>-16.5939056198023</v>
      </c>
      <c r="IY274" s="29">
        <v>22.551085876578949</v>
      </c>
      <c r="IZ274" s="29">
        <v>7.5776777962246848</v>
      </c>
      <c r="JA274" s="29">
        <v>5.527810452087949</v>
      </c>
      <c r="JB274" s="29">
        <v>-16.86765533957815</v>
      </c>
      <c r="JC274" s="29">
        <v>22.82009557357895</v>
      </c>
      <c r="JD274" s="29">
        <v>7.4230904786576435</v>
      </c>
      <c r="JE274" s="29">
        <v>5.4150411561655138</v>
      </c>
      <c r="JF274" s="29">
        <v>-17.462068621561514</v>
      </c>
      <c r="JG274" s="29">
        <v>23.140169958578948</v>
      </c>
      <c r="JH274" s="29">
        <v>7.2377555621802072</v>
      </c>
      <c r="JI274" s="29">
        <v>5.2798419149215485</v>
      </c>
      <c r="JJ274" s="29">
        <v>-18.141991044353993</v>
      </c>
      <c r="JK274" s="29">
        <v>24.760232749578947</v>
      </c>
      <c r="JL274" s="29">
        <v>6.1849319448388629</v>
      </c>
      <c r="JM274" s="29">
        <v>4.5118217440132469</v>
      </c>
      <c r="JN274" s="29">
        <v>-21.661492070534834</v>
      </c>
      <c r="JO274" s="29">
        <v>26.113185422578947</v>
      </c>
      <c r="JP274" s="29">
        <v>5.5610024117847345</v>
      </c>
      <c r="JQ274" s="29">
        <v>4.056673836312382</v>
      </c>
      <c r="JR274" s="29">
        <v>-24.623850078905939</v>
      </c>
      <c r="JS274" s="29">
        <v>26.68002022157895</v>
      </c>
      <c r="JT274" s="29">
        <v>5.3809213653642578</v>
      </c>
      <c r="JU274" s="29">
        <v>3.9253072201279364</v>
      </c>
      <c r="JV274" s="29">
        <v>-26.099340143842994</v>
      </c>
      <c r="JW274" s="29">
        <v>26.753533172578948</v>
      </c>
      <c r="JX274" s="29">
        <v>5.3565401794687775</v>
      </c>
      <c r="JY274" s="29">
        <v>3.9075214844643691</v>
      </c>
      <c r="JZ274" s="29">
        <v>-25.824788555534099</v>
      </c>
    </row>
    <row r="275" spans="1:286" ht="15" thickBot="1" x14ac:dyDescent="0.4">
      <c r="A275" s="2"/>
      <c r="B275" s="74" t="s">
        <v>741</v>
      </c>
      <c r="C275" s="74" t="s">
        <v>865</v>
      </c>
      <c r="D275" s="74" t="s">
        <v>857</v>
      </c>
      <c r="E275" s="87">
        <v>377524</v>
      </c>
      <c r="F275" s="84">
        <v>406160</v>
      </c>
      <c r="G275" s="22">
        <v>53.974410544999998</v>
      </c>
      <c r="H275" s="22">
        <v>14.342375168690959</v>
      </c>
      <c r="I275" s="22">
        <v>10.308147429679924</v>
      </c>
      <c r="J275" s="22">
        <v>21.496179401852967</v>
      </c>
      <c r="K275" s="22">
        <v>53.971785476999997</v>
      </c>
      <c r="L275" s="22">
        <v>14.203784565589254</v>
      </c>
      <c r="M275" s="22">
        <v>10.208539634434178</v>
      </c>
      <c r="N275" s="22">
        <v>20.784667859393629</v>
      </c>
      <c r="O275" s="22">
        <v>54.150040818000001</v>
      </c>
      <c r="P275" s="22">
        <v>13.675342525004663</v>
      </c>
      <c r="Q275" s="22">
        <v>9.8287379350421489</v>
      </c>
      <c r="R275" s="22">
        <v>19.953865300162544</v>
      </c>
      <c r="S275" s="22">
        <v>54.389179413999997</v>
      </c>
      <c r="T275" s="22">
        <v>13.056432011096595</v>
      </c>
      <c r="U275" s="22">
        <v>9.3839147625825188</v>
      </c>
      <c r="V275" s="22">
        <v>18.815315969924242</v>
      </c>
      <c r="W275" s="22">
        <v>54.669448662999997</v>
      </c>
      <c r="X275" s="22">
        <v>12.454958781128539</v>
      </c>
      <c r="Y275" s="22">
        <v>8.9516241094241007</v>
      </c>
      <c r="Z275" s="22">
        <v>17.892506146868069</v>
      </c>
      <c r="AA275" s="22">
        <v>54.944594504000001</v>
      </c>
      <c r="AB275" s="22">
        <v>11.826396831062759</v>
      </c>
      <c r="AC275" s="22">
        <v>8.4998642597647951</v>
      </c>
      <c r="AD275" s="22">
        <v>16.935359162775008</v>
      </c>
      <c r="AE275" s="22">
        <v>55.20146037</v>
      </c>
      <c r="AF275" s="22">
        <v>11.175008119527957</v>
      </c>
      <c r="AG275" s="22">
        <v>8.031698367187408</v>
      </c>
      <c r="AH275" s="22">
        <v>15.813157232771417</v>
      </c>
      <c r="AI275" s="22">
        <v>55.478807619999998</v>
      </c>
      <c r="AJ275" s="22">
        <v>10.87066909736108</v>
      </c>
      <c r="AK275" s="22">
        <v>7.81296391963585</v>
      </c>
      <c r="AL275" s="22">
        <v>14.569610139481053</v>
      </c>
      <c r="AM275" s="22">
        <v>55.77866289</v>
      </c>
      <c r="AN275" s="22">
        <v>10.564197525519265</v>
      </c>
      <c r="AO275" s="22">
        <v>7.5926967666438179</v>
      </c>
      <c r="AP275" s="22">
        <v>13.370529885445794</v>
      </c>
      <c r="AQ275" s="22">
        <v>56.128324399999997</v>
      </c>
      <c r="AR275" s="22">
        <v>10.255185110250302</v>
      </c>
      <c r="AS275" s="22">
        <v>7.3706034594524485</v>
      </c>
      <c r="AT275" s="22">
        <v>12.147743521254114</v>
      </c>
      <c r="AU275" s="22">
        <v>53.61564812876702</v>
      </c>
      <c r="AV275" s="22">
        <v>8.8797565250589141</v>
      </c>
      <c r="AW275" s="22">
        <v>6.3820558536068441</v>
      </c>
      <c r="AX275" s="22">
        <v>7.1194470751364349</v>
      </c>
      <c r="AY275" s="22">
        <v>48.781570866885382</v>
      </c>
      <c r="AZ275" s="22">
        <v>8.0315136919838288</v>
      </c>
      <c r="BA275" s="22">
        <v>5.7724070278952642</v>
      </c>
      <c r="BB275" s="22">
        <v>5.0866756653124696</v>
      </c>
      <c r="BC275" s="22">
        <v>44.996354455672225</v>
      </c>
      <c r="BD275" s="22">
        <v>7.4083066715141861</v>
      </c>
      <c r="BE275" s="22">
        <v>5.3244958715732418</v>
      </c>
      <c r="BF275" s="22">
        <v>4.7261302377848295</v>
      </c>
      <c r="BG275" s="22">
        <v>43.565137935402468</v>
      </c>
      <c r="BH275" s="22">
        <v>7.172667784236304</v>
      </c>
      <c r="BI275" s="22">
        <v>5.1551375636460737</v>
      </c>
      <c r="BJ275" s="22">
        <v>5.3742381147010718</v>
      </c>
      <c r="BK275" s="25">
        <v>53.973071282999996</v>
      </c>
      <c r="BL275" s="25">
        <v>14.342375168690959</v>
      </c>
      <c r="BM275" s="25">
        <v>10.308147429679924</v>
      </c>
      <c r="BN275" s="25">
        <v>21.496179401852967</v>
      </c>
      <c r="BO275" s="25">
        <v>53.945965893</v>
      </c>
      <c r="BP275" s="25">
        <v>14.279208015823432</v>
      </c>
      <c r="BQ275" s="25">
        <v>10.262747953176687</v>
      </c>
      <c r="BR275" s="25">
        <v>21.246639077175196</v>
      </c>
      <c r="BS275" s="25">
        <v>54.039979041999999</v>
      </c>
      <c r="BT275" s="25">
        <v>14.154585760992585</v>
      </c>
      <c r="BU275" s="25">
        <v>10.173179484864701</v>
      </c>
      <c r="BV275" s="25">
        <v>20.724800972784713</v>
      </c>
      <c r="BW275" s="25">
        <v>54.130140926999999</v>
      </c>
      <c r="BX275" s="25">
        <v>14.019951457558824</v>
      </c>
      <c r="BY275" s="25">
        <v>10.07641516008835</v>
      </c>
      <c r="BZ275" s="25">
        <v>20.038269454378259</v>
      </c>
      <c r="CA275" s="25">
        <v>54.232510418000004</v>
      </c>
      <c r="CB275" s="25">
        <v>13.904240647178197</v>
      </c>
      <c r="CC275" s="25">
        <v>9.993251522365707</v>
      </c>
      <c r="CD275" s="25">
        <v>19.656325399576119</v>
      </c>
      <c r="CE275" s="25">
        <v>54.363464254999997</v>
      </c>
      <c r="CF275" s="25">
        <v>13.775946576213938</v>
      </c>
      <c r="CG275" s="25">
        <v>9.9010440475019674</v>
      </c>
      <c r="CH275" s="25">
        <v>19.121542163712377</v>
      </c>
      <c r="CI275" s="25">
        <v>54.537060791999998</v>
      </c>
      <c r="CJ275" s="25">
        <v>13.600564834134671</v>
      </c>
      <c r="CK275" s="25">
        <v>9.7749937362694386</v>
      </c>
      <c r="CL275" s="25">
        <v>18.301215770606667</v>
      </c>
      <c r="CM275" s="25">
        <v>54.732297430999999</v>
      </c>
      <c r="CN275" s="25">
        <v>13.419168964520038</v>
      </c>
      <c r="CO275" s="25">
        <v>9.6446209531613469</v>
      </c>
      <c r="CP275" s="25">
        <v>17.331029337544617</v>
      </c>
      <c r="CQ275" s="25">
        <v>54.956842327000004</v>
      </c>
      <c r="CR275" s="25">
        <v>13.228758174851086</v>
      </c>
      <c r="CS275" s="25">
        <v>9.5077689695098488</v>
      </c>
      <c r="CT275" s="25">
        <v>16.329650336300059</v>
      </c>
      <c r="CU275" s="25">
        <v>55.208852540000002</v>
      </c>
      <c r="CV275" s="25">
        <v>13.057092147646387</v>
      </c>
      <c r="CW275" s="25">
        <v>9.3843892157186932</v>
      </c>
      <c r="CX275" s="25">
        <v>15.43113801470772</v>
      </c>
      <c r="CY275" s="25">
        <v>55.856457470000002</v>
      </c>
      <c r="CZ275" s="25">
        <v>12.505595398403671</v>
      </c>
      <c r="DA275" s="25">
        <v>8.9880176432755778</v>
      </c>
      <c r="DB275" s="25">
        <v>12.56019972836777</v>
      </c>
      <c r="DC275" s="25">
        <v>56.338433979999998</v>
      </c>
      <c r="DD275" s="25">
        <v>12.11880672589591</v>
      </c>
      <c r="DE275" s="25">
        <v>8.7100250086216011</v>
      </c>
      <c r="DF275" s="25">
        <v>11.003051312470042</v>
      </c>
      <c r="DG275" s="25">
        <v>56.739991860000003</v>
      </c>
      <c r="DH275" s="25">
        <v>11.858665921559894</v>
      </c>
      <c r="DI275" s="25">
        <v>8.5230566904712717</v>
      </c>
      <c r="DJ275" s="25">
        <v>10.135434164025959</v>
      </c>
      <c r="DK275" s="25">
        <v>57.045471460000002</v>
      </c>
      <c r="DL275" s="25">
        <v>11.663752375300342</v>
      </c>
      <c r="DM275" s="25">
        <v>8.3829684870005376</v>
      </c>
      <c r="DN275" s="25">
        <v>9.8731667820884965</v>
      </c>
      <c r="DO275" s="27">
        <v>53.974410544999998</v>
      </c>
      <c r="DP275" s="27">
        <v>14.342375168690959</v>
      </c>
      <c r="DQ275" s="27">
        <v>10.308147429679924</v>
      </c>
      <c r="DR275" s="27">
        <v>21.496179401852967</v>
      </c>
      <c r="DS275" s="27">
        <v>53.971493526000003</v>
      </c>
      <c r="DT275" s="27">
        <v>14.204724257949167</v>
      </c>
      <c r="DU275" s="27">
        <v>10.209215009835434</v>
      </c>
      <c r="DV275" s="27">
        <v>20.784849361664126</v>
      </c>
      <c r="DW275" s="27">
        <v>54.149456923999999</v>
      </c>
      <c r="DX275" s="27">
        <v>13.677247974971065</v>
      </c>
      <c r="DY275" s="27">
        <v>9.8301074194505915</v>
      </c>
      <c r="DZ275" s="27">
        <v>19.954228257286481</v>
      </c>
      <c r="EA275" s="27">
        <v>54.388311283999997</v>
      </c>
      <c r="EB275" s="27">
        <v>13.059250421017403</v>
      </c>
      <c r="EC275" s="27">
        <v>9.3859404092860288</v>
      </c>
      <c r="ED275" s="27">
        <v>18.815859460659436</v>
      </c>
      <c r="EE275" s="27">
        <v>54.668303903000002</v>
      </c>
      <c r="EF275" s="27">
        <v>12.45960423122049</v>
      </c>
      <c r="EG275" s="27">
        <v>8.9549628858723427</v>
      </c>
      <c r="EH275" s="27">
        <v>17.893218848014023</v>
      </c>
      <c r="EI275" s="27">
        <v>54.944931558</v>
      </c>
      <c r="EJ275" s="27">
        <v>11.833017410960375</v>
      </c>
      <c r="EK275" s="27">
        <v>8.5046226008939261</v>
      </c>
      <c r="EL275" s="27">
        <v>16.935147182840353</v>
      </c>
      <c r="EM275" s="27">
        <v>55.20503626</v>
      </c>
      <c r="EN275" s="27">
        <v>11.184422751730299</v>
      </c>
      <c r="EO275" s="27">
        <v>8.0384648487217767</v>
      </c>
      <c r="EP275" s="27">
        <v>15.810902697224964</v>
      </c>
      <c r="EQ275" s="27">
        <v>55.483001780000002</v>
      </c>
      <c r="ER275" s="27">
        <v>10.882164620217395</v>
      </c>
      <c r="ES275" s="27">
        <v>7.8212259782551801</v>
      </c>
      <c r="ET275" s="27">
        <v>14.56695867194281</v>
      </c>
      <c r="EU275" s="27">
        <v>55.78341571</v>
      </c>
      <c r="EV275" s="27">
        <v>10.575767083255604</v>
      </c>
      <c r="EW275" s="27">
        <v>7.6010120355891404</v>
      </c>
      <c r="EX275" s="27">
        <v>13.367523232986567</v>
      </c>
      <c r="EY275" s="27">
        <v>56.10497565</v>
      </c>
      <c r="EZ275" s="27">
        <v>10.289800020914685</v>
      </c>
      <c r="FA275" s="27">
        <v>7.3954818773014379</v>
      </c>
      <c r="FB275" s="27">
        <v>12.287291897784641</v>
      </c>
      <c r="FC275" s="27">
        <v>53.866378512288939</v>
      </c>
      <c r="FD275" s="27">
        <v>8.9971420970557858</v>
      </c>
      <c r="FE275" s="27">
        <v>6.4664231754785044</v>
      </c>
      <c r="FF275" s="27">
        <v>7.7653971882322992</v>
      </c>
      <c r="FG275" s="27">
        <v>49.814036773200371</v>
      </c>
      <c r="FH275" s="27">
        <v>8.2015013310802232</v>
      </c>
      <c r="FI275" s="27">
        <v>5.8945804911061552</v>
      </c>
      <c r="FJ275" s="27">
        <v>6.03405257457581</v>
      </c>
      <c r="FK275" s="27">
        <v>46.086727026872317</v>
      </c>
      <c r="FL275" s="27">
        <v>7.5878282014553617</v>
      </c>
      <c r="FM275" s="27">
        <v>5.4535215298529804</v>
      </c>
      <c r="FN275" s="27">
        <v>5.6985849691027965</v>
      </c>
      <c r="FO275" s="27">
        <v>44.68147190262431</v>
      </c>
      <c r="FP275" s="27">
        <v>7.3564636600811957</v>
      </c>
      <c r="FQ275" s="27">
        <v>5.2872352784870671</v>
      </c>
      <c r="FR275" s="27">
        <v>6.3581672919382299</v>
      </c>
      <c r="FS275" s="28">
        <v>53.978006038000004</v>
      </c>
      <c r="FT275" s="28">
        <v>14.342375168690959</v>
      </c>
      <c r="FU275" s="28">
        <v>10.308147429679924</v>
      </c>
      <c r="FV275" s="28">
        <v>21.496179401852967</v>
      </c>
      <c r="FW275" s="28">
        <v>53.976945154999996</v>
      </c>
      <c r="FX275" s="28">
        <v>14.215769321776573</v>
      </c>
      <c r="FY275" s="28">
        <v>10.217153314681321</v>
      </c>
      <c r="FZ275" s="28">
        <v>20.806705434278946</v>
      </c>
      <c r="GA275" s="28">
        <v>54.202313717999999</v>
      </c>
      <c r="GB275" s="28">
        <v>13.698054103661093</v>
      </c>
      <c r="GC275" s="28">
        <v>9.8450611938049182</v>
      </c>
      <c r="GD275" s="28">
        <v>20.059078482436671</v>
      </c>
      <c r="GE275" s="28">
        <v>54.524589096</v>
      </c>
      <c r="GF275" s="28">
        <v>12.811687745319167</v>
      </c>
      <c r="GG275" s="28">
        <v>9.2080122398462692</v>
      </c>
      <c r="GH275" s="28">
        <v>19.03583195283991</v>
      </c>
      <c r="GI275" s="28">
        <v>54.827495939000002</v>
      </c>
      <c r="GJ275" s="28">
        <v>11.972078533313839</v>
      </c>
      <c r="GK275" s="28">
        <v>8.6045685675902561</v>
      </c>
      <c r="GL275" s="28">
        <v>18.292358237402109</v>
      </c>
      <c r="GM275" s="28">
        <v>55.138108389999999</v>
      </c>
      <c r="GN275" s="28">
        <v>11.032799554270145</v>
      </c>
      <c r="GO275" s="28">
        <v>7.9294902713037612</v>
      </c>
      <c r="GP275" s="28">
        <v>17.537387293191287</v>
      </c>
      <c r="GQ275" s="28">
        <v>55.496111139999996</v>
      </c>
      <c r="GR275" s="28">
        <v>10.110632354956783</v>
      </c>
      <c r="GS275" s="28">
        <v>7.2667105480339256</v>
      </c>
      <c r="GT275" s="28">
        <v>16.630575824202193</v>
      </c>
      <c r="GU275" s="28">
        <v>55.917838250000003</v>
      </c>
      <c r="GV275" s="28">
        <v>9.5519109533094326</v>
      </c>
      <c r="GW275" s="28">
        <v>6.8651464756569256</v>
      </c>
      <c r="GX275" s="28">
        <v>15.649274945567466</v>
      </c>
      <c r="GY275" s="28">
        <v>54.742329422705559</v>
      </c>
      <c r="GZ275" s="28">
        <v>9.0129071384211592</v>
      </c>
      <c r="HA275" s="28">
        <v>6.4777538211154981</v>
      </c>
      <c r="HB275" s="28">
        <v>14.795682322965614</v>
      </c>
      <c r="HC275" s="28">
        <v>51.54162275628844</v>
      </c>
      <c r="HD275" s="28">
        <v>8.4859351906439802</v>
      </c>
      <c r="HE275" s="28">
        <v>6.0990087063697285</v>
      </c>
      <c r="HF275" s="28">
        <v>14.076469186094524</v>
      </c>
      <c r="HG275" s="28">
        <v>33.275655881231074</v>
      </c>
      <c r="HH275" s="28">
        <v>5.4785830195819045</v>
      </c>
      <c r="HI275" s="28">
        <v>3.9375654874007675</v>
      </c>
      <c r="HJ275" s="28">
        <v>8.3268588289428038</v>
      </c>
      <c r="HK275" s="28">
        <v>13.274215125013637</v>
      </c>
      <c r="HL275" s="28">
        <v>2.185498306682407</v>
      </c>
      <c r="HM275" s="28">
        <v>1.5707606646475885</v>
      </c>
      <c r="HN275" s="28">
        <v>-0.15972911978445836</v>
      </c>
      <c r="HO275" s="28">
        <v>2.6844262295081971</v>
      </c>
      <c r="HP275" s="28">
        <v>0.44197031039136303</v>
      </c>
      <c r="HQ275" s="28">
        <v>0.31765276430649858</v>
      </c>
      <c r="HR275" s="28">
        <v>-8.2538263545235964</v>
      </c>
      <c r="HS275" s="28">
        <v>2.6844262295081971</v>
      </c>
      <c r="HT275" s="28">
        <v>0.44197031039136303</v>
      </c>
      <c r="HU275" s="28">
        <v>0.31765276430649858</v>
      </c>
      <c r="HV275" s="28">
        <v>-13.499710450237401</v>
      </c>
      <c r="HW275" s="29">
        <v>53.978006038000004</v>
      </c>
      <c r="HX275" s="29">
        <v>14.342375168690959</v>
      </c>
      <c r="HY275" s="29">
        <v>10.308147429679924</v>
      </c>
      <c r="HZ275" s="29">
        <v>21.496179401852967</v>
      </c>
      <c r="IA275" s="29">
        <v>53.940342438000002</v>
      </c>
      <c r="IB275" s="29">
        <v>14.230782338589583</v>
      </c>
      <c r="IC275" s="29">
        <v>10.227943465465453</v>
      </c>
      <c r="ID275" s="29">
        <v>20.922246665855024</v>
      </c>
      <c r="IE275" s="29">
        <v>54.264823233000001</v>
      </c>
      <c r="IF275" s="29">
        <v>13.640222581347553</v>
      </c>
      <c r="IG275" s="29">
        <v>9.8034965400373775</v>
      </c>
      <c r="IH275" s="29">
        <v>19.750709547292217</v>
      </c>
      <c r="II275" s="29">
        <v>54.574304068000004</v>
      </c>
      <c r="IJ275" s="29">
        <v>13.034966103893733</v>
      </c>
      <c r="IK275" s="29">
        <v>9.3684867924202297</v>
      </c>
      <c r="IL275" s="29">
        <v>18.721823966829195</v>
      </c>
      <c r="IM275" s="29">
        <v>54.814377839999999</v>
      </c>
      <c r="IN275" s="29">
        <v>12.412927264115304</v>
      </c>
      <c r="IO275" s="29">
        <v>8.9214152305620171</v>
      </c>
      <c r="IP275" s="29">
        <v>18.05227210149998</v>
      </c>
      <c r="IQ275" s="29">
        <v>55.50256143</v>
      </c>
      <c r="IR275" s="29">
        <v>11.70375249227463</v>
      </c>
      <c r="IS275" s="29">
        <v>8.4117173586571301</v>
      </c>
      <c r="IT275" s="29">
        <v>17.034086561318833</v>
      </c>
      <c r="IU275" s="29">
        <v>56.228415890000001</v>
      </c>
      <c r="IV275" s="29">
        <v>11.021998425686098</v>
      </c>
      <c r="IW275" s="29">
        <v>7.9217272875202704</v>
      </c>
      <c r="IX275" s="29">
        <v>15.851874235069356</v>
      </c>
      <c r="IY275" s="29">
        <v>56.568190559999998</v>
      </c>
      <c r="IZ275" s="29">
        <v>10.792138710722215</v>
      </c>
      <c r="JA275" s="29">
        <v>7.7565225845248902</v>
      </c>
      <c r="JB275" s="29">
        <v>15.109785812393714</v>
      </c>
      <c r="JC275" s="29">
        <v>56.977483640000003</v>
      </c>
      <c r="JD275" s="29">
        <v>10.549351150962577</v>
      </c>
      <c r="JE275" s="29">
        <v>7.582026384930427</v>
      </c>
      <c r="JF275" s="29">
        <v>14.29219681304642</v>
      </c>
      <c r="JG275" s="29">
        <v>57.323554554948998</v>
      </c>
      <c r="JH275" s="29">
        <v>10.149017635932367</v>
      </c>
      <c r="JI275" s="29">
        <v>7.2942988052627395</v>
      </c>
      <c r="JJ275" s="29">
        <v>12.553007862216859</v>
      </c>
      <c r="JK275" s="29">
        <v>47.37427456389613</v>
      </c>
      <c r="JL275" s="29">
        <v>7.7998130860935593</v>
      </c>
      <c r="JM275" s="29">
        <v>5.6058792403446436</v>
      </c>
      <c r="JN275" s="29">
        <v>2.2778757998215724</v>
      </c>
      <c r="JO275" s="29">
        <v>34.334875242076329</v>
      </c>
      <c r="JP275" s="29">
        <v>5.6529754109761292</v>
      </c>
      <c r="JQ275" s="29">
        <v>4.0629047328160155</v>
      </c>
      <c r="JR275" s="29">
        <v>-6.7910805948441322</v>
      </c>
      <c r="JS275" s="29">
        <v>27.041073636655955</v>
      </c>
      <c r="JT275" s="29">
        <v>4.4521065906505077</v>
      </c>
      <c r="JU275" s="29">
        <v>3.1998166669951762</v>
      </c>
      <c r="JV275" s="29">
        <v>-12.131634695450046</v>
      </c>
      <c r="JW275" s="29">
        <v>27.276350185531339</v>
      </c>
      <c r="JX275" s="29">
        <v>4.490843080478844</v>
      </c>
      <c r="JY275" s="29">
        <v>3.2276573449416328</v>
      </c>
      <c r="JZ275" s="29">
        <v>-10.09493857820236</v>
      </c>
    </row>
    <row r="276" spans="1:286" ht="15" thickBot="1" x14ac:dyDescent="0.4">
      <c r="A276" s="2"/>
      <c r="B276" s="74" t="s">
        <v>742</v>
      </c>
      <c r="C276" s="74" t="s">
        <v>496</v>
      </c>
      <c r="D276" s="74" t="s">
        <v>855</v>
      </c>
      <c r="E276" s="87">
        <v>368092</v>
      </c>
      <c r="F276" s="84">
        <v>428515</v>
      </c>
      <c r="G276" s="22">
        <v>34.039613506999999</v>
      </c>
      <c r="H276" s="22">
        <v>14.25137614678899</v>
      </c>
      <c r="I276" s="22">
        <v>10.396180484225118</v>
      </c>
      <c r="J276" s="22">
        <v>19.19697461602383</v>
      </c>
      <c r="K276" s="22">
        <v>34.065530031000002</v>
      </c>
      <c r="L276" s="22">
        <v>14.093863369764112</v>
      </c>
      <c r="M276" s="22">
        <v>10.281277106357914</v>
      </c>
      <c r="N276" s="22">
        <v>18.734564764983723</v>
      </c>
      <c r="O276" s="22">
        <v>34.307400528000002</v>
      </c>
      <c r="P276" s="22">
        <v>13.932212077197862</v>
      </c>
      <c r="Q276" s="22">
        <v>10.163354739021784</v>
      </c>
      <c r="R276" s="22">
        <v>18.618905785831643</v>
      </c>
      <c r="S276" s="22">
        <v>34.572044060000003</v>
      </c>
      <c r="T276" s="22">
        <v>13.643044668666636</v>
      </c>
      <c r="U276" s="22">
        <v>9.9524111404329823</v>
      </c>
      <c r="V276" s="22">
        <v>18.085953401620223</v>
      </c>
      <c r="W276" s="22">
        <v>34.857018382</v>
      </c>
      <c r="X276" s="22">
        <v>13.507625301297564</v>
      </c>
      <c r="Y276" s="22">
        <v>9.8536245973140808</v>
      </c>
      <c r="Z276" s="22">
        <v>18.000180706936099</v>
      </c>
      <c r="AA276" s="22">
        <v>34.948088658000003</v>
      </c>
      <c r="AB276" s="22">
        <v>13.27994296621633</v>
      </c>
      <c r="AC276" s="22">
        <v>9.6875335037807968</v>
      </c>
      <c r="AD276" s="22">
        <v>17.560907398723071</v>
      </c>
      <c r="AE276" s="22">
        <v>35.044322680000001</v>
      </c>
      <c r="AF276" s="22">
        <v>13.099232277422077</v>
      </c>
      <c r="AG276" s="22">
        <v>9.5557075722508813</v>
      </c>
      <c r="AH276" s="22">
        <v>17.303592854647246</v>
      </c>
      <c r="AI276" s="22">
        <v>35.149988731999997</v>
      </c>
      <c r="AJ276" s="22">
        <v>12.976090393912957</v>
      </c>
      <c r="AK276" s="22">
        <v>9.4658772826744819</v>
      </c>
      <c r="AL276" s="22">
        <v>17.071041832626982</v>
      </c>
      <c r="AM276" s="22">
        <v>35.259929796000002</v>
      </c>
      <c r="AN276" s="22">
        <v>12.805818597045699</v>
      </c>
      <c r="AO276" s="22">
        <v>9.3416663774697835</v>
      </c>
      <c r="AP276" s="22">
        <v>16.681649743027528</v>
      </c>
      <c r="AQ276" s="22">
        <v>35.383894865999999</v>
      </c>
      <c r="AR276" s="22">
        <v>12.588918627109702</v>
      </c>
      <c r="AS276" s="22">
        <v>9.183440869192415</v>
      </c>
      <c r="AT276" s="22">
        <v>16.221262867081141</v>
      </c>
      <c r="AU276" s="22">
        <v>35.832466502000003</v>
      </c>
      <c r="AV276" s="22">
        <v>11.854579621275036</v>
      </c>
      <c r="AW276" s="22">
        <v>8.6477507882745996</v>
      </c>
      <c r="AX276" s="22">
        <v>15.086472987417476</v>
      </c>
      <c r="AY276" s="22">
        <v>36.124884188000003</v>
      </c>
      <c r="AZ276" s="22">
        <v>11.104437480016701</v>
      </c>
      <c r="BA276" s="22">
        <v>8.1005325400844512</v>
      </c>
      <c r="BB276" s="22">
        <v>14.640877614029879</v>
      </c>
      <c r="BC276" s="22">
        <v>36.271484399000002</v>
      </c>
      <c r="BD276" s="22">
        <v>11.300560687633471</v>
      </c>
      <c r="BE276" s="22">
        <v>8.2436016895145201</v>
      </c>
      <c r="BF276" s="22">
        <v>14.598592282124443</v>
      </c>
      <c r="BG276" s="22">
        <v>36.335575005999999</v>
      </c>
      <c r="BH276" s="22">
        <v>11.232057984900948</v>
      </c>
      <c r="BI276" s="22">
        <v>8.1936299216003761</v>
      </c>
      <c r="BJ276" s="22">
        <v>15.031186486780673</v>
      </c>
      <c r="BK276" s="25">
        <v>33.524973119000002</v>
      </c>
      <c r="BL276" s="25">
        <v>14.25137614678899</v>
      </c>
      <c r="BM276" s="25">
        <v>10.396180484225118</v>
      </c>
      <c r="BN276" s="25">
        <v>19.19697461602383</v>
      </c>
      <c r="BO276" s="25">
        <v>33.527837822000002</v>
      </c>
      <c r="BP276" s="25">
        <v>14.143366828371088</v>
      </c>
      <c r="BQ276" s="25">
        <v>10.317389190199547</v>
      </c>
      <c r="BR276" s="25">
        <v>19.028844778960298</v>
      </c>
      <c r="BS276" s="25">
        <v>33.566490176999999</v>
      </c>
      <c r="BT276" s="25">
        <v>13.792333176219055</v>
      </c>
      <c r="BU276" s="25">
        <v>10.061315028222461</v>
      </c>
      <c r="BV276" s="25">
        <v>19.076876247939104</v>
      </c>
      <c r="BW276" s="25">
        <v>33.614297667999999</v>
      </c>
      <c r="BX276" s="25">
        <v>13.350608198061607</v>
      </c>
      <c r="BY276" s="25">
        <v>9.7390828065748742</v>
      </c>
      <c r="BZ276" s="25">
        <v>18.764464828228064</v>
      </c>
      <c r="CA276" s="25">
        <v>33.666810859000002</v>
      </c>
      <c r="CB276" s="25">
        <v>13.060162264649215</v>
      </c>
      <c r="CC276" s="25">
        <v>9.5272065418855316</v>
      </c>
      <c r="CD276" s="25">
        <v>18.89256808458213</v>
      </c>
      <c r="CE276" s="25">
        <v>33.731280288999997</v>
      </c>
      <c r="CF276" s="25">
        <v>12.732322532726082</v>
      </c>
      <c r="CG276" s="25">
        <v>9.2880520217979541</v>
      </c>
      <c r="CH276" s="25">
        <v>18.648648333502109</v>
      </c>
      <c r="CI276" s="25">
        <v>33.811709172999997</v>
      </c>
      <c r="CJ276" s="25">
        <v>12.444897061921896</v>
      </c>
      <c r="CK276" s="25">
        <v>9.0783791425288918</v>
      </c>
      <c r="CL276" s="25">
        <v>18.506282853420196</v>
      </c>
      <c r="CM276" s="25">
        <v>33.907716872000002</v>
      </c>
      <c r="CN276" s="25">
        <v>12.415682420239841</v>
      </c>
      <c r="CO276" s="25">
        <v>9.0570674681628311</v>
      </c>
      <c r="CP276" s="25">
        <v>18.339765982341561</v>
      </c>
      <c r="CQ276" s="25">
        <v>34.019667845000001</v>
      </c>
      <c r="CR276" s="25">
        <v>12.334480128381518</v>
      </c>
      <c r="CS276" s="25">
        <v>8.9978315267915079</v>
      </c>
      <c r="CT276" s="25">
        <v>17.979171273257741</v>
      </c>
      <c r="CU276" s="25">
        <v>34.147231343000001</v>
      </c>
      <c r="CV276" s="25">
        <v>12.23544128085355</v>
      </c>
      <c r="CW276" s="25">
        <v>8.9255840663887174</v>
      </c>
      <c r="CX276" s="25">
        <v>17.556942894321736</v>
      </c>
      <c r="CY276" s="25">
        <v>34.311155870999997</v>
      </c>
      <c r="CZ276" s="25">
        <v>12.062557678589798</v>
      </c>
      <c r="DA276" s="25">
        <v>8.7994678855101487</v>
      </c>
      <c r="DB276" s="25">
        <v>17.025674803727615</v>
      </c>
      <c r="DC276" s="25">
        <v>34.413219079000001</v>
      </c>
      <c r="DD276" s="25">
        <v>11.86594138907674</v>
      </c>
      <c r="DE276" s="25">
        <v>8.6560390397016711</v>
      </c>
      <c r="DF276" s="25">
        <v>16.699442922958077</v>
      </c>
      <c r="DG276" s="25">
        <v>34.468178027</v>
      </c>
      <c r="DH276" s="25">
        <v>12.103615092839382</v>
      </c>
      <c r="DI276" s="25">
        <v>8.8294186975831597</v>
      </c>
      <c r="DJ276" s="25">
        <v>16.531612074390857</v>
      </c>
      <c r="DK276" s="25">
        <v>34.493789374000002</v>
      </c>
      <c r="DL276" s="25">
        <v>12.117040493529373</v>
      </c>
      <c r="DM276" s="25">
        <v>8.839212340471299</v>
      </c>
      <c r="DN276" s="25">
        <v>16.643357665735508</v>
      </c>
      <c r="DO276" s="27">
        <v>33.525656255999998</v>
      </c>
      <c r="DP276" s="27">
        <v>14.25137614678899</v>
      </c>
      <c r="DQ276" s="27">
        <v>10.396180484225118</v>
      </c>
      <c r="DR276" s="27">
        <v>19.19697461602383</v>
      </c>
      <c r="DS276" s="27">
        <v>33.524917983999998</v>
      </c>
      <c r="DT276" s="27">
        <v>14.093376639019915</v>
      </c>
      <c r="DU276" s="27">
        <v>10.280922043056535</v>
      </c>
      <c r="DV276" s="27">
        <v>18.734564764983723</v>
      </c>
      <c r="DW276" s="27">
        <v>33.577599954</v>
      </c>
      <c r="DX276" s="27">
        <v>13.931794192711489</v>
      </c>
      <c r="DY276" s="27">
        <v>10.163049898106975</v>
      </c>
      <c r="DZ276" s="27">
        <v>18.618905795878771</v>
      </c>
      <c r="EA276" s="27">
        <v>33.648749783</v>
      </c>
      <c r="EB276" s="27">
        <v>13.642461803388661</v>
      </c>
      <c r="EC276" s="27">
        <v>9.9519859483276445</v>
      </c>
      <c r="ED276" s="27">
        <v>18.085953401620223</v>
      </c>
      <c r="EE276" s="27">
        <v>33.732799348</v>
      </c>
      <c r="EF276" s="27">
        <v>13.504676938525337</v>
      </c>
      <c r="EG276" s="27">
        <v>9.8514738077203372</v>
      </c>
      <c r="EH276" s="27">
        <v>18.000180636665014</v>
      </c>
      <c r="EI276" s="27">
        <v>33.824427639</v>
      </c>
      <c r="EJ276" s="27">
        <v>13.270711725390482</v>
      </c>
      <c r="EK276" s="27">
        <v>9.6807994421203389</v>
      </c>
      <c r="EL276" s="27">
        <v>17.560907469622322</v>
      </c>
      <c r="EM276" s="27">
        <v>33.923053459999998</v>
      </c>
      <c r="EN276" s="27">
        <v>13.096817978988184</v>
      </c>
      <c r="EO276" s="27">
        <v>9.5539463751564391</v>
      </c>
      <c r="EP276" s="27">
        <v>17.303592854647246</v>
      </c>
      <c r="EQ276" s="27">
        <v>34.033414692000001</v>
      </c>
      <c r="ER276" s="27">
        <v>12.981173923237863</v>
      </c>
      <c r="ES276" s="27">
        <v>9.4695856465415389</v>
      </c>
      <c r="ET276" s="27">
        <v>17.071041832626982</v>
      </c>
      <c r="EU276" s="27">
        <v>34.153097950999999</v>
      </c>
      <c r="EV276" s="27">
        <v>12.808324078101743</v>
      </c>
      <c r="EW276" s="27">
        <v>9.3434940910175932</v>
      </c>
      <c r="EX276" s="27">
        <v>16.681649743027528</v>
      </c>
      <c r="EY276" s="27">
        <v>34.280274618</v>
      </c>
      <c r="EZ276" s="27">
        <v>12.598220427457335</v>
      </c>
      <c r="FA276" s="27">
        <v>9.1902264030416507</v>
      </c>
      <c r="FB276" s="27">
        <v>16.25656905671644</v>
      </c>
      <c r="FC276" s="27">
        <v>34.764970023000004</v>
      </c>
      <c r="FD276" s="27">
        <v>11.884333393185614</v>
      </c>
      <c r="FE276" s="27">
        <v>8.6694557506363239</v>
      </c>
      <c r="FF276" s="27">
        <v>15.233138207968803</v>
      </c>
      <c r="FG276" s="27">
        <v>35.100800212000003</v>
      </c>
      <c r="FH276" s="27">
        <v>11.161344213357646</v>
      </c>
      <c r="FI276" s="27">
        <v>8.1420452097723839</v>
      </c>
      <c r="FJ276" s="27">
        <v>14.816040915862953</v>
      </c>
      <c r="FK276" s="27">
        <v>35.296164558000001</v>
      </c>
      <c r="FL276" s="27">
        <v>11.348397850560467</v>
      </c>
      <c r="FM276" s="27">
        <v>8.2784982338566184</v>
      </c>
      <c r="FN276" s="27">
        <v>14.758776873986779</v>
      </c>
      <c r="FO276" s="27">
        <v>35.416822863999997</v>
      </c>
      <c r="FP276" s="27">
        <v>11.274954345350677</v>
      </c>
      <c r="FQ276" s="27">
        <v>8.2249222193236537</v>
      </c>
      <c r="FR276" s="27">
        <v>15.160024156757956</v>
      </c>
      <c r="FS276" s="28">
        <v>33.527441410999998</v>
      </c>
      <c r="FT276" s="28">
        <v>14.25137614678899</v>
      </c>
      <c r="FU276" s="28">
        <v>10.396180484225118</v>
      </c>
      <c r="FV276" s="28">
        <v>19.19697461602383</v>
      </c>
      <c r="FW276" s="28">
        <v>33.524708605000001</v>
      </c>
      <c r="FX276" s="28">
        <v>14.027800189095693</v>
      </c>
      <c r="FY276" s="28">
        <v>10.233084935825275</v>
      </c>
      <c r="FZ276" s="28">
        <v>18.733621065549613</v>
      </c>
      <c r="GA276" s="28">
        <v>33.587563658000001</v>
      </c>
      <c r="GB276" s="28">
        <v>13.742375448130325</v>
      </c>
      <c r="GC276" s="28">
        <v>10.024871561118458</v>
      </c>
      <c r="GD276" s="28">
        <v>18.634696375738983</v>
      </c>
      <c r="GE276" s="28">
        <v>33.678163435000002</v>
      </c>
      <c r="GF276" s="28">
        <v>13.354403400923896</v>
      </c>
      <c r="GG276" s="28">
        <v>9.7418513542241829</v>
      </c>
      <c r="GH276" s="28">
        <v>18.122066620643935</v>
      </c>
      <c r="GI276" s="28">
        <v>33.795032706000001</v>
      </c>
      <c r="GJ276" s="28">
        <v>12.883228006799918</v>
      </c>
      <c r="GK276" s="28">
        <v>9.3981354641525812</v>
      </c>
      <c r="GL276" s="28">
        <v>18.066615032433326</v>
      </c>
      <c r="GM276" s="28">
        <v>33.93109012</v>
      </c>
      <c r="GN276" s="28">
        <v>12.606212131974678</v>
      </c>
      <c r="GO276" s="28">
        <v>9.1960562402225055</v>
      </c>
      <c r="GP276" s="28">
        <v>17.66434433819208</v>
      </c>
      <c r="GQ276" s="28">
        <v>34.086199833999999</v>
      </c>
      <c r="GR276" s="28">
        <v>12.502533050074955</v>
      </c>
      <c r="GS276" s="28">
        <v>9.1204237934492074</v>
      </c>
      <c r="GT276" s="28">
        <v>17.440249302011054</v>
      </c>
      <c r="GU276" s="28">
        <v>34.267006518000002</v>
      </c>
      <c r="GV276" s="28">
        <v>12.363944039907429</v>
      </c>
      <c r="GW276" s="28">
        <v>9.0193250400382006</v>
      </c>
      <c r="GX276" s="28">
        <v>17.245510622976685</v>
      </c>
      <c r="GY276" s="28">
        <v>34.468733550000003</v>
      </c>
      <c r="GZ276" s="28">
        <v>12.181426568214947</v>
      </c>
      <c r="HA276" s="28">
        <v>8.8861810855389702</v>
      </c>
      <c r="HB276" s="28">
        <v>16.927123338109688</v>
      </c>
      <c r="HC276" s="28">
        <v>34.706104476999997</v>
      </c>
      <c r="HD276" s="28">
        <v>11.981112005362824</v>
      </c>
      <c r="HE276" s="28">
        <v>8.7400544008188756</v>
      </c>
      <c r="HF276" s="28">
        <v>16.589119174732119</v>
      </c>
      <c r="HG276" s="28">
        <v>35.483602261000001</v>
      </c>
      <c r="HH276" s="28">
        <v>10.965925454096256</v>
      </c>
      <c r="HI276" s="28">
        <v>7.9994899456098771</v>
      </c>
      <c r="HJ276" s="28">
        <v>15.036570904359802</v>
      </c>
      <c r="HK276" s="28">
        <v>36.064117816</v>
      </c>
      <c r="HL276" s="28">
        <v>9.8164824206849914</v>
      </c>
      <c r="HM276" s="28">
        <v>7.1609872558628833</v>
      </c>
      <c r="HN276" s="28">
        <v>11.330334753381845</v>
      </c>
      <c r="HO276" s="28">
        <v>36.372282218000002</v>
      </c>
      <c r="HP276" s="28">
        <v>9.0146858461837951</v>
      </c>
      <c r="HQ276" s="28">
        <v>6.5760878177811799</v>
      </c>
      <c r="HR276" s="28">
        <v>8.293139450748555</v>
      </c>
      <c r="HS276" s="28">
        <v>36.526873969999997</v>
      </c>
      <c r="HT276" s="28">
        <v>8.3996679273735602</v>
      </c>
      <c r="HU276" s="28">
        <v>6.12744080859924</v>
      </c>
      <c r="HV276" s="28">
        <v>6.5718140623606622</v>
      </c>
      <c r="HW276" s="29">
        <v>33.527441410999998</v>
      </c>
      <c r="HX276" s="29">
        <v>14.251376146788985</v>
      </c>
      <c r="HY276" s="29">
        <v>10.396180484225114</v>
      </c>
      <c r="HZ276" s="29">
        <v>19.19697461602383</v>
      </c>
      <c r="IA276" s="29">
        <v>33.511560244000002</v>
      </c>
      <c r="IB276" s="29">
        <v>14.111307427319021</v>
      </c>
      <c r="IC276" s="29">
        <v>10.294002303479239</v>
      </c>
      <c r="ID276" s="29">
        <v>18.777370752954035</v>
      </c>
      <c r="IE276" s="29">
        <v>33.602640483999998</v>
      </c>
      <c r="IF276" s="29">
        <v>13.849369391134864</v>
      </c>
      <c r="IG276" s="29">
        <v>10.102922152916548</v>
      </c>
      <c r="IH276" s="29">
        <v>18.594452439905044</v>
      </c>
      <c r="II276" s="29">
        <v>33.696718121000004</v>
      </c>
      <c r="IJ276" s="29">
        <v>13.521807083651829</v>
      </c>
      <c r="IK276" s="29">
        <v>9.8639700100955796</v>
      </c>
      <c r="IL276" s="29">
        <v>18.089840689543099</v>
      </c>
      <c r="IM276" s="29">
        <v>33.810250343999996</v>
      </c>
      <c r="IN276" s="29">
        <v>12.891142546815876</v>
      </c>
      <c r="IO276" s="29">
        <v>9.403909010904</v>
      </c>
      <c r="IP276" s="29">
        <v>18.069011356781047</v>
      </c>
      <c r="IQ276" s="29">
        <v>33.933715837000001</v>
      </c>
      <c r="IR276" s="29">
        <v>12.581223960842369</v>
      </c>
      <c r="IS276" s="29">
        <v>9.1778277172794258</v>
      </c>
      <c r="IT276" s="29">
        <v>17.724184532407403</v>
      </c>
      <c r="IU276" s="29">
        <v>34.077734008999997</v>
      </c>
      <c r="IV276" s="29">
        <v>12.440868981336465</v>
      </c>
      <c r="IW276" s="29">
        <v>9.0754407138227915</v>
      </c>
      <c r="IX276" s="29">
        <v>17.554323495071515</v>
      </c>
      <c r="IY276" s="29">
        <v>34.236765280999997</v>
      </c>
      <c r="IZ276" s="29">
        <v>12.287484118547399</v>
      </c>
      <c r="JA276" s="29">
        <v>8.9635485919197055</v>
      </c>
      <c r="JB276" s="29">
        <v>17.429268271724091</v>
      </c>
      <c r="JC276" s="29">
        <v>34.418006699999999</v>
      </c>
      <c r="JD276" s="29">
        <v>12.060095984819124</v>
      </c>
      <c r="JE276" s="29">
        <v>8.7976721141773861</v>
      </c>
      <c r="JF276" s="29">
        <v>17.05330500274642</v>
      </c>
      <c r="JG276" s="29">
        <v>34.651336667000002</v>
      </c>
      <c r="JH276" s="29">
        <v>11.675120017421095</v>
      </c>
      <c r="JI276" s="29">
        <v>8.516837505790404</v>
      </c>
      <c r="JJ276" s="29">
        <v>16.004277470911486</v>
      </c>
      <c r="JK276" s="29">
        <v>35.386943991999999</v>
      </c>
      <c r="JL276" s="29">
        <v>10.4097731999506</v>
      </c>
      <c r="JM276" s="29">
        <v>7.5937846192432295</v>
      </c>
      <c r="JN276" s="29">
        <v>11.733562853039047</v>
      </c>
      <c r="JO276" s="29">
        <v>35.767097356000001</v>
      </c>
      <c r="JP276" s="29">
        <v>9.1646060311315889</v>
      </c>
      <c r="JQ276" s="29">
        <v>6.6854525054360519</v>
      </c>
      <c r="JR276" s="29">
        <v>8.4215982405983674</v>
      </c>
      <c r="JS276" s="29">
        <v>35.859862352</v>
      </c>
      <c r="JT276" s="29">
        <v>8.5707275927970166</v>
      </c>
      <c r="JU276" s="29">
        <v>6.2522264529465827</v>
      </c>
      <c r="JV276" s="29">
        <v>6.4629033359065211</v>
      </c>
      <c r="JW276" s="29">
        <v>35.760255557999997</v>
      </c>
      <c r="JX276" s="29">
        <v>8.5508409397117333</v>
      </c>
      <c r="JY276" s="29">
        <v>6.2377194163928982</v>
      </c>
      <c r="JZ276" s="29">
        <v>7.5678037920462202</v>
      </c>
    </row>
    <row r="277" spans="1:286" ht="15" thickBot="1" x14ac:dyDescent="0.4">
      <c r="A277" s="2"/>
      <c r="B277" s="74" t="s">
        <v>743</v>
      </c>
      <c r="C277" s="74" t="s">
        <v>614</v>
      </c>
      <c r="D277" s="74" t="s">
        <v>504</v>
      </c>
      <c r="E277" s="87">
        <v>379395</v>
      </c>
      <c r="F277" s="84">
        <v>422143</v>
      </c>
      <c r="G277" s="22">
        <v>30.981794055999998</v>
      </c>
      <c r="H277" s="22">
        <v>17.321100917431195</v>
      </c>
      <c r="I277" s="22">
        <v>12.635501966149752</v>
      </c>
      <c r="J277" s="22">
        <v>15.4492847650867</v>
      </c>
      <c r="K277" s="22">
        <v>30.978066796</v>
      </c>
      <c r="L277" s="22">
        <v>17.251763352794427</v>
      </c>
      <c r="M277" s="22">
        <v>12.58492117809983</v>
      </c>
      <c r="N277" s="22">
        <v>15.332137694711077</v>
      </c>
      <c r="O277" s="22">
        <v>31.014599912000001</v>
      </c>
      <c r="P277" s="22">
        <v>17.10904474835371</v>
      </c>
      <c r="Q277" s="22">
        <v>12.480809943160828</v>
      </c>
      <c r="R277" s="22">
        <v>15.170051816155407</v>
      </c>
      <c r="S277" s="22">
        <v>31.072990037</v>
      </c>
      <c r="T277" s="22">
        <v>16.897272245620073</v>
      </c>
      <c r="U277" s="22">
        <v>12.326324850820393</v>
      </c>
      <c r="V277" s="22">
        <v>14.944543300436676</v>
      </c>
      <c r="W277" s="22">
        <v>31.134452796000001</v>
      </c>
      <c r="X277" s="22">
        <v>16.683730517539569</v>
      </c>
      <c r="Y277" s="22">
        <v>12.170549133221469</v>
      </c>
      <c r="Z277" s="22">
        <v>14.721543444290393</v>
      </c>
      <c r="AA277" s="22">
        <v>31.199533923000001</v>
      </c>
      <c r="AB277" s="22">
        <v>16.509777461168806</v>
      </c>
      <c r="AC277" s="22">
        <v>12.043652800461318</v>
      </c>
      <c r="AD277" s="22">
        <v>14.484796264276229</v>
      </c>
      <c r="AE277" s="22">
        <v>31.269003781999999</v>
      </c>
      <c r="AF277" s="22">
        <v>16.323256182106899</v>
      </c>
      <c r="AG277" s="22">
        <v>11.90758812422912</v>
      </c>
      <c r="AH277" s="22">
        <v>14.237786120606122</v>
      </c>
      <c r="AI277" s="22">
        <v>31.346354009999999</v>
      </c>
      <c r="AJ277" s="22">
        <v>16.163012572562071</v>
      </c>
      <c r="AK277" s="22">
        <v>11.790692642058643</v>
      </c>
      <c r="AL277" s="22">
        <v>13.972040187819841</v>
      </c>
      <c r="AM277" s="22">
        <v>31.429182544</v>
      </c>
      <c r="AN277" s="22">
        <v>15.989530107177908</v>
      </c>
      <c r="AO277" s="22">
        <v>11.66413959887141</v>
      </c>
      <c r="AP277" s="22">
        <v>13.692802733682662</v>
      </c>
      <c r="AQ277" s="22">
        <v>31.525132624000001</v>
      </c>
      <c r="AR277" s="22">
        <v>15.930648844707026</v>
      </c>
      <c r="AS277" s="22">
        <v>11.62118653767358</v>
      </c>
      <c r="AT277" s="22">
        <v>13.335655971299408</v>
      </c>
      <c r="AU277" s="22">
        <v>31.880869520000001</v>
      </c>
      <c r="AV277" s="22">
        <v>15.473365580910569</v>
      </c>
      <c r="AW277" s="22">
        <v>11.287604763262649</v>
      </c>
      <c r="AX277" s="22">
        <v>11.933176633218984</v>
      </c>
      <c r="AY277" s="22">
        <v>32.205137246</v>
      </c>
      <c r="AZ277" s="22">
        <v>15.130732710722825</v>
      </c>
      <c r="BA277" s="22">
        <v>11.037658854768582</v>
      </c>
      <c r="BB277" s="22">
        <v>11.049959904849032</v>
      </c>
      <c r="BC277" s="22">
        <v>32.431386639000003</v>
      </c>
      <c r="BD277" s="22">
        <v>14.891456050465194</v>
      </c>
      <c r="BE277" s="22">
        <v>10.863109862441169</v>
      </c>
      <c r="BF277" s="22">
        <v>10.690774709412381</v>
      </c>
      <c r="BG277" s="22">
        <v>32.627116723</v>
      </c>
      <c r="BH277" s="22">
        <v>14.657672351201086</v>
      </c>
      <c r="BI277" s="22">
        <v>10.692567908682753</v>
      </c>
      <c r="BJ277" s="22">
        <v>10.64114044887711</v>
      </c>
      <c r="BK277" s="25">
        <v>30.981612292000001</v>
      </c>
      <c r="BL277" s="25">
        <v>17.321100917431195</v>
      </c>
      <c r="BM277" s="25">
        <v>12.635501966149752</v>
      </c>
      <c r="BN277" s="25">
        <v>15.4492847650867</v>
      </c>
      <c r="BO277" s="25">
        <v>30.986366443000001</v>
      </c>
      <c r="BP277" s="25">
        <v>17.282328417164727</v>
      </c>
      <c r="BQ277" s="25">
        <v>12.6072179670157</v>
      </c>
      <c r="BR277" s="25">
        <v>15.396486820907977</v>
      </c>
      <c r="BS277" s="25">
        <v>31.022681238000001</v>
      </c>
      <c r="BT277" s="25">
        <v>17.20078106228873</v>
      </c>
      <c r="BU277" s="25">
        <v>12.547730306977126</v>
      </c>
      <c r="BV277" s="25">
        <v>15.277016891327273</v>
      </c>
      <c r="BW277" s="25">
        <v>31.077183376000001</v>
      </c>
      <c r="BX277" s="25">
        <v>17.174478002734681</v>
      </c>
      <c r="BY277" s="25">
        <v>12.528542591236928</v>
      </c>
      <c r="BZ277" s="25">
        <v>15.136318781921767</v>
      </c>
      <c r="CA277" s="25">
        <v>31.133891348999999</v>
      </c>
      <c r="CB277" s="25">
        <v>17.095090050017571</v>
      </c>
      <c r="CC277" s="25">
        <v>12.470630185008973</v>
      </c>
      <c r="CD277" s="25">
        <v>15.01016796567731</v>
      </c>
      <c r="CE277" s="25">
        <v>31.201203138</v>
      </c>
      <c r="CF277" s="25">
        <v>16.982801137756038</v>
      </c>
      <c r="CG277" s="25">
        <v>12.388716986857142</v>
      </c>
      <c r="CH277" s="25">
        <v>14.847189406040133</v>
      </c>
      <c r="CI277" s="25">
        <v>31.287822333000001</v>
      </c>
      <c r="CJ277" s="25">
        <v>16.871222188391076</v>
      </c>
      <c r="CK277" s="25">
        <v>12.307321696753899</v>
      </c>
      <c r="CL277" s="25">
        <v>14.635682780197996</v>
      </c>
      <c r="CM277" s="25">
        <v>31.378125152999999</v>
      </c>
      <c r="CN277" s="25">
        <v>16.801719608199285</v>
      </c>
      <c r="CO277" s="25">
        <v>12.256620532154015</v>
      </c>
      <c r="CP277" s="25">
        <v>14.386631081969833</v>
      </c>
      <c r="CQ277" s="25">
        <v>31.479293232</v>
      </c>
      <c r="CR277" s="25">
        <v>16.71123459108485</v>
      </c>
      <c r="CS277" s="25">
        <v>12.190612971947148</v>
      </c>
      <c r="CT277" s="25">
        <v>14.102830138106997</v>
      </c>
      <c r="CU277" s="25">
        <v>31.597245857000001</v>
      </c>
      <c r="CV277" s="25">
        <v>16.613023603603953</v>
      </c>
      <c r="CW277" s="25">
        <v>12.11896942392281</v>
      </c>
      <c r="CX277" s="25">
        <v>13.787414026231183</v>
      </c>
      <c r="CY277" s="25">
        <v>31.753491332999999</v>
      </c>
      <c r="CZ277" s="25">
        <v>16.309679248852916</v>
      </c>
      <c r="DA277" s="25">
        <v>11.897683940445262</v>
      </c>
      <c r="DB277" s="25">
        <v>13.000121311477812</v>
      </c>
      <c r="DC277" s="25">
        <v>31.89900213</v>
      </c>
      <c r="DD277" s="25">
        <v>16.030406407461371</v>
      </c>
      <c r="DE277" s="25">
        <v>11.693958290827696</v>
      </c>
      <c r="DF277" s="25">
        <v>12.326447834477696</v>
      </c>
      <c r="DG277" s="25">
        <v>32.032560973000002</v>
      </c>
      <c r="DH277" s="25">
        <v>15.737465550582826</v>
      </c>
      <c r="DI277" s="25">
        <v>11.48026201420538</v>
      </c>
      <c r="DJ277" s="25">
        <v>11.85901968657854</v>
      </c>
      <c r="DK277" s="25">
        <v>32.144815303999998</v>
      </c>
      <c r="DL277" s="25">
        <v>15.583044521484178</v>
      </c>
      <c r="DM277" s="25">
        <v>11.367614023405485</v>
      </c>
      <c r="DN277" s="25">
        <v>11.498599037310807</v>
      </c>
      <c r="DO277" s="27">
        <v>30.981794055999998</v>
      </c>
      <c r="DP277" s="27">
        <v>17.321100917431195</v>
      </c>
      <c r="DQ277" s="27">
        <v>12.635501966149752</v>
      </c>
      <c r="DR277" s="27">
        <v>15.4492847650867</v>
      </c>
      <c r="DS277" s="27">
        <v>30.977968779000001</v>
      </c>
      <c r="DT277" s="27">
        <v>17.252833215961797</v>
      </c>
      <c r="DU277" s="27">
        <v>12.58570162838525</v>
      </c>
      <c r="DV277" s="27">
        <v>15.33219073671092</v>
      </c>
      <c r="DW277" s="27">
        <v>31.014403884</v>
      </c>
      <c r="DX277" s="27">
        <v>17.110199730163679</v>
      </c>
      <c r="DY277" s="27">
        <v>12.481652486310958</v>
      </c>
      <c r="DZ277" s="27">
        <v>15.170157956712927</v>
      </c>
      <c r="EA277" s="27">
        <v>31.072698582000001</v>
      </c>
      <c r="EB277" s="27">
        <v>16.897929384738713</v>
      </c>
      <c r="EC277" s="27">
        <v>12.326804224658421</v>
      </c>
      <c r="ED277" s="27">
        <v>14.94470127472994</v>
      </c>
      <c r="EE277" s="27">
        <v>31.134068460000002</v>
      </c>
      <c r="EF277" s="27">
        <v>16.683019105620957</v>
      </c>
      <c r="EG277" s="27">
        <v>12.170030168131481</v>
      </c>
      <c r="EH277" s="27">
        <v>14.721751502045944</v>
      </c>
      <c r="EI277" s="27">
        <v>31.199648836000001</v>
      </c>
      <c r="EJ277" s="27">
        <v>16.50931638776629</v>
      </c>
      <c r="EK277" s="27">
        <v>12.04331645383348</v>
      </c>
      <c r="EL277" s="27">
        <v>14.484734114052731</v>
      </c>
      <c r="EM277" s="27">
        <v>31.270222834999998</v>
      </c>
      <c r="EN277" s="27">
        <v>16.328038208010575</v>
      </c>
      <c r="EO277" s="27">
        <v>11.911076545548072</v>
      </c>
      <c r="EP277" s="27">
        <v>14.237126390411818</v>
      </c>
      <c r="EQ277" s="27">
        <v>31.347783836000001</v>
      </c>
      <c r="ER277" s="27">
        <v>16.168694433850192</v>
      </c>
      <c r="ES277" s="27">
        <v>11.794837480762585</v>
      </c>
      <c r="ET277" s="27">
        <v>13.971266386841423</v>
      </c>
      <c r="EU277" s="27">
        <v>31.430802824000001</v>
      </c>
      <c r="EV277" s="27">
        <v>15.993433991145741</v>
      </c>
      <c r="EW277" s="27">
        <v>11.666987427874099</v>
      </c>
      <c r="EX277" s="27">
        <v>13.691925741998922</v>
      </c>
      <c r="EY277" s="27">
        <v>31.521766554999999</v>
      </c>
      <c r="EZ277" s="27">
        <v>15.938533208597855</v>
      </c>
      <c r="FA277" s="27">
        <v>11.626938071361844</v>
      </c>
      <c r="FB277" s="27">
        <v>13.355171411019686</v>
      </c>
      <c r="FC277" s="27">
        <v>31.840389940000001</v>
      </c>
      <c r="FD277" s="27">
        <v>15.494676729610603</v>
      </c>
      <c r="FE277" s="27">
        <v>11.303150949534746</v>
      </c>
      <c r="FF277" s="27">
        <v>12.051251106110563</v>
      </c>
      <c r="FG277" s="27">
        <v>32.094553347000002</v>
      </c>
      <c r="FH277" s="27">
        <v>15.162451732490016</v>
      </c>
      <c r="FI277" s="27">
        <v>11.060797439539504</v>
      </c>
      <c r="FJ277" s="27">
        <v>11.227176444803199</v>
      </c>
      <c r="FK277" s="27">
        <v>32.287693871000002</v>
      </c>
      <c r="FL277" s="27">
        <v>14.924687170260375</v>
      </c>
      <c r="FM277" s="27">
        <v>10.887351501671317</v>
      </c>
      <c r="FN277" s="27">
        <v>10.874817643431903</v>
      </c>
      <c r="FO277" s="27">
        <v>32.427081729999998</v>
      </c>
      <c r="FP277" s="27">
        <v>14.689592056510147</v>
      </c>
      <c r="FQ277" s="27">
        <v>10.715852889303452</v>
      </c>
      <c r="FR277" s="27">
        <v>10.828186432956144</v>
      </c>
      <c r="FS277" s="28">
        <v>30.982160042</v>
      </c>
      <c r="FT277" s="28">
        <v>17.321100917431195</v>
      </c>
      <c r="FU277" s="28">
        <v>12.635501966149752</v>
      </c>
      <c r="FV277" s="28">
        <v>15.4492847650867</v>
      </c>
      <c r="FW277" s="28">
        <v>30.973534849</v>
      </c>
      <c r="FX277" s="28">
        <v>17.245412298478072</v>
      </c>
      <c r="FY277" s="28">
        <v>12.580288172398635</v>
      </c>
      <c r="FZ277" s="28">
        <v>15.330783302155854</v>
      </c>
      <c r="GA277" s="28">
        <v>31.009627121000001</v>
      </c>
      <c r="GB277" s="28">
        <v>17.045842761030279</v>
      </c>
      <c r="GC277" s="28">
        <v>12.434704973338377</v>
      </c>
      <c r="GD277" s="28">
        <v>15.174811431876105</v>
      </c>
      <c r="GE277" s="28">
        <v>31.072318592999999</v>
      </c>
      <c r="GF277" s="28">
        <v>16.9210850590391</v>
      </c>
      <c r="GG277" s="28">
        <v>12.343695966675559</v>
      </c>
      <c r="GH277" s="28">
        <v>14.950936162288711</v>
      </c>
      <c r="GI277" s="28">
        <v>31.143170103999999</v>
      </c>
      <c r="GJ277" s="28">
        <v>16.724847623012394</v>
      </c>
      <c r="GK277" s="28">
        <v>12.200543489210785</v>
      </c>
      <c r="GL277" s="28">
        <v>14.739053204196628</v>
      </c>
      <c r="GM277" s="28">
        <v>31.226241126000001</v>
      </c>
      <c r="GN277" s="28">
        <v>16.525731873695875</v>
      </c>
      <c r="GO277" s="28">
        <v>12.055291322274424</v>
      </c>
      <c r="GP277" s="28">
        <v>14.50265834746471</v>
      </c>
      <c r="GQ277" s="28">
        <v>31.322336182000001</v>
      </c>
      <c r="GR277" s="28">
        <v>16.314650703760734</v>
      </c>
      <c r="GS277" s="28">
        <v>11.90131054758541</v>
      </c>
      <c r="GT277" s="28">
        <v>14.229243354183845</v>
      </c>
      <c r="GU277" s="28">
        <v>31.433266046</v>
      </c>
      <c r="GV277" s="28">
        <v>16.132940970622464</v>
      </c>
      <c r="GW277" s="28">
        <v>11.768755827115733</v>
      </c>
      <c r="GX277" s="28">
        <v>13.931813485230053</v>
      </c>
      <c r="GY277" s="28">
        <v>31.554875678000002</v>
      </c>
      <c r="GZ277" s="28">
        <v>15.94002915332926</v>
      </c>
      <c r="HA277" s="28">
        <v>11.628029342216106</v>
      </c>
      <c r="HB277" s="28">
        <v>13.656355312626754</v>
      </c>
      <c r="HC277" s="28">
        <v>31.696192546999999</v>
      </c>
      <c r="HD277" s="28">
        <v>15.763252745446717</v>
      </c>
      <c r="HE277" s="28">
        <v>11.499073413836236</v>
      </c>
      <c r="HF277" s="28">
        <v>13.368062759028032</v>
      </c>
      <c r="HG277" s="28">
        <v>32.259691126</v>
      </c>
      <c r="HH277" s="28">
        <v>14.732910586664559</v>
      </c>
      <c r="HI277" s="28">
        <v>10.747453153948639</v>
      </c>
      <c r="HJ277" s="28">
        <v>11.27354704094347</v>
      </c>
      <c r="HK277" s="28">
        <v>32.857393901000002</v>
      </c>
      <c r="HL277" s="28">
        <v>13.237720831577981</v>
      </c>
      <c r="HM277" s="28">
        <v>9.6567330444000081</v>
      </c>
      <c r="HN277" s="28">
        <v>6.3993125297474265</v>
      </c>
      <c r="HO277" s="28">
        <v>33.225595996000003</v>
      </c>
      <c r="HP277" s="28">
        <v>12.076849758177927</v>
      </c>
      <c r="HQ277" s="28">
        <v>8.8098937585881387</v>
      </c>
      <c r="HR277" s="28">
        <v>2.5388332734735819</v>
      </c>
      <c r="HS277" s="28">
        <v>33.408337173</v>
      </c>
      <c r="HT277" s="28">
        <v>11.229575455584078</v>
      </c>
      <c r="HU277" s="28">
        <v>8.191818951026745</v>
      </c>
      <c r="HV277" s="28">
        <v>-4.232559908624367E-2</v>
      </c>
      <c r="HW277" s="29">
        <v>30.982160042</v>
      </c>
      <c r="HX277" s="29">
        <v>17.321100917431195</v>
      </c>
      <c r="HY277" s="29">
        <v>12.635501966149752</v>
      </c>
      <c r="HZ277" s="29">
        <v>15.4492847650867</v>
      </c>
      <c r="IA277" s="29">
        <v>30.950633781000001</v>
      </c>
      <c r="IB277" s="29">
        <v>17.262515458276368</v>
      </c>
      <c r="IC277" s="29">
        <v>12.592764689352661</v>
      </c>
      <c r="ID277" s="29">
        <v>15.398093709962929</v>
      </c>
      <c r="IE277" s="29">
        <v>30.984687237999999</v>
      </c>
      <c r="IF277" s="29">
        <v>16.654673075647633</v>
      </c>
      <c r="IG277" s="29">
        <v>12.149352133913686</v>
      </c>
      <c r="IH277" s="29">
        <v>15.22343795395896</v>
      </c>
      <c r="II277" s="29">
        <v>31.032222616999999</v>
      </c>
      <c r="IJ277" s="29">
        <v>16.463063776317508</v>
      </c>
      <c r="IK277" s="29">
        <v>12.009575817733811</v>
      </c>
      <c r="IL277" s="29">
        <v>15.03067284801684</v>
      </c>
      <c r="IM277" s="29">
        <v>31.086385771</v>
      </c>
      <c r="IN277" s="29">
        <v>16.218566033510765</v>
      </c>
      <c r="IO277" s="29">
        <v>11.83121811837737</v>
      </c>
      <c r="IP277" s="29">
        <v>14.843085263466872</v>
      </c>
      <c r="IQ277" s="29">
        <v>31.151331981999999</v>
      </c>
      <c r="IR277" s="29">
        <v>15.828436892516608</v>
      </c>
      <c r="IS277" s="29">
        <v>11.546624341597099</v>
      </c>
      <c r="IT277" s="29">
        <v>14.648745412808214</v>
      </c>
      <c r="IU277" s="29">
        <v>31.232338773999999</v>
      </c>
      <c r="IV277" s="29">
        <v>15.661567137953734</v>
      </c>
      <c r="IW277" s="29">
        <v>11.424895178888494</v>
      </c>
      <c r="IX277" s="29">
        <v>14.431911053873424</v>
      </c>
      <c r="IY277" s="29">
        <v>31.326823123</v>
      </c>
      <c r="IZ277" s="29">
        <v>15.553910924585045</v>
      </c>
      <c r="JA277" s="29">
        <v>11.346361470080218</v>
      </c>
      <c r="JB277" s="29">
        <v>14.195945972649456</v>
      </c>
      <c r="JC277" s="29">
        <v>31.441226037</v>
      </c>
      <c r="JD277" s="29">
        <v>15.423929100553414</v>
      </c>
      <c r="JE277" s="29">
        <v>11.251541539121757</v>
      </c>
      <c r="JF277" s="29">
        <v>13.819626276685817</v>
      </c>
      <c r="JG277" s="29">
        <v>31.605018995000002</v>
      </c>
      <c r="JH277" s="29">
        <v>15.159068708444329</v>
      </c>
      <c r="JI277" s="29">
        <v>11.058329570598344</v>
      </c>
      <c r="JJ277" s="29">
        <v>12.689880697402078</v>
      </c>
      <c r="JK277" s="29">
        <v>32.279548951999999</v>
      </c>
      <c r="JL277" s="29">
        <v>13.861910387365182</v>
      </c>
      <c r="JM277" s="29">
        <v>10.112070635064482</v>
      </c>
      <c r="JN277" s="29">
        <v>7.3778309473695316</v>
      </c>
      <c r="JO277" s="29">
        <v>32.767376476999999</v>
      </c>
      <c r="JP277" s="29">
        <v>12.605621676168646</v>
      </c>
      <c r="JQ277" s="29">
        <v>9.1956255109326293</v>
      </c>
      <c r="JR277" s="29">
        <v>2.9615954143039822</v>
      </c>
      <c r="JS277" s="29">
        <v>32.958262292000001</v>
      </c>
      <c r="JT277" s="29">
        <v>11.888657008779088</v>
      </c>
      <c r="JU277" s="29">
        <v>8.6726097680162031</v>
      </c>
      <c r="JV277" s="29">
        <v>0.41779875744410333</v>
      </c>
      <c r="JW277" s="29">
        <v>32.901163646000001</v>
      </c>
      <c r="JX277" s="29">
        <v>11.836524559610931</v>
      </c>
      <c r="JY277" s="29">
        <v>8.6345798721623233</v>
      </c>
      <c r="JZ277" s="29">
        <v>1.0758919570878653</v>
      </c>
    </row>
    <row r="278" spans="1:286" ht="15" thickBot="1" x14ac:dyDescent="0.4">
      <c r="A278" s="2"/>
      <c r="B278" s="74" t="s">
        <v>744</v>
      </c>
      <c r="C278" s="74" t="s">
        <v>640</v>
      </c>
      <c r="D278" s="74" t="s">
        <v>859</v>
      </c>
      <c r="E278" s="87">
        <v>390147</v>
      </c>
      <c r="F278" s="84">
        <v>393309</v>
      </c>
      <c r="G278" s="22">
        <v>30.240159781999999</v>
      </c>
      <c r="H278" s="22">
        <v>10.716394096529717</v>
      </c>
      <c r="I278" s="22">
        <v>7.8174602943666907</v>
      </c>
      <c r="J278" s="22">
        <v>17.043667097675502</v>
      </c>
      <c r="K278" s="22">
        <v>30.229364196999999</v>
      </c>
      <c r="L278" s="22">
        <v>10.551533687462147</v>
      </c>
      <c r="M278" s="22">
        <v>7.6971969212217894</v>
      </c>
      <c r="N278" s="22">
        <v>16.741119439588299</v>
      </c>
      <c r="O278" s="22">
        <v>30.275829941000001</v>
      </c>
      <c r="P278" s="22">
        <v>10.27687781102256</v>
      </c>
      <c r="Q278" s="22">
        <v>7.4968392832569579</v>
      </c>
      <c r="R278" s="22">
        <v>16.596384035647656</v>
      </c>
      <c r="S278" s="22">
        <v>30.348987982000001</v>
      </c>
      <c r="T278" s="22">
        <v>9.7749026456388393</v>
      </c>
      <c r="U278" s="22">
        <v>7.1306553888613466</v>
      </c>
      <c r="V278" s="22">
        <v>16.245870595762089</v>
      </c>
      <c r="W278" s="22">
        <v>30.439202715</v>
      </c>
      <c r="X278" s="22">
        <v>9.6435774749608569</v>
      </c>
      <c r="Y278" s="22">
        <v>7.0348555052271209</v>
      </c>
      <c r="Z278" s="22">
        <v>15.95088286232003</v>
      </c>
      <c r="AA278" s="22">
        <v>30.539182266000001</v>
      </c>
      <c r="AB278" s="22">
        <v>9.4720019922309149</v>
      </c>
      <c r="AC278" s="22">
        <v>6.9096935793361656</v>
      </c>
      <c r="AD278" s="22">
        <v>15.526375257514015</v>
      </c>
      <c r="AE278" s="22">
        <v>30.647336620000001</v>
      </c>
      <c r="AF278" s="22">
        <v>9.3001121584430813</v>
      </c>
      <c r="AG278" s="22">
        <v>6.7843023387250332</v>
      </c>
      <c r="AH278" s="22">
        <v>14.973829497982752</v>
      </c>
      <c r="AI278" s="22">
        <v>30.768197655000002</v>
      </c>
      <c r="AJ278" s="22">
        <v>9.1702383532877381</v>
      </c>
      <c r="AK278" s="22">
        <v>6.6895612060329279</v>
      </c>
      <c r="AL278" s="22">
        <v>14.613135920392489</v>
      </c>
      <c r="AM278" s="22">
        <v>30.883852785999999</v>
      </c>
      <c r="AN278" s="22">
        <v>9.0373681806017832</v>
      </c>
      <c r="AO278" s="22">
        <v>6.5926342649441843</v>
      </c>
      <c r="AP278" s="22">
        <v>14.230221648841146</v>
      </c>
      <c r="AQ278" s="22">
        <v>31.021376569000001</v>
      </c>
      <c r="AR278" s="22">
        <v>8.8482860192749673</v>
      </c>
      <c r="AS278" s="22">
        <v>6.4547014607536326</v>
      </c>
      <c r="AT278" s="22">
        <v>13.642686230313245</v>
      </c>
      <c r="AU278" s="22">
        <v>31.562297485000002</v>
      </c>
      <c r="AV278" s="22">
        <v>8.0970104000154546</v>
      </c>
      <c r="AW278" s="22">
        <v>5.9066563561424781</v>
      </c>
      <c r="AX278" s="22">
        <v>11.706330920155303</v>
      </c>
      <c r="AY278" s="22">
        <v>31.912258858000001</v>
      </c>
      <c r="AZ278" s="22">
        <v>7.9673205236705797</v>
      </c>
      <c r="BA278" s="22">
        <v>5.8120493969568603</v>
      </c>
      <c r="BB278" s="22">
        <v>10.898980991606493</v>
      </c>
      <c r="BC278" s="22">
        <v>32.097611384000004</v>
      </c>
      <c r="BD278" s="22">
        <v>7.8405300342108273</v>
      </c>
      <c r="BE278" s="22">
        <v>5.7195575001372099</v>
      </c>
      <c r="BF278" s="22">
        <v>10.788265908970288</v>
      </c>
      <c r="BG278" s="22">
        <v>32.199120139999998</v>
      </c>
      <c r="BH278" s="22">
        <v>7.7184815639010749</v>
      </c>
      <c r="BI278" s="22">
        <v>5.6305248402666992</v>
      </c>
      <c r="BJ278" s="22">
        <v>11.173562771229243</v>
      </c>
      <c r="BK278" s="25">
        <v>30.239610415000001</v>
      </c>
      <c r="BL278" s="25">
        <v>10.716394096529717</v>
      </c>
      <c r="BM278" s="25">
        <v>7.8174602943666907</v>
      </c>
      <c r="BN278" s="25">
        <v>17.043667097675502</v>
      </c>
      <c r="BO278" s="25">
        <v>30.231831583000002</v>
      </c>
      <c r="BP278" s="25">
        <v>10.584856369015766</v>
      </c>
      <c r="BQ278" s="25">
        <v>7.7215053534799498</v>
      </c>
      <c r="BR278" s="25">
        <v>16.845263590800236</v>
      </c>
      <c r="BS278" s="25">
        <v>30.267496819999998</v>
      </c>
      <c r="BT278" s="25">
        <v>10.390559335268815</v>
      </c>
      <c r="BU278" s="25">
        <v>7.579768372462997</v>
      </c>
      <c r="BV278" s="25">
        <v>16.768135402918936</v>
      </c>
      <c r="BW278" s="25">
        <v>30.315189025999999</v>
      </c>
      <c r="BX278" s="25">
        <v>10.039163398771061</v>
      </c>
      <c r="BY278" s="25">
        <v>7.3234299290996132</v>
      </c>
      <c r="BZ278" s="25">
        <v>16.542698693015101</v>
      </c>
      <c r="CA278" s="25">
        <v>30.367922441000001</v>
      </c>
      <c r="CB278" s="25">
        <v>9.5087589807480839</v>
      </c>
      <c r="CC278" s="25">
        <v>6.9365072907100798</v>
      </c>
      <c r="CD278" s="25">
        <v>16.438718659634638</v>
      </c>
      <c r="CE278" s="25">
        <v>30.432585942999999</v>
      </c>
      <c r="CF278" s="25">
        <v>9.7340678328030563</v>
      </c>
      <c r="CG278" s="25">
        <v>7.1008669614205333</v>
      </c>
      <c r="CH278" s="25">
        <v>16.224242227191041</v>
      </c>
      <c r="CI278" s="25">
        <v>30.512959217999999</v>
      </c>
      <c r="CJ278" s="25">
        <v>9.6203935011702235</v>
      </c>
      <c r="CK278" s="25">
        <v>7.0179431191258468</v>
      </c>
      <c r="CL278" s="25">
        <v>15.848519985975692</v>
      </c>
      <c r="CM278" s="25">
        <v>30.608094739000002</v>
      </c>
      <c r="CN278" s="25">
        <v>9.5584869029023469</v>
      </c>
      <c r="CO278" s="25">
        <v>6.9727831175843624</v>
      </c>
      <c r="CP278" s="25">
        <v>15.591186401786153</v>
      </c>
      <c r="CQ278" s="25">
        <v>30.718543251</v>
      </c>
      <c r="CR278" s="25">
        <v>9.4845922338306696</v>
      </c>
      <c r="CS278" s="25">
        <v>6.9188779852954827</v>
      </c>
      <c r="CT278" s="25">
        <v>15.293839181773466</v>
      </c>
      <c r="CU278" s="25">
        <v>30.833928881999999</v>
      </c>
      <c r="CV278" s="25">
        <v>9.3769002337649106</v>
      </c>
      <c r="CW278" s="25">
        <v>6.8403181705899359</v>
      </c>
      <c r="CX278" s="25">
        <v>14.873511883993169</v>
      </c>
      <c r="CY278" s="25">
        <v>31.042181224</v>
      </c>
      <c r="CZ278" s="25">
        <v>9.0444277261872728</v>
      </c>
      <c r="DA278" s="25">
        <v>6.5977841051622397</v>
      </c>
      <c r="DB278" s="25">
        <v>13.662219182594516</v>
      </c>
      <c r="DC278" s="25">
        <v>31.188949060999999</v>
      </c>
      <c r="DD278" s="25">
        <v>8.7433515914901552</v>
      </c>
      <c r="DE278" s="25">
        <v>6.3781532566347208</v>
      </c>
      <c r="DF278" s="25">
        <v>12.896387209502192</v>
      </c>
      <c r="DG278" s="25">
        <v>31.271014387000001</v>
      </c>
      <c r="DH278" s="25">
        <v>8.5414370332547715</v>
      </c>
      <c r="DI278" s="25">
        <v>6.2308593975584801</v>
      </c>
      <c r="DJ278" s="25">
        <v>12.441530601524956</v>
      </c>
      <c r="DK278" s="25">
        <v>31.323212314999999</v>
      </c>
      <c r="DL278" s="25">
        <v>8.6013305719344153</v>
      </c>
      <c r="DM278" s="25">
        <v>6.2745509001571813</v>
      </c>
      <c r="DN278" s="25">
        <v>12.260527061884863</v>
      </c>
      <c r="DO278" s="27">
        <v>30.240159781999999</v>
      </c>
      <c r="DP278" s="27">
        <v>10.716394096529717</v>
      </c>
      <c r="DQ278" s="27">
        <v>7.8174602943666907</v>
      </c>
      <c r="DR278" s="27">
        <v>17.043667097675502</v>
      </c>
      <c r="DS278" s="27">
        <v>30.229364198999999</v>
      </c>
      <c r="DT278" s="27">
        <v>10.551950749922247</v>
      </c>
      <c r="DU278" s="27">
        <v>7.6975011624798775</v>
      </c>
      <c r="DV278" s="27">
        <v>16.741119435465635</v>
      </c>
      <c r="DW278" s="27">
        <v>30.275829939000001</v>
      </c>
      <c r="DX278" s="27">
        <v>10.277565280154363</v>
      </c>
      <c r="DY278" s="27">
        <v>7.4973407824173153</v>
      </c>
      <c r="DZ278" s="27">
        <v>16.596384045881393</v>
      </c>
      <c r="EA278" s="27">
        <v>30.348987982000001</v>
      </c>
      <c r="EB278" s="27">
        <v>9.7764904352329882</v>
      </c>
      <c r="EC278" s="27">
        <v>7.13181365926427</v>
      </c>
      <c r="ED278" s="27">
        <v>16.245870595762089</v>
      </c>
      <c r="EE278" s="27">
        <v>30.439202733000002</v>
      </c>
      <c r="EF278" s="27">
        <v>9.6440328661608756</v>
      </c>
      <c r="EG278" s="27">
        <v>7.0351877067673483</v>
      </c>
      <c r="EH278" s="27">
        <v>15.950882771603874</v>
      </c>
      <c r="EI278" s="27">
        <v>30.539182245999999</v>
      </c>
      <c r="EJ278" s="27">
        <v>9.475362648376759</v>
      </c>
      <c r="EK278" s="27">
        <v>6.912145131205806</v>
      </c>
      <c r="EL278" s="27">
        <v>15.526375358217244</v>
      </c>
      <c r="EM278" s="27">
        <v>30.647336620000001</v>
      </c>
      <c r="EN278" s="27">
        <v>9.301405497578175</v>
      </c>
      <c r="EO278" s="27">
        <v>6.7852458116175631</v>
      </c>
      <c r="EP278" s="27">
        <v>14.973829497982752</v>
      </c>
      <c r="EQ278" s="27">
        <v>30.768197655000002</v>
      </c>
      <c r="ER278" s="27">
        <v>9.1734222589129892</v>
      </c>
      <c r="ES278" s="27">
        <v>6.6918838208586067</v>
      </c>
      <c r="ET278" s="27">
        <v>14.613135920392489</v>
      </c>
      <c r="EU278" s="27">
        <v>30.883852785999999</v>
      </c>
      <c r="EV278" s="27">
        <v>9.0370722230294565</v>
      </c>
      <c r="EW278" s="27">
        <v>6.5924183680156432</v>
      </c>
      <c r="EX278" s="27">
        <v>14.230221648841146</v>
      </c>
      <c r="EY278" s="27">
        <v>31.010806458000001</v>
      </c>
      <c r="EZ278" s="27">
        <v>8.8593998397330456</v>
      </c>
      <c r="FA278" s="27">
        <v>6.4628088380455777</v>
      </c>
      <c r="FB278" s="27">
        <v>13.695552582030677</v>
      </c>
      <c r="FC278" s="27">
        <v>31.506712941</v>
      </c>
      <c r="FD278" s="27">
        <v>8.1390928370030604</v>
      </c>
      <c r="FE278" s="27">
        <v>5.937354908031991</v>
      </c>
      <c r="FF278" s="27">
        <v>11.928720946538434</v>
      </c>
      <c r="FG278" s="27">
        <v>31.833874628</v>
      </c>
      <c r="FH278" s="27">
        <v>8.0199077771873721</v>
      </c>
      <c r="FI278" s="27">
        <v>5.8504110662510538</v>
      </c>
      <c r="FJ278" s="27">
        <v>11.163974406212425</v>
      </c>
      <c r="FK278" s="27">
        <v>32.011496139999998</v>
      </c>
      <c r="FL278" s="27">
        <v>7.8937336661381341</v>
      </c>
      <c r="FM278" s="27">
        <v>5.7583688089003422</v>
      </c>
      <c r="FN278" s="27">
        <v>11.028366564387952</v>
      </c>
      <c r="FO278" s="27">
        <v>32.114571628999997</v>
      </c>
      <c r="FP278" s="27">
        <v>7.7677535096207428</v>
      </c>
      <c r="FQ278" s="27">
        <v>5.6664680386802795</v>
      </c>
      <c r="FR278" s="27">
        <v>11.365746936387922</v>
      </c>
      <c r="FS278" s="28">
        <v>30.240980535999999</v>
      </c>
      <c r="FT278" s="28">
        <v>10.71639409652971</v>
      </c>
      <c r="FU278" s="28">
        <v>7.8174602943666871</v>
      </c>
      <c r="FV278" s="28">
        <v>17.043667097675502</v>
      </c>
      <c r="FW278" s="28">
        <v>30.228441208</v>
      </c>
      <c r="FX278" s="28">
        <v>10.399555061763921</v>
      </c>
      <c r="FY278" s="28">
        <v>7.5863306296981294</v>
      </c>
      <c r="FZ278" s="28">
        <v>16.737096191595661</v>
      </c>
      <c r="GA278" s="28">
        <v>30.282952647999998</v>
      </c>
      <c r="GB278" s="28">
        <v>10.079594476634496</v>
      </c>
      <c r="GC278" s="28">
        <v>7.3529238374990991</v>
      </c>
      <c r="GD278" s="28">
        <v>16.605436789862566</v>
      </c>
      <c r="GE278" s="28">
        <v>30.376686038999999</v>
      </c>
      <c r="GF278" s="28">
        <v>9.7299206130704814</v>
      </c>
      <c r="GG278" s="28">
        <v>7.0978416223653094</v>
      </c>
      <c r="GH278" s="28">
        <v>16.273482261590704</v>
      </c>
      <c r="GI278" s="28">
        <v>30.503331764999999</v>
      </c>
      <c r="GJ278" s="28">
        <v>9.4251495656162003</v>
      </c>
      <c r="GK278" s="28">
        <v>6.8755153864238814</v>
      </c>
      <c r="GL278" s="28">
        <v>16.022599255629771</v>
      </c>
      <c r="GM278" s="28">
        <v>30.653890280999999</v>
      </c>
      <c r="GN278" s="28">
        <v>9.1206662494923378</v>
      </c>
      <c r="GO278" s="28">
        <v>6.6533990464820532</v>
      </c>
      <c r="GP278" s="28">
        <v>15.643331568782129</v>
      </c>
      <c r="GQ278" s="28">
        <v>30.826385509000001</v>
      </c>
      <c r="GR278" s="28">
        <v>8.9280301237826194</v>
      </c>
      <c r="GS278" s="28">
        <v>6.5128736747542604</v>
      </c>
      <c r="GT278" s="28">
        <v>15.122280801146973</v>
      </c>
      <c r="GU278" s="28">
        <v>30.984856335</v>
      </c>
      <c r="GV278" s="28">
        <v>8.7350694638979061</v>
      </c>
      <c r="GW278" s="28">
        <v>6.3721115598641385</v>
      </c>
      <c r="GX278" s="28">
        <v>14.801068754429782</v>
      </c>
      <c r="GY278" s="28">
        <v>31.156085566000002</v>
      </c>
      <c r="GZ278" s="28">
        <v>8.5811599678335444</v>
      </c>
      <c r="HA278" s="28">
        <v>6.2598367252909348</v>
      </c>
      <c r="HB278" s="28">
        <v>14.513452609018527</v>
      </c>
      <c r="HC278" s="28">
        <v>31.359193229999999</v>
      </c>
      <c r="HD278" s="28">
        <v>8.4016189633706428</v>
      </c>
      <c r="HE278" s="28">
        <v>6.1288640621958033</v>
      </c>
      <c r="HF278" s="28">
        <v>14.108877292494869</v>
      </c>
      <c r="HG278" s="28">
        <v>32.048415587999997</v>
      </c>
      <c r="HH278" s="28">
        <v>7.2340487188363971</v>
      </c>
      <c r="HI278" s="28">
        <v>5.2771378243107847</v>
      </c>
      <c r="HJ278" s="28">
        <v>11.651359566554847</v>
      </c>
      <c r="HK278" s="28">
        <v>32.634293935000002</v>
      </c>
      <c r="HL278" s="28">
        <v>5.9682115335407531</v>
      </c>
      <c r="HM278" s="28">
        <v>4.3537272212623135</v>
      </c>
      <c r="HN278" s="28">
        <v>6.6292014589850545</v>
      </c>
      <c r="HO278" s="28">
        <v>30.942063504443571</v>
      </c>
      <c r="HP278" s="28">
        <v>5.0191063201902759</v>
      </c>
      <c r="HQ278" s="28">
        <v>3.6613681820453374</v>
      </c>
      <c r="HR278" s="28">
        <v>2.5724513326127578</v>
      </c>
      <c r="HS278" s="28">
        <v>26.48733649235303</v>
      </c>
      <c r="HT278" s="28">
        <v>4.2965058867093271</v>
      </c>
      <c r="HU278" s="28">
        <v>3.1342412262292245</v>
      </c>
      <c r="HV278" s="28">
        <v>-1.5527584741079181E-2</v>
      </c>
      <c r="HW278" s="29">
        <v>30.240980535999999</v>
      </c>
      <c r="HX278" s="29">
        <v>10.71639409652971</v>
      </c>
      <c r="HY278" s="29">
        <v>7.8174602943666871</v>
      </c>
      <c r="HZ278" s="29">
        <v>17.043667097675502</v>
      </c>
      <c r="IA278" s="29">
        <v>30.211403168</v>
      </c>
      <c r="IB278" s="29">
        <v>10.560921741451734</v>
      </c>
      <c r="IC278" s="29">
        <v>7.7040453759019627</v>
      </c>
      <c r="ID278" s="29">
        <v>16.792462569294972</v>
      </c>
      <c r="IE278" s="29">
        <v>30.289982897999998</v>
      </c>
      <c r="IF278" s="29">
        <v>10.219439729750926</v>
      </c>
      <c r="IG278" s="29">
        <v>7.4549390026512823</v>
      </c>
      <c r="IH278" s="29">
        <v>16.578553447957106</v>
      </c>
      <c r="II278" s="29">
        <v>30.387314720999999</v>
      </c>
      <c r="IJ278" s="29">
        <v>9.570788784199495</v>
      </c>
      <c r="IK278" s="29">
        <v>6.9817571687176274</v>
      </c>
      <c r="IL278" s="29">
        <v>16.241063475780933</v>
      </c>
      <c r="IM278" s="29">
        <v>30.512501475000001</v>
      </c>
      <c r="IN278" s="29">
        <v>9.6167770038406477</v>
      </c>
      <c r="IO278" s="29">
        <v>7.0153049346746243</v>
      </c>
      <c r="IP278" s="29">
        <v>15.927895216864005</v>
      </c>
      <c r="IQ278" s="29">
        <v>30.651098715</v>
      </c>
      <c r="IR278" s="29">
        <v>9.2725760318774348</v>
      </c>
      <c r="IS278" s="29">
        <v>6.7642151177672574</v>
      </c>
      <c r="IT278" s="29">
        <v>15.589949552489609</v>
      </c>
      <c r="IU278" s="29">
        <v>30.784539192</v>
      </c>
      <c r="IV278" s="29">
        <v>9.0078402687639905</v>
      </c>
      <c r="IW278" s="29">
        <v>6.5710940643610192</v>
      </c>
      <c r="IX278" s="29">
        <v>15.123352774256514</v>
      </c>
      <c r="IY278" s="29">
        <v>30.91598767</v>
      </c>
      <c r="IZ278" s="29">
        <v>8.8691164413540271</v>
      </c>
      <c r="JA278" s="29">
        <v>6.4698969636486483</v>
      </c>
      <c r="JB278" s="29">
        <v>14.878193102684083</v>
      </c>
      <c r="JC278" s="29">
        <v>31.070312133000002</v>
      </c>
      <c r="JD278" s="29">
        <v>8.8268872762453991</v>
      </c>
      <c r="JE278" s="29">
        <v>6.4390913756376715</v>
      </c>
      <c r="JF278" s="29">
        <v>14.508047009971062</v>
      </c>
      <c r="JG278" s="29">
        <v>31.286421613999998</v>
      </c>
      <c r="JH278" s="29">
        <v>8.5918393486169684</v>
      </c>
      <c r="JI278" s="29">
        <v>6.2676271848887097</v>
      </c>
      <c r="JJ278" s="29">
        <v>13.221293165269522</v>
      </c>
      <c r="JK278" s="29">
        <v>32.011381513000003</v>
      </c>
      <c r="JL278" s="29">
        <v>7.2910860836017086</v>
      </c>
      <c r="JM278" s="29">
        <v>5.318745787804076</v>
      </c>
      <c r="JN278" s="29">
        <v>7.3996419729886362</v>
      </c>
      <c r="JO278" s="29">
        <v>32.426872084999999</v>
      </c>
      <c r="JP278" s="29">
        <v>6.0581697066092044</v>
      </c>
      <c r="JQ278" s="29">
        <v>4.419350456072622</v>
      </c>
      <c r="JR278" s="29">
        <v>2.8583146569193509</v>
      </c>
      <c r="JS278" s="29">
        <v>32.554161327999999</v>
      </c>
      <c r="JT278" s="29">
        <v>5.372914800329661</v>
      </c>
      <c r="JU278" s="29">
        <v>3.9194665424066408</v>
      </c>
      <c r="JV278" s="29">
        <v>0.18242807115327508</v>
      </c>
      <c r="JW278" s="29">
        <v>32.456636377999999</v>
      </c>
      <c r="JX278" s="29">
        <v>5.3446382824716245</v>
      </c>
      <c r="JY278" s="29">
        <v>3.8988392163091681</v>
      </c>
      <c r="JZ278" s="29">
        <v>1.1654744259864351</v>
      </c>
    </row>
    <row r="279" spans="1:286" ht="15" thickBot="1" x14ac:dyDescent="0.4">
      <c r="A279" s="2"/>
      <c r="B279" s="74" t="s">
        <v>961</v>
      </c>
      <c r="C279" s="74" t="s">
        <v>504</v>
      </c>
      <c r="D279" s="74" t="s">
        <v>504</v>
      </c>
      <c r="E279" s="87">
        <v>374759</v>
      </c>
      <c r="F279" s="84">
        <v>443587</v>
      </c>
      <c r="G279" s="22">
        <v>22.362070775999999</v>
      </c>
      <c r="H279" s="22">
        <v>18.464507422402161</v>
      </c>
      <c r="I279" s="22">
        <v>13.270805043646947</v>
      </c>
      <c r="J279" s="22">
        <v>6.0624102344266149</v>
      </c>
      <c r="K279" s="22">
        <v>22.363306509000001</v>
      </c>
      <c r="L279" s="22">
        <v>18.182513607703545</v>
      </c>
      <c r="M279" s="22">
        <v>13.068130536671511</v>
      </c>
      <c r="N279" s="22">
        <v>4.6013029546906701</v>
      </c>
      <c r="O279" s="22">
        <v>22.417381462999998</v>
      </c>
      <c r="P279" s="22">
        <v>18.055699266059666</v>
      </c>
      <c r="Q279" s="22">
        <v>12.976986572405638</v>
      </c>
      <c r="R279" s="22">
        <v>4.2869264654623169</v>
      </c>
      <c r="S279" s="22">
        <v>22.496292110999999</v>
      </c>
      <c r="T279" s="22">
        <v>17.849489550497498</v>
      </c>
      <c r="U279" s="22">
        <v>12.828779589639812</v>
      </c>
      <c r="V279" s="22">
        <v>3.9428760816239343</v>
      </c>
      <c r="W279" s="22">
        <v>22.571093919999999</v>
      </c>
      <c r="X279" s="22">
        <v>17.59407827350476</v>
      </c>
      <c r="Y279" s="22">
        <v>12.645210475913702</v>
      </c>
      <c r="Z279" s="22">
        <v>3.6088683442501974</v>
      </c>
      <c r="AA279" s="22">
        <v>22.64800065</v>
      </c>
      <c r="AB279" s="22">
        <v>17.375322916927473</v>
      </c>
      <c r="AC279" s="22">
        <v>12.487986693931385</v>
      </c>
      <c r="AD279" s="22">
        <v>3.2808626775835279</v>
      </c>
      <c r="AE279" s="22">
        <v>22.730596984000002</v>
      </c>
      <c r="AF279" s="22">
        <v>17.099147632927949</v>
      </c>
      <c r="AG279" s="22">
        <v>12.289494079534055</v>
      </c>
      <c r="AH279" s="22">
        <v>2.9504033341491862</v>
      </c>
      <c r="AI279" s="22">
        <v>22.821324288</v>
      </c>
      <c r="AJ279" s="22">
        <v>16.842080502502871</v>
      </c>
      <c r="AK279" s="22">
        <v>12.104734871342997</v>
      </c>
      <c r="AL279" s="22">
        <v>2.6066552028360555</v>
      </c>
      <c r="AM279" s="22">
        <v>22.922580228000001</v>
      </c>
      <c r="AN279" s="22">
        <v>16.49181153832814</v>
      </c>
      <c r="AO279" s="22">
        <v>11.85298967012721</v>
      </c>
      <c r="AP279" s="22">
        <v>2.2429571826340364</v>
      </c>
      <c r="AQ279" s="22">
        <v>23.040540801999999</v>
      </c>
      <c r="AR279" s="22">
        <v>15.990519194455166</v>
      </c>
      <c r="AS279" s="22">
        <v>11.492700992329077</v>
      </c>
      <c r="AT279" s="22">
        <v>1.7653026674825227</v>
      </c>
      <c r="AU279" s="22">
        <v>23.805523119</v>
      </c>
      <c r="AV279" s="22">
        <v>15.984343486624054</v>
      </c>
      <c r="AW279" s="22">
        <v>11.488262389513507</v>
      </c>
      <c r="AX279" s="22">
        <v>-0.29478811029525787</v>
      </c>
      <c r="AY279" s="22">
        <v>24.561051634000002</v>
      </c>
      <c r="AZ279" s="22">
        <v>15.332108415953609</v>
      </c>
      <c r="BA279" s="22">
        <v>11.019488201960838</v>
      </c>
      <c r="BB279" s="22">
        <v>-1.655400009285156</v>
      </c>
      <c r="BC279" s="22">
        <v>24.919640914999999</v>
      </c>
      <c r="BD279" s="22">
        <v>14.618340119921168</v>
      </c>
      <c r="BE279" s="22">
        <v>10.506488873774575</v>
      </c>
      <c r="BF279" s="22">
        <v>-2.1696987870629307</v>
      </c>
      <c r="BG279" s="22">
        <v>25.163208589</v>
      </c>
      <c r="BH279" s="22">
        <v>14.739194376795208</v>
      </c>
      <c r="BI279" s="22">
        <v>10.593349207764549</v>
      </c>
      <c r="BJ279" s="22">
        <v>-2.1493302416083893</v>
      </c>
      <c r="BK279" s="25">
        <v>22.361767052000001</v>
      </c>
      <c r="BL279" s="25">
        <v>18.464507422402161</v>
      </c>
      <c r="BM279" s="25">
        <v>13.270805043646947</v>
      </c>
      <c r="BN279" s="25">
        <v>6.0624102344266149</v>
      </c>
      <c r="BO279" s="25">
        <v>22.341973504999999</v>
      </c>
      <c r="BP279" s="25">
        <v>18.32556870266777</v>
      </c>
      <c r="BQ279" s="25">
        <v>13.170947050123004</v>
      </c>
      <c r="BR279" s="25">
        <v>5.3863590087000563</v>
      </c>
      <c r="BS279" s="25">
        <v>22.363599270999998</v>
      </c>
      <c r="BT279" s="25">
        <v>18.292453885504081</v>
      </c>
      <c r="BU279" s="25">
        <v>13.147146779009237</v>
      </c>
      <c r="BV279" s="25">
        <v>5.2307460368131551</v>
      </c>
      <c r="BW279" s="25">
        <v>22.399892962999999</v>
      </c>
      <c r="BX279" s="25">
        <v>18.241549790535</v>
      </c>
      <c r="BY279" s="25">
        <v>13.110561003672585</v>
      </c>
      <c r="BZ279" s="25">
        <v>5.0891036529747709</v>
      </c>
      <c r="CA279" s="25">
        <v>22.428466136000001</v>
      </c>
      <c r="CB279" s="25">
        <v>18.18696243127426</v>
      </c>
      <c r="CC279" s="25">
        <v>13.071327993767436</v>
      </c>
      <c r="CD279" s="25">
        <v>4.961070147924266</v>
      </c>
      <c r="CE279" s="25">
        <v>22.462846732999999</v>
      </c>
      <c r="CF279" s="25">
        <v>18.115193088454614</v>
      </c>
      <c r="CG279" s="25">
        <v>13.019745953971746</v>
      </c>
      <c r="CH279" s="25">
        <v>4.805558865095982</v>
      </c>
      <c r="CI279" s="25">
        <v>22.516996928000001</v>
      </c>
      <c r="CJ279" s="25">
        <v>18.05966104925491</v>
      </c>
      <c r="CK279" s="25">
        <v>12.979833983994073</v>
      </c>
      <c r="CL279" s="25">
        <v>4.5891171883283057</v>
      </c>
      <c r="CM279" s="25">
        <v>22.588126891000002</v>
      </c>
      <c r="CN279" s="25">
        <v>17.979712160622245</v>
      </c>
      <c r="CO279" s="25">
        <v>12.922373143570404</v>
      </c>
      <c r="CP279" s="25">
        <v>4.3246807135808325</v>
      </c>
      <c r="CQ279" s="25">
        <v>22.677104543999999</v>
      </c>
      <c r="CR279" s="25">
        <v>17.888897806907611</v>
      </c>
      <c r="CS279" s="25">
        <v>12.857103079455422</v>
      </c>
      <c r="CT279" s="25">
        <v>4.0120135923687101</v>
      </c>
      <c r="CU279" s="25">
        <v>22.784315630999998</v>
      </c>
      <c r="CV279" s="25">
        <v>17.788595509206644</v>
      </c>
      <c r="CW279" s="25">
        <v>12.785013843183437</v>
      </c>
      <c r="CX279" s="25">
        <v>3.6579147842879021</v>
      </c>
      <c r="CY279" s="25">
        <v>23.047494687</v>
      </c>
      <c r="CZ279" s="25">
        <v>17.431699048989362</v>
      </c>
      <c r="DA279" s="25">
        <v>12.528505330068981</v>
      </c>
      <c r="DB279" s="25">
        <v>2.6087363499444649</v>
      </c>
      <c r="DC279" s="25">
        <v>23.302359285000001</v>
      </c>
      <c r="DD279" s="25">
        <v>17.026176258673267</v>
      </c>
      <c r="DE279" s="25">
        <v>12.237048116078459</v>
      </c>
      <c r="DF279" s="25">
        <v>1.6271318751969908</v>
      </c>
      <c r="DG279" s="25">
        <v>23.494288947000001</v>
      </c>
      <c r="DH279" s="25">
        <v>16.217421609182264</v>
      </c>
      <c r="DI279" s="25">
        <v>11.655780225416157</v>
      </c>
      <c r="DJ279" s="25">
        <v>0.93944622873234351</v>
      </c>
      <c r="DK279" s="25">
        <v>23.633278077</v>
      </c>
      <c r="DL279" s="25">
        <v>16.309411052577094</v>
      </c>
      <c r="DM279" s="25">
        <v>11.721894849621366</v>
      </c>
      <c r="DN279" s="25">
        <v>0.4701554004495172</v>
      </c>
      <c r="DO279" s="27">
        <v>22.362070775999999</v>
      </c>
      <c r="DP279" s="27">
        <v>18.464507422402161</v>
      </c>
      <c r="DQ279" s="27">
        <v>13.270805043646947</v>
      </c>
      <c r="DR279" s="27">
        <v>6.0624102344266149</v>
      </c>
      <c r="DS279" s="27">
        <v>22.363066603</v>
      </c>
      <c r="DT279" s="27">
        <v>18.182604269389195</v>
      </c>
      <c r="DU279" s="27">
        <v>13.068195697010083</v>
      </c>
      <c r="DV279" s="27">
        <v>4.6014381365088504</v>
      </c>
      <c r="DW279" s="27">
        <v>22.418396425000001</v>
      </c>
      <c r="DX279" s="27">
        <v>18.055814669388219</v>
      </c>
      <c r="DY279" s="27">
        <v>12.977069515050118</v>
      </c>
      <c r="DZ279" s="27">
        <v>4.2864489503108025</v>
      </c>
      <c r="EA279" s="27">
        <v>22.497188084000001</v>
      </c>
      <c r="EB279" s="27">
        <v>17.849392135605058</v>
      </c>
      <c r="EC279" s="27">
        <v>12.828709575638554</v>
      </c>
      <c r="ED279" s="27">
        <v>3.9424728391996915</v>
      </c>
      <c r="EE279" s="27">
        <v>22.571801695000001</v>
      </c>
      <c r="EF279" s="27">
        <v>17.591690245173552</v>
      </c>
      <c r="EG279" s="27">
        <v>12.643494152932689</v>
      </c>
      <c r="EH279" s="27">
        <v>3.6085735765734288</v>
      </c>
      <c r="EI279" s="27">
        <v>22.649128705999999</v>
      </c>
      <c r="EJ279" s="27">
        <v>17.374459843905008</v>
      </c>
      <c r="EK279" s="27">
        <v>12.487366386356559</v>
      </c>
      <c r="EL279" s="27">
        <v>3.2802805563714088</v>
      </c>
      <c r="EM279" s="27">
        <v>22.732823834000001</v>
      </c>
      <c r="EN279" s="27">
        <v>17.113621088020928</v>
      </c>
      <c r="EO279" s="27">
        <v>12.299896436686234</v>
      </c>
      <c r="EP279" s="27">
        <v>2.9491007482906006</v>
      </c>
      <c r="EQ279" s="27">
        <v>22.823477157999999</v>
      </c>
      <c r="ER279" s="27">
        <v>16.858828944766859</v>
      </c>
      <c r="ES279" s="27">
        <v>12.116772306568617</v>
      </c>
      <c r="ET279" s="27">
        <v>2.6053570614219126</v>
      </c>
      <c r="EU279" s="27">
        <v>22.920941063000001</v>
      </c>
      <c r="EV279" s="27">
        <v>16.499417565893655</v>
      </c>
      <c r="EW279" s="27">
        <v>11.858456271898349</v>
      </c>
      <c r="EX279" s="27">
        <v>2.2435268897047429</v>
      </c>
      <c r="EY279" s="27">
        <v>23.030526531</v>
      </c>
      <c r="EZ279" s="27">
        <v>15.978161374983761</v>
      </c>
      <c r="FA279" s="27">
        <v>11.483819184154187</v>
      </c>
      <c r="FB279" s="27">
        <v>1.7930074957653481</v>
      </c>
      <c r="FC279" s="27">
        <v>23.739421111999999</v>
      </c>
      <c r="FD279" s="27">
        <v>15.996301212873792</v>
      </c>
      <c r="FE279" s="27">
        <v>11.496856642812299</v>
      </c>
      <c r="FF279" s="27">
        <v>-0.16508558504273196</v>
      </c>
      <c r="FG279" s="27">
        <v>24.375002978000001</v>
      </c>
      <c r="FH279" s="27">
        <v>15.35093640508059</v>
      </c>
      <c r="FI279" s="27">
        <v>11.033020248462384</v>
      </c>
      <c r="FJ279" s="27">
        <v>-1.4433759385780824</v>
      </c>
      <c r="FK279" s="27">
        <v>24.651647000000001</v>
      </c>
      <c r="FL279" s="27">
        <v>14.670447262298339</v>
      </c>
      <c r="FM279" s="27">
        <v>10.543939302970969</v>
      </c>
      <c r="FN279" s="27">
        <v>-1.9288115648407107</v>
      </c>
      <c r="FO279" s="27">
        <v>24.802335835000001</v>
      </c>
      <c r="FP279" s="27">
        <v>14.814752947824967</v>
      </c>
      <c r="FQ279" s="27">
        <v>10.647654640483319</v>
      </c>
      <c r="FR279" s="27">
        <v>-1.8772458880730341</v>
      </c>
      <c r="FS279" s="28">
        <v>22.362705714000001</v>
      </c>
      <c r="FT279" s="28">
        <v>18.464507422402161</v>
      </c>
      <c r="FU279" s="28">
        <v>13.270805043646947</v>
      </c>
      <c r="FV279" s="28">
        <v>6.0624102344266149</v>
      </c>
      <c r="FW279" s="28">
        <v>22.358108369</v>
      </c>
      <c r="FX279" s="28">
        <v>18.165519160841459</v>
      </c>
      <c r="FY279" s="28">
        <v>13.055916293097498</v>
      </c>
      <c r="FZ279" s="28">
        <v>4.5997311264078409</v>
      </c>
      <c r="GA279" s="28">
        <v>22.413648865999999</v>
      </c>
      <c r="GB279" s="28">
        <v>18.058276112314914</v>
      </c>
      <c r="GC279" s="28">
        <v>12.978838602546412</v>
      </c>
      <c r="GD279" s="28">
        <v>4.2911817280885796</v>
      </c>
      <c r="GE279" s="28">
        <v>22.499031372000001</v>
      </c>
      <c r="GF279" s="28">
        <v>17.941825691176138</v>
      </c>
      <c r="GG279" s="28">
        <v>12.895143392009235</v>
      </c>
      <c r="GH279" s="28">
        <v>3.9462571523310039</v>
      </c>
      <c r="GI279" s="28">
        <v>22.587765078</v>
      </c>
      <c r="GJ279" s="28">
        <v>17.79690331645719</v>
      </c>
      <c r="GK279" s="28">
        <v>12.790984827831988</v>
      </c>
      <c r="GL279" s="28">
        <v>3.611480495765349</v>
      </c>
      <c r="GM279" s="28">
        <v>22.691664305</v>
      </c>
      <c r="GN279" s="28">
        <v>17.640307571766265</v>
      </c>
      <c r="GO279" s="28">
        <v>12.678436382811642</v>
      </c>
      <c r="GP279" s="28">
        <v>3.2683415058663563</v>
      </c>
      <c r="GQ279" s="28">
        <v>22.813956650999998</v>
      </c>
      <c r="GR279" s="28">
        <v>17.476733021798196</v>
      </c>
      <c r="GS279" s="28">
        <v>12.560872133028578</v>
      </c>
      <c r="GT279" s="28">
        <v>2.9043194250582793</v>
      </c>
      <c r="GU279" s="28">
        <v>22.955507058000002</v>
      </c>
      <c r="GV279" s="28">
        <v>17.311894361629761</v>
      </c>
      <c r="GW279" s="28">
        <v>12.44239934235466</v>
      </c>
      <c r="GX279" s="28">
        <v>2.5293377280885814</v>
      </c>
      <c r="GY279" s="28">
        <v>23.113123391999999</v>
      </c>
      <c r="GZ279" s="28">
        <v>17.14177493022278</v>
      </c>
      <c r="HA279" s="28">
        <v>12.32013115741521</v>
      </c>
      <c r="HB279" s="28">
        <v>2.1815435159673697</v>
      </c>
      <c r="HC279" s="28">
        <v>23.531705768999998</v>
      </c>
      <c r="HD279" s="28">
        <v>16.924400374110832</v>
      </c>
      <c r="HE279" s="28">
        <v>12.163899783914768</v>
      </c>
      <c r="HF279" s="28">
        <v>1.584443404856259</v>
      </c>
      <c r="HG279" s="28">
        <v>24.385491016</v>
      </c>
      <c r="HH279" s="28">
        <v>15.913570699386256</v>
      </c>
      <c r="HI279" s="28">
        <v>11.437396593836292</v>
      </c>
      <c r="HJ279" s="28">
        <v>-0.50955098908313445</v>
      </c>
      <c r="HK279" s="28">
        <v>25.497653267</v>
      </c>
      <c r="HL279" s="28">
        <v>14.642141104470515</v>
      </c>
      <c r="HM279" s="28">
        <v>10.523595110002573</v>
      </c>
      <c r="HN279" s="28">
        <v>-4.248742059790203</v>
      </c>
      <c r="HO279" s="28">
        <v>25.871027973</v>
      </c>
      <c r="HP279" s="28">
        <v>13.961486534410415</v>
      </c>
      <c r="HQ279" s="28">
        <v>10.034395268669368</v>
      </c>
      <c r="HR279" s="28">
        <v>-6.5805535042346506</v>
      </c>
      <c r="HS279" s="28">
        <v>25.993014813000002</v>
      </c>
      <c r="HT279" s="28">
        <v>13.40652578196711</v>
      </c>
      <c r="HU279" s="28">
        <v>9.635534048921075</v>
      </c>
      <c r="HV279" s="28">
        <v>-8.0305529486790945</v>
      </c>
      <c r="HW279" s="29">
        <v>22.362705714000001</v>
      </c>
      <c r="HX279" s="29">
        <v>18.464507422402161</v>
      </c>
      <c r="HY279" s="29">
        <v>13.270805043646947</v>
      </c>
      <c r="HZ279" s="29">
        <v>6.0624102344266149</v>
      </c>
      <c r="IA279" s="29">
        <v>22.346136397999999</v>
      </c>
      <c r="IB279" s="29">
        <v>18.19115018195177</v>
      </c>
      <c r="IC279" s="29">
        <v>13.074337812634591</v>
      </c>
      <c r="ID279" s="29">
        <v>4.6446594395391543</v>
      </c>
      <c r="IE279" s="29">
        <v>22.414363604999998</v>
      </c>
      <c r="IF279" s="29">
        <v>16.916314183041084</v>
      </c>
      <c r="IG279" s="29">
        <v>12.158088079178899</v>
      </c>
      <c r="IH279" s="29">
        <v>4.2760926674825193</v>
      </c>
      <c r="II279" s="29">
        <v>22.497433770000001</v>
      </c>
      <c r="IJ279" s="29">
        <v>16.871838394691448</v>
      </c>
      <c r="IK279" s="29">
        <v>12.126122454380567</v>
      </c>
      <c r="IL279" s="29">
        <v>3.9401808695027221</v>
      </c>
      <c r="IM279" s="29">
        <v>22.581815633000001</v>
      </c>
      <c r="IN279" s="29">
        <v>16.370440700062396</v>
      </c>
      <c r="IO279" s="29">
        <v>11.765758058919724</v>
      </c>
      <c r="IP279" s="29">
        <v>3.615264566472419</v>
      </c>
      <c r="IQ279" s="29">
        <v>22.682011533000001</v>
      </c>
      <c r="IR279" s="29">
        <v>16.437114883662904</v>
      </c>
      <c r="IS279" s="29">
        <v>11.813678107462863</v>
      </c>
      <c r="IT279" s="29">
        <v>3.3030374351592862</v>
      </c>
      <c r="IU279" s="29">
        <v>22.809661509000001</v>
      </c>
      <c r="IV279" s="29">
        <v>15.887793473782484</v>
      </c>
      <c r="IW279" s="29">
        <v>11.41886999425104</v>
      </c>
      <c r="IX279" s="29">
        <v>2.9829512634421178</v>
      </c>
      <c r="IY279" s="29">
        <v>23.260220603</v>
      </c>
      <c r="IZ279" s="29">
        <v>15.821902685506673</v>
      </c>
      <c r="JA279" s="29">
        <v>11.371512987352517</v>
      </c>
      <c r="JB279" s="29">
        <v>2.3545419806138312</v>
      </c>
      <c r="JC279" s="29">
        <v>23.419503806999998</v>
      </c>
      <c r="JD279" s="29">
        <v>15.75650234220303</v>
      </c>
      <c r="JE279" s="29">
        <v>11.32450847291217</v>
      </c>
      <c r="JF279" s="29">
        <v>1.9935140917249434</v>
      </c>
      <c r="JG279" s="29">
        <v>23.624841146000001</v>
      </c>
      <c r="JH279" s="29">
        <v>15.602542119862486</v>
      </c>
      <c r="JI279" s="29">
        <v>11.213854229697482</v>
      </c>
      <c r="JJ279" s="29">
        <v>1.156370778593633</v>
      </c>
      <c r="JK279" s="29">
        <v>24.862244240999999</v>
      </c>
      <c r="JL279" s="29">
        <v>14.519294005704914</v>
      </c>
      <c r="JM279" s="29">
        <v>10.435302481306831</v>
      </c>
      <c r="JN279" s="29">
        <v>-3.2016853022144502</v>
      </c>
      <c r="JO279" s="29">
        <v>25.352300403000001</v>
      </c>
      <c r="JP279" s="29">
        <v>13.392860401379563</v>
      </c>
      <c r="JQ279" s="29">
        <v>9.6257124708266311</v>
      </c>
      <c r="JR279" s="29">
        <v>-6.1458835244366696</v>
      </c>
      <c r="JS279" s="29">
        <v>25.566368505</v>
      </c>
      <c r="JT279" s="29">
        <v>12.702438960476101</v>
      </c>
      <c r="JU279" s="29">
        <v>9.1294929871123092</v>
      </c>
      <c r="JV279" s="29">
        <v>-7.6662377163558624</v>
      </c>
      <c r="JW279" s="29">
        <v>25.513200507000001</v>
      </c>
      <c r="JX279" s="29">
        <v>12.62037007127233</v>
      </c>
      <c r="JY279" s="29">
        <v>9.0705084605361748</v>
      </c>
      <c r="JZ279" s="29">
        <v>-7.123669372921519</v>
      </c>
    </row>
    <row r="280" spans="1:286" ht="15" thickBot="1" x14ac:dyDescent="0.4">
      <c r="A280" s="2"/>
      <c r="B280" s="74" t="s">
        <v>745</v>
      </c>
      <c r="C280" s="74" t="s">
        <v>479</v>
      </c>
      <c r="D280" s="74" t="s">
        <v>855</v>
      </c>
      <c r="E280" s="87">
        <v>356730</v>
      </c>
      <c r="F280" s="84">
        <v>431506</v>
      </c>
      <c r="G280" s="22">
        <v>29.739800271</v>
      </c>
      <c r="H280" s="22">
        <v>7.9668927004387706</v>
      </c>
      <c r="I280" s="22">
        <v>5.8117373058656261</v>
      </c>
      <c r="J280" s="22">
        <v>18.202131904577456</v>
      </c>
      <c r="K280" s="22">
        <v>29.722921771999999</v>
      </c>
      <c r="L280" s="22">
        <v>7.9458298717357536</v>
      </c>
      <c r="M280" s="22">
        <v>5.7963722655741154</v>
      </c>
      <c r="N280" s="22">
        <v>18.118848563128143</v>
      </c>
      <c r="O280" s="22">
        <v>29.751144486000001</v>
      </c>
      <c r="P280" s="22">
        <v>7.9340359239249345</v>
      </c>
      <c r="Q280" s="22">
        <v>5.7877687448474227</v>
      </c>
      <c r="R280" s="22">
        <v>18.099877707184802</v>
      </c>
      <c r="S280" s="22">
        <v>29.796584148000001</v>
      </c>
      <c r="T280" s="22">
        <v>7.8794734620139986</v>
      </c>
      <c r="U280" s="22">
        <v>5.7479661885295492</v>
      </c>
      <c r="V280" s="22">
        <v>17.862673014962297</v>
      </c>
      <c r="W280" s="22">
        <v>29.848601452</v>
      </c>
      <c r="X280" s="22">
        <v>7.8291204751864729</v>
      </c>
      <c r="Y280" s="22">
        <v>5.711234385678587</v>
      </c>
      <c r="Z280" s="22">
        <v>17.68112791032928</v>
      </c>
      <c r="AA280" s="22">
        <v>29.903193028</v>
      </c>
      <c r="AB280" s="22">
        <v>7.7620192170835791</v>
      </c>
      <c r="AC280" s="22">
        <v>5.6622849521101362</v>
      </c>
      <c r="AD280" s="22">
        <v>17.397281483239134</v>
      </c>
      <c r="AE280" s="22">
        <v>29.963584366999999</v>
      </c>
      <c r="AF280" s="22">
        <v>7.6803825982484328</v>
      </c>
      <c r="AG280" s="22">
        <v>5.6027321752561416</v>
      </c>
      <c r="AH280" s="22">
        <v>17.101959598332911</v>
      </c>
      <c r="AI280" s="22">
        <v>30.038190620999998</v>
      </c>
      <c r="AJ280" s="22">
        <v>7.6064633503995456</v>
      </c>
      <c r="AK280" s="22">
        <v>5.5488091130914849</v>
      </c>
      <c r="AL280" s="22">
        <v>16.81278032609319</v>
      </c>
      <c r="AM280" s="22">
        <v>30.120394468000001</v>
      </c>
      <c r="AN280" s="22">
        <v>7.5277041334019055</v>
      </c>
      <c r="AO280" s="22">
        <v>5.4913553608173089</v>
      </c>
      <c r="AP280" s="22">
        <v>16.53317805674104</v>
      </c>
      <c r="AQ280" s="22">
        <v>30.216992390000001</v>
      </c>
      <c r="AR280" s="22">
        <v>7.4213020785583481</v>
      </c>
      <c r="AS280" s="22">
        <v>5.4137365431920879</v>
      </c>
      <c r="AT280" s="22">
        <v>16.123449161082</v>
      </c>
      <c r="AU280" s="22">
        <v>30.894715316999999</v>
      </c>
      <c r="AV280" s="22">
        <v>7.0294747421957338</v>
      </c>
      <c r="AW280" s="22">
        <v>5.1279039565336593</v>
      </c>
      <c r="AX280" s="22">
        <v>14.637044190197267</v>
      </c>
      <c r="AY280" s="22">
        <v>31.799564937</v>
      </c>
      <c r="AZ280" s="22">
        <v>6.8655277412595268</v>
      </c>
      <c r="BA280" s="22">
        <v>5.0083069019036568</v>
      </c>
      <c r="BB280" s="22">
        <v>13.653259399197847</v>
      </c>
      <c r="BC280" s="22">
        <v>32.491163141000001</v>
      </c>
      <c r="BD280" s="22">
        <v>8.4919428146801224</v>
      </c>
      <c r="BE280" s="22">
        <v>6.1947540541917858</v>
      </c>
      <c r="BF280" s="22">
        <v>13.151361551339464</v>
      </c>
      <c r="BG280" s="22">
        <v>33.247083668999998</v>
      </c>
      <c r="BH280" s="22">
        <v>10.088412510653395</v>
      </c>
      <c r="BI280" s="22">
        <v>7.3593564705467633</v>
      </c>
      <c r="BJ280" s="22">
        <v>12.846405449365012</v>
      </c>
      <c r="BK280" s="25">
        <v>29.739442657000001</v>
      </c>
      <c r="BL280" s="25">
        <v>7.9668927004387706</v>
      </c>
      <c r="BM280" s="25">
        <v>5.8117373058656261</v>
      </c>
      <c r="BN280" s="25">
        <v>18.202131904577456</v>
      </c>
      <c r="BO280" s="25">
        <v>29.713596408000001</v>
      </c>
      <c r="BP280" s="25">
        <v>7.9712406813065728</v>
      </c>
      <c r="BQ280" s="25">
        <v>5.8149090973739019</v>
      </c>
      <c r="BR280" s="25">
        <v>18.123894958981555</v>
      </c>
      <c r="BS280" s="25">
        <v>29.722814643</v>
      </c>
      <c r="BT280" s="25">
        <v>7.8437864361668854</v>
      </c>
      <c r="BU280" s="25">
        <v>5.7219330000268807</v>
      </c>
      <c r="BV280" s="25">
        <v>18.148173294929698</v>
      </c>
      <c r="BW280" s="25">
        <v>29.743729503000001</v>
      </c>
      <c r="BX280" s="25">
        <v>7.6789432638633555</v>
      </c>
      <c r="BY280" s="25">
        <v>5.6016822008613678</v>
      </c>
      <c r="BZ280" s="25">
        <v>17.990529833142244</v>
      </c>
      <c r="CA280" s="25">
        <v>29.763982785</v>
      </c>
      <c r="CB280" s="25">
        <v>7.5245018709493401</v>
      </c>
      <c r="CC280" s="25">
        <v>5.4890193549416777</v>
      </c>
      <c r="CD280" s="25">
        <v>17.917122371141474</v>
      </c>
      <c r="CE280" s="25">
        <v>29.792306881999998</v>
      </c>
      <c r="CF280" s="25">
        <v>7.3588521435594556</v>
      </c>
      <c r="CG280" s="25">
        <v>5.3681801850699351</v>
      </c>
      <c r="CH280" s="25">
        <v>17.723019747032193</v>
      </c>
      <c r="CI280" s="25">
        <v>29.838160234</v>
      </c>
      <c r="CJ280" s="25">
        <v>7.2068674988969548</v>
      </c>
      <c r="CK280" s="25">
        <v>5.2573095027956356</v>
      </c>
      <c r="CL280" s="25">
        <v>17.53370195041196</v>
      </c>
      <c r="CM280" s="25">
        <v>29.896821681999999</v>
      </c>
      <c r="CN280" s="25">
        <v>7.1628685283242914</v>
      </c>
      <c r="CO280" s="25">
        <v>5.2252128663387705</v>
      </c>
      <c r="CP280" s="25">
        <v>17.354218290490312</v>
      </c>
      <c r="CQ280" s="25">
        <v>29.968392847000001</v>
      </c>
      <c r="CR280" s="25">
        <v>7.1005938229597545</v>
      </c>
      <c r="CS280" s="25">
        <v>5.1797843357952456</v>
      </c>
      <c r="CT280" s="25">
        <v>17.07563229777783</v>
      </c>
      <c r="CU280" s="25">
        <v>30.051240559</v>
      </c>
      <c r="CV280" s="25">
        <v>7.0314927567302776</v>
      </c>
      <c r="CW280" s="25">
        <v>5.1293760700407915</v>
      </c>
      <c r="CX280" s="25">
        <v>16.749470158840136</v>
      </c>
      <c r="CY280" s="25">
        <v>30.417035500000001</v>
      </c>
      <c r="CZ280" s="25">
        <v>6.835836707928646</v>
      </c>
      <c r="DA280" s="25">
        <v>4.9866477064623433</v>
      </c>
      <c r="DB280" s="25">
        <v>15.827383901860944</v>
      </c>
      <c r="DC280" s="25">
        <v>30.871722573</v>
      </c>
      <c r="DD280" s="25">
        <v>6.7269332297750291</v>
      </c>
      <c r="DE280" s="25">
        <v>4.9072041353585121</v>
      </c>
      <c r="DF280" s="25">
        <v>15.144616789184587</v>
      </c>
      <c r="DG280" s="25">
        <v>31.409604665</v>
      </c>
      <c r="DH280" s="25">
        <v>8.2092547782638032</v>
      </c>
      <c r="DI280" s="25">
        <v>5.9885370673517171</v>
      </c>
      <c r="DJ280" s="25">
        <v>14.602564885079806</v>
      </c>
      <c r="DK280" s="25">
        <v>31.881115776000001</v>
      </c>
      <c r="DL280" s="25">
        <v>9.6879329227418189</v>
      </c>
      <c r="DM280" s="25">
        <v>7.0672121868443831</v>
      </c>
      <c r="DN280" s="25">
        <v>14.238178066216243</v>
      </c>
      <c r="DO280" s="27">
        <v>29.739800271</v>
      </c>
      <c r="DP280" s="27">
        <v>7.9668927004387706</v>
      </c>
      <c r="DQ280" s="27">
        <v>5.8117373058656261</v>
      </c>
      <c r="DR280" s="27">
        <v>18.202131904577456</v>
      </c>
      <c r="DS280" s="27">
        <v>29.722302474999999</v>
      </c>
      <c r="DT280" s="27">
        <v>7.9499176763388419</v>
      </c>
      <c r="DU280" s="27">
        <v>5.7993542621195884</v>
      </c>
      <c r="DV280" s="27">
        <v>18.119183976147667</v>
      </c>
      <c r="DW280" s="27">
        <v>29.749924765999999</v>
      </c>
      <c r="DX280" s="27">
        <v>7.9390181842579226</v>
      </c>
      <c r="DY280" s="27">
        <v>5.7914032343947923</v>
      </c>
      <c r="DZ280" s="27">
        <v>18.100540683415915</v>
      </c>
      <c r="EA280" s="27">
        <v>29.794770654000001</v>
      </c>
      <c r="EB280" s="27">
        <v>7.8840077338659853</v>
      </c>
      <c r="EC280" s="27">
        <v>5.7512738767171507</v>
      </c>
      <c r="ED280" s="27">
        <v>17.863827330236532</v>
      </c>
      <c r="EE280" s="27">
        <v>29.846209989999998</v>
      </c>
      <c r="EF280" s="27">
        <v>7.8338490562460947</v>
      </c>
      <c r="EG280" s="27">
        <v>5.7146838197278873</v>
      </c>
      <c r="EH280" s="27">
        <v>17.682433781734947</v>
      </c>
      <c r="EI280" s="27">
        <v>29.903908078000001</v>
      </c>
      <c r="EJ280" s="27">
        <v>7.7668204247646662</v>
      </c>
      <c r="EK280" s="27">
        <v>5.66578736626865</v>
      </c>
      <c r="EL280" s="27">
        <v>17.39683029729478</v>
      </c>
      <c r="EM280" s="27">
        <v>29.971169582999998</v>
      </c>
      <c r="EN280" s="27">
        <v>7.6860306823571287</v>
      </c>
      <c r="EO280" s="27">
        <v>5.6068523739779543</v>
      </c>
      <c r="EP280" s="27">
        <v>17.097165073626503</v>
      </c>
      <c r="EQ280" s="27">
        <v>30.047087318999999</v>
      </c>
      <c r="ER280" s="27">
        <v>7.6131737429469757</v>
      </c>
      <c r="ES280" s="27">
        <v>5.5537042510293606</v>
      </c>
      <c r="ET280" s="27">
        <v>16.807165363732302</v>
      </c>
      <c r="EU280" s="27">
        <v>30.130476214000002</v>
      </c>
      <c r="EV280" s="27">
        <v>7.5340713049557113</v>
      </c>
      <c r="EW280" s="27">
        <v>5.4960001238188312</v>
      </c>
      <c r="EX280" s="27">
        <v>16.526835771389017</v>
      </c>
      <c r="EY280" s="27">
        <v>30.221676008999999</v>
      </c>
      <c r="EZ280" s="27">
        <v>7.4336674212843414</v>
      </c>
      <c r="FA280" s="27">
        <v>5.4227568885541517</v>
      </c>
      <c r="FB280" s="27">
        <v>16.148601455410116</v>
      </c>
      <c r="FC280" s="27">
        <v>30.776249424</v>
      </c>
      <c r="FD280" s="27">
        <v>7.0633071922145092</v>
      </c>
      <c r="FE280" s="27">
        <v>5.152584257789897</v>
      </c>
      <c r="FF280" s="27">
        <v>14.826951586230885</v>
      </c>
      <c r="FG280" s="27">
        <v>31.339597031</v>
      </c>
      <c r="FH280" s="27">
        <v>6.9390492741307375</v>
      </c>
      <c r="FI280" s="27">
        <v>5.0619398365292874</v>
      </c>
      <c r="FJ280" s="27">
        <v>14.095822700912299</v>
      </c>
      <c r="FK280" s="27">
        <v>31.894610663000002</v>
      </c>
      <c r="FL280" s="27">
        <v>8.587366451359701</v>
      </c>
      <c r="FM280" s="27">
        <v>6.2643642686134671</v>
      </c>
      <c r="FN280" s="27">
        <v>13.694025313076944</v>
      </c>
      <c r="FO280" s="27">
        <v>32.361547989000002</v>
      </c>
      <c r="FP280" s="27">
        <v>10.220884176483329</v>
      </c>
      <c r="FQ280" s="27">
        <v>7.4559927064322533</v>
      </c>
      <c r="FR280" s="27">
        <v>13.582664535855995</v>
      </c>
      <c r="FS280" s="28">
        <v>29.740163112000001</v>
      </c>
      <c r="FT280" s="28">
        <v>7.9668927004387706</v>
      </c>
      <c r="FU280" s="28">
        <v>5.8117373058656261</v>
      </c>
      <c r="FV280" s="28">
        <v>18.202131904577456</v>
      </c>
      <c r="FW280" s="28">
        <v>29.716418469000001</v>
      </c>
      <c r="FX280" s="28">
        <v>7.9339916012719778</v>
      </c>
      <c r="FY280" s="28">
        <v>5.7877364120891723</v>
      </c>
      <c r="FZ280" s="28">
        <v>18.120296488170158</v>
      </c>
      <c r="GA280" s="28">
        <v>29.748528352000001</v>
      </c>
      <c r="GB280" s="28">
        <v>7.9113822549003512</v>
      </c>
      <c r="GC280" s="28">
        <v>5.7712432086898113</v>
      </c>
      <c r="GD280" s="28">
        <v>18.106187937515955</v>
      </c>
      <c r="GE280" s="28">
        <v>29.806898252</v>
      </c>
      <c r="GF280" s="28">
        <v>7.8344394373520849</v>
      </c>
      <c r="GG280" s="28">
        <v>5.7151144945251229</v>
      </c>
      <c r="GH280" s="28">
        <v>17.851080378371055</v>
      </c>
      <c r="GI280" s="28">
        <v>29.878605629999999</v>
      </c>
      <c r="GJ280" s="28">
        <v>7.7550975186111488</v>
      </c>
      <c r="GK280" s="28">
        <v>5.6572356694418806</v>
      </c>
      <c r="GL280" s="28">
        <v>17.70025552212504</v>
      </c>
      <c r="GM280" s="28">
        <v>29.981407959000002</v>
      </c>
      <c r="GN280" s="28">
        <v>7.6412380423088386</v>
      </c>
      <c r="GO280" s="28">
        <v>5.5741767666884874</v>
      </c>
      <c r="GP280" s="28">
        <v>17.408565651776577</v>
      </c>
      <c r="GQ280" s="28">
        <v>30.113657181000001</v>
      </c>
      <c r="GR280" s="28">
        <v>7.5372338449335388</v>
      </c>
      <c r="GS280" s="28">
        <v>5.4983071527021767</v>
      </c>
      <c r="GT280" s="28">
        <v>17.093846501307901</v>
      </c>
      <c r="GU280" s="28">
        <v>30.276942366</v>
      </c>
      <c r="GV280" s="28">
        <v>7.4363180764461596</v>
      </c>
      <c r="GW280" s="28">
        <v>5.4246905045909388</v>
      </c>
      <c r="GX280" s="28">
        <v>16.779500772770646</v>
      </c>
      <c r="GY280" s="28">
        <v>30.460635654000001</v>
      </c>
      <c r="GZ280" s="28">
        <v>7.3325125499349992</v>
      </c>
      <c r="HA280" s="28">
        <v>5.3489658182340216</v>
      </c>
      <c r="HB280" s="28">
        <v>16.505898402861654</v>
      </c>
      <c r="HC280" s="28">
        <v>30.66545223</v>
      </c>
      <c r="HD280" s="28">
        <v>7.2150769980782483</v>
      </c>
      <c r="HE280" s="28">
        <v>5.2632982181515953</v>
      </c>
      <c r="HF280" s="28">
        <v>16.139410031021825</v>
      </c>
      <c r="HG280" s="28">
        <v>31.972144446000001</v>
      </c>
      <c r="HH280" s="28">
        <v>6.5618923492675103</v>
      </c>
      <c r="HI280" s="28">
        <v>4.7868091108107818</v>
      </c>
      <c r="HJ280" s="28">
        <v>13.901827780492127</v>
      </c>
      <c r="HK280" s="28">
        <v>33.502127342999998</v>
      </c>
      <c r="HL280" s="28">
        <v>5.7579436060588689</v>
      </c>
      <c r="HM280" s="28">
        <v>4.2003396956205767</v>
      </c>
      <c r="HN280" s="28">
        <v>9.9265558905721072</v>
      </c>
      <c r="HO280" s="28">
        <v>34.489176986000004</v>
      </c>
      <c r="HP280" s="28">
        <v>6.7126203216901184</v>
      </c>
      <c r="HQ280" s="28">
        <v>4.8967630681821062</v>
      </c>
      <c r="HR280" s="28">
        <v>6.8332835436023736</v>
      </c>
      <c r="HS280" s="28">
        <v>34.961947154999997</v>
      </c>
      <c r="HT280" s="28">
        <v>7.7457268761860529</v>
      </c>
      <c r="HU280" s="28">
        <v>5.6503999162555907</v>
      </c>
      <c r="HV280" s="28">
        <v>4.5199935887277221</v>
      </c>
      <c r="HW280" s="29">
        <v>29.740163112000001</v>
      </c>
      <c r="HX280" s="29">
        <v>7.9668927004387706</v>
      </c>
      <c r="HY280" s="29">
        <v>5.8117373058656261</v>
      </c>
      <c r="HZ280" s="29">
        <v>18.202131904577456</v>
      </c>
      <c r="IA280" s="29">
        <v>29.712338969000001</v>
      </c>
      <c r="IB280" s="29">
        <v>7.9575597768965824</v>
      </c>
      <c r="IC280" s="29">
        <v>5.804929068079276</v>
      </c>
      <c r="ID280" s="29">
        <v>18.163766094766892</v>
      </c>
      <c r="IE280" s="29">
        <v>29.766545530999998</v>
      </c>
      <c r="IF280" s="29">
        <v>7.9430288475934914</v>
      </c>
      <c r="IG280" s="29">
        <v>5.7943289574596077</v>
      </c>
      <c r="IH280" s="29">
        <v>18.090388191104736</v>
      </c>
      <c r="II280" s="29">
        <v>29.831493243000001</v>
      </c>
      <c r="IJ280" s="29">
        <v>7.8671942082552047</v>
      </c>
      <c r="IK280" s="29">
        <v>5.7390086438704833</v>
      </c>
      <c r="IL280" s="29">
        <v>17.812994608369326</v>
      </c>
      <c r="IM280" s="29">
        <v>29.909965364000001</v>
      </c>
      <c r="IN280" s="29">
        <v>7.7638923422801902</v>
      </c>
      <c r="IO280" s="29">
        <v>5.6636513708624685</v>
      </c>
      <c r="IP280" s="29">
        <v>17.671857250937343</v>
      </c>
      <c r="IQ280" s="29">
        <v>30.032552716000001</v>
      </c>
      <c r="IR280" s="29">
        <v>7.576074981923826</v>
      </c>
      <c r="IS280" s="29">
        <v>5.5266412213706637</v>
      </c>
      <c r="IT280" s="29">
        <v>17.406861297898988</v>
      </c>
      <c r="IU280" s="29">
        <v>30.202819238</v>
      </c>
      <c r="IV280" s="29">
        <v>7.4821153106071092</v>
      </c>
      <c r="IW280" s="29">
        <v>5.4580989492991234</v>
      </c>
      <c r="IX280" s="29">
        <v>17.103372351985399</v>
      </c>
      <c r="IY280" s="29">
        <v>30.401702835000002</v>
      </c>
      <c r="IZ280" s="29">
        <v>7.3924821601377415</v>
      </c>
      <c r="JA280" s="29">
        <v>5.3927128139497169</v>
      </c>
      <c r="JB280" s="29">
        <v>16.801486438289146</v>
      </c>
      <c r="JC280" s="29">
        <v>30.627715007999999</v>
      </c>
      <c r="JD280" s="29">
        <v>7.2908429143169267</v>
      </c>
      <c r="JE280" s="29">
        <v>5.3185683991963533</v>
      </c>
      <c r="JF280" s="29">
        <v>16.449500909356207</v>
      </c>
      <c r="JG280" s="29">
        <v>30.933242489000001</v>
      </c>
      <c r="JH280" s="29">
        <v>7.1038846773859845</v>
      </c>
      <c r="JI280" s="29">
        <v>5.1821849682822432</v>
      </c>
      <c r="JJ280" s="29">
        <v>15.500194282934164</v>
      </c>
      <c r="JK280" s="29">
        <v>32.509118127999997</v>
      </c>
      <c r="JL280" s="29">
        <v>6.6369696379098908</v>
      </c>
      <c r="JM280" s="29">
        <v>4.841576947611463</v>
      </c>
      <c r="JN280" s="29">
        <v>11.009597788747225</v>
      </c>
      <c r="JO280" s="29">
        <v>33.853176672000004</v>
      </c>
      <c r="JP280" s="29">
        <v>6.0121427682488697</v>
      </c>
      <c r="JQ280" s="29">
        <v>4.3857744453490435</v>
      </c>
      <c r="JR280" s="29">
        <v>7.423489364660135</v>
      </c>
      <c r="JS280" s="29">
        <v>34.465428420000002</v>
      </c>
      <c r="JT280" s="29">
        <v>8.4563334616694892</v>
      </c>
      <c r="JU280" s="29">
        <v>6.1687775269419278</v>
      </c>
      <c r="JV280" s="29">
        <v>5.1750951180388327</v>
      </c>
      <c r="JW280" s="29">
        <v>34.532272976000002</v>
      </c>
      <c r="JX280" s="29">
        <v>8.395805435014795</v>
      </c>
      <c r="JY280" s="29">
        <v>6.1246231741990904</v>
      </c>
      <c r="JZ280" s="29">
        <v>5.3958450225396959</v>
      </c>
    </row>
    <row r="281" spans="1:286" ht="15" thickBot="1" x14ac:dyDescent="0.4">
      <c r="A281" s="2"/>
      <c r="B281" s="74" t="s">
        <v>746</v>
      </c>
      <c r="C281" s="74" t="s">
        <v>533</v>
      </c>
      <c r="D281" s="74" t="s">
        <v>857</v>
      </c>
      <c r="E281" s="87">
        <v>376120</v>
      </c>
      <c r="F281" s="84">
        <v>405531</v>
      </c>
      <c r="G281" s="22">
        <v>23.390436813368421</v>
      </c>
      <c r="H281" s="22">
        <v>12.924561403508779</v>
      </c>
      <c r="I281" s="22">
        <v>9.2891367604267749</v>
      </c>
      <c r="J281" s="22">
        <v>21.107115908236707</v>
      </c>
      <c r="K281" s="22">
        <v>23.379019712368422</v>
      </c>
      <c r="L281" s="22">
        <v>12.879040838173855</v>
      </c>
      <c r="M281" s="22">
        <v>9.2564202338378543</v>
      </c>
      <c r="N281" s="22">
        <v>20.252800463297877</v>
      </c>
      <c r="O281" s="22">
        <v>23.398788899368419</v>
      </c>
      <c r="P281" s="22">
        <v>12.597817845683981</v>
      </c>
      <c r="Q281" s="22">
        <v>9.0542997319610379</v>
      </c>
      <c r="R281" s="22">
        <v>20.136818941669581</v>
      </c>
      <c r="S281" s="22">
        <v>23.435982087368423</v>
      </c>
      <c r="T281" s="22">
        <v>12.309606498984868</v>
      </c>
      <c r="U281" s="22">
        <v>8.8471565623159911</v>
      </c>
      <c r="V281" s="22">
        <v>19.956683405457067</v>
      </c>
      <c r="W281" s="22">
        <v>23.477305426368421</v>
      </c>
      <c r="X281" s="22">
        <v>12.026576464686414</v>
      </c>
      <c r="Y281" s="22">
        <v>8.6437373039113794</v>
      </c>
      <c r="Z281" s="22">
        <v>19.926829294473976</v>
      </c>
      <c r="AA281" s="22">
        <v>23.52131666536842</v>
      </c>
      <c r="AB281" s="22">
        <v>11.726746008040569</v>
      </c>
      <c r="AC281" s="22">
        <v>8.4282432511717378</v>
      </c>
      <c r="AD281" s="22">
        <v>19.724478443982257</v>
      </c>
      <c r="AE281" s="22">
        <v>23.569651375368423</v>
      </c>
      <c r="AF281" s="22">
        <v>11.42422356574717</v>
      </c>
      <c r="AG281" s="22">
        <v>8.2108144153430196</v>
      </c>
      <c r="AH281" s="22">
        <v>19.540432684626953</v>
      </c>
      <c r="AI281" s="22">
        <v>23.62632202736842</v>
      </c>
      <c r="AJ281" s="22">
        <v>11.373464267991496</v>
      </c>
      <c r="AK281" s="22">
        <v>8.1743327086146458</v>
      </c>
      <c r="AL281" s="22">
        <v>19.372381732188018</v>
      </c>
      <c r="AM281" s="22">
        <v>23.688350681368419</v>
      </c>
      <c r="AN281" s="22">
        <v>11.30138187689462</v>
      </c>
      <c r="AO281" s="22">
        <v>8.1225256748583075</v>
      </c>
      <c r="AP281" s="22">
        <v>19.164572965287046</v>
      </c>
      <c r="AQ281" s="22">
        <v>23.760930423368421</v>
      </c>
      <c r="AR281" s="22">
        <v>11.225374658542467</v>
      </c>
      <c r="AS281" s="22">
        <v>8.0678977904752358</v>
      </c>
      <c r="AT281" s="22">
        <v>18.927522738176926</v>
      </c>
      <c r="AU281" s="22">
        <v>24.07945174136842</v>
      </c>
      <c r="AV281" s="22">
        <v>10.895932359773637</v>
      </c>
      <c r="AW281" s="22">
        <v>7.8311211237558345</v>
      </c>
      <c r="AX281" s="22">
        <v>18.044336686250404</v>
      </c>
      <c r="AY281" s="22">
        <v>24.407111741368421</v>
      </c>
      <c r="AZ281" s="22">
        <v>10.67717897148867</v>
      </c>
      <c r="BA281" s="22">
        <v>7.673898756423962</v>
      </c>
      <c r="BB281" s="22">
        <v>17.55889371237933</v>
      </c>
      <c r="BC281" s="22">
        <v>24.647364249368422</v>
      </c>
      <c r="BD281" s="22">
        <v>10.50530734077949</v>
      </c>
      <c r="BE281" s="22">
        <v>7.5503712313458804</v>
      </c>
      <c r="BF281" s="22">
        <v>17.422592531074599</v>
      </c>
      <c r="BG281" s="22">
        <v>24.878559631368422</v>
      </c>
      <c r="BH281" s="22">
        <v>10.337833408079209</v>
      </c>
      <c r="BI281" s="22">
        <v>7.4300044184158045</v>
      </c>
      <c r="BJ281" s="22">
        <v>17.426037853086878</v>
      </c>
      <c r="BK281" s="25">
        <v>23.390245613368421</v>
      </c>
      <c r="BL281" s="25">
        <v>12.924561403508774</v>
      </c>
      <c r="BM281" s="25">
        <v>9.2891367604267732</v>
      </c>
      <c r="BN281" s="25">
        <v>21.107115908236707</v>
      </c>
      <c r="BO281" s="25">
        <v>23.373288555368422</v>
      </c>
      <c r="BP281" s="25">
        <v>12.954494888209652</v>
      </c>
      <c r="BQ281" s="25">
        <v>9.3106505452602839</v>
      </c>
      <c r="BR281" s="25">
        <v>20.658608427264355</v>
      </c>
      <c r="BS281" s="25">
        <v>23.379389544368422</v>
      </c>
      <c r="BT281" s="25">
        <v>12.851824318645722</v>
      </c>
      <c r="BU281" s="25">
        <v>9.2368591853700099</v>
      </c>
      <c r="BV281" s="25">
        <v>20.627214019723752</v>
      </c>
      <c r="BW281" s="25">
        <v>23.39769094036842</v>
      </c>
      <c r="BX281" s="25">
        <v>12.784246083841659</v>
      </c>
      <c r="BY281" s="25">
        <v>9.1882893774264502</v>
      </c>
      <c r="BZ281" s="25">
        <v>20.535529672596727</v>
      </c>
      <c r="CA281" s="25">
        <v>23.41556064836842</v>
      </c>
      <c r="CB281" s="25">
        <v>12.835956128019273</v>
      </c>
      <c r="CC281" s="25">
        <v>9.2254544043281097</v>
      </c>
      <c r="CD281" s="25">
        <v>20.594659560889561</v>
      </c>
      <c r="CE281" s="25">
        <v>23.43913959536842</v>
      </c>
      <c r="CF281" s="25">
        <v>12.802963796359329</v>
      </c>
      <c r="CG281" s="25">
        <v>9.2017421659575778</v>
      </c>
      <c r="CH281" s="25">
        <v>20.478073345573666</v>
      </c>
      <c r="CI281" s="25">
        <v>23.46390194736842</v>
      </c>
      <c r="CJ281" s="25">
        <v>12.804378428672628</v>
      </c>
      <c r="CK281" s="25">
        <v>9.2027588900547208</v>
      </c>
      <c r="CL281" s="25">
        <v>20.386217460711535</v>
      </c>
      <c r="CM281" s="25">
        <v>23.494535341368422</v>
      </c>
      <c r="CN281" s="25">
        <v>12.738228331024953</v>
      </c>
      <c r="CO281" s="25">
        <v>9.1552155124049381</v>
      </c>
      <c r="CP281" s="25">
        <v>20.294777637657749</v>
      </c>
      <c r="CQ281" s="25">
        <v>23.533427599368423</v>
      </c>
      <c r="CR281" s="25">
        <v>12.656024351158376</v>
      </c>
      <c r="CS281" s="25">
        <v>9.0961338935095597</v>
      </c>
      <c r="CT281" s="25">
        <v>20.140500651194561</v>
      </c>
      <c r="CU281" s="25">
        <v>23.580130232368422</v>
      </c>
      <c r="CV281" s="25">
        <v>12.668482568905528</v>
      </c>
      <c r="CW281" s="25">
        <v>9.1050878599020351</v>
      </c>
      <c r="CX281" s="25">
        <v>19.983146671500975</v>
      </c>
      <c r="CY281" s="25">
        <v>23.72313328736842</v>
      </c>
      <c r="CZ281" s="25">
        <v>12.594438890473869</v>
      </c>
      <c r="DA281" s="25">
        <v>9.0518712103211811</v>
      </c>
      <c r="DB281" s="25">
        <v>19.492712388950352</v>
      </c>
      <c r="DC281" s="25">
        <v>23.878771440368421</v>
      </c>
      <c r="DD281" s="25">
        <v>12.495100640941496</v>
      </c>
      <c r="DE281" s="25">
        <v>8.9804748544497084</v>
      </c>
      <c r="DF281" s="25">
        <v>19.149541354432603</v>
      </c>
      <c r="DG281" s="25">
        <v>24.045712372368421</v>
      </c>
      <c r="DH281" s="25">
        <v>12.444349440623018</v>
      </c>
      <c r="DI281" s="25">
        <v>8.9439989675088807</v>
      </c>
      <c r="DJ281" s="25">
        <v>18.93829552311459</v>
      </c>
      <c r="DK281" s="25">
        <v>24.19269349636842</v>
      </c>
      <c r="DL281" s="25">
        <v>12.362932117866219</v>
      </c>
      <c r="DM281" s="25">
        <v>8.8854827345672831</v>
      </c>
      <c r="DN281" s="25">
        <v>18.813231264981013</v>
      </c>
      <c r="DO281" s="27">
        <v>23.390436813368421</v>
      </c>
      <c r="DP281" s="27">
        <v>12.924561403508774</v>
      </c>
      <c r="DQ281" s="27">
        <v>9.2891367604267732</v>
      </c>
      <c r="DR281" s="27">
        <v>21.107115908236707</v>
      </c>
      <c r="DS281" s="27">
        <v>23.378842770368422</v>
      </c>
      <c r="DT281" s="27">
        <v>12.891227333211514</v>
      </c>
      <c r="DU281" s="27">
        <v>9.2651789077688971</v>
      </c>
      <c r="DV281" s="27">
        <v>20.252894078111616</v>
      </c>
      <c r="DW281" s="27">
        <v>23.398435028368421</v>
      </c>
      <c r="DX281" s="27">
        <v>12.609189293883844</v>
      </c>
      <c r="DY281" s="27">
        <v>9.0624726156817932</v>
      </c>
      <c r="DZ281" s="27">
        <v>20.137004603845192</v>
      </c>
      <c r="EA281" s="27">
        <v>23.435455948368421</v>
      </c>
      <c r="EB281" s="27">
        <v>12.322887005514806</v>
      </c>
      <c r="EC281" s="27">
        <v>8.8567015238472084</v>
      </c>
      <c r="ED281" s="27">
        <v>19.956960930720694</v>
      </c>
      <c r="EE281" s="27">
        <v>23.476611609368423</v>
      </c>
      <c r="EF281" s="27">
        <v>12.040366157309125</v>
      </c>
      <c r="EG281" s="27">
        <v>8.6536482275131537</v>
      </c>
      <c r="EH281" s="27">
        <v>19.927188587859124</v>
      </c>
      <c r="EI281" s="27">
        <v>23.521524113368422</v>
      </c>
      <c r="EJ281" s="27">
        <v>11.740305504059977</v>
      </c>
      <c r="EK281" s="27">
        <v>8.4379887279422352</v>
      </c>
      <c r="EL281" s="27">
        <v>19.72437042614936</v>
      </c>
      <c r="EM281" s="27">
        <v>23.571852033368422</v>
      </c>
      <c r="EN281" s="27">
        <v>11.438330496728113</v>
      </c>
      <c r="EO281" s="27">
        <v>8.2209533443991596</v>
      </c>
      <c r="EP281" s="27">
        <v>19.539061347656549</v>
      </c>
      <c r="EQ281" s="27">
        <v>23.628903178368422</v>
      </c>
      <c r="ER281" s="27">
        <v>11.387598425393499</v>
      </c>
      <c r="ES281" s="27">
        <v>8.1844912058356769</v>
      </c>
      <c r="ET281" s="27">
        <v>19.370631450604417</v>
      </c>
      <c r="EU281" s="27">
        <v>23.691275643368421</v>
      </c>
      <c r="EV281" s="27">
        <v>11.31696314891329</v>
      </c>
      <c r="EW281" s="27">
        <v>8.133724241847478</v>
      </c>
      <c r="EX281" s="27">
        <v>19.162587364936705</v>
      </c>
      <c r="EY281" s="27">
        <v>23.75844670136842</v>
      </c>
      <c r="EZ281" s="27">
        <v>11.245335244390192</v>
      </c>
      <c r="FA281" s="27">
        <v>8.0822438565403818</v>
      </c>
      <c r="FB281" s="27">
        <v>18.949015763889314</v>
      </c>
      <c r="FC281" s="27">
        <v>24.03292200736842</v>
      </c>
      <c r="FD281" s="27">
        <v>10.935945913309444</v>
      </c>
      <c r="FE281" s="27">
        <v>7.8598796525337518</v>
      </c>
      <c r="FF281" s="27">
        <v>18.163986691210319</v>
      </c>
      <c r="FG281" s="27">
        <v>24.26435802536842</v>
      </c>
      <c r="FH281" s="27">
        <v>10.737332521300237</v>
      </c>
      <c r="FI281" s="27">
        <v>7.7171322970741763</v>
      </c>
      <c r="FJ281" s="27">
        <v>17.771620444040728</v>
      </c>
      <c r="FK281" s="27">
        <v>24.457984123368423</v>
      </c>
      <c r="FL281" s="27">
        <v>10.571543380423408</v>
      </c>
      <c r="FM281" s="27">
        <v>7.5979763772005295</v>
      </c>
      <c r="FN281" s="27">
        <v>17.661635184138813</v>
      </c>
      <c r="FO281" s="27">
        <v>24.604211717368422</v>
      </c>
      <c r="FP281" s="27">
        <v>10.41871242467783</v>
      </c>
      <c r="FQ281" s="27">
        <v>7.4881337601224764</v>
      </c>
      <c r="FR281" s="27">
        <v>17.715186832918576</v>
      </c>
      <c r="FS281" s="28">
        <v>23.390836111368422</v>
      </c>
      <c r="FT281" s="28">
        <v>12.924561403508774</v>
      </c>
      <c r="FU281" s="28">
        <v>9.2891367604267732</v>
      </c>
      <c r="FV281" s="28">
        <v>21.107115908236707</v>
      </c>
      <c r="FW281" s="28">
        <v>23.375328917368421</v>
      </c>
      <c r="FX281" s="28">
        <v>12.733013426512867</v>
      </c>
      <c r="FY281" s="28">
        <v>9.1514674578526041</v>
      </c>
      <c r="FZ281" s="28">
        <v>20.25265890022127</v>
      </c>
      <c r="GA281" s="28">
        <v>23.39699164536842</v>
      </c>
      <c r="GB281" s="28">
        <v>12.455817061149753</v>
      </c>
      <c r="GC281" s="28">
        <v>8.9522409721745575</v>
      </c>
      <c r="GD281" s="28">
        <v>20.144525747499198</v>
      </c>
      <c r="GE281" s="28">
        <v>23.44232440136842</v>
      </c>
      <c r="GF281" s="28">
        <v>12.151305675923345</v>
      </c>
      <c r="GG281" s="28">
        <v>8.7333826438983504</v>
      </c>
      <c r="GH281" s="28">
        <v>19.973090954699092</v>
      </c>
      <c r="GI281" s="28">
        <v>23.498917525368419</v>
      </c>
      <c r="GJ281" s="28">
        <v>11.86410591009583</v>
      </c>
      <c r="GK281" s="28">
        <v>8.5269665173433662</v>
      </c>
      <c r="GL281" s="28">
        <v>19.958662046446527</v>
      </c>
      <c r="GM281" s="28">
        <v>23.57049773936842</v>
      </c>
      <c r="GN281" s="28">
        <v>11.551492008103697</v>
      </c>
      <c r="GO281" s="28">
        <v>8.3022847507321433</v>
      </c>
      <c r="GP281" s="28">
        <v>19.768767362445359</v>
      </c>
      <c r="GQ281" s="28">
        <v>23.657420779368422</v>
      </c>
      <c r="GR281" s="28">
        <v>11.246447696554615</v>
      </c>
      <c r="GS281" s="28">
        <v>8.0830433978147145</v>
      </c>
      <c r="GT281" s="28">
        <v>19.616949083736184</v>
      </c>
      <c r="GU281" s="28">
        <v>23.738975936368423</v>
      </c>
      <c r="GV281" s="28">
        <v>11.183070197378823</v>
      </c>
      <c r="GW281" s="28">
        <v>8.0374927412780881</v>
      </c>
      <c r="GX281" s="28">
        <v>19.45764667891866</v>
      </c>
      <c r="GY281" s="28">
        <v>23.826429683368421</v>
      </c>
      <c r="GZ281" s="28">
        <v>11.104882777529017</v>
      </c>
      <c r="HA281" s="28">
        <v>7.9812979031513125</v>
      </c>
      <c r="HB281" s="28">
        <v>19.281783169853931</v>
      </c>
      <c r="HC281" s="28">
        <v>23.92957826436842</v>
      </c>
      <c r="HD281" s="28">
        <v>11.023901737529174</v>
      </c>
      <c r="HE281" s="28">
        <v>7.9230952352173798</v>
      </c>
      <c r="HF281" s="28">
        <v>19.114196341972718</v>
      </c>
      <c r="HG281" s="28">
        <v>24.474557750368422</v>
      </c>
      <c r="HH281" s="28">
        <v>10.547967981466854</v>
      </c>
      <c r="HI281" s="28">
        <v>7.5810322737797673</v>
      </c>
      <c r="HJ281" s="28">
        <v>17.890851588139032</v>
      </c>
      <c r="HK281" s="28">
        <v>25.091170658368419</v>
      </c>
      <c r="HL281" s="28">
        <v>9.8814197180820873</v>
      </c>
      <c r="HM281" s="28">
        <v>7.1019709128019661</v>
      </c>
      <c r="HN281" s="28">
        <v>15.482288423046366</v>
      </c>
      <c r="HO281" s="28">
        <v>25.436754369368423</v>
      </c>
      <c r="HP281" s="28">
        <v>9.3704112633435663</v>
      </c>
      <c r="HQ281" s="28">
        <v>6.7346990748182183</v>
      </c>
      <c r="HR281" s="28">
        <v>13.555175864935922</v>
      </c>
      <c r="HS281" s="28">
        <v>25.58682941436842</v>
      </c>
      <c r="HT281" s="28">
        <v>9.0298000600177115</v>
      </c>
      <c r="HU281" s="28">
        <v>6.4898950964821776</v>
      </c>
      <c r="HV281" s="28">
        <v>12.238279726491028</v>
      </c>
      <c r="HW281" s="29">
        <v>23.390836111368422</v>
      </c>
      <c r="HX281" s="29">
        <v>12.924561403508774</v>
      </c>
      <c r="HY281" s="29">
        <v>9.2891367604267732</v>
      </c>
      <c r="HZ281" s="29">
        <v>21.107115908236707</v>
      </c>
      <c r="IA281" s="29">
        <v>23.370301448368423</v>
      </c>
      <c r="IB281" s="29">
        <v>12.901571401876415</v>
      </c>
      <c r="IC281" s="29">
        <v>9.272613393589161</v>
      </c>
      <c r="ID281" s="29">
        <v>20.273095718546521</v>
      </c>
      <c r="IE281" s="29">
        <v>23.40579382436842</v>
      </c>
      <c r="IF281" s="29">
        <v>12.625522561597586</v>
      </c>
      <c r="IG281" s="29">
        <v>9.0742116567835236</v>
      </c>
      <c r="IH281" s="29">
        <v>20.11788385458776</v>
      </c>
      <c r="II281" s="29">
        <v>23.45535288136842</v>
      </c>
      <c r="IJ281" s="29">
        <v>12.33480657972806</v>
      </c>
      <c r="IK281" s="29">
        <v>8.8652683565261814</v>
      </c>
      <c r="IL281" s="29">
        <v>19.942134155382949</v>
      </c>
      <c r="IM281" s="29">
        <v>23.51429456136842</v>
      </c>
      <c r="IN281" s="29">
        <v>12.045866591522612</v>
      </c>
      <c r="IO281" s="29">
        <v>8.6576014978838565</v>
      </c>
      <c r="IP281" s="29">
        <v>19.913528188915727</v>
      </c>
      <c r="IQ281" s="29">
        <v>23.589284422368422</v>
      </c>
      <c r="IR281" s="29">
        <v>11.678708600994465</v>
      </c>
      <c r="IS281" s="29">
        <v>8.3937178208893304</v>
      </c>
      <c r="IT281" s="29">
        <v>19.737329431226758</v>
      </c>
      <c r="IU281" s="29">
        <v>23.679449938368421</v>
      </c>
      <c r="IV281" s="29">
        <v>11.33965587902083</v>
      </c>
      <c r="IW281" s="29">
        <v>8.1500339537870374</v>
      </c>
      <c r="IX281" s="29">
        <v>19.58049190518409</v>
      </c>
      <c r="IY281" s="29">
        <v>23.765506072368421</v>
      </c>
      <c r="IZ281" s="29">
        <v>11.269419718944992</v>
      </c>
      <c r="JA281" s="29">
        <v>8.0995538426171088</v>
      </c>
      <c r="JB281" s="29">
        <v>19.433825066528051</v>
      </c>
      <c r="JC281" s="29">
        <v>23.86722919236842</v>
      </c>
      <c r="JD281" s="29">
        <v>11.177135576689786</v>
      </c>
      <c r="JE281" s="29">
        <v>8.0332274125384391</v>
      </c>
      <c r="JF281" s="29">
        <v>19.213600796845199</v>
      </c>
      <c r="JG281" s="29">
        <v>24.024006063368422</v>
      </c>
      <c r="JH281" s="29">
        <v>11.028907634016525</v>
      </c>
      <c r="JI281" s="29">
        <v>7.9266930715870467</v>
      </c>
      <c r="JJ281" s="29">
        <v>18.65548330986903</v>
      </c>
      <c r="JK281" s="29">
        <v>24.66710797036842</v>
      </c>
      <c r="JL281" s="29">
        <v>10.246484508995184</v>
      </c>
      <c r="JM281" s="29">
        <v>7.3643501660188475</v>
      </c>
      <c r="JN281" s="29">
        <v>15.884324588467774</v>
      </c>
      <c r="JO281" s="29">
        <v>25.154689434368422</v>
      </c>
      <c r="JP281" s="29">
        <v>9.595282330286107</v>
      </c>
      <c r="JQ281" s="29">
        <v>6.8963183382560667</v>
      </c>
      <c r="JR281" s="29">
        <v>13.653285905974982</v>
      </c>
      <c r="JS281" s="29">
        <v>25.336973047368421</v>
      </c>
      <c r="JT281" s="29">
        <v>9.2403739690606699</v>
      </c>
      <c r="JU281" s="29">
        <v>6.6412387110319662</v>
      </c>
      <c r="JV281" s="29">
        <v>12.368774132578102</v>
      </c>
      <c r="JW281" s="29">
        <v>25.303943924368422</v>
      </c>
      <c r="JX281" s="29">
        <v>9.1921148864741866</v>
      </c>
      <c r="JY281" s="29">
        <v>6.6065539581739792</v>
      </c>
      <c r="JZ281" s="29">
        <v>12.731642605863192</v>
      </c>
    </row>
    <row r="282" spans="1:286" ht="15" thickBot="1" x14ac:dyDescent="0.4">
      <c r="A282" s="2"/>
      <c r="B282" s="74" t="s">
        <v>747</v>
      </c>
      <c r="C282" s="74" t="s">
        <v>865</v>
      </c>
      <c r="D282" s="74" t="s">
        <v>860</v>
      </c>
      <c r="E282" s="87">
        <v>365181</v>
      </c>
      <c r="F282" s="84">
        <v>392989</v>
      </c>
      <c r="G282" s="22">
        <v>10.673770491803271</v>
      </c>
      <c r="H282" s="22">
        <v>1.7573549257759773</v>
      </c>
      <c r="I282" s="22">
        <v>1.2630455868089225</v>
      </c>
      <c r="J282" s="22">
        <v>10.673770491803271</v>
      </c>
      <c r="K282" s="22">
        <v>9.8373303262344987</v>
      </c>
      <c r="L282" s="22">
        <v>1.6196414302302413</v>
      </c>
      <c r="M282" s="22">
        <v>1.1640681860335682</v>
      </c>
      <c r="N282" s="22">
        <v>9.8373303262344987</v>
      </c>
      <c r="O282" s="22">
        <v>2.6844262295081971</v>
      </c>
      <c r="P282" s="22">
        <v>0.44197031039136303</v>
      </c>
      <c r="Q282" s="22">
        <v>0.31765276430649858</v>
      </c>
      <c r="R282" s="22">
        <v>2.6844262295081971</v>
      </c>
      <c r="S282" s="22">
        <v>2.6844262295081971</v>
      </c>
      <c r="T282" s="22">
        <v>0.44197031039136303</v>
      </c>
      <c r="U282" s="22">
        <v>0.31765276430649858</v>
      </c>
      <c r="V282" s="22">
        <v>2.6844262295081971</v>
      </c>
      <c r="W282" s="22">
        <v>2.6844262295081971</v>
      </c>
      <c r="X282" s="22">
        <v>0.44197031039136303</v>
      </c>
      <c r="Y282" s="22">
        <v>0.31765276430649858</v>
      </c>
      <c r="Z282" s="22">
        <v>2.6844262295081971</v>
      </c>
      <c r="AA282" s="22">
        <v>2.6844262295081971</v>
      </c>
      <c r="AB282" s="22">
        <v>0.44197031039136303</v>
      </c>
      <c r="AC282" s="22">
        <v>0.31765276430649858</v>
      </c>
      <c r="AD282" s="22">
        <v>2.6844262295081971</v>
      </c>
      <c r="AE282" s="22">
        <v>2.6844262295081971</v>
      </c>
      <c r="AF282" s="22">
        <v>0.44197031039136303</v>
      </c>
      <c r="AG282" s="22">
        <v>0.31765276430649858</v>
      </c>
      <c r="AH282" s="22">
        <v>2.6844262295081971</v>
      </c>
      <c r="AI282" s="22">
        <v>2.6844262295081971</v>
      </c>
      <c r="AJ282" s="22">
        <v>0.44197031039136303</v>
      </c>
      <c r="AK282" s="22">
        <v>0.31765276430649858</v>
      </c>
      <c r="AL282" s="22">
        <v>2.6844262295081971</v>
      </c>
      <c r="AM282" s="22">
        <v>2.6844262295081971</v>
      </c>
      <c r="AN282" s="22">
        <v>0.44197031039136303</v>
      </c>
      <c r="AO282" s="22">
        <v>0.31765276430649858</v>
      </c>
      <c r="AP282" s="22">
        <v>2.6844262295081971</v>
      </c>
      <c r="AQ282" s="22">
        <v>2.6844262295081971</v>
      </c>
      <c r="AR282" s="22">
        <v>0.44197031039136303</v>
      </c>
      <c r="AS282" s="22">
        <v>0.31765276430649858</v>
      </c>
      <c r="AT282" s="22">
        <v>2.6844262295081971</v>
      </c>
      <c r="AU282" s="22">
        <v>2.6844262295081971</v>
      </c>
      <c r="AV282" s="22">
        <v>0.44197031039136303</v>
      </c>
      <c r="AW282" s="22">
        <v>0.31765276430649858</v>
      </c>
      <c r="AX282" s="22">
        <v>2.6844262295081971</v>
      </c>
      <c r="AY282" s="22">
        <v>2.6844262295081971</v>
      </c>
      <c r="AZ282" s="22">
        <v>0.44197031039136303</v>
      </c>
      <c r="BA282" s="22">
        <v>0.31765276430649858</v>
      </c>
      <c r="BB282" s="22">
        <v>2.6844262295081971</v>
      </c>
      <c r="BC282" s="22">
        <v>2.6844262295081971</v>
      </c>
      <c r="BD282" s="22">
        <v>0.44197031039136303</v>
      </c>
      <c r="BE282" s="22">
        <v>0.31765276430649858</v>
      </c>
      <c r="BF282" s="22">
        <v>2.6844262295081971</v>
      </c>
      <c r="BG282" s="22">
        <v>2.6844262295081971</v>
      </c>
      <c r="BH282" s="22">
        <v>0.44197031039136303</v>
      </c>
      <c r="BI282" s="22">
        <v>0.31765276430649858</v>
      </c>
      <c r="BJ282" s="22">
        <v>2.6844262295081971</v>
      </c>
      <c r="BK282" s="25">
        <v>10.673770491803243</v>
      </c>
      <c r="BL282" s="25">
        <v>1.7573549257759724</v>
      </c>
      <c r="BM282" s="25">
        <v>1.2630455868089192</v>
      </c>
      <c r="BN282" s="25">
        <v>10.673770491803243</v>
      </c>
      <c r="BO282" s="25">
        <v>10.564960434528873</v>
      </c>
      <c r="BP282" s="25">
        <v>1.7394401795040788</v>
      </c>
      <c r="BQ282" s="25">
        <v>1.2501699059287319</v>
      </c>
      <c r="BR282" s="25">
        <v>10.564960434528873</v>
      </c>
      <c r="BS282" s="25">
        <v>2.6844262295081971</v>
      </c>
      <c r="BT282" s="25">
        <v>0.44197031039136303</v>
      </c>
      <c r="BU282" s="25">
        <v>0.31765276430649858</v>
      </c>
      <c r="BV282" s="25">
        <v>2.6844262295081971</v>
      </c>
      <c r="BW282" s="25">
        <v>2.6844262295081971</v>
      </c>
      <c r="BX282" s="25">
        <v>0.44197031039136303</v>
      </c>
      <c r="BY282" s="25">
        <v>0.31765276430649858</v>
      </c>
      <c r="BZ282" s="25">
        <v>2.6844262295081971</v>
      </c>
      <c r="CA282" s="25">
        <v>2.6844262295081971</v>
      </c>
      <c r="CB282" s="25">
        <v>0.44197031039136303</v>
      </c>
      <c r="CC282" s="25">
        <v>0.31765276430649858</v>
      </c>
      <c r="CD282" s="25">
        <v>2.6844262295081971</v>
      </c>
      <c r="CE282" s="25">
        <v>2.6844262295081971</v>
      </c>
      <c r="CF282" s="25">
        <v>0.44197031039136303</v>
      </c>
      <c r="CG282" s="25">
        <v>0.31765276430649858</v>
      </c>
      <c r="CH282" s="25">
        <v>2.6844262295081971</v>
      </c>
      <c r="CI282" s="25">
        <v>2.6844262295081971</v>
      </c>
      <c r="CJ282" s="25">
        <v>0.44197031039136303</v>
      </c>
      <c r="CK282" s="25">
        <v>0.31765276430649858</v>
      </c>
      <c r="CL282" s="25">
        <v>2.6844262295081971</v>
      </c>
      <c r="CM282" s="25">
        <v>2.6844262295081971</v>
      </c>
      <c r="CN282" s="25">
        <v>0.44197031039136303</v>
      </c>
      <c r="CO282" s="25">
        <v>0.31765276430649858</v>
      </c>
      <c r="CP282" s="25">
        <v>2.6844262295081971</v>
      </c>
      <c r="CQ282" s="25">
        <v>2.6844262295081971</v>
      </c>
      <c r="CR282" s="25">
        <v>0.44197031039136303</v>
      </c>
      <c r="CS282" s="25">
        <v>0.31765276430649858</v>
      </c>
      <c r="CT282" s="25">
        <v>2.6844262295081971</v>
      </c>
      <c r="CU282" s="25">
        <v>2.6844262295081971</v>
      </c>
      <c r="CV282" s="25">
        <v>0.44197031039136303</v>
      </c>
      <c r="CW282" s="25">
        <v>0.31765276430649858</v>
      </c>
      <c r="CX282" s="25">
        <v>2.6844262295081971</v>
      </c>
      <c r="CY282" s="25">
        <v>2.6844262295081971</v>
      </c>
      <c r="CZ282" s="25">
        <v>0.44197031039136303</v>
      </c>
      <c r="DA282" s="25">
        <v>0.31765276430649858</v>
      </c>
      <c r="DB282" s="25">
        <v>2.6844262295081971</v>
      </c>
      <c r="DC282" s="25">
        <v>2.6844262295081971</v>
      </c>
      <c r="DD282" s="25">
        <v>0.44197031039136303</v>
      </c>
      <c r="DE282" s="25">
        <v>0.31765276430649858</v>
      </c>
      <c r="DF282" s="25">
        <v>2.6844262295081971</v>
      </c>
      <c r="DG282" s="25">
        <v>2.6844262295081971</v>
      </c>
      <c r="DH282" s="25">
        <v>0.44197031039136303</v>
      </c>
      <c r="DI282" s="25">
        <v>0.31765276430649858</v>
      </c>
      <c r="DJ282" s="25">
        <v>2.6844262295081971</v>
      </c>
      <c r="DK282" s="25">
        <v>2.6844262295081971</v>
      </c>
      <c r="DL282" s="25">
        <v>0.44197031039136303</v>
      </c>
      <c r="DM282" s="25">
        <v>0.31765276430649858</v>
      </c>
      <c r="DN282" s="25">
        <v>2.6844262295081971</v>
      </c>
      <c r="DO282" s="27">
        <v>10.673770491803271</v>
      </c>
      <c r="DP282" s="27">
        <v>1.7573549257759773</v>
      </c>
      <c r="DQ282" s="27">
        <v>1.2630455868089225</v>
      </c>
      <c r="DR282" s="27">
        <v>10.673770491803271</v>
      </c>
      <c r="DS282" s="27">
        <v>9.837925742069924</v>
      </c>
      <c r="DT282" s="27">
        <v>1.6197394609075988</v>
      </c>
      <c r="DU282" s="27">
        <v>1.1641386426115721</v>
      </c>
      <c r="DV282" s="27">
        <v>9.837925742069924</v>
      </c>
      <c r="DW282" s="27">
        <v>2.6844262295081971</v>
      </c>
      <c r="DX282" s="27">
        <v>0.44197031039136303</v>
      </c>
      <c r="DY282" s="27">
        <v>0.31765276430649858</v>
      </c>
      <c r="DZ282" s="27">
        <v>2.6844262295081971</v>
      </c>
      <c r="EA282" s="27">
        <v>2.6844262295081971</v>
      </c>
      <c r="EB282" s="27">
        <v>0.44197031039136303</v>
      </c>
      <c r="EC282" s="27">
        <v>0.31765276430649858</v>
      </c>
      <c r="ED282" s="27">
        <v>2.6844262295081971</v>
      </c>
      <c r="EE282" s="27">
        <v>2.6844262295081971</v>
      </c>
      <c r="EF282" s="27">
        <v>0.44197031039136303</v>
      </c>
      <c r="EG282" s="27">
        <v>0.31765276430649858</v>
      </c>
      <c r="EH282" s="27">
        <v>2.6844262295081971</v>
      </c>
      <c r="EI282" s="27">
        <v>2.6844262295081971</v>
      </c>
      <c r="EJ282" s="27">
        <v>0.44197031039136303</v>
      </c>
      <c r="EK282" s="27">
        <v>0.31765276430649858</v>
      </c>
      <c r="EL282" s="27">
        <v>2.6844262295081971</v>
      </c>
      <c r="EM282" s="27">
        <v>2.6844262295081971</v>
      </c>
      <c r="EN282" s="27">
        <v>0.44197031039136303</v>
      </c>
      <c r="EO282" s="27">
        <v>0.31765276430649858</v>
      </c>
      <c r="EP282" s="27">
        <v>2.6844262295081971</v>
      </c>
      <c r="EQ282" s="27">
        <v>2.6844262295081971</v>
      </c>
      <c r="ER282" s="27">
        <v>0.44197031039136303</v>
      </c>
      <c r="ES282" s="27">
        <v>0.31765276430649858</v>
      </c>
      <c r="ET282" s="27">
        <v>2.6844262295081971</v>
      </c>
      <c r="EU282" s="27">
        <v>2.6844262295081971</v>
      </c>
      <c r="EV282" s="27">
        <v>0.44197031039136303</v>
      </c>
      <c r="EW282" s="27">
        <v>0.31765276430649858</v>
      </c>
      <c r="EX282" s="27">
        <v>2.6844262295081971</v>
      </c>
      <c r="EY282" s="27">
        <v>2.6844262295081971</v>
      </c>
      <c r="EZ282" s="27">
        <v>0.44197031039136303</v>
      </c>
      <c r="FA282" s="27">
        <v>0.31765276430649858</v>
      </c>
      <c r="FB282" s="27">
        <v>2.6844262295081971</v>
      </c>
      <c r="FC282" s="27">
        <v>2.6844262295081971</v>
      </c>
      <c r="FD282" s="27">
        <v>0.44197031039136303</v>
      </c>
      <c r="FE282" s="27">
        <v>0.31765276430649858</v>
      </c>
      <c r="FF282" s="27">
        <v>2.6844262295081971</v>
      </c>
      <c r="FG282" s="27">
        <v>2.6844262295081971</v>
      </c>
      <c r="FH282" s="27">
        <v>0.44197031039136303</v>
      </c>
      <c r="FI282" s="27">
        <v>0.31765276430649858</v>
      </c>
      <c r="FJ282" s="27">
        <v>2.6844262295081971</v>
      </c>
      <c r="FK282" s="27">
        <v>2.6844262295081971</v>
      </c>
      <c r="FL282" s="27">
        <v>0.44197031039136303</v>
      </c>
      <c r="FM282" s="27">
        <v>0.31765276430649858</v>
      </c>
      <c r="FN282" s="27">
        <v>2.6844262295081971</v>
      </c>
      <c r="FO282" s="27">
        <v>2.6844262295081971</v>
      </c>
      <c r="FP282" s="27">
        <v>0.44197031039136303</v>
      </c>
      <c r="FQ282" s="27">
        <v>0.31765276430649858</v>
      </c>
      <c r="FR282" s="27">
        <v>2.6844262295081971</v>
      </c>
      <c r="FS282" s="28">
        <v>10.673770491803243</v>
      </c>
      <c r="FT282" s="28">
        <v>1.7573549257759724</v>
      </c>
      <c r="FU282" s="28">
        <v>1.2630455868089192</v>
      </c>
      <c r="FV282" s="28">
        <v>10.673770491803243</v>
      </c>
      <c r="FW282" s="28">
        <v>9.8338764293749339</v>
      </c>
      <c r="FX282" s="28">
        <v>1.619072772447695</v>
      </c>
      <c r="FY282" s="28">
        <v>1.1636594804885956</v>
      </c>
      <c r="FZ282" s="28">
        <v>9.8338764293749339</v>
      </c>
      <c r="GA282" s="28">
        <v>2.6844262295081971</v>
      </c>
      <c r="GB282" s="28">
        <v>0.44197031039136303</v>
      </c>
      <c r="GC282" s="28">
        <v>0.31765276430649858</v>
      </c>
      <c r="GD282" s="28">
        <v>2.6844262295081971</v>
      </c>
      <c r="GE282" s="28">
        <v>2.6844262295081971</v>
      </c>
      <c r="GF282" s="28">
        <v>0.44197031039136303</v>
      </c>
      <c r="GG282" s="28">
        <v>0.31765276430649858</v>
      </c>
      <c r="GH282" s="28">
        <v>2.6844262295081971</v>
      </c>
      <c r="GI282" s="28">
        <v>2.6844262295081971</v>
      </c>
      <c r="GJ282" s="28">
        <v>0.44197031039136303</v>
      </c>
      <c r="GK282" s="28">
        <v>0.31765276430649858</v>
      </c>
      <c r="GL282" s="28">
        <v>2.6844262295081971</v>
      </c>
      <c r="GM282" s="28">
        <v>2.6844262295081971</v>
      </c>
      <c r="GN282" s="28">
        <v>0.44197031039136303</v>
      </c>
      <c r="GO282" s="28">
        <v>0.31765276430649858</v>
      </c>
      <c r="GP282" s="28">
        <v>2.6844262295081971</v>
      </c>
      <c r="GQ282" s="28">
        <v>2.6844262295081971</v>
      </c>
      <c r="GR282" s="28">
        <v>0.44197031039136303</v>
      </c>
      <c r="GS282" s="28">
        <v>0.31765276430649858</v>
      </c>
      <c r="GT282" s="28">
        <v>2.6844262295081971</v>
      </c>
      <c r="GU282" s="28">
        <v>2.6844262295081971</v>
      </c>
      <c r="GV282" s="28">
        <v>0.44197031039136303</v>
      </c>
      <c r="GW282" s="28">
        <v>0.31765276430649858</v>
      </c>
      <c r="GX282" s="28">
        <v>2.6844262295081971</v>
      </c>
      <c r="GY282" s="28">
        <v>2.6844262295081971</v>
      </c>
      <c r="GZ282" s="28">
        <v>0.44197031039136303</v>
      </c>
      <c r="HA282" s="28">
        <v>0.31765276430649858</v>
      </c>
      <c r="HB282" s="28">
        <v>2.6844262295081971</v>
      </c>
      <c r="HC282" s="28">
        <v>2.6844262295081971</v>
      </c>
      <c r="HD282" s="28">
        <v>0.44197031039136303</v>
      </c>
      <c r="HE282" s="28">
        <v>0.31765276430649858</v>
      </c>
      <c r="HF282" s="28">
        <v>2.6844262295081971</v>
      </c>
      <c r="HG282" s="28">
        <v>2.6844262295081971</v>
      </c>
      <c r="HH282" s="28">
        <v>0.44197031039136303</v>
      </c>
      <c r="HI282" s="28">
        <v>0.31765276430649858</v>
      </c>
      <c r="HJ282" s="28">
        <v>2.6844262295081971</v>
      </c>
      <c r="HK282" s="28">
        <v>-10.568224357882277</v>
      </c>
      <c r="HL282" s="28">
        <v>-2.5705592488518358</v>
      </c>
      <c r="HM282" s="28">
        <v>-2.100397318644343</v>
      </c>
      <c r="HN282" s="28">
        <v>-10.568224357882277</v>
      </c>
      <c r="HO282" s="28">
        <v>-4.1975352193976168</v>
      </c>
      <c r="HP282" s="28">
        <v>-1.5932250467786577</v>
      </c>
      <c r="HQ282" s="28">
        <v>-1.3018200680437937</v>
      </c>
      <c r="HR282" s="28">
        <v>-4.1975352193976168</v>
      </c>
      <c r="HS282" s="28">
        <v>-35.452809986340341</v>
      </c>
      <c r="HT282" s="28">
        <v>-5.8370348425553589</v>
      </c>
      <c r="HU282" s="28">
        <v>-4.7240879501864974</v>
      </c>
      <c r="HV282" s="28">
        <v>-35.452809986340341</v>
      </c>
      <c r="HW282" s="29">
        <v>10.673770491803271</v>
      </c>
      <c r="HX282" s="29">
        <v>1.7573549257759773</v>
      </c>
      <c r="HY282" s="29">
        <v>1.2630455868089225</v>
      </c>
      <c r="HZ282" s="29">
        <v>10.673770491803271</v>
      </c>
      <c r="IA282" s="29">
        <v>9.8834988916066298</v>
      </c>
      <c r="IB282" s="29">
        <v>1.62724273249124</v>
      </c>
      <c r="IC282" s="29">
        <v>1.1695313916353143</v>
      </c>
      <c r="ID282" s="29">
        <v>9.8834988916066298</v>
      </c>
      <c r="IE282" s="29">
        <v>9.0655402472141109</v>
      </c>
      <c r="IF282" s="29">
        <v>1.4925720784886931</v>
      </c>
      <c r="IG282" s="29">
        <v>1.0727409409894488</v>
      </c>
      <c r="IH282" s="29">
        <v>9.0655402472141109</v>
      </c>
      <c r="II282" s="29">
        <v>7.5836581914076397</v>
      </c>
      <c r="IJ282" s="29">
        <v>1.2485914971008529</v>
      </c>
      <c r="IK282" s="29">
        <v>0.89738729326065192</v>
      </c>
      <c r="IL282" s="29">
        <v>7.5836581914076397</v>
      </c>
      <c r="IM282" s="29">
        <v>6.1584899196799707</v>
      </c>
      <c r="IN282" s="29">
        <v>1.0139484078285512</v>
      </c>
      <c r="IO282" s="29">
        <v>0.72874468496698008</v>
      </c>
      <c r="IP282" s="29">
        <v>6.1584899196799707</v>
      </c>
      <c r="IQ282" s="29">
        <v>3.5208970513050453</v>
      </c>
      <c r="IR282" s="29">
        <v>0.57968885325130293</v>
      </c>
      <c r="IS282" s="29">
        <v>0.41663379268595102</v>
      </c>
      <c r="IT282" s="29">
        <v>3.5208970513050453</v>
      </c>
      <c r="IU282" s="29">
        <v>1.7002803838189806</v>
      </c>
      <c r="IV282" s="29">
        <v>0.27993820084469045</v>
      </c>
      <c r="IW282" s="29">
        <v>0.20119709682436046</v>
      </c>
      <c r="IX282" s="29">
        <v>1.7002803838189806</v>
      </c>
      <c r="IY282" s="29">
        <v>0.16329217875780433</v>
      </c>
      <c r="IZ282" s="29">
        <v>2.6884812157155366E-2</v>
      </c>
      <c r="JA282" s="29">
        <v>1.9322643849129125E-2</v>
      </c>
      <c r="JB282" s="29">
        <v>0.16329217875780433</v>
      </c>
      <c r="JC282" s="29">
        <v>2.6844262295081971</v>
      </c>
      <c r="JD282" s="29">
        <v>0.44197031039136303</v>
      </c>
      <c r="JE282" s="29">
        <v>0.31765276430649858</v>
      </c>
      <c r="JF282" s="29">
        <v>2.6844262295081971</v>
      </c>
      <c r="JG282" s="29">
        <v>2.6844262295081971</v>
      </c>
      <c r="JH282" s="29">
        <v>0.44197031039136303</v>
      </c>
      <c r="JI282" s="29">
        <v>0.31765276430649858</v>
      </c>
      <c r="JJ282" s="29">
        <v>2.6844262295081971</v>
      </c>
      <c r="JK282" s="29">
        <v>2.6844262295081971</v>
      </c>
      <c r="JL282" s="29">
        <v>0.44197031039136303</v>
      </c>
      <c r="JM282" s="29">
        <v>0.31765276430649858</v>
      </c>
      <c r="JN282" s="29">
        <v>2.6844262295081971</v>
      </c>
      <c r="JO282" s="29">
        <v>2.6844262295081971</v>
      </c>
      <c r="JP282" s="29">
        <v>0.44197031039136303</v>
      </c>
      <c r="JQ282" s="29">
        <v>0.31765276430649858</v>
      </c>
      <c r="JR282" s="29">
        <v>2.6844262295081971</v>
      </c>
      <c r="JS282" s="29">
        <v>2.6844262295081971</v>
      </c>
      <c r="JT282" s="29">
        <v>0.44197031039136303</v>
      </c>
      <c r="JU282" s="29">
        <v>0.31765276430649858</v>
      </c>
      <c r="JV282" s="29">
        <v>1.1038049674549484</v>
      </c>
      <c r="JW282" s="29">
        <v>2.6844262295081971</v>
      </c>
      <c r="JX282" s="29">
        <v>0.44197031039136303</v>
      </c>
      <c r="JY282" s="29">
        <v>0.31765276430649858</v>
      </c>
      <c r="JZ282" s="29">
        <v>1.4098144797605094</v>
      </c>
    </row>
    <row r="283" spans="1:286" ht="15" thickBot="1" x14ac:dyDescent="0.4">
      <c r="A283" s="2"/>
      <c r="B283" s="74" t="s">
        <v>748</v>
      </c>
      <c r="C283" s="74" t="s">
        <v>498</v>
      </c>
      <c r="D283" s="74" t="s">
        <v>857</v>
      </c>
      <c r="E283" s="87">
        <v>381359</v>
      </c>
      <c r="F283" s="84">
        <v>397718</v>
      </c>
      <c r="G283" s="22">
        <v>31.530282281684212</v>
      </c>
      <c r="H283" s="22">
        <v>9.366015157558838</v>
      </c>
      <c r="I283" s="22">
        <v>6.8323776590451351</v>
      </c>
      <c r="J283" s="22">
        <v>14.434219401393392</v>
      </c>
      <c r="K283" s="22">
        <v>31.525483518684212</v>
      </c>
      <c r="L283" s="22">
        <v>9.0739950881011122</v>
      </c>
      <c r="M283" s="22">
        <v>6.6193530840266375</v>
      </c>
      <c r="N283" s="22">
        <v>12.861116863978324</v>
      </c>
      <c r="O283" s="22">
        <v>31.573390019684211</v>
      </c>
      <c r="P283" s="22">
        <v>8.9999953612474801</v>
      </c>
      <c r="Q283" s="22">
        <v>6.5653713135484884</v>
      </c>
      <c r="R283" s="22">
        <v>12.62441304787677</v>
      </c>
      <c r="S283" s="22">
        <v>31.65980171568421</v>
      </c>
      <c r="T283" s="22">
        <v>8.9050026860108442</v>
      </c>
      <c r="U283" s="22">
        <v>6.4960754794993711</v>
      </c>
      <c r="V283" s="22">
        <v>12.195688042479734</v>
      </c>
      <c r="W283" s="22">
        <v>31.735248350684213</v>
      </c>
      <c r="X283" s="22">
        <v>8.8438251390498266</v>
      </c>
      <c r="Y283" s="22">
        <v>6.45144731073602</v>
      </c>
      <c r="Z283" s="22">
        <v>12.125774248395304</v>
      </c>
      <c r="AA283" s="22">
        <v>31.809075756684212</v>
      </c>
      <c r="AB283" s="22">
        <v>8.7244000680583351</v>
      </c>
      <c r="AC283" s="22">
        <v>6.3643283841438896</v>
      </c>
      <c r="AD283" s="22">
        <v>11.739907422462021</v>
      </c>
      <c r="AE283" s="22">
        <v>31.884608695684211</v>
      </c>
      <c r="AF283" s="22">
        <v>8.616841589935504</v>
      </c>
      <c r="AG283" s="22">
        <v>6.2858659718367482</v>
      </c>
      <c r="AH283" s="22">
        <v>11.512526742806967</v>
      </c>
      <c r="AI283" s="22">
        <v>31.963480650684211</v>
      </c>
      <c r="AJ283" s="22">
        <v>8.5549415259563872</v>
      </c>
      <c r="AK283" s="22">
        <v>6.2407107369679391</v>
      </c>
      <c r="AL283" s="22">
        <v>11.249790338041905</v>
      </c>
      <c r="AM283" s="22">
        <v>32.046407732684209</v>
      </c>
      <c r="AN283" s="22">
        <v>8.4656690545773277</v>
      </c>
      <c r="AO283" s="22">
        <v>6.1755877119933569</v>
      </c>
      <c r="AP283" s="22">
        <v>10.983825442437762</v>
      </c>
      <c r="AQ283" s="22">
        <v>32.140955975684214</v>
      </c>
      <c r="AR283" s="22">
        <v>8.3456213537130868</v>
      </c>
      <c r="AS283" s="22">
        <v>6.0880145855776231</v>
      </c>
      <c r="AT283" s="22">
        <v>10.504438819296581</v>
      </c>
      <c r="AU283" s="22">
        <v>32.476707437684212</v>
      </c>
      <c r="AV283" s="22">
        <v>7.8952601814319054</v>
      </c>
      <c r="AW283" s="22">
        <v>5.759482380554231</v>
      </c>
      <c r="AX283" s="22">
        <v>8.9336564245351653</v>
      </c>
      <c r="AY283" s="22">
        <v>32.721246419684213</v>
      </c>
      <c r="AZ283" s="22">
        <v>7.6595731323852787</v>
      </c>
      <c r="BA283" s="22">
        <v>5.5875519596288648</v>
      </c>
      <c r="BB283" s="22">
        <v>7.7842372572483427</v>
      </c>
      <c r="BC283" s="22">
        <v>32.864418276684212</v>
      </c>
      <c r="BD283" s="22">
        <v>7.6341185581762323</v>
      </c>
      <c r="BE283" s="22">
        <v>5.568983202134806</v>
      </c>
      <c r="BF283" s="22">
        <v>6.991039271625592</v>
      </c>
      <c r="BG283" s="22">
        <v>32.928539910684208</v>
      </c>
      <c r="BH283" s="22">
        <v>7.4789638552897362</v>
      </c>
      <c r="BI283" s="22">
        <v>5.4558000065212529</v>
      </c>
      <c r="BJ283" s="22">
        <v>6.822013220111927</v>
      </c>
      <c r="BK283" s="25">
        <v>31.53012239968421</v>
      </c>
      <c r="BL283" s="25">
        <v>9.366015157558838</v>
      </c>
      <c r="BM283" s="25">
        <v>6.8323776590451351</v>
      </c>
      <c r="BN283" s="25">
        <v>14.434219401393392</v>
      </c>
      <c r="BO283" s="25">
        <v>31.504218445684213</v>
      </c>
      <c r="BP283" s="25">
        <v>9.2093742470246429</v>
      </c>
      <c r="BQ283" s="25">
        <v>6.7181102956443191</v>
      </c>
      <c r="BR283" s="25">
        <v>13.647261212510042</v>
      </c>
      <c r="BS283" s="25">
        <v>31.516598280684214</v>
      </c>
      <c r="BT283" s="25">
        <v>9.1331659008979322</v>
      </c>
      <c r="BU283" s="25">
        <v>6.6625173681559726</v>
      </c>
      <c r="BV283" s="25">
        <v>13.54510119145308</v>
      </c>
      <c r="BW283" s="25">
        <v>31.562936023684212</v>
      </c>
      <c r="BX283" s="25">
        <v>9.0310154167580272</v>
      </c>
      <c r="BY283" s="25">
        <v>6.5880000121665523</v>
      </c>
      <c r="BZ283" s="25">
        <v>13.301478812439194</v>
      </c>
      <c r="CA283" s="25">
        <v>31.597239249684211</v>
      </c>
      <c r="CB283" s="25">
        <v>8.9754175422430258</v>
      </c>
      <c r="CC283" s="25">
        <v>6.5474421367695514</v>
      </c>
      <c r="CD283" s="25">
        <v>13.314637984631176</v>
      </c>
      <c r="CE283" s="25">
        <v>31.635899727684212</v>
      </c>
      <c r="CF283" s="25">
        <v>8.869258361163201</v>
      </c>
      <c r="CG283" s="25">
        <v>6.4700004921735612</v>
      </c>
      <c r="CH283" s="25">
        <v>13.042823172509552</v>
      </c>
      <c r="CI283" s="25">
        <v>31.695338906684213</v>
      </c>
      <c r="CJ283" s="25">
        <v>8.8108222363747792</v>
      </c>
      <c r="CK283" s="25">
        <v>6.4273721527176546</v>
      </c>
      <c r="CL283" s="25">
        <v>12.889018828304033</v>
      </c>
      <c r="CM283" s="25">
        <v>31.775160593684213</v>
      </c>
      <c r="CN283" s="25">
        <v>8.7611495408768594</v>
      </c>
      <c r="CO283" s="25">
        <v>6.3911366129202802</v>
      </c>
      <c r="CP283" s="25">
        <v>12.613821353217507</v>
      </c>
      <c r="CQ283" s="25">
        <v>31.875430183684212</v>
      </c>
      <c r="CR283" s="25">
        <v>8.7142123085513443</v>
      </c>
      <c r="CS283" s="25">
        <v>6.356896555422674</v>
      </c>
      <c r="CT283" s="25">
        <v>12.393035889612282</v>
      </c>
      <c r="CU283" s="25">
        <v>31.964478515684213</v>
      </c>
      <c r="CV283" s="25">
        <v>8.6395291903753115</v>
      </c>
      <c r="CW283" s="25">
        <v>6.3024162604893537</v>
      </c>
      <c r="CX283" s="25">
        <v>11.998099777358089</v>
      </c>
      <c r="CY283" s="25">
        <v>32.093854886684213</v>
      </c>
      <c r="CZ283" s="25">
        <v>8.5376108061409379</v>
      </c>
      <c r="DA283" s="25">
        <v>6.2280682181496045</v>
      </c>
      <c r="DB283" s="25">
        <v>11.194927096642033</v>
      </c>
      <c r="DC283" s="25">
        <v>32.200929523684209</v>
      </c>
      <c r="DD283" s="25">
        <v>8.4459346591666353</v>
      </c>
      <c r="DE283" s="25">
        <v>6.1611917452934772</v>
      </c>
      <c r="DF283" s="25">
        <v>10.212958518671911</v>
      </c>
      <c r="DG283" s="25">
        <v>32.263899655684213</v>
      </c>
      <c r="DH283" s="25">
        <v>8.5077925997052706</v>
      </c>
      <c r="DI283" s="25">
        <v>6.2063162516989188</v>
      </c>
      <c r="DJ283" s="25">
        <v>9.2738083038890124</v>
      </c>
      <c r="DK283" s="25">
        <v>32.297513205684211</v>
      </c>
      <c r="DL283" s="25">
        <v>8.4589189910249836</v>
      </c>
      <c r="DM283" s="25">
        <v>6.1706636346097152</v>
      </c>
      <c r="DN283" s="25">
        <v>8.6107678782991428</v>
      </c>
      <c r="DO283" s="27">
        <v>31.530282281684212</v>
      </c>
      <c r="DP283" s="27">
        <v>9.366015157558838</v>
      </c>
      <c r="DQ283" s="27">
        <v>6.8323776590451351</v>
      </c>
      <c r="DR283" s="27">
        <v>14.434219401393392</v>
      </c>
      <c r="DS283" s="27">
        <v>31.525483518684212</v>
      </c>
      <c r="DT283" s="27">
        <v>9.0720365259925195</v>
      </c>
      <c r="DU283" s="27">
        <v>6.6179243402365096</v>
      </c>
      <c r="DV283" s="27">
        <v>12.861116863978324</v>
      </c>
      <c r="DW283" s="27">
        <v>31.573390018684211</v>
      </c>
      <c r="DX283" s="27">
        <v>8.9939404216255365</v>
      </c>
      <c r="DY283" s="27">
        <v>6.5609543193942095</v>
      </c>
      <c r="DZ283" s="27">
        <v>12.62441304787677</v>
      </c>
      <c r="EA283" s="27">
        <v>31.65980171568421</v>
      </c>
      <c r="EB283" s="27">
        <v>8.8974849520023067</v>
      </c>
      <c r="EC283" s="27">
        <v>6.4905913972058338</v>
      </c>
      <c r="ED283" s="27">
        <v>12.195688042479734</v>
      </c>
      <c r="EE283" s="27">
        <v>31.73524835668421</v>
      </c>
      <c r="EF283" s="27">
        <v>8.8255793722756355</v>
      </c>
      <c r="EG283" s="27">
        <v>6.4381372779010295</v>
      </c>
      <c r="EH283" s="27">
        <v>12.125774218333934</v>
      </c>
      <c r="EI283" s="27">
        <v>31.809075749684212</v>
      </c>
      <c r="EJ283" s="27">
        <v>8.7013245675777906</v>
      </c>
      <c r="EK283" s="27">
        <v>6.347495127812107</v>
      </c>
      <c r="EL283" s="27">
        <v>11.739907462852429</v>
      </c>
      <c r="EM283" s="27">
        <v>31.884608695684211</v>
      </c>
      <c r="EN283" s="27">
        <v>8.6271907968718438</v>
      </c>
      <c r="EO283" s="27">
        <v>6.2934155742099218</v>
      </c>
      <c r="EP283" s="27">
        <v>11.512526742806967</v>
      </c>
      <c r="EQ283" s="27">
        <v>31.963480650684211</v>
      </c>
      <c r="ER283" s="27">
        <v>8.5485906969262082</v>
      </c>
      <c r="ES283" s="27">
        <v>6.236077895609875</v>
      </c>
      <c r="ET283" s="27">
        <v>11.249790338041905</v>
      </c>
      <c r="EU283" s="27">
        <v>32.046407732684209</v>
      </c>
      <c r="EV283" s="27">
        <v>8.4672385158603571</v>
      </c>
      <c r="EW283" s="27">
        <v>6.1767326121484931</v>
      </c>
      <c r="EX283" s="27">
        <v>10.983825442437762</v>
      </c>
      <c r="EY283" s="27">
        <v>32.136895256684213</v>
      </c>
      <c r="EZ283" s="27">
        <v>8.3593967250722727</v>
      </c>
      <c r="FA283" s="27">
        <v>6.0980635271964712</v>
      </c>
      <c r="FB283" s="27">
        <v>10.52124255934865</v>
      </c>
      <c r="FC283" s="27">
        <v>32.455731392684214</v>
      </c>
      <c r="FD283" s="27">
        <v>7.8848384671343474</v>
      </c>
      <c r="FE283" s="27">
        <v>5.751879885070533</v>
      </c>
      <c r="FF283" s="27">
        <v>9.0084870707158657</v>
      </c>
      <c r="FG283" s="27">
        <v>32.690439227684209</v>
      </c>
      <c r="FH283" s="27">
        <v>7.6777493364781941</v>
      </c>
      <c r="FI283" s="27">
        <v>5.6008112474563525</v>
      </c>
      <c r="FJ283" s="27">
        <v>7.8746518937103325</v>
      </c>
      <c r="FK283" s="27">
        <v>32.830073260684209</v>
      </c>
      <c r="FL283" s="27">
        <v>7.6471946045229489</v>
      </c>
      <c r="FM283" s="27">
        <v>5.5785219958934134</v>
      </c>
      <c r="FN283" s="27">
        <v>7.0702608641762801</v>
      </c>
      <c r="FO283" s="27">
        <v>32.89438148268421</v>
      </c>
      <c r="FP283" s="27">
        <v>7.5042488585302909</v>
      </c>
      <c r="FQ283" s="27">
        <v>5.4742450643546503</v>
      </c>
      <c r="FR283" s="27">
        <v>6.8876088049997364</v>
      </c>
      <c r="FS283" s="28">
        <v>31.53061335768421</v>
      </c>
      <c r="FT283" s="28">
        <v>9.366015157558838</v>
      </c>
      <c r="FU283" s="28">
        <v>6.8323776590451351</v>
      </c>
      <c r="FV283" s="28">
        <v>14.434219401393392</v>
      </c>
      <c r="FW283" s="28">
        <v>31.516614842684213</v>
      </c>
      <c r="FX283" s="28">
        <v>9.080447286679652</v>
      </c>
      <c r="FY283" s="28">
        <v>6.624059873058914</v>
      </c>
      <c r="FZ283" s="28">
        <v>12.872927203804796</v>
      </c>
      <c r="GA283" s="28">
        <v>31.557087671684211</v>
      </c>
      <c r="GB283" s="28">
        <v>9.0059281529530093</v>
      </c>
      <c r="GC283" s="28">
        <v>6.5696992024983496</v>
      </c>
      <c r="GD283" s="28">
        <v>12.638809798754862</v>
      </c>
      <c r="GE283" s="28">
        <v>31.641646419684211</v>
      </c>
      <c r="GF283" s="28">
        <v>8.8511051279343196</v>
      </c>
      <c r="GG283" s="28">
        <v>6.4567579612715758</v>
      </c>
      <c r="GH283" s="28">
        <v>12.236954210835661</v>
      </c>
      <c r="GI283" s="28">
        <v>31.719727839684211</v>
      </c>
      <c r="GJ283" s="28">
        <v>8.7273905775375731</v>
      </c>
      <c r="GK283" s="28">
        <v>6.3665099191736108</v>
      </c>
      <c r="GL283" s="28">
        <v>12.155703133210375</v>
      </c>
      <c r="GM283" s="28">
        <v>31.801547798684211</v>
      </c>
      <c r="GN283" s="28">
        <v>8.5581406269153995</v>
      </c>
      <c r="GO283" s="28">
        <v>6.2430444365780398</v>
      </c>
      <c r="GP283" s="28">
        <v>11.750070700318682</v>
      </c>
      <c r="GQ283" s="28">
        <v>31.892835353684212</v>
      </c>
      <c r="GR283" s="28">
        <v>8.420845050985168</v>
      </c>
      <c r="GS283" s="28">
        <v>6.1428892254352965</v>
      </c>
      <c r="GT283" s="28">
        <v>11.43813857968339</v>
      </c>
      <c r="GU283" s="28">
        <v>31.991766048684212</v>
      </c>
      <c r="GV283" s="28">
        <v>8.2832297647922566</v>
      </c>
      <c r="GW283" s="28">
        <v>6.042500790107094</v>
      </c>
      <c r="GX283" s="28">
        <v>11.047203737471524</v>
      </c>
      <c r="GY283" s="28">
        <v>32.096184511684214</v>
      </c>
      <c r="GZ283" s="28">
        <v>8.1487249930300223</v>
      </c>
      <c r="HA283" s="28">
        <v>5.9443814317499184</v>
      </c>
      <c r="HB283" s="28">
        <v>10.768434294940132</v>
      </c>
      <c r="HC283" s="28">
        <v>32.212840797684208</v>
      </c>
      <c r="HD283" s="28">
        <v>7.9993803365749896</v>
      </c>
      <c r="HE283" s="28">
        <v>5.8354365841177174</v>
      </c>
      <c r="HF283" s="28">
        <v>10.327468998382628</v>
      </c>
      <c r="HG283" s="28">
        <v>32.568145299684211</v>
      </c>
      <c r="HH283" s="28">
        <v>7.3371671337352655</v>
      </c>
      <c r="HI283" s="28">
        <v>5.3523612723128497</v>
      </c>
      <c r="HJ283" s="28">
        <v>8.5719566177488495</v>
      </c>
      <c r="HK283" s="28">
        <v>32.844258719684213</v>
      </c>
      <c r="HL283" s="28">
        <v>6.5527480133008416</v>
      </c>
      <c r="HM283" s="28">
        <v>4.7801384450351616</v>
      </c>
      <c r="HN283" s="28">
        <v>5.4118617337825405</v>
      </c>
      <c r="HO283" s="28">
        <v>32.940485000684212</v>
      </c>
      <c r="HP283" s="28">
        <v>6.1242396821659595</v>
      </c>
      <c r="HQ283" s="28">
        <v>4.4675475833817018</v>
      </c>
      <c r="HR283" s="28">
        <v>2.9936097977478511</v>
      </c>
      <c r="HS283" s="28">
        <v>32.959028774684214</v>
      </c>
      <c r="HT283" s="28">
        <v>5.7080135536224272</v>
      </c>
      <c r="HU283" s="28">
        <v>4.1639164175196033</v>
      </c>
      <c r="HV283" s="28">
        <v>1.2258790226659002</v>
      </c>
      <c r="HW283" s="29">
        <v>31.53061335768421</v>
      </c>
      <c r="HX283" s="29">
        <v>9.366015157558838</v>
      </c>
      <c r="HY283" s="29">
        <v>6.8323776590451351</v>
      </c>
      <c r="HZ283" s="29">
        <v>14.434219401393392</v>
      </c>
      <c r="IA283" s="29">
        <v>31.499575048684211</v>
      </c>
      <c r="IB283" s="29">
        <v>9.0862415835196373</v>
      </c>
      <c r="IC283" s="29">
        <v>6.6282867319325556</v>
      </c>
      <c r="ID283" s="29">
        <v>12.916299803892194</v>
      </c>
      <c r="IE283" s="29">
        <v>31.540489450684213</v>
      </c>
      <c r="IF283" s="29">
        <v>9.0338321174242537</v>
      </c>
      <c r="IG283" s="29">
        <v>6.5900547560870342</v>
      </c>
      <c r="IH283" s="29">
        <v>12.656620028726429</v>
      </c>
      <c r="II283" s="29">
        <v>31.614852283684211</v>
      </c>
      <c r="IJ283" s="29">
        <v>8.8952318591181143</v>
      </c>
      <c r="IK283" s="29">
        <v>6.4889477973155127</v>
      </c>
      <c r="IL283" s="29">
        <v>12.237238420449069</v>
      </c>
      <c r="IM283" s="29">
        <v>31.683647847684213</v>
      </c>
      <c r="IN283" s="29">
        <v>8.8097838051336854</v>
      </c>
      <c r="IO283" s="29">
        <v>6.4266146315848411</v>
      </c>
      <c r="IP283" s="29">
        <v>12.108897701259266</v>
      </c>
      <c r="IQ283" s="29">
        <v>31.751526141684213</v>
      </c>
      <c r="IR283" s="29">
        <v>8.6788264558082915</v>
      </c>
      <c r="IS283" s="29">
        <v>6.3310830685063335</v>
      </c>
      <c r="IT283" s="29">
        <v>11.685600665877592</v>
      </c>
      <c r="IU283" s="29">
        <v>31.826046320684213</v>
      </c>
      <c r="IV283" s="29">
        <v>8.5206033188261756</v>
      </c>
      <c r="IW283" s="29">
        <v>6.215661492940316</v>
      </c>
      <c r="IX283" s="29">
        <v>11.417111626879276</v>
      </c>
      <c r="IY283" s="29">
        <v>31.904701449684211</v>
      </c>
      <c r="IZ283" s="29">
        <v>8.3707989870076815</v>
      </c>
      <c r="JA283" s="29">
        <v>6.1063813185303015</v>
      </c>
      <c r="JB283" s="29">
        <v>11.111813173719899</v>
      </c>
      <c r="JC283" s="29">
        <v>31.988752908684212</v>
      </c>
      <c r="JD283" s="29">
        <v>8.2462245443148259</v>
      </c>
      <c r="JE283" s="29">
        <v>6.0155059969741806</v>
      </c>
      <c r="JF283" s="29">
        <v>10.837993109378484</v>
      </c>
      <c r="JG283" s="29">
        <v>32.094778261684212</v>
      </c>
      <c r="JH283" s="29">
        <v>8.0874675642325222</v>
      </c>
      <c r="JI283" s="29">
        <v>5.8996949902990092</v>
      </c>
      <c r="JJ283" s="29">
        <v>10.003198010307312</v>
      </c>
      <c r="JK283" s="29">
        <v>32.451584782684215</v>
      </c>
      <c r="JL283" s="29">
        <v>7.5382325406357422</v>
      </c>
      <c r="JM283" s="29">
        <v>5.4990356873125892</v>
      </c>
      <c r="JN283" s="29">
        <v>6.5294655528969336</v>
      </c>
      <c r="JO283" s="29">
        <v>32.651377157684209</v>
      </c>
      <c r="JP283" s="29">
        <v>6.6595002713834983</v>
      </c>
      <c r="JQ283" s="29">
        <v>4.8580127310475998</v>
      </c>
      <c r="JR283" s="29">
        <v>3.6900106968450146</v>
      </c>
      <c r="JS283" s="29">
        <v>32.665410610684212</v>
      </c>
      <c r="JT283" s="29">
        <v>6.3149393660753006</v>
      </c>
      <c r="JU283" s="29">
        <v>4.6066603477762396</v>
      </c>
      <c r="JV283" s="29">
        <v>1.9394203139981201</v>
      </c>
      <c r="JW283" s="29">
        <v>32.572403859684215</v>
      </c>
      <c r="JX283" s="29">
        <v>6.2146962318860384</v>
      </c>
      <c r="JY283" s="29">
        <v>4.5335343770207217</v>
      </c>
      <c r="JZ283" s="29">
        <v>2.0463435019928298</v>
      </c>
    </row>
    <row r="284" spans="1:286" ht="15" thickBot="1" x14ac:dyDescent="0.4">
      <c r="A284" s="2"/>
      <c r="B284" s="74" t="s">
        <v>749</v>
      </c>
      <c r="C284" s="74" t="s">
        <v>749</v>
      </c>
      <c r="D284" s="74" t="s">
        <v>848</v>
      </c>
      <c r="E284" s="87">
        <v>389111</v>
      </c>
      <c r="F284" s="84">
        <v>413393</v>
      </c>
      <c r="G284" s="22">
        <v>1.1887080116067554</v>
      </c>
      <c r="H284" s="22">
        <v>0.19282010370961433</v>
      </c>
      <c r="I284" s="22">
        <v>0.14065958111728144</v>
      </c>
      <c r="J284" s="22">
        <v>1.1887080116067554</v>
      </c>
      <c r="K284" s="22">
        <v>1.605578451880096</v>
      </c>
      <c r="L284" s="22">
        <v>0.26044057967353801</v>
      </c>
      <c r="M284" s="22">
        <v>0.18998777688654056</v>
      </c>
      <c r="N284" s="22">
        <v>1.605578451880096</v>
      </c>
      <c r="O284" s="22">
        <v>0.42022702441668236</v>
      </c>
      <c r="P284" s="22">
        <v>6.8164946848539312E-2</v>
      </c>
      <c r="Q284" s="22">
        <v>4.9725379699187541E-2</v>
      </c>
      <c r="R284" s="22">
        <v>0.42022702441668236</v>
      </c>
      <c r="S284" s="22">
        <v>2.6914375645502386</v>
      </c>
      <c r="T284" s="22">
        <v>0.43657758276824887</v>
      </c>
      <c r="U284" s="22">
        <v>0.31847726837580376</v>
      </c>
      <c r="V284" s="22">
        <v>2.6914375645502386</v>
      </c>
      <c r="W284" s="22">
        <v>2.6914375645502386</v>
      </c>
      <c r="X284" s="22">
        <v>0.43657758276824887</v>
      </c>
      <c r="Y284" s="22">
        <v>0.31847726837580376</v>
      </c>
      <c r="Z284" s="22">
        <v>2.6914375645502386</v>
      </c>
      <c r="AA284" s="22">
        <v>2.6914375645502386</v>
      </c>
      <c r="AB284" s="22">
        <v>0.43657758276824887</v>
      </c>
      <c r="AC284" s="22">
        <v>0.31847726837580376</v>
      </c>
      <c r="AD284" s="22">
        <v>2.6914375645502386</v>
      </c>
      <c r="AE284" s="22">
        <v>2.6914375645502386</v>
      </c>
      <c r="AF284" s="22">
        <v>0.43657758276824887</v>
      </c>
      <c r="AG284" s="22">
        <v>0.31847726837580376</v>
      </c>
      <c r="AH284" s="22">
        <v>2.6914375645502386</v>
      </c>
      <c r="AI284" s="22">
        <v>2.6914375645502386</v>
      </c>
      <c r="AJ284" s="22">
        <v>0.43657758276824887</v>
      </c>
      <c r="AK284" s="22">
        <v>0.31847726837580376</v>
      </c>
      <c r="AL284" s="22">
        <v>2.6914375645502386</v>
      </c>
      <c r="AM284" s="22">
        <v>2.6914375645502386</v>
      </c>
      <c r="AN284" s="22">
        <v>0.43657758276824887</v>
      </c>
      <c r="AO284" s="22">
        <v>0.31847726837580376</v>
      </c>
      <c r="AP284" s="22">
        <v>2.6914375645502386</v>
      </c>
      <c r="AQ284" s="22">
        <v>2.6914375645502386</v>
      </c>
      <c r="AR284" s="22">
        <v>0.43657758276824887</v>
      </c>
      <c r="AS284" s="22">
        <v>0.31847726837580376</v>
      </c>
      <c r="AT284" s="22">
        <v>2.6914375645502386</v>
      </c>
      <c r="AU284" s="22">
        <v>2.6914375645502386</v>
      </c>
      <c r="AV284" s="22">
        <v>0.43657758276824887</v>
      </c>
      <c r="AW284" s="22">
        <v>0.31847726837580376</v>
      </c>
      <c r="AX284" s="22">
        <v>2.6914375645502386</v>
      </c>
      <c r="AY284" s="22">
        <v>2.6914375645502386</v>
      </c>
      <c r="AZ284" s="22">
        <v>0.43657758276824887</v>
      </c>
      <c r="BA284" s="22">
        <v>0.31847726837580376</v>
      </c>
      <c r="BB284" s="22">
        <v>2.6914375645502386</v>
      </c>
      <c r="BC284" s="22">
        <v>2.6914375645502386</v>
      </c>
      <c r="BD284" s="22">
        <v>0.43657758276824887</v>
      </c>
      <c r="BE284" s="22">
        <v>0.31847726837580376</v>
      </c>
      <c r="BF284" s="22">
        <v>2.6914375645502386</v>
      </c>
      <c r="BG284" s="22">
        <v>2.6914375645502386</v>
      </c>
      <c r="BH284" s="22">
        <v>0.43657758276824887</v>
      </c>
      <c r="BI284" s="22">
        <v>0.31847726837580376</v>
      </c>
      <c r="BJ284" s="22">
        <v>2.6914375645502386</v>
      </c>
      <c r="BK284" s="25">
        <v>1.1887080116067554</v>
      </c>
      <c r="BL284" s="25">
        <v>0.19282010370961433</v>
      </c>
      <c r="BM284" s="25">
        <v>0.14065958111728144</v>
      </c>
      <c r="BN284" s="25">
        <v>1.1887080116067554</v>
      </c>
      <c r="BO284" s="25">
        <v>1.9028118149884365</v>
      </c>
      <c r="BP284" s="25">
        <v>0.30865474777949647</v>
      </c>
      <c r="BQ284" s="25">
        <v>0.22515934125783466</v>
      </c>
      <c r="BR284" s="25">
        <v>1.9028118149884365</v>
      </c>
      <c r="BS284" s="25">
        <v>0.88073258027905388</v>
      </c>
      <c r="BT284" s="25">
        <v>0.14286346673166336</v>
      </c>
      <c r="BU284" s="25">
        <v>0.10421690996340059</v>
      </c>
      <c r="BV284" s="25">
        <v>0.88073258027905388</v>
      </c>
      <c r="BW284" s="25">
        <v>2.6914375645502386</v>
      </c>
      <c r="BX284" s="25">
        <v>0.43657758276824887</v>
      </c>
      <c r="BY284" s="25">
        <v>0.31847726837580376</v>
      </c>
      <c r="BZ284" s="25">
        <v>2.6914375645502386</v>
      </c>
      <c r="CA284" s="25">
        <v>2.6914375645502386</v>
      </c>
      <c r="CB284" s="25">
        <v>0.43657758276824887</v>
      </c>
      <c r="CC284" s="25">
        <v>0.31847726837580376</v>
      </c>
      <c r="CD284" s="25">
        <v>2.6914375645502386</v>
      </c>
      <c r="CE284" s="25">
        <v>2.6914375645502386</v>
      </c>
      <c r="CF284" s="25">
        <v>0.43657758276824887</v>
      </c>
      <c r="CG284" s="25">
        <v>0.31847726837580376</v>
      </c>
      <c r="CH284" s="25">
        <v>2.6914375645502386</v>
      </c>
      <c r="CI284" s="25">
        <v>2.6914375645502386</v>
      </c>
      <c r="CJ284" s="25">
        <v>0.43657758276824887</v>
      </c>
      <c r="CK284" s="25">
        <v>0.31847726837580376</v>
      </c>
      <c r="CL284" s="25">
        <v>2.6914375645502386</v>
      </c>
      <c r="CM284" s="25">
        <v>2.6914375645502386</v>
      </c>
      <c r="CN284" s="25">
        <v>0.43657758276824887</v>
      </c>
      <c r="CO284" s="25">
        <v>0.31847726837580376</v>
      </c>
      <c r="CP284" s="25">
        <v>2.6914375645502386</v>
      </c>
      <c r="CQ284" s="25">
        <v>2.6914375645502386</v>
      </c>
      <c r="CR284" s="25">
        <v>0.43657758276824887</v>
      </c>
      <c r="CS284" s="25">
        <v>0.31847726837580376</v>
      </c>
      <c r="CT284" s="25">
        <v>2.6914375645502386</v>
      </c>
      <c r="CU284" s="25">
        <v>2.6914375645502386</v>
      </c>
      <c r="CV284" s="25">
        <v>0.43657758276824887</v>
      </c>
      <c r="CW284" s="25">
        <v>0.31847726837580376</v>
      </c>
      <c r="CX284" s="25">
        <v>2.6914375645502386</v>
      </c>
      <c r="CY284" s="25">
        <v>2.6914375645502386</v>
      </c>
      <c r="CZ284" s="25">
        <v>0.43657758276824887</v>
      </c>
      <c r="DA284" s="25">
        <v>0.31847726837580376</v>
      </c>
      <c r="DB284" s="25">
        <v>2.6914375645502386</v>
      </c>
      <c r="DC284" s="25">
        <v>2.6914375645502386</v>
      </c>
      <c r="DD284" s="25">
        <v>0.43657758276824887</v>
      </c>
      <c r="DE284" s="25">
        <v>0.31847726837580376</v>
      </c>
      <c r="DF284" s="25">
        <v>2.6914375645502386</v>
      </c>
      <c r="DG284" s="25">
        <v>2.6914375645502386</v>
      </c>
      <c r="DH284" s="25">
        <v>0.43657758276824887</v>
      </c>
      <c r="DI284" s="25">
        <v>0.31847726837580376</v>
      </c>
      <c r="DJ284" s="25">
        <v>2.6914375645502386</v>
      </c>
      <c r="DK284" s="25">
        <v>2.6914375645502386</v>
      </c>
      <c r="DL284" s="25">
        <v>0.43657758276824887</v>
      </c>
      <c r="DM284" s="25">
        <v>0.31847726837580376</v>
      </c>
      <c r="DN284" s="25">
        <v>2.6914375645502386</v>
      </c>
      <c r="DO284" s="27">
        <v>1.1887080116067554</v>
      </c>
      <c r="DP284" s="27">
        <v>0.19282010370961433</v>
      </c>
      <c r="DQ284" s="27">
        <v>0.14065958111728144</v>
      </c>
      <c r="DR284" s="27">
        <v>1.1887080116067554</v>
      </c>
      <c r="DS284" s="27">
        <v>1.6867622843837993</v>
      </c>
      <c r="DT284" s="27">
        <v>0.27360939392401906</v>
      </c>
      <c r="DU284" s="27">
        <v>0.1995942435393826</v>
      </c>
      <c r="DV284" s="27">
        <v>1.6867622843837993</v>
      </c>
      <c r="DW284" s="27">
        <v>0.47407747157924363</v>
      </c>
      <c r="DX284" s="27">
        <v>7.6900017787162031E-2</v>
      </c>
      <c r="DY284" s="27">
        <v>5.6097492334842902E-2</v>
      </c>
      <c r="DZ284" s="27">
        <v>0.47407747157924363</v>
      </c>
      <c r="EA284" s="27">
        <v>2.6914375645502386</v>
      </c>
      <c r="EB284" s="27">
        <v>0.43657758276824887</v>
      </c>
      <c r="EC284" s="27">
        <v>0.31847726837580376</v>
      </c>
      <c r="ED284" s="27">
        <v>2.6914375645502386</v>
      </c>
      <c r="EE284" s="27">
        <v>2.6914375645502386</v>
      </c>
      <c r="EF284" s="27">
        <v>0.43657758276824887</v>
      </c>
      <c r="EG284" s="27">
        <v>0.31847726837580376</v>
      </c>
      <c r="EH284" s="27">
        <v>2.6914375645502386</v>
      </c>
      <c r="EI284" s="27">
        <v>2.6914375645502386</v>
      </c>
      <c r="EJ284" s="27">
        <v>0.43657758276824887</v>
      </c>
      <c r="EK284" s="27">
        <v>0.31847726837580376</v>
      </c>
      <c r="EL284" s="27">
        <v>2.6914375645502386</v>
      </c>
      <c r="EM284" s="27">
        <v>2.6914375645502386</v>
      </c>
      <c r="EN284" s="27">
        <v>0.43657758276824887</v>
      </c>
      <c r="EO284" s="27">
        <v>0.31847726837580376</v>
      </c>
      <c r="EP284" s="27">
        <v>2.6914375645502386</v>
      </c>
      <c r="EQ284" s="27">
        <v>2.6914375645502386</v>
      </c>
      <c r="ER284" s="27">
        <v>0.43657758276824887</v>
      </c>
      <c r="ES284" s="27">
        <v>0.31847726837580376</v>
      </c>
      <c r="ET284" s="27">
        <v>2.6914375645502386</v>
      </c>
      <c r="EU284" s="27">
        <v>2.6914375645502386</v>
      </c>
      <c r="EV284" s="27">
        <v>0.43657758276824887</v>
      </c>
      <c r="EW284" s="27">
        <v>0.31847726837580376</v>
      </c>
      <c r="EX284" s="27">
        <v>2.6914375645502386</v>
      </c>
      <c r="EY284" s="27">
        <v>2.6914375645502386</v>
      </c>
      <c r="EZ284" s="27">
        <v>0.43657758276824887</v>
      </c>
      <c r="FA284" s="27">
        <v>0.31847726837580376</v>
      </c>
      <c r="FB284" s="27">
        <v>2.6914375645502386</v>
      </c>
      <c r="FC284" s="27">
        <v>2.6914375645502386</v>
      </c>
      <c r="FD284" s="27">
        <v>0.43657758276824887</v>
      </c>
      <c r="FE284" s="27">
        <v>0.31847726837580376</v>
      </c>
      <c r="FF284" s="27">
        <v>2.6914375645502386</v>
      </c>
      <c r="FG284" s="27">
        <v>2.6914375645502386</v>
      </c>
      <c r="FH284" s="27">
        <v>0.43657758276824887</v>
      </c>
      <c r="FI284" s="27">
        <v>0.31847726837580376</v>
      </c>
      <c r="FJ284" s="27">
        <v>2.6914375645502386</v>
      </c>
      <c r="FK284" s="27">
        <v>2.6914375645502386</v>
      </c>
      <c r="FL284" s="27">
        <v>0.43657758276824887</v>
      </c>
      <c r="FM284" s="27">
        <v>0.31847726837580376</v>
      </c>
      <c r="FN284" s="27">
        <v>2.6914375645502386</v>
      </c>
      <c r="FO284" s="27">
        <v>2.6914375645502386</v>
      </c>
      <c r="FP284" s="27">
        <v>0.43657758276824887</v>
      </c>
      <c r="FQ284" s="27">
        <v>0.31847726837580376</v>
      </c>
      <c r="FR284" s="27">
        <v>2.6914375645502386</v>
      </c>
      <c r="FS284" s="28">
        <v>1.1887080116067554</v>
      </c>
      <c r="FT284" s="28">
        <v>0.19282010370961433</v>
      </c>
      <c r="FU284" s="28">
        <v>0.14065958111728144</v>
      </c>
      <c r="FV284" s="28">
        <v>1.1887080116067554</v>
      </c>
      <c r="FW284" s="28">
        <v>0.34536260882203146</v>
      </c>
      <c r="FX284" s="28">
        <v>5.6021204030142525E-2</v>
      </c>
      <c r="FY284" s="28">
        <v>4.0866688384488717E-2</v>
      </c>
      <c r="FZ284" s="28">
        <v>0.34536260882203146</v>
      </c>
      <c r="GA284" s="28">
        <v>2.6914375645502386</v>
      </c>
      <c r="GB284" s="28">
        <v>0.43657758276824887</v>
      </c>
      <c r="GC284" s="28">
        <v>0.31847726837580376</v>
      </c>
      <c r="GD284" s="28">
        <v>2.6914375645502386</v>
      </c>
      <c r="GE284" s="28">
        <v>2.6914375645502386</v>
      </c>
      <c r="GF284" s="28">
        <v>0.43657758276824887</v>
      </c>
      <c r="GG284" s="28">
        <v>0.31847726837580376</v>
      </c>
      <c r="GH284" s="28">
        <v>2.6914375645502386</v>
      </c>
      <c r="GI284" s="28">
        <v>2.6914375645502386</v>
      </c>
      <c r="GJ284" s="28">
        <v>0.43657758276824887</v>
      </c>
      <c r="GK284" s="28">
        <v>0.31847726837580376</v>
      </c>
      <c r="GL284" s="28">
        <v>2.6914375645502386</v>
      </c>
      <c r="GM284" s="28">
        <v>2.6914375645502386</v>
      </c>
      <c r="GN284" s="28">
        <v>0.43657758276824887</v>
      </c>
      <c r="GO284" s="28">
        <v>0.31847726837580376</v>
      </c>
      <c r="GP284" s="28">
        <v>2.6914375645502386</v>
      </c>
      <c r="GQ284" s="28">
        <v>2.6914375645502386</v>
      </c>
      <c r="GR284" s="28">
        <v>0.43657758276824887</v>
      </c>
      <c r="GS284" s="28">
        <v>0.31847726837580376</v>
      </c>
      <c r="GT284" s="28">
        <v>2.6914375645502386</v>
      </c>
      <c r="GU284" s="28">
        <v>2.6914375645502386</v>
      </c>
      <c r="GV284" s="28">
        <v>0.43657758276824887</v>
      </c>
      <c r="GW284" s="28">
        <v>0.31847726837580376</v>
      </c>
      <c r="GX284" s="28">
        <v>2.6914375645502386</v>
      </c>
      <c r="GY284" s="28">
        <v>2.6914375645502386</v>
      </c>
      <c r="GZ284" s="28">
        <v>0.43657758276824887</v>
      </c>
      <c r="HA284" s="28">
        <v>0.31847726837580376</v>
      </c>
      <c r="HB284" s="28">
        <v>2.6914375645502386</v>
      </c>
      <c r="HC284" s="28">
        <v>2.6914375645502386</v>
      </c>
      <c r="HD284" s="28">
        <v>0.43657758276824887</v>
      </c>
      <c r="HE284" s="28">
        <v>0.31847726837580376</v>
      </c>
      <c r="HF284" s="28">
        <v>2.6914375645502386</v>
      </c>
      <c r="HG284" s="28">
        <v>2.6914375645502386</v>
      </c>
      <c r="HH284" s="28">
        <v>0.43657758276824887</v>
      </c>
      <c r="HI284" s="28">
        <v>0.31847726837580376</v>
      </c>
      <c r="HJ284" s="28">
        <v>2.6914375645502386</v>
      </c>
      <c r="HK284" s="28">
        <v>2.6914375645502386</v>
      </c>
      <c r="HL284" s="28">
        <v>0.43657758276824887</v>
      </c>
      <c r="HM284" s="28">
        <v>0.31847726837580376</v>
      </c>
      <c r="HN284" s="28">
        <v>2.6914375645502386</v>
      </c>
      <c r="HO284" s="28">
        <v>2.6914375645502386</v>
      </c>
      <c r="HP284" s="28">
        <v>0.43657758276824887</v>
      </c>
      <c r="HQ284" s="28">
        <v>0.31847726837580376</v>
      </c>
      <c r="HR284" s="28">
        <v>2.6914375645502386</v>
      </c>
      <c r="HS284" s="28">
        <v>2.6914375645502386</v>
      </c>
      <c r="HT284" s="28">
        <v>0.43657758276824887</v>
      </c>
      <c r="HU284" s="28">
        <v>0.31847726837580376</v>
      </c>
      <c r="HV284" s="28">
        <v>2.6914375645502386</v>
      </c>
      <c r="HW284" s="29">
        <v>1.1887080116067554</v>
      </c>
      <c r="HX284" s="29">
        <v>0.19282010370961433</v>
      </c>
      <c r="HY284" s="29">
        <v>0.14065958111728144</v>
      </c>
      <c r="HZ284" s="29">
        <v>1.1887080116067554</v>
      </c>
      <c r="IA284" s="29">
        <v>1.7828962881756889</v>
      </c>
      <c r="IB284" s="29">
        <v>0.28920327265637241</v>
      </c>
      <c r="IC284" s="29">
        <v>0.21096976096877776</v>
      </c>
      <c r="ID284" s="29">
        <v>1.7828962881756889</v>
      </c>
      <c r="IE284" s="29">
        <v>0.96640829580649268</v>
      </c>
      <c r="IF284" s="29">
        <v>0.15676090848530846</v>
      </c>
      <c r="IG284" s="29">
        <v>0.11435490023548064</v>
      </c>
      <c r="IH284" s="29">
        <v>0.96640829580649268</v>
      </c>
      <c r="II284" s="29">
        <v>2.6914375645502386</v>
      </c>
      <c r="IJ284" s="29">
        <v>0.43657758276824887</v>
      </c>
      <c r="IK284" s="29">
        <v>0.31847726837580376</v>
      </c>
      <c r="IL284" s="29">
        <v>2.6914375645502386</v>
      </c>
      <c r="IM284" s="29">
        <v>2.6914375645502386</v>
      </c>
      <c r="IN284" s="29">
        <v>0.43657758276824887</v>
      </c>
      <c r="IO284" s="29">
        <v>0.31847726837580376</v>
      </c>
      <c r="IP284" s="29">
        <v>2.6914375645502386</v>
      </c>
      <c r="IQ284" s="29">
        <v>2.6914375645502386</v>
      </c>
      <c r="IR284" s="29">
        <v>0.43657758276824887</v>
      </c>
      <c r="IS284" s="29">
        <v>0.31847726837580376</v>
      </c>
      <c r="IT284" s="29">
        <v>2.6914375645502386</v>
      </c>
      <c r="IU284" s="29">
        <v>2.6914375645502386</v>
      </c>
      <c r="IV284" s="29">
        <v>0.43657758276824887</v>
      </c>
      <c r="IW284" s="29">
        <v>0.31847726837580376</v>
      </c>
      <c r="IX284" s="29">
        <v>2.6914375645502386</v>
      </c>
      <c r="IY284" s="29">
        <v>2.6914375645502386</v>
      </c>
      <c r="IZ284" s="29">
        <v>0.43657758276824887</v>
      </c>
      <c r="JA284" s="29">
        <v>0.31847726837580376</v>
      </c>
      <c r="JB284" s="29">
        <v>2.6914375645502386</v>
      </c>
      <c r="JC284" s="29">
        <v>2.6914375645502386</v>
      </c>
      <c r="JD284" s="29">
        <v>0.43657758276824887</v>
      </c>
      <c r="JE284" s="29">
        <v>0.31847726837580376</v>
      </c>
      <c r="JF284" s="29">
        <v>2.6914375645502386</v>
      </c>
      <c r="JG284" s="29">
        <v>2.6914375645502386</v>
      </c>
      <c r="JH284" s="29">
        <v>0.43657758276824887</v>
      </c>
      <c r="JI284" s="29">
        <v>0.31847726837580376</v>
      </c>
      <c r="JJ284" s="29">
        <v>2.6914375645502386</v>
      </c>
      <c r="JK284" s="29">
        <v>2.6914375645502386</v>
      </c>
      <c r="JL284" s="29">
        <v>0.43657758276824887</v>
      </c>
      <c r="JM284" s="29">
        <v>0.31847726837580376</v>
      </c>
      <c r="JN284" s="29">
        <v>2.6914375645502386</v>
      </c>
      <c r="JO284" s="29">
        <v>2.6914375645502386</v>
      </c>
      <c r="JP284" s="29">
        <v>0.43657758276824887</v>
      </c>
      <c r="JQ284" s="29">
        <v>0.31847726837580376</v>
      </c>
      <c r="JR284" s="29">
        <v>2.6914375645502386</v>
      </c>
      <c r="JS284" s="29">
        <v>2.6914375645502386</v>
      </c>
      <c r="JT284" s="29">
        <v>0.43657758276824887</v>
      </c>
      <c r="JU284" s="29">
        <v>0.31847726837580376</v>
      </c>
      <c r="JV284" s="29">
        <v>2.6914375645502386</v>
      </c>
      <c r="JW284" s="29">
        <v>2.6914375645502386</v>
      </c>
      <c r="JX284" s="29">
        <v>0.43657758276824887</v>
      </c>
      <c r="JY284" s="29">
        <v>0.31847726837580376</v>
      </c>
      <c r="JZ284" s="29">
        <v>2.6914375645502386</v>
      </c>
    </row>
    <row r="285" spans="1:286" ht="15" thickBot="1" x14ac:dyDescent="0.4">
      <c r="A285" s="2"/>
      <c r="B285" s="74" t="s">
        <v>750</v>
      </c>
      <c r="C285" s="74" t="s">
        <v>442</v>
      </c>
      <c r="D285" s="74" t="s">
        <v>848</v>
      </c>
      <c r="E285" s="87">
        <v>369058</v>
      </c>
      <c r="F285" s="84">
        <v>426505</v>
      </c>
      <c r="G285" s="22">
        <v>31.734888009999999</v>
      </c>
      <c r="H285" s="22">
        <v>16.715357000398882</v>
      </c>
      <c r="I285" s="22">
        <v>12.19362021214747</v>
      </c>
      <c r="J285" s="22">
        <v>15.300278878223116</v>
      </c>
      <c r="K285" s="22">
        <v>31.709731672</v>
      </c>
      <c r="L285" s="22">
        <v>16.231831115112044</v>
      </c>
      <c r="M285" s="22">
        <v>11.84089481072234</v>
      </c>
      <c r="N285" s="22">
        <v>15.038741660549036</v>
      </c>
      <c r="O285" s="22">
        <v>31.746291678999999</v>
      </c>
      <c r="P285" s="22">
        <v>15.66769532488806</v>
      </c>
      <c r="Q285" s="22">
        <v>11.429365605937372</v>
      </c>
      <c r="R285" s="22">
        <v>14.86383682542316</v>
      </c>
      <c r="S285" s="22">
        <v>31.808141726999999</v>
      </c>
      <c r="T285" s="22">
        <v>15.111193819207861</v>
      </c>
      <c r="U285" s="22">
        <v>11.023405505438731</v>
      </c>
      <c r="V285" s="22">
        <v>14.644146675776957</v>
      </c>
      <c r="W285" s="22">
        <v>31.861141548999999</v>
      </c>
      <c r="X285" s="22">
        <v>14.563541215604038</v>
      </c>
      <c r="Y285" s="22">
        <v>10.623900555805925</v>
      </c>
      <c r="Z285" s="22">
        <v>14.587224381713952</v>
      </c>
      <c r="AA285" s="22">
        <v>31.909011125999999</v>
      </c>
      <c r="AB285" s="22">
        <v>13.96327850285339</v>
      </c>
      <c r="AC285" s="22">
        <v>10.186017264015021</v>
      </c>
      <c r="AD285" s="22">
        <v>14.318683588862434</v>
      </c>
      <c r="AE285" s="22">
        <v>31.960187289</v>
      </c>
      <c r="AF285" s="22">
        <v>13.814971158423626</v>
      </c>
      <c r="AG285" s="22">
        <v>10.077829121063271</v>
      </c>
      <c r="AH285" s="22">
        <v>14.240565173503457</v>
      </c>
      <c r="AI285" s="22">
        <v>32.019631852000003</v>
      </c>
      <c r="AJ285" s="22">
        <v>13.819295451209785</v>
      </c>
      <c r="AK285" s="22">
        <v>10.080983632445786</v>
      </c>
      <c r="AL285" s="22">
        <v>14.294096647758158</v>
      </c>
      <c r="AM285" s="22">
        <v>32.087459488</v>
      </c>
      <c r="AN285" s="22">
        <v>13.732237262617991</v>
      </c>
      <c r="AO285" s="22">
        <v>10.017475895936149</v>
      </c>
      <c r="AP285" s="22">
        <v>14.132483792902855</v>
      </c>
      <c r="AQ285" s="22">
        <v>32.176207419999997</v>
      </c>
      <c r="AR285" s="22">
        <v>13.644241084046843</v>
      </c>
      <c r="AS285" s="22">
        <v>9.9532839087957452</v>
      </c>
      <c r="AT285" s="22">
        <v>13.959913264117667</v>
      </c>
      <c r="AU285" s="22">
        <v>32.729590098000003</v>
      </c>
      <c r="AV285" s="22">
        <v>13.396551316584759</v>
      </c>
      <c r="AW285" s="22">
        <v>9.7725976718942107</v>
      </c>
      <c r="AX285" s="22">
        <v>13.544275761011091</v>
      </c>
      <c r="AY285" s="22">
        <v>33.378473560000003</v>
      </c>
      <c r="AZ285" s="22">
        <v>14.072117136728371</v>
      </c>
      <c r="BA285" s="22">
        <v>10.265413532120382</v>
      </c>
      <c r="BB285" s="22">
        <v>13.159747947178372</v>
      </c>
      <c r="BC285" s="22">
        <v>33.842177526999997</v>
      </c>
      <c r="BD285" s="22">
        <v>15.777987048324272</v>
      </c>
      <c r="BE285" s="22">
        <v>11.509821882647005</v>
      </c>
      <c r="BF285" s="22">
        <v>13.014634113248816</v>
      </c>
      <c r="BG285" s="22">
        <v>34.265303672000002</v>
      </c>
      <c r="BH285" s="22">
        <v>16.186352909435328</v>
      </c>
      <c r="BI285" s="22">
        <v>11.807719092851725</v>
      </c>
      <c r="BJ285" s="22">
        <v>13.047029648887621</v>
      </c>
      <c r="BK285" s="25">
        <v>31.734728954000001</v>
      </c>
      <c r="BL285" s="25">
        <v>16.715357000398882</v>
      </c>
      <c r="BM285" s="25">
        <v>12.19362021214747</v>
      </c>
      <c r="BN285" s="25">
        <v>15.300278878223116</v>
      </c>
      <c r="BO285" s="25">
        <v>31.654686693000002</v>
      </c>
      <c r="BP285" s="25">
        <v>16.285569684322489</v>
      </c>
      <c r="BQ285" s="25">
        <v>11.880096348785852</v>
      </c>
      <c r="BR285" s="25">
        <v>15.396045636312699</v>
      </c>
      <c r="BS285" s="25">
        <v>31.622444761000001</v>
      </c>
      <c r="BT285" s="25">
        <v>15.71656220858493</v>
      </c>
      <c r="BU285" s="25">
        <v>11.4650133172448</v>
      </c>
      <c r="BV285" s="25">
        <v>15.491790563513106</v>
      </c>
      <c r="BW285" s="25">
        <v>31.602206965000001</v>
      </c>
      <c r="BX285" s="25">
        <v>15.181954379021343</v>
      </c>
      <c r="BY285" s="25">
        <v>11.075024348658411</v>
      </c>
      <c r="BZ285" s="25">
        <v>15.553613590998813</v>
      </c>
      <c r="CA285" s="25">
        <v>31.569660382999999</v>
      </c>
      <c r="CB285" s="25">
        <v>14.722743426223076</v>
      </c>
      <c r="CC285" s="25">
        <v>10.740036351958919</v>
      </c>
      <c r="CD285" s="25">
        <v>15.778720531796498</v>
      </c>
      <c r="CE285" s="25">
        <v>31.538272552999999</v>
      </c>
      <c r="CF285" s="25">
        <v>14.202348224295848</v>
      </c>
      <c r="CG285" s="25">
        <v>10.360415297357873</v>
      </c>
      <c r="CH285" s="25">
        <v>15.787264889469448</v>
      </c>
      <c r="CI285" s="25">
        <v>31.528465150999999</v>
      </c>
      <c r="CJ285" s="25">
        <v>14.150276590559701</v>
      </c>
      <c r="CK285" s="25">
        <v>10.322429765514942</v>
      </c>
      <c r="CL285" s="25">
        <v>15.897557393791503</v>
      </c>
      <c r="CM285" s="25">
        <v>31.536671388000002</v>
      </c>
      <c r="CN285" s="25">
        <v>14.14762165899899</v>
      </c>
      <c r="CO285" s="25">
        <v>10.3204930299047</v>
      </c>
      <c r="CP285" s="25">
        <v>16.064904512068711</v>
      </c>
      <c r="CQ285" s="25">
        <v>31.561930449999998</v>
      </c>
      <c r="CR285" s="25">
        <v>14.119240917548861</v>
      </c>
      <c r="CS285" s="25">
        <v>10.299789674147849</v>
      </c>
      <c r="CT285" s="25">
        <v>15.979279526314523</v>
      </c>
      <c r="CU285" s="25">
        <v>31.604499617000002</v>
      </c>
      <c r="CV285" s="25">
        <v>14.074482268949977</v>
      </c>
      <c r="CW285" s="25">
        <v>10.267138863147478</v>
      </c>
      <c r="CX285" s="25">
        <v>15.838307648576858</v>
      </c>
      <c r="CY285" s="25">
        <v>31.843451303999998</v>
      </c>
      <c r="CZ285" s="25">
        <v>14.107622809856856</v>
      </c>
      <c r="DA285" s="25">
        <v>10.291314426339696</v>
      </c>
      <c r="DB285" s="25">
        <v>15.895593578328102</v>
      </c>
      <c r="DC285" s="25">
        <v>32.127902738000003</v>
      </c>
      <c r="DD285" s="25">
        <v>14.623331342178711</v>
      </c>
      <c r="DE285" s="25">
        <v>10.667516620713803</v>
      </c>
      <c r="DF285" s="25">
        <v>15.904631306821527</v>
      </c>
      <c r="DG285" s="25">
        <v>32.400140917000002</v>
      </c>
      <c r="DH285" s="25">
        <v>15.783053141276532</v>
      </c>
      <c r="DI285" s="25">
        <v>11.513517526922973</v>
      </c>
      <c r="DJ285" s="25">
        <v>15.936209997282628</v>
      </c>
      <c r="DK285" s="25">
        <v>32.629765636000002</v>
      </c>
      <c r="DL285" s="25">
        <v>16.167016656571008</v>
      </c>
      <c r="DM285" s="25">
        <v>11.793613565596283</v>
      </c>
      <c r="DN285" s="25">
        <v>16.122557017441061</v>
      </c>
      <c r="DO285" s="27">
        <v>31.734888009999999</v>
      </c>
      <c r="DP285" s="27">
        <v>16.715357000398882</v>
      </c>
      <c r="DQ285" s="27">
        <v>12.19362021214747</v>
      </c>
      <c r="DR285" s="27">
        <v>15.300278878223116</v>
      </c>
      <c r="DS285" s="27">
        <v>31.709292704999999</v>
      </c>
      <c r="DT285" s="27">
        <v>16.236432728172268</v>
      </c>
      <c r="DU285" s="27">
        <v>11.844251623383789</v>
      </c>
      <c r="DV285" s="27">
        <v>15.038992650661136</v>
      </c>
      <c r="DW285" s="27">
        <v>31.746604872999999</v>
      </c>
      <c r="DX285" s="27">
        <v>15.670548384235508</v>
      </c>
      <c r="DY285" s="27">
        <v>11.431446873009602</v>
      </c>
      <c r="DZ285" s="27">
        <v>14.864340649742987</v>
      </c>
      <c r="EA285" s="27">
        <v>31.808147012999999</v>
      </c>
      <c r="EB285" s="27">
        <v>15.115935876717344</v>
      </c>
      <c r="EC285" s="27">
        <v>11.026864770370581</v>
      </c>
      <c r="ED285" s="27">
        <v>14.644896808365013</v>
      </c>
      <c r="EE285" s="27">
        <v>31.860792773</v>
      </c>
      <c r="EF285" s="27">
        <v>14.569768502493353</v>
      </c>
      <c r="EG285" s="27">
        <v>10.628443274892247</v>
      </c>
      <c r="EH285" s="27">
        <v>14.588208241372921</v>
      </c>
      <c r="EI285" s="27">
        <v>31.910121396000001</v>
      </c>
      <c r="EJ285" s="27">
        <v>13.969877870687188</v>
      </c>
      <c r="EK285" s="27">
        <v>10.190831410970045</v>
      </c>
      <c r="EL285" s="27">
        <v>14.318386505785831</v>
      </c>
      <c r="EM285" s="27">
        <v>31.964651420999999</v>
      </c>
      <c r="EN285" s="27">
        <v>13.8346635283173</v>
      </c>
      <c r="EO285" s="27">
        <v>10.092194430733587</v>
      </c>
      <c r="EP285" s="27">
        <v>14.237421109193246</v>
      </c>
      <c r="EQ285" s="27">
        <v>32.024523160999998</v>
      </c>
      <c r="ER285" s="27">
        <v>13.822281996296416</v>
      </c>
      <c r="ES285" s="27">
        <v>10.083162275506295</v>
      </c>
      <c r="ET285" s="27">
        <v>14.2904503360243</v>
      </c>
      <c r="EU285" s="27">
        <v>32.089939508000001</v>
      </c>
      <c r="EV285" s="27">
        <v>13.738313969175808</v>
      </c>
      <c r="EW285" s="27">
        <v>10.0219087687671</v>
      </c>
      <c r="EX285" s="27">
        <v>14.128341348708583</v>
      </c>
      <c r="EY285" s="27">
        <v>32.173191668000001</v>
      </c>
      <c r="EZ285" s="27">
        <v>13.653318917185468</v>
      </c>
      <c r="FA285" s="27">
        <v>9.9599060616841921</v>
      </c>
      <c r="FB285" s="27">
        <v>13.969437635943677</v>
      </c>
      <c r="FC285" s="27">
        <v>32.651845981000001</v>
      </c>
      <c r="FD285" s="27">
        <v>13.423824963631338</v>
      </c>
      <c r="FE285" s="27">
        <v>9.7924934176971981</v>
      </c>
      <c r="FF285" s="27">
        <v>13.642216310875261</v>
      </c>
      <c r="FG285" s="27">
        <v>33.104900624000003</v>
      </c>
      <c r="FH285" s="27">
        <v>14.136993576890051</v>
      </c>
      <c r="FI285" s="27">
        <v>10.312739991975757</v>
      </c>
      <c r="FJ285" s="27">
        <v>13.423891852760709</v>
      </c>
      <c r="FK285" s="27">
        <v>33.456328712999998</v>
      </c>
      <c r="FL285" s="27">
        <v>15.861632243590243</v>
      </c>
      <c r="FM285" s="27">
        <v>11.570839888042871</v>
      </c>
      <c r="FN285" s="27">
        <v>13.353210756834715</v>
      </c>
      <c r="FO285" s="27">
        <v>33.674855696000002</v>
      </c>
      <c r="FP285" s="27">
        <v>16.284267285882141</v>
      </c>
      <c r="FQ285" s="27">
        <v>11.879146267256267</v>
      </c>
      <c r="FR285" s="27">
        <v>13.521775719461361</v>
      </c>
      <c r="FS285" s="28">
        <v>31.734715757</v>
      </c>
      <c r="FT285" s="28">
        <v>16.715357000398882</v>
      </c>
      <c r="FU285" s="28">
        <v>12.19362021214747</v>
      </c>
      <c r="FV285" s="28">
        <v>15.300278878223116</v>
      </c>
      <c r="FW285" s="28">
        <v>31.704030285999998</v>
      </c>
      <c r="FX285" s="28">
        <v>16.225231791108062</v>
      </c>
      <c r="FY285" s="28">
        <v>11.836080695740554</v>
      </c>
      <c r="FZ285" s="28">
        <v>15.067467050941527</v>
      </c>
      <c r="GA285" s="28">
        <v>31.744287743000001</v>
      </c>
      <c r="GB285" s="28">
        <v>15.628623559296617</v>
      </c>
      <c r="GC285" s="28">
        <v>11.400863296915272</v>
      </c>
      <c r="GD285" s="28">
        <v>14.926101927674942</v>
      </c>
      <c r="GE285" s="28">
        <v>31.816249869</v>
      </c>
      <c r="GF285" s="28">
        <v>14.958792195047675</v>
      </c>
      <c r="GG285" s="28">
        <v>10.91223064242627</v>
      </c>
      <c r="GH285" s="28">
        <v>14.74058384848505</v>
      </c>
      <c r="GI285" s="28">
        <v>31.885244416999999</v>
      </c>
      <c r="GJ285" s="28">
        <v>14.323951308756339</v>
      </c>
      <c r="GK285" s="28">
        <v>10.449123054452233</v>
      </c>
      <c r="GL285" s="28">
        <v>14.717099020076397</v>
      </c>
      <c r="GM285" s="28">
        <v>31.971086998000001</v>
      </c>
      <c r="GN285" s="28">
        <v>13.560638560290453</v>
      </c>
      <c r="GO285" s="28">
        <v>9.8922970316720242</v>
      </c>
      <c r="GP285" s="28">
        <v>14.477847742404284</v>
      </c>
      <c r="GQ285" s="28">
        <v>32.083088914000001</v>
      </c>
      <c r="GR285" s="28">
        <v>13.339781956643446</v>
      </c>
      <c r="GS285" s="28">
        <v>9.7311852141887272</v>
      </c>
      <c r="GT285" s="28">
        <v>14.419824627144054</v>
      </c>
      <c r="GU285" s="28">
        <v>32.219377964000003</v>
      </c>
      <c r="GV285" s="28">
        <v>13.270350968711179</v>
      </c>
      <c r="GW285" s="28">
        <v>9.6805362751454247</v>
      </c>
      <c r="GX285" s="28">
        <v>14.489724753459418</v>
      </c>
      <c r="GY285" s="28">
        <v>32.361830916000002</v>
      </c>
      <c r="GZ285" s="28">
        <v>13.154258325985351</v>
      </c>
      <c r="HA285" s="28">
        <v>9.5958483085773469</v>
      </c>
      <c r="HB285" s="28">
        <v>14.344872281537189</v>
      </c>
      <c r="HC285" s="28">
        <v>32.529126075999997</v>
      </c>
      <c r="HD285" s="28">
        <v>13.009020673384246</v>
      </c>
      <c r="HE285" s="28">
        <v>9.489899463076803</v>
      </c>
      <c r="HF285" s="28">
        <v>14.192545447812973</v>
      </c>
      <c r="HG285" s="28">
        <v>33.513781221000002</v>
      </c>
      <c r="HH285" s="28">
        <v>12.464812534751397</v>
      </c>
      <c r="HI285" s="28">
        <v>9.0929072026847404</v>
      </c>
      <c r="HJ285" s="28">
        <v>13.655839936876426</v>
      </c>
      <c r="HK285" s="28">
        <v>34.468654504</v>
      </c>
      <c r="HL285" s="28">
        <v>12.51007127720519</v>
      </c>
      <c r="HM285" s="28">
        <v>9.1259228251897078</v>
      </c>
      <c r="HN285" s="28">
        <v>12.113880654809595</v>
      </c>
      <c r="HO285" s="28">
        <v>35.064208168999997</v>
      </c>
      <c r="HP285" s="28">
        <v>13.340608555228609</v>
      </c>
      <c r="HQ285" s="28">
        <v>9.7317882063482806</v>
      </c>
      <c r="HR285" s="28">
        <v>9.6621048938347798</v>
      </c>
      <c r="HS285" s="28">
        <v>35.231182771</v>
      </c>
      <c r="HT285" s="28">
        <v>13.024749099052533</v>
      </c>
      <c r="HU285" s="28">
        <v>9.5013731306227314</v>
      </c>
      <c r="HV285" s="28">
        <v>8.2648535641580452</v>
      </c>
      <c r="HW285" s="29">
        <v>31.734715757</v>
      </c>
      <c r="HX285" s="29">
        <v>16.715357000398882</v>
      </c>
      <c r="HY285" s="29">
        <v>12.19362021214747</v>
      </c>
      <c r="HZ285" s="29">
        <v>15.300278878223116</v>
      </c>
      <c r="IA285" s="29">
        <v>31.699813271</v>
      </c>
      <c r="IB285" s="29">
        <v>16.665020230986656</v>
      </c>
      <c r="IC285" s="29">
        <v>12.156900239675181</v>
      </c>
      <c r="ID285" s="29">
        <v>15.090565709553516</v>
      </c>
      <c r="IE285" s="29">
        <v>31.752960459000001</v>
      </c>
      <c r="IF285" s="29">
        <v>16.594335704943418</v>
      </c>
      <c r="IG285" s="29">
        <v>12.105336862032317</v>
      </c>
      <c r="IH285" s="29">
        <v>14.919249799906966</v>
      </c>
      <c r="II285" s="29">
        <v>31.830806295999999</v>
      </c>
      <c r="IJ285" s="29">
        <v>16.441993046335035</v>
      </c>
      <c r="IK285" s="29">
        <v>11.994205013568946</v>
      </c>
      <c r="IL285" s="29">
        <v>14.74068506021743</v>
      </c>
      <c r="IM285" s="29">
        <v>31.906407127999998</v>
      </c>
      <c r="IN285" s="29">
        <v>16.276991469278766</v>
      </c>
      <c r="IO285" s="29">
        <v>11.873838660341699</v>
      </c>
      <c r="IP285" s="29">
        <v>14.732234999450244</v>
      </c>
      <c r="IQ285" s="29">
        <v>32.005290805999998</v>
      </c>
      <c r="IR285" s="29">
        <v>15.96829002194403</v>
      </c>
      <c r="IS285" s="29">
        <v>11.648645252408492</v>
      </c>
      <c r="IT285" s="29">
        <v>14.510028566258599</v>
      </c>
      <c r="IU285" s="29">
        <v>32.141445396999998</v>
      </c>
      <c r="IV285" s="29">
        <v>15.818742437265739</v>
      </c>
      <c r="IW285" s="29">
        <v>11.539552371462692</v>
      </c>
      <c r="IX285" s="29">
        <v>14.458385031598416</v>
      </c>
      <c r="IY285" s="29">
        <v>32.308645759999997</v>
      </c>
      <c r="IZ285" s="29">
        <v>15.773722350004942</v>
      </c>
      <c r="JA285" s="29">
        <v>11.506710844598336</v>
      </c>
      <c r="JB285" s="29">
        <v>14.534585394144544</v>
      </c>
      <c r="JC285" s="29">
        <v>32.531169836000004</v>
      </c>
      <c r="JD285" s="29">
        <v>15.702032996473759</v>
      </c>
      <c r="JE285" s="29">
        <v>11.454414459292732</v>
      </c>
      <c r="JF285" s="29">
        <v>14.388040206494013</v>
      </c>
      <c r="JG285" s="29">
        <v>32.820458477000003</v>
      </c>
      <c r="JH285" s="29">
        <v>15.601896849565318</v>
      </c>
      <c r="JI285" s="29">
        <v>11.381366534269041</v>
      </c>
      <c r="JJ285" s="29">
        <v>14.157740292247375</v>
      </c>
      <c r="JK285" s="29">
        <v>33.834644238999999</v>
      </c>
      <c r="JL285" s="29">
        <v>16.040911066785252</v>
      </c>
      <c r="JM285" s="29">
        <v>11.701621293553295</v>
      </c>
      <c r="JN285" s="29">
        <v>12.68624118326921</v>
      </c>
      <c r="JO285" s="29">
        <v>34.661447424000002</v>
      </c>
      <c r="JP285" s="29">
        <v>15.255135971207512</v>
      </c>
      <c r="JQ285" s="29">
        <v>11.12840930128713</v>
      </c>
      <c r="JR285" s="29">
        <v>9.9970461968994648</v>
      </c>
      <c r="JS285" s="29">
        <v>34.910117204000002</v>
      </c>
      <c r="JT285" s="29">
        <v>14.846199802115841</v>
      </c>
      <c r="JU285" s="29">
        <v>10.830096059350666</v>
      </c>
      <c r="JV285" s="29">
        <v>8.3798967366659696</v>
      </c>
      <c r="JW285" s="29">
        <v>34.762769243000001</v>
      </c>
      <c r="JX285" s="29">
        <v>14.828564443735527</v>
      </c>
      <c r="JY285" s="29">
        <v>10.817231310940592</v>
      </c>
      <c r="JZ285" s="29">
        <v>8.9607815145164587</v>
      </c>
    </row>
    <row r="286" spans="1:286" ht="15" thickBot="1" x14ac:dyDescent="0.4">
      <c r="A286" s="2"/>
      <c r="B286" s="74" t="s">
        <v>751</v>
      </c>
      <c r="C286" s="74" t="s">
        <v>640</v>
      </c>
      <c r="D286" s="74" t="s">
        <v>859</v>
      </c>
      <c r="E286" s="87">
        <v>393626</v>
      </c>
      <c r="F286" s="84">
        <v>390716</v>
      </c>
      <c r="G286" s="22">
        <v>22.564934603789474</v>
      </c>
      <c r="H286" s="22">
        <v>11.553846153846152</v>
      </c>
      <c r="I286" s="22">
        <v>8.3039767216294855</v>
      </c>
      <c r="J286" s="22">
        <v>5.384586639395744</v>
      </c>
      <c r="K286" s="22">
        <v>22.547985822789471</v>
      </c>
      <c r="L286" s="22">
        <v>11.492047617876052</v>
      </c>
      <c r="M286" s="22">
        <v>8.2595608970379786</v>
      </c>
      <c r="N286" s="22">
        <v>5.5727672575223739</v>
      </c>
      <c r="O286" s="22">
        <v>22.591039894789471</v>
      </c>
      <c r="P286" s="22">
        <v>11.227543753050751</v>
      </c>
      <c r="Q286" s="22">
        <v>8.0694567614069896</v>
      </c>
      <c r="R286" s="22">
        <v>5.1609220911667517</v>
      </c>
      <c r="S286" s="22">
        <v>22.669760635789473</v>
      </c>
      <c r="T286" s="22">
        <v>11.047072835719181</v>
      </c>
      <c r="U286" s="22">
        <v>7.9397487597166965</v>
      </c>
      <c r="V286" s="22">
        <v>4.8184100274330888</v>
      </c>
      <c r="W286" s="22">
        <v>22.771369842789472</v>
      </c>
      <c r="X286" s="22">
        <v>10.819620770106026</v>
      </c>
      <c r="Y286" s="22">
        <v>7.7762744817153884</v>
      </c>
      <c r="Z286" s="22">
        <v>4.4200187281439938</v>
      </c>
      <c r="AA286" s="22">
        <v>22.886417201789474</v>
      </c>
      <c r="AB286" s="22">
        <v>10.603054336509599</v>
      </c>
      <c r="AC286" s="22">
        <v>7.6206239217784812</v>
      </c>
      <c r="AD286" s="22">
        <v>4.0042539053938029</v>
      </c>
      <c r="AE286" s="22">
        <v>23.011891524789473</v>
      </c>
      <c r="AF286" s="22">
        <v>10.377741412541607</v>
      </c>
      <c r="AG286" s="22">
        <v>7.4586870869964415</v>
      </c>
      <c r="AH286" s="22">
        <v>3.2823291439080151</v>
      </c>
      <c r="AI286" s="22">
        <v>23.154370536789472</v>
      </c>
      <c r="AJ286" s="22">
        <v>10.243848471935429</v>
      </c>
      <c r="AK286" s="22">
        <v>7.36245559428143</v>
      </c>
      <c r="AL286" s="22">
        <v>2.9300343828505859</v>
      </c>
      <c r="AM286" s="22">
        <v>23.310653481789473</v>
      </c>
      <c r="AN286" s="22">
        <v>10.097833728673344</v>
      </c>
      <c r="AO286" s="22">
        <v>7.2575119233239072</v>
      </c>
      <c r="AP286" s="22">
        <v>2.6033353184871473</v>
      </c>
      <c r="AQ286" s="22">
        <v>23.494764236789472</v>
      </c>
      <c r="AR286" s="22">
        <v>9.8457815341408281</v>
      </c>
      <c r="AS286" s="22">
        <v>7.0763570483010225</v>
      </c>
      <c r="AT286" s="22">
        <v>1.8762700939577996</v>
      </c>
      <c r="AU286" s="22">
        <v>27.648265543789471</v>
      </c>
      <c r="AV286" s="22">
        <v>8.5738719023014909</v>
      </c>
      <c r="AW286" s="22">
        <v>6.1622105524785704</v>
      </c>
      <c r="AX286" s="22">
        <v>-3.6700169301960486</v>
      </c>
      <c r="AY286" s="22">
        <v>28.209770713789474</v>
      </c>
      <c r="AZ286" s="22">
        <v>8.1493622416159326</v>
      </c>
      <c r="BA286" s="22">
        <v>5.8571071009092206</v>
      </c>
      <c r="BB286" s="22">
        <v>-4.668714813915031</v>
      </c>
      <c r="BC286" s="22">
        <v>29.759358035789475</v>
      </c>
      <c r="BD286" s="22">
        <v>8.7254710714160577</v>
      </c>
      <c r="BE286" s="22">
        <v>6.2711678602515022</v>
      </c>
      <c r="BF286" s="22">
        <v>-6.1687132646347678</v>
      </c>
      <c r="BG286" s="22">
        <v>29.856967945789471</v>
      </c>
      <c r="BH286" s="22">
        <v>9.5210784915847899</v>
      </c>
      <c r="BI286" s="22">
        <v>6.8429865783359167</v>
      </c>
      <c r="BJ286" s="22">
        <v>-5.7001836442250919</v>
      </c>
      <c r="BK286" s="25">
        <v>22.564396373789471</v>
      </c>
      <c r="BL286" s="25">
        <v>11.553846153846152</v>
      </c>
      <c r="BM286" s="25">
        <v>8.3039767216294855</v>
      </c>
      <c r="BN286" s="25">
        <v>5.384586639395744</v>
      </c>
      <c r="BO286" s="25">
        <v>22.564076010789471</v>
      </c>
      <c r="BP286" s="25">
        <v>11.511834431514153</v>
      </c>
      <c r="BQ286" s="25">
        <v>8.2737820695945565</v>
      </c>
      <c r="BR286" s="25">
        <v>5.5747759263164323</v>
      </c>
      <c r="BS286" s="25">
        <v>22.607080004789474</v>
      </c>
      <c r="BT286" s="25">
        <v>11.296371504395143</v>
      </c>
      <c r="BU286" s="25">
        <v>8.1189246214905939</v>
      </c>
      <c r="BV286" s="25">
        <v>5.2559698723281691</v>
      </c>
      <c r="BW286" s="25">
        <v>22.669444311789473</v>
      </c>
      <c r="BX286" s="25">
        <v>11.132492801651129</v>
      </c>
      <c r="BY286" s="25">
        <v>8.0011417711188031</v>
      </c>
      <c r="BZ286" s="25">
        <v>5.1019770439441796</v>
      </c>
      <c r="CA286" s="25">
        <v>22.741682322789472</v>
      </c>
      <c r="CB286" s="25">
        <v>10.994296258930497</v>
      </c>
      <c r="CC286" s="25">
        <v>7.901817194827836</v>
      </c>
      <c r="CD286" s="25">
        <v>4.9326723861201813</v>
      </c>
      <c r="CE286" s="25">
        <v>22.830341873789472</v>
      </c>
      <c r="CF286" s="25">
        <v>10.821174910635758</v>
      </c>
      <c r="CG286" s="25">
        <v>7.7773914731145464</v>
      </c>
      <c r="CH286" s="25">
        <v>4.698413963152948</v>
      </c>
      <c r="CI286" s="25">
        <v>22.937306930789472</v>
      </c>
      <c r="CJ286" s="25">
        <v>10.647986924665826</v>
      </c>
      <c r="CK286" s="25">
        <v>7.6529178575920245</v>
      </c>
      <c r="CL286" s="25">
        <v>4.1146927410696286</v>
      </c>
      <c r="CM286" s="25">
        <v>23.060629019789474</v>
      </c>
      <c r="CN286" s="25">
        <v>10.588522795198038</v>
      </c>
      <c r="CO286" s="25">
        <v>7.6101798169173103</v>
      </c>
      <c r="CP286" s="25">
        <v>3.867683614922683</v>
      </c>
      <c r="CQ286" s="25">
        <v>23.201334752789471</v>
      </c>
      <c r="CR286" s="25">
        <v>10.523024624240602</v>
      </c>
      <c r="CS286" s="25">
        <v>7.5631049918159903</v>
      </c>
      <c r="CT286" s="25">
        <v>3.6196292252234059</v>
      </c>
      <c r="CU286" s="25">
        <v>23.318908390789474</v>
      </c>
      <c r="CV286" s="25">
        <v>10.40228715242327</v>
      </c>
      <c r="CW286" s="25">
        <v>7.476328593545726</v>
      </c>
      <c r="CX286" s="25">
        <v>3.0744208835403057</v>
      </c>
      <c r="CY286" s="25">
        <v>23.609682065789471</v>
      </c>
      <c r="CZ286" s="25">
        <v>10.058759941098334</v>
      </c>
      <c r="DA286" s="25">
        <v>7.2294288228456498</v>
      </c>
      <c r="DB286" s="25">
        <v>1.759880290989873</v>
      </c>
      <c r="DC286" s="25">
        <v>23.852068117789472</v>
      </c>
      <c r="DD286" s="25">
        <v>9.7078626028958936</v>
      </c>
      <c r="DE286" s="25">
        <v>6.9772319968437024</v>
      </c>
      <c r="DF286" s="25">
        <v>0.79852638475908222</v>
      </c>
      <c r="DG286" s="25">
        <v>24.052256319789471</v>
      </c>
      <c r="DH286" s="25">
        <v>10.186790906466674</v>
      </c>
      <c r="DI286" s="25">
        <v>7.3214471985371548</v>
      </c>
      <c r="DJ286" s="25">
        <v>0.13205477819046862</v>
      </c>
      <c r="DK286" s="25">
        <v>24.209982288789472</v>
      </c>
      <c r="DL286" s="25">
        <v>10.666495538953571</v>
      </c>
      <c r="DM286" s="25">
        <v>7.6662203631082413</v>
      </c>
      <c r="DN286" s="25">
        <v>-0.19217586049370539</v>
      </c>
      <c r="DO286" s="27">
        <v>22.564934603789474</v>
      </c>
      <c r="DP286" s="27">
        <v>11.553846153846152</v>
      </c>
      <c r="DQ286" s="27">
        <v>8.3039767216294855</v>
      </c>
      <c r="DR286" s="27">
        <v>5.384586639395744</v>
      </c>
      <c r="DS286" s="27">
        <v>22.547884081789473</v>
      </c>
      <c r="DT286" s="27">
        <v>11.491891134203504</v>
      </c>
      <c r="DU286" s="27">
        <v>8.259448429141413</v>
      </c>
      <c r="DV286" s="27">
        <v>5.5728254926099545</v>
      </c>
      <c r="DW286" s="27">
        <v>22.590836416789472</v>
      </c>
      <c r="DX286" s="27">
        <v>11.228107492165805</v>
      </c>
      <c r="DY286" s="27">
        <v>8.0698619318087896</v>
      </c>
      <c r="DZ286" s="27">
        <v>5.1610395738116317</v>
      </c>
      <c r="EA286" s="27">
        <v>22.669458105789474</v>
      </c>
      <c r="EB286" s="27">
        <v>11.046670647775098</v>
      </c>
      <c r="EC286" s="27">
        <v>7.939459699322355</v>
      </c>
      <c r="ED286" s="27">
        <v>4.8185841969587813</v>
      </c>
      <c r="EE286" s="27">
        <v>22.770970913789473</v>
      </c>
      <c r="EF286" s="27">
        <v>10.818562621275406</v>
      </c>
      <c r="EG286" s="27">
        <v>7.7755139693162727</v>
      </c>
      <c r="EH286" s="27">
        <v>4.4202474171424413</v>
      </c>
      <c r="EI286" s="27">
        <v>22.886536466789472</v>
      </c>
      <c r="EJ286" s="27">
        <v>10.601800020283031</v>
      </c>
      <c r="EK286" s="27">
        <v>7.6197224200094338</v>
      </c>
      <c r="EL286" s="27">
        <v>4.0041858278101472</v>
      </c>
      <c r="EM286" s="27">
        <v>23.013156902789472</v>
      </c>
      <c r="EN286" s="27">
        <v>10.378593350882101</v>
      </c>
      <c r="EO286" s="27">
        <v>7.4592993918560975</v>
      </c>
      <c r="EP286" s="27">
        <v>3.281595237849757</v>
      </c>
      <c r="EQ286" s="27">
        <v>23.155854697789472</v>
      </c>
      <c r="ER286" s="27">
        <v>10.244314159121402</v>
      </c>
      <c r="ES286" s="27">
        <v>7.3627902928311926</v>
      </c>
      <c r="ET286" s="27">
        <v>2.9291811605805549</v>
      </c>
      <c r="EU286" s="27">
        <v>23.312335335789474</v>
      </c>
      <c r="EV286" s="27">
        <v>10.096570396296052</v>
      </c>
      <c r="EW286" s="27">
        <v>7.2566039414698107</v>
      </c>
      <c r="EX286" s="27">
        <v>2.6023789166118334</v>
      </c>
      <c r="EY286" s="27">
        <v>23.482017651789473</v>
      </c>
      <c r="EZ286" s="27">
        <v>9.8447919137599271</v>
      </c>
      <c r="FA286" s="27">
        <v>7.0756457886480177</v>
      </c>
      <c r="FB286" s="27">
        <v>1.9308545596697186</v>
      </c>
      <c r="FC286" s="27">
        <v>27.556585678789475</v>
      </c>
      <c r="FD286" s="27">
        <v>8.6237075901341207</v>
      </c>
      <c r="FE286" s="27">
        <v>6.1980284425697221</v>
      </c>
      <c r="FF286" s="27">
        <v>-3.4106604814744585</v>
      </c>
      <c r="FG286" s="27">
        <v>28.025056328789475</v>
      </c>
      <c r="FH286" s="27">
        <v>8.21459920991669</v>
      </c>
      <c r="FI286" s="27">
        <v>5.9039941945182033</v>
      </c>
      <c r="FJ286" s="27">
        <v>-4.3205896894283384</v>
      </c>
      <c r="FK286" s="27">
        <v>29.566294025789475</v>
      </c>
      <c r="FL286" s="27">
        <v>8.7925428488365256</v>
      </c>
      <c r="FM286" s="27">
        <v>6.3193736673015186</v>
      </c>
      <c r="FN286" s="27">
        <v>-5.8589496565429826</v>
      </c>
      <c r="FO286" s="27">
        <v>29.612007075789471</v>
      </c>
      <c r="FP286" s="27">
        <v>9.5913207803698519</v>
      </c>
      <c r="FQ286" s="27">
        <v>6.8934710943298363</v>
      </c>
      <c r="FR286" s="27">
        <v>-5.4073747896396895</v>
      </c>
      <c r="FS286" s="28">
        <v>22.566058581789473</v>
      </c>
      <c r="FT286" s="28">
        <v>11.553846153846152</v>
      </c>
      <c r="FU286" s="28">
        <v>8.3039767216294855</v>
      </c>
      <c r="FV286" s="28">
        <v>5.384586639395744</v>
      </c>
      <c r="FW286" s="28">
        <v>22.545774254789471</v>
      </c>
      <c r="FX286" s="28">
        <v>11.211590759009571</v>
      </c>
      <c r="FY286" s="28">
        <v>8.0579910304811762</v>
      </c>
      <c r="FZ286" s="28">
        <v>5.5744122156854345</v>
      </c>
      <c r="GA286" s="28">
        <v>22.599561391789472</v>
      </c>
      <c r="GB286" s="28">
        <v>10.845304694603294</v>
      </c>
      <c r="GC286" s="28">
        <v>7.7947340239583331</v>
      </c>
      <c r="GD286" s="28">
        <v>5.1809301948986306</v>
      </c>
      <c r="GE286" s="28">
        <v>22.703270844789472</v>
      </c>
      <c r="GF286" s="28">
        <v>10.455144609929668</v>
      </c>
      <c r="GG286" s="28">
        <v>7.5143182889989184</v>
      </c>
      <c r="GH286" s="28">
        <v>4.8581096631083192</v>
      </c>
      <c r="GI286" s="28">
        <v>22.847702336789474</v>
      </c>
      <c r="GJ286" s="28">
        <v>10.08381577117404</v>
      </c>
      <c r="GK286" s="28">
        <v>7.2474369412608768</v>
      </c>
      <c r="GL286" s="28">
        <v>4.5040185019712666</v>
      </c>
      <c r="GM286" s="28">
        <v>23.025396968789472</v>
      </c>
      <c r="GN286" s="28">
        <v>9.7901716545169162</v>
      </c>
      <c r="GO286" s="28">
        <v>7.0363891328778232</v>
      </c>
      <c r="GP286" s="28">
        <v>4.1223814340483926</v>
      </c>
      <c r="GQ286" s="28">
        <v>23.232982267789474</v>
      </c>
      <c r="GR286" s="28">
        <v>9.5695661083105552</v>
      </c>
      <c r="GS286" s="28">
        <v>6.8778355831795555</v>
      </c>
      <c r="GT286" s="28">
        <v>3.4048619468917565</v>
      </c>
      <c r="GU286" s="28">
        <v>25.351729609789473</v>
      </c>
      <c r="GV286" s="28">
        <v>9.1099103937898445</v>
      </c>
      <c r="GW286" s="28">
        <v>6.5474719707063773</v>
      </c>
      <c r="GX286" s="28">
        <v>1.1585555701953325</v>
      </c>
      <c r="GY286" s="28">
        <v>25.509688227789471</v>
      </c>
      <c r="GZ286" s="28">
        <v>8.9925634015277804</v>
      </c>
      <c r="HA286" s="28">
        <v>6.4631323768497442</v>
      </c>
      <c r="HB286" s="28">
        <v>1.0416157596404716</v>
      </c>
      <c r="HC286" s="28">
        <v>25.718102744789473</v>
      </c>
      <c r="HD286" s="28">
        <v>8.8167028954008924</v>
      </c>
      <c r="HE286" s="28">
        <v>6.3367379684695075</v>
      </c>
      <c r="HF286" s="28">
        <v>0.6028165959652938</v>
      </c>
      <c r="HG286" s="28">
        <v>29.97140911578947</v>
      </c>
      <c r="HH286" s="28">
        <v>7.2349782272060059</v>
      </c>
      <c r="HI286" s="28">
        <v>5.1999213058774494</v>
      </c>
      <c r="HJ286" s="28">
        <v>-5.404551569834652</v>
      </c>
      <c r="HK286" s="28">
        <v>30.806754805789474</v>
      </c>
      <c r="HL286" s="28">
        <v>5.6156310627416923</v>
      </c>
      <c r="HM286" s="28">
        <v>4.036064614443835</v>
      </c>
      <c r="HN286" s="28">
        <v>-11.653992648480276</v>
      </c>
      <c r="HO286" s="28">
        <v>30.830376235789473</v>
      </c>
      <c r="HP286" s="28">
        <v>5.2773352289937066</v>
      </c>
      <c r="HQ286" s="28">
        <v>3.7929247378121596</v>
      </c>
      <c r="HR286" s="28">
        <v>-16.240321275189032</v>
      </c>
      <c r="HS286" s="28">
        <v>30.973386335789471</v>
      </c>
      <c r="HT286" s="28">
        <v>5.2624635441643095</v>
      </c>
      <c r="HU286" s="28">
        <v>3.7822361651074234</v>
      </c>
      <c r="HV286" s="28">
        <v>-19.391306427501938</v>
      </c>
      <c r="HW286" s="29">
        <v>22.566058581789473</v>
      </c>
      <c r="HX286" s="29">
        <v>11.553846153846152</v>
      </c>
      <c r="HY286" s="29">
        <v>8.3039767216294855</v>
      </c>
      <c r="HZ286" s="29">
        <v>5.384586639395744</v>
      </c>
      <c r="IA286" s="29">
        <v>22.523405171789474</v>
      </c>
      <c r="IB286" s="29">
        <v>11.506911459497463</v>
      </c>
      <c r="IC286" s="29">
        <v>8.270243832674705</v>
      </c>
      <c r="ID286" s="29">
        <v>5.6472792071257913</v>
      </c>
      <c r="IE286" s="29">
        <v>22.605691566789474</v>
      </c>
      <c r="IF286" s="29">
        <v>11.242007845962595</v>
      </c>
      <c r="IG286" s="29">
        <v>8.079852389775251</v>
      </c>
      <c r="IH286" s="29">
        <v>5.1265083574031749</v>
      </c>
      <c r="II286" s="29">
        <v>22.710240455789474</v>
      </c>
      <c r="IJ286" s="29">
        <v>11.04235295447544</v>
      </c>
      <c r="IK286" s="29">
        <v>7.9363564881341429</v>
      </c>
      <c r="IL286" s="29">
        <v>4.806642974301937</v>
      </c>
      <c r="IM286" s="29">
        <v>22.850301002789472</v>
      </c>
      <c r="IN286" s="29">
        <v>10.810505227908214</v>
      </c>
      <c r="IO286" s="29">
        <v>7.7697229620562434</v>
      </c>
      <c r="IP286" s="29">
        <v>4.46472128664292</v>
      </c>
      <c r="IQ286" s="29">
        <v>27.476086525789473</v>
      </c>
      <c r="IR286" s="29">
        <v>9.7929870459524384</v>
      </c>
      <c r="IS286" s="29">
        <v>7.0384126101365254</v>
      </c>
      <c r="IT286" s="29">
        <v>-0.35942553003971511</v>
      </c>
      <c r="IU286" s="29">
        <v>27.381490542789471</v>
      </c>
      <c r="IV286" s="29">
        <v>9.5918493046970763</v>
      </c>
      <c r="IW286" s="29">
        <v>6.8938509551702563</v>
      </c>
      <c r="IX286" s="29">
        <v>-0.77099796146193</v>
      </c>
      <c r="IY286" s="29">
        <v>27.342425055789473</v>
      </c>
      <c r="IZ286" s="29">
        <v>9.4839911444784963</v>
      </c>
      <c r="JA286" s="29">
        <v>6.8163311717347881</v>
      </c>
      <c r="JB286" s="29">
        <v>-0.72105052689114046</v>
      </c>
      <c r="JC286" s="29">
        <v>27.363815460789475</v>
      </c>
      <c r="JD286" s="29">
        <v>9.3189416346605736</v>
      </c>
      <c r="JE286" s="29">
        <v>6.6977068392662318</v>
      </c>
      <c r="JF286" s="29">
        <v>-0.80047090396453058</v>
      </c>
      <c r="JG286" s="29">
        <v>27.472173099789472</v>
      </c>
      <c r="JH286" s="29">
        <v>9.0121916674422931</v>
      </c>
      <c r="JI286" s="29">
        <v>6.4772395980356352</v>
      </c>
      <c r="JJ286" s="29">
        <v>-2.2129610849361114</v>
      </c>
      <c r="JK286" s="29">
        <v>28.802523370789473</v>
      </c>
      <c r="JL286" s="29">
        <v>7.3215363323947686</v>
      </c>
      <c r="JM286" s="29">
        <v>5.2621323203729622</v>
      </c>
      <c r="JN286" s="29">
        <v>-9.4343050256904348</v>
      </c>
      <c r="JO286" s="29">
        <v>29.341328235789472</v>
      </c>
      <c r="JP286" s="29">
        <v>5.9746089058638781</v>
      </c>
      <c r="JQ286" s="29">
        <v>4.2940690584336902</v>
      </c>
      <c r="JR286" s="29">
        <v>-14.94688927869111</v>
      </c>
      <c r="JS286" s="29">
        <v>29.213652685789473</v>
      </c>
      <c r="JT286" s="29">
        <v>6.8785841147818285</v>
      </c>
      <c r="JU286" s="29">
        <v>4.9437738400129341</v>
      </c>
      <c r="JV286" s="29">
        <v>-17.952057497151657</v>
      </c>
      <c r="JW286" s="29">
        <v>28.949981669789473</v>
      </c>
      <c r="JX286" s="29">
        <v>6.8700135763462651</v>
      </c>
      <c r="JY286" s="29">
        <v>4.9376140252886351</v>
      </c>
      <c r="JZ286" s="29">
        <v>-16.684114519596505</v>
      </c>
    </row>
    <row r="287" spans="1:286" ht="15" thickBot="1" x14ac:dyDescent="0.4">
      <c r="A287" s="2"/>
      <c r="B287" s="74" t="s">
        <v>752</v>
      </c>
      <c r="C287" s="74" t="s">
        <v>571</v>
      </c>
      <c r="D287" s="74" t="s">
        <v>852</v>
      </c>
      <c r="E287" s="87">
        <v>331916</v>
      </c>
      <c r="F287" s="84">
        <v>445505</v>
      </c>
      <c r="G287" s="22">
        <v>-7.9931578947368429</v>
      </c>
      <c r="H287" s="22">
        <v>-7.9931578947368429</v>
      </c>
      <c r="I287" s="22">
        <v>-7.9931578947368429</v>
      </c>
      <c r="J287" s="22">
        <v>-7.9931578947368429</v>
      </c>
      <c r="K287" s="22">
        <v>-7.9826170217368428</v>
      </c>
      <c r="L287" s="22">
        <v>-7.9826170217368428</v>
      </c>
      <c r="M287" s="22">
        <v>-7.9826170217368428</v>
      </c>
      <c r="N287" s="22">
        <v>-7.9826170217368428</v>
      </c>
      <c r="O287" s="22">
        <v>-7.9642493937368428</v>
      </c>
      <c r="P287" s="22">
        <v>-7.9642493937368428</v>
      </c>
      <c r="Q287" s="22">
        <v>-7.9642493937368428</v>
      </c>
      <c r="R287" s="22">
        <v>-7.9642493937368428</v>
      </c>
      <c r="S287" s="22">
        <v>-7.943552901736842</v>
      </c>
      <c r="T287" s="22">
        <v>-7.943552901736842</v>
      </c>
      <c r="U287" s="22">
        <v>-7.943552901736842</v>
      </c>
      <c r="V287" s="22">
        <v>-7.943552901736842</v>
      </c>
      <c r="W287" s="22">
        <v>-7.9189347977368421</v>
      </c>
      <c r="X287" s="22">
        <v>-7.9189347977368421</v>
      </c>
      <c r="Y287" s="22">
        <v>-7.9189347977368421</v>
      </c>
      <c r="Z287" s="22">
        <v>-7.9189347977368421</v>
      </c>
      <c r="AA287" s="22">
        <v>-7.8904648067368424</v>
      </c>
      <c r="AB287" s="22">
        <v>-7.8904648067368424</v>
      </c>
      <c r="AC287" s="22">
        <v>-7.8904648067368424</v>
      </c>
      <c r="AD287" s="22">
        <v>-7.8904648067368424</v>
      </c>
      <c r="AE287" s="22">
        <v>-7.8600459757368428</v>
      </c>
      <c r="AF287" s="22">
        <v>-7.8600459757368428</v>
      </c>
      <c r="AG287" s="22">
        <v>-7.8600459757368428</v>
      </c>
      <c r="AH287" s="22">
        <v>-7.8600459757368428</v>
      </c>
      <c r="AI287" s="22">
        <v>-7.8263471097368429</v>
      </c>
      <c r="AJ287" s="22">
        <v>-7.8263471097368429</v>
      </c>
      <c r="AK287" s="22">
        <v>-7.8263471097368429</v>
      </c>
      <c r="AL287" s="22">
        <v>-7.8263471097368429</v>
      </c>
      <c r="AM287" s="22">
        <v>-7.7905077967368426</v>
      </c>
      <c r="AN287" s="22">
        <v>-7.7905077967368426</v>
      </c>
      <c r="AO287" s="22">
        <v>-7.7905077967368426</v>
      </c>
      <c r="AP287" s="22">
        <v>-7.7905077967368426</v>
      </c>
      <c r="AQ287" s="22">
        <v>-7.7461552867368422</v>
      </c>
      <c r="AR287" s="22">
        <v>-7.7461552867368422</v>
      </c>
      <c r="AS287" s="22">
        <v>-7.7461552867368422</v>
      </c>
      <c r="AT287" s="22">
        <v>-7.7461552867368422</v>
      </c>
      <c r="AU287" s="22">
        <v>-7.5407069517368424</v>
      </c>
      <c r="AV287" s="22">
        <v>-7.5407069517368424</v>
      </c>
      <c r="AW287" s="22">
        <v>-7.5407069517368424</v>
      </c>
      <c r="AX287" s="22">
        <v>-7.5407069517368424</v>
      </c>
      <c r="AY287" s="22">
        <v>-7.3462445477368421</v>
      </c>
      <c r="AZ287" s="22">
        <v>-7.3462445477368421</v>
      </c>
      <c r="BA287" s="22">
        <v>-7.3462445477368421</v>
      </c>
      <c r="BB287" s="22">
        <v>-7.3462445477368421</v>
      </c>
      <c r="BC287" s="22">
        <v>-7.2036704697368421</v>
      </c>
      <c r="BD287" s="22">
        <v>-7.2036704697368421</v>
      </c>
      <c r="BE287" s="22">
        <v>-7.2036704697368421</v>
      </c>
      <c r="BF287" s="22">
        <v>-7.2036704697368421</v>
      </c>
      <c r="BG287" s="22">
        <v>-7.078170604736842</v>
      </c>
      <c r="BH287" s="22">
        <v>-7.078170604736842</v>
      </c>
      <c r="BI287" s="22">
        <v>-7.078170604736842</v>
      </c>
      <c r="BJ287" s="22">
        <v>-7.078170604736842</v>
      </c>
      <c r="BK287" s="25">
        <v>-7.9883637687368427</v>
      </c>
      <c r="BL287" s="25">
        <v>-7.9883637687368427</v>
      </c>
      <c r="BM287" s="25">
        <v>-7.9883637687368427</v>
      </c>
      <c r="BN287" s="25">
        <v>-7.9883637687368427</v>
      </c>
      <c r="BO287" s="25">
        <v>-7.9771115407368427</v>
      </c>
      <c r="BP287" s="25">
        <v>-7.9771115407368427</v>
      </c>
      <c r="BQ287" s="25">
        <v>-7.9771115407368427</v>
      </c>
      <c r="BR287" s="25">
        <v>-7.9771115407368427</v>
      </c>
      <c r="BS287" s="25">
        <v>-7.9603255567368425</v>
      </c>
      <c r="BT287" s="25">
        <v>-7.9603255567368425</v>
      </c>
      <c r="BU287" s="25">
        <v>-7.9603255567368425</v>
      </c>
      <c r="BV287" s="25">
        <v>-7.9603255567368425</v>
      </c>
      <c r="BW287" s="25">
        <v>-7.9454699267368429</v>
      </c>
      <c r="BX287" s="25">
        <v>-7.9454699267368429</v>
      </c>
      <c r="BY287" s="25">
        <v>-7.9454699267368429</v>
      </c>
      <c r="BZ287" s="25">
        <v>-7.9454699267368429</v>
      </c>
      <c r="CA287" s="25">
        <v>-7.9290867517368424</v>
      </c>
      <c r="CB287" s="25">
        <v>-7.9290867517368424</v>
      </c>
      <c r="CC287" s="25">
        <v>-7.9290867517368424</v>
      </c>
      <c r="CD287" s="25">
        <v>-7.9290867517368424</v>
      </c>
      <c r="CE287" s="25">
        <v>-7.9074950897368428</v>
      </c>
      <c r="CF287" s="25">
        <v>-7.9074950897368428</v>
      </c>
      <c r="CG287" s="25">
        <v>-7.9074950897368428</v>
      </c>
      <c r="CH287" s="25">
        <v>-7.9074950897368428</v>
      </c>
      <c r="CI287" s="25">
        <v>-7.8835712167368426</v>
      </c>
      <c r="CJ287" s="25">
        <v>-7.8835712167368426</v>
      </c>
      <c r="CK287" s="25">
        <v>-7.8835712167368426</v>
      </c>
      <c r="CL287" s="25">
        <v>-7.8835712167368426</v>
      </c>
      <c r="CM287" s="25">
        <v>-7.8580747237368422</v>
      </c>
      <c r="CN287" s="25">
        <v>-7.8580747237368422</v>
      </c>
      <c r="CO287" s="25">
        <v>-7.8580747237368422</v>
      </c>
      <c r="CP287" s="25">
        <v>-7.8580747237368422</v>
      </c>
      <c r="CQ287" s="25">
        <v>-7.8311478557368428</v>
      </c>
      <c r="CR287" s="25">
        <v>-7.8311478557368428</v>
      </c>
      <c r="CS287" s="25">
        <v>-7.8311478557368428</v>
      </c>
      <c r="CT287" s="25">
        <v>-7.8311478557368428</v>
      </c>
      <c r="CU287" s="25">
        <v>-7.8023839187368429</v>
      </c>
      <c r="CV287" s="25">
        <v>-7.8023839187368429</v>
      </c>
      <c r="CW287" s="25">
        <v>-7.8023839187368429</v>
      </c>
      <c r="CX287" s="25">
        <v>-7.8023839187368429</v>
      </c>
      <c r="CY287" s="25">
        <v>-7.6869299937368423</v>
      </c>
      <c r="CZ287" s="25">
        <v>-7.6869299937368423</v>
      </c>
      <c r="DA287" s="25">
        <v>-7.6869299937368423</v>
      </c>
      <c r="DB287" s="25">
        <v>-7.6869299937368423</v>
      </c>
      <c r="DC287" s="25">
        <v>-7.5819442527368421</v>
      </c>
      <c r="DD287" s="25">
        <v>-7.5819442527368421</v>
      </c>
      <c r="DE287" s="25">
        <v>-7.5819442527368421</v>
      </c>
      <c r="DF287" s="25">
        <v>-7.5819442527368421</v>
      </c>
      <c r="DG287" s="25">
        <v>-7.4859927267368427</v>
      </c>
      <c r="DH287" s="25">
        <v>-7.4859927267368427</v>
      </c>
      <c r="DI287" s="25">
        <v>-7.4859927267368427</v>
      </c>
      <c r="DJ287" s="25">
        <v>-7.4859927267368427</v>
      </c>
      <c r="DK287" s="25">
        <v>-7.3988736607368422</v>
      </c>
      <c r="DL287" s="25">
        <v>-7.3988736607368422</v>
      </c>
      <c r="DM287" s="25">
        <v>-7.3988736607368422</v>
      </c>
      <c r="DN287" s="25">
        <v>-7.3988736607368422</v>
      </c>
      <c r="DO287" s="27">
        <v>-7.9931578947368429</v>
      </c>
      <c r="DP287" s="27">
        <v>-7.9931578947368429</v>
      </c>
      <c r="DQ287" s="27">
        <v>-7.9931578947368429</v>
      </c>
      <c r="DR287" s="27">
        <v>-7.9931578947368429</v>
      </c>
      <c r="DS287" s="27">
        <v>-7.9826735287368429</v>
      </c>
      <c r="DT287" s="27">
        <v>-7.9826735287368429</v>
      </c>
      <c r="DU287" s="27">
        <v>-7.9826735287368429</v>
      </c>
      <c r="DV287" s="27">
        <v>-7.9826735287368429</v>
      </c>
      <c r="DW287" s="27">
        <v>-7.9643624057368427</v>
      </c>
      <c r="DX287" s="27">
        <v>-7.9643624057368427</v>
      </c>
      <c r="DY287" s="27">
        <v>-7.9643624057368427</v>
      </c>
      <c r="DZ287" s="27">
        <v>-7.9643624057368427</v>
      </c>
      <c r="EA287" s="27">
        <v>-7.9437209287368429</v>
      </c>
      <c r="EB287" s="27">
        <v>-7.9437209287368429</v>
      </c>
      <c r="EC287" s="27">
        <v>-7.9437209287368429</v>
      </c>
      <c r="ED287" s="27">
        <v>-7.9437209287368429</v>
      </c>
      <c r="EE287" s="27">
        <v>-7.9191563727368424</v>
      </c>
      <c r="EF287" s="27">
        <v>-7.9191563727368424</v>
      </c>
      <c r="EG287" s="27">
        <v>-7.9191563727368424</v>
      </c>
      <c r="EH287" s="27">
        <v>-7.9191563727368424</v>
      </c>
      <c r="EI287" s="27">
        <v>-7.8903985577368427</v>
      </c>
      <c r="EJ287" s="27">
        <v>-7.8903985577368427</v>
      </c>
      <c r="EK287" s="27">
        <v>-7.8903985577368427</v>
      </c>
      <c r="EL287" s="27">
        <v>-7.8903985577368427</v>
      </c>
      <c r="EM287" s="27">
        <v>-7.8593431767368429</v>
      </c>
      <c r="EN287" s="27">
        <v>-7.8593431767368429</v>
      </c>
      <c r="EO287" s="27">
        <v>-7.8593431767368429</v>
      </c>
      <c r="EP287" s="27">
        <v>-7.8593431767368429</v>
      </c>
      <c r="EQ287" s="27">
        <v>-7.8255227977368422</v>
      </c>
      <c r="ER287" s="27">
        <v>-7.8255227977368422</v>
      </c>
      <c r="ES287" s="27">
        <v>-7.8255227977368422</v>
      </c>
      <c r="ET287" s="27">
        <v>-7.8255227977368422</v>
      </c>
      <c r="EU287" s="27">
        <v>-7.7895736847368422</v>
      </c>
      <c r="EV287" s="27">
        <v>-7.7895736847368422</v>
      </c>
      <c r="EW287" s="27">
        <v>-7.7895736847368422</v>
      </c>
      <c r="EX287" s="27">
        <v>-7.7895736847368422</v>
      </c>
      <c r="EY287" s="27">
        <v>-7.7476483587368428</v>
      </c>
      <c r="EZ287" s="27">
        <v>-7.7476483587368428</v>
      </c>
      <c r="FA287" s="27">
        <v>-7.7476483587368428</v>
      </c>
      <c r="FB287" s="27">
        <v>-7.7476483587368428</v>
      </c>
      <c r="FC287" s="27">
        <v>-7.5607268267368424</v>
      </c>
      <c r="FD287" s="27">
        <v>-7.5607268267368424</v>
      </c>
      <c r="FE287" s="27">
        <v>-7.5607268267368424</v>
      </c>
      <c r="FF287" s="27">
        <v>-7.5607268267368424</v>
      </c>
      <c r="FG287" s="27">
        <v>-7.404020820736843</v>
      </c>
      <c r="FH287" s="27">
        <v>-7.404020820736843</v>
      </c>
      <c r="FI287" s="27">
        <v>-7.404020820736843</v>
      </c>
      <c r="FJ287" s="27">
        <v>-7.404020820736843</v>
      </c>
      <c r="FK287" s="27">
        <v>-7.278908000736843</v>
      </c>
      <c r="FL287" s="27">
        <v>-7.278908000736843</v>
      </c>
      <c r="FM287" s="27">
        <v>-7.278908000736843</v>
      </c>
      <c r="FN287" s="27">
        <v>-7.278908000736843</v>
      </c>
      <c r="FO287" s="27">
        <v>-7.1851783687368425</v>
      </c>
      <c r="FP287" s="27">
        <v>-7.1851783687368425</v>
      </c>
      <c r="FQ287" s="27">
        <v>-7.1851783687368425</v>
      </c>
      <c r="FR287" s="27">
        <v>-7.1851783687368425</v>
      </c>
      <c r="FS287" s="28">
        <v>-7.9932876197368428</v>
      </c>
      <c r="FT287" s="28">
        <v>-7.9932876197368428</v>
      </c>
      <c r="FU287" s="28">
        <v>-7.9932876197368428</v>
      </c>
      <c r="FV287" s="28">
        <v>-7.9932876197368428</v>
      </c>
      <c r="FW287" s="28">
        <v>-7.9731706727368428</v>
      </c>
      <c r="FX287" s="28">
        <v>-7.9731706727368428</v>
      </c>
      <c r="FY287" s="28">
        <v>-7.9731706727368428</v>
      </c>
      <c r="FZ287" s="28">
        <v>-7.9731706727368428</v>
      </c>
      <c r="GA287" s="28">
        <v>-7.9491595497368426</v>
      </c>
      <c r="GB287" s="28">
        <v>-7.9491595497368426</v>
      </c>
      <c r="GC287" s="28">
        <v>-7.9491595497368426</v>
      </c>
      <c r="GD287" s="28">
        <v>-7.9491595497368426</v>
      </c>
      <c r="GE287" s="28">
        <v>-7.9214602057368424</v>
      </c>
      <c r="GF287" s="28">
        <v>-7.9214602057368424</v>
      </c>
      <c r="GG287" s="28">
        <v>-7.9214602057368424</v>
      </c>
      <c r="GH287" s="28">
        <v>-7.9214602057368424</v>
      </c>
      <c r="GI287" s="28">
        <v>-7.8882173247368428</v>
      </c>
      <c r="GJ287" s="28">
        <v>-7.8882173247368428</v>
      </c>
      <c r="GK287" s="28">
        <v>-7.8882173247368428</v>
      </c>
      <c r="GL287" s="28">
        <v>-7.8882173247368428</v>
      </c>
      <c r="GM287" s="28">
        <v>-7.8497165817368426</v>
      </c>
      <c r="GN287" s="28">
        <v>-7.8497165817368426</v>
      </c>
      <c r="GO287" s="28">
        <v>-7.8497165817368426</v>
      </c>
      <c r="GP287" s="28">
        <v>-7.8497165817368426</v>
      </c>
      <c r="GQ287" s="28">
        <v>-7.8054934587368425</v>
      </c>
      <c r="GR287" s="28">
        <v>-7.8054934587368425</v>
      </c>
      <c r="GS287" s="28">
        <v>-7.8054934587368425</v>
      </c>
      <c r="GT287" s="28">
        <v>-7.8054934587368425</v>
      </c>
      <c r="GU287" s="28">
        <v>-7.7554249687368424</v>
      </c>
      <c r="GV287" s="28">
        <v>-7.7554249687368424</v>
      </c>
      <c r="GW287" s="28">
        <v>-7.7554249687368424</v>
      </c>
      <c r="GX287" s="28">
        <v>-7.7554249687368424</v>
      </c>
      <c r="GY287" s="28">
        <v>-7.7015897437368421</v>
      </c>
      <c r="GZ287" s="28">
        <v>-7.7015897437368421</v>
      </c>
      <c r="HA287" s="28">
        <v>-7.7015897437368421</v>
      </c>
      <c r="HB287" s="28">
        <v>-7.7015897437368421</v>
      </c>
      <c r="HC287" s="28">
        <v>-7.6412928087368428</v>
      </c>
      <c r="HD287" s="28">
        <v>-7.6412928087368428</v>
      </c>
      <c r="HE287" s="28">
        <v>-7.6412928087368428</v>
      </c>
      <c r="HF287" s="28">
        <v>-7.6412928087368428</v>
      </c>
      <c r="HG287" s="28">
        <v>-7.2484566687368428</v>
      </c>
      <c r="HH287" s="28">
        <v>-7.2484566687368428</v>
      </c>
      <c r="HI287" s="28">
        <v>-7.2484566687368428</v>
      </c>
      <c r="HJ287" s="28">
        <v>-7.2484566687368428</v>
      </c>
      <c r="HK287" s="28">
        <v>-6.5367440067368427</v>
      </c>
      <c r="HL287" s="28">
        <v>-6.5367440067368427</v>
      </c>
      <c r="HM287" s="28">
        <v>-6.5367440067368427</v>
      </c>
      <c r="HN287" s="28">
        <v>-6.5367440067368427</v>
      </c>
      <c r="HO287" s="28">
        <v>-6.4227397767368419</v>
      </c>
      <c r="HP287" s="28">
        <v>-6.4227397767368419</v>
      </c>
      <c r="HQ287" s="28">
        <v>-6.4227397767368419</v>
      </c>
      <c r="HR287" s="28">
        <v>-6.4227397767368419</v>
      </c>
      <c r="HS287" s="28">
        <v>-6.388435870736842</v>
      </c>
      <c r="HT287" s="28">
        <v>-6.388435870736842</v>
      </c>
      <c r="HU287" s="28">
        <v>-6.388435870736842</v>
      </c>
      <c r="HV287" s="28">
        <v>-6.388435870736842</v>
      </c>
      <c r="HW287" s="29">
        <v>-7.9932876197368428</v>
      </c>
      <c r="HX287" s="29">
        <v>-7.9932876197368428</v>
      </c>
      <c r="HY287" s="29">
        <v>-7.9932876197368428</v>
      </c>
      <c r="HZ287" s="29">
        <v>-7.9932876197368428</v>
      </c>
      <c r="IA287" s="29">
        <v>-7.9741916717368424</v>
      </c>
      <c r="IB287" s="29">
        <v>-7.9741916717368424</v>
      </c>
      <c r="IC287" s="29">
        <v>-7.9741916717368424</v>
      </c>
      <c r="ID287" s="29">
        <v>-7.9741916717368424</v>
      </c>
      <c r="IE287" s="29">
        <v>-7.9431609577368425</v>
      </c>
      <c r="IF287" s="29">
        <v>-7.9431609577368425</v>
      </c>
      <c r="IG287" s="29">
        <v>-7.9431609577368425</v>
      </c>
      <c r="IH287" s="29">
        <v>-7.9431609577368425</v>
      </c>
      <c r="II287" s="29">
        <v>-7.9119348847368425</v>
      </c>
      <c r="IJ287" s="29">
        <v>-7.9119348847368425</v>
      </c>
      <c r="IK287" s="29">
        <v>-7.9119348847368425</v>
      </c>
      <c r="IL287" s="29">
        <v>-7.9119348847368425</v>
      </c>
      <c r="IM287" s="29">
        <v>-7.8765134077368426</v>
      </c>
      <c r="IN287" s="29">
        <v>-7.8765134077368426</v>
      </c>
      <c r="IO287" s="29">
        <v>-7.8765134077368426</v>
      </c>
      <c r="IP287" s="29">
        <v>-7.8765134077368426</v>
      </c>
      <c r="IQ287" s="29">
        <v>-7.8356304907368424</v>
      </c>
      <c r="IR287" s="29">
        <v>-7.8356304907368424</v>
      </c>
      <c r="IS287" s="29">
        <v>-7.8356304907368424</v>
      </c>
      <c r="IT287" s="29">
        <v>-7.8356304907368424</v>
      </c>
      <c r="IU287" s="29">
        <v>-7.7871079937368428</v>
      </c>
      <c r="IV287" s="29">
        <v>-7.7871079937368428</v>
      </c>
      <c r="IW287" s="29">
        <v>-7.7871079937368428</v>
      </c>
      <c r="IX287" s="29">
        <v>-7.7871079937368428</v>
      </c>
      <c r="IY287" s="29">
        <v>-7.7325961667368421</v>
      </c>
      <c r="IZ287" s="29">
        <v>-7.7325961667368421</v>
      </c>
      <c r="JA287" s="29">
        <v>-7.7325961667368421</v>
      </c>
      <c r="JB287" s="29">
        <v>-7.7325961667368421</v>
      </c>
      <c r="JC287" s="29">
        <v>-7.6657449337368426</v>
      </c>
      <c r="JD287" s="29">
        <v>-7.6657449337368426</v>
      </c>
      <c r="JE287" s="29">
        <v>-7.6657449337368426</v>
      </c>
      <c r="JF287" s="29">
        <v>-7.6657449337368426</v>
      </c>
      <c r="JG287" s="29">
        <v>-7.4860366377368424</v>
      </c>
      <c r="JH287" s="29">
        <v>-7.4860366377368424</v>
      </c>
      <c r="JI287" s="29">
        <v>-7.4860366377368424</v>
      </c>
      <c r="JJ287" s="29">
        <v>-7.4860366377368424</v>
      </c>
      <c r="JK287" s="29">
        <v>-6.6992210357368425</v>
      </c>
      <c r="JL287" s="29">
        <v>-6.6992210357368425</v>
      </c>
      <c r="JM287" s="29">
        <v>-6.6992210357368425</v>
      </c>
      <c r="JN287" s="29">
        <v>-6.6992210357368425</v>
      </c>
      <c r="JO287" s="29">
        <v>-6.5305318197368427</v>
      </c>
      <c r="JP287" s="29">
        <v>-6.5305318197368427</v>
      </c>
      <c r="JQ287" s="29">
        <v>-6.5305318197368427</v>
      </c>
      <c r="JR287" s="29">
        <v>-6.5305318197368427</v>
      </c>
      <c r="JS287" s="29">
        <v>-6.4804628317368422</v>
      </c>
      <c r="JT287" s="29">
        <v>-6.4804628317368422</v>
      </c>
      <c r="JU287" s="29">
        <v>-6.4804628317368422</v>
      </c>
      <c r="JV287" s="29">
        <v>-6.4804628317368422</v>
      </c>
      <c r="JW287" s="29">
        <v>-6.5047615987368426</v>
      </c>
      <c r="JX287" s="29">
        <v>-6.5047615987368426</v>
      </c>
      <c r="JY287" s="29">
        <v>-6.5047615987368426</v>
      </c>
      <c r="JZ287" s="29">
        <v>-6.5047615987368426</v>
      </c>
    </row>
    <row r="288" spans="1:286" ht="15" thickBot="1" x14ac:dyDescent="0.4">
      <c r="A288" s="2"/>
      <c r="B288" s="74" t="s">
        <v>646</v>
      </c>
      <c r="C288" s="74" t="s">
        <v>646</v>
      </c>
      <c r="D288" s="74" t="s">
        <v>851</v>
      </c>
      <c r="E288" s="87">
        <v>392426</v>
      </c>
      <c r="F288" s="84">
        <v>407533</v>
      </c>
      <c r="G288" s="22">
        <v>29.835354910526316</v>
      </c>
      <c r="H288" s="22">
        <v>12.812764260071798</v>
      </c>
      <c r="I288" s="22">
        <v>9.3467331419462933</v>
      </c>
      <c r="J288" s="22">
        <v>16.33143053279057</v>
      </c>
      <c r="K288" s="22">
        <v>29.827860947526315</v>
      </c>
      <c r="L288" s="22">
        <v>12.56432963289515</v>
      </c>
      <c r="M288" s="22">
        <v>9.1655035402532974</v>
      </c>
      <c r="N288" s="22">
        <v>15.860136003830455</v>
      </c>
      <c r="O288" s="22">
        <v>29.873087317526316</v>
      </c>
      <c r="P288" s="22">
        <v>12.347495314489422</v>
      </c>
      <c r="Q288" s="22">
        <v>9.0073259238532284</v>
      </c>
      <c r="R288" s="22">
        <v>15.634572158640646</v>
      </c>
      <c r="S288" s="22">
        <v>29.944253958526314</v>
      </c>
      <c r="T288" s="22">
        <v>12.07559462338928</v>
      </c>
      <c r="U288" s="22">
        <v>8.8089781552344402</v>
      </c>
      <c r="V288" s="22">
        <v>15.29030929207792</v>
      </c>
      <c r="W288" s="22">
        <v>30.024072628526316</v>
      </c>
      <c r="X288" s="22">
        <v>11.788707202388407</v>
      </c>
      <c r="Y288" s="22">
        <v>8.5996977758058932</v>
      </c>
      <c r="Z288" s="22">
        <v>14.989789411863878</v>
      </c>
      <c r="AA288" s="22">
        <v>30.110423638526314</v>
      </c>
      <c r="AB288" s="22">
        <v>11.550868456176648</v>
      </c>
      <c r="AC288" s="22">
        <v>8.4261977217555781</v>
      </c>
      <c r="AD288" s="22">
        <v>14.615016940688804</v>
      </c>
      <c r="AE288" s="22">
        <v>30.200918649526315</v>
      </c>
      <c r="AF288" s="22">
        <v>11.465164737838681</v>
      </c>
      <c r="AG288" s="22">
        <v>8.3636780524384893</v>
      </c>
      <c r="AH288" s="22">
        <v>14.288063475930512</v>
      </c>
      <c r="AI288" s="22">
        <v>30.301819622526317</v>
      </c>
      <c r="AJ288" s="22">
        <v>11.370035155168411</v>
      </c>
      <c r="AK288" s="22">
        <v>8.2942823463226301</v>
      </c>
      <c r="AL288" s="22">
        <v>13.895447950130118</v>
      </c>
      <c r="AM288" s="22">
        <v>30.412304239526314</v>
      </c>
      <c r="AN288" s="22">
        <v>11.265690048234628</v>
      </c>
      <c r="AO288" s="22">
        <v>8.218164043559721</v>
      </c>
      <c r="AP288" s="22">
        <v>13.474948169898664</v>
      </c>
      <c r="AQ288" s="22">
        <v>30.541145798526316</v>
      </c>
      <c r="AR288" s="22">
        <v>11.145543143633596</v>
      </c>
      <c r="AS288" s="22">
        <v>8.130518549399163</v>
      </c>
      <c r="AT288" s="22">
        <v>12.994490353300105</v>
      </c>
      <c r="AU288" s="22">
        <v>31.101327295526314</v>
      </c>
      <c r="AV288" s="22">
        <v>10.679649750972036</v>
      </c>
      <c r="AW288" s="22">
        <v>7.7906558058557023</v>
      </c>
      <c r="AX288" s="22">
        <v>11.284794135334668</v>
      </c>
      <c r="AY288" s="22">
        <v>31.532072669526315</v>
      </c>
      <c r="AZ288" s="22">
        <v>10.811930648290941</v>
      </c>
      <c r="BA288" s="22">
        <v>7.8871528787683731</v>
      </c>
      <c r="BB288" s="22">
        <v>10.402167324997183</v>
      </c>
      <c r="BC288" s="22">
        <v>31.806117522526314</v>
      </c>
      <c r="BD288" s="22">
        <v>11.408938208202372</v>
      </c>
      <c r="BE288" s="22">
        <v>8.322661581882949</v>
      </c>
      <c r="BF288" s="22">
        <v>10.157297987048842</v>
      </c>
      <c r="BG288" s="22">
        <v>32.009737781526312</v>
      </c>
      <c r="BH288" s="22">
        <v>11.508100404378824</v>
      </c>
      <c r="BI288" s="22">
        <v>8.394999023407486</v>
      </c>
      <c r="BJ288" s="22">
        <v>10.210540597851701</v>
      </c>
      <c r="BK288" s="25">
        <v>29.834862346526315</v>
      </c>
      <c r="BL288" s="25">
        <v>12.812764260071798</v>
      </c>
      <c r="BM288" s="25">
        <v>9.3467331419462933</v>
      </c>
      <c r="BN288" s="25">
        <v>16.33143053279057</v>
      </c>
      <c r="BO288" s="25">
        <v>29.829866281526314</v>
      </c>
      <c r="BP288" s="25">
        <v>12.600116500171575</v>
      </c>
      <c r="BQ288" s="25">
        <v>9.1916095616886064</v>
      </c>
      <c r="BR288" s="25">
        <v>16.077130373257013</v>
      </c>
      <c r="BS288" s="25">
        <v>29.866290701526314</v>
      </c>
      <c r="BT288" s="25">
        <v>12.240297323726923</v>
      </c>
      <c r="BU288" s="25">
        <v>8.9291264820565601</v>
      </c>
      <c r="BV288" s="25">
        <v>15.915446598760109</v>
      </c>
      <c r="BW288" s="25">
        <v>29.914700176526317</v>
      </c>
      <c r="BX288" s="25">
        <v>11.87521322221796</v>
      </c>
      <c r="BY288" s="25">
        <v>8.6628027128910485</v>
      </c>
      <c r="BZ288" s="25">
        <v>15.709498850255716</v>
      </c>
      <c r="CA288" s="25">
        <v>29.965295809526314</v>
      </c>
      <c r="CB288" s="25">
        <v>11.542744049758982</v>
      </c>
      <c r="CC288" s="25">
        <v>8.4202710803859802</v>
      </c>
      <c r="CD288" s="25">
        <v>15.572725362389454</v>
      </c>
      <c r="CE288" s="25">
        <v>30.024300467526317</v>
      </c>
      <c r="CF288" s="25">
        <v>11.252713065411886</v>
      </c>
      <c r="CG288" s="25">
        <v>8.2086975152626405</v>
      </c>
      <c r="CH288" s="25">
        <v>15.32865046964225</v>
      </c>
      <c r="CI288" s="25">
        <v>30.097843658526315</v>
      </c>
      <c r="CJ288" s="25">
        <v>11.077176125627792</v>
      </c>
      <c r="CK288" s="25">
        <v>8.080645761604087</v>
      </c>
      <c r="CL288" s="25">
        <v>15.088132176232053</v>
      </c>
      <c r="CM288" s="25">
        <v>30.184864226526315</v>
      </c>
      <c r="CN288" s="25">
        <v>11.010158427805631</v>
      </c>
      <c r="CO288" s="25">
        <v>8.031757284097063</v>
      </c>
      <c r="CP288" s="25">
        <v>14.774445837138218</v>
      </c>
      <c r="CQ288" s="25">
        <v>30.284853313526316</v>
      </c>
      <c r="CR288" s="25">
        <v>10.932890229811461</v>
      </c>
      <c r="CS288" s="25">
        <v>7.9753912094271993</v>
      </c>
      <c r="CT288" s="25">
        <v>14.413679364521059</v>
      </c>
      <c r="CU288" s="25">
        <v>30.398294723526316</v>
      </c>
      <c r="CV288" s="25">
        <v>10.855792928261339</v>
      </c>
      <c r="CW288" s="25">
        <v>7.9191498013339601</v>
      </c>
      <c r="CX288" s="25">
        <v>14.046290177561675</v>
      </c>
      <c r="CY288" s="25">
        <v>30.667446824526316</v>
      </c>
      <c r="CZ288" s="25">
        <v>10.623817437834836</v>
      </c>
      <c r="DA288" s="25">
        <v>7.7499269107477806</v>
      </c>
      <c r="DB288" s="25">
        <v>12.93836015875566</v>
      </c>
      <c r="DC288" s="25">
        <v>30.897019674526316</v>
      </c>
      <c r="DD288" s="25">
        <v>10.679986497930875</v>
      </c>
      <c r="DE288" s="25">
        <v>7.7909014580738134</v>
      </c>
      <c r="DF288" s="25">
        <v>12.213104891259883</v>
      </c>
      <c r="DG288" s="25">
        <v>31.064048797526315</v>
      </c>
      <c r="DH288" s="25">
        <v>11.392279590196791</v>
      </c>
      <c r="DI288" s="25">
        <v>8.3105093519775721</v>
      </c>
      <c r="DJ288" s="25">
        <v>11.808857696138052</v>
      </c>
      <c r="DK288" s="25">
        <v>31.193655121526316</v>
      </c>
      <c r="DL288" s="25">
        <v>11.847156627165592</v>
      </c>
      <c r="DM288" s="25">
        <v>8.6423358174184344</v>
      </c>
      <c r="DN288" s="25">
        <v>11.527767281597308</v>
      </c>
      <c r="DO288" s="27">
        <v>29.835354910526316</v>
      </c>
      <c r="DP288" s="27">
        <v>12.812764260071798</v>
      </c>
      <c r="DQ288" s="27">
        <v>9.3467331419462933</v>
      </c>
      <c r="DR288" s="27">
        <v>16.33143053279057</v>
      </c>
      <c r="DS288" s="27">
        <v>29.827640187526313</v>
      </c>
      <c r="DT288" s="27">
        <v>12.563464629160263</v>
      </c>
      <c r="DU288" s="27">
        <v>9.1648725320717173</v>
      </c>
      <c r="DV288" s="27">
        <v>15.860207088177182</v>
      </c>
      <c r="DW288" s="27">
        <v>29.873860553526313</v>
      </c>
      <c r="DX288" s="27">
        <v>12.347273924367366</v>
      </c>
      <c r="DY288" s="27">
        <v>9.0071644228414929</v>
      </c>
      <c r="DZ288" s="27">
        <v>15.634296445281638</v>
      </c>
      <c r="EA288" s="27">
        <v>29.944596996526315</v>
      </c>
      <c r="EB288" s="27">
        <v>12.076085724074241</v>
      </c>
      <c r="EC288" s="27">
        <v>8.8093364063467678</v>
      </c>
      <c r="ED288" s="27">
        <v>15.290069938168459</v>
      </c>
      <c r="EE288" s="27">
        <v>30.024328013526315</v>
      </c>
      <c r="EF288" s="27">
        <v>11.788839333090674</v>
      </c>
      <c r="EG288" s="27">
        <v>8.5997941633136072</v>
      </c>
      <c r="EH288" s="27">
        <v>14.989607486840812</v>
      </c>
      <c r="EI288" s="27">
        <v>30.111033022526314</v>
      </c>
      <c r="EJ288" s="27">
        <v>11.54911019978262</v>
      </c>
      <c r="EK288" s="27">
        <v>8.4249150981954681</v>
      </c>
      <c r="EL288" s="27">
        <v>14.614698153220614</v>
      </c>
      <c r="EM288" s="27">
        <v>30.202117324526316</v>
      </c>
      <c r="EN288" s="27">
        <v>11.465289468024672</v>
      </c>
      <c r="EO288" s="27">
        <v>8.3637690413726133</v>
      </c>
      <c r="EP288" s="27">
        <v>14.287396982741113</v>
      </c>
      <c r="EQ288" s="27">
        <v>30.302977385526315</v>
      </c>
      <c r="ER288" s="27">
        <v>11.371316515422908</v>
      </c>
      <c r="ES288" s="27">
        <v>8.2952170807885413</v>
      </c>
      <c r="ET288" s="27">
        <v>13.894793796124665</v>
      </c>
      <c r="EU288" s="27">
        <v>30.411410989526317</v>
      </c>
      <c r="EV288" s="27">
        <v>11.266553747013385</v>
      </c>
      <c r="EW288" s="27">
        <v>8.218794099793973</v>
      </c>
      <c r="EX288" s="27">
        <v>13.475339318845123</v>
      </c>
      <c r="EY288" s="27">
        <v>30.530349753526316</v>
      </c>
      <c r="EZ288" s="27">
        <v>11.153337915473315</v>
      </c>
      <c r="FA288" s="27">
        <v>8.136204726933487</v>
      </c>
      <c r="FB288" s="27">
        <v>13.035861462718961</v>
      </c>
      <c r="FC288" s="27">
        <v>31.038247860526315</v>
      </c>
      <c r="FD288" s="27">
        <v>10.712533021904788</v>
      </c>
      <c r="FE288" s="27">
        <v>7.8146436941836361</v>
      </c>
      <c r="FF288" s="27">
        <v>11.464012569815697</v>
      </c>
      <c r="FG288" s="27">
        <v>31.402199290526315</v>
      </c>
      <c r="FH288" s="27">
        <v>10.857326237021171</v>
      </c>
      <c r="FI288" s="27">
        <v>7.9202683287267588</v>
      </c>
      <c r="FJ288" s="27">
        <v>10.645504499095438</v>
      </c>
      <c r="FK288" s="27">
        <v>31.635474274526317</v>
      </c>
      <c r="FL288" s="27">
        <v>11.438908154747494</v>
      </c>
      <c r="FM288" s="27">
        <v>8.3445242406308804</v>
      </c>
      <c r="FN288" s="27">
        <v>10.404151919949477</v>
      </c>
      <c r="FO288" s="27">
        <v>31.796097406526314</v>
      </c>
      <c r="FP288" s="27">
        <v>11.580506821900077</v>
      </c>
      <c r="FQ288" s="27">
        <v>8.4478184969105197</v>
      </c>
      <c r="FR288" s="27">
        <v>10.450237750103959</v>
      </c>
      <c r="FS288" s="28">
        <v>29.835659844526315</v>
      </c>
      <c r="FT288" s="28">
        <v>12.812764260071798</v>
      </c>
      <c r="FU288" s="28">
        <v>9.3467331419462933</v>
      </c>
      <c r="FV288" s="28">
        <v>16.33143053279057</v>
      </c>
      <c r="FW288" s="28">
        <v>29.826775501526313</v>
      </c>
      <c r="FX288" s="28">
        <v>12.668315563674883</v>
      </c>
      <c r="FY288" s="28">
        <v>9.2413598290124579</v>
      </c>
      <c r="FZ288" s="28">
        <v>15.852772984122442</v>
      </c>
      <c r="GA288" s="28">
        <v>29.878844667526316</v>
      </c>
      <c r="GB288" s="28">
        <v>12.524296874882921</v>
      </c>
      <c r="GC288" s="28">
        <v>9.1363002006396563</v>
      </c>
      <c r="GD288" s="28">
        <v>15.630232702984415</v>
      </c>
      <c r="GE288" s="28">
        <v>29.964868026526315</v>
      </c>
      <c r="GF288" s="28">
        <v>12.32516610903755</v>
      </c>
      <c r="GG288" s="28">
        <v>8.991037079354566</v>
      </c>
      <c r="GH288" s="28">
        <v>15.28917015333333</v>
      </c>
      <c r="GI288" s="28">
        <v>30.067258716526315</v>
      </c>
      <c r="GJ288" s="28">
        <v>12.126028571418882</v>
      </c>
      <c r="GK288" s="28">
        <v>8.8457690181551349</v>
      </c>
      <c r="GL288" s="28">
        <v>15.008442238511423</v>
      </c>
      <c r="GM288" s="28">
        <v>30.189229870526315</v>
      </c>
      <c r="GN288" s="28">
        <v>11.917928591829304</v>
      </c>
      <c r="GO288" s="28">
        <v>8.6939629803175702</v>
      </c>
      <c r="GP288" s="28">
        <v>14.64809405354872</v>
      </c>
      <c r="GQ288" s="28">
        <v>30.328036316526315</v>
      </c>
      <c r="GR288" s="28">
        <v>11.758324666772861</v>
      </c>
      <c r="GS288" s="28">
        <v>8.577534139075361</v>
      </c>
      <c r="GT288" s="28">
        <v>14.322578986195253</v>
      </c>
      <c r="GU288" s="28">
        <v>30.478516441526317</v>
      </c>
      <c r="GV288" s="28">
        <v>11.610473154289537</v>
      </c>
      <c r="GW288" s="28">
        <v>8.4696785191822155</v>
      </c>
      <c r="GX288" s="28">
        <v>13.928959462610161</v>
      </c>
      <c r="GY288" s="28">
        <v>30.645053846526316</v>
      </c>
      <c r="GZ288" s="28">
        <v>11.463691581988602</v>
      </c>
      <c r="HA288" s="28">
        <v>8.3626034057558769</v>
      </c>
      <c r="HB288" s="28">
        <v>13.556377791203495</v>
      </c>
      <c r="HC288" s="28">
        <v>30.842957291526314</v>
      </c>
      <c r="HD288" s="28">
        <v>11.320278966907559</v>
      </c>
      <c r="HE288" s="28">
        <v>8.2579858997171236</v>
      </c>
      <c r="HF288" s="28">
        <v>13.186605857085732</v>
      </c>
      <c r="HG288" s="28">
        <v>31.602229243526317</v>
      </c>
      <c r="HH288" s="28">
        <v>10.428910446597893</v>
      </c>
      <c r="HI288" s="28">
        <v>7.6077449742340164</v>
      </c>
      <c r="HJ288" s="28">
        <v>10.700867760030803</v>
      </c>
      <c r="HK288" s="28">
        <v>32.352105207526314</v>
      </c>
      <c r="HL288" s="28">
        <v>9.1942401067515096</v>
      </c>
      <c r="HM288" s="28">
        <v>6.707070151020214</v>
      </c>
      <c r="HN288" s="28">
        <v>5.2007701269424658</v>
      </c>
      <c r="HO288" s="28">
        <v>32.823283638526313</v>
      </c>
      <c r="HP288" s="28">
        <v>8.2782054021736133</v>
      </c>
      <c r="HQ288" s="28">
        <v>6.0388355875285091</v>
      </c>
      <c r="HR288" s="28">
        <v>0.73948402311044958</v>
      </c>
      <c r="HS288" s="28">
        <v>33.090647843526312</v>
      </c>
      <c r="HT288" s="28">
        <v>7.5135469180849821</v>
      </c>
      <c r="HU288" s="28">
        <v>5.4810278693475158</v>
      </c>
      <c r="HV288" s="28">
        <v>-2.4172351431230439</v>
      </c>
      <c r="HW288" s="29">
        <v>29.835659844526315</v>
      </c>
      <c r="HX288" s="29">
        <v>12.812764260071798</v>
      </c>
      <c r="HY288" s="29">
        <v>9.3467331419462933</v>
      </c>
      <c r="HZ288" s="29">
        <v>16.33143053279057</v>
      </c>
      <c r="IA288" s="29">
        <v>29.809988068526316</v>
      </c>
      <c r="IB288" s="29">
        <v>12.582023058118343</v>
      </c>
      <c r="IC288" s="29">
        <v>9.1784106476168148</v>
      </c>
      <c r="ID288" s="29">
        <v>15.91003907078864</v>
      </c>
      <c r="IE288" s="29">
        <v>29.879413205526316</v>
      </c>
      <c r="IF288" s="29">
        <v>12.323055064683366</v>
      </c>
      <c r="IG288" s="29">
        <v>8.9894971018892136</v>
      </c>
      <c r="IH288" s="29">
        <v>15.598888564575528</v>
      </c>
      <c r="II288" s="29">
        <v>29.955873704526315</v>
      </c>
      <c r="IJ288" s="29">
        <v>12.025743597864198</v>
      </c>
      <c r="IK288" s="29">
        <v>8.7726125261650516</v>
      </c>
      <c r="IL288" s="29">
        <v>15.264793657514154</v>
      </c>
      <c r="IM288" s="29">
        <v>30.050445292526316</v>
      </c>
      <c r="IN288" s="29">
        <v>11.763998282724307</v>
      </c>
      <c r="IO288" s="29">
        <v>8.581672962920992</v>
      </c>
      <c r="IP288" s="29">
        <v>15.016298354704071</v>
      </c>
      <c r="IQ288" s="29">
        <v>30.149461498526314</v>
      </c>
      <c r="IR288" s="29">
        <v>11.445575884176476</v>
      </c>
      <c r="IS288" s="29">
        <v>8.3493882564178268</v>
      </c>
      <c r="IT288" s="29">
        <v>14.713262775047138</v>
      </c>
      <c r="IU288" s="29">
        <v>30.267409105526315</v>
      </c>
      <c r="IV288" s="29">
        <v>11.310989175095798</v>
      </c>
      <c r="IW288" s="29">
        <v>8.2512091259276179</v>
      </c>
      <c r="IX288" s="29">
        <v>14.439789607616753</v>
      </c>
      <c r="IY288" s="29">
        <v>30.402991332526316</v>
      </c>
      <c r="IZ288" s="29">
        <v>11.224777165249508</v>
      </c>
      <c r="JA288" s="29">
        <v>8.1883186650318986</v>
      </c>
      <c r="JB288" s="29">
        <v>14.112293733209121</v>
      </c>
      <c r="JC288" s="29">
        <v>30.562798012526315</v>
      </c>
      <c r="JD288" s="29">
        <v>11.127557758492227</v>
      </c>
      <c r="JE288" s="29">
        <v>8.1173984613401515</v>
      </c>
      <c r="JF288" s="29">
        <v>13.642256412693214</v>
      </c>
      <c r="JG288" s="29">
        <v>30.786039652526316</v>
      </c>
      <c r="JH288" s="29">
        <v>10.897608668409626</v>
      </c>
      <c r="JI288" s="29">
        <v>7.9496538015922793</v>
      </c>
      <c r="JJ288" s="29">
        <v>12.338883806129159</v>
      </c>
      <c r="JK288" s="29">
        <v>31.623893722526315</v>
      </c>
      <c r="JL288" s="29">
        <v>11.14349202550461</v>
      </c>
      <c r="JM288" s="29">
        <v>8.1290222872807707</v>
      </c>
      <c r="JN288" s="29">
        <v>6.2392772639153264</v>
      </c>
      <c r="JO288" s="29">
        <v>32.212551448526312</v>
      </c>
      <c r="JP288" s="29">
        <v>9.9063579011383851</v>
      </c>
      <c r="JQ288" s="29">
        <v>7.2265501675617969</v>
      </c>
      <c r="JR288" s="29">
        <v>1.2579558854830779</v>
      </c>
      <c r="JS288" s="29">
        <v>32.473875963526318</v>
      </c>
      <c r="JT288" s="29">
        <v>9.1782920548138485</v>
      </c>
      <c r="JU288" s="29">
        <v>6.6954362691685247</v>
      </c>
      <c r="JV288" s="29">
        <v>-1.7483138540759739</v>
      </c>
      <c r="JW288" s="29">
        <v>32.454038101526315</v>
      </c>
      <c r="JX288" s="29">
        <v>9.1061277052833329</v>
      </c>
      <c r="JY288" s="29">
        <v>6.6427933808945401</v>
      </c>
      <c r="JZ288" s="29">
        <v>-1.1327574525998969</v>
      </c>
    </row>
    <row r="289" spans="1:286" ht="15" thickBot="1" x14ac:dyDescent="0.4">
      <c r="A289" s="2"/>
      <c r="B289" s="74" t="s">
        <v>464</v>
      </c>
      <c r="C289" s="74" t="s">
        <v>464</v>
      </c>
      <c r="D289" s="74" t="s">
        <v>856</v>
      </c>
      <c r="E289" s="87">
        <v>378952</v>
      </c>
      <c r="F289" s="84">
        <v>392177</v>
      </c>
      <c r="G289" s="22">
        <v>30.686890157000001</v>
      </c>
      <c r="H289" s="22">
        <v>9.2490626246509748</v>
      </c>
      <c r="I289" s="22">
        <v>6.7470624145610874</v>
      </c>
      <c r="J289" s="22">
        <v>16.23976964913869</v>
      </c>
      <c r="K289" s="22">
        <v>30.679470593000001</v>
      </c>
      <c r="L289" s="22">
        <v>9.1752343118993149</v>
      </c>
      <c r="M289" s="22">
        <v>6.6932056882838147</v>
      </c>
      <c r="N289" s="22">
        <v>16.016487637524214</v>
      </c>
      <c r="O289" s="22">
        <v>30.735008184000002</v>
      </c>
      <c r="P289" s="22">
        <v>9.0350329306395292</v>
      </c>
      <c r="Q289" s="22">
        <v>6.5909307326092499</v>
      </c>
      <c r="R289" s="22">
        <v>15.63512126726177</v>
      </c>
      <c r="S289" s="22">
        <v>30.820897269</v>
      </c>
      <c r="T289" s="22">
        <v>8.8738712865352163</v>
      </c>
      <c r="U289" s="22">
        <v>6.4733655570089699</v>
      </c>
      <c r="V289" s="22">
        <v>15.153465847306114</v>
      </c>
      <c r="W289" s="22">
        <v>30.917506579000001</v>
      </c>
      <c r="X289" s="22">
        <v>8.7266655963349269</v>
      </c>
      <c r="Y289" s="22">
        <v>6.3659810554798346</v>
      </c>
      <c r="Z289" s="22">
        <v>15.089260035316562</v>
      </c>
      <c r="AA289" s="22">
        <v>31.021875247000001</v>
      </c>
      <c r="AB289" s="22">
        <v>8.5499483300253427</v>
      </c>
      <c r="AC289" s="22">
        <v>6.2370682700540394</v>
      </c>
      <c r="AD289" s="22">
        <v>14.648814528396356</v>
      </c>
      <c r="AE289" s="22">
        <v>31.132335419</v>
      </c>
      <c r="AF289" s="22">
        <v>8.3908537470181397</v>
      </c>
      <c r="AG289" s="22">
        <v>6.1210109867454312</v>
      </c>
      <c r="AH289" s="22">
        <v>14.123434378803529</v>
      </c>
      <c r="AI289" s="22">
        <v>31.254479468</v>
      </c>
      <c r="AJ289" s="22">
        <v>8.2943897986537696</v>
      </c>
      <c r="AK289" s="22">
        <v>6.0506418794334396</v>
      </c>
      <c r="AL289" s="22">
        <v>13.811449053527564</v>
      </c>
      <c r="AM289" s="22">
        <v>31.383921641000001</v>
      </c>
      <c r="AN289" s="22">
        <v>8.1480958535552279</v>
      </c>
      <c r="AO289" s="22">
        <v>5.9439224832622539</v>
      </c>
      <c r="AP289" s="22">
        <v>13.291736262024505</v>
      </c>
      <c r="AQ289" s="22">
        <v>31.525952010000001</v>
      </c>
      <c r="AR289" s="22">
        <v>8.0252900421970228</v>
      </c>
      <c r="AS289" s="22">
        <v>5.8543373536409806</v>
      </c>
      <c r="AT289" s="22">
        <v>12.85930579953364</v>
      </c>
      <c r="AU289" s="22">
        <v>32.045982565999999</v>
      </c>
      <c r="AV289" s="22">
        <v>7.4717389799891176</v>
      </c>
      <c r="AW289" s="22">
        <v>5.4505295605778157</v>
      </c>
      <c r="AX289" s="22">
        <v>11.276115998120062</v>
      </c>
      <c r="AY289" s="22">
        <v>32.430789388000001</v>
      </c>
      <c r="AZ289" s="22">
        <v>7.2037616245421017</v>
      </c>
      <c r="BA289" s="22">
        <v>5.2550438106953221</v>
      </c>
      <c r="BB289" s="22">
        <v>10.452268928140327</v>
      </c>
      <c r="BC289" s="22">
        <v>32.668891703</v>
      </c>
      <c r="BD289" s="22">
        <v>7.2439969029672691</v>
      </c>
      <c r="BE289" s="22">
        <v>5.2843948861306114</v>
      </c>
      <c r="BF289" s="22">
        <v>10.425971875726653</v>
      </c>
      <c r="BG289" s="22">
        <v>32.827077850000002</v>
      </c>
      <c r="BH289" s="22">
        <v>7.3497725007642867</v>
      </c>
      <c r="BI289" s="22">
        <v>5.3615567120622334</v>
      </c>
      <c r="BJ289" s="22">
        <v>10.630873701442418</v>
      </c>
      <c r="BK289" s="25">
        <v>30.686429939</v>
      </c>
      <c r="BL289" s="25">
        <v>9.2490626246509748</v>
      </c>
      <c r="BM289" s="25">
        <v>6.7470624145610874</v>
      </c>
      <c r="BN289" s="25">
        <v>16.23976964913869</v>
      </c>
      <c r="BO289" s="25">
        <v>30.703794577</v>
      </c>
      <c r="BP289" s="25">
        <v>9.1840632282791148</v>
      </c>
      <c r="BQ289" s="25">
        <v>6.699646259862245</v>
      </c>
      <c r="BR289" s="25">
        <v>16.092865401913016</v>
      </c>
      <c r="BS289" s="25">
        <v>30.767841994000001</v>
      </c>
      <c r="BT289" s="25">
        <v>9.0968992615625091</v>
      </c>
      <c r="BU289" s="25">
        <v>6.6360613596832536</v>
      </c>
      <c r="BV289" s="25">
        <v>15.796730817491968</v>
      </c>
      <c r="BW289" s="25">
        <v>30.855126845000001</v>
      </c>
      <c r="BX289" s="25">
        <v>8.9849474452369993</v>
      </c>
      <c r="BY289" s="25">
        <v>6.554394068323532</v>
      </c>
      <c r="BZ289" s="25">
        <v>15.451252749985686</v>
      </c>
      <c r="CA289" s="25">
        <v>30.932153994</v>
      </c>
      <c r="CB289" s="25">
        <v>8.9344238107267806</v>
      </c>
      <c r="CC289" s="25">
        <v>6.5175377803638872</v>
      </c>
      <c r="CD289" s="25">
        <v>15.516659437727299</v>
      </c>
      <c r="CE289" s="25">
        <v>31.006455474999999</v>
      </c>
      <c r="CF289" s="25">
        <v>8.7856045526977571</v>
      </c>
      <c r="CG289" s="25">
        <v>6.4089762035685975</v>
      </c>
      <c r="CH289" s="25">
        <v>15.171026885428672</v>
      </c>
      <c r="CI289" s="25">
        <v>31.090077762</v>
      </c>
      <c r="CJ289" s="25">
        <v>8.6512281421104795</v>
      </c>
      <c r="CK289" s="25">
        <v>6.3109504829014433</v>
      </c>
      <c r="CL289" s="25">
        <v>14.688386373671841</v>
      </c>
      <c r="CM289" s="25">
        <v>31.183984584000001</v>
      </c>
      <c r="CN289" s="25">
        <v>8.570120428651121</v>
      </c>
      <c r="CO289" s="25">
        <v>6.2517835351553979</v>
      </c>
      <c r="CP289" s="25">
        <v>14.387891250517898</v>
      </c>
      <c r="CQ289" s="25">
        <v>31.290307735999999</v>
      </c>
      <c r="CR289" s="25">
        <v>8.4547224725645762</v>
      </c>
      <c r="CS289" s="25">
        <v>6.1676023328188982</v>
      </c>
      <c r="CT289" s="25">
        <v>13.854266489540178</v>
      </c>
      <c r="CU289" s="25">
        <v>31.411970064999998</v>
      </c>
      <c r="CV289" s="25">
        <v>8.3588328931387377</v>
      </c>
      <c r="CW289" s="25">
        <v>6.09765221965091</v>
      </c>
      <c r="CX289" s="25">
        <v>13.443895566490708</v>
      </c>
      <c r="CY289" s="25">
        <v>31.606948366000001</v>
      </c>
      <c r="CZ289" s="25">
        <v>8.1403436825574023</v>
      </c>
      <c r="DA289" s="25">
        <v>5.9382673824489807</v>
      </c>
      <c r="DB289" s="25">
        <v>12.476311552580276</v>
      </c>
      <c r="DC289" s="25">
        <v>31.755846132999999</v>
      </c>
      <c r="DD289" s="25">
        <v>7.9596468088781043</v>
      </c>
      <c r="DE289" s="25">
        <v>5.8064515288530822</v>
      </c>
      <c r="DF289" s="25">
        <v>11.749994650349727</v>
      </c>
      <c r="DG289" s="25">
        <v>31.861597154999998</v>
      </c>
      <c r="DH289" s="25">
        <v>8.0028634421757836</v>
      </c>
      <c r="DI289" s="25">
        <v>5.8379774611599409</v>
      </c>
      <c r="DJ289" s="25">
        <v>11.35882987889347</v>
      </c>
      <c r="DK289" s="25">
        <v>31.932992423999998</v>
      </c>
      <c r="DL289" s="25">
        <v>8.0936545779627664</v>
      </c>
      <c r="DM289" s="25">
        <v>5.9042083306764921</v>
      </c>
      <c r="DN289" s="25">
        <v>11.092088661077948</v>
      </c>
      <c r="DO289" s="27">
        <v>30.686890157000001</v>
      </c>
      <c r="DP289" s="27">
        <v>9.2490626246509748</v>
      </c>
      <c r="DQ289" s="27">
        <v>6.7470624145610874</v>
      </c>
      <c r="DR289" s="27">
        <v>16.23976964913869</v>
      </c>
      <c r="DS289" s="27">
        <v>30.679437921999998</v>
      </c>
      <c r="DT289" s="27">
        <v>9.1755212569013498</v>
      </c>
      <c r="DU289" s="27">
        <v>6.6934150106678043</v>
      </c>
      <c r="DV289" s="27">
        <v>16.016506174468226</v>
      </c>
      <c r="DW289" s="27">
        <v>30.734942838999999</v>
      </c>
      <c r="DX289" s="27">
        <v>9.0360911947234186</v>
      </c>
      <c r="DY289" s="27">
        <v>6.5917027215247597</v>
      </c>
      <c r="DZ289" s="27">
        <v>15.635157616951149</v>
      </c>
      <c r="EA289" s="27">
        <v>30.820800118000001</v>
      </c>
      <c r="EB289" s="27">
        <v>8.8748222131963033</v>
      </c>
      <c r="EC289" s="27">
        <v>6.4740592447689513</v>
      </c>
      <c r="ED289" s="27">
        <v>15.153520455366658</v>
      </c>
      <c r="EE289" s="27">
        <v>30.917378482</v>
      </c>
      <c r="EF289" s="27">
        <v>8.7291087302139019</v>
      </c>
      <c r="EG289" s="27">
        <v>6.3677632876300034</v>
      </c>
      <c r="EH289" s="27">
        <v>15.089327554991655</v>
      </c>
      <c r="EI289" s="27">
        <v>31.021913534999999</v>
      </c>
      <c r="EJ289" s="27">
        <v>8.5502270798943965</v>
      </c>
      <c r="EK289" s="27">
        <v>6.2372716142026174</v>
      </c>
      <c r="EL289" s="27">
        <v>14.648794357632262</v>
      </c>
      <c r="EM289" s="27">
        <v>31.132741768999999</v>
      </c>
      <c r="EN289" s="27">
        <v>8.3912621290446658</v>
      </c>
      <c r="EO289" s="27">
        <v>6.1213088957480819</v>
      </c>
      <c r="EP289" s="27">
        <v>14.123217380191512</v>
      </c>
      <c r="EQ289" s="27">
        <v>31.254956076999999</v>
      </c>
      <c r="ER289" s="27">
        <v>8.2958950078354583</v>
      </c>
      <c r="ES289" s="27">
        <v>6.0517399085751977</v>
      </c>
      <c r="ET289" s="27">
        <v>13.811196725858697</v>
      </c>
      <c r="EU289" s="27">
        <v>31.384461734999999</v>
      </c>
      <c r="EV289" s="27">
        <v>8.1482724708632208</v>
      </c>
      <c r="EW289" s="27">
        <v>5.9440513231294796</v>
      </c>
      <c r="EX289" s="27">
        <v>13.29144861053808</v>
      </c>
      <c r="EY289" s="27">
        <v>31.515492271999999</v>
      </c>
      <c r="EZ289" s="27">
        <v>8.0345093104313232</v>
      </c>
      <c r="FA289" s="27">
        <v>5.8610626814625935</v>
      </c>
      <c r="FB289" s="27">
        <v>12.906441034399212</v>
      </c>
      <c r="FC289" s="27">
        <v>31.984965719999998</v>
      </c>
      <c r="FD289" s="27">
        <v>7.513772045563945</v>
      </c>
      <c r="FE289" s="27">
        <v>5.4811920967090808</v>
      </c>
      <c r="FF289" s="27">
        <v>11.49691511510207</v>
      </c>
      <c r="FG289" s="27">
        <v>32.324415387999998</v>
      </c>
      <c r="FH289" s="27">
        <v>7.2603977919722942</v>
      </c>
      <c r="FI289" s="27">
        <v>5.2963591063183157</v>
      </c>
      <c r="FJ289" s="27">
        <v>10.742086808083336</v>
      </c>
      <c r="FK289" s="27">
        <v>32.543499599</v>
      </c>
      <c r="FL289" s="27">
        <v>7.2892969196114601</v>
      </c>
      <c r="FM289" s="27">
        <v>5.317440617582835</v>
      </c>
      <c r="FN289" s="27">
        <v>10.656256232344774</v>
      </c>
      <c r="FO289" s="27">
        <v>32.683259730000003</v>
      </c>
      <c r="FP289" s="27">
        <v>7.3959899973361996</v>
      </c>
      <c r="FQ289" s="27">
        <v>5.3952717323481103</v>
      </c>
      <c r="FR289" s="27">
        <v>10.831136990422628</v>
      </c>
      <c r="FS289" s="28">
        <v>30.688135528</v>
      </c>
      <c r="FT289" s="28">
        <v>9.2490626246509748</v>
      </c>
      <c r="FU289" s="28">
        <v>6.7470624145610874</v>
      </c>
      <c r="FV289" s="28">
        <v>16.23976964913869</v>
      </c>
      <c r="FW289" s="28">
        <v>30.676550358</v>
      </c>
      <c r="FX289" s="28">
        <v>9.161639401304603</v>
      </c>
      <c r="FY289" s="28">
        <v>6.6832883902801843</v>
      </c>
      <c r="FZ289" s="28">
        <v>16.003633036030735</v>
      </c>
      <c r="GA289" s="28">
        <v>30.738304374000002</v>
      </c>
      <c r="GB289" s="28">
        <v>9.0250253765501789</v>
      </c>
      <c r="GC289" s="28">
        <v>6.5836303612312923</v>
      </c>
      <c r="GD289" s="28">
        <v>15.640544199817572</v>
      </c>
      <c r="GE289" s="28">
        <v>30.839602406000001</v>
      </c>
      <c r="GF289" s="28">
        <v>8.8142594310663753</v>
      </c>
      <c r="GG289" s="28">
        <v>6.4298795383908134</v>
      </c>
      <c r="GH289" s="28">
        <v>15.174747429456701</v>
      </c>
      <c r="GI289" s="28">
        <v>30.962667620000001</v>
      </c>
      <c r="GJ289" s="28">
        <v>8.6515706573271345</v>
      </c>
      <c r="GK289" s="28">
        <v>6.3112003429833239</v>
      </c>
      <c r="GL289" s="28">
        <v>15.14065798786924</v>
      </c>
      <c r="GM289" s="28">
        <v>31.10475744</v>
      </c>
      <c r="GN289" s="28">
        <v>8.4735480597598176</v>
      </c>
      <c r="GO289" s="28">
        <v>6.181335336578492</v>
      </c>
      <c r="GP289" s="28">
        <v>14.722531346805964</v>
      </c>
      <c r="GQ289" s="28">
        <v>31.263737187</v>
      </c>
      <c r="GR289" s="28">
        <v>8.2772922475245725</v>
      </c>
      <c r="GS289" s="28">
        <v>6.0381694539254331</v>
      </c>
      <c r="GT289" s="28">
        <v>14.207267983651914</v>
      </c>
      <c r="GU289" s="28">
        <v>31.445895097000001</v>
      </c>
      <c r="GV289" s="28">
        <v>8.1310410429899509</v>
      </c>
      <c r="GW289" s="28">
        <v>5.9314812364005709</v>
      </c>
      <c r="GX289" s="28">
        <v>13.911418624503671</v>
      </c>
      <c r="GY289" s="28">
        <v>31.645357608000001</v>
      </c>
      <c r="GZ289" s="28">
        <v>7.9438623009408529</v>
      </c>
      <c r="HA289" s="28">
        <v>5.7949369500727501</v>
      </c>
      <c r="HB289" s="28">
        <v>13.448887772818315</v>
      </c>
      <c r="HC289" s="28">
        <v>31.871182790999999</v>
      </c>
      <c r="HD289" s="28">
        <v>7.7875917241971147</v>
      </c>
      <c r="HE289" s="28">
        <v>5.6809397400160986</v>
      </c>
      <c r="HF289" s="28">
        <v>13.142361778155481</v>
      </c>
      <c r="HG289" s="28">
        <v>32.608062973999999</v>
      </c>
      <c r="HH289" s="28">
        <v>6.9727344024664726</v>
      </c>
      <c r="HI289" s="28">
        <v>5.086512668668834</v>
      </c>
      <c r="HJ289" s="28">
        <v>11.206602480658113</v>
      </c>
      <c r="HK289" s="28">
        <v>33.187991279000002</v>
      </c>
      <c r="HL289" s="28">
        <v>5.9652982232474967</v>
      </c>
      <c r="HM289" s="28">
        <v>4.3516020019639594</v>
      </c>
      <c r="HN289" s="28">
        <v>7.3104905196076437</v>
      </c>
      <c r="HO289" s="28">
        <v>33.236184832767222</v>
      </c>
      <c r="HP289" s="28">
        <v>5.3912353107670992</v>
      </c>
      <c r="HQ289" s="28">
        <v>3.9328310997033515</v>
      </c>
      <c r="HR289" s="28">
        <v>4.5434260815012131</v>
      </c>
      <c r="HS289" s="28">
        <v>30.796278591788017</v>
      </c>
      <c r="HT289" s="28">
        <v>4.9954585768394555</v>
      </c>
      <c r="HU289" s="28">
        <v>3.6441174825067422</v>
      </c>
      <c r="HV289" s="28">
        <v>2.7125275949100711</v>
      </c>
      <c r="HW289" s="29">
        <v>30.688135528</v>
      </c>
      <c r="HX289" s="29">
        <v>9.2490626246509748</v>
      </c>
      <c r="HY289" s="29">
        <v>6.7470624145610874</v>
      </c>
      <c r="HZ289" s="29">
        <v>16.23976964913869</v>
      </c>
      <c r="IA289" s="29">
        <v>30.652500675999999</v>
      </c>
      <c r="IB289" s="29">
        <v>9.1921654046059338</v>
      </c>
      <c r="IC289" s="29">
        <v>6.7055566846900669</v>
      </c>
      <c r="ID289" s="29">
        <v>16.061469801504245</v>
      </c>
      <c r="IE289" s="29">
        <v>30.735956505000001</v>
      </c>
      <c r="IF289" s="29">
        <v>9.0134255117250728</v>
      </c>
      <c r="IG289" s="29">
        <v>6.575168421340555</v>
      </c>
      <c r="IH289" s="29">
        <v>15.567437875087816</v>
      </c>
      <c r="II289" s="29">
        <v>30.825516943</v>
      </c>
      <c r="IJ289" s="29">
        <v>8.8238888076352087</v>
      </c>
      <c r="IK289" s="29">
        <v>6.4369040345327324</v>
      </c>
      <c r="IL289" s="29">
        <v>15.120042013271693</v>
      </c>
      <c r="IM289" s="29">
        <v>30.929997674999999</v>
      </c>
      <c r="IN289" s="29">
        <v>8.7278926474863194</v>
      </c>
      <c r="IO289" s="29">
        <v>6.3668761722111489</v>
      </c>
      <c r="IP289" s="29">
        <v>15.112028284955397</v>
      </c>
      <c r="IQ289" s="29">
        <v>31.045762998000001</v>
      </c>
      <c r="IR289" s="29">
        <v>8.5707891692630263</v>
      </c>
      <c r="IS289" s="29">
        <v>6.2522713721212373</v>
      </c>
      <c r="IT289" s="29">
        <v>14.762999103959771</v>
      </c>
      <c r="IU289" s="29">
        <v>31.180439846999999</v>
      </c>
      <c r="IV289" s="29">
        <v>8.4085934145335255</v>
      </c>
      <c r="IW289" s="29">
        <v>6.1339518272172944</v>
      </c>
      <c r="IX289" s="29">
        <v>14.321905435442705</v>
      </c>
      <c r="IY289" s="29">
        <v>31.329274796</v>
      </c>
      <c r="IZ289" s="29">
        <v>8.2922446069135187</v>
      </c>
      <c r="JA289" s="29">
        <v>6.0490769919253689</v>
      </c>
      <c r="JB289" s="29">
        <v>14.117434277672276</v>
      </c>
      <c r="JC289" s="29">
        <v>31.495544409000001</v>
      </c>
      <c r="JD289" s="29">
        <v>8.1236793919128498</v>
      </c>
      <c r="JE289" s="29">
        <v>5.9261110144324505</v>
      </c>
      <c r="JF289" s="29">
        <v>13.677467503961989</v>
      </c>
      <c r="JG289" s="29">
        <v>31.708205484</v>
      </c>
      <c r="JH289" s="29">
        <v>7.8614320894096226</v>
      </c>
      <c r="JI289" s="29">
        <v>5.7348052583957596</v>
      </c>
      <c r="JJ289" s="29">
        <v>12.747720378835623</v>
      </c>
      <c r="JK289" s="29">
        <v>32.404514755000001</v>
      </c>
      <c r="JL289" s="29">
        <v>6.6231991375621995</v>
      </c>
      <c r="JM289" s="29">
        <v>4.8315315593276837</v>
      </c>
      <c r="JN289" s="29">
        <v>8.2767733517170008</v>
      </c>
      <c r="JO289" s="29">
        <v>32.797733718000003</v>
      </c>
      <c r="JP289" s="29">
        <v>5.5699274118837705</v>
      </c>
      <c r="JQ289" s="29">
        <v>4.0631844996262689</v>
      </c>
      <c r="JR289" s="29">
        <v>4.7952836198470301</v>
      </c>
      <c r="JS289" s="29">
        <v>32.873661482999999</v>
      </c>
      <c r="JT289" s="29">
        <v>5.3585337485171092</v>
      </c>
      <c r="JU289" s="29">
        <v>3.908975765329652</v>
      </c>
      <c r="JV289" s="29">
        <v>3.0208689791201735</v>
      </c>
      <c r="JW289" s="29">
        <v>32.765197129999997</v>
      </c>
      <c r="JX289" s="29">
        <v>5.3937715119294509</v>
      </c>
      <c r="JY289" s="29">
        <v>3.9346812231410135</v>
      </c>
      <c r="JZ289" s="29">
        <v>3.8483732781878217</v>
      </c>
    </row>
    <row r="290" spans="1:286" ht="15" thickBot="1" x14ac:dyDescent="0.4">
      <c r="A290" s="2"/>
      <c r="B290" s="74" t="s">
        <v>753</v>
      </c>
      <c r="C290" s="74" t="s">
        <v>464</v>
      </c>
      <c r="D290" s="74" t="s">
        <v>856</v>
      </c>
      <c r="E290" s="87">
        <v>379671</v>
      </c>
      <c r="F290" s="84">
        <v>391133</v>
      </c>
      <c r="G290" s="22">
        <v>11.800699961999999</v>
      </c>
      <c r="H290" s="22">
        <v>11.800699961999999</v>
      </c>
      <c r="I290" s="22">
        <v>11.800699961999999</v>
      </c>
      <c r="J290" s="22">
        <v>2.2478754505971734</v>
      </c>
      <c r="K290" s="22">
        <v>11.791920829</v>
      </c>
      <c r="L290" s="22">
        <v>11.791920829</v>
      </c>
      <c r="M290" s="22">
        <v>11.791920829</v>
      </c>
      <c r="N290" s="22">
        <v>2.1002413255204857</v>
      </c>
      <c r="O290" s="22">
        <v>11.826075011</v>
      </c>
      <c r="P290" s="22">
        <v>11.826075011</v>
      </c>
      <c r="Q290" s="22">
        <v>11.826075011</v>
      </c>
      <c r="R290" s="22">
        <v>1.845861945552592</v>
      </c>
      <c r="S290" s="22">
        <v>11.876997369</v>
      </c>
      <c r="T290" s="22">
        <v>11.876997369</v>
      </c>
      <c r="U290" s="22">
        <v>11.876997369</v>
      </c>
      <c r="V290" s="22">
        <v>1.582073132978266</v>
      </c>
      <c r="W290" s="22">
        <v>11.937982518</v>
      </c>
      <c r="X290" s="22">
        <v>11.937982518</v>
      </c>
      <c r="Y290" s="22">
        <v>11.937982518</v>
      </c>
      <c r="Z290" s="22">
        <v>1.4454792903236005</v>
      </c>
      <c r="AA290" s="22">
        <v>12.005595072</v>
      </c>
      <c r="AB290" s="22">
        <v>12.005595072</v>
      </c>
      <c r="AC290" s="22">
        <v>12.005595072</v>
      </c>
      <c r="AD290" s="22">
        <v>1.156261473006424</v>
      </c>
      <c r="AE290" s="22">
        <v>12.078092357999999</v>
      </c>
      <c r="AF290" s="22">
        <v>12.078092357999999</v>
      </c>
      <c r="AG290" s="22">
        <v>12.078092357999999</v>
      </c>
      <c r="AH290" s="22">
        <v>0.84196144731683731</v>
      </c>
      <c r="AI290" s="22">
        <v>12.158267619</v>
      </c>
      <c r="AJ290" s="22">
        <v>12.158267619</v>
      </c>
      <c r="AK290" s="22">
        <v>12.158267619</v>
      </c>
      <c r="AL290" s="22">
        <v>0.57977032482603974</v>
      </c>
      <c r="AM290" s="22">
        <v>12.233123418</v>
      </c>
      <c r="AN290" s="22">
        <v>12.233123418</v>
      </c>
      <c r="AO290" s="22">
        <v>12.233123418</v>
      </c>
      <c r="AP290" s="22">
        <v>0.25957029770165363</v>
      </c>
      <c r="AQ290" s="22">
        <v>12.320288644</v>
      </c>
      <c r="AR290" s="22">
        <v>12.320288644</v>
      </c>
      <c r="AS290" s="22">
        <v>12.320288644</v>
      </c>
      <c r="AT290" s="22">
        <v>-8.9057780594174574E-2</v>
      </c>
      <c r="AU290" s="22">
        <v>12.681996052000001</v>
      </c>
      <c r="AV290" s="22">
        <v>12.681996052000001</v>
      </c>
      <c r="AW290" s="22">
        <v>12.681996052000001</v>
      </c>
      <c r="AX290" s="22">
        <v>-1.2504403429030262</v>
      </c>
      <c r="AY290" s="22">
        <v>12.951174740999999</v>
      </c>
      <c r="AZ290" s="22">
        <v>12.951174740999999</v>
      </c>
      <c r="BA290" s="22">
        <v>12.951174740999999</v>
      </c>
      <c r="BB290" s="22">
        <v>-1.7939456838033614</v>
      </c>
      <c r="BC290" s="22">
        <v>13.117883915</v>
      </c>
      <c r="BD290" s="22">
        <v>13.117883915</v>
      </c>
      <c r="BE290" s="22">
        <v>13.117883915</v>
      </c>
      <c r="BF290" s="22">
        <v>-1.772517011670633</v>
      </c>
      <c r="BG290" s="22">
        <v>13.218314393</v>
      </c>
      <c r="BH290" s="22">
        <v>13.218314393</v>
      </c>
      <c r="BI290" s="22">
        <v>13.218314393</v>
      </c>
      <c r="BJ290" s="22">
        <v>-1.617558913310102</v>
      </c>
      <c r="BK290" s="25">
        <v>11.800284534999999</v>
      </c>
      <c r="BL290" s="25">
        <v>11.800284534999999</v>
      </c>
      <c r="BM290" s="25">
        <v>11.800284534999999</v>
      </c>
      <c r="BN290" s="25">
        <v>2.2478754505971734</v>
      </c>
      <c r="BO290" s="25">
        <v>11.795760197</v>
      </c>
      <c r="BP290" s="25">
        <v>11.795760197</v>
      </c>
      <c r="BQ290" s="25">
        <v>11.795760197</v>
      </c>
      <c r="BR290" s="25">
        <v>2.1460850554460729</v>
      </c>
      <c r="BS290" s="25">
        <v>11.820036351000001</v>
      </c>
      <c r="BT290" s="25">
        <v>11.820036351000001</v>
      </c>
      <c r="BU290" s="25">
        <v>11.820036351000001</v>
      </c>
      <c r="BV290" s="25">
        <v>1.9769868780892974</v>
      </c>
      <c r="BW290" s="25">
        <v>11.852160186999999</v>
      </c>
      <c r="BX290" s="25">
        <v>11.852160186999999</v>
      </c>
      <c r="BY290" s="25">
        <v>11.852160186999999</v>
      </c>
      <c r="BZ290" s="25">
        <v>1.8469621029839196</v>
      </c>
      <c r="CA290" s="25">
        <v>11.887487073999999</v>
      </c>
      <c r="CB290" s="25">
        <v>11.887487073999999</v>
      </c>
      <c r="CC290" s="25">
        <v>11.887487073999999</v>
      </c>
      <c r="CD290" s="25">
        <v>1.8096204402542622</v>
      </c>
      <c r="CE290" s="25">
        <v>11.931305638</v>
      </c>
      <c r="CF290" s="25">
        <v>11.931305638</v>
      </c>
      <c r="CG290" s="25">
        <v>11.931305638</v>
      </c>
      <c r="CH290" s="25">
        <v>1.6845911557581132</v>
      </c>
      <c r="CI290" s="25">
        <v>11.984416489000001</v>
      </c>
      <c r="CJ290" s="25">
        <v>11.984416489000001</v>
      </c>
      <c r="CK290" s="25">
        <v>11.984416489000001</v>
      </c>
      <c r="CL290" s="25">
        <v>1.4554047995155521</v>
      </c>
      <c r="CM290" s="25">
        <v>12.046448394</v>
      </c>
      <c r="CN290" s="25">
        <v>12.046448394</v>
      </c>
      <c r="CO290" s="25">
        <v>12.046448394</v>
      </c>
      <c r="CP290" s="25">
        <v>1.2661855352980176</v>
      </c>
      <c r="CQ290" s="25">
        <v>12.117183631</v>
      </c>
      <c r="CR290" s="25">
        <v>12.117183631</v>
      </c>
      <c r="CS290" s="25">
        <v>12.117183631</v>
      </c>
      <c r="CT290" s="25">
        <v>1.0072548914987429</v>
      </c>
      <c r="CU290" s="25">
        <v>12.19686439</v>
      </c>
      <c r="CV290" s="25">
        <v>12.19686439</v>
      </c>
      <c r="CW290" s="25">
        <v>12.19686439</v>
      </c>
      <c r="CX290" s="25">
        <v>0.75593491096386245</v>
      </c>
      <c r="CY290" s="25">
        <v>12.355553302000001</v>
      </c>
      <c r="CZ290" s="25">
        <v>12.355553302000001</v>
      </c>
      <c r="DA290" s="25">
        <v>12.355553302000001</v>
      </c>
      <c r="DB290" s="25">
        <v>9.7417269971700193E-4</v>
      </c>
      <c r="DC290" s="25">
        <v>12.466102596999999</v>
      </c>
      <c r="DD290" s="25">
        <v>12.466102596999999</v>
      </c>
      <c r="DE290" s="25">
        <v>12.466102596999999</v>
      </c>
      <c r="DF290" s="25">
        <v>-0.49529055622300788</v>
      </c>
      <c r="DG290" s="25">
        <v>12.534697625</v>
      </c>
      <c r="DH290" s="25">
        <v>12.534697625</v>
      </c>
      <c r="DI290" s="25">
        <v>12.534697625</v>
      </c>
      <c r="DJ290" s="25">
        <v>-0.66678473224003909</v>
      </c>
      <c r="DK290" s="25">
        <v>12.579781804</v>
      </c>
      <c r="DL290" s="25">
        <v>12.579781804</v>
      </c>
      <c r="DM290" s="25">
        <v>12.579781804</v>
      </c>
      <c r="DN290" s="25">
        <v>-0.80825825645562688</v>
      </c>
      <c r="DO290" s="27">
        <v>11.800699961999999</v>
      </c>
      <c r="DP290" s="27">
        <v>11.800699961999999</v>
      </c>
      <c r="DQ290" s="27">
        <v>11.800699961999999</v>
      </c>
      <c r="DR290" s="27">
        <v>2.2478754505971734</v>
      </c>
      <c r="DS290" s="27">
        <v>11.791873526</v>
      </c>
      <c r="DT290" s="27">
        <v>11.791873526</v>
      </c>
      <c r="DU290" s="27">
        <v>11.791873526</v>
      </c>
      <c r="DV290" s="27">
        <v>2.1002600572689207</v>
      </c>
      <c r="DW290" s="27">
        <v>11.826578308</v>
      </c>
      <c r="DX290" s="27">
        <v>11.826578308</v>
      </c>
      <c r="DY290" s="27">
        <v>11.826578308</v>
      </c>
      <c r="DZ290" s="27">
        <v>1.8456067898552</v>
      </c>
      <c r="EA290" s="27">
        <v>11.877500446999999</v>
      </c>
      <c r="EB290" s="27">
        <v>11.877500446999999</v>
      </c>
      <c r="EC290" s="27">
        <v>11.877500446999999</v>
      </c>
      <c r="ED290" s="27">
        <v>1.581817860208016</v>
      </c>
      <c r="EE290" s="27">
        <v>11.93845644</v>
      </c>
      <c r="EF290" s="27">
        <v>11.93845644</v>
      </c>
      <c r="EG290" s="27">
        <v>11.93845644</v>
      </c>
      <c r="EH290" s="27">
        <v>1.445292450892417</v>
      </c>
      <c r="EI290" s="27">
        <v>12.005989233000001</v>
      </c>
      <c r="EJ290" s="27">
        <v>12.005989233000001</v>
      </c>
      <c r="EK290" s="27">
        <v>12.005989233000001</v>
      </c>
      <c r="EL290" s="27">
        <v>1.1560652266051967</v>
      </c>
      <c r="EM290" s="27">
        <v>12.078377917000001</v>
      </c>
      <c r="EN290" s="27">
        <v>12.078377917000001</v>
      </c>
      <c r="EO290" s="27">
        <v>12.078377917000001</v>
      </c>
      <c r="EP290" s="27">
        <v>0.84181869601389181</v>
      </c>
      <c r="EQ290" s="27">
        <v>12.158381256</v>
      </c>
      <c r="ER290" s="27">
        <v>12.158381256</v>
      </c>
      <c r="ES290" s="27">
        <v>12.158381256</v>
      </c>
      <c r="ET290" s="27">
        <v>0.5796949776678737</v>
      </c>
      <c r="EU290" s="27">
        <v>12.232027064</v>
      </c>
      <c r="EV290" s="27">
        <v>12.232027064</v>
      </c>
      <c r="EW290" s="27">
        <v>12.232027064</v>
      </c>
      <c r="EX290" s="27">
        <v>0.26029878425038078</v>
      </c>
      <c r="EY290" s="27">
        <v>12.311453472</v>
      </c>
      <c r="EZ290" s="27">
        <v>12.311453472</v>
      </c>
      <c r="FA290" s="27">
        <v>12.311453472</v>
      </c>
      <c r="FB290" s="27">
        <v>-5.2507531384144102E-2</v>
      </c>
      <c r="FC290" s="27">
        <v>12.641173834</v>
      </c>
      <c r="FD290" s="27">
        <v>12.641173834</v>
      </c>
      <c r="FE290" s="27">
        <v>12.641173834</v>
      </c>
      <c r="FF290" s="27">
        <v>-1.1025997736284125</v>
      </c>
      <c r="FG290" s="27">
        <v>12.883742464000001</v>
      </c>
      <c r="FH290" s="27">
        <v>12.883742464000001</v>
      </c>
      <c r="FI290" s="27">
        <v>12.883742464000001</v>
      </c>
      <c r="FJ290" s="27">
        <v>-1.6121400874829135</v>
      </c>
      <c r="FK290" s="27">
        <v>13.032013608</v>
      </c>
      <c r="FL290" s="27">
        <v>13.032013608</v>
      </c>
      <c r="FM290" s="27">
        <v>13.032013608</v>
      </c>
      <c r="FN290" s="27">
        <v>-1.5998460755882427</v>
      </c>
      <c r="FO290" s="27">
        <v>13.125704625000001</v>
      </c>
      <c r="FP290" s="27">
        <v>13.125704625000001</v>
      </c>
      <c r="FQ290" s="27">
        <v>13.125704625000001</v>
      </c>
      <c r="FR290" s="27">
        <v>-1.4702345330148994</v>
      </c>
      <c r="FS290" s="28">
        <v>11.801815271000001</v>
      </c>
      <c r="FT290" s="28">
        <v>11.801815271000001</v>
      </c>
      <c r="FU290" s="28">
        <v>11.801815271000001</v>
      </c>
      <c r="FV290" s="28">
        <v>2.2478754505971734</v>
      </c>
      <c r="FW290" s="28">
        <v>11.792237689</v>
      </c>
      <c r="FX290" s="28">
        <v>11.792237689</v>
      </c>
      <c r="FY290" s="28">
        <v>11.792237689</v>
      </c>
      <c r="FZ290" s="28">
        <v>2.1024987897665328</v>
      </c>
      <c r="GA290" s="28">
        <v>11.835841001</v>
      </c>
      <c r="GB290" s="28">
        <v>11.835841001</v>
      </c>
      <c r="GC290" s="28">
        <v>11.835841001</v>
      </c>
      <c r="GD290" s="28">
        <v>1.8561472490345992</v>
      </c>
      <c r="GE290" s="28">
        <v>11.903091714</v>
      </c>
      <c r="GF290" s="28">
        <v>11.903091714</v>
      </c>
      <c r="GG290" s="28">
        <v>11.903091714</v>
      </c>
      <c r="GH290" s="28">
        <v>1.6034325896524759</v>
      </c>
      <c r="GI290" s="28">
        <v>11.990053787000001</v>
      </c>
      <c r="GJ290" s="28">
        <v>11.990053787000001</v>
      </c>
      <c r="GK290" s="28">
        <v>11.990053787000001</v>
      </c>
      <c r="GL290" s="28">
        <v>1.4985684204096863</v>
      </c>
      <c r="GM290" s="28">
        <v>12.092784223999999</v>
      </c>
      <c r="GN290" s="28">
        <v>12.092784223999999</v>
      </c>
      <c r="GO290" s="28">
        <v>12.092784223999999</v>
      </c>
      <c r="GP290" s="28">
        <v>1.2206903397251985</v>
      </c>
      <c r="GQ290" s="28">
        <v>12.188506739999999</v>
      </c>
      <c r="GR290" s="28">
        <v>12.188506739999999</v>
      </c>
      <c r="GS290" s="28">
        <v>12.188506739999999</v>
      </c>
      <c r="GT290" s="28">
        <v>0.92034768730687055</v>
      </c>
      <c r="GU290" s="28">
        <v>12.299549470000001</v>
      </c>
      <c r="GV290" s="28">
        <v>12.299549470000001</v>
      </c>
      <c r="GW290" s="28">
        <v>12.299549470000001</v>
      </c>
      <c r="GX290" s="28">
        <v>0.67243789919989361</v>
      </c>
      <c r="GY290" s="28">
        <v>12.421497743</v>
      </c>
      <c r="GZ290" s="28">
        <v>12.421497743</v>
      </c>
      <c r="HA290" s="28">
        <v>12.421497743</v>
      </c>
      <c r="HB290" s="28">
        <v>0.40388999404918735</v>
      </c>
      <c r="HC290" s="28">
        <v>12.565634537000001</v>
      </c>
      <c r="HD290" s="28">
        <v>12.565634537000001</v>
      </c>
      <c r="HE290" s="28">
        <v>12.565634537000001</v>
      </c>
      <c r="HF290" s="28">
        <v>0.14899121207341537</v>
      </c>
      <c r="HG290" s="28">
        <v>13.084074582</v>
      </c>
      <c r="HH290" s="28">
        <v>13.084074582</v>
      </c>
      <c r="HI290" s="28">
        <v>13.084074582</v>
      </c>
      <c r="HJ290" s="28">
        <v>-1.421572886146734</v>
      </c>
      <c r="HK290" s="28">
        <v>13.558316277999999</v>
      </c>
      <c r="HL290" s="28">
        <v>13.558316277999999</v>
      </c>
      <c r="HM290" s="28">
        <v>13.558316277999999</v>
      </c>
      <c r="HN290" s="28">
        <v>-4.8199176685755134</v>
      </c>
      <c r="HO290" s="28">
        <v>13.820446908000001</v>
      </c>
      <c r="HP290" s="28">
        <v>13.820446908000001</v>
      </c>
      <c r="HQ290" s="28">
        <v>13.820446908000001</v>
      </c>
      <c r="HR290" s="28">
        <v>-7.4141610546497247</v>
      </c>
      <c r="HS290" s="28">
        <v>13.959839236000001</v>
      </c>
      <c r="HT290" s="28">
        <v>13.959839236000001</v>
      </c>
      <c r="HU290" s="28">
        <v>13.959839236000001</v>
      </c>
      <c r="HV290" s="28">
        <v>-9.3908511103497574</v>
      </c>
      <c r="HW290" s="29">
        <v>11.801815271000001</v>
      </c>
      <c r="HX290" s="29">
        <v>11.801815271000001</v>
      </c>
      <c r="HY290" s="29">
        <v>11.801815271000001</v>
      </c>
      <c r="HZ290" s="29">
        <v>2.2478754505971734</v>
      </c>
      <c r="IA290" s="29">
        <v>11.782196378</v>
      </c>
      <c r="IB290" s="29">
        <v>11.782196378</v>
      </c>
      <c r="IC290" s="29">
        <v>11.782196378</v>
      </c>
      <c r="ID290" s="29">
        <v>2.1341020080359279</v>
      </c>
      <c r="IE290" s="29">
        <v>11.851633093</v>
      </c>
      <c r="IF290" s="29">
        <v>11.851633093</v>
      </c>
      <c r="IG290" s="29">
        <v>11.851633093</v>
      </c>
      <c r="IH290" s="29">
        <v>1.7618646297990868</v>
      </c>
      <c r="II290" s="29">
        <v>11.920195521</v>
      </c>
      <c r="IJ290" s="29">
        <v>11.920195521</v>
      </c>
      <c r="IK290" s="29">
        <v>11.920195521</v>
      </c>
      <c r="IL290" s="29">
        <v>1.5128265423747838</v>
      </c>
      <c r="IM290" s="29">
        <v>12.003232291</v>
      </c>
      <c r="IN290" s="29">
        <v>12.003232291</v>
      </c>
      <c r="IO290" s="29">
        <v>12.003232291</v>
      </c>
      <c r="IP290" s="29">
        <v>1.4380865114062029</v>
      </c>
      <c r="IQ290" s="29">
        <v>12.083992092999999</v>
      </c>
      <c r="IR290" s="29">
        <v>12.083992092999999</v>
      </c>
      <c r="IS290" s="29">
        <v>12.083992092999999</v>
      </c>
      <c r="IT290" s="29">
        <v>1.2067035729423612</v>
      </c>
      <c r="IU290" s="29">
        <v>12.172729989</v>
      </c>
      <c r="IV290" s="29">
        <v>12.172729989</v>
      </c>
      <c r="IW290" s="29">
        <v>12.172729989</v>
      </c>
      <c r="IX290" s="29">
        <v>0.9457595285182876</v>
      </c>
      <c r="IY290" s="29">
        <v>12.271841811</v>
      </c>
      <c r="IZ290" s="29">
        <v>12.271841811</v>
      </c>
      <c r="JA290" s="29">
        <v>12.271841811</v>
      </c>
      <c r="JB290" s="29">
        <v>0.749844055493746</v>
      </c>
      <c r="JC290" s="29">
        <v>12.385303613</v>
      </c>
      <c r="JD290" s="29">
        <v>12.385303613</v>
      </c>
      <c r="JE290" s="29">
        <v>12.385303613</v>
      </c>
      <c r="JF290" s="29">
        <v>0.43842133730247212</v>
      </c>
      <c r="JG290" s="29">
        <v>12.542387884</v>
      </c>
      <c r="JH290" s="29">
        <v>12.542387884</v>
      </c>
      <c r="JI290" s="29">
        <v>12.542387884</v>
      </c>
      <c r="JJ290" s="29">
        <v>-0.39040071341456972</v>
      </c>
      <c r="JK290" s="29">
        <v>13.085438602</v>
      </c>
      <c r="JL290" s="29">
        <v>13.085438602</v>
      </c>
      <c r="JM290" s="29">
        <v>13.085438602</v>
      </c>
      <c r="JN290" s="29">
        <v>-4.2034718789688164</v>
      </c>
      <c r="JO290" s="29">
        <v>13.432214329000001</v>
      </c>
      <c r="JP290" s="29">
        <v>13.432214329000001</v>
      </c>
      <c r="JQ290" s="29">
        <v>13.432214329000001</v>
      </c>
      <c r="JR290" s="29">
        <v>-7.2615370953592766</v>
      </c>
      <c r="JS290" s="29">
        <v>13.546645077000001</v>
      </c>
      <c r="JT290" s="29">
        <v>13.546645077000001</v>
      </c>
      <c r="JU290" s="29">
        <v>13.546645077000001</v>
      </c>
      <c r="JV290" s="29">
        <v>-8.9995147183845035</v>
      </c>
      <c r="JW290" s="29">
        <v>13.499214911999999</v>
      </c>
      <c r="JX290" s="29">
        <v>13.499214911999999</v>
      </c>
      <c r="JY290" s="29">
        <v>13.499214911999999</v>
      </c>
      <c r="JZ290" s="29">
        <v>-8.5493308632125462</v>
      </c>
    </row>
    <row r="291" spans="1:286" ht="15" thickBot="1" x14ac:dyDescent="0.4">
      <c r="A291" s="2"/>
      <c r="B291" s="74" t="s">
        <v>754</v>
      </c>
      <c r="C291" s="74" t="s">
        <v>498</v>
      </c>
      <c r="D291" s="74" t="s">
        <v>857</v>
      </c>
      <c r="E291" s="87">
        <v>380334</v>
      </c>
      <c r="F291" s="84">
        <v>397555</v>
      </c>
      <c r="G291" s="22">
        <v>31.251272212</v>
      </c>
      <c r="H291" s="22">
        <v>14.497487036298367</v>
      </c>
      <c r="I291" s="22">
        <v>10.575714951642087</v>
      </c>
      <c r="J291" s="22">
        <v>18.255133262778202</v>
      </c>
      <c r="K291" s="22">
        <v>31.256576351</v>
      </c>
      <c r="L291" s="22">
        <v>14.343558293868394</v>
      </c>
      <c r="M291" s="22">
        <v>10.463426077113128</v>
      </c>
      <c r="N291" s="22">
        <v>17.518026280912071</v>
      </c>
      <c r="O291" s="22">
        <v>31.31339827</v>
      </c>
      <c r="P291" s="22">
        <v>14.287161455355044</v>
      </c>
      <c r="Q291" s="22">
        <v>10.422285368602912</v>
      </c>
      <c r="R291" s="22">
        <v>17.410254640630114</v>
      </c>
      <c r="S291" s="22">
        <v>31.393358703000001</v>
      </c>
      <c r="T291" s="22">
        <v>14.241306081984385</v>
      </c>
      <c r="U291" s="22">
        <v>10.388834512150687</v>
      </c>
      <c r="V291" s="22">
        <v>17.189660008565422</v>
      </c>
      <c r="W291" s="22">
        <v>31.456380089</v>
      </c>
      <c r="X291" s="22">
        <v>14.174047531286062</v>
      </c>
      <c r="Y291" s="22">
        <v>10.339770335823777</v>
      </c>
      <c r="Z291" s="22">
        <v>17.047192774523111</v>
      </c>
      <c r="AA291" s="22">
        <v>31.514033161</v>
      </c>
      <c r="AB291" s="22">
        <v>14.081346020257588</v>
      </c>
      <c r="AC291" s="22">
        <v>10.272145874165767</v>
      </c>
      <c r="AD291" s="22">
        <v>16.880899399964214</v>
      </c>
      <c r="AE291" s="22">
        <v>31.572554985</v>
      </c>
      <c r="AF291" s="22">
        <v>14.030606879491721</v>
      </c>
      <c r="AG291" s="22">
        <v>10.235132377393015</v>
      </c>
      <c r="AH291" s="22">
        <v>16.72561226395683</v>
      </c>
      <c r="AI291" s="22">
        <v>31.633623988</v>
      </c>
      <c r="AJ291" s="22">
        <v>13.982463074131219</v>
      </c>
      <c r="AK291" s="22">
        <v>10.200012141664905</v>
      </c>
      <c r="AL291" s="22">
        <v>16.602164336747563</v>
      </c>
      <c r="AM291" s="22">
        <v>31.694638988000001</v>
      </c>
      <c r="AN291" s="22">
        <v>13.936154017450624</v>
      </c>
      <c r="AO291" s="22">
        <v>10.166230329554491</v>
      </c>
      <c r="AP291" s="22">
        <v>16.445478005714477</v>
      </c>
      <c r="AQ291" s="22">
        <v>31.749343661000001</v>
      </c>
      <c r="AR291" s="22">
        <v>13.881455155442861</v>
      </c>
      <c r="AS291" s="22">
        <v>10.126328271265015</v>
      </c>
      <c r="AT291" s="22">
        <v>16.295583990992736</v>
      </c>
      <c r="AU291" s="22">
        <v>31.980853061000001</v>
      </c>
      <c r="AV291" s="22">
        <v>13.55808236856436</v>
      </c>
      <c r="AW291" s="22">
        <v>9.8904323253964304</v>
      </c>
      <c r="AX291" s="22">
        <v>15.657001037788939</v>
      </c>
      <c r="AY291" s="22">
        <v>32.181296691</v>
      </c>
      <c r="AZ291" s="22">
        <v>13.43380650070822</v>
      </c>
      <c r="BA291" s="22">
        <v>9.7997748100267845</v>
      </c>
      <c r="BB291" s="22">
        <v>15.232659362100947</v>
      </c>
      <c r="BC291" s="22">
        <v>32.303784966000002</v>
      </c>
      <c r="BD291" s="22">
        <v>13.292547531889609</v>
      </c>
      <c r="BE291" s="22">
        <v>9.6967283589523241</v>
      </c>
      <c r="BF291" s="22">
        <v>14.943557611914647</v>
      </c>
      <c r="BG291" s="22">
        <v>32.396308085000001</v>
      </c>
      <c r="BH291" s="22">
        <v>13.150084300755644</v>
      </c>
      <c r="BI291" s="22">
        <v>9.5928034152851627</v>
      </c>
      <c r="BJ291" s="22">
        <v>14.875721207029637</v>
      </c>
      <c r="BK291" s="25">
        <v>31.251186615000002</v>
      </c>
      <c r="BL291" s="25">
        <v>14.497487036298367</v>
      </c>
      <c r="BM291" s="25">
        <v>10.575714951642087</v>
      </c>
      <c r="BN291" s="25">
        <v>18.255133262778202</v>
      </c>
      <c r="BO291" s="25">
        <v>31.222706088999999</v>
      </c>
      <c r="BP291" s="25">
        <v>14.422395833875962</v>
      </c>
      <c r="BQ291" s="25">
        <v>10.520936964932593</v>
      </c>
      <c r="BR291" s="25">
        <v>17.937118809528428</v>
      </c>
      <c r="BS291" s="25">
        <v>31.232111765999999</v>
      </c>
      <c r="BT291" s="25">
        <v>14.384888604085678</v>
      </c>
      <c r="BU291" s="25">
        <v>10.49357596299518</v>
      </c>
      <c r="BV291" s="25">
        <v>17.987535788369314</v>
      </c>
      <c r="BW291" s="25">
        <v>31.260439291000001</v>
      </c>
      <c r="BX291" s="25">
        <v>14.325025850801493</v>
      </c>
      <c r="BY291" s="25">
        <v>10.449906917913857</v>
      </c>
      <c r="BZ291" s="25">
        <v>17.916544207248236</v>
      </c>
      <c r="CA291" s="25">
        <v>31.247441486</v>
      </c>
      <c r="CB291" s="25">
        <v>14.28233347421874</v>
      </c>
      <c r="CC291" s="25">
        <v>10.41876342358157</v>
      </c>
      <c r="CD291" s="25">
        <v>17.9270508240525</v>
      </c>
      <c r="CE291" s="25">
        <v>31.231246988999999</v>
      </c>
      <c r="CF291" s="25">
        <v>14.229514379157782</v>
      </c>
      <c r="CG291" s="25">
        <v>10.380232629108724</v>
      </c>
      <c r="CH291" s="25">
        <v>17.904271965586961</v>
      </c>
      <c r="CI291" s="25">
        <v>31.233184147999999</v>
      </c>
      <c r="CJ291" s="25">
        <v>14.195400517635148</v>
      </c>
      <c r="CK291" s="25">
        <v>10.355347042078375</v>
      </c>
      <c r="CL291" s="25">
        <v>17.860152447658923</v>
      </c>
      <c r="CM291" s="25">
        <v>31.252210732000002</v>
      </c>
      <c r="CN291" s="25">
        <v>14.181409963902325</v>
      </c>
      <c r="CO291" s="25">
        <v>10.345141127913836</v>
      </c>
      <c r="CP291" s="25">
        <v>17.798118356338804</v>
      </c>
      <c r="CQ291" s="25">
        <v>31.287264715999999</v>
      </c>
      <c r="CR291" s="25">
        <v>14.151893999599793</v>
      </c>
      <c r="CS291" s="25">
        <v>10.323609642891302</v>
      </c>
      <c r="CT291" s="25">
        <v>17.668075191591917</v>
      </c>
      <c r="CU291" s="25">
        <v>31.335781054000002</v>
      </c>
      <c r="CV291" s="25">
        <v>14.126138434547643</v>
      </c>
      <c r="CW291" s="25">
        <v>10.304821316767745</v>
      </c>
      <c r="CX291" s="25">
        <v>17.514848320086003</v>
      </c>
      <c r="CY291" s="25">
        <v>31.411355579999999</v>
      </c>
      <c r="CZ291" s="25">
        <v>14.098267436376814</v>
      </c>
      <c r="DA291" s="25">
        <v>10.28448981163624</v>
      </c>
      <c r="DB291" s="25">
        <v>17.251885266284283</v>
      </c>
      <c r="DC291" s="25">
        <v>31.469807904</v>
      </c>
      <c r="DD291" s="25">
        <v>14.066252324746376</v>
      </c>
      <c r="DE291" s="25">
        <v>10.261135233432391</v>
      </c>
      <c r="DF291" s="25">
        <v>17.082143767512139</v>
      </c>
      <c r="DG291" s="25">
        <v>31.510576315000002</v>
      </c>
      <c r="DH291" s="25">
        <v>14.084563834139578</v>
      </c>
      <c r="DI291" s="25">
        <v>10.27449322459265</v>
      </c>
      <c r="DJ291" s="25">
        <v>16.936127633856316</v>
      </c>
      <c r="DK291" s="25">
        <v>31.533484051000002</v>
      </c>
      <c r="DL291" s="25">
        <v>14.061063841308611</v>
      </c>
      <c r="DM291" s="25">
        <v>10.25735030700123</v>
      </c>
      <c r="DN291" s="25">
        <v>16.9145963368126</v>
      </c>
      <c r="DO291" s="27">
        <v>31.251272212</v>
      </c>
      <c r="DP291" s="27">
        <v>14.497487036298367</v>
      </c>
      <c r="DQ291" s="27">
        <v>10.575714951642087</v>
      </c>
      <c r="DR291" s="27">
        <v>18.255133262778202</v>
      </c>
      <c r="DS291" s="27">
        <v>31.256509997999999</v>
      </c>
      <c r="DT291" s="27">
        <v>14.34492127164839</v>
      </c>
      <c r="DU291" s="27">
        <v>10.46442035042757</v>
      </c>
      <c r="DV291" s="27">
        <v>17.518078745926147</v>
      </c>
      <c r="DW291" s="27">
        <v>31.313265567999998</v>
      </c>
      <c r="DX291" s="27">
        <v>14.291914978733745</v>
      </c>
      <c r="DY291" s="27">
        <v>10.42575299772672</v>
      </c>
      <c r="DZ291" s="27">
        <v>17.410358691927115</v>
      </c>
      <c r="EA291" s="27">
        <v>31.3931614</v>
      </c>
      <c r="EB291" s="27">
        <v>14.240823932711509</v>
      </c>
      <c r="EC291" s="27">
        <v>10.388482790968849</v>
      </c>
      <c r="ED291" s="27">
        <v>17.189814983682915</v>
      </c>
      <c r="EE291" s="27">
        <v>31.456119909000002</v>
      </c>
      <c r="EF291" s="27">
        <v>14.164013856991058</v>
      </c>
      <c r="EG291" s="27">
        <v>10.332450910119453</v>
      </c>
      <c r="EH291" s="27">
        <v>17.047396583421232</v>
      </c>
      <c r="EI291" s="27">
        <v>31.514110952999999</v>
      </c>
      <c r="EJ291" s="27">
        <v>14.092132038518169</v>
      </c>
      <c r="EK291" s="27">
        <v>10.280014124318468</v>
      </c>
      <c r="EL291" s="27">
        <v>16.880838386215316</v>
      </c>
      <c r="EM291" s="27">
        <v>31.573380231999998</v>
      </c>
      <c r="EN291" s="27">
        <v>14.0389188722458</v>
      </c>
      <c r="EO291" s="27">
        <v>10.241195860383353</v>
      </c>
      <c r="EP291" s="27">
        <v>16.724964353915801</v>
      </c>
      <c r="EQ291" s="27">
        <v>31.634591919999998</v>
      </c>
      <c r="ER291" s="27">
        <v>13.991698360013142</v>
      </c>
      <c r="ES291" s="27">
        <v>10.206749154137453</v>
      </c>
      <c r="ET291" s="27">
        <v>16.601406474134667</v>
      </c>
      <c r="EU291" s="27">
        <v>31.695719175000001</v>
      </c>
      <c r="EV291" s="27">
        <v>13.942959664268184</v>
      </c>
      <c r="EW291" s="27">
        <v>10.171194954156247</v>
      </c>
      <c r="EX291" s="27">
        <v>16.444618800703704</v>
      </c>
      <c r="EY291" s="27">
        <v>31.748176044000001</v>
      </c>
      <c r="EZ291" s="27">
        <v>13.890337088065438</v>
      </c>
      <c r="FA291" s="27">
        <v>10.132807517454431</v>
      </c>
      <c r="FB291" s="27">
        <v>16.302274694778923</v>
      </c>
      <c r="FC291" s="27">
        <v>31.959652446</v>
      </c>
      <c r="FD291" s="27">
        <v>13.588882565865582</v>
      </c>
      <c r="FE291" s="27">
        <v>9.9129006405117686</v>
      </c>
      <c r="FF291" s="27">
        <v>15.698273619419648</v>
      </c>
      <c r="FG291" s="27">
        <v>32.116100082999999</v>
      </c>
      <c r="FH291" s="27">
        <v>13.46086466077579</v>
      </c>
      <c r="FI291" s="27">
        <v>9.8195133610787053</v>
      </c>
      <c r="FJ291" s="27">
        <v>15.314091632452055</v>
      </c>
      <c r="FK291" s="27">
        <v>32.217388309999997</v>
      </c>
      <c r="FL291" s="27">
        <v>13.32299691452498</v>
      </c>
      <c r="FM291" s="27">
        <v>9.7189407596531421</v>
      </c>
      <c r="FN291" s="27">
        <v>15.040282929200036</v>
      </c>
      <c r="FO291" s="27">
        <v>32.273819434000004</v>
      </c>
      <c r="FP291" s="27">
        <v>13.184638678216354</v>
      </c>
      <c r="FQ291" s="27">
        <v>9.6180103525592529</v>
      </c>
      <c r="FR291" s="27">
        <v>14.997459119646091</v>
      </c>
      <c r="FS291" s="28">
        <v>31.251501962999999</v>
      </c>
      <c r="FT291" s="28">
        <v>14.497487036298367</v>
      </c>
      <c r="FU291" s="28">
        <v>10.575714951642087</v>
      </c>
      <c r="FV291" s="28">
        <v>18.255133262778202</v>
      </c>
      <c r="FW291" s="28">
        <v>31.247982728</v>
      </c>
      <c r="FX291" s="28">
        <v>14.343986804547988</v>
      </c>
      <c r="FY291" s="28">
        <v>10.463738669687949</v>
      </c>
      <c r="FZ291" s="28">
        <v>17.520852505796675</v>
      </c>
      <c r="GA291" s="28">
        <v>31.298155196</v>
      </c>
      <c r="GB291" s="28">
        <v>14.299630673996779</v>
      </c>
      <c r="GC291" s="28">
        <v>10.431381489999298</v>
      </c>
      <c r="GD291" s="28">
        <v>17.424613452090838</v>
      </c>
      <c r="GE291" s="28">
        <v>31.373856651000001</v>
      </c>
      <c r="GF291" s="28">
        <v>14.19872500176052</v>
      </c>
      <c r="GG291" s="28">
        <v>10.357772206962686</v>
      </c>
      <c r="GH291" s="28">
        <v>17.214460493218702</v>
      </c>
      <c r="GI291" s="28">
        <v>31.435498626000001</v>
      </c>
      <c r="GJ291" s="28">
        <v>14.090110465970687</v>
      </c>
      <c r="GK291" s="28">
        <v>10.278539415290433</v>
      </c>
      <c r="GL291" s="28">
        <v>17.087717477797121</v>
      </c>
      <c r="GM291" s="28">
        <v>31.496593226000002</v>
      </c>
      <c r="GN291" s="28">
        <v>13.990193539277152</v>
      </c>
      <c r="GO291" s="28">
        <v>10.205651408361424</v>
      </c>
      <c r="GP291" s="28">
        <v>16.9339216577551</v>
      </c>
      <c r="GQ291" s="28">
        <v>31.563409467</v>
      </c>
      <c r="GR291" s="28">
        <v>13.905580382577348</v>
      </c>
      <c r="GS291" s="28">
        <v>10.143927288576023</v>
      </c>
      <c r="GT291" s="28">
        <v>16.772173353118276</v>
      </c>
      <c r="GU291" s="28">
        <v>31.632541285999999</v>
      </c>
      <c r="GV291" s="28">
        <v>13.833267890765162</v>
      </c>
      <c r="GW291" s="28">
        <v>10.091176332570072</v>
      </c>
      <c r="GX291" s="28">
        <v>16.650910218730221</v>
      </c>
      <c r="GY291" s="28">
        <v>31.695217491000001</v>
      </c>
      <c r="GZ291" s="28">
        <v>13.745567836964122</v>
      </c>
      <c r="HA291" s="28">
        <v>10.027200364326662</v>
      </c>
      <c r="HB291" s="28">
        <v>16.501653175115337</v>
      </c>
      <c r="HC291" s="28">
        <v>31.764634077</v>
      </c>
      <c r="HD291" s="28">
        <v>13.674022879827493</v>
      </c>
      <c r="HE291" s="28">
        <v>9.9750093141805252</v>
      </c>
      <c r="HF291" s="28">
        <v>16.373078348553577</v>
      </c>
      <c r="HG291" s="28">
        <v>32.058754108000002</v>
      </c>
      <c r="HH291" s="28">
        <v>13.29231347345336</v>
      </c>
      <c r="HI291" s="28">
        <v>9.6965576165817602</v>
      </c>
      <c r="HJ291" s="28">
        <v>15.551396855989355</v>
      </c>
      <c r="HK291" s="28">
        <v>32.359545107999999</v>
      </c>
      <c r="HL291" s="28">
        <v>12.768331962678607</v>
      </c>
      <c r="HM291" s="28">
        <v>9.3143203996068475</v>
      </c>
      <c r="HN291" s="28">
        <v>13.89423033934181</v>
      </c>
      <c r="HO291" s="28">
        <v>32.501793724999999</v>
      </c>
      <c r="HP291" s="28">
        <v>12.357553437347951</v>
      </c>
      <c r="HQ291" s="28">
        <v>9.0146631844442595</v>
      </c>
      <c r="HR291" s="28">
        <v>12.452913525782131</v>
      </c>
      <c r="HS291" s="28">
        <v>32.504404305000001</v>
      </c>
      <c r="HT291" s="28">
        <v>12.06303798112417</v>
      </c>
      <c r="HU291" s="28">
        <v>8.7998182595219596</v>
      </c>
      <c r="HV291" s="28">
        <v>11.492901155775172</v>
      </c>
      <c r="HW291" s="29">
        <v>31.251501962999999</v>
      </c>
      <c r="HX291" s="29">
        <v>14.497487036298367</v>
      </c>
      <c r="HY291" s="29">
        <v>10.575714951642087</v>
      </c>
      <c r="HZ291" s="29">
        <v>18.255133262778202</v>
      </c>
      <c r="IA291" s="29">
        <v>31.237891639000001</v>
      </c>
      <c r="IB291" s="29">
        <v>14.353590042113268</v>
      </c>
      <c r="IC291" s="29">
        <v>10.470744097790698</v>
      </c>
      <c r="ID291" s="29">
        <v>17.538661114366736</v>
      </c>
      <c r="IE291" s="29">
        <v>31.288276432</v>
      </c>
      <c r="IF291" s="29">
        <v>14.321220308998146</v>
      </c>
      <c r="IG291" s="29">
        <v>10.447130828150991</v>
      </c>
      <c r="IH291" s="29">
        <v>17.426958733263234</v>
      </c>
      <c r="II291" s="29">
        <v>31.357297289000002</v>
      </c>
      <c r="IJ291" s="29">
        <v>14.234651877296402</v>
      </c>
      <c r="IK291" s="29">
        <v>10.383980362474002</v>
      </c>
      <c r="IL291" s="29">
        <v>17.223227518523309</v>
      </c>
      <c r="IM291" s="29">
        <v>31.410564483000002</v>
      </c>
      <c r="IN291" s="29">
        <v>14.148894273874914</v>
      </c>
      <c r="IO291" s="29">
        <v>10.321421384738699</v>
      </c>
      <c r="IP291" s="29">
        <v>17.111174669490026</v>
      </c>
      <c r="IQ291" s="29">
        <v>31.462835713</v>
      </c>
      <c r="IR291" s="29">
        <v>14.094782330577539</v>
      </c>
      <c r="IS291" s="29">
        <v>10.281947475477072</v>
      </c>
      <c r="IT291" s="29">
        <v>16.974911666611568</v>
      </c>
      <c r="IU291" s="29">
        <v>31.522865549999999</v>
      </c>
      <c r="IV291" s="29">
        <v>13.966824952420779</v>
      </c>
      <c r="IW291" s="29">
        <v>10.18860434959897</v>
      </c>
      <c r="IX291" s="29">
        <v>16.824327848856868</v>
      </c>
      <c r="IY291" s="29">
        <v>31.588308974</v>
      </c>
      <c r="IZ291" s="29">
        <v>13.816057606675631</v>
      </c>
      <c r="JA291" s="29">
        <v>10.078621669937029</v>
      </c>
      <c r="JB291" s="29">
        <v>16.719735400623751</v>
      </c>
      <c r="JC291" s="29">
        <v>31.660696255000001</v>
      </c>
      <c r="JD291" s="29">
        <v>13.817242150048054</v>
      </c>
      <c r="JE291" s="29">
        <v>10.0794857778354</v>
      </c>
      <c r="JF291" s="29">
        <v>16.564209924916163</v>
      </c>
      <c r="JG291" s="29">
        <v>31.747077957999998</v>
      </c>
      <c r="JH291" s="29">
        <v>13.710002602312059</v>
      </c>
      <c r="JI291" s="29">
        <v>10.001256020805144</v>
      </c>
      <c r="JJ291" s="29">
        <v>16.183793794857952</v>
      </c>
      <c r="JK291" s="29">
        <v>32.082342885000003</v>
      </c>
      <c r="JL291" s="29">
        <v>13.156677367489433</v>
      </c>
      <c r="JM291" s="29">
        <v>9.5976129656754559</v>
      </c>
      <c r="JN291" s="29">
        <v>14.278502457735032</v>
      </c>
      <c r="JO291" s="29">
        <v>32.296119241</v>
      </c>
      <c r="JP291" s="29">
        <v>12.60398945036858</v>
      </c>
      <c r="JQ291" s="29">
        <v>9.1944348249361525</v>
      </c>
      <c r="JR291" s="29">
        <v>12.701497282462089</v>
      </c>
      <c r="JS291" s="29">
        <v>32.336529753999997</v>
      </c>
      <c r="JT291" s="29">
        <v>12.34077723953258</v>
      </c>
      <c r="JU291" s="29">
        <v>9.0024251817046448</v>
      </c>
      <c r="JV291" s="29">
        <v>11.684440144878586</v>
      </c>
      <c r="JW291" s="29">
        <v>32.254316539000001</v>
      </c>
      <c r="JX291" s="29">
        <v>12.309291743019399</v>
      </c>
      <c r="JY291" s="29">
        <v>8.9794569503552655</v>
      </c>
      <c r="JZ291" s="29">
        <v>11.884642119349667</v>
      </c>
    </row>
    <row r="292" spans="1:286" ht="15" thickBot="1" x14ac:dyDescent="0.4">
      <c r="A292" s="2"/>
      <c r="B292" s="74" t="s">
        <v>755</v>
      </c>
      <c r="C292" s="74" t="s">
        <v>485</v>
      </c>
      <c r="D292" s="74" t="s">
        <v>850</v>
      </c>
      <c r="E292" s="87">
        <v>321492</v>
      </c>
      <c r="F292" s="84">
        <v>468870</v>
      </c>
      <c r="G292" s="22">
        <v>29.924083930473685</v>
      </c>
      <c r="H292" s="22">
        <v>11.284345479082321</v>
      </c>
      <c r="I292" s="22">
        <v>8.1102812803103781</v>
      </c>
      <c r="J292" s="22">
        <v>15.604129631488163</v>
      </c>
      <c r="K292" s="22">
        <v>29.901723617473685</v>
      </c>
      <c r="L292" s="22">
        <v>11.176398317165003</v>
      </c>
      <c r="M292" s="22">
        <v>8.0326975296016165</v>
      </c>
      <c r="N292" s="22">
        <v>15.209368449089098</v>
      </c>
      <c r="O292" s="22">
        <v>29.943437165473686</v>
      </c>
      <c r="P292" s="22">
        <v>11.095929875232947</v>
      </c>
      <c r="Q292" s="22">
        <v>7.9748632759918667</v>
      </c>
      <c r="R292" s="22">
        <v>15.141671013957055</v>
      </c>
      <c r="S292" s="22">
        <v>30.017958722473686</v>
      </c>
      <c r="T292" s="22">
        <v>10.812525655176</v>
      </c>
      <c r="U292" s="22">
        <v>7.7711750829150503</v>
      </c>
      <c r="V292" s="22">
        <v>14.857219703340604</v>
      </c>
      <c r="W292" s="22">
        <v>30.102847280473686</v>
      </c>
      <c r="X292" s="22">
        <v>10.544483502173179</v>
      </c>
      <c r="Y292" s="22">
        <v>7.5785279099033227</v>
      </c>
      <c r="Z292" s="22">
        <v>14.664235040260587</v>
      </c>
      <c r="AA292" s="22">
        <v>30.197770063473683</v>
      </c>
      <c r="AB292" s="22">
        <v>10.293153746210503</v>
      </c>
      <c r="AC292" s="22">
        <v>7.3978922657051243</v>
      </c>
      <c r="AD292" s="22">
        <v>14.337685829083009</v>
      </c>
      <c r="AE292" s="22">
        <v>30.301074687473687</v>
      </c>
      <c r="AF292" s="22">
        <v>10.077404690149445</v>
      </c>
      <c r="AG292" s="22">
        <v>7.2428291710967407</v>
      </c>
      <c r="AH292" s="22">
        <v>13.980115619513743</v>
      </c>
      <c r="AI292" s="22">
        <v>30.401642554473685</v>
      </c>
      <c r="AJ292" s="22">
        <v>9.9046218796594676</v>
      </c>
      <c r="AK292" s="22">
        <v>7.1186467631694148</v>
      </c>
      <c r="AL292" s="22">
        <v>13.831561311504721</v>
      </c>
      <c r="AM292" s="22">
        <v>30.506851078473684</v>
      </c>
      <c r="AN292" s="22">
        <v>9.7662510238019795</v>
      </c>
      <c r="AO292" s="22">
        <v>7.0191969045948275</v>
      </c>
      <c r="AP292" s="22">
        <v>13.380263835128542</v>
      </c>
      <c r="AQ292" s="22">
        <v>30.630980292473687</v>
      </c>
      <c r="AR292" s="22">
        <v>9.6381413552224267</v>
      </c>
      <c r="AS292" s="22">
        <v>6.9271219633557894</v>
      </c>
      <c r="AT292" s="22">
        <v>13.00537029398386</v>
      </c>
      <c r="AU292" s="22">
        <v>31.150509997473684</v>
      </c>
      <c r="AV292" s="22">
        <v>9.1591208719038946</v>
      </c>
      <c r="AW292" s="22">
        <v>6.5828405102626446</v>
      </c>
      <c r="AX292" s="22">
        <v>11.570707343230733</v>
      </c>
      <c r="AY292" s="22">
        <v>31.583694028473687</v>
      </c>
      <c r="AZ292" s="22">
        <v>8.9867408493315146</v>
      </c>
      <c r="BA292" s="22">
        <v>6.4589475939424368</v>
      </c>
      <c r="BB292" s="22">
        <v>10.855491493965285</v>
      </c>
      <c r="BC292" s="22">
        <v>31.847282623473685</v>
      </c>
      <c r="BD292" s="22">
        <v>10.32566071208517</v>
      </c>
      <c r="BE292" s="22">
        <v>7.4212556621291093</v>
      </c>
      <c r="BF292" s="22">
        <v>10.758008147621425</v>
      </c>
      <c r="BG292" s="22">
        <v>32.047963736473683</v>
      </c>
      <c r="BH292" s="22">
        <v>10.549610794271821</v>
      </c>
      <c r="BI292" s="22">
        <v>7.5822129956890585</v>
      </c>
      <c r="BJ292" s="22">
        <v>11.022434603016713</v>
      </c>
      <c r="BK292" s="25">
        <v>29.923877469473684</v>
      </c>
      <c r="BL292" s="25">
        <v>11.284345479082321</v>
      </c>
      <c r="BM292" s="25">
        <v>8.1102812803103781</v>
      </c>
      <c r="BN292" s="25">
        <v>15.604129631488163</v>
      </c>
      <c r="BO292" s="25">
        <v>29.906419393473683</v>
      </c>
      <c r="BP292" s="25">
        <v>11.199242974073748</v>
      </c>
      <c r="BQ292" s="25">
        <v>8.0491164343245849</v>
      </c>
      <c r="BR292" s="25">
        <v>15.294377796075503</v>
      </c>
      <c r="BS292" s="25">
        <v>29.939061645473686</v>
      </c>
      <c r="BT292" s="25">
        <v>10.98616312788309</v>
      </c>
      <c r="BU292" s="25">
        <v>7.8959717534057905</v>
      </c>
      <c r="BV292" s="25">
        <v>15.225389746983145</v>
      </c>
      <c r="BW292" s="25">
        <v>29.988353171473683</v>
      </c>
      <c r="BX292" s="25">
        <v>10.654836563706597</v>
      </c>
      <c r="BY292" s="25">
        <v>7.657840828037429</v>
      </c>
      <c r="BZ292" s="25">
        <v>15.009463315836731</v>
      </c>
      <c r="CA292" s="25">
        <v>30.005106057473686</v>
      </c>
      <c r="CB292" s="25">
        <v>10.378836203220784</v>
      </c>
      <c r="CC292" s="25">
        <v>7.4594739346135803</v>
      </c>
      <c r="CD292" s="25">
        <v>14.963971413433578</v>
      </c>
      <c r="CE292" s="25">
        <v>30.034047497473686</v>
      </c>
      <c r="CF292" s="25">
        <v>10.073112371403893</v>
      </c>
      <c r="CG292" s="25">
        <v>7.2397441971001797</v>
      </c>
      <c r="CH292" s="25">
        <v>14.634173372057697</v>
      </c>
      <c r="CI292" s="25">
        <v>30.085152670473686</v>
      </c>
      <c r="CJ292" s="25">
        <v>9.7847464921294822</v>
      </c>
      <c r="CK292" s="25">
        <v>7.0324899618505796</v>
      </c>
      <c r="CL292" s="25">
        <v>14.287546245722291</v>
      </c>
      <c r="CM292" s="25">
        <v>30.156669172473684</v>
      </c>
      <c r="CN292" s="25">
        <v>9.6518064340610756</v>
      </c>
      <c r="CO292" s="25">
        <v>6.93694332457736</v>
      </c>
      <c r="CP292" s="25">
        <v>14.149544011896674</v>
      </c>
      <c r="CQ292" s="25">
        <v>30.250302509473684</v>
      </c>
      <c r="CR292" s="25">
        <v>9.5424879838467636</v>
      </c>
      <c r="CS292" s="25">
        <v>6.8583740019694011</v>
      </c>
      <c r="CT292" s="25">
        <v>13.700331303704974</v>
      </c>
      <c r="CU292" s="25">
        <v>30.362322848473685</v>
      </c>
      <c r="CV292" s="25">
        <v>9.4395190376726266</v>
      </c>
      <c r="CW292" s="25">
        <v>6.7843681929344486</v>
      </c>
      <c r="CX292" s="25">
        <v>13.289428513669366</v>
      </c>
      <c r="CY292" s="25">
        <v>30.500726833473685</v>
      </c>
      <c r="CZ292" s="25">
        <v>9.2141925401637064</v>
      </c>
      <c r="DA292" s="25">
        <v>6.6224216025812872</v>
      </c>
      <c r="DB292" s="25">
        <v>12.619699999373266</v>
      </c>
      <c r="DC292" s="25">
        <v>30.613447510473684</v>
      </c>
      <c r="DD292" s="25">
        <v>9.1668073438659636</v>
      </c>
      <c r="DE292" s="25">
        <v>6.5883649290055084</v>
      </c>
      <c r="DF292" s="25">
        <v>12.143976780684667</v>
      </c>
      <c r="DG292" s="25">
        <v>30.702746894473684</v>
      </c>
      <c r="DH292" s="25">
        <v>10.125173021534643</v>
      </c>
      <c r="DI292" s="25">
        <v>7.2771612114036577</v>
      </c>
      <c r="DJ292" s="25">
        <v>11.858097473852608</v>
      </c>
      <c r="DK292" s="25">
        <v>30.759762578473683</v>
      </c>
      <c r="DL292" s="25">
        <v>11.013119628654799</v>
      </c>
      <c r="DM292" s="25">
        <v>7.9153459212737216</v>
      </c>
      <c r="DN292" s="25">
        <v>11.781160776690706</v>
      </c>
      <c r="DO292" s="27">
        <v>29.924083930473685</v>
      </c>
      <c r="DP292" s="27">
        <v>11.284345479082321</v>
      </c>
      <c r="DQ292" s="27">
        <v>8.1102812803103781</v>
      </c>
      <c r="DR292" s="27">
        <v>15.604129631488163</v>
      </c>
      <c r="DS292" s="27">
        <v>29.901606857473684</v>
      </c>
      <c r="DT292" s="27">
        <v>11.176374852433403</v>
      </c>
      <c r="DU292" s="27">
        <v>8.032680665037006</v>
      </c>
      <c r="DV292" s="27">
        <v>15.209429128894335</v>
      </c>
      <c r="DW292" s="27">
        <v>29.943203651473684</v>
      </c>
      <c r="DX292" s="27">
        <v>11.09681424663184</v>
      </c>
      <c r="DY292" s="27">
        <v>7.9754988911291891</v>
      </c>
      <c r="DZ292" s="27">
        <v>15.141791516955106</v>
      </c>
      <c r="EA292" s="27">
        <v>30.017611533473683</v>
      </c>
      <c r="EB292" s="27">
        <v>10.90916084184625</v>
      </c>
      <c r="EC292" s="27">
        <v>7.8406286942852299</v>
      </c>
      <c r="ED292" s="27">
        <v>14.857399740345176</v>
      </c>
      <c r="EE292" s="27">
        <v>30.102389454473684</v>
      </c>
      <c r="EF292" s="27">
        <v>10.741101238049509</v>
      </c>
      <c r="EG292" s="27">
        <v>7.7198409480064862</v>
      </c>
      <c r="EH292" s="27">
        <v>14.664495112731071</v>
      </c>
      <c r="EI292" s="27">
        <v>30.197906942473686</v>
      </c>
      <c r="EJ292" s="27">
        <v>10.576891713786488</v>
      </c>
      <c r="EK292" s="27">
        <v>7.6018203296952365</v>
      </c>
      <c r="EL292" s="27">
        <v>14.337608042919811</v>
      </c>
      <c r="EM292" s="27">
        <v>30.302526859473684</v>
      </c>
      <c r="EN292" s="27">
        <v>10.459114280778143</v>
      </c>
      <c r="EO292" s="27">
        <v>7.5171713695990343</v>
      </c>
      <c r="EP292" s="27">
        <v>13.979363566020831</v>
      </c>
      <c r="EQ292" s="27">
        <v>30.403320302473684</v>
      </c>
      <c r="ER292" s="27">
        <v>10.370047346522423</v>
      </c>
      <c r="ES292" s="27">
        <v>7.4531572102552044</v>
      </c>
      <c r="ET292" s="27">
        <v>13.830604353394117</v>
      </c>
      <c r="EU292" s="27">
        <v>30.508752304473685</v>
      </c>
      <c r="EV292" s="27">
        <v>10.21988433884292</v>
      </c>
      <c r="EW292" s="27">
        <v>7.3452320999831278</v>
      </c>
      <c r="EX292" s="27">
        <v>13.379171935904779</v>
      </c>
      <c r="EY292" s="27">
        <v>30.622915615473687</v>
      </c>
      <c r="EZ292" s="27">
        <v>10.107677303924925</v>
      </c>
      <c r="FA292" s="27">
        <v>7.2645866946734916</v>
      </c>
      <c r="FB292" s="27">
        <v>13.041875907010946</v>
      </c>
      <c r="FC292" s="27">
        <v>31.080455558473684</v>
      </c>
      <c r="FD292" s="27">
        <v>9.6307825467259853</v>
      </c>
      <c r="FE292" s="27">
        <v>6.9218330427972417</v>
      </c>
      <c r="FF292" s="27">
        <v>11.752773954644619</v>
      </c>
      <c r="FG292" s="27">
        <v>31.419891561473683</v>
      </c>
      <c r="FH292" s="27">
        <v>9.455210995297028</v>
      </c>
      <c r="FI292" s="27">
        <v>6.7956463118478156</v>
      </c>
      <c r="FJ292" s="27">
        <v>11.112100374195219</v>
      </c>
      <c r="FK292" s="27">
        <v>31.640187759473683</v>
      </c>
      <c r="FL292" s="27">
        <v>10.615752422218886</v>
      </c>
      <c r="FM292" s="27">
        <v>7.6297502859982496</v>
      </c>
      <c r="FN292" s="27">
        <v>11.016220598151627</v>
      </c>
      <c r="FO292" s="27">
        <v>31.774606127473685</v>
      </c>
      <c r="FP292" s="27">
        <v>10.595016144798928</v>
      </c>
      <c r="FQ292" s="27">
        <v>7.6148467151270669</v>
      </c>
      <c r="FR292" s="27">
        <v>11.268653836538611</v>
      </c>
      <c r="FS292" s="28">
        <v>29.924565551473684</v>
      </c>
      <c r="FT292" s="28">
        <v>11.284345479082321</v>
      </c>
      <c r="FU292" s="28">
        <v>8.1102812803103781</v>
      </c>
      <c r="FV292" s="28">
        <v>15.604129631488163</v>
      </c>
      <c r="FW292" s="28">
        <v>29.897799305473686</v>
      </c>
      <c r="FX292" s="28">
        <v>11.184470593599519</v>
      </c>
      <c r="FY292" s="28">
        <v>8.0384992336151733</v>
      </c>
      <c r="FZ292" s="28">
        <v>15.182997160180332</v>
      </c>
      <c r="GA292" s="28">
        <v>29.945636463473686</v>
      </c>
      <c r="GB292" s="28">
        <v>11.088971166691309</v>
      </c>
      <c r="GC292" s="28">
        <v>7.9698619151486527</v>
      </c>
      <c r="GD292" s="28">
        <v>15.102517392682653</v>
      </c>
      <c r="GE292" s="28">
        <v>30.037638444473686</v>
      </c>
      <c r="GF292" s="28">
        <v>10.857673777174751</v>
      </c>
      <c r="GG292" s="28">
        <v>7.8036239271449963</v>
      </c>
      <c r="GH292" s="28">
        <v>14.806141795757535</v>
      </c>
      <c r="GI292" s="28">
        <v>30.155999011473686</v>
      </c>
      <c r="GJ292" s="28">
        <v>10.655086407224291</v>
      </c>
      <c r="GK292" s="28">
        <v>7.6580203954929198</v>
      </c>
      <c r="GL292" s="28">
        <v>14.658747857118515</v>
      </c>
      <c r="GM292" s="28">
        <v>30.298774673473684</v>
      </c>
      <c r="GN292" s="28">
        <v>10.417227483458335</v>
      </c>
      <c r="GO292" s="28">
        <v>7.4870665036300936</v>
      </c>
      <c r="GP292" s="28">
        <v>14.268937883696573</v>
      </c>
      <c r="GQ292" s="28">
        <v>30.435226435473684</v>
      </c>
      <c r="GR292" s="28">
        <v>10.190011209498111</v>
      </c>
      <c r="GS292" s="28">
        <v>7.3237616937323962</v>
      </c>
      <c r="GT292" s="28">
        <v>13.874179530879861</v>
      </c>
      <c r="GU292" s="28">
        <v>30.598108831473684</v>
      </c>
      <c r="GV292" s="28">
        <v>10.008143603697116</v>
      </c>
      <c r="GW292" s="28">
        <v>7.1930498645388594</v>
      </c>
      <c r="GX292" s="28">
        <v>13.702861622530493</v>
      </c>
      <c r="GY292" s="28">
        <v>30.783025391473686</v>
      </c>
      <c r="GZ292" s="28">
        <v>9.8055463120718844</v>
      </c>
      <c r="HA292" s="28">
        <v>7.0474392019837699</v>
      </c>
      <c r="HB292" s="28">
        <v>13.286723425320307</v>
      </c>
      <c r="HC292" s="28">
        <v>31.002411459473684</v>
      </c>
      <c r="HD292" s="28">
        <v>9.6160191733466753</v>
      </c>
      <c r="HE292" s="28">
        <v>6.9112223156642942</v>
      </c>
      <c r="HF292" s="28">
        <v>12.956142612752123</v>
      </c>
      <c r="HG292" s="28">
        <v>31.880054733473685</v>
      </c>
      <c r="HH292" s="28">
        <v>8.5370965719087568</v>
      </c>
      <c r="HI292" s="28">
        <v>6.1357793984329669</v>
      </c>
      <c r="HJ292" s="28">
        <v>10.400334956512502</v>
      </c>
      <c r="HK292" s="28">
        <v>32.733501409473682</v>
      </c>
      <c r="HL292" s="28">
        <v>7.0730773930841062</v>
      </c>
      <c r="HM292" s="28">
        <v>5.0835599886278597</v>
      </c>
      <c r="HN292" s="28">
        <v>3.7258895593487935</v>
      </c>
      <c r="HO292" s="28">
        <v>33.225890849473686</v>
      </c>
      <c r="HP292" s="28">
        <v>7.135339209505152</v>
      </c>
      <c r="HQ292" s="28">
        <v>5.1283087820012785</v>
      </c>
      <c r="HR292" s="28">
        <v>-1.6440682286688286</v>
      </c>
      <c r="HS292" s="28">
        <v>33.421928999473685</v>
      </c>
      <c r="HT292" s="28">
        <v>6.3400607536823941</v>
      </c>
      <c r="HU292" s="28">
        <v>4.5567264970695005</v>
      </c>
      <c r="HV292" s="28">
        <v>-5.0104674594339613</v>
      </c>
      <c r="HW292" s="29">
        <v>29.924565551473684</v>
      </c>
      <c r="HX292" s="29">
        <v>11.284345479082321</v>
      </c>
      <c r="HY292" s="29">
        <v>8.1102812803103781</v>
      </c>
      <c r="HZ292" s="29">
        <v>15.604129631488163</v>
      </c>
      <c r="IA292" s="29">
        <v>29.869649619473684</v>
      </c>
      <c r="IB292" s="29">
        <v>11.190417554571725</v>
      </c>
      <c r="IC292" s="29">
        <v>8.0427734315593113</v>
      </c>
      <c r="ID292" s="29">
        <v>15.277325288602036</v>
      </c>
      <c r="IE292" s="29">
        <v>29.925528275473685</v>
      </c>
      <c r="IF292" s="29">
        <v>11.042808510135663</v>
      </c>
      <c r="IG292" s="29">
        <v>7.9366839049568636</v>
      </c>
      <c r="IH292" s="29">
        <v>15.160292464685726</v>
      </c>
      <c r="II292" s="29">
        <v>30.009721332473685</v>
      </c>
      <c r="IJ292" s="29">
        <v>10.767137548229954</v>
      </c>
      <c r="IK292" s="29">
        <v>7.7385537567782707</v>
      </c>
      <c r="IL292" s="29">
        <v>14.901222711971613</v>
      </c>
      <c r="IM292" s="29">
        <v>30.116063728473684</v>
      </c>
      <c r="IN292" s="29">
        <v>10.607144363546555</v>
      </c>
      <c r="IO292" s="29">
        <v>7.6235635047410257</v>
      </c>
      <c r="IP292" s="29">
        <v>14.767970442709728</v>
      </c>
      <c r="IQ292" s="29">
        <v>30.241419739473685</v>
      </c>
      <c r="IR292" s="29">
        <v>10.413472922265209</v>
      </c>
      <c r="IS292" s="29">
        <v>7.4843680265747041</v>
      </c>
      <c r="IT292" s="29">
        <v>14.489459222113718</v>
      </c>
      <c r="IU292" s="29">
        <v>30.373395005473686</v>
      </c>
      <c r="IV292" s="29">
        <v>10.225075473510527</v>
      </c>
      <c r="IW292" s="29">
        <v>7.3489630706802149</v>
      </c>
      <c r="IX292" s="29">
        <v>14.171368997040284</v>
      </c>
      <c r="IY292" s="29">
        <v>30.527383114473686</v>
      </c>
      <c r="IZ292" s="29">
        <v>10.150080422610056</v>
      </c>
      <c r="JA292" s="29">
        <v>7.2950626509738621</v>
      </c>
      <c r="JB292" s="29">
        <v>14.069312234694499</v>
      </c>
      <c r="JC292" s="29">
        <v>30.715551116473684</v>
      </c>
      <c r="JD292" s="29">
        <v>10.014723420925367</v>
      </c>
      <c r="JE292" s="29">
        <v>7.1977789087349153</v>
      </c>
      <c r="JF292" s="29">
        <v>13.530384925636772</v>
      </c>
      <c r="JG292" s="29">
        <v>30.985780485473686</v>
      </c>
      <c r="JH292" s="29">
        <v>9.7088186446291456</v>
      </c>
      <c r="JI292" s="29">
        <v>6.9779191228614916</v>
      </c>
      <c r="JJ292" s="29">
        <v>11.959922109891277</v>
      </c>
      <c r="JK292" s="29">
        <v>32.004104103473686</v>
      </c>
      <c r="JL292" s="29">
        <v>9.3129984052624746</v>
      </c>
      <c r="JM292" s="29">
        <v>6.69343532327788</v>
      </c>
      <c r="JN292" s="29">
        <v>4.6259876496626831</v>
      </c>
      <c r="JO292" s="29">
        <v>32.660527987473685</v>
      </c>
      <c r="JP292" s="29">
        <v>7.8103827837108106</v>
      </c>
      <c r="JQ292" s="29">
        <v>5.6134758901355104</v>
      </c>
      <c r="JR292" s="29">
        <v>-1.3845011546493708</v>
      </c>
      <c r="JS292" s="29">
        <v>32.847558819473683</v>
      </c>
      <c r="JT292" s="29">
        <v>7.1135321656492785</v>
      </c>
      <c r="JU292" s="29">
        <v>5.1126356302096179</v>
      </c>
      <c r="JV292" s="29">
        <v>-4.8477110076315171</v>
      </c>
      <c r="JW292" s="29">
        <v>32.682365801473686</v>
      </c>
      <c r="JX292" s="29">
        <v>7.242624443587518</v>
      </c>
      <c r="JY292" s="29">
        <v>5.2054167921419507</v>
      </c>
      <c r="JZ292" s="29">
        <v>-3.5280862185393573</v>
      </c>
    </row>
    <row r="293" spans="1:286" ht="15" thickBot="1" x14ac:dyDescent="0.4">
      <c r="A293" s="2"/>
      <c r="B293" s="74" t="s">
        <v>756</v>
      </c>
      <c r="C293" s="74" t="s">
        <v>727</v>
      </c>
      <c r="D293" s="74" t="s">
        <v>854</v>
      </c>
      <c r="E293" s="87">
        <v>338069</v>
      </c>
      <c r="F293" s="84">
        <v>412086</v>
      </c>
      <c r="G293" s="22">
        <v>6.1773856091052632</v>
      </c>
      <c r="H293" s="22">
        <v>6.1773856091052632</v>
      </c>
      <c r="I293" s="22">
        <v>6.1773856091052632</v>
      </c>
      <c r="J293" s="22">
        <v>4.0488024953625512</v>
      </c>
      <c r="K293" s="22">
        <v>6.1815819181052634</v>
      </c>
      <c r="L293" s="22">
        <v>6.1815819181052634</v>
      </c>
      <c r="M293" s="22">
        <v>6.1815819181052634</v>
      </c>
      <c r="N293" s="22">
        <v>4.0369304730852305</v>
      </c>
      <c r="O293" s="22">
        <v>6.2069361321052634</v>
      </c>
      <c r="P293" s="22">
        <v>6.2069361321052634</v>
      </c>
      <c r="Q293" s="22">
        <v>6.2069361321052634</v>
      </c>
      <c r="R293" s="22">
        <v>3.9707021413920338</v>
      </c>
      <c r="S293" s="22">
        <v>6.2422814101052637</v>
      </c>
      <c r="T293" s="22">
        <v>6.2422814101052637</v>
      </c>
      <c r="U293" s="22">
        <v>6.2422814101052637</v>
      </c>
      <c r="V293" s="22">
        <v>3.8794713974147865</v>
      </c>
      <c r="W293" s="22">
        <v>6.2804692061052636</v>
      </c>
      <c r="X293" s="22">
        <v>6.2804692061052636</v>
      </c>
      <c r="Y293" s="22">
        <v>6.2804692061052636</v>
      </c>
      <c r="Z293" s="22">
        <v>3.7840536714976967</v>
      </c>
      <c r="AA293" s="22">
        <v>6.3215940831052642</v>
      </c>
      <c r="AB293" s="22">
        <v>6.3215940831052642</v>
      </c>
      <c r="AC293" s="22">
        <v>6.3215940831052642</v>
      </c>
      <c r="AD293" s="22">
        <v>3.6944113701094667</v>
      </c>
      <c r="AE293" s="22">
        <v>6.3658050051052637</v>
      </c>
      <c r="AF293" s="22">
        <v>6.3658050051052637</v>
      </c>
      <c r="AG293" s="22">
        <v>6.3658050051052637</v>
      </c>
      <c r="AH293" s="22">
        <v>3.559700537596854</v>
      </c>
      <c r="AI293" s="22">
        <v>6.415985823105264</v>
      </c>
      <c r="AJ293" s="22">
        <v>6.415985823105264</v>
      </c>
      <c r="AK293" s="22">
        <v>6.415985823105264</v>
      </c>
      <c r="AL293" s="22">
        <v>3.3982803722611763</v>
      </c>
      <c r="AM293" s="22">
        <v>6.4689948541052633</v>
      </c>
      <c r="AN293" s="22">
        <v>6.4689948541052633</v>
      </c>
      <c r="AO293" s="22">
        <v>6.4689948541052633</v>
      </c>
      <c r="AP293" s="22">
        <v>3.2343852437312908</v>
      </c>
      <c r="AQ293" s="22">
        <v>6.5533258271052635</v>
      </c>
      <c r="AR293" s="22">
        <v>6.5533258271052635</v>
      </c>
      <c r="AS293" s="22">
        <v>6.5533258271052635</v>
      </c>
      <c r="AT293" s="22">
        <v>3.0006093380021994</v>
      </c>
      <c r="AU293" s="22">
        <v>6.9531028691052637</v>
      </c>
      <c r="AV293" s="22">
        <v>6.9531028691052637</v>
      </c>
      <c r="AW293" s="22">
        <v>6.9531028691052637</v>
      </c>
      <c r="AX293" s="22">
        <v>2.1382402818736672</v>
      </c>
      <c r="AY293" s="22">
        <v>7.2540470071052638</v>
      </c>
      <c r="AZ293" s="22">
        <v>7.2540470071052638</v>
      </c>
      <c r="BA293" s="22">
        <v>7.2540470071052638</v>
      </c>
      <c r="BB293" s="22">
        <v>1.7547999239791157</v>
      </c>
      <c r="BC293" s="22">
        <v>7.3932055721052636</v>
      </c>
      <c r="BD293" s="22">
        <v>7.3932055721052636</v>
      </c>
      <c r="BE293" s="22">
        <v>7.3932055721052636</v>
      </c>
      <c r="BF293" s="22">
        <v>1.693104696119665</v>
      </c>
      <c r="BG293" s="22">
        <v>7.5143793111052641</v>
      </c>
      <c r="BH293" s="22">
        <v>7.5143793111052641</v>
      </c>
      <c r="BI293" s="22">
        <v>7.5143793111052641</v>
      </c>
      <c r="BJ293" s="22">
        <v>1.8457020440919365</v>
      </c>
      <c r="BK293" s="25">
        <v>6.1786757051052641</v>
      </c>
      <c r="BL293" s="25">
        <v>6.1786757051052641</v>
      </c>
      <c r="BM293" s="25">
        <v>6.1786757051052641</v>
      </c>
      <c r="BN293" s="25">
        <v>4.0488024953625512</v>
      </c>
      <c r="BO293" s="25">
        <v>6.1814835341052641</v>
      </c>
      <c r="BP293" s="25">
        <v>6.1814835341052641</v>
      </c>
      <c r="BQ293" s="25">
        <v>6.1814835341052641</v>
      </c>
      <c r="BR293" s="25">
        <v>4.0829246153262559</v>
      </c>
      <c r="BS293" s="25">
        <v>6.1978078601052635</v>
      </c>
      <c r="BT293" s="25">
        <v>6.1978078601052635</v>
      </c>
      <c r="BU293" s="25">
        <v>6.1978078601052635</v>
      </c>
      <c r="BV293" s="25">
        <v>4.0770959083598681</v>
      </c>
      <c r="BW293" s="25">
        <v>6.2088260181052632</v>
      </c>
      <c r="BX293" s="25">
        <v>6.2088260181052632</v>
      </c>
      <c r="BY293" s="25">
        <v>6.2088260181052632</v>
      </c>
      <c r="BZ293" s="25">
        <v>4.070641355700201</v>
      </c>
      <c r="CA293" s="25">
        <v>6.222327899105264</v>
      </c>
      <c r="CB293" s="25">
        <v>6.222327899105264</v>
      </c>
      <c r="CC293" s="25">
        <v>6.222327899105264</v>
      </c>
      <c r="CD293" s="25">
        <v>4.0627452143022982</v>
      </c>
      <c r="CE293" s="25">
        <v>6.2407773811052634</v>
      </c>
      <c r="CF293" s="25">
        <v>6.2407773811052634</v>
      </c>
      <c r="CG293" s="25">
        <v>6.2407773811052634</v>
      </c>
      <c r="CH293" s="25">
        <v>4.050673913384399</v>
      </c>
      <c r="CI293" s="25">
        <v>6.2636292401052636</v>
      </c>
      <c r="CJ293" s="25">
        <v>6.2636292401052636</v>
      </c>
      <c r="CK293" s="25">
        <v>6.2636292401052636</v>
      </c>
      <c r="CL293" s="25">
        <v>3.9876960126601801</v>
      </c>
      <c r="CM293" s="25">
        <v>6.2901763141052633</v>
      </c>
      <c r="CN293" s="25">
        <v>6.2901763141052633</v>
      </c>
      <c r="CO293" s="25">
        <v>6.2901763141052633</v>
      </c>
      <c r="CP293" s="25">
        <v>3.8871030461261564</v>
      </c>
      <c r="CQ293" s="25">
        <v>6.3199980311052641</v>
      </c>
      <c r="CR293" s="25">
        <v>6.3199980311052641</v>
      </c>
      <c r="CS293" s="25">
        <v>6.3199980311052641</v>
      </c>
      <c r="CT293" s="25">
        <v>3.7751306118019365</v>
      </c>
      <c r="CU293" s="25">
        <v>6.3525863171052634</v>
      </c>
      <c r="CV293" s="25">
        <v>6.3525863171052634</v>
      </c>
      <c r="CW293" s="25">
        <v>6.3525863171052634</v>
      </c>
      <c r="CX293" s="25">
        <v>3.6482540221467943</v>
      </c>
      <c r="CY293" s="25">
        <v>6.4979253271052642</v>
      </c>
      <c r="CZ293" s="25">
        <v>6.4979253271052642</v>
      </c>
      <c r="DA293" s="25">
        <v>6.4979253271052642</v>
      </c>
      <c r="DB293" s="25">
        <v>3.2326166638957243</v>
      </c>
      <c r="DC293" s="25">
        <v>6.679230164105264</v>
      </c>
      <c r="DD293" s="25">
        <v>6.679230164105264</v>
      </c>
      <c r="DE293" s="25">
        <v>6.679230164105264</v>
      </c>
      <c r="DF293" s="25">
        <v>2.8888920233504081</v>
      </c>
      <c r="DG293" s="25">
        <v>6.8523883841052635</v>
      </c>
      <c r="DH293" s="25">
        <v>6.8523883841052635</v>
      </c>
      <c r="DI293" s="25">
        <v>6.8523883841052635</v>
      </c>
      <c r="DJ293" s="25">
        <v>2.6536030172140297</v>
      </c>
      <c r="DK293" s="25">
        <v>6.9541318431052641</v>
      </c>
      <c r="DL293" s="25">
        <v>6.9541318431052641</v>
      </c>
      <c r="DM293" s="25">
        <v>6.9541318431052641</v>
      </c>
      <c r="DN293" s="25">
        <v>2.5220558474715471</v>
      </c>
      <c r="DO293" s="27">
        <v>6.1773856091052632</v>
      </c>
      <c r="DP293" s="27">
        <v>6.1773856091052632</v>
      </c>
      <c r="DQ293" s="27">
        <v>6.1773856091052632</v>
      </c>
      <c r="DR293" s="27">
        <v>4.0488024953625512</v>
      </c>
      <c r="DS293" s="27">
        <v>6.1815039761052635</v>
      </c>
      <c r="DT293" s="27">
        <v>6.1815039761052635</v>
      </c>
      <c r="DU293" s="27">
        <v>6.1815039761052635</v>
      </c>
      <c r="DV293" s="27">
        <v>4.0370029984575382</v>
      </c>
      <c r="DW293" s="27">
        <v>6.206780253105264</v>
      </c>
      <c r="DX293" s="27">
        <v>6.206780253105264</v>
      </c>
      <c r="DY293" s="27">
        <v>6.206780253105264</v>
      </c>
      <c r="DZ293" s="27">
        <v>3.970847033741669</v>
      </c>
      <c r="EA293" s="27">
        <v>6.2420496481052634</v>
      </c>
      <c r="EB293" s="27">
        <v>6.2420496481052634</v>
      </c>
      <c r="EC293" s="27">
        <v>6.2420496481052634</v>
      </c>
      <c r="ED293" s="27">
        <v>3.8796865988795606</v>
      </c>
      <c r="EE293" s="27">
        <v>6.2801635861052638</v>
      </c>
      <c r="EF293" s="27">
        <v>6.2801635861052638</v>
      </c>
      <c r="EG293" s="27">
        <v>6.2801635861052638</v>
      </c>
      <c r="EH293" s="27">
        <v>3.7843377681463206</v>
      </c>
      <c r="EI293" s="27">
        <v>6.3216854601052637</v>
      </c>
      <c r="EJ293" s="27">
        <v>6.3216854601052637</v>
      </c>
      <c r="EK293" s="27">
        <v>6.3216854601052637</v>
      </c>
      <c r="EL293" s="27">
        <v>3.6943264378285474</v>
      </c>
      <c r="EM293" s="27">
        <v>6.3667743831052634</v>
      </c>
      <c r="EN293" s="27">
        <v>6.3667743831052634</v>
      </c>
      <c r="EO293" s="27">
        <v>6.3667743831052634</v>
      </c>
      <c r="EP293" s="27">
        <v>3.5590448626924949</v>
      </c>
      <c r="EQ293" s="27">
        <v>6.4171228061052634</v>
      </c>
      <c r="ER293" s="27">
        <v>6.4171228061052634</v>
      </c>
      <c r="ES293" s="27">
        <v>6.4171228061052634</v>
      </c>
      <c r="ET293" s="27">
        <v>3.397511202496533</v>
      </c>
      <c r="EU293" s="27">
        <v>6.4702832851052641</v>
      </c>
      <c r="EV293" s="27">
        <v>6.4702832851052641</v>
      </c>
      <c r="EW293" s="27">
        <v>6.4702832851052641</v>
      </c>
      <c r="EX293" s="27">
        <v>3.2335142734770059</v>
      </c>
      <c r="EY293" s="27">
        <v>6.5504954321052633</v>
      </c>
      <c r="EZ293" s="27">
        <v>6.5504954321052633</v>
      </c>
      <c r="FA293" s="27">
        <v>6.5504954321052633</v>
      </c>
      <c r="FB293" s="27">
        <v>3.0181238210140187</v>
      </c>
      <c r="FC293" s="27">
        <v>6.9204748121052635</v>
      </c>
      <c r="FD293" s="27">
        <v>6.9204748121052635</v>
      </c>
      <c r="FE293" s="27">
        <v>6.9204748121052635</v>
      </c>
      <c r="FF293" s="27">
        <v>2.2253639486899459</v>
      </c>
      <c r="FG293" s="27">
        <v>7.1602619721052641</v>
      </c>
      <c r="FH293" s="27">
        <v>7.1602619721052641</v>
      </c>
      <c r="FI293" s="27">
        <v>7.1602619721052641</v>
      </c>
      <c r="FJ293" s="27">
        <v>1.8884397292245936</v>
      </c>
      <c r="FK293" s="27">
        <v>7.2730194181052639</v>
      </c>
      <c r="FL293" s="27">
        <v>7.2730194181052639</v>
      </c>
      <c r="FM293" s="27">
        <v>7.2730194181052639</v>
      </c>
      <c r="FN293" s="27">
        <v>1.8338147890710381</v>
      </c>
      <c r="FO293" s="27">
        <v>7.3460314601052641</v>
      </c>
      <c r="FP293" s="27">
        <v>7.3460314601052641</v>
      </c>
      <c r="FQ293" s="27">
        <v>7.3460314601052641</v>
      </c>
      <c r="FR293" s="27">
        <v>2.0241422221627605</v>
      </c>
      <c r="FS293" s="28">
        <v>6.1775761581052642</v>
      </c>
      <c r="FT293" s="28">
        <v>6.1775761581052642</v>
      </c>
      <c r="FU293" s="28">
        <v>6.1775761581052642</v>
      </c>
      <c r="FV293" s="28">
        <v>4.0488024953625512</v>
      </c>
      <c r="FW293" s="28">
        <v>6.1891884691052637</v>
      </c>
      <c r="FX293" s="28">
        <v>6.1891884691052637</v>
      </c>
      <c r="FY293" s="28">
        <v>6.1891884691052637</v>
      </c>
      <c r="FZ293" s="28">
        <v>4.0316748994772773</v>
      </c>
      <c r="GA293" s="28">
        <v>6.2240712571052637</v>
      </c>
      <c r="GB293" s="28">
        <v>6.2240712571052637</v>
      </c>
      <c r="GC293" s="28">
        <v>6.2240712571052637</v>
      </c>
      <c r="GD293" s="28">
        <v>3.959526532859813</v>
      </c>
      <c r="GE293" s="28">
        <v>6.268969606105264</v>
      </c>
      <c r="GF293" s="28">
        <v>6.268969606105264</v>
      </c>
      <c r="GG293" s="28">
        <v>6.268969606105264</v>
      </c>
      <c r="GH293" s="28">
        <v>3.8621603889569665</v>
      </c>
      <c r="GI293" s="28">
        <v>6.3252114831052637</v>
      </c>
      <c r="GJ293" s="28">
        <v>6.3252114831052637</v>
      </c>
      <c r="GK293" s="28">
        <v>6.3252114831052637</v>
      </c>
      <c r="GL293" s="28">
        <v>3.7508771427778811</v>
      </c>
      <c r="GM293" s="28">
        <v>6.3947457301052637</v>
      </c>
      <c r="GN293" s="28">
        <v>6.3947457301052637</v>
      </c>
      <c r="GO293" s="28">
        <v>6.3947457301052637</v>
      </c>
      <c r="GP293" s="28">
        <v>3.6337857341775006</v>
      </c>
      <c r="GQ293" s="28">
        <v>6.479634954105264</v>
      </c>
      <c r="GR293" s="28">
        <v>6.479634954105264</v>
      </c>
      <c r="GS293" s="28">
        <v>6.479634954105264</v>
      </c>
      <c r="GT293" s="28">
        <v>3.4908988467782631</v>
      </c>
      <c r="GU293" s="28">
        <v>6.5775199491052634</v>
      </c>
      <c r="GV293" s="28">
        <v>6.5775199491052634</v>
      </c>
      <c r="GW293" s="28">
        <v>6.5775199491052634</v>
      </c>
      <c r="GX293" s="28">
        <v>3.3288500585507022</v>
      </c>
      <c r="GY293" s="28">
        <v>6.6787822751052639</v>
      </c>
      <c r="GZ293" s="28">
        <v>6.6787822751052639</v>
      </c>
      <c r="HA293" s="28">
        <v>6.6787822751052639</v>
      </c>
      <c r="HB293" s="28">
        <v>3.1699086110541677</v>
      </c>
      <c r="HC293" s="28">
        <v>6.7948878081052637</v>
      </c>
      <c r="HD293" s="28">
        <v>6.7948878081052637</v>
      </c>
      <c r="HE293" s="28">
        <v>6.7948878081052637</v>
      </c>
      <c r="HF293" s="28">
        <v>2.9989683240940419</v>
      </c>
      <c r="HG293" s="28">
        <v>7.3211758491052636</v>
      </c>
      <c r="HH293" s="28">
        <v>7.3211758491052636</v>
      </c>
      <c r="HI293" s="28">
        <v>7.3211758491052636</v>
      </c>
      <c r="HJ293" s="28">
        <v>2.2271315310018256</v>
      </c>
      <c r="HK293" s="28">
        <v>7.6444593591052641</v>
      </c>
      <c r="HL293" s="28">
        <v>7.6444593591052641</v>
      </c>
      <c r="HM293" s="28">
        <v>7.6444593591052641</v>
      </c>
      <c r="HN293" s="28">
        <v>1.4274246727331796</v>
      </c>
      <c r="HO293" s="28">
        <v>7.8074755551052633</v>
      </c>
      <c r="HP293" s="28">
        <v>7.8074755551052633</v>
      </c>
      <c r="HQ293" s="28">
        <v>7.8074755551052633</v>
      </c>
      <c r="HR293" s="28">
        <v>0.99155051436723785</v>
      </c>
      <c r="HS293" s="28">
        <v>7.8646360951052632</v>
      </c>
      <c r="HT293" s="28">
        <v>7.8646360951052632</v>
      </c>
      <c r="HU293" s="28">
        <v>7.8646360951052632</v>
      </c>
      <c r="HV293" s="28">
        <v>0.68631974012440544</v>
      </c>
      <c r="HW293" s="29">
        <v>6.1775761581052642</v>
      </c>
      <c r="HX293" s="29">
        <v>6.1775761581052642</v>
      </c>
      <c r="HY293" s="29">
        <v>6.1775761581052642</v>
      </c>
      <c r="HZ293" s="29">
        <v>4.0488024953625512</v>
      </c>
      <c r="IA293" s="29">
        <v>6.1861061141052636</v>
      </c>
      <c r="IB293" s="29">
        <v>6.1861061141052636</v>
      </c>
      <c r="IC293" s="29">
        <v>6.1861061141052636</v>
      </c>
      <c r="ID293" s="29">
        <v>4.0392056566818582</v>
      </c>
      <c r="IE293" s="29">
        <v>6.2339482581052641</v>
      </c>
      <c r="IF293" s="29">
        <v>6.2339482581052641</v>
      </c>
      <c r="IG293" s="29">
        <v>6.2339482581052641</v>
      </c>
      <c r="IH293" s="29">
        <v>3.9361915271060726</v>
      </c>
      <c r="II293" s="29">
        <v>6.2872052971052641</v>
      </c>
      <c r="IJ293" s="29">
        <v>6.2872052971052641</v>
      </c>
      <c r="IK293" s="29">
        <v>6.2872052971052641</v>
      </c>
      <c r="IL293" s="29">
        <v>3.8312037393927207</v>
      </c>
      <c r="IM293" s="29">
        <v>6.3531544641052635</v>
      </c>
      <c r="IN293" s="29">
        <v>6.3531544641052635</v>
      </c>
      <c r="IO293" s="29">
        <v>6.3531544641052635</v>
      </c>
      <c r="IP293" s="29">
        <v>3.712573647525411</v>
      </c>
      <c r="IQ293" s="29">
        <v>6.4298969671052637</v>
      </c>
      <c r="IR293" s="29">
        <v>6.4298969671052637</v>
      </c>
      <c r="IS293" s="29">
        <v>6.4298969671052637</v>
      </c>
      <c r="IT293" s="29">
        <v>3.5968557239971393</v>
      </c>
      <c r="IU293" s="29">
        <v>6.5199360981052639</v>
      </c>
      <c r="IV293" s="29">
        <v>6.5199360981052639</v>
      </c>
      <c r="IW293" s="29">
        <v>6.5199360981052639</v>
      </c>
      <c r="IX293" s="29">
        <v>3.4612536310086837</v>
      </c>
      <c r="IY293" s="29">
        <v>6.6210035951052637</v>
      </c>
      <c r="IZ293" s="29">
        <v>6.6210035951052637</v>
      </c>
      <c r="JA293" s="29">
        <v>6.6210035951052637</v>
      </c>
      <c r="JB293" s="29">
        <v>3.3152706414254194</v>
      </c>
      <c r="JC293" s="29">
        <v>6.7245094431052639</v>
      </c>
      <c r="JD293" s="29">
        <v>6.7245094431052639</v>
      </c>
      <c r="JE293" s="29">
        <v>6.7245094431052639</v>
      </c>
      <c r="JF293" s="29">
        <v>3.1820623842658442</v>
      </c>
      <c r="JG293" s="29">
        <v>6.8989504551052638</v>
      </c>
      <c r="JH293" s="29">
        <v>6.8989504551052638</v>
      </c>
      <c r="JI293" s="29">
        <v>6.8989504551052638</v>
      </c>
      <c r="JJ293" s="29">
        <v>2.9362329717112514</v>
      </c>
      <c r="JK293" s="29">
        <v>7.3524564711052633</v>
      </c>
      <c r="JL293" s="29">
        <v>7.3524564711052633</v>
      </c>
      <c r="JM293" s="29">
        <v>7.3524564711052633</v>
      </c>
      <c r="JN293" s="29">
        <v>1.8058826881971362</v>
      </c>
      <c r="JO293" s="29">
        <v>7.602543428105264</v>
      </c>
      <c r="JP293" s="29">
        <v>7.602543428105264</v>
      </c>
      <c r="JQ293" s="29">
        <v>7.602543428105264</v>
      </c>
      <c r="JR293" s="29">
        <v>1.1997381958336426</v>
      </c>
      <c r="JS293" s="29">
        <v>7.6689663611052641</v>
      </c>
      <c r="JT293" s="29">
        <v>7.6689663611052641</v>
      </c>
      <c r="JU293" s="29">
        <v>7.6689663611052641</v>
      </c>
      <c r="JV293" s="29">
        <v>1.0076496149260699</v>
      </c>
      <c r="JW293" s="29">
        <v>7.6359421091052635</v>
      </c>
      <c r="JX293" s="29">
        <v>7.6359421091052635</v>
      </c>
      <c r="JY293" s="29">
        <v>7.6359421091052635</v>
      </c>
      <c r="JZ293" s="29">
        <v>1.1713221665601239</v>
      </c>
    </row>
    <row r="294" spans="1:286" ht="15" thickBot="1" x14ac:dyDescent="0.4">
      <c r="A294" s="2"/>
      <c r="B294" s="74" t="s">
        <v>757</v>
      </c>
      <c r="C294" s="74" t="s">
        <v>536</v>
      </c>
      <c r="D294" s="74" t="s">
        <v>850</v>
      </c>
      <c r="E294" s="87">
        <v>335344</v>
      </c>
      <c r="F294" s="84">
        <v>542653</v>
      </c>
      <c r="G294" s="22">
        <v>1.3894736842105266</v>
      </c>
      <c r="H294" s="22">
        <v>1.3894736842105266</v>
      </c>
      <c r="I294" s="22">
        <v>1.3894736842105266</v>
      </c>
      <c r="J294" s="22">
        <v>0.76489752085949103</v>
      </c>
      <c r="K294" s="22">
        <v>1.3951587952105267</v>
      </c>
      <c r="L294" s="22">
        <v>1.3951587952105267</v>
      </c>
      <c r="M294" s="22">
        <v>1.3951587952105267</v>
      </c>
      <c r="N294" s="22">
        <v>0.82216279303426809</v>
      </c>
      <c r="O294" s="22">
        <v>1.4190734222105266</v>
      </c>
      <c r="P294" s="22">
        <v>1.4190734222105266</v>
      </c>
      <c r="Q294" s="22">
        <v>1.4190734222105266</v>
      </c>
      <c r="R294" s="22">
        <v>0.71224894094154578</v>
      </c>
      <c r="S294" s="22">
        <v>1.4493534112105264</v>
      </c>
      <c r="T294" s="22">
        <v>1.4493534112105264</v>
      </c>
      <c r="U294" s="22">
        <v>1.4493534112105264</v>
      </c>
      <c r="V294" s="22">
        <v>0.6269638030744904</v>
      </c>
      <c r="W294" s="22">
        <v>1.4770441282105264</v>
      </c>
      <c r="X294" s="22">
        <v>1.4770441282105264</v>
      </c>
      <c r="Y294" s="22">
        <v>1.4770441282105264</v>
      </c>
      <c r="Z294" s="22">
        <v>0.56814759497460265</v>
      </c>
      <c r="AA294" s="22">
        <v>1.5046697102105266</v>
      </c>
      <c r="AB294" s="22">
        <v>1.5046697102105266</v>
      </c>
      <c r="AC294" s="22">
        <v>1.5046697102105266</v>
      </c>
      <c r="AD294" s="22">
        <v>0.44132882474129342</v>
      </c>
      <c r="AE294" s="22">
        <v>1.5341930472105265</v>
      </c>
      <c r="AF294" s="22">
        <v>1.5341930472105265</v>
      </c>
      <c r="AG294" s="22">
        <v>1.5341930472105265</v>
      </c>
      <c r="AH294" s="22">
        <v>0.33850910389608035</v>
      </c>
      <c r="AI294" s="22">
        <v>1.5682302392105265</v>
      </c>
      <c r="AJ294" s="22">
        <v>1.5682302392105265</v>
      </c>
      <c r="AK294" s="22">
        <v>1.5682302392105265</v>
      </c>
      <c r="AL294" s="22">
        <v>0.28448185129067127</v>
      </c>
      <c r="AM294" s="22">
        <v>1.6109191102105265</v>
      </c>
      <c r="AN294" s="22">
        <v>1.6109191102105265</v>
      </c>
      <c r="AO294" s="22">
        <v>1.6109191102105265</v>
      </c>
      <c r="AP294" s="22">
        <v>0.21355982737655133</v>
      </c>
      <c r="AQ294" s="22">
        <v>1.6784060092105264</v>
      </c>
      <c r="AR294" s="22">
        <v>1.6784060092105264</v>
      </c>
      <c r="AS294" s="22">
        <v>1.6784060092105264</v>
      </c>
      <c r="AT294" s="22">
        <v>8.3464659528891261E-2</v>
      </c>
      <c r="AU294" s="22">
        <v>1.9527439302105265</v>
      </c>
      <c r="AV294" s="22">
        <v>1.9527439302105265</v>
      </c>
      <c r="AW294" s="22">
        <v>1.9527439302105265</v>
      </c>
      <c r="AX294" s="22">
        <v>-0.23595160157448536</v>
      </c>
      <c r="AY294" s="22">
        <v>2.1820168192105265</v>
      </c>
      <c r="AZ294" s="22">
        <v>2.1820168192105265</v>
      </c>
      <c r="BA294" s="22">
        <v>2.1820168192105265</v>
      </c>
      <c r="BB294" s="22">
        <v>-0.48013183260564585</v>
      </c>
      <c r="BC294" s="22">
        <v>2.3463395702105263</v>
      </c>
      <c r="BD294" s="22">
        <v>2.3463395702105263</v>
      </c>
      <c r="BE294" s="22">
        <v>2.3463395702105263</v>
      </c>
      <c r="BF294" s="22">
        <v>-0.52679434171136386</v>
      </c>
      <c r="BG294" s="22">
        <v>2.4709281442105269</v>
      </c>
      <c r="BH294" s="22">
        <v>2.4709281442105269</v>
      </c>
      <c r="BI294" s="22">
        <v>2.4709281442105269</v>
      </c>
      <c r="BJ294" s="22">
        <v>-0.48094461037990488</v>
      </c>
      <c r="BK294" s="25">
        <v>1.3893799582105264</v>
      </c>
      <c r="BL294" s="25">
        <v>1.3893799582105264</v>
      </c>
      <c r="BM294" s="25">
        <v>1.3893799582105264</v>
      </c>
      <c r="BN294" s="25">
        <v>0.76489752085949103</v>
      </c>
      <c r="BO294" s="25">
        <v>1.3934855212105266</v>
      </c>
      <c r="BP294" s="25">
        <v>1.3934855212105266</v>
      </c>
      <c r="BQ294" s="25">
        <v>1.3934855212105266</v>
      </c>
      <c r="BR294" s="25">
        <v>0.86823872129809132</v>
      </c>
      <c r="BS294" s="25">
        <v>1.4101146482105267</v>
      </c>
      <c r="BT294" s="25">
        <v>1.4101146482105267</v>
      </c>
      <c r="BU294" s="25">
        <v>1.4101146482105267</v>
      </c>
      <c r="BV294" s="25">
        <v>0.81589530441289426</v>
      </c>
      <c r="BW294" s="25">
        <v>1.4240369792105265</v>
      </c>
      <c r="BX294" s="25">
        <v>1.4240369792105265</v>
      </c>
      <c r="BY294" s="25">
        <v>1.4240369792105265</v>
      </c>
      <c r="BZ294" s="25">
        <v>0.79537269067767902</v>
      </c>
      <c r="CA294" s="25">
        <v>1.4382941992105267</v>
      </c>
      <c r="CB294" s="25">
        <v>1.4382941992105267</v>
      </c>
      <c r="CC294" s="25">
        <v>1.4382941992105267</v>
      </c>
      <c r="CD294" s="25">
        <v>0.79970953525651112</v>
      </c>
      <c r="CE294" s="25">
        <v>1.4558199692105265</v>
      </c>
      <c r="CF294" s="25">
        <v>1.4558199692105265</v>
      </c>
      <c r="CG294" s="25">
        <v>1.4558199692105265</v>
      </c>
      <c r="CH294" s="25">
        <v>0.72744537485115757</v>
      </c>
      <c r="CI294" s="25">
        <v>1.4787243312105267</v>
      </c>
      <c r="CJ294" s="25">
        <v>1.4787243312105267</v>
      </c>
      <c r="CK294" s="25">
        <v>1.4787243312105267</v>
      </c>
      <c r="CL294" s="25">
        <v>0.64720566251915379</v>
      </c>
      <c r="CM294" s="25">
        <v>1.5066621402105267</v>
      </c>
      <c r="CN294" s="25">
        <v>1.5066621402105267</v>
      </c>
      <c r="CO294" s="25">
        <v>1.5066621402105267</v>
      </c>
      <c r="CP294" s="25">
        <v>0.54429459391931623</v>
      </c>
      <c r="CQ294" s="25">
        <v>1.5392891092105265</v>
      </c>
      <c r="CR294" s="25">
        <v>1.5392891092105265</v>
      </c>
      <c r="CS294" s="25">
        <v>1.5392891092105265</v>
      </c>
      <c r="CT294" s="25">
        <v>0.43366900741646308</v>
      </c>
      <c r="CU294" s="25">
        <v>1.5765203382105266</v>
      </c>
      <c r="CV294" s="25">
        <v>1.5765203382105266</v>
      </c>
      <c r="CW294" s="25">
        <v>1.5765203382105266</v>
      </c>
      <c r="CX294" s="25">
        <v>0.20469453812337157</v>
      </c>
      <c r="CY294" s="25">
        <v>1.6903752522105266</v>
      </c>
      <c r="CZ294" s="25">
        <v>1.6903752522105266</v>
      </c>
      <c r="DA294" s="25">
        <v>1.6903752522105266</v>
      </c>
      <c r="DB294" s="25">
        <v>0.13103359780693236</v>
      </c>
      <c r="DC294" s="25">
        <v>1.8514143382105266</v>
      </c>
      <c r="DD294" s="25">
        <v>1.8514143382105266</v>
      </c>
      <c r="DE294" s="25">
        <v>1.8514143382105266</v>
      </c>
      <c r="DF294" s="25">
        <v>0.12608815781123006</v>
      </c>
      <c r="DG294" s="25">
        <v>1.9648098142105266</v>
      </c>
      <c r="DH294" s="25">
        <v>1.9648098142105266</v>
      </c>
      <c r="DI294" s="25">
        <v>1.9648098142105266</v>
      </c>
      <c r="DJ294" s="25">
        <v>0.11707558909896409</v>
      </c>
      <c r="DK294" s="25">
        <v>2.0439161962105263</v>
      </c>
      <c r="DL294" s="25">
        <v>2.0439161962105263</v>
      </c>
      <c r="DM294" s="25">
        <v>2.0439161962105263</v>
      </c>
      <c r="DN294" s="25">
        <v>0.20810225577019636</v>
      </c>
      <c r="DO294" s="27">
        <v>1.3894736842105266</v>
      </c>
      <c r="DP294" s="27">
        <v>1.3894736842105266</v>
      </c>
      <c r="DQ294" s="27">
        <v>1.3894736842105266</v>
      </c>
      <c r="DR294" s="27">
        <v>0.76489752085949103</v>
      </c>
      <c r="DS294" s="27">
        <v>1.3950835952105265</v>
      </c>
      <c r="DT294" s="27">
        <v>1.3950835952105265</v>
      </c>
      <c r="DU294" s="27">
        <v>1.3950835952105265</v>
      </c>
      <c r="DV294" s="27">
        <v>0.8222178105612219</v>
      </c>
      <c r="DW294" s="27">
        <v>1.4189230262105266</v>
      </c>
      <c r="DX294" s="27">
        <v>1.4189230262105266</v>
      </c>
      <c r="DY294" s="27">
        <v>1.4189230262105266</v>
      </c>
      <c r="DZ294" s="27">
        <v>0.71236466384825192</v>
      </c>
      <c r="EA294" s="27">
        <v>1.4491298022105266</v>
      </c>
      <c r="EB294" s="27">
        <v>1.4491298022105266</v>
      </c>
      <c r="EC294" s="27">
        <v>1.4491298022105266</v>
      </c>
      <c r="ED294" s="27">
        <v>0.62713518049761507</v>
      </c>
      <c r="EE294" s="27">
        <v>1.4767537392105266</v>
      </c>
      <c r="EF294" s="27">
        <v>1.4767537392105266</v>
      </c>
      <c r="EG294" s="27">
        <v>1.4767537392105266</v>
      </c>
      <c r="EH294" s="27">
        <v>0.56837207335606177</v>
      </c>
      <c r="EI294" s="27">
        <v>1.5047565342105265</v>
      </c>
      <c r="EJ294" s="27">
        <v>1.5047565342105265</v>
      </c>
      <c r="EK294" s="27">
        <v>1.5047565342105265</v>
      </c>
      <c r="EL294" s="27">
        <v>0.44126111680373814</v>
      </c>
      <c r="EM294" s="27">
        <v>1.5351141092105265</v>
      </c>
      <c r="EN294" s="27">
        <v>1.5351141092105265</v>
      </c>
      <c r="EO294" s="27">
        <v>1.5351141092105265</v>
      </c>
      <c r="EP294" s="27">
        <v>0.33778818732714999</v>
      </c>
      <c r="EQ294" s="27">
        <v>1.5693105522105264</v>
      </c>
      <c r="ER294" s="27">
        <v>1.5693105522105264</v>
      </c>
      <c r="ES294" s="27">
        <v>1.5693105522105264</v>
      </c>
      <c r="ET294" s="27">
        <v>0.2836426455048322</v>
      </c>
      <c r="EU294" s="27">
        <v>1.6121433222105266</v>
      </c>
      <c r="EV294" s="27">
        <v>1.6121433222105266</v>
      </c>
      <c r="EW294" s="27">
        <v>1.6121433222105266</v>
      </c>
      <c r="EX294" s="27">
        <v>0.21261295416861348</v>
      </c>
      <c r="EY294" s="27">
        <v>1.6764025252105266</v>
      </c>
      <c r="EZ294" s="27">
        <v>1.6764025252105266</v>
      </c>
      <c r="FA294" s="27">
        <v>1.6764025252105266</v>
      </c>
      <c r="FB294" s="27">
        <v>9.1164889951038219E-2</v>
      </c>
      <c r="FC294" s="27">
        <v>1.9242661852105265</v>
      </c>
      <c r="FD294" s="27">
        <v>1.9242661852105265</v>
      </c>
      <c r="FE294" s="27">
        <v>1.9242661852105265</v>
      </c>
      <c r="FF294" s="27">
        <v>-0.18783413000629778</v>
      </c>
      <c r="FG294" s="27">
        <v>2.1011289982105268</v>
      </c>
      <c r="FH294" s="27">
        <v>2.1011289982105268</v>
      </c>
      <c r="FI294" s="27">
        <v>2.1011289982105268</v>
      </c>
      <c r="FJ294" s="27">
        <v>-0.38575638048616767</v>
      </c>
      <c r="FK294" s="27">
        <v>2.2406496622105267</v>
      </c>
      <c r="FL294" s="27">
        <v>2.2406496622105267</v>
      </c>
      <c r="FM294" s="27">
        <v>2.2406496622105267</v>
      </c>
      <c r="FN294" s="27">
        <v>-0.41676654886718278</v>
      </c>
      <c r="FO294" s="27">
        <v>2.3226607492105265</v>
      </c>
      <c r="FP294" s="27">
        <v>2.3226607492105265</v>
      </c>
      <c r="FQ294" s="27">
        <v>2.3226607492105265</v>
      </c>
      <c r="FR294" s="27">
        <v>-0.34297257903473088</v>
      </c>
      <c r="FS294" s="28">
        <v>1.3896171622105267</v>
      </c>
      <c r="FT294" s="28">
        <v>1.3896171622105267</v>
      </c>
      <c r="FU294" s="28">
        <v>1.3896171622105267</v>
      </c>
      <c r="FV294" s="28">
        <v>0.76489752085949103</v>
      </c>
      <c r="FW294" s="28">
        <v>1.3978497002105266</v>
      </c>
      <c r="FX294" s="28">
        <v>1.3978497002105266</v>
      </c>
      <c r="FY294" s="28">
        <v>1.3978497002105266</v>
      </c>
      <c r="FZ294" s="28">
        <v>0.82795496908695121</v>
      </c>
      <c r="GA294" s="28">
        <v>1.4290207892105267</v>
      </c>
      <c r="GB294" s="28">
        <v>1.4290207892105267</v>
      </c>
      <c r="GC294" s="28">
        <v>1.4290207892105267</v>
      </c>
      <c r="GD294" s="28">
        <v>0.73310464465159342</v>
      </c>
      <c r="GE294" s="28">
        <v>1.4705381102105264</v>
      </c>
      <c r="GF294" s="28">
        <v>1.4705381102105264</v>
      </c>
      <c r="GG294" s="28">
        <v>1.4705381102105264</v>
      </c>
      <c r="GH294" s="28">
        <v>0.65953589836101489</v>
      </c>
      <c r="GI294" s="28">
        <v>1.5206543672105266</v>
      </c>
      <c r="GJ294" s="28">
        <v>1.5206543672105266</v>
      </c>
      <c r="GK294" s="28">
        <v>1.5206543672105266</v>
      </c>
      <c r="GL294" s="28">
        <v>0.59972240691248047</v>
      </c>
      <c r="GM294" s="28">
        <v>1.5800645612105266</v>
      </c>
      <c r="GN294" s="28">
        <v>1.5800645612105266</v>
      </c>
      <c r="GO294" s="28">
        <v>1.5800645612105266</v>
      </c>
      <c r="GP294" s="28">
        <v>0.49717739860663723</v>
      </c>
      <c r="GQ294" s="28">
        <v>1.6532704062105266</v>
      </c>
      <c r="GR294" s="28">
        <v>1.6532704062105266</v>
      </c>
      <c r="GS294" s="28">
        <v>1.6532704062105266</v>
      </c>
      <c r="GT294" s="28">
        <v>0.404583497549174</v>
      </c>
      <c r="GU294" s="28">
        <v>1.7250580362105266</v>
      </c>
      <c r="GV294" s="28">
        <v>1.7250580362105266</v>
      </c>
      <c r="GW294" s="28">
        <v>1.7250580362105266</v>
      </c>
      <c r="GX294" s="28">
        <v>0.35791738859219979</v>
      </c>
      <c r="GY294" s="28">
        <v>1.8004027072105266</v>
      </c>
      <c r="GZ294" s="28">
        <v>1.8004027072105266</v>
      </c>
      <c r="HA294" s="28">
        <v>1.8004027072105266</v>
      </c>
      <c r="HB294" s="28">
        <v>0.24776365620779384</v>
      </c>
      <c r="HC294" s="28">
        <v>1.8874329932105265</v>
      </c>
      <c r="HD294" s="28">
        <v>1.8874329932105265</v>
      </c>
      <c r="HE294" s="28">
        <v>1.8874329932105265</v>
      </c>
      <c r="HF294" s="28">
        <v>0.15031156258170064</v>
      </c>
      <c r="HG294" s="28">
        <v>2.2752159272105263</v>
      </c>
      <c r="HH294" s="28">
        <v>2.2752159272105263</v>
      </c>
      <c r="HI294" s="28">
        <v>2.2752159272105263</v>
      </c>
      <c r="HJ294" s="28">
        <v>-0.22460806752879581</v>
      </c>
      <c r="HK294" s="28">
        <v>2.5883512522105265</v>
      </c>
      <c r="HL294" s="28">
        <v>2.5883512522105265</v>
      </c>
      <c r="HM294" s="28">
        <v>2.5883512522105265</v>
      </c>
      <c r="HN294" s="28">
        <v>-0.64002020679127547</v>
      </c>
      <c r="HO294" s="28">
        <v>2.7431659452105266</v>
      </c>
      <c r="HP294" s="28">
        <v>2.7431659452105266</v>
      </c>
      <c r="HQ294" s="28">
        <v>2.7431659452105266</v>
      </c>
      <c r="HR294" s="28">
        <v>-0.84328202727889234</v>
      </c>
      <c r="HS294" s="28">
        <v>2.8024925802105267</v>
      </c>
      <c r="HT294" s="28">
        <v>2.8024925802105267</v>
      </c>
      <c r="HU294" s="28">
        <v>2.8024925802105267</v>
      </c>
      <c r="HV294" s="28">
        <v>-0.87974462772359363</v>
      </c>
      <c r="HW294" s="29">
        <v>1.3896171622105267</v>
      </c>
      <c r="HX294" s="29">
        <v>1.3896171622105267</v>
      </c>
      <c r="HY294" s="29">
        <v>1.3896171622105267</v>
      </c>
      <c r="HZ294" s="29">
        <v>0.76489752085949103</v>
      </c>
      <c r="IA294" s="29">
        <v>1.3960423422105266</v>
      </c>
      <c r="IB294" s="29">
        <v>1.3960423422105266</v>
      </c>
      <c r="IC294" s="29">
        <v>1.3960423422105266</v>
      </c>
      <c r="ID294" s="29">
        <v>0.83798906445853216</v>
      </c>
      <c r="IE294" s="29">
        <v>1.4370620082105265</v>
      </c>
      <c r="IF294" s="29">
        <v>1.4370620082105265</v>
      </c>
      <c r="IG294" s="29">
        <v>1.4370620082105265</v>
      </c>
      <c r="IH294" s="29">
        <v>0.72992425104076819</v>
      </c>
      <c r="II294" s="29">
        <v>1.4842910262105264</v>
      </c>
      <c r="IJ294" s="29">
        <v>1.4842910262105264</v>
      </c>
      <c r="IK294" s="29">
        <v>1.4842910262105264</v>
      </c>
      <c r="IL294" s="29">
        <v>0.66091975630248179</v>
      </c>
      <c r="IM294" s="29">
        <v>1.5436504732105265</v>
      </c>
      <c r="IN294" s="29">
        <v>1.5436504732105265</v>
      </c>
      <c r="IO294" s="29">
        <v>1.5436504732105265</v>
      </c>
      <c r="IP294" s="29">
        <v>0.58614853113913057</v>
      </c>
      <c r="IQ294" s="29">
        <v>1.6108384432105267</v>
      </c>
      <c r="IR294" s="29">
        <v>1.6108384432105267</v>
      </c>
      <c r="IS294" s="29">
        <v>1.6108384432105267</v>
      </c>
      <c r="IT294" s="29">
        <v>0.51686990058038607</v>
      </c>
      <c r="IU294" s="29">
        <v>1.6794786842105265</v>
      </c>
      <c r="IV294" s="29">
        <v>1.6794786842105265</v>
      </c>
      <c r="IW294" s="29">
        <v>1.6794786842105265</v>
      </c>
      <c r="IX294" s="29">
        <v>0.41812363734816849</v>
      </c>
      <c r="IY294" s="29">
        <v>1.7497296492105265</v>
      </c>
      <c r="IZ294" s="29">
        <v>1.7497296492105265</v>
      </c>
      <c r="JA294" s="29">
        <v>1.7497296492105265</v>
      </c>
      <c r="JB294" s="29">
        <v>0.36880165910667984</v>
      </c>
      <c r="JC294" s="29">
        <v>1.8282731672105266</v>
      </c>
      <c r="JD294" s="29">
        <v>1.8282731672105266</v>
      </c>
      <c r="JE294" s="29">
        <v>1.8282731672105266</v>
      </c>
      <c r="JF294" s="29">
        <v>0.27077375693926165</v>
      </c>
      <c r="JG294" s="29">
        <v>1.9183788462105265</v>
      </c>
      <c r="JH294" s="29">
        <v>1.9183788462105265</v>
      </c>
      <c r="JI294" s="29">
        <v>1.9183788462105265</v>
      </c>
      <c r="JJ294" s="29">
        <v>0.13967191686064151</v>
      </c>
      <c r="JK294" s="29">
        <v>2.2943589702105265</v>
      </c>
      <c r="JL294" s="29">
        <v>2.2943589702105265</v>
      </c>
      <c r="JM294" s="29">
        <v>2.2943589702105265</v>
      </c>
      <c r="JN294" s="29">
        <v>-0.38409991577027114</v>
      </c>
      <c r="JO294" s="29">
        <v>2.5379696152105264</v>
      </c>
      <c r="JP294" s="29">
        <v>2.5379696152105264</v>
      </c>
      <c r="JQ294" s="29">
        <v>2.5379696152105264</v>
      </c>
      <c r="JR294" s="29">
        <v>-0.73515644606138597</v>
      </c>
      <c r="JS294" s="29">
        <v>2.6050499422105267</v>
      </c>
      <c r="JT294" s="29">
        <v>2.6050499422105267</v>
      </c>
      <c r="JU294" s="29">
        <v>2.6050499422105267</v>
      </c>
      <c r="JV294" s="29">
        <v>-0.8431442114343497</v>
      </c>
      <c r="JW294" s="29">
        <v>2.5922743232105265</v>
      </c>
      <c r="JX294" s="29">
        <v>2.5922743232105265</v>
      </c>
      <c r="JY294" s="29">
        <v>2.5922743232105265</v>
      </c>
      <c r="JZ294" s="29">
        <v>-0.62285760831186643</v>
      </c>
    </row>
    <row r="295" spans="1:286" ht="15" thickBot="1" x14ac:dyDescent="0.4">
      <c r="A295" s="2"/>
      <c r="B295" s="74" t="s">
        <v>758</v>
      </c>
      <c r="C295" s="74" t="s">
        <v>448</v>
      </c>
      <c r="D295" s="74" t="s">
        <v>850</v>
      </c>
      <c r="E295" s="87">
        <v>365151</v>
      </c>
      <c r="F295" s="84">
        <v>491747</v>
      </c>
      <c r="G295" s="22">
        <v>18.468329784000002</v>
      </c>
      <c r="H295" s="22">
        <v>18.468329784000002</v>
      </c>
      <c r="I295" s="22">
        <v>18.468329784000002</v>
      </c>
      <c r="J295" s="22">
        <v>13.310272581384375</v>
      </c>
      <c r="K295" s="22">
        <v>18.481838870000001</v>
      </c>
      <c r="L295" s="22">
        <v>18.481838870000001</v>
      </c>
      <c r="M295" s="22">
        <v>18.481838870000001</v>
      </c>
      <c r="N295" s="22">
        <v>13.183720013792311</v>
      </c>
      <c r="O295" s="22">
        <v>18.608832302</v>
      </c>
      <c r="P295" s="22">
        <v>18.608832302</v>
      </c>
      <c r="Q295" s="22">
        <v>18.608832302</v>
      </c>
      <c r="R295" s="22">
        <v>12.998969567406748</v>
      </c>
      <c r="S295" s="22">
        <v>18.660345638999999</v>
      </c>
      <c r="T295" s="22">
        <v>18.660345638999999</v>
      </c>
      <c r="U295" s="22">
        <v>18.660345638999999</v>
      </c>
      <c r="V295" s="22">
        <v>12.751649924595283</v>
      </c>
      <c r="W295" s="22">
        <v>18.716054657000001</v>
      </c>
      <c r="X295" s="22">
        <v>18.716054657000001</v>
      </c>
      <c r="Y295" s="22">
        <v>18.716054657000001</v>
      </c>
      <c r="Z295" s="22">
        <v>12.629280602094139</v>
      </c>
      <c r="AA295" s="22">
        <v>18.778115987</v>
      </c>
      <c r="AB295" s="22">
        <v>18.778115987</v>
      </c>
      <c r="AC295" s="22">
        <v>18.778115987</v>
      </c>
      <c r="AD295" s="22">
        <v>12.407105736333843</v>
      </c>
      <c r="AE295" s="22">
        <v>18.846936696</v>
      </c>
      <c r="AF295" s="22">
        <v>18.846936696</v>
      </c>
      <c r="AG295" s="22">
        <v>18.846936696</v>
      </c>
      <c r="AH295" s="22">
        <v>12.177615645341193</v>
      </c>
      <c r="AI295" s="22">
        <v>18.925628873000001</v>
      </c>
      <c r="AJ295" s="22">
        <v>18.925628873000001</v>
      </c>
      <c r="AK295" s="22">
        <v>18.925628873000001</v>
      </c>
      <c r="AL295" s="22">
        <v>11.953751224183229</v>
      </c>
      <c r="AM295" s="22">
        <v>19.000361474000002</v>
      </c>
      <c r="AN295" s="22">
        <v>19.000361474000002</v>
      </c>
      <c r="AO295" s="22">
        <v>19.000361474000002</v>
      </c>
      <c r="AP295" s="22">
        <v>11.712681066919529</v>
      </c>
      <c r="AQ295" s="22">
        <v>19.089448480000001</v>
      </c>
      <c r="AR295" s="22">
        <v>19.089448480000001</v>
      </c>
      <c r="AS295" s="22">
        <v>19.022783647019324</v>
      </c>
      <c r="AT295" s="22">
        <v>11.355156707229575</v>
      </c>
      <c r="AU295" s="22">
        <v>19.464673784999999</v>
      </c>
      <c r="AV295" s="22">
        <v>19.464673784999999</v>
      </c>
      <c r="AW295" s="22">
        <v>18.695516864371843</v>
      </c>
      <c r="AX295" s="22">
        <v>10.153766400022334</v>
      </c>
      <c r="AY295" s="22">
        <v>19.736295847000001</v>
      </c>
      <c r="AZ295" s="22">
        <v>19.736295847000001</v>
      </c>
      <c r="BA295" s="22">
        <v>18.493092678523617</v>
      </c>
      <c r="BB295" s="22">
        <v>9.5935296311763807</v>
      </c>
      <c r="BC295" s="22">
        <v>19.895155172999999</v>
      </c>
      <c r="BD295" s="22">
        <v>19.895155172999999</v>
      </c>
      <c r="BE295" s="22">
        <v>18.340774208817813</v>
      </c>
      <c r="BF295" s="22">
        <v>9.456118333724671</v>
      </c>
      <c r="BG295" s="22">
        <v>19.986738211999999</v>
      </c>
      <c r="BH295" s="22">
        <v>19.986738211999999</v>
      </c>
      <c r="BI295" s="22">
        <v>18.237795765022017</v>
      </c>
      <c r="BJ295" s="22">
        <v>9.7025577362153292</v>
      </c>
      <c r="BK295" s="25">
        <v>18.468825569</v>
      </c>
      <c r="BL295" s="25">
        <v>18.468825569</v>
      </c>
      <c r="BM295" s="25">
        <v>18.468825569</v>
      </c>
      <c r="BN295" s="25">
        <v>13.310272581384375</v>
      </c>
      <c r="BO295" s="25">
        <v>18.504917932000001</v>
      </c>
      <c r="BP295" s="25">
        <v>18.504917932000001</v>
      </c>
      <c r="BQ295" s="25">
        <v>18.504917932000001</v>
      </c>
      <c r="BR295" s="25">
        <v>13.271701490632143</v>
      </c>
      <c r="BS295" s="25">
        <v>18.615001418999999</v>
      </c>
      <c r="BT295" s="25">
        <v>18.615001418999999</v>
      </c>
      <c r="BU295" s="25">
        <v>18.615001418999999</v>
      </c>
      <c r="BV295" s="25">
        <v>13.157178328271641</v>
      </c>
      <c r="BW295" s="25">
        <v>18.657427091999999</v>
      </c>
      <c r="BX295" s="25">
        <v>18.657427091999999</v>
      </c>
      <c r="BY295" s="25">
        <v>18.657427091999999</v>
      </c>
      <c r="BZ295" s="25">
        <v>13.022497944050691</v>
      </c>
      <c r="CA295" s="25">
        <v>18.703449560999999</v>
      </c>
      <c r="CB295" s="25">
        <v>18.703449560999999</v>
      </c>
      <c r="CC295" s="25">
        <v>18.703449560999999</v>
      </c>
      <c r="CD295" s="25">
        <v>13.010846416110667</v>
      </c>
      <c r="CE295" s="25">
        <v>18.737132035999998</v>
      </c>
      <c r="CF295" s="25">
        <v>18.737132035999998</v>
      </c>
      <c r="CG295" s="25">
        <v>18.737132035999998</v>
      </c>
      <c r="CH295" s="25">
        <v>12.882148156927521</v>
      </c>
      <c r="CI295" s="25">
        <v>18.781304662</v>
      </c>
      <c r="CJ295" s="25">
        <v>18.781304662</v>
      </c>
      <c r="CK295" s="25">
        <v>18.781304662</v>
      </c>
      <c r="CL295" s="25">
        <v>12.718411978448042</v>
      </c>
      <c r="CM295" s="25">
        <v>18.835542702000001</v>
      </c>
      <c r="CN295" s="25">
        <v>18.835542702000001</v>
      </c>
      <c r="CO295" s="25">
        <v>18.835542702000001</v>
      </c>
      <c r="CP295" s="25">
        <v>12.546032230552621</v>
      </c>
      <c r="CQ295" s="25">
        <v>18.899562528000001</v>
      </c>
      <c r="CR295" s="25">
        <v>18.899562528000001</v>
      </c>
      <c r="CS295" s="25">
        <v>18.899562528000001</v>
      </c>
      <c r="CT295" s="25">
        <v>12.348563749017874</v>
      </c>
      <c r="CU295" s="25">
        <v>18.974701601</v>
      </c>
      <c r="CV295" s="25">
        <v>18.974701601</v>
      </c>
      <c r="CW295" s="25">
        <v>18.974701601</v>
      </c>
      <c r="CX295" s="25">
        <v>12.101774998186768</v>
      </c>
      <c r="CY295" s="25">
        <v>19.147856358999999</v>
      </c>
      <c r="CZ295" s="25">
        <v>19.147856358999999</v>
      </c>
      <c r="DA295" s="25">
        <v>19.147856358999999</v>
      </c>
      <c r="DB295" s="25">
        <v>11.500406489962401</v>
      </c>
      <c r="DC295" s="25">
        <v>19.298130283999999</v>
      </c>
      <c r="DD295" s="25">
        <v>19.298130283999999</v>
      </c>
      <c r="DE295" s="25">
        <v>19.019855328626463</v>
      </c>
      <c r="DF295" s="25">
        <v>10.957506430386399</v>
      </c>
      <c r="DG295" s="25">
        <v>19.389291183000001</v>
      </c>
      <c r="DH295" s="25">
        <v>19.389291183000001</v>
      </c>
      <c r="DI295" s="25">
        <v>18.914010312435103</v>
      </c>
      <c r="DJ295" s="25">
        <v>10.582305537782641</v>
      </c>
      <c r="DK295" s="25">
        <v>19.440909515000001</v>
      </c>
      <c r="DL295" s="25">
        <v>19.440909515000001</v>
      </c>
      <c r="DM295" s="25">
        <v>18.837632408551055</v>
      </c>
      <c r="DN295" s="25">
        <v>10.388306027897901</v>
      </c>
      <c r="DO295" s="27">
        <v>18.468329784000002</v>
      </c>
      <c r="DP295" s="27">
        <v>18.468329784000002</v>
      </c>
      <c r="DQ295" s="27">
        <v>18.468329784000002</v>
      </c>
      <c r="DR295" s="27">
        <v>13.310272581384375</v>
      </c>
      <c r="DS295" s="27">
        <v>18.481717361000001</v>
      </c>
      <c r="DT295" s="27">
        <v>18.481717361000001</v>
      </c>
      <c r="DU295" s="27">
        <v>18.481717361000001</v>
      </c>
      <c r="DV295" s="27">
        <v>13.183786853344241</v>
      </c>
      <c r="DW295" s="27">
        <v>18.609806208999998</v>
      </c>
      <c r="DX295" s="27">
        <v>18.609806208999998</v>
      </c>
      <c r="DY295" s="27">
        <v>18.609806208999998</v>
      </c>
      <c r="DZ295" s="27">
        <v>12.998502904267585</v>
      </c>
      <c r="EA295" s="27">
        <v>18.661508941000001</v>
      </c>
      <c r="EB295" s="27">
        <v>18.661508941000001</v>
      </c>
      <c r="EC295" s="27">
        <v>18.661508941000001</v>
      </c>
      <c r="ED295" s="27">
        <v>12.751198288212228</v>
      </c>
      <c r="EE295" s="27">
        <v>18.717115308</v>
      </c>
      <c r="EF295" s="27">
        <v>18.717115308</v>
      </c>
      <c r="EG295" s="27">
        <v>18.717115308</v>
      </c>
      <c r="EH295" s="27">
        <v>12.628884405150838</v>
      </c>
      <c r="EI295" s="27">
        <v>18.779137552999998</v>
      </c>
      <c r="EJ295" s="27">
        <v>18.779137552999998</v>
      </c>
      <c r="EK295" s="27">
        <v>18.779137552999998</v>
      </c>
      <c r="EL295" s="27">
        <v>12.406690169462978</v>
      </c>
      <c r="EM295" s="27">
        <v>18.848041041999998</v>
      </c>
      <c r="EN295" s="27">
        <v>18.848041041999998</v>
      </c>
      <c r="EO295" s="27">
        <v>18.848041041999998</v>
      </c>
      <c r="EP295" s="27">
        <v>12.177089966782756</v>
      </c>
      <c r="EQ295" s="27">
        <v>18.926383237</v>
      </c>
      <c r="ER295" s="27">
        <v>18.926383237</v>
      </c>
      <c r="ES295" s="27">
        <v>18.926383237</v>
      </c>
      <c r="ET295" s="27">
        <v>11.953319057582878</v>
      </c>
      <c r="EU295" s="27">
        <v>18.997953282000001</v>
      </c>
      <c r="EV295" s="27">
        <v>18.997953282000001</v>
      </c>
      <c r="EW295" s="27">
        <v>18.997953282000001</v>
      </c>
      <c r="EX295" s="27">
        <v>11.713815834955295</v>
      </c>
      <c r="EY295" s="27">
        <v>19.079156691000001</v>
      </c>
      <c r="EZ295" s="27">
        <v>19.079156691000001</v>
      </c>
      <c r="FA295" s="27">
        <v>19.029256412166522</v>
      </c>
      <c r="FB295" s="27">
        <v>11.383372210606005</v>
      </c>
      <c r="FC295" s="27">
        <v>19.423263966</v>
      </c>
      <c r="FD295" s="27">
        <v>19.423263966</v>
      </c>
      <c r="FE295" s="27">
        <v>18.709375707064719</v>
      </c>
      <c r="FF295" s="27">
        <v>10.277167351217917</v>
      </c>
      <c r="FG295" s="27">
        <v>19.644737307</v>
      </c>
      <c r="FH295" s="27">
        <v>19.644737307</v>
      </c>
      <c r="FI295" s="27">
        <v>18.513557998579373</v>
      </c>
      <c r="FJ295" s="27">
        <v>9.7654223757501377</v>
      </c>
      <c r="FK295" s="27">
        <v>19.766546111</v>
      </c>
      <c r="FL295" s="27">
        <v>19.766546111</v>
      </c>
      <c r="FM295" s="27">
        <v>18.363173714468033</v>
      </c>
      <c r="FN295" s="27">
        <v>9.6372992012073233</v>
      </c>
      <c r="FO295" s="27">
        <v>19.827918152999999</v>
      </c>
      <c r="FP295" s="27">
        <v>19.827918152999999</v>
      </c>
      <c r="FQ295" s="27">
        <v>18.264554336957818</v>
      </c>
      <c r="FR295" s="27">
        <v>9.8799159319481902</v>
      </c>
      <c r="FS295" s="28">
        <v>18.467876913000001</v>
      </c>
      <c r="FT295" s="28">
        <v>18.467876913000001</v>
      </c>
      <c r="FU295" s="28">
        <v>18.467876913000001</v>
      </c>
      <c r="FV295" s="28">
        <v>13.310272581384375</v>
      </c>
      <c r="FW295" s="28">
        <v>18.483889923</v>
      </c>
      <c r="FX295" s="28">
        <v>18.483889923</v>
      </c>
      <c r="FY295" s="28">
        <v>18.483889923</v>
      </c>
      <c r="FZ295" s="28">
        <v>13.172506832871512</v>
      </c>
      <c r="GA295" s="28">
        <v>18.609617970999999</v>
      </c>
      <c r="GB295" s="28">
        <v>18.609617970999999</v>
      </c>
      <c r="GC295" s="28">
        <v>18.609617970999999</v>
      </c>
      <c r="GD295" s="28">
        <v>12.983728754312757</v>
      </c>
      <c r="GE295" s="28">
        <v>18.679205193000001</v>
      </c>
      <c r="GF295" s="28">
        <v>18.679205193000001</v>
      </c>
      <c r="GG295" s="28">
        <v>18.679205193000001</v>
      </c>
      <c r="GH295" s="28">
        <v>12.738064479900943</v>
      </c>
      <c r="GI295" s="28">
        <v>18.754435135000001</v>
      </c>
      <c r="GJ295" s="28">
        <v>18.754435135000001</v>
      </c>
      <c r="GK295" s="28">
        <v>18.754435135000001</v>
      </c>
      <c r="GL295" s="28">
        <v>12.608971525175495</v>
      </c>
      <c r="GM295" s="28">
        <v>18.846747444999998</v>
      </c>
      <c r="GN295" s="28">
        <v>18.846747444999998</v>
      </c>
      <c r="GO295" s="28">
        <v>18.846747444999998</v>
      </c>
      <c r="GP295" s="28">
        <v>12.373544487194124</v>
      </c>
      <c r="GQ295" s="28">
        <v>18.943716983999998</v>
      </c>
      <c r="GR295" s="28">
        <v>18.943716983999998</v>
      </c>
      <c r="GS295" s="28">
        <v>18.943716983999998</v>
      </c>
      <c r="GT295" s="28">
        <v>12.1205821099043</v>
      </c>
      <c r="GU295" s="28">
        <v>19.050723656999999</v>
      </c>
      <c r="GV295" s="28">
        <v>19.050723656999999</v>
      </c>
      <c r="GW295" s="28">
        <v>19.050723656999999</v>
      </c>
      <c r="GX295" s="28">
        <v>11.881429730911629</v>
      </c>
      <c r="GY295" s="28">
        <v>19.172092752000001</v>
      </c>
      <c r="GZ295" s="28">
        <v>19.172092752000001</v>
      </c>
      <c r="HA295" s="28">
        <v>19.068939576614753</v>
      </c>
      <c r="HB295" s="28">
        <v>11.65930043052817</v>
      </c>
      <c r="HC295" s="28">
        <v>19.305812676999999</v>
      </c>
      <c r="HD295" s="28">
        <v>19.305812676999999</v>
      </c>
      <c r="HE295" s="28">
        <v>18.987857133837117</v>
      </c>
      <c r="HF295" s="28">
        <v>11.396219389790602</v>
      </c>
      <c r="HG295" s="28">
        <v>19.781402661000001</v>
      </c>
      <c r="HH295" s="28">
        <v>19.781402661000001</v>
      </c>
      <c r="HI295" s="28">
        <v>18.618305017116796</v>
      </c>
      <c r="HJ295" s="28">
        <v>10.304311381450013</v>
      </c>
      <c r="HK295" s="28">
        <v>20.165704010999999</v>
      </c>
      <c r="HL295" s="28">
        <v>20.165704010999999</v>
      </c>
      <c r="HM295" s="28">
        <v>18.278464767166504</v>
      </c>
      <c r="HN295" s="28">
        <v>9.1297836185870906</v>
      </c>
      <c r="HO295" s="28">
        <v>20.36662668</v>
      </c>
      <c r="HP295" s="28">
        <v>20.36662668</v>
      </c>
      <c r="HQ295" s="28">
        <v>18.065723753903708</v>
      </c>
      <c r="HR295" s="28">
        <v>8.5401075578222319</v>
      </c>
      <c r="HS295" s="28">
        <v>20.446141663999999</v>
      </c>
      <c r="HT295" s="28">
        <v>20.446141663999999</v>
      </c>
      <c r="HU295" s="28">
        <v>17.923773580361374</v>
      </c>
      <c r="HV295" s="28">
        <v>8.25703842391958</v>
      </c>
      <c r="HW295" s="29">
        <v>18.467876913000001</v>
      </c>
      <c r="HX295" s="29">
        <v>18.467876913000001</v>
      </c>
      <c r="HY295" s="29">
        <v>18.467876913000001</v>
      </c>
      <c r="HZ295" s="29">
        <v>13.310272581384375</v>
      </c>
      <c r="IA295" s="29">
        <v>18.47631058</v>
      </c>
      <c r="IB295" s="29">
        <v>18.47631058</v>
      </c>
      <c r="IC295" s="29">
        <v>18.47631058</v>
      </c>
      <c r="ID295" s="29">
        <v>13.182541962250593</v>
      </c>
      <c r="IE295" s="29">
        <v>18.627956530999999</v>
      </c>
      <c r="IF295" s="29">
        <v>18.627956530999999</v>
      </c>
      <c r="IG295" s="29">
        <v>18.627956530999999</v>
      </c>
      <c r="IH295" s="29">
        <v>12.918906280367271</v>
      </c>
      <c r="II295" s="29">
        <v>18.690227830000001</v>
      </c>
      <c r="IJ295" s="29">
        <v>18.690227830000001</v>
      </c>
      <c r="IK295" s="29">
        <v>18.690227830000001</v>
      </c>
      <c r="IL295" s="29">
        <v>12.658066344132784</v>
      </c>
      <c r="IM295" s="29">
        <v>18.764623176000001</v>
      </c>
      <c r="IN295" s="29">
        <v>18.764623176000001</v>
      </c>
      <c r="IO295" s="29">
        <v>18.764623176000001</v>
      </c>
      <c r="IP295" s="29">
        <v>12.517236498422202</v>
      </c>
      <c r="IQ295" s="29">
        <v>18.853599404000001</v>
      </c>
      <c r="IR295" s="29">
        <v>18.853599404000001</v>
      </c>
      <c r="IS295" s="29">
        <v>18.853599404000001</v>
      </c>
      <c r="IT295" s="29">
        <v>12.28923368566733</v>
      </c>
      <c r="IU295" s="29">
        <v>18.958436227</v>
      </c>
      <c r="IV295" s="29">
        <v>18.958436227</v>
      </c>
      <c r="IW295" s="29">
        <v>18.958436227</v>
      </c>
      <c r="IX295" s="29">
        <v>12.055884487602107</v>
      </c>
      <c r="IY295" s="29">
        <v>19.048625728000001</v>
      </c>
      <c r="IZ295" s="29">
        <v>19.048625728000001</v>
      </c>
      <c r="JA295" s="29">
        <v>18.971340282725336</v>
      </c>
      <c r="JB295" s="29">
        <v>11.849653419674079</v>
      </c>
      <c r="JC295" s="29">
        <v>19.150007012</v>
      </c>
      <c r="JD295" s="29">
        <v>19.150007012</v>
      </c>
      <c r="JE295" s="29">
        <v>18.900657959851745</v>
      </c>
      <c r="JF295" s="29">
        <v>11.648950810432545</v>
      </c>
      <c r="JG295" s="29">
        <v>19.270781753000001</v>
      </c>
      <c r="JH295" s="29">
        <v>19.270781753000001</v>
      </c>
      <c r="JI295" s="29">
        <v>18.803836924847349</v>
      </c>
      <c r="JJ295" s="29">
        <v>11.255670869117933</v>
      </c>
      <c r="JK295" s="29">
        <v>19.706949954999999</v>
      </c>
      <c r="JL295" s="29">
        <v>19.706949954999999</v>
      </c>
      <c r="JM295" s="29">
        <v>18.323392697005072</v>
      </c>
      <c r="JN295" s="29">
        <v>9.6336768794635788</v>
      </c>
      <c r="JO295" s="29">
        <v>19.986135228000002</v>
      </c>
      <c r="JP295" s="29">
        <v>19.986135228000002</v>
      </c>
      <c r="JQ295" s="29">
        <v>17.901994388791511</v>
      </c>
      <c r="JR295" s="29">
        <v>8.7005943072013459</v>
      </c>
      <c r="JS295" s="29">
        <v>20.089037755</v>
      </c>
      <c r="JT295" s="29">
        <v>20.089037755</v>
      </c>
      <c r="JU295" s="29">
        <v>17.695904597558201</v>
      </c>
      <c r="JV295" s="29">
        <v>8.404372450182148</v>
      </c>
      <c r="JW295" s="29">
        <v>20.083680579999999</v>
      </c>
      <c r="JX295" s="29">
        <v>20.083680579999999</v>
      </c>
      <c r="JY295" s="29">
        <v>17.632002038356987</v>
      </c>
      <c r="JZ295" s="29">
        <v>8.7820079736414538</v>
      </c>
    </row>
    <row r="296" spans="1:286" ht="15" thickBot="1" x14ac:dyDescent="0.4">
      <c r="A296" s="2"/>
      <c r="B296" s="74" t="s">
        <v>759</v>
      </c>
      <c r="C296" s="74" t="s">
        <v>446</v>
      </c>
      <c r="D296" s="74" t="s">
        <v>850</v>
      </c>
      <c r="E296" s="87">
        <v>361018</v>
      </c>
      <c r="F296" s="84">
        <v>507505</v>
      </c>
      <c r="G296" s="22">
        <v>4.3314374520000003</v>
      </c>
      <c r="H296" s="22">
        <v>4.3314374520000003</v>
      </c>
      <c r="I296" s="22">
        <v>4.3314374520000003</v>
      </c>
      <c r="J296" s="22">
        <v>1.8510814702727365</v>
      </c>
      <c r="K296" s="22">
        <v>4.332545895</v>
      </c>
      <c r="L296" s="22">
        <v>4.332545895</v>
      </c>
      <c r="M296" s="22">
        <v>4.332545895</v>
      </c>
      <c r="N296" s="22">
        <v>0.87721420179648435</v>
      </c>
      <c r="O296" s="22">
        <v>4.3408292580000003</v>
      </c>
      <c r="P296" s="22">
        <v>4.3408292580000003</v>
      </c>
      <c r="Q296" s="22">
        <v>4.3408292580000003</v>
      </c>
      <c r="R296" s="22">
        <v>0.84249634471695467</v>
      </c>
      <c r="S296" s="22">
        <v>4.3519271069999999</v>
      </c>
      <c r="T296" s="22">
        <v>4.3519271069999999</v>
      </c>
      <c r="U296" s="22">
        <v>4.3519271069999999</v>
      </c>
      <c r="V296" s="22">
        <v>0.74152144598323222</v>
      </c>
      <c r="W296" s="22">
        <v>4.3649616360000003</v>
      </c>
      <c r="X296" s="22">
        <v>4.3649616360000003</v>
      </c>
      <c r="Y296" s="22">
        <v>4.3649616360000003</v>
      </c>
      <c r="Z296" s="22">
        <v>0.75942917454474568</v>
      </c>
      <c r="AA296" s="22">
        <v>4.3793910570000003</v>
      </c>
      <c r="AB296" s="22">
        <v>4.3793910570000003</v>
      </c>
      <c r="AC296" s="22">
        <v>4.3793910570000003</v>
      </c>
      <c r="AD296" s="22">
        <v>0.65985118164705003</v>
      </c>
      <c r="AE296" s="22">
        <v>4.3952839140000002</v>
      </c>
      <c r="AF296" s="22">
        <v>4.3952839140000002</v>
      </c>
      <c r="AG296" s="22">
        <v>4.3952839140000002</v>
      </c>
      <c r="AH296" s="22">
        <v>0.59087969634001825</v>
      </c>
      <c r="AI296" s="22">
        <v>4.4137198739999999</v>
      </c>
      <c r="AJ296" s="22">
        <v>4.4137198739999999</v>
      </c>
      <c r="AK296" s="22">
        <v>4.4137198739999999</v>
      </c>
      <c r="AL296" s="22">
        <v>0.60053777306081013</v>
      </c>
      <c r="AM296" s="22">
        <v>4.4343784130000001</v>
      </c>
      <c r="AN296" s="22">
        <v>4.4343784130000001</v>
      </c>
      <c r="AO296" s="22">
        <v>4.4343784130000001</v>
      </c>
      <c r="AP296" s="22">
        <v>0.51137245920687757</v>
      </c>
      <c r="AQ296" s="22">
        <v>4.459764088</v>
      </c>
      <c r="AR296" s="22">
        <v>4.459764088</v>
      </c>
      <c r="AS296" s="22">
        <v>4.459764088</v>
      </c>
      <c r="AT296" s="22">
        <v>0.39743033491369717</v>
      </c>
      <c r="AU296" s="22">
        <v>4.5653515349999996</v>
      </c>
      <c r="AV296" s="22">
        <v>4.5653515349999996</v>
      </c>
      <c r="AW296" s="22">
        <v>4.5653515349999996</v>
      </c>
      <c r="AX296" s="22">
        <v>-4.9428680456866658E-2</v>
      </c>
      <c r="AY296" s="22">
        <v>4.6524386260000004</v>
      </c>
      <c r="AZ296" s="22">
        <v>4.6524386260000004</v>
      </c>
      <c r="BA296" s="22">
        <v>4.6524386260000004</v>
      </c>
      <c r="BB296" s="22">
        <v>-0.28279927852422837</v>
      </c>
      <c r="BC296" s="22">
        <v>4.7071092349999999</v>
      </c>
      <c r="BD296" s="22">
        <v>4.7071092349999999</v>
      </c>
      <c r="BE296" s="22">
        <v>4.7071092349999999</v>
      </c>
      <c r="BF296" s="22">
        <v>-0.40426144107438589</v>
      </c>
      <c r="BG296" s="22">
        <v>4.7474437140000001</v>
      </c>
      <c r="BH296" s="22">
        <v>4.7474437140000001</v>
      </c>
      <c r="BI296" s="22">
        <v>4.7474437140000001</v>
      </c>
      <c r="BJ296" s="22">
        <v>-0.35310192484330649</v>
      </c>
      <c r="BK296" s="25">
        <v>4.3313793760000001</v>
      </c>
      <c r="BL296" s="25">
        <v>4.3313793760000001</v>
      </c>
      <c r="BM296" s="25">
        <v>4.3313793760000001</v>
      </c>
      <c r="BN296" s="25">
        <v>1.8510814702727365</v>
      </c>
      <c r="BO296" s="25">
        <v>4.3350803329999996</v>
      </c>
      <c r="BP296" s="25">
        <v>4.3350803329999996</v>
      </c>
      <c r="BQ296" s="25">
        <v>4.3350803329999996</v>
      </c>
      <c r="BR296" s="25">
        <v>1.3535925487048699</v>
      </c>
      <c r="BS296" s="25">
        <v>4.3446930840000002</v>
      </c>
      <c r="BT296" s="25">
        <v>4.3446930840000002</v>
      </c>
      <c r="BU296" s="25">
        <v>4.3446930840000002</v>
      </c>
      <c r="BV296" s="25">
        <v>1.3525513114547034</v>
      </c>
      <c r="BW296" s="25">
        <v>4.3557284020000004</v>
      </c>
      <c r="BX296" s="25">
        <v>4.3557284020000004</v>
      </c>
      <c r="BY296" s="25">
        <v>4.3557284020000004</v>
      </c>
      <c r="BZ296" s="25">
        <v>1.3005188916040771</v>
      </c>
      <c r="CA296" s="25">
        <v>4.3680766149999997</v>
      </c>
      <c r="CB296" s="25">
        <v>4.3680766149999997</v>
      </c>
      <c r="CC296" s="25">
        <v>4.3680766149999997</v>
      </c>
      <c r="CD296" s="25">
        <v>1.3470519160187102</v>
      </c>
      <c r="CE296" s="25">
        <v>4.3828178189999996</v>
      </c>
      <c r="CF296" s="25">
        <v>4.3828178189999996</v>
      </c>
      <c r="CG296" s="25">
        <v>4.3828178189999996</v>
      </c>
      <c r="CH296" s="25">
        <v>1.2893384704006192</v>
      </c>
      <c r="CI296" s="25">
        <v>4.4004958460000001</v>
      </c>
      <c r="CJ296" s="25">
        <v>4.4004958460000001</v>
      </c>
      <c r="CK296" s="25">
        <v>4.4004958460000001</v>
      </c>
      <c r="CL296" s="25">
        <v>1.2460565357747257</v>
      </c>
      <c r="CM296" s="25">
        <v>4.4210696489999997</v>
      </c>
      <c r="CN296" s="25">
        <v>4.4210696489999997</v>
      </c>
      <c r="CO296" s="25">
        <v>4.4210696489999997</v>
      </c>
      <c r="CP296" s="25">
        <v>1.2681330737512266</v>
      </c>
      <c r="CQ296" s="25">
        <v>4.4443997819999996</v>
      </c>
      <c r="CR296" s="25">
        <v>4.4443997819999996</v>
      </c>
      <c r="CS296" s="25">
        <v>4.4443997819999996</v>
      </c>
      <c r="CT296" s="25">
        <v>1.1960589231113787</v>
      </c>
      <c r="CU296" s="25">
        <v>4.4707316759999998</v>
      </c>
      <c r="CV296" s="25">
        <v>4.4707316759999998</v>
      </c>
      <c r="CW296" s="25">
        <v>4.4707316759999998</v>
      </c>
      <c r="CX296" s="25">
        <v>1.1385454799556056</v>
      </c>
      <c r="CY296" s="25">
        <v>4.513978367</v>
      </c>
      <c r="CZ296" s="25">
        <v>4.513978367</v>
      </c>
      <c r="DA296" s="25">
        <v>4.513978367</v>
      </c>
      <c r="DB296" s="25">
        <v>0.96598593230525953</v>
      </c>
      <c r="DC296" s="25">
        <v>4.5569110070000001</v>
      </c>
      <c r="DD296" s="25">
        <v>4.5569110070000001</v>
      </c>
      <c r="DE296" s="25">
        <v>4.5569110070000001</v>
      </c>
      <c r="DF296" s="25">
        <v>0.72038695883597592</v>
      </c>
      <c r="DG296" s="25">
        <v>4.5945245220000004</v>
      </c>
      <c r="DH296" s="25">
        <v>4.5945245220000004</v>
      </c>
      <c r="DI296" s="25">
        <v>4.5945245220000004</v>
      </c>
      <c r="DJ296" s="25">
        <v>0.49532576437705034</v>
      </c>
      <c r="DK296" s="25">
        <v>4.6234318940000003</v>
      </c>
      <c r="DL296" s="25">
        <v>4.6234318940000003</v>
      </c>
      <c r="DM296" s="25">
        <v>4.6234318940000003</v>
      </c>
      <c r="DN296" s="25">
        <v>0.34244095987780421</v>
      </c>
      <c r="DO296" s="27">
        <v>4.3314374520000003</v>
      </c>
      <c r="DP296" s="27">
        <v>4.3314374520000003</v>
      </c>
      <c r="DQ296" s="27">
        <v>4.3314374520000003</v>
      </c>
      <c r="DR296" s="27">
        <v>1.8510814702727365</v>
      </c>
      <c r="DS296" s="27">
        <v>4.3325249530000001</v>
      </c>
      <c r="DT296" s="27">
        <v>4.3325249530000001</v>
      </c>
      <c r="DU296" s="27">
        <v>4.3325249530000001</v>
      </c>
      <c r="DV296" s="27">
        <v>0.87722644877326417</v>
      </c>
      <c r="DW296" s="27">
        <v>4.3407850239999997</v>
      </c>
      <c r="DX296" s="27">
        <v>4.3407850239999997</v>
      </c>
      <c r="DY296" s="27">
        <v>4.3407850239999997</v>
      </c>
      <c r="DZ296" s="27">
        <v>0.84252053106990399</v>
      </c>
      <c r="EA296" s="27">
        <v>4.3518613400000001</v>
      </c>
      <c r="EB296" s="27">
        <v>4.3518613400000001</v>
      </c>
      <c r="EC296" s="27">
        <v>4.3518613400000001</v>
      </c>
      <c r="ED296" s="27">
        <v>0.74155782618829447</v>
      </c>
      <c r="EE296" s="27">
        <v>4.3648749100000002</v>
      </c>
      <c r="EF296" s="27">
        <v>4.3648749100000002</v>
      </c>
      <c r="EG296" s="27">
        <v>4.3648749100000002</v>
      </c>
      <c r="EH296" s="27">
        <v>0.75947599305191549</v>
      </c>
      <c r="EI296" s="27">
        <v>4.3794169869999999</v>
      </c>
      <c r="EJ296" s="27">
        <v>4.3794169869999999</v>
      </c>
      <c r="EK296" s="27">
        <v>4.3794169869999999</v>
      </c>
      <c r="EL296" s="27">
        <v>0.65983701232288139</v>
      </c>
      <c r="EM296" s="27">
        <v>4.3955589960000001</v>
      </c>
      <c r="EN296" s="27">
        <v>4.3955589960000001</v>
      </c>
      <c r="EO296" s="27">
        <v>4.3955589960000001</v>
      </c>
      <c r="EP296" s="27">
        <v>0.59072878904180826</v>
      </c>
      <c r="EQ296" s="27">
        <v>4.4140425180000005</v>
      </c>
      <c r="ER296" s="27">
        <v>4.4140425180000005</v>
      </c>
      <c r="ES296" s="27">
        <v>4.4140425180000005</v>
      </c>
      <c r="ET296" s="27">
        <v>0.60035385453092793</v>
      </c>
      <c r="EU296" s="27">
        <v>4.4347440330000003</v>
      </c>
      <c r="EV296" s="27">
        <v>4.4347440330000003</v>
      </c>
      <c r="EW296" s="27">
        <v>4.4347440330000003</v>
      </c>
      <c r="EX296" s="27">
        <v>0.51117534648991025</v>
      </c>
      <c r="EY296" s="27">
        <v>4.4583715350000004</v>
      </c>
      <c r="EZ296" s="27">
        <v>4.4583715350000004</v>
      </c>
      <c r="FA296" s="27">
        <v>4.4583715350000004</v>
      </c>
      <c r="FB296" s="27">
        <v>0.40527550555614722</v>
      </c>
      <c r="FC296" s="27">
        <v>4.5526701210000002</v>
      </c>
      <c r="FD296" s="27">
        <v>4.5526701210000002</v>
      </c>
      <c r="FE296" s="27">
        <v>4.5526701210000002</v>
      </c>
      <c r="FF296" s="27">
        <v>-1.1125301398468679E-2</v>
      </c>
      <c r="FG296" s="27">
        <v>4.6223176669999999</v>
      </c>
      <c r="FH296" s="27">
        <v>4.6223176669999999</v>
      </c>
      <c r="FI296" s="27">
        <v>4.6223176669999999</v>
      </c>
      <c r="FJ296" s="27">
        <v>-0.22790406441408884</v>
      </c>
      <c r="FK296" s="27">
        <v>4.6692404789999999</v>
      </c>
      <c r="FL296" s="27">
        <v>4.6692404789999999</v>
      </c>
      <c r="FM296" s="27">
        <v>4.6692404789999999</v>
      </c>
      <c r="FN296" s="27">
        <v>-0.34814383607860577</v>
      </c>
      <c r="FO296" s="27">
        <v>4.697222708</v>
      </c>
      <c r="FP296" s="27">
        <v>4.697222708</v>
      </c>
      <c r="FQ296" s="27">
        <v>4.697222708</v>
      </c>
      <c r="FR296" s="27">
        <v>-0.29852043882695867</v>
      </c>
      <c r="FS296" s="28">
        <v>4.3315261180000002</v>
      </c>
      <c r="FT296" s="28">
        <v>4.3315261180000002</v>
      </c>
      <c r="FU296" s="28">
        <v>4.3315261180000002</v>
      </c>
      <c r="FV296" s="28">
        <v>1.8510814702727365</v>
      </c>
      <c r="FW296" s="28">
        <v>4.3322703530000002</v>
      </c>
      <c r="FX296" s="28">
        <v>4.3322703530000002</v>
      </c>
      <c r="FY296" s="28">
        <v>4.3322703530000002</v>
      </c>
      <c r="FZ296" s="28">
        <v>0.87425286779754874</v>
      </c>
      <c r="GA296" s="28">
        <v>4.341147297</v>
      </c>
      <c r="GB296" s="28">
        <v>4.341147297</v>
      </c>
      <c r="GC296" s="28">
        <v>4.341147297</v>
      </c>
      <c r="GD296" s="28">
        <v>0.83691875300729102</v>
      </c>
      <c r="GE296" s="28">
        <v>4.3544580860000002</v>
      </c>
      <c r="GF296" s="28">
        <v>4.3544580860000002</v>
      </c>
      <c r="GG296" s="28">
        <v>4.3544580860000002</v>
      </c>
      <c r="GH296" s="28">
        <v>0.73198316451571221</v>
      </c>
      <c r="GI296" s="28">
        <v>4.3716978629999996</v>
      </c>
      <c r="GJ296" s="28">
        <v>4.3716978629999996</v>
      </c>
      <c r="GK296" s="28">
        <v>4.3716978629999996</v>
      </c>
      <c r="GL296" s="28">
        <v>0.73793826528918238</v>
      </c>
      <c r="GM296" s="28">
        <v>4.3929213269999998</v>
      </c>
      <c r="GN296" s="28">
        <v>4.3929213269999998</v>
      </c>
      <c r="GO296" s="28">
        <v>4.3929213269999998</v>
      </c>
      <c r="GP296" s="28">
        <v>0.6197174521463511</v>
      </c>
      <c r="GQ296" s="28">
        <v>4.4182512620000001</v>
      </c>
      <c r="GR296" s="28">
        <v>4.4182512620000001</v>
      </c>
      <c r="GS296" s="28">
        <v>4.4182512620000001</v>
      </c>
      <c r="GT296" s="28">
        <v>0.52431790804839729</v>
      </c>
      <c r="GU296" s="28">
        <v>4.448300573</v>
      </c>
      <c r="GV296" s="28">
        <v>4.448300573</v>
      </c>
      <c r="GW296" s="28">
        <v>4.448300573</v>
      </c>
      <c r="GX296" s="28">
        <v>0.51864097933615039</v>
      </c>
      <c r="GY296" s="28">
        <v>4.4822851799999999</v>
      </c>
      <c r="GZ296" s="28">
        <v>4.4822851799999999</v>
      </c>
      <c r="HA296" s="28">
        <v>4.4822851799999999</v>
      </c>
      <c r="HB296" s="28">
        <v>0.4114515426386478</v>
      </c>
      <c r="HC296" s="28">
        <v>4.522322097</v>
      </c>
      <c r="HD296" s="28">
        <v>4.522322097</v>
      </c>
      <c r="HE296" s="28">
        <v>4.522322097</v>
      </c>
      <c r="HF296" s="28">
        <v>0.32615112377026456</v>
      </c>
      <c r="HG296" s="28">
        <v>4.6792543200000001</v>
      </c>
      <c r="HH296" s="28">
        <v>4.6792543200000001</v>
      </c>
      <c r="HI296" s="28">
        <v>4.6792543200000001</v>
      </c>
      <c r="HJ296" s="28">
        <v>-4.1955911886096153E-2</v>
      </c>
      <c r="HK296" s="28">
        <v>4.7919969709999997</v>
      </c>
      <c r="HL296" s="28">
        <v>4.7919969709999997</v>
      </c>
      <c r="HM296" s="28">
        <v>4.7919969709999997</v>
      </c>
      <c r="HN296" s="28">
        <v>-0.24149445557026716</v>
      </c>
      <c r="HO296" s="28">
        <v>4.841643683</v>
      </c>
      <c r="HP296" s="28">
        <v>4.841643683</v>
      </c>
      <c r="HQ296" s="28">
        <v>4.841643683</v>
      </c>
      <c r="HR296" s="28">
        <v>-0.27395800852709495</v>
      </c>
      <c r="HS296" s="28">
        <v>4.8577233890000002</v>
      </c>
      <c r="HT296" s="28">
        <v>4.8577233890000002</v>
      </c>
      <c r="HU296" s="28">
        <v>4.8577233890000002</v>
      </c>
      <c r="HV296" s="28">
        <v>-0.24657122639625939</v>
      </c>
      <c r="HW296" s="29">
        <v>4.3315261180000002</v>
      </c>
      <c r="HX296" s="29">
        <v>4.3315261180000002</v>
      </c>
      <c r="HY296" s="29">
        <v>4.3315261180000002</v>
      </c>
      <c r="HZ296" s="29">
        <v>1.8510814702727365</v>
      </c>
      <c r="IA296" s="29">
        <v>4.3305288199999996</v>
      </c>
      <c r="IB296" s="29">
        <v>4.3305288199999996</v>
      </c>
      <c r="IC296" s="29">
        <v>4.3305288199999996</v>
      </c>
      <c r="ID296" s="29">
        <v>0.87796197178673996</v>
      </c>
      <c r="IE296" s="29">
        <v>4.3428512789999996</v>
      </c>
      <c r="IF296" s="29">
        <v>4.3428512789999996</v>
      </c>
      <c r="IG296" s="29">
        <v>4.3428512789999996</v>
      </c>
      <c r="IH296" s="29">
        <v>0.82108096465221569</v>
      </c>
      <c r="II296" s="29">
        <v>4.3566157849999998</v>
      </c>
      <c r="IJ296" s="29">
        <v>4.3566157849999998</v>
      </c>
      <c r="IK296" s="29">
        <v>4.3566157849999998</v>
      </c>
      <c r="IL296" s="29">
        <v>0.70972204210247947</v>
      </c>
      <c r="IM296" s="29">
        <v>4.3741081099999999</v>
      </c>
      <c r="IN296" s="29">
        <v>4.3741081099999999</v>
      </c>
      <c r="IO296" s="29">
        <v>4.3741081099999999</v>
      </c>
      <c r="IP296" s="29">
        <v>0.70326980611825585</v>
      </c>
      <c r="IQ296" s="29">
        <v>4.3948965109999998</v>
      </c>
      <c r="IR296" s="29">
        <v>4.3948965109999998</v>
      </c>
      <c r="IS296" s="29">
        <v>4.3948965109999998</v>
      </c>
      <c r="IT296" s="29">
        <v>0.58052099887834974</v>
      </c>
      <c r="IU296" s="29">
        <v>4.4200968810000001</v>
      </c>
      <c r="IV296" s="29">
        <v>4.4200968810000001</v>
      </c>
      <c r="IW296" s="29">
        <v>4.4200968810000001</v>
      </c>
      <c r="IX296" s="29">
        <v>0.48969645403697415</v>
      </c>
      <c r="IY296" s="29">
        <v>4.4492279759999995</v>
      </c>
      <c r="IZ296" s="29">
        <v>4.4492279759999995</v>
      </c>
      <c r="JA296" s="29">
        <v>4.4492279759999995</v>
      </c>
      <c r="JB296" s="29">
        <v>0.4892810063188815</v>
      </c>
      <c r="JC296" s="29">
        <v>4.4819190720000002</v>
      </c>
      <c r="JD296" s="29">
        <v>4.4819190720000002</v>
      </c>
      <c r="JE296" s="29">
        <v>4.4819190720000002</v>
      </c>
      <c r="JF296" s="29">
        <v>0.3944996871289117</v>
      </c>
      <c r="JG296" s="29">
        <v>4.5193617699999997</v>
      </c>
      <c r="JH296" s="29">
        <v>4.5193617699999997</v>
      </c>
      <c r="JI296" s="29">
        <v>4.5193617699999997</v>
      </c>
      <c r="JJ296" s="29">
        <v>0.30681164333376687</v>
      </c>
      <c r="JK296" s="29">
        <v>4.6607690560000004</v>
      </c>
      <c r="JL296" s="29">
        <v>4.6607690560000004</v>
      </c>
      <c r="JM296" s="29">
        <v>4.6607690560000004</v>
      </c>
      <c r="JN296" s="29">
        <v>-7.0860816681527439E-2</v>
      </c>
      <c r="JO296" s="29">
        <v>4.7429382640000002</v>
      </c>
      <c r="JP296" s="29">
        <v>4.7429382640000002</v>
      </c>
      <c r="JQ296" s="29">
        <v>4.7429382640000002</v>
      </c>
      <c r="JR296" s="29">
        <v>-0.20655522886956668</v>
      </c>
      <c r="JS296" s="29">
        <v>4.7590965140000003</v>
      </c>
      <c r="JT296" s="29">
        <v>4.7590965140000003</v>
      </c>
      <c r="JU296" s="29">
        <v>4.7590965140000003</v>
      </c>
      <c r="JV296" s="29">
        <v>-0.18189479889915816</v>
      </c>
      <c r="JW296" s="29">
        <v>4.7503350380000002</v>
      </c>
      <c r="JX296" s="29">
        <v>4.7503350380000002</v>
      </c>
      <c r="JY296" s="29">
        <v>4.7503350380000002</v>
      </c>
      <c r="JZ296" s="29">
        <v>-8.6646140677555827E-2</v>
      </c>
    </row>
    <row r="297" spans="1:286" ht="15" thickBot="1" x14ac:dyDescent="0.4">
      <c r="A297" s="2"/>
      <c r="B297" s="74" t="s">
        <v>760</v>
      </c>
      <c r="C297" s="74" t="s">
        <v>504</v>
      </c>
      <c r="D297" s="74" t="s">
        <v>504</v>
      </c>
      <c r="E297" s="87">
        <v>381588</v>
      </c>
      <c r="F297" s="84">
        <v>463721</v>
      </c>
      <c r="G297" s="22">
        <v>13.726843403</v>
      </c>
      <c r="H297" s="22">
        <v>13.726843403</v>
      </c>
      <c r="I297" s="22">
        <v>13.726843403</v>
      </c>
      <c r="J297" s="22">
        <v>7.7779772762962329</v>
      </c>
      <c r="K297" s="22">
        <v>13.726908134</v>
      </c>
      <c r="L297" s="22">
        <v>13.726908134</v>
      </c>
      <c r="M297" s="22">
        <v>13.726908134</v>
      </c>
      <c r="N297" s="22">
        <v>7.7365714324139434</v>
      </c>
      <c r="O297" s="22">
        <v>13.739682804999999</v>
      </c>
      <c r="P297" s="22">
        <v>13.739682804999999</v>
      </c>
      <c r="Q297" s="22">
        <v>13.739682804999999</v>
      </c>
      <c r="R297" s="22">
        <v>7.657992098083688</v>
      </c>
      <c r="S297" s="22">
        <v>13.759661385999999</v>
      </c>
      <c r="T297" s="22">
        <v>13.759661385999999</v>
      </c>
      <c r="U297" s="22">
        <v>13.759661385999999</v>
      </c>
      <c r="V297" s="22">
        <v>7.5480141999506456</v>
      </c>
      <c r="W297" s="22">
        <v>13.777906652</v>
      </c>
      <c r="X297" s="22">
        <v>13.777906652</v>
      </c>
      <c r="Y297" s="22">
        <v>13.777906652</v>
      </c>
      <c r="Z297" s="22">
        <v>7.468884138941692</v>
      </c>
      <c r="AA297" s="22">
        <v>13.797296256999999</v>
      </c>
      <c r="AB297" s="22">
        <v>13.797296256999999</v>
      </c>
      <c r="AC297" s="22">
        <v>13.797296256999999</v>
      </c>
      <c r="AD297" s="22">
        <v>7.3801219726621516</v>
      </c>
      <c r="AE297" s="22">
        <v>13.817878656</v>
      </c>
      <c r="AF297" s="22">
        <v>13.817878656</v>
      </c>
      <c r="AG297" s="22">
        <v>13.817878656</v>
      </c>
      <c r="AH297" s="22">
        <v>7.286966665489274</v>
      </c>
      <c r="AI297" s="22">
        <v>13.841229882</v>
      </c>
      <c r="AJ297" s="22">
        <v>13.841229882</v>
      </c>
      <c r="AK297" s="22">
        <v>13.841229882</v>
      </c>
      <c r="AL297" s="22">
        <v>7.1881225995033295</v>
      </c>
      <c r="AM297" s="22">
        <v>13.865765905</v>
      </c>
      <c r="AN297" s="22">
        <v>13.865765905</v>
      </c>
      <c r="AO297" s="22">
        <v>13.865765905</v>
      </c>
      <c r="AP297" s="22">
        <v>7.0817321289186266</v>
      </c>
      <c r="AQ297" s="22">
        <v>13.897048180000001</v>
      </c>
      <c r="AR297" s="22">
        <v>13.897048180000001</v>
      </c>
      <c r="AS297" s="22">
        <v>13.897048180000001</v>
      </c>
      <c r="AT297" s="22">
        <v>6.9056146952754665</v>
      </c>
      <c r="AU297" s="22">
        <v>14.038205467999999</v>
      </c>
      <c r="AV297" s="22">
        <v>14.038205467999999</v>
      </c>
      <c r="AW297" s="22">
        <v>14.038205467999999</v>
      </c>
      <c r="AX297" s="22">
        <v>6.1768028810055018</v>
      </c>
      <c r="AY297" s="22">
        <v>14.193083518</v>
      </c>
      <c r="AZ297" s="22">
        <v>14.193083518</v>
      </c>
      <c r="BA297" s="22">
        <v>14.193083518</v>
      </c>
      <c r="BB297" s="22">
        <v>5.6417137468256753</v>
      </c>
      <c r="BC297" s="22">
        <v>14.308613534999999</v>
      </c>
      <c r="BD297" s="22">
        <v>14.308613534999999</v>
      </c>
      <c r="BE297" s="22">
        <v>14.308613534999999</v>
      </c>
      <c r="BF297" s="22">
        <v>5.3057800762567782</v>
      </c>
      <c r="BG297" s="22">
        <v>14.415028071</v>
      </c>
      <c r="BH297" s="22">
        <v>14.415028071</v>
      </c>
      <c r="BI297" s="22">
        <v>14.415028071</v>
      </c>
      <c r="BJ297" s="22">
        <v>5.2449249649671454</v>
      </c>
      <c r="BK297" s="25">
        <v>13.726776098</v>
      </c>
      <c r="BL297" s="25">
        <v>13.726776098</v>
      </c>
      <c r="BM297" s="25">
        <v>13.726776098</v>
      </c>
      <c r="BN297" s="25">
        <v>7.7779772762962329</v>
      </c>
      <c r="BO297" s="25">
        <v>13.725573176999999</v>
      </c>
      <c r="BP297" s="25">
        <v>13.725573176999999</v>
      </c>
      <c r="BQ297" s="25">
        <v>13.725573176999999</v>
      </c>
      <c r="BR297" s="25">
        <v>7.7412631822879971</v>
      </c>
      <c r="BS297" s="25">
        <v>13.735040960999999</v>
      </c>
      <c r="BT297" s="25">
        <v>13.735040960999999</v>
      </c>
      <c r="BU297" s="25">
        <v>13.735040960999999</v>
      </c>
      <c r="BV297" s="25">
        <v>7.6754815747058158</v>
      </c>
      <c r="BW297" s="25">
        <v>13.74968805</v>
      </c>
      <c r="BX297" s="25">
        <v>13.74968805</v>
      </c>
      <c r="BY297" s="25">
        <v>13.74968805</v>
      </c>
      <c r="BZ297" s="25">
        <v>7.6147608221833627</v>
      </c>
      <c r="CA297" s="25">
        <v>13.763073649999999</v>
      </c>
      <c r="CB297" s="25">
        <v>13.763073649999999</v>
      </c>
      <c r="CC297" s="25">
        <v>13.763073649999999</v>
      </c>
      <c r="CD297" s="25">
        <v>7.554972585953406</v>
      </c>
      <c r="CE297" s="25">
        <v>13.78005024</v>
      </c>
      <c r="CF297" s="25">
        <v>13.78005024</v>
      </c>
      <c r="CG297" s="25">
        <v>13.78005024</v>
      </c>
      <c r="CH297" s="25">
        <v>7.4800691023144514</v>
      </c>
      <c r="CI297" s="25">
        <v>13.801795376999999</v>
      </c>
      <c r="CJ297" s="25">
        <v>13.801795376999999</v>
      </c>
      <c r="CK297" s="25">
        <v>13.801795376999999</v>
      </c>
      <c r="CL297" s="25">
        <v>7.3873885217203821</v>
      </c>
      <c r="CM297" s="25">
        <v>13.829305479</v>
      </c>
      <c r="CN297" s="25">
        <v>13.829305479</v>
      </c>
      <c r="CO297" s="25">
        <v>13.829305479</v>
      </c>
      <c r="CP297" s="25">
        <v>7.278417961854208</v>
      </c>
      <c r="CQ297" s="25">
        <v>13.862063897000001</v>
      </c>
      <c r="CR297" s="25">
        <v>13.862063897000001</v>
      </c>
      <c r="CS297" s="25">
        <v>13.862063897000001</v>
      </c>
      <c r="CT297" s="25">
        <v>7.1552657839892895</v>
      </c>
      <c r="CU297" s="25">
        <v>13.900486083000001</v>
      </c>
      <c r="CV297" s="25">
        <v>13.900486083000001</v>
      </c>
      <c r="CW297" s="25">
        <v>13.900486083000001</v>
      </c>
      <c r="CX297" s="25">
        <v>7.0172414388884761</v>
      </c>
      <c r="CY297" s="25">
        <v>13.971035075</v>
      </c>
      <c r="CZ297" s="25">
        <v>13.971035075</v>
      </c>
      <c r="DA297" s="25">
        <v>13.971035075</v>
      </c>
      <c r="DB297" s="25">
        <v>6.6902599723743084</v>
      </c>
      <c r="DC297" s="25">
        <v>14.053651191</v>
      </c>
      <c r="DD297" s="25">
        <v>14.053651191</v>
      </c>
      <c r="DE297" s="25">
        <v>14.053651191</v>
      </c>
      <c r="DF297" s="25">
        <v>6.2259381497126514</v>
      </c>
      <c r="DG297" s="25">
        <v>14.134142517000001</v>
      </c>
      <c r="DH297" s="25">
        <v>14.134142517000001</v>
      </c>
      <c r="DI297" s="25">
        <v>14.134142517000001</v>
      </c>
      <c r="DJ297" s="25">
        <v>5.8124433285573298</v>
      </c>
      <c r="DK297" s="25">
        <v>14.201325998</v>
      </c>
      <c r="DL297" s="25">
        <v>14.201325998</v>
      </c>
      <c r="DM297" s="25">
        <v>14.201325998</v>
      </c>
      <c r="DN297" s="25">
        <v>5.4903011816435514</v>
      </c>
      <c r="DO297" s="27">
        <v>13.726843403</v>
      </c>
      <c r="DP297" s="27">
        <v>13.726843403</v>
      </c>
      <c r="DQ297" s="27">
        <v>13.726843403</v>
      </c>
      <c r="DR297" s="27">
        <v>7.7779772762962329</v>
      </c>
      <c r="DS297" s="27">
        <v>13.726840652</v>
      </c>
      <c r="DT297" s="27">
        <v>13.726840652</v>
      </c>
      <c r="DU297" s="27">
        <v>13.726840652</v>
      </c>
      <c r="DV297" s="27">
        <v>7.7366106658587706</v>
      </c>
      <c r="DW297" s="27">
        <v>13.739540270999999</v>
      </c>
      <c r="DX297" s="27">
        <v>13.739540270999999</v>
      </c>
      <c r="DY297" s="27">
        <v>13.739540270999999</v>
      </c>
      <c r="DZ297" s="27">
        <v>7.6580804678091399</v>
      </c>
      <c r="EA297" s="27">
        <v>13.759449464999999</v>
      </c>
      <c r="EB297" s="27">
        <v>13.759449464999999</v>
      </c>
      <c r="EC297" s="27">
        <v>13.759449464999999</v>
      </c>
      <c r="ED297" s="27">
        <v>7.54814577435923</v>
      </c>
      <c r="EE297" s="27">
        <v>13.77762719</v>
      </c>
      <c r="EF297" s="27">
        <v>13.77762719</v>
      </c>
      <c r="EG297" s="27">
        <v>13.77762719</v>
      </c>
      <c r="EH297" s="27">
        <v>7.469057280719424</v>
      </c>
      <c r="EI297" s="27">
        <v>13.797379816999999</v>
      </c>
      <c r="EJ297" s="27">
        <v>13.797379816999999</v>
      </c>
      <c r="EK297" s="27">
        <v>13.797379816999999</v>
      </c>
      <c r="EL297" s="27">
        <v>7.3800745902838916</v>
      </c>
      <c r="EM297" s="27">
        <v>13.818765051</v>
      </c>
      <c r="EN297" s="27">
        <v>13.818765051</v>
      </c>
      <c r="EO297" s="27">
        <v>13.818765051</v>
      </c>
      <c r="EP297" s="27">
        <v>7.2864639367335773</v>
      </c>
      <c r="EQ297" s="27">
        <v>13.842269534</v>
      </c>
      <c r="ER297" s="27">
        <v>13.842269534</v>
      </c>
      <c r="ES297" s="27">
        <v>13.842269534</v>
      </c>
      <c r="ET297" s="27">
        <v>7.1875329744094856</v>
      </c>
      <c r="EU297" s="27">
        <v>13.86694404</v>
      </c>
      <c r="EV297" s="27">
        <v>13.86694404</v>
      </c>
      <c r="EW297" s="27">
        <v>13.86694404</v>
      </c>
      <c r="EX297" s="27">
        <v>7.0810638452338432</v>
      </c>
      <c r="EY297" s="27">
        <v>13.897175676</v>
      </c>
      <c r="EZ297" s="27">
        <v>13.897175676</v>
      </c>
      <c r="FA297" s="27">
        <v>13.897175676</v>
      </c>
      <c r="FB297" s="27">
        <v>6.9094823196571209</v>
      </c>
      <c r="FC297" s="27">
        <v>14.021921308</v>
      </c>
      <c r="FD297" s="27">
        <v>14.021921308</v>
      </c>
      <c r="FE297" s="27">
        <v>14.021921308</v>
      </c>
      <c r="FF297" s="27">
        <v>6.2025558564950014</v>
      </c>
      <c r="FG297" s="27">
        <v>14.131786156</v>
      </c>
      <c r="FH297" s="27">
        <v>14.131786156</v>
      </c>
      <c r="FI297" s="27">
        <v>14.131786156</v>
      </c>
      <c r="FJ297" s="27">
        <v>5.6955030406826408</v>
      </c>
      <c r="FK297" s="27">
        <v>14.225283684000001</v>
      </c>
      <c r="FL297" s="27">
        <v>14.225283684000001</v>
      </c>
      <c r="FM297" s="27">
        <v>14.225283684000001</v>
      </c>
      <c r="FN297" s="27">
        <v>5.3691482879088523</v>
      </c>
      <c r="FO297" s="27">
        <v>14.290507612999999</v>
      </c>
      <c r="FP297" s="27">
        <v>14.290507612999999</v>
      </c>
      <c r="FQ297" s="27">
        <v>14.290507612999999</v>
      </c>
      <c r="FR297" s="27">
        <v>5.3274655633107715</v>
      </c>
      <c r="FS297" s="28">
        <v>13.726920656000001</v>
      </c>
      <c r="FT297" s="28">
        <v>13.726920656000001</v>
      </c>
      <c r="FU297" s="28">
        <v>13.726920656000001</v>
      </c>
      <c r="FV297" s="28">
        <v>7.7779772762962329</v>
      </c>
      <c r="FW297" s="28">
        <v>13.725443043</v>
      </c>
      <c r="FX297" s="28">
        <v>13.725443043</v>
      </c>
      <c r="FY297" s="28">
        <v>13.725443043</v>
      </c>
      <c r="FZ297" s="28">
        <v>7.7170072752125369</v>
      </c>
      <c r="GA297" s="28">
        <v>13.737676686</v>
      </c>
      <c r="GB297" s="28">
        <v>13.737676686</v>
      </c>
      <c r="GC297" s="28">
        <v>13.737676686</v>
      </c>
      <c r="GD297" s="28">
        <v>7.6206030751110045</v>
      </c>
      <c r="GE297" s="28">
        <v>13.758826877000001</v>
      </c>
      <c r="GF297" s="28">
        <v>13.758826877000001</v>
      </c>
      <c r="GG297" s="28">
        <v>13.758826877000001</v>
      </c>
      <c r="GH297" s="28">
        <v>7.4886664576207354</v>
      </c>
      <c r="GI297" s="28">
        <v>13.780565756</v>
      </c>
      <c r="GJ297" s="28">
        <v>13.780565756</v>
      </c>
      <c r="GK297" s="28">
        <v>13.780565756</v>
      </c>
      <c r="GL297" s="28">
        <v>7.3696672243279924</v>
      </c>
      <c r="GM297" s="28">
        <v>13.808057184999999</v>
      </c>
      <c r="GN297" s="28">
        <v>13.808057184999999</v>
      </c>
      <c r="GO297" s="28">
        <v>13.808057184999999</v>
      </c>
      <c r="GP297" s="28">
        <v>7.2245480283696768</v>
      </c>
      <c r="GQ297" s="28">
        <v>13.84115546</v>
      </c>
      <c r="GR297" s="28">
        <v>13.84115546</v>
      </c>
      <c r="GS297" s="28">
        <v>13.84115546</v>
      </c>
      <c r="GT297" s="28">
        <v>7.0531629739054305</v>
      </c>
      <c r="GU297" s="28">
        <v>13.879776811999999</v>
      </c>
      <c r="GV297" s="28">
        <v>13.879776811999999</v>
      </c>
      <c r="GW297" s="28">
        <v>13.879776811999999</v>
      </c>
      <c r="GX297" s="28">
        <v>6.8699106622247337</v>
      </c>
      <c r="GY297" s="28">
        <v>13.921549272</v>
      </c>
      <c r="GZ297" s="28">
        <v>13.921549272</v>
      </c>
      <c r="HA297" s="28">
        <v>13.921549272</v>
      </c>
      <c r="HB297" s="28">
        <v>6.7020695303586209</v>
      </c>
      <c r="HC297" s="28">
        <v>13.969593551999999</v>
      </c>
      <c r="HD297" s="28">
        <v>13.969593551999999</v>
      </c>
      <c r="HE297" s="28">
        <v>13.969593551999999</v>
      </c>
      <c r="HF297" s="28">
        <v>6.5255943355335413</v>
      </c>
      <c r="HG297" s="28">
        <v>14.206309844</v>
      </c>
      <c r="HH297" s="28">
        <v>14.206309844</v>
      </c>
      <c r="HI297" s="28">
        <v>14.206309844</v>
      </c>
      <c r="HJ297" s="28">
        <v>5.6224959450618082</v>
      </c>
      <c r="HK297" s="28">
        <v>14.456449216999999</v>
      </c>
      <c r="HL297" s="28">
        <v>14.456449216999999</v>
      </c>
      <c r="HM297" s="28">
        <v>14.456449216999999</v>
      </c>
      <c r="HN297" s="28">
        <v>4.0986455907756714</v>
      </c>
      <c r="HO297" s="28">
        <v>14.602083481000001</v>
      </c>
      <c r="HP297" s="28">
        <v>14.602083481000001</v>
      </c>
      <c r="HQ297" s="28">
        <v>14.602083481000001</v>
      </c>
      <c r="HR297" s="28">
        <v>3.0494680160233507</v>
      </c>
      <c r="HS297" s="28">
        <v>14.668852878999999</v>
      </c>
      <c r="HT297" s="28">
        <v>14.668852878999999</v>
      </c>
      <c r="HU297" s="28">
        <v>14.668852878999999</v>
      </c>
      <c r="HV297" s="28">
        <v>2.2664713964557581</v>
      </c>
      <c r="HW297" s="29">
        <v>13.726920656000001</v>
      </c>
      <c r="HX297" s="29">
        <v>13.726920656000001</v>
      </c>
      <c r="HY297" s="29">
        <v>13.726920656000001</v>
      </c>
      <c r="HZ297" s="29">
        <v>7.7779772762962329</v>
      </c>
      <c r="IA297" s="29">
        <v>13.719771544</v>
      </c>
      <c r="IB297" s="29">
        <v>13.719771544</v>
      </c>
      <c r="IC297" s="29">
        <v>13.719771544</v>
      </c>
      <c r="ID297" s="29">
        <v>7.7392912438462087</v>
      </c>
      <c r="IE297" s="29">
        <v>13.731388562999999</v>
      </c>
      <c r="IF297" s="29">
        <v>13.731388562999999</v>
      </c>
      <c r="IG297" s="29">
        <v>13.731388562999999</v>
      </c>
      <c r="IH297" s="29">
        <v>7.6461611841026516</v>
      </c>
      <c r="II297" s="29">
        <v>13.749480972000001</v>
      </c>
      <c r="IJ297" s="29">
        <v>13.749480972000001</v>
      </c>
      <c r="IK297" s="29">
        <v>13.749480972000001</v>
      </c>
      <c r="IL297" s="29">
        <v>7.520821543178136</v>
      </c>
      <c r="IM297" s="29">
        <v>13.768492537</v>
      </c>
      <c r="IN297" s="29">
        <v>13.768492537</v>
      </c>
      <c r="IO297" s="29">
        <v>13.768492537</v>
      </c>
      <c r="IP297" s="29">
        <v>7.3986261709821344</v>
      </c>
      <c r="IQ297" s="29">
        <v>13.794246711</v>
      </c>
      <c r="IR297" s="29">
        <v>13.794246711</v>
      </c>
      <c r="IS297" s="29">
        <v>13.794246711</v>
      </c>
      <c r="IT297" s="29">
        <v>7.2599105550671341</v>
      </c>
      <c r="IU297" s="29">
        <v>13.827198339000001</v>
      </c>
      <c r="IV297" s="29">
        <v>13.827198339000001</v>
      </c>
      <c r="IW297" s="29">
        <v>13.827198339000001</v>
      </c>
      <c r="IX297" s="29">
        <v>7.1105253360742076</v>
      </c>
      <c r="IY297" s="29">
        <v>13.866584983999999</v>
      </c>
      <c r="IZ297" s="29">
        <v>13.866584983999999</v>
      </c>
      <c r="JA297" s="29">
        <v>13.866584983999999</v>
      </c>
      <c r="JB297" s="29">
        <v>6.9523260438164609</v>
      </c>
      <c r="JC297" s="29">
        <v>13.911113329999999</v>
      </c>
      <c r="JD297" s="29">
        <v>13.911113329999999</v>
      </c>
      <c r="JE297" s="29">
        <v>13.911113329999999</v>
      </c>
      <c r="JF297" s="29">
        <v>6.7947298992791021</v>
      </c>
      <c r="JG297" s="29">
        <v>13.970122664</v>
      </c>
      <c r="JH297" s="29">
        <v>13.970122664</v>
      </c>
      <c r="JI297" s="29">
        <v>13.970122664</v>
      </c>
      <c r="JJ297" s="29">
        <v>6.4158299320351952</v>
      </c>
      <c r="JK297" s="29">
        <v>14.2499482</v>
      </c>
      <c r="JL297" s="29">
        <v>14.2499482</v>
      </c>
      <c r="JM297" s="29">
        <v>14.2499482</v>
      </c>
      <c r="JN297" s="29">
        <v>4.6261903220109319</v>
      </c>
      <c r="JO297" s="29">
        <v>14.451625786999999</v>
      </c>
      <c r="JP297" s="29">
        <v>14.451625786999999</v>
      </c>
      <c r="JQ297" s="29">
        <v>14.451625786999999</v>
      </c>
      <c r="JR297" s="29">
        <v>3.269573219719689</v>
      </c>
      <c r="JS297" s="29">
        <v>14.533009836</v>
      </c>
      <c r="JT297" s="29">
        <v>14.533009836</v>
      </c>
      <c r="JU297" s="29">
        <v>14.533009836</v>
      </c>
      <c r="JV297" s="29">
        <v>2.5688399753823443</v>
      </c>
      <c r="JW297" s="29">
        <v>14.532796660999999</v>
      </c>
      <c r="JX297" s="29">
        <v>14.532796660999999</v>
      </c>
      <c r="JY297" s="29">
        <v>14.532796660999999</v>
      </c>
      <c r="JZ297" s="29">
        <v>2.7028691259876929</v>
      </c>
    </row>
    <row r="298" spans="1:286" ht="15" thickBot="1" x14ac:dyDescent="0.4">
      <c r="A298" s="2"/>
      <c r="B298" s="74" t="s">
        <v>707</v>
      </c>
      <c r="C298" s="74" t="s">
        <v>508</v>
      </c>
      <c r="D298" s="74" t="s">
        <v>852</v>
      </c>
      <c r="E298" s="87">
        <v>352653</v>
      </c>
      <c r="F298" s="84">
        <v>421636</v>
      </c>
      <c r="G298" s="22">
        <v>31.936908328052631</v>
      </c>
      <c r="H298" s="22">
        <v>14.338326585695008</v>
      </c>
      <c r="I298" s="22">
        <v>10.305237633365666</v>
      </c>
      <c r="J298" s="22">
        <v>9.7744399833657667</v>
      </c>
      <c r="K298" s="22">
        <v>31.913900938052631</v>
      </c>
      <c r="L298" s="22">
        <v>13.882819321021088</v>
      </c>
      <c r="M298" s="22">
        <v>9.9778555934787843</v>
      </c>
      <c r="N298" s="22">
        <v>7.9584445340355678</v>
      </c>
      <c r="O298" s="22">
        <v>32.019159143052633</v>
      </c>
      <c r="P298" s="22">
        <v>13.748060185159527</v>
      </c>
      <c r="Q298" s="22">
        <v>9.8810015491786718</v>
      </c>
      <c r="R298" s="22">
        <v>7.6844525436028199</v>
      </c>
      <c r="S298" s="22">
        <v>32.140247386052629</v>
      </c>
      <c r="T298" s="22">
        <v>13.534193276214577</v>
      </c>
      <c r="U298" s="22">
        <v>9.7272911907613988</v>
      </c>
      <c r="V298" s="22">
        <v>7.0830046666799049</v>
      </c>
      <c r="W298" s="22">
        <v>32.260215307052633</v>
      </c>
      <c r="X298" s="22">
        <v>13.352545900733164</v>
      </c>
      <c r="Y298" s="22">
        <v>9.5967376454347963</v>
      </c>
      <c r="Z298" s="22">
        <v>6.7132508756045901</v>
      </c>
      <c r="AA298" s="22">
        <v>32.380616410052632</v>
      </c>
      <c r="AB298" s="22">
        <v>13.103217840185804</v>
      </c>
      <c r="AC298" s="22">
        <v>9.4175406591442119</v>
      </c>
      <c r="AD298" s="22">
        <v>6.1314515289862896</v>
      </c>
      <c r="AE298" s="22">
        <v>32.51150926105263</v>
      </c>
      <c r="AF298" s="22">
        <v>12.86287720433622</v>
      </c>
      <c r="AG298" s="22">
        <v>9.2448031119429093</v>
      </c>
      <c r="AH298" s="22">
        <v>5.6558356186113272</v>
      </c>
      <c r="AI298" s="22">
        <v>32.664556172052627</v>
      </c>
      <c r="AJ298" s="22">
        <v>12.679607483473468</v>
      </c>
      <c r="AK298" s="22">
        <v>9.113083555047373</v>
      </c>
      <c r="AL298" s="22">
        <v>5.1566166073027659</v>
      </c>
      <c r="AM298" s="22">
        <v>32.836302645052626</v>
      </c>
      <c r="AN298" s="22">
        <v>12.451191700701518</v>
      </c>
      <c r="AO298" s="22">
        <v>8.9489166345488123</v>
      </c>
      <c r="AP298" s="22">
        <v>4.5644050224209423</v>
      </c>
      <c r="AQ298" s="22">
        <v>33.035233207052627</v>
      </c>
      <c r="AR298" s="22">
        <v>12.188301078576036</v>
      </c>
      <c r="AS298" s="22">
        <v>8.7599719682103228</v>
      </c>
      <c r="AT298" s="22">
        <v>3.8833088219047376</v>
      </c>
      <c r="AU298" s="22">
        <v>34.231387225052629</v>
      </c>
      <c r="AV298" s="22">
        <v>11.06006433506275</v>
      </c>
      <c r="AW298" s="22">
        <v>7.9490860060926263</v>
      </c>
      <c r="AX298" s="22">
        <v>1.3849876479032304</v>
      </c>
      <c r="AY298" s="22">
        <v>35.585740421052634</v>
      </c>
      <c r="AZ298" s="22">
        <v>10.142505116960649</v>
      </c>
      <c r="BA298" s="22">
        <v>7.2896181296487308</v>
      </c>
      <c r="BB298" s="22">
        <v>-0.21009148440345982</v>
      </c>
      <c r="BC298" s="22">
        <v>36.591065961052628</v>
      </c>
      <c r="BD298" s="22">
        <v>9.4463376635590031</v>
      </c>
      <c r="BE298" s="22">
        <v>6.7892688736151525</v>
      </c>
      <c r="BF298" s="22">
        <v>-0.61178468430744104</v>
      </c>
      <c r="BG298" s="22">
        <v>37.602691451052628</v>
      </c>
      <c r="BH298" s="22">
        <v>9.3100667967739117</v>
      </c>
      <c r="BI298" s="22">
        <v>6.6913283185348877</v>
      </c>
      <c r="BJ298" s="22">
        <v>-0.93268296903448444</v>
      </c>
      <c r="BK298" s="25">
        <v>31.936005092052632</v>
      </c>
      <c r="BL298" s="25">
        <v>14.338326585695008</v>
      </c>
      <c r="BM298" s="25">
        <v>10.305237633365666</v>
      </c>
      <c r="BN298" s="25">
        <v>9.7744399833657667</v>
      </c>
      <c r="BO298" s="25">
        <v>31.85152578605263</v>
      </c>
      <c r="BP298" s="25">
        <v>14.166047233506186</v>
      </c>
      <c r="BQ298" s="25">
        <v>10.181417070832284</v>
      </c>
      <c r="BR298" s="25">
        <v>8.9541917734262881</v>
      </c>
      <c r="BS298" s="25">
        <v>31.86124873205263</v>
      </c>
      <c r="BT298" s="25">
        <v>14.128578908510178</v>
      </c>
      <c r="BU298" s="25">
        <v>10.154487847920507</v>
      </c>
      <c r="BV298" s="25">
        <v>8.9531927717167967</v>
      </c>
      <c r="BW298" s="25">
        <v>31.898692575052628</v>
      </c>
      <c r="BX298" s="25">
        <v>14.03141434901768</v>
      </c>
      <c r="BY298" s="25">
        <v>10.084653765879827</v>
      </c>
      <c r="BZ298" s="25">
        <v>8.7061313722051423</v>
      </c>
      <c r="CA298" s="25">
        <v>31.900181833052631</v>
      </c>
      <c r="CB298" s="25">
        <v>14.02757813802334</v>
      </c>
      <c r="CC298" s="25">
        <v>10.081896605504651</v>
      </c>
      <c r="CD298" s="25">
        <v>8.7170906334071852</v>
      </c>
      <c r="CE298" s="25">
        <v>31.905142963052629</v>
      </c>
      <c r="CF298" s="25">
        <v>13.918705302861946</v>
      </c>
      <c r="CG298" s="25">
        <v>10.003647555209218</v>
      </c>
      <c r="CH298" s="25">
        <v>8.4842355414537138</v>
      </c>
      <c r="CI298" s="25">
        <v>31.943933452052629</v>
      </c>
      <c r="CJ298" s="25">
        <v>13.82928687958062</v>
      </c>
      <c r="CK298" s="25">
        <v>9.9393807737819966</v>
      </c>
      <c r="CL298" s="25">
        <v>8.2597338493224264</v>
      </c>
      <c r="CM298" s="25">
        <v>32.008936804052631</v>
      </c>
      <c r="CN298" s="25">
        <v>13.725660039918308</v>
      </c>
      <c r="CO298" s="25">
        <v>9.8649021237434198</v>
      </c>
      <c r="CP298" s="25">
        <v>7.9728099943269193</v>
      </c>
      <c r="CQ298" s="25">
        <v>32.099571579052629</v>
      </c>
      <c r="CR298" s="25">
        <v>13.580372378857032</v>
      </c>
      <c r="CS298" s="25">
        <v>9.7604810210795936</v>
      </c>
      <c r="CT298" s="25">
        <v>7.5487598588938098</v>
      </c>
      <c r="CU298" s="25">
        <v>32.214788539052634</v>
      </c>
      <c r="CV298" s="25">
        <v>13.418357732147072</v>
      </c>
      <c r="CW298" s="25">
        <v>9.6440379044820386</v>
      </c>
      <c r="CX298" s="25">
        <v>7.0802601783624795</v>
      </c>
      <c r="CY298" s="25">
        <v>32.845207667052634</v>
      </c>
      <c r="CZ298" s="25">
        <v>12.798823477976978</v>
      </c>
      <c r="DA298" s="25">
        <v>9.1987664376148803</v>
      </c>
      <c r="DB298" s="25">
        <v>5.6679414761586777</v>
      </c>
      <c r="DC298" s="25">
        <v>33.517878144052631</v>
      </c>
      <c r="DD298" s="25">
        <v>12.467751404885297</v>
      </c>
      <c r="DE298" s="25">
        <v>8.9608184200000043</v>
      </c>
      <c r="DF298" s="25">
        <v>4.6659302122382513</v>
      </c>
      <c r="DG298" s="25">
        <v>34.192245158052629</v>
      </c>
      <c r="DH298" s="25">
        <v>12.175468369942205</v>
      </c>
      <c r="DI298" s="25">
        <v>8.7507488478440099</v>
      </c>
      <c r="DJ298" s="25">
        <v>4.0555730187680332</v>
      </c>
      <c r="DK298" s="25">
        <v>34.77587672805263</v>
      </c>
      <c r="DL298" s="25">
        <v>11.884484548170136</v>
      </c>
      <c r="DM298" s="25">
        <v>8.5416130457750441</v>
      </c>
      <c r="DN298" s="25">
        <v>3.6728934244673859</v>
      </c>
      <c r="DO298" s="27">
        <v>31.936908328052631</v>
      </c>
      <c r="DP298" s="27">
        <v>14.338326585695008</v>
      </c>
      <c r="DQ298" s="27">
        <v>10.305237633365666</v>
      </c>
      <c r="DR298" s="27">
        <v>9.7744399833657667</v>
      </c>
      <c r="DS298" s="27">
        <v>31.91270140805263</v>
      </c>
      <c r="DT298" s="27">
        <v>13.916274979475942</v>
      </c>
      <c r="DU298" s="27">
        <v>10.001900833939548</v>
      </c>
      <c r="DV298" s="27">
        <v>7.9589284941181404</v>
      </c>
      <c r="DW298" s="27">
        <v>32.019483230052629</v>
      </c>
      <c r="DX298" s="27">
        <v>13.734480845093024</v>
      </c>
      <c r="DY298" s="27">
        <v>9.8712418101008073</v>
      </c>
      <c r="DZ298" s="27">
        <v>7.684424275788956</v>
      </c>
      <c r="EA298" s="27">
        <v>32.139879487052632</v>
      </c>
      <c r="EB298" s="27">
        <v>13.547796848714428</v>
      </c>
      <c r="EC298" s="27">
        <v>9.7370683461662395</v>
      </c>
      <c r="ED298" s="27">
        <v>7.0833702815990911</v>
      </c>
      <c r="EE298" s="27">
        <v>32.259073526052632</v>
      </c>
      <c r="EF298" s="27">
        <v>13.355525754992804</v>
      </c>
      <c r="EG298" s="27">
        <v>9.5988793253634039</v>
      </c>
      <c r="EH298" s="27">
        <v>6.7140425311279479</v>
      </c>
      <c r="EI298" s="27">
        <v>32.382814645052633</v>
      </c>
      <c r="EJ298" s="27">
        <v>13.118994038559137</v>
      </c>
      <c r="EK298" s="27">
        <v>9.4288793235425032</v>
      </c>
      <c r="EL298" s="27">
        <v>6.1303260221149536</v>
      </c>
      <c r="EM298" s="27">
        <v>32.521328751052629</v>
      </c>
      <c r="EN298" s="27">
        <v>12.876528142869416</v>
      </c>
      <c r="EO298" s="27">
        <v>9.2546143102485328</v>
      </c>
      <c r="EP298" s="27">
        <v>5.6503602659974987</v>
      </c>
      <c r="EQ298" s="27">
        <v>32.675437258052632</v>
      </c>
      <c r="ER298" s="27">
        <v>12.695305311458348</v>
      </c>
      <c r="ES298" s="27">
        <v>9.1243658931044003</v>
      </c>
      <c r="ET298" s="27">
        <v>5.1505101642665352</v>
      </c>
      <c r="EU298" s="27">
        <v>32.842979759052632</v>
      </c>
      <c r="EV298" s="27">
        <v>12.462569995418304</v>
      </c>
      <c r="EW298" s="27">
        <v>8.9570944389960854</v>
      </c>
      <c r="EX298" s="27">
        <v>4.5601725504255377</v>
      </c>
      <c r="EY298" s="27">
        <v>33.025999328052627</v>
      </c>
      <c r="EZ298" s="27">
        <v>12.21797860695157</v>
      </c>
      <c r="FA298" s="27">
        <v>8.781301792193128</v>
      </c>
      <c r="FB298" s="27">
        <v>3.9383043112314731</v>
      </c>
      <c r="FC298" s="27">
        <v>34.039658079052629</v>
      </c>
      <c r="FD298" s="27">
        <v>11.149414757001226</v>
      </c>
      <c r="FE298" s="27">
        <v>8.0133039136158182</v>
      </c>
      <c r="FF298" s="27">
        <v>1.7649958159142578</v>
      </c>
      <c r="FG298" s="27">
        <v>34.961662241052629</v>
      </c>
      <c r="FH298" s="27">
        <v>10.341024123346786</v>
      </c>
      <c r="FI298" s="27">
        <v>7.4322976483025887</v>
      </c>
      <c r="FJ298" s="27">
        <v>0.5486357811298852</v>
      </c>
      <c r="FK298" s="27">
        <v>35.726986592052626</v>
      </c>
      <c r="FL298" s="27">
        <v>9.7515316020323279</v>
      </c>
      <c r="FM298" s="27">
        <v>7.0086177663491318</v>
      </c>
      <c r="FN298" s="27">
        <v>0.30120367198808395</v>
      </c>
      <c r="FO298" s="27">
        <v>36.34110016105263</v>
      </c>
      <c r="FP298" s="27">
        <v>9.7245298578087631</v>
      </c>
      <c r="FQ298" s="27">
        <v>6.9892110811215264</v>
      </c>
      <c r="FR298" s="27">
        <v>0.46322589463767372</v>
      </c>
      <c r="FS298" s="28">
        <v>31.93875903505263</v>
      </c>
      <c r="FT298" s="28">
        <v>14.338326585695008</v>
      </c>
      <c r="FU298" s="28">
        <v>10.305237633365666</v>
      </c>
      <c r="FV298" s="28">
        <v>9.7744399833657667</v>
      </c>
      <c r="FW298" s="28">
        <v>31.904704900052629</v>
      </c>
      <c r="FX298" s="28">
        <v>13.886451170683559</v>
      </c>
      <c r="FY298" s="28">
        <v>9.9804658753409488</v>
      </c>
      <c r="FZ298" s="28">
        <v>7.9768673216642974</v>
      </c>
      <c r="GA298" s="28">
        <v>32.009013250052632</v>
      </c>
      <c r="GB298" s="28">
        <v>13.661380021272851</v>
      </c>
      <c r="GC298" s="28">
        <v>9.8187028086936792</v>
      </c>
      <c r="GD298" s="28">
        <v>7.7412036793466399</v>
      </c>
      <c r="GE298" s="28">
        <v>32.143190301052627</v>
      </c>
      <c r="GF298" s="28">
        <v>13.340285615528638</v>
      </c>
      <c r="GG298" s="28">
        <v>9.5879259370579248</v>
      </c>
      <c r="GH298" s="28">
        <v>7.1837215139907435</v>
      </c>
      <c r="GI298" s="28">
        <v>32.288561667052633</v>
      </c>
      <c r="GJ298" s="28">
        <v>13.080290481791195</v>
      </c>
      <c r="GK298" s="28">
        <v>9.4010623152349915</v>
      </c>
      <c r="GL298" s="28">
        <v>6.884901880963799</v>
      </c>
      <c r="GM298" s="28">
        <v>32.472946793052628</v>
      </c>
      <c r="GN298" s="28">
        <v>12.705561824929793</v>
      </c>
      <c r="GO298" s="28">
        <v>9.1317374512831986</v>
      </c>
      <c r="GP298" s="28">
        <v>6.3704758581128331</v>
      </c>
      <c r="GQ298" s="28">
        <v>32.701423426052628</v>
      </c>
      <c r="GR298" s="28">
        <v>12.397495035022578</v>
      </c>
      <c r="GS298" s="28">
        <v>8.9103237836583222</v>
      </c>
      <c r="GT298" s="28">
        <v>5.9575721329305544</v>
      </c>
      <c r="GU298" s="28">
        <v>32.977996205052634</v>
      </c>
      <c r="GV298" s="28">
        <v>12.175566890283315</v>
      </c>
      <c r="GW298" s="28">
        <v>8.750819656352995</v>
      </c>
      <c r="GX298" s="28">
        <v>5.528222674672346</v>
      </c>
      <c r="GY298" s="28">
        <v>33.29309808405263</v>
      </c>
      <c r="GZ298" s="28">
        <v>11.900241528079857</v>
      </c>
      <c r="HA298" s="28">
        <v>8.5529378974851351</v>
      </c>
      <c r="HB298" s="28">
        <v>5.0574939848824769</v>
      </c>
      <c r="HC298" s="28">
        <v>33.662717104052632</v>
      </c>
      <c r="HD298" s="28">
        <v>11.563952341671317</v>
      </c>
      <c r="HE298" s="28">
        <v>8.3112402378064481</v>
      </c>
      <c r="HF298" s="28">
        <v>4.5673872357948717</v>
      </c>
      <c r="HG298" s="28">
        <v>35.731383742052628</v>
      </c>
      <c r="HH298" s="28">
        <v>10.334705052348701</v>
      </c>
      <c r="HI298" s="28">
        <v>7.4277560075561473</v>
      </c>
      <c r="HJ298" s="28">
        <v>1.7461569899157858</v>
      </c>
      <c r="HK298" s="28">
        <v>38.101857631052631</v>
      </c>
      <c r="HL298" s="28">
        <v>8.3613321673159504</v>
      </c>
      <c r="HM298" s="28">
        <v>6.0094540601174771</v>
      </c>
      <c r="HN298" s="28">
        <v>-3.3782126429089452</v>
      </c>
      <c r="HO298" s="28">
        <v>39.661368301052633</v>
      </c>
      <c r="HP298" s="28">
        <v>7.0586167590033249</v>
      </c>
      <c r="HQ298" s="28">
        <v>5.0731668461895865</v>
      </c>
      <c r="HR298" s="28">
        <v>-6.9189002499399166</v>
      </c>
      <c r="HS298" s="28">
        <v>37.39939748172111</v>
      </c>
      <c r="HT298" s="28">
        <v>6.1575256312685234</v>
      </c>
      <c r="HU298" s="28">
        <v>4.4255349105431385</v>
      </c>
      <c r="HV298" s="28">
        <v>-9.0830018195021793</v>
      </c>
      <c r="HW298" s="29">
        <v>31.93875903505263</v>
      </c>
      <c r="HX298" s="29">
        <v>14.338326585695008</v>
      </c>
      <c r="HY298" s="29">
        <v>10.305237633365666</v>
      </c>
      <c r="HZ298" s="29">
        <v>9.7744399833657667</v>
      </c>
      <c r="IA298" s="29">
        <v>31.906901220052632</v>
      </c>
      <c r="IB298" s="29">
        <v>13.923677474310509</v>
      </c>
      <c r="IC298" s="29">
        <v>10.007221152729475</v>
      </c>
      <c r="ID298" s="29">
        <v>8.0233044707838772</v>
      </c>
      <c r="IE298" s="29">
        <v>32.051197964052633</v>
      </c>
      <c r="IF298" s="29">
        <v>13.705991067782636</v>
      </c>
      <c r="IG298" s="29">
        <v>9.8507656461948923</v>
      </c>
      <c r="IH298" s="29">
        <v>7.6287365995591649</v>
      </c>
      <c r="II298" s="29">
        <v>32.205019708052632</v>
      </c>
      <c r="IJ298" s="29">
        <v>13.367881740293997</v>
      </c>
      <c r="IK298" s="29">
        <v>9.607759815284048</v>
      </c>
      <c r="IL298" s="29">
        <v>7.0540440190709965</v>
      </c>
      <c r="IM298" s="29">
        <v>32.366535348052629</v>
      </c>
      <c r="IN298" s="29">
        <v>13.009239146809788</v>
      </c>
      <c r="IO298" s="29">
        <v>9.3499963218099467</v>
      </c>
      <c r="IP298" s="29">
        <v>6.7741581427643816</v>
      </c>
      <c r="IQ298" s="29">
        <v>32.582253778052632</v>
      </c>
      <c r="IR298" s="29">
        <v>12.535499688196715</v>
      </c>
      <c r="IS298" s="29">
        <v>9.0095104451539925</v>
      </c>
      <c r="IT298" s="29">
        <v>6.2992743238025035</v>
      </c>
      <c r="IU298" s="29">
        <v>32.87278783005263</v>
      </c>
      <c r="IV298" s="29">
        <v>12.053316557448737</v>
      </c>
      <c r="IW298" s="29">
        <v>8.6629559350819729</v>
      </c>
      <c r="IX298" s="29">
        <v>5.9082994201799792</v>
      </c>
      <c r="IY298" s="29">
        <v>33.212562739052629</v>
      </c>
      <c r="IZ298" s="29">
        <v>11.821233828150294</v>
      </c>
      <c r="JA298" s="29">
        <v>8.496153507914034</v>
      </c>
      <c r="JB298" s="29">
        <v>5.5117022659984514</v>
      </c>
      <c r="JC298" s="29">
        <v>33.589814961052632</v>
      </c>
      <c r="JD298" s="29">
        <v>11.55301439362553</v>
      </c>
      <c r="JE298" s="29">
        <v>8.3033789191818794</v>
      </c>
      <c r="JF298" s="29">
        <v>4.9745750068285517</v>
      </c>
      <c r="JG298" s="29">
        <v>34.100108470052632</v>
      </c>
      <c r="JH298" s="29">
        <v>11.114849547841301</v>
      </c>
      <c r="JI298" s="29">
        <v>7.9884612172166873</v>
      </c>
      <c r="JJ298" s="29">
        <v>3.766999891990146</v>
      </c>
      <c r="JK298" s="29">
        <v>36.531718471052628</v>
      </c>
      <c r="JL298" s="29">
        <v>9.3264097584841146</v>
      </c>
      <c r="JM298" s="29">
        <v>6.703074326902744</v>
      </c>
      <c r="JN298" s="29">
        <v>-1.8408447829607084</v>
      </c>
      <c r="JO298" s="29">
        <v>38.539204681052631</v>
      </c>
      <c r="JP298" s="29">
        <v>7.5341028962939509</v>
      </c>
      <c r="JQ298" s="29">
        <v>5.4149080952025388</v>
      </c>
      <c r="JR298" s="29">
        <v>-6.3885296275417005</v>
      </c>
      <c r="JS298" s="29">
        <v>39.439788001052634</v>
      </c>
      <c r="JT298" s="29">
        <v>6.6591799714907909</v>
      </c>
      <c r="JU298" s="29">
        <v>4.7860837622450791</v>
      </c>
      <c r="JV298" s="29">
        <v>-8.6380927410760222</v>
      </c>
      <c r="JW298" s="29">
        <v>39.551430571052634</v>
      </c>
      <c r="JX298" s="29">
        <v>6.6759628832933124</v>
      </c>
      <c r="JY298" s="29">
        <v>4.7981459714067363</v>
      </c>
      <c r="JZ298" s="29">
        <v>-7.8206526275471759</v>
      </c>
    </row>
    <row r="299" spans="1:286" ht="15" thickBot="1" x14ac:dyDescent="0.4">
      <c r="A299" s="2"/>
      <c r="B299" s="74" t="s">
        <v>761</v>
      </c>
      <c r="C299" s="74" t="s">
        <v>500</v>
      </c>
      <c r="D299" s="74" t="s">
        <v>852</v>
      </c>
      <c r="E299" s="87">
        <v>330806</v>
      </c>
      <c r="F299" s="84">
        <v>435291</v>
      </c>
      <c r="G299" s="22">
        <v>33.062832495999999</v>
      </c>
      <c r="H299" s="22">
        <v>10.997846031112886</v>
      </c>
      <c r="I299" s="22">
        <v>8.0227755621291106</v>
      </c>
      <c r="J299" s="22">
        <v>11.332369688653447</v>
      </c>
      <c r="K299" s="22">
        <v>33.064577913999997</v>
      </c>
      <c r="L299" s="22">
        <v>10.941046136981958</v>
      </c>
      <c r="M299" s="22">
        <v>7.981340830157416</v>
      </c>
      <c r="N299" s="22">
        <v>11.406549341336472</v>
      </c>
      <c r="O299" s="22">
        <v>33.131809154999999</v>
      </c>
      <c r="P299" s="22">
        <v>10.868609052239652</v>
      </c>
      <c r="Q299" s="22">
        <v>7.9284989853435883</v>
      </c>
      <c r="R299" s="22">
        <v>11.342245449001648</v>
      </c>
      <c r="S299" s="22">
        <v>33.250936318999997</v>
      </c>
      <c r="T299" s="22">
        <v>10.718285049671321</v>
      </c>
      <c r="U299" s="22">
        <v>7.8188397183566867</v>
      </c>
      <c r="V299" s="22">
        <v>11.044412066119946</v>
      </c>
      <c r="W299" s="22">
        <v>33.378807053999999</v>
      </c>
      <c r="X299" s="22">
        <v>10.554551500964179</v>
      </c>
      <c r="Y299" s="22">
        <v>7.6993983741559973</v>
      </c>
      <c r="Z299" s="22">
        <v>10.79188280338203</v>
      </c>
      <c r="AA299" s="22">
        <v>33.520091348000001</v>
      </c>
      <c r="AB299" s="22">
        <v>10.388150154804219</v>
      </c>
      <c r="AC299" s="22">
        <v>7.5780109088559016</v>
      </c>
      <c r="AD299" s="22">
        <v>10.469261313254609</v>
      </c>
      <c r="AE299" s="22">
        <v>33.678442877000002</v>
      </c>
      <c r="AF299" s="22">
        <v>10.237718633950626</v>
      </c>
      <c r="AG299" s="22">
        <v>7.4682732087768251</v>
      </c>
      <c r="AH299" s="22">
        <v>10.186694771663745</v>
      </c>
      <c r="AI299" s="22">
        <v>33.857536291000002</v>
      </c>
      <c r="AJ299" s="22">
        <v>10.087932222808552</v>
      </c>
      <c r="AK299" s="22">
        <v>7.3590061072507602</v>
      </c>
      <c r="AL299" s="22">
        <v>9.7932364331508417</v>
      </c>
      <c r="AM299" s="22">
        <v>34.044715729000004</v>
      </c>
      <c r="AN299" s="22">
        <v>9.9292553934546852</v>
      </c>
      <c r="AO299" s="22">
        <v>7.2432535694160833</v>
      </c>
      <c r="AP299" s="22">
        <v>9.3926674311370242</v>
      </c>
      <c r="AQ299" s="22">
        <v>34.255910307000001</v>
      </c>
      <c r="AR299" s="22">
        <v>9.7654546458192577</v>
      </c>
      <c r="AS299" s="22">
        <v>7.1237632045327874</v>
      </c>
      <c r="AT299" s="22">
        <v>8.9764905079436659</v>
      </c>
      <c r="AU299" s="22">
        <v>35.200549357</v>
      </c>
      <c r="AV299" s="22">
        <v>9.0661389188064074</v>
      </c>
      <c r="AW299" s="22">
        <v>6.6136221179037076</v>
      </c>
      <c r="AX299" s="22">
        <v>7.3817761541425284</v>
      </c>
      <c r="AY299" s="22">
        <v>36.030329850999998</v>
      </c>
      <c r="AZ299" s="22">
        <v>8.7206188293089841</v>
      </c>
      <c r="BA299" s="22">
        <v>6.3615700231205539</v>
      </c>
      <c r="BB299" s="22">
        <v>6.0165810804499564</v>
      </c>
      <c r="BC299" s="22">
        <v>36.500053983000001</v>
      </c>
      <c r="BD299" s="22">
        <v>8.63660336922357</v>
      </c>
      <c r="BE299" s="22">
        <v>6.3002819146939188</v>
      </c>
      <c r="BF299" s="22">
        <v>5.4499659651342327</v>
      </c>
      <c r="BG299" s="22">
        <v>36.691111018999997</v>
      </c>
      <c r="BH299" s="22">
        <v>8.6490318110094453</v>
      </c>
      <c r="BI299" s="22">
        <v>6.3093482899416697</v>
      </c>
      <c r="BJ299" s="22">
        <v>5.5041929327631465</v>
      </c>
      <c r="BK299" s="25">
        <v>33.062546390999998</v>
      </c>
      <c r="BL299" s="25">
        <v>10.997846031112886</v>
      </c>
      <c r="BM299" s="25">
        <v>8.0227755621291106</v>
      </c>
      <c r="BN299" s="25">
        <v>11.332369688653447</v>
      </c>
      <c r="BO299" s="25">
        <v>33.082236821999999</v>
      </c>
      <c r="BP299" s="25">
        <v>10.954418455893279</v>
      </c>
      <c r="BQ299" s="25">
        <v>7.9910957506270464</v>
      </c>
      <c r="BR299" s="25">
        <v>11.335545679945803</v>
      </c>
      <c r="BS299" s="25">
        <v>33.138786703000001</v>
      </c>
      <c r="BT299" s="25">
        <v>10.917358511054449</v>
      </c>
      <c r="BU299" s="25">
        <v>7.9640610368343925</v>
      </c>
      <c r="BV299" s="25">
        <v>11.254105537232398</v>
      </c>
      <c r="BW299" s="25">
        <v>33.242815772</v>
      </c>
      <c r="BX299" s="25">
        <v>10.825903209696367</v>
      </c>
      <c r="BY299" s="25">
        <v>7.8973456677805727</v>
      </c>
      <c r="BZ299" s="25">
        <v>10.989969690878887</v>
      </c>
      <c r="CA299" s="25">
        <v>33.345279028</v>
      </c>
      <c r="CB299" s="25">
        <v>10.753480234711208</v>
      </c>
      <c r="CC299" s="25">
        <v>7.8445141158381411</v>
      </c>
      <c r="CD299" s="25">
        <v>10.781371445596005</v>
      </c>
      <c r="CE299" s="25">
        <v>33.474735924000001</v>
      </c>
      <c r="CF299" s="25">
        <v>10.650277579363033</v>
      </c>
      <c r="CG299" s="25">
        <v>7.7692292156011451</v>
      </c>
      <c r="CH299" s="25">
        <v>10.45131157085796</v>
      </c>
      <c r="CI299" s="25">
        <v>33.646712081000004</v>
      </c>
      <c r="CJ299" s="25">
        <v>10.44970562293638</v>
      </c>
      <c r="CK299" s="25">
        <v>7.6229147658519922</v>
      </c>
      <c r="CL299" s="25">
        <v>9.5483941357543074</v>
      </c>
      <c r="CM299" s="25">
        <v>33.859766057000002</v>
      </c>
      <c r="CN299" s="25">
        <v>10.208098572995183</v>
      </c>
      <c r="CO299" s="25">
        <v>7.4466657866952817</v>
      </c>
      <c r="CP299" s="25">
        <v>8.4100556157200046</v>
      </c>
      <c r="CQ299" s="25">
        <v>34.112937793</v>
      </c>
      <c r="CR299" s="25">
        <v>9.9303321190816671</v>
      </c>
      <c r="CS299" s="25">
        <v>7.2440390257702489</v>
      </c>
      <c r="CT299" s="25">
        <v>7.0959955441713944</v>
      </c>
      <c r="CU299" s="25">
        <v>34.365904513000004</v>
      </c>
      <c r="CV299" s="25">
        <v>9.6047361924294066</v>
      </c>
      <c r="CW299" s="25">
        <v>7.0065213303883827</v>
      </c>
      <c r="CX299" s="25">
        <v>5.5230246936943601</v>
      </c>
      <c r="CY299" s="25">
        <v>35.061225731999997</v>
      </c>
      <c r="CZ299" s="25">
        <v>9.393387987648568</v>
      </c>
      <c r="DA299" s="25">
        <v>6.8523457574972246</v>
      </c>
      <c r="DB299" s="25">
        <v>4.8231310371540133</v>
      </c>
      <c r="DC299" s="25">
        <v>35.676801841</v>
      </c>
      <c r="DD299" s="25">
        <v>9.2504573671331602</v>
      </c>
      <c r="DE299" s="25">
        <v>6.748079859783533</v>
      </c>
      <c r="DF299" s="25">
        <v>4.3564731471860227</v>
      </c>
      <c r="DG299" s="25">
        <v>35.919044701000004</v>
      </c>
      <c r="DH299" s="25">
        <v>9.3016605078942494</v>
      </c>
      <c r="DI299" s="25">
        <v>6.785431838092757</v>
      </c>
      <c r="DJ299" s="25">
        <v>4.2308397503838009</v>
      </c>
      <c r="DK299" s="25">
        <v>35.989780340999999</v>
      </c>
      <c r="DL299" s="25">
        <v>9.3318588689665685</v>
      </c>
      <c r="DM299" s="25">
        <v>6.807461122058176</v>
      </c>
      <c r="DN299" s="25">
        <v>4.2176325609260985</v>
      </c>
      <c r="DO299" s="27">
        <v>33.062832495999999</v>
      </c>
      <c r="DP299" s="27">
        <v>10.997846031112886</v>
      </c>
      <c r="DQ299" s="27">
        <v>8.0227755621291106</v>
      </c>
      <c r="DR299" s="27">
        <v>11.332369688653447</v>
      </c>
      <c r="DS299" s="27">
        <v>33.063560883999997</v>
      </c>
      <c r="DT299" s="27">
        <v>10.940429316479689</v>
      </c>
      <c r="DU299" s="27">
        <v>7.9808908681886983</v>
      </c>
      <c r="DV299" s="27">
        <v>11.406830814061308</v>
      </c>
      <c r="DW299" s="27">
        <v>33.142839387999999</v>
      </c>
      <c r="DX299" s="27">
        <v>10.867293318704096</v>
      </c>
      <c r="DY299" s="27">
        <v>7.9275391760477065</v>
      </c>
      <c r="DZ299" s="27">
        <v>11.339260796824746</v>
      </c>
      <c r="EA299" s="27">
        <v>33.261752485999999</v>
      </c>
      <c r="EB299" s="27">
        <v>10.7152147987258</v>
      </c>
      <c r="EC299" s="27">
        <v>7.8166000130375135</v>
      </c>
      <c r="ED299" s="27">
        <v>11.041420477762063</v>
      </c>
      <c r="EE299" s="27">
        <v>33.388996097000003</v>
      </c>
      <c r="EF299" s="27">
        <v>10.55137201831964</v>
      </c>
      <c r="EG299" s="27">
        <v>7.6970789858331692</v>
      </c>
      <c r="EH299" s="27">
        <v>10.789071337322248</v>
      </c>
      <c r="EI299" s="27">
        <v>33.528566105000003</v>
      </c>
      <c r="EJ299" s="27">
        <v>10.382058739205528</v>
      </c>
      <c r="EK299" s="27">
        <v>7.5735673059844206</v>
      </c>
      <c r="EL299" s="27">
        <v>10.466922316884144</v>
      </c>
      <c r="EM299" s="27">
        <v>33.684582395</v>
      </c>
      <c r="EN299" s="27">
        <v>10.234973561413971</v>
      </c>
      <c r="EO299" s="27">
        <v>7.466270716579622</v>
      </c>
      <c r="EP299" s="27">
        <v>10.185004822453248</v>
      </c>
      <c r="EQ299" s="27">
        <v>33.860789918000002</v>
      </c>
      <c r="ER299" s="27">
        <v>10.085526122816717</v>
      </c>
      <c r="ES299" s="27">
        <v>7.3572508908056546</v>
      </c>
      <c r="ET299" s="27">
        <v>9.7923389320363263</v>
      </c>
      <c r="EU299" s="27">
        <v>34.021144118000002</v>
      </c>
      <c r="EV299" s="27">
        <v>9.9281182349325032</v>
      </c>
      <c r="EW299" s="27">
        <v>7.2424240281062477</v>
      </c>
      <c r="EX299" s="27">
        <v>9.4013363720525298</v>
      </c>
      <c r="EY299" s="27">
        <v>34.209095167999997</v>
      </c>
      <c r="EZ299" s="27">
        <v>9.772696259048546</v>
      </c>
      <c r="FA299" s="27">
        <v>7.1290458605621572</v>
      </c>
      <c r="FB299" s="27">
        <v>9.0261677878024891</v>
      </c>
      <c r="FC299" s="27">
        <v>35.057830219000003</v>
      </c>
      <c r="FD299" s="27">
        <v>9.1128425543303013</v>
      </c>
      <c r="FE299" s="27">
        <v>6.6476917697867837</v>
      </c>
      <c r="FF299" s="27">
        <v>7.5958299929358866</v>
      </c>
      <c r="FG299" s="27">
        <v>35.731786892000002</v>
      </c>
      <c r="FH299" s="27">
        <v>8.7968842911167329</v>
      </c>
      <c r="FI299" s="27">
        <v>6.4172046157030236</v>
      </c>
      <c r="FJ299" s="27">
        <v>6.4289953105729367</v>
      </c>
      <c r="FK299" s="27">
        <v>35.996337136999998</v>
      </c>
      <c r="FL299" s="27">
        <v>8.7379386594613528</v>
      </c>
      <c r="FM299" s="27">
        <v>6.3742045980812829</v>
      </c>
      <c r="FN299" s="27">
        <v>6.0146593251713334</v>
      </c>
      <c r="FO299" s="27">
        <v>36.076621056</v>
      </c>
      <c r="FP299" s="27">
        <v>8.7677138984362948</v>
      </c>
      <c r="FQ299" s="27">
        <v>6.3959252203675856</v>
      </c>
      <c r="FR299" s="27">
        <v>6.15631045744367</v>
      </c>
      <c r="FS299" s="28">
        <v>33.063600477000001</v>
      </c>
      <c r="FT299" s="28">
        <v>10.997846031112886</v>
      </c>
      <c r="FU299" s="28">
        <v>8.0227755621291106</v>
      </c>
      <c r="FV299" s="28">
        <v>11.332369688653447</v>
      </c>
      <c r="FW299" s="28">
        <v>33.072709316000001</v>
      </c>
      <c r="FX299" s="28">
        <v>10.942617590795244</v>
      </c>
      <c r="FY299" s="28">
        <v>7.9824871838356346</v>
      </c>
      <c r="FZ299" s="28">
        <v>11.383073067805462</v>
      </c>
      <c r="GA299" s="28">
        <v>33.150501101000003</v>
      </c>
      <c r="GB299" s="28">
        <v>10.836015811245927</v>
      </c>
      <c r="GC299" s="28">
        <v>7.9047226698182298</v>
      </c>
      <c r="GD299" s="28">
        <v>11.331117735991491</v>
      </c>
      <c r="GE299" s="28">
        <v>33.278031650000003</v>
      </c>
      <c r="GF299" s="28">
        <v>10.613455145413791</v>
      </c>
      <c r="GG299" s="28">
        <v>7.7423677626956975</v>
      </c>
      <c r="GH299" s="28">
        <v>11.049884995874866</v>
      </c>
      <c r="GI299" s="28">
        <v>33.425027345000004</v>
      </c>
      <c r="GJ299" s="28">
        <v>10.394510947557681</v>
      </c>
      <c r="GK299" s="28">
        <v>7.582651018611382</v>
      </c>
      <c r="GL299" s="28">
        <v>10.816771417763139</v>
      </c>
      <c r="GM299" s="28">
        <v>33.612063563</v>
      </c>
      <c r="GN299" s="28">
        <v>10.178578232328428</v>
      </c>
      <c r="GO299" s="28">
        <v>7.4251311091759771</v>
      </c>
      <c r="GP299" s="28">
        <v>10.518151364853743</v>
      </c>
      <c r="GQ299" s="28">
        <v>33.827138576999999</v>
      </c>
      <c r="GR299" s="28">
        <v>9.9738848004744245</v>
      </c>
      <c r="GS299" s="28">
        <v>7.2758101004838363</v>
      </c>
      <c r="GT299" s="28">
        <v>10.249886899418904</v>
      </c>
      <c r="GU299" s="28">
        <v>34.041133682999998</v>
      </c>
      <c r="GV299" s="28">
        <v>9.7804306519956885</v>
      </c>
      <c r="GW299" s="28">
        <v>7.1346879925349711</v>
      </c>
      <c r="GX299" s="28">
        <v>9.8772643478337159</v>
      </c>
      <c r="GY299" s="28">
        <v>34.281039776</v>
      </c>
      <c r="GZ299" s="28">
        <v>9.5707931454272721</v>
      </c>
      <c r="HA299" s="28">
        <v>6.9817603501725713</v>
      </c>
      <c r="HB299" s="28">
        <v>9.4576136726018447</v>
      </c>
      <c r="HC299" s="28">
        <v>34.576039055999999</v>
      </c>
      <c r="HD299" s="28">
        <v>9.343775754189771</v>
      </c>
      <c r="HE299" s="28">
        <v>6.8161543239156073</v>
      </c>
      <c r="HF299" s="28">
        <v>8.9273753016678796</v>
      </c>
      <c r="HG299" s="28">
        <v>35.823380334999996</v>
      </c>
      <c r="HH299" s="28">
        <v>8.1117869502175601</v>
      </c>
      <c r="HI299" s="28">
        <v>5.917435643788318</v>
      </c>
      <c r="HJ299" s="28">
        <v>5.6918697804589868</v>
      </c>
      <c r="HK299" s="28">
        <v>37.147521443999999</v>
      </c>
      <c r="HL299" s="28">
        <v>6.3451524270263127</v>
      </c>
      <c r="HM299" s="28">
        <v>4.6287003550985064</v>
      </c>
      <c r="HN299" s="28">
        <v>-1.8648873445640319</v>
      </c>
      <c r="HO299" s="28">
        <v>31.553532272385532</v>
      </c>
      <c r="HP299" s="28">
        <v>5.1182925544029922</v>
      </c>
      <c r="HQ299" s="28">
        <v>3.7337231589826594</v>
      </c>
      <c r="HR299" s="28">
        <v>-7.6971826474615739</v>
      </c>
      <c r="HS299" s="28">
        <v>26.065004390402862</v>
      </c>
      <c r="HT299" s="28">
        <v>4.2279994756287307</v>
      </c>
      <c r="HU299" s="28">
        <v>3.0842667531267884</v>
      </c>
      <c r="HV299" s="28">
        <v>-11.55503996402517</v>
      </c>
      <c r="HW299" s="29">
        <v>33.063600477000001</v>
      </c>
      <c r="HX299" s="29">
        <v>10.997846031112886</v>
      </c>
      <c r="HY299" s="29">
        <v>8.0227755621291106</v>
      </c>
      <c r="HZ299" s="29">
        <v>11.332369688653447</v>
      </c>
      <c r="IA299" s="29">
        <v>33.034626129000003</v>
      </c>
      <c r="IB299" s="29">
        <v>10.956483512924969</v>
      </c>
      <c r="IC299" s="29">
        <v>7.9926021809808967</v>
      </c>
      <c r="ID299" s="29">
        <v>11.484079680815604</v>
      </c>
      <c r="IE299" s="29">
        <v>33.103911916999998</v>
      </c>
      <c r="IF299" s="29">
        <v>10.755504959324876</v>
      </c>
      <c r="IG299" s="29">
        <v>7.8459911242545726</v>
      </c>
      <c r="IH299" s="29">
        <v>11.395008702993557</v>
      </c>
      <c r="II299" s="29">
        <v>33.197972208000003</v>
      </c>
      <c r="IJ299" s="29">
        <v>10.508576640435267</v>
      </c>
      <c r="IK299" s="29">
        <v>7.665860353485388</v>
      </c>
      <c r="IL299" s="29">
        <v>11.173547002427348</v>
      </c>
      <c r="IM299" s="29">
        <v>33.312410585999999</v>
      </c>
      <c r="IN299" s="29">
        <v>10.251421953098649</v>
      </c>
      <c r="IO299" s="29">
        <v>7.478269589310778</v>
      </c>
      <c r="IP299" s="29">
        <v>11.008019524451491</v>
      </c>
      <c r="IQ299" s="29">
        <v>33.468898355999997</v>
      </c>
      <c r="IR299" s="29">
        <v>10.034887086800168</v>
      </c>
      <c r="IS299" s="29">
        <v>7.3203104190538211</v>
      </c>
      <c r="IT299" s="29">
        <v>10.800571139319988</v>
      </c>
      <c r="IU299" s="29">
        <v>33.686158538000001</v>
      </c>
      <c r="IV299" s="29">
        <v>9.8245962535527909</v>
      </c>
      <c r="IW299" s="29">
        <v>7.1669061839750636</v>
      </c>
      <c r="IX299" s="29">
        <v>10.617192004125933</v>
      </c>
      <c r="IY299" s="29">
        <v>33.910004063999999</v>
      </c>
      <c r="IZ299" s="29">
        <v>9.6342943915584094</v>
      </c>
      <c r="JA299" s="29">
        <v>7.0280836251288115</v>
      </c>
      <c r="JB299" s="29">
        <v>10.323863307495678</v>
      </c>
      <c r="JC299" s="29">
        <v>34.178107474000001</v>
      </c>
      <c r="JD299" s="29">
        <v>9.403423117834695</v>
      </c>
      <c r="JE299" s="29">
        <v>6.8596662452538544</v>
      </c>
      <c r="JF299" s="29">
        <v>9.7967586631492054</v>
      </c>
      <c r="JG299" s="29">
        <v>34.529316487000003</v>
      </c>
      <c r="JH299" s="29">
        <v>8.9325094368046472</v>
      </c>
      <c r="JI299" s="29">
        <v>6.5161412712405715</v>
      </c>
      <c r="JJ299" s="29">
        <v>8.0036017641067261</v>
      </c>
      <c r="JK299" s="29">
        <v>35.734928271999998</v>
      </c>
      <c r="JL299" s="29">
        <v>6.8475535395080414</v>
      </c>
      <c r="JM299" s="29">
        <v>4.9951949719718645</v>
      </c>
      <c r="JN299" s="29">
        <v>-0.19494890768425677</v>
      </c>
      <c r="JO299" s="29">
        <v>30.532892903971792</v>
      </c>
      <c r="JP299" s="29">
        <v>4.9527348337970354</v>
      </c>
      <c r="JQ299" s="29">
        <v>3.6129511067788282</v>
      </c>
      <c r="JR299" s="29">
        <v>-7.0838205035775843</v>
      </c>
      <c r="JS299" s="29">
        <v>26.330589561001428</v>
      </c>
      <c r="JT299" s="29">
        <v>4.2710799963609256</v>
      </c>
      <c r="JU299" s="29">
        <v>3.1156933932121538</v>
      </c>
      <c r="JV299" s="29">
        <v>-11.133983685829264</v>
      </c>
      <c r="JW299" s="29">
        <v>26.734709781317285</v>
      </c>
      <c r="JX299" s="29">
        <v>4.3366322615358941</v>
      </c>
      <c r="JY299" s="29">
        <v>3.163512858005546</v>
      </c>
      <c r="JZ299" s="29">
        <v>-10.114954208005301</v>
      </c>
    </row>
    <row r="300" spans="1:286" ht="15" thickBot="1" x14ac:dyDescent="0.4">
      <c r="A300" s="2"/>
      <c r="B300" s="74" t="s">
        <v>762</v>
      </c>
      <c r="C300" s="74" t="s">
        <v>446</v>
      </c>
      <c r="D300" s="74" t="s">
        <v>850</v>
      </c>
      <c r="E300" s="87">
        <v>356910</v>
      </c>
      <c r="F300" s="84">
        <v>513357</v>
      </c>
      <c r="G300" s="22">
        <v>12.276958843000001</v>
      </c>
      <c r="H300" s="22">
        <v>12.276958843000001</v>
      </c>
      <c r="I300" s="22">
        <v>12.276958843000001</v>
      </c>
      <c r="J300" s="22">
        <v>7.1216995357717785</v>
      </c>
      <c r="K300" s="22">
        <v>12.273580506</v>
      </c>
      <c r="L300" s="22">
        <v>12.273580506</v>
      </c>
      <c r="M300" s="22">
        <v>12.273580506</v>
      </c>
      <c r="N300" s="22">
        <v>6.9909050997241611</v>
      </c>
      <c r="O300" s="22">
        <v>12.283297905000001</v>
      </c>
      <c r="P300" s="22">
        <v>12.283297905000001</v>
      </c>
      <c r="Q300" s="22">
        <v>12.283297905000001</v>
      </c>
      <c r="R300" s="22">
        <v>7.0523788917390986</v>
      </c>
      <c r="S300" s="22">
        <v>12.299297579000001</v>
      </c>
      <c r="T300" s="22">
        <v>12.299297579000001</v>
      </c>
      <c r="U300" s="22">
        <v>12.299297579000001</v>
      </c>
      <c r="V300" s="22">
        <v>6.952723945313279</v>
      </c>
      <c r="W300" s="22">
        <v>12.315441150000002</v>
      </c>
      <c r="X300" s="22">
        <v>12.315441150000002</v>
      </c>
      <c r="Y300" s="22">
        <v>12.315441150000002</v>
      </c>
      <c r="Z300" s="22">
        <v>6.9586975202035983</v>
      </c>
      <c r="AA300" s="22">
        <v>12.332191279</v>
      </c>
      <c r="AB300" s="22">
        <v>12.332191279</v>
      </c>
      <c r="AC300" s="22">
        <v>12.332191279</v>
      </c>
      <c r="AD300" s="22">
        <v>6.8410203417164768</v>
      </c>
      <c r="AE300" s="22">
        <v>12.350932605000001</v>
      </c>
      <c r="AF300" s="22">
        <v>12.350932605000001</v>
      </c>
      <c r="AG300" s="22">
        <v>12.350932605000001</v>
      </c>
      <c r="AH300" s="22">
        <v>6.7830975174802193</v>
      </c>
      <c r="AI300" s="22">
        <v>12.373715337</v>
      </c>
      <c r="AJ300" s="22">
        <v>12.373715337</v>
      </c>
      <c r="AK300" s="22">
        <v>12.373715337</v>
      </c>
      <c r="AL300" s="22">
        <v>6.8428385358887107</v>
      </c>
      <c r="AM300" s="22">
        <v>12.398515185000001</v>
      </c>
      <c r="AN300" s="22">
        <v>12.398515185000001</v>
      </c>
      <c r="AO300" s="22">
        <v>12.398515185000001</v>
      </c>
      <c r="AP300" s="22">
        <v>6.724015243047508</v>
      </c>
      <c r="AQ300" s="22">
        <v>12.428186054000001</v>
      </c>
      <c r="AR300" s="22">
        <v>12.428186054000001</v>
      </c>
      <c r="AS300" s="22">
        <v>12.428186054000001</v>
      </c>
      <c r="AT300" s="22">
        <v>6.6346091492215384</v>
      </c>
      <c r="AU300" s="22">
        <v>14.616146178000001</v>
      </c>
      <c r="AV300" s="22">
        <v>14.616146178000001</v>
      </c>
      <c r="AW300" s="22">
        <v>14.616146178000001</v>
      </c>
      <c r="AX300" s="22">
        <v>4.3585752084248632</v>
      </c>
      <c r="AY300" s="22">
        <v>16.925715178000001</v>
      </c>
      <c r="AZ300" s="22">
        <v>16.925715178000001</v>
      </c>
      <c r="BA300" s="22">
        <v>14.485416194784156</v>
      </c>
      <c r="BB300" s="22">
        <v>1.9828207152236637</v>
      </c>
      <c r="BC300" s="22">
        <v>17.093397948</v>
      </c>
      <c r="BD300" s="22">
        <v>17.093397948</v>
      </c>
      <c r="BE300" s="22">
        <v>14.373235940949003</v>
      </c>
      <c r="BF300" s="22">
        <v>1.774149063030654</v>
      </c>
      <c r="BG300" s="22">
        <v>17.339865648</v>
      </c>
      <c r="BH300" s="22">
        <v>17.339865648</v>
      </c>
      <c r="BI300" s="22">
        <v>14.330385327637936</v>
      </c>
      <c r="BJ300" s="22">
        <v>1.6314339881544733</v>
      </c>
      <c r="BK300" s="25">
        <v>12.276846499000001</v>
      </c>
      <c r="BL300" s="25">
        <v>12.276846499000001</v>
      </c>
      <c r="BM300" s="25">
        <v>12.276846499000001</v>
      </c>
      <c r="BN300" s="25">
        <v>7.1216995357717785</v>
      </c>
      <c r="BO300" s="25">
        <v>12.270275612000001</v>
      </c>
      <c r="BP300" s="25">
        <v>12.270275612000001</v>
      </c>
      <c r="BQ300" s="25">
        <v>12.270275612000001</v>
      </c>
      <c r="BR300" s="25">
        <v>7.0291625303594598</v>
      </c>
      <c r="BS300" s="25">
        <v>12.273509341</v>
      </c>
      <c r="BT300" s="25">
        <v>12.273509341</v>
      </c>
      <c r="BU300" s="25">
        <v>12.273509341</v>
      </c>
      <c r="BV300" s="25">
        <v>7.1419652851186646</v>
      </c>
      <c r="BW300" s="25">
        <v>12.281163412000002</v>
      </c>
      <c r="BX300" s="25">
        <v>12.281163412000002</v>
      </c>
      <c r="BY300" s="25">
        <v>12.281163412000002</v>
      </c>
      <c r="BZ300" s="25">
        <v>7.1067978868210311</v>
      </c>
      <c r="CA300" s="25">
        <v>12.287896836000002</v>
      </c>
      <c r="CB300" s="25">
        <v>12.287896836000002</v>
      </c>
      <c r="CC300" s="25">
        <v>12.287896836000002</v>
      </c>
      <c r="CD300" s="25">
        <v>7.174650125811632</v>
      </c>
      <c r="CE300" s="25">
        <v>12.296898893000002</v>
      </c>
      <c r="CF300" s="25">
        <v>12.296898893000002</v>
      </c>
      <c r="CG300" s="25">
        <v>12.296898893000002</v>
      </c>
      <c r="CH300" s="25">
        <v>7.1183367941275675</v>
      </c>
      <c r="CI300" s="25">
        <v>12.311956276</v>
      </c>
      <c r="CJ300" s="25">
        <v>12.311956276</v>
      </c>
      <c r="CK300" s="25">
        <v>12.311956276</v>
      </c>
      <c r="CL300" s="25">
        <v>7.1021023811540385</v>
      </c>
      <c r="CM300" s="25">
        <v>12.332085281000001</v>
      </c>
      <c r="CN300" s="25">
        <v>12.332085281000001</v>
      </c>
      <c r="CO300" s="25">
        <v>12.332085281000001</v>
      </c>
      <c r="CP300" s="25">
        <v>7.1825605587667916</v>
      </c>
      <c r="CQ300" s="25">
        <v>12.356978822</v>
      </c>
      <c r="CR300" s="25">
        <v>12.356978822</v>
      </c>
      <c r="CS300" s="25">
        <v>12.356978822</v>
      </c>
      <c r="CT300" s="25">
        <v>7.0853825421541563</v>
      </c>
      <c r="CU300" s="25">
        <v>12.386865983</v>
      </c>
      <c r="CV300" s="25">
        <v>12.386865983</v>
      </c>
      <c r="CW300" s="25">
        <v>12.386865983</v>
      </c>
      <c r="CX300" s="25">
        <v>7.0205704586406439</v>
      </c>
      <c r="CY300" s="25">
        <v>12.468896137000002</v>
      </c>
      <c r="CZ300" s="25">
        <v>12.468896137000002</v>
      </c>
      <c r="DA300" s="25">
        <v>12.468896137000002</v>
      </c>
      <c r="DB300" s="25">
        <v>6.969125209090417</v>
      </c>
      <c r="DC300" s="25">
        <v>12.571946413000001</v>
      </c>
      <c r="DD300" s="25">
        <v>12.571946413000001</v>
      </c>
      <c r="DE300" s="25">
        <v>12.571946413000001</v>
      </c>
      <c r="DF300" s="25">
        <v>6.8340032436615799</v>
      </c>
      <c r="DG300" s="25">
        <v>12.691612855000001</v>
      </c>
      <c r="DH300" s="25">
        <v>12.691612855000001</v>
      </c>
      <c r="DI300" s="25">
        <v>12.691612855000001</v>
      </c>
      <c r="DJ300" s="25">
        <v>6.6869036437005978</v>
      </c>
      <c r="DK300" s="25">
        <v>12.794512494000001</v>
      </c>
      <c r="DL300" s="25">
        <v>12.794512494000001</v>
      </c>
      <c r="DM300" s="25">
        <v>12.794512494000001</v>
      </c>
      <c r="DN300" s="25">
        <v>6.6093576076280343</v>
      </c>
      <c r="DO300" s="27">
        <v>12.276958843000001</v>
      </c>
      <c r="DP300" s="27">
        <v>12.276958843000001</v>
      </c>
      <c r="DQ300" s="27">
        <v>12.276958843000001</v>
      </c>
      <c r="DR300" s="27">
        <v>7.1216995357717785</v>
      </c>
      <c r="DS300" s="27">
        <v>12.273461136</v>
      </c>
      <c r="DT300" s="27">
        <v>12.273461136</v>
      </c>
      <c r="DU300" s="27">
        <v>12.273461136</v>
      </c>
      <c r="DV300" s="27">
        <v>6.991022347416191</v>
      </c>
      <c r="DW300" s="27">
        <v>12.283014756</v>
      </c>
      <c r="DX300" s="27">
        <v>12.283014756</v>
      </c>
      <c r="DY300" s="27">
        <v>12.283014756</v>
      </c>
      <c r="DZ300" s="27">
        <v>7.0526077122808939</v>
      </c>
      <c r="EA300" s="27">
        <v>12.298876589000001</v>
      </c>
      <c r="EB300" s="27">
        <v>12.298876589000001</v>
      </c>
      <c r="EC300" s="27">
        <v>12.298876589000001</v>
      </c>
      <c r="ED300" s="27">
        <v>6.9530668146395662</v>
      </c>
      <c r="EE300" s="27">
        <v>12.314885990000001</v>
      </c>
      <c r="EF300" s="27">
        <v>12.314885990000001</v>
      </c>
      <c r="EG300" s="27">
        <v>12.314885990000001</v>
      </c>
      <c r="EH300" s="27">
        <v>6.9591433209210365</v>
      </c>
      <c r="EI300" s="27">
        <v>12.332357272000001</v>
      </c>
      <c r="EJ300" s="27">
        <v>12.332357272000001</v>
      </c>
      <c r="EK300" s="27">
        <v>12.332357272000001</v>
      </c>
      <c r="EL300" s="27">
        <v>6.8408850541910988</v>
      </c>
      <c r="EM300" s="27">
        <v>12.352693459000001</v>
      </c>
      <c r="EN300" s="27">
        <v>12.352693459000001</v>
      </c>
      <c r="EO300" s="27">
        <v>12.352693459000001</v>
      </c>
      <c r="EP300" s="27">
        <v>6.7816610901947252</v>
      </c>
      <c r="EQ300" s="27">
        <v>12.375780642</v>
      </c>
      <c r="ER300" s="27">
        <v>12.375780642</v>
      </c>
      <c r="ES300" s="27">
        <v>12.375780642</v>
      </c>
      <c r="ET300" s="27">
        <v>6.8411973680331366</v>
      </c>
      <c r="EU300" s="27">
        <v>12.400855590000001</v>
      </c>
      <c r="EV300" s="27">
        <v>12.400855590000001</v>
      </c>
      <c r="EW300" s="27">
        <v>12.400855590000001</v>
      </c>
      <c r="EX300" s="27">
        <v>6.7221299888703223</v>
      </c>
      <c r="EY300" s="27">
        <v>12.42880886</v>
      </c>
      <c r="EZ300" s="27">
        <v>12.42880886</v>
      </c>
      <c r="FA300" s="27">
        <v>12.42880886</v>
      </c>
      <c r="FB300" s="27">
        <v>6.6371259996262602</v>
      </c>
      <c r="FC300" s="27">
        <v>14.587829823</v>
      </c>
      <c r="FD300" s="27">
        <v>14.587829823</v>
      </c>
      <c r="FE300" s="27">
        <v>14.587829823</v>
      </c>
      <c r="FF300" s="27">
        <v>4.3950898922812831</v>
      </c>
      <c r="FG300" s="27">
        <v>16.815626864000002</v>
      </c>
      <c r="FH300" s="27">
        <v>16.815626864000002</v>
      </c>
      <c r="FI300" s="27">
        <v>14.499749237142179</v>
      </c>
      <c r="FJ300" s="27">
        <v>2.0923451517353584</v>
      </c>
      <c r="FK300" s="27">
        <v>16.94327753</v>
      </c>
      <c r="FL300" s="27">
        <v>16.94327753</v>
      </c>
      <c r="FM300" s="27">
        <v>14.387919290708275</v>
      </c>
      <c r="FN300" s="27">
        <v>1.9161418168538606</v>
      </c>
      <c r="FO300" s="27">
        <v>17.114095069000001</v>
      </c>
      <c r="FP300" s="27">
        <v>17.114095069000001</v>
      </c>
      <c r="FQ300" s="27">
        <v>14.359382227104639</v>
      </c>
      <c r="FR300" s="27">
        <v>1.8357524902880833</v>
      </c>
      <c r="FS300" s="28">
        <v>12.277085347</v>
      </c>
      <c r="FT300" s="28">
        <v>12.277085347</v>
      </c>
      <c r="FU300" s="28">
        <v>12.277085347</v>
      </c>
      <c r="FV300" s="28">
        <v>7.1216995357717785</v>
      </c>
      <c r="FW300" s="28">
        <v>12.270973961000001</v>
      </c>
      <c r="FX300" s="28">
        <v>12.270973961000001</v>
      </c>
      <c r="FY300" s="28">
        <v>12.270973961000001</v>
      </c>
      <c r="FZ300" s="28">
        <v>6.991015772174717</v>
      </c>
      <c r="GA300" s="28">
        <v>12.279513490000001</v>
      </c>
      <c r="GB300" s="28">
        <v>12.279513490000001</v>
      </c>
      <c r="GC300" s="28">
        <v>12.279513490000001</v>
      </c>
      <c r="GD300" s="28">
        <v>7.0562854446505234</v>
      </c>
      <c r="GE300" s="28">
        <v>12.297439095000001</v>
      </c>
      <c r="GF300" s="28">
        <v>12.297439095000001</v>
      </c>
      <c r="GG300" s="28">
        <v>12.297439095000001</v>
      </c>
      <c r="GH300" s="28">
        <v>6.9577605280824253</v>
      </c>
      <c r="GI300" s="28">
        <v>12.318057068000002</v>
      </c>
      <c r="GJ300" s="28">
        <v>12.318057068000002</v>
      </c>
      <c r="GK300" s="28">
        <v>12.318057068000002</v>
      </c>
      <c r="GL300" s="28">
        <v>6.9603729288157492</v>
      </c>
      <c r="GM300" s="28">
        <v>12.346435279000001</v>
      </c>
      <c r="GN300" s="28">
        <v>12.346435279000001</v>
      </c>
      <c r="GO300" s="28">
        <v>12.346435279000001</v>
      </c>
      <c r="GP300" s="28">
        <v>6.8332972215805636</v>
      </c>
      <c r="GQ300" s="28">
        <v>12.382882351000001</v>
      </c>
      <c r="GR300" s="28">
        <v>12.382882351000001</v>
      </c>
      <c r="GS300" s="28">
        <v>12.382882351000001</v>
      </c>
      <c r="GT300" s="28">
        <v>6.7579439014881144</v>
      </c>
      <c r="GU300" s="28">
        <v>12.425037139000001</v>
      </c>
      <c r="GV300" s="28">
        <v>12.425037139000001</v>
      </c>
      <c r="GW300" s="28">
        <v>12.425037139000001</v>
      </c>
      <c r="GX300" s="28">
        <v>6.7957249506587685</v>
      </c>
      <c r="GY300" s="28">
        <v>12.472724770000001</v>
      </c>
      <c r="GZ300" s="28">
        <v>12.472724770000001</v>
      </c>
      <c r="HA300" s="28">
        <v>12.472724770000001</v>
      </c>
      <c r="HB300" s="28">
        <v>6.6637801612356808</v>
      </c>
      <c r="HC300" s="28">
        <v>12.529367013000002</v>
      </c>
      <c r="HD300" s="28">
        <v>12.529367013000002</v>
      </c>
      <c r="HE300" s="28">
        <v>12.529367013000002</v>
      </c>
      <c r="HF300" s="28">
        <v>6.5734228873409686</v>
      </c>
      <c r="HG300" s="28">
        <v>12.865336792000001</v>
      </c>
      <c r="HH300" s="28">
        <v>12.865336792000001</v>
      </c>
      <c r="HI300" s="28">
        <v>12.865336792000001</v>
      </c>
      <c r="HJ300" s="28">
        <v>6.1433914146018367</v>
      </c>
      <c r="HK300" s="28">
        <v>15.856576544000001</v>
      </c>
      <c r="HL300" s="28">
        <v>15.856576544000001</v>
      </c>
      <c r="HM300" s="28">
        <v>14.325845501236223</v>
      </c>
      <c r="HN300" s="28">
        <v>2.7067319337558402</v>
      </c>
      <c r="HO300" s="28">
        <v>16.065073905000002</v>
      </c>
      <c r="HP300" s="28">
        <v>16.065073905000002</v>
      </c>
      <c r="HQ300" s="28">
        <v>14.170182513878098</v>
      </c>
      <c r="HR300" s="28">
        <v>2.1799095815262</v>
      </c>
      <c r="HS300" s="28">
        <v>16.148461815000001</v>
      </c>
      <c r="HT300" s="28">
        <v>16.148461815000001</v>
      </c>
      <c r="HU300" s="28">
        <v>14.06160674055657</v>
      </c>
      <c r="HV300" s="28">
        <v>1.893591408304566</v>
      </c>
      <c r="HW300" s="29">
        <v>12.277085347</v>
      </c>
      <c r="HX300" s="29">
        <v>12.277085347</v>
      </c>
      <c r="HY300" s="29">
        <v>12.277085347</v>
      </c>
      <c r="HZ300" s="29">
        <v>7.1216995357717785</v>
      </c>
      <c r="IA300" s="29">
        <v>12.269801620000001</v>
      </c>
      <c r="IB300" s="29">
        <v>12.269801620000001</v>
      </c>
      <c r="IC300" s="29">
        <v>12.269801620000001</v>
      </c>
      <c r="ID300" s="29">
        <v>6.9972329078683817</v>
      </c>
      <c r="IE300" s="29">
        <v>12.283747343</v>
      </c>
      <c r="IF300" s="29">
        <v>12.283747343</v>
      </c>
      <c r="IG300" s="29">
        <v>12.283747343</v>
      </c>
      <c r="IH300" s="29">
        <v>7.0516549919225264</v>
      </c>
      <c r="II300" s="29">
        <v>12.303810423000002</v>
      </c>
      <c r="IJ300" s="29">
        <v>12.303810423000002</v>
      </c>
      <c r="IK300" s="29">
        <v>12.303810423000002</v>
      </c>
      <c r="IL300" s="29">
        <v>6.9514071246099887</v>
      </c>
      <c r="IM300" s="29">
        <v>12.326424438</v>
      </c>
      <c r="IN300" s="29">
        <v>12.326424438</v>
      </c>
      <c r="IO300" s="29">
        <v>12.326424438</v>
      </c>
      <c r="IP300" s="29">
        <v>6.952317563527675</v>
      </c>
      <c r="IQ300" s="29">
        <v>12.359880135000001</v>
      </c>
      <c r="IR300" s="29">
        <v>12.359880135000001</v>
      </c>
      <c r="IS300" s="29">
        <v>12.359880135000001</v>
      </c>
      <c r="IT300" s="29">
        <v>6.8244664243298363</v>
      </c>
      <c r="IU300" s="29">
        <v>13.689913746</v>
      </c>
      <c r="IV300" s="29">
        <v>13.689913746</v>
      </c>
      <c r="IW300" s="29">
        <v>13.689913746</v>
      </c>
      <c r="IX300" s="29">
        <v>5.4193127484693493</v>
      </c>
      <c r="IY300" s="29">
        <v>13.684965086</v>
      </c>
      <c r="IZ300" s="29">
        <v>13.684965086</v>
      </c>
      <c r="JA300" s="29">
        <v>13.684965086</v>
      </c>
      <c r="JB300" s="29">
        <v>5.5214506023397689</v>
      </c>
      <c r="JC300" s="29">
        <v>13.684621424000001</v>
      </c>
      <c r="JD300" s="29">
        <v>13.684621424000001</v>
      </c>
      <c r="JE300" s="29">
        <v>13.684621424000001</v>
      </c>
      <c r="JF300" s="29">
        <v>5.4554858029830058</v>
      </c>
      <c r="JG300" s="29">
        <v>13.694737609000001</v>
      </c>
      <c r="JH300" s="29">
        <v>13.694737609000001</v>
      </c>
      <c r="JI300" s="29">
        <v>13.694737609000001</v>
      </c>
      <c r="JJ300" s="29">
        <v>5.331915499098832</v>
      </c>
      <c r="JK300" s="29">
        <v>15.174007541000002</v>
      </c>
      <c r="JL300" s="29">
        <v>15.174007541000002</v>
      </c>
      <c r="JM300" s="29">
        <v>14.527392362519178</v>
      </c>
      <c r="JN300" s="29">
        <v>3.3461590087426947</v>
      </c>
      <c r="JO300" s="29">
        <v>15.648773416000001</v>
      </c>
      <c r="JP300" s="29">
        <v>15.648773416000001</v>
      </c>
      <c r="JQ300" s="29">
        <v>14.262163725344156</v>
      </c>
      <c r="JR300" s="29">
        <v>2.4814014042940506</v>
      </c>
      <c r="JS300" s="29">
        <v>15.766411978000001</v>
      </c>
      <c r="JT300" s="29">
        <v>15.766411978000001</v>
      </c>
      <c r="JU300" s="29">
        <v>14.094738056470378</v>
      </c>
      <c r="JV300" s="29">
        <v>2.1556207595780812</v>
      </c>
      <c r="JW300" s="29">
        <v>15.771143498000001</v>
      </c>
      <c r="JX300" s="29">
        <v>15.771143498000001</v>
      </c>
      <c r="JY300" s="29">
        <v>14.113269891321737</v>
      </c>
      <c r="JZ300" s="29">
        <v>2.317058174150155</v>
      </c>
    </row>
    <row r="301" spans="1:286" ht="15" thickBot="1" x14ac:dyDescent="0.4">
      <c r="A301" s="2"/>
      <c r="B301" s="74" t="s">
        <v>763</v>
      </c>
      <c r="C301" s="74" t="s">
        <v>646</v>
      </c>
      <c r="D301" s="74" t="s">
        <v>851</v>
      </c>
      <c r="E301" s="87">
        <v>394298</v>
      </c>
      <c r="F301" s="84">
        <v>409450</v>
      </c>
      <c r="G301" s="22">
        <v>30.931994442000001</v>
      </c>
      <c r="H301" s="22">
        <v>10.875867570801754</v>
      </c>
      <c r="I301" s="22">
        <v>7.9337939735778793</v>
      </c>
      <c r="J301" s="22">
        <v>15.419304634492246</v>
      </c>
      <c r="K301" s="22">
        <v>30.920872835000001</v>
      </c>
      <c r="L301" s="22">
        <v>10.718191274419381</v>
      </c>
      <c r="M301" s="22">
        <v>7.8187713106159826</v>
      </c>
      <c r="N301" s="22">
        <v>15.407488137314186</v>
      </c>
      <c r="O301" s="22">
        <v>30.981649086000001</v>
      </c>
      <c r="P301" s="22">
        <v>10.506677601074419</v>
      </c>
      <c r="Q301" s="22">
        <v>7.6644750307110341</v>
      </c>
      <c r="R301" s="22">
        <v>15.18138738899286</v>
      </c>
      <c r="S301" s="22">
        <v>31.075908876</v>
      </c>
      <c r="T301" s="22">
        <v>10.246989288332664</v>
      </c>
      <c r="U301" s="22">
        <v>7.4750360220777896</v>
      </c>
      <c r="V301" s="22">
        <v>14.82032827508664</v>
      </c>
      <c r="W301" s="22">
        <v>31.191543000999999</v>
      </c>
      <c r="X301" s="22">
        <v>9.968545432758976</v>
      </c>
      <c r="Y301" s="22">
        <v>7.2719151060727913</v>
      </c>
      <c r="Z301" s="22">
        <v>14.460204699008381</v>
      </c>
      <c r="AA301" s="22">
        <v>31.318109001</v>
      </c>
      <c r="AB301" s="22">
        <v>9.688777734387914</v>
      </c>
      <c r="AC301" s="22">
        <v>7.067828465178315</v>
      </c>
      <c r="AD301" s="22">
        <v>14.046320343354891</v>
      </c>
      <c r="AE301" s="22">
        <v>31.455675219</v>
      </c>
      <c r="AF301" s="22">
        <v>9.541708728419577</v>
      </c>
      <c r="AG301" s="22">
        <v>6.9605436728934036</v>
      </c>
      <c r="AH301" s="22">
        <v>13.699141159052669</v>
      </c>
      <c r="AI301" s="22">
        <v>31.614275066000001</v>
      </c>
      <c r="AJ301" s="22">
        <v>9.3917305779039992</v>
      </c>
      <c r="AK301" s="22">
        <v>6.8511367001638579</v>
      </c>
      <c r="AL301" s="22">
        <v>13.256706714399366</v>
      </c>
      <c r="AM301" s="22">
        <v>31.758054011999999</v>
      </c>
      <c r="AN301" s="22">
        <v>9.2120354661941377</v>
      </c>
      <c r="AO301" s="22">
        <v>6.7200516179776288</v>
      </c>
      <c r="AP301" s="22">
        <v>12.691319030234803</v>
      </c>
      <c r="AQ301" s="22">
        <v>31.905991088</v>
      </c>
      <c r="AR301" s="22">
        <v>9.0760602628678804</v>
      </c>
      <c r="AS301" s="22">
        <v>6.6208596002665878</v>
      </c>
      <c r="AT301" s="22">
        <v>12.099541561733998</v>
      </c>
      <c r="AU301" s="22">
        <v>32.674691308999996</v>
      </c>
      <c r="AV301" s="22">
        <v>8.7561701989151075</v>
      </c>
      <c r="AW301" s="22">
        <v>6.3875042522840948</v>
      </c>
      <c r="AX301" s="22">
        <v>9.9135763684256233</v>
      </c>
      <c r="AY301" s="22">
        <v>33.424237986999998</v>
      </c>
      <c r="AZ301" s="22">
        <v>8.9039971048849385</v>
      </c>
      <c r="BA301" s="22">
        <v>6.4953419220682314</v>
      </c>
      <c r="BB301" s="22">
        <v>8.7869414574372442</v>
      </c>
      <c r="BC301" s="22">
        <v>33.964176451</v>
      </c>
      <c r="BD301" s="22">
        <v>9.3884209709105306</v>
      </c>
      <c r="BE301" s="22">
        <v>6.8487223879401427</v>
      </c>
      <c r="BF301" s="22">
        <v>8.4550075645943537</v>
      </c>
      <c r="BG301" s="22">
        <v>34.478190921999996</v>
      </c>
      <c r="BH301" s="22">
        <v>9.4482321884963287</v>
      </c>
      <c r="BI301" s="22">
        <v>6.8923538384469998</v>
      </c>
      <c r="BJ301" s="22">
        <v>8.4498555458363001</v>
      </c>
      <c r="BK301" s="25">
        <v>30.931497882999999</v>
      </c>
      <c r="BL301" s="25">
        <v>10.875867570801754</v>
      </c>
      <c r="BM301" s="25">
        <v>7.9337939735778793</v>
      </c>
      <c r="BN301" s="25">
        <v>15.419304634492246</v>
      </c>
      <c r="BO301" s="25">
        <v>30.923049897999999</v>
      </c>
      <c r="BP301" s="25">
        <v>10.719209239445854</v>
      </c>
      <c r="BQ301" s="25">
        <v>7.819513901930172</v>
      </c>
      <c r="BR301" s="25">
        <v>15.38131433896115</v>
      </c>
      <c r="BS301" s="25">
        <v>30.962714740999999</v>
      </c>
      <c r="BT301" s="25">
        <v>10.418207733935533</v>
      </c>
      <c r="BU301" s="25">
        <v>7.5999374943553963</v>
      </c>
      <c r="BV301" s="25">
        <v>15.199843489448169</v>
      </c>
      <c r="BW301" s="25">
        <v>31.018430778999999</v>
      </c>
      <c r="BX301" s="25">
        <v>10.127694466310597</v>
      </c>
      <c r="BY301" s="25">
        <v>7.3880121102954632</v>
      </c>
      <c r="BZ301" s="25">
        <v>14.95858191435944</v>
      </c>
      <c r="CA301" s="25">
        <v>31.078745353999999</v>
      </c>
      <c r="CB301" s="25">
        <v>9.8583728008251832</v>
      </c>
      <c r="CC301" s="25">
        <v>7.1915457049561216</v>
      </c>
      <c r="CD301" s="25">
        <v>14.755253084001895</v>
      </c>
      <c r="CE301" s="25">
        <v>31.152520803000002</v>
      </c>
      <c r="CF301" s="25">
        <v>9.6034017189532239</v>
      </c>
      <c r="CG301" s="25">
        <v>7.0055478505667219</v>
      </c>
      <c r="CH301" s="25">
        <v>14.463366580397539</v>
      </c>
      <c r="CI301" s="25">
        <v>31.246209674999999</v>
      </c>
      <c r="CJ301" s="25">
        <v>9.4705098868888875</v>
      </c>
      <c r="CK301" s="25">
        <v>6.908605109263001</v>
      </c>
      <c r="CL301" s="25">
        <v>14.195320388774396</v>
      </c>
      <c r="CM301" s="25">
        <v>31.341079557</v>
      </c>
      <c r="CN301" s="25">
        <v>9.3917736359285442</v>
      </c>
      <c r="CO301" s="25">
        <v>6.8511681103932887</v>
      </c>
      <c r="CP301" s="25">
        <v>13.832264585268854</v>
      </c>
      <c r="CQ301" s="25">
        <v>31.423733546000001</v>
      </c>
      <c r="CR301" s="25">
        <v>9.2981771173426395</v>
      </c>
      <c r="CS301" s="25">
        <v>6.7828907531828797</v>
      </c>
      <c r="CT301" s="25">
        <v>13.408663793611534</v>
      </c>
      <c r="CU301" s="25">
        <v>31.517253037</v>
      </c>
      <c r="CV301" s="25">
        <v>9.2020023919682519</v>
      </c>
      <c r="CW301" s="25">
        <v>6.7127326300153713</v>
      </c>
      <c r="CX301" s="25">
        <v>12.994094995002426</v>
      </c>
      <c r="CY301" s="25">
        <v>31.860531897000001</v>
      </c>
      <c r="CZ301" s="25">
        <v>8.946869137910614</v>
      </c>
      <c r="DA301" s="25">
        <v>6.5266164732743626</v>
      </c>
      <c r="DB301" s="25">
        <v>11.659442697237131</v>
      </c>
      <c r="DC301" s="25">
        <v>32.210765500999997</v>
      </c>
      <c r="DD301" s="25">
        <v>8.863572207932906</v>
      </c>
      <c r="DE301" s="25">
        <v>6.4658525225575589</v>
      </c>
      <c r="DF301" s="25">
        <v>10.674006682389589</v>
      </c>
      <c r="DG301" s="25">
        <v>32.562205337999998</v>
      </c>
      <c r="DH301" s="25">
        <v>9.1109476741699762</v>
      </c>
      <c r="DI301" s="25">
        <v>6.646309481091305</v>
      </c>
      <c r="DJ301" s="25">
        <v>10.038187188923985</v>
      </c>
      <c r="DK301" s="25">
        <v>32.874306931999996</v>
      </c>
      <c r="DL301" s="25">
        <v>9.439349659785405</v>
      </c>
      <c r="DM301" s="25">
        <v>6.8858741574194324</v>
      </c>
      <c r="DN301" s="25">
        <v>9.5832948180837505</v>
      </c>
      <c r="DO301" s="27">
        <v>30.931994442000001</v>
      </c>
      <c r="DP301" s="27">
        <v>10.875867570801754</v>
      </c>
      <c r="DQ301" s="27">
        <v>7.9337939735778793</v>
      </c>
      <c r="DR301" s="27">
        <v>15.419304634492246</v>
      </c>
      <c r="DS301" s="27">
        <v>30.920567462000001</v>
      </c>
      <c r="DT301" s="27">
        <v>10.717937924682856</v>
      </c>
      <c r="DU301" s="27">
        <v>7.8185864955104512</v>
      </c>
      <c r="DV301" s="27">
        <v>15.407644632620187</v>
      </c>
      <c r="DW301" s="27">
        <v>30.981038357999999</v>
      </c>
      <c r="DX301" s="27">
        <v>10.506507865103364</v>
      </c>
      <c r="DY301" s="27">
        <v>7.6643512106833001</v>
      </c>
      <c r="DZ301" s="27">
        <v>15.181699816306033</v>
      </c>
      <c r="EA301" s="27">
        <v>31.075000842000001</v>
      </c>
      <c r="EB301" s="27">
        <v>10.246379687141021</v>
      </c>
      <c r="EC301" s="27">
        <v>7.4745913264956609</v>
      </c>
      <c r="ED301" s="27">
        <v>14.820794151904561</v>
      </c>
      <c r="EE301" s="27">
        <v>31.190345592</v>
      </c>
      <c r="EF301" s="27">
        <v>9.9677638315052377</v>
      </c>
      <c r="EG301" s="27">
        <v>7.271344938840036</v>
      </c>
      <c r="EH301" s="27">
        <v>14.460817008014484</v>
      </c>
      <c r="EI301" s="27">
        <v>31.318467012999999</v>
      </c>
      <c r="EJ301" s="27">
        <v>9.6873773157271028</v>
      </c>
      <c r="EK301" s="27">
        <v>7.0668068792625887</v>
      </c>
      <c r="EL301" s="27">
        <v>14.046137355946046</v>
      </c>
      <c r="EM301" s="27">
        <v>31.459473206999998</v>
      </c>
      <c r="EN301" s="27">
        <v>9.5414252753189235</v>
      </c>
      <c r="EO301" s="27">
        <v>6.9603368978028524</v>
      </c>
      <c r="EP301" s="27">
        <v>13.697209657916346</v>
      </c>
      <c r="EQ301" s="27">
        <v>31.618729725000001</v>
      </c>
      <c r="ER301" s="27">
        <v>9.3918624120783551</v>
      </c>
      <c r="ES301" s="27">
        <v>6.8512328713585893</v>
      </c>
      <c r="ET301" s="27">
        <v>13.253992059510074</v>
      </c>
      <c r="EU301" s="27">
        <v>31.76295086</v>
      </c>
      <c r="EV301" s="27">
        <v>9.2115330877471848</v>
      </c>
      <c r="EW301" s="27">
        <v>6.7196851398949429</v>
      </c>
      <c r="EX301" s="27">
        <v>12.688232023708904</v>
      </c>
      <c r="EY301" s="27">
        <v>31.900114733999999</v>
      </c>
      <c r="EZ301" s="27">
        <v>9.0847637504888787</v>
      </c>
      <c r="FA301" s="27">
        <v>6.6272086733117561</v>
      </c>
      <c r="FB301" s="27">
        <v>12.152463030225256</v>
      </c>
      <c r="FC301" s="27">
        <v>32.574335294000001</v>
      </c>
      <c r="FD301" s="27">
        <v>8.7929126239945212</v>
      </c>
      <c r="FE301" s="27">
        <v>6.4143073398329271</v>
      </c>
      <c r="FF301" s="27">
        <v>10.175065588307106</v>
      </c>
      <c r="FG301" s="27">
        <v>33.142328446999997</v>
      </c>
      <c r="FH301" s="27">
        <v>8.9713488313136676</v>
      </c>
      <c r="FI301" s="27">
        <v>6.5444740687932326</v>
      </c>
      <c r="FJ301" s="27">
        <v>9.2021175395298584</v>
      </c>
      <c r="FK301" s="27">
        <v>33.593022112</v>
      </c>
      <c r="FL301" s="27">
        <v>9.4575158424413317</v>
      </c>
      <c r="FM301" s="27">
        <v>6.8991261347481592</v>
      </c>
      <c r="FN301" s="27">
        <v>8.8974977706250797</v>
      </c>
      <c r="FO301" s="27">
        <v>33.949287935000001</v>
      </c>
      <c r="FP301" s="27">
        <v>9.5363813761470109</v>
      </c>
      <c r="FQ301" s="27">
        <v>6.9566574435806547</v>
      </c>
      <c r="FR301" s="27">
        <v>8.9501735283384036</v>
      </c>
      <c r="FS301" s="28">
        <v>30.933321634999999</v>
      </c>
      <c r="FT301" s="28">
        <v>10.875867570801748</v>
      </c>
      <c r="FU301" s="28">
        <v>7.9337939735778757</v>
      </c>
      <c r="FV301" s="28">
        <v>15.419304634492246</v>
      </c>
      <c r="FW301" s="28">
        <v>30.917101286000001</v>
      </c>
      <c r="FX301" s="28">
        <v>10.880332154466018</v>
      </c>
      <c r="FY301" s="28">
        <v>7.9370508252027712</v>
      </c>
      <c r="FZ301" s="28">
        <v>15.400308290895092</v>
      </c>
      <c r="GA301" s="28">
        <v>30.990851867</v>
      </c>
      <c r="GB301" s="28">
        <v>10.799003785477399</v>
      </c>
      <c r="GC301" s="28">
        <v>7.8777229123202082</v>
      </c>
      <c r="GD301" s="28">
        <v>15.186173810767787</v>
      </c>
      <c r="GE301" s="28">
        <v>31.115113943000001</v>
      </c>
      <c r="GF301" s="28">
        <v>10.657616297059608</v>
      </c>
      <c r="GG301" s="28">
        <v>7.7745827079874603</v>
      </c>
      <c r="GH301" s="28">
        <v>14.839904249089972</v>
      </c>
      <c r="GI301" s="28">
        <v>31.282301812</v>
      </c>
      <c r="GJ301" s="28">
        <v>10.487539974883877</v>
      </c>
      <c r="GK301" s="28">
        <v>7.6505143988487321</v>
      </c>
      <c r="GL301" s="28">
        <v>14.520598060112961</v>
      </c>
      <c r="GM301" s="28">
        <v>31.489204411999999</v>
      </c>
      <c r="GN301" s="28">
        <v>10.307680068082302</v>
      </c>
      <c r="GO301" s="28">
        <v>7.5193091009374582</v>
      </c>
      <c r="GP301" s="28">
        <v>14.147947233150145</v>
      </c>
      <c r="GQ301" s="28">
        <v>31.697455875999999</v>
      </c>
      <c r="GR301" s="28">
        <v>10.162540573271906</v>
      </c>
      <c r="GS301" s="28">
        <v>7.4134318601786351</v>
      </c>
      <c r="GT301" s="28">
        <v>13.829032084394617</v>
      </c>
      <c r="GU301" s="28">
        <v>31.906799062000001</v>
      </c>
      <c r="GV301" s="28">
        <v>10.022102062168521</v>
      </c>
      <c r="GW301" s="28">
        <v>7.3109839215846062</v>
      </c>
      <c r="GX301" s="28">
        <v>13.423963753996011</v>
      </c>
      <c r="GY301" s="28">
        <v>32.124384130000003</v>
      </c>
      <c r="GZ301" s="28">
        <v>9.8788605219869581</v>
      </c>
      <c r="HA301" s="28">
        <v>7.2064912123032334</v>
      </c>
      <c r="HB301" s="28">
        <v>13.020959791444787</v>
      </c>
      <c r="HC301" s="28">
        <v>32.381696445999999</v>
      </c>
      <c r="HD301" s="28">
        <v>9.739553353945249</v>
      </c>
      <c r="HE301" s="28">
        <v>7.1048685727215677</v>
      </c>
      <c r="HF301" s="28">
        <v>12.639879127005232</v>
      </c>
      <c r="HG301" s="28">
        <v>33.692701898999999</v>
      </c>
      <c r="HH301" s="28">
        <v>8.8530700793971544</v>
      </c>
      <c r="HI301" s="28">
        <v>6.4581913660066661</v>
      </c>
      <c r="HJ301" s="28">
        <v>9.7470435265722273</v>
      </c>
      <c r="HK301" s="28">
        <v>35.253736625000002</v>
      </c>
      <c r="HL301" s="28">
        <v>7.5497459866335852</v>
      </c>
      <c r="HM301" s="28">
        <v>5.5074345858720042</v>
      </c>
      <c r="HN301" s="28">
        <v>3.9086273157233222</v>
      </c>
      <c r="HO301" s="28">
        <v>36.138903743</v>
      </c>
      <c r="HP301" s="28">
        <v>6.4821937879224798</v>
      </c>
      <c r="HQ301" s="28">
        <v>4.728670119913212</v>
      </c>
      <c r="HR301" s="28">
        <v>-0.78753798486083681</v>
      </c>
      <c r="HS301" s="28">
        <v>35.694642185621746</v>
      </c>
      <c r="HT301" s="28">
        <v>5.7900212170741678</v>
      </c>
      <c r="HU301" s="28">
        <v>4.2237398662555332</v>
      </c>
      <c r="HV301" s="28">
        <v>-3.9428068872108035</v>
      </c>
      <c r="HW301" s="29">
        <v>30.933321634999999</v>
      </c>
      <c r="HX301" s="29">
        <v>10.875867570801754</v>
      </c>
      <c r="HY301" s="29">
        <v>7.9337939735778793</v>
      </c>
      <c r="HZ301" s="29">
        <v>15.419304634492246</v>
      </c>
      <c r="IA301" s="29">
        <v>30.901347069</v>
      </c>
      <c r="IB301" s="29">
        <v>10.728094534418194</v>
      </c>
      <c r="IC301" s="29">
        <v>7.8259956009069285</v>
      </c>
      <c r="ID301" s="29">
        <v>15.470489685451945</v>
      </c>
      <c r="IE301" s="29">
        <v>31.016475338999999</v>
      </c>
      <c r="IF301" s="29">
        <v>10.435901147844666</v>
      </c>
      <c r="IG301" s="29">
        <v>7.6128445934654625</v>
      </c>
      <c r="IH301" s="29">
        <v>15.156253343629375</v>
      </c>
      <c r="II301" s="29">
        <v>31.152500254</v>
      </c>
      <c r="IJ301" s="29">
        <v>10.017626240497293</v>
      </c>
      <c r="IK301" s="29">
        <v>7.3077188719900947</v>
      </c>
      <c r="IL301" s="29">
        <v>14.822288959939698</v>
      </c>
      <c r="IM301" s="29">
        <v>31.325197456000001</v>
      </c>
      <c r="IN301" s="29">
        <v>9.7465815851941393</v>
      </c>
      <c r="IO301" s="29">
        <v>7.1099955695670474</v>
      </c>
      <c r="IP301" s="29">
        <v>14.535093199370595</v>
      </c>
      <c r="IQ301" s="29">
        <v>31.534269484999999</v>
      </c>
      <c r="IR301" s="29">
        <v>9.6291581365647829</v>
      </c>
      <c r="IS301" s="29">
        <v>7.0243367986204976</v>
      </c>
      <c r="IT301" s="29">
        <v>14.221460504377403</v>
      </c>
      <c r="IU301" s="29">
        <v>31.732507798</v>
      </c>
      <c r="IV301" s="29">
        <v>9.5712556242682112</v>
      </c>
      <c r="IW301" s="29">
        <v>6.9820977220481728</v>
      </c>
      <c r="IX301" s="29">
        <v>13.958544066064972</v>
      </c>
      <c r="IY301" s="29">
        <v>31.93829556</v>
      </c>
      <c r="IZ301" s="29">
        <v>9.4970133175613256</v>
      </c>
      <c r="JA301" s="29">
        <v>6.9279389929443953</v>
      </c>
      <c r="JB301" s="29">
        <v>13.621942944823259</v>
      </c>
      <c r="JC301" s="29">
        <v>32.193828312999997</v>
      </c>
      <c r="JD301" s="29">
        <v>9.3860238491494332</v>
      </c>
      <c r="JE301" s="29">
        <v>6.8469737209893626</v>
      </c>
      <c r="JF301" s="29">
        <v>13.062549487628878</v>
      </c>
      <c r="JG301" s="29">
        <v>32.577922239999999</v>
      </c>
      <c r="JH301" s="29">
        <v>9.1520540119512344</v>
      </c>
      <c r="JI301" s="29">
        <v>6.6762959821995347</v>
      </c>
      <c r="JJ301" s="29">
        <v>11.69330121747493</v>
      </c>
      <c r="JK301" s="29">
        <v>34.270415683000003</v>
      </c>
      <c r="JL301" s="29">
        <v>9.0931122662244714</v>
      </c>
      <c r="JM301" s="29">
        <v>6.6332987993086174</v>
      </c>
      <c r="JN301" s="29">
        <v>5.1402125344942604</v>
      </c>
      <c r="JO301" s="29">
        <v>35.364448940999999</v>
      </c>
      <c r="JP301" s="29">
        <v>7.8279580934319855</v>
      </c>
      <c r="JQ301" s="29">
        <v>5.710386444371955</v>
      </c>
      <c r="JR301" s="29">
        <v>-0.19378639168819944</v>
      </c>
      <c r="JS301" s="29">
        <v>35.765407844000002</v>
      </c>
      <c r="JT301" s="29">
        <v>7.0741828904856039</v>
      </c>
      <c r="JU301" s="29">
        <v>5.1605179282616955</v>
      </c>
      <c r="JV301" s="29">
        <v>-3.3064881472602714</v>
      </c>
      <c r="JW301" s="29">
        <v>35.738362573000003</v>
      </c>
      <c r="JX301" s="29">
        <v>7.0671631003409283</v>
      </c>
      <c r="JY301" s="29">
        <v>5.1553970890842189</v>
      </c>
      <c r="JZ301" s="29">
        <v>-2.5686569778566088</v>
      </c>
    </row>
    <row r="302" spans="1:286" ht="15" thickBot="1" x14ac:dyDescent="0.4">
      <c r="A302" s="2"/>
      <c r="B302" s="74" t="s">
        <v>3</v>
      </c>
      <c r="C302" s="74" t="s">
        <v>453</v>
      </c>
      <c r="D302" s="74" t="s">
        <v>850</v>
      </c>
      <c r="E302" s="87">
        <v>300289</v>
      </c>
      <c r="F302" s="84">
        <v>530805</v>
      </c>
      <c r="G302" s="22">
        <v>2.6844262295081971</v>
      </c>
      <c r="H302" s="22">
        <v>0.44197031039136303</v>
      </c>
      <c r="I302" s="22">
        <v>0.31765276430649858</v>
      </c>
      <c r="J302" s="22">
        <v>2.6844262295081971</v>
      </c>
      <c r="K302" s="22">
        <v>2.6844262295081971</v>
      </c>
      <c r="L302" s="22">
        <v>0.44197031039136303</v>
      </c>
      <c r="M302" s="22">
        <v>0.31765276430649858</v>
      </c>
      <c r="N302" s="22">
        <v>2.6844262295081971</v>
      </c>
      <c r="O302" s="22">
        <v>2.6844262295081971</v>
      </c>
      <c r="P302" s="22">
        <v>0.44197031039136303</v>
      </c>
      <c r="Q302" s="22">
        <v>0.31765276430649858</v>
      </c>
      <c r="R302" s="22">
        <v>2.6844262295081971</v>
      </c>
      <c r="S302" s="22">
        <v>2.6844262295081971</v>
      </c>
      <c r="T302" s="22">
        <v>0.44197031039136303</v>
      </c>
      <c r="U302" s="22">
        <v>0.31765276430649858</v>
      </c>
      <c r="V302" s="22">
        <v>2.6844262295081971</v>
      </c>
      <c r="W302" s="22">
        <v>2.6844262295081971</v>
      </c>
      <c r="X302" s="22">
        <v>0.44197031039136303</v>
      </c>
      <c r="Y302" s="22">
        <v>0.31765276430649858</v>
      </c>
      <c r="Z302" s="22">
        <v>2.6844262295081971</v>
      </c>
      <c r="AA302" s="22">
        <v>2.6844262295081971</v>
      </c>
      <c r="AB302" s="22">
        <v>0.44197031039136303</v>
      </c>
      <c r="AC302" s="22">
        <v>0.31765276430649858</v>
      </c>
      <c r="AD302" s="22">
        <v>2.6844262295081971</v>
      </c>
      <c r="AE302" s="22">
        <v>2.6844262295081971</v>
      </c>
      <c r="AF302" s="22">
        <v>0.44197031039136303</v>
      </c>
      <c r="AG302" s="22">
        <v>0.31765276430649858</v>
      </c>
      <c r="AH302" s="22">
        <v>2.6844262295081971</v>
      </c>
      <c r="AI302" s="22">
        <v>2.6844262295081971</v>
      </c>
      <c r="AJ302" s="22">
        <v>0.44197031039136303</v>
      </c>
      <c r="AK302" s="22">
        <v>0.31765276430649858</v>
      </c>
      <c r="AL302" s="22">
        <v>2.6844262295081971</v>
      </c>
      <c r="AM302" s="22">
        <v>2.6844262295081971</v>
      </c>
      <c r="AN302" s="22">
        <v>0.44197031039136303</v>
      </c>
      <c r="AO302" s="22">
        <v>0.31765276430649858</v>
      </c>
      <c r="AP302" s="22">
        <v>2.6844262295081971</v>
      </c>
      <c r="AQ302" s="22">
        <v>2.6844262295081971</v>
      </c>
      <c r="AR302" s="22">
        <v>0.44197031039136303</v>
      </c>
      <c r="AS302" s="22">
        <v>0.31765276430649858</v>
      </c>
      <c r="AT302" s="22">
        <v>2.6844262295081971</v>
      </c>
      <c r="AU302" s="22">
        <v>2.6844262295081971</v>
      </c>
      <c r="AV302" s="22">
        <v>0.44197031039136303</v>
      </c>
      <c r="AW302" s="22">
        <v>0.31765276430649858</v>
      </c>
      <c r="AX302" s="22">
        <v>2.6844262295081971</v>
      </c>
      <c r="AY302" s="22">
        <v>2.6844262295081971</v>
      </c>
      <c r="AZ302" s="22">
        <v>0.44197031039136303</v>
      </c>
      <c r="BA302" s="22">
        <v>0.31765276430649858</v>
      </c>
      <c r="BB302" s="22">
        <v>2.6844262295081971</v>
      </c>
      <c r="BC302" s="22">
        <v>2.6844262295081971</v>
      </c>
      <c r="BD302" s="22">
        <v>0.44197031039136303</v>
      </c>
      <c r="BE302" s="22">
        <v>0.31765276430649858</v>
      </c>
      <c r="BF302" s="22">
        <v>2.6844262295081971</v>
      </c>
      <c r="BG302" s="22">
        <v>2.6844262295081971</v>
      </c>
      <c r="BH302" s="22">
        <v>0.44197031039136303</v>
      </c>
      <c r="BI302" s="22">
        <v>0.31765276430649858</v>
      </c>
      <c r="BJ302" s="22">
        <v>2.6844262295081971</v>
      </c>
      <c r="BK302" s="25">
        <v>2.6844262295081971</v>
      </c>
      <c r="BL302" s="25">
        <v>0.44197031039136303</v>
      </c>
      <c r="BM302" s="25">
        <v>0.31765276430649858</v>
      </c>
      <c r="BN302" s="25">
        <v>2.6844262295081971</v>
      </c>
      <c r="BO302" s="25">
        <v>2.6844262295081971</v>
      </c>
      <c r="BP302" s="25">
        <v>0.44197031039136303</v>
      </c>
      <c r="BQ302" s="25">
        <v>0.31765276430649858</v>
      </c>
      <c r="BR302" s="25">
        <v>2.6844262295081971</v>
      </c>
      <c r="BS302" s="25">
        <v>2.6844262295081971</v>
      </c>
      <c r="BT302" s="25">
        <v>0.44197031039136303</v>
      </c>
      <c r="BU302" s="25">
        <v>0.31765276430649858</v>
      </c>
      <c r="BV302" s="25">
        <v>2.6844262295081971</v>
      </c>
      <c r="BW302" s="25">
        <v>2.6844262295081971</v>
      </c>
      <c r="BX302" s="25">
        <v>0.44197031039136303</v>
      </c>
      <c r="BY302" s="25">
        <v>0.31765276430649858</v>
      </c>
      <c r="BZ302" s="25">
        <v>2.6844262295081971</v>
      </c>
      <c r="CA302" s="25">
        <v>2.6844262295081971</v>
      </c>
      <c r="CB302" s="25">
        <v>0.44197031039136303</v>
      </c>
      <c r="CC302" s="25">
        <v>0.31765276430649858</v>
      </c>
      <c r="CD302" s="25">
        <v>2.6844262295081971</v>
      </c>
      <c r="CE302" s="25">
        <v>2.6844262295081971</v>
      </c>
      <c r="CF302" s="25">
        <v>0.44197031039136303</v>
      </c>
      <c r="CG302" s="25">
        <v>0.31765276430649858</v>
      </c>
      <c r="CH302" s="25">
        <v>2.6844262295081971</v>
      </c>
      <c r="CI302" s="25">
        <v>2.6844262295081971</v>
      </c>
      <c r="CJ302" s="25">
        <v>0.44197031039136303</v>
      </c>
      <c r="CK302" s="25">
        <v>0.31765276430649858</v>
      </c>
      <c r="CL302" s="25">
        <v>2.6844262295081971</v>
      </c>
      <c r="CM302" s="25">
        <v>2.6844262295081971</v>
      </c>
      <c r="CN302" s="25">
        <v>0.44197031039136303</v>
      </c>
      <c r="CO302" s="25">
        <v>0.31765276430649858</v>
      </c>
      <c r="CP302" s="25">
        <v>2.6844262295081971</v>
      </c>
      <c r="CQ302" s="25">
        <v>2.6844262295081971</v>
      </c>
      <c r="CR302" s="25">
        <v>0.44197031039136303</v>
      </c>
      <c r="CS302" s="25">
        <v>0.31765276430649858</v>
      </c>
      <c r="CT302" s="25">
        <v>2.6844262295081971</v>
      </c>
      <c r="CU302" s="25">
        <v>2.6844262295081971</v>
      </c>
      <c r="CV302" s="25">
        <v>0.44197031039136303</v>
      </c>
      <c r="CW302" s="25">
        <v>0.31765276430649858</v>
      </c>
      <c r="CX302" s="25">
        <v>2.6844262295081971</v>
      </c>
      <c r="CY302" s="25">
        <v>2.6844262295081971</v>
      </c>
      <c r="CZ302" s="25">
        <v>0.44197031039136303</v>
      </c>
      <c r="DA302" s="25">
        <v>0.31765276430649858</v>
      </c>
      <c r="DB302" s="25">
        <v>2.6844262295081971</v>
      </c>
      <c r="DC302" s="25">
        <v>2.6844262295081971</v>
      </c>
      <c r="DD302" s="25">
        <v>0.44197031039136303</v>
      </c>
      <c r="DE302" s="25">
        <v>0.31765276430649858</v>
      </c>
      <c r="DF302" s="25">
        <v>2.6844262295081971</v>
      </c>
      <c r="DG302" s="25">
        <v>2.6844262295081971</v>
      </c>
      <c r="DH302" s="25">
        <v>0.44197031039136303</v>
      </c>
      <c r="DI302" s="25">
        <v>0.31765276430649858</v>
      </c>
      <c r="DJ302" s="25">
        <v>2.6844262295081971</v>
      </c>
      <c r="DK302" s="25">
        <v>2.6844262295081971</v>
      </c>
      <c r="DL302" s="25">
        <v>0.44197031039136303</v>
      </c>
      <c r="DM302" s="25">
        <v>0.31765276430649858</v>
      </c>
      <c r="DN302" s="25">
        <v>2.6844262295081971</v>
      </c>
      <c r="DO302" s="27">
        <v>2.6844262295081971</v>
      </c>
      <c r="DP302" s="27">
        <v>0.44197031039136303</v>
      </c>
      <c r="DQ302" s="27">
        <v>0.31765276430649858</v>
      </c>
      <c r="DR302" s="27">
        <v>2.6844262295081971</v>
      </c>
      <c r="DS302" s="27">
        <v>2.6844262295081971</v>
      </c>
      <c r="DT302" s="27">
        <v>0.44197031039136303</v>
      </c>
      <c r="DU302" s="27">
        <v>0.31765276430649858</v>
      </c>
      <c r="DV302" s="27">
        <v>2.6844262295081971</v>
      </c>
      <c r="DW302" s="27">
        <v>2.6844262295081971</v>
      </c>
      <c r="DX302" s="27">
        <v>0.44197031039136303</v>
      </c>
      <c r="DY302" s="27">
        <v>0.31765276430649858</v>
      </c>
      <c r="DZ302" s="27">
        <v>2.6844262295081971</v>
      </c>
      <c r="EA302" s="27">
        <v>2.6844262295081971</v>
      </c>
      <c r="EB302" s="27">
        <v>0.44197031039136303</v>
      </c>
      <c r="EC302" s="27">
        <v>0.31765276430649858</v>
      </c>
      <c r="ED302" s="27">
        <v>2.6844262295081971</v>
      </c>
      <c r="EE302" s="27">
        <v>2.6844262295081971</v>
      </c>
      <c r="EF302" s="27">
        <v>0.44197031039136303</v>
      </c>
      <c r="EG302" s="27">
        <v>0.31765276430649858</v>
      </c>
      <c r="EH302" s="27">
        <v>2.6844262295081971</v>
      </c>
      <c r="EI302" s="27">
        <v>2.6844262295081971</v>
      </c>
      <c r="EJ302" s="27">
        <v>0.44197031039136303</v>
      </c>
      <c r="EK302" s="27">
        <v>0.31765276430649858</v>
      </c>
      <c r="EL302" s="27">
        <v>2.6844262295081971</v>
      </c>
      <c r="EM302" s="27">
        <v>2.6844262295081971</v>
      </c>
      <c r="EN302" s="27">
        <v>0.44197031039136303</v>
      </c>
      <c r="EO302" s="27">
        <v>0.31765276430649858</v>
      </c>
      <c r="EP302" s="27">
        <v>2.6844262295081971</v>
      </c>
      <c r="EQ302" s="27">
        <v>2.6844262295081971</v>
      </c>
      <c r="ER302" s="27">
        <v>0.44197031039136303</v>
      </c>
      <c r="ES302" s="27">
        <v>0.31765276430649858</v>
      </c>
      <c r="ET302" s="27">
        <v>2.6844262295081971</v>
      </c>
      <c r="EU302" s="27">
        <v>2.6844262295081971</v>
      </c>
      <c r="EV302" s="27">
        <v>0.44197031039136303</v>
      </c>
      <c r="EW302" s="27">
        <v>0.31765276430649858</v>
      </c>
      <c r="EX302" s="27">
        <v>2.6844262295081971</v>
      </c>
      <c r="EY302" s="27">
        <v>2.6844262295081971</v>
      </c>
      <c r="EZ302" s="27">
        <v>0.44197031039136303</v>
      </c>
      <c r="FA302" s="27">
        <v>0.31765276430649858</v>
      </c>
      <c r="FB302" s="27">
        <v>2.6844262295081971</v>
      </c>
      <c r="FC302" s="27">
        <v>2.6844262295081971</v>
      </c>
      <c r="FD302" s="27">
        <v>0.44197031039136303</v>
      </c>
      <c r="FE302" s="27">
        <v>0.31765276430649858</v>
      </c>
      <c r="FF302" s="27">
        <v>2.6844262295081971</v>
      </c>
      <c r="FG302" s="27">
        <v>2.6844262295081971</v>
      </c>
      <c r="FH302" s="27">
        <v>0.44197031039136303</v>
      </c>
      <c r="FI302" s="27">
        <v>0.31765276430649858</v>
      </c>
      <c r="FJ302" s="27">
        <v>2.6844262295081971</v>
      </c>
      <c r="FK302" s="27">
        <v>2.6844262295081971</v>
      </c>
      <c r="FL302" s="27">
        <v>0.44197031039136303</v>
      </c>
      <c r="FM302" s="27">
        <v>0.31765276430649858</v>
      </c>
      <c r="FN302" s="27">
        <v>2.6844262295081971</v>
      </c>
      <c r="FO302" s="27">
        <v>2.6844262295081971</v>
      </c>
      <c r="FP302" s="27">
        <v>0.44197031039136303</v>
      </c>
      <c r="FQ302" s="27">
        <v>0.31765276430649858</v>
      </c>
      <c r="FR302" s="27">
        <v>2.6844262295081971</v>
      </c>
      <c r="FS302" s="28">
        <v>2.6844262295081971</v>
      </c>
      <c r="FT302" s="28">
        <v>0.44197031039136303</v>
      </c>
      <c r="FU302" s="28">
        <v>0.31765276430649858</v>
      </c>
      <c r="FV302" s="28">
        <v>2.6844262295081971</v>
      </c>
      <c r="FW302" s="28">
        <v>2.6844262295081971</v>
      </c>
      <c r="FX302" s="28">
        <v>0.44197031039136303</v>
      </c>
      <c r="FY302" s="28">
        <v>0.31765276430649858</v>
      </c>
      <c r="FZ302" s="28">
        <v>2.6844262295081971</v>
      </c>
      <c r="GA302" s="28">
        <v>2.6844262295081971</v>
      </c>
      <c r="GB302" s="28">
        <v>0.44197031039136303</v>
      </c>
      <c r="GC302" s="28">
        <v>0.31765276430649858</v>
      </c>
      <c r="GD302" s="28">
        <v>2.6844262295081971</v>
      </c>
      <c r="GE302" s="28">
        <v>2.6844262295081971</v>
      </c>
      <c r="GF302" s="28">
        <v>0.44197031039136303</v>
      </c>
      <c r="GG302" s="28">
        <v>0.31765276430649858</v>
      </c>
      <c r="GH302" s="28">
        <v>2.6844262295081971</v>
      </c>
      <c r="GI302" s="28">
        <v>2.6844262295081971</v>
      </c>
      <c r="GJ302" s="28">
        <v>0.44197031039136303</v>
      </c>
      <c r="GK302" s="28">
        <v>0.31765276430649858</v>
      </c>
      <c r="GL302" s="28">
        <v>2.6844262295081971</v>
      </c>
      <c r="GM302" s="28">
        <v>2.6844262295081971</v>
      </c>
      <c r="GN302" s="28">
        <v>0.44197031039136303</v>
      </c>
      <c r="GO302" s="28">
        <v>0.31765276430649858</v>
      </c>
      <c r="GP302" s="28">
        <v>2.6844262295081971</v>
      </c>
      <c r="GQ302" s="28">
        <v>2.6844262295081971</v>
      </c>
      <c r="GR302" s="28">
        <v>0.44197031039136303</v>
      </c>
      <c r="GS302" s="28">
        <v>0.31765276430649858</v>
      </c>
      <c r="GT302" s="28">
        <v>2.6844262295081971</v>
      </c>
      <c r="GU302" s="28">
        <v>2.6844262295081971</v>
      </c>
      <c r="GV302" s="28">
        <v>0.44197031039136303</v>
      </c>
      <c r="GW302" s="28">
        <v>0.31765276430649858</v>
      </c>
      <c r="GX302" s="28">
        <v>2.6844262295081971</v>
      </c>
      <c r="GY302" s="28">
        <v>2.6844262295081971</v>
      </c>
      <c r="GZ302" s="28">
        <v>0.44197031039136303</v>
      </c>
      <c r="HA302" s="28">
        <v>0.31765276430649858</v>
      </c>
      <c r="HB302" s="28">
        <v>2.6844262295081971</v>
      </c>
      <c r="HC302" s="28">
        <v>2.6844262295081971</v>
      </c>
      <c r="HD302" s="28">
        <v>0.44197031039136303</v>
      </c>
      <c r="HE302" s="28">
        <v>0.31765276430649858</v>
      </c>
      <c r="HF302" s="28">
        <v>2.6844262295081971</v>
      </c>
      <c r="HG302" s="28">
        <v>2.6844262295081971</v>
      </c>
      <c r="HH302" s="28">
        <v>0.44197031039136303</v>
      </c>
      <c r="HI302" s="28">
        <v>0.31765276430649858</v>
      </c>
      <c r="HJ302" s="28">
        <v>2.6844262295081971</v>
      </c>
      <c r="HK302" s="28">
        <v>2.6844262295081971</v>
      </c>
      <c r="HL302" s="28">
        <v>0.44197031039136303</v>
      </c>
      <c r="HM302" s="28">
        <v>0.31765276430649858</v>
      </c>
      <c r="HN302" s="28">
        <v>2.6844262295081971</v>
      </c>
      <c r="HO302" s="28">
        <v>2.6844262295081971</v>
      </c>
      <c r="HP302" s="28">
        <v>0.44197031039136303</v>
      </c>
      <c r="HQ302" s="28">
        <v>0.31765276430649858</v>
      </c>
      <c r="HR302" s="28">
        <v>2.6844262295081971</v>
      </c>
      <c r="HS302" s="28">
        <v>2.6844262295081971</v>
      </c>
      <c r="HT302" s="28">
        <v>0.44197031039136303</v>
      </c>
      <c r="HU302" s="28">
        <v>0.31765276430649858</v>
      </c>
      <c r="HV302" s="28">
        <v>2.6844262295081971</v>
      </c>
      <c r="HW302" s="29">
        <v>2.6844262295081971</v>
      </c>
      <c r="HX302" s="29">
        <v>0.44197031039136303</v>
      </c>
      <c r="HY302" s="29">
        <v>0.31765276430649858</v>
      </c>
      <c r="HZ302" s="29">
        <v>2.6844262295081971</v>
      </c>
      <c r="IA302" s="29">
        <v>2.6844262295081971</v>
      </c>
      <c r="IB302" s="29">
        <v>0.44197031039136303</v>
      </c>
      <c r="IC302" s="29">
        <v>0.31765276430649858</v>
      </c>
      <c r="ID302" s="29">
        <v>2.6844262295081971</v>
      </c>
      <c r="IE302" s="29">
        <v>2.6844262295081971</v>
      </c>
      <c r="IF302" s="29">
        <v>0.44197031039136303</v>
      </c>
      <c r="IG302" s="29">
        <v>0.31765276430649858</v>
      </c>
      <c r="IH302" s="29">
        <v>2.6844262295081971</v>
      </c>
      <c r="II302" s="29">
        <v>2.6844262295081971</v>
      </c>
      <c r="IJ302" s="29">
        <v>0.44197031039136303</v>
      </c>
      <c r="IK302" s="29">
        <v>0.31765276430649858</v>
      </c>
      <c r="IL302" s="29">
        <v>2.6844262295081971</v>
      </c>
      <c r="IM302" s="29">
        <v>2.6844262295081971</v>
      </c>
      <c r="IN302" s="29">
        <v>0.44197031039136303</v>
      </c>
      <c r="IO302" s="29">
        <v>0.31765276430649858</v>
      </c>
      <c r="IP302" s="29">
        <v>2.6844262295081971</v>
      </c>
      <c r="IQ302" s="29">
        <v>2.6844262295081971</v>
      </c>
      <c r="IR302" s="29">
        <v>0.44197031039136303</v>
      </c>
      <c r="IS302" s="29">
        <v>0.31765276430649858</v>
      </c>
      <c r="IT302" s="29">
        <v>2.6844262295081971</v>
      </c>
      <c r="IU302" s="29">
        <v>2.6844262295081971</v>
      </c>
      <c r="IV302" s="29">
        <v>0.44197031039136303</v>
      </c>
      <c r="IW302" s="29">
        <v>0.31765276430649858</v>
      </c>
      <c r="IX302" s="29">
        <v>2.6844262295081971</v>
      </c>
      <c r="IY302" s="29">
        <v>2.6844262295081971</v>
      </c>
      <c r="IZ302" s="29">
        <v>0.44197031039136303</v>
      </c>
      <c r="JA302" s="29">
        <v>0.31765276430649858</v>
      </c>
      <c r="JB302" s="29">
        <v>2.6844262295081971</v>
      </c>
      <c r="JC302" s="29">
        <v>2.6844262295081971</v>
      </c>
      <c r="JD302" s="29">
        <v>0.44197031039136303</v>
      </c>
      <c r="JE302" s="29">
        <v>0.31765276430649858</v>
      </c>
      <c r="JF302" s="29">
        <v>2.6844262295081971</v>
      </c>
      <c r="JG302" s="29">
        <v>2.6844262295081971</v>
      </c>
      <c r="JH302" s="29">
        <v>0.44197031039136303</v>
      </c>
      <c r="JI302" s="29">
        <v>0.31765276430649858</v>
      </c>
      <c r="JJ302" s="29">
        <v>2.6844262295081971</v>
      </c>
      <c r="JK302" s="29">
        <v>2.6844262295081971</v>
      </c>
      <c r="JL302" s="29">
        <v>0.44197031039136303</v>
      </c>
      <c r="JM302" s="29">
        <v>0.31765276430649858</v>
      </c>
      <c r="JN302" s="29">
        <v>2.6844262295081971</v>
      </c>
      <c r="JO302" s="29">
        <v>2.6844262295081971</v>
      </c>
      <c r="JP302" s="29">
        <v>0.44197031039136303</v>
      </c>
      <c r="JQ302" s="29">
        <v>0.31765276430649858</v>
      </c>
      <c r="JR302" s="29">
        <v>2.6844262295081971</v>
      </c>
      <c r="JS302" s="29">
        <v>2.6844262295081971</v>
      </c>
      <c r="JT302" s="29">
        <v>0.44197031039136303</v>
      </c>
      <c r="JU302" s="29">
        <v>0.31765276430649858</v>
      </c>
      <c r="JV302" s="29">
        <v>2.6844262295081971</v>
      </c>
      <c r="JW302" s="29">
        <v>2.6844262295081971</v>
      </c>
      <c r="JX302" s="29">
        <v>0.44197031039136303</v>
      </c>
      <c r="JY302" s="29">
        <v>0.31765276430649858</v>
      </c>
      <c r="JZ302" s="29">
        <v>2.6844262295081971</v>
      </c>
    </row>
    <row r="303" spans="1:286" ht="15" thickBot="1" x14ac:dyDescent="0.4">
      <c r="A303" s="2"/>
      <c r="B303" s="74" t="s">
        <v>764</v>
      </c>
      <c r="C303" s="74" t="s">
        <v>536</v>
      </c>
      <c r="D303" s="74" t="s">
        <v>850</v>
      </c>
      <c r="E303" s="87">
        <v>311307</v>
      </c>
      <c r="F303" s="84">
        <v>553464</v>
      </c>
      <c r="G303" s="22">
        <v>36.285256931894743</v>
      </c>
      <c r="H303" s="22">
        <v>21.099190283400809</v>
      </c>
      <c r="I303" s="22">
        <v>15.164403491755577</v>
      </c>
      <c r="J303" s="22">
        <v>36.285256931894743</v>
      </c>
      <c r="K303" s="22">
        <v>36.279791828894737</v>
      </c>
      <c r="L303" s="22">
        <v>21.072052637809751</v>
      </c>
      <c r="M303" s="22">
        <v>15.14489913153931</v>
      </c>
      <c r="N303" s="22">
        <v>36.279791828894737</v>
      </c>
      <c r="O303" s="22">
        <v>36.353464450894741</v>
      </c>
      <c r="P303" s="22">
        <v>21.054739833552869</v>
      </c>
      <c r="Q303" s="22">
        <v>15.13245607823732</v>
      </c>
      <c r="R303" s="22">
        <v>36.353464450894741</v>
      </c>
      <c r="S303" s="22">
        <v>36.419904932894738</v>
      </c>
      <c r="T303" s="22">
        <v>20.995753926266776</v>
      </c>
      <c r="U303" s="22">
        <v>15.090061745260602</v>
      </c>
      <c r="V303" s="22">
        <v>36.419904932894738</v>
      </c>
      <c r="W303" s="22">
        <v>36.463987820894737</v>
      </c>
      <c r="X303" s="22">
        <v>20.952853409182289</v>
      </c>
      <c r="Y303" s="22">
        <v>15.059228298937029</v>
      </c>
      <c r="Z303" s="22">
        <v>36.463987820894737</v>
      </c>
      <c r="AA303" s="22">
        <v>36.509127104894738</v>
      </c>
      <c r="AB303" s="22">
        <v>20.886080978797906</v>
      </c>
      <c r="AC303" s="22">
        <v>15.011237638495878</v>
      </c>
      <c r="AD303" s="22">
        <v>36.509127104894738</v>
      </c>
      <c r="AE303" s="22">
        <v>36.558040655894743</v>
      </c>
      <c r="AF303" s="22">
        <v>20.825441932761709</v>
      </c>
      <c r="AG303" s="22">
        <v>14.967655162149786</v>
      </c>
      <c r="AH303" s="22">
        <v>36.558040655894743</v>
      </c>
      <c r="AI303" s="22">
        <v>36.613674312894737</v>
      </c>
      <c r="AJ303" s="22">
        <v>20.779471037575039</v>
      </c>
      <c r="AK303" s="22">
        <v>14.934614974629588</v>
      </c>
      <c r="AL303" s="22">
        <v>36.613674312894737</v>
      </c>
      <c r="AM303" s="22">
        <v>36.674402422894737</v>
      </c>
      <c r="AN303" s="22">
        <v>20.713120645957396</v>
      </c>
      <c r="AO303" s="22">
        <v>14.886927641759877</v>
      </c>
      <c r="AP303" s="22">
        <v>36.674402422894737</v>
      </c>
      <c r="AQ303" s="22">
        <v>36.746543537894738</v>
      </c>
      <c r="AR303" s="22">
        <v>20.588637639407391</v>
      </c>
      <c r="AS303" s="22">
        <v>14.797459253929075</v>
      </c>
      <c r="AT303" s="22">
        <v>36.746543537894738</v>
      </c>
      <c r="AU303" s="22">
        <v>37.03755940189474</v>
      </c>
      <c r="AV303" s="22">
        <v>20.233150147358767</v>
      </c>
      <c r="AW303" s="22">
        <v>14.541963393979483</v>
      </c>
      <c r="AX303" s="22">
        <v>37.03755940189474</v>
      </c>
      <c r="AY303" s="22">
        <v>37.286222466894742</v>
      </c>
      <c r="AZ303" s="22">
        <v>20.038564474391574</v>
      </c>
      <c r="BA303" s="22">
        <v>14.402110839499667</v>
      </c>
      <c r="BB303" s="22">
        <v>37.286222466894742</v>
      </c>
      <c r="BC303" s="22">
        <v>37.433433151894739</v>
      </c>
      <c r="BD303" s="22">
        <v>20.261695817481691</v>
      </c>
      <c r="BE303" s="22">
        <v>14.562479729150276</v>
      </c>
      <c r="BF303" s="22">
        <v>37.433433151894739</v>
      </c>
      <c r="BG303" s="22">
        <v>37.534468337894737</v>
      </c>
      <c r="BH303" s="22">
        <v>20.515696808357927</v>
      </c>
      <c r="BI303" s="22">
        <v>14.745035242476453</v>
      </c>
      <c r="BJ303" s="22">
        <v>37.534468337894737</v>
      </c>
      <c r="BK303" s="25">
        <v>36.285215128894741</v>
      </c>
      <c r="BL303" s="25">
        <v>21.099190283400809</v>
      </c>
      <c r="BM303" s="25">
        <v>15.164403491755577</v>
      </c>
      <c r="BN303" s="25">
        <v>36.285215128894741</v>
      </c>
      <c r="BO303" s="25">
        <v>36.271231013894742</v>
      </c>
      <c r="BP303" s="25">
        <v>21.094420458401334</v>
      </c>
      <c r="BQ303" s="25">
        <v>15.160975324612405</v>
      </c>
      <c r="BR303" s="25">
        <v>36.271231013894742</v>
      </c>
      <c r="BS303" s="25">
        <v>36.317857716894743</v>
      </c>
      <c r="BT303" s="25">
        <v>21.093364177710882</v>
      </c>
      <c r="BU303" s="25">
        <v>15.160216154882409</v>
      </c>
      <c r="BV303" s="25">
        <v>36.317857716894743</v>
      </c>
      <c r="BW303" s="25">
        <v>36.348249917894741</v>
      </c>
      <c r="BX303" s="25">
        <v>21.06497341378655</v>
      </c>
      <c r="BY303" s="25">
        <v>15.139811153846589</v>
      </c>
      <c r="BZ303" s="25">
        <v>36.348249917894741</v>
      </c>
      <c r="CA303" s="25">
        <v>36.37531679989474</v>
      </c>
      <c r="CB303" s="25">
        <v>21.060159423740782</v>
      </c>
      <c r="CC303" s="25">
        <v>15.136351244415053</v>
      </c>
      <c r="CD303" s="25">
        <v>36.37531679989474</v>
      </c>
      <c r="CE303" s="25">
        <v>36.400856522894742</v>
      </c>
      <c r="CF303" s="25">
        <v>21.026323477650784</v>
      </c>
      <c r="CG303" s="25">
        <v>15.112032683743193</v>
      </c>
      <c r="CH303" s="25">
        <v>36.400856522894742</v>
      </c>
      <c r="CI303" s="25">
        <v>36.438890399894738</v>
      </c>
      <c r="CJ303" s="25">
        <v>20.99022223272809</v>
      </c>
      <c r="CK303" s="25">
        <v>15.086086008197396</v>
      </c>
      <c r="CL303" s="25">
        <v>36.438890399894738</v>
      </c>
      <c r="CM303" s="25">
        <v>36.491909498894742</v>
      </c>
      <c r="CN303" s="25">
        <v>20.959866124243792</v>
      </c>
      <c r="CO303" s="25">
        <v>15.064268475329438</v>
      </c>
      <c r="CP303" s="25">
        <v>36.491909498894742</v>
      </c>
      <c r="CQ303" s="25">
        <v>36.559289788894738</v>
      </c>
      <c r="CR303" s="25">
        <v>20.899904713062167</v>
      </c>
      <c r="CS303" s="25">
        <v>15.021173028495699</v>
      </c>
      <c r="CT303" s="25">
        <v>36.559289788894738</v>
      </c>
      <c r="CU303" s="25">
        <v>36.639291131894737</v>
      </c>
      <c r="CV303" s="25">
        <v>20.826347828463838</v>
      </c>
      <c r="CW303" s="25">
        <v>14.968306247227648</v>
      </c>
      <c r="CX303" s="25">
        <v>36.639291131894737</v>
      </c>
      <c r="CY303" s="25">
        <v>36.745061233894738</v>
      </c>
      <c r="CZ303" s="25">
        <v>20.686392477186903</v>
      </c>
      <c r="DA303" s="25">
        <v>14.86771758059699</v>
      </c>
      <c r="DB303" s="25">
        <v>36.745061233894738</v>
      </c>
      <c r="DC303" s="25">
        <v>36.837790248894741</v>
      </c>
      <c r="DD303" s="25">
        <v>20.567299589651881</v>
      </c>
      <c r="DE303" s="25">
        <v>14.782123177431664</v>
      </c>
      <c r="DF303" s="25">
        <v>36.837790248894741</v>
      </c>
      <c r="DG303" s="25">
        <v>36.907225599894737</v>
      </c>
      <c r="DH303" s="25">
        <v>20.806456995740344</v>
      </c>
      <c r="DI303" s="25">
        <v>14.954010314106302</v>
      </c>
      <c r="DJ303" s="25">
        <v>36.907225599894737</v>
      </c>
      <c r="DK303" s="25">
        <v>36.951237778894736</v>
      </c>
      <c r="DL303" s="25">
        <v>21.163432023652184</v>
      </c>
      <c r="DM303" s="25">
        <v>15.210575295369805</v>
      </c>
      <c r="DN303" s="25">
        <v>36.951237778894736</v>
      </c>
      <c r="DO303" s="27">
        <v>36.285256931894743</v>
      </c>
      <c r="DP303" s="27">
        <v>21.099190283400809</v>
      </c>
      <c r="DQ303" s="27">
        <v>15.164403491755577</v>
      </c>
      <c r="DR303" s="27">
        <v>36.285256931894743</v>
      </c>
      <c r="DS303" s="27">
        <v>36.279631630894741</v>
      </c>
      <c r="DT303" s="27">
        <v>21.072089052496946</v>
      </c>
      <c r="DU303" s="27">
        <v>15.144925303491986</v>
      </c>
      <c r="DV303" s="27">
        <v>36.279631630894741</v>
      </c>
      <c r="DW303" s="27">
        <v>36.35428910489474</v>
      </c>
      <c r="DX303" s="27">
        <v>21.054735062263152</v>
      </c>
      <c r="DY303" s="27">
        <v>15.132452649017457</v>
      </c>
      <c r="DZ303" s="27">
        <v>36.35428910489474</v>
      </c>
      <c r="EA303" s="27">
        <v>36.420036582894738</v>
      </c>
      <c r="EB303" s="27">
        <v>20.995738121236062</v>
      </c>
      <c r="EC303" s="27">
        <v>15.090050385873834</v>
      </c>
      <c r="ED303" s="27">
        <v>36.420036582894738</v>
      </c>
      <c r="EE303" s="27">
        <v>36.464019132894741</v>
      </c>
      <c r="EF303" s="27">
        <v>20.952832593573515</v>
      </c>
      <c r="EG303" s="27">
        <v>15.059213338349153</v>
      </c>
      <c r="EH303" s="27">
        <v>36.464019132894741</v>
      </c>
      <c r="EI303" s="27">
        <v>36.509520132894743</v>
      </c>
      <c r="EJ303" s="27">
        <v>20.886015406019414</v>
      </c>
      <c r="EK303" s="27">
        <v>15.011190510048872</v>
      </c>
      <c r="EL303" s="27">
        <v>36.509520132894743</v>
      </c>
      <c r="EM303" s="27">
        <v>36.559284507894738</v>
      </c>
      <c r="EN303" s="27">
        <v>20.793343000011131</v>
      </c>
      <c r="EO303" s="27">
        <v>14.9445850271661</v>
      </c>
      <c r="EP303" s="27">
        <v>36.559284507894738</v>
      </c>
      <c r="EQ303" s="27">
        <v>36.614995358894738</v>
      </c>
      <c r="ER303" s="27">
        <v>20.758342381464516</v>
      </c>
      <c r="ES303" s="27">
        <v>14.919429393467709</v>
      </c>
      <c r="ET303" s="27">
        <v>36.614995358894738</v>
      </c>
      <c r="EU303" s="27">
        <v>36.67467430589474</v>
      </c>
      <c r="EV303" s="27">
        <v>20.69644298603097</v>
      </c>
      <c r="EW303" s="27">
        <v>14.874941079193938</v>
      </c>
      <c r="EX303" s="27">
        <v>36.67467430589474</v>
      </c>
      <c r="EY303" s="27">
        <v>36.741566749894737</v>
      </c>
      <c r="EZ303" s="27">
        <v>20.580044809728498</v>
      </c>
      <c r="FA303" s="27">
        <v>14.791283418049289</v>
      </c>
      <c r="FB303" s="27">
        <v>36.741566749894737</v>
      </c>
      <c r="FC303" s="27">
        <v>36.998677576894742</v>
      </c>
      <c r="FD303" s="27">
        <v>20.217690769720104</v>
      </c>
      <c r="FE303" s="27">
        <v>14.530852434881277</v>
      </c>
      <c r="FF303" s="27">
        <v>36.998677576894742</v>
      </c>
      <c r="FG303" s="27">
        <v>37.183694367894738</v>
      </c>
      <c r="FH303" s="27">
        <v>20.032758227701684</v>
      </c>
      <c r="FI303" s="27">
        <v>14.397937775680845</v>
      </c>
      <c r="FJ303" s="27">
        <v>37.183694367894738</v>
      </c>
      <c r="FK303" s="27">
        <v>37.295712909894739</v>
      </c>
      <c r="FL303" s="27">
        <v>20.272068078178847</v>
      </c>
      <c r="FM303" s="27">
        <v>14.569934477139212</v>
      </c>
      <c r="FN303" s="27">
        <v>37.295712909894739</v>
      </c>
      <c r="FO303" s="27">
        <v>37.353542482894738</v>
      </c>
      <c r="FP303" s="27">
        <v>20.548323946256296</v>
      </c>
      <c r="FQ303" s="27">
        <v>14.768485008900017</v>
      </c>
      <c r="FR303" s="27">
        <v>37.353542482894738</v>
      </c>
      <c r="FS303" s="28">
        <v>36.285317873894741</v>
      </c>
      <c r="FT303" s="28">
        <v>21.099190283400809</v>
      </c>
      <c r="FU303" s="28">
        <v>15.164403491755577</v>
      </c>
      <c r="FV303" s="28">
        <v>36.285317873894741</v>
      </c>
      <c r="FW303" s="28">
        <v>36.276831858894738</v>
      </c>
      <c r="FX303" s="28">
        <v>21.069066892375176</v>
      </c>
      <c r="FY303" s="28">
        <v>15.142753217507281</v>
      </c>
      <c r="FZ303" s="28">
        <v>36.276831858894738</v>
      </c>
      <c r="GA303" s="28">
        <v>36.350851798894737</v>
      </c>
      <c r="GB303" s="28">
        <v>21.034651175153925</v>
      </c>
      <c r="GC303" s="28">
        <v>15.118017963907915</v>
      </c>
      <c r="GD303" s="28">
        <v>36.350851798894737</v>
      </c>
      <c r="GE303" s="28">
        <v>36.419196665894738</v>
      </c>
      <c r="GF303" s="28">
        <v>20.938870614866392</v>
      </c>
      <c r="GG303" s="28">
        <v>15.049178589346264</v>
      </c>
      <c r="GH303" s="28">
        <v>36.419196665894738</v>
      </c>
      <c r="GI303" s="28">
        <v>36.472444766894739</v>
      </c>
      <c r="GJ303" s="28">
        <v>20.879005699303036</v>
      </c>
      <c r="GK303" s="28">
        <v>15.006152495813337</v>
      </c>
      <c r="GL303" s="28">
        <v>36.472444766894739</v>
      </c>
      <c r="GM303" s="28">
        <v>36.532955486894743</v>
      </c>
      <c r="GN303" s="28">
        <v>20.791798776027299</v>
      </c>
      <c r="GO303" s="28">
        <v>14.943475162983734</v>
      </c>
      <c r="GP303" s="28">
        <v>36.532955486894743</v>
      </c>
      <c r="GQ303" s="28">
        <v>36.602868171894741</v>
      </c>
      <c r="GR303" s="28">
        <v>20.70818653824816</v>
      </c>
      <c r="GS303" s="28">
        <v>14.883381401398534</v>
      </c>
      <c r="GT303" s="28">
        <v>36.602868171894741</v>
      </c>
      <c r="GU303" s="28">
        <v>36.685851807894743</v>
      </c>
      <c r="GV303" s="28">
        <v>20.639323893563851</v>
      </c>
      <c r="GW303" s="28">
        <v>14.833888462784495</v>
      </c>
      <c r="GX303" s="28">
        <v>36.685851807894743</v>
      </c>
      <c r="GY303" s="28">
        <v>36.778605586894741</v>
      </c>
      <c r="GZ303" s="28">
        <v>20.547710818504754</v>
      </c>
      <c r="HA303" s="28">
        <v>14.768044341912731</v>
      </c>
      <c r="HB303" s="28">
        <v>36.778605586894741</v>
      </c>
      <c r="HC303" s="28">
        <v>36.888040237894742</v>
      </c>
      <c r="HD303" s="28">
        <v>20.406478966675206</v>
      </c>
      <c r="HE303" s="28">
        <v>14.666538229201096</v>
      </c>
      <c r="HF303" s="28">
        <v>36.888040237894742</v>
      </c>
      <c r="HG303" s="28">
        <v>37.320647693894742</v>
      </c>
      <c r="HH303" s="28">
        <v>19.956425444039127</v>
      </c>
      <c r="HI303" s="28">
        <v>14.343075901098926</v>
      </c>
      <c r="HJ303" s="28">
        <v>37.320647693894742</v>
      </c>
      <c r="HK303" s="28">
        <v>37.685631614894739</v>
      </c>
      <c r="HL303" s="28">
        <v>19.366232428036444</v>
      </c>
      <c r="HM303" s="28">
        <v>13.918892559820566</v>
      </c>
      <c r="HN303" s="28">
        <v>37.685631614894739</v>
      </c>
      <c r="HO303" s="28">
        <v>37.86150090889474</v>
      </c>
      <c r="HP303" s="28">
        <v>19.094415088623915</v>
      </c>
      <c r="HQ303" s="28">
        <v>13.723532086004191</v>
      </c>
      <c r="HR303" s="28">
        <v>37.116657488225414</v>
      </c>
      <c r="HS303" s="28">
        <v>37.907651159894741</v>
      </c>
      <c r="HT303" s="28">
        <v>18.845671297383596</v>
      </c>
      <c r="HU303" s="28">
        <v>13.54475502556862</v>
      </c>
      <c r="HV303" s="28">
        <v>36.393612086878967</v>
      </c>
      <c r="HW303" s="29">
        <v>36.285317873894741</v>
      </c>
      <c r="HX303" s="29">
        <v>21.099190283400809</v>
      </c>
      <c r="HY303" s="29">
        <v>15.164403491755577</v>
      </c>
      <c r="HZ303" s="29">
        <v>36.285317873894741</v>
      </c>
      <c r="IA303" s="29">
        <v>36.268219705894737</v>
      </c>
      <c r="IB303" s="29">
        <v>21.074584579960142</v>
      </c>
      <c r="IC303" s="29">
        <v>15.146718888215778</v>
      </c>
      <c r="ID303" s="29">
        <v>36.268219705894737</v>
      </c>
      <c r="IE303" s="29">
        <v>36.366780161894738</v>
      </c>
      <c r="IF303" s="29">
        <v>21.054235963216918</v>
      </c>
      <c r="IG303" s="29">
        <v>15.132093936705855</v>
      </c>
      <c r="IH303" s="29">
        <v>36.366780161894738</v>
      </c>
      <c r="II303" s="29">
        <v>36.415061487894739</v>
      </c>
      <c r="IJ303" s="29">
        <v>20.990171685756867</v>
      </c>
      <c r="IK303" s="29">
        <v>15.086049679093927</v>
      </c>
      <c r="IL303" s="29">
        <v>36.415061487894739</v>
      </c>
      <c r="IM303" s="29">
        <v>36.46335285589474</v>
      </c>
      <c r="IN303" s="29">
        <v>20.93598171444982</v>
      </c>
      <c r="IO303" s="29">
        <v>15.047102279735517</v>
      </c>
      <c r="IP303" s="29">
        <v>36.46335285589474</v>
      </c>
      <c r="IQ303" s="29">
        <v>36.51752835189474</v>
      </c>
      <c r="IR303" s="29">
        <v>20.262119675775807</v>
      </c>
      <c r="IS303" s="29">
        <v>14.562784364451865</v>
      </c>
      <c r="IT303" s="29">
        <v>36.51752835189474</v>
      </c>
      <c r="IU303" s="29">
        <v>36.585940560894741</v>
      </c>
      <c r="IV303" s="29">
        <v>20.201870763955117</v>
      </c>
      <c r="IW303" s="29">
        <v>14.519482285248053</v>
      </c>
      <c r="IX303" s="29">
        <v>36.585940560894741</v>
      </c>
      <c r="IY303" s="29">
        <v>36.666174694894742</v>
      </c>
      <c r="IZ303" s="29">
        <v>20.238579624387796</v>
      </c>
      <c r="JA303" s="29">
        <v>14.545865666024595</v>
      </c>
      <c r="JB303" s="29">
        <v>36.666174694894742</v>
      </c>
      <c r="JC303" s="29">
        <v>36.756988288894739</v>
      </c>
      <c r="JD303" s="29">
        <v>20.287329064662551</v>
      </c>
      <c r="JE303" s="29">
        <v>14.580902848608101</v>
      </c>
      <c r="JF303" s="29">
        <v>36.756988288894739</v>
      </c>
      <c r="JG303" s="29">
        <v>36.86823128289474</v>
      </c>
      <c r="JH303" s="29">
        <v>20.290719273783484</v>
      </c>
      <c r="JI303" s="29">
        <v>14.583339458655251</v>
      </c>
      <c r="JJ303" s="29">
        <v>36.86823128289474</v>
      </c>
      <c r="JK303" s="29">
        <v>37.296839997894743</v>
      </c>
      <c r="JL303" s="29">
        <v>19.647617585293041</v>
      </c>
      <c r="JM303" s="29">
        <v>14.12112961270819</v>
      </c>
      <c r="JN303" s="29">
        <v>37.296839997894743</v>
      </c>
      <c r="JO303" s="29">
        <v>37.571036872894737</v>
      </c>
      <c r="JP303" s="29">
        <v>19.315430466069596</v>
      </c>
      <c r="JQ303" s="29">
        <v>13.88238018948358</v>
      </c>
      <c r="JR303" s="29">
        <v>37.298887608494532</v>
      </c>
      <c r="JS303" s="29">
        <v>37.637629837894742</v>
      </c>
      <c r="JT303" s="29">
        <v>19.35539885981018</v>
      </c>
      <c r="JU303" s="29">
        <v>13.911106261027491</v>
      </c>
      <c r="JV303" s="29">
        <v>36.567543399262796</v>
      </c>
      <c r="JW303" s="29">
        <v>37.580192537894739</v>
      </c>
      <c r="JX303" s="29">
        <v>19.482759924391793</v>
      </c>
      <c r="JY303" s="29">
        <v>14.002643165833481</v>
      </c>
      <c r="JZ303" s="29">
        <v>36.893033483895351</v>
      </c>
    </row>
    <row r="304" spans="1:286" ht="15" thickBot="1" x14ac:dyDescent="0.4">
      <c r="A304" s="2"/>
      <c r="B304" s="74" t="s">
        <v>727</v>
      </c>
      <c r="C304" s="74" t="s">
        <v>727</v>
      </c>
      <c r="D304" s="74" t="s">
        <v>854</v>
      </c>
      <c r="E304" s="87">
        <v>347198</v>
      </c>
      <c r="F304" s="84">
        <v>407434</v>
      </c>
      <c r="G304" s="22">
        <v>12.715573770491813</v>
      </c>
      <c r="H304" s="22">
        <v>2.0935222672064793</v>
      </c>
      <c r="I304" s="22">
        <v>1.5046556741028141</v>
      </c>
      <c r="J304" s="22">
        <v>12.715573770491813</v>
      </c>
      <c r="K304" s="22">
        <v>11.220317736008713</v>
      </c>
      <c r="L304" s="22">
        <v>1.8473397622038639</v>
      </c>
      <c r="M304" s="22">
        <v>1.327719460517035</v>
      </c>
      <c r="N304" s="22">
        <v>11.220317736008713</v>
      </c>
      <c r="O304" s="22">
        <v>2.6844262295081971</v>
      </c>
      <c r="P304" s="22">
        <v>0.44197031039136303</v>
      </c>
      <c r="Q304" s="22">
        <v>0.31765276430649858</v>
      </c>
      <c r="R304" s="22">
        <v>2.6844262295081971</v>
      </c>
      <c r="S304" s="22">
        <v>2.6844262295081971</v>
      </c>
      <c r="T304" s="22">
        <v>0.44197031039136303</v>
      </c>
      <c r="U304" s="22">
        <v>0.31765276430649858</v>
      </c>
      <c r="V304" s="22">
        <v>2.6844262295081971</v>
      </c>
      <c r="W304" s="22">
        <v>2.6844262295081971</v>
      </c>
      <c r="X304" s="22">
        <v>0.44197031039136303</v>
      </c>
      <c r="Y304" s="22">
        <v>0.31765276430649858</v>
      </c>
      <c r="Z304" s="22">
        <v>2.6844262295081971</v>
      </c>
      <c r="AA304" s="22">
        <v>2.6844262295081971</v>
      </c>
      <c r="AB304" s="22">
        <v>0.44197031039136303</v>
      </c>
      <c r="AC304" s="22">
        <v>0.31765276430649858</v>
      </c>
      <c r="AD304" s="22">
        <v>2.6844262295081971</v>
      </c>
      <c r="AE304" s="22">
        <v>2.6844262295081971</v>
      </c>
      <c r="AF304" s="22">
        <v>0.44197031039136303</v>
      </c>
      <c r="AG304" s="22">
        <v>0.31765276430649858</v>
      </c>
      <c r="AH304" s="22">
        <v>2.6844262295081971</v>
      </c>
      <c r="AI304" s="22">
        <v>2.6844262295081971</v>
      </c>
      <c r="AJ304" s="22">
        <v>0.44197031039136303</v>
      </c>
      <c r="AK304" s="22">
        <v>0.31765276430649858</v>
      </c>
      <c r="AL304" s="22">
        <v>2.6844262295081971</v>
      </c>
      <c r="AM304" s="22">
        <v>2.6844262295081971</v>
      </c>
      <c r="AN304" s="22">
        <v>0.44197031039136303</v>
      </c>
      <c r="AO304" s="22">
        <v>0.31765276430649858</v>
      </c>
      <c r="AP304" s="22">
        <v>2.6844262295081971</v>
      </c>
      <c r="AQ304" s="22">
        <v>2.6844262295081971</v>
      </c>
      <c r="AR304" s="22">
        <v>0.44197031039136303</v>
      </c>
      <c r="AS304" s="22">
        <v>0.31765276430649858</v>
      </c>
      <c r="AT304" s="22">
        <v>2.6844262295081971</v>
      </c>
      <c r="AU304" s="22">
        <v>2.6844262295081971</v>
      </c>
      <c r="AV304" s="22">
        <v>0.44197031039136303</v>
      </c>
      <c r="AW304" s="22">
        <v>0.31765276430649858</v>
      </c>
      <c r="AX304" s="22">
        <v>2.6844262295081971</v>
      </c>
      <c r="AY304" s="22">
        <v>2.6844262295081971</v>
      </c>
      <c r="AZ304" s="22">
        <v>0.44197031039136303</v>
      </c>
      <c r="BA304" s="22">
        <v>0.31765276430649858</v>
      </c>
      <c r="BB304" s="22">
        <v>2.6844262295081971</v>
      </c>
      <c r="BC304" s="22">
        <v>10.795879299965915</v>
      </c>
      <c r="BD304" s="22">
        <v>1.7774592099808928</v>
      </c>
      <c r="BE304" s="22">
        <v>1.2774949317127466</v>
      </c>
      <c r="BF304" s="22">
        <v>6.4418240980250872</v>
      </c>
      <c r="BG304" s="22">
        <v>20.401443475075961</v>
      </c>
      <c r="BH304" s="22">
        <v>3.3589421106062982</v>
      </c>
      <c r="BI304" s="22">
        <v>2.4141378311923058</v>
      </c>
      <c r="BJ304" s="22">
        <v>5.8639296127421581</v>
      </c>
      <c r="BK304" s="25">
        <v>12.715573770491844</v>
      </c>
      <c r="BL304" s="25">
        <v>2.0935222672064842</v>
      </c>
      <c r="BM304" s="25">
        <v>1.5046556741028176</v>
      </c>
      <c r="BN304" s="25">
        <v>12.715573770491844</v>
      </c>
      <c r="BO304" s="25">
        <v>11.662578302788338</v>
      </c>
      <c r="BP304" s="25">
        <v>1.9201545923619125</v>
      </c>
      <c r="BQ304" s="25">
        <v>1.3800529126480865</v>
      </c>
      <c r="BR304" s="25">
        <v>11.662578302788338</v>
      </c>
      <c r="BS304" s="25">
        <v>2.6844262295081971</v>
      </c>
      <c r="BT304" s="25">
        <v>0.44197031039136303</v>
      </c>
      <c r="BU304" s="25">
        <v>0.31765276430649858</v>
      </c>
      <c r="BV304" s="25">
        <v>2.6844262295081971</v>
      </c>
      <c r="BW304" s="25">
        <v>2.6844262295081971</v>
      </c>
      <c r="BX304" s="25">
        <v>0.44197031039136303</v>
      </c>
      <c r="BY304" s="25">
        <v>0.31765276430649858</v>
      </c>
      <c r="BZ304" s="25">
        <v>2.6844262295081971</v>
      </c>
      <c r="CA304" s="25">
        <v>2.6844262295081971</v>
      </c>
      <c r="CB304" s="25">
        <v>0.44197031039136303</v>
      </c>
      <c r="CC304" s="25">
        <v>0.31765276430649858</v>
      </c>
      <c r="CD304" s="25">
        <v>2.6844262295081971</v>
      </c>
      <c r="CE304" s="25">
        <v>2.6844262295081971</v>
      </c>
      <c r="CF304" s="25">
        <v>0.44197031039136303</v>
      </c>
      <c r="CG304" s="25">
        <v>0.31765276430649858</v>
      </c>
      <c r="CH304" s="25">
        <v>2.6844262295081971</v>
      </c>
      <c r="CI304" s="25">
        <v>2.6844262295081971</v>
      </c>
      <c r="CJ304" s="25">
        <v>0.44197031039136303</v>
      </c>
      <c r="CK304" s="25">
        <v>0.31765276430649858</v>
      </c>
      <c r="CL304" s="25">
        <v>2.6844262295081971</v>
      </c>
      <c r="CM304" s="25">
        <v>2.6844262295081971</v>
      </c>
      <c r="CN304" s="25">
        <v>0.44197031039136303</v>
      </c>
      <c r="CO304" s="25">
        <v>0.31765276430649858</v>
      </c>
      <c r="CP304" s="25">
        <v>2.6844262295081971</v>
      </c>
      <c r="CQ304" s="25">
        <v>2.6844262295081971</v>
      </c>
      <c r="CR304" s="25">
        <v>0.44197031039136303</v>
      </c>
      <c r="CS304" s="25">
        <v>0.31765276430649858</v>
      </c>
      <c r="CT304" s="25">
        <v>2.6844262295081971</v>
      </c>
      <c r="CU304" s="25">
        <v>2.6844262295081971</v>
      </c>
      <c r="CV304" s="25">
        <v>0.44197031039136303</v>
      </c>
      <c r="CW304" s="25">
        <v>0.31765276430649858</v>
      </c>
      <c r="CX304" s="25">
        <v>2.6844262295081971</v>
      </c>
      <c r="CY304" s="25">
        <v>2.6844262295081971</v>
      </c>
      <c r="CZ304" s="25">
        <v>0.44197031039136303</v>
      </c>
      <c r="DA304" s="25">
        <v>0.31765276430649858</v>
      </c>
      <c r="DB304" s="25">
        <v>2.6844262295081971</v>
      </c>
      <c r="DC304" s="25">
        <v>2.6844262295081971</v>
      </c>
      <c r="DD304" s="25">
        <v>0.44197031039136303</v>
      </c>
      <c r="DE304" s="25">
        <v>0.31765276430649858</v>
      </c>
      <c r="DF304" s="25">
        <v>2.6844262295081971</v>
      </c>
      <c r="DG304" s="25">
        <v>2.6844262295081971</v>
      </c>
      <c r="DH304" s="25">
        <v>0.44197031039136303</v>
      </c>
      <c r="DI304" s="25">
        <v>0.31765276430649858</v>
      </c>
      <c r="DJ304" s="25">
        <v>2.6844262295081971</v>
      </c>
      <c r="DK304" s="25">
        <v>2.6844262295081971</v>
      </c>
      <c r="DL304" s="25">
        <v>0.44197031039136303</v>
      </c>
      <c r="DM304" s="25">
        <v>0.31765276430649858</v>
      </c>
      <c r="DN304" s="25">
        <v>2.6844262295081971</v>
      </c>
      <c r="DO304" s="27">
        <v>12.715573770491844</v>
      </c>
      <c r="DP304" s="27">
        <v>2.0935222672064842</v>
      </c>
      <c r="DQ304" s="27">
        <v>1.5046556741028176</v>
      </c>
      <c r="DR304" s="27">
        <v>12.715573770491844</v>
      </c>
      <c r="DS304" s="27">
        <v>11.218000650067019</v>
      </c>
      <c r="DT304" s="27">
        <v>1.8469582716709529</v>
      </c>
      <c r="DU304" s="27">
        <v>1.3274452757596278</v>
      </c>
      <c r="DV304" s="27">
        <v>11.218000650067019</v>
      </c>
      <c r="DW304" s="27">
        <v>2.6844262295081971</v>
      </c>
      <c r="DX304" s="27">
        <v>0.44197031039136303</v>
      </c>
      <c r="DY304" s="27">
        <v>0.31765276430649858</v>
      </c>
      <c r="DZ304" s="27">
        <v>2.6844262295081971</v>
      </c>
      <c r="EA304" s="27">
        <v>2.6844262295081971</v>
      </c>
      <c r="EB304" s="27">
        <v>0.44197031039136303</v>
      </c>
      <c r="EC304" s="27">
        <v>0.31765276430649858</v>
      </c>
      <c r="ED304" s="27">
        <v>2.6844262295081971</v>
      </c>
      <c r="EE304" s="27">
        <v>2.6844262295081971</v>
      </c>
      <c r="EF304" s="27">
        <v>0.44197031039136303</v>
      </c>
      <c r="EG304" s="27">
        <v>0.31765276430649858</v>
      </c>
      <c r="EH304" s="27">
        <v>2.6844262295081971</v>
      </c>
      <c r="EI304" s="27">
        <v>2.6844262295081971</v>
      </c>
      <c r="EJ304" s="27">
        <v>0.44197031039136303</v>
      </c>
      <c r="EK304" s="27">
        <v>0.31765276430649858</v>
      </c>
      <c r="EL304" s="27">
        <v>2.6844262295081971</v>
      </c>
      <c r="EM304" s="27">
        <v>2.6844262295081971</v>
      </c>
      <c r="EN304" s="27">
        <v>0.44197031039136303</v>
      </c>
      <c r="EO304" s="27">
        <v>0.31765276430649858</v>
      </c>
      <c r="EP304" s="27">
        <v>2.6844262295081971</v>
      </c>
      <c r="EQ304" s="27">
        <v>2.6844262295081971</v>
      </c>
      <c r="ER304" s="27">
        <v>0.44197031039136303</v>
      </c>
      <c r="ES304" s="27">
        <v>0.31765276430649858</v>
      </c>
      <c r="ET304" s="27">
        <v>2.6844262295081971</v>
      </c>
      <c r="EU304" s="27">
        <v>2.6844262295081971</v>
      </c>
      <c r="EV304" s="27">
        <v>0.44197031039136303</v>
      </c>
      <c r="EW304" s="27">
        <v>0.31765276430649858</v>
      </c>
      <c r="EX304" s="27">
        <v>2.6844262295081971</v>
      </c>
      <c r="EY304" s="27">
        <v>2.6844262295081971</v>
      </c>
      <c r="EZ304" s="27">
        <v>0.44197031039136303</v>
      </c>
      <c r="FA304" s="27">
        <v>0.31765276430649858</v>
      </c>
      <c r="FB304" s="27">
        <v>2.6844262295081971</v>
      </c>
      <c r="FC304" s="27">
        <v>2.6844262295081971</v>
      </c>
      <c r="FD304" s="27">
        <v>0.44197031039136303</v>
      </c>
      <c r="FE304" s="27">
        <v>0.31765276430649858</v>
      </c>
      <c r="FF304" s="27">
        <v>2.6844262295081971</v>
      </c>
      <c r="FG304" s="27">
        <v>2.6844262295081971</v>
      </c>
      <c r="FH304" s="27">
        <v>0.44197031039136303</v>
      </c>
      <c r="FI304" s="27">
        <v>0.31765276430649858</v>
      </c>
      <c r="FJ304" s="27">
        <v>2.6844262295081971</v>
      </c>
      <c r="FK304" s="27">
        <v>11.759418300513799</v>
      </c>
      <c r="FL304" s="27">
        <v>1.9360985595987632</v>
      </c>
      <c r="FM304" s="27">
        <v>1.3915121558318948</v>
      </c>
      <c r="FN304" s="27">
        <v>7.2160732307202373</v>
      </c>
      <c r="FO304" s="27">
        <v>21.868649676766204</v>
      </c>
      <c r="FP304" s="27">
        <v>3.6005064245148137</v>
      </c>
      <c r="FQ304" s="27">
        <v>2.5877548599083191</v>
      </c>
      <c r="FR304" s="27">
        <v>6.9865506798521508</v>
      </c>
      <c r="FS304" s="28">
        <v>12.715573770491813</v>
      </c>
      <c r="FT304" s="28">
        <v>2.0935222672064793</v>
      </c>
      <c r="FU304" s="28">
        <v>1.5046556741028141</v>
      </c>
      <c r="FV304" s="28">
        <v>12.715573770491813</v>
      </c>
      <c r="FW304" s="28">
        <v>8.3997886037760132</v>
      </c>
      <c r="FX304" s="28">
        <v>1.3829611466405851</v>
      </c>
      <c r="FY304" s="28">
        <v>0.99396140607242833</v>
      </c>
      <c r="FZ304" s="28">
        <v>8.3997886037760132</v>
      </c>
      <c r="GA304" s="28">
        <v>2.6844262295081971</v>
      </c>
      <c r="GB304" s="28">
        <v>0.44197031039136303</v>
      </c>
      <c r="GC304" s="28">
        <v>0.31765276430649858</v>
      </c>
      <c r="GD304" s="28">
        <v>2.6844262295081971</v>
      </c>
      <c r="GE304" s="28">
        <v>2.6844262295081971</v>
      </c>
      <c r="GF304" s="28">
        <v>0.44197031039136303</v>
      </c>
      <c r="GG304" s="28">
        <v>0.31765276430649858</v>
      </c>
      <c r="GH304" s="28">
        <v>2.6844262295081971</v>
      </c>
      <c r="GI304" s="28">
        <v>2.6844262295081971</v>
      </c>
      <c r="GJ304" s="28">
        <v>0.44197031039136303</v>
      </c>
      <c r="GK304" s="28">
        <v>0.31765276430649858</v>
      </c>
      <c r="GL304" s="28">
        <v>2.6844262295081971</v>
      </c>
      <c r="GM304" s="28">
        <v>2.6844262295081971</v>
      </c>
      <c r="GN304" s="28">
        <v>0.44197031039136303</v>
      </c>
      <c r="GO304" s="28">
        <v>0.31765276430649858</v>
      </c>
      <c r="GP304" s="28">
        <v>2.6844262295081971</v>
      </c>
      <c r="GQ304" s="28">
        <v>-0.13445756530809186</v>
      </c>
      <c r="GR304" s="28">
        <v>-5.1034988292122462E-2</v>
      </c>
      <c r="GS304" s="28">
        <v>-4.1700557033921136E-2</v>
      </c>
      <c r="GT304" s="28">
        <v>-0.13445756530809186</v>
      </c>
      <c r="GU304" s="28">
        <v>-0.81071812532584886</v>
      </c>
      <c r="GV304" s="28">
        <v>-0.30771782859083319</v>
      </c>
      <c r="GW304" s="28">
        <v>-0.25143544244698296</v>
      </c>
      <c r="GX304" s="28">
        <v>-0.81071812532584886</v>
      </c>
      <c r="GY304" s="28">
        <v>-1.4897097302081419</v>
      </c>
      <c r="GZ304" s="28">
        <v>-0.56543726986002463</v>
      </c>
      <c r="HA304" s="28">
        <v>-0.46201733183393662</v>
      </c>
      <c r="HB304" s="28">
        <v>-1.4897097302081419</v>
      </c>
      <c r="HC304" s="28">
        <v>-2.234361808098297</v>
      </c>
      <c r="HD304" s="28">
        <v>-0.84807893446066762</v>
      </c>
      <c r="HE304" s="28">
        <v>-0.69296310549370643</v>
      </c>
      <c r="HF304" s="28">
        <v>-2.234361808098297</v>
      </c>
      <c r="HG304" s="28">
        <v>-5.0628395829570456</v>
      </c>
      <c r="HH304" s="28">
        <v>-1.921661739516543</v>
      </c>
      <c r="HI304" s="28">
        <v>-1.5701848408375729</v>
      </c>
      <c r="HJ304" s="28">
        <v>-5.0628395829570456</v>
      </c>
      <c r="HK304" s="28">
        <v>-0.78208061967022524</v>
      </c>
      <c r="HL304" s="28">
        <v>-0.29684811841497599</v>
      </c>
      <c r="HM304" s="28">
        <v>-0.24255383035498038</v>
      </c>
      <c r="HN304" s="28">
        <v>-0.78208061967022524</v>
      </c>
      <c r="HO304" s="28">
        <v>2.6844262295081971</v>
      </c>
      <c r="HP304" s="28">
        <v>0.44197031039136303</v>
      </c>
      <c r="HQ304" s="28">
        <v>0.31765276430649858</v>
      </c>
      <c r="HR304" s="28">
        <v>0.18448304406507532</v>
      </c>
      <c r="HS304" s="28">
        <v>2.6844262295081971</v>
      </c>
      <c r="HT304" s="28">
        <v>0.44197031039136303</v>
      </c>
      <c r="HU304" s="28">
        <v>0.31765276430649858</v>
      </c>
      <c r="HV304" s="28">
        <v>-1.9033055313630669</v>
      </c>
      <c r="HW304" s="29">
        <v>12.715573770491813</v>
      </c>
      <c r="HX304" s="29">
        <v>2.0935222672064793</v>
      </c>
      <c r="HY304" s="29">
        <v>1.5046556741028141</v>
      </c>
      <c r="HZ304" s="29">
        <v>12.715573770491813</v>
      </c>
      <c r="IA304" s="29">
        <v>11.264108921705224</v>
      </c>
      <c r="IB304" s="29">
        <v>1.8545496470283904</v>
      </c>
      <c r="IC304" s="29">
        <v>1.3329013467003272</v>
      </c>
      <c r="ID304" s="29">
        <v>11.264108921705224</v>
      </c>
      <c r="IE304" s="29">
        <v>9.8180939975013697</v>
      </c>
      <c r="IF304" s="29">
        <v>1.6164743153780934</v>
      </c>
      <c r="IG304" s="29">
        <v>1.161791918230036</v>
      </c>
      <c r="IH304" s="29">
        <v>9.8180939975013697</v>
      </c>
      <c r="II304" s="29">
        <v>9.0301872151508853</v>
      </c>
      <c r="IJ304" s="29">
        <v>1.4867514713203887</v>
      </c>
      <c r="IK304" s="29">
        <v>1.0685575560120351</v>
      </c>
      <c r="IL304" s="29">
        <v>9.0301872151508853</v>
      </c>
      <c r="IM304" s="29">
        <v>6.9717816387151688</v>
      </c>
      <c r="IN304" s="29">
        <v>1.1478506881555337</v>
      </c>
      <c r="IO304" s="29">
        <v>0.82498289032323047</v>
      </c>
      <c r="IP304" s="29">
        <v>6.9717816387151688</v>
      </c>
      <c r="IQ304" s="29">
        <v>5.1507452665915459</v>
      </c>
      <c r="IR304" s="29">
        <v>0.84803093458052448</v>
      </c>
      <c r="IS304" s="29">
        <v>0.6094965300913372</v>
      </c>
      <c r="IT304" s="29">
        <v>5.1507452665915459</v>
      </c>
      <c r="IU304" s="29">
        <v>3.9060681675813553</v>
      </c>
      <c r="IV304" s="29">
        <v>0.64310434068141076</v>
      </c>
      <c r="IW304" s="29">
        <v>0.46221175212892857</v>
      </c>
      <c r="IX304" s="29">
        <v>3.9060681675813553</v>
      </c>
      <c r="IY304" s="29">
        <v>3.3128117483819843</v>
      </c>
      <c r="IZ304" s="29">
        <v>0.54542919474035367</v>
      </c>
      <c r="JA304" s="29">
        <v>0.3920107015544152</v>
      </c>
      <c r="JB304" s="29">
        <v>3.3128117483819843</v>
      </c>
      <c r="JC304" s="29">
        <v>2.8603728128316197</v>
      </c>
      <c r="JD304" s="29">
        <v>0.47093857377254739</v>
      </c>
      <c r="JE304" s="29">
        <v>0.33847282557270381</v>
      </c>
      <c r="JF304" s="29">
        <v>2.8603728128316197</v>
      </c>
      <c r="JG304" s="29">
        <v>1.9632771484493512</v>
      </c>
      <c r="JH304" s="29">
        <v>0.32323861283511585</v>
      </c>
      <c r="JI304" s="29">
        <v>0.2323179554906119</v>
      </c>
      <c r="JJ304" s="29">
        <v>1.9632771484493512</v>
      </c>
      <c r="JK304" s="29">
        <v>15.100784431509025</v>
      </c>
      <c r="JL304" s="29">
        <v>2.4862290157140365</v>
      </c>
      <c r="JM304" s="29">
        <v>1.786901746502523</v>
      </c>
      <c r="JN304" s="29">
        <v>4.9862439963267882</v>
      </c>
      <c r="JO304" s="29">
        <v>7.2033201376877738</v>
      </c>
      <c r="JP304" s="29">
        <v>1.1859717365693772</v>
      </c>
      <c r="JQ304" s="29">
        <v>0.85238123840728275</v>
      </c>
      <c r="JR304" s="29">
        <v>0.91630647530855924</v>
      </c>
      <c r="JS304" s="29">
        <v>6.2432766544358911</v>
      </c>
      <c r="JT304" s="29">
        <v>1.0279078972215636</v>
      </c>
      <c r="JU304" s="29">
        <v>0.73877764485080377</v>
      </c>
      <c r="JV304" s="29">
        <v>-1.1305971741260343</v>
      </c>
      <c r="JW304" s="29">
        <v>5.5796947892026232</v>
      </c>
      <c r="JX304" s="29">
        <v>0.91865420281068833</v>
      </c>
      <c r="JY304" s="29">
        <v>0.66025486351379259</v>
      </c>
      <c r="JZ304" s="29">
        <v>-0.78246293026915481</v>
      </c>
    </row>
    <row r="305" spans="1:286" ht="15" thickBot="1" x14ac:dyDescent="0.4">
      <c r="A305" s="2"/>
      <c r="B305" s="74" t="s">
        <v>657</v>
      </c>
      <c r="C305" s="74" t="s">
        <v>446</v>
      </c>
      <c r="D305" s="74" t="s">
        <v>850</v>
      </c>
      <c r="E305" s="87">
        <v>342672</v>
      </c>
      <c r="F305" s="84">
        <v>538337</v>
      </c>
      <c r="G305" s="22">
        <v>29.358695577999999</v>
      </c>
      <c r="H305" s="22">
        <v>29.018083670715253</v>
      </c>
      <c r="I305" s="22">
        <v>20.855868089233756</v>
      </c>
      <c r="J305" s="22">
        <v>19.76192278834128</v>
      </c>
      <c r="K305" s="22">
        <v>29.374141946000002</v>
      </c>
      <c r="L305" s="22">
        <v>28.970113175441689</v>
      </c>
      <c r="M305" s="22">
        <v>20.821390749759743</v>
      </c>
      <c r="N305" s="22">
        <v>19.531978061196167</v>
      </c>
      <c r="O305" s="22">
        <v>29.469080956999999</v>
      </c>
      <c r="P305" s="22">
        <v>28.30501914515559</v>
      </c>
      <c r="Q305" s="22">
        <v>20.343374574743251</v>
      </c>
      <c r="R305" s="22">
        <v>19.369309727913826</v>
      </c>
      <c r="S305" s="22">
        <v>29.586851189000001</v>
      </c>
      <c r="T305" s="22">
        <v>27.620242805944933</v>
      </c>
      <c r="U305" s="22">
        <v>19.851212336765467</v>
      </c>
      <c r="V305" s="22">
        <v>19.213368150868202</v>
      </c>
      <c r="W305" s="22">
        <v>29.707916953000002</v>
      </c>
      <c r="X305" s="22">
        <v>26.942173234031223</v>
      </c>
      <c r="Y305" s="22">
        <v>19.363870384497709</v>
      </c>
      <c r="Z305" s="22">
        <v>19.116505966235149</v>
      </c>
      <c r="AA305" s="22">
        <v>29.832968537999999</v>
      </c>
      <c r="AB305" s="22">
        <v>26.247918453283511</v>
      </c>
      <c r="AC305" s="22">
        <v>18.864895803960312</v>
      </c>
      <c r="AD305" s="22">
        <v>18.912210212053765</v>
      </c>
      <c r="AE305" s="22">
        <v>29.926307026</v>
      </c>
      <c r="AF305" s="22">
        <v>25.558185607731186</v>
      </c>
      <c r="AG305" s="22">
        <v>18.369171227283037</v>
      </c>
      <c r="AH305" s="22">
        <v>18.733493444379171</v>
      </c>
      <c r="AI305" s="22">
        <v>30.010086715</v>
      </c>
      <c r="AJ305" s="22">
        <v>25.487511336429357</v>
      </c>
      <c r="AK305" s="22">
        <v>18.318376236948744</v>
      </c>
      <c r="AL305" s="22">
        <v>18.551849697745936</v>
      </c>
      <c r="AM305" s="22">
        <v>30.10609307</v>
      </c>
      <c r="AN305" s="22">
        <v>25.42294330300582</v>
      </c>
      <c r="AO305" s="22">
        <v>18.271969920007095</v>
      </c>
      <c r="AP305" s="22">
        <v>18.388881652199913</v>
      </c>
      <c r="AQ305" s="22">
        <v>30.222954047999998</v>
      </c>
      <c r="AR305" s="22">
        <v>25.337917918416501</v>
      </c>
      <c r="AS305" s="22">
        <v>18.210860501985088</v>
      </c>
      <c r="AT305" s="22">
        <v>18.100758444040217</v>
      </c>
      <c r="AU305" s="22">
        <v>30.786892014999999</v>
      </c>
      <c r="AV305" s="22">
        <v>24.979767990208273</v>
      </c>
      <c r="AW305" s="22">
        <v>17.95345109674523</v>
      </c>
      <c r="AX305" s="22">
        <v>17.034890612645146</v>
      </c>
      <c r="AY305" s="22">
        <v>31.281278519000001</v>
      </c>
      <c r="AZ305" s="22">
        <v>24.657299090565946</v>
      </c>
      <c r="BA305" s="22">
        <v>17.721686349281637</v>
      </c>
      <c r="BB305" s="22">
        <v>16.166903669111139</v>
      </c>
      <c r="BC305" s="22">
        <v>31.588291934000001</v>
      </c>
      <c r="BD305" s="22">
        <v>24.376460053645499</v>
      </c>
      <c r="BE305" s="22">
        <v>17.519841803832506</v>
      </c>
      <c r="BF305" s="22">
        <v>15.684902403331439</v>
      </c>
      <c r="BG305" s="22">
        <v>31.795053316000001</v>
      </c>
      <c r="BH305" s="22">
        <v>24.206683030070824</v>
      </c>
      <c r="BI305" s="22">
        <v>17.397819714144017</v>
      </c>
      <c r="BJ305" s="22">
        <v>15.904087503978609</v>
      </c>
      <c r="BK305" s="25">
        <v>29.358532886999999</v>
      </c>
      <c r="BL305" s="25">
        <v>29.018083670715253</v>
      </c>
      <c r="BM305" s="25">
        <v>20.855868089233756</v>
      </c>
      <c r="BN305" s="25">
        <v>19.76192278834128</v>
      </c>
      <c r="BO305" s="25">
        <v>29.362958251999999</v>
      </c>
      <c r="BP305" s="25">
        <v>29.008061882316625</v>
      </c>
      <c r="BQ305" s="25">
        <v>20.848665232586441</v>
      </c>
      <c r="BR305" s="25">
        <v>19.727115817500565</v>
      </c>
      <c r="BS305" s="25">
        <v>29.424268984000001</v>
      </c>
      <c r="BT305" s="25">
        <v>28.968571385861562</v>
      </c>
      <c r="BU305" s="25">
        <v>20.820282635231251</v>
      </c>
      <c r="BV305" s="25">
        <v>19.576138842043605</v>
      </c>
      <c r="BW305" s="25">
        <v>29.474712541999999</v>
      </c>
      <c r="BX305" s="25">
        <v>28.929183466565117</v>
      </c>
      <c r="BY305" s="25">
        <v>20.791973762099666</v>
      </c>
      <c r="BZ305" s="25">
        <v>19.470394279593499</v>
      </c>
      <c r="CA305" s="25">
        <v>29.52706199</v>
      </c>
      <c r="CB305" s="25">
        <v>28.899075360886513</v>
      </c>
      <c r="CC305" s="25">
        <v>20.770334473731239</v>
      </c>
      <c r="CD305" s="25">
        <v>19.410656923932841</v>
      </c>
      <c r="CE305" s="25">
        <v>29.592537110999999</v>
      </c>
      <c r="CF305" s="25">
        <v>28.844842817116309</v>
      </c>
      <c r="CG305" s="25">
        <v>20.731356476705319</v>
      </c>
      <c r="CH305" s="25">
        <v>19.229224880223128</v>
      </c>
      <c r="CI305" s="25">
        <v>29.672567438999998</v>
      </c>
      <c r="CJ305" s="25">
        <v>28.794166281512116</v>
      </c>
      <c r="CK305" s="25">
        <v>20.694934252764771</v>
      </c>
      <c r="CL305" s="25">
        <v>19.037995143087635</v>
      </c>
      <c r="CM305" s="25">
        <v>29.736765976000001</v>
      </c>
      <c r="CN305" s="25">
        <v>28.739051574177665</v>
      </c>
      <c r="CO305" s="25">
        <v>20.655322227415763</v>
      </c>
      <c r="CP305" s="25">
        <v>18.816395535572688</v>
      </c>
      <c r="CQ305" s="25">
        <v>29.796496855000001</v>
      </c>
      <c r="CR305" s="25">
        <v>28.681179250895244</v>
      </c>
      <c r="CS305" s="25">
        <v>20.613728249188533</v>
      </c>
      <c r="CT305" s="25">
        <v>18.584951346311954</v>
      </c>
      <c r="CU305" s="25">
        <v>29.871019142999998</v>
      </c>
      <c r="CV305" s="25">
        <v>28.604788331240631</v>
      </c>
      <c r="CW305" s="25">
        <v>20.558824591124452</v>
      </c>
      <c r="CX305" s="25">
        <v>18.232356506877821</v>
      </c>
      <c r="CY305" s="25">
        <v>30.083780389000001</v>
      </c>
      <c r="CZ305" s="25">
        <v>28.476421565305778</v>
      </c>
      <c r="DA305" s="25">
        <v>20.466564868954009</v>
      </c>
      <c r="DB305" s="25">
        <v>17.878103790205802</v>
      </c>
      <c r="DC305" s="25">
        <v>30.292804883999999</v>
      </c>
      <c r="DD305" s="25">
        <v>28.346823873467322</v>
      </c>
      <c r="DE305" s="25">
        <v>20.373420456100181</v>
      </c>
      <c r="DF305" s="25">
        <v>17.574924529564186</v>
      </c>
      <c r="DG305" s="25">
        <v>30.446627314000001</v>
      </c>
      <c r="DH305" s="25">
        <v>28.105078574093479</v>
      </c>
      <c r="DI305" s="25">
        <v>20.199673349566702</v>
      </c>
      <c r="DJ305" s="25">
        <v>16.654870083375584</v>
      </c>
      <c r="DK305" s="25">
        <v>30.545769145000001</v>
      </c>
      <c r="DL305" s="25">
        <v>27.916883680384899</v>
      </c>
      <c r="DM305" s="25">
        <v>20.064413973972076</v>
      </c>
      <c r="DN305" s="25">
        <v>16.001176933997453</v>
      </c>
      <c r="DO305" s="27">
        <v>29.358695577999999</v>
      </c>
      <c r="DP305" s="27">
        <v>29.018083670715246</v>
      </c>
      <c r="DQ305" s="27">
        <v>20.855868089233752</v>
      </c>
      <c r="DR305" s="27">
        <v>19.76192278834128</v>
      </c>
      <c r="DS305" s="27">
        <v>29.373941241000001</v>
      </c>
      <c r="DT305" s="27">
        <v>28.970172851267545</v>
      </c>
      <c r="DU305" s="27">
        <v>20.821433639950776</v>
      </c>
      <c r="DV305" s="27">
        <v>19.532062638409467</v>
      </c>
      <c r="DW305" s="27">
        <v>29.470081912000001</v>
      </c>
      <c r="DX305" s="27">
        <v>28.305625645477619</v>
      </c>
      <c r="DY305" s="27">
        <v>20.343810478466459</v>
      </c>
      <c r="DZ305" s="27">
        <v>19.369357600860273</v>
      </c>
      <c r="EA305" s="27">
        <v>29.587764239999998</v>
      </c>
      <c r="EB305" s="27">
        <v>27.621939072583903</v>
      </c>
      <c r="EC305" s="27">
        <v>19.852431476997744</v>
      </c>
      <c r="ED305" s="27">
        <v>19.213474885827214</v>
      </c>
      <c r="EE305" s="27">
        <v>29.708676552</v>
      </c>
      <c r="EF305" s="27">
        <v>26.944949141132394</v>
      </c>
      <c r="EG305" s="27">
        <v>19.365865483587882</v>
      </c>
      <c r="EH305" s="27">
        <v>19.116839787961084</v>
      </c>
      <c r="EI305" s="27">
        <v>29.833998268999999</v>
      </c>
      <c r="EJ305" s="27">
        <v>26.251630482998568</v>
      </c>
      <c r="EK305" s="27">
        <v>18.867563712804987</v>
      </c>
      <c r="EL305" s="27">
        <v>18.912047603727412</v>
      </c>
      <c r="EM305" s="27">
        <v>29.928090809</v>
      </c>
      <c r="EN305" s="27">
        <v>25.578314557791462</v>
      </c>
      <c r="EO305" s="27">
        <v>18.383638300022767</v>
      </c>
      <c r="EP305" s="27">
        <v>18.73269949824013</v>
      </c>
      <c r="EQ305" s="27">
        <v>30.011852609999998</v>
      </c>
      <c r="ER305" s="27">
        <v>25.510944669440192</v>
      </c>
      <c r="ES305" s="27">
        <v>18.335218234777091</v>
      </c>
      <c r="ET305" s="27">
        <v>18.550963588701716</v>
      </c>
      <c r="EU305" s="27">
        <v>30.105194568999998</v>
      </c>
      <c r="EV305" s="27">
        <v>25.44113000262011</v>
      </c>
      <c r="EW305" s="27">
        <v>18.285041059109119</v>
      </c>
      <c r="EX305" s="27">
        <v>18.388270235046129</v>
      </c>
      <c r="EY305" s="27">
        <v>30.212165106</v>
      </c>
      <c r="EZ305" s="27">
        <v>25.351081802108769</v>
      </c>
      <c r="FA305" s="27">
        <v>18.220321644386615</v>
      </c>
      <c r="FB305" s="27">
        <v>18.119902922316712</v>
      </c>
      <c r="FC305" s="27">
        <v>30.715020550999999</v>
      </c>
      <c r="FD305" s="27">
        <v>24.975786081886103</v>
      </c>
      <c r="FE305" s="27">
        <v>17.950589220831819</v>
      </c>
      <c r="FF305" s="27">
        <v>17.159809057500819</v>
      </c>
      <c r="FG305" s="27">
        <v>31.102958815000001</v>
      </c>
      <c r="FH305" s="27">
        <v>24.660329306549563</v>
      </c>
      <c r="FI305" s="27">
        <v>17.723864225172868</v>
      </c>
      <c r="FJ305" s="27">
        <v>16.361207699490983</v>
      </c>
      <c r="FK305" s="27">
        <v>31.343137434999999</v>
      </c>
      <c r="FL305" s="27">
        <v>24.381414275963067</v>
      </c>
      <c r="FM305" s="27">
        <v>17.523402500958909</v>
      </c>
      <c r="FN305" s="27">
        <v>15.895214710537864</v>
      </c>
      <c r="FO305" s="27">
        <v>31.475109162999999</v>
      </c>
      <c r="FP305" s="27">
        <v>24.224196214429718</v>
      </c>
      <c r="FQ305" s="27">
        <v>17.410406784570732</v>
      </c>
      <c r="FR305" s="27">
        <v>16.133557461587667</v>
      </c>
      <c r="FS305" s="28">
        <v>29.359256211000002</v>
      </c>
      <c r="FT305" s="28">
        <v>29.018083670715246</v>
      </c>
      <c r="FU305" s="28">
        <v>20.855868089233752</v>
      </c>
      <c r="FV305" s="28">
        <v>19.76192278834128</v>
      </c>
      <c r="FW305" s="28">
        <v>29.385873</v>
      </c>
      <c r="FX305" s="28">
        <v>28.969433116008013</v>
      </c>
      <c r="FY305" s="28">
        <v>20.820901977654646</v>
      </c>
      <c r="FZ305" s="28">
        <v>19.544465133733464</v>
      </c>
      <c r="GA305" s="28">
        <v>29.503925699</v>
      </c>
      <c r="GB305" s="28">
        <v>28.301334811698084</v>
      </c>
      <c r="GC305" s="28">
        <v>20.340726571744209</v>
      </c>
      <c r="GD305" s="28">
        <v>19.397793703733136</v>
      </c>
      <c r="GE305" s="28">
        <v>29.633083215999999</v>
      </c>
      <c r="GF305" s="28">
        <v>27.613628937461442</v>
      </c>
      <c r="GG305" s="28">
        <v>19.846458819261812</v>
      </c>
      <c r="GH305" s="28">
        <v>19.2577326543665</v>
      </c>
      <c r="GI305" s="28">
        <v>29.778441621999999</v>
      </c>
      <c r="GJ305" s="28">
        <v>26.923721409313934</v>
      </c>
      <c r="GK305" s="28">
        <v>19.350608694763945</v>
      </c>
      <c r="GL305" s="28">
        <v>19.152347908781245</v>
      </c>
      <c r="GM305" s="28">
        <v>29.923726345999999</v>
      </c>
      <c r="GN305" s="28">
        <v>26.213087494116103</v>
      </c>
      <c r="GO305" s="28">
        <v>18.839862107798286</v>
      </c>
      <c r="GP305" s="28">
        <v>18.986278393682063</v>
      </c>
      <c r="GQ305" s="28">
        <v>30.049237737999999</v>
      </c>
      <c r="GR305" s="28">
        <v>25.512295057567293</v>
      </c>
      <c r="GS305" s="28">
        <v>18.336188785312672</v>
      </c>
      <c r="GT305" s="28">
        <v>18.822977397474133</v>
      </c>
      <c r="GU305" s="28">
        <v>30.200284289999999</v>
      </c>
      <c r="GV305" s="28">
        <v>25.418041996641058</v>
      </c>
      <c r="GW305" s="28">
        <v>18.268447254617872</v>
      </c>
      <c r="GX305" s="28">
        <v>18.652088844970859</v>
      </c>
      <c r="GY305" s="28">
        <v>30.372735795000001</v>
      </c>
      <c r="GZ305" s="28">
        <v>25.329379594633984</v>
      </c>
      <c r="HA305" s="28">
        <v>18.204723840566231</v>
      </c>
      <c r="HB305" s="28">
        <v>18.466221172968439</v>
      </c>
      <c r="HC305" s="28">
        <v>30.578863087999999</v>
      </c>
      <c r="HD305" s="28">
        <v>25.236870723342971</v>
      </c>
      <c r="HE305" s="28">
        <v>18.138235893304696</v>
      </c>
      <c r="HF305" s="28">
        <v>18.343736720418587</v>
      </c>
      <c r="HG305" s="28">
        <v>31.444403526999999</v>
      </c>
      <c r="HH305" s="28">
        <v>24.67538215544965</v>
      </c>
      <c r="HI305" s="28">
        <v>17.734683004062262</v>
      </c>
      <c r="HJ305" s="28">
        <v>17.052622352058883</v>
      </c>
      <c r="HK305" s="28">
        <v>32.095166517999999</v>
      </c>
      <c r="HL305" s="28">
        <v>24.259867525219565</v>
      </c>
      <c r="HM305" s="28">
        <v>17.436044457990011</v>
      </c>
      <c r="HN305" s="28">
        <v>16.243564596602354</v>
      </c>
      <c r="HO305" s="28">
        <v>32.277232474999998</v>
      </c>
      <c r="HP305" s="28">
        <v>24.003567596406157</v>
      </c>
      <c r="HQ305" s="28">
        <v>17.251836652703165</v>
      </c>
      <c r="HR305" s="28">
        <v>15.957481037141575</v>
      </c>
      <c r="HS305" s="28">
        <v>32.265986998000002</v>
      </c>
      <c r="HT305" s="28">
        <v>23.835282423546644</v>
      </c>
      <c r="HU305" s="28">
        <v>17.130886785497641</v>
      </c>
      <c r="HV305" s="28">
        <v>15.910686058075227</v>
      </c>
      <c r="HW305" s="29">
        <v>29.359256211000002</v>
      </c>
      <c r="HX305" s="29">
        <v>29.018083670715253</v>
      </c>
      <c r="HY305" s="29">
        <v>20.855868089233756</v>
      </c>
      <c r="HZ305" s="29">
        <v>19.76192278834128</v>
      </c>
      <c r="IA305" s="29">
        <v>29.382143433</v>
      </c>
      <c r="IB305" s="29">
        <v>28.97400062538507</v>
      </c>
      <c r="IC305" s="29">
        <v>20.824184736576466</v>
      </c>
      <c r="ID305" s="29">
        <v>19.558371065199225</v>
      </c>
      <c r="IE305" s="29">
        <v>29.549578323999999</v>
      </c>
      <c r="IF305" s="29">
        <v>28.306668630079514</v>
      </c>
      <c r="IG305" s="29">
        <v>20.344560092035813</v>
      </c>
      <c r="IH305" s="29">
        <v>19.386835556328084</v>
      </c>
      <c r="II305" s="29">
        <v>29.697905634000001</v>
      </c>
      <c r="IJ305" s="29">
        <v>27.608147687868446</v>
      </c>
      <c r="IK305" s="29">
        <v>19.842519337255595</v>
      </c>
      <c r="IL305" s="29">
        <v>19.238644272069468</v>
      </c>
      <c r="IM305" s="29">
        <v>29.853926487999999</v>
      </c>
      <c r="IN305" s="29">
        <v>26.906503234941141</v>
      </c>
      <c r="IO305" s="29">
        <v>19.338233653822879</v>
      </c>
      <c r="IP305" s="29">
        <v>19.107417514687697</v>
      </c>
      <c r="IQ305" s="29">
        <v>29.962397511999999</v>
      </c>
      <c r="IR305" s="29">
        <v>26.015900915614097</v>
      </c>
      <c r="IS305" s="29">
        <v>18.698140231299753</v>
      </c>
      <c r="IT305" s="29">
        <v>18.946055787006621</v>
      </c>
      <c r="IU305" s="29">
        <v>30.099150668</v>
      </c>
      <c r="IV305" s="29">
        <v>25.262182563997182</v>
      </c>
      <c r="IW305" s="29">
        <v>18.156428011563445</v>
      </c>
      <c r="IX305" s="29">
        <v>18.844191676189929</v>
      </c>
      <c r="IY305" s="29">
        <v>30.258909158999998</v>
      </c>
      <c r="IZ305" s="29">
        <v>25.167687389225428</v>
      </c>
      <c r="JA305" s="29">
        <v>18.08851246888074</v>
      </c>
      <c r="JB305" s="29">
        <v>18.651763223450377</v>
      </c>
      <c r="JC305" s="29">
        <v>30.439615293999999</v>
      </c>
      <c r="JD305" s="29">
        <v>25.105341978558165</v>
      </c>
      <c r="JE305" s="29">
        <v>18.043703594676625</v>
      </c>
      <c r="JF305" s="29">
        <v>18.489961125511165</v>
      </c>
      <c r="JG305" s="29">
        <v>30.646635436</v>
      </c>
      <c r="JH305" s="29">
        <v>25.057790075404654</v>
      </c>
      <c r="JI305" s="29">
        <v>18.009527105601215</v>
      </c>
      <c r="JJ305" s="29">
        <v>18.305544269201157</v>
      </c>
      <c r="JK305" s="29">
        <v>31.417855261</v>
      </c>
      <c r="JL305" s="29">
        <v>24.592481008837918</v>
      </c>
      <c r="JM305" s="29">
        <v>17.675100317700192</v>
      </c>
      <c r="JN305" s="29">
        <v>16.867290229381531</v>
      </c>
      <c r="JO305" s="29">
        <v>31.896428252</v>
      </c>
      <c r="JP305" s="29">
        <v>24.066045504313657</v>
      </c>
      <c r="JQ305" s="29">
        <v>17.296740755282659</v>
      </c>
      <c r="JR305" s="29">
        <v>16.202953266506317</v>
      </c>
      <c r="JS305" s="29">
        <v>32.022239536999997</v>
      </c>
      <c r="JT305" s="29">
        <v>23.703940514318639</v>
      </c>
      <c r="JU305" s="29">
        <v>17.036488769262959</v>
      </c>
      <c r="JV305" s="29">
        <v>16.083625812635287</v>
      </c>
      <c r="JW305" s="29">
        <v>31.959421357</v>
      </c>
      <c r="JX305" s="29">
        <v>23.679649961359512</v>
      </c>
      <c r="JY305" s="29">
        <v>17.019030670579436</v>
      </c>
      <c r="JZ305" s="29">
        <v>16.333841110065958</v>
      </c>
    </row>
    <row r="306" spans="1:286" ht="15" thickBot="1" x14ac:dyDescent="0.4">
      <c r="A306" s="2"/>
      <c r="B306" s="74" t="s">
        <v>765</v>
      </c>
      <c r="C306" s="74" t="s">
        <v>538</v>
      </c>
      <c r="D306" s="74" t="s">
        <v>850</v>
      </c>
      <c r="E306" s="87">
        <v>297180</v>
      </c>
      <c r="F306" s="84">
        <v>518183</v>
      </c>
      <c r="G306" s="22">
        <v>17.102108556000001</v>
      </c>
      <c r="H306" s="22">
        <v>17.102108556000001</v>
      </c>
      <c r="I306" s="22">
        <v>12.851891367604267</v>
      </c>
      <c r="J306" s="22">
        <v>7.9170273601110326</v>
      </c>
      <c r="K306" s="22">
        <v>17.090722991</v>
      </c>
      <c r="L306" s="22">
        <v>17.090722991</v>
      </c>
      <c r="M306" s="22">
        <v>12.834601964478999</v>
      </c>
      <c r="N306" s="22">
        <v>7.807981212076462</v>
      </c>
      <c r="O306" s="22">
        <v>17.114829781000001</v>
      </c>
      <c r="P306" s="22">
        <v>17.114829781000001</v>
      </c>
      <c r="Q306" s="22">
        <v>12.813368810640862</v>
      </c>
      <c r="R306" s="22">
        <v>7.7990441794651231</v>
      </c>
      <c r="S306" s="22">
        <v>17.153053859</v>
      </c>
      <c r="T306" s="22">
        <v>17.153053859</v>
      </c>
      <c r="U306" s="22">
        <v>12.744967184814934</v>
      </c>
      <c r="V306" s="22">
        <v>7.6439474803942797</v>
      </c>
      <c r="W306" s="22">
        <v>17.197221155000001</v>
      </c>
      <c r="X306" s="22">
        <v>17.197221155000001</v>
      </c>
      <c r="Y306" s="22">
        <v>12.707274635693874</v>
      </c>
      <c r="Z306" s="22">
        <v>7.6412003192004949</v>
      </c>
      <c r="AA306" s="22">
        <v>17.247478531999999</v>
      </c>
      <c r="AB306" s="22">
        <v>17.247478531999999</v>
      </c>
      <c r="AC306" s="22">
        <v>12.637560044245994</v>
      </c>
      <c r="AD306" s="22">
        <v>7.4019928896681222</v>
      </c>
      <c r="AE306" s="22">
        <v>17.297870074999999</v>
      </c>
      <c r="AF306" s="22">
        <v>17.297870074999999</v>
      </c>
      <c r="AG306" s="22">
        <v>12.540479463236014</v>
      </c>
      <c r="AH306" s="22">
        <v>7.2706194281188372</v>
      </c>
      <c r="AI306" s="22">
        <v>17.350182042</v>
      </c>
      <c r="AJ306" s="22">
        <v>17.217787736960247</v>
      </c>
      <c r="AK306" s="22">
        <v>12.374763058280838</v>
      </c>
      <c r="AL306" s="22">
        <v>7.1070171867186627</v>
      </c>
      <c r="AM306" s="22">
        <v>17.40618276</v>
      </c>
      <c r="AN306" s="22">
        <v>17.101461020357739</v>
      </c>
      <c r="AO306" s="22">
        <v>12.291156756629569</v>
      </c>
      <c r="AP306" s="22">
        <v>6.9302551853319336</v>
      </c>
      <c r="AQ306" s="22">
        <v>17.472289317000001</v>
      </c>
      <c r="AR306" s="22">
        <v>17.140931636487625</v>
      </c>
      <c r="AS306" s="22">
        <v>12.319525065603619</v>
      </c>
      <c r="AT306" s="22">
        <v>6.6771436862145244</v>
      </c>
      <c r="AU306" s="22">
        <v>17.657607484</v>
      </c>
      <c r="AV306" s="22">
        <v>16.860600440903781</v>
      </c>
      <c r="AW306" s="22">
        <v>12.11804551572231</v>
      </c>
      <c r="AX306" s="22">
        <v>5.8550788575367285</v>
      </c>
      <c r="AY306" s="22">
        <v>17.773059320999998</v>
      </c>
      <c r="AZ306" s="22">
        <v>16.829509184336406</v>
      </c>
      <c r="BA306" s="22">
        <v>12.095699617452258</v>
      </c>
      <c r="BB306" s="22">
        <v>5.429222332013385</v>
      </c>
      <c r="BC306" s="22">
        <v>17.8213875</v>
      </c>
      <c r="BD306" s="22">
        <v>16.749151413153985</v>
      </c>
      <c r="BE306" s="22">
        <v>12.037944905089335</v>
      </c>
      <c r="BF306" s="22">
        <v>5.3192125943191542</v>
      </c>
      <c r="BG306" s="22">
        <v>17.827473877999999</v>
      </c>
      <c r="BH306" s="22">
        <v>16.547351176935774</v>
      </c>
      <c r="BI306" s="22">
        <v>11.892907101948991</v>
      </c>
      <c r="BJ306" s="22">
        <v>5.4868389403815208</v>
      </c>
      <c r="BK306" s="25">
        <v>17.101963081000001</v>
      </c>
      <c r="BL306" s="25">
        <v>17.101963081000001</v>
      </c>
      <c r="BM306" s="25">
        <v>12.851891367604267</v>
      </c>
      <c r="BN306" s="25">
        <v>7.9170273601110326</v>
      </c>
      <c r="BO306" s="25">
        <v>17.105583803000002</v>
      </c>
      <c r="BP306" s="25">
        <v>17.105583803000002</v>
      </c>
      <c r="BQ306" s="25">
        <v>12.838048773476059</v>
      </c>
      <c r="BR306" s="25">
        <v>7.8225327226513439</v>
      </c>
      <c r="BS306" s="25">
        <v>17.146742988</v>
      </c>
      <c r="BT306" s="25">
        <v>17.146742988</v>
      </c>
      <c r="BU306" s="25">
        <v>12.830787780850532</v>
      </c>
      <c r="BV306" s="25">
        <v>7.8464593022369851</v>
      </c>
      <c r="BW306" s="25">
        <v>17.196615368</v>
      </c>
      <c r="BX306" s="25">
        <v>17.196615368</v>
      </c>
      <c r="BY306" s="25">
        <v>12.808657828221914</v>
      </c>
      <c r="BZ306" s="25">
        <v>7.7551683689355562</v>
      </c>
      <c r="CA306" s="25">
        <v>17.248312423999998</v>
      </c>
      <c r="CB306" s="25">
        <v>17.248312423999998</v>
      </c>
      <c r="CC306" s="25">
        <v>12.768798193683589</v>
      </c>
      <c r="CD306" s="25">
        <v>7.7123940751975937</v>
      </c>
      <c r="CE306" s="25">
        <v>17.306339929</v>
      </c>
      <c r="CF306" s="25">
        <v>17.306339929</v>
      </c>
      <c r="CG306" s="25">
        <v>12.726635908518164</v>
      </c>
      <c r="CH306" s="25">
        <v>7.5254065404838206</v>
      </c>
      <c r="CI306" s="25">
        <v>17.348057240999999</v>
      </c>
      <c r="CJ306" s="25">
        <v>17.348057240999999</v>
      </c>
      <c r="CK306" s="25">
        <v>12.675242396470923</v>
      </c>
      <c r="CL306" s="25">
        <v>7.3236324398269312</v>
      </c>
      <c r="CM306" s="25">
        <v>17.392751823000001</v>
      </c>
      <c r="CN306" s="25">
        <v>17.392751823000001</v>
      </c>
      <c r="CO306" s="25">
        <v>12.643858166190249</v>
      </c>
      <c r="CP306" s="25">
        <v>7.1738770814650907</v>
      </c>
      <c r="CQ306" s="25">
        <v>17.448738752000001</v>
      </c>
      <c r="CR306" s="25">
        <v>17.448738752000001</v>
      </c>
      <c r="CS306" s="25">
        <v>12.603077714040774</v>
      </c>
      <c r="CT306" s="25">
        <v>6.931588679752906</v>
      </c>
      <c r="CU306" s="25">
        <v>17.516591614999999</v>
      </c>
      <c r="CV306" s="25">
        <v>17.476659910082674</v>
      </c>
      <c r="CW306" s="25">
        <v>12.560819586199091</v>
      </c>
      <c r="CX306" s="25">
        <v>6.6898112988536891</v>
      </c>
      <c r="CY306" s="25">
        <v>17.551283571999999</v>
      </c>
      <c r="CZ306" s="25">
        <v>17.318923114402782</v>
      </c>
      <c r="DA306" s="25">
        <v>12.447451045366112</v>
      </c>
      <c r="DB306" s="25">
        <v>6.2961026727068337</v>
      </c>
      <c r="DC306" s="25">
        <v>17.563956724000001</v>
      </c>
      <c r="DD306" s="25">
        <v>17.119092676685028</v>
      </c>
      <c r="DE306" s="25">
        <v>12.303828975192637</v>
      </c>
      <c r="DF306" s="25">
        <v>5.9613579545353339</v>
      </c>
      <c r="DG306" s="25">
        <v>17.553212201000001</v>
      </c>
      <c r="DH306" s="25">
        <v>16.943468150938379</v>
      </c>
      <c r="DI306" s="25">
        <v>12.177604170558039</v>
      </c>
      <c r="DJ306" s="25">
        <v>5.7497524279717123</v>
      </c>
      <c r="DK306" s="25">
        <v>17.526913491999998</v>
      </c>
      <c r="DL306" s="25">
        <v>17.190869788877112</v>
      </c>
      <c r="DM306" s="25">
        <v>12.355416598989274</v>
      </c>
      <c r="DN306" s="25">
        <v>5.6676243876666224</v>
      </c>
      <c r="DO306" s="27">
        <v>17.102108556000001</v>
      </c>
      <c r="DP306" s="27">
        <v>17.102108556000001</v>
      </c>
      <c r="DQ306" s="27">
        <v>12.851891367604267</v>
      </c>
      <c r="DR306" s="27">
        <v>7.9170273601110326</v>
      </c>
      <c r="DS306" s="27">
        <v>17.090722992</v>
      </c>
      <c r="DT306" s="27">
        <v>17.090722992</v>
      </c>
      <c r="DU306" s="27">
        <v>12.834607117172842</v>
      </c>
      <c r="DV306" s="27">
        <v>7.8079812110436837</v>
      </c>
      <c r="DW306" s="27">
        <v>17.114829780000001</v>
      </c>
      <c r="DX306" s="27">
        <v>17.114829780000001</v>
      </c>
      <c r="DY306" s="27">
        <v>12.813388230762961</v>
      </c>
      <c r="DZ306" s="27">
        <v>7.7990441835579212</v>
      </c>
      <c r="EA306" s="27">
        <v>17.153053859</v>
      </c>
      <c r="EB306" s="27">
        <v>17.153053859</v>
      </c>
      <c r="EC306" s="27">
        <v>12.744635835761027</v>
      </c>
      <c r="ED306" s="27">
        <v>7.6439474803942797</v>
      </c>
      <c r="EE306" s="27">
        <v>17.197221161999998</v>
      </c>
      <c r="EF306" s="27">
        <v>17.197221161999998</v>
      </c>
      <c r="EG306" s="27">
        <v>12.708187979014532</v>
      </c>
      <c r="EH306" s="27">
        <v>7.6412002929181657</v>
      </c>
      <c r="EI306" s="27">
        <v>17.247478524000002</v>
      </c>
      <c r="EJ306" s="27">
        <v>17.247478524000002</v>
      </c>
      <c r="EK306" s="27">
        <v>12.637717593095081</v>
      </c>
      <c r="EL306" s="27">
        <v>7.4019929173463925</v>
      </c>
      <c r="EM306" s="27">
        <v>17.297870074999999</v>
      </c>
      <c r="EN306" s="27">
        <v>17.297870074999999</v>
      </c>
      <c r="EO306" s="27">
        <v>12.555735697411945</v>
      </c>
      <c r="EP306" s="27">
        <v>7.2706194281188372</v>
      </c>
      <c r="EQ306" s="27">
        <v>17.350182042</v>
      </c>
      <c r="ER306" s="27">
        <v>17.25867352284272</v>
      </c>
      <c r="ES306" s="27">
        <v>12.404148477620231</v>
      </c>
      <c r="ET306" s="27">
        <v>7.1070171867186627</v>
      </c>
      <c r="EU306" s="27">
        <v>17.40618276</v>
      </c>
      <c r="EV306" s="27">
        <v>17.080791715385548</v>
      </c>
      <c r="EW306" s="27">
        <v>12.276301320175257</v>
      </c>
      <c r="EX306" s="27">
        <v>6.9302551853319336</v>
      </c>
      <c r="EY306" s="27">
        <v>17.467913693</v>
      </c>
      <c r="EZ306" s="27">
        <v>17.134083331719896</v>
      </c>
      <c r="FA306" s="27">
        <v>12.314603054126522</v>
      </c>
      <c r="FB306" s="27">
        <v>6.6961984054389312</v>
      </c>
      <c r="FC306" s="27">
        <v>17.634881614000001</v>
      </c>
      <c r="FD306" s="27">
        <v>16.866313596657434</v>
      </c>
      <c r="FE306" s="27">
        <v>12.122151673252338</v>
      </c>
      <c r="FF306" s="27">
        <v>5.9362038527371084</v>
      </c>
      <c r="FG306" s="27">
        <v>17.739816161</v>
      </c>
      <c r="FH306" s="27">
        <v>16.828824280697049</v>
      </c>
      <c r="FI306" s="27">
        <v>12.09520736372116</v>
      </c>
      <c r="FJ306" s="27">
        <v>5.527323561597477</v>
      </c>
      <c r="FK306" s="27">
        <v>17.784555583</v>
      </c>
      <c r="FL306" s="27">
        <v>16.755040823294486</v>
      </c>
      <c r="FM306" s="27">
        <v>12.04217774011757</v>
      </c>
      <c r="FN306" s="27">
        <v>5.4096899020564031</v>
      </c>
      <c r="FO306" s="27">
        <v>17.791047352</v>
      </c>
      <c r="FP306" s="27">
        <v>16.561030912240167</v>
      </c>
      <c r="FQ306" s="27">
        <v>11.902738997061071</v>
      </c>
      <c r="FR306" s="27">
        <v>5.5608795144553866</v>
      </c>
      <c r="FS306" s="28">
        <v>17.102322405999999</v>
      </c>
      <c r="FT306" s="28">
        <v>17.102322405999999</v>
      </c>
      <c r="FU306" s="28">
        <v>12.851891367604267</v>
      </c>
      <c r="FV306" s="28">
        <v>7.9170273601110326</v>
      </c>
      <c r="FW306" s="28">
        <v>17.089792877000001</v>
      </c>
      <c r="FX306" s="28">
        <v>17.089792877000001</v>
      </c>
      <c r="FY306" s="28">
        <v>12.832973437855921</v>
      </c>
      <c r="FZ306" s="28">
        <v>7.7951466590954777</v>
      </c>
      <c r="GA306" s="28">
        <v>17.115569723</v>
      </c>
      <c r="GB306" s="28">
        <v>17.115569723</v>
      </c>
      <c r="GC306" s="28">
        <v>12.675252993767781</v>
      </c>
      <c r="GD306" s="28">
        <v>7.7765985237395379</v>
      </c>
      <c r="GE306" s="28">
        <v>17.160994391999999</v>
      </c>
      <c r="GF306" s="28">
        <v>17.160994391999999</v>
      </c>
      <c r="GG306" s="28">
        <v>12.493689505345557</v>
      </c>
      <c r="GH306" s="28">
        <v>7.6048470522002107</v>
      </c>
      <c r="GI306" s="28">
        <v>17.218621285000001</v>
      </c>
      <c r="GJ306" s="28">
        <v>17.145646980958613</v>
      </c>
      <c r="GK306" s="28">
        <v>12.322914076518266</v>
      </c>
      <c r="GL306" s="28">
        <v>7.5830912830795283</v>
      </c>
      <c r="GM306" s="28">
        <v>17.280406539000001</v>
      </c>
      <c r="GN306" s="28">
        <v>16.876734737744144</v>
      </c>
      <c r="GO306" s="28">
        <v>12.129641552539681</v>
      </c>
      <c r="GP306" s="28">
        <v>7.311319219212689</v>
      </c>
      <c r="GQ306" s="28">
        <v>17.346644308000002</v>
      </c>
      <c r="GR306" s="28">
        <v>16.479284318327203</v>
      </c>
      <c r="GS306" s="28">
        <v>11.843986110456312</v>
      </c>
      <c r="GT306" s="28">
        <v>7.1267800266731269</v>
      </c>
      <c r="GU306" s="28">
        <v>17.423798871999999</v>
      </c>
      <c r="GV306" s="28">
        <v>16.221864581034595</v>
      </c>
      <c r="GW306" s="28">
        <v>11.658973476766864</v>
      </c>
      <c r="GX306" s="28">
        <v>6.9065785665532395</v>
      </c>
      <c r="GY306" s="28">
        <v>17.507237311000001</v>
      </c>
      <c r="GZ306" s="28">
        <v>15.982806722464538</v>
      </c>
      <c r="HA306" s="28">
        <v>11.487157886853758</v>
      </c>
      <c r="HB306" s="28">
        <v>6.6987307670363521</v>
      </c>
      <c r="HC306" s="28">
        <v>17.605053836</v>
      </c>
      <c r="HD306" s="28">
        <v>15.740846005307885</v>
      </c>
      <c r="HE306" s="28">
        <v>11.313255955318278</v>
      </c>
      <c r="HF306" s="28">
        <v>6.4755967703326931</v>
      </c>
      <c r="HG306" s="28">
        <v>17.875629802999999</v>
      </c>
      <c r="HH306" s="28">
        <v>15.012478082261199</v>
      </c>
      <c r="HI306" s="28">
        <v>10.789763587735742</v>
      </c>
      <c r="HJ306" s="28">
        <v>5.1701048083986656</v>
      </c>
      <c r="HK306" s="28">
        <v>18.117347828</v>
      </c>
      <c r="HL306" s="28">
        <v>14.14758367799215</v>
      </c>
      <c r="HM306" s="28">
        <v>10.168146949943923</v>
      </c>
      <c r="HN306" s="28">
        <v>2.0754890868425626</v>
      </c>
      <c r="HO306" s="28">
        <v>18.236180597000001</v>
      </c>
      <c r="HP306" s="28">
        <v>13.474532547769147</v>
      </c>
      <c r="HQ306" s="28">
        <v>9.684411850530493</v>
      </c>
      <c r="HR306" s="28">
        <v>-0.35686934000144532</v>
      </c>
      <c r="HS306" s="28">
        <v>18.287418204000002</v>
      </c>
      <c r="HT306" s="28">
        <v>12.976922619301437</v>
      </c>
      <c r="HU306" s="28">
        <v>9.3267697971894918</v>
      </c>
      <c r="HV306" s="28">
        <v>-1.9895213793390489</v>
      </c>
      <c r="HW306" s="29">
        <v>17.102322405999999</v>
      </c>
      <c r="HX306" s="29">
        <v>17.102322405999999</v>
      </c>
      <c r="HY306" s="29">
        <v>12.851891367604267</v>
      </c>
      <c r="HZ306" s="29">
        <v>7.9170273601110326</v>
      </c>
      <c r="IA306" s="29">
        <v>17.070461596000001</v>
      </c>
      <c r="IB306" s="29">
        <v>17.070461596000001</v>
      </c>
      <c r="IC306" s="29">
        <v>12.838231726903047</v>
      </c>
      <c r="ID306" s="29">
        <v>7.8366834880024587</v>
      </c>
      <c r="IE306" s="29">
        <v>17.090693415</v>
      </c>
      <c r="IF306" s="29">
        <v>17.090693415</v>
      </c>
      <c r="IG306" s="29">
        <v>12.811584628921166</v>
      </c>
      <c r="IH306" s="29">
        <v>7.8014324807887396</v>
      </c>
      <c r="II306" s="29">
        <v>17.123583375999999</v>
      </c>
      <c r="IJ306" s="29">
        <v>17.123583375999999</v>
      </c>
      <c r="IK306" s="29">
        <v>12.731162857295836</v>
      </c>
      <c r="IL306" s="29">
        <v>7.6434360583157073</v>
      </c>
      <c r="IM306" s="29">
        <v>17.166600605999999</v>
      </c>
      <c r="IN306" s="29">
        <v>17.166600605999999</v>
      </c>
      <c r="IO306" s="29">
        <v>12.68267343812872</v>
      </c>
      <c r="IP306" s="29">
        <v>7.6342030148885875</v>
      </c>
      <c r="IQ306" s="29">
        <v>17.211602615</v>
      </c>
      <c r="IR306" s="29">
        <v>17.211602615</v>
      </c>
      <c r="IS306" s="29">
        <v>12.483573679625851</v>
      </c>
      <c r="IT306" s="29">
        <v>7.3918439812179733</v>
      </c>
      <c r="IU306" s="29">
        <v>17.259025001000001</v>
      </c>
      <c r="IV306" s="29">
        <v>17.110926879529419</v>
      </c>
      <c r="IW306" s="29">
        <v>12.297960055995441</v>
      </c>
      <c r="IX306" s="29">
        <v>7.2466255228833747</v>
      </c>
      <c r="IY306" s="29">
        <v>17.313425838000001</v>
      </c>
      <c r="IZ306" s="29">
        <v>16.818745302235314</v>
      </c>
      <c r="JA306" s="29">
        <v>12.087963403449438</v>
      </c>
      <c r="JB306" s="29">
        <v>7.0991618853688552</v>
      </c>
      <c r="JC306" s="29">
        <v>17.375770366000001</v>
      </c>
      <c r="JD306" s="29">
        <v>16.8162265391943</v>
      </c>
      <c r="JE306" s="29">
        <v>12.086153118858368</v>
      </c>
      <c r="JF306" s="29">
        <v>6.8843302371459298</v>
      </c>
      <c r="JG306" s="29">
        <v>17.469370380000001</v>
      </c>
      <c r="JH306" s="29">
        <v>16.744050135001725</v>
      </c>
      <c r="JI306" s="29">
        <v>12.034278516039068</v>
      </c>
      <c r="JJ306" s="29">
        <v>6.1204934622314866</v>
      </c>
      <c r="JK306" s="29">
        <v>17.776765059999999</v>
      </c>
      <c r="JL306" s="29">
        <v>16.116170790796822</v>
      </c>
      <c r="JM306" s="29">
        <v>11.583009268652226</v>
      </c>
      <c r="JN306" s="29">
        <v>2.6399410910481897</v>
      </c>
      <c r="JO306" s="29">
        <v>17.943066061</v>
      </c>
      <c r="JP306" s="29">
        <v>15.133578031628909</v>
      </c>
      <c r="JQ306" s="29">
        <v>10.876800505758508</v>
      </c>
      <c r="JR306" s="29">
        <v>-0.1315075748601906</v>
      </c>
      <c r="JS306" s="29">
        <v>17.970331009999999</v>
      </c>
      <c r="JT306" s="29">
        <v>14.541209532308503</v>
      </c>
      <c r="JU306" s="29">
        <v>10.451053601785258</v>
      </c>
      <c r="JV306" s="29">
        <v>-1.7396050386950961</v>
      </c>
      <c r="JW306" s="29">
        <v>17.882024603000001</v>
      </c>
      <c r="JX306" s="29">
        <v>14.491654726473504</v>
      </c>
      <c r="JY306" s="29">
        <v>10.415437587116262</v>
      </c>
      <c r="JZ306" s="29">
        <v>-1.1726407399719889</v>
      </c>
    </row>
    <row r="307" spans="1:286" ht="15" thickBot="1" x14ac:dyDescent="0.4">
      <c r="A307" s="2"/>
      <c r="B307" s="74" t="s">
        <v>766</v>
      </c>
      <c r="C307" s="74" t="s">
        <v>580</v>
      </c>
      <c r="D307" s="74" t="s">
        <v>853</v>
      </c>
      <c r="E307" s="87">
        <v>391844</v>
      </c>
      <c r="F307" s="84">
        <v>398322</v>
      </c>
      <c r="G307" s="22">
        <v>30.384171809999998</v>
      </c>
      <c r="H307" s="22">
        <v>8.1103310729956117</v>
      </c>
      <c r="I307" s="22">
        <v>5.9163736016243647</v>
      </c>
      <c r="J307" s="22">
        <v>14.275509177984315</v>
      </c>
      <c r="K307" s="22">
        <v>30.366557764</v>
      </c>
      <c r="L307" s="22">
        <v>8.0581512579219261</v>
      </c>
      <c r="M307" s="22">
        <v>5.8783091530018536</v>
      </c>
      <c r="N307" s="22">
        <v>14.156183457529547</v>
      </c>
      <c r="O307" s="22">
        <v>30.39648751</v>
      </c>
      <c r="P307" s="22">
        <v>7.9787223892255774</v>
      </c>
      <c r="Q307" s="22">
        <v>5.8203668991366984</v>
      </c>
      <c r="R307" s="22">
        <v>14.02249050887235</v>
      </c>
      <c r="S307" s="22">
        <v>30.452292923999998</v>
      </c>
      <c r="T307" s="22">
        <v>7.9272257904428285</v>
      </c>
      <c r="U307" s="22">
        <v>5.7828008472863441</v>
      </c>
      <c r="V307" s="22">
        <v>13.690368716275922</v>
      </c>
      <c r="W307" s="22">
        <v>30.516722172999998</v>
      </c>
      <c r="X307" s="22">
        <v>7.8536473758105503</v>
      </c>
      <c r="Y307" s="22">
        <v>5.7291264182079518</v>
      </c>
      <c r="Z307" s="22">
        <v>13.573935182117818</v>
      </c>
      <c r="AA307" s="22">
        <v>30.586095424</v>
      </c>
      <c r="AB307" s="22">
        <v>7.7260285425161745</v>
      </c>
      <c r="AC307" s="22">
        <v>5.6360302560935658</v>
      </c>
      <c r="AD307" s="22">
        <v>13.225999069369829</v>
      </c>
      <c r="AE307" s="22">
        <v>30.660969098999999</v>
      </c>
      <c r="AF307" s="22">
        <v>7.6265442907555343</v>
      </c>
      <c r="AG307" s="22">
        <v>5.5634578795041838</v>
      </c>
      <c r="AH307" s="22">
        <v>12.903762641529845</v>
      </c>
      <c r="AI307" s="22">
        <v>30.74759358</v>
      </c>
      <c r="AJ307" s="22">
        <v>7.5452183360474825</v>
      </c>
      <c r="AK307" s="22">
        <v>5.5041317278056807</v>
      </c>
      <c r="AL307" s="22">
        <v>12.663769477008577</v>
      </c>
      <c r="AM307" s="22">
        <v>30.841739792999999</v>
      </c>
      <c r="AN307" s="22">
        <v>7.4359965938491488</v>
      </c>
      <c r="AO307" s="22">
        <v>5.4244559875122622</v>
      </c>
      <c r="AP307" s="22">
        <v>12.350032793264578</v>
      </c>
      <c r="AQ307" s="22">
        <v>30.950796523000001</v>
      </c>
      <c r="AR307" s="22">
        <v>7.3161650996377841</v>
      </c>
      <c r="AS307" s="22">
        <v>5.3370405808396635</v>
      </c>
      <c r="AT307" s="22">
        <v>11.927001205498485</v>
      </c>
      <c r="AU307" s="22">
        <v>31.500747410999999</v>
      </c>
      <c r="AV307" s="22">
        <v>6.8181733883974811</v>
      </c>
      <c r="AW307" s="22">
        <v>4.9737625607820153</v>
      </c>
      <c r="AX307" s="22">
        <v>10.440226995084942</v>
      </c>
      <c r="AY307" s="22">
        <v>32.054525366</v>
      </c>
      <c r="AZ307" s="22">
        <v>6.3796513437233884</v>
      </c>
      <c r="BA307" s="22">
        <v>4.6538668345176797</v>
      </c>
      <c r="BB307" s="22">
        <v>9.5341464571077452</v>
      </c>
      <c r="BC307" s="22">
        <v>32.458093302000002</v>
      </c>
      <c r="BD307" s="22">
        <v>5.9886360473563913</v>
      </c>
      <c r="BE307" s="22">
        <v>4.3686266197304224</v>
      </c>
      <c r="BF307" s="22">
        <v>9.1251610284810596</v>
      </c>
      <c r="BG307" s="22">
        <v>32.849532750999998</v>
      </c>
      <c r="BH307" s="22">
        <v>5.8288728825490148</v>
      </c>
      <c r="BI307" s="22">
        <v>4.2520816153069223</v>
      </c>
      <c r="BJ307" s="22">
        <v>8.9736040609580527</v>
      </c>
      <c r="BK307" s="25">
        <v>30.383868157000002</v>
      </c>
      <c r="BL307" s="25">
        <v>8.1103310729956117</v>
      </c>
      <c r="BM307" s="25">
        <v>5.9163736016243647</v>
      </c>
      <c r="BN307" s="25">
        <v>14.275509177984315</v>
      </c>
      <c r="BO307" s="25">
        <v>30.357715127999999</v>
      </c>
      <c r="BP307" s="25">
        <v>8.0899844633544173</v>
      </c>
      <c r="BQ307" s="25">
        <v>5.9015310331668909</v>
      </c>
      <c r="BR307" s="25">
        <v>14.295661339006827</v>
      </c>
      <c r="BS307" s="25">
        <v>30.364625370999999</v>
      </c>
      <c r="BT307" s="25">
        <v>7.9186517493081361</v>
      </c>
      <c r="BU307" s="25">
        <v>5.7765462036507174</v>
      </c>
      <c r="BV307" s="25">
        <v>14.330465801080889</v>
      </c>
      <c r="BW307" s="25">
        <v>30.385949200999999</v>
      </c>
      <c r="BX307" s="25">
        <v>7.7759601633566282</v>
      </c>
      <c r="BY307" s="25">
        <v>5.6724546783234295</v>
      </c>
      <c r="BZ307" s="25">
        <v>14.210549268946229</v>
      </c>
      <c r="CA307" s="25">
        <v>30.406397870999999</v>
      </c>
      <c r="CB307" s="25">
        <v>7.6607721525892112</v>
      </c>
      <c r="CC307" s="25">
        <v>5.5884266281742692</v>
      </c>
      <c r="CD307" s="25">
        <v>14.355963944028964</v>
      </c>
      <c r="CE307" s="25">
        <v>30.434390318999998</v>
      </c>
      <c r="CF307" s="25">
        <v>7.4855259912117909</v>
      </c>
      <c r="CG307" s="25">
        <v>5.4605869933150206</v>
      </c>
      <c r="CH307" s="25">
        <v>14.269587897935828</v>
      </c>
      <c r="CI307" s="25">
        <v>30.476264457999999</v>
      </c>
      <c r="CJ307" s="25">
        <v>7.3390071864296464</v>
      </c>
      <c r="CK307" s="25">
        <v>5.3537035651352571</v>
      </c>
      <c r="CL307" s="25">
        <v>14.154308542767048</v>
      </c>
      <c r="CM307" s="25">
        <v>30.530198262999999</v>
      </c>
      <c r="CN307" s="25">
        <v>7.2930772439812381</v>
      </c>
      <c r="CO307" s="25">
        <v>5.3201983115790021</v>
      </c>
      <c r="CP307" s="25">
        <v>13.994654442134195</v>
      </c>
      <c r="CQ307" s="25">
        <v>30.595793299</v>
      </c>
      <c r="CR307" s="25">
        <v>7.2188079731898842</v>
      </c>
      <c r="CS307" s="25">
        <v>5.2660199125510134</v>
      </c>
      <c r="CT307" s="25">
        <v>13.751460416369845</v>
      </c>
      <c r="CU307" s="25">
        <v>30.671462416000001</v>
      </c>
      <c r="CV307" s="25">
        <v>7.1397994513508838</v>
      </c>
      <c r="CW307" s="25">
        <v>5.2083842958660131</v>
      </c>
      <c r="CX307" s="25">
        <v>13.415439899617256</v>
      </c>
      <c r="CY307" s="25">
        <v>30.903798202000001</v>
      </c>
      <c r="CZ307" s="25">
        <v>6.8815052945333157</v>
      </c>
      <c r="DA307" s="25">
        <v>5.0199623045693187</v>
      </c>
      <c r="DB307" s="25">
        <v>12.52391994670324</v>
      </c>
      <c r="DC307" s="25">
        <v>31.132385233000001</v>
      </c>
      <c r="DD307" s="25">
        <v>6.6808515738305125</v>
      </c>
      <c r="DE307" s="25">
        <v>4.8735882089190792</v>
      </c>
      <c r="DF307" s="25">
        <v>11.978139744641744</v>
      </c>
      <c r="DG307" s="25">
        <v>31.362991678</v>
      </c>
      <c r="DH307" s="25">
        <v>6.8418202854108223</v>
      </c>
      <c r="DI307" s="25">
        <v>4.9910126429292028</v>
      </c>
      <c r="DJ307" s="25">
        <v>11.715220694386101</v>
      </c>
      <c r="DK307" s="25">
        <v>31.564796571999999</v>
      </c>
      <c r="DL307" s="25">
        <v>7.0993649175700417</v>
      </c>
      <c r="DM307" s="25">
        <v>5.1788878664228921</v>
      </c>
      <c r="DN307" s="25">
        <v>11.584543495122123</v>
      </c>
      <c r="DO307" s="27">
        <v>30.384171809999998</v>
      </c>
      <c r="DP307" s="27">
        <v>8.1103310729956117</v>
      </c>
      <c r="DQ307" s="27">
        <v>5.9163736016243647</v>
      </c>
      <c r="DR307" s="27">
        <v>14.275509177984315</v>
      </c>
      <c r="DS307" s="27">
        <v>30.366337771000001</v>
      </c>
      <c r="DT307" s="27">
        <v>8.0587717443169353</v>
      </c>
      <c r="DU307" s="27">
        <v>5.878761789188288</v>
      </c>
      <c r="DV307" s="27">
        <v>14.156360491397811</v>
      </c>
      <c r="DW307" s="27">
        <v>30.396047539000001</v>
      </c>
      <c r="DX307" s="27">
        <v>7.9777347806648882</v>
      </c>
      <c r="DY307" s="27">
        <v>5.8196464524416616</v>
      </c>
      <c r="DZ307" s="27">
        <v>14.022840837557863</v>
      </c>
      <c r="EA307" s="27">
        <v>30.451638770999999</v>
      </c>
      <c r="EB307" s="27">
        <v>7.9273959481237277</v>
      </c>
      <c r="EC307" s="27">
        <v>5.7829249749455389</v>
      </c>
      <c r="ED307" s="27">
        <v>13.690892902114712</v>
      </c>
      <c r="EE307" s="27">
        <v>30.515859548000002</v>
      </c>
      <c r="EF307" s="27">
        <v>7.854477937038598</v>
      </c>
      <c r="EG307" s="27">
        <v>5.7297323010603192</v>
      </c>
      <c r="EH307" s="27">
        <v>13.574617215022494</v>
      </c>
      <c r="EI307" s="27">
        <v>30.586353341999999</v>
      </c>
      <c r="EJ307" s="27">
        <v>7.7294732633458212</v>
      </c>
      <c r="EK307" s="27">
        <v>5.6385431319796497</v>
      </c>
      <c r="EL307" s="27">
        <v>13.225794290174424</v>
      </c>
      <c r="EM307" s="27">
        <v>30.663705194999999</v>
      </c>
      <c r="EN307" s="27">
        <v>7.6233763300876944</v>
      </c>
      <c r="EO307" s="27">
        <v>5.5611468963029429</v>
      </c>
      <c r="EP307" s="27">
        <v>12.901584892340724</v>
      </c>
      <c r="EQ307" s="27">
        <v>30.750802745000001</v>
      </c>
      <c r="ER307" s="27">
        <v>7.5459312069707662</v>
      </c>
      <c r="ES307" s="27">
        <v>5.5046517572192668</v>
      </c>
      <c r="ET307" s="27">
        <v>12.661228181360119</v>
      </c>
      <c r="EU307" s="27">
        <v>30.845376423000001</v>
      </c>
      <c r="EV307" s="27">
        <v>7.4347002301776683</v>
      </c>
      <c r="EW307" s="27">
        <v>5.4235103082625473</v>
      </c>
      <c r="EX307" s="27">
        <v>12.347154336277791</v>
      </c>
      <c r="EY307" s="27">
        <v>30.945633911999998</v>
      </c>
      <c r="EZ307" s="27">
        <v>7.3237113626727313</v>
      </c>
      <c r="FA307" s="27">
        <v>5.3425454746607723</v>
      </c>
      <c r="FB307" s="27">
        <v>11.958927636214829</v>
      </c>
      <c r="FC307" s="27">
        <v>31.422355670000002</v>
      </c>
      <c r="FD307" s="27">
        <v>6.8524738241008718</v>
      </c>
      <c r="FE307" s="27">
        <v>4.9987842510796465</v>
      </c>
      <c r="FF307" s="27">
        <v>10.624665396800054</v>
      </c>
      <c r="FG307" s="27">
        <v>31.824461357000001</v>
      </c>
      <c r="FH307" s="27">
        <v>6.4398399995230946</v>
      </c>
      <c r="FI307" s="27">
        <v>4.6977736209466956</v>
      </c>
      <c r="FJ307" s="27">
        <v>9.8697192616156002</v>
      </c>
      <c r="FK307" s="27">
        <v>32.155352336</v>
      </c>
      <c r="FL307" s="27">
        <v>6.0568264222391095</v>
      </c>
      <c r="FM307" s="27">
        <v>4.4183705488265215</v>
      </c>
      <c r="FN307" s="27">
        <v>9.5127519751518221</v>
      </c>
      <c r="FO307" s="27">
        <v>32.419791838999998</v>
      </c>
      <c r="FP307" s="27">
        <v>5.9197925651475378</v>
      </c>
      <c r="FQ307" s="27">
        <v>4.3184062579327973</v>
      </c>
      <c r="FR307" s="27">
        <v>9.4418283103230323</v>
      </c>
      <c r="FS307" s="28">
        <v>30.384582841</v>
      </c>
      <c r="FT307" s="28">
        <v>8.1103310729956117</v>
      </c>
      <c r="FU307" s="28">
        <v>5.9163736016243647</v>
      </c>
      <c r="FV307" s="28">
        <v>14.275509177984315</v>
      </c>
      <c r="FW307" s="28">
        <v>30.361779547000001</v>
      </c>
      <c r="FX307" s="28">
        <v>8.0525831754220327</v>
      </c>
      <c r="FY307" s="28">
        <v>5.8742473143398382</v>
      </c>
      <c r="FZ307" s="28">
        <v>14.157373573256635</v>
      </c>
      <c r="GA307" s="28">
        <v>30.394205753000001</v>
      </c>
      <c r="GB307" s="28">
        <v>7.9905827574886406</v>
      </c>
      <c r="GC307" s="28">
        <v>5.8290188726585654</v>
      </c>
      <c r="GD307" s="28">
        <v>14.034165126807798</v>
      </c>
      <c r="GE307" s="28">
        <v>30.460988499999999</v>
      </c>
      <c r="GF307" s="28">
        <v>7.8365053069208255</v>
      </c>
      <c r="GG307" s="28">
        <v>5.7166215176134392</v>
      </c>
      <c r="GH307" s="28">
        <v>13.706815162469038</v>
      </c>
      <c r="GI307" s="28">
        <v>30.546290314</v>
      </c>
      <c r="GJ307" s="28">
        <v>7.737913280203899</v>
      </c>
      <c r="GK307" s="28">
        <v>5.6447000067714388</v>
      </c>
      <c r="GL307" s="28">
        <v>13.582856903898637</v>
      </c>
      <c r="GM307" s="28">
        <v>30.652416799000001</v>
      </c>
      <c r="GN307" s="28">
        <v>7.570975277829195</v>
      </c>
      <c r="GO307" s="28">
        <v>5.522921058234286</v>
      </c>
      <c r="GP307" s="28">
        <v>13.221593805661644</v>
      </c>
      <c r="GQ307" s="28">
        <v>30.778255996999999</v>
      </c>
      <c r="GR307" s="28">
        <v>7.4170008179888374</v>
      </c>
      <c r="GS307" s="28">
        <v>5.4105988334909521</v>
      </c>
      <c r="GT307" s="28">
        <v>12.869483913236811</v>
      </c>
      <c r="GU307" s="28">
        <v>30.928653692000001</v>
      </c>
      <c r="GV307" s="28">
        <v>7.2633619085831285</v>
      </c>
      <c r="GW307" s="28">
        <v>5.2985213881179911</v>
      </c>
      <c r="GX307" s="28">
        <v>12.589172253168229</v>
      </c>
      <c r="GY307" s="28">
        <v>31.098706168</v>
      </c>
      <c r="GZ307" s="28">
        <v>7.1206699168223722</v>
      </c>
      <c r="HA307" s="28">
        <v>5.1944295667585054</v>
      </c>
      <c r="HB307" s="28">
        <v>12.246677177535231</v>
      </c>
      <c r="HC307" s="28">
        <v>31.299214169999999</v>
      </c>
      <c r="HD307" s="28">
        <v>6.9431006135481548</v>
      </c>
      <c r="HE307" s="28">
        <v>5.0648952322294987</v>
      </c>
      <c r="HF307" s="28">
        <v>11.810156218423256</v>
      </c>
      <c r="HG307" s="28">
        <v>32.253636389</v>
      </c>
      <c r="HH307" s="28">
        <v>6.011522905383142</v>
      </c>
      <c r="HI307" s="28">
        <v>4.385322264018539</v>
      </c>
      <c r="HJ307" s="28">
        <v>9.6160814664359791</v>
      </c>
      <c r="HK307" s="28">
        <v>29.705466708907277</v>
      </c>
      <c r="HL307" s="28">
        <v>4.8185181858174051</v>
      </c>
      <c r="HM307" s="28">
        <v>3.515041930709657</v>
      </c>
      <c r="HN307" s="28">
        <v>5.8997254398143291</v>
      </c>
      <c r="HO307" s="28">
        <v>24.323040802257829</v>
      </c>
      <c r="HP307" s="28">
        <v>3.9454358885704699</v>
      </c>
      <c r="HQ307" s="28">
        <v>2.8781405503607767</v>
      </c>
      <c r="HR307" s="28">
        <v>3.0236505558558733</v>
      </c>
      <c r="HS307" s="28">
        <v>20.194526214109743</v>
      </c>
      <c r="HT307" s="28">
        <v>3.2757503112205297</v>
      </c>
      <c r="HU307" s="28">
        <v>2.3896142453848781</v>
      </c>
      <c r="HV307" s="28">
        <v>1.0970962094461818</v>
      </c>
      <c r="HW307" s="29">
        <v>30.384582841</v>
      </c>
      <c r="HX307" s="29">
        <v>8.1103310729956117</v>
      </c>
      <c r="HY307" s="29">
        <v>5.9163736016243647</v>
      </c>
      <c r="HZ307" s="29">
        <v>14.275509177984315</v>
      </c>
      <c r="IA307" s="29">
        <v>30.351939934000001</v>
      </c>
      <c r="IB307" s="29">
        <v>8.0682282297304742</v>
      </c>
      <c r="IC307" s="29">
        <v>5.8856601636394981</v>
      </c>
      <c r="ID307" s="29">
        <v>14.190904436449168</v>
      </c>
      <c r="IE307" s="29">
        <v>30.404815710000001</v>
      </c>
      <c r="IF307" s="29">
        <v>8.008347598541814</v>
      </c>
      <c r="IG307" s="29">
        <v>5.8419780768757645</v>
      </c>
      <c r="IH307" s="29">
        <v>13.966887924085942</v>
      </c>
      <c r="II307" s="29">
        <v>30.477216767999998</v>
      </c>
      <c r="IJ307" s="29">
        <v>7.8993956292321617</v>
      </c>
      <c r="IK307" s="29">
        <v>5.7624991321487249</v>
      </c>
      <c r="IL307" s="29">
        <v>13.617704456139686</v>
      </c>
      <c r="IM307" s="29">
        <v>30.564674867000001</v>
      </c>
      <c r="IN307" s="29">
        <v>7.8002280767834051</v>
      </c>
      <c r="IO307" s="29">
        <v>5.6901577832981136</v>
      </c>
      <c r="IP307" s="29">
        <v>13.493605195175867</v>
      </c>
      <c r="IQ307" s="29">
        <v>30.672953761999999</v>
      </c>
      <c r="IR307" s="29">
        <v>7.6602313136371523</v>
      </c>
      <c r="IS307" s="29">
        <v>5.5880320936885752</v>
      </c>
      <c r="IT307" s="29">
        <v>13.152761660364792</v>
      </c>
      <c r="IU307" s="29">
        <v>30.809397618999999</v>
      </c>
      <c r="IV307" s="29">
        <v>7.5308879562391109</v>
      </c>
      <c r="IW307" s="29">
        <v>5.4936779152502604</v>
      </c>
      <c r="IX307" s="29">
        <v>12.810013583240266</v>
      </c>
      <c r="IY307" s="29">
        <v>30.969424764999999</v>
      </c>
      <c r="IZ307" s="29">
        <v>7.4434252197571551</v>
      </c>
      <c r="JA307" s="29">
        <v>5.429875066687071</v>
      </c>
      <c r="JB307" s="29">
        <v>12.553076352617959</v>
      </c>
      <c r="JC307" s="29">
        <v>31.156754987999999</v>
      </c>
      <c r="JD307" s="29">
        <v>7.3129077323357974</v>
      </c>
      <c r="JE307" s="29">
        <v>5.3346643767435777</v>
      </c>
      <c r="JF307" s="29">
        <v>12.155881547669228</v>
      </c>
      <c r="JG307" s="29">
        <v>31.396178382999999</v>
      </c>
      <c r="JH307" s="29">
        <v>7.0639424161225168</v>
      </c>
      <c r="JI307" s="29">
        <v>5.1530476447868807</v>
      </c>
      <c r="JJ307" s="29">
        <v>11.152234761654725</v>
      </c>
      <c r="JK307" s="29">
        <v>32.422661908999999</v>
      </c>
      <c r="JL307" s="29">
        <v>5.8749467126897468</v>
      </c>
      <c r="JM307" s="29">
        <v>4.28569183293145</v>
      </c>
      <c r="JN307" s="29">
        <v>6.8941415230083081</v>
      </c>
      <c r="JO307" s="29">
        <v>30.261408533963738</v>
      </c>
      <c r="JP307" s="29">
        <v>4.9086974050345811</v>
      </c>
      <c r="JQ307" s="29">
        <v>3.580826415607945</v>
      </c>
      <c r="JR307" s="29">
        <v>3.6046529558101632</v>
      </c>
      <c r="JS307" s="29">
        <v>26.0090055661835</v>
      </c>
      <c r="JT307" s="29">
        <v>4.2189159168504915</v>
      </c>
      <c r="JU307" s="29">
        <v>3.0776404234639565</v>
      </c>
      <c r="JV307" s="29">
        <v>1.6475462189677934</v>
      </c>
      <c r="JW307" s="29">
        <v>25.83614415563861</v>
      </c>
      <c r="JX307" s="29">
        <v>4.1908760998532104</v>
      </c>
      <c r="JY307" s="29">
        <v>3.0571857673489355</v>
      </c>
      <c r="JZ307" s="29">
        <v>2.2768263150945245</v>
      </c>
    </row>
    <row r="308" spans="1:286" ht="15" thickBot="1" x14ac:dyDescent="0.4">
      <c r="A308" s="2"/>
      <c r="B308" s="74" t="s">
        <v>767</v>
      </c>
      <c r="C308" s="74" t="s">
        <v>502</v>
      </c>
      <c r="D308" s="74" t="s">
        <v>502</v>
      </c>
      <c r="E308" s="87">
        <v>392001</v>
      </c>
      <c r="F308" s="84">
        <v>372504</v>
      </c>
      <c r="G308" s="22">
        <v>29.575887939000001</v>
      </c>
      <c r="H308" s="22">
        <v>12.642510121457487</v>
      </c>
      <c r="I308" s="22">
        <v>9.0864209505334621</v>
      </c>
      <c r="J308" s="22">
        <v>15.701774460138717</v>
      </c>
      <c r="K308" s="22">
        <v>29.587438834</v>
      </c>
      <c r="L308" s="22">
        <v>12.519569064309181</v>
      </c>
      <c r="M308" s="22">
        <v>8.9980607920980642</v>
      </c>
      <c r="N308" s="22">
        <v>15.085431261608843</v>
      </c>
      <c r="O308" s="22">
        <v>29.657344718000001</v>
      </c>
      <c r="P308" s="22">
        <v>12.4138042062736</v>
      </c>
      <c r="Q308" s="22">
        <v>8.9220455061578434</v>
      </c>
      <c r="R308" s="22">
        <v>14.645987724590325</v>
      </c>
      <c r="S308" s="22">
        <v>29.750128426</v>
      </c>
      <c r="T308" s="22">
        <v>12.25851988552526</v>
      </c>
      <c r="U308" s="22">
        <v>8.8104396073464777</v>
      </c>
      <c r="V308" s="22">
        <v>14.244408391714121</v>
      </c>
      <c r="W308" s="22">
        <v>29.859536867999999</v>
      </c>
      <c r="X308" s="22">
        <v>12.088998719247005</v>
      </c>
      <c r="Y308" s="22">
        <v>8.6886014073346569</v>
      </c>
      <c r="Z308" s="22">
        <v>13.656239527896711</v>
      </c>
      <c r="AA308" s="22">
        <v>29.979638506000001</v>
      </c>
      <c r="AB308" s="22">
        <v>11.940350421469732</v>
      </c>
      <c r="AC308" s="22">
        <v>8.5817649488933778</v>
      </c>
      <c r="AD308" s="22">
        <v>13.148041254833068</v>
      </c>
      <c r="AE308" s="22">
        <v>30.110012130000001</v>
      </c>
      <c r="AF308" s="22">
        <v>11.78341314658894</v>
      </c>
      <c r="AG308" s="22">
        <v>8.4689710394009747</v>
      </c>
      <c r="AH308" s="22">
        <v>12.606849241846589</v>
      </c>
      <c r="AI308" s="22">
        <v>30.257396876000001</v>
      </c>
      <c r="AJ308" s="22">
        <v>11.602003159583981</v>
      </c>
      <c r="AK308" s="22">
        <v>8.3385881098464889</v>
      </c>
      <c r="AL308" s="22">
        <v>11.952863729095544</v>
      </c>
      <c r="AM308" s="22">
        <v>30.419138344</v>
      </c>
      <c r="AN308" s="22">
        <v>11.467864894316689</v>
      </c>
      <c r="AO308" s="22">
        <v>8.2421802974671845</v>
      </c>
      <c r="AP308" s="22">
        <v>11.499696508397191</v>
      </c>
      <c r="AQ308" s="22">
        <v>30.606655872000001</v>
      </c>
      <c r="AR308" s="22">
        <v>11.266999844656558</v>
      </c>
      <c r="AS308" s="22">
        <v>8.0978146313196024</v>
      </c>
      <c r="AT308" s="22">
        <v>10.70008549272471</v>
      </c>
      <c r="AU308" s="22">
        <v>31.386914244</v>
      </c>
      <c r="AV308" s="22">
        <v>10.469235075840619</v>
      </c>
      <c r="AW308" s="22">
        <v>7.5244453842850616</v>
      </c>
      <c r="AX308" s="22">
        <v>7.9110728942842314</v>
      </c>
      <c r="AY308" s="22">
        <v>32.066796296</v>
      </c>
      <c r="AZ308" s="22">
        <v>10.008154240588873</v>
      </c>
      <c r="BA308" s="22">
        <v>7.1930575094824016</v>
      </c>
      <c r="BB308" s="22">
        <v>6.4160868120807137</v>
      </c>
      <c r="BC308" s="22">
        <v>32.527226525000003</v>
      </c>
      <c r="BD308" s="22">
        <v>9.7483222999945429</v>
      </c>
      <c r="BE308" s="22">
        <v>7.0063111777846334</v>
      </c>
      <c r="BF308" s="22">
        <v>6.1762985124703853</v>
      </c>
      <c r="BG308" s="22">
        <v>32.916842670000001</v>
      </c>
      <c r="BH308" s="22">
        <v>9.5523331192188348</v>
      </c>
      <c r="BI308" s="22">
        <v>6.8654498946082994</v>
      </c>
      <c r="BJ308" s="22">
        <v>6.3236050337189269</v>
      </c>
      <c r="BK308" s="25">
        <v>29.574761315</v>
      </c>
      <c r="BL308" s="25">
        <v>12.642510121457493</v>
      </c>
      <c r="BM308" s="25">
        <v>9.0864209505334657</v>
      </c>
      <c r="BN308" s="25">
        <v>15.701774460138717</v>
      </c>
      <c r="BO308" s="25">
        <v>29.619477467999999</v>
      </c>
      <c r="BP308" s="25">
        <v>12.581565914666527</v>
      </c>
      <c r="BQ308" s="25">
        <v>9.0426191491444197</v>
      </c>
      <c r="BR308" s="25">
        <v>15.345824473473261</v>
      </c>
      <c r="BS308" s="25">
        <v>29.708605942999998</v>
      </c>
      <c r="BT308" s="25">
        <v>12.500808357242226</v>
      </c>
      <c r="BU308" s="25">
        <v>8.984577102537818</v>
      </c>
      <c r="BV308" s="25">
        <v>15.024643051098648</v>
      </c>
      <c r="BW308" s="25">
        <v>29.814160008000002</v>
      </c>
      <c r="BX308" s="25">
        <v>12.425963684561902</v>
      </c>
      <c r="BY308" s="25">
        <v>8.9307847626191741</v>
      </c>
      <c r="BZ308" s="25">
        <v>14.798403635990217</v>
      </c>
      <c r="CA308" s="25">
        <v>29.919835008</v>
      </c>
      <c r="CB308" s="25">
        <v>12.303601548634964</v>
      </c>
      <c r="CC308" s="25">
        <v>8.8428406862643136</v>
      </c>
      <c r="CD308" s="25">
        <v>14.412275649503126</v>
      </c>
      <c r="CE308" s="25">
        <v>30.039580350000001</v>
      </c>
      <c r="CF308" s="25">
        <v>12.210001620486032</v>
      </c>
      <c r="CG308" s="25">
        <v>8.7755685749564982</v>
      </c>
      <c r="CH308" s="25">
        <v>14.048598073158857</v>
      </c>
      <c r="CI308" s="25">
        <v>30.182143994</v>
      </c>
      <c r="CJ308" s="25">
        <v>12.098358749299628</v>
      </c>
      <c r="CK308" s="25">
        <v>8.695328645228928</v>
      </c>
      <c r="CL308" s="25">
        <v>13.594738040547183</v>
      </c>
      <c r="CM308" s="25">
        <v>30.340157789999999</v>
      </c>
      <c r="CN308" s="25">
        <v>11.955436372034873</v>
      </c>
      <c r="CO308" s="25">
        <v>8.5926075186012039</v>
      </c>
      <c r="CP308" s="25">
        <v>13.014196028898061</v>
      </c>
      <c r="CQ308" s="25">
        <v>30.474830302000001</v>
      </c>
      <c r="CR308" s="25">
        <v>11.819564504707518</v>
      </c>
      <c r="CS308" s="25">
        <v>8.4949537322873638</v>
      </c>
      <c r="CT308" s="25">
        <v>12.594171955111891</v>
      </c>
      <c r="CU308" s="25">
        <v>30.626393354000001</v>
      </c>
      <c r="CV308" s="25">
        <v>11.708084151405895</v>
      </c>
      <c r="CW308" s="25">
        <v>8.4148306073635002</v>
      </c>
      <c r="CX308" s="25">
        <v>11.940527490838219</v>
      </c>
      <c r="CY308" s="25">
        <v>31.022545731000001</v>
      </c>
      <c r="CZ308" s="25">
        <v>11.336322761067265</v>
      </c>
      <c r="DA308" s="25">
        <v>8.147638376285979</v>
      </c>
      <c r="DB308" s="25">
        <v>10.21932382305328</v>
      </c>
      <c r="DC308" s="25">
        <v>31.405972259999999</v>
      </c>
      <c r="DD308" s="25">
        <v>11.006608551130244</v>
      </c>
      <c r="DE308" s="25">
        <v>7.9106662816561695</v>
      </c>
      <c r="DF308" s="25">
        <v>8.8853441427028912</v>
      </c>
      <c r="DG308" s="25">
        <v>31.730859715000001</v>
      </c>
      <c r="DH308" s="25">
        <v>10.799896175177256</v>
      </c>
      <c r="DI308" s="25">
        <v>7.7620980269702686</v>
      </c>
      <c r="DJ308" s="25">
        <v>8.18888718484002</v>
      </c>
      <c r="DK308" s="25">
        <v>31.99317967</v>
      </c>
      <c r="DL308" s="25">
        <v>10.613806281454133</v>
      </c>
      <c r="DM308" s="25">
        <v>7.6283515563118467</v>
      </c>
      <c r="DN308" s="25">
        <v>7.6224749108863605</v>
      </c>
      <c r="DO308" s="27">
        <v>29.575887939000001</v>
      </c>
      <c r="DP308" s="27">
        <v>12.642510121457487</v>
      </c>
      <c r="DQ308" s="27">
        <v>9.0864209505334621</v>
      </c>
      <c r="DR308" s="27">
        <v>15.701774460138717</v>
      </c>
      <c r="DS308" s="27">
        <v>29.587169582000001</v>
      </c>
      <c r="DT308" s="27">
        <v>12.519864101812168</v>
      </c>
      <c r="DU308" s="27">
        <v>8.9982728413606363</v>
      </c>
      <c r="DV308" s="27">
        <v>15.085582689161985</v>
      </c>
      <c r="DW308" s="27">
        <v>29.657704173999999</v>
      </c>
      <c r="DX308" s="27">
        <v>12.414158980755483</v>
      </c>
      <c r="DY308" s="27">
        <v>8.9223004895633498</v>
      </c>
      <c r="DZ308" s="27">
        <v>14.645827443119844</v>
      </c>
      <c r="EA308" s="27">
        <v>29.750294574000002</v>
      </c>
      <c r="EB308" s="27">
        <v>12.256898061156708</v>
      </c>
      <c r="EC308" s="27">
        <v>8.8092739702396905</v>
      </c>
      <c r="ED308" s="27">
        <v>14.244360130798102</v>
      </c>
      <c r="EE308" s="27">
        <v>29.859471384999999</v>
      </c>
      <c r="EF308" s="27">
        <v>12.088571439275112</v>
      </c>
      <c r="EG308" s="27">
        <v>8.6882943128058763</v>
      </c>
      <c r="EH308" s="27">
        <v>13.656322400959652</v>
      </c>
      <c r="EI308" s="27">
        <v>29.980462863</v>
      </c>
      <c r="EJ308" s="27">
        <v>11.9405123427309</v>
      </c>
      <c r="EK308" s="27">
        <v>8.5818813248919472</v>
      </c>
      <c r="EL308" s="27">
        <v>13.147601604931493</v>
      </c>
      <c r="EM308" s="27">
        <v>30.112906185</v>
      </c>
      <c r="EN308" s="27">
        <v>11.805579935519686</v>
      </c>
      <c r="EO308" s="27">
        <v>8.4849027470611915</v>
      </c>
      <c r="EP308" s="27">
        <v>12.605200923303041</v>
      </c>
      <c r="EQ308" s="27">
        <v>30.260515576</v>
      </c>
      <c r="ER308" s="27">
        <v>11.624590000588187</v>
      </c>
      <c r="ES308" s="27">
        <v>8.3548217172025669</v>
      </c>
      <c r="ET308" s="27">
        <v>11.951062701941636</v>
      </c>
      <c r="EU308" s="27">
        <v>30.420222203999998</v>
      </c>
      <c r="EV308" s="27">
        <v>11.487147062171557</v>
      </c>
      <c r="EW308" s="27">
        <v>8.2560387711630696</v>
      </c>
      <c r="EX308" s="27">
        <v>11.49893383293127</v>
      </c>
      <c r="EY308" s="27">
        <v>30.594377817000002</v>
      </c>
      <c r="EZ308" s="27">
        <v>11.289136693916284</v>
      </c>
      <c r="FA308" s="27">
        <v>8.1137248207487556</v>
      </c>
      <c r="FB308" s="27">
        <v>10.756742857195768</v>
      </c>
      <c r="FC308" s="27">
        <v>31.289492576000001</v>
      </c>
      <c r="FD308" s="27">
        <v>10.511131372634535</v>
      </c>
      <c r="FE308" s="27">
        <v>7.5545570777130857</v>
      </c>
      <c r="FF308" s="27">
        <v>8.1955818621256356</v>
      </c>
      <c r="FG308" s="27">
        <v>31.818340670000001</v>
      </c>
      <c r="FH308" s="27">
        <v>10.077348927083841</v>
      </c>
      <c r="FI308" s="27">
        <v>7.2427890930835366</v>
      </c>
      <c r="FJ308" s="27">
        <v>6.8393210937466158</v>
      </c>
      <c r="FK308" s="27">
        <v>32.197862757999999</v>
      </c>
      <c r="FL308" s="27">
        <v>9.8179342852547631</v>
      </c>
      <c r="FM308" s="27">
        <v>7.0563426822248108</v>
      </c>
      <c r="FN308" s="27">
        <v>6.6183658175152651</v>
      </c>
      <c r="FO308" s="27">
        <v>32.473265709000003</v>
      </c>
      <c r="FP308" s="27">
        <v>9.6398076007889486</v>
      </c>
      <c r="FQ308" s="27">
        <v>6.9283195268521931</v>
      </c>
      <c r="FR308" s="27">
        <v>6.7917802533711402</v>
      </c>
      <c r="FS308" s="28">
        <v>29.577153681999999</v>
      </c>
      <c r="FT308" s="28">
        <v>12.642510121457487</v>
      </c>
      <c r="FU308" s="28">
        <v>9.0864209505334621</v>
      </c>
      <c r="FV308" s="28">
        <v>15.701774460138717</v>
      </c>
      <c r="FW308" s="28">
        <v>29.586765588999999</v>
      </c>
      <c r="FX308" s="28">
        <v>12.504365107301227</v>
      </c>
      <c r="FY308" s="28">
        <v>8.9871334088362858</v>
      </c>
      <c r="FZ308" s="28">
        <v>15.070627088439668</v>
      </c>
      <c r="GA308" s="28">
        <v>29.667656908000001</v>
      </c>
      <c r="GB308" s="28">
        <v>12.411014921882254</v>
      </c>
      <c r="GC308" s="28">
        <v>8.92004079254583</v>
      </c>
      <c r="GD308" s="28">
        <v>14.633184230281744</v>
      </c>
      <c r="GE308" s="28">
        <v>29.780906621</v>
      </c>
      <c r="GF308" s="28">
        <v>12.308330753879495</v>
      </c>
      <c r="GG308" s="28">
        <v>8.8462396591898234</v>
      </c>
      <c r="GH308" s="28">
        <v>14.229073028758741</v>
      </c>
      <c r="GI308" s="28">
        <v>29.919037076999999</v>
      </c>
      <c r="GJ308" s="28">
        <v>12.140861218782979</v>
      </c>
      <c r="GK308" s="28">
        <v>8.7258760069041585</v>
      </c>
      <c r="GL308" s="28">
        <v>13.658981537572149</v>
      </c>
      <c r="GM308" s="28">
        <v>30.082905819</v>
      </c>
      <c r="GN308" s="28">
        <v>11.962869802468269</v>
      </c>
      <c r="GO308" s="28">
        <v>8.5979500714151182</v>
      </c>
      <c r="GP308" s="28">
        <v>13.162270480287711</v>
      </c>
      <c r="GQ308" s="28">
        <v>30.273420494</v>
      </c>
      <c r="GR308" s="28">
        <v>11.792986484972173</v>
      </c>
      <c r="GS308" s="28">
        <v>8.475851586192416</v>
      </c>
      <c r="GT308" s="28">
        <v>12.615221705495218</v>
      </c>
      <c r="GU308" s="28">
        <v>30.496393162</v>
      </c>
      <c r="GV308" s="28">
        <v>11.582345122179591</v>
      </c>
      <c r="GW308" s="28">
        <v>8.3244594913046353</v>
      </c>
      <c r="GX308" s="28">
        <v>11.966098036316922</v>
      </c>
      <c r="GY308" s="28">
        <v>30.745833965999999</v>
      </c>
      <c r="GZ308" s="28">
        <v>11.420093362770865</v>
      </c>
      <c r="HA308" s="28">
        <v>8.2078459571418154</v>
      </c>
      <c r="HB308" s="28">
        <v>11.581839192443825</v>
      </c>
      <c r="HC308" s="28">
        <v>31.040345342000002</v>
      </c>
      <c r="HD308" s="28">
        <v>11.205066443973321</v>
      </c>
      <c r="HE308" s="28">
        <v>8.053301876803328</v>
      </c>
      <c r="HF308" s="28">
        <v>10.971510014952035</v>
      </c>
      <c r="HG308" s="28">
        <v>32.210633338999997</v>
      </c>
      <c r="HH308" s="28">
        <v>10.13695909917463</v>
      </c>
      <c r="HI308" s="28">
        <v>7.2856320974669266</v>
      </c>
      <c r="HJ308" s="28">
        <v>7.9660493283794835</v>
      </c>
      <c r="HK308" s="28">
        <v>33.286124051000002</v>
      </c>
      <c r="HL308" s="28">
        <v>8.8906393336641329</v>
      </c>
      <c r="HM308" s="28">
        <v>6.3898775424298</v>
      </c>
      <c r="HN308" s="28">
        <v>3.2527313737117325</v>
      </c>
      <c r="HO308" s="28">
        <v>33.912432338999999</v>
      </c>
      <c r="HP308" s="28">
        <v>8.0070430348946111</v>
      </c>
      <c r="HQ308" s="28">
        <v>5.7548194848272614</v>
      </c>
      <c r="HR308" s="28">
        <v>0.18920176973947633</v>
      </c>
      <c r="HS308" s="28">
        <v>34.219924601999999</v>
      </c>
      <c r="HT308" s="28">
        <v>7.39221225535508</v>
      </c>
      <c r="HU308" s="28">
        <v>5.3129284977867259</v>
      </c>
      <c r="HV308" s="28">
        <v>-1.8871703143912839</v>
      </c>
      <c r="HW308" s="29">
        <v>29.577153681999999</v>
      </c>
      <c r="HX308" s="29">
        <v>12.642510121457487</v>
      </c>
      <c r="HY308" s="29">
        <v>9.0864209505334621</v>
      </c>
      <c r="HZ308" s="29">
        <v>15.701774460138717</v>
      </c>
      <c r="IA308" s="29">
        <v>29.564472608999999</v>
      </c>
      <c r="IB308" s="29">
        <v>12.522521342268881</v>
      </c>
      <c r="IC308" s="29">
        <v>9.000182652396937</v>
      </c>
      <c r="ID308" s="29">
        <v>15.121364962720676</v>
      </c>
      <c r="IE308" s="29">
        <v>29.670780401999998</v>
      </c>
      <c r="IF308" s="29">
        <v>12.343381995889773</v>
      </c>
      <c r="IG308" s="29">
        <v>8.8714316769683048</v>
      </c>
      <c r="IH308" s="29">
        <v>14.512558632362415</v>
      </c>
      <c r="II308" s="29">
        <v>29.771059483000002</v>
      </c>
      <c r="IJ308" s="29">
        <v>12.160770527816371</v>
      </c>
      <c r="IK308" s="29">
        <v>8.7401852193132221</v>
      </c>
      <c r="IL308" s="29">
        <v>14.106989615391917</v>
      </c>
      <c r="IM308" s="29">
        <v>29.889217692999999</v>
      </c>
      <c r="IN308" s="29">
        <v>11.916131196487067</v>
      </c>
      <c r="IO308" s="29">
        <v>8.5643581150309576</v>
      </c>
      <c r="IP308" s="29">
        <v>13.559928485605738</v>
      </c>
      <c r="IQ308" s="29">
        <v>30.034278163</v>
      </c>
      <c r="IR308" s="29">
        <v>11.442546247223607</v>
      </c>
      <c r="IS308" s="29">
        <v>8.2239832872868028</v>
      </c>
      <c r="IT308" s="29">
        <v>13.121025950778431</v>
      </c>
      <c r="IU308" s="29">
        <v>30.214807199999999</v>
      </c>
      <c r="IV308" s="29">
        <v>11.151015981578585</v>
      </c>
      <c r="IW308" s="29">
        <v>8.0144547452470736</v>
      </c>
      <c r="IX308" s="29">
        <v>12.638317948305044</v>
      </c>
      <c r="IY308" s="29">
        <v>30.424020672000001</v>
      </c>
      <c r="IZ308" s="29">
        <v>10.947367744315523</v>
      </c>
      <c r="JA308" s="29">
        <v>7.8680887473693533</v>
      </c>
      <c r="JB308" s="29">
        <v>12.075743073434364</v>
      </c>
      <c r="JC308" s="29">
        <v>30.665616496999998</v>
      </c>
      <c r="JD308" s="29">
        <v>10.798305133369997</v>
      </c>
      <c r="JE308" s="29">
        <v>7.7609545138963814</v>
      </c>
      <c r="JF308" s="29">
        <v>11.665195193425211</v>
      </c>
      <c r="JG308" s="29">
        <v>30.971491141000001</v>
      </c>
      <c r="JH308" s="29">
        <v>10.526646193676603</v>
      </c>
      <c r="JI308" s="29">
        <v>7.5657078850769768</v>
      </c>
      <c r="JJ308" s="29">
        <v>10.387759714966172</v>
      </c>
      <c r="JK308" s="29">
        <v>32.169529940000004</v>
      </c>
      <c r="JL308" s="29">
        <v>8.9433587010768409</v>
      </c>
      <c r="JM308" s="29">
        <v>6.4277679898137139</v>
      </c>
      <c r="JN308" s="29">
        <v>4.7402388287489359</v>
      </c>
      <c r="JO308" s="29">
        <v>33.018318723999997</v>
      </c>
      <c r="JP308" s="29">
        <v>7.4695398739265793</v>
      </c>
      <c r="JQ308" s="29">
        <v>5.3685053798056215</v>
      </c>
      <c r="JR308" s="29">
        <v>0.60699352349548974</v>
      </c>
      <c r="JS308" s="29">
        <v>33.353551312999997</v>
      </c>
      <c r="JT308" s="29">
        <v>6.762648404879827</v>
      </c>
      <c r="JU308" s="29">
        <v>4.8604485625760931</v>
      </c>
      <c r="JV308" s="29">
        <v>-1.2577486586229085</v>
      </c>
      <c r="JW308" s="29">
        <v>33.355559696</v>
      </c>
      <c r="JX308" s="29">
        <v>6.8304308602665191</v>
      </c>
      <c r="JY308" s="29">
        <v>4.9091651478734155</v>
      </c>
      <c r="JZ308" s="29">
        <v>-0.50894748855373706</v>
      </c>
    </row>
    <row r="309" spans="1:286" ht="15" thickBot="1" x14ac:dyDescent="0.4">
      <c r="A309" s="2"/>
      <c r="B309" s="74" t="s">
        <v>768</v>
      </c>
      <c r="C309" s="74" t="s">
        <v>455</v>
      </c>
      <c r="D309" s="74" t="s">
        <v>852</v>
      </c>
      <c r="E309" s="87">
        <v>336410</v>
      </c>
      <c r="F309" s="84">
        <v>427512</v>
      </c>
      <c r="G309" s="22">
        <v>29.601484043999999</v>
      </c>
      <c r="H309" s="22">
        <v>12.981916329284749</v>
      </c>
      <c r="I309" s="22">
        <v>9.3303588748787583</v>
      </c>
      <c r="J309" s="22">
        <v>19.872985451526826</v>
      </c>
      <c r="K309" s="22">
        <v>29.595435903999999</v>
      </c>
      <c r="L309" s="22">
        <v>12.952924206710231</v>
      </c>
      <c r="M309" s="22">
        <v>9.309521665540526</v>
      </c>
      <c r="N309" s="22">
        <v>19.807025636640496</v>
      </c>
      <c r="O309" s="22">
        <v>29.626859705000001</v>
      </c>
      <c r="P309" s="22">
        <v>12.865941102116087</v>
      </c>
      <c r="Q309" s="22">
        <v>9.247005195604288</v>
      </c>
      <c r="R309" s="22">
        <v>19.713582826249684</v>
      </c>
      <c r="S309" s="22">
        <v>29.673191912</v>
      </c>
      <c r="T309" s="22">
        <v>12.604105889851349</v>
      </c>
      <c r="U309" s="22">
        <v>9.0588190731133373</v>
      </c>
      <c r="V309" s="22">
        <v>19.49133599334877</v>
      </c>
      <c r="W309" s="22">
        <v>29.722467856000002</v>
      </c>
      <c r="X309" s="22">
        <v>12.285926860425711</v>
      </c>
      <c r="Y309" s="22">
        <v>8.8301375398404005</v>
      </c>
      <c r="Z309" s="22">
        <v>19.286524802420477</v>
      </c>
      <c r="AA309" s="22">
        <v>29.774368808999998</v>
      </c>
      <c r="AB309" s="22">
        <v>11.993765625210097</v>
      </c>
      <c r="AC309" s="22">
        <v>8.620155507546734</v>
      </c>
      <c r="AD309" s="22">
        <v>19.055223553561607</v>
      </c>
      <c r="AE309" s="22">
        <v>29.829100834000002</v>
      </c>
      <c r="AF309" s="22">
        <v>11.581630830131953</v>
      </c>
      <c r="AG309" s="22">
        <v>8.3239461155458567</v>
      </c>
      <c r="AH309" s="22">
        <v>18.832031135745417</v>
      </c>
      <c r="AI309" s="22">
        <v>29.888058717</v>
      </c>
      <c r="AJ309" s="22">
        <v>11.622981741799764</v>
      </c>
      <c r="AK309" s="22">
        <v>8.3536658299453208</v>
      </c>
      <c r="AL309" s="22">
        <v>18.623404439176728</v>
      </c>
      <c r="AM309" s="22">
        <v>29.950238049999999</v>
      </c>
      <c r="AN309" s="22">
        <v>11.587485170672734</v>
      </c>
      <c r="AO309" s="22">
        <v>8.3281537453622665</v>
      </c>
      <c r="AP309" s="22">
        <v>18.353917531103725</v>
      </c>
      <c r="AQ309" s="22">
        <v>30.020070398000001</v>
      </c>
      <c r="AR309" s="22">
        <v>11.524192271500528</v>
      </c>
      <c r="AS309" s="22">
        <v>8.2826638925139591</v>
      </c>
      <c r="AT309" s="22">
        <v>18.111063680992338</v>
      </c>
      <c r="AU309" s="22">
        <v>30.291028300000001</v>
      </c>
      <c r="AV309" s="22">
        <v>11.126696696209637</v>
      </c>
      <c r="AW309" s="22">
        <v>7.9969759960148794</v>
      </c>
      <c r="AX309" s="22">
        <v>17.243401683191173</v>
      </c>
      <c r="AY309" s="22">
        <v>30.515998417999999</v>
      </c>
      <c r="AZ309" s="22">
        <v>10.887349157966927</v>
      </c>
      <c r="BA309" s="22">
        <v>7.824952207617355</v>
      </c>
      <c r="BB309" s="22">
        <v>16.734067533336173</v>
      </c>
      <c r="BC309" s="22">
        <v>30.664861944999998</v>
      </c>
      <c r="BD309" s="22">
        <v>10.749566680705614</v>
      </c>
      <c r="BE309" s="22">
        <v>7.7259252283247921</v>
      </c>
      <c r="BF309" s="22">
        <v>16.607657030490952</v>
      </c>
      <c r="BG309" s="22">
        <v>30.785502102999999</v>
      </c>
      <c r="BH309" s="22">
        <v>10.612747575938357</v>
      </c>
      <c r="BI309" s="22">
        <v>7.6275906438121464</v>
      </c>
      <c r="BJ309" s="22">
        <v>16.569263168109373</v>
      </c>
      <c r="BK309" s="25">
        <v>29.601141149</v>
      </c>
      <c r="BL309" s="25">
        <v>12.981916329284749</v>
      </c>
      <c r="BM309" s="25">
        <v>9.3303588748787583</v>
      </c>
      <c r="BN309" s="25">
        <v>19.872985451526826</v>
      </c>
      <c r="BO309" s="25">
        <v>29.601569304000002</v>
      </c>
      <c r="BP309" s="25">
        <v>12.962183986358671</v>
      </c>
      <c r="BQ309" s="25">
        <v>9.3161768514954186</v>
      </c>
      <c r="BR309" s="25">
        <v>19.79747450010699</v>
      </c>
      <c r="BS309" s="25">
        <v>29.630915793</v>
      </c>
      <c r="BT309" s="25">
        <v>12.91765989813795</v>
      </c>
      <c r="BU309" s="25">
        <v>9.284176512628731</v>
      </c>
      <c r="BV309" s="25">
        <v>19.743878890437102</v>
      </c>
      <c r="BW309" s="25">
        <v>29.670813938999999</v>
      </c>
      <c r="BX309" s="25">
        <v>12.859486876230552</v>
      </c>
      <c r="BY309" s="25">
        <v>9.2423664163790882</v>
      </c>
      <c r="BZ309" s="25">
        <v>19.595796919216216</v>
      </c>
      <c r="CA309" s="25">
        <v>29.71214024</v>
      </c>
      <c r="CB309" s="25">
        <v>12.80270838999599</v>
      </c>
      <c r="CC309" s="25">
        <v>9.2015586003753924</v>
      </c>
      <c r="CD309" s="25">
        <v>19.475512718662099</v>
      </c>
      <c r="CE309" s="25">
        <v>29.760088328999998</v>
      </c>
      <c r="CF309" s="25">
        <v>12.648325880438405</v>
      </c>
      <c r="CG309" s="25">
        <v>9.090600851023142</v>
      </c>
      <c r="CH309" s="25">
        <v>19.284772983366189</v>
      </c>
      <c r="CI309" s="25">
        <v>29.818876803000002</v>
      </c>
      <c r="CJ309" s="25">
        <v>12.541866218748599</v>
      </c>
      <c r="CK309" s="25">
        <v>9.0140861960162102</v>
      </c>
      <c r="CL309" s="25">
        <v>19.095991479302203</v>
      </c>
      <c r="CM309" s="25">
        <v>29.887129005999999</v>
      </c>
      <c r="CN309" s="25">
        <v>12.47378660405432</v>
      </c>
      <c r="CO309" s="25">
        <v>8.9651560364735712</v>
      </c>
      <c r="CP309" s="25">
        <v>18.857062240014159</v>
      </c>
      <c r="CQ309" s="25">
        <v>29.965567679999999</v>
      </c>
      <c r="CR309" s="25">
        <v>12.395709448594472</v>
      </c>
      <c r="CS309" s="25">
        <v>8.9090404475349221</v>
      </c>
      <c r="CT309" s="25">
        <v>18.539875353440937</v>
      </c>
      <c r="CU309" s="25">
        <v>30.053649266000001</v>
      </c>
      <c r="CV309" s="25">
        <v>12.310056663356429</v>
      </c>
      <c r="CW309" s="25">
        <v>8.8474801043133997</v>
      </c>
      <c r="CX309" s="25">
        <v>18.21911002059079</v>
      </c>
      <c r="CY309" s="25">
        <v>30.184808879000002</v>
      </c>
      <c r="CZ309" s="25">
        <v>12.062068473093321</v>
      </c>
      <c r="DA309" s="25">
        <v>8.6692461091776458</v>
      </c>
      <c r="DB309" s="25">
        <v>17.66513517251428</v>
      </c>
      <c r="DC309" s="25">
        <v>30.291187159</v>
      </c>
      <c r="DD309" s="25">
        <v>11.876261752686052</v>
      </c>
      <c r="DE309" s="25">
        <v>8.5357031607569009</v>
      </c>
      <c r="DF309" s="25">
        <v>17.319179877768729</v>
      </c>
      <c r="DG309" s="25">
        <v>30.374739192</v>
      </c>
      <c r="DH309" s="25">
        <v>11.675559774440082</v>
      </c>
      <c r="DI309" s="25">
        <v>8.3914546972454911</v>
      </c>
      <c r="DJ309" s="25">
        <v>17.113639864915406</v>
      </c>
      <c r="DK309" s="25">
        <v>30.444821261000001</v>
      </c>
      <c r="DL309" s="25">
        <v>11.313873137074356</v>
      </c>
      <c r="DM309" s="25">
        <v>8.1315033894976718</v>
      </c>
      <c r="DN309" s="25">
        <v>16.901786033445223</v>
      </c>
      <c r="DO309" s="27">
        <v>29.601484043999999</v>
      </c>
      <c r="DP309" s="27">
        <v>12.981916329284749</v>
      </c>
      <c r="DQ309" s="27">
        <v>9.3303588748787583</v>
      </c>
      <c r="DR309" s="27">
        <v>19.872985451526826</v>
      </c>
      <c r="DS309" s="27">
        <v>29.595399269000001</v>
      </c>
      <c r="DT309" s="27">
        <v>12.951765136352796</v>
      </c>
      <c r="DU309" s="27">
        <v>9.3086886188529796</v>
      </c>
      <c r="DV309" s="27">
        <v>19.807050961086446</v>
      </c>
      <c r="DW309" s="27">
        <v>29.626771236</v>
      </c>
      <c r="DX309" s="27">
        <v>12.865582780061438</v>
      </c>
      <c r="DY309" s="27">
        <v>9.2467476624883851</v>
      </c>
      <c r="DZ309" s="27">
        <v>19.713642740725582</v>
      </c>
      <c r="EA309" s="27">
        <v>29.673062377000001</v>
      </c>
      <c r="EB309" s="27">
        <v>12.605486214064271</v>
      </c>
      <c r="EC309" s="27">
        <v>9.0598111393032266</v>
      </c>
      <c r="ED309" s="27">
        <v>19.491425284369086</v>
      </c>
      <c r="EE309" s="27">
        <v>29.722297043000001</v>
      </c>
      <c r="EF309" s="27">
        <v>12.289270904435519</v>
      </c>
      <c r="EG309" s="27">
        <v>8.8325409701132109</v>
      </c>
      <c r="EH309" s="27">
        <v>19.286642244098189</v>
      </c>
      <c r="EI309" s="27">
        <v>29.774419878</v>
      </c>
      <c r="EJ309" s="27">
        <v>11.994772133833942</v>
      </c>
      <c r="EK309" s="27">
        <v>8.6208789051124661</v>
      </c>
      <c r="EL309" s="27">
        <v>19.055188425834874</v>
      </c>
      <c r="EM309" s="27">
        <v>29.829642634999999</v>
      </c>
      <c r="EN309" s="27">
        <v>11.582201682453585</v>
      </c>
      <c r="EO309" s="27">
        <v>8.3243563983492788</v>
      </c>
      <c r="EP309" s="27">
        <v>18.831657941948578</v>
      </c>
      <c r="EQ309" s="27">
        <v>29.888694195999999</v>
      </c>
      <c r="ER309" s="27">
        <v>11.629154813754955</v>
      </c>
      <c r="ES309" s="27">
        <v>8.3581025383049674</v>
      </c>
      <c r="ET309" s="27">
        <v>18.622967742613035</v>
      </c>
      <c r="EU309" s="27">
        <v>29.950958174</v>
      </c>
      <c r="EV309" s="27">
        <v>11.591276346039638</v>
      </c>
      <c r="EW309" s="27">
        <v>8.330878537745269</v>
      </c>
      <c r="EX309" s="27">
        <v>18.353462552602672</v>
      </c>
      <c r="EY309" s="27">
        <v>30.016675225</v>
      </c>
      <c r="EZ309" s="27">
        <v>11.531677970825125</v>
      </c>
      <c r="FA309" s="27">
        <v>8.2880440120091343</v>
      </c>
      <c r="FB309" s="27">
        <v>18.131501536088003</v>
      </c>
      <c r="FC309" s="27">
        <v>30.263431414999999</v>
      </c>
      <c r="FD309" s="27">
        <v>11.147406052773045</v>
      </c>
      <c r="FE309" s="27">
        <v>8.0118602183363983</v>
      </c>
      <c r="FF309" s="27">
        <v>17.337400015333742</v>
      </c>
      <c r="FG309" s="27">
        <v>30.452800122999999</v>
      </c>
      <c r="FH309" s="27">
        <v>10.915985288968891</v>
      </c>
      <c r="FI309" s="27">
        <v>7.8455335588030541</v>
      </c>
      <c r="FJ309" s="27">
        <v>16.872706534528469</v>
      </c>
      <c r="FK309" s="27">
        <v>30.585285672000001</v>
      </c>
      <c r="FL309" s="27">
        <v>10.780636715267772</v>
      </c>
      <c r="FM309" s="27">
        <v>7.7482558739218428</v>
      </c>
      <c r="FN309" s="27">
        <v>16.750316079411039</v>
      </c>
      <c r="FO309" s="27">
        <v>30.680904128999998</v>
      </c>
      <c r="FP309" s="27">
        <v>10.645870887223806</v>
      </c>
      <c r="FQ309" s="27">
        <v>7.6513970198184689</v>
      </c>
      <c r="FR309" s="27">
        <v>16.715547442986441</v>
      </c>
      <c r="FS309" s="28">
        <v>29.601672954000001</v>
      </c>
      <c r="FT309" s="28">
        <v>12.981916329284749</v>
      </c>
      <c r="FU309" s="28">
        <v>9.3303588748787583</v>
      </c>
      <c r="FV309" s="28">
        <v>19.872985451526826</v>
      </c>
      <c r="FW309" s="28">
        <v>29.593753748000001</v>
      </c>
      <c r="FX309" s="28">
        <v>12.9256726128322</v>
      </c>
      <c r="FY309" s="28">
        <v>9.2899354084468087</v>
      </c>
      <c r="FZ309" s="28">
        <v>19.811213737294047</v>
      </c>
      <c r="GA309" s="28">
        <v>29.625387068000002</v>
      </c>
      <c r="GB309" s="28">
        <v>12.583601220557073</v>
      </c>
      <c r="GC309" s="28">
        <v>9.0440819635623591</v>
      </c>
      <c r="GD309" s="28">
        <v>19.733834693717849</v>
      </c>
      <c r="GE309" s="28">
        <v>29.678386888999999</v>
      </c>
      <c r="GF309" s="28">
        <v>12.260302387317878</v>
      </c>
      <c r="GG309" s="28">
        <v>8.8117207264816191</v>
      </c>
      <c r="GH309" s="28">
        <v>19.525040612406226</v>
      </c>
      <c r="GI309" s="28">
        <v>29.738081098999999</v>
      </c>
      <c r="GJ309" s="28">
        <v>11.94053349444181</v>
      </c>
      <c r="GK309" s="28">
        <v>8.5818965270430478</v>
      </c>
      <c r="GL309" s="28">
        <v>19.344438295002803</v>
      </c>
      <c r="GM309" s="28">
        <v>29.806542269000001</v>
      </c>
      <c r="GN309" s="28">
        <v>11.619947672510273</v>
      </c>
      <c r="GO309" s="28">
        <v>8.3514851846072862</v>
      </c>
      <c r="GP309" s="28">
        <v>19.136437095118517</v>
      </c>
      <c r="GQ309" s="28">
        <v>29.883239842000002</v>
      </c>
      <c r="GR309" s="28">
        <v>11.308596846938279</v>
      </c>
      <c r="GS309" s="28">
        <v>8.1277112158887146</v>
      </c>
      <c r="GT309" s="28">
        <v>18.939931631615117</v>
      </c>
      <c r="GU309" s="28">
        <v>29.969601388000001</v>
      </c>
      <c r="GV309" s="28">
        <v>11.178459712217531</v>
      </c>
      <c r="GW309" s="28">
        <v>8.0341790948139575</v>
      </c>
      <c r="GX309" s="28">
        <v>18.760706074901069</v>
      </c>
      <c r="GY309" s="28">
        <v>30.062360372000001</v>
      </c>
      <c r="GZ309" s="28">
        <v>11.033463209491993</v>
      </c>
      <c r="HA309" s="28">
        <v>7.9299672533788232</v>
      </c>
      <c r="HB309" s="28">
        <v>18.54124568040702</v>
      </c>
      <c r="HC309" s="28">
        <v>30.169041915000001</v>
      </c>
      <c r="HD309" s="28">
        <v>10.887821231957206</v>
      </c>
      <c r="HE309" s="28">
        <v>7.825291496489128</v>
      </c>
      <c r="HF309" s="28">
        <v>18.372835998496594</v>
      </c>
      <c r="HG309" s="28">
        <v>30.596758634</v>
      </c>
      <c r="HH309" s="28">
        <v>10.090155565328686</v>
      </c>
      <c r="HI309" s="28">
        <v>7.2519934761479705</v>
      </c>
      <c r="HJ309" s="28">
        <v>17.238365509587769</v>
      </c>
      <c r="HK309" s="28">
        <v>31.043085396999999</v>
      </c>
      <c r="HL309" s="28">
        <v>9.3164901313214816</v>
      </c>
      <c r="HM309" s="28">
        <v>6.695944895547254</v>
      </c>
      <c r="HN309" s="28">
        <v>14.755180243347702</v>
      </c>
      <c r="HO309" s="28">
        <v>31.252508327000001</v>
      </c>
      <c r="HP309" s="28">
        <v>8.7171465998375179</v>
      </c>
      <c r="HQ309" s="28">
        <v>6.2651848986223104</v>
      </c>
      <c r="HR309" s="28">
        <v>12.87059128925139</v>
      </c>
      <c r="HS309" s="28">
        <v>31.325221331999998</v>
      </c>
      <c r="HT309" s="28">
        <v>8.2539881675631399</v>
      </c>
      <c r="HU309" s="28">
        <v>5.9323038139323838</v>
      </c>
      <c r="HV309" s="28">
        <v>11.57808153127182</v>
      </c>
      <c r="HW309" s="29">
        <v>29.601672954000001</v>
      </c>
      <c r="HX309" s="29">
        <v>12.981916329284749</v>
      </c>
      <c r="HY309" s="29">
        <v>9.3303588748787583</v>
      </c>
      <c r="HZ309" s="29">
        <v>19.872985451526826</v>
      </c>
      <c r="IA309" s="29">
        <v>29.582875952999999</v>
      </c>
      <c r="IB309" s="29">
        <v>12.966386692974822</v>
      </c>
      <c r="IC309" s="29">
        <v>9.3191974194901501</v>
      </c>
      <c r="ID309" s="29">
        <v>19.848064000484868</v>
      </c>
      <c r="IE309" s="29">
        <v>29.620169805</v>
      </c>
      <c r="IF309" s="29">
        <v>11.996582801870764</v>
      </c>
      <c r="IG309" s="29">
        <v>8.6221802678818982</v>
      </c>
      <c r="IH309" s="29">
        <v>19.712258989171609</v>
      </c>
      <c r="II309" s="29">
        <v>29.665657518</v>
      </c>
      <c r="IJ309" s="29">
        <v>11.941966317382107</v>
      </c>
      <c r="IK309" s="29">
        <v>8.5829263251019796</v>
      </c>
      <c r="IL309" s="29">
        <v>19.514304409658674</v>
      </c>
      <c r="IM309" s="29">
        <v>29.716137906</v>
      </c>
      <c r="IN309" s="29">
        <v>11.58794113978597</v>
      </c>
      <c r="IO309" s="29">
        <v>8.3284814593418091</v>
      </c>
      <c r="IP309" s="29">
        <v>19.360754099126474</v>
      </c>
      <c r="IQ309" s="29">
        <v>29.773558387000001</v>
      </c>
      <c r="IR309" s="29">
        <v>11.235906854827372</v>
      </c>
      <c r="IS309" s="29">
        <v>8.0754674873201573</v>
      </c>
      <c r="IT309" s="29">
        <v>19.19744578173993</v>
      </c>
      <c r="IU309" s="29">
        <v>29.841528750000002</v>
      </c>
      <c r="IV309" s="29">
        <v>10.940554058057668</v>
      </c>
      <c r="IW309" s="29">
        <v>7.8631916168969269</v>
      </c>
      <c r="IX309" s="29">
        <v>19.038907332126005</v>
      </c>
      <c r="IY309" s="29">
        <v>29.916971830000001</v>
      </c>
      <c r="IZ309" s="29">
        <v>10.856667072506779</v>
      </c>
      <c r="JA309" s="29">
        <v>7.8029003886784913</v>
      </c>
      <c r="JB309" s="29">
        <v>18.898196416339054</v>
      </c>
      <c r="JC309" s="29">
        <v>30.007041024999999</v>
      </c>
      <c r="JD309" s="29">
        <v>10.758631611359004</v>
      </c>
      <c r="JE309" s="29">
        <v>7.7324403724704389</v>
      </c>
      <c r="JF309" s="29">
        <v>18.681232462812041</v>
      </c>
      <c r="JG309" s="29">
        <v>30.147437626999999</v>
      </c>
      <c r="JH309" s="29">
        <v>10.600256270475166</v>
      </c>
      <c r="JI309" s="29">
        <v>7.6186128966266713</v>
      </c>
      <c r="JJ309" s="29">
        <v>18.210618312775729</v>
      </c>
      <c r="JK309" s="29">
        <v>30.620877466</v>
      </c>
      <c r="JL309" s="29">
        <v>9.7207567092105709</v>
      </c>
      <c r="JM309" s="29">
        <v>6.9864992449321379</v>
      </c>
      <c r="JN309" s="29">
        <v>15.429189388305005</v>
      </c>
      <c r="JO309" s="29">
        <v>30.917910774999999</v>
      </c>
      <c r="JP309" s="29">
        <v>8.950530541139285</v>
      </c>
      <c r="JQ309" s="29">
        <v>6.4329225324774111</v>
      </c>
      <c r="JR309" s="29">
        <v>13.155811184536756</v>
      </c>
      <c r="JS309" s="29">
        <v>31.005362584</v>
      </c>
      <c r="JT309" s="29">
        <v>8.5273428986670083</v>
      </c>
      <c r="JU309" s="29">
        <v>6.1287692414279871</v>
      </c>
      <c r="JV309" s="29">
        <v>11.918363691711573</v>
      </c>
      <c r="JW309" s="29">
        <v>30.952261710999998</v>
      </c>
      <c r="JX309" s="29">
        <v>8.4904659076291242</v>
      </c>
      <c r="JY309" s="29">
        <v>6.1022650218750547</v>
      </c>
      <c r="JZ309" s="29">
        <v>12.271785352252472</v>
      </c>
    </row>
    <row r="310" spans="1:286" ht="15" thickBot="1" x14ac:dyDescent="0.4">
      <c r="A310" s="2"/>
      <c r="B310" s="74" t="s">
        <v>769</v>
      </c>
      <c r="C310" s="74" t="s">
        <v>502</v>
      </c>
      <c r="D310" s="74" t="s">
        <v>502</v>
      </c>
      <c r="E310" s="87">
        <v>390968</v>
      </c>
      <c r="F310" s="84">
        <v>373004</v>
      </c>
      <c r="G310" s="22">
        <v>22.343442622950786</v>
      </c>
      <c r="H310" s="22">
        <v>3.6786774628879835</v>
      </c>
      <c r="I310" s="22">
        <v>2.6439379243452921</v>
      </c>
      <c r="J310" s="22">
        <v>9.889918650046873</v>
      </c>
      <c r="K310" s="22">
        <v>21.593006263699948</v>
      </c>
      <c r="L310" s="22">
        <v>3.5551238382879804</v>
      </c>
      <c r="M310" s="22">
        <v>2.5551375016211386</v>
      </c>
      <c r="N310" s="22">
        <v>9.3545369894801951</v>
      </c>
      <c r="O310" s="22">
        <v>20.883069114017626</v>
      </c>
      <c r="P310" s="22">
        <v>3.4382380997437929</v>
      </c>
      <c r="Q310" s="22">
        <v>2.4711294198934537</v>
      </c>
      <c r="R310" s="22">
        <v>8.9046640338191558</v>
      </c>
      <c r="S310" s="22">
        <v>19.665126923012163</v>
      </c>
      <c r="T310" s="22">
        <v>3.2377132045984935</v>
      </c>
      <c r="U310" s="22">
        <v>2.3270082294931949</v>
      </c>
      <c r="V310" s="22">
        <v>8.2681722997512601</v>
      </c>
      <c r="W310" s="22">
        <v>18.546145668023019</v>
      </c>
      <c r="X310" s="22">
        <v>3.0534814730078388</v>
      </c>
      <c r="Y310" s="22">
        <v>2.1945972565458862</v>
      </c>
      <c r="Z310" s="22">
        <v>7.614078008088299</v>
      </c>
      <c r="AA310" s="22">
        <v>17.318720939037078</v>
      </c>
      <c r="AB310" s="22">
        <v>2.8513953502868059</v>
      </c>
      <c r="AC310" s="22">
        <v>2.0493539811469677</v>
      </c>
      <c r="AD310" s="22">
        <v>6.9120569408737111</v>
      </c>
      <c r="AE310" s="22">
        <v>16.135826542593726</v>
      </c>
      <c r="AF310" s="22">
        <v>2.656640807282638</v>
      </c>
      <c r="AG310" s="22">
        <v>1.9093800564465906</v>
      </c>
      <c r="AH310" s="22">
        <v>6.19973308211598</v>
      </c>
      <c r="AI310" s="22">
        <v>14.774163329906473</v>
      </c>
      <c r="AJ310" s="22">
        <v>2.4324533417659779</v>
      </c>
      <c r="AK310" s="22">
        <v>1.7482521108133753</v>
      </c>
      <c r="AL310" s="22">
        <v>5.4047590246694455</v>
      </c>
      <c r="AM310" s="22">
        <v>13.41049499905594</v>
      </c>
      <c r="AN310" s="22">
        <v>2.2079357488324218</v>
      </c>
      <c r="AO310" s="22">
        <v>1.5868868961055527</v>
      </c>
      <c r="AP310" s="22">
        <v>4.5956208025494618</v>
      </c>
      <c r="AQ310" s="22">
        <v>11.896505465902822</v>
      </c>
      <c r="AR310" s="22">
        <v>1.9586689161135551</v>
      </c>
      <c r="AS310" s="22">
        <v>1.4077339154608577</v>
      </c>
      <c r="AT310" s="22">
        <v>3.6448591828126595</v>
      </c>
      <c r="AU310" s="22">
        <v>6.8160373197206932</v>
      </c>
      <c r="AV310" s="22">
        <v>1.1222085735572531</v>
      </c>
      <c r="AW310" s="22">
        <v>0.80655339767790946</v>
      </c>
      <c r="AX310" s="22">
        <v>-3.2870616531724295E-2</v>
      </c>
      <c r="AY310" s="22">
        <v>3.9311526756702899</v>
      </c>
      <c r="AZ310" s="22">
        <v>0.64723431367311113</v>
      </c>
      <c r="BA310" s="22">
        <v>0.46518004503566962</v>
      </c>
      <c r="BB310" s="22">
        <v>-2.1285396301619528</v>
      </c>
      <c r="BC310" s="22">
        <v>5.6449021058390061</v>
      </c>
      <c r="BD310" s="22">
        <v>0.92939009030007924</v>
      </c>
      <c r="BE310" s="22">
        <v>0.66797095723798139</v>
      </c>
      <c r="BF310" s="22">
        <v>-2.4249284496272985</v>
      </c>
      <c r="BG310" s="22">
        <v>7.2460307325042086</v>
      </c>
      <c r="BH310" s="22">
        <v>1.1930037103448223</v>
      </c>
      <c r="BI310" s="22">
        <v>0.8574352564165989</v>
      </c>
      <c r="BJ310" s="22">
        <v>-2.2902548124083211</v>
      </c>
      <c r="BK310" s="25">
        <v>22.343442622950814</v>
      </c>
      <c r="BL310" s="25">
        <v>3.6786774628879884</v>
      </c>
      <c r="BM310" s="25">
        <v>2.6439379243452952</v>
      </c>
      <c r="BN310" s="25">
        <v>9.889918650046873</v>
      </c>
      <c r="BO310" s="25">
        <v>21.812596014212147</v>
      </c>
      <c r="BP310" s="25">
        <v>3.5912776163750091</v>
      </c>
      <c r="BQ310" s="25">
        <v>2.5811219337865006</v>
      </c>
      <c r="BR310" s="25">
        <v>9.4925043118049892</v>
      </c>
      <c r="BS310" s="25">
        <v>21.534933328637241</v>
      </c>
      <c r="BT310" s="25">
        <v>3.5455625723262392</v>
      </c>
      <c r="BU310" s="25">
        <v>2.5482656315167249</v>
      </c>
      <c r="BV310" s="25">
        <v>9.1760090577517062</v>
      </c>
      <c r="BW310" s="25">
        <v>21.055070217377729</v>
      </c>
      <c r="BX310" s="25">
        <v>3.4665567699326356</v>
      </c>
      <c r="BY310" s="25">
        <v>2.4914826057420787</v>
      </c>
      <c r="BZ310" s="25">
        <v>8.774225758807674</v>
      </c>
      <c r="CA310" s="25">
        <v>20.552461907939307</v>
      </c>
      <c r="CB310" s="25">
        <v>3.3838061440871732</v>
      </c>
      <c r="CC310" s="25">
        <v>2.4320081016184245</v>
      </c>
      <c r="CD310" s="25">
        <v>8.3925867497730806</v>
      </c>
      <c r="CE310" s="25">
        <v>19.864341339340577</v>
      </c>
      <c r="CF310" s="25">
        <v>3.2705123392706481</v>
      </c>
      <c r="CG310" s="25">
        <v>2.3505816133846271</v>
      </c>
      <c r="CH310" s="25">
        <v>7.9009479854199256</v>
      </c>
      <c r="CI310" s="25">
        <v>19.20823949324723</v>
      </c>
      <c r="CJ310" s="25">
        <v>3.162490172977277</v>
      </c>
      <c r="CK310" s="25">
        <v>2.2729439555539885</v>
      </c>
      <c r="CL310" s="25">
        <v>7.3516148085181463</v>
      </c>
      <c r="CM310" s="25">
        <v>18.254591188698974</v>
      </c>
      <c r="CN310" s="25">
        <v>3.0054792510408568</v>
      </c>
      <c r="CO310" s="25">
        <v>2.1600971144726238</v>
      </c>
      <c r="CP310" s="25">
        <v>6.6758441357213876</v>
      </c>
      <c r="CQ310" s="25">
        <v>17.354035899550922</v>
      </c>
      <c r="CR310" s="25">
        <v>2.8572096892647942</v>
      </c>
      <c r="CS310" s="25">
        <v>2.0535328610525823</v>
      </c>
      <c r="CT310" s="25">
        <v>6.0654940470643268</v>
      </c>
      <c r="CU310" s="25">
        <v>16.333363406796717</v>
      </c>
      <c r="CV310" s="25">
        <v>2.6891637457883935</v>
      </c>
      <c r="CW310" s="25">
        <v>1.9327549327150335</v>
      </c>
      <c r="CX310" s="25">
        <v>5.2998716659272347</v>
      </c>
      <c r="CY310" s="25">
        <v>12.977788756444602</v>
      </c>
      <c r="CZ310" s="25">
        <v>2.1366939652985715</v>
      </c>
      <c r="DA310" s="25">
        <v>1.5356840235560052</v>
      </c>
      <c r="DB310" s="25">
        <v>2.9563795482571393</v>
      </c>
      <c r="DC310" s="25">
        <v>9.6272685945767815</v>
      </c>
      <c r="DD310" s="25">
        <v>1.5850563677980667</v>
      </c>
      <c r="DE310" s="25">
        <v>1.1392112206967677</v>
      </c>
      <c r="DF310" s="25">
        <v>0.98051343761226306</v>
      </c>
      <c r="DG310" s="25">
        <v>10.240929446455556</v>
      </c>
      <c r="DH310" s="25">
        <v>1.6860909479994304</v>
      </c>
      <c r="DI310" s="25">
        <v>1.2118267628201533</v>
      </c>
      <c r="DJ310" s="25">
        <v>2.5102260309921576E-3</v>
      </c>
      <c r="DK310" s="25">
        <v>11.102657074065752</v>
      </c>
      <c r="DL310" s="25">
        <v>1.8279678313576539</v>
      </c>
      <c r="DM310" s="25">
        <v>1.3137964723918736</v>
      </c>
      <c r="DN310" s="25">
        <v>-0.83269281408325568</v>
      </c>
      <c r="DO310" s="27">
        <v>22.343442622950842</v>
      </c>
      <c r="DP310" s="27">
        <v>3.6786774628879932</v>
      </c>
      <c r="DQ310" s="27">
        <v>2.6439379243452987</v>
      </c>
      <c r="DR310" s="27">
        <v>9.889918650046873</v>
      </c>
      <c r="DS310" s="27">
        <v>21.592424859588412</v>
      </c>
      <c r="DT310" s="27">
        <v>3.5550281145341245</v>
      </c>
      <c r="DU310" s="27">
        <v>2.5550687030744776</v>
      </c>
      <c r="DV310" s="27">
        <v>9.3545881269607669</v>
      </c>
      <c r="DW310" s="27">
        <v>20.8843928164674</v>
      </c>
      <c r="DX310" s="27">
        <v>3.4384560372591397</v>
      </c>
      <c r="DY310" s="27">
        <v>2.4712860558768406</v>
      </c>
      <c r="DZ310" s="27">
        <v>8.9047659657503857</v>
      </c>
      <c r="EA310" s="27">
        <v>19.638078462199122</v>
      </c>
      <c r="EB310" s="27">
        <v>3.2332598817655773</v>
      </c>
      <c r="EC310" s="27">
        <v>2.3238075386889361</v>
      </c>
      <c r="ED310" s="27">
        <v>8.2683243268052848</v>
      </c>
      <c r="EE310" s="27">
        <v>18.530705318351465</v>
      </c>
      <c r="EF310" s="27">
        <v>3.0509393371644791</v>
      </c>
      <c r="EG310" s="27">
        <v>2.1927701734615703</v>
      </c>
      <c r="EH310" s="27">
        <v>7.6142758133743378</v>
      </c>
      <c r="EI310" s="27">
        <v>17.287022742873482</v>
      </c>
      <c r="EJ310" s="27">
        <v>2.8461764839818686</v>
      </c>
      <c r="EK310" s="27">
        <v>2.0456030791761055</v>
      </c>
      <c r="EL310" s="27">
        <v>6.9119979799917104</v>
      </c>
      <c r="EM310" s="27">
        <v>16.357044021771337</v>
      </c>
      <c r="EN310" s="27">
        <v>2.69306257848327</v>
      </c>
      <c r="EO310" s="27">
        <v>1.9355571005393826</v>
      </c>
      <c r="EP310" s="27">
        <v>6.199097899570539</v>
      </c>
      <c r="EQ310" s="27">
        <v>15.04648084560678</v>
      </c>
      <c r="ER310" s="27">
        <v>2.4772883443509137</v>
      </c>
      <c r="ES310" s="27">
        <v>1.7804759099554097</v>
      </c>
      <c r="ET310" s="27">
        <v>5.4040236072848344</v>
      </c>
      <c r="EU310" s="27">
        <v>13.603785664462988</v>
      </c>
      <c r="EV310" s="27">
        <v>2.2397595830829751</v>
      </c>
      <c r="EW310" s="27">
        <v>1.6097593123806835</v>
      </c>
      <c r="EX310" s="27">
        <v>4.5947095065489165</v>
      </c>
      <c r="EY310" s="27">
        <v>12.134710034016539</v>
      </c>
      <c r="EZ310" s="27">
        <v>1.9978874819838295</v>
      </c>
      <c r="FA310" s="27">
        <v>1.4359210709505508</v>
      </c>
      <c r="FB310" s="27">
        <v>3.7229149322791564</v>
      </c>
      <c r="FC310" s="27">
        <v>7.1608987659676977</v>
      </c>
      <c r="FD310" s="27">
        <v>1.1789873811714697</v>
      </c>
      <c r="FE310" s="27">
        <v>0.84736144466349095</v>
      </c>
      <c r="FF310" s="27">
        <v>0.33325561271785276</v>
      </c>
      <c r="FG310" s="27">
        <v>4.4130710633060524</v>
      </c>
      <c r="FH310" s="27">
        <v>0.72657850165092897</v>
      </c>
      <c r="FI310" s="27">
        <v>0.52220627519237484</v>
      </c>
      <c r="FJ310" s="27">
        <v>-1.6534561083444963</v>
      </c>
      <c r="FK310" s="27">
        <v>6.0586847440344194</v>
      </c>
      <c r="FL310" s="27">
        <v>0.99751624665613925</v>
      </c>
      <c r="FM310" s="27">
        <v>0.71693456718933002</v>
      </c>
      <c r="FN310" s="27">
        <v>-1.9899592711166356</v>
      </c>
      <c r="FO310" s="27">
        <v>7.7187105467097084</v>
      </c>
      <c r="FP310" s="27">
        <v>1.2708268376499114</v>
      </c>
      <c r="FQ310" s="27">
        <v>0.9133682703187046</v>
      </c>
      <c r="FR310" s="27">
        <v>-1.9112334621313707</v>
      </c>
      <c r="FS310" s="28">
        <v>22.343442622950814</v>
      </c>
      <c r="FT310" s="28">
        <v>3.6786774628879884</v>
      </c>
      <c r="FU310" s="28">
        <v>2.6439379243452952</v>
      </c>
      <c r="FV310" s="28">
        <v>9.889918650046873</v>
      </c>
      <c r="FW310" s="28">
        <v>21.781787064695198</v>
      </c>
      <c r="FX310" s="28">
        <v>3.5862051577500869</v>
      </c>
      <c r="FY310" s="28">
        <v>2.5774762578979771</v>
      </c>
      <c r="FZ310" s="28">
        <v>9.346525417510275</v>
      </c>
      <c r="GA310" s="28">
        <v>21.217096429398048</v>
      </c>
      <c r="GB310" s="28">
        <v>3.4932331503192464</v>
      </c>
      <c r="GC310" s="28">
        <v>2.5106554455737746</v>
      </c>
      <c r="GD310" s="28">
        <v>8.9166346704060473</v>
      </c>
      <c r="GE310" s="28">
        <v>20.651241654961794</v>
      </c>
      <c r="GF310" s="28">
        <v>3.4000694762555179</v>
      </c>
      <c r="GG310" s="28">
        <v>2.4436968786666724</v>
      </c>
      <c r="GH310" s="28">
        <v>8.2954875277112627</v>
      </c>
      <c r="GI310" s="28">
        <v>19.743732831375599</v>
      </c>
      <c r="GJ310" s="28">
        <v>3.2506550680537423</v>
      </c>
      <c r="GK310" s="28">
        <v>2.3363098015788779</v>
      </c>
      <c r="GL310" s="28">
        <v>7.6128719950768051</v>
      </c>
      <c r="GM310" s="28">
        <v>18.608219042101844</v>
      </c>
      <c r="GN310" s="28">
        <v>3.0637013807509108</v>
      </c>
      <c r="GO310" s="28">
        <v>2.2019425054669495</v>
      </c>
      <c r="GP310" s="28">
        <v>6.9294451942074673</v>
      </c>
      <c r="GQ310" s="28">
        <v>17.515799189176622</v>
      </c>
      <c r="GR310" s="28">
        <v>2.8838427814838701</v>
      </c>
      <c r="GS310" s="28">
        <v>2.0726745888259437</v>
      </c>
      <c r="GT310" s="28">
        <v>6.2406008864459643</v>
      </c>
      <c r="GU310" s="28">
        <v>15.999653477789337</v>
      </c>
      <c r="GV310" s="28">
        <v>2.6342209504592429</v>
      </c>
      <c r="GW310" s="28">
        <v>1.8932664639091166</v>
      </c>
      <c r="GX310" s="28">
        <v>5.4341779874551825</v>
      </c>
      <c r="GY310" s="28">
        <v>14.784895074255784</v>
      </c>
      <c r="GZ310" s="28">
        <v>2.4342202416453516</v>
      </c>
      <c r="HA310" s="28">
        <v>1.7495220165462713</v>
      </c>
      <c r="HB310" s="28">
        <v>4.8055110059440516</v>
      </c>
      <c r="HC310" s="28">
        <v>13.173560200041765</v>
      </c>
      <c r="HD310" s="28">
        <v>2.1689262407626115</v>
      </c>
      <c r="HE310" s="28">
        <v>1.5588499945733223</v>
      </c>
      <c r="HF310" s="28">
        <v>4.028123889308592</v>
      </c>
      <c r="HG310" s="28">
        <v>4.840631453605087</v>
      </c>
      <c r="HH310" s="28">
        <v>0.79697305983781452</v>
      </c>
      <c r="HI310" s="28">
        <v>0.57280023020351178</v>
      </c>
      <c r="HJ310" s="28">
        <v>-5.0900710798842397E-2</v>
      </c>
      <c r="HK310" s="28">
        <v>2.6844262295081971</v>
      </c>
      <c r="HL310" s="28">
        <v>0.44197031039136303</v>
      </c>
      <c r="HM310" s="28">
        <v>0.31765276430649858</v>
      </c>
      <c r="HN310" s="28">
        <v>-7.0242846454381578</v>
      </c>
      <c r="HO310" s="28">
        <v>2.6844262295081971</v>
      </c>
      <c r="HP310" s="28">
        <v>0.44197031039136303</v>
      </c>
      <c r="HQ310" s="28">
        <v>0.31765276430649858</v>
      </c>
      <c r="HR310" s="28">
        <v>-11.765379287424977</v>
      </c>
      <c r="HS310" s="28">
        <v>2.6844262295081971</v>
      </c>
      <c r="HT310" s="28">
        <v>0.44197031039136303</v>
      </c>
      <c r="HU310" s="28">
        <v>0.31765276430649858</v>
      </c>
      <c r="HV310" s="28">
        <v>-15.211999462547396</v>
      </c>
      <c r="HW310" s="29">
        <v>22.343442622950814</v>
      </c>
      <c r="HX310" s="29">
        <v>3.6786774628879884</v>
      </c>
      <c r="HY310" s="29">
        <v>2.6439379243452952</v>
      </c>
      <c r="HZ310" s="29">
        <v>9.889918650046873</v>
      </c>
      <c r="IA310" s="29">
        <v>21.646463078773639</v>
      </c>
      <c r="IB310" s="29">
        <v>3.5639250952906667</v>
      </c>
      <c r="IC310" s="29">
        <v>2.5614631383223903</v>
      </c>
      <c r="ID310" s="29">
        <v>9.4302128627845114</v>
      </c>
      <c r="IE310" s="29">
        <v>20.087611835843468</v>
      </c>
      <c r="IF310" s="29">
        <v>3.3072721241199772</v>
      </c>
      <c r="IG310" s="29">
        <v>2.3770015945420981</v>
      </c>
      <c r="IH310" s="29">
        <v>8.7604620249497138</v>
      </c>
      <c r="II310" s="29">
        <v>18.18026037668017</v>
      </c>
      <c r="IJ310" s="29">
        <v>2.9932412496018634</v>
      </c>
      <c r="IK310" s="29">
        <v>2.1513014218768003</v>
      </c>
      <c r="IL310" s="29">
        <v>8.1475580302713198</v>
      </c>
      <c r="IM310" s="29">
        <v>16.823064677235585</v>
      </c>
      <c r="IN310" s="29">
        <v>2.769789326076574</v>
      </c>
      <c r="IO310" s="29">
        <v>1.9907021247553265</v>
      </c>
      <c r="IP310" s="29">
        <v>7.5109693018647476</v>
      </c>
      <c r="IQ310" s="29">
        <v>13.549243118243709</v>
      </c>
      <c r="IR310" s="29">
        <v>2.2307795687256848</v>
      </c>
      <c r="IS310" s="29">
        <v>1.6033051992490133</v>
      </c>
      <c r="IT310" s="29">
        <v>6.9234264006431516</v>
      </c>
      <c r="IU310" s="29">
        <v>11.7200138605136</v>
      </c>
      <c r="IV310" s="29">
        <v>1.9296109190049382</v>
      </c>
      <c r="IW310" s="29">
        <v>1.3868493607979238</v>
      </c>
      <c r="IX310" s="29">
        <v>6.3336042288155738</v>
      </c>
      <c r="IY310" s="29">
        <v>10.437347576767944</v>
      </c>
      <c r="IZ310" s="29">
        <v>1.7184296955002551</v>
      </c>
      <c r="JA310" s="29">
        <v>1.2350692573867015</v>
      </c>
      <c r="JB310" s="29">
        <v>5.6565961852467979</v>
      </c>
      <c r="JC310" s="29">
        <v>9.3171921826346829</v>
      </c>
      <c r="JD310" s="29">
        <v>1.5340046508521339</v>
      </c>
      <c r="JE310" s="29">
        <v>1.1025193465387306</v>
      </c>
      <c r="JF310" s="29">
        <v>4.943348897708379</v>
      </c>
      <c r="JG310" s="29">
        <v>7.0502906022761964</v>
      </c>
      <c r="JH310" s="29">
        <v>1.1607765903882536</v>
      </c>
      <c r="JI310" s="29">
        <v>0.83427299076401162</v>
      </c>
      <c r="JJ310" s="29">
        <v>3.1974736555181806</v>
      </c>
      <c r="JK310" s="29">
        <v>2.6844262295081971</v>
      </c>
      <c r="JL310" s="29">
        <v>0.44197031039136303</v>
      </c>
      <c r="JM310" s="29">
        <v>0.31765276430649858</v>
      </c>
      <c r="JN310" s="29">
        <v>-4.750609158405048</v>
      </c>
      <c r="JO310" s="29">
        <v>2.6844262295081971</v>
      </c>
      <c r="JP310" s="29">
        <v>0.44197031039136303</v>
      </c>
      <c r="JQ310" s="29">
        <v>0.31765276430649858</v>
      </c>
      <c r="JR310" s="29">
        <v>-10.968404637320546</v>
      </c>
      <c r="JS310" s="29">
        <v>2.6844262295081971</v>
      </c>
      <c r="JT310" s="29">
        <v>0.44197031039136303</v>
      </c>
      <c r="JU310" s="29">
        <v>0.31765276430649858</v>
      </c>
      <c r="JV310" s="29">
        <v>-13.949580446209183</v>
      </c>
      <c r="JW310" s="29">
        <v>2.6844262295081971</v>
      </c>
      <c r="JX310" s="29">
        <v>0.44197031039136303</v>
      </c>
      <c r="JY310" s="29">
        <v>0.31765276430649858</v>
      </c>
      <c r="JZ310" s="29">
        <v>-13.124760197945207</v>
      </c>
    </row>
    <row r="311" spans="1:286" ht="15" thickBot="1" x14ac:dyDescent="0.4">
      <c r="A311" s="2"/>
      <c r="B311" s="74" t="s">
        <v>770</v>
      </c>
      <c r="C311" s="74" t="s">
        <v>483</v>
      </c>
      <c r="D311" s="74" t="s">
        <v>857</v>
      </c>
      <c r="E311" s="87">
        <v>371065</v>
      </c>
      <c r="F311" s="84">
        <v>409109</v>
      </c>
      <c r="G311" s="22">
        <v>38.473172023000004</v>
      </c>
      <c r="H311" s="22">
        <v>8.6127642600718008</v>
      </c>
      <c r="I311" s="22">
        <v>6.2828916164678219</v>
      </c>
      <c r="J311" s="22">
        <v>7.4660965457302595</v>
      </c>
      <c r="K311" s="22">
        <v>38.440903659</v>
      </c>
      <c r="L311" s="22">
        <v>8.4084597925354174</v>
      </c>
      <c r="M311" s="22">
        <v>6.1338543518300268</v>
      </c>
      <c r="N311" s="22">
        <v>6.5729684342285069</v>
      </c>
      <c r="O311" s="22">
        <v>38.502498649000003</v>
      </c>
      <c r="P311" s="22">
        <v>8.306754358350025</v>
      </c>
      <c r="Q311" s="22">
        <v>6.059661653586212</v>
      </c>
      <c r="R311" s="22">
        <v>6.9315200385831304</v>
      </c>
      <c r="S311" s="22">
        <v>38.619296593000001</v>
      </c>
      <c r="T311" s="22">
        <v>8.1040326494833455</v>
      </c>
      <c r="U311" s="22">
        <v>5.9117789893620003</v>
      </c>
      <c r="V311" s="22">
        <v>6.0818813563062299</v>
      </c>
      <c r="W311" s="22">
        <v>38.729321593999998</v>
      </c>
      <c r="X311" s="22">
        <v>8.0712101915699392</v>
      </c>
      <c r="Y311" s="22">
        <v>5.8878354632850085</v>
      </c>
      <c r="Z311" s="22">
        <v>6.3358923185253531</v>
      </c>
      <c r="AA311" s="22">
        <v>38.839476468000001</v>
      </c>
      <c r="AB311" s="22">
        <v>7.8270004210731043</v>
      </c>
      <c r="AC311" s="22">
        <v>5.7096878357193486</v>
      </c>
      <c r="AD311" s="22">
        <v>5.5014111385894076</v>
      </c>
      <c r="AE311" s="22">
        <v>38.957904839000001</v>
      </c>
      <c r="AF311" s="22">
        <v>7.7186737797860454</v>
      </c>
      <c r="AG311" s="22">
        <v>5.630665059078658</v>
      </c>
      <c r="AH311" s="22">
        <v>5.3279894569048025</v>
      </c>
      <c r="AI311" s="22">
        <v>39.092534612000001</v>
      </c>
      <c r="AJ311" s="22">
        <v>7.5724862321536017</v>
      </c>
      <c r="AK311" s="22">
        <v>5.5240232783776717</v>
      </c>
      <c r="AL311" s="22">
        <v>4.8339461893088256</v>
      </c>
      <c r="AM311" s="22">
        <v>39.243721276999999</v>
      </c>
      <c r="AN311" s="22">
        <v>7.4472867239644946</v>
      </c>
      <c r="AO311" s="22">
        <v>5.4326919802445124</v>
      </c>
      <c r="AP311" s="22">
        <v>4.602724047957004</v>
      </c>
      <c r="AQ311" s="22">
        <v>39.420253144</v>
      </c>
      <c r="AR311" s="22">
        <v>7.2194782901826757</v>
      </c>
      <c r="AS311" s="22">
        <v>5.2665088994647622</v>
      </c>
      <c r="AT311" s="22">
        <v>3.8566341405596702</v>
      </c>
      <c r="AU311" s="22">
        <v>39.771652637341063</v>
      </c>
      <c r="AV311" s="22">
        <v>6.4513523181097394</v>
      </c>
      <c r="AW311" s="22">
        <v>4.7061716970753382</v>
      </c>
      <c r="AX311" s="22">
        <v>2.0723191605647422</v>
      </c>
      <c r="AY311" s="22">
        <v>36.868924914335189</v>
      </c>
      <c r="AZ311" s="22">
        <v>5.9805013983500395</v>
      </c>
      <c r="BA311" s="22">
        <v>4.3626925065349811</v>
      </c>
      <c r="BB311" s="22">
        <v>1.0680008938452126</v>
      </c>
      <c r="BC311" s="22">
        <v>38.631023792532545</v>
      </c>
      <c r="BD311" s="22">
        <v>6.2663311270328226</v>
      </c>
      <c r="BE311" s="22">
        <v>4.5712013141432086</v>
      </c>
      <c r="BF311" s="22">
        <v>0.44682742585033708</v>
      </c>
      <c r="BG311" s="22">
        <v>40.856541889334153</v>
      </c>
      <c r="BH311" s="22">
        <v>6.6273320002858496</v>
      </c>
      <c r="BI311" s="22">
        <v>4.8345464251447847</v>
      </c>
      <c r="BJ311" s="22">
        <v>0.16483877515802092</v>
      </c>
      <c r="BK311" s="25">
        <v>38.472975493</v>
      </c>
      <c r="BL311" s="25">
        <v>8.6127642600718008</v>
      </c>
      <c r="BM311" s="25">
        <v>6.2828916164678219</v>
      </c>
      <c r="BN311" s="25">
        <v>7.4660965457302595</v>
      </c>
      <c r="BO311" s="25">
        <v>38.413775551999997</v>
      </c>
      <c r="BP311" s="25">
        <v>8.506091720744724</v>
      </c>
      <c r="BQ311" s="25">
        <v>6.2050754841776952</v>
      </c>
      <c r="BR311" s="25">
        <v>7.0306384704347984</v>
      </c>
      <c r="BS311" s="25">
        <v>38.427788022000001</v>
      </c>
      <c r="BT311" s="25">
        <v>8.5402141328885879</v>
      </c>
      <c r="BU311" s="25">
        <v>6.2299673087671854</v>
      </c>
      <c r="BV311" s="25">
        <v>7.6715037700428645</v>
      </c>
      <c r="BW311" s="25">
        <v>38.483182845000002</v>
      </c>
      <c r="BX311" s="25">
        <v>8.3563496570496429</v>
      </c>
      <c r="BY311" s="25">
        <v>6.0958407334967832</v>
      </c>
      <c r="BZ311" s="25">
        <v>7.1817981484417395</v>
      </c>
      <c r="CA311" s="25">
        <v>38.530441449999998</v>
      </c>
      <c r="CB311" s="25">
        <v>8.3711097529533163</v>
      </c>
      <c r="CC311" s="25">
        <v>6.1066080179610012</v>
      </c>
      <c r="CD311" s="25">
        <v>7.7626042869658356</v>
      </c>
      <c r="CE311" s="25">
        <v>38.594201339000001</v>
      </c>
      <c r="CF311" s="25">
        <v>8.2408421743095026</v>
      </c>
      <c r="CG311" s="25">
        <v>6.0115796329913715</v>
      </c>
      <c r="CH311" s="25">
        <v>7.252933327810581</v>
      </c>
      <c r="CI311" s="25">
        <v>38.700491990000003</v>
      </c>
      <c r="CJ311" s="25">
        <v>8.164507999294047</v>
      </c>
      <c r="CK311" s="25">
        <v>5.9558949150805383</v>
      </c>
      <c r="CL311" s="25">
        <v>7.2515324918948458</v>
      </c>
      <c r="CM311" s="25">
        <v>38.845600623000003</v>
      </c>
      <c r="CN311" s="25">
        <v>8.0493997055580095</v>
      </c>
      <c r="CO311" s="25">
        <v>5.8719250173959088</v>
      </c>
      <c r="CP311" s="25">
        <v>6.8726221873621078</v>
      </c>
      <c r="CQ311" s="25">
        <v>39.029280217999997</v>
      </c>
      <c r="CR311" s="25">
        <v>7.9660813725121251</v>
      </c>
      <c r="CS311" s="25">
        <v>5.8111454534388551</v>
      </c>
      <c r="CT311" s="25">
        <v>6.6507152200735753</v>
      </c>
      <c r="CU311" s="25">
        <v>39.256424139000003</v>
      </c>
      <c r="CV311" s="25">
        <v>7.7611852445976526</v>
      </c>
      <c r="CW311" s="25">
        <v>5.6616765807926388</v>
      </c>
      <c r="CX311" s="25">
        <v>5.9420687547081315</v>
      </c>
      <c r="CY311" s="25">
        <v>39.656667296000002</v>
      </c>
      <c r="CZ311" s="25">
        <v>7.6266354566371328</v>
      </c>
      <c r="DA311" s="25">
        <v>5.5635243837455519</v>
      </c>
      <c r="DB311" s="25">
        <v>5.3265407329192485</v>
      </c>
      <c r="DC311" s="25">
        <v>40.098187058999997</v>
      </c>
      <c r="DD311" s="25">
        <v>7.5353927269974674</v>
      </c>
      <c r="DE311" s="25">
        <v>5.4969640828007877</v>
      </c>
      <c r="DF311" s="25">
        <v>5.0155716199370595</v>
      </c>
      <c r="DG311" s="25">
        <v>40.494656660000004</v>
      </c>
      <c r="DH311" s="25">
        <v>7.874442752951043</v>
      </c>
      <c r="DI311" s="25">
        <v>5.7442963563081966</v>
      </c>
      <c r="DJ311" s="25">
        <v>4.6509358952095994</v>
      </c>
      <c r="DK311" s="25">
        <v>40.808658839000003</v>
      </c>
      <c r="DL311" s="25">
        <v>8.1479202115864773</v>
      </c>
      <c r="DM311" s="25">
        <v>5.943794354891426</v>
      </c>
      <c r="DN311" s="25">
        <v>4.4290189034894567</v>
      </c>
      <c r="DO311" s="27">
        <v>38.473172023000004</v>
      </c>
      <c r="DP311" s="27">
        <v>8.6127642600718008</v>
      </c>
      <c r="DQ311" s="27">
        <v>6.2828916164678219</v>
      </c>
      <c r="DR311" s="27">
        <v>7.4660965457302595</v>
      </c>
      <c r="DS311" s="27">
        <v>38.440300409000002</v>
      </c>
      <c r="DT311" s="27">
        <v>8.4132786531698898</v>
      </c>
      <c r="DU311" s="27">
        <v>6.1373696435722627</v>
      </c>
      <c r="DV311" s="27">
        <v>6.573300331725612</v>
      </c>
      <c r="DW311" s="27">
        <v>38.503851339999997</v>
      </c>
      <c r="DX311" s="27">
        <v>8.3272456395060956</v>
      </c>
      <c r="DY311" s="27">
        <v>6.0746097578995979</v>
      </c>
      <c r="DZ311" s="27">
        <v>6.9321649624062971</v>
      </c>
      <c r="EA311" s="27">
        <v>38.620258139000001</v>
      </c>
      <c r="EB311" s="27">
        <v>8.0883874826535092</v>
      </c>
      <c r="EC311" s="27">
        <v>5.90036605797955</v>
      </c>
      <c r="ED311" s="27">
        <v>6.0828558654921245</v>
      </c>
      <c r="EE311" s="27">
        <v>38.729778490999998</v>
      </c>
      <c r="EF311" s="27">
        <v>8.0656395580758424</v>
      </c>
      <c r="EG311" s="27">
        <v>5.8837717637082374</v>
      </c>
      <c r="EH311" s="27">
        <v>6.3371437472417718</v>
      </c>
      <c r="EI311" s="27">
        <v>38.841633497000004</v>
      </c>
      <c r="EJ311" s="27">
        <v>7.8121197947224363</v>
      </c>
      <c r="EK311" s="27">
        <v>5.6988326259721331</v>
      </c>
      <c r="EL311" s="27">
        <v>5.5010304334628763</v>
      </c>
      <c r="EM311" s="27">
        <v>38.964111658</v>
      </c>
      <c r="EN311" s="27">
        <v>7.715149961627902</v>
      </c>
      <c r="EO311" s="27">
        <v>5.6280944827926689</v>
      </c>
      <c r="EP311" s="27">
        <v>5.323985171410115</v>
      </c>
      <c r="EQ311" s="27">
        <v>39.099028740999998</v>
      </c>
      <c r="ER311" s="27">
        <v>7.5685338966197007</v>
      </c>
      <c r="ES311" s="27">
        <v>5.5211401046321029</v>
      </c>
      <c r="ET311" s="27">
        <v>4.8292358593838749</v>
      </c>
      <c r="EU311" s="27">
        <v>39.244097207000003</v>
      </c>
      <c r="EV311" s="27">
        <v>7.445375082336251</v>
      </c>
      <c r="EW311" s="27">
        <v>5.431297464291549</v>
      </c>
      <c r="EX311" s="27">
        <v>4.597425680139569</v>
      </c>
      <c r="EY311" s="27">
        <v>39.407191339999997</v>
      </c>
      <c r="EZ311" s="27">
        <v>7.2254575832067145</v>
      </c>
      <c r="FA311" s="27">
        <v>5.2708707104790617</v>
      </c>
      <c r="FB311" s="27">
        <v>3.8898308677229956</v>
      </c>
      <c r="FC311" s="27">
        <v>40.031785808939574</v>
      </c>
      <c r="FD311" s="27">
        <v>6.4935484711062497</v>
      </c>
      <c r="FE311" s="27">
        <v>4.7369532032101365</v>
      </c>
      <c r="FF311" s="27">
        <v>2.2937586759958819</v>
      </c>
      <c r="FG311" s="27">
        <v>37.397209326730987</v>
      </c>
      <c r="FH311" s="27">
        <v>6.0661943138446048</v>
      </c>
      <c r="FI311" s="27">
        <v>4.4252042953282116</v>
      </c>
      <c r="FJ311" s="27">
        <v>1.5263520052409696</v>
      </c>
      <c r="FK311" s="27">
        <v>39.217959920690127</v>
      </c>
      <c r="FL311" s="27">
        <v>6.3615379263453713</v>
      </c>
      <c r="FM311" s="27">
        <v>4.6406533487245616</v>
      </c>
      <c r="FN311" s="27">
        <v>0.99699870871339513</v>
      </c>
      <c r="FO311" s="27">
        <v>41.662874882694588</v>
      </c>
      <c r="FP311" s="27">
        <v>6.7581271239715122</v>
      </c>
      <c r="FQ311" s="27">
        <v>4.9299596468776947</v>
      </c>
      <c r="FR311" s="27">
        <v>0.87898243000922349</v>
      </c>
      <c r="FS311" s="28">
        <v>38.473703614000001</v>
      </c>
      <c r="FT311" s="28">
        <v>8.6127642600718008</v>
      </c>
      <c r="FU311" s="28">
        <v>6.2828916164678219</v>
      </c>
      <c r="FV311" s="28">
        <v>7.4660965457302595</v>
      </c>
      <c r="FW311" s="28">
        <v>38.427984131000002</v>
      </c>
      <c r="FX311" s="28">
        <v>8.3137692942950849</v>
      </c>
      <c r="FY311" s="28">
        <v>6.0647789516926505</v>
      </c>
      <c r="FZ311" s="28">
        <v>6.5640345257791708</v>
      </c>
      <c r="GA311" s="28">
        <v>38.487015726000003</v>
      </c>
      <c r="GB311" s="28">
        <v>8.4185439294137421</v>
      </c>
      <c r="GC311" s="28">
        <v>6.1412105892863167</v>
      </c>
      <c r="GD311" s="28">
        <v>6.9378879081082943</v>
      </c>
      <c r="GE311" s="28">
        <v>38.609509119999998</v>
      </c>
      <c r="GF311" s="28">
        <v>8.1608024744265624</v>
      </c>
      <c r="GG311" s="28">
        <v>5.9531917862798984</v>
      </c>
      <c r="GH311" s="28">
        <v>6.0939991505270541</v>
      </c>
      <c r="GI311" s="28">
        <v>38.736965656000002</v>
      </c>
      <c r="GJ311" s="28">
        <v>8.0628348496256841</v>
      </c>
      <c r="GK311" s="28">
        <v>5.8817257679424158</v>
      </c>
      <c r="GL311" s="28">
        <v>6.3352165591503358</v>
      </c>
      <c r="GM311" s="28">
        <v>38.892598526999997</v>
      </c>
      <c r="GN311" s="28">
        <v>7.7713150871524874</v>
      </c>
      <c r="GO311" s="28">
        <v>5.6690661599036059</v>
      </c>
      <c r="GP311" s="28">
        <v>5.4628077817780145</v>
      </c>
      <c r="GQ311" s="28">
        <v>39.082195843999997</v>
      </c>
      <c r="GR311" s="28">
        <v>7.5704194098191557</v>
      </c>
      <c r="GS311" s="28">
        <v>5.5225155602600378</v>
      </c>
      <c r="GT311" s="28">
        <v>5.2122740229260991</v>
      </c>
      <c r="GU311" s="28">
        <v>39.306774408000003</v>
      </c>
      <c r="GV311" s="28">
        <v>7.3745104929458911</v>
      </c>
      <c r="GW311" s="28">
        <v>5.3796027329438907</v>
      </c>
      <c r="GX311" s="28">
        <v>4.625836200213719</v>
      </c>
      <c r="GY311" s="28">
        <v>39.555913341999997</v>
      </c>
      <c r="GZ311" s="28">
        <v>7.2087426754343156</v>
      </c>
      <c r="HA311" s="28">
        <v>5.2586774179724847</v>
      </c>
      <c r="HB311" s="28">
        <v>4.3251351848843456</v>
      </c>
      <c r="HC311" s="28">
        <v>39.850435863000001</v>
      </c>
      <c r="HD311" s="28">
        <v>6.9479169996213441</v>
      </c>
      <c r="HE311" s="28">
        <v>5.068408718813731</v>
      </c>
      <c r="HF311" s="28">
        <v>3.5564968404634349</v>
      </c>
      <c r="HG311" s="28">
        <v>35.440642648510945</v>
      </c>
      <c r="HH311" s="28">
        <v>5.7488199997780054</v>
      </c>
      <c r="HI311" s="28">
        <v>4.1936841518621417</v>
      </c>
      <c r="HJ311" s="28">
        <v>0.78444429282933825</v>
      </c>
      <c r="HK311" s="28">
        <v>27.082191358783113</v>
      </c>
      <c r="HL311" s="28">
        <v>4.3929971830724934</v>
      </c>
      <c r="HM311" s="28">
        <v>3.2046302835255855</v>
      </c>
      <c r="HN311" s="28">
        <v>-4.1014925483970117</v>
      </c>
      <c r="HO311" s="28">
        <v>23.499444262215263</v>
      </c>
      <c r="HP311" s="28">
        <v>3.8118404482139843</v>
      </c>
      <c r="HQ311" s="28">
        <v>2.7806845366039235</v>
      </c>
      <c r="HR311" s="28">
        <v>-8.3772109644445649</v>
      </c>
      <c r="HS311" s="28">
        <v>21.463083198798326</v>
      </c>
      <c r="HT311" s="28">
        <v>3.4815227018840558</v>
      </c>
      <c r="HU311" s="28">
        <v>2.5397223395067567</v>
      </c>
      <c r="HV311" s="28">
        <v>-11.280588892088659</v>
      </c>
      <c r="HW311" s="29">
        <v>38.473703614000001</v>
      </c>
      <c r="HX311" s="29">
        <v>8.6127642600718008</v>
      </c>
      <c r="HY311" s="29">
        <v>6.2828916164678219</v>
      </c>
      <c r="HZ311" s="29">
        <v>7.4660965457302595</v>
      </c>
      <c r="IA311" s="29">
        <v>38.403323235000002</v>
      </c>
      <c r="IB311" s="29">
        <v>8.4253432304103431</v>
      </c>
      <c r="IC311" s="29">
        <v>6.1461705847000347</v>
      </c>
      <c r="ID311" s="29">
        <v>6.6347213716246642</v>
      </c>
      <c r="IE311" s="29">
        <v>38.474431797000001</v>
      </c>
      <c r="IF311" s="29">
        <v>8.3745583475051166</v>
      </c>
      <c r="IG311" s="29">
        <v>6.1091237196734651</v>
      </c>
      <c r="IH311" s="29">
        <v>6.9282289178846064</v>
      </c>
      <c r="II311" s="29">
        <v>38.588169186999998</v>
      </c>
      <c r="IJ311" s="29">
        <v>8.1484151644018858</v>
      </c>
      <c r="IK311" s="29">
        <v>5.9441554160792833</v>
      </c>
      <c r="IL311" s="29">
        <v>6.1006154875043102</v>
      </c>
      <c r="IM311" s="29">
        <v>38.704741452999997</v>
      </c>
      <c r="IN311" s="29">
        <v>8.0700008240220811</v>
      </c>
      <c r="IO311" s="29">
        <v>5.8869532464962724</v>
      </c>
      <c r="IP311" s="29">
        <v>6.3718524613957825</v>
      </c>
      <c r="IQ311" s="29">
        <v>38.855626059999999</v>
      </c>
      <c r="IR311" s="29">
        <v>7.7182053088190461</v>
      </c>
      <c r="IS311" s="29">
        <v>5.6303233160305215</v>
      </c>
      <c r="IT311" s="29">
        <v>5.5532022770692571</v>
      </c>
      <c r="IU311" s="29">
        <v>39.060265649000002</v>
      </c>
      <c r="IV311" s="29">
        <v>7.5022573757273285</v>
      </c>
      <c r="IW311" s="29">
        <v>5.472792305376319</v>
      </c>
      <c r="IX311" s="29">
        <v>5.3528734705695413</v>
      </c>
      <c r="IY311" s="29">
        <v>39.306950389000001</v>
      </c>
      <c r="IZ311" s="29">
        <v>7.2829737152046663</v>
      </c>
      <c r="JA311" s="29">
        <v>5.3128279280029238</v>
      </c>
      <c r="JB311" s="29">
        <v>4.8310112363044659</v>
      </c>
      <c r="JC311" s="29">
        <v>39.598110669999997</v>
      </c>
      <c r="JD311" s="29">
        <v>7.0878320107772108</v>
      </c>
      <c r="JE311" s="29">
        <v>5.1704747714844759</v>
      </c>
      <c r="JF311" s="29">
        <v>4.5353742455074588</v>
      </c>
      <c r="JG311" s="29">
        <v>40.004769803999999</v>
      </c>
      <c r="JH311" s="29">
        <v>6.6429858674755922</v>
      </c>
      <c r="JI311" s="29">
        <v>4.8459657033186554</v>
      </c>
      <c r="JJ311" s="29">
        <v>2.9730168300460633</v>
      </c>
      <c r="JK311" s="29">
        <v>29.011323583780118</v>
      </c>
      <c r="JL311" s="29">
        <v>4.7059213596250595</v>
      </c>
      <c r="JM311" s="29">
        <v>3.4329041136322305</v>
      </c>
      <c r="JN311" s="29">
        <v>-2.9682836283411973</v>
      </c>
      <c r="JO311" s="29">
        <v>19.694160462426801</v>
      </c>
      <c r="JP311" s="29">
        <v>3.1945860764461442</v>
      </c>
      <c r="JQ311" s="29">
        <v>2.3304060661264385</v>
      </c>
      <c r="JR311" s="29">
        <v>-7.7854317395169161</v>
      </c>
      <c r="JS311" s="29">
        <v>21.156929382389055</v>
      </c>
      <c r="JT311" s="29">
        <v>3.4318615487205162</v>
      </c>
      <c r="JU311" s="29">
        <v>2.5034952196816138</v>
      </c>
      <c r="JV311" s="29">
        <v>-10.820741210161493</v>
      </c>
      <c r="JW311" s="29">
        <v>21.59990545852089</v>
      </c>
      <c r="JX311" s="29">
        <v>3.5037166149828898</v>
      </c>
      <c r="JY311" s="29">
        <v>2.5559124901174872</v>
      </c>
      <c r="JZ311" s="29">
        <v>-9.6988758457897077</v>
      </c>
    </row>
    <row r="312" spans="1:286" ht="15" thickBot="1" x14ac:dyDescent="0.4">
      <c r="A312" s="2"/>
      <c r="B312" s="74" t="s">
        <v>771</v>
      </c>
      <c r="C312" s="74" t="s">
        <v>865</v>
      </c>
      <c r="D312" s="74" t="s">
        <v>850</v>
      </c>
      <c r="E312" s="87">
        <v>361282</v>
      </c>
      <c r="F312" s="84">
        <v>570359</v>
      </c>
      <c r="G312" s="22">
        <v>1.6794871794871795</v>
      </c>
      <c r="H312" s="22">
        <v>0.44197031039136303</v>
      </c>
      <c r="I312" s="22">
        <v>0.31765276430649858</v>
      </c>
      <c r="J312" s="22">
        <v>1.6794871794871795</v>
      </c>
      <c r="K312" s="22">
        <v>1.6794871794871795</v>
      </c>
      <c r="L312" s="22">
        <v>0.44197031039136303</v>
      </c>
      <c r="M312" s="22">
        <v>0.31765276430649858</v>
      </c>
      <c r="N312" s="22">
        <v>1.6794871794871795</v>
      </c>
      <c r="O312" s="22">
        <v>1.6794871794871795</v>
      </c>
      <c r="P312" s="22">
        <v>0.44197031039136303</v>
      </c>
      <c r="Q312" s="22">
        <v>0.31765276430649858</v>
      </c>
      <c r="R312" s="22">
        <v>1.6794871794871795</v>
      </c>
      <c r="S312" s="22">
        <v>1.6794871794871795</v>
      </c>
      <c r="T312" s="22">
        <v>0.44197031039136303</v>
      </c>
      <c r="U312" s="22">
        <v>0.31765276430649858</v>
      </c>
      <c r="V312" s="22">
        <v>1.6794871794871795</v>
      </c>
      <c r="W312" s="22">
        <v>1.6794871794871795</v>
      </c>
      <c r="X312" s="22">
        <v>0.44197031039136303</v>
      </c>
      <c r="Y312" s="22">
        <v>0.31765276430649858</v>
      </c>
      <c r="Z312" s="22">
        <v>1.6794871794871795</v>
      </c>
      <c r="AA312" s="22">
        <v>1.6794871794871795</v>
      </c>
      <c r="AB312" s="22">
        <v>0.44197031039136303</v>
      </c>
      <c r="AC312" s="22">
        <v>0.31765276430649858</v>
      </c>
      <c r="AD312" s="22">
        <v>1.6794871794871795</v>
      </c>
      <c r="AE312" s="22">
        <v>1.6794871794871795</v>
      </c>
      <c r="AF312" s="22">
        <v>0.44197031039136303</v>
      </c>
      <c r="AG312" s="22">
        <v>0.31765276430649858</v>
      </c>
      <c r="AH312" s="22">
        <v>1.6794871794871795</v>
      </c>
      <c r="AI312" s="22">
        <v>1.6794871794871795</v>
      </c>
      <c r="AJ312" s="22">
        <v>0.44197031039136303</v>
      </c>
      <c r="AK312" s="22">
        <v>0.31765276430649858</v>
      </c>
      <c r="AL312" s="22">
        <v>1.6794871794871795</v>
      </c>
      <c r="AM312" s="22">
        <v>1.6794871794871795</v>
      </c>
      <c r="AN312" s="22">
        <v>0.44197031039136303</v>
      </c>
      <c r="AO312" s="22">
        <v>0.31765276430649858</v>
      </c>
      <c r="AP312" s="22">
        <v>1.6794871794871795</v>
      </c>
      <c r="AQ312" s="22">
        <v>1.6794871794871795</v>
      </c>
      <c r="AR312" s="22">
        <v>0.44197031039136303</v>
      </c>
      <c r="AS312" s="22">
        <v>0.31765276430649858</v>
      </c>
      <c r="AT312" s="22">
        <v>1.6794871794871795</v>
      </c>
      <c r="AU312" s="22">
        <v>1.6794871794871795</v>
      </c>
      <c r="AV312" s="22">
        <v>0.44197031039136303</v>
      </c>
      <c r="AW312" s="22">
        <v>0.31765276430649858</v>
      </c>
      <c r="AX312" s="22">
        <v>1.6794871794871795</v>
      </c>
      <c r="AY312" s="22">
        <v>1.6794871794871795</v>
      </c>
      <c r="AZ312" s="22">
        <v>0.44197031039136303</v>
      </c>
      <c r="BA312" s="22">
        <v>0.31765276430649858</v>
      </c>
      <c r="BB312" s="22">
        <v>1.6794871794871795</v>
      </c>
      <c r="BC312" s="22">
        <v>1.6794871794871795</v>
      </c>
      <c r="BD312" s="22">
        <v>0.44197031039136303</v>
      </c>
      <c r="BE312" s="22">
        <v>0.31765276430649858</v>
      </c>
      <c r="BF312" s="22">
        <v>1.6794871794871795</v>
      </c>
      <c r="BG312" s="22">
        <v>1.6794871794871795</v>
      </c>
      <c r="BH312" s="22">
        <v>0.44197031039136303</v>
      </c>
      <c r="BI312" s="22">
        <v>0.31765276430649858</v>
      </c>
      <c r="BJ312" s="22">
        <v>1.6794871794871795</v>
      </c>
      <c r="BK312" s="25">
        <v>1.6794871794871795</v>
      </c>
      <c r="BL312" s="25">
        <v>0.44197031039136303</v>
      </c>
      <c r="BM312" s="25">
        <v>0.31765276430649858</v>
      </c>
      <c r="BN312" s="25">
        <v>1.6794871794871795</v>
      </c>
      <c r="BO312" s="25">
        <v>1.6794871794871795</v>
      </c>
      <c r="BP312" s="25">
        <v>0.44197031039136303</v>
      </c>
      <c r="BQ312" s="25">
        <v>0.31765276430649858</v>
      </c>
      <c r="BR312" s="25">
        <v>1.6794871794871795</v>
      </c>
      <c r="BS312" s="25">
        <v>1.6794871794871795</v>
      </c>
      <c r="BT312" s="25">
        <v>0.44197031039136303</v>
      </c>
      <c r="BU312" s="25">
        <v>0.31765276430649858</v>
      </c>
      <c r="BV312" s="25">
        <v>1.6794871794871795</v>
      </c>
      <c r="BW312" s="25">
        <v>1.6794871794871795</v>
      </c>
      <c r="BX312" s="25">
        <v>0.44197031039136303</v>
      </c>
      <c r="BY312" s="25">
        <v>0.31765276430649858</v>
      </c>
      <c r="BZ312" s="25">
        <v>1.6794871794871795</v>
      </c>
      <c r="CA312" s="25">
        <v>1.6794871794871795</v>
      </c>
      <c r="CB312" s="25">
        <v>0.44197031039136303</v>
      </c>
      <c r="CC312" s="25">
        <v>0.31765276430649858</v>
      </c>
      <c r="CD312" s="25">
        <v>1.6794871794871795</v>
      </c>
      <c r="CE312" s="25">
        <v>1.6794871794871795</v>
      </c>
      <c r="CF312" s="25">
        <v>0.44197031039136303</v>
      </c>
      <c r="CG312" s="25">
        <v>0.31765276430649858</v>
      </c>
      <c r="CH312" s="25">
        <v>1.6794871794871795</v>
      </c>
      <c r="CI312" s="25">
        <v>1.6794871794871795</v>
      </c>
      <c r="CJ312" s="25">
        <v>0.44197031039136303</v>
      </c>
      <c r="CK312" s="25">
        <v>0.31765276430649858</v>
      </c>
      <c r="CL312" s="25">
        <v>1.6794871794871795</v>
      </c>
      <c r="CM312" s="25">
        <v>1.6794871794871795</v>
      </c>
      <c r="CN312" s="25">
        <v>0.44197031039136303</v>
      </c>
      <c r="CO312" s="25">
        <v>0.31765276430649858</v>
      </c>
      <c r="CP312" s="25">
        <v>1.6794871794871795</v>
      </c>
      <c r="CQ312" s="25">
        <v>1.6794871794871795</v>
      </c>
      <c r="CR312" s="25">
        <v>0.44197031039136303</v>
      </c>
      <c r="CS312" s="25">
        <v>0.31765276430649858</v>
      </c>
      <c r="CT312" s="25">
        <v>1.6794871794871795</v>
      </c>
      <c r="CU312" s="25">
        <v>1.6794871794871795</v>
      </c>
      <c r="CV312" s="25">
        <v>0.44197031039136303</v>
      </c>
      <c r="CW312" s="25">
        <v>0.31765276430649858</v>
      </c>
      <c r="CX312" s="25">
        <v>1.6794871794871795</v>
      </c>
      <c r="CY312" s="25">
        <v>1.6794871794871795</v>
      </c>
      <c r="CZ312" s="25">
        <v>0.44197031039136303</v>
      </c>
      <c r="DA312" s="25">
        <v>0.31765276430649858</v>
      </c>
      <c r="DB312" s="25">
        <v>1.6794871794871795</v>
      </c>
      <c r="DC312" s="25">
        <v>1.6794871794871795</v>
      </c>
      <c r="DD312" s="25">
        <v>0.44197031039136303</v>
      </c>
      <c r="DE312" s="25">
        <v>0.31765276430649858</v>
      </c>
      <c r="DF312" s="25">
        <v>1.6794871794871795</v>
      </c>
      <c r="DG312" s="25">
        <v>1.6794871794871795</v>
      </c>
      <c r="DH312" s="25">
        <v>0.44197031039136303</v>
      </c>
      <c r="DI312" s="25">
        <v>0.31765276430649858</v>
      </c>
      <c r="DJ312" s="25">
        <v>1.6794871794871795</v>
      </c>
      <c r="DK312" s="25">
        <v>1.6794871794871795</v>
      </c>
      <c r="DL312" s="25">
        <v>0.44197031039136303</v>
      </c>
      <c r="DM312" s="25">
        <v>0.31765276430649858</v>
      </c>
      <c r="DN312" s="25">
        <v>1.6794871794871795</v>
      </c>
      <c r="DO312" s="27">
        <v>1.6794871794871795</v>
      </c>
      <c r="DP312" s="27">
        <v>0.44197031039136303</v>
      </c>
      <c r="DQ312" s="27">
        <v>0.31765276430649858</v>
      </c>
      <c r="DR312" s="27">
        <v>1.6794871794871795</v>
      </c>
      <c r="DS312" s="27">
        <v>1.6794871794871795</v>
      </c>
      <c r="DT312" s="27">
        <v>0.44197031039136303</v>
      </c>
      <c r="DU312" s="27">
        <v>0.31765276430649858</v>
      </c>
      <c r="DV312" s="27">
        <v>1.6794871794871795</v>
      </c>
      <c r="DW312" s="27">
        <v>1.6794871794871795</v>
      </c>
      <c r="DX312" s="27">
        <v>0.44197031039136303</v>
      </c>
      <c r="DY312" s="27">
        <v>0.31765276430649858</v>
      </c>
      <c r="DZ312" s="27">
        <v>1.6794871794871795</v>
      </c>
      <c r="EA312" s="27">
        <v>1.6794871794871795</v>
      </c>
      <c r="EB312" s="27">
        <v>0.44197031039136303</v>
      </c>
      <c r="EC312" s="27">
        <v>0.31765276430649858</v>
      </c>
      <c r="ED312" s="27">
        <v>1.6794871794871795</v>
      </c>
      <c r="EE312" s="27">
        <v>1.6794871794871795</v>
      </c>
      <c r="EF312" s="27">
        <v>0.44197031039136303</v>
      </c>
      <c r="EG312" s="27">
        <v>0.31765276430649858</v>
      </c>
      <c r="EH312" s="27">
        <v>1.6794871794871795</v>
      </c>
      <c r="EI312" s="27">
        <v>1.6794871794871795</v>
      </c>
      <c r="EJ312" s="27">
        <v>0.44197031039136303</v>
      </c>
      <c r="EK312" s="27">
        <v>0.31765276430649858</v>
      </c>
      <c r="EL312" s="27">
        <v>1.6794871794871795</v>
      </c>
      <c r="EM312" s="27">
        <v>1.6794871794871795</v>
      </c>
      <c r="EN312" s="27">
        <v>0.44197031039136303</v>
      </c>
      <c r="EO312" s="27">
        <v>0.31765276430649858</v>
      </c>
      <c r="EP312" s="27">
        <v>1.6794871794871795</v>
      </c>
      <c r="EQ312" s="27">
        <v>1.6794871794871795</v>
      </c>
      <c r="ER312" s="27">
        <v>0.44197031039136303</v>
      </c>
      <c r="ES312" s="27">
        <v>0.31765276430649858</v>
      </c>
      <c r="ET312" s="27">
        <v>1.6794871794871795</v>
      </c>
      <c r="EU312" s="27">
        <v>1.6794871794871795</v>
      </c>
      <c r="EV312" s="27">
        <v>0.44197031039136303</v>
      </c>
      <c r="EW312" s="27">
        <v>0.31765276430649858</v>
      </c>
      <c r="EX312" s="27">
        <v>1.6794871794871795</v>
      </c>
      <c r="EY312" s="27">
        <v>1.6794871794871795</v>
      </c>
      <c r="EZ312" s="27">
        <v>0.44197031039136303</v>
      </c>
      <c r="FA312" s="27">
        <v>0.31765276430649858</v>
      </c>
      <c r="FB312" s="27">
        <v>1.6794871794871795</v>
      </c>
      <c r="FC312" s="27">
        <v>1.6794871794871795</v>
      </c>
      <c r="FD312" s="27">
        <v>0.44197031039136303</v>
      </c>
      <c r="FE312" s="27">
        <v>0.31765276430649858</v>
      </c>
      <c r="FF312" s="27">
        <v>1.6794871794871795</v>
      </c>
      <c r="FG312" s="27">
        <v>1.6794871794871795</v>
      </c>
      <c r="FH312" s="27">
        <v>0.44197031039136303</v>
      </c>
      <c r="FI312" s="27">
        <v>0.31765276430649858</v>
      </c>
      <c r="FJ312" s="27">
        <v>1.6794871794871795</v>
      </c>
      <c r="FK312" s="27">
        <v>1.6794871794871795</v>
      </c>
      <c r="FL312" s="27">
        <v>0.44197031039136303</v>
      </c>
      <c r="FM312" s="27">
        <v>0.31765276430649858</v>
      </c>
      <c r="FN312" s="27">
        <v>1.6794871794871795</v>
      </c>
      <c r="FO312" s="27">
        <v>1.6794871794871795</v>
      </c>
      <c r="FP312" s="27">
        <v>0.44197031039136303</v>
      </c>
      <c r="FQ312" s="27">
        <v>0.31765276430649858</v>
      </c>
      <c r="FR312" s="27">
        <v>1.6794871794871795</v>
      </c>
      <c r="FS312" s="28">
        <v>1.6794871794871795</v>
      </c>
      <c r="FT312" s="28">
        <v>0.44197031039136303</v>
      </c>
      <c r="FU312" s="28">
        <v>0.31765276430649858</v>
      </c>
      <c r="FV312" s="28">
        <v>1.6794871794871795</v>
      </c>
      <c r="FW312" s="28">
        <v>1.6794871794871795</v>
      </c>
      <c r="FX312" s="28">
        <v>0.44197031039136303</v>
      </c>
      <c r="FY312" s="28">
        <v>0.31765276430649858</v>
      </c>
      <c r="FZ312" s="28">
        <v>1.6794871794871795</v>
      </c>
      <c r="GA312" s="28">
        <v>1.6794871794871795</v>
      </c>
      <c r="GB312" s="28">
        <v>0.44197031039136303</v>
      </c>
      <c r="GC312" s="28">
        <v>0.31765276430649858</v>
      </c>
      <c r="GD312" s="28">
        <v>1.6794871794871795</v>
      </c>
      <c r="GE312" s="28">
        <v>1.6794871794871795</v>
      </c>
      <c r="GF312" s="28">
        <v>0.44197031039136303</v>
      </c>
      <c r="GG312" s="28">
        <v>0.31765276430649858</v>
      </c>
      <c r="GH312" s="28">
        <v>1.6794871794871795</v>
      </c>
      <c r="GI312" s="28">
        <v>1.6794871794871795</v>
      </c>
      <c r="GJ312" s="28">
        <v>0.44197031039136303</v>
      </c>
      <c r="GK312" s="28">
        <v>0.31765276430649858</v>
      </c>
      <c r="GL312" s="28">
        <v>1.6794871794871795</v>
      </c>
      <c r="GM312" s="28">
        <v>1.6794871794871795</v>
      </c>
      <c r="GN312" s="28">
        <v>0.44197031039136303</v>
      </c>
      <c r="GO312" s="28">
        <v>0.31765276430649858</v>
      </c>
      <c r="GP312" s="28">
        <v>1.6794871794871795</v>
      </c>
      <c r="GQ312" s="28">
        <v>1.6794871794871795</v>
      </c>
      <c r="GR312" s="28">
        <v>0.44197031039136303</v>
      </c>
      <c r="GS312" s="28">
        <v>0.31765276430649858</v>
      </c>
      <c r="GT312" s="28">
        <v>1.6794871794871795</v>
      </c>
      <c r="GU312" s="28">
        <v>1.6794871794871795</v>
      </c>
      <c r="GV312" s="28">
        <v>0.44197031039136303</v>
      </c>
      <c r="GW312" s="28">
        <v>0.31765276430649858</v>
      </c>
      <c r="GX312" s="28">
        <v>1.6794871794871795</v>
      </c>
      <c r="GY312" s="28">
        <v>1.6794871794871795</v>
      </c>
      <c r="GZ312" s="28">
        <v>0.44197031039136303</v>
      </c>
      <c r="HA312" s="28">
        <v>0.31765276430649858</v>
      </c>
      <c r="HB312" s="28">
        <v>1.6794871794871795</v>
      </c>
      <c r="HC312" s="28">
        <v>1.6794871794871795</v>
      </c>
      <c r="HD312" s="28">
        <v>0.44197031039136303</v>
      </c>
      <c r="HE312" s="28">
        <v>0.31765276430649858</v>
      </c>
      <c r="HF312" s="28">
        <v>1.6794871794871795</v>
      </c>
      <c r="HG312" s="28">
        <v>1.6794871794871795</v>
      </c>
      <c r="HH312" s="28">
        <v>0.44197031039136303</v>
      </c>
      <c r="HI312" s="28">
        <v>0.31765276430649858</v>
      </c>
      <c r="HJ312" s="28">
        <v>1.6794871794871795</v>
      </c>
      <c r="HK312" s="28">
        <v>1.6794871794871795</v>
      </c>
      <c r="HL312" s="28">
        <v>0.44197031039136303</v>
      </c>
      <c r="HM312" s="28">
        <v>0.31765276430649858</v>
      </c>
      <c r="HN312" s="28">
        <v>1.6794871794871795</v>
      </c>
      <c r="HO312" s="28">
        <v>1.6794871794871795</v>
      </c>
      <c r="HP312" s="28">
        <v>0.44197031039136303</v>
      </c>
      <c r="HQ312" s="28">
        <v>0.31765276430649858</v>
      </c>
      <c r="HR312" s="28">
        <v>1.6794871794871795</v>
      </c>
      <c r="HS312" s="28">
        <v>1.6794871794871795</v>
      </c>
      <c r="HT312" s="28">
        <v>0.44197031039136303</v>
      </c>
      <c r="HU312" s="28">
        <v>0.31765276430649858</v>
      </c>
      <c r="HV312" s="28">
        <v>1.6794871794871795</v>
      </c>
      <c r="HW312" s="29">
        <v>1.6794871794871795</v>
      </c>
      <c r="HX312" s="29">
        <v>0.44197031039136303</v>
      </c>
      <c r="HY312" s="29">
        <v>0.31765276430649858</v>
      </c>
      <c r="HZ312" s="29">
        <v>1.6794871794871795</v>
      </c>
      <c r="IA312" s="29">
        <v>1.6794871794871795</v>
      </c>
      <c r="IB312" s="29">
        <v>0.44197031039136303</v>
      </c>
      <c r="IC312" s="29">
        <v>0.31765276430649858</v>
      </c>
      <c r="ID312" s="29">
        <v>1.6794871794871795</v>
      </c>
      <c r="IE312" s="29">
        <v>1.6794871794871795</v>
      </c>
      <c r="IF312" s="29">
        <v>0.44197031039136303</v>
      </c>
      <c r="IG312" s="29">
        <v>0.31765276430649858</v>
      </c>
      <c r="IH312" s="29">
        <v>1.6794871794871795</v>
      </c>
      <c r="II312" s="29">
        <v>1.6794871794871795</v>
      </c>
      <c r="IJ312" s="29">
        <v>0.44197031039136303</v>
      </c>
      <c r="IK312" s="29">
        <v>0.31765276430649858</v>
      </c>
      <c r="IL312" s="29">
        <v>1.6794871794871795</v>
      </c>
      <c r="IM312" s="29">
        <v>1.6794871794871795</v>
      </c>
      <c r="IN312" s="29">
        <v>0.44197031039136303</v>
      </c>
      <c r="IO312" s="29">
        <v>0.31765276430649858</v>
      </c>
      <c r="IP312" s="29">
        <v>1.6794871794871795</v>
      </c>
      <c r="IQ312" s="29">
        <v>1.6794871794871795</v>
      </c>
      <c r="IR312" s="29">
        <v>0.44197031039136303</v>
      </c>
      <c r="IS312" s="29">
        <v>0.31765276430649858</v>
      </c>
      <c r="IT312" s="29">
        <v>1.6794871794871795</v>
      </c>
      <c r="IU312" s="29">
        <v>1.6794871794871795</v>
      </c>
      <c r="IV312" s="29">
        <v>0.44197031039136303</v>
      </c>
      <c r="IW312" s="29">
        <v>0.31765276430649858</v>
      </c>
      <c r="IX312" s="29">
        <v>1.6794871794871795</v>
      </c>
      <c r="IY312" s="29">
        <v>1.6794871794871795</v>
      </c>
      <c r="IZ312" s="29">
        <v>0.44197031039136303</v>
      </c>
      <c r="JA312" s="29">
        <v>0.31765276430649858</v>
      </c>
      <c r="JB312" s="29">
        <v>1.6794871794871795</v>
      </c>
      <c r="JC312" s="29">
        <v>1.6794871794871795</v>
      </c>
      <c r="JD312" s="29">
        <v>0.44197031039136303</v>
      </c>
      <c r="JE312" s="29">
        <v>0.31765276430649858</v>
      </c>
      <c r="JF312" s="29">
        <v>1.6794871794871795</v>
      </c>
      <c r="JG312" s="29">
        <v>1.6794871794871795</v>
      </c>
      <c r="JH312" s="29">
        <v>0.44197031039136303</v>
      </c>
      <c r="JI312" s="29">
        <v>0.31765276430649858</v>
      </c>
      <c r="JJ312" s="29">
        <v>1.6794871794871795</v>
      </c>
      <c r="JK312" s="29">
        <v>1.6794871794871795</v>
      </c>
      <c r="JL312" s="29">
        <v>0.44197031039136303</v>
      </c>
      <c r="JM312" s="29">
        <v>0.31765276430649858</v>
      </c>
      <c r="JN312" s="29">
        <v>1.6794871794871795</v>
      </c>
      <c r="JO312" s="29">
        <v>1.6794871794871795</v>
      </c>
      <c r="JP312" s="29">
        <v>0.44197031039136303</v>
      </c>
      <c r="JQ312" s="29">
        <v>0.31765276430649858</v>
      </c>
      <c r="JR312" s="29">
        <v>1.6794871794871795</v>
      </c>
      <c r="JS312" s="29">
        <v>1.6794871794871795</v>
      </c>
      <c r="JT312" s="29">
        <v>0.44197031039136303</v>
      </c>
      <c r="JU312" s="29">
        <v>0.31765276430649858</v>
      </c>
      <c r="JV312" s="29">
        <v>1.6794871794871795</v>
      </c>
      <c r="JW312" s="29">
        <v>1.6794871794871795</v>
      </c>
      <c r="JX312" s="29">
        <v>0.44197031039136303</v>
      </c>
      <c r="JY312" s="29">
        <v>0.31765276430649858</v>
      </c>
      <c r="JZ312" s="29">
        <v>1.6794871794871795</v>
      </c>
    </row>
    <row r="313" spans="1:286" ht="15" thickBot="1" x14ac:dyDescent="0.4">
      <c r="A313" s="2"/>
      <c r="B313" s="74" t="s">
        <v>772</v>
      </c>
      <c r="C313" s="74" t="s">
        <v>749</v>
      </c>
      <c r="D313" s="74" t="s">
        <v>848</v>
      </c>
      <c r="E313" s="87">
        <v>387882</v>
      </c>
      <c r="F313" s="84">
        <v>414309</v>
      </c>
      <c r="G313" s="22">
        <v>15.370164676894737</v>
      </c>
      <c r="H313" s="22">
        <v>13.311846828879137</v>
      </c>
      <c r="I313" s="22">
        <v>9.7108069274116247</v>
      </c>
      <c r="J313" s="22">
        <v>11.051792075026061</v>
      </c>
      <c r="K313" s="22">
        <v>15.367268154894736</v>
      </c>
      <c r="L313" s="22">
        <v>13.221746843969907</v>
      </c>
      <c r="M313" s="22">
        <v>9.6450802428378424</v>
      </c>
      <c r="N313" s="22">
        <v>11.247759981131278</v>
      </c>
      <c r="O313" s="22">
        <v>15.434756100894736</v>
      </c>
      <c r="P313" s="22">
        <v>11.494889263192118</v>
      </c>
      <c r="Q313" s="22">
        <v>8.3853616798439639</v>
      </c>
      <c r="R313" s="22">
        <v>10.827679752655916</v>
      </c>
      <c r="S313" s="22">
        <v>15.526971892894736</v>
      </c>
      <c r="T313" s="22">
        <v>9.8237541066123963</v>
      </c>
      <c r="U313" s="22">
        <v>7.1662918495068402</v>
      </c>
      <c r="V313" s="22">
        <v>10.756311834611342</v>
      </c>
      <c r="W313" s="22">
        <v>15.646134625894737</v>
      </c>
      <c r="X313" s="22">
        <v>8.0703506787686461</v>
      </c>
      <c r="Y313" s="22">
        <v>5.8872084606630368</v>
      </c>
      <c r="Z313" s="22">
        <v>10.44841431915307</v>
      </c>
      <c r="AA313" s="22">
        <v>15.779622644894737</v>
      </c>
      <c r="AB313" s="22">
        <v>6.237689368089061</v>
      </c>
      <c r="AC313" s="22">
        <v>4.5503075497587711</v>
      </c>
      <c r="AD313" s="22">
        <v>9.8149167254709333</v>
      </c>
      <c r="AE313" s="22">
        <v>15.879654341894737</v>
      </c>
      <c r="AF313" s="22">
        <v>4.3900130731621934</v>
      </c>
      <c r="AG313" s="22">
        <v>3.2024534168923071</v>
      </c>
      <c r="AH313" s="22">
        <v>9.1364831377775388</v>
      </c>
      <c r="AI313" s="22">
        <v>15.987334788894737</v>
      </c>
      <c r="AJ313" s="22">
        <v>4.3054097349812279</v>
      </c>
      <c r="AK313" s="22">
        <v>3.1407364595797027</v>
      </c>
      <c r="AL313" s="22">
        <v>8.7701474798869725</v>
      </c>
      <c r="AM313" s="22">
        <v>16.103998926894736</v>
      </c>
      <c r="AN313" s="22">
        <v>4.2200034025654922</v>
      </c>
      <c r="AO313" s="22">
        <v>3.0784337291525246</v>
      </c>
      <c r="AP313" s="22">
        <v>8.4508403409472486</v>
      </c>
      <c r="AQ313" s="22">
        <v>16.240533638894735</v>
      </c>
      <c r="AR313" s="22">
        <v>4.0873984801507204</v>
      </c>
      <c r="AS313" s="22">
        <v>2.9817002844436602</v>
      </c>
      <c r="AT313" s="22">
        <v>7.758039800762532</v>
      </c>
      <c r="AU313" s="22">
        <v>16.795052887894737</v>
      </c>
      <c r="AV313" s="22">
        <v>4.0309402578881732</v>
      </c>
      <c r="AW313" s="22">
        <v>2.9405147973430208</v>
      </c>
      <c r="AX313" s="22">
        <v>5.8285948638383527</v>
      </c>
      <c r="AY313" s="22">
        <v>17.193980769894736</v>
      </c>
      <c r="AZ313" s="22">
        <v>6.4450567495484812</v>
      </c>
      <c r="BA313" s="22">
        <v>4.7015791674599869</v>
      </c>
      <c r="BB313" s="22">
        <v>4.847772244388544</v>
      </c>
      <c r="BC313" s="22">
        <v>17.440490844894736</v>
      </c>
      <c r="BD313" s="22">
        <v>10.560731463879165</v>
      </c>
      <c r="BE313" s="22">
        <v>7.7039065710619141</v>
      </c>
      <c r="BF313" s="22">
        <v>4.6139190348935095</v>
      </c>
      <c r="BG313" s="22">
        <v>17.600579307894737</v>
      </c>
      <c r="BH313" s="22">
        <v>11.383693040626001</v>
      </c>
      <c r="BI313" s="22">
        <v>8.3042455836119622</v>
      </c>
      <c r="BJ313" s="22">
        <v>4.737098795036875</v>
      </c>
      <c r="BK313" s="25">
        <v>15.369532921894736</v>
      </c>
      <c r="BL313" s="25">
        <v>13.311846828879137</v>
      </c>
      <c r="BM313" s="25">
        <v>9.7108069274116247</v>
      </c>
      <c r="BN313" s="25">
        <v>11.051792075026061</v>
      </c>
      <c r="BO313" s="25">
        <v>15.376110816894737</v>
      </c>
      <c r="BP313" s="25">
        <v>13.219306681985255</v>
      </c>
      <c r="BQ313" s="25">
        <v>9.6433001786432069</v>
      </c>
      <c r="BR313" s="25">
        <v>11.232115475434103</v>
      </c>
      <c r="BS313" s="25">
        <v>15.428099787894736</v>
      </c>
      <c r="BT313" s="25">
        <v>11.410260196666867</v>
      </c>
      <c r="BU313" s="25">
        <v>8.3236259540624058</v>
      </c>
      <c r="BV313" s="25">
        <v>10.874247283050614</v>
      </c>
      <c r="BW313" s="25">
        <v>15.486677016894737</v>
      </c>
      <c r="BX313" s="25">
        <v>9.6728470753735927</v>
      </c>
      <c r="BY313" s="25">
        <v>7.0562072712220498</v>
      </c>
      <c r="BZ313" s="25">
        <v>10.933422743225602</v>
      </c>
      <c r="CA313" s="25">
        <v>15.553649952894736</v>
      </c>
      <c r="CB313" s="25">
        <v>7.9274112323238182</v>
      </c>
      <c r="CC313" s="25">
        <v>5.7829361245567101</v>
      </c>
      <c r="CD313" s="25">
        <v>10.812763444403501</v>
      </c>
      <c r="CE313" s="25">
        <v>15.634388030894737</v>
      </c>
      <c r="CF313" s="25">
        <v>6.1277649042393874</v>
      </c>
      <c r="CG313" s="25">
        <v>4.4701191838043446</v>
      </c>
      <c r="CH313" s="25">
        <v>10.335482439599833</v>
      </c>
      <c r="CI313" s="25">
        <v>15.727891981894736</v>
      </c>
      <c r="CJ313" s="25">
        <v>4.2355246756814635</v>
      </c>
      <c r="CK313" s="25">
        <v>3.089756281795621</v>
      </c>
      <c r="CL313" s="25">
        <v>9.7385682161216653</v>
      </c>
      <c r="CM313" s="25">
        <v>15.833323363894737</v>
      </c>
      <c r="CN313" s="25">
        <v>4.2143356865197426</v>
      </c>
      <c r="CO313" s="25">
        <v>3.0742992092059556</v>
      </c>
      <c r="CP313" s="25">
        <v>9.5313312480424184</v>
      </c>
      <c r="CQ313" s="25">
        <v>15.950034160894736</v>
      </c>
      <c r="CR313" s="25">
        <v>4.1970068762936101</v>
      </c>
      <c r="CS313" s="25">
        <v>3.0616580834064409</v>
      </c>
      <c r="CT313" s="25">
        <v>9.3564409776547688</v>
      </c>
      <c r="CU313" s="25">
        <v>16.061573996894737</v>
      </c>
      <c r="CV313" s="25">
        <v>4.1218156972182145</v>
      </c>
      <c r="CW313" s="25">
        <v>3.0068071651205162</v>
      </c>
      <c r="CX313" s="25">
        <v>8.8269004197322367</v>
      </c>
      <c r="CY313" s="25">
        <v>16.319301637894736</v>
      </c>
      <c r="CZ313" s="25">
        <v>4.2450760148580509</v>
      </c>
      <c r="DA313" s="25">
        <v>3.0967238507463728</v>
      </c>
      <c r="DB313" s="25">
        <v>7.6762404611850634</v>
      </c>
      <c r="DC313" s="25">
        <v>16.508941933894736</v>
      </c>
      <c r="DD313" s="25">
        <v>5.9073248338657454</v>
      </c>
      <c r="DE313" s="25">
        <v>4.3093112215447835</v>
      </c>
      <c r="DF313" s="25">
        <v>6.6830619287348689</v>
      </c>
      <c r="DG313" s="25">
        <v>16.628576240894738</v>
      </c>
      <c r="DH313" s="25">
        <v>8.5764319525106902</v>
      </c>
      <c r="DI313" s="25">
        <v>6.2563877039387306</v>
      </c>
      <c r="DJ313" s="25">
        <v>6.0430335010601919</v>
      </c>
      <c r="DK313" s="25">
        <v>16.718936082894736</v>
      </c>
      <c r="DL313" s="25">
        <v>9.0422739117884348</v>
      </c>
      <c r="DM313" s="25">
        <v>6.5962129275447792</v>
      </c>
      <c r="DN313" s="25">
        <v>5.5214424432818969</v>
      </c>
      <c r="DO313" s="27">
        <v>15.370164676894737</v>
      </c>
      <c r="DP313" s="27">
        <v>13.311846828879137</v>
      </c>
      <c r="DQ313" s="27">
        <v>9.7108069274116247</v>
      </c>
      <c r="DR313" s="27">
        <v>11.051792075026061</v>
      </c>
      <c r="DS313" s="27">
        <v>15.367268155894736</v>
      </c>
      <c r="DT313" s="27">
        <v>13.226979949100572</v>
      </c>
      <c r="DU313" s="27">
        <v>9.6488977201727302</v>
      </c>
      <c r="DV313" s="27">
        <v>11.247759972913149</v>
      </c>
      <c r="DW313" s="27">
        <v>15.434756096894736</v>
      </c>
      <c r="DX313" s="27">
        <v>11.499190930453736</v>
      </c>
      <c r="DY313" s="27">
        <v>8.3884996862213299</v>
      </c>
      <c r="DZ313" s="27">
        <v>10.82767976828049</v>
      </c>
      <c r="EA313" s="27">
        <v>15.526971892894736</v>
      </c>
      <c r="EB313" s="27">
        <v>9.827460213377897</v>
      </c>
      <c r="EC313" s="27">
        <v>7.1689954027939837</v>
      </c>
      <c r="ED313" s="27">
        <v>10.756311834611342</v>
      </c>
      <c r="EE313" s="27">
        <v>15.646134651894737</v>
      </c>
      <c r="EF313" s="27">
        <v>8.0726062494202591</v>
      </c>
      <c r="EG313" s="27">
        <v>5.8888538680501945</v>
      </c>
      <c r="EH313" s="27">
        <v>10.448414218982425</v>
      </c>
      <c r="EI313" s="27">
        <v>15.779622615894736</v>
      </c>
      <c r="EJ313" s="27">
        <v>6.2379684819322279</v>
      </c>
      <c r="EK313" s="27">
        <v>4.5505111594213972</v>
      </c>
      <c r="EL313" s="27">
        <v>9.8149168375385472</v>
      </c>
      <c r="EM313" s="27">
        <v>15.879654341894737</v>
      </c>
      <c r="EN313" s="27">
        <v>4.3936953788990909</v>
      </c>
      <c r="EO313" s="27">
        <v>3.2051396076604539</v>
      </c>
      <c r="EP313" s="27">
        <v>9.1364831377775388</v>
      </c>
      <c r="EQ313" s="27">
        <v>15.987334788894737</v>
      </c>
      <c r="ER313" s="27">
        <v>4.3064935764553045</v>
      </c>
      <c r="ES313" s="27">
        <v>3.141527106845253</v>
      </c>
      <c r="ET313" s="27">
        <v>8.7701474798869725</v>
      </c>
      <c r="EU313" s="27">
        <v>16.103998926894736</v>
      </c>
      <c r="EV313" s="27">
        <v>4.220282856293883</v>
      </c>
      <c r="EW313" s="27">
        <v>3.0786375867566895</v>
      </c>
      <c r="EX313" s="27">
        <v>8.4508403409472486</v>
      </c>
      <c r="EY313" s="27">
        <v>16.229971961894737</v>
      </c>
      <c r="EZ313" s="27">
        <v>4.0972878652526301</v>
      </c>
      <c r="FA313" s="27">
        <v>2.988914453190489</v>
      </c>
      <c r="FB313" s="27">
        <v>7.811739813948881</v>
      </c>
      <c r="FC313" s="27">
        <v>16.739753683894737</v>
      </c>
      <c r="FD313" s="27">
        <v>4.0530318418440938</v>
      </c>
      <c r="FE313" s="27">
        <v>2.956630300268674</v>
      </c>
      <c r="FF313" s="27">
        <v>6.0488117266451802</v>
      </c>
      <c r="FG313" s="27">
        <v>17.112119338894736</v>
      </c>
      <c r="FH313" s="27">
        <v>6.4899318345165451</v>
      </c>
      <c r="FI313" s="27">
        <v>4.7343149171705887</v>
      </c>
      <c r="FJ313" s="27">
        <v>5.1085182119798134</v>
      </c>
      <c r="FK313" s="27">
        <v>17.348760171894735</v>
      </c>
      <c r="FL313" s="27">
        <v>10.59530373133641</v>
      </c>
      <c r="FM313" s="27">
        <v>7.7291265588394031</v>
      </c>
      <c r="FN313" s="27">
        <v>4.8489167192018492</v>
      </c>
      <c r="FO313" s="27">
        <v>17.508981482894736</v>
      </c>
      <c r="FP313" s="27">
        <v>11.413658849685659</v>
      </c>
      <c r="FQ313" s="27">
        <v>8.3261052241218518</v>
      </c>
      <c r="FR313" s="27">
        <v>4.9263213070208849</v>
      </c>
      <c r="FS313" s="28">
        <v>15.371844596894736</v>
      </c>
      <c r="FT313" s="28">
        <v>13.311846828879137</v>
      </c>
      <c r="FU313" s="28">
        <v>9.7108069274116247</v>
      </c>
      <c r="FV313" s="28">
        <v>11.051792075026061</v>
      </c>
      <c r="FW313" s="28">
        <v>15.368606918894736</v>
      </c>
      <c r="FX313" s="28">
        <v>13.339643586686552</v>
      </c>
      <c r="FY313" s="28">
        <v>9.7310842752316304</v>
      </c>
      <c r="FZ313" s="28">
        <v>11.248306246930138</v>
      </c>
      <c r="GA313" s="28">
        <v>15.454613803894736</v>
      </c>
      <c r="GB313" s="28">
        <v>11.529253469476956</v>
      </c>
      <c r="GC313" s="28">
        <v>8.4104298898929155</v>
      </c>
      <c r="GD313" s="28">
        <v>10.844023502151318</v>
      </c>
      <c r="GE313" s="28">
        <v>15.581365431894737</v>
      </c>
      <c r="GF313" s="28">
        <v>9.739861096273275</v>
      </c>
      <c r="GG313" s="28">
        <v>7.1050930664653187</v>
      </c>
      <c r="GH313" s="28">
        <v>10.790537011932784</v>
      </c>
      <c r="GI313" s="28">
        <v>15.747167010894737</v>
      </c>
      <c r="GJ313" s="28">
        <v>7.9123459211026512</v>
      </c>
      <c r="GK313" s="28">
        <v>5.7719461897677418</v>
      </c>
      <c r="GL313" s="28">
        <v>10.550387115151407</v>
      </c>
      <c r="GM313" s="28">
        <v>15.877046280894737</v>
      </c>
      <c r="GN313" s="28">
        <v>6.0235389453049004</v>
      </c>
      <c r="GO313" s="28">
        <v>4.3940877978480843</v>
      </c>
      <c r="GP313" s="28">
        <v>9.9764269238731966</v>
      </c>
      <c r="GQ313" s="28">
        <v>16.025360742894737</v>
      </c>
      <c r="GR313" s="28">
        <v>4.121959488496044</v>
      </c>
      <c r="GS313" s="28">
        <v>3.0069120588557583</v>
      </c>
      <c r="GT313" s="28">
        <v>9.2874617534161921</v>
      </c>
      <c r="GU313" s="28">
        <v>16.197126654894735</v>
      </c>
      <c r="GV313" s="28">
        <v>3.9985536965303505</v>
      </c>
      <c r="GW313" s="28">
        <v>2.9168892517345557</v>
      </c>
      <c r="GX313" s="28">
        <v>9.003173493758192</v>
      </c>
      <c r="GY313" s="28">
        <v>16.386790279894736</v>
      </c>
      <c r="GZ313" s="28">
        <v>3.8740236846122862</v>
      </c>
      <c r="HA313" s="28">
        <v>2.826046341810057</v>
      </c>
      <c r="HB313" s="28">
        <v>8.7829162850494829</v>
      </c>
      <c r="HC313" s="28">
        <v>16.609474631894734</v>
      </c>
      <c r="HD313" s="28">
        <v>3.7198344012343787</v>
      </c>
      <c r="HE313" s="28">
        <v>2.7135674062869617</v>
      </c>
      <c r="HF313" s="28">
        <v>8.296570655760263</v>
      </c>
      <c r="HG313" s="28">
        <v>17.390987461894738</v>
      </c>
      <c r="HH313" s="28">
        <v>3.3129842342923106</v>
      </c>
      <c r="HI313" s="28">
        <v>2.4167758738762575</v>
      </c>
      <c r="HJ313" s="28">
        <v>6.0270153717633193</v>
      </c>
      <c r="HK313" s="28">
        <v>18.032144267894736</v>
      </c>
      <c r="HL313" s="28">
        <v>4.9687118889798683</v>
      </c>
      <c r="HM313" s="28">
        <v>3.6246061460940715</v>
      </c>
      <c r="HN313" s="28">
        <v>1.4830911390670813</v>
      </c>
      <c r="HO313" s="28">
        <v>18.404926436894737</v>
      </c>
      <c r="HP313" s="28">
        <v>8.3928845110720083</v>
      </c>
      <c r="HQ313" s="28">
        <v>6.1224924008494055</v>
      </c>
      <c r="HR313" s="28">
        <v>-2.0874210442144694</v>
      </c>
      <c r="HS313" s="28">
        <v>18.632768217894736</v>
      </c>
      <c r="HT313" s="28">
        <v>8.725338164210827</v>
      </c>
      <c r="HU313" s="28">
        <v>6.3650127122264841</v>
      </c>
      <c r="HV313" s="28">
        <v>-4.6011751687461597</v>
      </c>
      <c r="HW313" s="29">
        <v>15.371844596894736</v>
      </c>
      <c r="HX313" s="29">
        <v>13.311846828879137</v>
      </c>
      <c r="HY313" s="29">
        <v>9.7108069274116247</v>
      </c>
      <c r="HZ313" s="29">
        <v>11.051792075026061</v>
      </c>
      <c r="IA313" s="29">
        <v>15.353485814894736</v>
      </c>
      <c r="IB313" s="29">
        <v>13.181867299398249</v>
      </c>
      <c r="IC313" s="29">
        <v>9.615988670295982</v>
      </c>
      <c r="ID313" s="29">
        <v>11.303619151032761</v>
      </c>
      <c r="IE313" s="29">
        <v>15.487997958894736</v>
      </c>
      <c r="IF313" s="29">
        <v>13.423657646441065</v>
      </c>
      <c r="IG313" s="29">
        <v>9.7923713621363699</v>
      </c>
      <c r="IH313" s="29">
        <v>10.770829840402319</v>
      </c>
      <c r="II313" s="29">
        <v>15.627571581894736</v>
      </c>
      <c r="IJ313" s="29">
        <v>13.34624912363693</v>
      </c>
      <c r="IK313" s="29">
        <v>9.7359029224713094</v>
      </c>
      <c r="IL313" s="29">
        <v>10.711557305238873</v>
      </c>
      <c r="IM313" s="29">
        <v>15.743898523894735</v>
      </c>
      <c r="IN313" s="29">
        <v>13.210131606605016</v>
      </c>
      <c r="IO313" s="29">
        <v>9.6366070888933564</v>
      </c>
      <c r="IP313" s="29">
        <v>10.429476797518534</v>
      </c>
      <c r="IQ313" s="29">
        <v>15.859803751894736</v>
      </c>
      <c r="IR313" s="29">
        <v>13.000569893703934</v>
      </c>
      <c r="IS313" s="29">
        <v>9.4837347369560394</v>
      </c>
      <c r="IT313" s="29">
        <v>9.88489061719544</v>
      </c>
      <c r="IU313" s="29">
        <v>15.994456632894735</v>
      </c>
      <c r="IV313" s="29">
        <v>12.816030474880607</v>
      </c>
      <c r="IW313" s="29">
        <v>9.3491158001754258</v>
      </c>
      <c r="IX313" s="29">
        <v>9.2901476237565213</v>
      </c>
      <c r="IY313" s="29">
        <v>16.143848262894736</v>
      </c>
      <c r="IZ313" s="29">
        <v>12.733888276948182</v>
      </c>
      <c r="JA313" s="29">
        <v>9.289194210408894</v>
      </c>
      <c r="JB313" s="29">
        <v>9.0495633980865033</v>
      </c>
      <c r="JC313" s="29">
        <v>16.315245458894736</v>
      </c>
      <c r="JD313" s="29">
        <v>12.633019673646618</v>
      </c>
      <c r="JE313" s="29">
        <v>9.2156119686440494</v>
      </c>
      <c r="JF313" s="29">
        <v>8.7502690625368764</v>
      </c>
      <c r="JG313" s="29">
        <v>16.542545321894735</v>
      </c>
      <c r="JH313" s="29">
        <v>12.36830678196195</v>
      </c>
      <c r="JI313" s="29">
        <v>9.0225075996266746</v>
      </c>
      <c r="JJ313" s="29">
        <v>7.5178219983609189</v>
      </c>
      <c r="JK313" s="29">
        <v>17.319000432894736</v>
      </c>
      <c r="JL313" s="29">
        <v>11.22140684207757</v>
      </c>
      <c r="JM313" s="29">
        <v>8.1858600612013124</v>
      </c>
      <c r="JN313" s="29">
        <v>2.4643445259947043</v>
      </c>
      <c r="JO313" s="29">
        <v>17.773038693894737</v>
      </c>
      <c r="JP313" s="29">
        <v>10.167268792872628</v>
      </c>
      <c r="JQ313" s="29">
        <v>7.4168810305486996</v>
      </c>
      <c r="JR313" s="29">
        <v>-1.6100697060913625</v>
      </c>
      <c r="JS313" s="29">
        <v>17.935293288894737</v>
      </c>
      <c r="JT313" s="29">
        <v>9.5518708685997975</v>
      </c>
      <c r="JU313" s="29">
        <v>6.9679568126724245</v>
      </c>
      <c r="JV313" s="29">
        <v>-3.9207169854124011</v>
      </c>
      <c r="JW313" s="29">
        <v>17.891564500894738</v>
      </c>
      <c r="JX313" s="29">
        <v>9.4969347041584378</v>
      </c>
      <c r="JY313" s="29">
        <v>6.9278816455614836</v>
      </c>
      <c r="JZ313" s="29">
        <v>-3.380813701412638</v>
      </c>
    </row>
    <row r="314" spans="1:286" ht="15" thickBot="1" x14ac:dyDescent="0.4">
      <c r="A314" s="2"/>
      <c r="B314" s="74" t="s">
        <v>773</v>
      </c>
      <c r="C314" s="74" t="s">
        <v>567</v>
      </c>
      <c r="D314" s="74" t="s">
        <v>504</v>
      </c>
      <c r="E314" s="87">
        <v>385446</v>
      </c>
      <c r="F314" s="84">
        <v>437481</v>
      </c>
      <c r="G314" s="22">
        <v>-6.855358284562052</v>
      </c>
      <c r="H314" s="22">
        <v>-1.1120063821300377</v>
      </c>
      <c r="I314" s="22">
        <v>-0.81119317384930745</v>
      </c>
      <c r="J314" s="22">
        <v>-6.855358284562052</v>
      </c>
      <c r="K314" s="22">
        <v>-7.4366593082571475</v>
      </c>
      <c r="L314" s="22">
        <v>-1.2062991122041691</v>
      </c>
      <c r="M314" s="22">
        <v>-0.87997840764736857</v>
      </c>
      <c r="N314" s="22">
        <v>-7.4366593082571475</v>
      </c>
      <c r="O314" s="22">
        <v>-8.1770016565978416</v>
      </c>
      <c r="P314" s="22">
        <v>-1.3263899057327795</v>
      </c>
      <c r="Q314" s="22">
        <v>-0.96758296956180145</v>
      </c>
      <c r="R314" s="22">
        <v>-8.1770016565978416</v>
      </c>
      <c r="S314" s="22">
        <v>-8.4540886134602768</v>
      </c>
      <c r="T314" s="22">
        <v>-1.3713361290585386</v>
      </c>
      <c r="U314" s="22">
        <v>-1.0003706137139181</v>
      </c>
      <c r="V314" s="22">
        <v>-8.4540886134602768</v>
      </c>
      <c r="W314" s="22">
        <v>-8.8162782354092943</v>
      </c>
      <c r="X314" s="22">
        <v>-1.4300868397333641</v>
      </c>
      <c r="Y314" s="22">
        <v>-1.0432284391941329</v>
      </c>
      <c r="Z314" s="22">
        <v>-8.8162782354092943</v>
      </c>
      <c r="AA314" s="22">
        <v>-9.5444601551426516</v>
      </c>
      <c r="AB314" s="22">
        <v>-1.5482050924173556</v>
      </c>
      <c r="AC314" s="22">
        <v>-1.1293940600251262</v>
      </c>
      <c r="AD314" s="22">
        <v>-9.5444601551426516</v>
      </c>
      <c r="AE314" s="22">
        <v>-10.026118870851116</v>
      </c>
      <c r="AF314" s="22">
        <v>-1.6263348623934242</v>
      </c>
      <c r="AG314" s="22">
        <v>-1.1863886394605454</v>
      </c>
      <c r="AH314" s="22">
        <v>-10.026118870851116</v>
      </c>
      <c r="AI314" s="22">
        <v>-10.359656245462727</v>
      </c>
      <c r="AJ314" s="22">
        <v>-1.6804378973992313</v>
      </c>
      <c r="AK314" s="22">
        <v>-1.2258560502474993</v>
      </c>
      <c r="AL314" s="22">
        <v>-10.359656245462727</v>
      </c>
      <c r="AM314" s="22">
        <v>-11.105733110303907</v>
      </c>
      <c r="AN314" s="22">
        <v>-1.8014588857743068</v>
      </c>
      <c r="AO314" s="22">
        <v>-1.314139176351786</v>
      </c>
      <c r="AP314" s="22">
        <v>-11.105733110303907</v>
      </c>
      <c r="AQ314" s="22">
        <v>-11.349633078057304</v>
      </c>
      <c r="AR314" s="22">
        <v>-1.8410218538184218</v>
      </c>
      <c r="AS314" s="22">
        <v>-1.3429998107243426</v>
      </c>
      <c r="AT314" s="22">
        <v>-11.349633078057304</v>
      </c>
      <c r="AU314" s="22">
        <v>-14.025883124424132</v>
      </c>
      <c r="AV314" s="22">
        <v>-2.2751358721094204</v>
      </c>
      <c r="AW314" s="22">
        <v>-1.6596799431129814</v>
      </c>
      <c r="AX314" s="22">
        <v>-14.025883124424132</v>
      </c>
      <c r="AY314" s="22">
        <v>-17.335553222112534</v>
      </c>
      <c r="AZ314" s="22">
        <v>-2.8119968381748235</v>
      </c>
      <c r="BA314" s="22">
        <v>-2.0513125434081414</v>
      </c>
      <c r="BB314" s="22">
        <v>-17.335553222112534</v>
      </c>
      <c r="BC314" s="22">
        <v>-16.504150005370946</v>
      </c>
      <c r="BD314" s="22">
        <v>-2.6771350782545471</v>
      </c>
      <c r="BE314" s="22">
        <v>-1.9529327671598431</v>
      </c>
      <c r="BF314" s="22">
        <v>-16.504150005370946</v>
      </c>
      <c r="BG314" s="22">
        <v>-16.872887550416241</v>
      </c>
      <c r="BH314" s="22">
        <v>-2.7369479263072471</v>
      </c>
      <c r="BI314" s="22">
        <v>-1.9965654070696044</v>
      </c>
      <c r="BJ314" s="22">
        <v>-16.872887550416241</v>
      </c>
      <c r="BK314" s="25">
        <v>-6.855358284562052</v>
      </c>
      <c r="BL314" s="25">
        <v>-1.1120063821300377</v>
      </c>
      <c r="BM314" s="25">
        <v>-0.81119317384930745</v>
      </c>
      <c r="BN314" s="25">
        <v>-6.855358284562052</v>
      </c>
      <c r="BO314" s="25">
        <v>-7.1212373020195887</v>
      </c>
      <c r="BP314" s="25">
        <v>-1.1551345677061373</v>
      </c>
      <c r="BQ314" s="25">
        <v>-0.84265458477468747</v>
      </c>
      <c r="BR314" s="25">
        <v>-7.1212373020195887</v>
      </c>
      <c r="BS314" s="25">
        <v>-7.8366869126237599</v>
      </c>
      <c r="BT314" s="25">
        <v>-1.2711875149132741</v>
      </c>
      <c r="BU314" s="25">
        <v>-0.9273135940145415</v>
      </c>
      <c r="BV314" s="25">
        <v>-7.8366869126237599</v>
      </c>
      <c r="BW314" s="25">
        <v>-8.0761122285125602</v>
      </c>
      <c r="BX314" s="25">
        <v>-1.3100246505173185</v>
      </c>
      <c r="BY314" s="25">
        <v>-0.95564474372747232</v>
      </c>
      <c r="BZ314" s="25">
        <v>-8.0761122285125602</v>
      </c>
      <c r="CA314" s="25">
        <v>-8.8898533021322113</v>
      </c>
      <c r="CB314" s="25">
        <v>-1.4420214375129976</v>
      </c>
      <c r="CC314" s="25">
        <v>-1.0519345621148768</v>
      </c>
      <c r="CD314" s="25">
        <v>-8.8898533021322113</v>
      </c>
      <c r="CE314" s="25">
        <v>-8.9302556887709166</v>
      </c>
      <c r="CF314" s="25">
        <v>-1.4485751010752217</v>
      </c>
      <c r="CG314" s="25">
        <v>-1.0567153684401047</v>
      </c>
      <c r="CH314" s="25">
        <v>-8.9302556887709166</v>
      </c>
      <c r="CI314" s="25">
        <v>-9.1670986679193778</v>
      </c>
      <c r="CJ314" s="25">
        <v>-1.4869933563207396</v>
      </c>
      <c r="CK314" s="25">
        <v>-1.0847409507633545</v>
      </c>
      <c r="CL314" s="25">
        <v>-9.1670986679193778</v>
      </c>
      <c r="CM314" s="25">
        <v>-9.1673833349616451</v>
      </c>
      <c r="CN314" s="25">
        <v>-1.4870395321082979</v>
      </c>
      <c r="CO314" s="25">
        <v>-1.0847746353574956</v>
      </c>
      <c r="CP314" s="25">
        <v>-9.1673833349616451</v>
      </c>
      <c r="CQ314" s="25">
        <v>-9.2287900826460749</v>
      </c>
      <c r="CR314" s="25">
        <v>-1.4970003091379549</v>
      </c>
      <c r="CS314" s="25">
        <v>-1.0920408835216611</v>
      </c>
      <c r="CT314" s="25">
        <v>-9.2287900826460749</v>
      </c>
      <c r="CU314" s="25">
        <v>-9.6178892626756678</v>
      </c>
      <c r="CV314" s="25">
        <v>-1.560116014184159</v>
      </c>
      <c r="CW314" s="25">
        <v>-1.13808291162414</v>
      </c>
      <c r="CX314" s="25">
        <v>-9.6178892626756678</v>
      </c>
      <c r="CY314" s="25">
        <v>-10.199626696864955</v>
      </c>
      <c r="CZ314" s="25">
        <v>-1.6544795343227374</v>
      </c>
      <c r="DA314" s="25">
        <v>-1.20691978578864</v>
      </c>
      <c r="DB314" s="25">
        <v>-10.199626696864955</v>
      </c>
      <c r="DC314" s="25">
        <v>-10.106540574050632</v>
      </c>
      <c r="DD314" s="25">
        <v>-1.6393800517923534</v>
      </c>
      <c r="DE314" s="25">
        <v>-1.1959049235053478</v>
      </c>
      <c r="DF314" s="25">
        <v>-10.106540574050632</v>
      </c>
      <c r="DG314" s="25">
        <v>-11.115034571286678</v>
      </c>
      <c r="DH314" s="25">
        <v>-1.8029676740165299</v>
      </c>
      <c r="DI314" s="25">
        <v>-1.3152398163683756</v>
      </c>
      <c r="DJ314" s="25">
        <v>-11.115034571286678</v>
      </c>
      <c r="DK314" s="25">
        <v>-12.22444303499878</v>
      </c>
      <c r="DL314" s="25">
        <v>-1.9829246129288407</v>
      </c>
      <c r="DM314" s="25">
        <v>-1.446515897853502</v>
      </c>
      <c r="DN314" s="25">
        <v>-12.22444303499878</v>
      </c>
      <c r="DO314" s="27">
        <v>-6.855358284562052</v>
      </c>
      <c r="DP314" s="27">
        <v>-1.1120063821300377</v>
      </c>
      <c r="DQ314" s="27">
        <v>-0.81119317384930745</v>
      </c>
      <c r="DR314" s="27">
        <v>-6.855358284562052</v>
      </c>
      <c r="DS314" s="27">
        <v>-7.4208999331950469</v>
      </c>
      <c r="DT314" s="27">
        <v>-1.2037427869298356</v>
      </c>
      <c r="DU314" s="27">
        <v>-0.87811360395019411</v>
      </c>
      <c r="DV314" s="27">
        <v>-7.4208999331950469</v>
      </c>
      <c r="DW314" s="27">
        <v>-8.1788054533965919</v>
      </c>
      <c r="DX314" s="27">
        <v>-1.3266824992733379</v>
      </c>
      <c r="DY314" s="27">
        <v>-0.96779641247600379</v>
      </c>
      <c r="DZ314" s="27">
        <v>-8.1788054533965919</v>
      </c>
      <c r="EA314" s="27">
        <v>-8.4599698563754426</v>
      </c>
      <c r="EB314" s="27">
        <v>-1.3722901243692212</v>
      </c>
      <c r="EC314" s="27">
        <v>-1.0010665400110563</v>
      </c>
      <c r="ED314" s="27">
        <v>-8.4599698563754426</v>
      </c>
      <c r="EE314" s="27">
        <v>-8.8209672994999959</v>
      </c>
      <c r="EF314" s="27">
        <v>-1.4308474519404342</v>
      </c>
      <c r="EG314" s="27">
        <v>-1.0437832952095631</v>
      </c>
      <c r="EH314" s="27">
        <v>-8.8209672994999959</v>
      </c>
      <c r="EI314" s="27">
        <v>-9.5351740924286901</v>
      </c>
      <c r="EJ314" s="27">
        <v>-1.5466988019254293</v>
      </c>
      <c r="EK314" s="27">
        <v>-1.1282952420826031</v>
      </c>
      <c r="EL314" s="27">
        <v>-9.5351740924286901</v>
      </c>
      <c r="EM314" s="27">
        <v>-9.9620551448431787</v>
      </c>
      <c r="EN314" s="27">
        <v>-1.6159430974080284</v>
      </c>
      <c r="EO314" s="27">
        <v>-1.1788079915831002</v>
      </c>
      <c r="EP314" s="27">
        <v>-9.9620551448431787</v>
      </c>
      <c r="EQ314" s="27">
        <v>-10.363579141459997</v>
      </c>
      <c r="ER314" s="27">
        <v>-1.6810742296235031</v>
      </c>
      <c r="ES314" s="27">
        <v>-1.2263202457457671</v>
      </c>
      <c r="ET314" s="27">
        <v>-10.363579141459997</v>
      </c>
      <c r="EU314" s="27">
        <v>-11.009828211473044</v>
      </c>
      <c r="EV314" s="27">
        <v>-1.78590217011473</v>
      </c>
      <c r="EW314" s="27">
        <v>-1.3027907688665783</v>
      </c>
      <c r="EX314" s="27">
        <v>-11.009828211473044</v>
      </c>
      <c r="EY314" s="27">
        <v>-11.372879433776131</v>
      </c>
      <c r="EZ314" s="27">
        <v>-1.8447926408214605</v>
      </c>
      <c r="FA314" s="27">
        <v>-1.3457505473442579</v>
      </c>
      <c r="FB314" s="27">
        <v>-11.372879433776131</v>
      </c>
      <c r="FC314" s="27">
        <v>-14.016825276584903</v>
      </c>
      <c r="FD314" s="27">
        <v>-2.2736666003095398</v>
      </c>
      <c r="FE314" s="27">
        <v>-1.6586081297909128</v>
      </c>
      <c r="FF314" s="27">
        <v>-14.016825276584903</v>
      </c>
      <c r="FG314" s="27">
        <v>-16.952041742686493</v>
      </c>
      <c r="FH314" s="27">
        <v>-2.749787512995967</v>
      </c>
      <c r="FI314" s="27">
        <v>-2.0059317067998141</v>
      </c>
      <c r="FJ314" s="27">
        <v>-16.952041742686493</v>
      </c>
      <c r="FK314" s="27">
        <v>-16.363339158565569</v>
      </c>
      <c r="FL314" s="27">
        <v>-2.6542941771927699</v>
      </c>
      <c r="FM314" s="27">
        <v>-1.9362706478378389</v>
      </c>
      <c r="FN314" s="27">
        <v>-16.363339158565569</v>
      </c>
      <c r="FO314" s="27">
        <v>-16.599015402908094</v>
      </c>
      <c r="FP314" s="27">
        <v>-2.6925231766041504</v>
      </c>
      <c r="FQ314" s="27">
        <v>-1.9641581706650009</v>
      </c>
      <c r="FR314" s="27">
        <v>-16.599015402908094</v>
      </c>
      <c r="FS314" s="28">
        <v>-6.855358284562052</v>
      </c>
      <c r="FT314" s="28">
        <v>-1.1120063821300377</v>
      </c>
      <c r="FU314" s="28">
        <v>-0.81119317384930745</v>
      </c>
      <c r="FV314" s="28">
        <v>-6.855358284562052</v>
      </c>
      <c r="FW314" s="28">
        <v>-6.9060236063392679</v>
      </c>
      <c r="FX314" s="28">
        <v>-1.1202247944770349</v>
      </c>
      <c r="FY314" s="28">
        <v>-0.81718839123555409</v>
      </c>
      <c r="FZ314" s="28">
        <v>-6.9060236063392679</v>
      </c>
      <c r="GA314" s="28">
        <v>-7.4462453719663788</v>
      </c>
      <c r="GB314" s="28">
        <v>-1.2078540658012953</v>
      </c>
      <c r="GC314" s="28">
        <v>-0.8811127246476228</v>
      </c>
      <c r="GD314" s="28">
        <v>-7.4462453719663788</v>
      </c>
      <c r="GE314" s="28">
        <v>-8.6376969659764775</v>
      </c>
      <c r="GF314" s="28">
        <v>-1.4011192054982029</v>
      </c>
      <c r="GG314" s="28">
        <v>-1.0220969533216189</v>
      </c>
      <c r="GH314" s="28">
        <v>-8.6376969659764775</v>
      </c>
      <c r="GI314" s="28">
        <v>-9.4741485656158648</v>
      </c>
      <c r="GJ314" s="28">
        <v>-1.5367998626618857</v>
      </c>
      <c r="GK314" s="28">
        <v>-1.1210741037078806</v>
      </c>
      <c r="GL314" s="28">
        <v>-9.4741485656158648</v>
      </c>
      <c r="GM314" s="28">
        <v>-10.190176780068061</v>
      </c>
      <c r="GN314" s="28">
        <v>-1.6529466650907372</v>
      </c>
      <c r="GO314" s="28">
        <v>-1.2058015790252756</v>
      </c>
      <c r="GP314" s="28">
        <v>-10.190176780068061</v>
      </c>
      <c r="GQ314" s="28">
        <v>-10.978059832090558</v>
      </c>
      <c r="GR314" s="28">
        <v>-1.7807490272508761</v>
      </c>
      <c r="GS314" s="28">
        <v>-1.2990316228920549</v>
      </c>
      <c r="GT314" s="28">
        <v>-10.978059832090558</v>
      </c>
      <c r="GU314" s="28">
        <v>-11.787555786996158</v>
      </c>
      <c r="GV314" s="28">
        <v>-1.9120572143358028</v>
      </c>
      <c r="GW314" s="28">
        <v>-1.3948191172316011</v>
      </c>
      <c r="GX314" s="28">
        <v>-11.787555786996158</v>
      </c>
      <c r="GY314" s="28">
        <v>-12.429652551007814</v>
      </c>
      <c r="GZ314" s="28">
        <v>-2.0162116100489982</v>
      </c>
      <c r="HA314" s="28">
        <v>-1.4707982988142687</v>
      </c>
      <c r="HB314" s="28">
        <v>-12.429652551007814</v>
      </c>
      <c r="HC314" s="28">
        <v>-12.853785608798358</v>
      </c>
      <c r="HD314" s="28">
        <v>-2.0850101538388275</v>
      </c>
      <c r="HE314" s="28">
        <v>-1.5209858786608708</v>
      </c>
      <c r="HF314" s="28">
        <v>-12.853785608798358</v>
      </c>
      <c r="HG314" s="28">
        <v>-16.442999261560768</v>
      </c>
      <c r="HH314" s="28">
        <v>-2.6672158275653377</v>
      </c>
      <c r="HI314" s="28">
        <v>-1.9456968118828835</v>
      </c>
      <c r="HJ314" s="28">
        <v>-16.442999261560768</v>
      </c>
      <c r="HK314" s="28">
        <v>-21.005257253732054</v>
      </c>
      <c r="HL314" s="28">
        <v>-3.4072588411658069</v>
      </c>
      <c r="HM314" s="28">
        <v>-2.4855478870517755</v>
      </c>
      <c r="HN314" s="28">
        <v>-21.005257253732054</v>
      </c>
      <c r="HO314" s="28">
        <v>-24.423543489850047</v>
      </c>
      <c r="HP314" s="28">
        <v>-3.9617384106830555</v>
      </c>
      <c r="HQ314" s="28">
        <v>-2.8900330132699596</v>
      </c>
      <c r="HR314" s="28">
        <v>-24.423543489850047</v>
      </c>
      <c r="HS314" s="28">
        <v>-26.925398288887219</v>
      </c>
      <c r="HT314" s="28">
        <v>-4.3675638085994724</v>
      </c>
      <c r="HU314" s="28">
        <v>-3.1860769909438029</v>
      </c>
      <c r="HV314" s="28">
        <v>-26.925398288887219</v>
      </c>
      <c r="HW314" s="29">
        <v>-6.855358284562052</v>
      </c>
      <c r="HX314" s="29">
        <v>-1.1120063821300377</v>
      </c>
      <c r="HY314" s="29">
        <v>-0.81119317384930745</v>
      </c>
      <c r="HZ314" s="29">
        <v>-6.855358284562052</v>
      </c>
      <c r="IA314" s="29">
        <v>-7.4194943930399475</v>
      </c>
      <c r="IB314" s="29">
        <v>-1.2035147945247806</v>
      </c>
      <c r="IC314" s="29">
        <v>-0.87794728666493194</v>
      </c>
      <c r="ID314" s="29">
        <v>-7.4194943930399475</v>
      </c>
      <c r="IE314" s="29">
        <v>-8.8065603130523247</v>
      </c>
      <c r="IF314" s="29">
        <v>-1.428510497369708</v>
      </c>
      <c r="IG314" s="29">
        <v>-1.0420785193864803</v>
      </c>
      <c r="IH314" s="29">
        <v>-8.8065603130523247</v>
      </c>
      <c r="II314" s="29">
        <v>-11.445662278152106</v>
      </c>
      <c r="IJ314" s="29">
        <v>-1.8565987323627184</v>
      </c>
      <c r="IK314" s="29">
        <v>-1.3543629267532356</v>
      </c>
      <c r="IL314" s="29">
        <v>-11.445662278152106</v>
      </c>
      <c r="IM314" s="29">
        <v>-11.876680079211544</v>
      </c>
      <c r="IN314" s="29">
        <v>-1.9265140490674779</v>
      </c>
      <c r="IO314" s="29">
        <v>-1.4053651768930024</v>
      </c>
      <c r="IP314" s="29">
        <v>-11.876680079211544</v>
      </c>
      <c r="IQ314" s="29">
        <v>-13.760306162765735</v>
      </c>
      <c r="IR314" s="29">
        <v>-2.2320566829478716</v>
      </c>
      <c r="IS314" s="29">
        <v>-1.6282542743898634</v>
      </c>
      <c r="IT314" s="29">
        <v>-13.760306162765735</v>
      </c>
      <c r="IU314" s="29">
        <v>-14.174546908582244</v>
      </c>
      <c r="IV314" s="29">
        <v>-2.2992505966669547</v>
      </c>
      <c r="IW314" s="29">
        <v>-1.6772712989403262</v>
      </c>
      <c r="IX314" s="29">
        <v>-14.174546908582244</v>
      </c>
      <c r="IY314" s="29">
        <v>-14.594786722637089</v>
      </c>
      <c r="IZ314" s="29">
        <v>-2.3674176181203026</v>
      </c>
      <c r="JA314" s="29">
        <v>-1.7269981920348381</v>
      </c>
      <c r="JB314" s="29">
        <v>-14.594786722637089</v>
      </c>
      <c r="JC314" s="29">
        <v>-15.079389421351255</v>
      </c>
      <c r="JD314" s="29">
        <v>-2.4460249310278028</v>
      </c>
      <c r="JE314" s="29">
        <v>-1.7843411323901424</v>
      </c>
      <c r="JF314" s="29">
        <v>-15.079389421351255</v>
      </c>
      <c r="JG314" s="29">
        <v>-15.957693683099613</v>
      </c>
      <c r="JH314" s="29">
        <v>-2.5884945006658509</v>
      </c>
      <c r="JI314" s="29">
        <v>-1.8882706999077852</v>
      </c>
      <c r="JJ314" s="29">
        <v>-15.957693683099613</v>
      </c>
      <c r="JK314" s="29">
        <v>-20.569472307400655</v>
      </c>
      <c r="JL314" s="29">
        <v>-3.3365702467202034</v>
      </c>
      <c r="JM314" s="29">
        <v>-2.4339815415660264</v>
      </c>
      <c r="JN314" s="29">
        <v>-20.569472307400655</v>
      </c>
      <c r="JO314" s="29">
        <v>-24.240841061817559</v>
      </c>
      <c r="JP314" s="29">
        <v>-3.9321022840840563</v>
      </c>
      <c r="JQ314" s="29">
        <v>-2.8684138715251146</v>
      </c>
      <c r="JR314" s="29">
        <v>-24.240841061817559</v>
      </c>
      <c r="JS314" s="29">
        <v>-25.938150320964763</v>
      </c>
      <c r="JT314" s="29">
        <v>-4.2074225008071515</v>
      </c>
      <c r="JU314" s="29">
        <v>-3.0692561364774842</v>
      </c>
      <c r="JV314" s="29">
        <v>-25.938150320964763</v>
      </c>
      <c r="JW314" s="29">
        <v>-25.72387173781954</v>
      </c>
      <c r="JX314" s="29">
        <v>-4.172664412007058</v>
      </c>
      <c r="JY314" s="29">
        <v>-3.0439005946174853</v>
      </c>
      <c r="JZ314" s="29">
        <v>-25.72387173781954</v>
      </c>
    </row>
    <row r="315" spans="1:286" ht="15" thickBot="1" x14ac:dyDescent="0.4">
      <c r="A315" s="2"/>
      <c r="B315" s="74" t="s">
        <v>774</v>
      </c>
      <c r="C315" s="74" t="s">
        <v>506</v>
      </c>
      <c r="D315" s="74" t="s">
        <v>858</v>
      </c>
      <c r="E315" s="87">
        <v>347661</v>
      </c>
      <c r="F315" s="84">
        <v>461494</v>
      </c>
      <c r="G315" s="22">
        <v>41.485423453999999</v>
      </c>
      <c r="H315" s="22">
        <v>10.087314439946022</v>
      </c>
      <c r="I315" s="22">
        <v>7.2499515033947652</v>
      </c>
      <c r="J315" s="22">
        <v>28.438926222452224</v>
      </c>
      <c r="K315" s="22">
        <v>41.469743612000002</v>
      </c>
      <c r="L315" s="22">
        <v>9.8534404127330877</v>
      </c>
      <c r="M315" s="22">
        <v>7.0818616351457022</v>
      </c>
      <c r="N315" s="22">
        <v>27.220648643569987</v>
      </c>
      <c r="O315" s="22">
        <v>41.500612519000001</v>
      </c>
      <c r="P315" s="22">
        <v>9.77558191345741</v>
      </c>
      <c r="Q315" s="22">
        <v>7.0259031987118732</v>
      </c>
      <c r="R315" s="22">
        <v>27.114346525831586</v>
      </c>
      <c r="S315" s="22">
        <v>41.557606479</v>
      </c>
      <c r="T315" s="22">
        <v>9.6537310383111166</v>
      </c>
      <c r="U315" s="22">
        <v>6.9383265755465944</v>
      </c>
      <c r="V315" s="22">
        <v>26.903896875264266</v>
      </c>
      <c r="W315" s="22">
        <v>41.616455215000002</v>
      </c>
      <c r="X315" s="22">
        <v>9.5156645897023058</v>
      </c>
      <c r="Y315" s="22">
        <v>6.8390955004552945</v>
      </c>
      <c r="Z315" s="22">
        <v>26.628322845658374</v>
      </c>
      <c r="AA315" s="22">
        <v>41.677685711000002</v>
      </c>
      <c r="AB315" s="22">
        <v>9.4086960829200166</v>
      </c>
      <c r="AC315" s="22">
        <v>6.7622151284614285</v>
      </c>
      <c r="AD315" s="22">
        <v>26.435637233204915</v>
      </c>
      <c r="AE315" s="22">
        <v>41.740842993000001</v>
      </c>
      <c r="AF315" s="22">
        <v>8.606059120320408</v>
      </c>
      <c r="AG315" s="22">
        <v>6.1853441398229121</v>
      </c>
      <c r="AH315" s="22">
        <v>22.032056552950511</v>
      </c>
      <c r="AI315" s="22">
        <v>41.808494369000002</v>
      </c>
      <c r="AJ315" s="22">
        <v>8.4924110185281343</v>
      </c>
      <c r="AK315" s="22">
        <v>6.1036630113766712</v>
      </c>
      <c r="AL315" s="22">
        <v>21.773038464767573</v>
      </c>
      <c r="AM315" s="22">
        <v>41.879145854000001</v>
      </c>
      <c r="AN315" s="22">
        <v>8.3793735450252456</v>
      </c>
      <c r="AO315" s="22">
        <v>6.0224207535050498</v>
      </c>
      <c r="AP315" s="22">
        <v>21.468180031176381</v>
      </c>
      <c r="AQ315" s="22">
        <v>44.186897711</v>
      </c>
      <c r="AR315" s="22">
        <v>7.9074121554026426</v>
      </c>
      <c r="AS315" s="22">
        <v>5.6832128100420549</v>
      </c>
      <c r="AT315" s="22">
        <v>18.977396619373621</v>
      </c>
      <c r="AU315" s="22">
        <v>44.285390589999999</v>
      </c>
      <c r="AV315" s="22">
        <v>7.4442539902852944</v>
      </c>
      <c r="AW315" s="22">
        <v>5.3503319173631461</v>
      </c>
      <c r="AX315" s="22">
        <v>18.097367655300957</v>
      </c>
      <c r="AY315" s="22">
        <v>43.159738249370193</v>
      </c>
      <c r="AZ315" s="22">
        <v>7.1059218170353082</v>
      </c>
      <c r="BA315" s="22">
        <v>5.1071659228158719</v>
      </c>
      <c r="BB315" s="22">
        <v>17.322849958045111</v>
      </c>
      <c r="BC315" s="22">
        <v>42.812716690969104</v>
      </c>
      <c r="BD315" s="22">
        <v>7.0487873634254132</v>
      </c>
      <c r="BE315" s="22">
        <v>5.0661022660506605</v>
      </c>
      <c r="BF315" s="22">
        <v>16.591420965374567</v>
      </c>
      <c r="BG315" s="22">
        <v>42.993459661536363</v>
      </c>
      <c r="BH315" s="22">
        <v>7.0785453153946509</v>
      </c>
      <c r="BI315" s="22">
        <v>5.0874898920537692</v>
      </c>
      <c r="BJ315" s="22">
        <v>16.943840298975388</v>
      </c>
      <c r="BK315" s="25">
        <v>41.485198658999998</v>
      </c>
      <c r="BL315" s="25">
        <v>10.087314439946017</v>
      </c>
      <c r="BM315" s="25">
        <v>7.2499515033947617</v>
      </c>
      <c r="BN315" s="25">
        <v>28.438926222452224</v>
      </c>
      <c r="BO315" s="25">
        <v>41.463687120000003</v>
      </c>
      <c r="BP315" s="25">
        <v>9.9692815290544239</v>
      </c>
      <c r="BQ315" s="25">
        <v>7.1651189263136068</v>
      </c>
      <c r="BR315" s="25">
        <v>27.809851930442811</v>
      </c>
      <c r="BS315" s="25">
        <v>41.476701757000001</v>
      </c>
      <c r="BT315" s="25">
        <v>9.9529363185268469</v>
      </c>
      <c r="BU315" s="25">
        <v>7.1533713016764251</v>
      </c>
      <c r="BV315" s="25">
        <v>27.757287301507091</v>
      </c>
      <c r="BW315" s="25">
        <v>41.511549508000002</v>
      </c>
      <c r="BX315" s="25">
        <v>9.9057122980735546</v>
      </c>
      <c r="BY315" s="25">
        <v>7.1194304683535448</v>
      </c>
      <c r="BZ315" s="25">
        <v>27.629747358388016</v>
      </c>
      <c r="CA315" s="25">
        <v>41.538179696999997</v>
      </c>
      <c r="CB315" s="25">
        <v>9.8468315438359646</v>
      </c>
      <c r="CC315" s="25">
        <v>7.0771117109432113</v>
      </c>
      <c r="CD315" s="25">
        <v>27.45023567312947</v>
      </c>
      <c r="CE315" s="25">
        <v>41.571444646000003</v>
      </c>
      <c r="CF315" s="25">
        <v>9.7925239203146734</v>
      </c>
      <c r="CG315" s="25">
        <v>7.0380797526218952</v>
      </c>
      <c r="CH315" s="25">
        <v>27.321103965582267</v>
      </c>
      <c r="CI315" s="25">
        <v>41.622170468</v>
      </c>
      <c r="CJ315" s="25">
        <v>9.3833746000037426</v>
      </c>
      <c r="CK315" s="25">
        <v>6.7440160801190814</v>
      </c>
      <c r="CL315" s="25">
        <v>25.027864201852566</v>
      </c>
      <c r="CM315" s="25">
        <v>41.688088387000001</v>
      </c>
      <c r="CN315" s="25">
        <v>9.2976250065427131</v>
      </c>
      <c r="CO315" s="25">
        <v>6.6823861589215818</v>
      </c>
      <c r="CP315" s="25">
        <v>24.780809878882852</v>
      </c>
      <c r="CQ315" s="25">
        <v>41.769375631000003</v>
      </c>
      <c r="CR315" s="25">
        <v>9.2013924947483243</v>
      </c>
      <c r="CS315" s="25">
        <v>6.6132219579131997</v>
      </c>
      <c r="CT315" s="25">
        <v>24.468725137097113</v>
      </c>
      <c r="CU315" s="25">
        <v>41.865064607999997</v>
      </c>
      <c r="CV315" s="25">
        <v>9.1026834359042912</v>
      </c>
      <c r="CW315" s="25">
        <v>6.5422778137779627</v>
      </c>
      <c r="CX315" s="25">
        <v>24.17104718262426</v>
      </c>
      <c r="CY315" s="25">
        <v>42.000475731000002</v>
      </c>
      <c r="CZ315" s="25">
        <v>8.8599037968454564</v>
      </c>
      <c r="DA315" s="25">
        <v>6.3677873069471227</v>
      </c>
      <c r="DB315" s="25">
        <v>23.527754631849</v>
      </c>
      <c r="DC315" s="25">
        <v>42.067983214000002</v>
      </c>
      <c r="DD315" s="25">
        <v>8.6593509812479894</v>
      </c>
      <c r="DE315" s="25">
        <v>6.2236460495681483</v>
      </c>
      <c r="DF315" s="25">
        <v>23.000262034705283</v>
      </c>
      <c r="DG315" s="25">
        <v>42.088478221999999</v>
      </c>
      <c r="DH315" s="25">
        <v>8.5765461040048994</v>
      </c>
      <c r="DI315" s="25">
        <v>6.1641325538968292</v>
      </c>
      <c r="DJ315" s="25">
        <v>22.65698799996628</v>
      </c>
      <c r="DK315" s="25">
        <v>42.091522642999998</v>
      </c>
      <c r="DL315" s="25">
        <v>8.5897803643345174</v>
      </c>
      <c r="DM315" s="25">
        <v>6.1736442773733051</v>
      </c>
      <c r="DN315" s="25">
        <v>22.82083329750068</v>
      </c>
      <c r="DO315" s="27">
        <v>41.485423453999999</v>
      </c>
      <c r="DP315" s="27">
        <v>10.087314439946017</v>
      </c>
      <c r="DQ315" s="27">
        <v>7.2499515033947617</v>
      </c>
      <c r="DR315" s="27">
        <v>28.438926222452224</v>
      </c>
      <c r="DS315" s="27">
        <v>41.469723561999999</v>
      </c>
      <c r="DT315" s="27">
        <v>9.8530481085372106</v>
      </c>
      <c r="DU315" s="27">
        <v>7.081579678395804</v>
      </c>
      <c r="DV315" s="27">
        <v>27.220662545142858</v>
      </c>
      <c r="DW315" s="27">
        <v>41.500568147000003</v>
      </c>
      <c r="DX315" s="27">
        <v>9.7745126380833014</v>
      </c>
      <c r="DY315" s="27">
        <v>7.0251346894468742</v>
      </c>
      <c r="DZ315" s="27">
        <v>27.114374142869256</v>
      </c>
      <c r="EA315" s="27">
        <v>41.557540506999999</v>
      </c>
      <c r="EB315" s="27">
        <v>9.6500717958763484</v>
      </c>
      <c r="EC315" s="27">
        <v>6.9356966059596266</v>
      </c>
      <c r="ED315" s="27">
        <v>26.903937936229383</v>
      </c>
      <c r="EE315" s="27">
        <v>41.616368225000002</v>
      </c>
      <c r="EF315" s="27">
        <v>9.507161598571928</v>
      </c>
      <c r="EG315" s="27">
        <v>6.8329842333092135</v>
      </c>
      <c r="EH315" s="27">
        <v>26.628377157783017</v>
      </c>
      <c r="EI315" s="27">
        <v>41.677713795000003</v>
      </c>
      <c r="EJ315" s="27">
        <v>9.3859403408593547</v>
      </c>
      <c r="EK315" s="27">
        <v>6.7458601285904773</v>
      </c>
      <c r="EL315" s="27">
        <v>26.435621101120717</v>
      </c>
      <c r="EM315" s="27">
        <v>41.741140983999998</v>
      </c>
      <c r="EN315" s="27">
        <v>8.6122188873543841</v>
      </c>
      <c r="EO315" s="27">
        <v>6.1897712856737144</v>
      </c>
      <c r="EP315" s="27">
        <v>22.031884935992089</v>
      </c>
      <c r="EQ315" s="27">
        <v>41.808843881999998</v>
      </c>
      <c r="ER315" s="27">
        <v>8.5059217099272075</v>
      </c>
      <c r="ES315" s="27">
        <v>6.1133734113055871</v>
      </c>
      <c r="ET315" s="27">
        <v>21.77283714725867</v>
      </c>
      <c r="EU315" s="27">
        <v>41.879541922999998</v>
      </c>
      <c r="EV315" s="27">
        <v>8.3814774751127707</v>
      </c>
      <c r="EW315" s="27">
        <v>6.0239328894845432</v>
      </c>
      <c r="EX315" s="27">
        <v>21.467951237864618</v>
      </c>
      <c r="EY315" s="27">
        <v>44.182558190000002</v>
      </c>
      <c r="EZ315" s="27">
        <v>7.9158013877896494</v>
      </c>
      <c r="FA315" s="27">
        <v>5.689242316539409</v>
      </c>
      <c r="FB315" s="27">
        <v>18.99939060751818</v>
      </c>
      <c r="FC315" s="27">
        <v>44.257543984999998</v>
      </c>
      <c r="FD315" s="27">
        <v>7.4686557224985428</v>
      </c>
      <c r="FE315" s="27">
        <v>5.3678699227656841</v>
      </c>
      <c r="FF315" s="27">
        <v>18.193343257579279</v>
      </c>
      <c r="FG315" s="27">
        <v>43.293365854237585</v>
      </c>
      <c r="FH315" s="27">
        <v>7.1279225832887798</v>
      </c>
      <c r="FI315" s="27">
        <v>5.1229783067090064</v>
      </c>
      <c r="FJ315" s="27">
        <v>17.447536709467016</v>
      </c>
      <c r="FK315" s="27">
        <v>43.020749543540525</v>
      </c>
      <c r="FL315" s="27">
        <v>7.0830383863858888</v>
      </c>
      <c r="FM315" s="27">
        <v>5.0907191506420411</v>
      </c>
      <c r="FN315" s="27">
        <v>16.711957729203824</v>
      </c>
      <c r="FO315" s="27">
        <v>43.211086418968215</v>
      </c>
      <c r="FP315" s="27">
        <v>7.1143759016384909</v>
      </c>
      <c r="FQ315" s="27">
        <v>5.1132420398779068</v>
      </c>
      <c r="FR315" s="27">
        <v>17.051227718760067</v>
      </c>
      <c r="FS315" s="28">
        <v>41.485394530999997</v>
      </c>
      <c r="FT315" s="28">
        <v>10.087314439946017</v>
      </c>
      <c r="FU315" s="28">
        <v>7.2499515033947617</v>
      </c>
      <c r="FV315" s="28">
        <v>28.438926222452224</v>
      </c>
      <c r="FW315" s="28">
        <v>41.465617272000003</v>
      </c>
      <c r="FX315" s="28">
        <v>9.8504297212879059</v>
      </c>
      <c r="FY315" s="28">
        <v>7.0796977919246737</v>
      </c>
      <c r="FZ315" s="28">
        <v>27.214838991911918</v>
      </c>
      <c r="GA315" s="28">
        <v>41.492201960999999</v>
      </c>
      <c r="GB315" s="28">
        <v>9.6298417400313454</v>
      </c>
      <c r="GC315" s="28">
        <v>6.9211568665016756</v>
      </c>
      <c r="GD315" s="28">
        <v>27.113109062627061</v>
      </c>
      <c r="GE315" s="28">
        <v>41.549865097999998</v>
      </c>
      <c r="GF315" s="28">
        <v>9.3726060548099692</v>
      </c>
      <c r="GG315" s="28">
        <v>6.7362765146597363</v>
      </c>
      <c r="GH315" s="28">
        <v>26.902843351239877</v>
      </c>
      <c r="GI315" s="28">
        <v>41.612897629000003</v>
      </c>
      <c r="GJ315" s="28">
        <v>9.0920161471327621</v>
      </c>
      <c r="GK315" s="28">
        <v>6.5346110233029853</v>
      </c>
      <c r="GL315" s="28">
        <v>26.634607963491831</v>
      </c>
      <c r="GM315" s="28">
        <v>41.684337135999996</v>
      </c>
      <c r="GN315" s="28">
        <v>8.8375010192980117</v>
      </c>
      <c r="GO315" s="28">
        <v>6.3516859896215587</v>
      </c>
      <c r="GP315" s="28">
        <v>26.448140525251659</v>
      </c>
      <c r="GQ315" s="28">
        <v>41.764474718999999</v>
      </c>
      <c r="GR315" s="28">
        <v>7.9179359932950595</v>
      </c>
      <c r="GS315" s="28">
        <v>5.6907764995457217</v>
      </c>
      <c r="GT315" s="28">
        <v>22.046901610715956</v>
      </c>
      <c r="GU315" s="28">
        <v>41.854767393000003</v>
      </c>
      <c r="GV315" s="28">
        <v>7.7872627662529137</v>
      </c>
      <c r="GW315" s="28">
        <v>5.5968590783641217</v>
      </c>
      <c r="GX315" s="28">
        <v>21.788603650691226</v>
      </c>
      <c r="GY315" s="28">
        <v>41.952562407999999</v>
      </c>
      <c r="GZ315" s="28">
        <v>7.6595695140499043</v>
      </c>
      <c r="HA315" s="28">
        <v>5.5050834237739856</v>
      </c>
      <c r="HB315" s="28">
        <v>21.509644349690387</v>
      </c>
      <c r="HC315" s="28">
        <v>43.692513137275775</v>
      </c>
      <c r="HD315" s="28">
        <v>7.1936391400103163</v>
      </c>
      <c r="HE315" s="28">
        <v>5.1702100899589185</v>
      </c>
      <c r="HF315" s="28">
        <v>19.178411374712333</v>
      </c>
      <c r="HG315" s="28">
        <v>38.371630474784283</v>
      </c>
      <c r="HH315" s="28">
        <v>6.3175963804638089</v>
      </c>
      <c r="HI315" s="28">
        <v>4.5405809097222916</v>
      </c>
      <c r="HJ315" s="28">
        <v>16.659900987554849</v>
      </c>
      <c r="HK315" s="28">
        <v>31.594430330005139</v>
      </c>
      <c r="HL315" s="28">
        <v>5.2017820516337743</v>
      </c>
      <c r="HM315" s="28">
        <v>3.7386231816300941</v>
      </c>
      <c r="HN315" s="28">
        <v>12.544489072251274</v>
      </c>
      <c r="HO315" s="28">
        <v>27.213438361698564</v>
      </c>
      <c r="HP315" s="28">
        <v>4.480485128376821</v>
      </c>
      <c r="HQ315" s="28">
        <v>3.2202128808217507</v>
      </c>
      <c r="HR315" s="28">
        <v>9.7685351696297005</v>
      </c>
      <c r="HS315" s="28">
        <v>24.836986312695778</v>
      </c>
      <c r="HT315" s="28">
        <v>4.0892204185545005</v>
      </c>
      <c r="HU315" s="28">
        <v>2.9390032300183173</v>
      </c>
      <c r="HV315" s="28">
        <v>8.6687373954664864</v>
      </c>
      <c r="HW315" s="29">
        <v>41.485394530999997</v>
      </c>
      <c r="HX315" s="29">
        <v>10.087314439946017</v>
      </c>
      <c r="HY315" s="29">
        <v>7.2499515033947617</v>
      </c>
      <c r="HZ315" s="29">
        <v>28.438926222452224</v>
      </c>
      <c r="IA315" s="29">
        <v>41.446144687</v>
      </c>
      <c r="IB315" s="29">
        <v>9.8617556333279612</v>
      </c>
      <c r="IC315" s="29">
        <v>7.0878379479107858</v>
      </c>
      <c r="ID315" s="29">
        <v>27.265093415650945</v>
      </c>
      <c r="IE315" s="29">
        <v>41.473159641000002</v>
      </c>
      <c r="IF315" s="29">
        <v>9.6786791043522715</v>
      </c>
      <c r="IG315" s="29">
        <v>6.9562572418283546</v>
      </c>
      <c r="IH315" s="29">
        <v>27.122431577801272</v>
      </c>
      <c r="II315" s="29">
        <v>41.517933147000001</v>
      </c>
      <c r="IJ315" s="29">
        <v>9.4813694346761945</v>
      </c>
      <c r="IK315" s="29">
        <v>6.8144468972793986</v>
      </c>
      <c r="IL315" s="29">
        <v>26.935357874127824</v>
      </c>
      <c r="IM315" s="29">
        <v>41.565354145999997</v>
      </c>
      <c r="IN315" s="29">
        <v>9.2406478376433334</v>
      </c>
      <c r="IO315" s="29">
        <v>6.6414355457746952</v>
      </c>
      <c r="IP315" s="29">
        <v>26.706496398407438</v>
      </c>
      <c r="IQ315" s="29">
        <v>42.210230648999996</v>
      </c>
      <c r="IR315" s="29">
        <v>8.9245567561006585</v>
      </c>
      <c r="IS315" s="29">
        <v>6.4142546617561473</v>
      </c>
      <c r="IT315" s="29">
        <v>25.979978430663841</v>
      </c>
      <c r="IU315" s="29">
        <v>45.044707926999997</v>
      </c>
      <c r="IV315" s="29">
        <v>7.4727730117774662</v>
      </c>
      <c r="IW315" s="29">
        <v>5.370829099638315</v>
      </c>
      <c r="IX315" s="29">
        <v>18.856619516841747</v>
      </c>
      <c r="IY315" s="29">
        <v>43.670183353873099</v>
      </c>
      <c r="IZ315" s="29">
        <v>7.189962711433898</v>
      </c>
      <c r="JA315" s="29">
        <v>5.1675677683535586</v>
      </c>
      <c r="JB315" s="29">
        <v>17.748627003709906</v>
      </c>
      <c r="JC315" s="29">
        <v>43.117549677141305</v>
      </c>
      <c r="JD315" s="29">
        <v>7.0989757902985682</v>
      </c>
      <c r="JE315" s="29">
        <v>5.1021736766355374</v>
      </c>
      <c r="JF315" s="29">
        <v>17.640583949004476</v>
      </c>
      <c r="JG315" s="29">
        <v>41.918064433159927</v>
      </c>
      <c r="JH315" s="29">
        <v>6.9014896907496768</v>
      </c>
      <c r="JI315" s="29">
        <v>4.9602365284631533</v>
      </c>
      <c r="JJ315" s="29">
        <v>17.074027547116611</v>
      </c>
      <c r="JK315" s="29">
        <v>35.817332376602479</v>
      </c>
      <c r="JL315" s="29">
        <v>5.8970506746902869</v>
      </c>
      <c r="JM315" s="29">
        <v>4.2383264305969961</v>
      </c>
      <c r="JN315" s="29">
        <v>13.462130175839672</v>
      </c>
      <c r="JO315" s="29">
        <v>28.675752285426451</v>
      </c>
      <c r="JP315" s="29">
        <v>4.7212439660216292</v>
      </c>
      <c r="JQ315" s="29">
        <v>3.3932509978875145</v>
      </c>
      <c r="JR315" s="29">
        <v>9.9224461579262027</v>
      </c>
      <c r="JS315" s="29">
        <v>25.642356605538271</v>
      </c>
      <c r="JT315" s="29">
        <v>4.2218184964583934</v>
      </c>
      <c r="JU315" s="29">
        <v>3.0343040794138405</v>
      </c>
      <c r="JV315" s="29">
        <v>8.0678853605867076</v>
      </c>
      <c r="JW315" s="29">
        <v>26.536004641913404</v>
      </c>
      <c r="JX315" s="29">
        <v>4.3689508317320316</v>
      </c>
      <c r="JY315" s="29">
        <v>3.1400509857550296</v>
      </c>
      <c r="JZ315" s="29">
        <v>9.3616418754598598</v>
      </c>
    </row>
    <row r="316" spans="1:286" ht="15" thickBot="1" x14ac:dyDescent="0.4">
      <c r="A316" s="2"/>
      <c r="B316" s="74" t="s">
        <v>775</v>
      </c>
      <c r="C316" s="74" t="s">
        <v>506</v>
      </c>
      <c r="D316" s="74" t="s">
        <v>858</v>
      </c>
      <c r="E316" s="87">
        <v>347651</v>
      </c>
      <c r="F316" s="84">
        <v>461484</v>
      </c>
      <c r="G316" s="22">
        <v>29.957028944000001</v>
      </c>
      <c r="H316" s="22">
        <v>8.5973673713601926</v>
      </c>
      <c r="I316" s="22">
        <v>6.2716598005159661</v>
      </c>
      <c r="J316" s="22">
        <v>16.202609768862949</v>
      </c>
      <c r="K316" s="22">
        <v>29.953980620999999</v>
      </c>
      <c r="L316" s="22">
        <v>8.4979673909318514</v>
      </c>
      <c r="M316" s="22">
        <v>6.1991488986902281</v>
      </c>
      <c r="N316" s="22">
        <v>15.950177655741458</v>
      </c>
      <c r="O316" s="22">
        <v>29.989592416000001</v>
      </c>
      <c r="P316" s="22">
        <v>8.4247626284463486</v>
      </c>
      <c r="Q316" s="22">
        <v>6.1457470436507347</v>
      </c>
      <c r="R316" s="22">
        <v>15.867869647634025</v>
      </c>
      <c r="S316" s="22">
        <v>30.045513472</v>
      </c>
      <c r="T316" s="22">
        <v>8.2876231539079086</v>
      </c>
      <c r="U316" s="22">
        <v>6.0457057062999802</v>
      </c>
      <c r="V316" s="22">
        <v>15.659524997712097</v>
      </c>
      <c r="W316" s="22">
        <v>30.096892107999999</v>
      </c>
      <c r="X316" s="22">
        <v>8.1509531754581843</v>
      </c>
      <c r="Y316" s="22">
        <v>5.9460068598093807</v>
      </c>
      <c r="Z316" s="22">
        <v>15.435254993998321</v>
      </c>
      <c r="AA316" s="22">
        <v>30.148122005000001</v>
      </c>
      <c r="AB316" s="22">
        <v>8.0462655369526512</v>
      </c>
      <c r="AC316" s="22">
        <v>5.8696386850337783</v>
      </c>
      <c r="AD316" s="22">
        <v>15.298201129345767</v>
      </c>
      <c r="AE316" s="22">
        <v>30.201633868999998</v>
      </c>
      <c r="AF316" s="22">
        <v>7.9111572157058214</v>
      </c>
      <c r="AG316" s="22">
        <v>5.7710790457305112</v>
      </c>
      <c r="AH316" s="22">
        <v>15.115615465787775</v>
      </c>
      <c r="AI316" s="22">
        <v>30.258366545000001</v>
      </c>
      <c r="AJ316" s="22">
        <v>7.8068857971370962</v>
      </c>
      <c r="AK316" s="22">
        <v>5.695014497603986</v>
      </c>
      <c r="AL316" s="22">
        <v>14.930574935587472</v>
      </c>
      <c r="AM316" s="22">
        <v>30.317187430000001</v>
      </c>
      <c r="AN316" s="22">
        <v>7.6985653910231262</v>
      </c>
      <c r="AO316" s="22">
        <v>5.6159962694352545</v>
      </c>
      <c r="AP316" s="22">
        <v>14.710247517367803</v>
      </c>
      <c r="AQ316" s="22">
        <v>30.381956344999999</v>
      </c>
      <c r="AR316" s="22">
        <v>7.58770104865539</v>
      </c>
      <c r="AS316" s="22">
        <v>5.5351222751873657</v>
      </c>
      <c r="AT316" s="22">
        <v>14.53741169544406</v>
      </c>
      <c r="AU316" s="22">
        <v>30.578132981</v>
      </c>
      <c r="AV316" s="22">
        <v>7.1553850544528794</v>
      </c>
      <c r="AW316" s="22">
        <v>5.2197537763382789</v>
      </c>
      <c r="AX316" s="22">
        <v>13.870299857600825</v>
      </c>
      <c r="AY316" s="22">
        <v>30.764028852999999</v>
      </c>
      <c r="AZ316" s="22">
        <v>6.9083202297241373</v>
      </c>
      <c r="BA316" s="22">
        <v>5.0395234264599509</v>
      </c>
      <c r="BB316" s="22">
        <v>13.333040478594754</v>
      </c>
      <c r="BC316" s="22">
        <v>30.889041444</v>
      </c>
      <c r="BD316" s="22">
        <v>6.8324982762759978</v>
      </c>
      <c r="BE316" s="22">
        <v>4.9842123670510681</v>
      </c>
      <c r="BF316" s="22">
        <v>13.140857089385525</v>
      </c>
      <c r="BG316" s="22">
        <v>31.002462933</v>
      </c>
      <c r="BH316" s="22">
        <v>6.7246673448077008</v>
      </c>
      <c r="BI316" s="22">
        <v>4.9055512038216413</v>
      </c>
      <c r="BJ316" s="22">
        <v>13.294547073261377</v>
      </c>
      <c r="BK316" s="25">
        <v>29.956913149000002</v>
      </c>
      <c r="BL316" s="25">
        <v>8.5973673713601926</v>
      </c>
      <c r="BM316" s="25">
        <v>6.2716598005159661</v>
      </c>
      <c r="BN316" s="25">
        <v>16.202609768862949</v>
      </c>
      <c r="BO316" s="25">
        <v>29.955637503999998</v>
      </c>
      <c r="BP316" s="25">
        <v>8.5470474560087233</v>
      </c>
      <c r="BQ316" s="25">
        <v>6.234952122846348</v>
      </c>
      <c r="BR316" s="25">
        <v>16.120690962010549</v>
      </c>
      <c r="BS316" s="25">
        <v>29.985731843</v>
      </c>
      <c r="BT316" s="25">
        <v>8.5267043706482522</v>
      </c>
      <c r="BU316" s="25">
        <v>6.2201121253025953</v>
      </c>
      <c r="BV316" s="25">
        <v>16.134674199042081</v>
      </c>
      <c r="BW316" s="25">
        <v>30.033506816999999</v>
      </c>
      <c r="BX316" s="25">
        <v>8.4704736717782172</v>
      </c>
      <c r="BY316" s="25">
        <v>6.1790926133490975</v>
      </c>
      <c r="BZ316" s="25">
        <v>16.0399394210881</v>
      </c>
      <c r="CA316" s="25">
        <v>30.081254375</v>
      </c>
      <c r="CB316" s="25">
        <v>8.4155283601972979</v>
      </c>
      <c r="CC316" s="25">
        <v>6.1390107735271995</v>
      </c>
      <c r="CD316" s="25">
        <v>15.926914252179147</v>
      </c>
      <c r="CE316" s="25">
        <v>30.139747147000001</v>
      </c>
      <c r="CF316" s="25">
        <v>8.3690546166564967</v>
      </c>
      <c r="CG316" s="25">
        <v>6.1051088246451171</v>
      </c>
      <c r="CH316" s="25">
        <v>15.871049074213378</v>
      </c>
      <c r="CI316" s="25">
        <v>30.216719901000001</v>
      </c>
      <c r="CJ316" s="25">
        <v>8.2875790446292008</v>
      </c>
      <c r="CK316" s="25">
        <v>6.0456735291952741</v>
      </c>
      <c r="CL316" s="25">
        <v>15.71694048474146</v>
      </c>
      <c r="CM316" s="25">
        <v>30.310547210999999</v>
      </c>
      <c r="CN316" s="25">
        <v>8.2087241974633667</v>
      </c>
      <c r="CO316" s="25">
        <v>5.9881500160448127</v>
      </c>
      <c r="CP316" s="25">
        <v>15.513953307649695</v>
      </c>
      <c r="CQ316" s="25">
        <v>30.422043671000001</v>
      </c>
      <c r="CR316" s="25">
        <v>8.1193198504739907</v>
      </c>
      <c r="CS316" s="25">
        <v>5.9229307896485421</v>
      </c>
      <c r="CT316" s="25">
        <v>15.227203979482294</v>
      </c>
      <c r="CU316" s="25">
        <v>30.50210212</v>
      </c>
      <c r="CV316" s="25">
        <v>8.0292694798212008</v>
      </c>
      <c r="CW316" s="25">
        <v>5.8572402979840783</v>
      </c>
      <c r="CX316" s="25">
        <v>14.963857503650381</v>
      </c>
      <c r="CY316" s="25">
        <v>30.593861372999999</v>
      </c>
      <c r="CZ316" s="25">
        <v>7.8525453776636578</v>
      </c>
      <c r="DA316" s="25">
        <v>5.7283225259023691</v>
      </c>
      <c r="DB316" s="25">
        <v>14.68298232963337</v>
      </c>
      <c r="DC316" s="25">
        <v>30.668840234000001</v>
      </c>
      <c r="DD316" s="25">
        <v>7.6922382686027122</v>
      </c>
      <c r="DE316" s="25">
        <v>5.6113807217189571</v>
      </c>
      <c r="DF316" s="25">
        <v>14.422100760238632</v>
      </c>
      <c r="DG316" s="25">
        <v>30.724734955999999</v>
      </c>
      <c r="DH316" s="25">
        <v>7.6051416246997467</v>
      </c>
      <c r="DI316" s="25">
        <v>5.5478449325952148</v>
      </c>
      <c r="DJ316" s="25">
        <v>14.236695126236562</v>
      </c>
      <c r="DK316" s="25">
        <v>30.755413381</v>
      </c>
      <c r="DL316" s="25">
        <v>7.645911045892789</v>
      </c>
      <c r="DM316" s="25">
        <v>5.5775856577430636</v>
      </c>
      <c r="DN316" s="25">
        <v>14.518496668254292</v>
      </c>
      <c r="DO316" s="27">
        <v>29.957028944000001</v>
      </c>
      <c r="DP316" s="27">
        <v>8.5973673713601926</v>
      </c>
      <c r="DQ316" s="27">
        <v>6.2716598005159661</v>
      </c>
      <c r="DR316" s="27">
        <v>16.202609768862949</v>
      </c>
      <c r="DS316" s="27">
        <v>29.953907707999999</v>
      </c>
      <c r="DT316" s="27">
        <v>8.4979438728312857</v>
      </c>
      <c r="DU316" s="27">
        <v>6.1991317425632966</v>
      </c>
      <c r="DV316" s="27">
        <v>15.950241978512411</v>
      </c>
      <c r="DW316" s="27">
        <v>29.989415479999998</v>
      </c>
      <c r="DX316" s="27">
        <v>8.4241255216827611</v>
      </c>
      <c r="DY316" s="27">
        <v>6.1452822831368197</v>
      </c>
      <c r="DZ316" s="27">
        <v>15.867997560543646</v>
      </c>
      <c r="EA316" s="27">
        <v>30.045250403000001</v>
      </c>
      <c r="EB316" s="27">
        <v>8.2847041788066367</v>
      </c>
      <c r="EC316" s="27">
        <v>6.0435763546030481</v>
      </c>
      <c r="ED316" s="27">
        <v>15.659715209481202</v>
      </c>
      <c r="EE316" s="27">
        <v>30.096550473000001</v>
      </c>
      <c r="EF316" s="27">
        <v>8.148316558035269</v>
      </c>
      <c r="EG316" s="27">
        <v>5.9440834841076846</v>
      </c>
      <c r="EH316" s="27">
        <v>15.435506723009144</v>
      </c>
      <c r="EI316" s="27">
        <v>30.148224152000001</v>
      </c>
      <c r="EJ316" s="27">
        <v>8.0412671279806709</v>
      </c>
      <c r="EK316" s="27">
        <v>5.8659924152790941</v>
      </c>
      <c r="EL316" s="27">
        <v>15.2981261592109</v>
      </c>
      <c r="EM316" s="27">
        <v>30.202717471</v>
      </c>
      <c r="EN316" s="27">
        <v>7.9086891428710508</v>
      </c>
      <c r="EO316" s="27">
        <v>5.7692786209593034</v>
      </c>
      <c r="EP316" s="27">
        <v>15.114819971756315</v>
      </c>
      <c r="EQ316" s="27">
        <v>30.259637501</v>
      </c>
      <c r="ER316" s="27">
        <v>7.8055725622190044</v>
      </c>
      <c r="ES316" s="27">
        <v>5.6940565110147574</v>
      </c>
      <c r="ET316" s="27">
        <v>14.92964180387558</v>
      </c>
      <c r="EU316" s="27">
        <v>30.318627678999999</v>
      </c>
      <c r="EV316" s="27">
        <v>7.6979570149769128</v>
      </c>
      <c r="EW316" s="27">
        <v>5.6155524675796604</v>
      </c>
      <c r="EX316" s="27">
        <v>14.709186859289023</v>
      </c>
      <c r="EY316" s="27">
        <v>30.380947624000001</v>
      </c>
      <c r="EZ316" s="27">
        <v>7.5893058062918035</v>
      </c>
      <c r="FA316" s="27">
        <v>5.5362929235408824</v>
      </c>
      <c r="FB316" s="27">
        <v>14.546181071605382</v>
      </c>
      <c r="FC316" s="27">
        <v>30.552976438999998</v>
      </c>
      <c r="FD316" s="27">
        <v>7.1651441686101291</v>
      </c>
      <c r="FE316" s="27">
        <v>5.2268729142446757</v>
      </c>
      <c r="FF316" s="27">
        <v>13.923456845227136</v>
      </c>
      <c r="FG316" s="27">
        <v>30.681943481000001</v>
      </c>
      <c r="FH316" s="27">
        <v>6.9273383187492108</v>
      </c>
      <c r="FI316" s="27">
        <v>5.0533968576242998</v>
      </c>
      <c r="FJ316" s="27">
        <v>13.437509045061558</v>
      </c>
      <c r="FK316" s="27">
        <v>30.779480696</v>
      </c>
      <c r="FL316" s="27">
        <v>6.8646991170032026</v>
      </c>
      <c r="FM316" s="27">
        <v>5.0077024320451935</v>
      </c>
      <c r="FN316" s="27">
        <v>13.275175782630949</v>
      </c>
      <c r="FO316" s="27">
        <v>30.842767452</v>
      </c>
      <c r="FP316" s="27">
        <v>6.7494842790442382</v>
      </c>
      <c r="FQ316" s="27">
        <v>4.9236548118333019</v>
      </c>
      <c r="FR316" s="27">
        <v>13.446830058104256</v>
      </c>
      <c r="FS316" s="28">
        <v>29.956969725</v>
      </c>
      <c r="FT316" s="28">
        <v>8.5973673713601926</v>
      </c>
      <c r="FU316" s="28">
        <v>6.2716598005159661</v>
      </c>
      <c r="FV316" s="28">
        <v>16.202609768862949</v>
      </c>
      <c r="FW316" s="28">
        <v>29.950083015000001</v>
      </c>
      <c r="FX316" s="28">
        <v>8.5020294241753369</v>
      </c>
      <c r="FY316" s="28">
        <v>6.2021120953876716</v>
      </c>
      <c r="FZ316" s="28">
        <v>15.944512696113012</v>
      </c>
      <c r="GA316" s="28">
        <v>29.981145017999999</v>
      </c>
      <c r="GB316" s="28">
        <v>8.3086662962361864</v>
      </c>
      <c r="GC316" s="28">
        <v>6.0610563856552009</v>
      </c>
      <c r="GD316" s="28">
        <v>15.867214600319551</v>
      </c>
      <c r="GE316" s="28">
        <v>30.037204988999999</v>
      </c>
      <c r="GF316" s="28">
        <v>8.0697051952718262</v>
      </c>
      <c r="GG316" s="28">
        <v>5.8867375894388543</v>
      </c>
      <c r="GH316" s="28">
        <v>15.658644295483695</v>
      </c>
      <c r="GI316" s="28">
        <v>30.093433841</v>
      </c>
      <c r="GJ316" s="28">
        <v>7.8312933099274868</v>
      </c>
      <c r="GK316" s="28">
        <v>5.7128194383708539</v>
      </c>
      <c r="GL316" s="28">
        <v>15.426205541256197</v>
      </c>
      <c r="GM316" s="28">
        <v>30.156775340999999</v>
      </c>
      <c r="GN316" s="28">
        <v>7.6180570763086486</v>
      </c>
      <c r="GO316" s="28">
        <v>5.5572665747284669</v>
      </c>
      <c r="GP316" s="28">
        <v>15.27490694613198</v>
      </c>
      <c r="GQ316" s="28">
        <v>30.228375852999999</v>
      </c>
      <c r="GR316" s="28">
        <v>7.3890276244732274</v>
      </c>
      <c r="GS316" s="28">
        <v>5.3901927782782444</v>
      </c>
      <c r="GT316" s="28">
        <v>15.067022811027703</v>
      </c>
      <c r="GU316" s="28">
        <v>30.306927330000001</v>
      </c>
      <c r="GV316" s="28">
        <v>7.2683865290796668</v>
      </c>
      <c r="GW316" s="28">
        <v>5.3021867788149111</v>
      </c>
      <c r="GX316" s="28">
        <v>14.851046551644757</v>
      </c>
      <c r="GY316" s="28">
        <v>30.388888845</v>
      </c>
      <c r="GZ316" s="28">
        <v>7.1478271622009935</v>
      </c>
      <c r="HA316" s="28">
        <v>5.2142403991653223</v>
      </c>
      <c r="HB316" s="28">
        <v>14.610121326776982</v>
      </c>
      <c r="HC316" s="28">
        <v>30.480676457000001</v>
      </c>
      <c r="HD316" s="28">
        <v>7.0205856719452218</v>
      </c>
      <c r="HE316" s="28">
        <v>5.1214195035440371</v>
      </c>
      <c r="HF316" s="28">
        <v>14.435463504729677</v>
      </c>
      <c r="HG316" s="28">
        <v>30.819329085</v>
      </c>
      <c r="HH316" s="28">
        <v>6.3838584273117558</v>
      </c>
      <c r="HI316" s="28">
        <v>4.6569358434222501</v>
      </c>
      <c r="HJ316" s="28">
        <v>13.343363232752873</v>
      </c>
      <c r="HK316" s="28">
        <v>31.158510579999998</v>
      </c>
      <c r="HL316" s="28">
        <v>5.5893101512927634</v>
      </c>
      <c r="HM316" s="28">
        <v>4.0773239381688411</v>
      </c>
      <c r="HN316" s="28">
        <v>10.794373326217016</v>
      </c>
      <c r="HO316" s="28">
        <v>30.926264967096863</v>
      </c>
      <c r="HP316" s="28">
        <v>5.0165436424090988</v>
      </c>
      <c r="HQ316" s="28">
        <v>3.659498744282863</v>
      </c>
      <c r="HR316" s="28">
        <v>8.925374496213923</v>
      </c>
      <c r="HS316" s="28">
        <v>28.53645009318322</v>
      </c>
      <c r="HT316" s="28">
        <v>4.6288922197422764</v>
      </c>
      <c r="HU316" s="28">
        <v>3.3767124285263357</v>
      </c>
      <c r="HV316" s="28">
        <v>7.9183164695052675</v>
      </c>
      <c r="HW316" s="29">
        <v>29.956969725</v>
      </c>
      <c r="HX316" s="29">
        <v>8.5973673713601926</v>
      </c>
      <c r="HY316" s="29">
        <v>6.2716598005159661</v>
      </c>
      <c r="HZ316" s="29">
        <v>16.202609768862949</v>
      </c>
      <c r="IA316" s="29">
        <v>29.931736792999999</v>
      </c>
      <c r="IB316" s="29">
        <v>8.5052961173430823</v>
      </c>
      <c r="IC316" s="29">
        <v>6.2044951025729906</v>
      </c>
      <c r="ID316" s="29">
        <v>15.983826361330333</v>
      </c>
      <c r="IE316" s="29">
        <v>29.955971825999999</v>
      </c>
      <c r="IF316" s="29">
        <v>8.3162514902394129</v>
      </c>
      <c r="IG316" s="29">
        <v>6.0665896790756522</v>
      </c>
      <c r="IH316" s="29">
        <v>15.902676686971775</v>
      </c>
      <c r="II316" s="29">
        <v>29.996754453000001</v>
      </c>
      <c r="IJ316" s="29">
        <v>8.0924824096458092</v>
      </c>
      <c r="IK316" s="29">
        <v>5.9033532502087906</v>
      </c>
      <c r="IL316" s="29">
        <v>15.719752654429708</v>
      </c>
      <c r="IM316" s="29">
        <v>30.035720373</v>
      </c>
      <c r="IN316" s="29">
        <v>7.8888712955789639</v>
      </c>
      <c r="IO316" s="29">
        <v>5.7548217772738059</v>
      </c>
      <c r="IP316" s="29">
        <v>15.51401470338311</v>
      </c>
      <c r="IQ316" s="29">
        <v>30.081622187000001</v>
      </c>
      <c r="IR316" s="29">
        <v>7.6409579464707207</v>
      </c>
      <c r="IS316" s="29">
        <v>5.5739724406742166</v>
      </c>
      <c r="IT316" s="29">
        <v>15.4102378895853</v>
      </c>
      <c r="IU316" s="29">
        <v>30.13820574</v>
      </c>
      <c r="IV316" s="29">
        <v>7.2602444600441451</v>
      </c>
      <c r="IW316" s="29">
        <v>5.2962472528114954</v>
      </c>
      <c r="IX316" s="29">
        <v>15.241604858244349</v>
      </c>
      <c r="IY316" s="29">
        <v>30.202070482</v>
      </c>
      <c r="IZ316" s="29">
        <v>7.1521980258801809</v>
      </c>
      <c r="JA316" s="29">
        <v>5.2174288833659173</v>
      </c>
      <c r="JB316" s="29">
        <v>15.069367305639627</v>
      </c>
      <c r="JC316" s="29">
        <v>30.274806363</v>
      </c>
      <c r="JD316" s="29">
        <v>7.0466725863735409</v>
      </c>
      <c r="JE316" s="29">
        <v>5.1404495444242952</v>
      </c>
      <c r="JF316" s="29">
        <v>14.836212603804203</v>
      </c>
      <c r="JG316" s="29">
        <v>30.372263765</v>
      </c>
      <c r="JH316" s="29">
        <v>6.8525959606870268</v>
      </c>
      <c r="JI316" s="29">
        <v>4.9988733480187992</v>
      </c>
      <c r="JJ316" s="29">
        <v>14.264248678709713</v>
      </c>
      <c r="JK316" s="29">
        <v>30.76558683</v>
      </c>
      <c r="JL316" s="29">
        <v>5.9646763325247258</v>
      </c>
      <c r="JM316" s="29">
        <v>4.3511483413399752</v>
      </c>
      <c r="JN316" s="29">
        <v>11.497880626693478</v>
      </c>
      <c r="JO316" s="29">
        <v>30.795725579886263</v>
      </c>
      <c r="JP316" s="29">
        <v>4.9953688728825476</v>
      </c>
      <c r="JQ316" s="29">
        <v>3.6440520447190816</v>
      </c>
      <c r="JR316" s="29">
        <v>9.1275203277945849</v>
      </c>
      <c r="JS316" s="29">
        <v>28.142962826908281</v>
      </c>
      <c r="JT316" s="29">
        <v>4.565064724048872</v>
      </c>
      <c r="JU316" s="29">
        <v>3.3301511590566326</v>
      </c>
      <c r="JV316" s="29">
        <v>7.8845482492101624</v>
      </c>
      <c r="JW316" s="29">
        <v>28.420247374986378</v>
      </c>
      <c r="JX316" s="29">
        <v>4.6100429986086802</v>
      </c>
      <c r="JY316" s="29">
        <v>3.3629621841377544</v>
      </c>
      <c r="JZ316" s="29">
        <v>8.577842189140231</v>
      </c>
    </row>
    <row r="317" spans="1:286" ht="15" thickBot="1" x14ac:dyDescent="0.4">
      <c r="A317" s="2"/>
      <c r="B317" s="74" t="s">
        <v>776</v>
      </c>
      <c r="C317" s="74" t="s">
        <v>500</v>
      </c>
      <c r="D317" s="74" t="s">
        <v>852</v>
      </c>
      <c r="E317" s="87">
        <v>332037</v>
      </c>
      <c r="F317" s="84">
        <v>432063</v>
      </c>
      <c r="G317" s="22">
        <v>19.251463138739947</v>
      </c>
      <c r="H317" s="22">
        <v>3.1227762265656107</v>
      </c>
      <c r="I317" s="22">
        <v>2.2780217804115925</v>
      </c>
      <c r="J317" s="22">
        <v>13.970810353752817</v>
      </c>
      <c r="K317" s="22">
        <v>17.525537329980288</v>
      </c>
      <c r="L317" s="22">
        <v>2.8428141246947685</v>
      </c>
      <c r="M317" s="22">
        <v>2.0737933248706111</v>
      </c>
      <c r="N317" s="22">
        <v>12.119219759998968</v>
      </c>
      <c r="O317" s="22">
        <v>17.484161481118999</v>
      </c>
      <c r="P317" s="22">
        <v>2.8361025560079192</v>
      </c>
      <c r="Q317" s="22">
        <v>2.068897328955404</v>
      </c>
      <c r="R317" s="22">
        <v>12.070177857640136</v>
      </c>
      <c r="S317" s="22">
        <v>17.076158202481913</v>
      </c>
      <c r="T317" s="22">
        <v>2.7699204206706405</v>
      </c>
      <c r="U317" s="22">
        <v>2.020618382647978</v>
      </c>
      <c r="V317" s="22">
        <v>11.666830087058768</v>
      </c>
      <c r="W317" s="22">
        <v>16.999058943128311</v>
      </c>
      <c r="X317" s="22">
        <v>2.7574141642650813</v>
      </c>
      <c r="Y317" s="22">
        <v>2.0114952427185413</v>
      </c>
      <c r="Z317" s="22">
        <v>11.676456656877132</v>
      </c>
      <c r="AA317" s="22">
        <v>16.215219898754274</v>
      </c>
      <c r="AB317" s="22">
        <v>2.6302677798274487</v>
      </c>
      <c r="AC317" s="22">
        <v>1.9187437254674773</v>
      </c>
      <c r="AD317" s="22">
        <v>11.368581521587764</v>
      </c>
      <c r="AE317" s="22">
        <v>15.840617392297753</v>
      </c>
      <c r="AF317" s="22">
        <v>2.5695035774837671</v>
      </c>
      <c r="AG317" s="22">
        <v>1.8744170858476803</v>
      </c>
      <c r="AH317" s="22">
        <v>11.250820582309842</v>
      </c>
      <c r="AI317" s="22">
        <v>15.060930320834672</v>
      </c>
      <c r="AJ317" s="22">
        <v>2.4430306837936291</v>
      </c>
      <c r="AK317" s="22">
        <v>1.7821568707202351</v>
      </c>
      <c r="AL317" s="22">
        <v>11.087776760487571</v>
      </c>
      <c r="AM317" s="22">
        <v>14.040860461277871</v>
      </c>
      <c r="AN317" s="22">
        <v>2.2775653431125882</v>
      </c>
      <c r="AO317" s="22">
        <v>1.6614522083854697</v>
      </c>
      <c r="AP317" s="22">
        <v>10.674353909928968</v>
      </c>
      <c r="AQ317" s="22">
        <v>12.899705094695801</v>
      </c>
      <c r="AR317" s="22">
        <v>2.0924587450374927</v>
      </c>
      <c r="AS317" s="22">
        <v>1.5264195222372481</v>
      </c>
      <c r="AT317" s="22">
        <v>10.316359680956225</v>
      </c>
      <c r="AU317" s="22">
        <v>11.964935668708007</v>
      </c>
      <c r="AV317" s="22">
        <v>1.9408299716939761</v>
      </c>
      <c r="AW317" s="22">
        <v>1.4158084431355267</v>
      </c>
      <c r="AX317" s="22">
        <v>9.0121841671459251</v>
      </c>
      <c r="AY317" s="22">
        <v>24.078685233684212</v>
      </c>
      <c r="AZ317" s="22">
        <v>4.1262974450355125</v>
      </c>
      <c r="BA317" s="22">
        <v>3.0100765377560781</v>
      </c>
      <c r="BB317" s="22">
        <v>8.3900617410348701</v>
      </c>
      <c r="BC317" s="22">
        <v>24.557527757684213</v>
      </c>
      <c r="BD317" s="22">
        <v>7.8169233839152756</v>
      </c>
      <c r="BE317" s="22">
        <v>5.7023367774103138</v>
      </c>
      <c r="BF317" s="22">
        <v>8.5100320712679007</v>
      </c>
      <c r="BG317" s="22">
        <v>25.022101543684212</v>
      </c>
      <c r="BH317" s="22">
        <v>8.813316269621895</v>
      </c>
      <c r="BI317" s="22">
        <v>6.4291915152482346</v>
      </c>
      <c r="BJ317" s="22">
        <v>8.3677443601760473</v>
      </c>
      <c r="BK317" s="25">
        <v>19.251463138739947</v>
      </c>
      <c r="BL317" s="25">
        <v>3.1227762265656107</v>
      </c>
      <c r="BM317" s="25">
        <v>2.2780217804115925</v>
      </c>
      <c r="BN317" s="25">
        <v>13.970810353752817</v>
      </c>
      <c r="BO317" s="25">
        <v>18.598640109782345</v>
      </c>
      <c r="BP317" s="25">
        <v>3.0168819254264414</v>
      </c>
      <c r="BQ317" s="25">
        <v>2.2007733620445187</v>
      </c>
      <c r="BR317" s="25">
        <v>13.159106376807285</v>
      </c>
      <c r="BS317" s="25">
        <v>18.610376207935243</v>
      </c>
      <c r="BT317" s="25">
        <v>3.0187856357075975</v>
      </c>
      <c r="BU317" s="25">
        <v>2.2021620921902061</v>
      </c>
      <c r="BV317" s="25">
        <v>13.339605471244614</v>
      </c>
      <c r="BW317" s="25">
        <v>18.285526766065246</v>
      </c>
      <c r="BX317" s="25">
        <v>2.9660918686430366</v>
      </c>
      <c r="BY317" s="25">
        <v>2.1637227227458511</v>
      </c>
      <c r="BZ317" s="25">
        <v>13.207912928908513</v>
      </c>
      <c r="CA317" s="25">
        <v>18.562527457497271</v>
      </c>
      <c r="CB317" s="25">
        <v>3.0110240988695014</v>
      </c>
      <c r="CC317" s="25">
        <v>2.1965001591268516</v>
      </c>
      <c r="CD317" s="25">
        <v>13.472905268327468</v>
      </c>
      <c r="CE317" s="25">
        <v>18.307971283023313</v>
      </c>
      <c r="CF317" s="25">
        <v>2.9697325895310174</v>
      </c>
      <c r="CG317" s="25">
        <v>2.1663785779456775</v>
      </c>
      <c r="CH317" s="25">
        <v>13.431068237928864</v>
      </c>
      <c r="CI317" s="25">
        <v>17.943802829302808</v>
      </c>
      <c r="CJ317" s="25">
        <v>2.9106608929255202</v>
      </c>
      <c r="CK317" s="25">
        <v>2.1232865976979665</v>
      </c>
      <c r="CL317" s="25">
        <v>13.364748860385342</v>
      </c>
      <c r="CM317" s="25">
        <v>17.702400950482005</v>
      </c>
      <c r="CN317" s="25">
        <v>2.8715031394188322</v>
      </c>
      <c r="CO317" s="25">
        <v>2.0947215616888615</v>
      </c>
      <c r="CP317" s="25">
        <v>13.218692698465407</v>
      </c>
      <c r="CQ317" s="25">
        <v>17.25373670077742</v>
      </c>
      <c r="CR317" s="25">
        <v>2.798725395587613</v>
      </c>
      <c r="CS317" s="25">
        <v>2.0416312108124983</v>
      </c>
      <c r="CT317" s="25">
        <v>12.907058221985471</v>
      </c>
      <c r="CU317" s="25">
        <v>16.956737369235352</v>
      </c>
      <c r="CV317" s="25">
        <v>2.7505491896981442</v>
      </c>
      <c r="CW317" s="25">
        <v>2.0064873393496043</v>
      </c>
      <c r="CX317" s="25">
        <v>12.657909512655351</v>
      </c>
      <c r="CY317" s="25">
        <v>17.635478471346989</v>
      </c>
      <c r="CZ317" s="25">
        <v>2.8606476566246375</v>
      </c>
      <c r="DA317" s="25">
        <v>2.0868026381260112</v>
      </c>
      <c r="DB317" s="25">
        <v>12.017045652768852</v>
      </c>
      <c r="DC317" s="25">
        <v>22.986696895684211</v>
      </c>
      <c r="DD317" s="25">
        <v>4.326174507769025</v>
      </c>
      <c r="DE317" s="25">
        <v>3.1558840722307453</v>
      </c>
      <c r="DF317" s="25">
        <v>11.6042133099391</v>
      </c>
      <c r="DG317" s="25">
        <v>23.326371170684212</v>
      </c>
      <c r="DH317" s="25">
        <v>6.7549020793343741</v>
      </c>
      <c r="DI317" s="25">
        <v>4.9276070217156036</v>
      </c>
      <c r="DJ317" s="25">
        <v>11.475373531693748</v>
      </c>
      <c r="DK317" s="25">
        <v>23.620619661684213</v>
      </c>
      <c r="DL317" s="25">
        <v>7.2328800556210684</v>
      </c>
      <c r="DM317" s="25">
        <v>5.2762853007659221</v>
      </c>
      <c r="DN317" s="25">
        <v>11.446272689198096</v>
      </c>
      <c r="DO317" s="27">
        <v>19.251463138740014</v>
      </c>
      <c r="DP317" s="27">
        <v>3.1227762265656223</v>
      </c>
      <c r="DQ317" s="27">
        <v>2.278021780411601</v>
      </c>
      <c r="DR317" s="27">
        <v>13.970810353752817</v>
      </c>
      <c r="DS317" s="27">
        <v>17.523618358020133</v>
      </c>
      <c r="DT317" s="27">
        <v>2.8425028486128707</v>
      </c>
      <c r="DU317" s="27">
        <v>2.07356625330261</v>
      </c>
      <c r="DV317" s="27">
        <v>12.119472766004339</v>
      </c>
      <c r="DW317" s="27">
        <v>17.482839379563899</v>
      </c>
      <c r="DX317" s="27">
        <v>2.8358880981625272</v>
      </c>
      <c r="DY317" s="27">
        <v>2.0687408849429811</v>
      </c>
      <c r="DZ317" s="27">
        <v>12.070679540166273</v>
      </c>
      <c r="EA317" s="27">
        <v>17.082264021129255</v>
      </c>
      <c r="EB317" s="27">
        <v>2.7709108443687369</v>
      </c>
      <c r="EC317" s="27">
        <v>2.0213408829465602</v>
      </c>
      <c r="ED317" s="27">
        <v>11.667584499409871</v>
      </c>
      <c r="EE317" s="27">
        <v>17.01460051453747</v>
      </c>
      <c r="EF317" s="27">
        <v>2.7599351596497042</v>
      </c>
      <c r="EG317" s="27">
        <v>2.0133342737530526</v>
      </c>
      <c r="EH317" s="27">
        <v>11.67743762134543</v>
      </c>
      <c r="EI317" s="27">
        <v>16.231064507616313</v>
      </c>
      <c r="EJ317" s="27">
        <v>2.6328379308604903</v>
      </c>
      <c r="EK317" s="27">
        <v>1.9206186148631403</v>
      </c>
      <c r="EL317" s="27">
        <v>11.368286289601905</v>
      </c>
      <c r="EM317" s="27">
        <v>15.874947279424084</v>
      </c>
      <c r="EN317" s="27">
        <v>2.5750722220385316</v>
      </c>
      <c r="EO317" s="27">
        <v>1.8784793345208985</v>
      </c>
      <c r="EP317" s="27">
        <v>11.247704570352127</v>
      </c>
      <c r="EQ317" s="27">
        <v>15.052297161614616</v>
      </c>
      <c r="ER317" s="27">
        <v>2.4416303006550457</v>
      </c>
      <c r="ES317" s="27">
        <v>1.7811353107174801</v>
      </c>
      <c r="ET317" s="27">
        <v>11.08413376470714</v>
      </c>
      <c r="EU317" s="27">
        <v>14.084228055610629</v>
      </c>
      <c r="EV317" s="27">
        <v>2.2845999924589622</v>
      </c>
      <c r="EW317" s="27">
        <v>1.6665838871437078</v>
      </c>
      <c r="EX317" s="27">
        <v>10.671605077055389</v>
      </c>
      <c r="EY317" s="27">
        <v>12.976207304289638</v>
      </c>
      <c r="EZ317" s="27">
        <v>2.104868154113452</v>
      </c>
      <c r="FA317" s="27">
        <v>1.5354720133880988</v>
      </c>
      <c r="FB317" s="27">
        <v>10.356676822490186</v>
      </c>
      <c r="FC317" s="27">
        <v>12.250900554408059</v>
      </c>
      <c r="FD317" s="27">
        <v>1.9872162821920945</v>
      </c>
      <c r="FE317" s="27">
        <v>1.4496466108302584</v>
      </c>
      <c r="FF317" s="27">
        <v>9.257814707059552</v>
      </c>
      <c r="FG317" s="27">
        <v>23.768092953684214</v>
      </c>
      <c r="FH317" s="27">
        <v>4.1972197442731307</v>
      </c>
      <c r="FI317" s="27">
        <v>3.0618133676338459</v>
      </c>
      <c r="FJ317" s="27">
        <v>8.7948884457226626</v>
      </c>
      <c r="FK317" s="27">
        <v>24.174239324684212</v>
      </c>
      <c r="FL317" s="27">
        <v>7.9037138083653566</v>
      </c>
      <c r="FM317" s="27">
        <v>5.7656491837065191</v>
      </c>
      <c r="FN317" s="27">
        <v>8.9475687024250661</v>
      </c>
      <c r="FO317" s="27">
        <v>24.470660985684212</v>
      </c>
      <c r="FP317" s="27">
        <v>8.912729975852276</v>
      </c>
      <c r="FQ317" s="27">
        <v>6.5017124298554627</v>
      </c>
      <c r="FR317" s="27">
        <v>8.9124497941242851</v>
      </c>
      <c r="FS317" s="28">
        <v>19.251463138739982</v>
      </c>
      <c r="FT317" s="28">
        <v>3.1227762265656165</v>
      </c>
      <c r="FU317" s="28">
        <v>2.278021780411597</v>
      </c>
      <c r="FV317" s="28">
        <v>13.970810353752817</v>
      </c>
      <c r="FW317" s="28">
        <v>17.424054594472622</v>
      </c>
      <c r="FX317" s="28">
        <v>2.8263526291935528</v>
      </c>
      <c r="FY317" s="28">
        <v>2.0617848930877298</v>
      </c>
      <c r="FZ317" s="28">
        <v>12.138331223374431</v>
      </c>
      <c r="GA317" s="28">
        <v>16.686060310277476</v>
      </c>
      <c r="GB317" s="28">
        <v>2.7066427147097882</v>
      </c>
      <c r="GC317" s="28">
        <v>1.9744581771337217</v>
      </c>
      <c r="GD317" s="28">
        <v>12.113876200846137</v>
      </c>
      <c r="GE317" s="28">
        <v>15.491368075684031</v>
      </c>
      <c r="GF317" s="28">
        <v>2.5128519113113952</v>
      </c>
      <c r="GG317" s="28">
        <v>1.8330904841080478</v>
      </c>
      <c r="GH317" s="28">
        <v>11.731770314510348</v>
      </c>
      <c r="GI317" s="28">
        <v>14.673834544579575</v>
      </c>
      <c r="GJ317" s="28">
        <v>2.3802399504980976</v>
      </c>
      <c r="GK317" s="28">
        <v>1.736351904985451</v>
      </c>
      <c r="GL317" s="28">
        <v>11.758556770996424</v>
      </c>
      <c r="GM317" s="28">
        <v>13.41002601427426</v>
      </c>
      <c r="GN317" s="28">
        <v>2.1752378057298647</v>
      </c>
      <c r="GO317" s="28">
        <v>1.5868056945204365</v>
      </c>
      <c r="GP317" s="28">
        <v>11.456484487644971</v>
      </c>
      <c r="GQ317" s="28">
        <v>12.51833945561701</v>
      </c>
      <c r="GR317" s="28">
        <v>2.0305974962190718</v>
      </c>
      <c r="GS317" s="28">
        <v>1.4812926024877637</v>
      </c>
      <c r="GT317" s="28">
        <v>11.325903820286534</v>
      </c>
      <c r="GU317" s="28">
        <v>12.040610580021486</v>
      </c>
      <c r="GV317" s="28">
        <v>1.9531051848709762</v>
      </c>
      <c r="GW317" s="28">
        <v>1.42476304024643</v>
      </c>
      <c r="GX317" s="28">
        <v>11.145785424917435</v>
      </c>
      <c r="GY317" s="28">
        <v>11.324140615163079</v>
      </c>
      <c r="GZ317" s="28">
        <v>1.8368867261915509</v>
      </c>
      <c r="HA317" s="28">
        <v>1.3399832926918758</v>
      </c>
      <c r="HB317" s="28">
        <v>10.84332963874273</v>
      </c>
      <c r="HC317" s="28">
        <v>10.657729597377386</v>
      </c>
      <c r="HD317" s="28">
        <v>1.7287883199319856</v>
      </c>
      <c r="HE317" s="28">
        <v>1.2611270103261381</v>
      </c>
      <c r="HF317" s="28">
        <v>10.62522938312825</v>
      </c>
      <c r="HG317" s="28">
        <v>9.0759696603263489</v>
      </c>
      <c r="HH317" s="28">
        <v>1.4722113370834915</v>
      </c>
      <c r="HI317" s="28">
        <v>1.0739576735325205</v>
      </c>
      <c r="HJ317" s="28">
        <v>9.0759696603263489</v>
      </c>
      <c r="HK317" s="28">
        <v>19.648357607809874</v>
      </c>
      <c r="HL317" s="28">
        <v>3.1871564039856257</v>
      </c>
      <c r="HM317" s="28">
        <v>2.3249862235061434</v>
      </c>
      <c r="HN317" s="28">
        <v>6.5435491807779087</v>
      </c>
      <c r="HO317" s="28">
        <v>25.94488295268421</v>
      </c>
      <c r="HP317" s="28">
        <v>6.4980735972629304</v>
      </c>
      <c r="HQ317" s="28">
        <v>4.7402542197403426</v>
      </c>
      <c r="HR317" s="28">
        <v>4.6914780292617237</v>
      </c>
      <c r="HS317" s="28">
        <v>26.200685331684213</v>
      </c>
      <c r="HT317" s="28">
        <v>7.0776519260610158</v>
      </c>
      <c r="HU317" s="28">
        <v>5.163048541416293</v>
      </c>
      <c r="HV317" s="28">
        <v>3.5236551923558679</v>
      </c>
      <c r="HW317" s="29">
        <v>19.251463138739982</v>
      </c>
      <c r="HX317" s="29">
        <v>3.1227762265656165</v>
      </c>
      <c r="HY317" s="29">
        <v>2.278021780411597</v>
      </c>
      <c r="HZ317" s="29">
        <v>13.970810353752817</v>
      </c>
      <c r="IA317" s="29">
        <v>17.574142235163222</v>
      </c>
      <c r="IB317" s="29">
        <v>2.850698317252284</v>
      </c>
      <c r="IC317" s="29">
        <v>2.0795447335736075</v>
      </c>
      <c r="ID317" s="29">
        <v>12.157691684237527</v>
      </c>
      <c r="IE317" s="29">
        <v>17.971134697838451</v>
      </c>
      <c r="IF317" s="29">
        <v>2.9150943901966428</v>
      </c>
      <c r="IG317" s="29">
        <v>2.1265207722318618</v>
      </c>
      <c r="IH317" s="29">
        <v>12.053448739462015</v>
      </c>
      <c r="II317" s="29">
        <v>17.100028734900956</v>
      </c>
      <c r="IJ317" s="29">
        <v>2.7737924552592035</v>
      </c>
      <c r="IK317" s="29">
        <v>2.023442977971913</v>
      </c>
      <c r="IL317" s="29">
        <v>11.655768959520927</v>
      </c>
      <c r="IM317" s="29">
        <v>14.670674941612322</v>
      </c>
      <c r="IN317" s="29">
        <v>2.3797274318931261</v>
      </c>
      <c r="IO317" s="29">
        <v>1.7359780297986673</v>
      </c>
      <c r="IP317" s="29">
        <v>11.679796428391841</v>
      </c>
      <c r="IQ317" s="29">
        <v>13.30578468071246</v>
      </c>
      <c r="IR317" s="29">
        <v>2.1583288385554562</v>
      </c>
      <c r="IS317" s="29">
        <v>1.5744708383818877</v>
      </c>
      <c r="IT317" s="29">
        <v>11.385142869316269</v>
      </c>
      <c r="IU317" s="29">
        <v>11.92381350770313</v>
      </c>
      <c r="IV317" s="29">
        <v>1.9341595536667548</v>
      </c>
      <c r="IW317" s="29">
        <v>1.4109424660535981</v>
      </c>
      <c r="IX317" s="29">
        <v>11.257037615402766</v>
      </c>
      <c r="IY317" s="29">
        <v>11.910617423979479</v>
      </c>
      <c r="IZ317" s="29">
        <v>1.9320190193998785</v>
      </c>
      <c r="JA317" s="29">
        <v>1.4093809761075109</v>
      </c>
      <c r="JB317" s="29">
        <v>11.086414948025499</v>
      </c>
      <c r="JC317" s="29">
        <v>12.062968471579659</v>
      </c>
      <c r="JD317" s="29">
        <v>1.9567318542690801</v>
      </c>
      <c r="JE317" s="29">
        <v>1.4274086450800234</v>
      </c>
      <c r="JF317" s="29">
        <v>10.73621798328027</v>
      </c>
      <c r="JG317" s="29">
        <v>12.217333874639047</v>
      </c>
      <c r="JH317" s="29">
        <v>1.9817714373596791</v>
      </c>
      <c r="JI317" s="29">
        <v>1.4456746723308915</v>
      </c>
      <c r="JJ317" s="29">
        <v>10.151609142969512</v>
      </c>
      <c r="JK317" s="29">
        <v>24.490739567684212</v>
      </c>
      <c r="JL317" s="29">
        <v>8.1164626262283512</v>
      </c>
      <c r="JM317" s="29">
        <v>5.9208464843410669</v>
      </c>
      <c r="JN317" s="29">
        <v>7.3003793900668796</v>
      </c>
      <c r="JO317" s="29">
        <v>25.340506732684211</v>
      </c>
      <c r="JP317" s="29">
        <v>7.3526553169989644</v>
      </c>
      <c r="JQ317" s="29">
        <v>5.3636596863694068</v>
      </c>
      <c r="JR317" s="29">
        <v>5.0040066221814428</v>
      </c>
      <c r="JS317" s="29">
        <v>25.644360035684212</v>
      </c>
      <c r="JT317" s="29">
        <v>7.3055168848105501</v>
      </c>
      <c r="JU317" s="29">
        <v>5.3292728563730218</v>
      </c>
      <c r="JV317" s="29">
        <v>3.9179071052795109</v>
      </c>
      <c r="JW317" s="29">
        <v>25.611476428684213</v>
      </c>
      <c r="JX317" s="29">
        <v>7.351721750652052</v>
      </c>
      <c r="JY317" s="29">
        <v>5.362978662716916</v>
      </c>
      <c r="JZ317" s="29">
        <v>4.438655826904899</v>
      </c>
    </row>
    <row r="318" spans="1:286" ht="15" thickBot="1" x14ac:dyDescent="0.4">
      <c r="A318" s="2"/>
      <c r="B318" s="74" t="s">
        <v>777</v>
      </c>
      <c r="C318" s="74" t="s">
        <v>455</v>
      </c>
      <c r="D318" s="74" t="s">
        <v>852</v>
      </c>
      <c r="E318" s="87">
        <v>331716</v>
      </c>
      <c r="F318" s="84">
        <v>429849</v>
      </c>
      <c r="G318" s="22">
        <v>22.722970152999999</v>
      </c>
      <c r="H318" s="22">
        <v>11.090626246509769</v>
      </c>
      <c r="I318" s="22">
        <v>8.090457437528114</v>
      </c>
      <c r="J318" s="22">
        <v>14.299362100067958</v>
      </c>
      <c r="K318" s="22">
        <v>22.713521953000001</v>
      </c>
      <c r="L318" s="22">
        <v>10.97256406541767</v>
      </c>
      <c r="M318" s="22">
        <v>8.004332720142747</v>
      </c>
      <c r="N318" s="22">
        <v>13.550777301655128</v>
      </c>
      <c r="O318" s="22">
        <v>22.734868625000001</v>
      </c>
      <c r="P318" s="22">
        <v>10.826772630536823</v>
      </c>
      <c r="Q318" s="22">
        <v>7.8979798981791696</v>
      </c>
      <c r="R318" s="22">
        <v>13.333386348010118</v>
      </c>
      <c r="S318" s="22">
        <v>22.778898515999998</v>
      </c>
      <c r="T318" s="22">
        <v>10.638160282971977</v>
      </c>
      <c r="U318" s="22">
        <v>7.7603898165869909</v>
      </c>
      <c r="V318" s="22">
        <v>13.100243330634907</v>
      </c>
      <c r="W318" s="22">
        <v>22.831143876999999</v>
      </c>
      <c r="X318" s="22">
        <v>10.358310176342577</v>
      </c>
      <c r="Y318" s="22">
        <v>7.5562430600153876</v>
      </c>
      <c r="Z318" s="22">
        <v>12.852784457169779</v>
      </c>
      <c r="AA318" s="22">
        <v>22.887847497999999</v>
      </c>
      <c r="AB318" s="22">
        <v>10.131621439830504</v>
      </c>
      <c r="AC318" s="22">
        <v>7.3908767828049262</v>
      </c>
      <c r="AD318" s="22">
        <v>12.60111602249715</v>
      </c>
      <c r="AE318" s="22">
        <v>22.942443516000001</v>
      </c>
      <c r="AF318" s="22">
        <v>9.8870831439259366</v>
      </c>
      <c r="AG318" s="22">
        <v>7.2124895005282221</v>
      </c>
      <c r="AH318" s="22">
        <v>12.339604058199354</v>
      </c>
      <c r="AI318" s="22">
        <v>23.002393285</v>
      </c>
      <c r="AJ318" s="22">
        <v>9.7478959792430544</v>
      </c>
      <c r="AK318" s="22">
        <v>7.1109544017260733</v>
      </c>
      <c r="AL318" s="22">
        <v>12.067277210367591</v>
      </c>
      <c r="AM318" s="22">
        <v>23.066430039</v>
      </c>
      <c r="AN318" s="22">
        <v>9.5914736058837846</v>
      </c>
      <c r="AO318" s="22">
        <v>6.9968464581517802</v>
      </c>
      <c r="AP318" s="22">
        <v>11.798939031874797</v>
      </c>
      <c r="AQ318" s="22">
        <v>23.140020472</v>
      </c>
      <c r="AR318" s="22">
        <v>9.3730351988252743</v>
      </c>
      <c r="AS318" s="22">
        <v>6.8374986814124386</v>
      </c>
      <c r="AT318" s="22">
        <v>11.484921448498538</v>
      </c>
      <c r="AU318" s="22">
        <v>23.454246222000002</v>
      </c>
      <c r="AV318" s="22">
        <v>9.1804796545446639</v>
      </c>
      <c r="AW318" s="22">
        <v>6.6970320927152862</v>
      </c>
      <c r="AX318" s="22">
        <v>10.373785090325216</v>
      </c>
      <c r="AY318" s="22">
        <v>23.718869154</v>
      </c>
      <c r="AZ318" s="22">
        <v>8.9408895529946957</v>
      </c>
      <c r="BA318" s="22">
        <v>6.5222544493290009</v>
      </c>
      <c r="BB318" s="22">
        <v>9.8284400620088714</v>
      </c>
      <c r="BC318" s="22">
        <v>23.896905527000001</v>
      </c>
      <c r="BD318" s="22">
        <v>8.8098391964374212</v>
      </c>
      <c r="BE318" s="22">
        <v>6.4266550387697308</v>
      </c>
      <c r="BF318" s="22">
        <v>9.7309476737527394</v>
      </c>
      <c r="BG318" s="22">
        <v>24.042997408000002</v>
      </c>
      <c r="BH318" s="22">
        <v>8.7054964017171343</v>
      </c>
      <c r="BI318" s="22">
        <v>6.3505384227343757</v>
      </c>
      <c r="BJ318" s="22">
        <v>9.7822951679436354</v>
      </c>
      <c r="BK318" s="25">
        <v>22.722726316999999</v>
      </c>
      <c r="BL318" s="25">
        <v>11.090626246509769</v>
      </c>
      <c r="BM318" s="25">
        <v>8.090457437528114</v>
      </c>
      <c r="BN318" s="25">
        <v>14.299362100067958</v>
      </c>
      <c r="BO318" s="25">
        <v>22.715157321</v>
      </c>
      <c r="BP318" s="25">
        <v>11.036163068830838</v>
      </c>
      <c r="BQ318" s="25">
        <v>8.0507273076752028</v>
      </c>
      <c r="BR318" s="25">
        <v>13.920668844218349</v>
      </c>
      <c r="BS318" s="25">
        <v>22.729304378999998</v>
      </c>
      <c r="BT318" s="25">
        <v>10.972097972497796</v>
      </c>
      <c r="BU318" s="25">
        <v>8.0039927118468821</v>
      </c>
      <c r="BV318" s="25">
        <v>13.768925617262063</v>
      </c>
      <c r="BW318" s="25">
        <v>22.755394268</v>
      </c>
      <c r="BX318" s="25">
        <v>10.947351998553316</v>
      </c>
      <c r="BY318" s="25">
        <v>7.9859408683803323</v>
      </c>
      <c r="BZ318" s="25">
        <v>13.635967320717477</v>
      </c>
      <c r="CA318" s="25">
        <v>22.782546364000002</v>
      </c>
      <c r="CB318" s="25">
        <v>10.883123309030406</v>
      </c>
      <c r="CC318" s="25">
        <v>7.9390869335976291</v>
      </c>
      <c r="CD318" s="25">
        <v>13.512247713199585</v>
      </c>
      <c r="CE318" s="25">
        <v>22.814824235</v>
      </c>
      <c r="CF318" s="25">
        <v>10.816964887594393</v>
      </c>
      <c r="CG318" s="25">
        <v>7.890825286251018</v>
      </c>
      <c r="CH318" s="25">
        <v>13.359672572610469</v>
      </c>
      <c r="CI318" s="25">
        <v>22.855408314999998</v>
      </c>
      <c r="CJ318" s="25">
        <v>10.733301994842828</v>
      </c>
      <c r="CK318" s="25">
        <v>7.8297943707858044</v>
      </c>
      <c r="CL318" s="25">
        <v>13.167943750604028</v>
      </c>
      <c r="CM318" s="25">
        <v>22.902814269</v>
      </c>
      <c r="CN318" s="25">
        <v>10.664065350528128</v>
      </c>
      <c r="CO318" s="25">
        <v>7.7792872027057669</v>
      </c>
      <c r="CP318" s="25">
        <v>12.957383227956473</v>
      </c>
      <c r="CQ318" s="25">
        <v>22.956921477999998</v>
      </c>
      <c r="CR318" s="25">
        <v>10.571842193719139</v>
      </c>
      <c r="CS318" s="25">
        <v>7.7120116937909824</v>
      </c>
      <c r="CT318" s="25">
        <v>12.735140381255373</v>
      </c>
      <c r="CU318" s="25">
        <v>23.008913614000001</v>
      </c>
      <c r="CV318" s="25">
        <v>10.465550022581754</v>
      </c>
      <c r="CW318" s="25">
        <v>7.6344730347995569</v>
      </c>
      <c r="CX318" s="25">
        <v>12.494120276932762</v>
      </c>
      <c r="CY318" s="25">
        <v>23.156327242</v>
      </c>
      <c r="CZ318" s="25">
        <v>10.226907622207063</v>
      </c>
      <c r="DA318" s="25">
        <v>7.4603867262262629</v>
      </c>
      <c r="DB318" s="25">
        <v>11.706774981582139</v>
      </c>
      <c r="DC318" s="25">
        <v>23.277345230000002</v>
      </c>
      <c r="DD318" s="25">
        <v>9.907910917879919</v>
      </c>
      <c r="DE318" s="25">
        <v>7.2276830716528622</v>
      </c>
      <c r="DF318" s="25">
        <v>11.210804601523105</v>
      </c>
      <c r="DG318" s="25">
        <v>23.377248192</v>
      </c>
      <c r="DH318" s="25">
        <v>9.7900002916255939</v>
      </c>
      <c r="DI318" s="25">
        <v>7.1416689114116307</v>
      </c>
      <c r="DJ318" s="25">
        <v>10.966483542468286</v>
      </c>
      <c r="DK318" s="25">
        <v>23.457821271</v>
      </c>
      <c r="DL318" s="25">
        <v>9.5948469706627701</v>
      </c>
      <c r="DM318" s="25">
        <v>6.9993072807923618</v>
      </c>
      <c r="DN318" s="25">
        <v>10.805948188491168</v>
      </c>
      <c r="DO318" s="27">
        <v>22.722970152999999</v>
      </c>
      <c r="DP318" s="27">
        <v>11.090626246509764</v>
      </c>
      <c r="DQ318" s="27">
        <v>8.0904574375281104</v>
      </c>
      <c r="DR318" s="27">
        <v>14.299362100067958</v>
      </c>
      <c r="DS318" s="27">
        <v>22.713460023</v>
      </c>
      <c r="DT318" s="27">
        <v>10.972529311717743</v>
      </c>
      <c r="DU318" s="27">
        <v>8.0043073678025092</v>
      </c>
      <c r="DV318" s="27">
        <v>13.550812436821293</v>
      </c>
      <c r="DW318" s="27">
        <v>22.734744768999999</v>
      </c>
      <c r="DX318" s="27">
        <v>10.825559192144508</v>
      </c>
      <c r="DY318" s="27">
        <v>7.8970947117660781</v>
      </c>
      <c r="DZ318" s="27">
        <v>13.333463100537372</v>
      </c>
      <c r="EA318" s="27">
        <v>22.778714366999999</v>
      </c>
      <c r="EB318" s="27">
        <v>10.64597652990904</v>
      </c>
      <c r="EC318" s="27">
        <v>7.7660916599058396</v>
      </c>
      <c r="ED318" s="27">
        <v>13.100357597264686</v>
      </c>
      <c r="EE318" s="27">
        <v>22.830901048000001</v>
      </c>
      <c r="EF318" s="27">
        <v>10.361428088726189</v>
      </c>
      <c r="EG318" s="27">
        <v>7.5585175336900807</v>
      </c>
      <c r="EH318" s="27">
        <v>12.852934817550464</v>
      </c>
      <c r="EI318" s="27">
        <v>22.887920097999999</v>
      </c>
      <c r="EJ318" s="27">
        <v>10.136168502231715</v>
      </c>
      <c r="EK318" s="27">
        <v>7.3941938015201103</v>
      </c>
      <c r="EL318" s="27">
        <v>12.601071153361376</v>
      </c>
      <c r="EM318" s="27">
        <v>22.943202036999999</v>
      </c>
      <c r="EN318" s="27">
        <v>9.8959648390627688</v>
      </c>
      <c r="EO318" s="27">
        <v>7.2189685734750952</v>
      </c>
      <c r="EP318" s="27">
        <v>12.339127403194917</v>
      </c>
      <c r="EQ318" s="27">
        <v>23.003282955</v>
      </c>
      <c r="ER318" s="27">
        <v>9.757371548885466</v>
      </c>
      <c r="ES318" s="27">
        <v>7.1178666978565461</v>
      </c>
      <c r="ET318" s="27">
        <v>12.06671800004748</v>
      </c>
      <c r="EU318" s="27">
        <v>23.067438212999999</v>
      </c>
      <c r="EV318" s="27">
        <v>9.6007659053438399</v>
      </c>
      <c r="EW318" s="27">
        <v>7.0036250612358044</v>
      </c>
      <c r="EX318" s="27">
        <v>11.798305587245252</v>
      </c>
      <c r="EY318" s="27">
        <v>23.135701488999999</v>
      </c>
      <c r="EZ318" s="27">
        <v>9.3760738999563031</v>
      </c>
      <c r="FA318" s="27">
        <v>6.8397153715811925</v>
      </c>
      <c r="FB318" s="27">
        <v>11.511298626554572</v>
      </c>
      <c r="FC318" s="27">
        <v>23.417470229999999</v>
      </c>
      <c r="FD318" s="27">
        <v>9.203228759331429</v>
      </c>
      <c r="FE318" s="27">
        <v>6.7136272479327035</v>
      </c>
      <c r="FF318" s="27">
        <v>10.492858934927103</v>
      </c>
      <c r="FG318" s="27">
        <v>23.632882924</v>
      </c>
      <c r="FH318" s="27">
        <v>8.9736021370259174</v>
      </c>
      <c r="FI318" s="27">
        <v>6.5461178239386584</v>
      </c>
      <c r="FJ318" s="27">
        <v>9.9923954882809021</v>
      </c>
      <c r="FK318" s="27">
        <v>23.788152365999998</v>
      </c>
      <c r="FL318" s="27">
        <v>8.8445308545956127</v>
      </c>
      <c r="FM318" s="27">
        <v>6.4519621204013422</v>
      </c>
      <c r="FN318" s="27">
        <v>9.8935296767798793</v>
      </c>
      <c r="FO318" s="27">
        <v>23.899118991999998</v>
      </c>
      <c r="FP318" s="27">
        <v>8.7424129973201197</v>
      </c>
      <c r="FQ318" s="27">
        <v>6.3774685652552616</v>
      </c>
      <c r="FR318" s="27">
        <v>9.9432946161989531</v>
      </c>
      <c r="FS318" s="28">
        <v>22.723478463999999</v>
      </c>
      <c r="FT318" s="28">
        <v>11.090626246509764</v>
      </c>
      <c r="FU318" s="28">
        <v>8.0904574375281104</v>
      </c>
      <c r="FV318" s="28">
        <v>14.299362100067958</v>
      </c>
      <c r="FW318" s="28">
        <v>22.710530458000001</v>
      </c>
      <c r="FX318" s="28">
        <v>10.917175061441801</v>
      </c>
      <c r="FY318" s="28">
        <v>7.963927212896043</v>
      </c>
      <c r="FZ318" s="28">
        <v>13.553510369173177</v>
      </c>
      <c r="GA318" s="28">
        <v>22.734442479999998</v>
      </c>
      <c r="GB318" s="28">
        <v>10.663797938275833</v>
      </c>
      <c r="GC318" s="28">
        <v>7.7790921291907651</v>
      </c>
      <c r="GD318" s="28">
        <v>13.346725702065708</v>
      </c>
      <c r="GE318" s="28">
        <v>22.788527940000002</v>
      </c>
      <c r="GF318" s="28">
        <v>10.36772965137661</v>
      </c>
      <c r="GG318" s="28">
        <v>7.5631144359100251</v>
      </c>
      <c r="GH318" s="28">
        <v>13.121289674260225</v>
      </c>
      <c r="GI318" s="28">
        <v>22.857901717000001</v>
      </c>
      <c r="GJ318" s="28">
        <v>10.071638032329819</v>
      </c>
      <c r="GK318" s="28">
        <v>7.347119722152474</v>
      </c>
      <c r="GL318" s="28">
        <v>12.898334093666014</v>
      </c>
      <c r="GM318" s="28">
        <v>22.929152597000002</v>
      </c>
      <c r="GN318" s="28">
        <v>9.7690967410606788</v>
      </c>
      <c r="GO318" s="28">
        <v>7.126420062304315</v>
      </c>
      <c r="GP318" s="28">
        <v>12.668875694792959</v>
      </c>
      <c r="GQ318" s="28">
        <v>23.010327</v>
      </c>
      <c r="GR318" s="28">
        <v>9.4814480262718703</v>
      </c>
      <c r="GS318" s="28">
        <v>6.916584329656585</v>
      </c>
      <c r="GT318" s="28">
        <v>12.429362937893607</v>
      </c>
      <c r="GU318" s="28">
        <v>23.103802246000001</v>
      </c>
      <c r="GV318" s="28">
        <v>9.3811931213086872</v>
      </c>
      <c r="GW318" s="28">
        <v>6.8434497722853713</v>
      </c>
      <c r="GX318" s="28">
        <v>12.183667527610154</v>
      </c>
      <c r="GY318" s="28">
        <v>23.207116098</v>
      </c>
      <c r="GZ318" s="28">
        <v>9.2790416460641065</v>
      </c>
      <c r="HA318" s="28">
        <v>6.7689316932988879</v>
      </c>
      <c r="HB318" s="28">
        <v>11.964143711984111</v>
      </c>
      <c r="HC318" s="28">
        <v>23.327726665</v>
      </c>
      <c r="HD318" s="28">
        <v>9.1573678296276348</v>
      </c>
      <c r="HE318" s="28">
        <v>6.680172338212814</v>
      </c>
      <c r="HF318" s="28">
        <v>11.731797169924878</v>
      </c>
      <c r="HG318" s="28">
        <v>23.799562636000001</v>
      </c>
      <c r="HH318" s="28">
        <v>8.4328546499839661</v>
      </c>
      <c r="HI318" s="28">
        <v>6.1516500607012148</v>
      </c>
      <c r="HJ318" s="28">
        <v>10.372539095230142</v>
      </c>
      <c r="HK318" s="28">
        <v>24.230783256999999</v>
      </c>
      <c r="HL318" s="28">
        <v>7.5801646510584568</v>
      </c>
      <c r="HM318" s="28">
        <v>5.5296245780659365</v>
      </c>
      <c r="HN318" s="28">
        <v>7.959377238072566</v>
      </c>
      <c r="HO318" s="28">
        <v>24.459704010999999</v>
      </c>
      <c r="HP318" s="28">
        <v>6.9992975045384549</v>
      </c>
      <c r="HQ318" s="28">
        <v>5.1058900818054198</v>
      </c>
      <c r="HR318" s="28">
        <v>6.1072410488328455</v>
      </c>
      <c r="HS318" s="28">
        <v>24.566650973000002</v>
      </c>
      <c r="HT318" s="28">
        <v>6.5564733425603032</v>
      </c>
      <c r="HU318" s="28">
        <v>4.7828560208640232</v>
      </c>
      <c r="HV318" s="28">
        <v>4.7988145540563991</v>
      </c>
      <c r="HW318" s="29">
        <v>22.723478463999999</v>
      </c>
      <c r="HX318" s="29">
        <v>11.090626246509769</v>
      </c>
      <c r="HY318" s="29">
        <v>8.090457437528114</v>
      </c>
      <c r="HZ318" s="29">
        <v>14.299362100067958</v>
      </c>
      <c r="IA318" s="29">
        <v>22.703838307000002</v>
      </c>
      <c r="IB318" s="29">
        <v>10.946087488391511</v>
      </c>
      <c r="IC318" s="29">
        <v>7.985018425822445</v>
      </c>
      <c r="ID318" s="29">
        <v>13.573944077999855</v>
      </c>
      <c r="IE318" s="29">
        <v>22.74391378</v>
      </c>
      <c r="IF318" s="29">
        <v>10.35336839810109</v>
      </c>
      <c r="IG318" s="29">
        <v>7.5526381015901549</v>
      </c>
      <c r="IH318" s="29">
        <v>13.287480508610621</v>
      </c>
      <c r="II318" s="29">
        <v>22.801309821</v>
      </c>
      <c r="IJ318" s="29">
        <v>9.9776544370585114</v>
      </c>
      <c r="IK318" s="29">
        <v>7.2785599978891433</v>
      </c>
      <c r="IL318" s="29">
        <v>13.050420485151861</v>
      </c>
      <c r="IM318" s="29">
        <v>22.860834009000001</v>
      </c>
      <c r="IN318" s="29">
        <v>9.6724035379546809</v>
      </c>
      <c r="IO318" s="29">
        <v>7.0558837168501052</v>
      </c>
      <c r="IP318" s="29">
        <v>12.838946589205415</v>
      </c>
      <c r="IQ318" s="29">
        <v>22.927363550999999</v>
      </c>
      <c r="IR318" s="29">
        <v>9.3537505003642032</v>
      </c>
      <c r="IS318" s="29">
        <v>6.8234307623764012</v>
      </c>
      <c r="IT318" s="29">
        <v>12.636457881206361</v>
      </c>
      <c r="IU318" s="29">
        <v>23.006409357999999</v>
      </c>
      <c r="IV318" s="29">
        <v>9.0996707956914236</v>
      </c>
      <c r="IW318" s="29">
        <v>6.6380831552435993</v>
      </c>
      <c r="IX318" s="29">
        <v>12.420053392883354</v>
      </c>
      <c r="IY318" s="29">
        <v>23.094846937</v>
      </c>
      <c r="IZ318" s="29">
        <v>9.0228973098015715</v>
      </c>
      <c r="JA318" s="29">
        <v>6.5820779661662021</v>
      </c>
      <c r="JB318" s="29">
        <v>12.207662036459272</v>
      </c>
      <c r="JC318" s="29">
        <v>23.195380724</v>
      </c>
      <c r="JD318" s="29">
        <v>8.9277868671183409</v>
      </c>
      <c r="JE318" s="29">
        <v>6.5126962224044123</v>
      </c>
      <c r="JF318" s="29">
        <v>11.96181905323186</v>
      </c>
      <c r="JG318" s="29">
        <v>23.326212228999999</v>
      </c>
      <c r="JH318" s="29">
        <v>8.7842697966873917</v>
      </c>
      <c r="JI318" s="29">
        <v>6.408002517642184</v>
      </c>
      <c r="JJ318" s="29">
        <v>11.349629057905695</v>
      </c>
      <c r="JK318" s="29">
        <v>23.821489583999998</v>
      </c>
      <c r="JL318" s="29">
        <v>8.0054065552338436</v>
      </c>
      <c r="JM318" s="29">
        <v>5.839832626729291</v>
      </c>
      <c r="JN318" s="29">
        <v>8.5091091285086726</v>
      </c>
      <c r="JO318" s="29">
        <v>24.154776882</v>
      </c>
      <c r="JP318" s="29">
        <v>7.3387653558018577</v>
      </c>
      <c r="JQ318" s="29">
        <v>5.3535271530591739</v>
      </c>
      <c r="JR318" s="29">
        <v>6.3255280111846908</v>
      </c>
      <c r="JS318" s="29">
        <v>24.253080153999999</v>
      </c>
      <c r="JT318" s="29">
        <v>6.9413422008279957</v>
      </c>
      <c r="JU318" s="29">
        <v>5.063612494631653</v>
      </c>
      <c r="JV318" s="29">
        <v>5.0703471178462376</v>
      </c>
      <c r="JW318" s="29">
        <v>24.202144687000001</v>
      </c>
      <c r="JX318" s="29">
        <v>6.8831527465317413</v>
      </c>
      <c r="JY318" s="29">
        <v>5.021164097865511</v>
      </c>
      <c r="JZ318" s="29">
        <v>5.3870265950544951</v>
      </c>
    </row>
    <row r="319" spans="1:286" ht="15" thickBot="1" x14ac:dyDescent="0.4">
      <c r="A319" s="2"/>
      <c r="B319" s="74" t="s">
        <v>778</v>
      </c>
      <c r="C319" s="74" t="s">
        <v>490</v>
      </c>
      <c r="D319" s="74" t="s">
        <v>851</v>
      </c>
      <c r="E319" s="87">
        <v>392582</v>
      </c>
      <c r="F319" s="84">
        <v>405316</v>
      </c>
      <c r="G319" s="22">
        <v>29.764145527</v>
      </c>
      <c r="H319" s="22">
        <v>11.996888711607498</v>
      </c>
      <c r="I319" s="22">
        <v>8.7515632883730916</v>
      </c>
      <c r="J319" s="22">
        <v>19.471659878913833</v>
      </c>
      <c r="K319" s="22">
        <v>29.76914901</v>
      </c>
      <c r="L319" s="22">
        <v>11.891892180045392</v>
      </c>
      <c r="M319" s="22">
        <v>8.6749697804132833</v>
      </c>
      <c r="N319" s="22">
        <v>19.514964348341877</v>
      </c>
      <c r="O319" s="22">
        <v>29.803304665999999</v>
      </c>
      <c r="P319" s="22">
        <v>10.676092610675342</v>
      </c>
      <c r="Q319" s="22">
        <v>7.7880609215335683</v>
      </c>
      <c r="R319" s="22">
        <v>19.355070501492271</v>
      </c>
      <c r="S319" s="22">
        <v>29.850832214</v>
      </c>
      <c r="T319" s="22">
        <v>9.4473179837357701</v>
      </c>
      <c r="U319" s="22">
        <v>6.8916869388021924</v>
      </c>
      <c r="V319" s="22">
        <v>19.25148092676146</v>
      </c>
      <c r="W319" s="22">
        <v>29.891919299000001</v>
      </c>
      <c r="X319" s="22">
        <v>8.1510644668694194</v>
      </c>
      <c r="Y319" s="22">
        <v>5.946088045344422</v>
      </c>
      <c r="Z319" s="22">
        <v>19.084756379901883</v>
      </c>
      <c r="AA319" s="22">
        <v>29.931748516999999</v>
      </c>
      <c r="AB319" s="22">
        <v>6.9605409836737744</v>
      </c>
      <c r="AC319" s="22">
        <v>5.0776177394224966</v>
      </c>
      <c r="AD319" s="22">
        <v>18.937659320410749</v>
      </c>
      <c r="AE319" s="22">
        <v>29.973141013999999</v>
      </c>
      <c r="AF319" s="22">
        <v>5.8445439579617666</v>
      </c>
      <c r="AG319" s="22">
        <v>4.2635134466398972</v>
      </c>
      <c r="AH319" s="22">
        <v>18.873284278339156</v>
      </c>
      <c r="AI319" s="22">
        <v>30.017430998000002</v>
      </c>
      <c r="AJ319" s="22">
        <v>5.7904828701205098</v>
      </c>
      <c r="AK319" s="22">
        <v>4.2240766357254724</v>
      </c>
      <c r="AL319" s="22">
        <v>18.750077023510567</v>
      </c>
      <c r="AM319" s="22">
        <v>30.064233078000001</v>
      </c>
      <c r="AN319" s="22">
        <v>5.6979096175147079</v>
      </c>
      <c r="AO319" s="22">
        <v>4.1565457368011245</v>
      </c>
      <c r="AP319" s="22">
        <v>18.577509812900011</v>
      </c>
      <c r="AQ319" s="22">
        <v>30.117600223</v>
      </c>
      <c r="AR319" s="22">
        <v>5.6297137457971056</v>
      </c>
      <c r="AS319" s="22">
        <v>4.1067977978405068</v>
      </c>
      <c r="AT319" s="22">
        <v>18.386964399113566</v>
      </c>
      <c r="AU319" s="22">
        <v>30.272175577999999</v>
      </c>
      <c r="AV319" s="22">
        <v>5.5217799017370854</v>
      </c>
      <c r="AW319" s="22">
        <v>4.0280615613082196</v>
      </c>
      <c r="AX319" s="22">
        <v>17.674895422125616</v>
      </c>
      <c r="AY319" s="22">
        <v>30.418398493000002</v>
      </c>
      <c r="AZ319" s="22">
        <v>7.0837528175992182</v>
      </c>
      <c r="BA319" s="22">
        <v>5.1674990568537176</v>
      </c>
      <c r="BB319" s="22">
        <v>17.126514860674895</v>
      </c>
      <c r="BC319" s="22">
        <v>30.516428583</v>
      </c>
      <c r="BD319" s="22">
        <v>9.6216800255129638</v>
      </c>
      <c r="BE319" s="22">
        <v>7.018881620722234</v>
      </c>
      <c r="BF319" s="22">
        <v>16.787021835896336</v>
      </c>
      <c r="BG319" s="22">
        <v>30.589494271</v>
      </c>
      <c r="BH319" s="22">
        <v>10.269487941813352</v>
      </c>
      <c r="BI319" s="22">
        <v>7.491448476554333</v>
      </c>
      <c r="BJ319" s="22">
        <v>16.726051751776417</v>
      </c>
      <c r="BK319" s="25">
        <v>29.764097267</v>
      </c>
      <c r="BL319" s="25">
        <v>11.996888711607498</v>
      </c>
      <c r="BM319" s="25">
        <v>8.7515632883730916</v>
      </c>
      <c r="BN319" s="25">
        <v>19.471659878913833</v>
      </c>
      <c r="BO319" s="25">
        <v>29.765876600999999</v>
      </c>
      <c r="BP319" s="25">
        <v>11.917016447073427</v>
      </c>
      <c r="BQ319" s="25">
        <v>8.6932975834174986</v>
      </c>
      <c r="BR319" s="25">
        <v>19.587731468865925</v>
      </c>
      <c r="BS319" s="25">
        <v>29.790208583999998</v>
      </c>
      <c r="BT319" s="25">
        <v>10.35783213195687</v>
      </c>
      <c r="BU319" s="25">
        <v>7.5558943332915902</v>
      </c>
      <c r="BV319" s="25">
        <v>19.526873513037465</v>
      </c>
      <c r="BW319" s="25">
        <v>29.827001384999999</v>
      </c>
      <c r="BX319" s="25">
        <v>8.8809981238332494</v>
      </c>
      <c r="BY319" s="25">
        <v>6.4785644855944549</v>
      </c>
      <c r="BZ319" s="25">
        <v>19.538077849605756</v>
      </c>
      <c r="CA319" s="25">
        <v>29.860448420000001</v>
      </c>
      <c r="CB319" s="25">
        <v>7.3656189912761656</v>
      </c>
      <c r="CC319" s="25">
        <v>5.3731165062678032</v>
      </c>
      <c r="CD319" s="25">
        <v>19.488456570047848</v>
      </c>
      <c r="CE319" s="25">
        <v>29.899804817</v>
      </c>
      <c r="CF319" s="25">
        <v>5.9754503880805139</v>
      </c>
      <c r="CG319" s="25">
        <v>4.3590078648660784</v>
      </c>
      <c r="CH319" s="25">
        <v>19.441036151511273</v>
      </c>
      <c r="CI319" s="25">
        <v>28.68424659676165</v>
      </c>
      <c r="CJ319" s="25">
        <v>4.6528662628795745</v>
      </c>
      <c r="CK319" s="25">
        <v>3.394201159216256</v>
      </c>
      <c r="CL319" s="25">
        <v>19.3533493307024</v>
      </c>
      <c r="CM319" s="25">
        <v>28.367834077635635</v>
      </c>
      <c r="CN319" s="25">
        <v>4.6015410474716028</v>
      </c>
      <c r="CO319" s="25">
        <v>3.3567601291517151</v>
      </c>
      <c r="CP319" s="25">
        <v>19.15158990507576</v>
      </c>
      <c r="CQ319" s="25">
        <v>27.942345400410002</v>
      </c>
      <c r="CR319" s="25">
        <v>4.5325226089073523</v>
      </c>
      <c r="CS319" s="25">
        <v>3.3064121391286587</v>
      </c>
      <c r="CT319" s="25">
        <v>18.909813040137152</v>
      </c>
      <c r="CU319" s="25">
        <v>27.624466311091098</v>
      </c>
      <c r="CV319" s="25">
        <v>4.480959501423337</v>
      </c>
      <c r="CW319" s="25">
        <v>3.268797570106698</v>
      </c>
      <c r="CX319" s="25">
        <v>18.636433645773785</v>
      </c>
      <c r="CY319" s="25">
        <v>28.090102347348349</v>
      </c>
      <c r="CZ319" s="25">
        <v>4.556490235569477</v>
      </c>
      <c r="DA319" s="25">
        <v>3.323896189089274</v>
      </c>
      <c r="DB319" s="25">
        <v>18.370095949684778</v>
      </c>
      <c r="DC319" s="25">
        <v>30.207684078</v>
      </c>
      <c r="DD319" s="25">
        <v>5.6186882673063172</v>
      </c>
      <c r="DE319" s="25">
        <v>4.0987548647837579</v>
      </c>
      <c r="DF319" s="25">
        <v>18.003239390491672</v>
      </c>
      <c r="DG319" s="25">
        <v>30.263060384999999</v>
      </c>
      <c r="DH319" s="25">
        <v>7.9785016684285948</v>
      </c>
      <c r="DI319" s="25">
        <v>5.820205886388286</v>
      </c>
      <c r="DJ319" s="25">
        <v>17.700196397430435</v>
      </c>
      <c r="DK319" s="25">
        <v>30.300149484999999</v>
      </c>
      <c r="DL319" s="25">
        <v>9.1095463277858713</v>
      </c>
      <c r="DM319" s="25">
        <v>6.6452872184143521</v>
      </c>
      <c r="DN319" s="25">
        <v>17.502224044683956</v>
      </c>
      <c r="DO319" s="27">
        <v>29.764145527</v>
      </c>
      <c r="DP319" s="27">
        <v>11.996888711607498</v>
      </c>
      <c r="DQ319" s="27">
        <v>8.7515632883730916</v>
      </c>
      <c r="DR319" s="27">
        <v>19.471659878913833</v>
      </c>
      <c r="DS319" s="27">
        <v>29.769108608</v>
      </c>
      <c r="DT319" s="27">
        <v>11.894817932807907</v>
      </c>
      <c r="DU319" s="27">
        <v>8.6771040763197309</v>
      </c>
      <c r="DV319" s="27">
        <v>19.515002496870331</v>
      </c>
      <c r="DW319" s="27">
        <v>29.803208830999999</v>
      </c>
      <c r="DX319" s="27">
        <v>10.676933665605672</v>
      </c>
      <c r="DY319" s="27">
        <v>7.7886744593956525</v>
      </c>
      <c r="DZ319" s="27">
        <v>19.355146904284801</v>
      </c>
      <c r="EA319" s="27">
        <v>29.850689725999999</v>
      </c>
      <c r="EB319" s="27">
        <v>9.4494443306198637</v>
      </c>
      <c r="EC319" s="27">
        <v>6.8932380792500636</v>
      </c>
      <c r="ED319" s="27">
        <v>19.251593686212964</v>
      </c>
      <c r="EE319" s="27">
        <v>29.891731400000001</v>
      </c>
      <c r="EF319" s="27">
        <v>8.1694162330517575</v>
      </c>
      <c r="EG319" s="27">
        <v>5.9594754032718793</v>
      </c>
      <c r="EH319" s="27">
        <v>19.084905705480587</v>
      </c>
      <c r="EI319" s="27">
        <v>29.931804698000001</v>
      </c>
      <c r="EJ319" s="27">
        <v>6.9608198384121787</v>
      </c>
      <c r="EK319" s="27">
        <v>5.0778211600718057</v>
      </c>
      <c r="EL319" s="27">
        <v>18.937614562699427</v>
      </c>
      <c r="EM319" s="27">
        <v>29.973736994999999</v>
      </c>
      <c r="EN319" s="27">
        <v>5.8473126235949895</v>
      </c>
      <c r="EO319" s="27">
        <v>4.2655331496725717</v>
      </c>
      <c r="EP319" s="27">
        <v>18.872812766855567</v>
      </c>
      <c r="EQ319" s="27">
        <v>30.018130024000001</v>
      </c>
      <c r="ER319" s="27">
        <v>5.7917043364268981</v>
      </c>
      <c r="ES319" s="27">
        <v>4.2249676783901124</v>
      </c>
      <c r="ET319" s="27">
        <v>18.749524265116207</v>
      </c>
      <c r="EU319" s="27">
        <v>30.065025214999999</v>
      </c>
      <c r="EV319" s="27">
        <v>5.7026782110877772</v>
      </c>
      <c r="EW319" s="27">
        <v>4.16002435942191</v>
      </c>
      <c r="EX319" s="27">
        <v>18.576880915666621</v>
      </c>
      <c r="EY319" s="27">
        <v>30.116674453000002</v>
      </c>
      <c r="EZ319" s="27">
        <v>5.6315637033801655</v>
      </c>
      <c r="FA319" s="27">
        <v>4.1081473161413049</v>
      </c>
      <c r="FB319" s="27">
        <v>18.393625649931945</v>
      </c>
      <c r="FC319" s="27">
        <v>30.256253544</v>
      </c>
      <c r="FD319" s="27">
        <v>5.5374492380387412</v>
      </c>
      <c r="FE319" s="27">
        <v>4.0394921239838624</v>
      </c>
      <c r="FF319" s="27">
        <v>17.713477766350348</v>
      </c>
      <c r="FG319" s="27">
        <v>30.370161667000001</v>
      </c>
      <c r="FH319" s="27">
        <v>7.1084973425701348</v>
      </c>
      <c r="FI319" s="27">
        <v>5.1855498433142264</v>
      </c>
      <c r="FJ319" s="27">
        <v>17.197248539593133</v>
      </c>
      <c r="FK319" s="27">
        <v>30.452774623</v>
      </c>
      <c r="FL319" s="27">
        <v>9.6487420528661811</v>
      </c>
      <c r="FM319" s="27">
        <v>7.038622992905192</v>
      </c>
      <c r="FN319" s="27">
        <v>16.868731662001011</v>
      </c>
      <c r="FO319" s="27">
        <v>30.498337398</v>
      </c>
      <c r="FP319" s="27">
        <v>10.310437716647087</v>
      </c>
      <c r="FQ319" s="27">
        <v>7.5213207671720932</v>
      </c>
      <c r="FR319" s="27">
        <v>16.825305353914487</v>
      </c>
      <c r="FS319" s="28">
        <v>29.764174021999999</v>
      </c>
      <c r="FT319" s="28">
        <v>11.996888711607498</v>
      </c>
      <c r="FU319" s="28">
        <v>8.7515632883730916</v>
      </c>
      <c r="FV319" s="28">
        <v>19.471659878913833</v>
      </c>
      <c r="FW319" s="28">
        <v>29.764958469</v>
      </c>
      <c r="FX319" s="28">
        <v>11.877469418634357</v>
      </c>
      <c r="FY319" s="28">
        <v>8.6644485767649027</v>
      </c>
      <c r="FZ319" s="28">
        <v>19.512231480595442</v>
      </c>
      <c r="GA319" s="28">
        <v>29.795405766999998</v>
      </c>
      <c r="GB319" s="28">
        <v>10.616925440875693</v>
      </c>
      <c r="GC319" s="28">
        <v>7.74489929491995</v>
      </c>
      <c r="GD319" s="28">
        <v>19.358187069113342</v>
      </c>
      <c r="GE319" s="28">
        <v>29.840766875</v>
      </c>
      <c r="GF319" s="28">
        <v>9.3186573744254311</v>
      </c>
      <c r="GG319" s="28">
        <v>6.7978308155882932</v>
      </c>
      <c r="GH319" s="28">
        <v>19.260023784553891</v>
      </c>
      <c r="GI319" s="28">
        <v>29.881528615000001</v>
      </c>
      <c r="GJ319" s="28">
        <v>8.0091844284296752</v>
      </c>
      <c r="GK319" s="28">
        <v>5.8425885326281914</v>
      </c>
      <c r="GL319" s="28">
        <v>19.093477734541704</v>
      </c>
      <c r="GM319" s="28">
        <v>29.925120693</v>
      </c>
      <c r="GN319" s="28">
        <v>6.7428839065211958</v>
      </c>
      <c r="GO319" s="28">
        <v>4.918839931971462</v>
      </c>
      <c r="GP319" s="28">
        <v>18.932546883290417</v>
      </c>
      <c r="GQ319" s="28">
        <v>29.975958708</v>
      </c>
      <c r="GR319" s="28">
        <v>5.5286540936984192</v>
      </c>
      <c r="GS319" s="28">
        <v>4.0330761886380397</v>
      </c>
      <c r="GT319" s="28">
        <v>18.813288569058539</v>
      </c>
      <c r="GU319" s="28">
        <v>30.032095460000001</v>
      </c>
      <c r="GV319" s="28">
        <v>5.3519974524170344</v>
      </c>
      <c r="GW319" s="28">
        <v>3.9042076283262634</v>
      </c>
      <c r="GX319" s="28">
        <v>18.63227137738253</v>
      </c>
      <c r="GY319" s="28">
        <v>30.092032501999999</v>
      </c>
      <c r="GZ319" s="28">
        <v>5.2745475751682616</v>
      </c>
      <c r="HA319" s="28">
        <v>3.8477090211695963</v>
      </c>
      <c r="HB319" s="28">
        <v>18.417521004994377</v>
      </c>
      <c r="HC319" s="28">
        <v>30.158342812000001</v>
      </c>
      <c r="HD319" s="28">
        <v>5.2060224954989076</v>
      </c>
      <c r="HE319" s="28">
        <v>3.7977209295915757</v>
      </c>
      <c r="HF319" s="28">
        <v>18.233204658773527</v>
      </c>
      <c r="HG319" s="28">
        <v>30.230086615609594</v>
      </c>
      <c r="HH319" s="28">
        <v>4.9036166825304335</v>
      </c>
      <c r="HI319" s="28">
        <v>3.5771200992775549</v>
      </c>
      <c r="HJ319" s="28">
        <v>17.373965076174429</v>
      </c>
      <c r="HK319" s="28">
        <v>30.564932272</v>
      </c>
      <c r="HL319" s="28">
        <v>6.0502493560188988</v>
      </c>
      <c r="HM319" s="28">
        <v>4.413572670588116</v>
      </c>
      <c r="HN319" s="28">
        <v>15.880407395997587</v>
      </c>
      <c r="HO319" s="28">
        <v>30.657252474</v>
      </c>
      <c r="HP319" s="28">
        <v>8.3366081756450807</v>
      </c>
      <c r="HQ319" s="28">
        <v>6.0814395976630307</v>
      </c>
      <c r="HR319" s="28">
        <v>14.723417722972265</v>
      </c>
      <c r="HS319" s="28">
        <v>30.677172605999999</v>
      </c>
      <c r="HT319" s="28">
        <v>8.5805172927077695</v>
      </c>
      <c r="HU319" s="28">
        <v>6.2593679027343301</v>
      </c>
      <c r="HV319" s="28">
        <v>13.90797372153413</v>
      </c>
      <c r="HW319" s="29">
        <v>29.764174021999999</v>
      </c>
      <c r="HX319" s="29">
        <v>11.996888711607498</v>
      </c>
      <c r="HY319" s="29">
        <v>8.7515632883730916</v>
      </c>
      <c r="HZ319" s="29">
        <v>19.471659878913833</v>
      </c>
      <c r="IA319" s="29">
        <v>29.752070301</v>
      </c>
      <c r="IB319" s="29">
        <v>11.972483840552256</v>
      </c>
      <c r="IC319" s="29">
        <v>8.7337602747152339</v>
      </c>
      <c r="ID319" s="29">
        <v>19.533587138185613</v>
      </c>
      <c r="IE319" s="29">
        <v>29.774714402000001</v>
      </c>
      <c r="IF319" s="29">
        <v>11.802498924300302</v>
      </c>
      <c r="IG319" s="29">
        <v>8.6097586449253019</v>
      </c>
      <c r="IH319" s="29">
        <v>19.375115248223803</v>
      </c>
      <c r="II319" s="29">
        <v>29.809533795</v>
      </c>
      <c r="IJ319" s="29">
        <v>11.664769674341512</v>
      </c>
      <c r="IK319" s="29">
        <v>8.5092870746165534</v>
      </c>
      <c r="IL319" s="29">
        <v>19.276860584999721</v>
      </c>
      <c r="IM319" s="29">
        <v>29.840976531999999</v>
      </c>
      <c r="IN319" s="29">
        <v>11.520078460760532</v>
      </c>
      <c r="IO319" s="29">
        <v>8.4037368487733897</v>
      </c>
      <c r="IP319" s="29">
        <v>19.080834372501009</v>
      </c>
      <c r="IQ319" s="29">
        <v>29.873749755999999</v>
      </c>
      <c r="IR319" s="29">
        <v>11.278042012118838</v>
      </c>
      <c r="IS319" s="29">
        <v>8.2271746292429722</v>
      </c>
      <c r="IT319" s="29">
        <v>18.907712298692573</v>
      </c>
      <c r="IU319" s="29">
        <v>29.912206483999999</v>
      </c>
      <c r="IV319" s="29">
        <v>11.078626526344955</v>
      </c>
      <c r="IW319" s="29">
        <v>8.081703808734046</v>
      </c>
      <c r="IX319" s="29">
        <v>18.810802093319246</v>
      </c>
      <c r="IY319" s="29">
        <v>29.955151546</v>
      </c>
      <c r="IZ319" s="29">
        <v>10.980940957988983</v>
      </c>
      <c r="JA319" s="29">
        <v>8.0104435466461918</v>
      </c>
      <c r="JB319" s="29">
        <v>18.655822057048422</v>
      </c>
      <c r="JC319" s="29">
        <v>30.002013703999999</v>
      </c>
      <c r="JD319" s="29">
        <v>10.867378676199433</v>
      </c>
      <c r="JE319" s="29">
        <v>7.9276014431521649</v>
      </c>
      <c r="JF319" s="29">
        <v>18.464111609055756</v>
      </c>
      <c r="JG319" s="29">
        <v>30.059192269</v>
      </c>
      <c r="JH319" s="29">
        <v>10.687120981161838</v>
      </c>
      <c r="JI319" s="29">
        <v>7.7961059642609216</v>
      </c>
      <c r="JJ319" s="29">
        <v>18.093094365547017</v>
      </c>
      <c r="JK319" s="29">
        <v>30.287472468000001</v>
      </c>
      <c r="JL319" s="29">
        <v>9.8839509254140729</v>
      </c>
      <c r="JM319" s="29">
        <v>7.2102045907321459</v>
      </c>
      <c r="JN319" s="29">
        <v>16.412040589424812</v>
      </c>
      <c r="JO319" s="29">
        <v>30.444455863999998</v>
      </c>
      <c r="JP319" s="29">
        <v>9.2251747046397874</v>
      </c>
      <c r="JQ319" s="29">
        <v>6.7296365094926145</v>
      </c>
      <c r="JR319" s="29">
        <v>14.944934525340081</v>
      </c>
      <c r="JS319" s="29">
        <v>30.480555492000001</v>
      </c>
      <c r="JT319" s="29">
        <v>8.9336412388836184</v>
      </c>
      <c r="JU319" s="29">
        <v>6.516966905099661</v>
      </c>
      <c r="JV319" s="29">
        <v>14.13054313275695</v>
      </c>
      <c r="JW319" s="29">
        <v>30.440313680999999</v>
      </c>
      <c r="JX319" s="29">
        <v>8.9092991477566308</v>
      </c>
      <c r="JY319" s="29">
        <v>6.4992096885254114</v>
      </c>
      <c r="JZ319" s="29">
        <v>14.306040660862944</v>
      </c>
    </row>
    <row r="320" spans="1:286" ht="15" thickBot="1" x14ac:dyDescent="0.4">
      <c r="A320" s="2"/>
      <c r="B320" s="74" t="s">
        <v>779</v>
      </c>
      <c r="C320" s="74" t="s">
        <v>462</v>
      </c>
      <c r="D320" s="74" t="s">
        <v>855</v>
      </c>
      <c r="E320" s="87">
        <v>354932</v>
      </c>
      <c r="F320" s="84">
        <v>429640</v>
      </c>
      <c r="G320" s="22">
        <v>23.761284168</v>
      </c>
      <c r="H320" s="22">
        <v>13.19234144395692</v>
      </c>
      <c r="I320" s="22">
        <v>9.6236294129252009</v>
      </c>
      <c r="J320" s="22">
        <v>10.998632007044852</v>
      </c>
      <c r="K320" s="22">
        <v>23.744244971000001</v>
      </c>
      <c r="L320" s="22">
        <v>13.098253403647172</v>
      </c>
      <c r="M320" s="22">
        <v>9.5549934974604636</v>
      </c>
      <c r="N320" s="22">
        <v>11.059310796350214</v>
      </c>
      <c r="O320" s="22">
        <v>23.759645707000001</v>
      </c>
      <c r="P320" s="22">
        <v>12.993095405067207</v>
      </c>
      <c r="Q320" s="22">
        <v>9.4782822015591535</v>
      </c>
      <c r="R320" s="22">
        <v>10.972695695293528</v>
      </c>
      <c r="S320" s="22">
        <v>23.808829335999999</v>
      </c>
      <c r="T320" s="22">
        <v>12.773720668189155</v>
      </c>
      <c r="U320" s="22">
        <v>9.3182513852525126</v>
      </c>
      <c r="V320" s="22">
        <v>10.685810753028225</v>
      </c>
      <c r="W320" s="22">
        <v>23.862203194999999</v>
      </c>
      <c r="X320" s="22">
        <v>12.59712973482857</v>
      </c>
      <c r="Y320" s="22">
        <v>9.1894307579541401</v>
      </c>
      <c r="Z320" s="22">
        <v>10.715214537499353</v>
      </c>
      <c r="AA320" s="22">
        <v>23.920850095999999</v>
      </c>
      <c r="AB320" s="22">
        <v>12.442589550683437</v>
      </c>
      <c r="AC320" s="22">
        <v>9.0766958452067712</v>
      </c>
      <c r="AD320" s="22">
        <v>10.502909673595651</v>
      </c>
      <c r="AE320" s="22">
        <v>23.984468640999999</v>
      </c>
      <c r="AF320" s="22">
        <v>12.470670653061594</v>
      </c>
      <c r="AG320" s="22">
        <v>9.0971806184323469</v>
      </c>
      <c r="AH320" s="22">
        <v>10.355200282166477</v>
      </c>
      <c r="AI320" s="22">
        <v>24.055606742999998</v>
      </c>
      <c r="AJ320" s="22">
        <v>12.436532777572586</v>
      </c>
      <c r="AK320" s="22">
        <v>9.0722775135478599</v>
      </c>
      <c r="AL320" s="22">
        <v>10.234130601396965</v>
      </c>
      <c r="AM320" s="22">
        <v>24.139518295999999</v>
      </c>
      <c r="AN320" s="22">
        <v>12.324657507178296</v>
      </c>
      <c r="AO320" s="22">
        <v>8.9906660613792528</v>
      </c>
      <c r="AP320" s="22">
        <v>10.127510305214548</v>
      </c>
      <c r="AQ320" s="22">
        <v>24.236799134000002</v>
      </c>
      <c r="AR320" s="22">
        <v>12.214073511749312</v>
      </c>
      <c r="AS320" s="22">
        <v>8.9099965763200508</v>
      </c>
      <c r="AT320" s="22">
        <v>9.8870899094334135</v>
      </c>
      <c r="AU320" s="22">
        <v>24.687376435000001</v>
      </c>
      <c r="AV320" s="22">
        <v>11.805380031494732</v>
      </c>
      <c r="AW320" s="22">
        <v>8.6118603725114085</v>
      </c>
      <c r="AX320" s="22">
        <v>9.2383463249717437</v>
      </c>
      <c r="AY320" s="22">
        <v>25.150326983999999</v>
      </c>
      <c r="AZ320" s="22">
        <v>11.597263495017387</v>
      </c>
      <c r="BA320" s="22">
        <v>8.4600422566547309</v>
      </c>
      <c r="BB320" s="22">
        <v>8.9013177714440204</v>
      </c>
      <c r="BC320" s="22">
        <v>25.465856792</v>
      </c>
      <c r="BD320" s="22">
        <v>11.32594053511116</v>
      </c>
      <c r="BE320" s="22">
        <v>8.2621159348984374</v>
      </c>
      <c r="BF320" s="22">
        <v>8.6701262619863115</v>
      </c>
      <c r="BG320" s="22">
        <v>25.682242873</v>
      </c>
      <c r="BH320" s="22">
        <v>11.315986819649821</v>
      </c>
      <c r="BI320" s="22">
        <v>8.2548548380500453</v>
      </c>
      <c r="BJ320" s="22">
        <v>8.6795903664335761</v>
      </c>
      <c r="BK320" s="25">
        <v>23.761091882999999</v>
      </c>
      <c r="BL320" s="25">
        <v>13.19234144395692</v>
      </c>
      <c r="BM320" s="25">
        <v>9.6236294129252009</v>
      </c>
      <c r="BN320" s="25">
        <v>10.998632007044852</v>
      </c>
      <c r="BO320" s="25">
        <v>23.747221580000001</v>
      </c>
      <c r="BP320" s="25">
        <v>12.944504827918379</v>
      </c>
      <c r="BQ320" s="25">
        <v>9.4428360520316428</v>
      </c>
      <c r="BR320" s="25">
        <v>11.122926164832306</v>
      </c>
      <c r="BS320" s="25">
        <v>23.765098909999999</v>
      </c>
      <c r="BT320" s="25">
        <v>12.619160445034737</v>
      </c>
      <c r="BU320" s="25">
        <v>9.2055018543268634</v>
      </c>
      <c r="BV320" s="25">
        <v>11.134253085829556</v>
      </c>
      <c r="BW320" s="25">
        <v>23.808071547000001</v>
      </c>
      <c r="BX320" s="25">
        <v>12.686417504240849</v>
      </c>
      <c r="BY320" s="25">
        <v>9.2545649426309708</v>
      </c>
      <c r="BZ320" s="25">
        <v>10.965060708448327</v>
      </c>
      <c r="CA320" s="25">
        <v>23.850532202</v>
      </c>
      <c r="CB320" s="25">
        <v>12.806744431925896</v>
      </c>
      <c r="CC320" s="25">
        <v>9.3423417611249437</v>
      </c>
      <c r="CD320" s="25">
        <v>11.122640056789709</v>
      </c>
      <c r="CE320" s="25">
        <v>23.904967441</v>
      </c>
      <c r="CF320" s="25">
        <v>12.789796419167098</v>
      </c>
      <c r="CG320" s="25">
        <v>9.3299784217761967</v>
      </c>
      <c r="CH320" s="25">
        <v>11.012011348891782</v>
      </c>
      <c r="CI320" s="25">
        <v>23.97543344</v>
      </c>
      <c r="CJ320" s="25">
        <v>12.75052405600894</v>
      </c>
      <c r="CK320" s="25">
        <v>9.301329779621998</v>
      </c>
      <c r="CL320" s="25">
        <v>10.933367086084296</v>
      </c>
      <c r="CM320" s="25">
        <v>24.060601101</v>
      </c>
      <c r="CN320" s="25">
        <v>12.715343389617765</v>
      </c>
      <c r="CO320" s="25">
        <v>9.275665973292643</v>
      </c>
      <c r="CP320" s="25">
        <v>10.82660430075825</v>
      </c>
      <c r="CQ320" s="25">
        <v>24.161160460000001</v>
      </c>
      <c r="CR320" s="25">
        <v>12.634939401574407</v>
      </c>
      <c r="CS320" s="25">
        <v>9.2170123834399487</v>
      </c>
      <c r="CT320" s="25">
        <v>10.707916523371367</v>
      </c>
      <c r="CU320" s="25">
        <v>24.281632903999999</v>
      </c>
      <c r="CV320" s="25">
        <v>12.548293842191574</v>
      </c>
      <c r="CW320" s="25">
        <v>9.1538056541934179</v>
      </c>
      <c r="CX320" s="25">
        <v>10.404030740120698</v>
      </c>
      <c r="CY320" s="25">
        <v>24.566009629</v>
      </c>
      <c r="CZ320" s="25">
        <v>12.329075986591027</v>
      </c>
      <c r="DA320" s="25">
        <v>8.9938892805945372</v>
      </c>
      <c r="DB320" s="25">
        <v>9.9403552836285396</v>
      </c>
      <c r="DC320" s="25">
        <v>24.828463259999999</v>
      </c>
      <c r="DD320" s="25">
        <v>12.194789735068984</v>
      </c>
      <c r="DE320" s="25">
        <v>8.8959293297102313</v>
      </c>
      <c r="DF320" s="25">
        <v>9.6188999773799804</v>
      </c>
      <c r="DG320" s="25">
        <v>25.000305093999998</v>
      </c>
      <c r="DH320" s="25">
        <v>12.070093707446301</v>
      </c>
      <c r="DI320" s="25">
        <v>8.804965313640567</v>
      </c>
      <c r="DJ320" s="25">
        <v>9.3771687293922099</v>
      </c>
      <c r="DK320" s="25">
        <v>25.115407744999999</v>
      </c>
      <c r="DL320" s="25">
        <v>12.043898922332739</v>
      </c>
      <c r="DM320" s="25">
        <v>8.785856582597253</v>
      </c>
      <c r="DN320" s="25">
        <v>9.331054525862605</v>
      </c>
      <c r="DO320" s="27">
        <v>23.761284168</v>
      </c>
      <c r="DP320" s="27">
        <v>13.19234144395692</v>
      </c>
      <c r="DQ320" s="27">
        <v>9.6236294129252009</v>
      </c>
      <c r="DR320" s="27">
        <v>10.998632007044852</v>
      </c>
      <c r="DS320" s="27">
        <v>23.743812265999999</v>
      </c>
      <c r="DT320" s="27">
        <v>13.098508031313196</v>
      </c>
      <c r="DU320" s="27">
        <v>9.5551792447977721</v>
      </c>
      <c r="DV320" s="27">
        <v>11.059400983356165</v>
      </c>
      <c r="DW320" s="27">
        <v>23.762923896</v>
      </c>
      <c r="DX320" s="27">
        <v>12.993396643651758</v>
      </c>
      <c r="DY320" s="27">
        <v>9.4785019509125874</v>
      </c>
      <c r="DZ320" s="27">
        <v>10.972876116537048</v>
      </c>
      <c r="EA320" s="27">
        <v>23.812003874999998</v>
      </c>
      <c r="EB320" s="27">
        <v>12.771350983830068</v>
      </c>
      <c r="EC320" s="27">
        <v>9.3165227335045007</v>
      </c>
      <c r="ED320" s="27">
        <v>10.686082512197693</v>
      </c>
      <c r="EE320" s="27">
        <v>23.864302792</v>
      </c>
      <c r="EF320" s="27">
        <v>12.593869012116439</v>
      </c>
      <c r="EG320" s="27">
        <v>9.1870521061330699</v>
      </c>
      <c r="EH320" s="27">
        <v>10.715566644811831</v>
      </c>
      <c r="EI320" s="27">
        <v>23.922874734000001</v>
      </c>
      <c r="EJ320" s="27">
        <v>12.443741496353537</v>
      </c>
      <c r="EK320" s="27">
        <v>9.0775361735351403</v>
      </c>
      <c r="EL320" s="27">
        <v>10.502803708923542</v>
      </c>
      <c r="EM320" s="27">
        <v>23.987053606</v>
      </c>
      <c r="EN320" s="27">
        <v>12.473001484247229</v>
      </c>
      <c r="EO320" s="27">
        <v>9.0988809273312565</v>
      </c>
      <c r="EP320" s="27">
        <v>10.354075553279825</v>
      </c>
      <c r="EQ320" s="27">
        <v>24.057748299</v>
      </c>
      <c r="ER320" s="27">
        <v>12.434699301449143</v>
      </c>
      <c r="ES320" s="27">
        <v>9.0709400182423892</v>
      </c>
      <c r="ET320" s="27">
        <v>10.232815084621187</v>
      </c>
      <c r="EU320" s="27">
        <v>24.134033261999999</v>
      </c>
      <c r="EV320" s="27">
        <v>12.316407709308725</v>
      </c>
      <c r="EW320" s="27">
        <v>8.9846479486912525</v>
      </c>
      <c r="EX320" s="27">
        <v>10.126026105115562</v>
      </c>
      <c r="EY320" s="27">
        <v>24.222335771000001</v>
      </c>
      <c r="EZ320" s="27">
        <v>12.1856393412922</v>
      </c>
      <c r="FA320" s="27">
        <v>8.8892542448464713</v>
      </c>
      <c r="FB320" s="27">
        <v>9.8975951299863638</v>
      </c>
      <c r="FC320" s="27">
        <v>24.621278487000001</v>
      </c>
      <c r="FD320" s="27">
        <v>11.837039280107746</v>
      </c>
      <c r="FE320" s="27">
        <v>8.634955353598551</v>
      </c>
      <c r="FF320" s="27">
        <v>9.3059661059761591</v>
      </c>
      <c r="FG320" s="27">
        <v>24.956841087000001</v>
      </c>
      <c r="FH320" s="27">
        <v>11.632136802809319</v>
      </c>
      <c r="FI320" s="27">
        <v>8.48548184916514</v>
      </c>
      <c r="FJ320" s="27">
        <v>9.0377680766374393</v>
      </c>
      <c r="FK320" s="27">
        <v>25.163866410000001</v>
      </c>
      <c r="FL320" s="27">
        <v>11.355996492683037</v>
      </c>
      <c r="FM320" s="27">
        <v>8.2840413374928996</v>
      </c>
      <c r="FN320" s="27">
        <v>8.833835663435373</v>
      </c>
      <c r="FO320" s="27">
        <v>25.281717489999998</v>
      </c>
      <c r="FP320" s="27">
        <v>11.367849099517182</v>
      </c>
      <c r="FQ320" s="27">
        <v>8.2926876491604276</v>
      </c>
      <c r="FR320" s="27">
        <v>8.8880266504277063</v>
      </c>
      <c r="FS320" s="28">
        <v>23.761436100000001</v>
      </c>
      <c r="FT320" s="28">
        <v>13.19234144395692</v>
      </c>
      <c r="FU320" s="28">
        <v>9.6236294129252009</v>
      </c>
      <c r="FV320" s="28">
        <v>10.998632007044852</v>
      </c>
      <c r="FW320" s="28">
        <v>23.739912434000001</v>
      </c>
      <c r="FX320" s="28">
        <v>13.150421545024813</v>
      </c>
      <c r="FY320" s="28">
        <v>9.5930494302842355</v>
      </c>
      <c r="FZ320" s="28">
        <v>11.065162376050571</v>
      </c>
      <c r="GA320" s="28">
        <v>23.755664208999999</v>
      </c>
      <c r="GB320" s="28">
        <v>13.097501365384717</v>
      </c>
      <c r="GC320" s="28">
        <v>9.5544448960182589</v>
      </c>
      <c r="GD320" s="28">
        <v>10.989021993406055</v>
      </c>
      <c r="GE320" s="28">
        <v>23.805682338</v>
      </c>
      <c r="GF320" s="28">
        <v>12.988962385641177</v>
      </c>
      <c r="GG320" s="28">
        <v>9.4752672214298475</v>
      </c>
      <c r="GH320" s="28">
        <v>10.706093742506322</v>
      </c>
      <c r="GI320" s="28">
        <v>23.862698366</v>
      </c>
      <c r="GJ320" s="28">
        <v>12.892548941632757</v>
      </c>
      <c r="GK320" s="28">
        <v>9.4049349563423732</v>
      </c>
      <c r="GL320" s="28">
        <v>10.734831659885618</v>
      </c>
      <c r="GM320" s="28">
        <v>23.935745393000001</v>
      </c>
      <c r="GN320" s="28">
        <v>12.669811513646232</v>
      </c>
      <c r="GO320" s="28">
        <v>9.2424511036891861</v>
      </c>
      <c r="GP320" s="28">
        <v>10.513029094209925</v>
      </c>
      <c r="GQ320" s="28">
        <v>24.021229762000001</v>
      </c>
      <c r="GR320" s="28">
        <v>12.49687740845466</v>
      </c>
      <c r="GS320" s="28">
        <v>9.1162980816279013</v>
      </c>
      <c r="GT320" s="28">
        <v>10.343116735022214</v>
      </c>
      <c r="GU320" s="28">
        <v>24.118389963999999</v>
      </c>
      <c r="GV320" s="28">
        <v>12.351118710069427</v>
      </c>
      <c r="GW320" s="28">
        <v>9.0099691404820987</v>
      </c>
      <c r="GX320" s="28">
        <v>10.195127574867353</v>
      </c>
      <c r="GY320" s="28">
        <v>24.227065106000001</v>
      </c>
      <c r="GZ320" s="28">
        <v>12.126797958637615</v>
      </c>
      <c r="HA320" s="28">
        <v>8.8463302754194029</v>
      </c>
      <c r="HB320" s="28">
        <v>10.070385365137733</v>
      </c>
      <c r="HC320" s="28">
        <v>24.358137934999998</v>
      </c>
      <c r="HD320" s="28">
        <v>11.934419181029828</v>
      </c>
      <c r="HE320" s="28">
        <v>8.7059926355490393</v>
      </c>
      <c r="HF320" s="28">
        <v>9.8265146925512692</v>
      </c>
      <c r="HG320" s="28">
        <v>25.037655831999999</v>
      </c>
      <c r="HH320" s="28">
        <v>10.906589995470327</v>
      </c>
      <c r="HI320" s="28">
        <v>7.956205554640488</v>
      </c>
      <c r="HJ320" s="28">
        <v>8.8661163927949911</v>
      </c>
      <c r="HK320" s="28">
        <v>25.901881079999999</v>
      </c>
      <c r="HL320" s="28">
        <v>10.33860839233696</v>
      </c>
      <c r="HM320" s="28">
        <v>7.5418708828814784</v>
      </c>
      <c r="HN320" s="28">
        <v>6.9200458670987128</v>
      </c>
      <c r="HO320" s="28">
        <v>26.413099407000001</v>
      </c>
      <c r="HP320" s="28">
        <v>9.7683397664492837</v>
      </c>
      <c r="HQ320" s="28">
        <v>7.1258678598642859</v>
      </c>
      <c r="HR320" s="28">
        <v>5.132029207398551</v>
      </c>
      <c r="HS320" s="28">
        <v>26.6461577</v>
      </c>
      <c r="HT320" s="28">
        <v>9.3642703122720352</v>
      </c>
      <c r="HU320" s="28">
        <v>6.8311048187010295</v>
      </c>
      <c r="HV320" s="28">
        <v>4.1559465454073532</v>
      </c>
      <c r="HW320" s="29">
        <v>23.761436100000001</v>
      </c>
      <c r="HX320" s="29">
        <v>13.19234144395692</v>
      </c>
      <c r="HY320" s="29">
        <v>9.6236294129252009</v>
      </c>
      <c r="HZ320" s="29">
        <v>10.998632007044852</v>
      </c>
      <c r="IA320" s="29">
        <v>23.725840641000001</v>
      </c>
      <c r="IB320" s="29">
        <v>13.105165706582087</v>
      </c>
      <c r="IC320" s="29">
        <v>9.5600359262149102</v>
      </c>
      <c r="ID320" s="29">
        <v>11.094250875323079</v>
      </c>
      <c r="IE320" s="29">
        <v>23.741945352999998</v>
      </c>
      <c r="IF320" s="29">
        <v>12.852185653433406</v>
      </c>
      <c r="IG320" s="29">
        <v>9.3754904995590334</v>
      </c>
      <c r="IH320" s="29">
        <v>10.997987903448342</v>
      </c>
      <c r="II320" s="29">
        <v>23.783254703000001</v>
      </c>
      <c r="IJ320" s="29">
        <v>12.564237548029649</v>
      </c>
      <c r="IK320" s="29">
        <v>9.1654363656259665</v>
      </c>
      <c r="IL320" s="29">
        <v>10.72687391601213</v>
      </c>
      <c r="IM320" s="29">
        <v>23.829790117000002</v>
      </c>
      <c r="IN320" s="29">
        <v>12.549729175007691</v>
      </c>
      <c r="IO320" s="29">
        <v>9.1548527094993464</v>
      </c>
      <c r="IP320" s="29">
        <v>10.773595740193564</v>
      </c>
      <c r="IQ320" s="29">
        <v>23.896466168</v>
      </c>
      <c r="IR320" s="29">
        <v>12.364102584051093</v>
      </c>
      <c r="IS320" s="29">
        <v>9.0194406957836719</v>
      </c>
      <c r="IT320" s="29">
        <v>10.577970316266271</v>
      </c>
      <c r="IU320" s="29">
        <v>23.994210289999998</v>
      </c>
      <c r="IV320" s="29">
        <v>12.209906948261821</v>
      </c>
      <c r="IW320" s="29">
        <v>8.9069571262649276</v>
      </c>
      <c r="IX320" s="29">
        <v>10.432818448115745</v>
      </c>
      <c r="IY320" s="29">
        <v>24.102519031</v>
      </c>
      <c r="IZ320" s="29">
        <v>12.105854865304877</v>
      </c>
      <c r="JA320" s="29">
        <v>8.8310525804134947</v>
      </c>
      <c r="JB320" s="29">
        <v>10.313617622208612</v>
      </c>
      <c r="JC320" s="29">
        <v>24.230122776000002</v>
      </c>
      <c r="JD320" s="29">
        <v>11.970953086832752</v>
      </c>
      <c r="JE320" s="29">
        <v>8.7326436111887826</v>
      </c>
      <c r="JF320" s="29">
        <v>10.189213918135501</v>
      </c>
      <c r="JG320" s="29">
        <v>24.419208396000002</v>
      </c>
      <c r="JH320" s="29">
        <v>11.780200842579978</v>
      </c>
      <c r="JI320" s="29">
        <v>8.5934925047554813</v>
      </c>
      <c r="JJ320" s="29">
        <v>9.6812702250713158</v>
      </c>
      <c r="JK320" s="29">
        <v>25.231089201</v>
      </c>
      <c r="JL320" s="29">
        <v>10.896200687408331</v>
      </c>
      <c r="JM320" s="29">
        <v>7.9486266990544578</v>
      </c>
      <c r="JN320" s="29">
        <v>7.4247824153497284</v>
      </c>
      <c r="JO320" s="29">
        <v>25.971238613000001</v>
      </c>
      <c r="JP320" s="29">
        <v>10.235265528969945</v>
      </c>
      <c r="JQ320" s="29">
        <v>7.4664837028467854</v>
      </c>
      <c r="JR320" s="29">
        <v>5.5743953556235102</v>
      </c>
      <c r="JS320" s="29">
        <v>26.312010444999999</v>
      </c>
      <c r="JT320" s="29">
        <v>9.8641345436881807</v>
      </c>
      <c r="JU320" s="29">
        <v>7.1957488161567831</v>
      </c>
      <c r="JV320" s="29">
        <v>4.3577393118839183</v>
      </c>
      <c r="JW320" s="29">
        <v>26.312547455000001</v>
      </c>
      <c r="JX320" s="29">
        <v>9.8456498262276977</v>
      </c>
      <c r="JY320" s="29">
        <v>7.1822644721229345</v>
      </c>
      <c r="JZ320" s="29">
        <v>4.7974492111238192</v>
      </c>
    </row>
    <row r="321" spans="1:286" ht="15" thickBot="1" x14ac:dyDescent="0.4">
      <c r="A321" s="2"/>
      <c r="B321" s="74" t="s">
        <v>780</v>
      </c>
      <c r="C321" s="74" t="s">
        <v>455</v>
      </c>
      <c r="D321" s="74" t="s">
        <v>852</v>
      </c>
      <c r="E321" s="87">
        <v>332713</v>
      </c>
      <c r="F321" s="84">
        <v>428643</v>
      </c>
      <c r="G321" s="22">
        <v>29.878605778000001</v>
      </c>
      <c r="H321" s="22">
        <v>14.242042281611489</v>
      </c>
      <c r="I321" s="22">
        <v>10.389371559528916</v>
      </c>
      <c r="J321" s="22">
        <v>18.322579771313368</v>
      </c>
      <c r="K321" s="22">
        <v>29.886170098000001</v>
      </c>
      <c r="L321" s="22">
        <v>14.160835396846069</v>
      </c>
      <c r="M321" s="22">
        <v>10.330132267695811</v>
      </c>
      <c r="N321" s="22">
        <v>18.1853029684804</v>
      </c>
      <c r="O321" s="22">
        <v>29.930978514</v>
      </c>
      <c r="P321" s="22">
        <v>13.847871735686082</v>
      </c>
      <c r="Q321" s="22">
        <v>10.101829634117777</v>
      </c>
      <c r="R321" s="22">
        <v>18.010175882491041</v>
      </c>
      <c r="S321" s="22">
        <v>29.995913082000001</v>
      </c>
      <c r="T321" s="22">
        <v>13.408318043634166</v>
      </c>
      <c r="U321" s="22">
        <v>9.7811813354544359</v>
      </c>
      <c r="V321" s="22">
        <v>17.661915059892877</v>
      </c>
      <c r="W321" s="22">
        <v>30.067760273000001</v>
      </c>
      <c r="X321" s="22">
        <v>13.452093034147953</v>
      </c>
      <c r="Y321" s="22">
        <v>9.8131145815767145</v>
      </c>
      <c r="Z321" s="22">
        <v>17.439922773132679</v>
      </c>
      <c r="AA321" s="22">
        <v>30.144585355</v>
      </c>
      <c r="AB321" s="22">
        <v>13.30542592648273</v>
      </c>
      <c r="AC321" s="22">
        <v>9.7061229685084918</v>
      </c>
      <c r="AD321" s="22">
        <v>17.102433630926974</v>
      </c>
      <c r="AE321" s="22">
        <v>30.225967206</v>
      </c>
      <c r="AF321" s="22">
        <v>13.20282228260616</v>
      </c>
      <c r="AG321" s="22">
        <v>9.6312750388002915</v>
      </c>
      <c r="AH321" s="22">
        <v>16.82237129392842</v>
      </c>
      <c r="AI321" s="22">
        <v>30.309162419</v>
      </c>
      <c r="AJ321" s="22">
        <v>13.087161078311214</v>
      </c>
      <c r="AK321" s="22">
        <v>9.546901800560839</v>
      </c>
      <c r="AL321" s="22">
        <v>16.535889896090811</v>
      </c>
      <c r="AM321" s="22">
        <v>30.392154839</v>
      </c>
      <c r="AN321" s="22">
        <v>12.956694895024905</v>
      </c>
      <c r="AO321" s="22">
        <v>9.4517285362695809</v>
      </c>
      <c r="AP321" s="22">
        <v>16.200781272272465</v>
      </c>
      <c r="AQ321" s="22">
        <v>30.486700264</v>
      </c>
      <c r="AR321" s="22">
        <v>12.821861823198473</v>
      </c>
      <c r="AS321" s="22">
        <v>9.3533696875863335</v>
      </c>
      <c r="AT321" s="22">
        <v>15.816924611428529</v>
      </c>
      <c r="AU321" s="22">
        <v>30.82185926</v>
      </c>
      <c r="AV321" s="22">
        <v>12.278195805200317</v>
      </c>
      <c r="AW321" s="22">
        <v>8.9567728966495999</v>
      </c>
      <c r="AX321" s="22">
        <v>14.515825944344691</v>
      </c>
      <c r="AY321" s="22">
        <v>31.045153991999999</v>
      </c>
      <c r="AZ321" s="22">
        <v>11.951859584068961</v>
      </c>
      <c r="BA321" s="22">
        <v>8.7187151667519878</v>
      </c>
      <c r="BB321" s="22">
        <v>13.707366361067715</v>
      </c>
      <c r="BC321" s="22">
        <v>31.168028255999999</v>
      </c>
      <c r="BD321" s="22">
        <v>11.721518647770559</v>
      </c>
      <c r="BE321" s="22">
        <v>8.5506846606451692</v>
      </c>
      <c r="BF321" s="22">
        <v>13.390241935163679</v>
      </c>
      <c r="BG321" s="22">
        <v>31.240617629999999</v>
      </c>
      <c r="BH321" s="22">
        <v>11.539836852949938</v>
      </c>
      <c r="BI321" s="22">
        <v>8.4181503207892447</v>
      </c>
      <c r="BJ321" s="22">
        <v>13.331508553382626</v>
      </c>
      <c r="BK321" s="25">
        <v>29.878238199000002</v>
      </c>
      <c r="BL321" s="25">
        <v>14.242042281611489</v>
      </c>
      <c r="BM321" s="25">
        <v>10.389371559528916</v>
      </c>
      <c r="BN321" s="25">
        <v>18.322579771313368</v>
      </c>
      <c r="BO321" s="25">
        <v>29.905796719000001</v>
      </c>
      <c r="BP321" s="25">
        <v>14.184002699973558</v>
      </c>
      <c r="BQ321" s="25">
        <v>10.347032492780418</v>
      </c>
      <c r="BR321" s="25">
        <v>18.168893620177016</v>
      </c>
      <c r="BS321" s="25">
        <v>29.960772414000001</v>
      </c>
      <c r="BT321" s="25">
        <v>14.138234855746626</v>
      </c>
      <c r="BU321" s="25">
        <v>10.313645487619917</v>
      </c>
      <c r="BV321" s="25">
        <v>18.012488899403468</v>
      </c>
      <c r="BW321" s="25">
        <v>30.014546081999999</v>
      </c>
      <c r="BX321" s="25">
        <v>13.994074270116355</v>
      </c>
      <c r="BY321" s="25">
        <v>10.208482347479126</v>
      </c>
      <c r="BZ321" s="25">
        <v>17.744350379314056</v>
      </c>
      <c r="CA321" s="25">
        <v>30.069782502999999</v>
      </c>
      <c r="CB321" s="25">
        <v>13.923547424741658</v>
      </c>
      <c r="CC321" s="25">
        <v>10.157033995688652</v>
      </c>
      <c r="CD321" s="25">
        <v>17.605331101511418</v>
      </c>
      <c r="CE321" s="25">
        <v>30.133847926000001</v>
      </c>
      <c r="CF321" s="25">
        <v>13.753855258980435</v>
      </c>
      <c r="CG321" s="25">
        <v>10.033245923305888</v>
      </c>
      <c r="CH321" s="25">
        <v>17.312511316050312</v>
      </c>
      <c r="CI321" s="25">
        <v>30.212760699</v>
      </c>
      <c r="CJ321" s="25">
        <v>13.711406520170522</v>
      </c>
      <c r="CK321" s="25">
        <v>10.00228015933684</v>
      </c>
      <c r="CL321" s="25">
        <v>17.030888747014618</v>
      </c>
      <c r="CM321" s="25">
        <v>30.305540167</v>
      </c>
      <c r="CN321" s="25">
        <v>13.614688252529032</v>
      </c>
      <c r="CO321" s="25">
        <v>9.9317255296529492</v>
      </c>
      <c r="CP321" s="25">
        <v>16.718331615570818</v>
      </c>
      <c r="CQ321" s="25">
        <v>30.413070462</v>
      </c>
      <c r="CR321" s="25">
        <v>13.505641879052874</v>
      </c>
      <c r="CS321" s="25">
        <v>9.8521777184007853</v>
      </c>
      <c r="CT321" s="25">
        <v>16.331131003373358</v>
      </c>
      <c r="CU321" s="25">
        <v>30.534437200999999</v>
      </c>
      <c r="CV321" s="25">
        <v>13.393541663329891</v>
      </c>
      <c r="CW321" s="25">
        <v>9.7704021717466976</v>
      </c>
      <c r="CX321" s="25">
        <v>15.928217822127094</v>
      </c>
      <c r="CY321" s="25">
        <v>30.667353509999998</v>
      </c>
      <c r="CZ321" s="25">
        <v>13.096463491663389</v>
      </c>
      <c r="DA321" s="25">
        <v>9.5536877815883514</v>
      </c>
      <c r="DB321" s="25">
        <v>15.058441322682715</v>
      </c>
      <c r="DC321" s="25">
        <v>30.766198168999999</v>
      </c>
      <c r="DD321" s="25">
        <v>12.778585371664255</v>
      </c>
      <c r="DE321" s="25">
        <v>9.3218001187087385</v>
      </c>
      <c r="DF321" s="25">
        <v>14.303416643443889</v>
      </c>
      <c r="DG321" s="25">
        <v>30.830921618000001</v>
      </c>
      <c r="DH321" s="25">
        <v>12.626234785654317</v>
      </c>
      <c r="DI321" s="25">
        <v>9.2106624873163039</v>
      </c>
      <c r="DJ321" s="25">
        <v>13.826490167544105</v>
      </c>
      <c r="DK321" s="25">
        <v>30.875420601000002</v>
      </c>
      <c r="DL321" s="25">
        <v>12.518557833294285</v>
      </c>
      <c r="DM321" s="25">
        <v>9.1321136497025819</v>
      </c>
      <c r="DN321" s="25">
        <v>13.434755180841265</v>
      </c>
      <c r="DO321" s="27">
        <v>29.878605778000001</v>
      </c>
      <c r="DP321" s="27">
        <v>14.242042281611489</v>
      </c>
      <c r="DQ321" s="27">
        <v>10.389371559528916</v>
      </c>
      <c r="DR321" s="27">
        <v>18.322579771313368</v>
      </c>
      <c r="DS321" s="27">
        <v>29.886170099000001</v>
      </c>
      <c r="DT321" s="27">
        <v>14.160981062942252</v>
      </c>
      <c r="DU321" s="27">
        <v>10.330238529084941</v>
      </c>
      <c r="DV321" s="27">
        <v>18.185302964450212</v>
      </c>
      <c r="DW321" s="27">
        <v>29.930978512999999</v>
      </c>
      <c r="DX321" s="27">
        <v>13.848082835718397</v>
      </c>
      <c r="DY321" s="27">
        <v>10.101983628652311</v>
      </c>
      <c r="DZ321" s="27">
        <v>18.010175890504456</v>
      </c>
      <c r="EA321" s="27">
        <v>29.995913082000001</v>
      </c>
      <c r="EB321" s="27">
        <v>13.412427278860131</v>
      </c>
      <c r="EC321" s="27">
        <v>9.7841789653409279</v>
      </c>
      <c r="ED321" s="27">
        <v>17.661915059892877</v>
      </c>
      <c r="EE321" s="27">
        <v>30.067760280999998</v>
      </c>
      <c r="EF321" s="27">
        <v>13.455721602587547</v>
      </c>
      <c r="EG321" s="27">
        <v>9.8157615717346349</v>
      </c>
      <c r="EH321" s="27">
        <v>17.439922730124856</v>
      </c>
      <c r="EI321" s="27">
        <v>30.144585344999999</v>
      </c>
      <c r="EJ321" s="27">
        <v>13.308228448873592</v>
      </c>
      <c r="EK321" s="27">
        <v>9.7081673695744932</v>
      </c>
      <c r="EL321" s="27">
        <v>17.102433671079975</v>
      </c>
      <c r="EM321" s="27">
        <v>30.225967206</v>
      </c>
      <c r="EN321" s="27">
        <v>13.208867362497257</v>
      </c>
      <c r="EO321" s="27">
        <v>9.6356848404181896</v>
      </c>
      <c r="EP321" s="27">
        <v>16.82237129392842</v>
      </c>
      <c r="EQ321" s="27">
        <v>30.309162419</v>
      </c>
      <c r="ER321" s="27">
        <v>13.091458408766355</v>
      </c>
      <c r="ES321" s="27">
        <v>9.5500366432982595</v>
      </c>
      <c r="ET321" s="27">
        <v>16.535889896090811</v>
      </c>
      <c r="EU321" s="27">
        <v>30.392154839</v>
      </c>
      <c r="EV321" s="27">
        <v>12.960855910261674</v>
      </c>
      <c r="EW321" s="27">
        <v>9.4547639389530485</v>
      </c>
      <c r="EX321" s="27">
        <v>16.200781272272465</v>
      </c>
      <c r="EY321" s="27">
        <v>30.480652487</v>
      </c>
      <c r="EZ321" s="27">
        <v>12.829809095345912</v>
      </c>
      <c r="FA321" s="27">
        <v>9.3591671119719528</v>
      </c>
      <c r="FB321" s="27">
        <v>15.840253981799869</v>
      </c>
      <c r="FC321" s="27">
        <v>30.790225539000001</v>
      </c>
      <c r="FD321" s="27">
        <v>12.296834981284622</v>
      </c>
      <c r="FE321" s="27">
        <v>8.9703699160990755</v>
      </c>
      <c r="FF321" s="27">
        <v>14.613078955796675</v>
      </c>
      <c r="FG321" s="27">
        <v>31.006723126000001</v>
      </c>
      <c r="FH321" s="27">
        <v>11.977112849777171</v>
      </c>
      <c r="FI321" s="27">
        <v>8.737137072497406</v>
      </c>
      <c r="FJ321" s="27">
        <v>13.823756348288532</v>
      </c>
      <c r="FK321" s="27">
        <v>31.125157478999999</v>
      </c>
      <c r="FL321" s="27">
        <v>11.736246933854114</v>
      </c>
      <c r="FM321" s="27">
        <v>8.5614287402884841</v>
      </c>
      <c r="FN321" s="27">
        <v>13.495885947471008</v>
      </c>
      <c r="FO321" s="27">
        <v>31.197946915999999</v>
      </c>
      <c r="FP321" s="27">
        <v>11.564031219237062</v>
      </c>
      <c r="FQ321" s="27">
        <v>8.4357997741495137</v>
      </c>
      <c r="FR321" s="27">
        <v>13.41704179851078</v>
      </c>
      <c r="FS321" s="28">
        <v>29.879154930999999</v>
      </c>
      <c r="FT321" s="28">
        <v>14.242042281611489</v>
      </c>
      <c r="FU321" s="28">
        <v>10.389371559528916</v>
      </c>
      <c r="FV321" s="28">
        <v>18.322579771313368</v>
      </c>
      <c r="FW321" s="28">
        <v>29.88526877</v>
      </c>
      <c r="FX321" s="28">
        <v>14.182723007062631</v>
      </c>
      <c r="FY321" s="28">
        <v>10.346098974618428</v>
      </c>
      <c r="FZ321" s="28">
        <v>18.170248154069867</v>
      </c>
      <c r="GA321" s="28">
        <v>29.932238195</v>
      </c>
      <c r="GB321" s="28">
        <v>13.906738770872538</v>
      </c>
      <c r="GC321" s="28">
        <v>10.144772316709698</v>
      </c>
      <c r="GD321" s="28">
        <v>17.992160293917557</v>
      </c>
      <c r="GE321" s="28">
        <v>30.007034085000001</v>
      </c>
      <c r="GF321" s="28">
        <v>13.582971854488592</v>
      </c>
      <c r="GG321" s="28">
        <v>9.9085888588541629</v>
      </c>
      <c r="GH321" s="28">
        <v>17.632225817732667</v>
      </c>
      <c r="GI321" s="28">
        <v>30.096198501</v>
      </c>
      <c r="GJ321" s="28">
        <v>13.255526555861062</v>
      </c>
      <c r="GK321" s="28">
        <v>9.6697220723642285</v>
      </c>
      <c r="GL321" s="28">
        <v>17.398473135643581</v>
      </c>
      <c r="GM321" s="28">
        <v>30.197847660000001</v>
      </c>
      <c r="GN321" s="28">
        <v>12.916666725787062</v>
      </c>
      <c r="GO321" s="28">
        <v>9.4225285441029651</v>
      </c>
      <c r="GP321" s="28">
        <v>17.029134673592324</v>
      </c>
      <c r="GQ321" s="28">
        <v>30.312064696</v>
      </c>
      <c r="GR321" s="28">
        <v>12.596627676609623</v>
      </c>
      <c r="GS321" s="28">
        <v>9.1890645134733262</v>
      </c>
      <c r="GT321" s="28">
        <v>16.686349569472725</v>
      </c>
      <c r="GU321" s="28">
        <v>30.429404607999999</v>
      </c>
      <c r="GV321" s="28">
        <v>12.43573886617231</v>
      </c>
      <c r="GW321" s="28">
        <v>9.0716983662345942</v>
      </c>
      <c r="GX321" s="28">
        <v>16.335828520235218</v>
      </c>
      <c r="GY321" s="28">
        <v>30.556510883000001</v>
      </c>
      <c r="GZ321" s="28">
        <v>12.260123330770533</v>
      </c>
      <c r="HA321" s="28">
        <v>8.94358927816719</v>
      </c>
      <c r="HB321" s="28">
        <v>15.968206988263905</v>
      </c>
      <c r="HC321" s="28">
        <v>30.702757307999999</v>
      </c>
      <c r="HD321" s="28">
        <v>12.085949457288423</v>
      </c>
      <c r="HE321" s="28">
        <v>8.8165318623986373</v>
      </c>
      <c r="HF321" s="28">
        <v>15.610293736451291</v>
      </c>
      <c r="HG321" s="28">
        <v>31.103895400999999</v>
      </c>
      <c r="HH321" s="28">
        <v>11.214017812673962</v>
      </c>
      <c r="HI321" s="28">
        <v>8.1804698671251792</v>
      </c>
      <c r="HJ321" s="28">
        <v>13.816978771577343</v>
      </c>
      <c r="HK321" s="28">
        <v>31.421152122999999</v>
      </c>
      <c r="HL321" s="28">
        <v>10.183420881955964</v>
      </c>
      <c r="HM321" s="28">
        <v>7.4286637546574514</v>
      </c>
      <c r="HN321" s="28">
        <v>10.364647594724595</v>
      </c>
      <c r="HO321" s="28">
        <v>31.572803</v>
      </c>
      <c r="HP321" s="28">
        <v>9.4245260886368776</v>
      </c>
      <c r="HQ321" s="28">
        <v>6.8750605686478261</v>
      </c>
      <c r="HR321" s="28">
        <v>7.8814700439036436</v>
      </c>
      <c r="HS321" s="28">
        <v>31.651420666</v>
      </c>
      <c r="HT321" s="28">
        <v>8.8414447705712345</v>
      </c>
      <c r="HU321" s="28">
        <v>6.4497108650715793</v>
      </c>
      <c r="HV321" s="28">
        <v>6.0726808179084308</v>
      </c>
      <c r="HW321" s="29">
        <v>29.879154930999999</v>
      </c>
      <c r="HX321" s="29">
        <v>14.242042281611489</v>
      </c>
      <c r="HY321" s="29">
        <v>10.389371559528916</v>
      </c>
      <c r="HZ321" s="29">
        <v>18.322579771313368</v>
      </c>
      <c r="IA321" s="29">
        <v>29.865243606</v>
      </c>
      <c r="IB321" s="29">
        <v>14.161090405425051</v>
      </c>
      <c r="IC321" s="29">
        <v>10.33031829290382</v>
      </c>
      <c r="ID321" s="29">
        <v>18.219748736404014</v>
      </c>
      <c r="IE321" s="29">
        <v>29.91338872</v>
      </c>
      <c r="IF321" s="29">
        <v>13.645177629103307</v>
      </c>
      <c r="IG321" s="29">
        <v>9.95396710537538</v>
      </c>
      <c r="IH321" s="29">
        <v>17.997329102041256</v>
      </c>
      <c r="II321" s="29">
        <v>29.975647631000001</v>
      </c>
      <c r="IJ321" s="29">
        <v>13.268209083968395</v>
      </c>
      <c r="IK321" s="29">
        <v>9.6789738000459664</v>
      </c>
      <c r="IL321" s="29">
        <v>17.652146078953617</v>
      </c>
      <c r="IM321" s="29">
        <v>30.049267411999999</v>
      </c>
      <c r="IN321" s="29">
        <v>12.918109545212804</v>
      </c>
      <c r="IO321" s="29">
        <v>9.4235810607863844</v>
      </c>
      <c r="IP321" s="29">
        <v>17.431463205613419</v>
      </c>
      <c r="IQ321" s="29">
        <v>30.129453894000001</v>
      </c>
      <c r="IR321" s="29">
        <v>12.546114899814906</v>
      </c>
      <c r="IS321" s="29">
        <v>9.1522161460659746</v>
      </c>
      <c r="IT321" s="29">
        <v>17.099294040691845</v>
      </c>
      <c r="IU321" s="29">
        <v>30.221197039</v>
      </c>
      <c r="IV321" s="29">
        <v>12.209584159541889</v>
      </c>
      <c r="IW321" s="29">
        <v>8.9067216563877647</v>
      </c>
      <c r="IX321" s="29">
        <v>16.814812310362996</v>
      </c>
      <c r="IY321" s="29">
        <v>30.309850006000001</v>
      </c>
      <c r="IZ321" s="29">
        <v>12.074181344967807</v>
      </c>
      <c r="JA321" s="29">
        <v>8.8079471883023519</v>
      </c>
      <c r="JB321" s="29">
        <v>16.532292646665013</v>
      </c>
      <c r="JC321" s="29">
        <v>30.400298908</v>
      </c>
      <c r="JD321" s="29">
        <v>11.930226738779233</v>
      </c>
      <c r="JE321" s="29">
        <v>8.7029343072965286</v>
      </c>
      <c r="JF321" s="29">
        <v>16.195401956715671</v>
      </c>
      <c r="JG321" s="29">
        <v>30.521453080000001</v>
      </c>
      <c r="JH321" s="29">
        <v>11.690282499532664</v>
      </c>
      <c r="JI321" s="29">
        <v>8.5278983253910585</v>
      </c>
      <c r="JJ321" s="29">
        <v>15.323401504588011</v>
      </c>
      <c r="JK321" s="29">
        <v>30.916686219999999</v>
      </c>
      <c r="JL321" s="29">
        <v>10.531300858079058</v>
      </c>
      <c r="JM321" s="29">
        <v>7.6824373538784974</v>
      </c>
      <c r="JN321" s="29">
        <v>11.32195334432669</v>
      </c>
      <c r="JO321" s="29">
        <v>31.143456027999999</v>
      </c>
      <c r="JP321" s="29">
        <v>9.5043596749773194</v>
      </c>
      <c r="JQ321" s="29">
        <v>6.9332980583996644</v>
      </c>
      <c r="JR321" s="29">
        <v>8.1681862569331543</v>
      </c>
      <c r="JS321" s="29">
        <v>31.194239077999999</v>
      </c>
      <c r="JT321" s="29">
        <v>9.0200974806487491</v>
      </c>
      <c r="JU321" s="29">
        <v>6.5800355297798543</v>
      </c>
      <c r="JV321" s="29">
        <v>6.4545022413153958</v>
      </c>
      <c r="JW321" s="29">
        <v>31.131631888000001</v>
      </c>
      <c r="JX321" s="29">
        <v>8.9711576231697254</v>
      </c>
      <c r="JY321" s="29">
        <v>6.5443345851143233</v>
      </c>
      <c r="JZ321" s="29">
        <v>6.8806706262258395</v>
      </c>
    </row>
    <row r="322" spans="1:286" ht="15" thickBot="1" x14ac:dyDescent="0.4">
      <c r="A322" s="2"/>
      <c r="B322" s="74" t="s">
        <v>781</v>
      </c>
      <c r="C322" s="74" t="s">
        <v>453</v>
      </c>
      <c r="D322" s="74" t="s">
        <v>850</v>
      </c>
      <c r="E322" s="87">
        <v>302535</v>
      </c>
      <c r="F322" s="84">
        <v>529330</v>
      </c>
      <c r="G322" s="22">
        <v>12.64699155531579</v>
      </c>
      <c r="H322" s="22">
        <v>12.64699155531579</v>
      </c>
      <c r="I322" s="22">
        <v>12.441125121241512</v>
      </c>
      <c r="J322" s="22">
        <v>11.536362089841452</v>
      </c>
      <c r="K322" s="22">
        <v>12.640533292315789</v>
      </c>
      <c r="L322" s="22">
        <v>12.640533292315789</v>
      </c>
      <c r="M322" s="22">
        <v>12.417545048123785</v>
      </c>
      <c r="N322" s="22">
        <v>11.397848187779534</v>
      </c>
      <c r="O322" s="22">
        <v>12.67587120431579</v>
      </c>
      <c r="P322" s="22">
        <v>12.67587120431579</v>
      </c>
      <c r="Q322" s="22">
        <v>11.445158363477658</v>
      </c>
      <c r="R322" s="22">
        <v>11.312617524701224</v>
      </c>
      <c r="S322" s="22">
        <v>12.725879124315789</v>
      </c>
      <c r="T322" s="22">
        <v>12.725879124315789</v>
      </c>
      <c r="U322" s="22">
        <v>10.442669637312255</v>
      </c>
      <c r="V322" s="22">
        <v>11.014873673123549</v>
      </c>
      <c r="W322" s="22">
        <v>12.79224951531579</v>
      </c>
      <c r="X322" s="22">
        <v>12.79224951531579</v>
      </c>
      <c r="Y322" s="22">
        <v>9.4139315549527431</v>
      </c>
      <c r="Z322" s="22">
        <v>10.727747206591872</v>
      </c>
      <c r="AA322" s="22">
        <v>12.867278857315789</v>
      </c>
      <c r="AB322" s="22">
        <v>11.642820695286339</v>
      </c>
      <c r="AC322" s="22">
        <v>8.3679244764376115</v>
      </c>
      <c r="AD322" s="22">
        <v>10.348950778101226</v>
      </c>
      <c r="AE322" s="22">
        <v>12.949567162315789</v>
      </c>
      <c r="AF322" s="22">
        <v>10.206227777195762</v>
      </c>
      <c r="AG322" s="22">
        <v>7.3354168602347816</v>
      </c>
      <c r="AH322" s="22">
        <v>9.9654470416503855</v>
      </c>
      <c r="AI322" s="22">
        <v>13.04401697031579</v>
      </c>
      <c r="AJ322" s="22">
        <v>10.113820211126985</v>
      </c>
      <c r="AK322" s="22">
        <v>7.2690017230311312</v>
      </c>
      <c r="AL322" s="22">
        <v>9.6602865372501263</v>
      </c>
      <c r="AM322" s="22">
        <v>13.146502077315789</v>
      </c>
      <c r="AN322" s="22">
        <v>9.9973248403306556</v>
      </c>
      <c r="AO322" s="22">
        <v>7.1852742062900257</v>
      </c>
      <c r="AP322" s="22">
        <v>9.2479480147057842</v>
      </c>
      <c r="AQ322" s="22">
        <v>13.26857254331579</v>
      </c>
      <c r="AR322" s="22">
        <v>9.8906483602822455</v>
      </c>
      <c r="AS322" s="22">
        <v>7.1086037196596932</v>
      </c>
      <c r="AT322" s="22">
        <v>8.7904939064379963</v>
      </c>
      <c r="AU322" s="22">
        <v>13.79545306031579</v>
      </c>
      <c r="AV322" s="22">
        <v>9.6475872194696723</v>
      </c>
      <c r="AW322" s="22">
        <v>6.9339108919757786</v>
      </c>
      <c r="AX322" s="22">
        <v>7.1271503494664579</v>
      </c>
      <c r="AY322" s="22">
        <v>14.18455891331579</v>
      </c>
      <c r="AZ322" s="22">
        <v>9.9684784953123859</v>
      </c>
      <c r="BA322" s="22">
        <v>7.1645417701517733</v>
      </c>
      <c r="BB322" s="22">
        <v>6.4288819052344799</v>
      </c>
      <c r="BC322" s="22">
        <v>14.40823300931579</v>
      </c>
      <c r="BD322" s="22">
        <v>14.40823300931579</v>
      </c>
      <c r="BE322" s="22">
        <v>11.297257184260712</v>
      </c>
      <c r="BF322" s="22">
        <v>6.3929664268579458</v>
      </c>
      <c r="BG322" s="22">
        <v>14.525092407315789</v>
      </c>
      <c r="BH322" s="22">
        <v>14.525092407315789</v>
      </c>
      <c r="BI322" s="22">
        <v>11.254871620214281</v>
      </c>
      <c r="BJ322" s="22">
        <v>6.7298348074915708</v>
      </c>
      <c r="BK322" s="25">
        <v>12.646742913315789</v>
      </c>
      <c r="BL322" s="25">
        <v>12.646742913315789</v>
      </c>
      <c r="BM322" s="25">
        <v>12.441125121241512</v>
      </c>
      <c r="BN322" s="25">
        <v>11.536362089841452</v>
      </c>
      <c r="BO322" s="25">
        <v>12.642156956315789</v>
      </c>
      <c r="BP322" s="25">
        <v>12.642156956315789</v>
      </c>
      <c r="BQ322" s="25">
        <v>12.423244613385855</v>
      </c>
      <c r="BR322" s="25">
        <v>11.427602133546646</v>
      </c>
      <c r="BS322" s="25">
        <v>12.66757771331579</v>
      </c>
      <c r="BT322" s="25">
        <v>12.66757771331579</v>
      </c>
      <c r="BU322" s="25">
        <v>11.443480986492675</v>
      </c>
      <c r="BV322" s="25">
        <v>11.402926485767528</v>
      </c>
      <c r="BW322" s="25">
        <v>12.69688581331579</v>
      </c>
      <c r="BX322" s="25">
        <v>12.69688581331579</v>
      </c>
      <c r="BY322" s="25">
        <v>10.485406768683793</v>
      </c>
      <c r="BZ322" s="25">
        <v>11.242001630230698</v>
      </c>
      <c r="CA322" s="25">
        <v>12.73147766731579</v>
      </c>
      <c r="CB322" s="25">
        <v>12.73147766731579</v>
      </c>
      <c r="CC322" s="25">
        <v>9.5018547250039003</v>
      </c>
      <c r="CD322" s="25">
        <v>11.122618030853488</v>
      </c>
      <c r="CE322" s="25">
        <v>12.77427968231579</v>
      </c>
      <c r="CF322" s="25">
        <v>11.823295238889921</v>
      </c>
      <c r="CG322" s="25">
        <v>8.4976350844010007</v>
      </c>
      <c r="CH322" s="25">
        <v>10.892426369179372</v>
      </c>
      <c r="CI322" s="25">
        <v>12.825969834315789</v>
      </c>
      <c r="CJ322" s="25">
        <v>10.443108291560447</v>
      </c>
      <c r="CK322" s="25">
        <v>7.505667549996403</v>
      </c>
      <c r="CL322" s="25">
        <v>10.632895371491756</v>
      </c>
      <c r="CM322" s="25">
        <v>12.88588190631579</v>
      </c>
      <c r="CN322" s="25">
        <v>10.399984155643454</v>
      </c>
      <c r="CO322" s="25">
        <v>7.4746733844149365</v>
      </c>
      <c r="CP322" s="25">
        <v>10.443432440659867</v>
      </c>
      <c r="CQ322" s="25">
        <v>12.952620963315789</v>
      </c>
      <c r="CR322" s="25">
        <v>10.356340290228983</v>
      </c>
      <c r="CS322" s="25">
        <v>7.443305679010356</v>
      </c>
      <c r="CT322" s="25">
        <v>10.144257420212401</v>
      </c>
      <c r="CU322" s="25">
        <v>13.025210038315789</v>
      </c>
      <c r="CV322" s="25">
        <v>10.29942488061427</v>
      </c>
      <c r="CW322" s="25">
        <v>7.4023994534773765</v>
      </c>
      <c r="CX322" s="25">
        <v>9.8752282925384023</v>
      </c>
      <c r="CY322" s="25">
        <v>13.216188476315789</v>
      </c>
      <c r="CZ322" s="25">
        <v>10.094701755008847</v>
      </c>
      <c r="DA322" s="25">
        <v>7.2552609121838572</v>
      </c>
      <c r="DB322" s="25">
        <v>8.8892750663630622</v>
      </c>
      <c r="DC322" s="25">
        <v>13.35291654931579</v>
      </c>
      <c r="DD322" s="25">
        <v>9.9021973022345797</v>
      </c>
      <c r="DE322" s="25">
        <v>7.1169041716351344</v>
      </c>
      <c r="DF322" s="25">
        <v>8.251380609806052</v>
      </c>
      <c r="DG322" s="25">
        <v>13.44739830631579</v>
      </c>
      <c r="DH322" s="25">
        <v>13.016144850578188</v>
      </c>
      <c r="DI322" s="25">
        <v>9.354959587078989</v>
      </c>
      <c r="DJ322" s="25">
        <v>7.9253079524230721</v>
      </c>
      <c r="DK322" s="25">
        <v>13.513780303315789</v>
      </c>
      <c r="DL322" s="25">
        <v>13.513780303315789</v>
      </c>
      <c r="DM322" s="25">
        <v>11.648717019952828</v>
      </c>
      <c r="DN322" s="25">
        <v>7.7674532393809805</v>
      </c>
      <c r="DO322" s="27">
        <v>12.64699155531579</v>
      </c>
      <c r="DP322" s="27">
        <v>12.64699155531579</v>
      </c>
      <c r="DQ322" s="27">
        <v>12.441125121241512</v>
      </c>
      <c r="DR322" s="27">
        <v>11.536362089841452</v>
      </c>
      <c r="DS322" s="27">
        <v>12.640499612315789</v>
      </c>
      <c r="DT322" s="27">
        <v>12.640499612315789</v>
      </c>
      <c r="DU322" s="27">
        <v>12.417610561655057</v>
      </c>
      <c r="DV322" s="27">
        <v>11.397867590578391</v>
      </c>
      <c r="DW322" s="27">
        <v>12.675804851315789</v>
      </c>
      <c r="DX322" s="27">
        <v>12.675804851315789</v>
      </c>
      <c r="DY322" s="27">
        <v>11.445272134829427</v>
      </c>
      <c r="DZ322" s="27">
        <v>11.312659002607949</v>
      </c>
      <c r="EA322" s="27">
        <v>12.72578047231579</v>
      </c>
      <c r="EB322" s="27">
        <v>12.72578047231579</v>
      </c>
      <c r="EC322" s="27">
        <v>10.441765739513862</v>
      </c>
      <c r="ED322" s="27">
        <v>11.014935617926465</v>
      </c>
      <c r="EE322" s="27">
        <v>12.79211943731579</v>
      </c>
      <c r="EF322" s="27">
        <v>12.79211943731579</v>
      </c>
      <c r="EG322" s="27">
        <v>9.4211135873287137</v>
      </c>
      <c r="EH322" s="27">
        <v>10.727828136669316</v>
      </c>
      <c r="EI322" s="27">
        <v>12.867317739315789</v>
      </c>
      <c r="EJ322" s="27">
        <v>11.617462447637086</v>
      </c>
      <c r="EK322" s="27">
        <v>8.3496990045577899</v>
      </c>
      <c r="EL322" s="27">
        <v>10.348926545293839</v>
      </c>
      <c r="EM322" s="27">
        <v>12.94997978631579</v>
      </c>
      <c r="EN322" s="27">
        <v>10.220358936281459</v>
      </c>
      <c r="EO322" s="27">
        <v>7.3455732025068485</v>
      </c>
      <c r="EP322" s="27">
        <v>9.9651882138006656</v>
      </c>
      <c r="EQ322" s="27">
        <v>13.044500936315789</v>
      </c>
      <c r="ER322" s="27">
        <v>10.125977950197802</v>
      </c>
      <c r="ES322" s="27">
        <v>7.2777397294826107</v>
      </c>
      <c r="ET322" s="27">
        <v>9.6599860770873924</v>
      </c>
      <c r="EU322" s="27">
        <v>13.14705050831579</v>
      </c>
      <c r="EV322" s="27">
        <v>10.015601323552092</v>
      </c>
      <c r="EW322" s="27">
        <v>7.1984098746383127</v>
      </c>
      <c r="EX322" s="27">
        <v>9.2476062955549025</v>
      </c>
      <c r="EY322" s="27">
        <v>13.25877723431579</v>
      </c>
      <c r="EZ322" s="27">
        <v>9.900020245302116</v>
      </c>
      <c r="FA322" s="27">
        <v>7.1153394779523458</v>
      </c>
      <c r="FB322" s="27">
        <v>8.8339392733543516</v>
      </c>
      <c r="FC322" s="27">
        <v>13.735126828315789</v>
      </c>
      <c r="FD322" s="27">
        <v>9.6751590968977954</v>
      </c>
      <c r="FE322" s="27">
        <v>6.953727343163207</v>
      </c>
      <c r="FF322" s="27">
        <v>7.3173520644292083</v>
      </c>
      <c r="FG322" s="27">
        <v>14.077486416315789</v>
      </c>
      <c r="FH322" s="27">
        <v>10.005007984236471</v>
      </c>
      <c r="FI322" s="27">
        <v>7.1907962330933319</v>
      </c>
      <c r="FJ322" s="27">
        <v>6.6692531910728761</v>
      </c>
      <c r="FK322" s="27">
        <v>14.299150580315789</v>
      </c>
      <c r="FL322" s="27">
        <v>14.299150580315789</v>
      </c>
      <c r="FM322" s="27">
        <v>11.325488030750384</v>
      </c>
      <c r="FN322" s="27">
        <v>6.6191872380562824</v>
      </c>
      <c r="FO322" s="27">
        <v>14.397880277315789</v>
      </c>
      <c r="FP322" s="27">
        <v>14.397880277315789</v>
      </c>
      <c r="FQ322" s="27">
        <v>11.285250694380172</v>
      </c>
      <c r="FR322" s="27">
        <v>6.928892997414474</v>
      </c>
      <c r="FS322" s="28">
        <v>12.64757156431579</v>
      </c>
      <c r="FT322" s="28">
        <v>12.64757156431579</v>
      </c>
      <c r="FU322" s="28">
        <v>12.441125121241512</v>
      </c>
      <c r="FV322" s="28">
        <v>11.536362089841452</v>
      </c>
      <c r="FW322" s="28">
        <v>12.640062823315789</v>
      </c>
      <c r="FX322" s="28">
        <v>12.640062823315789</v>
      </c>
      <c r="FY322" s="28">
        <v>12.416446618675018</v>
      </c>
      <c r="FZ322" s="28">
        <v>11.392032848521415</v>
      </c>
      <c r="GA322" s="28">
        <v>12.68234158331579</v>
      </c>
      <c r="GB322" s="28">
        <v>12.68234158331579</v>
      </c>
      <c r="GC322" s="28">
        <v>11.462905203229557</v>
      </c>
      <c r="GD322" s="28">
        <v>11.312418576480479</v>
      </c>
      <c r="GE322" s="28">
        <v>12.748349644315789</v>
      </c>
      <c r="GF322" s="28">
        <v>12.748349644315789</v>
      </c>
      <c r="GG322" s="28">
        <v>10.482068427737088</v>
      </c>
      <c r="GH322" s="28">
        <v>11.028177233364872</v>
      </c>
      <c r="GI322" s="28">
        <v>12.842967934315789</v>
      </c>
      <c r="GJ322" s="28">
        <v>12.842967934315789</v>
      </c>
      <c r="GK322" s="28">
        <v>9.4798751412635305</v>
      </c>
      <c r="GL322" s="28">
        <v>10.775938973827795</v>
      </c>
      <c r="GM322" s="28">
        <v>12.95853253431579</v>
      </c>
      <c r="GN322" s="28">
        <v>11.759421372352321</v>
      </c>
      <c r="GO322" s="28">
        <v>8.4517276788681581</v>
      </c>
      <c r="GP322" s="28">
        <v>10.432037989118136</v>
      </c>
      <c r="GQ322" s="28">
        <v>13.093934496315789</v>
      </c>
      <c r="GR322" s="28">
        <v>10.335417983742783</v>
      </c>
      <c r="GS322" s="28">
        <v>7.4282684053864232</v>
      </c>
      <c r="GT322" s="28">
        <v>10.068991387128232</v>
      </c>
      <c r="GU322" s="28">
        <v>13.255237185315789</v>
      </c>
      <c r="GV322" s="28">
        <v>10.227858539100772</v>
      </c>
      <c r="GW322" s="28">
        <v>7.3509633147174327</v>
      </c>
      <c r="GX322" s="28">
        <v>9.7918239921904977</v>
      </c>
      <c r="GY322" s="28">
        <v>13.43637997631579</v>
      </c>
      <c r="GZ322" s="28">
        <v>10.101797451366357</v>
      </c>
      <c r="HA322" s="28">
        <v>7.2603607288675756</v>
      </c>
      <c r="HB322" s="28">
        <v>9.4519904899199929</v>
      </c>
      <c r="HC322" s="28">
        <v>13.65172055031579</v>
      </c>
      <c r="HD322" s="28">
        <v>9.9687659309154792</v>
      </c>
      <c r="HE322" s="28">
        <v>7.1647483557792153</v>
      </c>
      <c r="HF322" s="28">
        <v>9.145414495242477</v>
      </c>
      <c r="HG322" s="28">
        <v>14.37178354631579</v>
      </c>
      <c r="HH322" s="28">
        <v>9.4259008086928393</v>
      </c>
      <c r="HI322" s="28">
        <v>6.7745805036288989</v>
      </c>
      <c r="HJ322" s="28">
        <v>7.4984205472554457</v>
      </c>
      <c r="HK322" s="28">
        <v>14.877316410315789</v>
      </c>
      <c r="HL322" s="28">
        <v>9.1528772786305321</v>
      </c>
      <c r="HM322" s="28">
        <v>6.5783531168430898</v>
      </c>
      <c r="HN322" s="28">
        <v>4.9983298031002548</v>
      </c>
      <c r="HO322" s="28">
        <v>15.125637739315788</v>
      </c>
      <c r="HP322" s="28">
        <v>14.358421621631553</v>
      </c>
      <c r="HQ322" s="28">
        <v>10.319680331356917</v>
      </c>
      <c r="HR322" s="28">
        <v>3.3531949640476544</v>
      </c>
      <c r="HS322" s="28">
        <v>15.249262351315789</v>
      </c>
      <c r="HT322" s="28">
        <v>13.944826041194471</v>
      </c>
      <c r="HU322" s="28">
        <v>10.02242104415626</v>
      </c>
      <c r="HV322" s="28">
        <v>2.220696993650753</v>
      </c>
      <c r="HW322" s="29">
        <v>12.64757156431579</v>
      </c>
      <c r="HX322" s="29">
        <v>12.64757156431579</v>
      </c>
      <c r="HY322" s="29">
        <v>12.441125121241512</v>
      </c>
      <c r="HZ322" s="29">
        <v>11.536362089841452</v>
      </c>
      <c r="IA322" s="29">
        <v>12.63185704431579</v>
      </c>
      <c r="IB322" s="29">
        <v>12.63185704431579</v>
      </c>
      <c r="IC322" s="29">
        <v>12.419904398408486</v>
      </c>
      <c r="ID322" s="29">
        <v>11.423000566407396</v>
      </c>
      <c r="IE322" s="29">
        <v>12.694083465315789</v>
      </c>
      <c r="IF322" s="29">
        <v>12.694083465315789</v>
      </c>
      <c r="IG322" s="29">
        <v>12.372771472590859</v>
      </c>
      <c r="IH322" s="29">
        <v>11.234827737707654</v>
      </c>
      <c r="II322" s="29">
        <v>12.76859850631579</v>
      </c>
      <c r="IJ322" s="29">
        <v>12.76859850631579</v>
      </c>
      <c r="IK322" s="29">
        <v>12.276273763457345</v>
      </c>
      <c r="IL322" s="29">
        <v>10.915743041327961</v>
      </c>
      <c r="IM322" s="29">
        <v>12.86791658431579</v>
      </c>
      <c r="IN322" s="29">
        <v>12.86791658431579</v>
      </c>
      <c r="IO322" s="29">
        <v>12.152780460469403</v>
      </c>
      <c r="IP322" s="29">
        <v>10.647138870319196</v>
      </c>
      <c r="IQ322" s="29">
        <v>12.980985565315789</v>
      </c>
      <c r="IR322" s="29">
        <v>12.980985565315789</v>
      </c>
      <c r="IS322" s="29">
        <v>11.942643605347529</v>
      </c>
      <c r="IT322" s="29">
        <v>10.321941716828551</v>
      </c>
      <c r="IU322" s="29">
        <v>13.14093432931579</v>
      </c>
      <c r="IV322" s="29">
        <v>13.14093432931579</v>
      </c>
      <c r="IW322" s="29">
        <v>11.824034599573647</v>
      </c>
      <c r="IX322" s="29">
        <v>9.968579952424637</v>
      </c>
      <c r="IY322" s="29">
        <v>13.29132559931579</v>
      </c>
      <c r="IZ322" s="29">
        <v>13.29132559931579</v>
      </c>
      <c r="JA322" s="29">
        <v>11.769150427844147</v>
      </c>
      <c r="JB322" s="29">
        <v>9.7526972701967907</v>
      </c>
      <c r="JC322" s="29">
        <v>13.460514720315789</v>
      </c>
      <c r="JD322" s="29">
        <v>13.460514720315789</v>
      </c>
      <c r="JE322" s="29">
        <v>11.712158524600376</v>
      </c>
      <c r="JF322" s="29">
        <v>9.4120971210834128</v>
      </c>
      <c r="JG322" s="29">
        <v>13.672375578315789</v>
      </c>
      <c r="JH322" s="29">
        <v>13.672375578315789</v>
      </c>
      <c r="JI322" s="29">
        <v>11.61955692523569</v>
      </c>
      <c r="JJ322" s="29">
        <v>8.7626293556029005</v>
      </c>
      <c r="JK322" s="29">
        <v>14.356574870315789</v>
      </c>
      <c r="JL322" s="29">
        <v>14.356574870315789</v>
      </c>
      <c r="JM322" s="29">
        <v>11.139080907657817</v>
      </c>
      <c r="JN322" s="29">
        <v>5.763194472401306</v>
      </c>
      <c r="JO322" s="29">
        <v>14.692981469315789</v>
      </c>
      <c r="JP322" s="29">
        <v>14.692981469315789</v>
      </c>
      <c r="JQ322" s="29">
        <v>10.711865783164644</v>
      </c>
      <c r="JR322" s="29">
        <v>3.7149609424910253</v>
      </c>
      <c r="JS322" s="29">
        <v>14.777486441315789</v>
      </c>
      <c r="JT322" s="29">
        <v>14.501749937609352</v>
      </c>
      <c r="JU322" s="29">
        <v>10.422693214130486</v>
      </c>
      <c r="JV322" s="29">
        <v>2.7091312231495852</v>
      </c>
      <c r="JW322" s="29">
        <v>14.71901509631579</v>
      </c>
      <c r="JX322" s="29">
        <v>14.513604495194951</v>
      </c>
      <c r="JY322" s="29">
        <v>10.43121331807901</v>
      </c>
      <c r="JZ322" s="29">
        <v>3.2166383133109928</v>
      </c>
    </row>
    <row r="323" spans="1:286" ht="15" thickBot="1" x14ac:dyDescent="0.4">
      <c r="A323" s="2"/>
      <c r="B323" s="74" t="s">
        <v>782</v>
      </c>
      <c r="C323" s="74" t="s">
        <v>528</v>
      </c>
      <c r="D323" s="74" t="s">
        <v>852</v>
      </c>
      <c r="E323" s="87">
        <v>356139</v>
      </c>
      <c r="F323" s="84">
        <v>410059</v>
      </c>
      <c r="G323" s="22">
        <v>17.808956051894736</v>
      </c>
      <c r="H323" s="22">
        <v>13.81268556005398</v>
      </c>
      <c r="I323" s="22">
        <v>9.9274490785645</v>
      </c>
      <c r="J323" s="22">
        <v>11.950831296968957</v>
      </c>
      <c r="K323" s="22">
        <v>17.795717887894735</v>
      </c>
      <c r="L323" s="22">
        <v>13.723840322329403</v>
      </c>
      <c r="M323" s="22">
        <v>9.863594256882724</v>
      </c>
      <c r="N323" s="22">
        <v>11.818537219824123</v>
      </c>
      <c r="O323" s="22">
        <v>17.873874477894738</v>
      </c>
      <c r="P323" s="22">
        <v>11.681825982905606</v>
      </c>
      <c r="Q323" s="22">
        <v>8.3959583446489372</v>
      </c>
      <c r="R323" s="22">
        <v>11.375083416902307</v>
      </c>
      <c r="S323" s="22">
        <v>17.989491381894737</v>
      </c>
      <c r="T323" s="22">
        <v>9.5751680571874402</v>
      </c>
      <c r="U323" s="22">
        <v>6.8818618141376273</v>
      </c>
      <c r="V323" s="22">
        <v>10.707623764909957</v>
      </c>
      <c r="W323" s="22">
        <v>18.129130234894738</v>
      </c>
      <c r="X323" s="22">
        <v>7.4735001626920026</v>
      </c>
      <c r="Y323" s="22">
        <v>5.3713517173179186</v>
      </c>
      <c r="Z323" s="22">
        <v>10.161320556191658</v>
      </c>
      <c r="AA323" s="22">
        <v>18.283229887894734</v>
      </c>
      <c r="AB323" s="22">
        <v>5.294832684135911</v>
      </c>
      <c r="AC323" s="22">
        <v>3.8055005033411349</v>
      </c>
      <c r="AD323" s="22">
        <v>9.4593682629229399</v>
      </c>
      <c r="AE323" s="22">
        <v>18.450916261894736</v>
      </c>
      <c r="AF323" s="22">
        <v>3.2317411332861368</v>
      </c>
      <c r="AG323" s="22">
        <v>2.322715984253179</v>
      </c>
      <c r="AH323" s="22">
        <v>8.7997900474071109</v>
      </c>
      <c r="AI323" s="22">
        <v>18.299938108599097</v>
      </c>
      <c r="AJ323" s="22">
        <v>3.0129452756397974</v>
      </c>
      <c r="AK323" s="22">
        <v>2.1654630933550822</v>
      </c>
      <c r="AL323" s="22">
        <v>8.0563539739114667</v>
      </c>
      <c r="AM323" s="22">
        <v>17.03489359208233</v>
      </c>
      <c r="AN323" s="22">
        <v>2.8046653417463485</v>
      </c>
      <c r="AO323" s="22">
        <v>2.0157682039127494</v>
      </c>
      <c r="AP323" s="22">
        <v>7.330331297257505</v>
      </c>
      <c r="AQ323" s="22">
        <v>15.58817145547798</v>
      </c>
      <c r="AR323" s="22">
        <v>2.566473572966685</v>
      </c>
      <c r="AS323" s="22">
        <v>1.8445750897849793</v>
      </c>
      <c r="AT323" s="22">
        <v>6.3736138731833947</v>
      </c>
      <c r="AU323" s="22">
        <v>14.202599767113531</v>
      </c>
      <c r="AV323" s="22">
        <v>2.3383497592278686</v>
      </c>
      <c r="AW323" s="22">
        <v>1.6806180131792927</v>
      </c>
      <c r="AX323" s="22">
        <v>2.9649853309033602</v>
      </c>
      <c r="AY323" s="22">
        <v>20.904275932894734</v>
      </c>
      <c r="AZ323" s="22">
        <v>5.0932070702877574</v>
      </c>
      <c r="BA323" s="22">
        <v>3.6605882047364</v>
      </c>
      <c r="BB323" s="22">
        <v>1.419581902813313</v>
      </c>
      <c r="BC323" s="22">
        <v>21.423256561894735</v>
      </c>
      <c r="BD323" s="22">
        <v>9.8407256108317132</v>
      </c>
      <c r="BE323" s="22">
        <v>7.0727232566695442</v>
      </c>
      <c r="BF323" s="22">
        <v>1.3328427465706945</v>
      </c>
      <c r="BG323" s="22">
        <v>21.861332096894735</v>
      </c>
      <c r="BH323" s="22">
        <v>11.080739863943416</v>
      </c>
      <c r="BI323" s="22">
        <v>7.9639459157925039</v>
      </c>
      <c r="BJ323" s="22">
        <v>1.9005734239317817</v>
      </c>
      <c r="BK323" s="25">
        <v>17.808399212894734</v>
      </c>
      <c r="BL323" s="25">
        <v>13.81268556005398</v>
      </c>
      <c r="BM323" s="25">
        <v>9.9274490785645</v>
      </c>
      <c r="BN323" s="25">
        <v>11.950831296968957</v>
      </c>
      <c r="BO323" s="25">
        <v>17.790678053894737</v>
      </c>
      <c r="BP323" s="25">
        <v>13.713877384199746</v>
      </c>
      <c r="BQ323" s="25">
        <v>9.8564336970824566</v>
      </c>
      <c r="BR323" s="25">
        <v>11.911104933656709</v>
      </c>
      <c r="BS323" s="25">
        <v>17.833680113894737</v>
      </c>
      <c r="BT323" s="25">
        <v>11.717966962098574</v>
      </c>
      <c r="BU323" s="25">
        <v>8.421933577997132</v>
      </c>
      <c r="BV323" s="25">
        <v>11.628538574371674</v>
      </c>
      <c r="BW323" s="25">
        <v>17.887648805894734</v>
      </c>
      <c r="BX323" s="25">
        <v>9.7327019092488474</v>
      </c>
      <c r="BY323" s="25">
        <v>6.9950844953961164</v>
      </c>
      <c r="BZ323" s="25">
        <v>11.289497455613784</v>
      </c>
      <c r="CA323" s="25">
        <v>17.945599166894738</v>
      </c>
      <c r="CB323" s="25">
        <v>7.7234125411725065</v>
      </c>
      <c r="CC323" s="25">
        <v>5.5509686644120544</v>
      </c>
      <c r="CD323" s="25">
        <v>11.118237724055067</v>
      </c>
      <c r="CE323" s="25">
        <v>18.019123351894734</v>
      </c>
      <c r="CF323" s="25">
        <v>5.7183127689245126</v>
      </c>
      <c r="CG323" s="25">
        <v>4.1098639784413811</v>
      </c>
      <c r="CH323" s="25">
        <v>10.744075385360169</v>
      </c>
      <c r="CI323" s="25">
        <v>18.103753730894738</v>
      </c>
      <c r="CJ323" s="25">
        <v>3.752349883738296</v>
      </c>
      <c r="CK323" s="25">
        <v>2.6968877437925096</v>
      </c>
      <c r="CL323" s="25">
        <v>10.347733270466193</v>
      </c>
      <c r="CM323" s="25">
        <v>18.207963003894736</v>
      </c>
      <c r="CN323" s="25">
        <v>3.6307241322266504</v>
      </c>
      <c r="CO323" s="25">
        <v>2.6094729214160504</v>
      </c>
      <c r="CP323" s="25">
        <v>9.8617958930208758</v>
      </c>
      <c r="CQ323" s="25">
        <v>18.330305647894736</v>
      </c>
      <c r="CR323" s="25">
        <v>3.4743182200791969</v>
      </c>
      <c r="CS323" s="25">
        <v>2.4970609127824299</v>
      </c>
      <c r="CT323" s="25">
        <v>9.3706824835666964</v>
      </c>
      <c r="CU323" s="25">
        <v>18.468333700894735</v>
      </c>
      <c r="CV323" s="25">
        <v>3.3994012215178881</v>
      </c>
      <c r="CW323" s="25">
        <v>2.4432165908290546</v>
      </c>
      <c r="CX323" s="25">
        <v>8.8050046834243645</v>
      </c>
      <c r="CY323" s="25">
        <v>18.886171370894736</v>
      </c>
      <c r="CZ323" s="25">
        <v>3.2759738588184018</v>
      </c>
      <c r="DA323" s="25">
        <v>2.3545069150188516</v>
      </c>
      <c r="DB323" s="25">
        <v>7.0294433463499573</v>
      </c>
      <c r="DC323" s="25">
        <v>19.252491364894738</v>
      </c>
      <c r="DD323" s="25">
        <v>4.8515508279184978</v>
      </c>
      <c r="DE323" s="25">
        <v>3.4869051052256133</v>
      </c>
      <c r="DF323" s="25">
        <v>5.8997063924461131</v>
      </c>
      <c r="DG323" s="25">
        <v>19.564974754894735</v>
      </c>
      <c r="DH323" s="25">
        <v>7.7106851212558505</v>
      </c>
      <c r="DI323" s="25">
        <v>5.5418212171198702</v>
      </c>
      <c r="DJ323" s="25">
        <v>5.3391351560611184</v>
      </c>
      <c r="DK323" s="25">
        <v>19.816541060894735</v>
      </c>
      <c r="DL323" s="25">
        <v>8.5145946266707355</v>
      </c>
      <c r="DM323" s="25">
        <v>6.1196068073356109</v>
      </c>
      <c r="DN323" s="25">
        <v>4.9731389232485697</v>
      </c>
      <c r="DO323" s="27">
        <v>17.808956051894736</v>
      </c>
      <c r="DP323" s="27">
        <v>13.81268556005398</v>
      </c>
      <c r="DQ323" s="27">
        <v>9.9274490785645</v>
      </c>
      <c r="DR323" s="27">
        <v>11.950831296968957</v>
      </c>
      <c r="DS323" s="27">
        <v>17.795479016894738</v>
      </c>
      <c r="DT323" s="27">
        <v>13.733122360072082</v>
      </c>
      <c r="DU323" s="27">
        <v>9.8702654401682004</v>
      </c>
      <c r="DV323" s="27">
        <v>11.81867288376715</v>
      </c>
      <c r="DW323" s="27">
        <v>17.873396748894734</v>
      </c>
      <c r="DX323" s="27">
        <v>11.703230912469245</v>
      </c>
      <c r="DY323" s="27">
        <v>8.4113424889812904</v>
      </c>
      <c r="DZ323" s="27">
        <v>11.375354699318585</v>
      </c>
      <c r="EA323" s="27">
        <v>17.988781093894737</v>
      </c>
      <c r="EB323" s="27">
        <v>9.6001678391165726</v>
      </c>
      <c r="EC323" s="27">
        <v>6.8998296496463443</v>
      </c>
      <c r="ED323" s="27">
        <v>10.708029587748371</v>
      </c>
      <c r="EE323" s="27">
        <v>18.128193598894736</v>
      </c>
      <c r="EF323" s="27">
        <v>7.4992409567971317</v>
      </c>
      <c r="EG323" s="27">
        <v>5.389852132867774</v>
      </c>
      <c r="EH323" s="27">
        <v>10.161851772320588</v>
      </c>
      <c r="EI323" s="27">
        <v>18.283509923894737</v>
      </c>
      <c r="EJ323" s="27">
        <v>5.3223376355675143</v>
      </c>
      <c r="EK323" s="27">
        <v>3.8252688534971178</v>
      </c>
      <c r="EL323" s="27">
        <v>9.459209299720829</v>
      </c>
      <c r="EM323" s="27">
        <v>18.453887149894737</v>
      </c>
      <c r="EN323" s="27">
        <v>3.2671603723524352</v>
      </c>
      <c r="EO323" s="27">
        <v>2.3481724887615467</v>
      </c>
      <c r="EP323" s="27">
        <v>8.7981045114464713</v>
      </c>
      <c r="EQ323" s="27">
        <v>18.493543031134354</v>
      </c>
      <c r="ER323" s="27">
        <v>3.0448208499303528</v>
      </c>
      <c r="ES323" s="27">
        <v>2.1883726962157048</v>
      </c>
      <c r="ET323" s="27">
        <v>8.054375178187243</v>
      </c>
      <c r="EU323" s="27">
        <v>17.252322152270036</v>
      </c>
      <c r="EV323" s="27">
        <v>2.840463296325161</v>
      </c>
      <c r="EW323" s="27">
        <v>2.0414968987167259</v>
      </c>
      <c r="EX323" s="27">
        <v>7.3278879776423125</v>
      </c>
      <c r="EY323" s="27">
        <v>15.839125819532052</v>
      </c>
      <c r="EZ323" s="27">
        <v>2.6077912955234956</v>
      </c>
      <c r="FA323" s="27">
        <v>1.8742709505168871</v>
      </c>
      <c r="FB323" s="27">
        <v>6.453006873828091</v>
      </c>
      <c r="FC323" s="27">
        <v>14.726086365112987</v>
      </c>
      <c r="FD323" s="27">
        <v>2.4245378360914769</v>
      </c>
      <c r="FE323" s="27">
        <v>1.7425630810317987</v>
      </c>
      <c r="FF323" s="27">
        <v>3.3309525522256891</v>
      </c>
      <c r="FG323" s="27">
        <v>20.604583409894737</v>
      </c>
      <c r="FH323" s="27">
        <v>5.2038101978136115</v>
      </c>
      <c r="FI323" s="27">
        <v>3.7400808502229741</v>
      </c>
      <c r="FJ323" s="27">
        <v>1.9385559128420873</v>
      </c>
      <c r="FK323" s="27">
        <v>21.067499134894735</v>
      </c>
      <c r="FL323" s="27">
        <v>9.9483018152080032</v>
      </c>
      <c r="FM323" s="27">
        <v>7.1500403928895553</v>
      </c>
      <c r="FN323" s="27">
        <v>1.8541711890576877</v>
      </c>
      <c r="FO323" s="27">
        <v>21.381476140894737</v>
      </c>
      <c r="FP323" s="27">
        <v>11.189904773811685</v>
      </c>
      <c r="FQ323" s="27">
        <v>8.0424048859306101</v>
      </c>
      <c r="FR323" s="27">
        <v>2.4388799818323967</v>
      </c>
      <c r="FS323" s="28">
        <v>17.810450940894736</v>
      </c>
      <c r="FT323" s="28">
        <v>13.81268556005398</v>
      </c>
      <c r="FU323" s="28">
        <v>9.9274490785645</v>
      </c>
      <c r="FV323" s="28">
        <v>11.950831296968957</v>
      </c>
      <c r="FW323" s="28">
        <v>17.793352916894737</v>
      </c>
      <c r="FX323" s="28">
        <v>13.691332077650792</v>
      </c>
      <c r="FY323" s="28">
        <v>9.8402299413571654</v>
      </c>
      <c r="FZ323" s="28">
        <v>11.799337099386793</v>
      </c>
      <c r="GA323" s="28">
        <v>17.887498637894737</v>
      </c>
      <c r="GB323" s="28">
        <v>11.521484044700925</v>
      </c>
      <c r="GC323" s="28">
        <v>8.2807174365891232</v>
      </c>
      <c r="GD323" s="28">
        <v>11.35600326302967</v>
      </c>
      <c r="GE323" s="28">
        <v>18.034792988894736</v>
      </c>
      <c r="GF323" s="28">
        <v>8.8482411620094155</v>
      </c>
      <c r="GG323" s="28">
        <v>6.3594051416575912</v>
      </c>
      <c r="GH323" s="28">
        <v>10.720208071518826</v>
      </c>
      <c r="GI323" s="28">
        <v>18.231513553894736</v>
      </c>
      <c r="GJ323" s="28">
        <v>6.7667234418554827</v>
      </c>
      <c r="GK323" s="28">
        <v>4.8633773718864335</v>
      </c>
      <c r="GL323" s="28">
        <v>10.224236330151243</v>
      </c>
      <c r="GM323" s="28">
        <v>18.473481563894737</v>
      </c>
      <c r="GN323" s="28">
        <v>4.6608368804289171</v>
      </c>
      <c r="GO323" s="28">
        <v>3.3498352360793677</v>
      </c>
      <c r="GP323" s="28">
        <v>9.5549886474125749</v>
      </c>
      <c r="GQ323" s="28">
        <v>15.749441113451958</v>
      </c>
      <c r="GR323" s="28">
        <v>2.5930253924981628</v>
      </c>
      <c r="GS323" s="28">
        <v>1.8636584052775353</v>
      </c>
      <c r="GT323" s="28">
        <v>8.896624011152813</v>
      </c>
      <c r="GU323" s="28">
        <v>14.469219632861705</v>
      </c>
      <c r="GV323" s="28">
        <v>2.3822466871918055</v>
      </c>
      <c r="GW323" s="28">
        <v>1.7121675996208807</v>
      </c>
      <c r="GX323" s="28">
        <v>8.1483663586060473</v>
      </c>
      <c r="GY323" s="28">
        <v>13.0965840377497</v>
      </c>
      <c r="GZ323" s="28">
        <v>2.1562527025714755</v>
      </c>
      <c r="HA323" s="28">
        <v>1.5497412731381799</v>
      </c>
      <c r="HB323" s="28">
        <v>7.5483171682179311</v>
      </c>
      <c r="HC323" s="28">
        <v>11.994316581935074</v>
      </c>
      <c r="HD323" s="28">
        <v>1.9747727705750053</v>
      </c>
      <c r="HE323" s="28">
        <v>1.4193080727411047</v>
      </c>
      <c r="HF323" s="28">
        <v>6.8663500203065588</v>
      </c>
      <c r="HG323" s="28">
        <v>9.6634100204141706</v>
      </c>
      <c r="HH323" s="28">
        <v>1.5910067779899173</v>
      </c>
      <c r="HI323" s="28">
        <v>1.1434878976629765</v>
      </c>
      <c r="HJ323" s="28">
        <v>3.4419414026326756</v>
      </c>
      <c r="HK323" s="28">
        <v>21.103946609436033</v>
      </c>
      <c r="HL323" s="28">
        <v>3.4746038952107905</v>
      </c>
      <c r="HM323" s="28">
        <v>2.4972662331243414</v>
      </c>
      <c r="HN323" s="28">
        <v>-2.5208328554879103</v>
      </c>
      <c r="HO323" s="28">
        <v>23.143925551894736</v>
      </c>
      <c r="HP323" s="28">
        <v>7.4146407526424802</v>
      </c>
      <c r="HQ323" s="28">
        <v>5.329048300395808</v>
      </c>
      <c r="HR323" s="28">
        <v>-6.6257689345847268</v>
      </c>
      <c r="HS323" s="28">
        <v>23.543987117894737</v>
      </c>
      <c r="HT323" s="28">
        <v>8.0531605577681784</v>
      </c>
      <c r="HU323" s="28">
        <v>5.7879650565530758</v>
      </c>
      <c r="HV323" s="28">
        <v>-9.7627315271704873</v>
      </c>
      <c r="HW323" s="29">
        <v>17.810450940894736</v>
      </c>
      <c r="HX323" s="29">
        <v>13.81268556005398</v>
      </c>
      <c r="HY323" s="29">
        <v>9.9274490785645</v>
      </c>
      <c r="HZ323" s="29">
        <v>11.950831296968957</v>
      </c>
      <c r="IA323" s="29">
        <v>17.773901130894735</v>
      </c>
      <c r="IB323" s="29">
        <v>13.746321658054589</v>
      </c>
      <c r="IC323" s="29">
        <v>9.8797520355174111</v>
      </c>
      <c r="ID323" s="29">
        <v>11.872379904324843</v>
      </c>
      <c r="IE323" s="29">
        <v>17.917163686894735</v>
      </c>
      <c r="IF323" s="29">
        <v>13.363639117331715</v>
      </c>
      <c r="IG323" s="29">
        <v>9.6047105586254133</v>
      </c>
      <c r="IH323" s="29">
        <v>11.237245142605119</v>
      </c>
      <c r="II323" s="29">
        <v>18.080406454894735</v>
      </c>
      <c r="IJ323" s="29">
        <v>12.864763790842945</v>
      </c>
      <c r="IK323" s="29">
        <v>9.2461590388114683</v>
      </c>
      <c r="IL323" s="29">
        <v>10.571809278825182</v>
      </c>
      <c r="IM323" s="29">
        <v>18.284247225894738</v>
      </c>
      <c r="IN323" s="29">
        <v>12.588349058355194</v>
      </c>
      <c r="IO323" s="29">
        <v>9.0474943280709983</v>
      </c>
      <c r="IP323" s="29">
        <v>10.103342650053595</v>
      </c>
      <c r="IQ323" s="29">
        <v>18.525218265894736</v>
      </c>
      <c r="IR323" s="29">
        <v>12.514595963835013</v>
      </c>
      <c r="IS323" s="29">
        <v>8.9944865268688137</v>
      </c>
      <c r="IT323" s="29">
        <v>9.5190957380016137</v>
      </c>
      <c r="IU323" s="29">
        <v>18.772138268894736</v>
      </c>
      <c r="IV323" s="29">
        <v>12.359065927701538</v>
      </c>
      <c r="IW323" s="29">
        <v>8.882704027572105</v>
      </c>
      <c r="IX323" s="29">
        <v>8.963403737457508</v>
      </c>
      <c r="IY323" s="29">
        <v>19.035834391894738</v>
      </c>
      <c r="IZ323" s="29">
        <v>12.212627884972653</v>
      </c>
      <c r="JA323" s="29">
        <v>8.777456122953188</v>
      </c>
      <c r="JB323" s="29">
        <v>8.3658541543176241</v>
      </c>
      <c r="JC323" s="29">
        <v>19.311309191894736</v>
      </c>
      <c r="JD323" s="29">
        <v>12.063180899583861</v>
      </c>
      <c r="JE323" s="29">
        <v>8.6700456319996526</v>
      </c>
      <c r="JF323" s="29">
        <v>7.8047276053032171</v>
      </c>
      <c r="JG323" s="29">
        <v>19.706619898894736</v>
      </c>
      <c r="JH323" s="29">
        <v>11.770579642222163</v>
      </c>
      <c r="JI323" s="29">
        <v>8.4597473471257256</v>
      </c>
      <c r="JJ323" s="29">
        <v>6.3349246354680204</v>
      </c>
      <c r="JK323" s="29">
        <v>21.229331591894734</v>
      </c>
      <c r="JL323" s="29">
        <v>10.481956032280788</v>
      </c>
      <c r="JM323" s="29">
        <v>7.5335881861494318</v>
      </c>
      <c r="JN323" s="29">
        <v>-0.43921330894524857</v>
      </c>
      <c r="JO323" s="29">
        <v>22.215411791894738</v>
      </c>
      <c r="JP323" s="29">
        <v>9.4540196212064149</v>
      </c>
      <c r="JQ323" s="29">
        <v>6.7947900478311878</v>
      </c>
      <c r="JR323" s="29">
        <v>-5.4012500551586413</v>
      </c>
      <c r="JS323" s="29">
        <v>22.582228430894737</v>
      </c>
      <c r="JT323" s="29">
        <v>9.2088474600095918</v>
      </c>
      <c r="JU323" s="29">
        <v>6.618579988231919</v>
      </c>
      <c r="JV323" s="29">
        <v>-7.9699202220734691</v>
      </c>
      <c r="JW323" s="29">
        <v>22.531629156894738</v>
      </c>
      <c r="JX323" s="29">
        <v>9.1648607982437831</v>
      </c>
      <c r="JY323" s="29">
        <v>6.5869659083401002</v>
      </c>
      <c r="JZ323" s="29">
        <v>-7.1460950789154793</v>
      </c>
    </row>
    <row r="324" spans="1:286" ht="15" thickBot="1" x14ac:dyDescent="0.4">
      <c r="A324" s="2"/>
      <c r="B324" s="74" t="s">
        <v>783</v>
      </c>
      <c r="C324" s="74" t="s">
        <v>498</v>
      </c>
      <c r="D324" s="74" t="s">
        <v>857</v>
      </c>
      <c r="E324" s="87">
        <v>383780</v>
      </c>
      <c r="F324" s="84">
        <v>399743</v>
      </c>
      <c r="G324" s="22">
        <v>33.484582779999997</v>
      </c>
      <c r="H324" s="22">
        <v>10.310410849621062</v>
      </c>
      <c r="I324" s="22">
        <v>7.5213011680506643</v>
      </c>
      <c r="J324" s="22">
        <v>16.15212463661469</v>
      </c>
      <c r="K324" s="22">
        <v>33.481852168000003</v>
      </c>
      <c r="L324" s="22">
        <v>10.029647338805619</v>
      </c>
      <c r="M324" s="22">
        <v>7.3164880958422156</v>
      </c>
      <c r="N324" s="22">
        <v>14.748694424431861</v>
      </c>
      <c r="O324" s="22">
        <v>33.525342393000003</v>
      </c>
      <c r="P324" s="22">
        <v>9.9425147470995956</v>
      </c>
      <c r="Q324" s="22">
        <v>7.2529260832966269</v>
      </c>
      <c r="R324" s="22">
        <v>14.415483070215704</v>
      </c>
      <c r="S324" s="22">
        <v>33.597741348</v>
      </c>
      <c r="T324" s="22">
        <v>9.8039902516683135</v>
      </c>
      <c r="U324" s="22">
        <v>7.151874392487505</v>
      </c>
      <c r="V324" s="22">
        <v>14.17438027666654</v>
      </c>
      <c r="W324" s="22">
        <v>33.670070023000001</v>
      </c>
      <c r="X324" s="22">
        <v>9.6666984216662168</v>
      </c>
      <c r="Y324" s="22">
        <v>7.0517219139471816</v>
      </c>
      <c r="Z324" s="22">
        <v>13.850800023499275</v>
      </c>
      <c r="AA324" s="22">
        <v>33.745417226999997</v>
      </c>
      <c r="AB324" s="22">
        <v>9.6803866259765599</v>
      </c>
      <c r="AC324" s="22">
        <v>7.0617072684174831</v>
      </c>
      <c r="AD324" s="22">
        <v>13.610536002808963</v>
      </c>
      <c r="AE324" s="22">
        <v>33.825217862000002</v>
      </c>
      <c r="AF324" s="22">
        <v>9.6717910153026843</v>
      </c>
      <c r="AG324" s="22">
        <v>7.0554368901033229</v>
      </c>
      <c r="AH324" s="22">
        <v>13.370198417331448</v>
      </c>
      <c r="AI324" s="22">
        <v>33.912753932999998</v>
      </c>
      <c r="AJ324" s="22">
        <v>9.6367542354624671</v>
      </c>
      <c r="AK324" s="22">
        <v>7.0298780470096327</v>
      </c>
      <c r="AL324" s="22">
        <v>13.118371202534956</v>
      </c>
      <c r="AM324" s="22">
        <v>34.005935514000001</v>
      </c>
      <c r="AN324" s="22">
        <v>9.5547869415200957</v>
      </c>
      <c r="AO324" s="22">
        <v>6.9700840472687418</v>
      </c>
      <c r="AP324" s="22">
        <v>12.799702580994008</v>
      </c>
      <c r="AQ324" s="22">
        <v>34.111198569000003</v>
      </c>
      <c r="AR324" s="22">
        <v>9.4567586449345118</v>
      </c>
      <c r="AS324" s="22">
        <v>6.8985737697090199</v>
      </c>
      <c r="AT324" s="22">
        <v>12.513458624985198</v>
      </c>
      <c r="AU324" s="22">
        <v>34.468307150999998</v>
      </c>
      <c r="AV324" s="22">
        <v>9.1078581480083542</v>
      </c>
      <c r="AW324" s="22">
        <v>6.6440557147703458</v>
      </c>
      <c r="AX324" s="22">
        <v>11.453305705253864</v>
      </c>
      <c r="AY324" s="22">
        <v>34.781638985999997</v>
      </c>
      <c r="AZ324" s="22">
        <v>8.7751640619798046</v>
      </c>
      <c r="BA324" s="22">
        <v>6.401360010947637</v>
      </c>
      <c r="BB324" s="22">
        <v>10.832153333254642</v>
      </c>
      <c r="BC324" s="22">
        <v>34.983436763</v>
      </c>
      <c r="BD324" s="22">
        <v>8.6685071073898019</v>
      </c>
      <c r="BE324" s="22">
        <v>6.323555247506226</v>
      </c>
      <c r="BF324" s="22">
        <v>10.529815746247987</v>
      </c>
      <c r="BG324" s="22">
        <v>35.151622904999996</v>
      </c>
      <c r="BH324" s="22">
        <v>8.5063537706212582</v>
      </c>
      <c r="BI324" s="22">
        <v>6.2052666459142358</v>
      </c>
      <c r="BJ324" s="22">
        <v>10.471818525822531</v>
      </c>
      <c r="BK324" s="25">
        <v>33.484501152</v>
      </c>
      <c r="BL324" s="25">
        <v>10.310410849621062</v>
      </c>
      <c r="BM324" s="25">
        <v>7.5213011680506643</v>
      </c>
      <c r="BN324" s="25">
        <v>16.15212463661469</v>
      </c>
      <c r="BO324" s="25">
        <v>33.484625631</v>
      </c>
      <c r="BP324" s="25">
        <v>10.190829175612709</v>
      </c>
      <c r="BQ324" s="25">
        <v>7.4340680017380398</v>
      </c>
      <c r="BR324" s="25">
        <v>15.584277103748867</v>
      </c>
      <c r="BS324" s="25">
        <v>33.524292895999999</v>
      </c>
      <c r="BT324" s="25">
        <v>10.14276705961745</v>
      </c>
      <c r="BU324" s="25">
        <v>7.3990073572645532</v>
      </c>
      <c r="BV324" s="25">
        <v>15.475096128798851</v>
      </c>
      <c r="BW324" s="25">
        <v>33.593419715000003</v>
      </c>
      <c r="BX324" s="25">
        <v>10.045581062804629</v>
      </c>
      <c r="BY324" s="25">
        <v>7.3281115256621403</v>
      </c>
      <c r="BZ324" s="25">
        <v>15.402753998133846</v>
      </c>
      <c r="CA324" s="25">
        <v>33.663784827000001</v>
      </c>
      <c r="CB324" s="25">
        <v>10.043381927615458</v>
      </c>
      <c r="CC324" s="25">
        <v>7.326507287159111</v>
      </c>
      <c r="CD324" s="25">
        <v>15.263132563532546</v>
      </c>
      <c r="CE324" s="25">
        <v>33.717392941</v>
      </c>
      <c r="CF324" s="25">
        <v>10.061734351772609</v>
      </c>
      <c r="CG324" s="25">
        <v>7.3398951250700319</v>
      </c>
      <c r="CH324" s="25">
        <v>15.165331760115969</v>
      </c>
      <c r="CI324" s="25">
        <v>33.786505621000003</v>
      </c>
      <c r="CJ324" s="25">
        <v>10.03538746307127</v>
      </c>
      <c r="CK324" s="25">
        <v>7.3206754365770985</v>
      </c>
      <c r="CL324" s="25">
        <v>14.986143134721893</v>
      </c>
      <c r="CM324" s="25">
        <v>33.876718795000002</v>
      </c>
      <c r="CN324" s="25">
        <v>9.946071017294134</v>
      </c>
      <c r="CO324" s="25">
        <v>7.2555203328913525</v>
      </c>
      <c r="CP324" s="25">
        <v>14.72736128485656</v>
      </c>
      <c r="CQ324" s="25">
        <v>33.988404142</v>
      </c>
      <c r="CR324" s="25">
        <v>9.8176270585772709</v>
      </c>
      <c r="CS324" s="25">
        <v>7.161822253269075</v>
      </c>
      <c r="CT324" s="25">
        <v>14.333792900802681</v>
      </c>
      <c r="CU324" s="25">
        <v>34.120720841999997</v>
      </c>
      <c r="CV324" s="25">
        <v>9.6854061098269906</v>
      </c>
      <c r="CW324" s="25">
        <v>7.0653689120025822</v>
      </c>
      <c r="CX324" s="25">
        <v>13.933561942160839</v>
      </c>
      <c r="CY324" s="25">
        <v>34.278741316999998</v>
      </c>
      <c r="CZ324" s="25">
        <v>9.5759917379712647</v>
      </c>
      <c r="DA324" s="25">
        <v>6.9855526510559818</v>
      </c>
      <c r="DB324" s="25">
        <v>13.464122413515462</v>
      </c>
      <c r="DC324" s="25">
        <v>34.410505059999998</v>
      </c>
      <c r="DD324" s="25">
        <v>9.5083740835001009</v>
      </c>
      <c r="DE324" s="25">
        <v>6.9362265135264094</v>
      </c>
      <c r="DF324" s="25">
        <v>13.229525704924598</v>
      </c>
      <c r="DG324" s="25">
        <v>34.514568191999999</v>
      </c>
      <c r="DH324" s="25">
        <v>9.7094979809800854</v>
      </c>
      <c r="DI324" s="25">
        <v>7.0829435965895655</v>
      </c>
      <c r="DJ324" s="25">
        <v>13.163029658224048</v>
      </c>
      <c r="DK324" s="25">
        <v>34.594695633000001</v>
      </c>
      <c r="DL324" s="25">
        <v>9.7737199603385232</v>
      </c>
      <c r="DM324" s="25">
        <v>7.1297926364007083</v>
      </c>
      <c r="DN324" s="25">
        <v>13.188591156536773</v>
      </c>
      <c r="DO324" s="27">
        <v>33.484582779999997</v>
      </c>
      <c r="DP324" s="27">
        <v>10.310410849621062</v>
      </c>
      <c r="DQ324" s="27">
        <v>7.5213011680506643</v>
      </c>
      <c r="DR324" s="27">
        <v>16.15212463661469</v>
      </c>
      <c r="DS324" s="27">
        <v>33.481754150999997</v>
      </c>
      <c r="DT324" s="27">
        <v>10.028614373200806</v>
      </c>
      <c r="DU324" s="27">
        <v>7.3157345618149749</v>
      </c>
      <c r="DV324" s="27">
        <v>14.748771890675972</v>
      </c>
      <c r="DW324" s="27">
        <v>33.525146366000001</v>
      </c>
      <c r="DX324" s="27">
        <v>9.9376495081046716</v>
      </c>
      <c r="DY324" s="27">
        <v>7.2493769591861446</v>
      </c>
      <c r="DZ324" s="27">
        <v>14.415638060830283</v>
      </c>
      <c r="EA324" s="27">
        <v>33.597449892999997</v>
      </c>
      <c r="EB324" s="27">
        <v>9.7460421050718651</v>
      </c>
      <c r="EC324" s="27">
        <v>7.1096020263287638</v>
      </c>
      <c r="ED324" s="27">
        <v>14.174609961214827</v>
      </c>
      <c r="EE324" s="27">
        <v>33.669685686999998</v>
      </c>
      <c r="EF324" s="27">
        <v>9.7540991621819728</v>
      </c>
      <c r="EG324" s="27">
        <v>7.1154795373161672</v>
      </c>
      <c r="EH324" s="27">
        <v>13.851103952926739</v>
      </c>
      <c r="EI324" s="27">
        <v>33.745532138999998</v>
      </c>
      <c r="EJ324" s="27">
        <v>9.736522220375484</v>
      </c>
      <c r="EK324" s="27">
        <v>7.1026574029833967</v>
      </c>
      <c r="EL324" s="27">
        <v>13.610445270227917</v>
      </c>
      <c r="EM324" s="27">
        <v>33.826436915000002</v>
      </c>
      <c r="EN324" s="27">
        <v>9.7158322499752536</v>
      </c>
      <c r="EO324" s="27">
        <v>7.0875643576326475</v>
      </c>
      <c r="EP324" s="27">
        <v>13.369236974286181</v>
      </c>
      <c r="EQ324" s="27">
        <v>33.914183758999997</v>
      </c>
      <c r="ER324" s="27">
        <v>9.6685648390466135</v>
      </c>
      <c r="ES324" s="27">
        <v>7.053083439440976</v>
      </c>
      <c r="ET324" s="27">
        <v>13.11724501016419</v>
      </c>
      <c r="EU324" s="27">
        <v>34.007555793999998</v>
      </c>
      <c r="EV324" s="27">
        <v>9.5734613224198366</v>
      </c>
      <c r="EW324" s="27">
        <v>6.9837067481409401</v>
      </c>
      <c r="EX324" s="27">
        <v>12.798423561072912</v>
      </c>
      <c r="EY324" s="27">
        <v>34.107558613000002</v>
      </c>
      <c r="EZ324" s="27">
        <v>9.4840743387650974</v>
      </c>
      <c r="FA324" s="27">
        <v>6.9185001880555443</v>
      </c>
      <c r="FB324" s="27">
        <v>12.530594625524159</v>
      </c>
      <c r="FC324" s="27">
        <v>34.426315649000003</v>
      </c>
      <c r="FD324" s="27">
        <v>9.1540702970573644</v>
      </c>
      <c r="FE324" s="27">
        <v>6.6777668341127168</v>
      </c>
      <c r="FF324" s="27">
        <v>11.547941672114735</v>
      </c>
      <c r="FG324" s="27">
        <v>34.668852704999999</v>
      </c>
      <c r="FH324" s="27">
        <v>8.8478561053316014</v>
      </c>
      <c r="FI324" s="27">
        <v>6.4543878445174254</v>
      </c>
      <c r="FJ324" s="27">
        <v>10.991046443519181</v>
      </c>
      <c r="FK324" s="27">
        <v>34.837370831000001</v>
      </c>
      <c r="FL324" s="27">
        <v>8.7290712180719598</v>
      </c>
      <c r="FM324" s="27">
        <v>6.3677359230447195</v>
      </c>
      <c r="FN324" s="27">
        <v>10.709473942229344</v>
      </c>
      <c r="FO324" s="27">
        <v>34.949317174999997</v>
      </c>
      <c r="FP324" s="27">
        <v>8.5716249482452511</v>
      </c>
      <c r="FQ324" s="27">
        <v>6.2528810612526335</v>
      </c>
      <c r="FR324" s="27">
        <v>10.683775452845467</v>
      </c>
      <c r="FS324" s="28">
        <v>33.484803565999997</v>
      </c>
      <c r="FT324" s="28">
        <v>10.310410849621062</v>
      </c>
      <c r="FU324" s="28">
        <v>7.5213011680506643</v>
      </c>
      <c r="FV324" s="28">
        <v>16.15212463661469</v>
      </c>
      <c r="FW324" s="28">
        <v>33.475229405</v>
      </c>
      <c r="FX324" s="28">
        <v>10.068636398524973</v>
      </c>
      <c r="FY324" s="28">
        <v>7.3449300720821009</v>
      </c>
      <c r="FZ324" s="28">
        <v>14.756218595508845</v>
      </c>
      <c r="GA324" s="28">
        <v>33.515479087000003</v>
      </c>
      <c r="GB324" s="28">
        <v>10.006886525747117</v>
      </c>
      <c r="GC324" s="28">
        <v>7.2998843996035756</v>
      </c>
      <c r="GD324" s="28">
        <v>14.443335026413431</v>
      </c>
      <c r="GE324" s="28">
        <v>33.590166371999999</v>
      </c>
      <c r="GF324" s="28">
        <v>9.8968273126882558</v>
      </c>
      <c r="GG324" s="28">
        <v>7.2195977359770946</v>
      </c>
      <c r="GH324" s="28">
        <v>14.218136782098385</v>
      </c>
      <c r="GI324" s="28">
        <v>33.670180502000001</v>
      </c>
      <c r="GJ324" s="28">
        <v>9.7518794875243202</v>
      </c>
      <c r="GK324" s="28">
        <v>7.1138603155568418</v>
      </c>
      <c r="GL324" s="28">
        <v>13.909530741937715</v>
      </c>
      <c r="GM324" s="28">
        <v>33.761596138000002</v>
      </c>
      <c r="GN324" s="28">
        <v>9.6305450143944142</v>
      </c>
      <c r="GO324" s="28">
        <v>7.0253485066884007</v>
      </c>
      <c r="GP324" s="28">
        <v>13.682049451578948</v>
      </c>
      <c r="GQ324" s="28">
        <v>33.865301184000003</v>
      </c>
      <c r="GR324" s="28">
        <v>9.5119270339572708</v>
      </c>
      <c r="GS324" s="28">
        <v>6.938818341418945</v>
      </c>
      <c r="GT324" s="28">
        <v>13.446620036197146</v>
      </c>
      <c r="GU324" s="28">
        <v>33.983893258999998</v>
      </c>
      <c r="GV324" s="28">
        <v>9.3929723800636733</v>
      </c>
      <c r="GW324" s="28">
        <v>6.8520425775503435</v>
      </c>
      <c r="GX324" s="28">
        <v>13.197284638407922</v>
      </c>
      <c r="GY324" s="28">
        <v>34.114182474000003</v>
      </c>
      <c r="GZ324" s="28">
        <v>9.2546028901812267</v>
      </c>
      <c r="HA324" s="28">
        <v>6.7511039611310313</v>
      </c>
      <c r="HB324" s="28">
        <v>12.890761670662968</v>
      </c>
      <c r="HC324" s="28">
        <v>34.263977523000001</v>
      </c>
      <c r="HD324" s="28">
        <v>9.1431177660127005</v>
      </c>
      <c r="HE324" s="28">
        <v>6.6697771152023035</v>
      </c>
      <c r="HF324" s="28">
        <v>12.639021328067393</v>
      </c>
      <c r="HG324" s="28">
        <v>34.778204301000002</v>
      </c>
      <c r="HH324" s="28">
        <v>8.5200837305235346</v>
      </c>
      <c r="HI324" s="28">
        <v>6.2152824605075105</v>
      </c>
      <c r="HJ324" s="28">
        <v>11.228077334748995</v>
      </c>
      <c r="HK324" s="28">
        <v>35.221906619000002</v>
      </c>
      <c r="HL324" s="28">
        <v>7.7396185462203571</v>
      </c>
      <c r="HM324" s="28">
        <v>5.64594397458887</v>
      </c>
      <c r="HN324" s="28">
        <v>8.5315392103366108</v>
      </c>
      <c r="HO324" s="28">
        <v>35.439021357000001</v>
      </c>
      <c r="HP324" s="28">
        <v>7.1576058608960205</v>
      </c>
      <c r="HQ324" s="28">
        <v>5.221373823719361</v>
      </c>
      <c r="HR324" s="28">
        <v>6.3664150799449075</v>
      </c>
      <c r="HS324" s="28">
        <v>35.512229116</v>
      </c>
      <c r="HT324" s="28">
        <v>6.655893095656138</v>
      </c>
      <c r="HU324" s="28">
        <v>4.8553813465754132</v>
      </c>
      <c r="HV324" s="28">
        <v>4.7167791135570596</v>
      </c>
      <c r="HW324" s="29">
        <v>33.484803565999997</v>
      </c>
      <c r="HX324" s="29">
        <v>10.310410849621062</v>
      </c>
      <c r="HY324" s="29">
        <v>7.5213011680506643</v>
      </c>
      <c r="HZ324" s="29">
        <v>16.15212463661469</v>
      </c>
      <c r="IA324" s="29">
        <v>33.454177749000003</v>
      </c>
      <c r="IB324" s="29">
        <v>10.032369757399549</v>
      </c>
      <c r="IC324" s="29">
        <v>7.3184740623036006</v>
      </c>
      <c r="ID324" s="29">
        <v>14.803508807468456</v>
      </c>
      <c r="IE324" s="29">
        <v>33.490927909</v>
      </c>
      <c r="IF324" s="29">
        <v>9.9951939529998217</v>
      </c>
      <c r="IG324" s="29">
        <v>7.2913548305743277</v>
      </c>
      <c r="IH324" s="29">
        <v>14.470976357780602</v>
      </c>
      <c r="II324" s="29">
        <v>33.551728728000001</v>
      </c>
      <c r="IJ324" s="29">
        <v>10.025265953941432</v>
      </c>
      <c r="IK324" s="29">
        <v>7.3132919365836457</v>
      </c>
      <c r="IL324" s="29">
        <v>14.270103524007167</v>
      </c>
      <c r="IM324" s="29">
        <v>33.614630609999999</v>
      </c>
      <c r="IN324" s="29">
        <v>9.914001522823078</v>
      </c>
      <c r="IO324" s="29">
        <v>7.2321260831624192</v>
      </c>
      <c r="IP324" s="29">
        <v>14.001303250746071</v>
      </c>
      <c r="IQ324" s="29">
        <v>33.685305865000004</v>
      </c>
      <c r="IR324" s="29">
        <v>9.8381870761990662</v>
      </c>
      <c r="IS324" s="29">
        <v>7.1768204998772234</v>
      </c>
      <c r="IT324" s="29">
        <v>13.802335203789312</v>
      </c>
      <c r="IU324" s="29">
        <v>33.770483138000003</v>
      </c>
      <c r="IV324" s="29">
        <v>9.7271428925733989</v>
      </c>
      <c r="IW324" s="29">
        <v>7.0958153139355149</v>
      </c>
      <c r="IX324" s="29">
        <v>13.640302774715899</v>
      </c>
      <c r="IY324" s="29">
        <v>33.867977734</v>
      </c>
      <c r="IZ324" s="29">
        <v>9.6419498474921941</v>
      </c>
      <c r="JA324" s="29">
        <v>7.0336681736493833</v>
      </c>
      <c r="JB324" s="29">
        <v>13.450398701325433</v>
      </c>
      <c r="JC324" s="29">
        <v>33.978819754</v>
      </c>
      <c r="JD324" s="29">
        <v>9.5097487554646634</v>
      </c>
      <c r="JE324" s="29">
        <v>6.9372293175856807</v>
      </c>
      <c r="JF324" s="29">
        <v>13.149016921807352</v>
      </c>
      <c r="JG324" s="29">
        <v>34.120250146000004</v>
      </c>
      <c r="JH324" s="29">
        <v>9.2936728160360307</v>
      </c>
      <c r="JI324" s="29">
        <v>6.7796049280908672</v>
      </c>
      <c r="JJ324" s="29">
        <v>12.451403348314301</v>
      </c>
      <c r="JK324" s="29">
        <v>34.648764806999999</v>
      </c>
      <c r="JL324" s="29">
        <v>8.3166089166185113</v>
      </c>
      <c r="JM324" s="29">
        <v>6.0668504166429349</v>
      </c>
      <c r="JN324" s="29">
        <v>9.3749138893065052</v>
      </c>
      <c r="JO324" s="29">
        <v>34.994955382999997</v>
      </c>
      <c r="JP324" s="29">
        <v>7.4202246323201289</v>
      </c>
      <c r="JQ324" s="29">
        <v>5.4129505611620576</v>
      </c>
      <c r="JR324" s="29">
        <v>6.8122065158381631</v>
      </c>
      <c r="JS324" s="29">
        <v>35.078422666999998</v>
      </c>
      <c r="JT324" s="29">
        <v>6.9942298214300358</v>
      </c>
      <c r="JU324" s="29">
        <v>5.102193277532673</v>
      </c>
      <c r="JV324" s="29">
        <v>5.2175961699532607</v>
      </c>
      <c r="JW324" s="29">
        <v>35.001774122999997</v>
      </c>
      <c r="JX324" s="29">
        <v>6.9499830863322956</v>
      </c>
      <c r="JY324" s="29">
        <v>5.0699159003042675</v>
      </c>
      <c r="JZ324" s="29">
        <v>5.6183935008778008</v>
      </c>
    </row>
    <row r="325" spans="1:286" ht="15" thickBot="1" x14ac:dyDescent="0.4">
      <c r="A325" s="2"/>
      <c r="B325" s="74" t="s">
        <v>784</v>
      </c>
      <c r="C325" s="74" t="s">
        <v>560</v>
      </c>
      <c r="D325" s="74" t="s">
        <v>504</v>
      </c>
      <c r="E325" s="87">
        <v>376338</v>
      </c>
      <c r="F325" s="84">
        <v>429396</v>
      </c>
      <c r="G325" s="22">
        <v>20.635263157894737</v>
      </c>
      <c r="H325" s="22">
        <v>4.4839250099720802</v>
      </c>
      <c r="I325" s="22">
        <v>3.2709608673056985</v>
      </c>
      <c r="J325" s="22">
        <v>19.229139706315024</v>
      </c>
      <c r="K325" s="22">
        <v>20.613266301894736</v>
      </c>
      <c r="L325" s="22">
        <v>4.4167696035485813</v>
      </c>
      <c r="M325" s="22">
        <v>3.221971933291246</v>
      </c>
      <c r="N325" s="22">
        <v>19.115667398318557</v>
      </c>
      <c r="O325" s="22">
        <v>20.654632381894736</v>
      </c>
      <c r="P325" s="22">
        <v>4.2336314246512661</v>
      </c>
      <c r="Q325" s="22">
        <v>3.0883751815278888</v>
      </c>
      <c r="R325" s="22">
        <v>18.929994851645525</v>
      </c>
      <c r="S325" s="22">
        <v>20.719696666894738</v>
      </c>
      <c r="T325" s="22">
        <v>4.0067954554108081</v>
      </c>
      <c r="U325" s="22">
        <v>2.9229015000919194</v>
      </c>
      <c r="V325" s="22">
        <v>18.812529123107019</v>
      </c>
      <c r="W325" s="22">
        <v>20.791014497894736</v>
      </c>
      <c r="X325" s="22">
        <v>3.8065523697192609</v>
      </c>
      <c r="Y325" s="22">
        <v>2.7768269569653228</v>
      </c>
      <c r="Z325" s="22">
        <v>18.653626830468653</v>
      </c>
      <c r="AA325" s="22">
        <v>20.868399980894736</v>
      </c>
      <c r="AB325" s="22">
        <v>3.636704311492641</v>
      </c>
      <c r="AC325" s="22">
        <v>2.6529251631994644</v>
      </c>
      <c r="AD325" s="22">
        <v>18.555227031942081</v>
      </c>
      <c r="AE325" s="22">
        <v>20.951908480894737</v>
      </c>
      <c r="AF325" s="22">
        <v>3.4589453919012754</v>
      </c>
      <c r="AG325" s="22">
        <v>2.5232525062070326</v>
      </c>
      <c r="AH325" s="22">
        <v>18.453584501018732</v>
      </c>
      <c r="AI325" s="22">
        <v>20.542419259872243</v>
      </c>
      <c r="AJ325" s="22">
        <v>3.3321819769523922</v>
      </c>
      <c r="AK325" s="22">
        <v>2.4307803598661164</v>
      </c>
      <c r="AL325" s="22">
        <v>18.297979094448728</v>
      </c>
      <c r="AM325" s="22">
        <v>20.29005802870099</v>
      </c>
      <c r="AN325" s="22">
        <v>3.2912465089555423</v>
      </c>
      <c r="AO325" s="22">
        <v>2.4009185058866773</v>
      </c>
      <c r="AP325" s="22">
        <v>18.155198407747108</v>
      </c>
      <c r="AQ325" s="22">
        <v>20.087089611073456</v>
      </c>
      <c r="AR325" s="22">
        <v>3.2583230399836984</v>
      </c>
      <c r="AS325" s="22">
        <v>2.3769012936488831</v>
      </c>
      <c r="AT325" s="22">
        <v>17.97850864494356</v>
      </c>
      <c r="AU325" s="22">
        <v>20.362773602722807</v>
      </c>
      <c r="AV325" s="22">
        <v>3.3030416885852643</v>
      </c>
      <c r="AW325" s="22">
        <v>2.409522925208111</v>
      </c>
      <c r="AX325" s="22">
        <v>17.158122714840744</v>
      </c>
      <c r="AY325" s="22">
        <v>22.284001181894737</v>
      </c>
      <c r="AZ325" s="22">
        <v>5.4738161810307435</v>
      </c>
      <c r="BA325" s="22">
        <v>3.9930726948280908</v>
      </c>
      <c r="BB325" s="22">
        <v>16.633538617897074</v>
      </c>
      <c r="BC325" s="22">
        <v>22.649615084894737</v>
      </c>
      <c r="BD325" s="22">
        <v>9.077120296390035</v>
      </c>
      <c r="BE325" s="22">
        <v>6.6216328799626787</v>
      </c>
      <c r="BF325" s="22">
        <v>16.466287573072734</v>
      </c>
      <c r="BG325" s="22">
        <v>23.013012272894734</v>
      </c>
      <c r="BH325" s="22">
        <v>9.8296919476102254</v>
      </c>
      <c r="BI325" s="22">
        <v>7.1706234218451366</v>
      </c>
      <c r="BJ325" s="22">
        <v>16.41414439113953</v>
      </c>
      <c r="BK325" s="25">
        <v>20.638304377894737</v>
      </c>
      <c r="BL325" s="25">
        <v>4.4839250099720802</v>
      </c>
      <c r="BM325" s="25">
        <v>3.2709608673056985</v>
      </c>
      <c r="BN325" s="25">
        <v>19.229139706315024</v>
      </c>
      <c r="BO325" s="25">
        <v>20.597198949894736</v>
      </c>
      <c r="BP325" s="25">
        <v>4.5042725051012056</v>
      </c>
      <c r="BQ325" s="25">
        <v>3.2858040817142902</v>
      </c>
      <c r="BR325" s="25">
        <v>19.533332564127761</v>
      </c>
      <c r="BS325" s="25">
        <v>20.599223248894738</v>
      </c>
      <c r="BT325" s="25">
        <v>4.2541702478701824</v>
      </c>
      <c r="BU325" s="25">
        <v>3.1033579671142166</v>
      </c>
      <c r="BV325" s="25">
        <v>19.702952867280267</v>
      </c>
      <c r="BW325" s="25">
        <v>20.612178662894735</v>
      </c>
      <c r="BX325" s="25">
        <v>4.006517401748992</v>
      </c>
      <c r="BY325" s="25">
        <v>2.9226986638168282</v>
      </c>
      <c r="BZ325" s="25">
        <v>19.94288162239328</v>
      </c>
      <c r="CA325" s="25">
        <v>20.621346238894738</v>
      </c>
      <c r="CB325" s="25">
        <v>3.7767120711596709</v>
      </c>
      <c r="CC325" s="25">
        <v>2.7550588746178111</v>
      </c>
      <c r="CD325" s="25">
        <v>20.165655042432533</v>
      </c>
      <c r="CE325" s="25">
        <v>20.640646479894738</v>
      </c>
      <c r="CF325" s="25">
        <v>3.5911288828267538</v>
      </c>
      <c r="CG325" s="25">
        <v>2.6196785225118391</v>
      </c>
      <c r="CH325" s="25">
        <v>20.431541409528343</v>
      </c>
      <c r="CI325" s="25">
        <v>20.650131763894738</v>
      </c>
      <c r="CJ325" s="25">
        <v>3.389853660738614</v>
      </c>
      <c r="CK325" s="25">
        <v>2.4728510502538521</v>
      </c>
      <c r="CL325" s="25">
        <v>20.440890488232043</v>
      </c>
      <c r="CM325" s="25">
        <v>20.50799980744052</v>
      </c>
      <c r="CN325" s="25">
        <v>3.3265988040262315</v>
      </c>
      <c r="CO325" s="25">
        <v>2.4267075129482358</v>
      </c>
      <c r="CP325" s="25">
        <v>20.248881806320171</v>
      </c>
      <c r="CQ325" s="25">
        <v>20.003144376159227</v>
      </c>
      <c r="CR325" s="25">
        <v>3.2447062991659004</v>
      </c>
      <c r="CS325" s="25">
        <v>2.3669680708014429</v>
      </c>
      <c r="CT325" s="25">
        <v>19.958574276439954</v>
      </c>
      <c r="CU325" s="25">
        <v>19.455735424677261</v>
      </c>
      <c r="CV325" s="25">
        <v>3.1559111957715418</v>
      </c>
      <c r="CW325" s="25">
        <v>2.3021932791255404</v>
      </c>
      <c r="CX325" s="25">
        <v>19.455735424677261</v>
      </c>
      <c r="CY325" s="25">
        <v>19.721928736481718</v>
      </c>
      <c r="CZ325" s="25">
        <v>3.1990903629747334</v>
      </c>
      <c r="DA325" s="25">
        <v>2.3336918804380922</v>
      </c>
      <c r="DB325" s="25">
        <v>19.311128541158119</v>
      </c>
      <c r="DC325" s="25">
        <v>21.132795414894737</v>
      </c>
      <c r="DD325" s="25">
        <v>4.504974142864282</v>
      </c>
      <c r="DE325" s="25">
        <v>3.2863159166938987</v>
      </c>
      <c r="DF325" s="25">
        <v>19.249883380340712</v>
      </c>
      <c r="DG325" s="25">
        <v>21.327812035894738</v>
      </c>
      <c r="DH325" s="25">
        <v>7.1790009922595139</v>
      </c>
      <c r="DI325" s="25">
        <v>5.2369812741752035</v>
      </c>
      <c r="DJ325" s="25">
        <v>19.482719416584843</v>
      </c>
      <c r="DK325" s="25">
        <v>21.489757585894736</v>
      </c>
      <c r="DL325" s="25">
        <v>8.1115723952979959</v>
      </c>
      <c r="DM325" s="25">
        <v>5.9172791289616375</v>
      </c>
      <c r="DN325" s="25">
        <v>19.778748502960951</v>
      </c>
      <c r="DO325" s="27">
        <v>20.635263157894737</v>
      </c>
      <c r="DP325" s="27">
        <v>4.4839250099720802</v>
      </c>
      <c r="DQ325" s="27">
        <v>3.2709608673056985</v>
      </c>
      <c r="DR325" s="27">
        <v>19.229139706315024</v>
      </c>
      <c r="DS325" s="27">
        <v>20.613064042894734</v>
      </c>
      <c r="DT325" s="27">
        <v>4.417110819168645</v>
      </c>
      <c r="DU325" s="27">
        <v>3.2222208453355066</v>
      </c>
      <c r="DV325" s="27">
        <v>19.115881835324132</v>
      </c>
      <c r="DW325" s="27">
        <v>20.654220434894736</v>
      </c>
      <c r="DX325" s="27">
        <v>4.2341208466456042</v>
      </c>
      <c r="DY325" s="27">
        <v>3.088732208058778</v>
      </c>
      <c r="DZ325" s="27">
        <v>18.930425353774218</v>
      </c>
      <c r="EA325" s="27">
        <v>20.719084180894736</v>
      </c>
      <c r="EB325" s="27">
        <v>4.0077522190243036</v>
      </c>
      <c r="EC325" s="27">
        <v>2.9235994458274179</v>
      </c>
      <c r="ED325" s="27">
        <v>18.813165630443741</v>
      </c>
      <c r="EE325" s="27">
        <v>20.790206821894735</v>
      </c>
      <c r="EF325" s="27">
        <v>3.8068829713179588</v>
      </c>
      <c r="EG325" s="27">
        <v>2.77706812622877</v>
      </c>
      <c r="EH325" s="27">
        <v>18.654466945345725</v>
      </c>
      <c r="EI325" s="27">
        <v>20.868641467894737</v>
      </c>
      <c r="EJ325" s="27">
        <v>3.6364846608649719</v>
      </c>
      <c r="EK325" s="27">
        <v>2.652764931124667</v>
      </c>
      <c r="EL325" s="27">
        <v>18.554976074993647</v>
      </c>
      <c r="EM325" s="27">
        <v>20.954470295894737</v>
      </c>
      <c r="EN325" s="27">
        <v>3.4619776253389265</v>
      </c>
      <c r="EO325" s="27">
        <v>2.5254644782835132</v>
      </c>
      <c r="EP325" s="27">
        <v>18.450924689286076</v>
      </c>
      <c r="EQ325" s="27">
        <v>20.566703106958435</v>
      </c>
      <c r="ER325" s="27">
        <v>3.3361210552356271</v>
      </c>
      <c r="ES325" s="27">
        <v>2.4336538626318989</v>
      </c>
      <c r="ET325" s="27">
        <v>18.294855421647256</v>
      </c>
      <c r="EU325" s="27">
        <v>20.288407696716366</v>
      </c>
      <c r="EV325" s="27">
        <v>3.2909788089137124</v>
      </c>
      <c r="EW325" s="27">
        <v>2.4007232224332178</v>
      </c>
      <c r="EX325" s="27">
        <v>18.151658231006223</v>
      </c>
      <c r="EY325" s="27">
        <v>20.135046135838689</v>
      </c>
      <c r="EZ325" s="27">
        <v>3.2661020588752141</v>
      </c>
      <c r="FA325" s="27">
        <v>2.3825759796268131</v>
      </c>
      <c r="FB325" s="27">
        <v>18.010088522501377</v>
      </c>
      <c r="FC325" s="27">
        <v>20.552732805961231</v>
      </c>
      <c r="FD325" s="27">
        <v>3.333854935329954</v>
      </c>
      <c r="FE325" s="27">
        <v>2.4320007597107764</v>
      </c>
      <c r="FF325" s="27">
        <v>17.322637895180016</v>
      </c>
      <c r="FG325" s="27">
        <v>22.047258342894736</v>
      </c>
      <c r="FH325" s="27">
        <v>5.5294248709471043</v>
      </c>
      <c r="FI325" s="27">
        <v>4.0336384599098052</v>
      </c>
      <c r="FJ325" s="27">
        <v>16.918293651027504</v>
      </c>
      <c r="FK325" s="27">
        <v>22.333673691894738</v>
      </c>
      <c r="FL325" s="27">
        <v>9.1524480714463383</v>
      </c>
      <c r="FM325" s="27">
        <v>6.676583443114918</v>
      </c>
      <c r="FN325" s="27">
        <v>16.830285528267211</v>
      </c>
      <c r="FO325" s="27">
        <v>22.554667751894737</v>
      </c>
      <c r="FP325" s="27">
        <v>9.9272050740110434</v>
      </c>
      <c r="FQ325" s="27">
        <v>7.2417578899275306</v>
      </c>
      <c r="FR325" s="27">
        <v>16.902663543400294</v>
      </c>
      <c r="FS325" s="28">
        <v>20.635223782894737</v>
      </c>
      <c r="FT325" s="28">
        <v>4.4839250099720802</v>
      </c>
      <c r="FU325" s="28">
        <v>3.2709608673056985</v>
      </c>
      <c r="FV325" s="28">
        <v>19.229139706315024</v>
      </c>
      <c r="FW325" s="28">
        <v>20.614631805894735</v>
      </c>
      <c r="FX325" s="28">
        <v>4.4439807587519873</v>
      </c>
      <c r="FY325" s="28">
        <v>3.241822092164683</v>
      </c>
      <c r="FZ325" s="28">
        <v>19.163320957785977</v>
      </c>
      <c r="GA325" s="28">
        <v>20.657044050894736</v>
      </c>
      <c r="GB325" s="28">
        <v>4.3047097752785719</v>
      </c>
      <c r="GC325" s="28">
        <v>3.1402258487218075</v>
      </c>
      <c r="GD325" s="28">
        <v>19.011657096233144</v>
      </c>
      <c r="GE325" s="28">
        <v>20.726275510894737</v>
      </c>
      <c r="GF325" s="28">
        <v>4.1521640572570071</v>
      </c>
      <c r="GG325" s="28">
        <v>3.0289458712436166</v>
      </c>
      <c r="GH325" s="28">
        <v>18.914654578665527</v>
      </c>
      <c r="GI325" s="28">
        <v>20.806651796894737</v>
      </c>
      <c r="GJ325" s="28">
        <v>3.9793492538330106</v>
      </c>
      <c r="GK325" s="28">
        <v>2.9028798781607978</v>
      </c>
      <c r="GL325" s="28">
        <v>18.757145738449609</v>
      </c>
      <c r="GM325" s="28">
        <v>20.903325556894735</v>
      </c>
      <c r="GN325" s="28">
        <v>3.8041050665757337</v>
      </c>
      <c r="GO325" s="28">
        <v>2.77504168339471</v>
      </c>
      <c r="GP325" s="28">
        <v>18.636417611326685</v>
      </c>
      <c r="GQ325" s="28">
        <v>21.017937533894738</v>
      </c>
      <c r="GR325" s="28">
        <v>3.6321463919148562</v>
      </c>
      <c r="GS325" s="28">
        <v>2.6496002243251291</v>
      </c>
      <c r="GT325" s="28">
        <v>18.489165104444332</v>
      </c>
      <c r="GU325" s="28">
        <v>21.154366192894734</v>
      </c>
      <c r="GV325" s="28">
        <v>3.4945371196199955</v>
      </c>
      <c r="GW325" s="28">
        <v>2.5492161760518273</v>
      </c>
      <c r="GX325" s="28">
        <v>18.265535878294763</v>
      </c>
      <c r="GY325" s="28">
        <v>20.617811314451398</v>
      </c>
      <c r="GZ325" s="28">
        <v>3.3444113079915461</v>
      </c>
      <c r="HA325" s="28">
        <v>2.4397014865962552</v>
      </c>
      <c r="HB325" s="28">
        <v>18.033509054529866</v>
      </c>
      <c r="HC325" s="28">
        <v>19.567624113535267</v>
      </c>
      <c r="HD325" s="28">
        <v>3.1740606390148591</v>
      </c>
      <c r="HE325" s="28">
        <v>2.3154330452858241</v>
      </c>
      <c r="HF325" s="28">
        <v>17.703892060256038</v>
      </c>
      <c r="HG325" s="28">
        <v>18.445591121691773</v>
      </c>
      <c r="HH325" s="28">
        <v>2.9920558777611395</v>
      </c>
      <c r="HI325" s="28">
        <v>2.1826631059134569</v>
      </c>
      <c r="HJ325" s="28">
        <v>16.685507543851472</v>
      </c>
      <c r="HK325" s="28">
        <v>23.559609615894736</v>
      </c>
      <c r="HL325" s="28">
        <v>4.1939532501658441</v>
      </c>
      <c r="HM325" s="28">
        <v>3.0594305056603615</v>
      </c>
      <c r="HN325" s="28">
        <v>14.449189874774897</v>
      </c>
      <c r="HO325" s="28">
        <v>24.216021267894735</v>
      </c>
      <c r="HP325" s="28">
        <v>6.6962659856663906</v>
      </c>
      <c r="HQ325" s="28">
        <v>4.8848328077461236</v>
      </c>
      <c r="HR325" s="28">
        <v>12.329313134765529</v>
      </c>
      <c r="HS325" s="28">
        <v>24.513996866894736</v>
      </c>
      <c r="HT325" s="28">
        <v>6.8933461951028336</v>
      </c>
      <c r="HU325" s="28">
        <v>5.0286000766797834</v>
      </c>
      <c r="HV325" s="28">
        <v>10.96855644102321</v>
      </c>
      <c r="HW325" s="29">
        <v>20.635223782894737</v>
      </c>
      <c r="HX325" s="29">
        <v>4.4839250099720802</v>
      </c>
      <c r="HY325" s="29">
        <v>3.2709608673056985</v>
      </c>
      <c r="HZ325" s="29">
        <v>19.229139706315024</v>
      </c>
      <c r="IA325" s="29">
        <v>20.602015490894736</v>
      </c>
      <c r="IB325" s="29">
        <v>4.4213517426759612</v>
      </c>
      <c r="IC325" s="29">
        <v>3.2253145399898142</v>
      </c>
      <c r="ID325" s="29">
        <v>19.176375990200057</v>
      </c>
      <c r="IE325" s="29">
        <v>20.665181931894736</v>
      </c>
      <c r="IF325" s="29">
        <v>4.0978905892041082</v>
      </c>
      <c r="IG325" s="29">
        <v>2.9893541319216643</v>
      </c>
      <c r="IH325" s="29">
        <v>18.987837038927921</v>
      </c>
      <c r="II325" s="29">
        <v>20.736872609894736</v>
      </c>
      <c r="IJ325" s="29">
        <v>3.9522118555738603</v>
      </c>
      <c r="IK325" s="29">
        <v>2.8830835239513144</v>
      </c>
      <c r="IL325" s="29">
        <v>18.878372158708771</v>
      </c>
      <c r="IM325" s="29">
        <v>20.816538399894736</v>
      </c>
      <c r="IN325" s="29">
        <v>3.7609330548990636</v>
      </c>
      <c r="IO325" s="29">
        <v>2.7435483019391329</v>
      </c>
      <c r="IP325" s="29">
        <v>18.715127769204315</v>
      </c>
      <c r="IQ325" s="29">
        <v>21.004733516894735</v>
      </c>
      <c r="IR325" s="29">
        <v>3.5896807340741539</v>
      </c>
      <c r="IS325" s="29">
        <v>2.6186221181586755</v>
      </c>
      <c r="IT325" s="29">
        <v>18.502987418123496</v>
      </c>
      <c r="IU325" s="29">
        <v>20.743660865370977</v>
      </c>
      <c r="IV325" s="29">
        <v>3.3648253400525574</v>
      </c>
      <c r="IW325" s="29">
        <v>2.4545932387702969</v>
      </c>
      <c r="IX325" s="29">
        <v>18.35357828117855</v>
      </c>
      <c r="IY325" s="29">
        <v>20.988477122967531</v>
      </c>
      <c r="IZ325" s="29">
        <v>3.4045369393003497</v>
      </c>
      <c r="JA325" s="29">
        <v>2.4835622975366172</v>
      </c>
      <c r="JB325" s="29">
        <v>18.135064263224145</v>
      </c>
      <c r="JC325" s="29">
        <v>21.439542999894737</v>
      </c>
      <c r="JD325" s="29">
        <v>3.4851959890619</v>
      </c>
      <c r="JE325" s="29">
        <v>2.5424019513616347</v>
      </c>
      <c r="JF325" s="29">
        <v>17.905216461007186</v>
      </c>
      <c r="JG325" s="29">
        <v>21.773796108894736</v>
      </c>
      <c r="JH325" s="29">
        <v>3.5875440705043107</v>
      </c>
      <c r="JI325" s="29">
        <v>2.6170634518321849</v>
      </c>
      <c r="JJ325" s="29">
        <v>17.638362154818665</v>
      </c>
      <c r="JK325" s="29">
        <v>22.904559224894737</v>
      </c>
      <c r="JL325" s="29">
        <v>9.2550631539812649</v>
      </c>
      <c r="JM325" s="29">
        <v>6.7514397171651339</v>
      </c>
      <c r="JN325" s="29">
        <v>14.978217074905603</v>
      </c>
      <c r="JO325" s="29">
        <v>23.771334008894737</v>
      </c>
      <c r="JP325" s="29">
        <v>8.2701086594577298</v>
      </c>
      <c r="JQ325" s="29">
        <v>6.0329291264442135</v>
      </c>
      <c r="JR325" s="29">
        <v>12.020601079781917</v>
      </c>
      <c r="JS325" s="29">
        <v>24.126634981894735</v>
      </c>
      <c r="JT325" s="29">
        <v>7.8359013252755902</v>
      </c>
      <c r="JU325" s="29">
        <v>5.7161809214121782</v>
      </c>
      <c r="JV325" s="29">
        <v>10.692941556206549</v>
      </c>
      <c r="JW325" s="29">
        <v>24.025468100894734</v>
      </c>
      <c r="JX325" s="29">
        <v>7.8978677295459523</v>
      </c>
      <c r="JY325" s="29">
        <v>5.7613845505998258</v>
      </c>
      <c r="JZ325" s="29">
        <v>11.620621688193465</v>
      </c>
    </row>
    <row r="326" spans="1:286" ht="15" thickBot="1" x14ac:dyDescent="0.4">
      <c r="A326" s="2"/>
      <c r="B326" s="74" t="s">
        <v>457</v>
      </c>
      <c r="C326" s="74" t="s">
        <v>457</v>
      </c>
      <c r="D326" s="74" t="s">
        <v>853</v>
      </c>
      <c r="E326" s="87">
        <v>387190</v>
      </c>
      <c r="F326" s="84">
        <v>398835</v>
      </c>
      <c r="G326" s="22">
        <v>31.148662529999999</v>
      </c>
      <c r="H326" s="22">
        <v>10.825927403270844</v>
      </c>
      <c r="I326" s="22">
        <v>7.8973633166563184</v>
      </c>
      <c r="J326" s="22">
        <v>17.410139180634147</v>
      </c>
      <c r="K326" s="22">
        <v>31.128781311000001</v>
      </c>
      <c r="L326" s="22">
        <v>10.66815556877634</v>
      </c>
      <c r="M326" s="22">
        <v>7.7822709599717532</v>
      </c>
      <c r="N326" s="22">
        <v>17.065127370010167</v>
      </c>
      <c r="O326" s="22">
        <v>31.157630998999998</v>
      </c>
      <c r="P326" s="22">
        <v>10.280919759084114</v>
      </c>
      <c r="Q326" s="22">
        <v>7.4997878280938179</v>
      </c>
      <c r="R326" s="22">
        <v>16.919184894298922</v>
      </c>
      <c r="S326" s="22">
        <v>31.216249062999999</v>
      </c>
      <c r="T326" s="22">
        <v>10.028642965846883</v>
      </c>
      <c r="U326" s="22">
        <v>7.3157554197522066</v>
      </c>
      <c r="V326" s="22">
        <v>16.695682101893922</v>
      </c>
      <c r="W326" s="22">
        <v>31.269320935</v>
      </c>
      <c r="X326" s="22">
        <v>10.115587393301295</v>
      </c>
      <c r="Y326" s="22">
        <v>7.3791801690959629</v>
      </c>
      <c r="Z326" s="22">
        <v>16.627573490750393</v>
      </c>
      <c r="AA326" s="22">
        <v>31.32103588</v>
      </c>
      <c r="AB326" s="22">
        <v>9.9820247366525656</v>
      </c>
      <c r="AC326" s="22">
        <v>7.2817480705974864</v>
      </c>
      <c r="AD326" s="22">
        <v>16.388922188157999</v>
      </c>
      <c r="AE326" s="22">
        <v>31.376059052999999</v>
      </c>
      <c r="AF326" s="22">
        <v>9.8386942908049022</v>
      </c>
      <c r="AG326" s="22">
        <v>7.1771905058704828</v>
      </c>
      <c r="AH326" s="22">
        <v>16.204087018732036</v>
      </c>
      <c r="AI326" s="22">
        <v>31.438562853000001</v>
      </c>
      <c r="AJ326" s="22">
        <v>9.7817497284891708</v>
      </c>
      <c r="AK326" s="22">
        <v>7.1356502404721178</v>
      </c>
      <c r="AL326" s="22">
        <v>16.051547857061315</v>
      </c>
      <c r="AM326" s="22">
        <v>31.507947141999999</v>
      </c>
      <c r="AN326" s="22">
        <v>9.6969149819950307</v>
      </c>
      <c r="AO326" s="22">
        <v>7.0737644740168353</v>
      </c>
      <c r="AP326" s="22">
        <v>15.837879884291739</v>
      </c>
      <c r="AQ326" s="22">
        <v>31.588015881</v>
      </c>
      <c r="AR326" s="22">
        <v>9.6032949452499921</v>
      </c>
      <c r="AS326" s="22">
        <v>7.0054699606367716</v>
      </c>
      <c r="AT326" s="22">
        <v>15.523914911270239</v>
      </c>
      <c r="AU326" s="22">
        <v>32.047175086000003</v>
      </c>
      <c r="AV326" s="22">
        <v>9.1952887040300499</v>
      </c>
      <c r="AW326" s="22">
        <v>6.7078350881358082</v>
      </c>
      <c r="AX326" s="22">
        <v>14.400633828595669</v>
      </c>
      <c r="AY326" s="22">
        <v>32.577748096000001</v>
      </c>
      <c r="AZ326" s="22">
        <v>8.8952261229171299</v>
      </c>
      <c r="BA326" s="22">
        <v>6.4889436128367564</v>
      </c>
      <c r="BB326" s="22">
        <v>13.665031840142323</v>
      </c>
      <c r="BC326" s="22">
        <v>32.902296509000003</v>
      </c>
      <c r="BD326" s="22">
        <v>8.8016330039514834</v>
      </c>
      <c r="BE326" s="22">
        <v>6.4206687356019962</v>
      </c>
      <c r="BF326" s="22">
        <v>13.347949122646474</v>
      </c>
      <c r="BG326" s="22">
        <v>33.202982505000001</v>
      </c>
      <c r="BH326" s="22">
        <v>8.7018689840589243</v>
      </c>
      <c r="BI326" s="22">
        <v>6.3478922720554518</v>
      </c>
      <c r="BJ326" s="22">
        <v>13.194910717091028</v>
      </c>
      <c r="BK326" s="25">
        <v>31.148586448</v>
      </c>
      <c r="BL326" s="25">
        <v>10.825927403270844</v>
      </c>
      <c r="BM326" s="25">
        <v>7.8973633166563184</v>
      </c>
      <c r="BN326" s="25">
        <v>17.410139180634147</v>
      </c>
      <c r="BO326" s="25">
        <v>31.094267058</v>
      </c>
      <c r="BP326" s="25">
        <v>10.731846196819065</v>
      </c>
      <c r="BQ326" s="25">
        <v>7.828732386395826</v>
      </c>
      <c r="BR326" s="25">
        <v>17.284707030666112</v>
      </c>
      <c r="BS326" s="25">
        <v>31.075742288000001</v>
      </c>
      <c r="BT326" s="25">
        <v>10.571127500647329</v>
      </c>
      <c r="BU326" s="25">
        <v>7.7114903351454149</v>
      </c>
      <c r="BV326" s="25">
        <v>17.273868979373951</v>
      </c>
      <c r="BW326" s="25">
        <v>31.078420331</v>
      </c>
      <c r="BX326" s="25">
        <v>10.323178432656714</v>
      </c>
      <c r="BY326" s="25">
        <v>7.5306149421184321</v>
      </c>
      <c r="BZ326" s="25">
        <v>17.195052660338089</v>
      </c>
      <c r="CA326" s="25">
        <v>31.072643073000002</v>
      </c>
      <c r="CB326" s="25">
        <v>10.209836824712458</v>
      </c>
      <c r="CC326" s="25">
        <v>7.4479338171222143</v>
      </c>
      <c r="CD326" s="25">
        <v>17.272888730755497</v>
      </c>
      <c r="CE326" s="25">
        <v>31.07027896</v>
      </c>
      <c r="CF326" s="25">
        <v>10.033784507017085</v>
      </c>
      <c r="CG326" s="25">
        <v>7.3195061024527348</v>
      </c>
      <c r="CH326" s="25">
        <v>17.171971856847428</v>
      </c>
      <c r="CI326" s="25">
        <v>31.086211084999999</v>
      </c>
      <c r="CJ326" s="25">
        <v>9.7987093551882776</v>
      </c>
      <c r="CK326" s="25">
        <v>7.1480220520286268</v>
      </c>
      <c r="CL326" s="25">
        <v>17.085512890832931</v>
      </c>
      <c r="CM326" s="25">
        <v>31.117934470999998</v>
      </c>
      <c r="CN326" s="25">
        <v>9.7607639415560659</v>
      </c>
      <c r="CO326" s="25">
        <v>7.1203414010791439</v>
      </c>
      <c r="CP326" s="25">
        <v>17.005880805200142</v>
      </c>
      <c r="CQ326" s="25">
        <v>31.164670090000001</v>
      </c>
      <c r="CR326" s="25">
        <v>9.7598958102519013</v>
      </c>
      <c r="CS326" s="25">
        <v>7.1197081113793192</v>
      </c>
      <c r="CT326" s="25">
        <v>16.839181898649514</v>
      </c>
      <c r="CU326" s="25">
        <v>31.226450248999999</v>
      </c>
      <c r="CV326" s="25">
        <v>9.7361466988378638</v>
      </c>
      <c r="CW326" s="25">
        <v>7.1023834652499032</v>
      </c>
      <c r="CX326" s="25">
        <v>16.625786808077901</v>
      </c>
      <c r="CY326" s="25">
        <v>31.462102147</v>
      </c>
      <c r="CZ326" s="25">
        <v>9.6786918848119665</v>
      </c>
      <c r="DA326" s="25">
        <v>7.0604709783329538</v>
      </c>
      <c r="DB326" s="25">
        <v>15.922605823878445</v>
      </c>
      <c r="DC326" s="25">
        <v>31.710697236000001</v>
      </c>
      <c r="DD326" s="25">
        <v>9.6090664082776414</v>
      </c>
      <c r="DE326" s="25">
        <v>7.0096801625622174</v>
      </c>
      <c r="DF326" s="25">
        <v>15.39162833113612</v>
      </c>
      <c r="DG326" s="25">
        <v>31.937371304999999</v>
      </c>
      <c r="DH326" s="25">
        <v>9.635197833503117</v>
      </c>
      <c r="DI326" s="25">
        <v>7.028742673449301</v>
      </c>
      <c r="DJ326" s="25">
        <v>15.090881041954029</v>
      </c>
      <c r="DK326" s="25">
        <v>32.125738081000002</v>
      </c>
      <c r="DL326" s="25">
        <v>9.6495556485220568</v>
      </c>
      <c r="DM326" s="25">
        <v>7.0392164996088633</v>
      </c>
      <c r="DN326" s="25">
        <v>14.888398085416712</v>
      </c>
      <c r="DO326" s="27">
        <v>31.148662529999999</v>
      </c>
      <c r="DP326" s="27">
        <v>10.825927403270844</v>
      </c>
      <c r="DQ326" s="27">
        <v>7.8973633166563184</v>
      </c>
      <c r="DR326" s="27">
        <v>17.410139180634147</v>
      </c>
      <c r="DS326" s="27">
        <v>31.128463568000001</v>
      </c>
      <c r="DT326" s="27">
        <v>10.663716173389858</v>
      </c>
      <c r="DU326" s="27">
        <v>7.7790324828448192</v>
      </c>
      <c r="DV326" s="27">
        <v>17.065280512754573</v>
      </c>
      <c r="DW326" s="27">
        <v>31.157983277</v>
      </c>
      <c r="DX326" s="27">
        <v>10.277065520577445</v>
      </c>
      <c r="DY326" s="27">
        <v>7.4969762147638592</v>
      </c>
      <c r="DZ326" s="27">
        <v>16.919321551404277</v>
      </c>
      <c r="EA326" s="27">
        <v>31.216367706</v>
      </c>
      <c r="EB326" s="27">
        <v>10.027792697726461</v>
      </c>
      <c r="EC326" s="27">
        <v>7.3151351609962205</v>
      </c>
      <c r="ED326" s="27">
        <v>16.695951329903906</v>
      </c>
      <c r="EE326" s="27">
        <v>31.269164333999999</v>
      </c>
      <c r="EF326" s="27">
        <v>10.11357897110708</v>
      </c>
      <c r="EG326" s="27">
        <v>7.3777150530675506</v>
      </c>
      <c r="EH326" s="27">
        <v>16.627974425457701</v>
      </c>
      <c r="EI326" s="27">
        <v>31.321967970999999</v>
      </c>
      <c r="EJ326" s="27">
        <v>9.9795694654436691</v>
      </c>
      <c r="EK326" s="27">
        <v>7.279956984434123</v>
      </c>
      <c r="EL326" s="27">
        <v>16.388660106959762</v>
      </c>
      <c r="EM326" s="27">
        <v>31.379510704000001</v>
      </c>
      <c r="EN326" s="27">
        <v>9.8389074351676573</v>
      </c>
      <c r="EO326" s="27">
        <v>7.1773459917156091</v>
      </c>
      <c r="EP326" s="27">
        <v>16.20233654536667</v>
      </c>
      <c r="EQ326" s="27">
        <v>31.442307983999999</v>
      </c>
      <c r="ER326" s="27">
        <v>9.7799533475537732</v>
      </c>
      <c r="ES326" s="27">
        <v>7.1343398055898684</v>
      </c>
      <c r="ET326" s="27">
        <v>16.049551376594845</v>
      </c>
      <c r="EU326" s="27">
        <v>31.509495849</v>
      </c>
      <c r="EV326" s="27">
        <v>9.6962970934345503</v>
      </c>
      <c r="EW326" s="27">
        <v>7.0733137329145217</v>
      </c>
      <c r="EX326" s="27">
        <v>15.836982542082254</v>
      </c>
      <c r="EY326" s="27">
        <v>31.584211492999998</v>
      </c>
      <c r="EZ326" s="27">
        <v>9.6040299083676199</v>
      </c>
      <c r="FA326" s="27">
        <v>7.0060061059985523</v>
      </c>
      <c r="FB326" s="27">
        <v>15.544905906059501</v>
      </c>
      <c r="FC326" s="27">
        <v>31.981464846999998</v>
      </c>
      <c r="FD326" s="27">
        <v>9.2174633795386676</v>
      </c>
      <c r="FE326" s="27">
        <v>6.7240112051923102</v>
      </c>
      <c r="FF326" s="27">
        <v>14.518071164390404</v>
      </c>
      <c r="FG326" s="27">
        <v>32.339714798999999</v>
      </c>
      <c r="FH326" s="27">
        <v>8.9403286933633197</v>
      </c>
      <c r="FI326" s="27">
        <v>6.5218453100364844</v>
      </c>
      <c r="FJ326" s="27">
        <v>13.903199160216069</v>
      </c>
      <c r="FK326" s="27">
        <v>32.626022503999998</v>
      </c>
      <c r="FL326" s="27">
        <v>8.8727939594357697</v>
      </c>
      <c r="FM326" s="27">
        <v>6.4725796618890152</v>
      </c>
      <c r="FN326" s="27">
        <v>13.673349415893599</v>
      </c>
      <c r="FO326" s="27">
        <v>32.801602891999998</v>
      </c>
      <c r="FP326" s="27">
        <v>8.7939125826181499</v>
      </c>
      <c r="FQ326" s="27">
        <v>6.4150367957269347</v>
      </c>
      <c r="FR326" s="27">
        <v>13.647402584064814</v>
      </c>
      <c r="FS326" s="28">
        <v>31.148868367999999</v>
      </c>
      <c r="FT326" s="28">
        <v>10.825927403270844</v>
      </c>
      <c r="FU326" s="28">
        <v>7.8973633166563184</v>
      </c>
      <c r="FV326" s="28">
        <v>17.410139180634147</v>
      </c>
      <c r="FW326" s="28">
        <v>31.121019477000001</v>
      </c>
      <c r="FX326" s="28">
        <v>10.629322941183956</v>
      </c>
      <c r="FY326" s="28">
        <v>7.7539430987905655</v>
      </c>
      <c r="FZ326" s="28">
        <v>17.071199749859275</v>
      </c>
      <c r="GA326" s="28">
        <v>31.147439767999998</v>
      </c>
      <c r="GB326" s="28">
        <v>10.506104673365163</v>
      </c>
      <c r="GC326" s="28">
        <v>7.6640570879237213</v>
      </c>
      <c r="GD326" s="28">
        <v>16.922310569358903</v>
      </c>
      <c r="GE326" s="28">
        <v>31.209186953</v>
      </c>
      <c r="GF326" s="28">
        <v>10.449064818023684</v>
      </c>
      <c r="GG326" s="28">
        <v>7.6224473075897903</v>
      </c>
      <c r="GH326" s="28">
        <v>16.696374355653887</v>
      </c>
      <c r="GI326" s="28">
        <v>31.270109186999999</v>
      </c>
      <c r="GJ326" s="28">
        <v>10.292066347243944</v>
      </c>
      <c r="GK326" s="28">
        <v>7.5079191089679842</v>
      </c>
      <c r="GL326" s="28">
        <v>16.629686392095458</v>
      </c>
      <c r="GM326" s="28">
        <v>31.344559379</v>
      </c>
      <c r="GN326" s="28">
        <v>10.111001782388414</v>
      </c>
      <c r="GO326" s="28">
        <v>7.3758350297782069</v>
      </c>
      <c r="GP326" s="28">
        <v>16.382526161150231</v>
      </c>
      <c r="GQ326" s="28">
        <v>31.436010298999999</v>
      </c>
      <c r="GR326" s="28">
        <v>9.9346018636871847</v>
      </c>
      <c r="GS326" s="28">
        <v>7.2471537450144332</v>
      </c>
      <c r="GT326" s="28">
        <v>16.171819692898154</v>
      </c>
      <c r="GU326" s="28">
        <v>31.544679112000001</v>
      </c>
      <c r="GV326" s="28">
        <v>9.8206760796348593</v>
      </c>
      <c r="GW326" s="28">
        <v>7.1640464716805745</v>
      </c>
      <c r="GX326" s="28">
        <v>15.989545672719801</v>
      </c>
      <c r="GY326" s="28">
        <v>31.664617456999999</v>
      </c>
      <c r="GZ326" s="28">
        <v>9.6981772515027078</v>
      </c>
      <c r="HA326" s="28">
        <v>7.0746852820487316</v>
      </c>
      <c r="HB326" s="28">
        <v>15.7844732060114</v>
      </c>
      <c r="HC326" s="28">
        <v>31.805571612999998</v>
      </c>
      <c r="HD326" s="28">
        <v>9.5676675461156151</v>
      </c>
      <c r="HE326" s="28">
        <v>6.9794802689908906</v>
      </c>
      <c r="HF326" s="28">
        <v>15.507457060039336</v>
      </c>
      <c r="HG326" s="28">
        <v>32.546535867000003</v>
      </c>
      <c r="HH326" s="28">
        <v>8.8934521728035456</v>
      </c>
      <c r="HI326" s="28">
        <v>6.4876495409267259</v>
      </c>
      <c r="HJ326" s="28">
        <v>14.160595158519209</v>
      </c>
      <c r="HK326" s="28">
        <v>33.318256238000004</v>
      </c>
      <c r="HL326" s="28">
        <v>8.0307436015925404</v>
      </c>
      <c r="HM326" s="28">
        <v>5.8583156492928028</v>
      </c>
      <c r="HN326" s="28">
        <v>11.380305234338273</v>
      </c>
      <c r="HO326" s="28">
        <v>33.758669384000001</v>
      </c>
      <c r="HP326" s="28">
        <v>7.441010524878287</v>
      </c>
      <c r="HQ326" s="28">
        <v>5.4281135803915372</v>
      </c>
      <c r="HR326" s="28">
        <v>9.3505948981515594</v>
      </c>
      <c r="HS326" s="28">
        <v>33.915578246999999</v>
      </c>
      <c r="HT326" s="28">
        <v>6.9918927714750501</v>
      </c>
      <c r="HU326" s="28">
        <v>5.1004884321281008</v>
      </c>
      <c r="HV326" s="28">
        <v>8.0318515387844975</v>
      </c>
      <c r="HW326" s="29">
        <v>31.148868367999999</v>
      </c>
      <c r="HX326" s="29">
        <v>10.825927403270844</v>
      </c>
      <c r="HY326" s="29">
        <v>7.8973633166563184</v>
      </c>
      <c r="HZ326" s="29">
        <v>17.410139180634147</v>
      </c>
      <c r="IA326" s="29">
        <v>31.115296375</v>
      </c>
      <c r="IB326" s="29">
        <v>10.699741236477244</v>
      </c>
      <c r="IC326" s="29">
        <v>7.8053122648079425</v>
      </c>
      <c r="ID326" s="29">
        <v>17.102707730868801</v>
      </c>
      <c r="IE326" s="29">
        <v>31.151569114000001</v>
      </c>
      <c r="IF326" s="29">
        <v>10.431650734803094</v>
      </c>
      <c r="IG326" s="29">
        <v>7.6097439763280343</v>
      </c>
      <c r="IH326" s="29">
        <v>16.923525827792304</v>
      </c>
      <c r="II326" s="29">
        <v>31.216209306</v>
      </c>
      <c r="IJ326" s="29">
        <v>10.324917946239157</v>
      </c>
      <c r="IK326" s="29">
        <v>7.5318838930584366</v>
      </c>
      <c r="IL326" s="29">
        <v>16.700134954064172</v>
      </c>
      <c r="IM326" s="29">
        <v>31.279287354000001</v>
      </c>
      <c r="IN326" s="29">
        <v>10.262762030432212</v>
      </c>
      <c r="IO326" s="29">
        <v>7.4865420178433277</v>
      </c>
      <c r="IP326" s="29">
        <v>16.643264228274425</v>
      </c>
      <c r="IQ326" s="29">
        <v>31.360804981000001</v>
      </c>
      <c r="IR326" s="29">
        <v>10.096545179082321</v>
      </c>
      <c r="IS326" s="29">
        <v>7.3652891389385458</v>
      </c>
      <c r="IT326" s="29">
        <v>16.413485268650703</v>
      </c>
      <c r="IU326" s="29">
        <v>31.469762596999999</v>
      </c>
      <c r="IV326" s="29">
        <v>9.8963109950004551</v>
      </c>
      <c r="IW326" s="29">
        <v>7.2192210894122804</v>
      </c>
      <c r="IX326" s="29">
        <v>16.218760394067974</v>
      </c>
      <c r="IY326" s="29">
        <v>31.600953213</v>
      </c>
      <c r="IZ326" s="29">
        <v>9.8110136015797185</v>
      </c>
      <c r="JA326" s="29">
        <v>7.1569978284652498</v>
      </c>
      <c r="JB326" s="29">
        <v>16.054270035114371</v>
      </c>
      <c r="JC326" s="29">
        <v>31.757387658999999</v>
      </c>
      <c r="JD326" s="29">
        <v>9.700559063089802</v>
      </c>
      <c r="JE326" s="29">
        <v>7.0764227804407334</v>
      </c>
      <c r="JF326" s="29">
        <v>15.816664878478988</v>
      </c>
      <c r="JG326" s="29">
        <v>31.951524473999999</v>
      </c>
      <c r="JH326" s="29">
        <v>9.5073881277372294</v>
      </c>
      <c r="JI326" s="29">
        <v>6.9355072725243687</v>
      </c>
      <c r="JJ326" s="29">
        <v>15.109379584313592</v>
      </c>
      <c r="JK326" s="29">
        <v>32.744062671000002</v>
      </c>
      <c r="JL326" s="29">
        <v>8.7118018275600964</v>
      </c>
      <c r="JM326" s="29">
        <v>6.3551381430994924</v>
      </c>
      <c r="JN326" s="29">
        <v>12.073437486244238</v>
      </c>
      <c r="JO326" s="29">
        <v>33.393524585999998</v>
      </c>
      <c r="JP326" s="29">
        <v>8.0026368489006803</v>
      </c>
      <c r="JQ326" s="29">
        <v>5.8378121645204981</v>
      </c>
      <c r="JR326" s="29">
        <v>9.5730403189079674</v>
      </c>
      <c r="JS326" s="29">
        <v>33.643878205</v>
      </c>
      <c r="JT326" s="29">
        <v>7.6233582269248119</v>
      </c>
      <c r="JU326" s="29">
        <v>5.5611336902976616</v>
      </c>
      <c r="JV326" s="29">
        <v>8.2257706749835364</v>
      </c>
      <c r="JW326" s="29">
        <v>33.609073756999997</v>
      </c>
      <c r="JX326" s="29">
        <v>7.5753422687931922</v>
      </c>
      <c r="JY326" s="29">
        <v>5.526106717343068</v>
      </c>
      <c r="JZ326" s="29">
        <v>8.5939759830890097</v>
      </c>
    </row>
    <row r="327" spans="1:286" ht="15" thickBot="1" x14ac:dyDescent="0.4">
      <c r="A327" s="2"/>
      <c r="B327" s="74" t="s">
        <v>785</v>
      </c>
      <c r="C327" s="74" t="s">
        <v>614</v>
      </c>
      <c r="D327" s="74" t="s">
        <v>504</v>
      </c>
      <c r="E327" s="87">
        <v>379112</v>
      </c>
      <c r="F327" s="84">
        <v>418005</v>
      </c>
      <c r="G327" s="22">
        <v>45.521578947368418</v>
      </c>
      <c r="H327" s="22">
        <v>12.397300944669364</v>
      </c>
      <c r="I327" s="22">
        <v>8.9101842870999022</v>
      </c>
      <c r="J327" s="22">
        <v>30.011655778446624</v>
      </c>
      <c r="K327" s="22">
        <v>45.475007270368415</v>
      </c>
      <c r="L327" s="22">
        <v>12.408402653040612</v>
      </c>
      <c r="M327" s="22">
        <v>8.9181633034947581</v>
      </c>
      <c r="N327" s="22">
        <v>30.013418275431</v>
      </c>
      <c r="O327" s="22">
        <v>45.55909792936842</v>
      </c>
      <c r="P327" s="22">
        <v>12.354757852529099</v>
      </c>
      <c r="Q327" s="22">
        <v>8.879607729121302</v>
      </c>
      <c r="R327" s="22">
        <v>29.895026243206644</v>
      </c>
      <c r="S327" s="22">
        <v>45.690443621368416</v>
      </c>
      <c r="T327" s="22">
        <v>12.241644900842228</v>
      </c>
      <c r="U327" s="22">
        <v>8.7983112235927177</v>
      </c>
      <c r="V327" s="22">
        <v>29.692899972328103</v>
      </c>
      <c r="W327" s="22">
        <v>45.783876143368417</v>
      </c>
      <c r="X327" s="22">
        <v>12.19125996560698</v>
      </c>
      <c r="Y327" s="22">
        <v>8.7620985785788292</v>
      </c>
      <c r="Z327" s="22">
        <v>29.557102949945218</v>
      </c>
      <c r="AA327" s="22">
        <v>45.863735486368419</v>
      </c>
      <c r="AB327" s="22">
        <v>12.078308493314593</v>
      </c>
      <c r="AC327" s="22">
        <v>8.680918131470527</v>
      </c>
      <c r="AD327" s="22">
        <v>29.455075452789671</v>
      </c>
      <c r="AE327" s="22">
        <v>45.942686647368419</v>
      </c>
      <c r="AF327" s="22">
        <v>12.046904115240157</v>
      </c>
      <c r="AG327" s="22">
        <v>8.6583471866081041</v>
      </c>
      <c r="AH327" s="22">
        <v>29.344785474965118</v>
      </c>
      <c r="AI327" s="22">
        <v>46.026557621368418</v>
      </c>
      <c r="AJ327" s="22">
        <v>11.936209990316593</v>
      </c>
      <c r="AK327" s="22">
        <v>8.5787891395000937</v>
      </c>
      <c r="AL327" s="22">
        <v>29.246314599173409</v>
      </c>
      <c r="AM327" s="22">
        <v>49.00938377736842</v>
      </c>
      <c r="AN327" s="22">
        <v>11.391089196055592</v>
      </c>
      <c r="AO327" s="22">
        <v>8.1870000914424779</v>
      </c>
      <c r="AP327" s="22">
        <v>26.248416380822434</v>
      </c>
      <c r="AQ327" s="22">
        <v>48.932817037368416</v>
      </c>
      <c r="AR327" s="22">
        <v>11.18644434092475</v>
      </c>
      <c r="AS327" s="22">
        <v>8.0399178046801545</v>
      </c>
      <c r="AT327" s="22">
        <v>26.282574309849608</v>
      </c>
      <c r="AU327" s="22">
        <v>49.033276357368422</v>
      </c>
      <c r="AV327" s="22">
        <v>10.916696376581639</v>
      </c>
      <c r="AW327" s="22">
        <v>7.8460446314713819</v>
      </c>
      <c r="AX327" s="22">
        <v>26.022495524849596</v>
      </c>
      <c r="AY327" s="22">
        <v>49.156238937368414</v>
      </c>
      <c r="AZ327" s="22">
        <v>10.510632890055723</v>
      </c>
      <c r="BA327" s="22">
        <v>7.5541988084687599</v>
      </c>
      <c r="BB327" s="22">
        <v>25.777257754179182</v>
      </c>
      <c r="BC327" s="22">
        <v>49.105396637368415</v>
      </c>
      <c r="BD327" s="22">
        <v>10.175842371273257</v>
      </c>
      <c r="BE327" s="22">
        <v>7.3135782707211296</v>
      </c>
      <c r="BF327" s="22">
        <v>25.947390772020725</v>
      </c>
      <c r="BG327" s="22">
        <v>49.010258577368418</v>
      </c>
      <c r="BH327" s="22">
        <v>9.9990796249245264</v>
      </c>
      <c r="BI327" s="22">
        <v>7.1865354045286862</v>
      </c>
      <c r="BJ327" s="22">
        <v>26.193557149944411</v>
      </c>
      <c r="BK327" s="25">
        <v>45.52140704736842</v>
      </c>
      <c r="BL327" s="25">
        <v>12.397300944669364</v>
      </c>
      <c r="BM327" s="25">
        <v>8.9101842870999022</v>
      </c>
      <c r="BN327" s="25">
        <v>30.011655778446624</v>
      </c>
      <c r="BO327" s="25">
        <v>45.346641122368418</v>
      </c>
      <c r="BP327" s="25">
        <v>12.413684456434998</v>
      </c>
      <c r="BQ327" s="25">
        <v>8.9219594395910136</v>
      </c>
      <c r="BR327" s="25">
        <v>30.274686807511827</v>
      </c>
      <c r="BS327" s="25">
        <v>45.265674739368421</v>
      </c>
      <c r="BT327" s="25">
        <v>12.427894267522756</v>
      </c>
      <c r="BU327" s="25">
        <v>8.9321723106055888</v>
      </c>
      <c r="BV327" s="25">
        <v>30.439912213974239</v>
      </c>
      <c r="BW327" s="25">
        <v>45.21918462136842</v>
      </c>
      <c r="BX327" s="25">
        <v>12.398525754339255</v>
      </c>
      <c r="BY327" s="25">
        <v>8.9110645819256931</v>
      </c>
      <c r="BZ327" s="25">
        <v>30.534830771886696</v>
      </c>
      <c r="CA327" s="25">
        <v>45.126629305368418</v>
      </c>
      <c r="CB327" s="25">
        <v>12.372868683644468</v>
      </c>
      <c r="CC327" s="25">
        <v>8.8926243400393314</v>
      </c>
      <c r="CD327" s="25">
        <v>30.697602484283898</v>
      </c>
      <c r="CE327" s="25">
        <v>45.027438048368417</v>
      </c>
      <c r="CF327" s="25">
        <v>12.400692725293677</v>
      </c>
      <c r="CG327" s="25">
        <v>8.9126220266174734</v>
      </c>
      <c r="CH327" s="25">
        <v>30.882026457417439</v>
      </c>
      <c r="CI327" s="25">
        <v>44.963800159368418</v>
      </c>
      <c r="CJ327" s="25">
        <v>12.382603228630705</v>
      </c>
      <c r="CK327" s="25">
        <v>8.8996207491904489</v>
      </c>
      <c r="CL327" s="25">
        <v>30.988302970323698</v>
      </c>
      <c r="CM327" s="25">
        <v>44.934632175368421</v>
      </c>
      <c r="CN327" s="25">
        <v>12.354146592976164</v>
      </c>
      <c r="CO327" s="25">
        <v>8.8791684048451387</v>
      </c>
      <c r="CP327" s="25">
        <v>31.038072038750368</v>
      </c>
      <c r="CQ327" s="25">
        <v>44.936798369368418</v>
      </c>
      <c r="CR327" s="25">
        <v>12.35794552186986</v>
      </c>
      <c r="CS327" s="25">
        <v>8.881898769840511</v>
      </c>
      <c r="CT327" s="25">
        <v>31.032604930793283</v>
      </c>
      <c r="CU327" s="25">
        <v>44.965777596368419</v>
      </c>
      <c r="CV327" s="25">
        <v>12.331080465813834</v>
      </c>
      <c r="CW327" s="25">
        <v>8.8625903250902542</v>
      </c>
      <c r="CX327" s="25">
        <v>30.89818438440394</v>
      </c>
      <c r="CY327" s="25">
        <v>45.019180287368414</v>
      </c>
      <c r="CZ327" s="25">
        <v>12.180610578950919</v>
      </c>
      <c r="DA327" s="25">
        <v>8.7544446547067238</v>
      </c>
      <c r="DB327" s="25">
        <v>30.905310914882421</v>
      </c>
      <c r="DC327" s="25">
        <v>45.04339417736842</v>
      </c>
      <c r="DD327" s="25">
        <v>12.169250805748877</v>
      </c>
      <c r="DE327" s="25">
        <v>8.7462801620367792</v>
      </c>
      <c r="DF327" s="25">
        <v>30.882257197607455</v>
      </c>
      <c r="DG327" s="25">
        <v>45.035352213368419</v>
      </c>
      <c r="DH327" s="25">
        <v>12.113895465421017</v>
      </c>
      <c r="DI327" s="25">
        <v>8.7064951890174331</v>
      </c>
      <c r="DJ327" s="25">
        <v>30.987234691688869</v>
      </c>
      <c r="DK327" s="25">
        <v>44.979553871368417</v>
      </c>
      <c r="DL327" s="25">
        <v>12.067793494851923</v>
      </c>
      <c r="DM327" s="25">
        <v>8.6733607950390645</v>
      </c>
      <c r="DN327" s="25">
        <v>31.155374072926605</v>
      </c>
      <c r="DO327" s="27">
        <v>45.521578947368418</v>
      </c>
      <c r="DP327" s="27">
        <v>12.397300944669364</v>
      </c>
      <c r="DQ327" s="27">
        <v>8.9101842870999022</v>
      </c>
      <c r="DR327" s="27">
        <v>30.011655778446624</v>
      </c>
      <c r="DS327" s="27">
        <v>45.474897364368417</v>
      </c>
      <c r="DT327" s="27">
        <v>12.383783076412726</v>
      </c>
      <c r="DU327" s="27">
        <v>8.900468729022144</v>
      </c>
      <c r="DV327" s="27">
        <v>30.013521765031655</v>
      </c>
      <c r="DW327" s="27">
        <v>45.558878121368416</v>
      </c>
      <c r="DX327" s="27">
        <v>12.341856484276954</v>
      </c>
      <c r="DY327" s="27">
        <v>8.870335261735427</v>
      </c>
      <c r="DZ327" s="27">
        <v>29.89523302869274</v>
      </c>
      <c r="EA327" s="27">
        <v>45.690116811368419</v>
      </c>
      <c r="EB327" s="27">
        <v>12.234467335209082</v>
      </c>
      <c r="EC327" s="27">
        <v>8.7931525658486223</v>
      </c>
      <c r="ED327" s="27">
        <v>29.693207253583502</v>
      </c>
      <c r="EE327" s="27">
        <v>45.783445187368415</v>
      </c>
      <c r="EF327" s="27">
        <v>12.174103003422298</v>
      </c>
      <c r="EG327" s="27">
        <v>8.7497675320426023</v>
      </c>
      <c r="EH327" s="27">
        <v>29.557508228029882</v>
      </c>
      <c r="EI327" s="27">
        <v>45.863864334368415</v>
      </c>
      <c r="EJ327" s="27">
        <v>12.070819355791583</v>
      </c>
      <c r="EK327" s="27">
        <v>8.6755355408744563</v>
      </c>
      <c r="EL327" s="27">
        <v>29.454954311347493</v>
      </c>
      <c r="EM327" s="27">
        <v>45.944053583368415</v>
      </c>
      <c r="EN327" s="27">
        <v>12.038957972507086</v>
      </c>
      <c r="EO327" s="27">
        <v>8.6526361373693028</v>
      </c>
      <c r="EP327" s="27">
        <v>29.343498917893264</v>
      </c>
      <c r="EQ327" s="27">
        <v>46.028160899368416</v>
      </c>
      <c r="ER327" s="27">
        <v>11.924767824746992</v>
      </c>
      <c r="ES327" s="27">
        <v>8.5705654298133087</v>
      </c>
      <c r="ET327" s="27">
        <v>29.24480655391438</v>
      </c>
      <c r="EU327" s="27">
        <v>49.011200607368416</v>
      </c>
      <c r="EV327" s="27">
        <v>11.385368874040624</v>
      </c>
      <c r="EW327" s="27">
        <v>8.1828887833793438</v>
      </c>
      <c r="EX327" s="27">
        <v>26.246708139168753</v>
      </c>
      <c r="EY327" s="27">
        <v>48.927164427368417</v>
      </c>
      <c r="EZ327" s="27">
        <v>11.190243140161451</v>
      </c>
      <c r="FA327" s="27">
        <v>8.0426480764884918</v>
      </c>
      <c r="FB327" s="27">
        <v>26.288851739704754</v>
      </c>
      <c r="FC327" s="27">
        <v>49.00347085736842</v>
      </c>
      <c r="FD327" s="27">
        <v>10.92407877075887</v>
      </c>
      <c r="FE327" s="27">
        <v>7.8513505035231077</v>
      </c>
      <c r="FF327" s="27">
        <v>26.074284622465235</v>
      </c>
      <c r="FG327" s="27">
        <v>49.049634927368416</v>
      </c>
      <c r="FH327" s="27">
        <v>10.522113163244159</v>
      </c>
      <c r="FI327" s="27">
        <v>7.5624499068515245</v>
      </c>
      <c r="FJ327" s="27">
        <v>25.91447613996197</v>
      </c>
      <c r="FK327" s="27">
        <v>48.961415387368419</v>
      </c>
      <c r="FL327" s="27">
        <v>10.200500968284071</v>
      </c>
      <c r="FM327" s="27">
        <v>7.3313008899112484</v>
      </c>
      <c r="FN327" s="27">
        <v>26.101831550378982</v>
      </c>
      <c r="FO327" s="27">
        <v>48.796541647368414</v>
      </c>
      <c r="FP327" s="27">
        <v>10.030644259234148</v>
      </c>
      <c r="FQ327" s="27">
        <v>7.2092215287027201</v>
      </c>
      <c r="FR327" s="27">
        <v>26.395021718021177</v>
      </c>
      <c r="FS327" s="28">
        <v>45.52217186136842</v>
      </c>
      <c r="FT327" s="28">
        <v>12.397300944669364</v>
      </c>
      <c r="FU327" s="28">
        <v>8.9101842870999022</v>
      </c>
      <c r="FV327" s="28">
        <v>30.011655778446624</v>
      </c>
      <c r="FW327" s="28">
        <v>45.457121887368416</v>
      </c>
      <c r="FX327" s="28">
        <v>12.379652582122521</v>
      </c>
      <c r="FY327" s="28">
        <v>8.8975000614479036</v>
      </c>
      <c r="FZ327" s="28">
        <v>30.04563126284069</v>
      </c>
      <c r="GA327" s="28">
        <v>45.528472093368421</v>
      </c>
      <c r="GB327" s="28">
        <v>12.304549727897516</v>
      </c>
      <c r="GC327" s="28">
        <v>8.8435221613696022</v>
      </c>
      <c r="GD327" s="28">
        <v>29.963459919336564</v>
      </c>
      <c r="GE327" s="28">
        <v>45.649540419368421</v>
      </c>
      <c r="GF327" s="28">
        <v>12.1194497429951</v>
      </c>
      <c r="GG327" s="28">
        <v>8.710487157671551</v>
      </c>
      <c r="GH327" s="28">
        <v>29.799932966689713</v>
      </c>
      <c r="GI327" s="28">
        <v>45.739870834368418</v>
      </c>
      <c r="GJ327" s="28">
        <v>11.991141199140598</v>
      </c>
      <c r="GK327" s="28">
        <v>8.6182692808566284</v>
      </c>
      <c r="GL327" s="28">
        <v>29.701369165447414</v>
      </c>
      <c r="GM327" s="28">
        <v>45.82752185036842</v>
      </c>
      <c r="GN327" s="28">
        <v>11.88141456673025</v>
      </c>
      <c r="GO327" s="28">
        <v>8.5394065896674256</v>
      </c>
      <c r="GP327" s="28">
        <v>29.632849679832162</v>
      </c>
      <c r="GQ327" s="28">
        <v>45.926691776368415</v>
      </c>
      <c r="GR327" s="28">
        <v>11.739416171554366</v>
      </c>
      <c r="GS327" s="28">
        <v>8.4373495471598314</v>
      </c>
      <c r="GT327" s="28">
        <v>29.55029376067154</v>
      </c>
      <c r="GU327" s="28">
        <v>46.040225755368418</v>
      </c>
      <c r="GV327" s="28">
        <v>11.640268660394055</v>
      </c>
      <c r="GW327" s="28">
        <v>8.3660902787119262</v>
      </c>
      <c r="GX327" s="28">
        <v>29.4769548895528</v>
      </c>
      <c r="GY327" s="28">
        <v>48.826698127368417</v>
      </c>
      <c r="GZ327" s="28">
        <v>11.16203762048711</v>
      </c>
      <c r="HA327" s="28">
        <v>8.0223762141425308</v>
      </c>
      <c r="HB327" s="28">
        <v>26.703837874497999</v>
      </c>
      <c r="HC327" s="28">
        <v>48.703544637368417</v>
      </c>
      <c r="HD327" s="28">
        <v>11.090319293359872</v>
      </c>
      <c r="HE327" s="28">
        <v>7.9708308403294534</v>
      </c>
      <c r="HF327" s="28">
        <v>26.779385099480532</v>
      </c>
      <c r="HG327" s="28">
        <v>53.105811987368419</v>
      </c>
      <c r="HH327" s="28">
        <v>9.8686006750874071</v>
      </c>
      <c r="HI327" s="28">
        <v>7.0927576141995816</v>
      </c>
      <c r="HJ327" s="28">
        <v>22.085518728171575</v>
      </c>
      <c r="HK327" s="28">
        <v>52.392346192498131</v>
      </c>
      <c r="HL327" s="28">
        <v>9.0404537366467466</v>
      </c>
      <c r="HM327" s="28">
        <v>6.4975521036423283</v>
      </c>
      <c r="HN327" s="28">
        <v>21.228046432847481</v>
      </c>
      <c r="HO327" s="28">
        <v>50.714221825650739</v>
      </c>
      <c r="HP327" s="28">
        <v>8.4495766623006858</v>
      </c>
      <c r="HQ327" s="28">
        <v>6.0728771161637329</v>
      </c>
      <c r="HR327" s="28">
        <v>21.226726234013487</v>
      </c>
      <c r="HS327" s="28">
        <v>48.849580638214029</v>
      </c>
      <c r="HT327" s="28">
        <v>8.0427109822700569</v>
      </c>
      <c r="HU327" s="28">
        <v>5.7804547408943865</v>
      </c>
      <c r="HV327" s="28">
        <v>21.276238014914536</v>
      </c>
      <c r="HW327" s="29">
        <v>45.52217186136842</v>
      </c>
      <c r="HX327" s="29">
        <v>12.397300944669364</v>
      </c>
      <c r="HY327" s="29">
        <v>8.9101842870999022</v>
      </c>
      <c r="HZ327" s="29">
        <v>30.011655778446624</v>
      </c>
      <c r="IA327" s="29">
        <v>45.454764304368418</v>
      </c>
      <c r="IB327" s="29">
        <v>12.411559526474692</v>
      </c>
      <c r="IC327" s="29">
        <v>8.9204322105894747</v>
      </c>
      <c r="ID327" s="29">
        <v>30.057950831959829</v>
      </c>
      <c r="IE327" s="29">
        <v>45.555477828368417</v>
      </c>
      <c r="IF327" s="29">
        <v>12.257222240952746</v>
      </c>
      <c r="IG327" s="29">
        <v>8.8095069646420807</v>
      </c>
      <c r="IH327" s="29">
        <v>29.959478113009659</v>
      </c>
      <c r="II327" s="29">
        <v>45.686191362368419</v>
      </c>
      <c r="IJ327" s="29">
        <v>12.150089375299455</v>
      </c>
      <c r="IK327" s="29">
        <v>8.7325084646914615</v>
      </c>
      <c r="IL327" s="29">
        <v>29.798628758917928</v>
      </c>
      <c r="IM327" s="29">
        <v>45.781483310368415</v>
      </c>
      <c r="IN327" s="29">
        <v>11.586187199516186</v>
      </c>
      <c r="IO327" s="29">
        <v>8.3272208679354929</v>
      </c>
      <c r="IP327" s="29">
        <v>29.70714223263461</v>
      </c>
      <c r="IQ327" s="29">
        <v>45.871620462368419</v>
      </c>
      <c r="IR327" s="29">
        <v>10.952967518888372</v>
      </c>
      <c r="IS327" s="29">
        <v>7.8721134156123025</v>
      </c>
      <c r="IT327" s="29">
        <v>29.636863526190439</v>
      </c>
      <c r="IU327" s="29">
        <v>48.817764177368417</v>
      </c>
      <c r="IV327" s="29">
        <v>10.090816329397263</v>
      </c>
      <c r="IW327" s="29">
        <v>7.2524683802942507</v>
      </c>
      <c r="IX327" s="29">
        <v>26.689652824719143</v>
      </c>
      <c r="IY327" s="29">
        <v>48.73502044736842</v>
      </c>
      <c r="IZ327" s="29">
        <v>10.040758174015048</v>
      </c>
      <c r="JA327" s="29">
        <v>7.216490598394909</v>
      </c>
      <c r="JB327" s="29">
        <v>26.815734803270491</v>
      </c>
      <c r="JC327" s="29">
        <v>48.627796547368419</v>
      </c>
      <c r="JD327" s="29">
        <v>9.9765188376727956</v>
      </c>
      <c r="JE327" s="29">
        <v>7.1703205225174997</v>
      </c>
      <c r="JF327" s="29">
        <v>26.896876657215238</v>
      </c>
      <c r="JG327" s="29">
        <v>48.534699897368419</v>
      </c>
      <c r="JH327" s="29">
        <v>9.8560763918825831</v>
      </c>
      <c r="JI327" s="29">
        <v>7.0837561652618763</v>
      </c>
      <c r="JJ327" s="29">
        <v>26.807147274654437</v>
      </c>
      <c r="JK327" s="29">
        <v>49.325337097368418</v>
      </c>
      <c r="JL327" s="29">
        <v>9.0047949732744765</v>
      </c>
      <c r="JM327" s="29">
        <v>6.4719234482991146</v>
      </c>
      <c r="JN327" s="29">
        <v>25.115418973710653</v>
      </c>
      <c r="JO327" s="29">
        <v>49.272683277368415</v>
      </c>
      <c r="JP327" s="29">
        <v>8.5928205610465458</v>
      </c>
      <c r="JQ327" s="29">
        <v>6.1758293266105628</v>
      </c>
      <c r="JR327" s="29">
        <v>24.339477368521408</v>
      </c>
      <c r="JS327" s="29">
        <v>48.885988207368413</v>
      </c>
      <c r="JT327" s="29">
        <v>8.4028149468593067</v>
      </c>
      <c r="JU327" s="29">
        <v>6.0392685505555255</v>
      </c>
      <c r="JV327" s="29">
        <v>24.326352476425058</v>
      </c>
      <c r="JW327" s="29">
        <v>48.477029187368416</v>
      </c>
      <c r="JX327" s="29">
        <v>8.4447931270433472</v>
      </c>
      <c r="JY327" s="29">
        <v>6.069439095188284</v>
      </c>
      <c r="JZ327" s="29">
        <v>25.082911974131793</v>
      </c>
    </row>
    <row r="328" spans="1:286" ht="15" thickBot="1" x14ac:dyDescent="0.4">
      <c r="A328" s="2"/>
      <c r="B328" s="74" t="s">
        <v>786</v>
      </c>
      <c r="C328" s="74" t="s">
        <v>553</v>
      </c>
      <c r="D328" s="74" t="s">
        <v>857</v>
      </c>
      <c r="E328" s="87">
        <v>378367</v>
      </c>
      <c r="F328" s="84">
        <v>401718</v>
      </c>
      <c r="G328" s="22">
        <v>30.511370025000002</v>
      </c>
      <c r="H328" s="22">
        <v>15.476923076923072</v>
      </c>
      <c r="I328" s="22">
        <v>11.123569350145486</v>
      </c>
      <c r="J328" s="22">
        <v>18.135120732554192</v>
      </c>
      <c r="K328" s="22">
        <v>30.518908773</v>
      </c>
      <c r="L328" s="22">
        <v>15.177571652479168</v>
      </c>
      <c r="M328" s="22">
        <v>10.908419587281344</v>
      </c>
      <c r="N328" s="22">
        <v>17.86851383319253</v>
      </c>
      <c r="O328" s="22">
        <v>30.567733485000002</v>
      </c>
      <c r="P328" s="22">
        <v>13.39582767596907</v>
      </c>
      <c r="Q328" s="22">
        <v>9.6278451094986242</v>
      </c>
      <c r="R328" s="22">
        <v>17.899537465068299</v>
      </c>
      <c r="S328" s="22">
        <v>30.641150099000001</v>
      </c>
      <c r="T328" s="22">
        <v>11.749636447447614</v>
      </c>
      <c r="U328" s="22">
        <v>8.4446950606776738</v>
      </c>
      <c r="V328" s="22">
        <v>17.572839013054846</v>
      </c>
      <c r="W328" s="22">
        <v>30.722049615</v>
      </c>
      <c r="X328" s="22">
        <v>10.020170585461573</v>
      </c>
      <c r="Y328" s="22">
        <v>7.2016938931396952</v>
      </c>
      <c r="Z328" s="22">
        <v>17.311607607026779</v>
      </c>
      <c r="AA328" s="22">
        <v>30.807968245000001</v>
      </c>
      <c r="AB328" s="22">
        <v>8.2584309033075094</v>
      </c>
      <c r="AC328" s="22">
        <v>5.9354968955876481</v>
      </c>
      <c r="AD328" s="22">
        <v>17.015011953220338</v>
      </c>
      <c r="AE328" s="22">
        <v>30.900817444000001</v>
      </c>
      <c r="AF328" s="22">
        <v>6.6217450937089701</v>
      </c>
      <c r="AG328" s="22">
        <v>4.7591785785047014</v>
      </c>
      <c r="AH328" s="22">
        <v>16.774427577991325</v>
      </c>
      <c r="AI328" s="22">
        <v>31.006350164000001</v>
      </c>
      <c r="AJ328" s="22">
        <v>6.5257650300452532</v>
      </c>
      <c r="AK328" s="22">
        <v>4.6901958169384415</v>
      </c>
      <c r="AL328" s="22">
        <v>16.479271461391455</v>
      </c>
      <c r="AM328" s="22">
        <v>31.124892502000002</v>
      </c>
      <c r="AN328" s="22">
        <v>6.43150155109993</v>
      </c>
      <c r="AO328" s="22">
        <v>4.6224467986081947</v>
      </c>
      <c r="AP328" s="22">
        <v>16.107495804412935</v>
      </c>
      <c r="AQ328" s="22">
        <v>31.259473026000002</v>
      </c>
      <c r="AR328" s="22">
        <v>6.343959109565799</v>
      </c>
      <c r="AS328" s="22">
        <v>4.5595283222000562</v>
      </c>
      <c r="AT328" s="22">
        <v>15.725016577228761</v>
      </c>
      <c r="AU328" s="22">
        <v>31.937110801999999</v>
      </c>
      <c r="AV328" s="22">
        <v>6.2995441695293275</v>
      </c>
      <c r="AW328" s="22">
        <v>4.527606430282475</v>
      </c>
      <c r="AX328" s="22">
        <v>14.300986162897479</v>
      </c>
      <c r="AY328" s="22">
        <v>32.650130273999999</v>
      </c>
      <c r="AZ328" s="22">
        <v>8.6616289450064965</v>
      </c>
      <c r="BA328" s="22">
        <v>6.2252832669736309</v>
      </c>
      <c r="BB328" s="22">
        <v>13.197171846409089</v>
      </c>
      <c r="BC328" s="22">
        <v>33.195189357000004</v>
      </c>
      <c r="BD328" s="22">
        <v>12.750672287467644</v>
      </c>
      <c r="BE328" s="22">
        <v>9.1641592289170948</v>
      </c>
      <c r="BF328" s="22">
        <v>12.550779974230077</v>
      </c>
      <c r="BG328" s="22">
        <v>33.721117038999999</v>
      </c>
      <c r="BH328" s="22">
        <v>13.495068574776964</v>
      </c>
      <c r="BI328" s="22">
        <v>9.6991714974876135</v>
      </c>
      <c r="BJ328" s="22">
        <v>12.183672821322608</v>
      </c>
      <c r="BK328" s="25">
        <v>30.511139840999999</v>
      </c>
      <c r="BL328" s="25">
        <v>15.476923076923075</v>
      </c>
      <c r="BM328" s="25">
        <v>11.123569350145489</v>
      </c>
      <c r="BN328" s="25">
        <v>18.135120732554192</v>
      </c>
      <c r="BO328" s="25">
        <v>30.529268817999998</v>
      </c>
      <c r="BP328" s="25">
        <v>15.137062607280342</v>
      </c>
      <c r="BQ328" s="25">
        <v>10.879304938889168</v>
      </c>
      <c r="BR328" s="25">
        <v>17.850813207083426</v>
      </c>
      <c r="BS328" s="25">
        <v>30.571341783000001</v>
      </c>
      <c r="BT328" s="25">
        <v>13.384054617762759</v>
      </c>
      <c r="BU328" s="25">
        <v>9.6193835807586865</v>
      </c>
      <c r="BV328" s="25">
        <v>17.891537908646391</v>
      </c>
      <c r="BW328" s="25">
        <v>30.633026425000001</v>
      </c>
      <c r="BX328" s="25">
        <v>11.658048827048146</v>
      </c>
      <c r="BY328" s="25">
        <v>8.3788692345709777</v>
      </c>
      <c r="BZ328" s="25">
        <v>17.619903505746791</v>
      </c>
      <c r="CA328" s="25">
        <v>30.698331408000001</v>
      </c>
      <c r="CB328" s="25">
        <v>9.9590318078869728</v>
      </c>
      <c r="CC328" s="25">
        <v>7.1577522498974275</v>
      </c>
      <c r="CD328" s="25">
        <v>17.430380599370103</v>
      </c>
      <c r="CE328" s="25">
        <v>30.774760411999999</v>
      </c>
      <c r="CF328" s="25">
        <v>8.2584236596565965</v>
      </c>
      <c r="CG328" s="25">
        <v>5.9354916894331113</v>
      </c>
      <c r="CH328" s="25">
        <v>17.179737382181422</v>
      </c>
      <c r="CI328" s="25">
        <v>30.859654345999999</v>
      </c>
      <c r="CJ328" s="25">
        <v>6.6553779065044631</v>
      </c>
      <c r="CK328" s="25">
        <v>4.7833511432781837</v>
      </c>
      <c r="CL328" s="25">
        <v>16.950713159655891</v>
      </c>
      <c r="CM328" s="25">
        <v>30.945863171999999</v>
      </c>
      <c r="CN328" s="25">
        <v>6.6155896093374418</v>
      </c>
      <c r="CO328" s="25">
        <v>4.7547545106877251</v>
      </c>
      <c r="CP328" s="25">
        <v>16.656224878250306</v>
      </c>
      <c r="CQ328" s="25">
        <v>31.048117014999999</v>
      </c>
      <c r="CR328" s="25">
        <v>6.5569225993325393</v>
      </c>
      <c r="CS328" s="25">
        <v>4.7125893754659671</v>
      </c>
      <c r="CT328" s="25">
        <v>16.265948417328321</v>
      </c>
      <c r="CU328" s="25">
        <v>31.168281944</v>
      </c>
      <c r="CV328" s="25">
        <v>6.4883999881732963</v>
      </c>
      <c r="CW328" s="25">
        <v>4.6633408256415256</v>
      </c>
      <c r="CX328" s="25">
        <v>15.893150561352803</v>
      </c>
      <c r="CY328" s="25">
        <v>31.598066323000001</v>
      </c>
      <c r="CZ328" s="25">
        <v>6.5856334156380703</v>
      </c>
      <c r="DA328" s="25">
        <v>4.7332244044498646</v>
      </c>
      <c r="DB328" s="25">
        <v>14.880710112194592</v>
      </c>
      <c r="DC328" s="25">
        <v>32.000243531999999</v>
      </c>
      <c r="DD328" s="25">
        <v>8.1474608695483344</v>
      </c>
      <c r="DE328" s="25">
        <v>5.8557405473669411</v>
      </c>
      <c r="DF328" s="25">
        <v>14.01759052132086</v>
      </c>
      <c r="DG328" s="25">
        <v>32.354801272000003</v>
      </c>
      <c r="DH328" s="25">
        <v>10.770101458878212</v>
      </c>
      <c r="DI328" s="25">
        <v>7.7406839777194527</v>
      </c>
      <c r="DJ328" s="25">
        <v>13.312841158008029</v>
      </c>
      <c r="DK328" s="25">
        <v>32.655723594000001</v>
      </c>
      <c r="DL328" s="25">
        <v>11.331696170431666</v>
      </c>
      <c r="DM328" s="25">
        <v>8.1443131545003542</v>
      </c>
      <c r="DN328" s="25">
        <v>12.779639769383046</v>
      </c>
      <c r="DO328" s="27">
        <v>30.511370025000002</v>
      </c>
      <c r="DP328" s="27">
        <v>15.476923076923075</v>
      </c>
      <c r="DQ328" s="27">
        <v>11.123569350145489</v>
      </c>
      <c r="DR328" s="27">
        <v>18.135120732554192</v>
      </c>
      <c r="DS328" s="27">
        <v>30.518467657999999</v>
      </c>
      <c r="DT328" s="27">
        <v>15.108412980582376</v>
      </c>
      <c r="DU328" s="27">
        <v>10.858713888081029</v>
      </c>
      <c r="DV328" s="27">
        <v>17.868712060050463</v>
      </c>
      <c r="DW328" s="27">
        <v>30.56876458</v>
      </c>
      <c r="DX328" s="27">
        <v>13.509146904647837</v>
      </c>
      <c r="DY328" s="27">
        <v>9.7092898703628006</v>
      </c>
      <c r="DZ328" s="27">
        <v>17.89939092183921</v>
      </c>
      <c r="EA328" s="27">
        <v>30.641898394000002</v>
      </c>
      <c r="EB328" s="27">
        <v>11.824444439834316</v>
      </c>
      <c r="EC328" s="27">
        <v>8.4984610377470684</v>
      </c>
      <c r="ED328" s="27">
        <v>17.57284023999425</v>
      </c>
      <c r="EE328" s="27">
        <v>30.722429993999999</v>
      </c>
      <c r="EF328" s="27">
        <v>10.092601068611316</v>
      </c>
      <c r="EG328" s="27">
        <v>7.2537511075082302</v>
      </c>
      <c r="EH328" s="27">
        <v>17.311779535137319</v>
      </c>
      <c r="EI328" s="27">
        <v>30.809569306</v>
      </c>
      <c r="EJ328" s="27">
        <v>8.3140028341489209</v>
      </c>
      <c r="EK328" s="27">
        <v>5.9754375364736667</v>
      </c>
      <c r="EL328" s="27">
        <v>17.01447933881574</v>
      </c>
      <c r="EM328" s="27">
        <v>30.905334809999999</v>
      </c>
      <c r="EN328" s="27">
        <v>6.6903891833238287</v>
      </c>
      <c r="EO328" s="27">
        <v>4.8085144372870587</v>
      </c>
      <c r="EP328" s="27">
        <v>16.772290619684632</v>
      </c>
      <c r="EQ328" s="27">
        <v>31.011061057999999</v>
      </c>
      <c r="ER328" s="27">
        <v>6.6239729735886348</v>
      </c>
      <c r="ES328" s="27">
        <v>4.7607797996403285</v>
      </c>
      <c r="ET328" s="27">
        <v>16.476936282050993</v>
      </c>
      <c r="EU328" s="27">
        <v>31.125010030999999</v>
      </c>
      <c r="EV328" s="27">
        <v>6.5201206470494437</v>
      </c>
      <c r="EW328" s="27">
        <v>4.6861390877435873</v>
      </c>
      <c r="EX328" s="27">
        <v>16.10629672011811</v>
      </c>
      <c r="EY328" s="27">
        <v>31.250016903999999</v>
      </c>
      <c r="EZ328" s="27">
        <v>6.4409918678794611</v>
      </c>
      <c r="FA328" s="27">
        <v>4.6292676761383911</v>
      </c>
      <c r="FB328" s="27">
        <v>15.749752736674456</v>
      </c>
      <c r="FC328" s="27">
        <v>31.8515002</v>
      </c>
      <c r="FD328" s="27">
        <v>6.3982249984315755</v>
      </c>
      <c r="FE328" s="27">
        <v>4.5985302850027141</v>
      </c>
      <c r="FF328" s="27">
        <v>14.433476327474883</v>
      </c>
      <c r="FG328" s="27">
        <v>32.351520501000003</v>
      </c>
      <c r="FH328" s="27">
        <v>8.7835387496445794</v>
      </c>
      <c r="FI328" s="27">
        <v>6.3129022439249596</v>
      </c>
      <c r="FJ328" s="27">
        <v>13.478147608530687</v>
      </c>
      <c r="FK328" s="27">
        <v>32.768569217999996</v>
      </c>
      <c r="FL328" s="27">
        <v>12.847180218019473</v>
      </c>
      <c r="FM328" s="27">
        <v>9.2335213788093409</v>
      </c>
      <c r="FN328" s="27">
        <v>12.888632872379928</v>
      </c>
      <c r="FO328" s="27">
        <v>33.107426857999997</v>
      </c>
      <c r="FP328" s="27">
        <v>13.596553792142657</v>
      </c>
      <c r="FQ328" s="27">
        <v>9.7721109214138782</v>
      </c>
      <c r="FR328" s="27">
        <v>12.603899926493153</v>
      </c>
      <c r="FS328" s="28">
        <v>30.511849334000001</v>
      </c>
      <c r="FT328" s="28">
        <v>15.476923076923075</v>
      </c>
      <c r="FU328" s="28">
        <v>11.123569350145489</v>
      </c>
      <c r="FV328" s="28">
        <v>18.135120732554192</v>
      </c>
      <c r="FW328" s="28">
        <v>30.514184238999999</v>
      </c>
      <c r="FX328" s="28">
        <v>15.534500379415606</v>
      </c>
      <c r="FY328" s="28">
        <v>11.164951291122177</v>
      </c>
      <c r="FZ328" s="28">
        <v>17.863540505481268</v>
      </c>
      <c r="GA328" s="28">
        <v>30.56703504</v>
      </c>
      <c r="GB328" s="28">
        <v>14.009848015755171</v>
      </c>
      <c r="GC328" s="28">
        <v>10.069153617531118</v>
      </c>
      <c r="GD328" s="28">
        <v>17.897082346100348</v>
      </c>
      <c r="GE328" s="28">
        <v>30.651586551000001</v>
      </c>
      <c r="GF328" s="28">
        <v>12.300523533526489</v>
      </c>
      <c r="GG328" s="28">
        <v>8.8406284562008999</v>
      </c>
      <c r="GH328" s="28">
        <v>17.563965648836142</v>
      </c>
      <c r="GI328" s="28">
        <v>30.751280541</v>
      </c>
      <c r="GJ328" s="28">
        <v>10.59556117245854</v>
      </c>
      <c r="GK328" s="28">
        <v>7.6152384372374184</v>
      </c>
      <c r="GL328" s="28">
        <v>17.320938720595386</v>
      </c>
      <c r="GM328" s="28">
        <v>30.875199094999999</v>
      </c>
      <c r="GN328" s="28">
        <v>8.8834522141257271</v>
      </c>
      <c r="GO328" s="28">
        <v>6.3847120181058816</v>
      </c>
      <c r="GP328" s="28">
        <v>17.039240994558938</v>
      </c>
      <c r="GQ328" s="28">
        <v>31.022639650999999</v>
      </c>
      <c r="GR328" s="28">
        <v>7.2126586784713744</v>
      </c>
      <c r="GS328" s="28">
        <v>5.1838798067383989</v>
      </c>
      <c r="GT328" s="28">
        <v>16.806717574284029</v>
      </c>
      <c r="GU328" s="28">
        <v>31.196845774</v>
      </c>
      <c r="GV328" s="28">
        <v>7.0778003654612043</v>
      </c>
      <c r="GW328" s="28">
        <v>5.0869544818688199</v>
      </c>
      <c r="GX328" s="28">
        <v>16.520518851998713</v>
      </c>
      <c r="GY328" s="28">
        <v>31.392980068</v>
      </c>
      <c r="GZ328" s="28">
        <v>6.9308602578296679</v>
      </c>
      <c r="HA328" s="28">
        <v>4.9813457333188982</v>
      </c>
      <c r="HB328" s="28">
        <v>16.183283046657547</v>
      </c>
      <c r="HC328" s="28">
        <v>31.615470851000001</v>
      </c>
      <c r="HD328" s="28">
        <v>6.7660839963639319</v>
      </c>
      <c r="HE328" s="28">
        <v>4.8629177898212159</v>
      </c>
      <c r="HF328" s="28">
        <v>15.865852783631498</v>
      </c>
      <c r="HG328" s="28">
        <v>32.684936553</v>
      </c>
      <c r="HH328" s="28">
        <v>6.234899670505917</v>
      </c>
      <c r="HI328" s="28">
        <v>4.4811451560086182</v>
      </c>
      <c r="HJ328" s="28">
        <v>13.792781285329326</v>
      </c>
      <c r="HK328" s="28">
        <v>33.866576359999996</v>
      </c>
      <c r="HL328" s="28">
        <v>7.772085547671459</v>
      </c>
      <c r="HM328" s="28">
        <v>5.585950912535937</v>
      </c>
      <c r="HN328" s="28">
        <v>9.6658572246180441</v>
      </c>
      <c r="HO328" s="28">
        <v>34.634126870999999</v>
      </c>
      <c r="HP328" s="28">
        <v>10.877480950412297</v>
      </c>
      <c r="HQ328" s="28">
        <v>7.8178597325465686</v>
      </c>
      <c r="HR328" s="28">
        <v>6.3252553630421886</v>
      </c>
      <c r="HS328" s="28">
        <v>35.005126828999998</v>
      </c>
      <c r="HT328" s="28">
        <v>11.142194958347206</v>
      </c>
      <c r="HU328" s="28">
        <v>8.0081149021680691</v>
      </c>
      <c r="HV328" s="28">
        <v>4.0391018754145236</v>
      </c>
      <c r="HW328" s="29">
        <v>30.511849334000001</v>
      </c>
      <c r="HX328" s="29">
        <v>15.476923076923075</v>
      </c>
      <c r="HY328" s="29">
        <v>11.123569350145489</v>
      </c>
      <c r="HZ328" s="29">
        <v>18.135120732554192</v>
      </c>
      <c r="IA328" s="29">
        <v>30.497031345</v>
      </c>
      <c r="IB328" s="29">
        <v>15.125372167768282</v>
      </c>
      <c r="IC328" s="29">
        <v>10.87090278983152</v>
      </c>
      <c r="ID328" s="29">
        <v>17.919577954014834</v>
      </c>
      <c r="IE328" s="29">
        <v>30.558253451999999</v>
      </c>
      <c r="IF328" s="29">
        <v>15.153507654491227</v>
      </c>
      <c r="IG328" s="29">
        <v>10.891124318116391</v>
      </c>
      <c r="IH328" s="29">
        <v>17.909187521280653</v>
      </c>
      <c r="II328" s="29">
        <v>30.64062912</v>
      </c>
      <c r="IJ328" s="29">
        <v>14.916338358941488</v>
      </c>
      <c r="IK328" s="29">
        <v>10.72066607563108</v>
      </c>
      <c r="IL328" s="29">
        <v>17.592347180330172</v>
      </c>
      <c r="IM328" s="29">
        <v>30.735752484999999</v>
      </c>
      <c r="IN328" s="29">
        <v>14.686779509448417</v>
      </c>
      <c r="IO328" s="29">
        <v>10.5556776105735</v>
      </c>
      <c r="IP328" s="29">
        <v>17.386832001971868</v>
      </c>
      <c r="IQ328" s="29">
        <v>30.860197791000001</v>
      </c>
      <c r="IR328" s="29">
        <v>14.43465788626904</v>
      </c>
      <c r="IS328" s="29">
        <v>10.374472835815093</v>
      </c>
      <c r="IT328" s="29">
        <v>17.153923540761536</v>
      </c>
      <c r="IU328" s="29">
        <v>31.024326589000001</v>
      </c>
      <c r="IV328" s="29">
        <v>14.323398334786917</v>
      </c>
      <c r="IW328" s="29">
        <v>10.294508405506408</v>
      </c>
      <c r="IX328" s="29">
        <v>16.960221929818395</v>
      </c>
      <c r="IY328" s="29">
        <v>31.220338233</v>
      </c>
      <c r="IZ328" s="29">
        <v>14.222052169809121</v>
      </c>
      <c r="JA328" s="29">
        <v>10.221668921269215</v>
      </c>
      <c r="JB328" s="29">
        <v>16.717103595492915</v>
      </c>
      <c r="JC328" s="29">
        <v>31.449874584</v>
      </c>
      <c r="JD328" s="29">
        <v>14.087860568475614</v>
      </c>
      <c r="JE328" s="29">
        <v>10.125222775208954</v>
      </c>
      <c r="JF328" s="29">
        <v>16.353588789223004</v>
      </c>
      <c r="JG328" s="29">
        <v>31.719647323</v>
      </c>
      <c r="JH328" s="29">
        <v>13.785631526751121</v>
      </c>
      <c r="JI328" s="29">
        <v>9.9080048121460536</v>
      </c>
      <c r="JJ328" s="29">
        <v>15.42295403235239</v>
      </c>
      <c r="JK328" s="29">
        <v>32.914687231000002</v>
      </c>
      <c r="JL328" s="29">
        <v>13.50195357673776</v>
      </c>
      <c r="JM328" s="29">
        <v>9.7041198839599225</v>
      </c>
      <c r="JN328" s="29">
        <v>10.985664853730285</v>
      </c>
      <c r="JO328" s="29">
        <v>33.930617505999997</v>
      </c>
      <c r="JP328" s="29">
        <v>12.41780911190777</v>
      </c>
      <c r="JQ328" s="29">
        <v>8.9249239106922005</v>
      </c>
      <c r="JR328" s="29">
        <v>7.2407107862203119</v>
      </c>
      <c r="JS328" s="29">
        <v>34.426856170999997</v>
      </c>
      <c r="JT328" s="29">
        <v>11.787847473676045</v>
      </c>
      <c r="JU328" s="29">
        <v>8.4721580775887002</v>
      </c>
      <c r="JV328" s="29">
        <v>4.8658902103097219</v>
      </c>
      <c r="JW328" s="29">
        <v>34.497696638999997</v>
      </c>
      <c r="JX328" s="29">
        <v>11.691520107487289</v>
      </c>
      <c r="JY328" s="29">
        <v>8.4029257028594397</v>
      </c>
      <c r="JZ328" s="29">
        <v>5.030691330008068</v>
      </c>
    </row>
    <row r="329" spans="1:286" ht="15" thickBot="1" x14ac:dyDescent="0.4">
      <c r="A329" s="2"/>
      <c r="B329" s="74" t="s">
        <v>787</v>
      </c>
      <c r="C329" s="74" t="s">
        <v>466</v>
      </c>
      <c r="D329" s="74" t="s">
        <v>853</v>
      </c>
      <c r="E329" s="87">
        <v>395148</v>
      </c>
      <c r="F329" s="84">
        <v>398108</v>
      </c>
      <c r="G329" s="22">
        <v>31.710200841999999</v>
      </c>
      <c r="H329" s="22">
        <v>12.051775029916236</v>
      </c>
      <c r="I329" s="22">
        <v>8.7916020934242685</v>
      </c>
      <c r="J329" s="22">
        <v>12.660725314503438</v>
      </c>
      <c r="K329" s="22">
        <v>31.694869409999999</v>
      </c>
      <c r="L329" s="22">
        <v>11.989618498756542</v>
      </c>
      <c r="M329" s="22">
        <v>8.7462597693178932</v>
      </c>
      <c r="N329" s="22">
        <v>12.500259210115837</v>
      </c>
      <c r="O329" s="22">
        <v>31.730472428999999</v>
      </c>
      <c r="P329" s="22">
        <v>10.426846783418821</v>
      </c>
      <c r="Q329" s="22">
        <v>7.6062395606762427</v>
      </c>
      <c r="R329" s="22">
        <v>12.430700904185171</v>
      </c>
      <c r="S329" s="22">
        <v>31.79760602</v>
      </c>
      <c r="T329" s="22">
        <v>8.7731671266153803</v>
      </c>
      <c r="U329" s="22">
        <v>6.3999032744016313</v>
      </c>
      <c r="V329" s="22">
        <v>12.02454946405304</v>
      </c>
      <c r="W329" s="22">
        <v>31.876138882999999</v>
      </c>
      <c r="X329" s="22">
        <v>7.1672863207538491</v>
      </c>
      <c r="Y329" s="22">
        <v>5.2284355844093948</v>
      </c>
      <c r="Z329" s="22">
        <v>11.922142352980847</v>
      </c>
      <c r="AA329" s="22">
        <v>31.960729917999998</v>
      </c>
      <c r="AB329" s="22">
        <v>5.506717861435507</v>
      </c>
      <c r="AC329" s="22">
        <v>4.0170740126095508</v>
      </c>
      <c r="AD329" s="22">
        <v>11.488663314824528</v>
      </c>
      <c r="AE329" s="22">
        <v>23.65250428732169</v>
      </c>
      <c r="AF329" s="22">
        <v>3.8366682861915589</v>
      </c>
      <c r="AG329" s="22">
        <v>2.7987960987428626</v>
      </c>
      <c r="AH329" s="22">
        <v>11.093032947271553</v>
      </c>
      <c r="AI329" s="22">
        <v>23.050854163431779</v>
      </c>
      <c r="AJ329" s="22">
        <v>3.7390747323897759</v>
      </c>
      <c r="AK329" s="22">
        <v>2.7276029599912146</v>
      </c>
      <c r="AL329" s="22">
        <v>10.713723424410574</v>
      </c>
      <c r="AM329" s="22">
        <v>22.25767164508683</v>
      </c>
      <c r="AN329" s="22">
        <v>3.6104127447909895</v>
      </c>
      <c r="AO329" s="22">
        <v>2.6337458313350819</v>
      </c>
      <c r="AP329" s="22">
        <v>10.297279227676178</v>
      </c>
      <c r="AQ329" s="22">
        <v>21.301444145386174</v>
      </c>
      <c r="AR329" s="22">
        <v>3.4553032613333632</v>
      </c>
      <c r="AS329" s="22">
        <v>2.5205956226653221</v>
      </c>
      <c r="AT329" s="22">
        <v>9.687170366627214</v>
      </c>
      <c r="AU329" s="22">
        <v>19.094801045176947</v>
      </c>
      <c r="AV329" s="22">
        <v>3.097364097738994</v>
      </c>
      <c r="AW329" s="22">
        <v>2.2594839862330693</v>
      </c>
      <c r="AX329" s="22">
        <v>7.5418078330850911</v>
      </c>
      <c r="AY329" s="22">
        <v>30.768114575877782</v>
      </c>
      <c r="AZ329" s="22">
        <v>4.9908900970987071</v>
      </c>
      <c r="BA329" s="22">
        <v>3.6407848401405487</v>
      </c>
      <c r="BB329" s="22">
        <v>6.1332739804634997</v>
      </c>
      <c r="BC329" s="22">
        <v>34.902898034000003</v>
      </c>
      <c r="BD329" s="22">
        <v>8.4864264571391299</v>
      </c>
      <c r="BE329" s="22">
        <v>6.1907299481671467</v>
      </c>
      <c r="BF329" s="22">
        <v>5.4956508858309583</v>
      </c>
      <c r="BG329" s="22">
        <v>35.682347043999997</v>
      </c>
      <c r="BH329" s="22">
        <v>9.3001605190055958</v>
      </c>
      <c r="BI329" s="22">
        <v>6.7843376170820875</v>
      </c>
      <c r="BJ329" s="22">
        <v>5.2475737856191351</v>
      </c>
      <c r="BK329" s="25">
        <v>31.710034999000001</v>
      </c>
      <c r="BL329" s="25">
        <v>12.051775029916236</v>
      </c>
      <c r="BM329" s="25">
        <v>8.7916020934242685</v>
      </c>
      <c r="BN329" s="25">
        <v>12.660725314503438</v>
      </c>
      <c r="BO329" s="25">
        <v>31.695553995000001</v>
      </c>
      <c r="BP329" s="25">
        <v>12.000363972274817</v>
      </c>
      <c r="BQ329" s="25">
        <v>8.7540984426455655</v>
      </c>
      <c r="BR329" s="25">
        <v>12.490609047514791</v>
      </c>
      <c r="BS329" s="25">
        <v>31.717240541999999</v>
      </c>
      <c r="BT329" s="25">
        <v>10.390484772347238</v>
      </c>
      <c r="BU329" s="25">
        <v>7.5797139798498092</v>
      </c>
      <c r="BV329" s="25">
        <v>12.472539983193515</v>
      </c>
      <c r="BW329" s="25">
        <v>31.755905560000002</v>
      </c>
      <c r="BX329" s="25">
        <v>8.7424601930885615</v>
      </c>
      <c r="BY329" s="25">
        <v>6.3775029939112562</v>
      </c>
      <c r="BZ329" s="25">
        <v>12.195736301993371</v>
      </c>
      <c r="CA329" s="25">
        <v>31.797577916999998</v>
      </c>
      <c r="CB329" s="25">
        <v>7.1267543192391072</v>
      </c>
      <c r="CC329" s="25">
        <v>5.19886805361139</v>
      </c>
      <c r="CD329" s="25">
        <v>12.231805168383019</v>
      </c>
      <c r="CE329" s="25">
        <v>31.851721858000001</v>
      </c>
      <c r="CF329" s="25">
        <v>5.4548790466151527</v>
      </c>
      <c r="CG329" s="25">
        <v>3.9792583189242676</v>
      </c>
      <c r="CH329" s="25">
        <v>11.916330026862866</v>
      </c>
      <c r="CI329" s="25">
        <v>23.170310870294891</v>
      </c>
      <c r="CJ329" s="25">
        <v>3.7584517824148866</v>
      </c>
      <c r="CK329" s="25">
        <v>2.7417382482074548</v>
      </c>
      <c r="CL329" s="25">
        <v>11.588020991888913</v>
      </c>
      <c r="CM329" s="25">
        <v>22.680089622566406</v>
      </c>
      <c r="CN329" s="25">
        <v>3.6789330857251117</v>
      </c>
      <c r="CO329" s="25">
        <v>2.6837304660717263</v>
      </c>
      <c r="CP329" s="25">
        <v>11.26092778327147</v>
      </c>
      <c r="CQ329" s="25">
        <v>22.079581220856966</v>
      </c>
      <c r="CR329" s="25">
        <v>3.581524730464178</v>
      </c>
      <c r="CS329" s="25">
        <v>2.6126724270772006</v>
      </c>
      <c r="CT329" s="25">
        <v>10.874023984772524</v>
      </c>
      <c r="CU329" s="25">
        <v>21.344380667546186</v>
      </c>
      <c r="CV329" s="25">
        <v>3.4622679865434112</v>
      </c>
      <c r="CW329" s="25">
        <v>2.5256762927396297</v>
      </c>
      <c r="CX329" s="25">
        <v>10.370815508020783</v>
      </c>
      <c r="CY329" s="25">
        <v>20.737912436119849</v>
      </c>
      <c r="CZ329" s="25">
        <v>3.3638928884214194</v>
      </c>
      <c r="DA329" s="25">
        <v>2.4539130282874444</v>
      </c>
      <c r="DB329" s="25">
        <v>9.101563045231579</v>
      </c>
      <c r="DC329" s="25">
        <v>29.148706971945639</v>
      </c>
      <c r="DD329" s="25">
        <v>4.7282062932634279</v>
      </c>
      <c r="DE329" s="25">
        <v>3.4491606624593176</v>
      </c>
      <c r="DF329" s="25">
        <v>8.0504605969887635</v>
      </c>
      <c r="DG329" s="25">
        <v>33.705412322999997</v>
      </c>
      <c r="DH329" s="25">
        <v>7.1788207957693739</v>
      </c>
      <c r="DI329" s="25">
        <v>5.2368498233444329</v>
      </c>
      <c r="DJ329" s="25">
        <v>7.2513662964480652</v>
      </c>
      <c r="DK329" s="25">
        <v>34.187915103999998</v>
      </c>
      <c r="DL329" s="25">
        <v>7.7370607259698891</v>
      </c>
      <c r="DM329" s="25">
        <v>5.6440780803274198</v>
      </c>
      <c r="DN329" s="25">
        <v>6.6627439462040456</v>
      </c>
      <c r="DO329" s="27">
        <v>31.710200841999999</v>
      </c>
      <c r="DP329" s="27">
        <v>12.051775029916236</v>
      </c>
      <c r="DQ329" s="27">
        <v>8.7916020934242685</v>
      </c>
      <c r="DR329" s="27">
        <v>12.660725314503438</v>
      </c>
      <c r="DS329" s="27">
        <v>31.694342296999999</v>
      </c>
      <c r="DT329" s="27">
        <v>11.990006060994782</v>
      </c>
      <c r="DU329" s="27">
        <v>8.7465424905748517</v>
      </c>
      <c r="DV329" s="27">
        <v>12.500549963097006</v>
      </c>
      <c r="DW329" s="27">
        <v>31.729418242000001</v>
      </c>
      <c r="DX329" s="27">
        <v>10.427304893625697</v>
      </c>
      <c r="DY329" s="27">
        <v>7.606573745694118</v>
      </c>
      <c r="DZ329" s="27">
        <v>12.431277996531957</v>
      </c>
      <c r="EA329" s="27">
        <v>31.796038641999999</v>
      </c>
      <c r="EB329" s="27">
        <v>8.7749390939512875</v>
      </c>
      <c r="EC329" s="27">
        <v>6.4011958999029508</v>
      </c>
      <c r="ED329" s="27">
        <v>12.025414219266249</v>
      </c>
      <c r="EE329" s="27">
        <v>31.874071982</v>
      </c>
      <c r="EF329" s="27">
        <v>7.164898540118374</v>
      </c>
      <c r="EG329" s="27">
        <v>5.2266937316797044</v>
      </c>
      <c r="EH329" s="27">
        <v>11.923225101950218</v>
      </c>
      <c r="EI329" s="27">
        <v>31.961347920999998</v>
      </c>
      <c r="EJ329" s="27">
        <v>5.506489553968394</v>
      </c>
      <c r="EK329" s="27">
        <v>4.0169074654909043</v>
      </c>
      <c r="EL329" s="27">
        <v>11.488338516868744</v>
      </c>
      <c r="EM329" s="27">
        <v>23.670996805556968</v>
      </c>
      <c r="EN329" s="27">
        <v>3.8396679541076169</v>
      </c>
      <c r="EO329" s="27">
        <v>2.8009843147247349</v>
      </c>
      <c r="EP329" s="27">
        <v>11.089584915703227</v>
      </c>
      <c r="EQ329" s="27">
        <v>23.055980158073677</v>
      </c>
      <c r="ER329" s="27">
        <v>3.7399062190196415</v>
      </c>
      <c r="ES329" s="27">
        <v>2.7282095179113246</v>
      </c>
      <c r="ET329" s="27">
        <v>10.709689161466649</v>
      </c>
      <c r="EU329" s="27">
        <v>22.284305086603453</v>
      </c>
      <c r="EV329" s="27">
        <v>3.6147329503462942</v>
      </c>
      <c r="EW329" s="27">
        <v>2.6368973611395927</v>
      </c>
      <c r="EX329" s="27">
        <v>10.292713279365024</v>
      </c>
      <c r="EY329" s="27">
        <v>21.342758461240781</v>
      </c>
      <c r="EZ329" s="27">
        <v>3.4620048487627346</v>
      </c>
      <c r="FA329" s="27">
        <v>2.5254843373921632</v>
      </c>
      <c r="FB329" s="27">
        <v>9.7225926111212431</v>
      </c>
      <c r="FC329" s="27">
        <v>19.345656507064568</v>
      </c>
      <c r="FD329" s="27">
        <v>3.1380553151826396</v>
      </c>
      <c r="FE329" s="27">
        <v>2.2891676628345254</v>
      </c>
      <c r="FF329" s="27">
        <v>7.7721257189529354</v>
      </c>
      <c r="FG329" s="27">
        <v>31.235311640844593</v>
      </c>
      <c r="FH329" s="27">
        <v>5.0666740454191705</v>
      </c>
      <c r="FI329" s="27">
        <v>3.6960681753379179</v>
      </c>
      <c r="FJ329" s="27">
        <v>6.5791972670473804</v>
      </c>
      <c r="FK329" s="27">
        <v>34.324278784000001</v>
      </c>
      <c r="FL329" s="27">
        <v>8.5828712903869668</v>
      </c>
      <c r="FM329" s="27">
        <v>6.2610851112677599</v>
      </c>
      <c r="FN329" s="27">
        <v>6.0097179891460755</v>
      </c>
      <c r="FO329" s="27">
        <v>34.822209452000003</v>
      </c>
      <c r="FP329" s="27">
        <v>9.415926512371275</v>
      </c>
      <c r="FQ329" s="27">
        <v>6.8687872974897148</v>
      </c>
      <c r="FR329" s="27">
        <v>5.8981666736126535</v>
      </c>
      <c r="FS329" s="28">
        <v>31.710649566000001</v>
      </c>
      <c r="FT329" s="28">
        <v>12.051775029916236</v>
      </c>
      <c r="FU329" s="28">
        <v>8.7916020934242685</v>
      </c>
      <c r="FV329" s="28">
        <v>12.660725314503438</v>
      </c>
      <c r="FW329" s="28">
        <v>31.688393295000001</v>
      </c>
      <c r="FX329" s="28">
        <v>11.97149823880671</v>
      </c>
      <c r="FY329" s="28">
        <v>8.7330412919639038</v>
      </c>
      <c r="FZ329" s="28">
        <v>12.494409263151846</v>
      </c>
      <c r="GA329" s="28">
        <v>31.728107283</v>
      </c>
      <c r="GB329" s="28">
        <v>10.399291473778794</v>
      </c>
      <c r="GC329" s="28">
        <v>7.5861383459327829</v>
      </c>
      <c r="GD329" s="28">
        <v>12.421548711490811</v>
      </c>
      <c r="GE329" s="28">
        <v>31.811457049000001</v>
      </c>
      <c r="GF329" s="28">
        <v>8.7215497942895421</v>
      </c>
      <c r="GG329" s="28">
        <v>6.3622491491125066</v>
      </c>
      <c r="GH329" s="28">
        <v>12.013092241656608</v>
      </c>
      <c r="GI329" s="28">
        <v>31.918395938</v>
      </c>
      <c r="GJ329" s="28">
        <v>7.08278977481495</v>
      </c>
      <c r="GK329" s="28">
        <v>5.1667965305505623</v>
      </c>
      <c r="GL329" s="28">
        <v>11.926717433074074</v>
      </c>
      <c r="GM329" s="28">
        <v>32.053780474</v>
      </c>
      <c r="GN329" s="28">
        <v>5.3875496030191901</v>
      </c>
      <c r="GO329" s="28">
        <v>3.9301424272155367</v>
      </c>
      <c r="GP329" s="28">
        <v>11.489037561012111</v>
      </c>
      <c r="GQ329" s="28">
        <v>22.653747918462745</v>
      </c>
      <c r="GR329" s="28">
        <v>3.6746602028408692</v>
      </c>
      <c r="GS329" s="28">
        <v>2.6806134574969054</v>
      </c>
      <c r="GT329" s="28">
        <v>11.051438193915374</v>
      </c>
      <c r="GU329" s="28">
        <v>21.476266792403766</v>
      </c>
      <c r="GV329" s="28">
        <v>3.4836612101311992</v>
      </c>
      <c r="GW329" s="28">
        <v>2.5412823514996559</v>
      </c>
      <c r="GX329" s="28">
        <v>10.62567360907331</v>
      </c>
      <c r="GY329" s="28">
        <v>20.117902004417846</v>
      </c>
      <c r="GZ329" s="28">
        <v>3.263321112531536</v>
      </c>
      <c r="HA329" s="28">
        <v>2.3805473179868399</v>
      </c>
      <c r="HB329" s="28">
        <v>10.215893871651652</v>
      </c>
      <c r="HC329" s="28">
        <v>18.994621332340252</v>
      </c>
      <c r="HD329" s="28">
        <v>3.0811139653009523</v>
      </c>
      <c r="HE329" s="28">
        <v>2.2476297408620702</v>
      </c>
      <c r="HF329" s="28">
        <v>9.7039873670084162</v>
      </c>
      <c r="HG329" s="28">
        <v>13.895697967922887</v>
      </c>
      <c r="HH329" s="28">
        <v>2.2540185622798252</v>
      </c>
      <c r="HI329" s="28">
        <v>1.6442751595981457</v>
      </c>
      <c r="HJ329" s="28">
        <v>6.5599886946327075</v>
      </c>
      <c r="HK329" s="28">
        <v>18.44170801684567</v>
      </c>
      <c r="HL329" s="28">
        <v>2.9914260000520385</v>
      </c>
      <c r="HM329" s="28">
        <v>2.1822036188941434</v>
      </c>
      <c r="HN329" s="28">
        <v>-4.3826849766539056E-2</v>
      </c>
      <c r="HO329" s="28">
        <v>34.203373767002439</v>
      </c>
      <c r="HP329" s="28">
        <v>5.5481228464655805</v>
      </c>
      <c r="HQ329" s="28">
        <v>4.0472783727278738</v>
      </c>
      <c r="HR329" s="28">
        <v>-5.2007264482105739</v>
      </c>
      <c r="HS329" s="28">
        <v>34.442235551525854</v>
      </c>
      <c r="HT329" s="28">
        <v>5.5868685717524942</v>
      </c>
      <c r="HU329" s="28">
        <v>4.0755428398871185</v>
      </c>
      <c r="HV329" s="28">
        <v>-8.6651074469763074</v>
      </c>
      <c r="HW329" s="29">
        <v>31.710649566000001</v>
      </c>
      <c r="HX329" s="29">
        <v>12.051775029916236</v>
      </c>
      <c r="HY329" s="29">
        <v>8.7916020934242685</v>
      </c>
      <c r="HZ329" s="29">
        <v>12.660725314503438</v>
      </c>
      <c r="IA329" s="29">
        <v>31.671566022</v>
      </c>
      <c r="IB329" s="29">
        <v>12.004871366555186</v>
      </c>
      <c r="IC329" s="29">
        <v>8.7573865240188749</v>
      </c>
      <c r="ID329" s="29">
        <v>12.576578444766245</v>
      </c>
      <c r="IE329" s="29">
        <v>31.728893600999999</v>
      </c>
      <c r="IF329" s="29">
        <v>11.916652101186608</v>
      </c>
      <c r="IG329" s="29">
        <v>8.6930317981656717</v>
      </c>
      <c r="IH329" s="29">
        <v>12.452030427607603</v>
      </c>
      <c r="II329" s="29">
        <v>31.811819803999999</v>
      </c>
      <c r="IJ329" s="29">
        <v>11.768642218062773</v>
      </c>
      <c r="IK329" s="29">
        <v>8.5850606490951904</v>
      </c>
      <c r="IL329" s="29">
        <v>12.062172013851464</v>
      </c>
      <c r="IM329" s="29">
        <v>31.903309278000002</v>
      </c>
      <c r="IN329" s="29">
        <v>11.631723243807203</v>
      </c>
      <c r="IO329" s="29">
        <v>8.4851801636308739</v>
      </c>
      <c r="IP329" s="29">
        <v>11.987423672682361</v>
      </c>
      <c r="IQ329" s="29">
        <v>32.037273251999999</v>
      </c>
      <c r="IR329" s="29">
        <v>11.485217712684104</v>
      </c>
      <c r="IS329" s="29">
        <v>8.3783064184005802</v>
      </c>
      <c r="IT329" s="29">
        <v>11.594580402249429</v>
      </c>
      <c r="IU329" s="29">
        <v>32.218068568999996</v>
      </c>
      <c r="IV329" s="29">
        <v>11.313921509374362</v>
      </c>
      <c r="IW329" s="29">
        <v>8.2533482229583921</v>
      </c>
      <c r="IX329" s="29">
        <v>11.210869264124035</v>
      </c>
      <c r="IY329" s="29">
        <v>32.440492784</v>
      </c>
      <c r="IZ329" s="29">
        <v>11.151926724317628</v>
      </c>
      <c r="JA329" s="29">
        <v>8.1351752826327299</v>
      </c>
      <c r="JB329" s="29">
        <v>10.845165342912608</v>
      </c>
      <c r="JC329" s="29">
        <v>32.709940609</v>
      </c>
      <c r="JD329" s="29">
        <v>10.98316727144053</v>
      </c>
      <c r="JE329" s="29">
        <v>8.0120676113132347</v>
      </c>
      <c r="JF329" s="29">
        <v>10.325932076079489</v>
      </c>
      <c r="JG329" s="29">
        <v>33.065754541000004</v>
      </c>
      <c r="JH329" s="29">
        <v>10.604539243365203</v>
      </c>
      <c r="JI329" s="29">
        <v>7.735863736282945</v>
      </c>
      <c r="JJ329" s="29">
        <v>8.7668280245075962</v>
      </c>
      <c r="JK329" s="29">
        <v>34.800898584999999</v>
      </c>
      <c r="JL329" s="29">
        <v>8.8156778995197893</v>
      </c>
      <c r="JM329" s="29">
        <v>6.4309142913789445</v>
      </c>
      <c r="JN329" s="29">
        <v>1.5239640655204099</v>
      </c>
      <c r="JO329" s="29">
        <v>36.231945949999997</v>
      </c>
      <c r="JP329" s="29">
        <v>7.1421862610739018</v>
      </c>
      <c r="JQ329" s="29">
        <v>5.210125440328583</v>
      </c>
      <c r="JR329" s="29">
        <v>-4.4436365866835743</v>
      </c>
      <c r="JS329" s="29">
        <v>36.862989528</v>
      </c>
      <c r="JT329" s="29">
        <v>6.6385298667140535</v>
      </c>
      <c r="JU329" s="29">
        <v>4.8427151128018062</v>
      </c>
      <c r="JV329" s="29">
        <v>-7.8841341422078983</v>
      </c>
      <c r="JW329" s="29">
        <v>36.910574822999997</v>
      </c>
      <c r="JX329" s="29">
        <v>6.5089392825972121</v>
      </c>
      <c r="JY329" s="29">
        <v>4.7481805859141426</v>
      </c>
      <c r="JZ329" s="29">
        <v>-7.146175341974363</v>
      </c>
    </row>
    <row r="330" spans="1:286" ht="15" thickBot="1" x14ac:dyDescent="0.4">
      <c r="A330" s="2"/>
      <c r="B330" s="74" t="s">
        <v>788</v>
      </c>
      <c r="C330" s="74" t="s">
        <v>462</v>
      </c>
      <c r="D330" s="74" t="s">
        <v>855</v>
      </c>
      <c r="E330" s="87">
        <v>353958</v>
      </c>
      <c r="F330" s="84">
        <v>426066</v>
      </c>
      <c r="G330" s="22">
        <v>30.394528845</v>
      </c>
      <c r="H330" s="22">
        <v>12.821052631578945</v>
      </c>
      <c r="I330" s="22">
        <v>9.2147429679922404</v>
      </c>
      <c r="J330" s="22">
        <v>15.158243489577034</v>
      </c>
      <c r="K330" s="22">
        <v>30.379653659999999</v>
      </c>
      <c r="L330" s="22">
        <v>12.762901291203804</v>
      </c>
      <c r="M330" s="22">
        <v>9.1729484546867308</v>
      </c>
      <c r="N330" s="22">
        <v>14.936140488176292</v>
      </c>
      <c r="O330" s="22">
        <v>30.444113715</v>
      </c>
      <c r="P330" s="22">
        <v>12.675020989143199</v>
      </c>
      <c r="Q330" s="22">
        <v>9.1097871512658699</v>
      </c>
      <c r="R330" s="22">
        <v>14.609839444744606</v>
      </c>
      <c r="S330" s="22">
        <v>30.540212765</v>
      </c>
      <c r="T330" s="22">
        <v>12.437501666401435</v>
      </c>
      <c r="U330" s="22">
        <v>8.9390773373457453</v>
      </c>
      <c r="V330" s="22">
        <v>14.182712567290375</v>
      </c>
      <c r="W330" s="22">
        <v>30.650917588999999</v>
      </c>
      <c r="X330" s="22">
        <v>12.468624540537405</v>
      </c>
      <c r="Y330" s="22">
        <v>8.9614459597848874</v>
      </c>
      <c r="Z330" s="22">
        <v>13.81959874315001</v>
      </c>
      <c r="AA330" s="22">
        <v>30.771338701000001</v>
      </c>
      <c r="AB330" s="22">
        <v>12.272462432261021</v>
      </c>
      <c r="AC330" s="22">
        <v>8.8204603902089396</v>
      </c>
      <c r="AD330" s="22">
        <v>13.446832157788357</v>
      </c>
      <c r="AE330" s="22">
        <v>30.902978423</v>
      </c>
      <c r="AF330" s="22">
        <v>12.1804339811007</v>
      </c>
      <c r="AG330" s="22">
        <v>8.7543177303546269</v>
      </c>
      <c r="AH330" s="22">
        <v>12.988421266810182</v>
      </c>
      <c r="AI330" s="22">
        <v>31.054422711000001</v>
      </c>
      <c r="AJ330" s="22">
        <v>11.935327072272901</v>
      </c>
      <c r="AK330" s="22">
        <v>8.5781545689177694</v>
      </c>
      <c r="AL330" s="22">
        <v>12.549647438485856</v>
      </c>
      <c r="AM330" s="22">
        <v>31.220815065</v>
      </c>
      <c r="AN330" s="22">
        <v>11.277397036806876</v>
      </c>
      <c r="AO330" s="22">
        <v>8.105287298034817</v>
      </c>
      <c r="AP330" s="22">
        <v>12.102898782588795</v>
      </c>
      <c r="AQ330" s="22">
        <v>31.407404786000001</v>
      </c>
      <c r="AR330" s="22">
        <v>11.592871333196586</v>
      </c>
      <c r="AS330" s="22">
        <v>8.33202488641966</v>
      </c>
      <c r="AT330" s="22">
        <v>11.507841259468924</v>
      </c>
      <c r="AU330" s="22">
        <v>32.132250648999999</v>
      </c>
      <c r="AV330" s="22">
        <v>11.040882002794515</v>
      </c>
      <c r="AW330" s="22">
        <v>7.93529928619858</v>
      </c>
      <c r="AX330" s="22">
        <v>9.4147589071404383</v>
      </c>
      <c r="AY330" s="22">
        <v>32.815888962000002</v>
      </c>
      <c r="AZ330" s="22">
        <v>10.724645253088507</v>
      </c>
      <c r="BA330" s="22">
        <v>7.7080137076028947</v>
      </c>
      <c r="BB330" s="22">
        <v>8.462508448136596</v>
      </c>
      <c r="BC330" s="22">
        <v>33.302671404000002</v>
      </c>
      <c r="BD330" s="22">
        <v>10.323490685132379</v>
      </c>
      <c r="BE330" s="22">
        <v>7.419696021031128</v>
      </c>
      <c r="BF330" s="22">
        <v>8.2287218285930379</v>
      </c>
      <c r="BG330" s="22">
        <v>33.756715665999998</v>
      </c>
      <c r="BH330" s="22">
        <v>9.9881556554417958</v>
      </c>
      <c r="BI330" s="22">
        <v>7.1786841325726201</v>
      </c>
      <c r="BJ330" s="22">
        <v>8.4640349928204586</v>
      </c>
      <c r="BK330" s="25">
        <v>30.393935103</v>
      </c>
      <c r="BL330" s="25">
        <v>12.821052631578945</v>
      </c>
      <c r="BM330" s="25">
        <v>9.2147429679922404</v>
      </c>
      <c r="BN330" s="25">
        <v>15.158243489577034</v>
      </c>
      <c r="BO330" s="25">
        <v>30.362670313999999</v>
      </c>
      <c r="BP330" s="25">
        <v>12.675898308263998</v>
      </c>
      <c r="BQ330" s="25">
        <v>9.1104176977920677</v>
      </c>
      <c r="BR330" s="25">
        <v>15.129160492393547</v>
      </c>
      <c r="BS330" s="25">
        <v>30.387727422000001</v>
      </c>
      <c r="BT330" s="25">
        <v>12.764468072611709</v>
      </c>
      <c r="BU330" s="25">
        <v>9.1740745313339254</v>
      </c>
      <c r="BV330" s="25">
        <v>14.933829856297047</v>
      </c>
      <c r="BW330" s="25">
        <v>30.427220160000001</v>
      </c>
      <c r="BX330" s="25">
        <v>12.691754882305924</v>
      </c>
      <c r="BY330" s="25">
        <v>9.1218141297659461</v>
      </c>
      <c r="BZ330" s="25">
        <v>14.708679195165319</v>
      </c>
      <c r="CA330" s="25">
        <v>30.465111524000001</v>
      </c>
      <c r="CB330" s="25">
        <v>12.490224241411298</v>
      </c>
      <c r="CC330" s="25">
        <v>8.9769700900928928</v>
      </c>
      <c r="CD330" s="25">
        <v>14.584253782713104</v>
      </c>
      <c r="CE330" s="25">
        <v>30.514698364000001</v>
      </c>
      <c r="CF330" s="25">
        <v>11.963689251736159</v>
      </c>
      <c r="CG330" s="25">
        <v>8.5985390257385976</v>
      </c>
      <c r="CH330" s="25">
        <v>14.410874250758985</v>
      </c>
      <c r="CI330" s="25">
        <v>30.585985049000001</v>
      </c>
      <c r="CJ330" s="25">
        <v>11.901549349946359</v>
      </c>
      <c r="CK330" s="25">
        <v>8.553877854811109</v>
      </c>
      <c r="CL330" s="25">
        <v>14.103871044260474</v>
      </c>
      <c r="CM330" s="25">
        <v>30.675379104000001</v>
      </c>
      <c r="CN330" s="25">
        <v>11.679181135369015</v>
      </c>
      <c r="CO330" s="25">
        <v>8.3940574406483428</v>
      </c>
      <c r="CP330" s="25">
        <v>13.798225285156345</v>
      </c>
      <c r="CQ330" s="25">
        <v>30.783236358</v>
      </c>
      <c r="CR330" s="25">
        <v>11.881010703416727</v>
      </c>
      <c r="CS330" s="25">
        <v>8.5391163251520812</v>
      </c>
      <c r="CT330" s="25">
        <v>13.460853430029882</v>
      </c>
      <c r="CU330" s="25">
        <v>30.906252323</v>
      </c>
      <c r="CV330" s="25">
        <v>11.895510349707559</v>
      </c>
      <c r="CW330" s="25">
        <v>8.5495375064338521</v>
      </c>
      <c r="CX330" s="25">
        <v>13.046607553184932</v>
      </c>
      <c r="CY330" s="25">
        <v>31.264918430999998</v>
      </c>
      <c r="CZ330" s="25">
        <v>11.828614483324797</v>
      </c>
      <c r="DA330" s="25">
        <v>8.5014581301102563</v>
      </c>
      <c r="DB330" s="25">
        <v>11.716319146987715</v>
      </c>
      <c r="DC330" s="25">
        <v>31.599312662999999</v>
      </c>
      <c r="DD330" s="25">
        <v>11.648284159175049</v>
      </c>
      <c r="DE330" s="25">
        <v>8.371851175507965</v>
      </c>
      <c r="DF330" s="25">
        <v>10.889323310690607</v>
      </c>
      <c r="DG330" s="25">
        <v>31.884734938000001</v>
      </c>
      <c r="DH330" s="25">
        <v>11.134912040431981</v>
      </c>
      <c r="DI330" s="25">
        <v>8.0028805256644997</v>
      </c>
      <c r="DJ330" s="25">
        <v>10.361226380915078</v>
      </c>
      <c r="DK330" s="25">
        <v>32.113229789999998</v>
      </c>
      <c r="DL330" s="25">
        <v>11.380331233117717</v>
      </c>
      <c r="DM330" s="25">
        <v>8.1792681316588052</v>
      </c>
      <c r="DN330" s="25">
        <v>10.118680434649256</v>
      </c>
      <c r="DO330" s="27">
        <v>30.394528845</v>
      </c>
      <c r="DP330" s="27">
        <v>12.821052631578945</v>
      </c>
      <c r="DQ330" s="27">
        <v>9.2147429679922404</v>
      </c>
      <c r="DR330" s="27">
        <v>15.158243489577034</v>
      </c>
      <c r="DS330" s="27">
        <v>30.379395441</v>
      </c>
      <c r="DT330" s="27">
        <v>12.761957746004761</v>
      </c>
      <c r="DU330" s="27">
        <v>9.172270310174131</v>
      </c>
      <c r="DV330" s="27">
        <v>14.93628491970034</v>
      </c>
      <c r="DW330" s="27">
        <v>30.443597291</v>
      </c>
      <c r="DX330" s="27">
        <v>12.67448092436706</v>
      </c>
      <c r="DY330" s="27">
        <v>9.1093989960775872</v>
      </c>
      <c r="DZ330" s="27">
        <v>14.610129279025573</v>
      </c>
      <c r="EA330" s="27">
        <v>30.539444941999999</v>
      </c>
      <c r="EB330" s="27">
        <v>12.437295267909992</v>
      </c>
      <c r="EC330" s="27">
        <v>8.9389289946860373</v>
      </c>
      <c r="ED330" s="27">
        <v>14.183145844372151</v>
      </c>
      <c r="EE330" s="27">
        <v>30.649905077</v>
      </c>
      <c r="EF330" s="27">
        <v>12.468377686410811</v>
      </c>
      <c r="EG330" s="27">
        <v>8.9612685408636388</v>
      </c>
      <c r="EH330" s="27">
        <v>13.820167658182053</v>
      </c>
      <c r="EI330" s="27">
        <v>30.771641427999999</v>
      </c>
      <c r="EJ330" s="27">
        <v>12.288654534353133</v>
      </c>
      <c r="EK330" s="27">
        <v>8.8320979727989073</v>
      </c>
      <c r="EL330" s="27">
        <v>13.446662776159483</v>
      </c>
      <c r="EM330" s="27">
        <v>30.906189956999999</v>
      </c>
      <c r="EN330" s="27">
        <v>12.18791713477712</v>
      </c>
      <c r="EO330" s="27">
        <v>8.759696020242334</v>
      </c>
      <c r="EP330" s="27">
        <v>12.986619787502642</v>
      </c>
      <c r="EQ330" s="27">
        <v>31.058189517999999</v>
      </c>
      <c r="ER330" s="27">
        <v>11.947456639543484</v>
      </c>
      <c r="ES330" s="27">
        <v>8.5868723277417285</v>
      </c>
      <c r="ET330" s="27">
        <v>12.547537314668398</v>
      </c>
      <c r="EU330" s="27">
        <v>31.225083614999999</v>
      </c>
      <c r="EV330" s="27">
        <v>11.286046688566183</v>
      </c>
      <c r="EW330" s="27">
        <v>8.111503973062602</v>
      </c>
      <c r="EX330" s="27">
        <v>12.100512203744586</v>
      </c>
      <c r="EY330" s="27">
        <v>31.398442127999999</v>
      </c>
      <c r="EZ330" s="27">
        <v>11.607770208784551</v>
      </c>
      <c r="FA330" s="27">
        <v>8.3427330016579564</v>
      </c>
      <c r="FB330" s="27">
        <v>11.556328840234226</v>
      </c>
      <c r="FC330" s="27">
        <v>32.038307113000002</v>
      </c>
      <c r="FD330" s="27">
        <v>11.079127260022545</v>
      </c>
      <c r="FE330" s="27">
        <v>7.9627869056030143</v>
      </c>
      <c r="FF330" s="27">
        <v>9.6508271410892448</v>
      </c>
      <c r="FG330" s="27">
        <v>32.546206396999999</v>
      </c>
      <c r="FH330" s="27">
        <v>10.79118664074227</v>
      </c>
      <c r="FI330" s="27">
        <v>7.7558383130844062</v>
      </c>
      <c r="FJ330" s="27">
        <v>8.8233152697467823</v>
      </c>
      <c r="FK330" s="27">
        <v>32.948938423999998</v>
      </c>
      <c r="FL330" s="27">
        <v>10.39592535624284</v>
      </c>
      <c r="FM330" s="27">
        <v>7.4717562453694901</v>
      </c>
      <c r="FN330" s="27">
        <v>8.6065592676234708</v>
      </c>
      <c r="FO330" s="27">
        <v>33.258193464000001</v>
      </c>
      <c r="FP330" s="27">
        <v>10.076469032100563</v>
      </c>
      <c r="FQ330" s="27">
        <v>7.2421566952342564</v>
      </c>
      <c r="FR330" s="27">
        <v>8.8778474830543139</v>
      </c>
      <c r="FS330" s="28">
        <v>30.395913849999999</v>
      </c>
      <c r="FT330" s="28">
        <v>12.821052631578945</v>
      </c>
      <c r="FU330" s="28">
        <v>9.2147429679922404</v>
      </c>
      <c r="FV330" s="28">
        <v>15.158243489577034</v>
      </c>
      <c r="FW330" s="28">
        <v>30.375711886000001</v>
      </c>
      <c r="FX330" s="28">
        <v>12.708328113302302</v>
      </c>
      <c r="FY330" s="28">
        <v>9.1337256372036926</v>
      </c>
      <c r="FZ330" s="28">
        <v>14.943819769108002</v>
      </c>
      <c r="GA330" s="28">
        <v>30.452785251999998</v>
      </c>
      <c r="GB330" s="28">
        <v>12.619994417605827</v>
      </c>
      <c r="GC330" s="28">
        <v>9.0702384708495831</v>
      </c>
      <c r="GD330" s="28">
        <v>14.641632545617611</v>
      </c>
      <c r="GE330" s="28">
        <v>30.577015862</v>
      </c>
      <c r="GF330" s="28">
        <v>12.523209486410108</v>
      </c>
      <c r="GG330" s="28">
        <v>9.0006772351405342</v>
      </c>
      <c r="GH330" s="28">
        <v>14.242439018996254</v>
      </c>
      <c r="GI330" s="28">
        <v>30.735993135000001</v>
      </c>
      <c r="GJ330" s="28">
        <v>12.371603916842998</v>
      </c>
      <c r="GK330" s="28">
        <v>8.8917153272363354</v>
      </c>
      <c r="GL330" s="28">
        <v>13.939692292291186</v>
      </c>
      <c r="GM330" s="28">
        <v>30.932034071</v>
      </c>
      <c r="GN330" s="28">
        <v>12.206658882271936</v>
      </c>
      <c r="GO330" s="28">
        <v>8.773166083184778</v>
      </c>
      <c r="GP330" s="28">
        <v>13.626730284067422</v>
      </c>
      <c r="GQ330" s="28">
        <v>31.165069983000002</v>
      </c>
      <c r="GR330" s="28">
        <v>12.081772502667491</v>
      </c>
      <c r="GS330" s="28">
        <v>8.6834077831974898</v>
      </c>
      <c r="GT330" s="28">
        <v>13.215351926203667</v>
      </c>
      <c r="GU330" s="28">
        <v>31.402807463000002</v>
      </c>
      <c r="GV330" s="28">
        <v>11.935571832024268</v>
      </c>
      <c r="GW330" s="28">
        <v>8.5783304825703048</v>
      </c>
      <c r="GX330" s="28">
        <v>12.835615765219503</v>
      </c>
      <c r="GY330" s="28">
        <v>31.624884707</v>
      </c>
      <c r="GZ330" s="28">
        <v>11.711055484422451</v>
      </c>
      <c r="HA330" s="28">
        <v>8.4169661629069221</v>
      </c>
      <c r="HB330" s="28">
        <v>12.498399499388505</v>
      </c>
      <c r="HC330" s="28">
        <v>31.882453756</v>
      </c>
      <c r="HD330" s="28">
        <v>11.52686954648175</v>
      </c>
      <c r="HE330" s="28">
        <v>8.2845881027574961</v>
      </c>
      <c r="HF330" s="28">
        <v>12.098127569847694</v>
      </c>
      <c r="HG330" s="28">
        <v>33.078252075999998</v>
      </c>
      <c r="HH330" s="28">
        <v>10.489944217178905</v>
      </c>
      <c r="HI330" s="28">
        <v>7.5393294519200476</v>
      </c>
      <c r="HJ330" s="28">
        <v>9.5818928772881478</v>
      </c>
      <c r="HK330" s="28">
        <v>34.148052419000003</v>
      </c>
      <c r="HL330" s="28">
        <v>9.2395975128014562</v>
      </c>
      <c r="HM330" s="28">
        <v>6.6406806566303391</v>
      </c>
      <c r="HN330" s="28">
        <v>5.0349173188615204</v>
      </c>
      <c r="HO330" s="28">
        <v>34.770169527</v>
      </c>
      <c r="HP330" s="28">
        <v>8.0937992008921231</v>
      </c>
      <c r="HQ330" s="28">
        <v>5.8171728495257655</v>
      </c>
      <c r="HR330" s="28">
        <v>1.4980460887467792</v>
      </c>
      <c r="HS330" s="28">
        <v>35.057114601000002</v>
      </c>
      <c r="HT330" s="28">
        <v>7.2550132388437465</v>
      </c>
      <c r="HU330" s="28">
        <v>5.2143208632232945</v>
      </c>
      <c r="HV330" s="28">
        <v>-0.67678425096879735</v>
      </c>
      <c r="HW330" s="29">
        <v>30.395913849999999</v>
      </c>
      <c r="HX330" s="29">
        <v>12.821052631578945</v>
      </c>
      <c r="HY330" s="29">
        <v>9.2147429679922404</v>
      </c>
      <c r="HZ330" s="29">
        <v>15.158243489577034</v>
      </c>
      <c r="IA330" s="29">
        <v>30.363607123000001</v>
      </c>
      <c r="IB330" s="29">
        <v>12.782249833989654</v>
      </c>
      <c r="IC330" s="29">
        <v>9.186854633352409</v>
      </c>
      <c r="ID330" s="29">
        <v>14.997658474527936</v>
      </c>
      <c r="IE330" s="29">
        <v>30.484819212000001</v>
      </c>
      <c r="IF330" s="29">
        <v>12.513102451265016</v>
      </c>
      <c r="IG330" s="29">
        <v>8.993413109978059</v>
      </c>
      <c r="IH330" s="29">
        <v>14.567086266430733</v>
      </c>
      <c r="II330" s="29">
        <v>30.623170107</v>
      </c>
      <c r="IJ330" s="29">
        <v>12.495592151417977</v>
      </c>
      <c r="IK330" s="29">
        <v>8.9808281127068099</v>
      </c>
      <c r="IL330" s="29">
        <v>14.160374769995032</v>
      </c>
      <c r="IM330" s="29">
        <v>30.790361122</v>
      </c>
      <c r="IN330" s="29">
        <v>12.427270743612722</v>
      </c>
      <c r="IO330" s="29">
        <v>8.9317241716944977</v>
      </c>
      <c r="IP330" s="29">
        <v>13.865619866963723</v>
      </c>
      <c r="IQ330" s="29">
        <v>30.990678229</v>
      </c>
      <c r="IR330" s="29">
        <v>11.549901600960466</v>
      </c>
      <c r="IS330" s="29">
        <v>8.3011416938037872</v>
      </c>
      <c r="IT330" s="29">
        <v>13.591556892216726</v>
      </c>
      <c r="IU330" s="29">
        <v>31.211096207000001</v>
      </c>
      <c r="IV330" s="29">
        <v>11.899775060075639</v>
      </c>
      <c r="IW330" s="29">
        <v>8.5526026377459257</v>
      </c>
      <c r="IX330" s="29">
        <v>13.226285442607653</v>
      </c>
      <c r="IY330" s="29">
        <v>31.440624161999999</v>
      </c>
      <c r="IZ330" s="29">
        <v>11.782096977428189</v>
      </c>
      <c r="JA330" s="29">
        <v>8.4680250827102714</v>
      </c>
      <c r="JB330" s="29">
        <v>12.907296760544817</v>
      </c>
      <c r="JC330" s="29">
        <v>31.677083657000001</v>
      </c>
      <c r="JD330" s="29">
        <v>11.606963748246381</v>
      </c>
      <c r="JE330" s="29">
        <v>8.3421533825902703</v>
      </c>
      <c r="JF330" s="29">
        <v>12.482623318486402</v>
      </c>
      <c r="JG330" s="29">
        <v>31.979530531000002</v>
      </c>
      <c r="JH330" s="29">
        <v>11.307756961468192</v>
      </c>
      <c r="JI330" s="29">
        <v>8.1271075736643361</v>
      </c>
      <c r="JJ330" s="29">
        <v>11.340607949327712</v>
      </c>
      <c r="JK330" s="29">
        <v>33.256438932000002</v>
      </c>
      <c r="JL330" s="29">
        <v>9.8852105280670983</v>
      </c>
      <c r="JM330" s="29">
        <v>7.1046954425778086</v>
      </c>
      <c r="JN330" s="29">
        <v>6.0102901221716323</v>
      </c>
      <c r="JO330" s="29">
        <v>34.103816965</v>
      </c>
      <c r="JP330" s="29">
        <v>8.6523618088155452</v>
      </c>
      <c r="JQ330" s="29">
        <v>6.2186227937267891</v>
      </c>
      <c r="JR330" s="29">
        <v>1.9766259111429072</v>
      </c>
      <c r="JS330" s="29">
        <v>34.418366992000003</v>
      </c>
      <c r="JT330" s="29">
        <v>7.9000403244609076</v>
      </c>
      <c r="JU330" s="29">
        <v>5.6779145299956673</v>
      </c>
      <c r="JV330" s="29">
        <v>-0.30519348829035309</v>
      </c>
      <c r="JW330" s="29">
        <v>34.359998611999998</v>
      </c>
      <c r="JX330" s="29">
        <v>7.827469822217429</v>
      </c>
      <c r="JY330" s="29">
        <v>5.6257566811475419</v>
      </c>
      <c r="JZ330" s="29">
        <v>0.53218419136344508</v>
      </c>
    </row>
    <row r="331" spans="1:286" ht="15" thickBot="1" x14ac:dyDescent="0.4">
      <c r="A331" s="2"/>
      <c r="B331" s="74" t="s">
        <v>789</v>
      </c>
      <c r="C331" s="74" t="s">
        <v>528</v>
      </c>
      <c r="D331" s="74" t="s">
        <v>852</v>
      </c>
      <c r="E331" s="87">
        <v>344741</v>
      </c>
      <c r="F331" s="84">
        <v>422417</v>
      </c>
      <c r="G331" s="22">
        <v>14.671743036842106</v>
      </c>
      <c r="H331" s="22">
        <v>12.361133603238867</v>
      </c>
      <c r="I331" s="22">
        <v>8.8841901066925324</v>
      </c>
      <c r="J331" s="22">
        <v>10.137144299512293</v>
      </c>
      <c r="K331" s="22">
        <v>14.654931227842106</v>
      </c>
      <c r="L331" s="22">
        <v>12.265009685926094</v>
      </c>
      <c r="M331" s="22">
        <v>8.8151039546762711</v>
      </c>
      <c r="N331" s="22">
        <v>9.9679954096872372</v>
      </c>
      <c r="O331" s="22">
        <v>14.738173479842107</v>
      </c>
      <c r="P331" s="22">
        <v>11.286447278894805</v>
      </c>
      <c r="Q331" s="22">
        <v>8.1117918852192545</v>
      </c>
      <c r="R331" s="22">
        <v>9.5809399593396485</v>
      </c>
      <c r="S331" s="22">
        <v>14.855056297842106</v>
      </c>
      <c r="T331" s="22">
        <v>10.227871976512603</v>
      </c>
      <c r="U331" s="22">
        <v>7.3509729724498927</v>
      </c>
      <c r="V331" s="22">
        <v>8.941379752888782</v>
      </c>
      <c r="W331" s="22">
        <v>14.987826966842107</v>
      </c>
      <c r="X331" s="22">
        <v>9.2055559709315489</v>
      </c>
      <c r="Y331" s="22">
        <v>6.6162143302233538</v>
      </c>
      <c r="Z331" s="22">
        <v>8.4536255207207063</v>
      </c>
      <c r="AA331" s="22">
        <v>15.134326861842105</v>
      </c>
      <c r="AB331" s="22">
        <v>8.1744851013262103</v>
      </c>
      <c r="AC331" s="22">
        <v>5.8751633948426019</v>
      </c>
      <c r="AD331" s="22">
        <v>7.8119176956357315</v>
      </c>
      <c r="AE331" s="22">
        <v>15.295623105842107</v>
      </c>
      <c r="AF331" s="22">
        <v>7.2309628719637091</v>
      </c>
      <c r="AG331" s="22">
        <v>5.1970353910039853</v>
      </c>
      <c r="AH331" s="22">
        <v>7.2528447120683595</v>
      </c>
      <c r="AI331" s="22">
        <v>15.481618013842105</v>
      </c>
      <c r="AJ331" s="22">
        <v>7.0420132208266173</v>
      </c>
      <c r="AK331" s="22">
        <v>5.0612335563846012</v>
      </c>
      <c r="AL331" s="22">
        <v>6.5668250991146664</v>
      </c>
      <c r="AM331" s="22">
        <v>15.683118311842106</v>
      </c>
      <c r="AN331" s="22">
        <v>6.8676066593961416</v>
      </c>
      <c r="AO331" s="22">
        <v>4.9358841266852975</v>
      </c>
      <c r="AP331" s="22">
        <v>5.9750539090661263</v>
      </c>
      <c r="AQ331" s="22">
        <v>15.925238621842105</v>
      </c>
      <c r="AR331" s="22">
        <v>6.6256719495369474</v>
      </c>
      <c r="AS331" s="22">
        <v>4.7620008871065744</v>
      </c>
      <c r="AT331" s="22">
        <v>5.019692169110396</v>
      </c>
      <c r="AU331" s="22">
        <v>17.066477558842106</v>
      </c>
      <c r="AV331" s="22">
        <v>5.9405200899514021</v>
      </c>
      <c r="AW331" s="22">
        <v>4.2695687552415027</v>
      </c>
      <c r="AX331" s="22">
        <v>2.1219455352945076</v>
      </c>
      <c r="AY331" s="22">
        <v>18.093820520842108</v>
      </c>
      <c r="AZ331" s="22">
        <v>6.53850665836974</v>
      </c>
      <c r="BA331" s="22">
        <v>4.6993534760930915</v>
      </c>
      <c r="BB331" s="22">
        <v>0.81922852407273439</v>
      </c>
      <c r="BC331" s="22">
        <v>18.779144462842105</v>
      </c>
      <c r="BD331" s="22">
        <v>12.390237050628453</v>
      </c>
      <c r="BE331" s="22">
        <v>8.9051073273672987</v>
      </c>
      <c r="BF331" s="22">
        <v>0.81034304688096626</v>
      </c>
      <c r="BG331" s="22">
        <v>19.365030740842109</v>
      </c>
      <c r="BH331" s="22">
        <v>17.110379682778195</v>
      </c>
      <c r="BI331" s="22">
        <v>12.297566774916239</v>
      </c>
      <c r="BJ331" s="22">
        <v>1.401997663252331</v>
      </c>
      <c r="BK331" s="25">
        <v>14.671017035842105</v>
      </c>
      <c r="BL331" s="25">
        <v>12.361133603238873</v>
      </c>
      <c r="BM331" s="25">
        <v>8.8841901066925359</v>
      </c>
      <c r="BN331" s="25">
        <v>10.137144299512293</v>
      </c>
      <c r="BO331" s="25">
        <v>14.640340044842105</v>
      </c>
      <c r="BP331" s="25">
        <v>12.312458387274308</v>
      </c>
      <c r="BQ331" s="25">
        <v>8.8492062705822132</v>
      </c>
      <c r="BR331" s="25">
        <v>10.207456382877446</v>
      </c>
      <c r="BS331" s="25">
        <v>14.677911055842106</v>
      </c>
      <c r="BT331" s="25">
        <v>11.40299240977499</v>
      </c>
      <c r="BU331" s="25">
        <v>8.1955551655123848</v>
      </c>
      <c r="BV331" s="25">
        <v>10.086935157260911</v>
      </c>
      <c r="BW331" s="25">
        <v>14.730373947842107</v>
      </c>
      <c r="BX331" s="25">
        <v>10.450682299349902</v>
      </c>
      <c r="BY331" s="25">
        <v>7.5111111385240328</v>
      </c>
      <c r="BZ331" s="25">
        <v>9.8403484777962333</v>
      </c>
      <c r="CA331" s="25">
        <v>14.783252408842106</v>
      </c>
      <c r="CB331" s="25">
        <v>9.54083655918968</v>
      </c>
      <c r="CC331" s="25">
        <v>6.8571870905524284</v>
      </c>
      <c r="CD331" s="25">
        <v>9.7782150486788737</v>
      </c>
      <c r="CE331" s="25">
        <v>14.853449446842106</v>
      </c>
      <c r="CF331" s="25">
        <v>8.6068827948376274</v>
      </c>
      <c r="CG331" s="25">
        <v>6.1859361309162786</v>
      </c>
      <c r="CH331" s="25">
        <v>9.5144831822372851</v>
      </c>
      <c r="CI331" s="25">
        <v>14.951999479842106</v>
      </c>
      <c r="CJ331" s="25">
        <v>7.7631779006557853</v>
      </c>
      <c r="CK331" s="25">
        <v>5.5795488112375731</v>
      </c>
      <c r="CL331" s="25">
        <v>9.2399923661802355</v>
      </c>
      <c r="CM331" s="25">
        <v>15.075186608842106</v>
      </c>
      <c r="CN331" s="25">
        <v>7.6537130398437681</v>
      </c>
      <c r="CO331" s="25">
        <v>5.5008742604502743</v>
      </c>
      <c r="CP331" s="25">
        <v>8.8128098465445142</v>
      </c>
      <c r="CQ331" s="25">
        <v>15.222345809842107</v>
      </c>
      <c r="CR331" s="25">
        <v>7.5473000898703058</v>
      </c>
      <c r="CS331" s="25">
        <v>5.4243931780736148</v>
      </c>
      <c r="CT331" s="25">
        <v>8.4093804333886126</v>
      </c>
      <c r="CU331" s="25">
        <v>15.392248336842107</v>
      </c>
      <c r="CV331" s="25">
        <v>7.4075301687180524</v>
      </c>
      <c r="CW331" s="25">
        <v>5.323937783724614</v>
      </c>
      <c r="CX331" s="25">
        <v>7.8122505364116996</v>
      </c>
      <c r="CY331" s="25">
        <v>15.794776647842106</v>
      </c>
      <c r="CZ331" s="25">
        <v>7.1257255599994105</v>
      </c>
      <c r="DA331" s="25">
        <v>5.1213992628123801</v>
      </c>
      <c r="DB331" s="25">
        <v>6.3760882792109648</v>
      </c>
      <c r="DC331" s="25">
        <v>16.170653270842106</v>
      </c>
      <c r="DD331" s="25">
        <v>7.5886666008063637</v>
      </c>
      <c r="DE331" s="25">
        <v>5.454124103974312</v>
      </c>
      <c r="DF331" s="25">
        <v>5.2776044349190734</v>
      </c>
      <c r="DG331" s="25">
        <v>16.521825096842107</v>
      </c>
      <c r="DH331" s="25">
        <v>12.18452325159098</v>
      </c>
      <c r="DI331" s="25">
        <v>8.7572567695721784</v>
      </c>
      <c r="DJ331" s="25">
        <v>4.6791834774733516</v>
      </c>
      <c r="DK331" s="25">
        <v>16.806403071842105</v>
      </c>
      <c r="DL331" s="25">
        <v>15.909131858114668</v>
      </c>
      <c r="DM331" s="25">
        <v>11.434206311215297</v>
      </c>
      <c r="DN331" s="25">
        <v>4.3013697021413329</v>
      </c>
      <c r="DO331" s="27">
        <v>14.671743036842106</v>
      </c>
      <c r="DP331" s="27">
        <v>12.361133603238864</v>
      </c>
      <c r="DQ331" s="27">
        <v>8.8841901066925306</v>
      </c>
      <c r="DR331" s="27">
        <v>10.137144299512293</v>
      </c>
      <c r="DS331" s="27">
        <v>14.654628216842106</v>
      </c>
      <c r="DT331" s="27">
        <v>12.264896199240269</v>
      </c>
      <c r="DU331" s="27">
        <v>8.8150223895606601</v>
      </c>
      <c r="DV331" s="27">
        <v>9.968167956093108</v>
      </c>
      <c r="DW331" s="27">
        <v>14.737567472842105</v>
      </c>
      <c r="DX331" s="27">
        <v>11.28624549728354</v>
      </c>
      <c r="DY331" s="27">
        <v>8.1116468608022334</v>
      </c>
      <c r="DZ331" s="27">
        <v>9.581284006930062</v>
      </c>
      <c r="EA331" s="27">
        <v>14.854155284842106</v>
      </c>
      <c r="EB331" s="27">
        <v>10.227734185500326</v>
      </c>
      <c r="EC331" s="27">
        <v>7.3508739393363163</v>
      </c>
      <c r="ED331" s="27">
        <v>8.9418937635501123</v>
      </c>
      <c r="EE331" s="27">
        <v>14.986638819842106</v>
      </c>
      <c r="EF331" s="27">
        <v>9.2055743156408258</v>
      </c>
      <c r="EG331" s="27">
        <v>6.6162275149271119</v>
      </c>
      <c r="EH331" s="27">
        <v>8.4542995511269972</v>
      </c>
      <c r="EI331" s="27">
        <v>15.134682100842106</v>
      </c>
      <c r="EJ331" s="27">
        <v>8.1744957741923336</v>
      </c>
      <c r="EK331" s="27">
        <v>5.8751710656416289</v>
      </c>
      <c r="EL331" s="27">
        <v>7.8117157705502009</v>
      </c>
      <c r="EM331" s="27">
        <v>15.299391731842107</v>
      </c>
      <c r="EN331" s="27">
        <v>7.2366610292055924</v>
      </c>
      <c r="EO331" s="27">
        <v>5.2011307688082873</v>
      </c>
      <c r="EP331" s="27">
        <v>7.2507060170875839</v>
      </c>
      <c r="EQ331" s="27">
        <v>15.486038233842105</v>
      </c>
      <c r="ER331" s="27">
        <v>7.0489925668730757</v>
      </c>
      <c r="ES331" s="27">
        <v>5.0662497498088745</v>
      </c>
      <c r="ET331" s="27">
        <v>6.5643111846782034</v>
      </c>
      <c r="EU331" s="27">
        <v>15.688127309842105</v>
      </c>
      <c r="EV331" s="27">
        <v>6.8726079677820797</v>
      </c>
      <c r="EW331" s="27">
        <v>4.9394786654961411</v>
      </c>
      <c r="EX331" s="27">
        <v>5.9722124544152031</v>
      </c>
      <c r="EY331" s="27">
        <v>15.911062303842106</v>
      </c>
      <c r="EZ331" s="27">
        <v>6.6411299409427453</v>
      </c>
      <c r="FA331" s="27">
        <v>4.7731108498919257</v>
      </c>
      <c r="FB331" s="27">
        <v>5.0906475145689143</v>
      </c>
      <c r="FC331" s="27">
        <v>16.918490046842106</v>
      </c>
      <c r="FD331" s="27">
        <v>5.9955949030276621</v>
      </c>
      <c r="FE331" s="27">
        <v>4.3091521078016468</v>
      </c>
      <c r="FF331" s="27">
        <v>2.4580231137327182</v>
      </c>
      <c r="FG331" s="27">
        <v>17.715353754842106</v>
      </c>
      <c r="FH331" s="27">
        <v>6.5850766251952875</v>
      </c>
      <c r="FI331" s="27">
        <v>4.7328242281956436</v>
      </c>
      <c r="FJ331" s="27">
        <v>1.3153971434249989</v>
      </c>
      <c r="FK331" s="27">
        <v>18.292494203842107</v>
      </c>
      <c r="FL331" s="27">
        <v>12.468547832608559</v>
      </c>
      <c r="FM331" s="27">
        <v>8.9613908282860741</v>
      </c>
      <c r="FN331" s="27">
        <v>1.3172224592252988</v>
      </c>
      <c r="FO331" s="27">
        <v>18.703462420842108</v>
      </c>
      <c r="FP331" s="27">
        <v>17.228497759722359</v>
      </c>
      <c r="FQ331" s="27">
        <v>12.382460562516265</v>
      </c>
      <c r="FR331" s="27">
        <v>1.9426381886271464</v>
      </c>
      <c r="FS331" s="28">
        <v>14.673692131842106</v>
      </c>
      <c r="FT331" s="28">
        <v>12.361133603238867</v>
      </c>
      <c r="FU331" s="28">
        <v>8.8841901066925324</v>
      </c>
      <c r="FV331" s="28">
        <v>10.137144299512293</v>
      </c>
      <c r="FW331" s="28">
        <v>14.651460117842106</v>
      </c>
      <c r="FX331" s="28">
        <v>12.270733323181295</v>
      </c>
      <c r="FY331" s="28">
        <v>8.8192176454678375</v>
      </c>
      <c r="FZ331" s="28">
        <v>9.9771191686275174</v>
      </c>
      <c r="GA331" s="28">
        <v>14.749874599842105</v>
      </c>
      <c r="GB331" s="28">
        <v>11.21520654173788</v>
      </c>
      <c r="GC331" s="28">
        <v>8.0605897647214064</v>
      </c>
      <c r="GD331" s="28">
        <v>9.6209487808710676</v>
      </c>
      <c r="GE331" s="28">
        <v>14.897635147842106</v>
      </c>
      <c r="GF331" s="28">
        <v>9.7478719807084886</v>
      </c>
      <c r="GG331" s="28">
        <v>7.0059875244471295</v>
      </c>
      <c r="GH331" s="28">
        <v>9.0326250169235571</v>
      </c>
      <c r="GI331" s="28">
        <v>15.084787600842105</v>
      </c>
      <c r="GJ331" s="28">
        <v>8.7973785933579443</v>
      </c>
      <c r="GK331" s="28">
        <v>6.3228492121030433</v>
      </c>
      <c r="GL331" s="28">
        <v>8.605625559504535</v>
      </c>
      <c r="GM331" s="28">
        <v>15.318812550842107</v>
      </c>
      <c r="GN331" s="28">
        <v>7.8271662136208002</v>
      </c>
      <c r="GO331" s="28">
        <v>5.6255384716712058</v>
      </c>
      <c r="GP331" s="28">
        <v>8.0060117136371893</v>
      </c>
      <c r="GQ331" s="28">
        <v>15.600704076842106</v>
      </c>
      <c r="GR331" s="28">
        <v>6.8862338635236808</v>
      </c>
      <c r="GS331" s="28">
        <v>4.9492718650543628</v>
      </c>
      <c r="GT331" s="28">
        <v>7.4452250042133414</v>
      </c>
      <c r="GU331" s="28">
        <v>15.937681746842106</v>
      </c>
      <c r="GV331" s="28">
        <v>6.6916006804027406</v>
      </c>
      <c r="GW331" s="28">
        <v>4.8093851640915917</v>
      </c>
      <c r="GX331" s="28">
        <v>6.7712005487475757</v>
      </c>
      <c r="GY331" s="28">
        <v>16.317831100842106</v>
      </c>
      <c r="GZ331" s="28">
        <v>6.5260957096576178</v>
      </c>
      <c r="HA331" s="28">
        <v>4.690433482886804</v>
      </c>
      <c r="HB331" s="28">
        <v>6.2738448107539178</v>
      </c>
      <c r="HC331" s="28">
        <v>16.767233735842105</v>
      </c>
      <c r="HD331" s="28">
        <v>6.3169950313351038</v>
      </c>
      <c r="HE331" s="28">
        <v>4.5401487082631542</v>
      </c>
      <c r="HF331" s="28">
        <v>5.5898908013978748</v>
      </c>
      <c r="HG331" s="28">
        <v>18.623453890842107</v>
      </c>
      <c r="HH331" s="28">
        <v>5.5745119983186084</v>
      </c>
      <c r="HI331" s="28">
        <v>4.006511533224141</v>
      </c>
      <c r="HJ331" s="28">
        <v>3.0299596428784916</v>
      </c>
      <c r="HK331" s="28">
        <v>20.150051584842107</v>
      </c>
      <c r="HL331" s="28">
        <v>5.7352002213171511</v>
      </c>
      <c r="HM331" s="28">
        <v>4.1220013229835208</v>
      </c>
      <c r="HN331" s="28">
        <v>-0.22739732450554939</v>
      </c>
      <c r="HO331" s="28">
        <v>20.952702286842104</v>
      </c>
      <c r="HP331" s="28">
        <v>11.374362790524769</v>
      </c>
      <c r="HQ331" s="28">
        <v>8.1749784944508779</v>
      </c>
      <c r="HR331" s="28">
        <v>-1.7467454663852564</v>
      </c>
      <c r="HS331" s="28">
        <v>21.302673216842106</v>
      </c>
      <c r="HT331" s="28">
        <v>15.857778481550341</v>
      </c>
      <c r="HU331" s="28">
        <v>11.397297628349955</v>
      </c>
      <c r="HV331" s="28">
        <v>-2.8129916393140881</v>
      </c>
      <c r="HW331" s="29">
        <v>14.673692131842106</v>
      </c>
      <c r="HX331" s="29">
        <v>12.361133603238864</v>
      </c>
      <c r="HY331" s="29">
        <v>8.8841901066925306</v>
      </c>
      <c r="HZ331" s="29">
        <v>10.137144299512293</v>
      </c>
      <c r="IA331" s="29">
        <v>14.639987805842106</v>
      </c>
      <c r="IB331" s="29">
        <v>12.271903798461395</v>
      </c>
      <c r="IC331" s="29">
        <v>8.8200588890978597</v>
      </c>
      <c r="ID331" s="29">
        <v>10.016637818502804</v>
      </c>
      <c r="IE331" s="29">
        <v>14.796843087842106</v>
      </c>
      <c r="IF331" s="29">
        <v>11.948940383862858</v>
      </c>
      <c r="IG331" s="29">
        <v>8.5879387239984286</v>
      </c>
      <c r="IH331" s="29">
        <v>9.4356823816015982</v>
      </c>
      <c r="II331" s="29">
        <v>14.962920748842105</v>
      </c>
      <c r="IJ331" s="29">
        <v>11.556552990669179</v>
      </c>
      <c r="IK331" s="29">
        <v>8.3059221785507873</v>
      </c>
      <c r="IL331" s="29">
        <v>8.8050691173581406</v>
      </c>
      <c r="IM331" s="29">
        <v>15.161560329842107</v>
      </c>
      <c r="IN331" s="29">
        <v>11.18919911208879</v>
      </c>
      <c r="IO331" s="29">
        <v>8.0418977129561533</v>
      </c>
      <c r="IP331" s="29">
        <v>8.3465572662480341</v>
      </c>
      <c r="IQ331" s="29">
        <v>15.402462637842106</v>
      </c>
      <c r="IR331" s="29">
        <v>10.722826461292501</v>
      </c>
      <c r="IS331" s="29">
        <v>7.7067065061277829</v>
      </c>
      <c r="IT331" s="29">
        <v>7.7712562467091999</v>
      </c>
      <c r="IU331" s="29">
        <v>15.700514556842105</v>
      </c>
      <c r="IV331" s="29">
        <v>10.323336455745789</v>
      </c>
      <c r="IW331" s="29">
        <v>7.4195851733342675</v>
      </c>
      <c r="IX331" s="29">
        <v>7.2800744478572916</v>
      </c>
      <c r="IY331" s="29">
        <v>16.044469047842107</v>
      </c>
      <c r="IZ331" s="29">
        <v>10.088211327802064</v>
      </c>
      <c r="JA331" s="29">
        <v>7.2505961143562843</v>
      </c>
      <c r="JB331" s="29">
        <v>6.7136271678694825</v>
      </c>
      <c r="JC331" s="29">
        <v>16.429794222842105</v>
      </c>
      <c r="JD331" s="29">
        <v>9.8733167325644651</v>
      </c>
      <c r="JE331" s="29">
        <v>7.0961471375657315</v>
      </c>
      <c r="JF331" s="29">
        <v>6.2984557275477293</v>
      </c>
      <c r="JG331" s="29">
        <v>16.894945976842106</v>
      </c>
      <c r="JH331" s="29">
        <v>9.5452154048977036</v>
      </c>
      <c r="JI331" s="29">
        <v>6.8603342531806</v>
      </c>
      <c r="JJ331" s="29">
        <v>5.2703635781008664</v>
      </c>
      <c r="JK331" s="29">
        <v>18.685269473842105</v>
      </c>
      <c r="JL331" s="29">
        <v>8.1874700831428235</v>
      </c>
      <c r="JM331" s="29">
        <v>5.8844959569435824</v>
      </c>
      <c r="JN331" s="29">
        <v>1.1248577622439484</v>
      </c>
      <c r="JO331" s="29">
        <v>19.828980017842106</v>
      </c>
      <c r="JP331" s="29">
        <v>7.7822655304671402</v>
      </c>
      <c r="JQ331" s="29">
        <v>5.5932674666112039</v>
      </c>
      <c r="JR331" s="29">
        <v>-1.3849738610984197</v>
      </c>
      <c r="JS331" s="29">
        <v>20.165323449842106</v>
      </c>
      <c r="JT331" s="29">
        <v>15.510777901012982</v>
      </c>
      <c r="JU331" s="29">
        <v>11.147901478807585</v>
      </c>
      <c r="JV331" s="29">
        <v>-2.0485274125091273</v>
      </c>
      <c r="JW331" s="29">
        <v>20.070542323842105</v>
      </c>
      <c r="JX331" s="29">
        <v>15.027330666801141</v>
      </c>
      <c r="JY331" s="29">
        <v>10.80043843268637</v>
      </c>
      <c r="JZ331" s="29">
        <v>-1.070670548038219</v>
      </c>
    </row>
    <row r="332" spans="1:286" ht="15" thickBot="1" x14ac:dyDescent="0.4">
      <c r="A332" s="2"/>
      <c r="B332" s="74" t="s">
        <v>790</v>
      </c>
      <c r="C332" s="74" t="s">
        <v>553</v>
      </c>
      <c r="D332" s="74" t="s">
        <v>857</v>
      </c>
      <c r="E332" s="87">
        <v>379792</v>
      </c>
      <c r="F332" s="84">
        <v>400497</v>
      </c>
      <c r="G332" s="22">
        <v>29.928505495842106</v>
      </c>
      <c r="H332" s="22">
        <v>10.504666932588751</v>
      </c>
      <c r="I332" s="22">
        <v>7.6630082760442821</v>
      </c>
      <c r="J332" s="22">
        <v>16.624410188763697</v>
      </c>
      <c r="K332" s="22">
        <v>29.918406894842107</v>
      </c>
      <c r="L332" s="22">
        <v>10.307204006130423</v>
      </c>
      <c r="M332" s="22">
        <v>7.5189618203715378</v>
      </c>
      <c r="N332" s="22">
        <v>16.141483269042229</v>
      </c>
      <c r="O332" s="22">
        <v>29.952817324842105</v>
      </c>
      <c r="P332" s="22">
        <v>10.152630228278921</v>
      </c>
      <c r="Q332" s="22">
        <v>7.406202401483081</v>
      </c>
      <c r="R332" s="22">
        <v>16.171001445185606</v>
      </c>
      <c r="S332" s="22">
        <v>30.018316109842107</v>
      </c>
      <c r="T332" s="22">
        <v>9.9068282434368697</v>
      </c>
      <c r="U332" s="22">
        <v>7.2268932757201982</v>
      </c>
      <c r="V332" s="22">
        <v>15.708043618277681</v>
      </c>
      <c r="W332" s="22">
        <v>30.096792865842104</v>
      </c>
      <c r="X332" s="22">
        <v>9.6573349244988567</v>
      </c>
      <c r="Y332" s="22">
        <v>7.04489137312693</v>
      </c>
      <c r="Z332" s="22">
        <v>15.337901120191123</v>
      </c>
      <c r="AA332" s="22">
        <v>30.182059025842108</v>
      </c>
      <c r="AB332" s="22">
        <v>9.3732529341679935</v>
      </c>
      <c r="AC332" s="22">
        <v>6.8376575163135307</v>
      </c>
      <c r="AD332" s="22">
        <v>14.883404950046623</v>
      </c>
      <c r="AE332" s="22">
        <v>30.274358285842105</v>
      </c>
      <c r="AF332" s="22">
        <v>9.2361577237509138</v>
      </c>
      <c r="AG332" s="22">
        <v>6.7376484690230409</v>
      </c>
      <c r="AH332" s="22">
        <v>14.540885491481403</v>
      </c>
      <c r="AI332" s="22">
        <v>30.381779455842107</v>
      </c>
      <c r="AJ332" s="22">
        <v>9.1497764863038036</v>
      </c>
      <c r="AK332" s="22">
        <v>6.6746345589485951</v>
      </c>
      <c r="AL332" s="22">
        <v>14.145074105069124</v>
      </c>
      <c r="AM332" s="22">
        <v>30.579811807842106</v>
      </c>
      <c r="AN332" s="22">
        <v>9.0146977760008511</v>
      </c>
      <c r="AO332" s="22">
        <v>6.5760965204166295</v>
      </c>
      <c r="AP332" s="22">
        <v>13.539784856855425</v>
      </c>
      <c r="AQ332" s="22">
        <v>30.709636124842106</v>
      </c>
      <c r="AR332" s="22">
        <v>8.9004540004319423</v>
      </c>
      <c r="AS332" s="22">
        <v>6.4927572766986605</v>
      </c>
      <c r="AT332" s="22">
        <v>13.037050541182415</v>
      </c>
      <c r="AU332" s="22">
        <v>31.457419081842104</v>
      </c>
      <c r="AV332" s="22">
        <v>8.3491087026157906</v>
      </c>
      <c r="AW332" s="22">
        <v>6.0905585580495121</v>
      </c>
      <c r="AX332" s="22">
        <v>10.886261957937236</v>
      </c>
      <c r="AY332" s="22">
        <v>32.364808927842105</v>
      </c>
      <c r="AZ332" s="22">
        <v>8.1057218283755503</v>
      </c>
      <c r="BA332" s="22">
        <v>5.9130112218462623</v>
      </c>
      <c r="BB332" s="22">
        <v>9.2912133330660396</v>
      </c>
      <c r="BC332" s="22">
        <v>33.052528451842107</v>
      </c>
      <c r="BD332" s="22">
        <v>8.3031144118066429</v>
      </c>
      <c r="BE332" s="22">
        <v>6.0570063632599886</v>
      </c>
      <c r="BF332" s="22">
        <v>8.4689454836790787</v>
      </c>
      <c r="BG332" s="22">
        <v>33.777669116842105</v>
      </c>
      <c r="BH332" s="22">
        <v>8.0906349238671833</v>
      </c>
      <c r="BI332" s="22">
        <v>5.9020055350549123</v>
      </c>
      <c r="BJ332" s="22">
        <v>7.9841868180025699</v>
      </c>
      <c r="BK332" s="25">
        <v>29.928092985842106</v>
      </c>
      <c r="BL332" s="25">
        <v>10.504666932588751</v>
      </c>
      <c r="BM332" s="25">
        <v>7.6630082760442821</v>
      </c>
      <c r="BN332" s="25">
        <v>16.624410188763697</v>
      </c>
      <c r="BO332" s="25">
        <v>29.922195127842105</v>
      </c>
      <c r="BP332" s="25">
        <v>10.308227840825623</v>
      </c>
      <c r="BQ332" s="25">
        <v>7.5197086935273418</v>
      </c>
      <c r="BR332" s="25">
        <v>16.221584420184996</v>
      </c>
      <c r="BS332" s="25">
        <v>29.946592325842104</v>
      </c>
      <c r="BT332" s="25">
        <v>10.09216820959459</v>
      </c>
      <c r="BU332" s="25">
        <v>7.3620962006356265</v>
      </c>
      <c r="BV332" s="25">
        <v>16.311288605203465</v>
      </c>
      <c r="BW332" s="25">
        <v>29.994008421842107</v>
      </c>
      <c r="BX332" s="25">
        <v>9.8359660963893809</v>
      </c>
      <c r="BY332" s="25">
        <v>7.1752003260276611</v>
      </c>
      <c r="BZ332" s="25">
        <v>15.993151948414461</v>
      </c>
      <c r="CA332" s="25">
        <v>30.045040789842105</v>
      </c>
      <c r="CB332" s="25">
        <v>9.6164911492019609</v>
      </c>
      <c r="CC332" s="25">
        <v>7.0150964076955153</v>
      </c>
      <c r="CD332" s="25">
        <v>15.765991962721003</v>
      </c>
      <c r="CE332" s="25">
        <v>30.105816655842105</v>
      </c>
      <c r="CF332" s="25">
        <v>9.3885630446327504</v>
      </c>
      <c r="CG332" s="25">
        <v>6.8488260287424794</v>
      </c>
      <c r="CH332" s="25">
        <v>15.447370713986791</v>
      </c>
      <c r="CI332" s="25">
        <v>30.184382275842108</v>
      </c>
      <c r="CJ332" s="25">
        <v>9.303200176901754</v>
      </c>
      <c r="CK332" s="25">
        <v>6.7865550051976822</v>
      </c>
      <c r="CL332" s="25">
        <v>15.20346719281549</v>
      </c>
      <c r="CM332" s="25">
        <v>30.276930097842104</v>
      </c>
      <c r="CN332" s="25">
        <v>9.2353445592932282</v>
      </c>
      <c r="CO332" s="25">
        <v>6.7370552768724457</v>
      </c>
      <c r="CP332" s="25">
        <v>14.845700797752309</v>
      </c>
      <c r="CQ332" s="25">
        <v>30.383222176842107</v>
      </c>
      <c r="CR332" s="25">
        <v>9.1502888363012396</v>
      </c>
      <c r="CS332" s="25">
        <v>6.6750083111385301</v>
      </c>
      <c r="CT332" s="25">
        <v>14.391502742017972</v>
      </c>
      <c r="CU332" s="25">
        <v>30.489425640842107</v>
      </c>
      <c r="CV332" s="25">
        <v>9.0685516119022438</v>
      </c>
      <c r="CW332" s="25">
        <v>6.6153821439263876</v>
      </c>
      <c r="CX332" s="25">
        <v>13.906989918164745</v>
      </c>
      <c r="CY332" s="25">
        <v>30.929141480842105</v>
      </c>
      <c r="CZ332" s="25">
        <v>8.7977601235949923</v>
      </c>
      <c r="DA332" s="25">
        <v>6.4178435233021318</v>
      </c>
      <c r="DB332" s="25">
        <v>12.275815279099024</v>
      </c>
      <c r="DC332" s="25">
        <v>31.418574003842107</v>
      </c>
      <c r="DD332" s="25">
        <v>8.6527577600234746</v>
      </c>
      <c r="DE332" s="25">
        <v>6.3120663178728602</v>
      </c>
      <c r="DF332" s="25">
        <v>10.965701313079286</v>
      </c>
      <c r="DG332" s="25">
        <v>31.953346981842106</v>
      </c>
      <c r="DH332" s="25">
        <v>8.7540988312415244</v>
      </c>
      <c r="DI332" s="25">
        <v>6.3859932184048436</v>
      </c>
      <c r="DJ332" s="25">
        <v>9.9686981180078575</v>
      </c>
      <c r="DK332" s="25">
        <v>32.450150998842105</v>
      </c>
      <c r="DL332" s="25">
        <v>8.7265192367980209</v>
      </c>
      <c r="DM332" s="25">
        <v>6.3658742882353527</v>
      </c>
      <c r="DN332" s="25">
        <v>9.2079522014506736</v>
      </c>
      <c r="DO332" s="27">
        <v>29.928505495842106</v>
      </c>
      <c r="DP332" s="27">
        <v>10.504666932588751</v>
      </c>
      <c r="DQ332" s="27">
        <v>7.6630082760442821</v>
      </c>
      <c r="DR332" s="27">
        <v>16.624410188763697</v>
      </c>
      <c r="DS332" s="27">
        <v>29.917892850842108</v>
      </c>
      <c r="DT332" s="27">
        <v>10.301316021266022</v>
      </c>
      <c r="DU332" s="27">
        <v>7.5146666173884569</v>
      </c>
      <c r="DV332" s="27">
        <v>16.141852859300492</v>
      </c>
      <c r="DW332" s="27">
        <v>29.951789275842106</v>
      </c>
      <c r="DX332" s="27">
        <v>10.122754637042719</v>
      </c>
      <c r="DY332" s="27">
        <v>7.3844085736193437</v>
      </c>
      <c r="DZ332" s="27">
        <v>16.171719935557299</v>
      </c>
      <c r="EA332" s="27">
        <v>30.016900711842105</v>
      </c>
      <c r="EB332" s="27">
        <v>9.8631139712558689</v>
      </c>
      <c r="EC332" s="27">
        <v>7.1950043227763372</v>
      </c>
      <c r="ED332" s="27">
        <v>15.709122309015379</v>
      </c>
      <c r="EE332" s="27">
        <v>30.094926379842107</v>
      </c>
      <c r="EF332" s="27">
        <v>9.600762316108117</v>
      </c>
      <c r="EG332" s="27">
        <v>7.0036224429383154</v>
      </c>
      <c r="EH332" s="27">
        <v>15.339315608371301</v>
      </c>
      <c r="EI332" s="27">
        <v>30.182617103842105</v>
      </c>
      <c r="EJ332" s="27">
        <v>9.3105829561288864</v>
      </c>
      <c r="EK332" s="27">
        <v>6.7919406398570938</v>
      </c>
      <c r="EL332" s="27">
        <v>14.882981678512852</v>
      </c>
      <c r="EM332" s="27">
        <v>30.280278403842107</v>
      </c>
      <c r="EN332" s="27">
        <v>9.20088136940395</v>
      </c>
      <c r="EO332" s="27">
        <v>6.7119148596621567</v>
      </c>
      <c r="EP332" s="27">
        <v>14.536429267629815</v>
      </c>
      <c r="EQ332" s="27">
        <v>30.388723158842105</v>
      </c>
      <c r="ER332" s="27">
        <v>9.0957303719634073</v>
      </c>
      <c r="ES332" s="27">
        <v>6.6352086709945803</v>
      </c>
      <c r="ET332" s="27">
        <v>14.139873897568572</v>
      </c>
      <c r="EU332" s="27">
        <v>30.588309279842107</v>
      </c>
      <c r="EV332" s="27">
        <v>8.975481968254357</v>
      </c>
      <c r="EW332" s="27">
        <v>6.5474891346478463</v>
      </c>
      <c r="EX332" s="27">
        <v>13.533868971675439</v>
      </c>
      <c r="EY332" s="27">
        <v>30.710435739842104</v>
      </c>
      <c r="EZ332" s="27">
        <v>8.8603650801213156</v>
      </c>
      <c r="FA332" s="27">
        <v>6.4635129674702565</v>
      </c>
      <c r="FB332" s="27">
        <v>13.074387271863479</v>
      </c>
      <c r="FC332" s="27">
        <v>31.346866436842106</v>
      </c>
      <c r="FD332" s="27">
        <v>8.2765842368932567</v>
      </c>
      <c r="FE332" s="27">
        <v>6.0376529700271702</v>
      </c>
      <c r="FF332" s="27">
        <v>11.110853730236798</v>
      </c>
      <c r="FG332" s="27">
        <v>31.969919242842106</v>
      </c>
      <c r="FH332" s="27">
        <v>8.1350685890598573</v>
      </c>
      <c r="FI332" s="27">
        <v>5.9344192751850375</v>
      </c>
      <c r="FJ332" s="27">
        <v>9.7398601588274971</v>
      </c>
      <c r="FK332" s="27">
        <v>32.534950724842105</v>
      </c>
      <c r="FL332" s="27">
        <v>8.3346401408301922</v>
      </c>
      <c r="FM332" s="27">
        <v>6.0800039436655444</v>
      </c>
      <c r="FN332" s="27">
        <v>8.9941379615969481</v>
      </c>
      <c r="FO332" s="27">
        <v>33.008288141842108</v>
      </c>
      <c r="FP332" s="27">
        <v>8.1225786737899721</v>
      </c>
      <c r="FQ332" s="27">
        <v>5.9253080558865658</v>
      </c>
      <c r="FR332" s="27">
        <v>8.6586924875914875</v>
      </c>
      <c r="FS332" s="28">
        <v>29.929068924842106</v>
      </c>
      <c r="FT332" s="28">
        <v>10.504666932588757</v>
      </c>
      <c r="FU332" s="28">
        <v>7.6630082760442866</v>
      </c>
      <c r="FV332" s="28">
        <v>16.624410188763697</v>
      </c>
      <c r="FW332" s="28">
        <v>29.911335950842105</v>
      </c>
      <c r="FX332" s="28">
        <v>10.455053546428758</v>
      </c>
      <c r="FY332" s="28">
        <v>7.6268160015831894</v>
      </c>
      <c r="FZ332" s="28">
        <v>16.149182059927526</v>
      </c>
      <c r="GA332" s="28">
        <v>29.947715803842108</v>
      </c>
      <c r="GB332" s="28">
        <v>10.408951748336406</v>
      </c>
      <c r="GC332" s="28">
        <v>7.5931853817273405</v>
      </c>
      <c r="GD332" s="28">
        <v>16.191933556305038</v>
      </c>
      <c r="GE332" s="28">
        <v>30.023624781842106</v>
      </c>
      <c r="GF332" s="28">
        <v>10.152158033000154</v>
      </c>
      <c r="GG332" s="28">
        <v>7.4058579416013623</v>
      </c>
      <c r="GH332" s="28">
        <v>15.731408562865173</v>
      </c>
      <c r="GI332" s="28">
        <v>30.120370733842105</v>
      </c>
      <c r="GJ332" s="28">
        <v>9.9507955601814064</v>
      </c>
      <c r="GK332" s="28">
        <v>7.2589668211501461</v>
      </c>
      <c r="GL332" s="28">
        <v>15.398511040895524</v>
      </c>
      <c r="GM332" s="28">
        <v>30.247603261842105</v>
      </c>
      <c r="GN332" s="28">
        <v>9.6812180482076844</v>
      </c>
      <c r="GO332" s="28">
        <v>7.0623137793596076</v>
      </c>
      <c r="GP332" s="28">
        <v>14.970599031308586</v>
      </c>
      <c r="GQ332" s="28">
        <v>30.401456115842105</v>
      </c>
      <c r="GR332" s="28">
        <v>9.5148502507246615</v>
      </c>
      <c r="GS332" s="28">
        <v>6.9409507873522553</v>
      </c>
      <c r="GT332" s="28">
        <v>14.64069194534977</v>
      </c>
      <c r="GU332" s="28">
        <v>30.584868821842107</v>
      </c>
      <c r="GV332" s="28">
        <v>9.3710535811471996</v>
      </c>
      <c r="GW332" s="28">
        <v>6.8360531189053662</v>
      </c>
      <c r="GX332" s="28">
        <v>14.260387733355071</v>
      </c>
      <c r="GY332" s="28">
        <v>30.865342176842105</v>
      </c>
      <c r="GZ332" s="28">
        <v>9.1780677441024796</v>
      </c>
      <c r="HA332" s="28">
        <v>6.6952726376275482</v>
      </c>
      <c r="HB332" s="28">
        <v>13.714750275879787</v>
      </c>
      <c r="HC332" s="28">
        <v>31.101233131842108</v>
      </c>
      <c r="HD332" s="28">
        <v>8.9698504358995237</v>
      </c>
      <c r="HE332" s="28">
        <v>6.5433810102000329</v>
      </c>
      <c r="HF332" s="28">
        <v>13.247673001200081</v>
      </c>
      <c r="HG332" s="28">
        <v>32.447625246842108</v>
      </c>
      <c r="HH332" s="28">
        <v>8.0054902424146128</v>
      </c>
      <c r="HI332" s="28">
        <v>5.8398936753625268</v>
      </c>
      <c r="HJ332" s="28">
        <v>10.21352382504616</v>
      </c>
      <c r="HK332" s="28">
        <v>34.009726460842103</v>
      </c>
      <c r="HL332" s="28">
        <v>6.660511610724801</v>
      </c>
      <c r="HM332" s="28">
        <v>4.8587504890167024</v>
      </c>
      <c r="HN332" s="28">
        <v>4.707004685883561</v>
      </c>
      <c r="HO332" s="28">
        <v>35.014500459842104</v>
      </c>
      <c r="HP332" s="28">
        <v>5.7719013884134664</v>
      </c>
      <c r="HQ332" s="28">
        <v>4.2105217035209588</v>
      </c>
      <c r="HR332" s="28">
        <v>0.42452332391293623</v>
      </c>
      <c r="HS332" s="28">
        <v>30.924724889556263</v>
      </c>
      <c r="HT332" s="28">
        <v>5.0162938267199637</v>
      </c>
      <c r="HU332" s="28">
        <v>3.6593165072156992</v>
      </c>
      <c r="HV332" s="28">
        <v>-2.3570884704173167</v>
      </c>
      <c r="HW332" s="29">
        <v>29.929068924842106</v>
      </c>
      <c r="HX332" s="29">
        <v>10.504666932588757</v>
      </c>
      <c r="HY332" s="29">
        <v>7.6630082760442866</v>
      </c>
      <c r="HZ332" s="29">
        <v>16.624410188763697</v>
      </c>
      <c r="IA332" s="29">
        <v>29.901370250842106</v>
      </c>
      <c r="IB332" s="29">
        <v>10.318061352619727</v>
      </c>
      <c r="IC332" s="29">
        <v>7.5268821034740228</v>
      </c>
      <c r="ID332" s="29">
        <v>16.194947943576331</v>
      </c>
      <c r="IE332" s="29">
        <v>29.956042691842107</v>
      </c>
      <c r="IF332" s="29">
        <v>10.209100415530067</v>
      </c>
      <c r="IG332" s="29">
        <v>7.4473966168763202</v>
      </c>
      <c r="IH332" s="29">
        <v>16.1130434600346</v>
      </c>
      <c r="II332" s="29">
        <v>30.034071733842104</v>
      </c>
      <c r="IJ332" s="29">
        <v>9.9138844913802249</v>
      </c>
      <c r="IK332" s="29">
        <v>7.2320407103542275</v>
      </c>
      <c r="IL332" s="29">
        <v>15.634655269108634</v>
      </c>
      <c r="IM332" s="29">
        <v>30.131166537842105</v>
      </c>
      <c r="IN332" s="29">
        <v>9.6647765432139288</v>
      </c>
      <c r="IO332" s="29">
        <v>7.0503199303736004</v>
      </c>
      <c r="IP332" s="29">
        <v>15.317593874144528</v>
      </c>
      <c r="IQ332" s="29">
        <v>30.353227225842105</v>
      </c>
      <c r="IR332" s="29">
        <v>9.3764556129380789</v>
      </c>
      <c r="IS332" s="29">
        <v>6.8399938258869977</v>
      </c>
      <c r="IT332" s="29">
        <v>14.834279422965235</v>
      </c>
      <c r="IU332" s="29">
        <v>30.520377870842108</v>
      </c>
      <c r="IV332" s="29">
        <v>9.225189798180855</v>
      </c>
      <c r="IW332" s="29">
        <v>6.7296475200206833</v>
      </c>
      <c r="IX332" s="29">
        <v>14.533971687443506</v>
      </c>
      <c r="IY332" s="29">
        <v>30.721784459842105</v>
      </c>
      <c r="IZ332" s="29">
        <v>9.0679138192719613</v>
      </c>
      <c r="JA332" s="29">
        <v>6.6149168830822678</v>
      </c>
      <c r="JB332" s="29">
        <v>14.190237780083717</v>
      </c>
      <c r="JC332" s="29">
        <v>30.961613712842105</v>
      </c>
      <c r="JD332" s="29">
        <v>8.9725659039858279</v>
      </c>
      <c r="JE332" s="29">
        <v>6.5453619063628734</v>
      </c>
      <c r="JF332" s="29">
        <v>13.650440510069847</v>
      </c>
      <c r="JG332" s="29">
        <v>31.289883689842107</v>
      </c>
      <c r="JH332" s="29">
        <v>8.7420460579486132</v>
      </c>
      <c r="JI332" s="29">
        <v>6.3772008880924629</v>
      </c>
      <c r="JJ332" s="29">
        <v>12.412011301595703</v>
      </c>
      <c r="JK332" s="29">
        <v>32.910102470842105</v>
      </c>
      <c r="JL332" s="29">
        <v>8.1262513169288884</v>
      </c>
      <c r="JM332" s="29">
        <v>5.9279871979240122</v>
      </c>
      <c r="JN332" s="29">
        <v>6.2922490999248311</v>
      </c>
      <c r="JO332" s="29">
        <v>34.285565036842108</v>
      </c>
      <c r="JP332" s="29">
        <v>6.8524971943854149</v>
      </c>
      <c r="JQ332" s="29">
        <v>4.998801299376848</v>
      </c>
      <c r="JR332" s="29">
        <v>1.3490961556236059</v>
      </c>
      <c r="JS332" s="29">
        <v>34.889538197842107</v>
      </c>
      <c r="JT332" s="29">
        <v>6.094722342222795</v>
      </c>
      <c r="JU332" s="29">
        <v>4.4460150948484802</v>
      </c>
      <c r="JV332" s="29">
        <v>-1.5745478490882974</v>
      </c>
      <c r="JW332" s="29">
        <v>34.954915715842105</v>
      </c>
      <c r="JX332" s="29">
        <v>6.0024596445345306</v>
      </c>
      <c r="JY332" s="29">
        <v>4.3787107414127728</v>
      </c>
      <c r="JZ332" s="29">
        <v>-1.1432763695134085</v>
      </c>
    </row>
    <row r="333" spans="1:286" ht="15" thickBot="1" x14ac:dyDescent="0.4">
      <c r="A333" s="2"/>
      <c r="B333" s="74" t="s">
        <v>571</v>
      </c>
      <c r="C333" s="74" t="s">
        <v>494</v>
      </c>
      <c r="D333" s="74" t="s">
        <v>852</v>
      </c>
      <c r="E333" s="87">
        <v>334207</v>
      </c>
      <c r="F333" s="84">
        <v>442111</v>
      </c>
      <c r="G333" s="22">
        <v>29.239099644105263</v>
      </c>
      <c r="H333" s="22">
        <v>11.904318488529016</v>
      </c>
      <c r="I333" s="22">
        <v>8.5558680892337549</v>
      </c>
      <c r="J333" s="22">
        <v>14.779342087945013</v>
      </c>
      <c r="K333" s="22">
        <v>29.213271759105265</v>
      </c>
      <c r="L333" s="22">
        <v>11.831005009801293</v>
      </c>
      <c r="M333" s="22">
        <v>8.5031762485574784</v>
      </c>
      <c r="N333" s="22">
        <v>14.520918927120276</v>
      </c>
      <c r="O333" s="22">
        <v>29.255920931105265</v>
      </c>
      <c r="P333" s="22">
        <v>11.751979923903939</v>
      </c>
      <c r="Q333" s="22">
        <v>8.446379363349001</v>
      </c>
      <c r="R333" s="22">
        <v>14.369867634105965</v>
      </c>
      <c r="S333" s="22">
        <v>29.325849599105265</v>
      </c>
      <c r="T333" s="22">
        <v>11.584761211253031</v>
      </c>
      <c r="U333" s="22">
        <v>8.326195982093596</v>
      </c>
      <c r="V333" s="22">
        <v>14.026222760577815</v>
      </c>
      <c r="W333" s="22">
        <v>29.409705339105265</v>
      </c>
      <c r="X333" s="22">
        <v>11.41266724635665</v>
      </c>
      <c r="Y333" s="22">
        <v>8.2025086610574949</v>
      </c>
      <c r="Z333" s="22">
        <v>13.660287336187494</v>
      </c>
      <c r="AA333" s="22">
        <v>29.501404365105262</v>
      </c>
      <c r="AB333" s="22">
        <v>11.151358604736805</v>
      </c>
      <c r="AC333" s="22">
        <v>8.0147009952570052</v>
      </c>
      <c r="AD333" s="22">
        <v>13.215181414661853</v>
      </c>
      <c r="AE333" s="22">
        <v>29.600948200105265</v>
      </c>
      <c r="AF333" s="22">
        <v>10.991597390159731</v>
      </c>
      <c r="AG333" s="22">
        <v>7.8998774647025813</v>
      </c>
      <c r="AH333" s="22">
        <v>12.790011804738866</v>
      </c>
      <c r="AI333" s="22">
        <v>29.713608305105264</v>
      </c>
      <c r="AJ333" s="22">
        <v>10.800493774799456</v>
      </c>
      <c r="AK333" s="22">
        <v>7.7625275335852546</v>
      </c>
      <c r="AL333" s="22">
        <v>12.342666448674207</v>
      </c>
      <c r="AM333" s="22">
        <v>29.836162051105262</v>
      </c>
      <c r="AN333" s="22">
        <v>10.575009002431482</v>
      </c>
      <c r="AO333" s="22">
        <v>7.6004671879745196</v>
      </c>
      <c r="AP333" s="22">
        <v>11.83177979242566</v>
      </c>
      <c r="AQ333" s="22">
        <v>29.982235312105264</v>
      </c>
      <c r="AR333" s="22">
        <v>10.341129317512163</v>
      </c>
      <c r="AS333" s="22">
        <v>7.4323732534204785</v>
      </c>
      <c r="AT333" s="22">
        <v>11.28338773765331</v>
      </c>
      <c r="AU333" s="22">
        <v>34.919039217105265</v>
      </c>
      <c r="AV333" s="22">
        <v>8.8995600917181346</v>
      </c>
      <c r="AW333" s="22">
        <v>6.3962890668895618</v>
      </c>
      <c r="AX333" s="22">
        <v>5.0069076331369757</v>
      </c>
      <c r="AY333" s="22">
        <v>37.583520692105267</v>
      </c>
      <c r="AZ333" s="22">
        <v>8.4904501109368162</v>
      </c>
      <c r="BA333" s="22">
        <v>6.1022536684812625</v>
      </c>
      <c r="BB333" s="22">
        <v>1.7957920550530702</v>
      </c>
      <c r="BC333" s="22">
        <v>37.895370282105262</v>
      </c>
      <c r="BD333" s="22">
        <v>9.3626323891692333</v>
      </c>
      <c r="BE333" s="22">
        <v>6.7291082447860351</v>
      </c>
      <c r="BF333" s="22">
        <v>1.5944820315458443</v>
      </c>
      <c r="BG333" s="22">
        <v>38.185363962105264</v>
      </c>
      <c r="BH333" s="22">
        <v>10.28076191604813</v>
      </c>
      <c r="BI333" s="22">
        <v>7.3889860133769787</v>
      </c>
      <c r="BJ333" s="22">
        <v>1.701215752979472</v>
      </c>
      <c r="BK333" s="25">
        <v>29.238365585105264</v>
      </c>
      <c r="BL333" s="25">
        <v>11.904318488529022</v>
      </c>
      <c r="BM333" s="25">
        <v>8.5558680892337584</v>
      </c>
      <c r="BN333" s="25">
        <v>14.779342087945013</v>
      </c>
      <c r="BO333" s="25">
        <v>29.198650122105263</v>
      </c>
      <c r="BP333" s="25">
        <v>11.851246385396184</v>
      </c>
      <c r="BQ333" s="25">
        <v>8.5177241237425534</v>
      </c>
      <c r="BR333" s="25">
        <v>14.630773333779294</v>
      </c>
      <c r="BS333" s="25">
        <v>29.211856064105262</v>
      </c>
      <c r="BT333" s="25">
        <v>11.724486646488758</v>
      </c>
      <c r="BU333" s="25">
        <v>8.4266194035384778</v>
      </c>
      <c r="BV333" s="25">
        <v>14.538178149759736</v>
      </c>
      <c r="BW333" s="25">
        <v>29.241953225105263</v>
      </c>
      <c r="BX333" s="25">
        <v>11.544379512514961</v>
      </c>
      <c r="BY333" s="25">
        <v>8.2971728601101713</v>
      </c>
      <c r="BZ333" s="25">
        <v>14.295266595315155</v>
      </c>
      <c r="CA333" s="25">
        <v>29.269029080105263</v>
      </c>
      <c r="CB333" s="25">
        <v>11.390341479233019</v>
      </c>
      <c r="CC333" s="25">
        <v>8.1864626926398323</v>
      </c>
      <c r="CD333" s="25">
        <v>14.123478373242992</v>
      </c>
      <c r="CE333" s="25">
        <v>29.302751961105265</v>
      </c>
      <c r="CF333" s="25">
        <v>11.144854253402491</v>
      </c>
      <c r="CG333" s="25">
        <v>8.0100261898848171</v>
      </c>
      <c r="CH333" s="25">
        <v>13.799994492474941</v>
      </c>
      <c r="CI333" s="25">
        <v>29.353252266105265</v>
      </c>
      <c r="CJ333" s="25">
        <v>10.982933810581043</v>
      </c>
      <c r="CK333" s="25">
        <v>7.8936507794767738</v>
      </c>
      <c r="CL333" s="25">
        <v>13.479047561094751</v>
      </c>
      <c r="CM333" s="25">
        <v>29.417735679105263</v>
      </c>
      <c r="CN333" s="25">
        <v>10.939779186470922</v>
      </c>
      <c r="CO333" s="25">
        <v>7.8626347014306051</v>
      </c>
      <c r="CP333" s="25">
        <v>13.127342721286938</v>
      </c>
      <c r="CQ333" s="25">
        <v>29.494662803105264</v>
      </c>
      <c r="CR333" s="25">
        <v>10.833387565935888</v>
      </c>
      <c r="CS333" s="25">
        <v>7.7861689489413131</v>
      </c>
      <c r="CT333" s="25">
        <v>12.697369799625168</v>
      </c>
      <c r="CU333" s="25">
        <v>29.582458949105263</v>
      </c>
      <c r="CV333" s="25">
        <v>10.73602133917065</v>
      </c>
      <c r="CW333" s="25">
        <v>7.7161899246609629</v>
      </c>
      <c r="CX333" s="25">
        <v>12.254154030821342</v>
      </c>
      <c r="CY333" s="25">
        <v>29.853391090105262</v>
      </c>
      <c r="CZ333" s="25">
        <v>10.381445328798183</v>
      </c>
      <c r="DA333" s="25">
        <v>7.4613491645387526</v>
      </c>
      <c r="DB333" s="25">
        <v>10.967818437394619</v>
      </c>
      <c r="DC333" s="25">
        <v>30.090599431105264</v>
      </c>
      <c r="DD333" s="25">
        <v>10.017495453853996</v>
      </c>
      <c r="DE333" s="25">
        <v>7.199771223381001</v>
      </c>
      <c r="DF333" s="25">
        <v>9.9771724675128333</v>
      </c>
      <c r="DG333" s="25">
        <v>30.283597818105264</v>
      </c>
      <c r="DH333" s="25">
        <v>10.819619484551916</v>
      </c>
      <c r="DI333" s="25">
        <v>7.7762735577623374</v>
      </c>
      <c r="DJ333" s="25">
        <v>9.4207838363350227</v>
      </c>
      <c r="DK333" s="25">
        <v>30.438846964105263</v>
      </c>
      <c r="DL333" s="25">
        <v>11.571528872692772</v>
      </c>
      <c r="DM333" s="25">
        <v>8.3166856398305953</v>
      </c>
      <c r="DN333" s="25">
        <v>8.9914596997760725</v>
      </c>
      <c r="DO333" s="27">
        <v>29.239099644105263</v>
      </c>
      <c r="DP333" s="27">
        <v>11.904318488529013</v>
      </c>
      <c r="DQ333" s="27">
        <v>8.5558680892337513</v>
      </c>
      <c r="DR333" s="27">
        <v>14.779342087945013</v>
      </c>
      <c r="DS333" s="27">
        <v>29.213167351105263</v>
      </c>
      <c r="DT333" s="27">
        <v>11.830963904489053</v>
      </c>
      <c r="DU333" s="27">
        <v>8.5031467053602228</v>
      </c>
      <c r="DV333" s="27">
        <v>14.520986471004623</v>
      </c>
      <c r="DW333" s="27">
        <v>29.255691004105262</v>
      </c>
      <c r="DX333" s="27">
        <v>11.752591239640658</v>
      </c>
      <c r="DY333" s="27">
        <v>8.4468187280055567</v>
      </c>
      <c r="DZ333" s="27">
        <v>14.370002128572175</v>
      </c>
      <c r="EA333" s="27">
        <v>29.325507744105263</v>
      </c>
      <c r="EB333" s="27">
        <v>11.586151256604236</v>
      </c>
      <c r="EC333" s="27">
        <v>8.3271950350569739</v>
      </c>
      <c r="ED333" s="27">
        <v>14.026417142406068</v>
      </c>
      <c r="EE333" s="27">
        <v>29.409254548105263</v>
      </c>
      <c r="EF333" s="27">
        <v>11.426384624087348</v>
      </c>
      <c r="EG333" s="27">
        <v>8.2123676105225272</v>
      </c>
      <c r="EH333" s="27">
        <v>13.660567769403027</v>
      </c>
      <c r="EI333" s="27">
        <v>29.501539141105262</v>
      </c>
      <c r="EJ333" s="27">
        <v>11.175863909282938</v>
      </c>
      <c r="EK333" s="27">
        <v>8.0323134401344891</v>
      </c>
      <c r="EL333" s="27">
        <v>13.215097526258623</v>
      </c>
      <c r="EM333" s="27">
        <v>29.602378059105263</v>
      </c>
      <c r="EN333" s="27">
        <v>11.017745576920488</v>
      </c>
      <c r="EO333" s="27">
        <v>7.9186706813754437</v>
      </c>
      <c r="EP333" s="27">
        <v>12.789121319554352</v>
      </c>
      <c r="EQ333" s="27">
        <v>29.715285386105265</v>
      </c>
      <c r="ER333" s="27">
        <v>10.835293037415491</v>
      </c>
      <c r="ES333" s="27">
        <v>7.7875384488117163</v>
      </c>
      <c r="ET333" s="27">
        <v>12.341623036166297</v>
      </c>
      <c r="EU333" s="27">
        <v>29.838062521105265</v>
      </c>
      <c r="EV333" s="27">
        <v>10.613455533120947</v>
      </c>
      <c r="EW333" s="27">
        <v>7.628099466578683</v>
      </c>
      <c r="EX333" s="27">
        <v>11.830594272284799</v>
      </c>
      <c r="EY333" s="27">
        <v>29.973201995105264</v>
      </c>
      <c r="EZ333" s="27">
        <v>10.391551818037964</v>
      </c>
      <c r="FA333" s="27">
        <v>7.4686128973483337</v>
      </c>
      <c r="FB333" s="27">
        <v>11.333839046206265</v>
      </c>
      <c r="FC333" s="27">
        <v>34.845985417105261</v>
      </c>
      <c r="FD333" s="27">
        <v>9.0559443087546825</v>
      </c>
      <c r="FE333" s="27">
        <v>6.5086854828198062</v>
      </c>
      <c r="FF333" s="27">
        <v>5.2330819348865063</v>
      </c>
      <c r="FG333" s="27">
        <v>37.417134672105263</v>
      </c>
      <c r="FH333" s="27">
        <v>8.876732613105121</v>
      </c>
      <c r="FI333" s="27">
        <v>6.3798825085459701</v>
      </c>
      <c r="FJ333" s="27">
        <v>2.1577119010239016</v>
      </c>
      <c r="FK333" s="27">
        <v>37.686738412105264</v>
      </c>
      <c r="FL333" s="27">
        <v>10.562678827940603</v>
      </c>
      <c r="FM333" s="27">
        <v>7.5916052487914527</v>
      </c>
      <c r="FN333" s="27">
        <v>1.9593845370458283</v>
      </c>
      <c r="FO333" s="27">
        <v>37.911512312105266</v>
      </c>
      <c r="FP333" s="27">
        <v>10.362561947034235</v>
      </c>
      <c r="FQ333" s="27">
        <v>7.4477773062583603</v>
      </c>
      <c r="FR333" s="27">
        <v>2.0684206561800735</v>
      </c>
      <c r="FS333" s="28">
        <v>29.239545334105262</v>
      </c>
      <c r="FT333" s="28">
        <v>11.904318488529016</v>
      </c>
      <c r="FU333" s="28">
        <v>8.5558680892337549</v>
      </c>
      <c r="FV333" s="28">
        <v>14.779342087945013</v>
      </c>
      <c r="FW333" s="28">
        <v>29.209293892105265</v>
      </c>
      <c r="FX333" s="28">
        <v>11.814610941541755</v>
      </c>
      <c r="FY333" s="28">
        <v>8.491393508906345</v>
      </c>
      <c r="FZ333" s="28">
        <v>14.530459379507983</v>
      </c>
      <c r="GA333" s="28">
        <v>29.254251042105263</v>
      </c>
      <c r="GB333" s="28">
        <v>11.716124695717344</v>
      </c>
      <c r="GC333" s="28">
        <v>8.420609504875415</v>
      </c>
      <c r="GD333" s="28">
        <v>14.40581467536809</v>
      </c>
      <c r="GE333" s="28">
        <v>29.337354544105263</v>
      </c>
      <c r="GF333" s="28">
        <v>11.548229461513579</v>
      </c>
      <c r="GG333" s="28">
        <v>8.2999398942595182</v>
      </c>
      <c r="GH333" s="28">
        <v>14.074010097488189</v>
      </c>
      <c r="GI333" s="28">
        <v>29.443601875105266</v>
      </c>
      <c r="GJ333" s="28">
        <v>11.350603979935347</v>
      </c>
      <c r="GK333" s="28">
        <v>8.1579025694782654</v>
      </c>
      <c r="GL333" s="28">
        <v>13.798483670014958</v>
      </c>
      <c r="GM333" s="28">
        <v>29.572618273105263</v>
      </c>
      <c r="GN333" s="28">
        <v>11.171052700895308</v>
      </c>
      <c r="GO333" s="28">
        <v>8.0288555299354254</v>
      </c>
      <c r="GP333" s="28">
        <v>13.402596198438241</v>
      </c>
      <c r="GQ333" s="28">
        <v>29.725561949105263</v>
      </c>
      <c r="GR333" s="28">
        <v>11.018298452434511</v>
      </c>
      <c r="GS333" s="28">
        <v>7.9190680438932812</v>
      </c>
      <c r="GT333" s="28">
        <v>13.033440087262452</v>
      </c>
      <c r="GU333" s="28">
        <v>29.904693953105266</v>
      </c>
      <c r="GV333" s="28">
        <v>10.872514085787111</v>
      </c>
      <c r="GW333" s="28">
        <v>7.8142899491447624</v>
      </c>
      <c r="GX333" s="28">
        <v>12.643846330325578</v>
      </c>
      <c r="GY333" s="28">
        <v>31.976401738105263</v>
      </c>
      <c r="GZ333" s="28">
        <v>10.363394948255111</v>
      </c>
      <c r="HA333" s="28">
        <v>7.4483760006372819</v>
      </c>
      <c r="HB333" s="28">
        <v>10.371447343145611</v>
      </c>
      <c r="HC333" s="28">
        <v>32.188856564105265</v>
      </c>
      <c r="HD333" s="28">
        <v>10.204278412888478</v>
      </c>
      <c r="HE333" s="28">
        <v>7.334015813724891</v>
      </c>
      <c r="HF333" s="28">
        <v>9.9923404142658043</v>
      </c>
      <c r="HG333" s="28">
        <v>39.252643722105262</v>
      </c>
      <c r="HH333" s="28">
        <v>8.1247569062905658</v>
      </c>
      <c r="HI333" s="28">
        <v>5.839422761941135</v>
      </c>
      <c r="HJ333" s="28">
        <v>1.5257029326547631</v>
      </c>
      <c r="HK333" s="28">
        <v>40.157970512105265</v>
      </c>
      <c r="HL333" s="28">
        <v>6.678279454898119</v>
      </c>
      <c r="HM333" s="28">
        <v>4.7998109370315287</v>
      </c>
      <c r="HN333" s="28">
        <v>-3.2480110916281859</v>
      </c>
      <c r="HO333" s="28">
        <v>40.594239892105264</v>
      </c>
      <c r="HP333" s="28">
        <v>6.7163344508913987</v>
      </c>
      <c r="HQ333" s="28">
        <v>4.8271618119403747</v>
      </c>
      <c r="HR333" s="28">
        <v>-6.7453238077497844</v>
      </c>
      <c r="HS333" s="28">
        <v>40.832534212105266</v>
      </c>
      <c r="HT333" s="28">
        <v>6.985303447163929</v>
      </c>
      <c r="HU333" s="28">
        <v>5.0204751254592352</v>
      </c>
      <c r="HV333" s="28">
        <v>-9.1940742908415558</v>
      </c>
      <c r="HW333" s="29">
        <v>29.239545334105262</v>
      </c>
      <c r="HX333" s="29">
        <v>11.904318488529013</v>
      </c>
      <c r="HY333" s="29">
        <v>8.5558680892337513</v>
      </c>
      <c r="HZ333" s="29">
        <v>14.779342087945013</v>
      </c>
      <c r="IA333" s="29">
        <v>29.196771942105265</v>
      </c>
      <c r="IB333" s="29">
        <v>11.847946414651158</v>
      </c>
      <c r="IC333" s="29">
        <v>8.5153523697929288</v>
      </c>
      <c r="ID333" s="29">
        <v>14.593082814019352</v>
      </c>
      <c r="IE333" s="29">
        <v>29.261072485105263</v>
      </c>
      <c r="IF333" s="29">
        <v>11.463726960572277</v>
      </c>
      <c r="IG333" s="29">
        <v>8.2392062830107253</v>
      </c>
      <c r="IH333" s="29">
        <v>14.376062603829261</v>
      </c>
      <c r="II333" s="29">
        <v>29.346060194105263</v>
      </c>
      <c r="IJ333" s="29">
        <v>10.674131100107834</v>
      </c>
      <c r="IK333" s="29">
        <v>7.6717081912511205</v>
      </c>
      <c r="IL333" s="29">
        <v>14.0374462822917</v>
      </c>
      <c r="IM333" s="29">
        <v>29.451883760105265</v>
      </c>
      <c r="IN333" s="29">
        <v>11.080915414372125</v>
      </c>
      <c r="IO333" s="29">
        <v>7.9640720873421396</v>
      </c>
      <c r="IP333" s="29">
        <v>13.756071958112718</v>
      </c>
      <c r="IQ333" s="29">
        <v>29.575635981105265</v>
      </c>
      <c r="IR333" s="29">
        <v>11.07513044635548</v>
      </c>
      <c r="IS333" s="29">
        <v>7.9599143169247446</v>
      </c>
      <c r="IT333" s="29">
        <v>13.430892130709626</v>
      </c>
      <c r="IU333" s="29">
        <v>29.988684159105262</v>
      </c>
      <c r="IV333" s="29">
        <v>10.749827058113567</v>
      </c>
      <c r="IW333" s="29">
        <v>7.7261123666946201</v>
      </c>
      <c r="IX333" s="29">
        <v>12.860573506767022</v>
      </c>
      <c r="IY333" s="29">
        <v>30.143874621105262</v>
      </c>
      <c r="IZ333" s="29">
        <v>10.612761650244526</v>
      </c>
      <c r="JA333" s="29">
        <v>7.6276007592931085</v>
      </c>
      <c r="JB333" s="29">
        <v>12.549097940869016</v>
      </c>
      <c r="JC333" s="29">
        <v>30.319944510105262</v>
      </c>
      <c r="JD333" s="29">
        <v>10.469949608484255</v>
      </c>
      <c r="JE333" s="29">
        <v>7.5249589329649211</v>
      </c>
      <c r="JF333" s="29">
        <v>12.105321452314515</v>
      </c>
      <c r="JG333" s="29">
        <v>31.573338657105264</v>
      </c>
      <c r="JH333" s="29">
        <v>10.013275172457146</v>
      </c>
      <c r="JI333" s="29">
        <v>7.1967380240453407</v>
      </c>
      <c r="JJ333" s="29">
        <v>9.9502016020196713</v>
      </c>
      <c r="JK333" s="29">
        <v>37.629750872105262</v>
      </c>
      <c r="JL333" s="29">
        <v>7.6657595457467282</v>
      </c>
      <c r="JM333" s="29">
        <v>5.5095323214338761</v>
      </c>
      <c r="JN333" s="29">
        <v>-0.41441636682436211</v>
      </c>
      <c r="JO333" s="29">
        <v>38.178437012105263</v>
      </c>
      <c r="JP333" s="29">
        <v>6.5844096266164032</v>
      </c>
      <c r="JQ333" s="29">
        <v>4.73234484318405</v>
      </c>
      <c r="JR333" s="29">
        <v>-4.519342950471831</v>
      </c>
      <c r="JS333" s="29">
        <v>38.418236602105267</v>
      </c>
      <c r="JT333" s="29">
        <v>7.7463971210100393</v>
      </c>
      <c r="JU333" s="29">
        <v>5.567488134498972</v>
      </c>
      <c r="JV333" s="29">
        <v>-6.8218131172730878</v>
      </c>
      <c r="JW333" s="29">
        <v>38.323972042105268</v>
      </c>
      <c r="JX333" s="29">
        <v>7.714882985001311</v>
      </c>
      <c r="JY333" s="29">
        <v>5.5448383044480813</v>
      </c>
      <c r="JZ333" s="29">
        <v>-6.1837572429225816</v>
      </c>
    </row>
    <row r="334" spans="1:286" ht="15" thickBot="1" x14ac:dyDescent="0.4">
      <c r="A334" s="2"/>
      <c r="B334" s="74" t="s">
        <v>791</v>
      </c>
      <c r="C334" s="74" t="s">
        <v>545</v>
      </c>
      <c r="D334" s="74" t="s">
        <v>851</v>
      </c>
      <c r="E334" s="87">
        <v>387242</v>
      </c>
      <c r="F334" s="84">
        <v>405960</v>
      </c>
      <c r="G334" s="22">
        <v>34.981471526999997</v>
      </c>
      <c r="H334" s="22">
        <v>13.921322537112006</v>
      </c>
      <c r="I334" s="22">
        <v>10.005528612997088</v>
      </c>
      <c r="J334" s="22">
        <v>23.403050264802442</v>
      </c>
      <c r="K334" s="22">
        <v>34.977127885999998</v>
      </c>
      <c r="L334" s="22">
        <v>7.9958695656433996</v>
      </c>
      <c r="M334" s="22">
        <v>5.7467888924750339</v>
      </c>
      <c r="N334" s="22">
        <v>23.268241022120446</v>
      </c>
      <c r="O334" s="22">
        <v>35.050333021</v>
      </c>
      <c r="P334" s="22">
        <v>7.8903137376655685</v>
      </c>
      <c r="Q334" s="22">
        <v>5.6709238405530424</v>
      </c>
      <c r="R334" s="22">
        <v>23.126369504241552</v>
      </c>
      <c r="S334" s="22">
        <v>35.139171111000003</v>
      </c>
      <c r="T334" s="22">
        <v>7.7101058829060731</v>
      </c>
      <c r="U334" s="22">
        <v>5.5414049071129012</v>
      </c>
      <c r="V334" s="22">
        <v>22.871514129081152</v>
      </c>
      <c r="W334" s="22">
        <v>35.225916253999998</v>
      </c>
      <c r="X334" s="22">
        <v>7.5686430413602572</v>
      </c>
      <c r="Y334" s="22">
        <v>5.4397327775440845</v>
      </c>
      <c r="Z334" s="22">
        <v>22.662139025093332</v>
      </c>
      <c r="AA334" s="22">
        <v>35.311701026000001</v>
      </c>
      <c r="AB334" s="22">
        <v>7.3488158919077611</v>
      </c>
      <c r="AC334" s="22">
        <v>5.281738676919157</v>
      </c>
      <c r="AD334" s="22">
        <v>22.399166068200167</v>
      </c>
      <c r="AE334" s="22">
        <v>35.393551995000003</v>
      </c>
      <c r="AF334" s="22">
        <v>7.2540519759400892</v>
      </c>
      <c r="AG334" s="22">
        <v>5.2136299846475334</v>
      </c>
      <c r="AH334" s="22">
        <v>22.152003063824331</v>
      </c>
      <c r="AI334" s="22">
        <v>35.482271441999998</v>
      </c>
      <c r="AJ334" s="22">
        <v>7.1532466383439344</v>
      </c>
      <c r="AK334" s="22">
        <v>5.1411792036982114</v>
      </c>
      <c r="AL334" s="22">
        <v>21.866594955722427</v>
      </c>
      <c r="AM334" s="22">
        <v>35.578802850999999</v>
      </c>
      <c r="AN334" s="22">
        <v>7.0441185508842601</v>
      </c>
      <c r="AO334" s="22">
        <v>5.062746698550181</v>
      </c>
      <c r="AP334" s="22">
        <v>21.558262379048397</v>
      </c>
      <c r="AQ334" s="22">
        <v>35.699701759999996</v>
      </c>
      <c r="AR334" s="22">
        <v>6.9375928168903105</v>
      </c>
      <c r="AS334" s="22">
        <v>4.9861845560773235</v>
      </c>
      <c r="AT334" s="22">
        <v>21.217310005016834</v>
      </c>
      <c r="AU334" s="22">
        <v>36.232455049999999</v>
      </c>
      <c r="AV334" s="22">
        <v>6.7586110052990565</v>
      </c>
      <c r="AW334" s="22">
        <v>4.8575468040025234</v>
      </c>
      <c r="AX334" s="22">
        <v>20.071407526797621</v>
      </c>
      <c r="AY334" s="22">
        <v>36.542387114999997</v>
      </c>
      <c r="AZ334" s="22">
        <v>8.594072761722936</v>
      </c>
      <c r="BA334" s="22">
        <v>6.1767293078920424</v>
      </c>
      <c r="BB334" s="22">
        <v>19.572382899743531</v>
      </c>
      <c r="BC334" s="22">
        <v>36.699264841999998</v>
      </c>
      <c r="BD334" s="22">
        <v>11.82170824326735</v>
      </c>
      <c r="BE334" s="22">
        <v>8.4964944793997166</v>
      </c>
      <c r="BF334" s="22">
        <v>19.527895555617505</v>
      </c>
      <c r="BG334" s="22">
        <v>36.785556966999998</v>
      </c>
      <c r="BH334" s="22">
        <v>12.53269716533911</v>
      </c>
      <c r="BI334" s="22">
        <v>9.0074962167956176</v>
      </c>
      <c r="BJ334" s="22">
        <v>19.706506989198935</v>
      </c>
      <c r="BK334" s="25">
        <v>34.981035867999999</v>
      </c>
      <c r="BL334" s="25">
        <v>13.92132253711201</v>
      </c>
      <c r="BM334" s="25">
        <v>10.005528612997091</v>
      </c>
      <c r="BN334" s="25">
        <v>23.403050264802442</v>
      </c>
      <c r="BO334" s="25">
        <v>34.949035709</v>
      </c>
      <c r="BP334" s="25">
        <v>8.07669535642097</v>
      </c>
      <c r="BQ334" s="25">
        <v>5.8048799797361195</v>
      </c>
      <c r="BR334" s="25">
        <v>23.367374782822836</v>
      </c>
      <c r="BS334" s="25">
        <v>34.970881007000003</v>
      </c>
      <c r="BT334" s="25">
        <v>7.9826333686575373</v>
      </c>
      <c r="BU334" s="25">
        <v>5.737275777085582</v>
      </c>
      <c r="BV334" s="25">
        <v>23.307165747814423</v>
      </c>
      <c r="BW334" s="25">
        <v>34.999602723999999</v>
      </c>
      <c r="BX334" s="25">
        <v>7.8551262896755878</v>
      </c>
      <c r="BY334" s="25">
        <v>5.6456339288551023</v>
      </c>
      <c r="BZ334" s="25">
        <v>23.174187251086259</v>
      </c>
      <c r="CA334" s="25">
        <v>35.017369410000001</v>
      </c>
      <c r="CB334" s="25">
        <v>7.7377988886656563</v>
      </c>
      <c r="CC334" s="25">
        <v>5.5613084156171215</v>
      </c>
      <c r="CD334" s="25">
        <v>23.107168333269986</v>
      </c>
      <c r="CE334" s="25">
        <v>35.028109506</v>
      </c>
      <c r="CF334" s="25">
        <v>7.5831708688375352</v>
      </c>
      <c r="CG334" s="25">
        <v>5.450174213199432</v>
      </c>
      <c r="CH334" s="25">
        <v>22.964268876734522</v>
      </c>
      <c r="CI334" s="25">
        <v>35.054252742000003</v>
      </c>
      <c r="CJ334" s="25">
        <v>7.5132796820682888</v>
      </c>
      <c r="CK334" s="25">
        <v>5.3999420411373444</v>
      </c>
      <c r="CL334" s="25">
        <v>22.799548706705075</v>
      </c>
      <c r="CM334" s="25">
        <v>35.094516749</v>
      </c>
      <c r="CN334" s="25">
        <v>7.4673660112684459</v>
      </c>
      <c r="CO334" s="25">
        <v>5.3669429819106877</v>
      </c>
      <c r="CP334" s="25">
        <v>22.581265805085337</v>
      </c>
      <c r="CQ334" s="25">
        <v>35.148124050999996</v>
      </c>
      <c r="CR334" s="25">
        <v>7.4067965882384108</v>
      </c>
      <c r="CS334" s="25">
        <v>5.323410544989974</v>
      </c>
      <c r="CT334" s="25">
        <v>22.319459971845966</v>
      </c>
      <c r="CU334" s="25">
        <v>35.212325110999998</v>
      </c>
      <c r="CV334" s="25">
        <v>7.344080684143651</v>
      </c>
      <c r="CW334" s="25">
        <v>5.2783353898646421</v>
      </c>
      <c r="CX334" s="25">
        <v>22.052260739068394</v>
      </c>
      <c r="CY334" s="25">
        <v>35.419687500000002</v>
      </c>
      <c r="CZ334" s="25">
        <v>7.3392621223854091</v>
      </c>
      <c r="DA334" s="25">
        <v>5.2748721946533346</v>
      </c>
      <c r="DB334" s="25">
        <v>21.331464677709089</v>
      </c>
      <c r="DC334" s="25">
        <v>35.535448862000003</v>
      </c>
      <c r="DD334" s="25">
        <v>8.5165815541438477</v>
      </c>
      <c r="DE334" s="25">
        <v>6.1210348512323876</v>
      </c>
      <c r="DF334" s="25">
        <v>20.867391983294866</v>
      </c>
      <c r="DG334" s="25">
        <v>35.592289317999999</v>
      </c>
      <c r="DH334" s="25">
        <v>10.449441974891405</v>
      </c>
      <c r="DI334" s="25">
        <v>7.510219692914192</v>
      </c>
      <c r="DJ334" s="25">
        <v>20.627595672165171</v>
      </c>
      <c r="DK334" s="25">
        <v>35.615354197999999</v>
      </c>
      <c r="DL334" s="25">
        <v>10.770874971109118</v>
      </c>
      <c r="DM334" s="25">
        <v>7.7412399161899677</v>
      </c>
      <c r="DN334" s="25">
        <v>20.501697019226864</v>
      </c>
      <c r="DO334" s="27">
        <v>34.981471526999997</v>
      </c>
      <c r="DP334" s="27">
        <v>13.92132253711201</v>
      </c>
      <c r="DQ334" s="27">
        <v>10.005528612997091</v>
      </c>
      <c r="DR334" s="27">
        <v>23.403050264802442</v>
      </c>
      <c r="DS334" s="27">
        <v>34.977108966000003</v>
      </c>
      <c r="DT334" s="27">
        <v>8.0632152938710924</v>
      </c>
      <c r="DU334" s="27">
        <v>5.7951915933641907</v>
      </c>
      <c r="DV334" s="27">
        <v>23.268252910300646</v>
      </c>
      <c r="DW334" s="27">
        <v>35.050291135999998</v>
      </c>
      <c r="DX334" s="27">
        <v>7.9444427030856488</v>
      </c>
      <c r="DY334" s="27">
        <v>5.7098273937793076</v>
      </c>
      <c r="DZ334" s="27">
        <v>23.126393206104279</v>
      </c>
      <c r="EA334" s="27">
        <v>35.139104344000003</v>
      </c>
      <c r="EB334" s="27">
        <v>7.773035265210285</v>
      </c>
      <c r="EC334" s="27">
        <v>5.5866334932306705</v>
      </c>
      <c r="ED334" s="27">
        <v>22.871549479255151</v>
      </c>
      <c r="EE334" s="27">
        <v>35.225828221</v>
      </c>
      <c r="EF334" s="27">
        <v>7.6254664418847327</v>
      </c>
      <c r="EG334" s="27">
        <v>5.480572874332287</v>
      </c>
      <c r="EH334" s="27">
        <v>22.662185373793804</v>
      </c>
      <c r="EI334" s="27">
        <v>35.311726552000003</v>
      </c>
      <c r="EJ334" s="27">
        <v>7.4079009355524539</v>
      </c>
      <c r="EK334" s="27">
        <v>5.3242042611487568</v>
      </c>
      <c r="EL334" s="27">
        <v>22.399152712821952</v>
      </c>
      <c r="EM334" s="27">
        <v>35.393822896000003</v>
      </c>
      <c r="EN334" s="27">
        <v>7.3107187372049474</v>
      </c>
      <c r="EO334" s="27">
        <v>5.2543575017156803</v>
      </c>
      <c r="EP334" s="27">
        <v>22.151861135863818</v>
      </c>
      <c r="EQ334" s="27">
        <v>35.482589181000002</v>
      </c>
      <c r="ER334" s="27">
        <v>7.2122377921472554</v>
      </c>
      <c r="ES334" s="27">
        <v>5.1835773074501619</v>
      </c>
      <c r="ET334" s="27">
        <v>21.866428493006392</v>
      </c>
      <c r="EU334" s="27">
        <v>35.579162912999998</v>
      </c>
      <c r="EV334" s="27">
        <v>7.1063475479727272</v>
      </c>
      <c r="EW334" s="27">
        <v>5.1074719040230763</v>
      </c>
      <c r="EX334" s="27">
        <v>21.55807343785937</v>
      </c>
      <c r="EY334" s="27">
        <v>35.692867464000003</v>
      </c>
      <c r="EZ334" s="27">
        <v>7.0036516103281965</v>
      </c>
      <c r="FA334" s="27">
        <v>5.0336623115937869</v>
      </c>
      <c r="FB334" s="27">
        <v>21.247506338747574</v>
      </c>
      <c r="FC334" s="27">
        <v>36.183316243999997</v>
      </c>
      <c r="FD334" s="27">
        <v>6.8320068036024031</v>
      </c>
      <c r="FE334" s="27">
        <v>4.9102978093786431</v>
      </c>
      <c r="FF334" s="27">
        <v>20.200607475805519</v>
      </c>
      <c r="FG334" s="27">
        <v>36.469658932999998</v>
      </c>
      <c r="FH334" s="27">
        <v>8.6499097085154855</v>
      </c>
      <c r="FI334" s="27">
        <v>6.2168604209602085</v>
      </c>
      <c r="FJ334" s="27">
        <v>19.732669430018944</v>
      </c>
      <c r="FK334" s="27">
        <v>36.614730098999999</v>
      </c>
      <c r="FL334" s="27">
        <v>11.881944321801807</v>
      </c>
      <c r="FM334" s="27">
        <v>8.5397873350680307</v>
      </c>
      <c r="FN334" s="27">
        <v>19.676611146401832</v>
      </c>
      <c r="FO334" s="27">
        <v>36.688760997999999</v>
      </c>
      <c r="FP334" s="27">
        <v>12.590303836223244</v>
      </c>
      <c r="FQ334" s="27">
        <v>9.0488992654136027</v>
      </c>
      <c r="FR334" s="27">
        <v>19.83457054306178</v>
      </c>
      <c r="FS334" s="28">
        <v>34.982669428999998</v>
      </c>
      <c r="FT334" s="28">
        <v>13.92132253711201</v>
      </c>
      <c r="FU334" s="28">
        <v>10.005528612997091</v>
      </c>
      <c r="FV334" s="28">
        <v>23.403050264802442</v>
      </c>
      <c r="FW334" s="28">
        <v>34.973277375000002</v>
      </c>
      <c r="FX334" s="28">
        <v>7.6736266287967849</v>
      </c>
      <c r="FY334" s="28">
        <v>5.5151865489218412</v>
      </c>
      <c r="FZ334" s="28">
        <v>23.275610836940533</v>
      </c>
      <c r="GA334" s="28">
        <v>35.049313642000001</v>
      </c>
      <c r="GB334" s="28">
        <v>7.322168221081923</v>
      </c>
      <c r="GC334" s="28">
        <v>5.2625864712140693</v>
      </c>
      <c r="GD334" s="28">
        <v>23.151515745025783</v>
      </c>
      <c r="GE334" s="28">
        <v>35.150703168999996</v>
      </c>
      <c r="GF334" s="28">
        <v>6.9706198696822614</v>
      </c>
      <c r="GG334" s="28">
        <v>5.0099217492090746</v>
      </c>
      <c r="GH334" s="28">
        <v>22.917622647515163</v>
      </c>
      <c r="GI334" s="28">
        <v>35.261156927999998</v>
      </c>
      <c r="GJ334" s="28">
        <v>6.6437022504268741</v>
      </c>
      <c r="GK334" s="28">
        <v>4.7749596193659691</v>
      </c>
      <c r="GL334" s="28">
        <v>22.743279421203304</v>
      </c>
      <c r="GM334" s="28">
        <v>35.376938340000002</v>
      </c>
      <c r="GN334" s="28">
        <v>6.3195279135577884</v>
      </c>
      <c r="GO334" s="28">
        <v>4.5419691405880904</v>
      </c>
      <c r="GP334" s="28">
        <v>22.528802694202803</v>
      </c>
      <c r="GQ334" s="28">
        <v>35.510944418000001</v>
      </c>
      <c r="GR334" s="28">
        <v>6.2109728047533883</v>
      </c>
      <c r="GS334" s="28">
        <v>4.4639484464813393</v>
      </c>
      <c r="GT334" s="28">
        <v>22.321298570933962</v>
      </c>
      <c r="GU334" s="28">
        <v>35.663642479000004</v>
      </c>
      <c r="GV334" s="28">
        <v>6.1010097313446581</v>
      </c>
      <c r="GW334" s="28">
        <v>4.384915820491166</v>
      </c>
      <c r="GX334" s="28">
        <v>22.084466403814432</v>
      </c>
      <c r="GY334" s="28">
        <v>35.822913589999999</v>
      </c>
      <c r="GZ334" s="28">
        <v>5.9941012838465335</v>
      </c>
      <c r="HA334" s="28">
        <v>4.308078614287373</v>
      </c>
      <c r="HB334" s="28">
        <v>21.852568615257024</v>
      </c>
      <c r="HC334" s="28">
        <v>35.711043870018621</v>
      </c>
      <c r="HD334" s="28">
        <v>5.8795510825131867</v>
      </c>
      <c r="HE334" s="28">
        <v>4.2257491291389639</v>
      </c>
      <c r="HF334" s="28">
        <v>21.631326037110011</v>
      </c>
      <c r="HG334" s="28">
        <v>33.797007238491339</v>
      </c>
      <c r="HH334" s="28">
        <v>5.5644195453386551</v>
      </c>
      <c r="HI334" s="28">
        <v>3.9992578885508667</v>
      </c>
      <c r="HJ334" s="28">
        <v>20.372048585765835</v>
      </c>
      <c r="HK334" s="28">
        <v>36.981707448999998</v>
      </c>
      <c r="HL334" s="28">
        <v>6.7733283970811078</v>
      </c>
      <c r="HM334" s="28">
        <v>4.8681244832561603</v>
      </c>
      <c r="HN334" s="28">
        <v>18.075040164467158</v>
      </c>
      <c r="HO334" s="28">
        <v>37.139545288000001</v>
      </c>
      <c r="HP334" s="28">
        <v>9.2190009678730256</v>
      </c>
      <c r="HQ334" s="28">
        <v>6.6258775142520969</v>
      </c>
      <c r="HR334" s="28">
        <v>16.381547889987193</v>
      </c>
      <c r="HS334" s="28">
        <v>37.175907668999997</v>
      </c>
      <c r="HT334" s="28">
        <v>9.5179461011566975</v>
      </c>
      <c r="HU334" s="28">
        <v>6.8407352676596638</v>
      </c>
      <c r="HV334" s="28">
        <v>15.308648605809115</v>
      </c>
      <c r="HW334" s="29">
        <v>34.982669428999998</v>
      </c>
      <c r="HX334" s="29">
        <v>13.92132253711201</v>
      </c>
      <c r="HY334" s="29">
        <v>10.005528612997091</v>
      </c>
      <c r="HZ334" s="29">
        <v>23.403050264802442</v>
      </c>
      <c r="IA334" s="29">
        <v>34.964153437999997</v>
      </c>
      <c r="IB334" s="29">
        <v>8.1178417441868334</v>
      </c>
      <c r="IC334" s="29">
        <v>5.8344526987802565</v>
      </c>
      <c r="ID334" s="29">
        <v>23.30667367221541</v>
      </c>
      <c r="IE334" s="29">
        <v>35.067901591000002</v>
      </c>
      <c r="IF334" s="29">
        <v>8.0063315536356932</v>
      </c>
      <c r="IG334" s="29">
        <v>5.7543081292376801</v>
      </c>
      <c r="IH334" s="29">
        <v>23.11893533015726</v>
      </c>
      <c r="II334" s="29">
        <v>35.169214037000003</v>
      </c>
      <c r="IJ334" s="29">
        <v>7.8548175400115809</v>
      </c>
      <c r="IK334" s="29">
        <v>5.6454120243924164</v>
      </c>
      <c r="IL334" s="29">
        <v>22.883978539215523</v>
      </c>
      <c r="IM334" s="29">
        <v>35.280187044999998</v>
      </c>
      <c r="IN334" s="29">
        <v>7.6469177020204775</v>
      </c>
      <c r="IO334" s="29">
        <v>5.4959903173590439</v>
      </c>
      <c r="IP334" s="29">
        <v>22.717802703062496</v>
      </c>
      <c r="IQ334" s="29">
        <v>35.396108320000003</v>
      </c>
      <c r="IR334" s="29">
        <v>7.4099771976907194</v>
      </c>
      <c r="IS334" s="29">
        <v>5.3256965116283448</v>
      </c>
      <c r="IT334" s="29">
        <v>22.525119997309709</v>
      </c>
      <c r="IU334" s="29">
        <v>35.525143475999997</v>
      </c>
      <c r="IV334" s="29">
        <v>7.2725664221916011</v>
      </c>
      <c r="IW334" s="29">
        <v>5.2269366817109377</v>
      </c>
      <c r="IX334" s="29">
        <v>22.353674223215268</v>
      </c>
      <c r="IY334" s="29">
        <v>35.666243686999998</v>
      </c>
      <c r="IZ334" s="29">
        <v>7.2348277982211764</v>
      </c>
      <c r="JA334" s="29">
        <v>5.1998131896041633</v>
      </c>
      <c r="JB334" s="29">
        <v>22.164986192836196</v>
      </c>
      <c r="JC334" s="29">
        <v>35.809295175000003</v>
      </c>
      <c r="JD334" s="29">
        <v>7.2759337016958394</v>
      </c>
      <c r="JE334" s="29">
        <v>5.2293568117910931</v>
      </c>
      <c r="JF334" s="29">
        <v>21.912101487312743</v>
      </c>
      <c r="JG334" s="29">
        <v>35.985707445999999</v>
      </c>
      <c r="JH334" s="29">
        <v>7.271376175357779</v>
      </c>
      <c r="JI334" s="29">
        <v>5.2260812278759596</v>
      </c>
      <c r="JJ334" s="29">
        <v>21.315070176118834</v>
      </c>
      <c r="JK334" s="29">
        <v>36.533107528999999</v>
      </c>
      <c r="JL334" s="29">
        <v>12.398725555322217</v>
      </c>
      <c r="JM334" s="29">
        <v>8.9112081828261527</v>
      </c>
      <c r="JN334" s="29">
        <v>18.598491190870398</v>
      </c>
      <c r="JO334" s="29">
        <v>36.773209569000002</v>
      </c>
      <c r="JP334" s="29">
        <v>11.665679319401676</v>
      </c>
      <c r="JQ334" s="29">
        <v>8.3843534196669669</v>
      </c>
      <c r="JR334" s="29">
        <v>16.564631732066307</v>
      </c>
      <c r="JS334" s="29">
        <v>36.793456040999999</v>
      </c>
      <c r="JT334" s="29">
        <v>11.288113355816497</v>
      </c>
      <c r="JU334" s="29">
        <v>8.1129893275072984</v>
      </c>
      <c r="JV334" s="29">
        <v>15.497212003745371</v>
      </c>
      <c r="JW334" s="29">
        <v>36.673500228999998</v>
      </c>
      <c r="JX334" s="29">
        <v>11.285587048434156</v>
      </c>
      <c r="JY334" s="29">
        <v>8.1111736206495735</v>
      </c>
      <c r="JZ334" s="29">
        <v>15.990518097172306</v>
      </c>
    </row>
    <row r="335" spans="1:286" ht="15" thickBot="1" x14ac:dyDescent="0.4">
      <c r="A335" s="2"/>
      <c r="B335" s="74" t="s">
        <v>792</v>
      </c>
      <c r="C335" s="74" t="s">
        <v>555</v>
      </c>
      <c r="D335" s="74" t="s">
        <v>849</v>
      </c>
      <c r="E335" s="87">
        <v>380714</v>
      </c>
      <c r="F335" s="84">
        <v>396551</v>
      </c>
      <c r="G335" s="22">
        <v>22.625100530263158</v>
      </c>
      <c r="H335" s="22">
        <v>8.2371759074591129</v>
      </c>
      <c r="I335" s="22">
        <v>6.008905142367631</v>
      </c>
      <c r="J335" s="22">
        <v>13.205247552731244</v>
      </c>
      <c r="K335" s="22">
        <v>22.622408278263158</v>
      </c>
      <c r="L335" s="22">
        <v>8.1494385898128723</v>
      </c>
      <c r="M335" s="22">
        <v>5.9449019906679519</v>
      </c>
      <c r="N335" s="22">
        <v>12.935253990417138</v>
      </c>
      <c r="O335" s="22">
        <v>22.732975509263156</v>
      </c>
      <c r="P335" s="22">
        <v>8.0974475945257058</v>
      </c>
      <c r="Q335" s="22">
        <v>5.9069752834508638</v>
      </c>
      <c r="R335" s="22">
        <v>12.921526277364459</v>
      </c>
      <c r="S335" s="22">
        <v>22.864363120263157</v>
      </c>
      <c r="T335" s="22">
        <v>7.9288957097013588</v>
      </c>
      <c r="U335" s="22">
        <v>5.7840190301359824</v>
      </c>
      <c r="V335" s="22">
        <v>12.664554190396531</v>
      </c>
      <c r="W335" s="22">
        <v>22.922144964263158</v>
      </c>
      <c r="X335" s="22">
        <v>7.7302201430239821</v>
      </c>
      <c r="Y335" s="22">
        <v>5.6390879703064316</v>
      </c>
      <c r="Z335" s="22">
        <v>12.498090960902676</v>
      </c>
      <c r="AA335" s="22">
        <v>22.96153566426316</v>
      </c>
      <c r="AB335" s="22">
        <v>7.522376790634711</v>
      </c>
      <c r="AC335" s="22">
        <v>5.4874691384385965</v>
      </c>
      <c r="AD335" s="22">
        <v>12.293629604038752</v>
      </c>
      <c r="AE335" s="22">
        <v>23.003019024263157</v>
      </c>
      <c r="AF335" s="22">
        <v>7.4386939396227616</v>
      </c>
      <c r="AG335" s="22">
        <v>5.4264236637003016</v>
      </c>
      <c r="AH335" s="22">
        <v>12.184129583176196</v>
      </c>
      <c r="AI335" s="22">
        <v>23.061100420263159</v>
      </c>
      <c r="AJ335" s="22">
        <v>7.4019591315966462</v>
      </c>
      <c r="AK335" s="22">
        <v>5.3996261326858042</v>
      </c>
      <c r="AL335" s="22">
        <v>12.091256765938613</v>
      </c>
      <c r="AM335" s="22">
        <v>23.122875236263155</v>
      </c>
      <c r="AN335" s="22">
        <v>7.3068634596290316</v>
      </c>
      <c r="AO335" s="22">
        <v>5.3302551639554094</v>
      </c>
      <c r="AP335" s="22">
        <v>11.90466847982843</v>
      </c>
      <c r="AQ335" s="22">
        <v>23.188623488263158</v>
      </c>
      <c r="AR335" s="22">
        <v>7.2351798193752179</v>
      </c>
      <c r="AS335" s="22">
        <v>5.2779629464061015</v>
      </c>
      <c r="AT335" s="22">
        <v>11.794116190090902</v>
      </c>
      <c r="AU335" s="22">
        <v>23.980190256263157</v>
      </c>
      <c r="AV335" s="22">
        <v>7.12880870920565</v>
      </c>
      <c r="AW335" s="22">
        <v>5.2003667024897284</v>
      </c>
      <c r="AX335" s="22">
        <v>10.798867161383729</v>
      </c>
      <c r="AY335" s="22">
        <v>25.445824326263157</v>
      </c>
      <c r="AZ335" s="22">
        <v>7.1173724326578958</v>
      </c>
      <c r="BA335" s="22">
        <v>5.1920240979697603</v>
      </c>
      <c r="BB335" s="22">
        <v>9.4493415790299551</v>
      </c>
      <c r="BC335" s="22">
        <v>26.308546164263156</v>
      </c>
      <c r="BD335" s="22">
        <v>7.5182888160117267</v>
      </c>
      <c r="BE335" s="22">
        <v>5.4844870178659777</v>
      </c>
      <c r="BF335" s="22">
        <v>8.3825708512281452</v>
      </c>
      <c r="BG335" s="22">
        <v>27.048876629263155</v>
      </c>
      <c r="BH335" s="22">
        <v>7.5526981696211442</v>
      </c>
      <c r="BI335" s="22">
        <v>5.5095881622596465</v>
      </c>
      <c r="BJ335" s="22">
        <v>7.1587412704544313</v>
      </c>
      <c r="BK335" s="25">
        <v>22.636429899263156</v>
      </c>
      <c r="BL335" s="25">
        <v>8.2371759074591129</v>
      </c>
      <c r="BM335" s="25">
        <v>6.008905142367631</v>
      </c>
      <c r="BN335" s="25">
        <v>13.205247552731244</v>
      </c>
      <c r="BO335" s="25">
        <v>22.541813534263156</v>
      </c>
      <c r="BP335" s="25">
        <v>8.2303227046490992</v>
      </c>
      <c r="BQ335" s="25">
        <v>6.0039058263314775</v>
      </c>
      <c r="BR335" s="25">
        <v>13.270715085802831</v>
      </c>
      <c r="BS335" s="25">
        <v>22.530169043263157</v>
      </c>
      <c r="BT335" s="25">
        <v>8.2407214764434649</v>
      </c>
      <c r="BU335" s="25">
        <v>6.0114915855785132</v>
      </c>
      <c r="BV335" s="25">
        <v>13.563285025770552</v>
      </c>
      <c r="BW335" s="25">
        <v>22.538440960263159</v>
      </c>
      <c r="BX335" s="25">
        <v>8.1556646840126881</v>
      </c>
      <c r="BY335" s="25">
        <v>5.9494438397038891</v>
      </c>
      <c r="BZ335" s="25">
        <v>13.620730271643451</v>
      </c>
      <c r="CA335" s="25">
        <v>22.476136843263156</v>
      </c>
      <c r="CB335" s="25">
        <v>8.0615227899594313</v>
      </c>
      <c r="CC335" s="25">
        <v>5.8807686386830422</v>
      </c>
      <c r="CD335" s="25">
        <v>13.778879488192057</v>
      </c>
      <c r="CE335" s="25">
        <v>22.408643961263159</v>
      </c>
      <c r="CF335" s="25">
        <v>7.9203635680702433</v>
      </c>
      <c r="CG335" s="25">
        <v>5.7777949516048697</v>
      </c>
      <c r="CH335" s="25">
        <v>13.881144572250056</v>
      </c>
      <c r="CI335" s="25">
        <v>22.378417056263157</v>
      </c>
      <c r="CJ335" s="25">
        <v>7.8873542538019654</v>
      </c>
      <c r="CK335" s="25">
        <v>5.7537151164185074</v>
      </c>
      <c r="CL335" s="25">
        <v>13.991950529149596</v>
      </c>
      <c r="CM335" s="25">
        <v>22.378634367263157</v>
      </c>
      <c r="CN335" s="25">
        <v>7.9017308993056083</v>
      </c>
      <c r="CO335" s="25">
        <v>5.7642026791544945</v>
      </c>
      <c r="CP335" s="25">
        <v>14.060242554924725</v>
      </c>
      <c r="CQ335" s="25">
        <v>22.407094009263158</v>
      </c>
      <c r="CR335" s="25">
        <v>7.8860104228353105</v>
      </c>
      <c r="CS335" s="25">
        <v>5.7527348104378264</v>
      </c>
      <c r="CT335" s="25">
        <v>13.98384021214394</v>
      </c>
      <c r="CU335" s="25">
        <v>22.459764775263157</v>
      </c>
      <c r="CV335" s="25">
        <v>7.8663992038405857</v>
      </c>
      <c r="CW335" s="25">
        <v>5.7384286992184714</v>
      </c>
      <c r="CX335" s="25">
        <v>13.929175498459173</v>
      </c>
      <c r="CY335" s="25">
        <v>22.883346610263157</v>
      </c>
      <c r="CZ335" s="25">
        <v>7.7839898589501049</v>
      </c>
      <c r="DA335" s="25">
        <v>5.6783122294653925</v>
      </c>
      <c r="DB335" s="25">
        <v>13.528736156860059</v>
      </c>
      <c r="DC335" s="25">
        <v>23.542536262263155</v>
      </c>
      <c r="DD335" s="25">
        <v>7.7995126146547431</v>
      </c>
      <c r="DE335" s="25">
        <v>5.6896358636362807</v>
      </c>
      <c r="DF335" s="25">
        <v>13.02887550530048</v>
      </c>
      <c r="DG335" s="25">
        <v>24.417086832263159</v>
      </c>
      <c r="DH335" s="25">
        <v>8.0883256829053831</v>
      </c>
      <c r="DI335" s="25">
        <v>5.900320975923699</v>
      </c>
      <c r="DJ335" s="25">
        <v>12.387119648638292</v>
      </c>
      <c r="DK335" s="25">
        <v>24.991621938263158</v>
      </c>
      <c r="DL335" s="25">
        <v>8.1220890170427396</v>
      </c>
      <c r="DM335" s="25">
        <v>5.9249508581067083</v>
      </c>
      <c r="DN335" s="25">
        <v>11.793963186283962</v>
      </c>
      <c r="DO335" s="27">
        <v>22.625100530263158</v>
      </c>
      <c r="DP335" s="27">
        <v>8.2371759074591129</v>
      </c>
      <c r="DQ335" s="27">
        <v>6.008905142367631</v>
      </c>
      <c r="DR335" s="27">
        <v>13.205247552731244</v>
      </c>
      <c r="DS335" s="27">
        <v>22.621414544263157</v>
      </c>
      <c r="DT335" s="27">
        <v>8.1503462202145851</v>
      </c>
      <c r="DU335" s="27">
        <v>5.9455640944095132</v>
      </c>
      <c r="DV335" s="27">
        <v>12.936259966079877</v>
      </c>
      <c r="DW335" s="27">
        <v>22.730988116263156</v>
      </c>
      <c r="DX335" s="27">
        <v>8.0987946540670617</v>
      </c>
      <c r="DY335" s="27">
        <v>5.9079579446318382</v>
      </c>
      <c r="DZ335" s="27">
        <v>12.923512938825024</v>
      </c>
      <c r="EA335" s="27">
        <v>22.860626026263159</v>
      </c>
      <c r="EB335" s="27">
        <v>7.9323035042409078</v>
      </c>
      <c r="EC335" s="27">
        <v>5.7865049688075469</v>
      </c>
      <c r="ED335" s="27">
        <v>12.667508303944675</v>
      </c>
      <c r="EE335" s="27">
        <v>22.917216829263158</v>
      </c>
      <c r="EF335" s="27">
        <v>7.7279370504688885</v>
      </c>
      <c r="EG335" s="27">
        <v>5.6374224860738584</v>
      </c>
      <c r="EH335" s="27">
        <v>12.501985703262495</v>
      </c>
      <c r="EI335" s="27">
        <v>22.963009195263158</v>
      </c>
      <c r="EJ335" s="27">
        <v>7.5003165943892691</v>
      </c>
      <c r="EK335" s="27">
        <v>5.4713765324107433</v>
      </c>
      <c r="EL335" s="27">
        <v>12.292459687991256</v>
      </c>
      <c r="EM335" s="27">
        <v>23.018649988263157</v>
      </c>
      <c r="EN335" s="27">
        <v>7.447427897975027</v>
      </c>
      <c r="EO335" s="27">
        <v>5.4327949647197</v>
      </c>
      <c r="EP335" s="27">
        <v>12.171737656309881</v>
      </c>
      <c r="EQ335" s="27">
        <v>23.079433971263157</v>
      </c>
      <c r="ER335" s="27">
        <v>7.4030546101014263</v>
      </c>
      <c r="ES335" s="27">
        <v>5.4004252690032359</v>
      </c>
      <c r="ET335" s="27">
        <v>12.076771176387759</v>
      </c>
      <c r="EU335" s="27">
        <v>23.143650834263156</v>
      </c>
      <c r="EV335" s="27">
        <v>7.3171498550714764</v>
      </c>
      <c r="EW335" s="27">
        <v>5.3377589462182797</v>
      </c>
      <c r="EX335" s="27">
        <v>11.888204722693832</v>
      </c>
      <c r="EY335" s="27">
        <v>23.208302710263158</v>
      </c>
      <c r="EZ335" s="27">
        <v>7.2082424380096128</v>
      </c>
      <c r="FA335" s="27">
        <v>5.2583125017357224</v>
      </c>
      <c r="FB335" s="27">
        <v>11.786279451618952</v>
      </c>
      <c r="FC335" s="27">
        <v>23.800669920263157</v>
      </c>
      <c r="FD335" s="27">
        <v>7.1596801455410493</v>
      </c>
      <c r="FE335" s="27">
        <v>5.222886985488671</v>
      </c>
      <c r="FF335" s="27">
        <v>10.983345555470333</v>
      </c>
      <c r="FG335" s="27">
        <v>24.574625642263157</v>
      </c>
      <c r="FH335" s="27">
        <v>7.2558999054856654</v>
      </c>
      <c r="FI335" s="27">
        <v>5.2930779607481675</v>
      </c>
      <c r="FJ335" s="27">
        <v>10.230282181980957</v>
      </c>
      <c r="FK335" s="27">
        <v>25.51591139526316</v>
      </c>
      <c r="FL335" s="27">
        <v>7.7130107892960842</v>
      </c>
      <c r="FM335" s="27">
        <v>5.6265339863592461</v>
      </c>
      <c r="FN335" s="27">
        <v>9.4550573606356743</v>
      </c>
      <c r="FO335" s="27">
        <v>25.942665005263159</v>
      </c>
      <c r="FP335" s="27">
        <v>7.8526453928629678</v>
      </c>
      <c r="FQ335" s="27">
        <v>5.7283954855978028</v>
      </c>
      <c r="FR335" s="27">
        <v>8.8049279523940029</v>
      </c>
      <c r="FS335" s="28">
        <v>22.624647439263157</v>
      </c>
      <c r="FT335" s="28">
        <v>8.2371759074591129</v>
      </c>
      <c r="FU335" s="28">
        <v>6.008905142367631</v>
      </c>
      <c r="FV335" s="28">
        <v>13.205247552731244</v>
      </c>
      <c r="FW335" s="28">
        <v>22.624859842263156</v>
      </c>
      <c r="FX335" s="28">
        <v>8.1344907537197315</v>
      </c>
      <c r="FY335" s="28">
        <v>5.933997752349331</v>
      </c>
      <c r="FZ335" s="28">
        <v>12.957123418241983</v>
      </c>
      <c r="GA335" s="28">
        <v>22.728716532263157</v>
      </c>
      <c r="GB335" s="28">
        <v>8.0827873595974271</v>
      </c>
      <c r="GC335" s="28">
        <v>5.8962808461778806</v>
      </c>
      <c r="GD335" s="28">
        <v>12.975298729061345</v>
      </c>
      <c r="GE335" s="28">
        <v>22.820077954263159</v>
      </c>
      <c r="GF335" s="28">
        <v>7.8261535114090837</v>
      </c>
      <c r="GG335" s="28">
        <v>5.7090700269105499</v>
      </c>
      <c r="GH335" s="28">
        <v>12.748527289822229</v>
      </c>
      <c r="GI335" s="28">
        <v>22.874077601263156</v>
      </c>
      <c r="GJ335" s="28">
        <v>7.4386014185529383</v>
      </c>
      <c r="GK335" s="28">
        <v>5.426356170867991</v>
      </c>
      <c r="GL335" s="28">
        <v>12.609099710877015</v>
      </c>
      <c r="GM335" s="28">
        <v>22.952059297263158</v>
      </c>
      <c r="GN335" s="28">
        <v>7.1613253871602431</v>
      </c>
      <c r="GO335" s="28">
        <v>5.2240871663439883</v>
      </c>
      <c r="GP335" s="28">
        <v>12.40480242955187</v>
      </c>
      <c r="GQ335" s="28">
        <v>23.064283217263156</v>
      </c>
      <c r="GR335" s="28">
        <v>7.051709105815875</v>
      </c>
      <c r="GS335" s="28">
        <v>5.1441236152365111</v>
      </c>
      <c r="GT335" s="28">
        <v>12.269559411877061</v>
      </c>
      <c r="GU335" s="28">
        <v>23.210271193263157</v>
      </c>
      <c r="GV335" s="28">
        <v>6.96554938224625</v>
      </c>
      <c r="GW335" s="28">
        <v>5.0812712964516624</v>
      </c>
      <c r="GX335" s="28">
        <v>12.13971262945666</v>
      </c>
      <c r="GY335" s="28">
        <v>23.386019520263158</v>
      </c>
      <c r="GZ335" s="28">
        <v>6.8515998575157271</v>
      </c>
      <c r="HA335" s="28">
        <v>4.9981467046235881</v>
      </c>
      <c r="HB335" s="28">
        <v>11.897896727076159</v>
      </c>
      <c r="HC335" s="28">
        <v>23.589633213263156</v>
      </c>
      <c r="HD335" s="28">
        <v>6.7440282072695021</v>
      </c>
      <c r="HE335" s="28">
        <v>4.9196746834358187</v>
      </c>
      <c r="HF335" s="28">
        <v>11.728163782631871</v>
      </c>
      <c r="HG335" s="28">
        <v>25.267858060263158</v>
      </c>
      <c r="HH335" s="28">
        <v>6.1376387325251134</v>
      </c>
      <c r="HI335" s="28">
        <v>4.4773220040703574</v>
      </c>
      <c r="HJ335" s="28">
        <v>9.726104638639157</v>
      </c>
      <c r="HK335" s="28">
        <v>27.294879135263159</v>
      </c>
      <c r="HL335" s="28">
        <v>5.4195196182424716</v>
      </c>
      <c r="HM335" s="28">
        <v>3.9534641082182196</v>
      </c>
      <c r="HN335" s="28">
        <v>6.7783809758612392</v>
      </c>
      <c r="HO335" s="28">
        <v>28.71694659526316</v>
      </c>
      <c r="HP335" s="28">
        <v>5.0866021301417925</v>
      </c>
      <c r="HQ335" s="28">
        <v>3.7106054356942089</v>
      </c>
      <c r="HR335" s="28">
        <v>4.708963606532599</v>
      </c>
      <c r="HS335" s="28">
        <v>29.107733935263155</v>
      </c>
      <c r="HT335" s="28">
        <v>4.8113947843307461</v>
      </c>
      <c r="HU335" s="28">
        <v>3.509845508500733</v>
      </c>
      <c r="HV335" s="28">
        <v>3.7115991458925066</v>
      </c>
      <c r="HW335" s="29">
        <v>22.624647439263157</v>
      </c>
      <c r="HX335" s="29">
        <v>8.2371759074591075</v>
      </c>
      <c r="HY335" s="29">
        <v>6.0089051423676265</v>
      </c>
      <c r="HZ335" s="29">
        <v>13.205247552731244</v>
      </c>
      <c r="IA335" s="29">
        <v>22.639948318263158</v>
      </c>
      <c r="IB335" s="29">
        <v>8.1524134013302199</v>
      </c>
      <c r="IC335" s="29">
        <v>5.947072074253029</v>
      </c>
      <c r="ID335" s="29">
        <v>12.943852471264011</v>
      </c>
      <c r="IE335" s="29">
        <v>22.782531412263157</v>
      </c>
      <c r="IF335" s="29">
        <v>8.0346044763132181</v>
      </c>
      <c r="IG335" s="29">
        <v>5.8611321036484885</v>
      </c>
      <c r="IH335" s="29">
        <v>12.910087281749099</v>
      </c>
      <c r="II335" s="29">
        <v>22.889810946263157</v>
      </c>
      <c r="IJ335" s="29">
        <v>7.7062113438029849</v>
      </c>
      <c r="IK335" s="29">
        <v>5.6215738855373436</v>
      </c>
      <c r="IL335" s="29">
        <v>12.656394300881125</v>
      </c>
      <c r="IM335" s="29">
        <v>22.970561251263156</v>
      </c>
      <c r="IN335" s="29">
        <v>7.6527023517751438</v>
      </c>
      <c r="IO335" s="29">
        <v>5.5825398208322499</v>
      </c>
      <c r="IP335" s="29">
        <v>12.493828738716825</v>
      </c>
      <c r="IQ335" s="29">
        <v>23.109657469263158</v>
      </c>
      <c r="IR335" s="29">
        <v>7.5702789999291893</v>
      </c>
      <c r="IS335" s="29">
        <v>5.5224131332001649</v>
      </c>
      <c r="IT335" s="29">
        <v>12.241172915685629</v>
      </c>
      <c r="IU335" s="29">
        <v>23.318856746263158</v>
      </c>
      <c r="IV335" s="29">
        <v>7.4656470872910621</v>
      </c>
      <c r="IW335" s="29">
        <v>5.4460856096689909</v>
      </c>
      <c r="IX335" s="29">
        <v>12.026962385680317</v>
      </c>
      <c r="IY335" s="29">
        <v>23.591829356263158</v>
      </c>
      <c r="IZ335" s="29">
        <v>7.4006366948348798</v>
      </c>
      <c r="JA335" s="29">
        <v>5.3986614334797283</v>
      </c>
      <c r="JB335" s="29">
        <v>11.797147981933866</v>
      </c>
      <c r="JC335" s="29">
        <v>23.922264206263158</v>
      </c>
      <c r="JD335" s="29">
        <v>7.3075698558792253</v>
      </c>
      <c r="JE335" s="29">
        <v>5.3307704701851204</v>
      </c>
      <c r="JF335" s="29">
        <v>11.431370372764981</v>
      </c>
      <c r="JG335" s="29">
        <v>24.303002169263159</v>
      </c>
      <c r="JH335" s="29">
        <v>7.1908199176149639</v>
      </c>
      <c r="JI335" s="29">
        <v>5.2456030156729563</v>
      </c>
      <c r="JJ335" s="29">
        <v>10.922069165463341</v>
      </c>
      <c r="JK335" s="29">
        <v>26.533583274263158</v>
      </c>
      <c r="JL335" s="29">
        <v>7.2522914176316569</v>
      </c>
      <c r="JM335" s="29">
        <v>5.2904456190978593</v>
      </c>
      <c r="JN335" s="29">
        <v>7.8054381534962829</v>
      </c>
      <c r="JO335" s="29">
        <v>28.442801345263156</v>
      </c>
      <c r="JP335" s="29">
        <v>6.5297273298816414</v>
      </c>
      <c r="JQ335" s="29">
        <v>4.7633451769864381</v>
      </c>
      <c r="JR335" s="29">
        <v>5.0314531125713344</v>
      </c>
      <c r="JS335" s="29">
        <v>29.12207951526316</v>
      </c>
      <c r="JT335" s="29">
        <v>6.3888050136192049</v>
      </c>
      <c r="JU335" s="29">
        <v>4.6605443092646617</v>
      </c>
      <c r="JV335" s="29">
        <v>3.6669457349752008</v>
      </c>
      <c r="JW335" s="29">
        <v>28.967749555263158</v>
      </c>
      <c r="JX335" s="29">
        <v>6.4015966352494544</v>
      </c>
      <c r="JY335" s="29">
        <v>4.6698756191525108</v>
      </c>
      <c r="JZ335" s="29">
        <v>3.8247022169207767</v>
      </c>
    </row>
    <row r="336" spans="1:286" ht="15" thickBot="1" x14ac:dyDescent="0.4">
      <c r="A336" s="2"/>
      <c r="B336" s="74" t="s">
        <v>793</v>
      </c>
      <c r="C336" s="74" t="s">
        <v>487</v>
      </c>
      <c r="D336" s="74" t="s">
        <v>856</v>
      </c>
      <c r="E336" s="87">
        <v>378738</v>
      </c>
      <c r="F336" s="84">
        <v>397694</v>
      </c>
      <c r="G336" s="22">
        <v>2.6914375645502386</v>
      </c>
      <c r="H336" s="22">
        <v>0.43657758276824887</v>
      </c>
      <c r="I336" s="22">
        <v>0.31847726837580376</v>
      </c>
      <c r="J336" s="22">
        <v>2.6914375645502386</v>
      </c>
      <c r="K336" s="22">
        <v>2.6914375645502386</v>
      </c>
      <c r="L336" s="22">
        <v>0.43657758276824887</v>
      </c>
      <c r="M336" s="22">
        <v>0.31847726837580376</v>
      </c>
      <c r="N336" s="22">
        <v>2.6914375645502386</v>
      </c>
      <c r="O336" s="22">
        <v>2.6914375645502386</v>
      </c>
      <c r="P336" s="22">
        <v>0.43657758276824887</v>
      </c>
      <c r="Q336" s="22">
        <v>0.31847726837580376</v>
      </c>
      <c r="R336" s="22">
        <v>2.6914375645502386</v>
      </c>
      <c r="S336" s="22">
        <v>2.6914375645502386</v>
      </c>
      <c r="T336" s="22">
        <v>0.43657758276824887</v>
      </c>
      <c r="U336" s="22">
        <v>0.31847726837580376</v>
      </c>
      <c r="V336" s="22">
        <v>2.6914375645502386</v>
      </c>
      <c r="W336" s="22">
        <v>2.6914375645502386</v>
      </c>
      <c r="X336" s="22">
        <v>0.43657758276824887</v>
      </c>
      <c r="Y336" s="22">
        <v>0.31847726837580376</v>
      </c>
      <c r="Z336" s="22">
        <v>2.6914375645502386</v>
      </c>
      <c r="AA336" s="22">
        <v>2.6914375645502386</v>
      </c>
      <c r="AB336" s="22">
        <v>0.43657758276824887</v>
      </c>
      <c r="AC336" s="22">
        <v>0.31847726837580376</v>
      </c>
      <c r="AD336" s="22">
        <v>2.6914375645502386</v>
      </c>
      <c r="AE336" s="22">
        <v>2.6914375645502386</v>
      </c>
      <c r="AF336" s="22">
        <v>0.43657758276824887</v>
      </c>
      <c r="AG336" s="22">
        <v>0.31847726837580376</v>
      </c>
      <c r="AH336" s="22">
        <v>2.6914375645502386</v>
      </c>
      <c r="AI336" s="22">
        <v>2.6914375645502386</v>
      </c>
      <c r="AJ336" s="22">
        <v>0.43657758276824887</v>
      </c>
      <c r="AK336" s="22">
        <v>0.31847726837580376</v>
      </c>
      <c r="AL336" s="22">
        <v>2.6914375645502386</v>
      </c>
      <c r="AM336" s="22">
        <v>2.6914375645502386</v>
      </c>
      <c r="AN336" s="22">
        <v>0.43657758276824887</v>
      </c>
      <c r="AO336" s="22">
        <v>0.31847726837580376</v>
      </c>
      <c r="AP336" s="22">
        <v>2.6914375645502386</v>
      </c>
      <c r="AQ336" s="22">
        <v>2.6914375645502386</v>
      </c>
      <c r="AR336" s="22">
        <v>0.43657758276824887</v>
      </c>
      <c r="AS336" s="22">
        <v>0.31847726837580376</v>
      </c>
      <c r="AT336" s="22">
        <v>2.6914375645502386</v>
      </c>
      <c r="AU336" s="22">
        <v>2.6914375645502386</v>
      </c>
      <c r="AV336" s="22">
        <v>0.43657758276824887</v>
      </c>
      <c r="AW336" s="22">
        <v>0.31847726837580376</v>
      </c>
      <c r="AX336" s="22">
        <v>2.5445570731215739</v>
      </c>
      <c r="AY336" s="22">
        <v>2.6914375645502386</v>
      </c>
      <c r="AZ336" s="22">
        <v>0.43657758276824887</v>
      </c>
      <c r="BA336" s="22">
        <v>0.31847726837580376</v>
      </c>
      <c r="BB336" s="22">
        <v>2.3919721158733331</v>
      </c>
      <c r="BC336" s="22">
        <v>8.9668498738362938</v>
      </c>
      <c r="BD336" s="22">
        <v>1.4545110369741794</v>
      </c>
      <c r="BE336" s="22">
        <v>1.0610455510352963</v>
      </c>
      <c r="BF336" s="22">
        <v>2.2786109162687929</v>
      </c>
      <c r="BG336" s="22">
        <v>31.05620863</v>
      </c>
      <c r="BH336" s="22">
        <v>8.2546241706170722</v>
      </c>
      <c r="BI336" s="22">
        <v>6.0216334074178288</v>
      </c>
      <c r="BJ336" s="22">
        <v>2.7112555107655076</v>
      </c>
      <c r="BK336" s="25">
        <v>2.6914375645502386</v>
      </c>
      <c r="BL336" s="25">
        <v>0.43657758276824887</v>
      </c>
      <c r="BM336" s="25">
        <v>0.31847726837580376</v>
      </c>
      <c r="BN336" s="25">
        <v>2.6914375645502386</v>
      </c>
      <c r="BO336" s="25">
        <v>2.6914375645502386</v>
      </c>
      <c r="BP336" s="25">
        <v>0.43657758276824887</v>
      </c>
      <c r="BQ336" s="25">
        <v>0.31847726837580376</v>
      </c>
      <c r="BR336" s="25">
        <v>2.6914375645502386</v>
      </c>
      <c r="BS336" s="25">
        <v>2.6914375645502386</v>
      </c>
      <c r="BT336" s="25">
        <v>0.43657758276824887</v>
      </c>
      <c r="BU336" s="25">
        <v>0.31847726837580376</v>
      </c>
      <c r="BV336" s="25">
        <v>2.6914375645502386</v>
      </c>
      <c r="BW336" s="25">
        <v>2.6914375645502386</v>
      </c>
      <c r="BX336" s="25">
        <v>0.43657758276824887</v>
      </c>
      <c r="BY336" s="25">
        <v>0.31847726837580376</v>
      </c>
      <c r="BZ336" s="25">
        <v>2.6914375645502386</v>
      </c>
      <c r="CA336" s="25">
        <v>2.6914375645502386</v>
      </c>
      <c r="CB336" s="25">
        <v>0.43657758276824887</v>
      </c>
      <c r="CC336" s="25">
        <v>0.31847726837580376</v>
      </c>
      <c r="CD336" s="25">
        <v>2.6914375645502386</v>
      </c>
      <c r="CE336" s="25">
        <v>2.6914375645502386</v>
      </c>
      <c r="CF336" s="25">
        <v>0.43657758276824887</v>
      </c>
      <c r="CG336" s="25">
        <v>0.31847726837580376</v>
      </c>
      <c r="CH336" s="25">
        <v>2.6914375645502386</v>
      </c>
      <c r="CI336" s="25">
        <v>2.6914375645502386</v>
      </c>
      <c r="CJ336" s="25">
        <v>0.43657758276824887</v>
      </c>
      <c r="CK336" s="25">
        <v>0.31847726837580376</v>
      </c>
      <c r="CL336" s="25">
        <v>2.6914375645502386</v>
      </c>
      <c r="CM336" s="25">
        <v>2.6914375645502386</v>
      </c>
      <c r="CN336" s="25">
        <v>0.43657758276824887</v>
      </c>
      <c r="CO336" s="25">
        <v>0.31847726837580376</v>
      </c>
      <c r="CP336" s="25">
        <v>2.6914375645502386</v>
      </c>
      <c r="CQ336" s="25">
        <v>2.6914375645502386</v>
      </c>
      <c r="CR336" s="25">
        <v>0.43657758276824887</v>
      </c>
      <c r="CS336" s="25">
        <v>0.31847726837580376</v>
      </c>
      <c r="CT336" s="25">
        <v>2.6914375645502386</v>
      </c>
      <c r="CU336" s="25">
        <v>2.6914375645502386</v>
      </c>
      <c r="CV336" s="25">
        <v>0.43657758276824887</v>
      </c>
      <c r="CW336" s="25">
        <v>0.31847726837580376</v>
      </c>
      <c r="CX336" s="25">
        <v>2.6914375645502386</v>
      </c>
      <c r="CY336" s="25">
        <v>2.6914375645502386</v>
      </c>
      <c r="CZ336" s="25">
        <v>0.43657758276824887</v>
      </c>
      <c r="DA336" s="25">
        <v>0.31847726837580376</v>
      </c>
      <c r="DB336" s="25">
        <v>2.6914375645502386</v>
      </c>
      <c r="DC336" s="25">
        <v>2.6914375645502386</v>
      </c>
      <c r="DD336" s="25">
        <v>0.43657758276824887</v>
      </c>
      <c r="DE336" s="25">
        <v>0.31847726837580376</v>
      </c>
      <c r="DF336" s="25">
        <v>2.6914375645502386</v>
      </c>
      <c r="DG336" s="25">
        <v>6.9546984420148323</v>
      </c>
      <c r="DH336" s="25">
        <v>1.1281203304466501</v>
      </c>
      <c r="DI336" s="25">
        <v>0.8229480747997483</v>
      </c>
      <c r="DJ336" s="25">
        <v>6.9546984420148323</v>
      </c>
      <c r="DK336" s="25">
        <v>22.737791618999999</v>
      </c>
      <c r="DL336" s="25">
        <v>6.946036582811292</v>
      </c>
      <c r="DM336" s="25">
        <v>5.0670369809309106</v>
      </c>
      <c r="DN336" s="25">
        <v>12.673759578018393</v>
      </c>
      <c r="DO336" s="27">
        <v>2.6914375645502386</v>
      </c>
      <c r="DP336" s="27">
        <v>0.43657758276824887</v>
      </c>
      <c r="DQ336" s="27">
        <v>0.31847726837580376</v>
      </c>
      <c r="DR336" s="27">
        <v>2.6914375645502386</v>
      </c>
      <c r="DS336" s="27">
        <v>2.6914375645502386</v>
      </c>
      <c r="DT336" s="27">
        <v>0.43657758276824887</v>
      </c>
      <c r="DU336" s="27">
        <v>0.31847726837580376</v>
      </c>
      <c r="DV336" s="27">
        <v>2.6914375645502386</v>
      </c>
      <c r="DW336" s="27">
        <v>2.6914375645502386</v>
      </c>
      <c r="DX336" s="27">
        <v>0.43657758276824887</v>
      </c>
      <c r="DY336" s="27">
        <v>0.31847726837580376</v>
      </c>
      <c r="DZ336" s="27">
        <v>2.6914375645502386</v>
      </c>
      <c r="EA336" s="27">
        <v>2.6914375645502386</v>
      </c>
      <c r="EB336" s="27">
        <v>0.43657758276824887</v>
      </c>
      <c r="EC336" s="27">
        <v>0.31847726837580376</v>
      </c>
      <c r="ED336" s="27">
        <v>2.6914375645502386</v>
      </c>
      <c r="EE336" s="27">
        <v>2.6914375645502386</v>
      </c>
      <c r="EF336" s="27">
        <v>0.43657758276824887</v>
      </c>
      <c r="EG336" s="27">
        <v>0.31847726837580376</v>
      </c>
      <c r="EH336" s="27">
        <v>2.6914375645502386</v>
      </c>
      <c r="EI336" s="27">
        <v>2.6914375645502386</v>
      </c>
      <c r="EJ336" s="27">
        <v>0.43657758276824887</v>
      </c>
      <c r="EK336" s="27">
        <v>0.31847726837580376</v>
      </c>
      <c r="EL336" s="27">
        <v>2.6914375645502386</v>
      </c>
      <c r="EM336" s="27">
        <v>2.6914375645502386</v>
      </c>
      <c r="EN336" s="27">
        <v>0.43657758276824887</v>
      </c>
      <c r="EO336" s="27">
        <v>0.31847726837580376</v>
      </c>
      <c r="EP336" s="27">
        <v>2.6914375645502386</v>
      </c>
      <c r="EQ336" s="27">
        <v>2.6914375645502386</v>
      </c>
      <c r="ER336" s="27">
        <v>0.43657758276824887</v>
      </c>
      <c r="ES336" s="27">
        <v>0.31847726837580376</v>
      </c>
      <c r="ET336" s="27">
        <v>2.6914375645502386</v>
      </c>
      <c r="EU336" s="27">
        <v>2.6914375645502386</v>
      </c>
      <c r="EV336" s="27">
        <v>0.43657758276824887</v>
      </c>
      <c r="EW336" s="27">
        <v>0.31847726837580376</v>
      </c>
      <c r="EX336" s="27">
        <v>2.6914375645502386</v>
      </c>
      <c r="EY336" s="27">
        <v>2.6914375645502386</v>
      </c>
      <c r="EZ336" s="27">
        <v>0.43657758276824887</v>
      </c>
      <c r="FA336" s="27">
        <v>0.31847726837580376</v>
      </c>
      <c r="FB336" s="27">
        <v>2.6914375645502386</v>
      </c>
      <c r="FC336" s="27">
        <v>2.6914375645502386</v>
      </c>
      <c r="FD336" s="27">
        <v>0.43657758276824887</v>
      </c>
      <c r="FE336" s="27">
        <v>0.31847726837580376</v>
      </c>
      <c r="FF336" s="27">
        <v>2.6304156311292957</v>
      </c>
      <c r="FG336" s="27">
        <v>2.6914375645502386</v>
      </c>
      <c r="FH336" s="27">
        <v>0.43657758276824887</v>
      </c>
      <c r="FI336" s="27">
        <v>0.31847726837580376</v>
      </c>
      <c r="FJ336" s="27">
        <v>2.6914375645502386</v>
      </c>
      <c r="FK336" s="27">
        <v>9.5542006014319121</v>
      </c>
      <c r="FL336" s="27">
        <v>1.5497850883838458</v>
      </c>
      <c r="FM336" s="27">
        <v>1.1305466450851789</v>
      </c>
      <c r="FN336" s="27">
        <v>2.8511077086608836</v>
      </c>
      <c r="FO336" s="27">
        <v>30.303560588</v>
      </c>
      <c r="FP336" s="27">
        <v>8.3906355259369896</v>
      </c>
      <c r="FQ336" s="27">
        <v>6.1208517975049173</v>
      </c>
      <c r="FR336" s="27">
        <v>3.5334617276675395</v>
      </c>
      <c r="FS336" s="28">
        <v>2.6914375645502386</v>
      </c>
      <c r="FT336" s="28">
        <v>0.43657758276824887</v>
      </c>
      <c r="FU336" s="28">
        <v>0.31847726837580376</v>
      </c>
      <c r="FV336" s="28">
        <v>2.6914375645502386</v>
      </c>
      <c r="FW336" s="28">
        <v>2.6914375645502386</v>
      </c>
      <c r="FX336" s="28">
        <v>0.43657758276824887</v>
      </c>
      <c r="FY336" s="28">
        <v>0.31847726837580376</v>
      </c>
      <c r="FZ336" s="28">
        <v>2.6914375645502386</v>
      </c>
      <c r="GA336" s="28">
        <v>2.6914375645502386</v>
      </c>
      <c r="GB336" s="28">
        <v>0.43657758276824887</v>
      </c>
      <c r="GC336" s="28">
        <v>0.31847726837580376</v>
      </c>
      <c r="GD336" s="28">
        <v>2.6914375645502386</v>
      </c>
      <c r="GE336" s="28">
        <v>2.6914375645502386</v>
      </c>
      <c r="GF336" s="28">
        <v>0.43657758276824887</v>
      </c>
      <c r="GG336" s="28">
        <v>0.31847726837580376</v>
      </c>
      <c r="GH336" s="28">
        <v>2.6914375645502386</v>
      </c>
      <c r="GI336" s="28">
        <v>2.6914375645502386</v>
      </c>
      <c r="GJ336" s="28">
        <v>0.43657758276824887</v>
      </c>
      <c r="GK336" s="28">
        <v>0.31847726837580376</v>
      </c>
      <c r="GL336" s="28">
        <v>2.6914375645502386</v>
      </c>
      <c r="GM336" s="28">
        <v>2.6914375645502386</v>
      </c>
      <c r="GN336" s="28">
        <v>0.43657758276824887</v>
      </c>
      <c r="GO336" s="28">
        <v>0.31847726837580376</v>
      </c>
      <c r="GP336" s="28">
        <v>2.6914375645502386</v>
      </c>
      <c r="GQ336" s="28">
        <v>2.6914375645502386</v>
      </c>
      <c r="GR336" s="28">
        <v>0.43657758276824887</v>
      </c>
      <c r="GS336" s="28">
        <v>0.31847726837580376</v>
      </c>
      <c r="GT336" s="28">
        <v>2.6914375645502386</v>
      </c>
      <c r="GU336" s="28">
        <v>2.6914375645502386</v>
      </c>
      <c r="GV336" s="28">
        <v>0.43657758276824887</v>
      </c>
      <c r="GW336" s="28">
        <v>0.31847726837580376</v>
      </c>
      <c r="GX336" s="28">
        <v>2.6914375645502386</v>
      </c>
      <c r="GY336" s="28">
        <v>2.6914375645502386</v>
      </c>
      <c r="GZ336" s="28">
        <v>0.43657758276824887</v>
      </c>
      <c r="HA336" s="28">
        <v>0.31847726837580376</v>
      </c>
      <c r="HB336" s="28">
        <v>2.6914375645502386</v>
      </c>
      <c r="HC336" s="28">
        <v>2.6914375645502386</v>
      </c>
      <c r="HD336" s="28">
        <v>0.43657758276824887</v>
      </c>
      <c r="HE336" s="28">
        <v>0.31847726837580376</v>
      </c>
      <c r="HF336" s="28">
        <v>2.6914375645502386</v>
      </c>
      <c r="HG336" s="28">
        <v>2.6914375645502386</v>
      </c>
      <c r="HH336" s="28">
        <v>0.43657758276824887</v>
      </c>
      <c r="HI336" s="28">
        <v>0.31847726837580376</v>
      </c>
      <c r="HJ336" s="28">
        <v>2.6914375645502386</v>
      </c>
      <c r="HK336" s="28">
        <v>2.6914375645502386</v>
      </c>
      <c r="HL336" s="28">
        <v>0.43657758276824887</v>
      </c>
      <c r="HM336" s="28">
        <v>0.31847726837580376</v>
      </c>
      <c r="HN336" s="28">
        <v>2.3845592081732683</v>
      </c>
      <c r="HO336" s="28">
        <v>4.021745275327766</v>
      </c>
      <c r="HP336" s="28">
        <v>0.65236654713394082</v>
      </c>
      <c r="HQ336" s="28">
        <v>0.47589231355761352</v>
      </c>
      <c r="HR336" s="28">
        <v>2.0990179123296748</v>
      </c>
      <c r="HS336" s="28">
        <v>31.851504089999999</v>
      </c>
      <c r="HT336" s="28">
        <v>7.4467458726075604</v>
      </c>
      <c r="HU336" s="28">
        <v>5.4322974367096348</v>
      </c>
      <c r="HV336" s="28">
        <v>2.6993864594669823</v>
      </c>
      <c r="HW336" s="29">
        <v>2.6914375645502386</v>
      </c>
      <c r="HX336" s="29">
        <v>0.43657758276824887</v>
      </c>
      <c r="HY336" s="29">
        <v>0.31847726837580376</v>
      </c>
      <c r="HZ336" s="29">
        <v>2.6914375645502386</v>
      </c>
      <c r="IA336" s="29">
        <v>2.6914375645502386</v>
      </c>
      <c r="IB336" s="29">
        <v>0.43657758276824887</v>
      </c>
      <c r="IC336" s="29">
        <v>0.31847726837580376</v>
      </c>
      <c r="ID336" s="29">
        <v>2.6914375645502386</v>
      </c>
      <c r="IE336" s="29">
        <v>2.6914375645502386</v>
      </c>
      <c r="IF336" s="29">
        <v>0.43657758276824887</v>
      </c>
      <c r="IG336" s="29">
        <v>0.31847726837580376</v>
      </c>
      <c r="IH336" s="29">
        <v>2.6914375645502386</v>
      </c>
      <c r="II336" s="29">
        <v>2.6914375645502386</v>
      </c>
      <c r="IJ336" s="29">
        <v>0.43657758276824887</v>
      </c>
      <c r="IK336" s="29">
        <v>0.31847726837580376</v>
      </c>
      <c r="IL336" s="29">
        <v>2.6914375645502386</v>
      </c>
      <c r="IM336" s="29">
        <v>2.6914375645502386</v>
      </c>
      <c r="IN336" s="29">
        <v>0.43657758276824887</v>
      </c>
      <c r="IO336" s="29">
        <v>0.31847726837580376</v>
      </c>
      <c r="IP336" s="29">
        <v>2.6914375645502386</v>
      </c>
      <c r="IQ336" s="29">
        <v>2.6914375645502386</v>
      </c>
      <c r="IR336" s="29">
        <v>0.43657758276824887</v>
      </c>
      <c r="IS336" s="29">
        <v>0.31847726837580376</v>
      </c>
      <c r="IT336" s="29">
        <v>2.6914375645502386</v>
      </c>
      <c r="IU336" s="29">
        <v>2.6914375645502386</v>
      </c>
      <c r="IV336" s="29">
        <v>0.43657758276824887</v>
      </c>
      <c r="IW336" s="29">
        <v>0.31847726837580376</v>
      </c>
      <c r="IX336" s="29">
        <v>1.4408757020809659</v>
      </c>
      <c r="IY336" s="29">
        <v>2.6914375645502386</v>
      </c>
      <c r="IZ336" s="29">
        <v>0.43657758276824887</v>
      </c>
      <c r="JA336" s="29">
        <v>0.31847726837580376</v>
      </c>
      <c r="JB336" s="29">
        <v>1.9230537768736937</v>
      </c>
      <c r="JC336" s="29">
        <v>2.6914375645502386</v>
      </c>
      <c r="JD336" s="29">
        <v>0.43657758276824887</v>
      </c>
      <c r="JE336" s="29">
        <v>0.31847726837580376</v>
      </c>
      <c r="JF336" s="29">
        <v>2.4361962330972275</v>
      </c>
      <c r="JG336" s="29">
        <v>2.6914375645502386</v>
      </c>
      <c r="JH336" s="29">
        <v>0.43657758276824887</v>
      </c>
      <c r="JI336" s="29">
        <v>0.31847726837580376</v>
      </c>
      <c r="JJ336" s="29">
        <v>2.6914375645502386</v>
      </c>
      <c r="JK336" s="29">
        <v>2.6914375645502386</v>
      </c>
      <c r="JL336" s="29">
        <v>0.43657758276824887</v>
      </c>
      <c r="JM336" s="29">
        <v>0.31847726837580376</v>
      </c>
      <c r="JN336" s="29">
        <v>2.4329973481855411</v>
      </c>
      <c r="JO336" s="29">
        <v>2.6914375645502386</v>
      </c>
      <c r="JP336" s="29">
        <v>0.43657758276824887</v>
      </c>
      <c r="JQ336" s="29">
        <v>0.31847726837580376</v>
      </c>
      <c r="JR336" s="29">
        <v>1.5368674013127475</v>
      </c>
      <c r="JS336" s="29">
        <v>32.286408860000002</v>
      </c>
      <c r="JT336" s="29">
        <v>8.0439704212790843</v>
      </c>
      <c r="JU336" s="29">
        <v>5.8679644301036724</v>
      </c>
      <c r="JV336" s="29">
        <v>1.7299433004115521</v>
      </c>
      <c r="JW336" s="29">
        <v>31.995255530000001</v>
      </c>
      <c r="JX336" s="29">
        <v>8.1314666891961238</v>
      </c>
      <c r="JY336" s="29">
        <v>5.9317917393819135</v>
      </c>
      <c r="JZ336" s="29">
        <v>2.5752609400915283</v>
      </c>
    </row>
    <row r="337" spans="1:286" ht="15" thickBot="1" x14ac:dyDescent="0.4">
      <c r="A337" s="2"/>
      <c r="B337" s="74" t="s">
        <v>794</v>
      </c>
      <c r="C337" s="74" t="s">
        <v>865</v>
      </c>
      <c r="D337" s="74" t="s">
        <v>858</v>
      </c>
      <c r="E337" s="87">
        <v>341861</v>
      </c>
      <c r="F337" s="84">
        <v>458979</v>
      </c>
      <c r="G337" s="22">
        <v>1.6794871794871795</v>
      </c>
      <c r="H337" s="22">
        <v>0.44197031039136303</v>
      </c>
      <c r="I337" s="22">
        <v>0.31765276430649858</v>
      </c>
      <c r="J337" s="22">
        <v>1.6794871794871795</v>
      </c>
      <c r="K337" s="22">
        <v>1.6794871794871795</v>
      </c>
      <c r="L337" s="22">
        <v>0.44197031039136303</v>
      </c>
      <c r="M337" s="22">
        <v>0.31765276430649858</v>
      </c>
      <c r="N337" s="22">
        <v>1.6794871794871795</v>
      </c>
      <c r="O337" s="22">
        <v>1.6794871794871795</v>
      </c>
      <c r="P337" s="22">
        <v>0.44197031039136303</v>
      </c>
      <c r="Q337" s="22">
        <v>0.31765276430649858</v>
      </c>
      <c r="R337" s="22">
        <v>1.6794871794871795</v>
      </c>
      <c r="S337" s="22">
        <v>1.6794871794871795</v>
      </c>
      <c r="T337" s="22">
        <v>0.44197031039136303</v>
      </c>
      <c r="U337" s="22">
        <v>0.31765276430649858</v>
      </c>
      <c r="V337" s="22">
        <v>1.6794871794871795</v>
      </c>
      <c r="W337" s="22">
        <v>1.6794871794871795</v>
      </c>
      <c r="X337" s="22">
        <v>0.44197031039136303</v>
      </c>
      <c r="Y337" s="22">
        <v>0.31765276430649858</v>
      </c>
      <c r="Z337" s="22">
        <v>1.6794871794871795</v>
      </c>
      <c r="AA337" s="22">
        <v>1.6794871794871795</v>
      </c>
      <c r="AB337" s="22">
        <v>0.44197031039136303</v>
      </c>
      <c r="AC337" s="22">
        <v>0.31765276430649858</v>
      </c>
      <c r="AD337" s="22">
        <v>1.6794871794871795</v>
      </c>
      <c r="AE337" s="22">
        <v>1.6794871794871795</v>
      </c>
      <c r="AF337" s="22">
        <v>0.44197031039136303</v>
      </c>
      <c r="AG337" s="22">
        <v>0.31765276430649858</v>
      </c>
      <c r="AH337" s="22">
        <v>1.6794871794871795</v>
      </c>
      <c r="AI337" s="22">
        <v>1.6794871794871795</v>
      </c>
      <c r="AJ337" s="22">
        <v>0.44197031039136303</v>
      </c>
      <c r="AK337" s="22">
        <v>0.31765276430649858</v>
      </c>
      <c r="AL337" s="22">
        <v>1.6794871794871795</v>
      </c>
      <c r="AM337" s="22">
        <v>1.6794871794871795</v>
      </c>
      <c r="AN337" s="22">
        <v>0.44197031039136303</v>
      </c>
      <c r="AO337" s="22">
        <v>0.31765276430649858</v>
      </c>
      <c r="AP337" s="22">
        <v>1.6794871794871795</v>
      </c>
      <c r="AQ337" s="22">
        <v>1.6794871794871795</v>
      </c>
      <c r="AR337" s="22">
        <v>0.44197031039136303</v>
      </c>
      <c r="AS337" s="22">
        <v>0.31765276430649858</v>
      </c>
      <c r="AT337" s="22">
        <v>1.6794871794871795</v>
      </c>
      <c r="AU337" s="22">
        <v>1.6794871794871795</v>
      </c>
      <c r="AV337" s="22">
        <v>0.44197031039136303</v>
      </c>
      <c r="AW337" s="22">
        <v>0.31765276430649858</v>
      </c>
      <c r="AX337" s="22">
        <v>1.6794871794871795</v>
      </c>
      <c r="AY337" s="22">
        <v>1.6794871794871795</v>
      </c>
      <c r="AZ337" s="22">
        <v>0.44197031039136303</v>
      </c>
      <c r="BA337" s="22">
        <v>0.31765276430649858</v>
      </c>
      <c r="BB337" s="22">
        <v>1.6794871794871795</v>
      </c>
      <c r="BC337" s="22">
        <v>1.6794871794871795</v>
      </c>
      <c r="BD337" s="22">
        <v>0.44197031039136303</v>
      </c>
      <c r="BE337" s="22">
        <v>0.31765276430649858</v>
      </c>
      <c r="BF337" s="22">
        <v>1.6794871794871795</v>
      </c>
      <c r="BG337" s="22">
        <v>1.6794871794871795</v>
      </c>
      <c r="BH337" s="22">
        <v>0.44197031039136303</v>
      </c>
      <c r="BI337" s="22">
        <v>0.31765276430649858</v>
      </c>
      <c r="BJ337" s="22">
        <v>1.6794871794871795</v>
      </c>
      <c r="BK337" s="25">
        <v>1.6794871794871795</v>
      </c>
      <c r="BL337" s="25">
        <v>0.44197031039136303</v>
      </c>
      <c r="BM337" s="25">
        <v>0.31765276430649858</v>
      </c>
      <c r="BN337" s="25">
        <v>1.6794871794871795</v>
      </c>
      <c r="BO337" s="25">
        <v>1.6794871794871795</v>
      </c>
      <c r="BP337" s="25">
        <v>0.44197031039136303</v>
      </c>
      <c r="BQ337" s="25">
        <v>0.31765276430649858</v>
      </c>
      <c r="BR337" s="25">
        <v>1.6794871794871795</v>
      </c>
      <c r="BS337" s="25">
        <v>1.6794871794871795</v>
      </c>
      <c r="BT337" s="25">
        <v>0.44197031039136303</v>
      </c>
      <c r="BU337" s="25">
        <v>0.31765276430649858</v>
      </c>
      <c r="BV337" s="25">
        <v>1.6794871794871795</v>
      </c>
      <c r="BW337" s="25">
        <v>1.6794871794871795</v>
      </c>
      <c r="BX337" s="25">
        <v>0.44197031039136303</v>
      </c>
      <c r="BY337" s="25">
        <v>0.31765276430649858</v>
      </c>
      <c r="BZ337" s="25">
        <v>1.6794871794871795</v>
      </c>
      <c r="CA337" s="25">
        <v>1.6794871794871795</v>
      </c>
      <c r="CB337" s="25">
        <v>0.44197031039136303</v>
      </c>
      <c r="CC337" s="25">
        <v>0.31765276430649858</v>
      </c>
      <c r="CD337" s="25">
        <v>1.6794871794871795</v>
      </c>
      <c r="CE337" s="25">
        <v>1.6794871794871795</v>
      </c>
      <c r="CF337" s="25">
        <v>0.44197031039136303</v>
      </c>
      <c r="CG337" s="25">
        <v>0.31765276430649858</v>
      </c>
      <c r="CH337" s="25">
        <v>1.6794871794871795</v>
      </c>
      <c r="CI337" s="25">
        <v>1.6794871794871795</v>
      </c>
      <c r="CJ337" s="25">
        <v>0.44197031039136303</v>
      </c>
      <c r="CK337" s="25">
        <v>0.31765276430649858</v>
      </c>
      <c r="CL337" s="25">
        <v>1.6794871794871795</v>
      </c>
      <c r="CM337" s="25">
        <v>1.6794871794871795</v>
      </c>
      <c r="CN337" s="25">
        <v>0.44197031039136303</v>
      </c>
      <c r="CO337" s="25">
        <v>0.31765276430649858</v>
      </c>
      <c r="CP337" s="25">
        <v>1.6794871794871795</v>
      </c>
      <c r="CQ337" s="25">
        <v>1.6794871794871795</v>
      </c>
      <c r="CR337" s="25">
        <v>0.44197031039136303</v>
      </c>
      <c r="CS337" s="25">
        <v>0.31765276430649858</v>
      </c>
      <c r="CT337" s="25">
        <v>1.6794871794871795</v>
      </c>
      <c r="CU337" s="25">
        <v>1.6794871794871795</v>
      </c>
      <c r="CV337" s="25">
        <v>0.44197031039136303</v>
      </c>
      <c r="CW337" s="25">
        <v>0.31765276430649858</v>
      </c>
      <c r="CX337" s="25">
        <v>1.6794871794871795</v>
      </c>
      <c r="CY337" s="25">
        <v>1.6794871794871795</v>
      </c>
      <c r="CZ337" s="25">
        <v>0.44197031039136303</v>
      </c>
      <c r="DA337" s="25">
        <v>0.31765276430649858</v>
      </c>
      <c r="DB337" s="25">
        <v>1.6794871794871795</v>
      </c>
      <c r="DC337" s="25">
        <v>1.6794871794871795</v>
      </c>
      <c r="DD337" s="25">
        <v>0.44197031039136303</v>
      </c>
      <c r="DE337" s="25">
        <v>0.31765276430649858</v>
      </c>
      <c r="DF337" s="25">
        <v>1.6794871794871795</v>
      </c>
      <c r="DG337" s="25">
        <v>1.6794871794871795</v>
      </c>
      <c r="DH337" s="25">
        <v>0.44197031039136303</v>
      </c>
      <c r="DI337" s="25">
        <v>0.31765276430649858</v>
      </c>
      <c r="DJ337" s="25">
        <v>1.6794871794871795</v>
      </c>
      <c r="DK337" s="25">
        <v>1.6794871794871795</v>
      </c>
      <c r="DL337" s="25">
        <v>0.44197031039136303</v>
      </c>
      <c r="DM337" s="25">
        <v>0.31765276430649858</v>
      </c>
      <c r="DN337" s="25">
        <v>1.6794871794871795</v>
      </c>
      <c r="DO337" s="27">
        <v>1.6794871794871795</v>
      </c>
      <c r="DP337" s="27">
        <v>0.44197031039136303</v>
      </c>
      <c r="DQ337" s="27">
        <v>0.31765276430649858</v>
      </c>
      <c r="DR337" s="27">
        <v>1.6794871794871795</v>
      </c>
      <c r="DS337" s="27">
        <v>1.6794871794871795</v>
      </c>
      <c r="DT337" s="27">
        <v>0.44197031039136303</v>
      </c>
      <c r="DU337" s="27">
        <v>0.31765276430649858</v>
      </c>
      <c r="DV337" s="27">
        <v>1.6794871794871795</v>
      </c>
      <c r="DW337" s="27">
        <v>1.6794871794871795</v>
      </c>
      <c r="DX337" s="27">
        <v>0.44197031039136303</v>
      </c>
      <c r="DY337" s="27">
        <v>0.31765276430649858</v>
      </c>
      <c r="DZ337" s="27">
        <v>1.6794871794871795</v>
      </c>
      <c r="EA337" s="27">
        <v>1.6794871794871795</v>
      </c>
      <c r="EB337" s="27">
        <v>0.44197031039136303</v>
      </c>
      <c r="EC337" s="27">
        <v>0.31765276430649858</v>
      </c>
      <c r="ED337" s="27">
        <v>1.6794871794871795</v>
      </c>
      <c r="EE337" s="27">
        <v>1.6794871794871795</v>
      </c>
      <c r="EF337" s="27">
        <v>0.44197031039136303</v>
      </c>
      <c r="EG337" s="27">
        <v>0.31765276430649858</v>
      </c>
      <c r="EH337" s="27">
        <v>1.6794871794871795</v>
      </c>
      <c r="EI337" s="27">
        <v>1.6794871794871795</v>
      </c>
      <c r="EJ337" s="27">
        <v>0.44197031039136303</v>
      </c>
      <c r="EK337" s="27">
        <v>0.31765276430649858</v>
      </c>
      <c r="EL337" s="27">
        <v>1.6794871794871795</v>
      </c>
      <c r="EM337" s="27">
        <v>1.6794871794871795</v>
      </c>
      <c r="EN337" s="27">
        <v>0.44197031039136303</v>
      </c>
      <c r="EO337" s="27">
        <v>0.31765276430649858</v>
      </c>
      <c r="EP337" s="27">
        <v>1.6794871794871795</v>
      </c>
      <c r="EQ337" s="27">
        <v>1.6794871794871795</v>
      </c>
      <c r="ER337" s="27">
        <v>0.44197031039136303</v>
      </c>
      <c r="ES337" s="27">
        <v>0.31765276430649858</v>
      </c>
      <c r="ET337" s="27">
        <v>1.6794871794871795</v>
      </c>
      <c r="EU337" s="27">
        <v>1.6794871794871795</v>
      </c>
      <c r="EV337" s="27">
        <v>0.44197031039136303</v>
      </c>
      <c r="EW337" s="27">
        <v>0.31765276430649858</v>
      </c>
      <c r="EX337" s="27">
        <v>1.6794871794871795</v>
      </c>
      <c r="EY337" s="27">
        <v>1.6794871794871795</v>
      </c>
      <c r="EZ337" s="27">
        <v>0.44197031039136303</v>
      </c>
      <c r="FA337" s="27">
        <v>0.31765276430649858</v>
      </c>
      <c r="FB337" s="27">
        <v>1.6794871794871795</v>
      </c>
      <c r="FC337" s="27">
        <v>1.6794871794871795</v>
      </c>
      <c r="FD337" s="27">
        <v>0.44197031039136303</v>
      </c>
      <c r="FE337" s="27">
        <v>0.31765276430649858</v>
      </c>
      <c r="FF337" s="27">
        <v>1.6794871794871795</v>
      </c>
      <c r="FG337" s="27">
        <v>1.6794871794871795</v>
      </c>
      <c r="FH337" s="27">
        <v>0.44197031039136303</v>
      </c>
      <c r="FI337" s="27">
        <v>0.31765276430649858</v>
      </c>
      <c r="FJ337" s="27">
        <v>1.6794871794871795</v>
      </c>
      <c r="FK337" s="27">
        <v>1.6794871794871795</v>
      </c>
      <c r="FL337" s="27">
        <v>0.44197031039136303</v>
      </c>
      <c r="FM337" s="27">
        <v>0.31765276430649858</v>
      </c>
      <c r="FN337" s="27">
        <v>1.6794871794871795</v>
      </c>
      <c r="FO337" s="27">
        <v>1.6794871794871795</v>
      </c>
      <c r="FP337" s="27">
        <v>0.44197031039136303</v>
      </c>
      <c r="FQ337" s="27">
        <v>0.31765276430649858</v>
      </c>
      <c r="FR337" s="27">
        <v>1.6794871794871795</v>
      </c>
      <c r="FS337" s="28">
        <v>1.6794871794871795</v>
      </c>
      <c r="FT337" s="28">
        <v>0.44197031039136303</v>
      </c>
      <c r="FU337" s="28">
        <v>0.31765276430649858</v>
      </c>
      <c r="FV337" s="28">
        <v>1.6794871794871795</v>
      </c>
      <c r="FW337" s="28">
        <v>1.6794871794871795</v>
      </c>
      <c r="FX337" s="28">
        <v>0.44197031039136303</v>
      </c>
      <c r="FY337" s="28">
        <v>0.31765276430649858</v>
      </c>
      <c r="FZ337" s="28">
        <v>1.6794871794871795</v>
      </c>
      <c r="GA337" s="28">
        <v>1.6794871794871795</v>
      </c>
      <c r="GB337" s="28">
        <v>0.44197031039136303</v>
      </c>
      <c r="GC337" s="28">
        <v>0.31765276430649858</v>
      </c>
      <c r="GD337" s="28">
        <v>1.6794871794871795</v>
      </c>
      <c r="GE337" s="28">
        <v>1.6794871794871795</v>
      </c>
      <c r="GF337" s="28">
        <v>0.44197031039136303</v>
      </c>
      <c r="GG337" s="28">
        <v>0.31765276430649858</v>
      </c>
      <c r="GH337" s="28">
        <v>1.6794871794871795</v>
      </c>
      <c r="GI337" s="28">
        <v>1.6794871794871795</v>
      </c>
      <c r="GJ337" s="28">
        <v>0.44197031039136303</v>
      </c>
      <c r="GK337" s="28">
        <v>0.31765276430649858</v>
      </c>
      <c r="GL337" s="28">
        <v>1.6794871794871795</v>
      </c>
      <c r="GM337" s="28">
        <v>1.6794871794871795</v>
      </c>
      <c r="GN337" s="28">
        <v>0.44197031039136303</v>
      </c>
      <c r="GO337" s="28">
        <v>0.31765276430649858</v>
      </c>
      <c r="GP337" s="28">
        <v>1.6794871794871795</v>
      </c>
      <c r="GQ337" s="28">
        <v>1.6794871794871795</v>
      </c>
      <c r="GR337" s="28">
        <v>0.44197031039136303</v>
      </c>
      <c r="GS337" s="28">
        <v>0.31765276430649858</v>
      </c>
      <c r="GT337" s="28">
        <v>1.6794871794871795</v>
      </c>
      <c r="GU337" s="28">
        <v>1.6794871794871795</v>
      </c>
      <c r="GV337" s="28">
        <v>0.44197031039136303</v>
      </c>
      <c r="GW337" s="28">
        <v>0.31765276430649858</v>
      </c>
      <c r="GX337" s="28">
        <v>1.6794871794871795</v>
      </c>
      <c r="GY337" s="28">
        <v>1.6794871794871795</v>
      </c>
      <c r="GZ337" s="28">
        <v>0.44197031039136303</v>
      </c>
      <c r="HA337" s="28">
        <v>0.31765276430649858</v>
      </c>
      <c r="HB337" s="28">
        <v>1.6794871794871795</v>
      </c>
      <c r="HC337" s="28">
        <v>1.6794871794871795</v>
      </c>
      <c r="HD337" s="28">
        <v>0.44197031039136303</v>
      </c>
      <c r="HE337" s="28">
        <v>0.31765276430649858</v>
      </c>
      <c r="HF337" s="28">
        <v>1.6794871794871795</v>
      </c>
      <c r="HG337" s="28">
        <v>1.6794871794871795</v>
      </c>
      <c r="HH337" s="28">
        <v>0.44197031039136303</v>
      </c>
      <c r="HI337" s="28">
        <v>0.31765276430649858</v>
      </c>
      <c r="HJ337" s="28">
        <v>1.6794871794871795</v>
      </c>
      <c r="HK337" s="28">
        <v>1.6794871794871795</v>
      </c>
      <c r="HL337" s="28">
        <v>0.44197031039136303</v>
      </c>
      <c r="HM337" s="28">
        <v>0.31765276430649858</v>
      </c>
      <c r="HN337" s="28">
        <v>1.6794871794871795</v>
      </c>
      <c r="HO337" s="28">
        <v>1.6794871794871795</v>
      </c>
      <c r="HP337" s="28">
        <v>0.44197031039136303</v>
      </c>
      <c r="HQ337" s="28">
        <v>0.31765276430649858</v>
      </c>
      <c r="HR337" s="28">
        <v>1.6794871794871795</v>
      </c>
      <c r="HS337" s="28">
        <v>1.6794871794871795</v>
      </c>
      <c r="HT337" s="28">
        <v>0.44197031039136303</v>
      </c>
      <c r="HU337" s="28">
        <v>0.31765276430649858</v>
      </c>
      <c r="HV337" s="28">
        <v>1.6794871794871795</v>
      </c>
      <c r="HW337" s="29">
        <v>1.6794871794871795</v>
      </c>
      <c r="HX337" s="29">
        <v>0.44197031039136303</v>
      </c>
      <c r="HY337" s="29">
        <v>0.31765276430649858</v>
      </c>
      <c r="HZ337" s="29">
        <v>1.6794871794871795</v>
      </c>
      <c r="IA337" s="29">
        <v>1.6794871794871795</v>
      </c>
      <c r="IB337" s="29">
        <v>0.44197031039136303</v>
      </c>
      <c r="IC337" s="29">
        <v>0.31765276430649858</v>
      </c>
      <c r="ID337" s="29">
        <v>1.6794871794871795</v>
      </c>
      <c r="IE337" s="29">
        <v>1.6794871794871795</v>
      </c>
      <c r="IF337" s="29">
        <v>0.44197031039136303</v>
      </c>
      <c r="IG337" s="29">
        <v>0.31765276430649858</v>
      </c>
      <c r="IH337" s="29">
        <v>1.6794871794871795</v>
      </c>
      <c r="II337" s="29">
        <v>1.6794871794871795</v>
      </c>
      <c r="IJ337" s="29">
        <v>0.44197031039136303</v>
      </c>
      <c r="IK337" s="29">
        <v>0.31765276430649858</v>
      </c>
      <c r="IL337" s="29">
        <v>1.6794871794871795</v>
      </c>
      <c r="IM337" s="29">
        <v>1.6794871794871795</v>
      </c>
      <c r="IN337" s="29">
        <v>0.44197031039136303</v>
      </c>
      <c r="IO337" s="29">
        <v>0.31765276430649858</v>
      </c>
      <c r="IP337" s="29">
        <v>1.6794871794871795</v>
      </c>
      <c r="IQ337" s="29">
        <v>1.6794871794871795</v>
      </c>
      <c r="IR337" s="29">
        <v>0.44197031039136303</v>
      </c>
      <c r="IS337" s="29">
        <v>0.31765276430649858</v>
      </c>
      <c r="IT337" s="29">
        <v>1.6794871794871795</v>
      </c>
      <c r="IU337" s="29">
        <v>1.6794871794871795</v>
      </c>
      <c r="IV337" s="29">
        <v>0.44197031039136303</v>
      </c>
      <c r="IW337" s="29">
        <v>0.31765276430649858</v>
      </c>
      <c r="IX337" s="29">
        <v>1.6794871794871795</v>
      </c>
      <c r="IY337" s="29">
        <v>1.6794871794871795</v>
      </c>
      <c r="IZ337" s="29">
        <v>0.44197031039136303</v>
      </c>
      <c r="JA337" s="29">
        <v>0.31765276430649858</v>
      </c>
      <c r="JB337" s="29">
        <v>1.6794871794871795</v>
      </c>
      <c r="JC337" s="29">
        <v>1.6794871794871795</v>
      </c>
      <c r="JD337" s="29">
        <v>0.44197031039136303</v>
      </c>
      <c r="JE337" s="29">
        <v>0.31765276430649858</v>
      </c>
      <c r="JF337" s="29">
        <v>1.6794871794871795</v>
      </c>
      <c r="JG337" s="29">
        <v>1.6794871794871795</v>
      </c>
      <c r="JH337" s="29">
        <v>0.44197031039136303</v>
      </c>
      <c r="JI337" s="29">
        <v>0.31765276430649858</v>
      </c>
      <c r="JJ337" s="29">
        <v>1.6794871794871795</v>
      </c>
      <c r="JK337" s="29">
        <v>1.6794871794871795</v>
      </c>
      <c r="JL337" s="29">
        <v>0.44197031039136303</v>
      </c>
      <c r="JM337" s="29">
        <v>0.31765276430649858</v>
      </c>
      <c r="JN337" s="29">
        <v>1.6794871794871795</v>
      </c>
      <c r="JO337" s="29">
        <v>1.6794871794871795</v>
      </c>
      <c r="JP337" s="29">
        <v>0.44197031039136303</v>
      </c>
      <c r="JQ337" s="29">
        <v>0.31765276430649858</v>
      </c>
      <c r="JR337" s="29">
        <v>1.6794871794871795</v>
      </c>
      <c r="JS337" s="29">
        <v>1.6794871794871795</v>
      </c>
      <c r="JT337" s="29">
        <v>0.44197031039136303</v>
      </c>
      <c r="JU337" s="29">
        <v>0.31765276430649858</v>
      </c>
      <c r="JV337" s="29">
        <v>1.6794871794871795</v>
      </c>
      <c r="JW337" s="29">
        <v>1.6794871794871795</v>
      </c>
      <c r="JX337" s="29">
        <v>0.44197031039136303</v>
      </c>
      <c r="JY337" s="29">
        <v>0.31765276430649858</v>
      </c>
      <c r="JZ337" s="29">
        <v>1.6794871794871795</v>
      </c>
    </row>
    <row r="338" spans="1:286" ht="15" thickBot="1" x14ac:dyDescent="0.4">
      <c r="A338" s="2"/>
      <c r="B338" s="74" t="s">
        <v>795</v>
      </c>
      <c r="C338" s="74" t="s">
        <v>498</v>
      </c>
      <c r="D338" s="74" t="s">
        <v>857</v>
      </c>
      <c r="E338" s="87">
        <v>382649</v>
      </c>
      <c r="F338" s="84">
        <v>398230</v>
      </c>
      <c r="G338" s="22">
        <v>-10.545910588698145</v>
      </c>
      <c r="H338" s="22">
        <v>-1.7106501794974025</v>
      </c>
      <c r="I338" s="22">
        <v>-1.247895489407463</v>
      </c>
      <c r="J338" s="22">
        <v>-10.545910588698145</v>
      </c>
      <c r="K338" s="22">
        <v>-13.608496659338991</v>
      </c>
      <c r="L338" s="22">
        <v>-2.2074316918575168</v>
      </c>
      <c r="M338" s="22">
        <v>-1.610290686231014</v>
      </c>
      <c r="N338" s="22">
        <v>-13.608496659338991</v>
      </c>
      <c r="O338" s="22">
        <v>-14.314486208241053</v>
      </c>
      <c r="P338" s="22">
        <v>-2.3219501242294802</v>
      </c>
      <c r="Q338" s="22">
        <v>-1.6938302882628997</v>
      </c>
      <c r="R338" s="22">
        <v>-14.314486208241053</v>
      </c>
      <c r="S338" s="22">
        <v>-15.205363608361777</v>
      </c>
      <c r="T338" s="22">
        <v>-2.4664591802857601</v>
      </c>
      <c r="U338" s="22">
        <v>-1.7992476327278821</v>
      </c>
      <c r="V338" s="22">
        <v>-15.205363608361777</v>
      </c>
      <c r="W338" s="22">
        <v>-15.78476235250483</v>
      </c>
      <c r="X338" s="22">
        <v>-2.5604433419503847</v>
      </c>
      <c r="Y338" s="22">
        <v>-1.8678077701672535</v>
      </c>
      <c r="Z338" s="22">
        <v>-15.78476235250483</v>
      </c>
      <c r="AA338" s="22">
        <v>-16.565614340997779</v>
      </c>
      <c r="AB338" s="22">
        <v>-2.6871051966135449</v>
      </c>
      <c r="AC338" s="22">
        <v>-1.9602058296937082</v>
      </c>
      <c r="AD338" s="22">
        <v>-16.565614340997779</v>
      </c>
      <c r="AE338" s="22">
        <v>-17.699758747312675</v>
      </c>
      <c r="AF338" s="22">
        <v>-2.8710745481380822</v>
      </c>
      <c r="AG338" s="22">
        <v>-2.0944089103166186</v>
      </c>
      <c r="AH338" s="22">
        <v>-17.699758747312675</v>
      </c>
      <c r="AI338" s="22">
        <v>-17.249208792122644</v>
      </c>
      <c r="AJ338" s="22">
        <v>-2.7979909243735919</v>
      </c>
      <c r="AK338" s="22">
        <v>-2.0410954242875494</v>
      </c>
      <c r="AL338" s="22">
        <v>-17.249208792122644</v>
      </c>
      <c r="AM338" s="22">
        <v>-19.199573430257924</v>
      </c>
      <c r="AN338" s="22">
        <v>-3.1143592066807688</v>
      </c>
      <c r="AO338" s="22">
        <v>-2.2718816815916028</v>
      </c>
      <c r="AP338" s="22">
        <v>-19.199573430257924</v>
      </c>
      <c r="AQ338" s="22">
        <v>-20.005961167270424</v>
      </c>
      <c r="AR338" s="22">
        <v>-3.2451632103239696</v>
      </c>
      <c r="AS338" s="22">
        <v>-2.3673013811299066</v>
      </c>
      <c r="AT338" s="22">
        <v>-20.005961167270424</v>
      </c>
      <c r="AU338" s="22">
        <v>-22.076758471454241</v>
      </c>
      <c r="AV338" s="22">
        <v>-3.5810668528127572</v>
      </c>
      <c r="AW338" s="22">
        <v>-2.6123384117052928</v>
      </c>
      <c r="AX338" s="22">
        <v>-22.076758471454241</v>
      </c>
      <c r="AY338" s="22">
        <v>2.6914375645502386</v>
      </c>
      <c r="AZ338" s="22">
        <v>0.43657758276824887</v>
      </c>
      <c r="BA338" s="22">
        <v>0.31847726837580376</v>
      </c>
      <c r="BB338" s="22">
        <v>2.6914375645502386</v>
      </c>
      <c r="BC338" s="22">
        <v>2.6914375645502386</v>
      </c>
      <c r="BD338" s="22">
        <v>0.43657758276824887</v>
      </c>
      <c r="BE338" s="22">
        <v>0.31847726837580376</v>
      </c>
      <c r="BF338" s="22">
        <v>2.6914375645502386</v>
      </c>
      <c r="BG338" s="22">
        <v>2.6914375645502386</v>
      </c>
      <c r="BH338" s="22">
        <v>0.43657758276824887</v>
      </c>
      <c r="BI338" s="22">
        <v>0.31847726837580376</v>
      </c>
      <c r="BJ338" s="22">
        <v>2.6914375645502386</v>
      </c>
      <c r="BK338" s="25">
        <v>-10.545910588698181</v>
      </c>
      <c r="BL338" s="25">
        <v>-1.7106501794974081</v>
      </c>
      <c r="BM338" s="25">
        <v>-1.247895489407467</v>
      </c>
      <c r="BN338" s="25">
        <v>-10.545910588698181</v>
      </c>
      <c r="BO338" s="25">
        <v>-11.976673649471788</v>
      </c>
      <c r="BP338" s="25">
        <v>-1.9427339873530904</v>
      </c>
      <c r="BQ338" s="25">
        <v>-1.4171973960501827</v>
      </c>
      <c r="BR338" s="25">
        <v>-11.976673649471788</v>
      </c>
      <c r="BS338" s="25">
        <v>-12.363235370994543</v>
      </c>
      <c r="BT338" s="25">
        <v>-2.0054380917306109</v>
      </c>
      <c r="BU338" s="25">
        <v>-1.4629391671953693</v>
      </c>
      <c r="BV338" s="25">
        <v>-12.363235370994543</v>
      </c>
      <c r="BW338" s="25">
        <v>-12.984071322535893</v>
      </c>
      <c r="BX338" s="25">
        <v>-2.1061437750388698</v>
      </c>
      <c r="BY338" s="25">
        <v>-1.5364025610933523</v>
      </c>
      <c r="BZ338" s="25">
        <v>-12.984071322535893</v>
      </c>
      <c r="CA338" s="25">
        <v>-13.0374489611629</v>
      </c>
      <c r="CB338" s="25">
        <v>-2.11480215179358</v>
      </c>
      <c r="CC338" s="25">
        <v>-1.5427187263896185</v>
      </c>
      <c r="CD338" s="25">
        <v>-13.0374489611629</v>
      </c>
      <c r="CE338" s="25">
        <v>-13.372584131272756</v>
      </c>
      <c r="CF338" s="25">
        <v>-2.1691643649076102</v>
      </c>
      <c r="CG338" s="25">
        <v>-1.5823752039981129</v>
      </c>
      <c r="CH338" s="25">
        <v>-13.372584131272756</v>
      </c>
      <c r="CI338" s="25">
        <v>-13.660153848877776</v>
      </c>
      <c r="CJ338" s="25">
        <v>-2.2158109948881677</v>
      </c>
      <c r="CK338" s="25">
        <v>-1.6164032711309848</v>
      </c>
      <c r="CL338" s="25">
        <v>-13.660153848877776</v>
      </c>
      <c r="CM338" s="25">
        <v>-13.683053451443792</v>
      </c>
      <c r="CN338" s="25">
        <v>-2.2195255351272967</v>
      </c>
      <c r="CO338" s="25">
        <v>-1.6191129765197236</v>
      </c>
      <c r="CP338" s="25">
        <v>-13.683053451443792</v>
      </c>
      <c r="CQ338" s="25">
        <v>-14.753604736965723</v>
      </c>
      <c r="CR338" s="25">
        <v>-2.393179458450132</v>
      </c>
      <c r="CS338" s="25">
        <v>-1.7457910958860947</v>
      </c>
      <c r="CT338" s="25">
        <v>-14.753604736965723</v>
      </c>
      <c r="CU338" s="25">
        <v>-15.101719771489726</v>
      </c>
      <c r="CV338" s="25">
        <v>-2.4496471329373803</v>
      </c>
      <c r="CW338" s="25">
        <v>-1.7869834782530545</v>
      </c>
      <c r="CX338" s="25">
        <v>-15.101719771489726</v>
      </c>
      <c r="CY338" s="25">
        <v>-15.841181825651169</v>
      </c>
      <c r="CZ338" s="25">
        <v>-2.5695951341122076</v>
      </c>
      <c r="DA338" s="25">
        <v>-1.8744838751334301</v>
      </c>
      <c r="DB338" s="25">
        <v>-15.841181825651169</v>
      </c>
      <c r="DC338" s="25">
        <v>-16.492331511172281</v>
      </c>
      <c r="DD338" s="25">
        <v>-2.6752180025262544</v>
      </c>
      <c r="DE338" s="25">
        <v>-1.9515342871065504</v>
      </c>
      <c r="DF338" s="25">
        <v>-16.492331511172281</v>
      </c>
      <c r="DG338" s="25">
        <v>-16.251464660145871</v>
      </c>
      <c r="DH338" s="25">
        <v>-2.6361470357777903</v>
      </c>
      <c r="DI338" s="25">
        <v>-1.9230325608292806</v>
      </c>
      <c r="DJ338" s="25">
        <v>-16.251464660145871</v>
      </c>
      <c r="DK338" s="25">
        <v>-15.846727020891354</v>
      </c>
      <c r="DL338" s="25">
        <v>-2.570494619192532</v>
      </c>
      <c r="DM338" s="25">
        <v>-1.875140036976441</v>
      </c>
      <c r="DN338" s="25">
        <v>-15.846727020891354</v>
      </c>
      <c r="DO338" s="27">
        <v>-10.545910588698145</v>
      </c>
      <c r="DP338" s="27">
        <v>-1.7106501794974025</v>
      </c>
      <c r="DQ338" s="27">
        <v>-1.247895489407463</v>
      </c>
      <c r="DR338" s="27">
        <v>-10.545910588698145</v>
      </c>
      <c r="DS338" s="27">
        <v>-13.594826868963624</v>
      </c>
      <c r="DT338" s="27">
        <v>-2.2052143177234731</v>
      </c>
      <c r="DU338" s="27">
        <v>-1.6086731426716321</v>
      </c>
      <c r="DV338" s="27">
        <v>-13.594826868963624</v>
      </c>
      <c r="DW338" s="27">
        <v>-14.27444727832054</v>
      </c>
      <c r="DX338" s="27">
        <v>-2.315455416913375</v>
      </c>
      <c r="DY338" s="27">
        <v>-1.6890924896983968</v>
      </c>
      <c r="DZ338" s="27">
        <v>-14.27444727832054</v>
      </c>
      <c r="EA338" s="27">
        <v>-15.191753070333988</v>
      </c>
      <c r="EB338" s="27">
        <v>-2.4642514174639087</v>
      </c>
      <c r="EC338" s="27">
        <v>-1.7976371004869309</v>
      </c>
      <c r="ED338" s="27">
        <v>-15.191753070333988</v>
      </c>
      <c r="EE338" s="27">
        <v>-15.780082412041347</v>
      </c>
      <c r="EF338" s="27">
        <v>-2.5596842096851753</v>
      </c>
      <c r="EG338" s="27">
        <v>-1.867253993748806</v>
      </c>
      <c r="EH338" s="27">
        <v>-15.780082412041347</v>
      </c>
      <c r="EI338" s="27">
        <v>-16.479316537844923</v>
      </c>
      <c r="EJ338" s="27">
        <v>-2.6731068461428067</v>
      </c>
      <c r="EK338" s="27">
        <v>-1.9499942279174105</v>
      </c>
      <c r="EL338" s="27">
        <v>-16.479316537844923</v>
      </c>
      <c r="EM338" s="27">
        <v>-17.860060561919646</v>
      </c>
      <c r="EN338" s="27">
        <v>-2.8970770754328852</v>
      </c>
      <c r="EO338" s="27">
        <v>-2.1133773919578576</v>
      </c>
      <c r="EP338" s="27">
        <v>-17.860060561919646</v>
      </c>
      <c r="EQ338" s="27">
        <v>-17.334104892304914</v>
      </c>
      <c r="ER338" s="27">
        <v>-2.8117619048682556</v>
      </c>
      <c r="ES338" s="27">
        <v>-2.0511411628318599</v>
      </c>
      <c r="ET338" s="27">
        <v>-17.334104892304914</v>
      </c>
      <c r="EU338" s="27">
        <v>-19.209443177602726</v>
      </c>
      <c r="EV338" s="27">
        <v>-3.1159601765472376</v>
      </c>
      <c r="EW338" s="27">
        <v>-2.2730495668196804</v>
      </c>
      <c r="EX338" s="27">
        <v>-19.209443177602726</v>
      </c>
      <c r="EY338" s="27">
        <v>-19.954517947499429</v>
      </c>
      <c r="EZ338" s="27">
        <v>-3.2368186152892373</v>
      </c>
      <c r="FA338" s="27">
        <v>-2.3612141152297368</v>
      </c>
      <c r="FB338" s="27">
        <v>-19.954517947499429</v>
      </c>
      <c r="FC338" s="27">
        <v>-21.990113645816216</v>
      </c>
      <c r="FD338" s="27">
        <v>-3.5670122118897578</v>
      </c>
      <c r="FE338" s="27">
        <v>-2.6020857468277749</v>
      </c>
      <c r="FF338" s="27">
        <v>-21.990113645816216</v>
      </c>
      <c r="FG338" s="27">
        <v>2.6914375645502386</v>
      </c>
      <c r="FH338" s="27">
        <v>0.43657758276824887</v>
      </c>
      <c r="FI338" s="27">
        <v>0.31847726837580376</v>
      </c>
      <c r="FJ338" s="27">
        <v>2.6914375645502386</v>
      </c>
      <c r="FK338" s="27">
        <v>2.6914375645502386</v>
      </c>
      <c r="FL338" s="27">
        <v>0.43657758276824887</v>
      </c>
      <c r="FM338" s="27">
        <v>0.31847726837580376</v>
      </c>
      <c r="FN338" s="27">
        <v>2.6914375645502386</v>
      </c>
      <c r="FO338" s="27">
        <v>2.6914375645502386</v>
      </c>
      <c r="FP338" s="27">
        <v>0.43657758276824887</v>
      </c>
      <c r="FQ338" s="27">
        <v>0.31847726837580376</v>
      </c>
      <c r="FR338" s="27">
        <v>2.6914375645502386</v>
      </c>
      <c r="FS338" s="28">
        <v>-10.545910588698181</v>
      </c>
      <c r="FT338" s="28">
        <v>-1.7106501794974081</v>
      </c>
      <c r="FU338" s="28">
        <v>-1.247895489407467</v>
      </c>
      <c r="FV338" s="28">
        <v>-10.545910588698181</v>
      </c>
      <c r="FW338" s="28">
        <v>-13.872686802063427</v>
      </c>
      <c r="FX338" s="28">
        <v>-2.250285925379782</v>
      </c>
      <c r="FY338" s="28">
        <v>-1.6415522529472208</v>
      </c>
      <c r="FZ338" s="28">
        <v>-13.872686802063427</v>
      </c>
      <c r="GA338" s="28">
        <v>-14.487335103201067</v>
      </c>
      <c r="GB338" s="28">
        <v>-2.3499879110760853</v>
      </c>
      <c r="GC338" s="28">
        <v>-1.7142834634112671</v>
      </c>
      <c r="GD338" s="28">
        <v>-14.487335103201067</v>
      </c>
      <c r="GE338" s="28">
        <v>-15.445091732867946</v>
      </c>
      <c r="GF338" s="28">
        <v>-2.5053454344188588</v>
      </c>
      <c r="GG338" s="28">
        <v>-1.8276146137239053</v>
      </c>
      <c r="GH338" s="28">
        <v>-15.445091732867946</v>
      </c>
      <c r="GI338" s="28">
        <v>-16.082725040780673</v>
      </c>
      <c r="GJ338" s="28">
        <v>-2.6087758137550336</v>
      </c>
      <c r="GK338" s="28">
        <v>-1.9030656354396582</v>
      </c>
      <c r="GL338" s="28">
        <v>-16.082725040780673</v>
      </c>
      <c r="GM338" s="28">
        <v>-16.890821908339269</v>
      </c>
      <c r="GN338" s="28">
        <v>-2.7398570551436965</v>
      </c>
      <c r="GO338" s="28">
        <v>-1.9986875760534328</v>
      </c>
      <c r="GP338" s="28">
        <v>-16.890821908339269</v>
      </c>
      <c r="GQ338" s="28">
        <v>-17.636301608828514</v>
      </c>
      <c r="GR338" s="28">
        <v>-2.8607811776011984</v>
      </c>
      <c r="GS338" s="28">
        <v>-2.0869000398194659</v>
      </c>
      <c r="GT338" s="28">
        <v>-17.636301608828514</v>
      </c>
      <c r="GU338" s="28">
        <v>-18.318423354205549</v>
      </c>
      <c r="GV338" s="28">
        <v>-2.9714280180379853</v>
      </c>
      <c r="GW338" s="28">
        <v>-2.1676153694368985</v>
      </c>
      <c r="GX338" s="28">
        <v>-18.318423354205549</v>
      </c>
      <c r="GY338" s="28">
        <v>-20.855334316845404</v>
      </c>
      <c r="GZ338" s="28">
        <v>-3.3829398696802362</v>
      </c>
      <c r="HA338" s="28">
        <v>-2.4678075359340572</v>
      </c>
      <c r="HB338" s="28">
        <v>-20.855334316845404</v>
      </c>
      <c r="HC338" s="28">
        <v>-21.904516537471654</v>
      </c>
      <c r="HD338" s="28">
        <v>-3.5531275209925104</v>
      </c>
      <c r="HE338" s="28">
        <v>-2.5919570581279134</v>
      </c>
      <c r="HF338" s="28">
        <v>-21.904516537471654</v>
      </c>
      <c r="HG338" s="28">
        <v>2.6914375645502386</v>
      </c>
      <c r="HH338" s="28">
        <v>0.43657758276824887</v>
      </c>
      <c r="HI338" s="28">
        <v>0.31847726837580376</v>
      </c>
      <c r="HJ338" s="28">
        <v>2.6914375645502386</v>
      </c>
      <c r="HK338" s="28">
        <v>2.6914375645502386</v>
      </c>
      <c r="HL338" s="28">
        <v>0.43657758276824887</v>
      </c>
      <c r="HM338" s="28">
        <v>0.31847726837580376</v>
      </c>
      <c r="HN338" s="28">
        <v>2.6914375645502386</v>
      </c>
      <c r="HO338" s="28">
        <v>2.6914375645502386</v>
      </c>
      <c r="HP338" s="28">
        <v>0.43657758276824887</v>
      </c>
      <c r="HQ338" s="28">
        <v>0.31847726837580376</v>
      </c>
      <c r="HR338" s="28">
        <v>2.6914375645502386</v>
      </c>
      <c r="HS338" s="28">
        <v>2.6914375645502386</v>
      </c>
      <c r="HT338" s="28">
        <v>0.43657758276824887</v>
      </c>
      <c r="HU338" s="28">
        <v>0.31847726837580376</v>
      </c>
      <c r="HV338" s="28">
        <v>2.6914375645502386</v>
      </c>
      <c r="HW338" s="29">
        <v>-10.545910588698181</v>
      </c>
      <c r="HX338" s="29">
        <v>-1.7106501794974081</v>
      </c>
      <c r="HY338" s="29">
        <v>-1.247895489407467</v>
      </c>
      <c r="HZ338" s="29">
        <v>-10.545910588698181</v>
      </c>
      <c r="IA338" s="29">
        <v>-13.532082825583661</v>
      </c>
      <c r="IB338" s="29">
        <v>-2.1950366182097532</v>
      </c>
      <c r="IC338" s="29">
        <v>-1.601248652575447</v>
      </c>
      <c r="ID338" s="29">
        <v>-13.532082825583661</v>
      </c>
      <c r="IE338" s="29">
        <v>-14.403430537861759</v>
      </c>
      <c r="IF338" s="29">
        <v>-2.3363777672624102</v>
      </c>
      <c r="IG338" s="29">
        <v>-1.7043550529864884</v>
      </c>
      <c r="IH338" s="29">
        <v>-14.403430537861759</v>
      </c>
      <c r="II338" s="29">
        <v>-15.594350455934626</v>
      </c>
      <c r="IJ338" s="29">
        <v>-2.5295566639052152</v>
      </c>
      <c r="IK338" s="29">
        <v>-1.8452763685532358</v>
      </c>
      <c r="IL338" s="29">
        <v>-15.594350455934626</v>
      </c>
      <c r="IM338" s="29">
        <v>-15.585149405279269</v>
      </c>
      <c r="IN338" s="29">
        <v>-2.5280641632033776</v>
      </c>
      <c r="IO338" s="29">
        <v>-1.8441876100705938</v>
      </c>
      <c r="IP338" s="29">
        <v>-15.585149405279269</v>
      </c>
      <c r="IQ338" s="29">
        <v>-16.353313906637567</v>
      </c>
      <c r="IR338" s="29">
        <v>-2.6526679829570132</v>
      </c>
      <c r="IS338" s="29">
        <v>-1.935084361783552</v>
      </c>
      <c r="IT338" s="29">
        <v>-16.353313906637567</v>
      </c>
      <c r="IU338" s="29">
        <v>-17.014228661295373</v>
      </c>
      <c r="IV338" s="29">
        <v>-2.7598748414050167</v>
      </c>
      <c r="IW338" s="29">
        <v>-2.0132902724333341</v>
      </c>
      <c r="IX338" s="29">
        <v>-17.014228661295373</v>
      </c>
      <c r="IY338" s="29">
        <v>-17.466846416520511</v>
      </c>
      <c r="IZ338" s="29">
        <v>-2.8332938826255409</v>
      </c>
      <c r="JA338" s="29">
        <v>-2.0668484408267287</v>
      </c>
      <c r="JB338" s="29">
        <v>-17.466846416520511</v>
      </c>
      <c r="JC338" s="29">
        <v>-19.735459930651768</v>
      </c>
      <c r="JD338" s="29">
        <v>-3.201285255444295</v>
      </c>
      <c r="JE338" s="29">
        <v>-2.3352930239362357</v>
      </c>
      <c r="JF338" s="29">
        <v>-19.735459930651768</v>
      </c>
      <c r="JG338" s="29">
        <v>-20.942235230657268</v>
      </c>
      <c r="JH338" s="29">
        <v>-3.397036050617904</v>
      </c>
      <c r="JI338" s="29">
        <v>-2.4780905036739345</v>
      </c>
      <c r="JJ338" s="29">
        <v>-20.942235230657268</v>
      </c>
      <c r="JK338" s="29">
        <v>2.6914375645502386</v>
      </c>
      <c r="JL338" s="29">
        <v>0.43657758276824887</v>
      </c>
      <c r="JM338" s="29">
        <v>0.31847726837580376</v>
      </c>
      <c r="JN338" s="29">
        <v>2.6914375645502386</v>
      </c>
      <c r="JO338" s="29">
        <v>2.6914375645502386</v>
      </c>
      <c r="JP338" s="29">
        <v>0.43657758276824887</v>
      </c>
      <c r="JQ338" s="29">
        <v>0.31847726837580376</v>
      </c>
      <c r="JR338" s="29">
        <v>2.6914375645502386</v>
      </c>
      <c r="JS338" s="29">
        <v>2.6914375645502386</v>
      </c>
      <c r="JT338" s="29">
        <v>0.43657758276824887</v>
      </c>
      <c r="JU338" s="29">
        <v>0.31847726837580376</v>
      </c>
      <c r="JV338" s="29">
        <v>2.6914375645502386</v>
      </c>
      <c r="JW338" s="29">
        <v>2.6914375645502386</v>
      </c>
      <c r="JX338" s="29">
        <v>0.43657758276824887</v>
      </c>
      <c r="JY338" s="29">
        <v>0.31847726837580376</v>
      </c>
      <c r="JZ338" s="29">
        <v>2.6914375645502386</v>
      </c>
    </row>
    <row r="339" spans="1:286" ht="15" thickBot="1" x14ac:dyDescent="0.4">
      <c r="A339" s="2"/>
      <c r="B339" s="74" t="s">
        <v>796</v>
      </c>
      <c r="C339" s="74" t="s">
        <v>462</v>
      </c>
      <c r="D339" s="74" t="s">
        <v>855</v>
      </c>
      <c r="E339" s="87">
        <v>352393</v>
      </c>
      <c r="F339" s="84">
        <v>431036</v>
      </c>
      <c r="G339" s="22">
        <v>30.784490898000001</v>
      </c>
      <c r="H339" s="22">
        <v>9.0926206621459933</v>
      </c>
      <c r="I339" s="22">
        <v>6.6329401809777284</v>
      </c>
      <c r="J339" s="22">
        <v>12.727742007599106</v>
      </c>
      <c r="K339" s="22">
        <v>30.768634007999999</v>
      </c>
      <c r="L339" s="22">
        <v>8.9725938759953348</v>
      </c>
      <c r="M339" s="22">
        <v>6.5453823115543681</v>
      </c>
      <c r="N339" s="22">
        <v>12.129321773858075</v>
      </c>
      <c r="O339" s="22">
        <v>30.820236978000001</v>
      </c>
      <c r="P339" s="22">
        <v>8.9146935236799223</v>
      </c>
      <c r="Q339" s="22">
        <v>6.5031448106582266</v>
      </c>
      <c r="R339" s="22">
        <v>11.98999670846969</v>
      </c>
      <c r="S339" s="22">
        <v>30.905749844999999</v>
      </c>
      <c r="T339" s="22">
        <v>8.7861572373899417</v>
      </c>
      <c r="U339" s="22">
        <v>6.4093793793567899</v>
      </c>
      <c r="V339" s="22">
        <v>11.464848402729332</v>
      </c>
      <c r="W339" s="22">
        <v>31.005680054999999</v>
      </c>
      <c r="X339" s="22">
        <v>8.674842317612578</v>
      </c>
      <c r="Y339" s="22">
        <v>6.3281766951617442</v>
      </c>
      <c r="Z339" s="22">
        <v>11.194426210106686</v>
      </c>
      <c r="AA339" s="22">
        <v>31.116929812000002</v>
      </c>
      <c r="AB339" s="22">
        <v>8.4625264104502946</v>
      </c>
      <c r="AC339" s="22">
        <v>6.1732951968561647</v>
      </c>
      <c r="AD339" s="22">
        <v>10.682029230983225</v>
      </c>
      <c r="AE339" s="22">
        <v>31.236939169999999</v>
      </c>
      <c r="AF339" s="22">
        <v>8.2608785765898993</v>
      </c>
      <c r="AG339" s="22">
        <v>6.0261959094980071</v>
      </c>
      <c r="AH339" s="22">
        <v>10.174184030608792</v>
      </c>
      <c r="AI339" s="22">
        <v>31.370582476999999</v>
      </c>
      <c r="AJ339" s="22">
        <v>8.1163654761263064</v>
      </c>
      <c r="AK339" s="22">
        <v>5.9207756146941977</v>
      </c>
      <c r="AL339" s="22">
        <v>9.6703014519332768</v>
      </c>
      <c r="AM339" s="22">
        <v>31.518204601000001</v>
      </c>
      <c r="AN339" s="22">
        <v>7.8855634134889394</v>
      </c>
      <c r="AO339" s="22">
        <v>5.7524087233431382</v>
      </c>
      <c r="AP339" s="22">
        <v>9.1681937026801563</v>
      </c>
      <c r="AQ339" s="22">
        <v>31.689510415000001</v>
      </c>
      <c r="AR339" s="22">
        <v>7.6667077041981679</v>
      </c>
      <c r="AS339" s="22">
        <v>5.5927565304352553</v>
      </c>
      <c r="AT339" s="22">
        <v>8.4491824090523977</v>
      </c>
      <c r="AU339" s="22">
        <v>32.346953339000002</v>
      </c>
      <c r="AV339" s="22">
        <v>6.8503387068842549</v>
      </c>
      <c r="AW339" s="22">
        <v>4.997226712796305</v>
      </c>
      <c r="AX339" s="22">
        <v>6.087859504487902</v>
      </c>
      <c r="AY339" s="22">
        <v>32.799275370000004</v>
      </c>
      <c r="AZ339" s="22">
        <v>6.3343351651421456</v>
      </c>
      <c r="BA339" s="22">
        <v>4.6208093131573911</v>
      </c>
      <c r="BB339" s="22">
        <v>5.0599137188705328</v>
      </c>
      <c r="BC339" s="22">
        <v>33.025536070000001</v>
      </c>
      <c r="BD339" s="22">
        <v>6.0927368639213526</v>
      </c>
      <c r="BE339" s="22">
        <v>4.4445667160704092</v>
      </c>
      <c r="BF339" s="22">
        <v>4.8302947623849164</v>
      </c>
      <c r="BG339" s="22">
        <v>33.132171067999998</v>
      </c>
      <c r="BH339" s="22">
        <v>5.9121452367077287</v>
      </c>
      <c r="BI339" s="22">
        <v>4.3128276383059267</v>
      </c>
      <c r="BJ339" s="22">
        <v>5.221657222171693</v>
      </c>
      <c r="BK339" s="25">
        <v>30.784003783999999</v>
      </c>
      <c r="BL339" s="25">
        <v>9.0926206621459933</v>
      </c>
      <c r="BM339" s="25">
        <v>6.6329401809777284</v>
      </c>
      <c r="BN339" s="25">
        <v>12.727742007599106</v>
      </c>
      <c r="BO339" s="25">
        <v>30.776377637</v>
      </c>
      <c r="BP339" s="25">
        <v>9.0590566311144354</v>
      </c>
      <c r="BQ339" s="25">
        <v>6.6084556876356002</v>
      </c>
      <c r="BR339" s="25">
        <v>12.383467767746104</v>
      </c>
      <c r="BS339" s="25">
        <v>30.820276164999999</v>
      </c>
      <c r="BT339" s="25">
        <v>9.0477753124045748</v>
      </c>
      <c r="BU339" s="25">
        <v>6.6002261227009758</v>
      </c>
      <c r="BV339" s="25">
        <v>12.33341561136146</v>
      </c>
      <c r="BW339" s="25">
        <v>30.887871388000001</v>
      </c>
      <c r="BX339" s="25">
        <v>8.9323011505788799</v>
      </c>
      <c r="BY339" s="25">
        <v>6.5159893293387396</v>
      </c>
      <c r="BZ339" s="25">
        <v>12.000848515825203</v>
      </c>
      <c r="CA339" s="25">
        <v>30.963073688000001</v>
      </c>
      <c r="CB339" s="25">
        <v>8.8433794019677592</v>
      </c>
      <c r="CC339" s="25">
        <v>6.4511221517404289</v>
      </c>
      <c r="CD339" s="25">
        <v>11.978165711039683</v>
      </c>
      <c r="CE339" s="25">
        <v>31.056924560999999</v>
      </c>
      <c r="CF339" s="25">
        <v>8.6714581754942532</v>
      </c>
      <c r="CG339" s="25">
        <v>6.3257080106021624</v>
      </c>
      <c r="CH339" s="25">
        <v>11.637332523315926</v>
      </c>
      <c r="CI339" s="25">
        <v>31.152403944</v>
      </c>
      <c r="CJ339" s="25">
        <v>8.5624661346133575</v>
      </c>
      <c r="CK339" s="25">
        <v>6.2461998342217973</v>
      </c>
      <c r="CL339" s="25">
        <v>11.225321816446765</v>
      </c>
      <c r="CM339" s="25">
        <v>31.267939527999999</v>
      </c>
      <c r="CN339" s="25">
        <v>8.45262082807219</v>
      </c>
      <c r="CO339" s="25">
        <v>6.166069212421859</v>
      </c>
      <c r="CP339" s="25">
        <v>10.834450442951155</v>
      </c>
      <c r="CQ339" s="25">
        <v>31.392419389000001</v>
      </c>
      <c r="CR339" s="25">
        <v>8.2856370756169859</v>
      </c>
      <c r="CS339" s="25">
        <v>6.0442568898379374</v>
      </c>
      <c r="CT339" s="25">
        <v>10.42386578021447</v>
      </c>
      <c r="CU339" s="25">
        <v>31.535217574000001</v>
      </c>
      <c r="CV339" s="25">
        <v>8.140251399400336</v>
      </c>
      <c r="CW339" s="25">
        <v>5.9382000631707132</v>
      </c>
      <c r="CX339" s="25">
        <v>9.8388809604096537</v>
      </c>
      <c r="CY339" s="25">
        <v>31.828586897000001</v>
      </c>
      <c r="CZ339" s="25">
        <v>7.7063169085769312</v>
      </c>
      <c r="DA339" s="25">
        <v>5.6216508935702114</v>
      </c>
      <c r="DB339" s="25">
        <v>8.3401693954080187</v>
      </c>
      <c r="DC339" s="25">
        <v>32.010135994999999</v>
      </c>
      <c r="DD339" s="25">
        <v>7.3986792258392775</v>
      </c>
      <c r="DE339" s="25">
        <v>5.3972334871003085</v>
      </c>
      <c r="DF339" s="25">
        <v>7.4650807013509137</v>
      </c>
      <c r="DG339" s="25">
        <v>32.096984753999998</v>
      </c>
      <c r="DH339" s="25">
        <v>7.255431772660609</v>
      </c>
      <c r="DI339" s="25">
        <v>5.2927364643698702</v>
      </c>
      <c r="DJ339" s="25">
        <v>6.9807749983869449</v>
      </c>
      <c r="DK339" s="25">
        <v>32.135773268999998</v>
      </c>
      <c r="DL339" s="25">
        <v>7.1108116747241095</v>
      </c>
      <c r="DM339" s="25">
        <v>5.1872381163992491</v>
      </c>
      <c r="DN339" s="25">
        <v>6.8507019735693824</v>
      </c>
      <c r="DO339" s="27">
        <v>30.784490898000001</v>
      </c>
      <c r="DP339" s="27">
        <v>9.0926206621459933</v>
      </c>
      <c r="DQ339" s="27">
        <v>6.6329401809777284</v>
      </c>
      <c r="DR339" s="27">
        <v>12.727742007599106</v>
      </c>
      <c r="DS339" s="27">
        <v>30.768548759000002</v>
      </c>
      <c r="DT339" s="27">
        <v>8.9730185299728316</v>
      </c>
      <c r="DU339" s="27">
        <v>6.5456920907187053</v>
      </c>
      <c r="DV339" s="27">
        <v>12.129366583407986</v>
      </c>
      <c r="DW339" s="27">
        <v>30.821144015999998</v>
      </c>
      <c r="DX339" s="27">
        <v>8.915278174019857</v>
      </c>
      <c r="DY339" s="27">
        <v>6.5035713049414108</v>
      </c>
      <c r="DZ339" s="27">
        <v>11.989661340570768</v>
      </c>
      <c r="EA339" s="27">
        <v>30.906656485999999</v>
      </c>
      <c r="EB339" s="27">
        <v>8.7853320189665656</v>
      </c>
      <c r="EC339" s="27">
        <v>6.4087773940060444</v>
      </c>
      <c r="ED339" s="27">
        <v>11.464509970332298</v>
      </c>
      <c r="EE339" s="27">
        <v>31.006534145</v>
      </c>
      <c r="EF339" s="27">
        <v>8.6726270262749452</v>
      </c>
      <c r="EG339" s="27">
        <v>6.3265606709733468</v>
      </c>
      <c r="EH339" s="27">
        <v>11.193984563146191</v>
      </c>
      <c r="EI339" s="27">
        <v>31.117640170999998</v>
      </c>
      <c r="EJ339" s="27">
        <v>8.4214025149300102</v>
      </c>
      <c r="EK339" s="27">
        <v>6.1432958876217629</v>
      </c>
      <c r="EL339" s="27">
        <v>10.68166133970259</v>
      </c>
      <c r="EM339" s="27">
        <v>31.237453801000001</v>
      </c>
      <c r="EN339" s="27">
        <v>8.2953619283459687</v>
      </c>
      <c r="EO339" s="27">
        <v>6.0513510345094179</v>
      </c>
      <c r="EP339" s="27">
        <v>10.173918271518573</v>
      </c>
      <c r="EQ339" s="27">
        <v>31.370855204999998</v>
      </c>
      <c r="ER339" s="27">
        <v>8.1255877438856334</v>
      </c>
      <c r="ES339" s="27">
        <v>5.9275031306275565</v>
      </c>
      <c r="ET339" s="27">
        <v>9.6701609061101692</v>
      </c>
      <c r="EU339" s="27">
        <v>31.515573352000001</v>
      </c>
      <c r="EV339" s="27">
        <v>7.9055504446608618</v>
      </c>
      <c r="EW339" s="27">
        <v>5.766988984313512</v>
      </c>
      <c r="EX339" s="27">
        <v>9.1695455135180737</v>
      </c>
      <c r="EY339" s="27">
        <v>31.673144219000001</v>
      </c>
      <c r="EZ339" s="27">
        <v>7.6956345711495651</v>
      </c>
      <c r="FA339" s="27">
        <v>5.6138582771418459</v>
      </c>
      <c r="FB339" s="27">
        <v>8.5070511971916858</v>
      </c>
      <c r="FC339" s="27">
        <v>32.272669085000004</v>
      </c>
      <c r="FD339" s="27">
        <v>6.8985714530414555</v>
      </c>
      <c r="FE339" s="27">
        <v>5.0324118295973275</v>
      </c>
      <c r="FF339" s="27">
        <v>6.3278251294383168</v>
      </c>
      <c r="FG339" s="27">
        <v>32.682684897999998</v>
      </c>
      <c r="FH339" s="27">
        <v>6.3952354143693588</v>
      </c>
      <c r="FI339" s="27">
        <v>4.6652351970846109</v>
      </c>
      <c r="FJ339" s="27">
        <v>5.3562441431930878</v>
      </c>
      <c r="FK339" s="27">
        <v>32.878186106999998</v>
      </c>
      <c r="FL339" s="27">
        <v>6.1572149622274583</v>
      </c>
      <c r="FM339" s="27">
        <v>4.4916025910880597</v>
      </c>
      <c r="FN339" s="27">
        <v>5.1159243406065897</v>
      </c>
      <c r="FO339" s="27">
        <v>32.974431500999998</v>
      </c>
      <c r="FP339" s="27">
        <v>5.9752451511826576</v>
      </c>
      <c r="FQ339" s="27">
        <v>4.3588581474065045</v>
      </c>
      <c r="FR339" s="27">
        <v>5.4649886618854708</v>
      </c>
      <c r="FS339" s="28">
        <v>30.785472942999998</v>
      </c>
      <c r="FT339" s="28">
        <v>9.0926206621460004</v>
      </c>
      <c r="FU339" s="28">
        <v>6.6329401809777329</v>
      </c>
      <c r="FV339" s="28">
        <v>12.727742007599106</v>
      </c>
      <c r="FW339" s="28">
        <v>30.765921197000001</v>
      </c>
      <c r="FX339" s="28">
        <v>8.7941533116083797</v>
      </c>
      <c r="FY339" s="28">
        <v>6.4152124041737562</v>
      </c>
      <c r="FZ339" s="28">
        <v>12.133451164540704</v>
      </c>
      <c r="GA339" s="28">
        <v>30.825345050999999</v>
      </c>
      <c r="GB339" s="28">
        <v>8.6827247419720415</v>
      </c>
      <c r="GC339" s="28">
        <v>6.3339268139888798</v>
      </c>
      <c r="GD339" s="28">
        <v>11.994004796493249</v>
      </c>
      <c r="GE339" s="28">
        <v>30.927892878000002</v>
      </c>
      <c r="GF339" s="28">
        <v>8.617736180343778</v>
      </c>
      <c r="GG339" s="28">
        <v>6.2865185630846439</v>
      </c>
      <c r="GH339" s="28">
        <v>11.468978549869428</v>
      </c>
      <c r="GI339" s="28">
        <v>31.056807775999999</v>
      </c>
      <c r="GJ339" s="28">
        <v>8.4681761228374643</v>
      </c>
      <c r="GK339" s="28">
        <v>6.1774165833844563</v>
      </c>
      <c r="GL339" s="28">
        <v>11.268008334780207</v>
      </c>
      <c r="GM339" s="28">
        <v>31.210077156000001</v>
      </c>
      <c r="GN339" s="28">
        <v>8.2083792093004444</v>
      </c>
      <c r="GO339" s="28">
        <v>5.98789835198306</v>
      </c>
      <c r="GP339" s="28">
        <v>10.780824242935843</v>
      </c>
      <c r="GQ339" s="28">
        <v>31.385632617999999</v>
      </c>
      <c r="GR339" s="28">
        <v>8.1173604089155553</v>
      </c>
      <c r="GS339" s="28">
        <v>5.9215014043119973</v>
      </c>
      <c r="GT339" s="28">
        <v>10.266968559337212</v>
      </c>
      <c r="GU339" s="28">
        <v>31.589749261999998</v>
      </c>
      <c r="GV339" s="28">
        <v>7.9748167326378834</v>
      </c>
      <c r="GW339" s="28">
        <v>5.8175177770324993</v>
      </c>
      <c r="GX339" s="28">
        <v>9.7827002881938903</v>
      </c>
      <c r="GY339" s="28">
        <v>31.805170970999999</v>
      </c>
      <c r="GZ339" s="28">
        <v>7.7702704737662769</v>
      </c>
      <c r="HA339" s="28">
        <v>5.6683041289820002</v>
      </c>
      <c r="HB339" s="28">
        <v>9.3649039050937297</v>
      </c>
      <c r="HC339" s="28">
        <v>32.059201162999997</v>
      </c>
      <c r="HD339" s="28">
        <v>7.5630964194440757</v>
      </c>
      <c r="HE339" s="28">
        <v>5.5171735407357883</v>
      </c>
      <c r="HF339" s="28">
        <v>8.8176462642056173</v>
      </c>
      <c r="HG339" s="28">
        <v>32.921834644999997</v>
      </c>
      <c r="HH339" s="28">
        <v>6.1787101733691303</v>
      </c>
      <c r="HI339" s="28">
        <v>4.5072830483487216</v>
      </c>
      <c r="HJ339" s="28">
        <v>5.4862159477232346</v>
      </c>
      <c r="HK339" s="28">
        <v>26.562597884632307</v>
      </c>
      <c r="HL339" s="28">
        <v>4.3087140230413139</v>
      </c>
      <c r="HM339" s="28">
        <v>3.1431468917155678</v>
      </c>
      <c r="HN339" s="28">
        <v>-1.5768101424072398</v>
      </c>
      <c r="HO339" s="28">
        <v>17.290349386130366</v>
      </c>
      <c r="HP339" s="28">
        <v>2.8046643324147489</v>
      </c>
      <c r="HQ339" s="28">
        <v>2.0459635825430156</v>
      </c>
      <c r="HR339" s="28">
        <v>-7.3562949238689583</v>
      </c>
      <c r="HS339" s="28">
        <v>10.86911134450515</v>
      </c>
      <c r="HT339" s="28">
        <v>1.7630765135047723</v>
      </c>
      <c r="HU339" s="28">
        <v>1.2861397701599353</v>
      </c>
      <c r="HV339" s="28">
        <v>-11.020858372640092</v>
      </c>
      <c r="HW339" s="29">
        <v>30.785472942999998</v>
      </c>
      <c r="HX339" s="29">
        <v>9.0926206621459933</v>
      </c>
      <c r="HY339" s="29">
        <v>6.6329401809777284</v>
      </c>
      <c r="HZ339" s="29">
        <v>12.727742007599106</v>
      </c>
      <c r="IA339" s="29">
        <v>30.740973572000001</v>
      </c>
      <c r="IB339" s="29">
        <v>8.9864299082541255</v>
      </c>
      <c r="IC339" s="29">
        <v>6.5554755044549262</v>
      </c>
      <c r="ID339" s="29">
        <v>12.196056325615416</v>
      </c>
      <c r="IE339" s="29">
        <v>30.819783268999998</v>
      </c>
      <c r="IF339" s="29">
        <v>8.8960183407769104</v>
      </c>
      <c r="IG339" s="29">
        <v>6.4895215247358085</v>
      </c>
      <c r="IH339" s="29">
        <v>11.934213178345704</v>
      </c>
      <c r="II339" s="29">
        <v>30.914160291999998</v>
      </c>
      <c r="IJ339" s="29">
        <v>8.6487627397180251</v>
      </c>
      <c r="IK339" s="29">
        <v>6.3091520061807254</v>
      </c>
      <c r="IL339" s="29">
        <v>11.413481869696522</v>
      </c>
      <c r="IM339" s="29">
        <v>31.027950099999998</v>
      </c>
      <c r="IN339" s="29">
        <v>8.4354232821818798</v>
      </c>
      <c r="IO339" s="29">
        <v>6.1535238421277985</v>
      </c>
      <c r="IP339" s="29">
        <v>11.244141831657869</v>
      </c>
      <c r="IQ339" s="29">
        <v>31.157871747000002</v>
      </c>
      <c r="IR339" s="29">
        <v>8.0906119672528263</v>
      </c>
      <c r="IS339" s="29">
        <v>5.9019887885243527</v>
      </c>
      <c r="IT339" s="29">
        <v>10.809484955224654</v>
      </c>
      <c r="IU339" s="29">
        <v>31.310286371</v>
      </c>
      <c r="IV339" s="29">
        <v>7.7972061249529627</v>
      </c>
      <c r="IW339" s="29">
        <v>5.6879533115109462</v>
      </c>
      <c r="IX339" s="29">
        <v>10.357053328839008</v>
      </c>
      <c r="IY339" s="29">
        <v>31.472976726999999</v>
      </c>
      <c r="IZ339" s="29">
        <v>7.6062368179730315</v>
      </c>
      <c r="JA339" s="29">
        <v>5.5486438608402411</v>
      </c>
      <c r="JB339" s="29">
        <v>9.9599975332949917</v>
      </c>
      <c r="JC339" s="29">
        <v>31.665844981999999</v>
      </c>
      <c r="JD339" s="29">
        <v>7.295348392691734</v>
      </c>
      <c r="JE339" s="29">
        <v>5.3218550829432294</v>
      </c>
      <c r="JF339" s="29">
        <v>9.3998789114650911</v>
      </c>
      <c r="JG339" s="29">
        <v>31.940650969</v>
      </c>
      <c r="JH339" s="29">
        <v>6.7811047748993705</v>
      </c>
      <c r="JI339" s="29">
        <v>4.946721523323105</v>
      </c>
      <c r="JJ339" s="29">
        <v>7.5973987309846756</v>
      </c>
      <c r="JK339" s="29">
        <v>31.474889800694335</v>
      </c>
      <c r="JL339" s="29">
        <v>5.1055359738134651</v>
      </c>
      <c r="JM339" s="29">
        <v>3.7244174110461583</v>
      </c>
      <c r="JN339" s="29">
        <v>-0.54591635690824347</v>
      </c>
      <c r="JO339" s="29">
        <v>20.801560294441902</v>
      </c>
      <c r="JP339" s="29">
        <v>3.3742171955874527</v>
      </c>
      <c r="JQ339" s="29">
        <v>2.4614444666248461</v>
      </c>
      <c r="JR339" s="29">
        <v>-6.8680083852906435</v>
      </c>
      <c r="JS339" s="29">
        <v>14.100530624907378</v>
      </c>
      <c r="JT339" s="29">
        <v>2.2872444291682625</v>
      </c>
      <c r="JU339" s="29">
        <v>1.6685129669059588</v>
      </c>
      <c r="JV339" s="29">
        <v>-10.720000809465198</v>
      </c>
      <c r="JW339" s="29">
        <v>14.470692483667708</v>
      </c>
      <c r="JX339" s="29">
        <v>2.3472883148816557</v>
      </c>
      <c r="JY339" s="29">
        <v>1.7123141455725723</v>
      </c>
      <c r="JZ339" s="29">
        <v>-9.4509665373475045</v>
      </c>
    </row>
    <row r="340" spans="1:286" ht="15" thickBot="1" x14ac:dyDescent="0.4">
      <c r="A340" s="2"/>
      <c r="B340" s="74" t="s">
        <v>471</v>
      </c>
      <c r="C340" s="74" t="s">
        <v>471</v>
      </c>
      <c r="D340" s="74" t="s">
        <v>850</v>
      </c>
      <c r="E340" s="87">
        <v>327495</v>
      </c>
      <c r="F340" s="84">
        <v>477808</v>
      </c>
      <c r="G340" s="22">
        <v>15.056026207947369</v>
      </c>
      <c r="H340" s="22">
        <v>11.359649122807019</v>
      </c>
      <c r="I340" s="22">
        <v>8.1644034917555786</v>
      </c>
      <c r="J340" s="22">
        <v>9.057682258850031</v>
      </c>
      <c r="K340" s="22">
        <v>15.063883092947368</v>
      </c>
      <c r="L340" s="22">
        <v>11.221436458882405</v>
      </c>
      <c r="M340" s="22">
        <v>8.0650673288378876</v>
      </c>
      <c r="N340" s="22">
        <v>8.4935784113094499</v>
      </c>
      <c r="O340" s="22">
        <v>15.107773765947368</v>
      </c>
      <c r="P340" s="22">
        <v>11.142467572403962</v>
      </c>
      <c r="Q340" s="22">
        <v>8.0083108352583281</v>
      </c>
      <c r="R340" s="22">
        <v>8.3259173925755405</v>
      </c>
      <c r="S340" s="22">
        <v>15.166356757947367</v>
      </c>
      <c r="T340" s="22">
        <v>10.98981568754326</v>
      </c>
      <c r="U340" s="22">
        <v>7.898596919951073</v>
      </c>
      <c r="V340" s="22">
        <v>8.0519514498934228</v>
      </c>
      <c r="W340" s="22">
        <v>15.234661369947368</v>
      </c>
      <c r="X340" s="22">
        <v>10.859699178839302</v>
      </c>
      <c r="Y340" s="22">
        <v>7.8050796232007009</v>
      </c>
      <c r="Z340" s="22">
        <v>7.8398458299697573</v>
      </c>
      <c r="AA340" s="22">
        <v>15.310913891947369</v>
      </c>
      <c r="AB340" s="22">
        <v>10.718029772267624</v>
      </c>
      <c r="AC340" s="22">
        <v>7.7032590312806111</v>
      </c>
      <c r="AD340" s="22">
        <v>7.5142560701051835</v>
      </c>
      <c r="AE340" s="22">
        <v>15.394607162947368</v>
      </c>
      <c r="AF340" s="22">
        <v>10.592575492920435</v>
      </c>
      <c r="AG340" s="22">
        <v>7.613092570566482</v>
      </c>
      <c r="AH340" s="22">
        <v>7.1977073235578857</v>
      </c>
      <c r="AI340" s="22">
        <v>15.489049392947368</v>
      </c>
      <c r="AJ340" s="22">
        <v>10.490854470845319</v>
      </c>
      <c r="AK340" s="22">
        <v>7.5399836691526501</v>
      </c>
      <c r="AL340" s="22">
        <v>6.9976575037251774</v>
      </c>
      <c r="AM340" s="22">
        <v>15.591797349947369</v>
      </c>
      <c r="AN340" s="22">
        <v>10.365818499189196</v>
      </c>
      <c r="AO340" s="22">
        <v>7.4501178544124098</v>
      </c>
      <c r="AP340" s="22">
        <v>6.6339394627589083</v>
      </c>
      <c r="AQ340" s="22">
        <v>15.705904468947368</v>
      </c>
      <c r="AR340" s="22">
        <v>10.242132520536057</v>
      </c>
      <c r="AS340" s="22">
        <v>7.3612223062242661</v>
      </c>
      <c r="AT340" s="22">
        <v>6.2381939603240291</v>
      </c>
      <c r="AU340" s="22">
        <v>16.13747050794737</v>
      </c>
      <c r="AV340" s="22">
        <v>9.6583308984960414</v>
      </c>
      <c r="AW340" s="22">
        <v>6.9416325856310062</v>
      </c>
      <c r="AX340" s="22">
        <v>4.8649771351004212</v>
      </c>
      <c r="AY340" s="22">
        <v>16.46131148794737</v>
      </c>
      <c r="AZ340" s="22">
        <v>9.2906080156735449</v>
      </c>
      <c r="BA340" s="22">
        <v>6.6773429094220154</v>
      </c>
      <c r="BB340" s="22">
        <v>4.1449875580843436</v>
      </c>
      <c r="BC340" s="22">
        <v>16.649295214947369</v>
      </c>
      <c r="BD340" s="22">
        <v>9.10378799804732</v>
      </c>
      <c r="BE340" s="22">
        <v>6.5430716843385683</v>
      </c>
      <c r="BF340" s="22">
        <v>3.9314948578968902</v>
      </c>
      <c r="BG340" s="22">
        <v>16.774659503947369</v>
      </c>
      <c r="BH340" s="22">
        <v>8.9877114165743386</v>
      </c>
      <c r="BI340" s="22">
        <v>6.4596451597299565</v>
      </c>
      <c r="BJ340" s="22">
        <v>4.1123717846149734</v>
      </c>
      <c r="BK340" s="25">
        <v>15.055741318947369</v>
      </c>
      <c r="BL340" s="25">
        <v>11.359649122807022</v>
      </c>
      <c r="BM340" s="25">
        <v>8.1644034917555821</v>
      </c>
      <c r="BN340" s="25">
        <v>9.057682258850031</v>
      </c>
      <c r="BO340" s="25">
        <v>15.083732192947368</v>
      </c>
      <c r="BP340" s="25">
        <v>11.281058442506529</v>
      </c>
      <c r="BQ340" s="25">
        <v>8.1079188224028496</v>
      </c>
      <c r="BR340" s="25">
        <v>8.7388929694850148</v>
      </c>
      <c r="BS340" s="25">
        <v>15.142066155947369</v>
      </c>
      <c r="BT340" s="25">
        <v>11.280765633565556</v>
      </c>
      <c r="BU340" s="25">
        <v>8.1077083748516756</v>
      </c>
      <c r="BV340" s="25">
        <v>8.6330707303534329</v>
      </c>
      <c r="BW340" s="25">
        <v>15.209967023947367</v>
      </c>
      <c r="BX340" s="25">
        <v>11.256751497692058</v>
      </c>
      <c r="BY340" s="25">
        <v>8.0904489425701414</v>
      </c>
      <c r="BZ340" s="25">
        <v>8.4752382597547395</v>
      </c>
      <c r="CA340" s="25">
        <v>15.269900871947367</v>
      </c>
      <c r="CB340" s="25">
        <v>11.254610569980763</v>
      </c>
      <c r="CC340" s="25">
        <v>8.0889102156699764</v>
      </c>
      <c r="CD340" s="25">
        <v>8.3834238073307645</v>
      </c>
      <c r="CE340" s="25">
        <v>15.341711215947369</v>
      </c>
      <c r="CF340" s="25">
        <v>11.18972867191685</v>
      </c>
      <c r="CG340" s="25">
        <v>8.0422783180314124</v>
      </c>
      <c r="CH340" s="25">
        <v>8.1549244756481105</v>
      </c>
      <c r="CI340" s="25">
        <v>15.429374137947368</v>
      </c>
      <c r="CJ340" s="25">
        <v>11.120199857932537</v>
      </c>
      <c r="CK340" s="25">
        <v>7.9923065904248398</v>
      </c>
      <c r="CL340" s="25">
        <v>7.8955792505503055</v>
      </c>
      <c r="CM340" s="25">
        <v>15.532387119947368</v>
      </c>
      <c r="CN340" s="25">
        <v>11.04780760066827</v>
      </c>
      <c r="CO340" s="25">
        <v>7.9402768497528502</v>
      </c>
      <c r="CP340" s="25">
        <v>7.7252964841127678</v>
      </c>
      <c r="CQ340" s="25">
        <v>15.651318332947369</v>
      </c>
      <c r="CR340" s="25">
        <v>10.930250514936947</v>
      </c>
      <c r="CS340" s="25">
        <v>7.8557862575831994</v>
      </c>
      <c r="CT340" s="25">
        <v>7.3758961119849804</v>
      </c>
      <c r="CU340" s="25">
        <v>15.785841992947368</v>
      </c>
      <c r="CV340" s="25">
        <v>10.809000994378524</v>
      </c>
      <c r="CW340" s="25">
        <v>7.768641839800666</v>
      </c>
      <c r="CX340" s="25">
        <v>7.0461192533591124</v>
      </c>
      <c r="CY340" s="25">
        <v>15.940994373947369</v>
      </c>
      <c r="CZ340" s="25">
        <v>10.461862685354935</v>
      </c>
      <c r="DA340" s="25">
        <v>7.5191467020834226</v>
      </c>
      <c r="DB340" s="25">
        <v>6.2894053873182934</v>
      </c>
      <c r="DC340" s="25">
        <v>16.059506273947367</v>
      </c>
      <c r="DD340" s="25">
        <v>10.167814059772347</v>
      </c>
      <c r="DE340" s="25">
        <v>7.3078081651710081</v>
      </c>
      <c r="DF340" s="25">
        <v>5.7116308681000181</v>
      </c>
      <c r="DG340" s="25">
        <v>16.143411929947369</v>
      </c>
      <c r="DH340" s="25">
        <v>10.016945203613174</v>
      </c>
      <c r="DI340" s="25">
        <v>7.1993757476987019</v>
      </c>
      <c r="DJ340" s="25">
        <v>5.3387615919174305</v>
      </c>
      <c r="DK340" s="25">
        <v>16.202965714947368</v>
      </c>
      <c r="DL340" s="25">
        <v>9.9654146327150368</v>
      </c>
      <c r="DM340" s="25">
        <v>7.1623397117767622</v>
      </c>
      <c r="DN340" s="25">
        <v>5.1588981274603309</v>
      </c>
      <c r="DO340" s="27">
        <v>15.056026207947369</v>
      </c>
      <c r="DP340" s="27">
        <v>11.359649122807019</v>
      </c>
      <c r="DQ340" s="27">
        <v>8.1644034917555786</v>
      </c>
      <c r="DR340" s="27">
        <v>9.057682258850031</v>
      </c>
      <c r="DS340" s="27">
        <v>15.063847704947367</v>
      </c>
      <c r="DT340" s="27">
        <v>11.221219465820655</v>
      </c>
      <c r="DU340" s="27">
        <v>8.0649113716518972</v>
      </c>
      <c r="DV340" s="27">
        <v>8.493596909770611</v>
      </c>
      <c r="DW340" s="27">
        <v>15.107702990947368</v>
      </c>
      <c r="DX340" s="27">
        <v>11.142656832468342</v>
      </c>
      <c r="DY340" s="27">
        <v>8.0084468601930574</v>
      </c>
      <c r="DZ340" s="27">
        <v>8.3259542393883983</v>
      </c>
      <c r="EA340" s="27">
        <v>15.166251529947369</v>
      </c>
      <c r="EB340" s="27">
        <v>10.967862769435186</v>
      </c>
      <c r="EC340" s="27">
        <v>7.8828189254621472</v>
      </c>
      <c r="ED340" s="27">
        <v>8.0520063728102613</v>
      </c>
      <c r="EE340" s="27">
        <v>15.234522614947368</v>
      </c>
      <c r="EF340" s="27">
        <v>10.868360748957405</v>
      </c>
      <c r="EG340" s="27">
        <v>7.8113048641876217</v>
      </c>
      <c r="EH340" s="27">
        <v>7.8399177676369654</v>
      </c>
      <c r="EI340" s="27">
        <v>15.310955371947369</v>
      </c>
      <c r="EJ340" s="27">
        <v>10.742777668380381</v>
      </c>
      <c r="EK340" s="27">
        <v>7.7210458314935622</v>
      </c>
      <c r="EL340" s="27">
        <v>7.5142345021201784</v>
      </c>
      <c r="EM340" s="27">
        <v>15.395047293947368</v>
      </c>
      <c r="EN340" s="27">
        <v>10.656578585818483</v>
      </c>
      <c r="EO340" s="27">
        <v>7.6590928536289979</v>
      </c>
      <c r="EP340" s="27">
        <v>7.1974773945792361</v>
      </c>
      <c r="EQ340" s="27">
        <v>15.489565622947367</v>
      </c>
      <c r="ER340" s="27">
        <v>10.571794223926895</v>
      </c>
      <c r="ES340" s="27">
        <v>7.5981566633654998</v>
      </c>
      <c r="ET340" s="27">
        <v>6.9973905501991336</v>
      </c>
      <c r="EU340" s="27">
        <v>15.592382341947367</v>
      </c>
      <c r="EV340" s="27">
        <v>10.439403750877188</v>
      </c>
      <c r="EW340" s="27">
        <v>7.5030050236663408</v>
      </c>
      <c r="EX340" s="27">
        <v>6.6336356987937108</v>
      </c>
      <c r="EY340" s="27">
        <v>15.698810104947368</v>
      </c>
      <c r="EZ340" s="27">
        <v>10.298547771881015</v>
      </c>
      <c r="FA340" s="27">
        <v>7.4017690581608457</v>
      </c>
      <c r="FB340" s="27">
        <v>6.2658134591089212</v>
      </c>
      <c r="FC340" s="27">
        <v>16.090672307947369</v>
      </c>
      <c r="FD340" s="27">
        <v>9.5820564035874085</v>
      </c>
      <c r="FE340" s="27">
        <v>6.8868126043242199</v>
      </c>
      <c r="FF340" s="27">
        <v>4.9880027137485943</v>
      </c>
      <c r="FG340" s="27">
        <v>16.373185700947367</v>
      </c>
      <c r="FH340" s="27">
        <v>9.3521985217766179</v>
      </c>
      <c r="FI340" s="27">
        <v>6.72160921885206</v>
      </c>
      <c r="FJ340" s="27">
        <v>4.3122971645094719</v>
      </c>
      <c r="FK340" s="27">
        <v>16.543812020947367</v>
      </c>
      <c r="FL340" s="27">
        <v>9.1350769290110723</v>
      </c>
      <c r="FM340" s="27">
        <v>6.5655596550894328</v>
      </c>
      <c r="FN340" s="27">
        <v>4.0819113543450154</v>
      </c>
      <c r="FO340" s="27">
        <v>16.649495901947368</v>
      </c>
      <c r="FP340" s="27">
        <v>9.0194235142140382</v>
      </c>
      <c r="FQ340" s="27">
        <v>6.4824372687028147</v>
      </c>
      <c r="FR340" s="27">
        <v>4.2474803556407092</v>
      </c>
      <c r="FS340" s="28">
        <v>15.056619656947369</v>
      </c>
      <c r="FT340" s="28">
        <v>11.359649122807019</v>
      </c>
      <c r="FU340" s="28">
        <v>8.1644034917555786</v>
      </c>
      <c r="FV340" s="28">
        <v>9.057682258850031</v>
      </c>
      <c r="FW340" s="28">
        <v>15.063709414947368</v>
      </c>
      <c r="FX340" s="28">
        <v>11.223061908898357</v>
      </c>
      <c r="FY340" s="28">
        <v>8.0662355717688499</v>
      </c>
      <c r="FZ340" s="28">
        <v>8.48336006821682</v>
      </c>
      <c r="GA340" s="28">
        <v>15.113814215947368</v>
      </c>
      <c r="GB340" s="28">
        <v>11.063654328544541</v>
      </c>
      <c r="GC340" s="28">
        <v>7.9516662050936038</v>
      </c>
      <c r="GD340" s="28">
        <v>8.3104109383176521</v>
      </c>
      <c r="GE340" s="28">
        <v>15.184636253947367</v>
      </c>
      <c r="GF340" s="28">
        <v>10.790784774499636</v>
      </c>
      <c r="GG340" s="28">
        <v>7.7555494839032306</v>
      </c>
      <c r="GH340" s="28">
        <v>8.0291774743804343</v>
      </c>
      <c r="GI340" s="28">
        <v>15.273817719947369</v>
      </c>
      <c r="GJ340" s="28">
        <v>10.558474723805046</v>
      </c>
      <c r="GK340" s="28">
        <v>7.588583676372008</v>
      </c>
      <c r="GL340" s="28">
        <v>7.8130140050886894</v>
      </c>
      <c r="GM340" s="28">
        <v>15.380974323947369</v>
      </c>
      <c r="GN340" s="28">
        <v>10.291085369915857</v>
      </c>
      <c r="GO340" s="28">
        <v>7.3964056829366154</v>
      </c>
      <c r="GP340" s="28">
        <v>7.4730646114668904</v>
      </c>
      <c r="GQ340" s="28">
        <v>15.506000996947368</v>
      </c>
      <c r="GR340" s="28">
        <v>10.037415335784646</v>
      </c>
      <c r="GS340" s="28">
        <v>7.2140880347394987</v>
      </c>
      <c r="GT340" s="28">
        <v>7.1255507544587982</v>
      </c>
      <c r="GU340" s="28">
        <v>15.652768210947368</v>
      </c>
      <c r="GV340" s="28">
        <v>9.8384080398825215</v>
      </c>
      <c r="GW340" s="28">
        <v>7.0710575727962652</v>
      </c>
      <c r="GX340" s="28">
        <v>6.8937342567821354</v>
      </c>
      <c r="GY340" s="28">
        <v>15.815978468947367</v>
      </c>
      <c r="GZ340" s="28">
        <v>9.6266035732870954</v>
      </c>
      <c r="HA340" s="28">
        <v>6.9188295323043052</v>
      </c>
      <c r="HB340" s="28">
        <v>6.5394096664399317</v>
      </c>
      <c r="HC340" s="28">
        <v>16.000749756947368</v>
      </c>
      <c r="HD340" s="28">
        <v>9.399450029607161</v>
      </c>
      <c r="HE340" s="28">
        <v>6.7555698078941866</v>
      </c>
      <c r="HF340" s="28">
        <v>6.2255886887541561</v>
      </c>
      <c r="HG340" s="28">
        <v>16.655441615947367</v>
      </c>
      <c r="HH340" s="28">
        <v>8.2273044715748878</v>
      </c>
      <c r="HI340" s="28">
        <v>5.9131257162337461</v>
      </c>
      <c r="HJ340" s="28">
        <v>4.3490607468487585</v>
      </c>
      <c r="HK340" s="28">
        <v>17.20832265794737</v>
      </c>
      <c r="HL340" s="28">
        <v>6.7008654790246824</v>
      </c>
      <c r="HM340" s="28">
        <v>4.8160439572815612</v>
      </c>
      <c r="HN340" s="28">
        <v>0.40600483299734336</v>
      </c>
      <c r="HO340" s="28">
        <v>17.508033297947367</v>
      </c>
      <c r="HP340" s="28">
        <v>5.5464628217713159</v>
      </c>
      <c r="HQ340" s="28">
        <v>3.9863520377619257</v>
      </c>
      <c r="HR340" s="28">
        <v>-2.6659093056468706</v>
      </c>
      <c r="HS340" s="28">
        <v>17.662832484947369</v>
      </c>
      <c r="HT340" s="28">
        <v>4.7275869246015265</v>
      </c>
      <c r="HU340" s="28">
        <v>3.3978098071093417</v>
      </c>
      <c r="HV340" s="28">
        <v>-4.6732878287048898</v>
      </c>
      <c r="HW340" s="29">
        <v>15.056619656947369</v>
      </c>
      <c r="HX340" s="29">
        <v>11.359649122807014</v>
      </c>
      <c r="HY340" s="29">
        <v>8.164403491755575</v>
      </c>
      <c r="HZ340" s="29">
        <v>9.057682258850031</v>
      </c>
      <c r="IA340" s="29">
        <v>15.044004492947368</v>
      </c>
      <c r="IB340" s="29">
        <v>11.228360067215391</v>
      </c>
      <c r="IC340" s="29">
        <v>8.0700434624700339</v>
      </c>
      <c r="ID340" s="29">
        <v>8.5326227062247302</v>
      </c>
      <c r="IE340" s="29">
        <v>15.100109896947368</v>
      </c>
      <c r="IF340" s="29">
        <v>11.057916294725857</v>
      </c>
      <c r="IG340" s="29">
        <v>7.9475421672084003</v>
      </c>
      <c r="IH340" s="29">
        <v>8.3079477566876356</v>
      </c>
      <c r="II340" s="29">
        <v>15.161425887947368</v>
      </c>
      <c r="IJ340" s="29">
        <v>10.872407749663962</v>
      </c>
      <c r="IK340" s="29">
        <v>7.8142135232793377</v>
      </c>
      <c r="IL340" s="29">
        <v>8.0390618573855797</v>
      </c>
      <c r="IM340" s="29">
        <v>15.237361331947369</v>
      </c>
      <c r="IN340" s="29">
        <v>10.73187673563989</v>
      </c>
      <c r="IO340" s="29">
        <v>7.7132111164977299</v>
      </c>
      <c r="IP340" s="29">
        <v>7.845581458746949</v>
      </c>
      <c r="IQ340" s="29">
        <v>15.326557440947369</v>
      </c>
      <c r="IR340" s="29">
        <v>10.347403658300474</v>
      </c>
      <c r="IS340" s="29">
        <v>7.436882745684434</v>
      </c>
      <c r="IT340" s="29">
        <v>7.549297828662894</v>
      </c>
      <c r="IU340" s="29">
        <v>15.434898901947369</v>
      </c>
      <c r="IV340" s="29">
        <v>10.100601532128625</v>
      </c>
      <c r="IW340" s="29">
        <v>7.2595011981642203</v>
      </c>
      <c r="IX340" s="29">
        <v>7.2542494654828431</v>
      </c>
      <c r="IY340" s="29">
        <v>15.558941682947369</v>
      </c>
      <c r="IZ340" s="29">
        <v>9.9580966183406048</v>
      </c>
      <c r="JA340" s="29">
        <v>7.1570801107569242</v>
      </c>
      <c r="JB340" s="29">
        <v>7.085845202123167</v>
      </c>
      <c r="JC340" s="29">
        <v>15.702322107947367</v>
      </c>
      <c r="JD340" s="29">
        <v>9.7874322558967268</v>
      </c>
      <c r="JE340" s="29">
        <v>7.0344202731517704</v>
      </c>
      <c r="JF340" s="29">
        <v>6.6832874494229308</v>
      </c>
      <c r="JG340" s="29">
        <v>15.893567302947368</v>
      </c>
      <c r="JH340" s="29">
        <v>9.4061729459957295</v>
      </c>
      <c r="JI340" s="29">
        <v>6.7604017002743317</v>
      </c>
      <c r="JJ340" s="29">
        <v>5.7061223173907969</v>
      </c>
      <c r="JK340" s="29">
        <v>16.571109571947368</v>
      </c>
      <c r="JL340" s="29">
        <v>8.1904142322218565</v>
      </c>
      <c r="JM340" s="29">
        <v>5.8866119748558647</v>
      </c>
      <c r="JN340" s="29">
        <v>1.2127034968573334</v>
      </c>
      <c r="JO340" s="29">
        <v>16.973618968947367</v>
      </c>
      <c r="JP340" s="29">
        <v>6.8171428812137291</v>
      </c>
      <c r="JQ340" s="29">
        <v>4.8996148156928943</v>
      </c>
      <c r="JR340" s="29">
        <v>-2.2935195555972179</v>
      </c>
      <c r="JS340" s="29">
        <v>17.099173489947368</v>
      </c>
      <c r="JT340" s="29">
        <v>6.1326788757775184</v>
      </c>
      <c r="JU340" s="29">
        <v>4.4076770581485363</v>
      </c>
      <c r="JV340" s="29">
        <v>-4.3166548076100426</v>
      </c>
      <c r="JW340" s="29">
        <v>17.03213048394737</v>
      </c>
      <c r="JX340" s="29">
        <v>6.1130882058658047</v>
      </c>
      <c r="JY340" s="29">
        <v>4.3935968579501079</v>
      </c>
      <c r="JZ340" s="29">
        <v>-3.6255110742559324</v>
      </c>
    </row>
    <row r="341" spans="1:286" ht="15" thickBot="1" x14ac:dyDescent="0.4">
      <c r="A341" s="2"/>
      <c r="B341" s="74" t="s">
        <v>797</v>
      </c>
      <c r="C341" s="74" t="s">
        <v>483</v>
      </c>
      <c r="D341" s="74" t="s">
        <v>857</v>
      </c>
      <c r="E341" s="87">
        <v>372174</v>
      </c>
      <c r="F341" s="84">
        <v>410598</v>
      </c>
      <c r="G341" s="22">
        <v>31.811371256000001</v>
      </c>
      <c r="H341" s="22">
        <v>10.16130833665736</v>
      </c>
      <c r="I341" s="22">
        <v>7.4125329607241444</v>
      </c>
      <c r="J341" s="22">
        <v>11.905992886874555</v>
      </c>
      <c r="K341" s="22">
        <v>31.802868240999999</v>
      </c>
      <c r="L341" s="22">
        <v>10.080559821615598</v>
      </c>
      <c r="M341" s="22">
        <v>7.353628043222793</v>
      </c>
      <c r="N341" s="22">
        <v>11.7073859152823</v>
      </c>
      <c r="O341" s="22">
        <v>31.849403117000001</v>
      </c>
      <c r="P341" s="22">
        <v>8.7591414964043501</v>
      </c>
      <c r="Q341" s="22">
        <v>6.3896717724345935</v>
      </c>
      <c r="R341" s="22">
        <v>11.777038212156405</v>
      </c>
      <c r="S341" s="22">
        <v>31.935287587000001</v>
      </c>
      <c r="T341" s="22">
        <v>7.3004450579172682</v>
      </c>
      <c r="U341" s="22">
        <v>5.3255730292669092</v>
      </c>
      <c r="V341" s="22">
        <v>11.327641869495039</v>
      </c>
      <c r="W341" s="22">
        <v>32.033095666000001</v>
      </c>
      <c r="X341" s="22">
        <v>5.8543571805287389</v>
      </c>
      <c r="Y341" s="22">
        <v>4.2706720558778617</v>
      </c>
      <c r="Z341" s="22">
        <v>11.062504106714584</v>
      </c>
      <c r="AA341" s="22">
        <v>26.891897570364591</v>
      </c>
      <c r="AB341" s="22">
        <v>4.3621296633284663</v>
      </c>
      <c r="AC341" s="22">
        <v>3.1821128576255195</v>
      </c>
      <c r="AD341" s="22">
        <v>10.649233875841169</v>
      </c>
      <c r="AE341" s="22">
        <v>18.031357600167585</v>
      </c>
      <c r="AF341" s="22">
        <v>2.9248631358931592</v>
      </c>
      <c r="AG341" s="22">
        <v>2.1336469362120587</v>
      </c>
      <c r="AH341" s="22">
        <v>10.362469193977738</v>
      </c>
      <c r="AI341" s="22">
        <v>17.106183070532232</v>
      </c>
      <c r="AJ341" s="22">
        <v>2.7747907488881682</v>
      </c>
      <c r="AK341" s="22">
        <v>2.024171219275495</v>
      </c>
      <c r="AL341" s="22">
        <v>9.9667552238203712</v>
      </c>
      <c r="AM341" s="22">
        <v>16.227315311931306</v>
      </c>
      <c r="AN341" s="22">
        <v>2.6322297745313064</v>
      </c>
      <c r="AO341" s="22">
        <v>1.9201749732880602</v>
      </c>
      <c r="AP341" s="22">
        <v>9.6654861878784288</v>
      </c>
      <c r="AQ341" s="22">
        <v>14.42490858293691</v>
      </c>
      <c r="AR341" s="22">
        <v>2.3398617169274525</v>
      </c>
      <c r="AS341" s="22">
        <v>1.7068965457618295</v>
      </c>
      <c r="AT341" s="22">
        <v>8.5292111443007101</v>
      </c>
      <c r="AU341" s="22">
        <v>12.20038445811497</v>
      </c>
      <c r="AV341" s="22">
        <v>1.9790220756829013</v>
      </c>
      <c r="AW341" s="22">
        <v>1.4436690512656842</v>
      </c>
      <c r="AX341" s="22">
        <v>6.9150337289001627</v>
      </c>
      <c r="AY341" s="22">
        <v>23.344062907463218</v>
      </c>
      <c r="AZ341" s="22">
        <v>3.7866360677897859</v>
      </c>
      <c r="BA341" s="22">
        <v>2.762298291992586</v>
      </c>
      <c r="BB341" s="22">
        <v>5.4827460095270624</v>
      </c>
      <c r="BC341" s="22">
        <v>36.326000489999998</v>
      </c>
      <c r="BD341" s="22">
        <v>6.8424213338233741</v>
      </c>
      <c r="BE341" s="22">
        <v>4.9914510993780592</v>
      </c>
      <c r="BF341" s="22">
        <v>4.9555637099078922</v>
      </c>
      <c r="BG341" s="22">
        <v>36.802753799999998</v>
      </c>
      <c r="BH341" s="22">
        <v>7.4925083972184039</v>
      </c>
      <c r="BI341" s="22">
        <v>5.4656805612842616</v>
      </c>
      <c r="BJ341" s="22">
        <v>4.9692617504906025</v>
      </c>
      <c r="BK341" s="25">
        <v>31.811101735000001</v>
      </c>
      <c r="BL341" s="25">
        <v>10.16130833665736</v>
      </c>
      <c r="BM341" s="25">
        <v>7.4125329607241444</v>
      </c>
      <c r="BN341" s="25">
        <v>11.905992886874555</v>
      </c>
      <c r="BO341" s="25">
        <v>31.812143589999998</v>
      </c>
      <c r="BP341" s="25">
        <v>10.094365269996104</v>
      </c>
      <c r="BQ341" s="25">
        <v>7.3636989256099463</v>
      </c>
      <c r="BR341" s="25">
        <v>11.729750961618056</v>
      </c>
      <c r="BS341" s="25">
        <v>31.845628556000001</v>
      </c>
      <c r="BT341" s="25">
        <v>8.7945012508183762</v>
      </c>
      <c r="BU341" s="25">
        <v>6.415466220983264</v>
      </c>
      <c r="BV341" s="25">
        <v>11.885817832837274</v>
      </c>
      <c r="BW341" s="25">
        <v>31.910212554000001</v>
      </c>
      <c r="BX341" s="25">
        <v>7.4023495604184903</v>
      </c>
      <c r="BY341" s="25">
        <v>5.3999109450755922</v>
      </c>
      <c r="BZ341" s="25">
        <v>11.616530223974674</v>
      </c>
      <c r="CA341" s="25">
        <v>31.979724795999999</v>
      </c>
      <c r="CB341" s="25">
        <v>6.0504094955295544</v>
      </c>
      <c r="CC341" s="25">
        <v>4.4136894901315964</v>
      </c>
      <c r="CD341" s="25">
        <v>11.501738518458057</v>
      </c>
      <c r="CE341" s="25">
        <v>28.658353026394785</v>
      </c>
      <c r="CF341" s="25">
        <v>4.6486660716847643</v>
      </c>
      <c r="CG341" s="25">
        <v>3.3911371782168249</v>
      </c>
      <c r="CH341" s="25">
        <v>11.283445224439934</v>
      </c>
      <c r="CI341" s="25">
        <v>20.165567606674262</v>
      </c>
      <c r="CJ341" s="25">
        <v>3.2710529409374374</v>
      </c>
      <c r="CK341" s="25">
        <v>2.3861875791625242</v>
      </c>
      <c r="CL341" s="25">
        <v>11.087843153665688</v>
      </c>
      <c r="CM341" s="25">
        <v>19.591043620222472</v>
      </c>
      <c r="CN341" s="25">
        <v>3.1778595128040168</v>
      </c>
      <c r="CO341" s="25">
        <v>2.3182042708251749</v>
      </c>
      <c r="CP341" s="25">
        <v>10.756284535779496</v>
      </c>
      <c r="CQ341" s="25">
        <v>19.031409927555988</v>
      </c>
      <c r="CR341" s="25">
        <v>3.0870814364339521</v>
      </c>
      <c r="CS341" s="25">
        <v>2.2519829279714463</v>
      </c>
      <c r="CT341" s="25">
        <v>10.460062652623876</v>
      </c>
      <c r="CU341" s="25">
        <v>18.240015357304483</v>
      </c>
      <c r="CV341" s="25">
        <v>2.9587094715602076</v>
      </c>
      <c r="CW341" s="25">
        <v>2.1583373668553882</v>
      </c>
      <c r="CX341" s="25">
        <v>9.95693728238194</v>
      </c>
      <c r="CY341" s="25">
        <v>17.745669875850734</v>
      </c>
      <c r="CZ341" s="25">
        <v>2.8785217836910491</v>
      </c>
      <c r="DA341" s="25">
        <v>2.0998415649683326</v>
      </c>
      <c r="DB341" s="25">
        <v>9.0953872300099654</v>
      </c>
      <c r="DC341" s="25">
        <v>24.827006802101121</v>
      </c>
      <c r="DD341" s="25">
        <v>4.0271841189239899</v>
      </c>
      <c r="DE341" s="25">
        <v>2.9377747462635129</v>
      </c>
      <c r="DF341" s="25">
        <v>8.3537799157376291</v>
      </c>
      <c r="DG341" s="25">
        <v>34.166964784000001</v>
      </c>
      <c r="DH341" s="25">
        <v>5.8750808362782143</v>
      </c>
      <c r="DI341" s="25">
        <v>4.2857896742219008</v>
      </c>
      <c r="DJ341" s="25">
        <v>7.7232154031026283</v>
      </c>
      <c r="DK341" s="25">
        <v>34.427025948999997</v>
      </c>
      <c r="DL341" s="25">
        <v>6.0180278565042338</v>
      </c>
      <c r="DM341" s="25">
        <v>4.3900675352961605</v>
      </c>
      <c r="DN341" s="25">
        <v>7.4270818762320587</v>
      </c>
      <c r="DO341" s="27">
        <v>31.811371256000001</v>
      </c>
      <c r="DP341" s="27">
        <v>10.16130833665736</v>
      </c>
      <c r="DQ341" s="27">
        <v>7.4125329607241444</v>
      </c>
      <c r="DR341" s="27">
        <v>11.905992886874555</v>
      </c>
      <c r="DS341" s="27">
        <v>31.802038750000001</v>
      </c>
      <c r="DT341" s="27">
        <v>10.079850323864218</v>
      </c>
      <c r="DU341" s="27">
        <v>7.3531104744911477</v>
      </c>
      <c r="DV341" s="27">
        <v>11.70758247742538</v>
      </c>
      <c r="DW341" s="27">
        <v>31.853893706000001</v>
      </c>
      <c r="DX341" s="27">
        <v>8.7592059459521732</v>
      </c>
      <c r="DY341" s="27">
        <v>6.3897187874824315</v>
      </c>
      <c r="DZ341" s="27">
        <v>11.7764878596422</v>
      </c>
      <c r="EA341" s="27">
        <v>31.939570309</v>
      </c>
      <c r="EB341" s="27">
        <v>7.3011071851638993</v>
      </c>
      <c r="EC341" s="27">
        <v>5.3260560418748568</v>
      </c>
      <c r="ED341" s="27">
        <v>11.327204474171488</v>
      </c>
      <c r="EE341" s="27">
        <v>32.036893429999999</v>
      </c>
      <c r="EF341" s="27">
        <v>5.8554339979942291</v>
      </c>
      <c r="EG341" s="27">
        <v>4.27145757922694</v>
      </c>
      <c r="EH341" s="27">
        <v>11.062227057721294</v>
      </c>
      <c r="EI341" s="27">
        <v>26.899174596200922</v>
      </c>
      <c r="EJ341" s="27">
        <v>4.3633100683251165</v>
      </c>
      <c r="EK341" s="27">
        <v>3.1829739466363818</v>
      </c>
      <c r="EL341" s="27">
        <v>10.648471230302803</v>
      </c>
      <c r="EM341" s="27">
        <v>18.038169874365874</v>
      </c>
      <c r="EN341" s="27">
        <v>2.9259681536137321</v>
      </c>
      <c r="EO341" s="27">
        <v>2.1344530312546017</v>
      </c>
      <c r="EP341" s="27">
        <v>10.360534396518844</v>
      </c>
      <c r="EQ341" s="27">
        <v>17.124940684127132</v>
      </c>
      <c r="ER341" s="27">
        <v>2.7778334178728117</v>
      </c>
      <c r="ES341" s="27">
        <v>2.0263908039382179</v>
      </c>
      <c r="ET341" s="27">
        <v>9.9647728343971878</v>
      </c>
      <c r="EU341" s="27">
        <v>16.244622680913089</v>
      </c>
      <c r="EV341" s="27">
        <v>2.6350371996091413</v>
      </c>
      <c r="EW341" s="27">
        <v>1.9222229507959507</v>
      </c>
      <c r="EX341" s="27">
        <v>9.6658028751076159</v>
      </c>
      <c r="EY341" s="27">
        <v>14.497752509704252</v>
      </c>
      <c r="EZ341" s="27">
        <v>2.3516777166319631</v>
      </c>
      <c r="FA341" s="27">
        <v>1.7155161530379535</v>
      </c>
      <c r="FB341" s="27">
        <v>8.5683490990453564</v>
      </c>
      <c r="FC341" s="27">
        <v>12.356541272833335</v>
      </c>
      <c r="FD341" s="27">
        <v>2.0043522433228578</v>
      </c>
      <c r="FE341" s="27">
        <v>1.4621470558996434</v>
      </c>
      <c r="FF341" s="27">
        <v>7.1002047959589447</v>
      </c>
      <c r="FG341" s="27">
        <v>23.745959699145569</v>
      </c>
      <c r="FH341" s="27">
        <v>3.8518276710229506</v>
      </c>
      <c r="FI341" s="27">
        <v>2.8098546589207496</v>
      </c>
      <c r="FJ341" s="27">
        <v>5.8398445278394959</v>
      </c>
      <c r="FK341" s="27">
        <v>35.680882783999998</v>
      </c>
      <c r="FL341" s="27">
        <v>6.955015974441209</v>
      </c>
      <c r="FM341" s="27">
        <v>5.0735873221093089</v>
      </c>
      <c r="FN341" s="27">
        <v>5.5882656044945236</v>
      </c>
      <c r="FO341" s="27">
        <v>35.947402437000001</v>
      </c>
      <c r="FP341" s="27">
        <v>7.6335651029629972</v>
      </c>
      <c r="FQ341" s="27">
        <v>5.5685794642622337</v>
      </c>
      <c r="FR341" s="27">
        <v>5.735451356633007</v>
      </c>
      <c r="FS341" s="28">
        <v>31.812094639999998</v>
      </c>
      <c r="FT341" s="28">
        <v>10.16130833665736</v>
      </c>
      <c r="FU341" s="28">
        <v>7.4125329607241444</v>
      </c>
      <c r="FV341" s="28">
        <v>11.905992886874555</v>
      </c>
      <c r="FW341" s="28">
        <v>31.798899511999998</v>
      </c>
      <c r="FX341" s="28">
        <v>10.068963639906595</v>
      </c>
      <c r="FY341" s="28">
        <v>7.3451687901139753</v>
      </c>
      <c r="FZ341" s="28">
        <v>11.69940392594237</v>
      </c>
      <c r="GA341" s="28">
        <v>31.851424059999999</v>
      </c>
      <c r="GB341" s="28">
        <v>8.7177805457116939</v>
      </c>
      <c r="GC341" s="28">
        <v>6.3594995347523486</v>
      </c>
      <c r="GD341" s="28">
        <v>11.77395715683847</v>
      </c>
      <c r="GE341" s="28">
        <v>31.948840042</v>
      </c>
      <c r="GF341" s="28">
        <v>7.2046900632592612</v>
      </c>
      <c r="GG341" s="28">
        <v>5.255721093813297</v>
      </c>
      <c r="GH341" s="28">
        <v>11.311839042651691</v>
      </c>
      <c r="GI341" s="28">
        <v>32.068922868999998</v>
      </c>
      <c r="GJ341" s="28">
        <v>5.7480208478684416</v>
      </c>
      <c r="GK341" s="28">
        <v>4.1931011816703112</v>
      </c>
      <c r="GL341" s="28">
        <v>11.081889000142951</v>
      </c>
      <c r="GM341" s="28">
        <v>26.274708198187668</v>
      </c>
      <c r="GN341" s="28">
        <v>4.2620154909752683</v>
      </c>
      <c r="GO341" s="28">
        <v>3.1090809627339397</v>
      </c>
      <c r="GP341" s="28">
        <v>10.612604796285581</v>
      </c>
      <c r="GQ341" s="28">
        <v>17.199007295544217</v>
      </c>
      <c r="GR341" s="28">
        <v>2.7898477490251339</v>
      </c>
      <c r="GS341" s="28">
        <v>2.0351550912442495</v>
      </c>
      <c r="GT341" s="28">
        <v>10.268420415628398</v>
      </c>
      <c r="GU341" s="28">
        <v>15.452668533537183</v>
      </c>
      <c r="GV341" s="28">
        <v>2.5065744658349542</v>
      </c>
      <c r="GW341" s="28">
        <v>1.828511175030751</v>
      </c>
      <c r="GX341" s="28">
        <v>9.2612906881833368</v>
      </c>
      <c r="GY341" s="28">
        <v>14.413902820080075</v>
      </c>
      <c r="GZ341" s="28">
        <v>2.3380764741977518</v>
      </c>
      <c r="HA341" s="28">
        <v>1.7055942360455638</v>
      </c>
      <c r="HB341" s="28">
        <v>8.9872040155626856</v>
      </c>
      <c r="HC341" s="28">
        <v>13.106708568462434</v>
      </c>
      <c r="HD341" s="28">
        <v>2.1260367397091877</v>
      </c>
      <c r="HE341" s="28">
        <v>1.5509142018604465</v>
      </c>
      <c r="HF341" s="28">
        <v>8.4584326131160701</v>
      </c>
      <c r="HG341" s="28">
        <v>7.4883279969734486</v>
      </c>
      <c r="HH341" s="28">
        <v>1.2146802805142491</v>
      </c>
      <c r="HI341" s="28">
        <v>0.88609235324271329</v>
      </c>
      <c r="HJ341" s="28">
        <v>5.0734204113286552</v>
      </c>
      <c r="HK341" s="28">
        <v>11.695568257374417</v>
      </c>
      <c r="HL341" s="28">
        <v>1.8971359344012289</v>
      </c>
      <c r="HM341" s="28">
        <v>1.3839342512609256</v>
      </c>
      <c r="HN341" s="28">
        <v>-0.26071950971741131</v>
      </c>
      <c r="HO341" s="28">
        <v>25.022000811404563</v>
      </c>
      <c r="HP341" s="28">
        <v>4.0588140606165855</v>
      </c>
      <c r="HQ341" s="28">
        <v>2.9608483483602361</v>
      </c>
      <c r="HR341" s="28">
        <v>-4.5247128445951574</v>
      </c>
      <c r="HS341" s="28">
        <v>25.313993998910171</v>
      </c>
      <c r="HT341" s="28">
        <v>4.1061782208204267</v>
      </c>
      <c r="HU341" s="28">
        <v>2.9953998438011751</v>
      </c>
      <c r="HV341" s="28">
        <v>-7.3512311992145385</v>
      </c>
      <c r="HW341" s="29">
        <v>31.812094639999998</v>
      </c>
      <c r="HX341" s="29">
        <v>10.16130833665736</v>
      </c>
      <c r="HY341" s="29">
        <v>7.4125329607241444</v>
      </c>
      <c r="HZ341" s="29">
        <v>11.905992886874555</v>
      </c>
      <c r="IA341" s="29">
        <v>31.772792946999999</v>
      </c>
      <c r="IB341" s="29">
        <v>10.094377042369684</v>
      </c>
      <c r="IC341" s="29">
        <v>7.3637075133925718</v>
      </c>
      <c r="ID341" s="29">
        <v>11.772459690130461</v>
      </c>
      <c r="IE341" s="29">
        <v>31.843085422000001</v>
      </c>
      <c r="IF341" s="29">
        <v>10.030584759752051</v>
      </c>
      <c r="IG341" s="29">
        <v>7.3171719313713899</v>
      </c>
      <c r="IH341" s="29">
        <v>11.77918352648177</v>
      </c>
      <c r="II341" s="29">
        <v>31.934756894</v>
      </c>
      <c r="IJ341" s="29">
        <v>9.7903043664521334</v>
      </c>
      <c r="IK341" s="29">
        <v>7.1418907297641079</v>
      </c>
      <c r="IL341" s="29">
        <v>11.333617372688625</v>
      </c>
      <c r="IM341" s="29">
        <v>32.045707594</v>
      </c>
      <c r="IN341" s="29">
        <v>9.5545499899787583</v>
      </c>
      <c r="IO341" s="29">
        <v>6.9699111944182954</v>
      </c>
      <c r="IP341" s="29">
        <v>11.145408347058506</v>
      </c>
      <c r="IQ341" s="29">
        <v>33.478976590999999</v>
      </c>
      <c r="IR341" s="29">
        <v>9.0312574990590324</v>
      </c>
      <c r="IS341" s="29">
        <v>6.5881766078347432</v>
      </c>
      <c r="IT341" s="29">
        <v>9.3982540922733797</v>
      </c>
      <c r="IU341" s="29">
        <v>34.181788906000001</v>
      </c>
      <c r="IV341" s="29">
        <v>8.7164703742170317</v>
      </c>
      <c r="IW341" s="29">
        <v>6.3585437828878622</v>
      </c>
      <c r="IX341" s="29">
        <v>8.6135311191393242</v>
      </c>
      <c r="IY341" s="29">
        <v>34.319214129999999</v>
      </c>
      <c r="IZ341" s="29">
        <v>8.5191440042453443</v>
      </c>
      <c r="JA341" s="29">
        <v>6.2145969432709141</v>
      </c>
      <c r="JB341" s="29">
        <v>8.3331591756974923</v>
      </c>
      <c r="JC341" s="29">
        <v>34.512547204000001</v>
      </c>
      <c r="JD341" s="29">
        <v>8.4659666247275158</v>
      </c>
      <c r="JE341" s="29">
        <v>6.1758047852749964</v>
      </c>
      <c r="JF341" s="29">
        <v>8.0602313444072387</v>
      </c>
      <c r="JG341" s="29">
        <v>34.788857616000001</v>
      </c>
      <c r="JH341" s="29">
        <v>8.1560174269625776</v>
      </c>
      <c r="JI341" s="29">
        <v>5.9497011607747687</v>
      </c>
      <c r="JJ341" s="29">
        <v>6.6572037185602433</v>
      </c>
      <c r="JK341" s="29">
        <v>36.314183323000002</v>
      </c>
      <c r="JL341" s="29">
        <v>6.7154599349813822</v>
      </c>
      <c r="JM341" s="29">
        <v>4.8988345265435527</v>
      </c>
      <c r="JN341" s="29">
        <v>0.62987019286957135</v>
      </c>
      <c r="JO341" s="29">
        <v>32.95122831404705</v>
      </c>
      <c r="JP341" s="29">
        <v>5.3450125672877444</v>
      </c>
      <c r="JQ341" s="29">
        <v>3.8991122518715446</v>
      </c>
      <c r="JR341" s="29">
        <v>-4.1162145567790347</v>
      </c>
      <c r="JS341" s="29">
        <v>28.648433162798977</v>
      </c>
      <c r="JT341" s="29">
        <v>4.6470569724706152</v>
      </c>
      <c r="JU341" s="29">
        <v>3.3899633627427956</v>
      </c>
      <c r="JV341" s="29">
        <v>-6.8275667929161585</v>
      </c>
      <c r="JW341" s="29">
        <v>28.892291360391592</v>
      </c>
      <c r="JX341" s="29">
        <v>4.6866131649847809</v>
      </c>
      <c r="JY341" s="29">
        <v>3.4188190544605859</v>
      </c>
      <c r="JZ341" s="29">
        <v>-5.8855822262327067</v>
      </c>
    </row>
    <row r="342" spans="1:286" ht="15" thickBot="1" x14ac:dyDescent="0.4">
      <c r="A342" s="2"/>
      <c r="B342" s="74" t="s">
        <v>798</v>
      </c>
      <c r="C342" s="74" t="s">
        <v>460</v>
      </c>
      <c r="D342" s="74" t="s">
        <v>854</v>
      </c>
      <c r="E342" s="87">
        <v>352531</v>
      </c>
      <c r="F342" s="84">
        <v>404369</v>
      </c>
      <c r="G342" s="22">
        <v>23.189549805052629</v>
      </c>
      <c r="H342" s="22">
        <v>11.83549257759784</v>
      </c>
      <c r="I342" s="22">
        <v>8.5064015518913685</v>
      </c>
      <c r="J342" s="22">
        <v>7.9685229816404455</v>
      </c>
      <c r="K342" s="22">
        <v>23.176502756052631</v>
      </c>
      <c r="L342" s="22">
        <v>11.776950527747328</v>
      </c>
      <c r="M342" s="22">
        <v>8.4643262279929878</v>
      </c>
      <c r="N342" s="22">
        <v>7.8050577140628263</v>
      </c>
      <c r="O342" s="22">
        <v>23.26027903605263</v>
      </c>
      <c r="P342" s="22">
        <v>11.665208693260487</v>
      </c>
      <c r="Q342" s="22">
        <v>8.3840151713928428</v>
      </c>
      <c r="R342" s="22">
        <v>7.4495203561365084</v>
      </c>
      <c r="S342" s="22">
        <v>23.357631865052632</v>
      </c>
      <c r="T342" s="22">
        <v>11.514448657929956</v>
      </c>
      <c r="U342" s="22">
        <v>8.2756609655927242</v>
      </c>
      <c r="V342" s="22">
        <v>6.9813445530589249</v>
      </c>
      <c r="W342" s="22">
        <v>23.479297669052631</v>
      </c>
      <c r="X342" s="22">
        <v>11.351267036610524</v>
      </c>
      <c r="Y342" s="22">
        <v>8.1583791213660515</v>
      </c>
      <c r="Z342" s="22">
        <v>6.4329312306609925</v>
      </c>
      <c r="AA342" s="22">
        <v>23.616665700052629</v>
      </c>
      <c r="AB342" s="22">
        <v>11.169249833581828</v>
      </c>
      <c r="AC342" s="22">
        <v>8.0275597736994513</v>
      </c>
      <c r="AD342" s="22">
        <v>5.7733530088495453</v>
      </c>
      <c r="AE342" s="22">
        <v>23.766094248052632</v>
      </c>
      <c r="AF342" s="22">
        <v>10.997736900498886</v>
      </c>
      <c r="AG342" s="22">
        <v>7.9042900516679682</v>
      </c>
      <c r="AH342" s="22">
        <v>5.1386951850086504</v>
      </c>
      <c r="AI342" s="22">
        <v>23.934988694052631</v>
      </c>
      <c r="AJ342" s="22">
        <v>10.840218735799199</v>
      </c>
      <c r="AK342" s="22">
        <v>7.7910786452252259</v>
      </c>
      <c r="AL342" s="22">
        <v>4.4690466431863811</v>
      </c>
      <c r="AM342" s="22">
        <v>24.116158599052632</v>
      </c>
      <c r="AN342" s="22">
        <v>10.668643530913137</v>
      </c>
      <c r="AO342" s="22">
        <v>7.6677641672227308</v>
      </c>
      <c r="AP342" s="22">
        <v>3.7820102569836394</v>
      </c>
      <c r="AQ342" s="22">
        <v>24.305734623052629</v>
      </c>
      <c r="AR342" s="22">
        <v>10.455110240583883</v>
      </c>
      <c r="AS342" s="22">
        <v>7.5142935870733831</v>
      </c>
      <c r="AT342" s="22">
        <v>2.9142430405796276</v>
      </c>
      <c r="AU342" s="22">
        <v>25.07980688805263</v>
      </c>
      <c r="AV342" s="22">
        <v>9.6069912244620088</v>
      </c>
      <c r="AW342" s="22">
        <v>6.9047337510439855</v>
      </c>
      <c r="AX342" s="22">
        <v>-0.24812227397432451</v>
      </c>
      <c r="AY342" s="22">
        <v>25.630593788052629</v>
      </c>
      <c r="AZ342" s="22">
        <v>9.1828678058663051</v>
      </c>
      <c r="BA342" s="22">
        <v>6.5999078992695761</v>
      </c>
      <c r="BB342" s="22">
        <v>-1.7096489767822334</v>
      </c>
      <c r="BC342" s="22">
        <v>25.946242253052631</v>
      </c>
      <c r="BD342" s="22">
        <v>9.0033709721319326</v>
      </c>
      <c r="BE342" s="22">
        <v>6.4708999906399249</v>
      </c>
      <c r="BF342" s="22">
        <v>-1.9268303144748984</v>
      </c>
      <c r="BG342" s="22">
        <v>26.13195378705263</v>
      </c>
      <c r="BH342" s="22">
        <v>8.9354291574750473</v>
      </c>
      <c r="BI342" s="22">
        <v>6.422068870697391</v>
      </c>
      <c r="BJ342" s="22">
        <v>-1.3984936752895365</v>
      </c>
      <c r="BK342" s="25">
        <v>23.188589668052629</v>
      </c>
      <c r="BL342" s="25">
        <v>11.83549257759784</v>
      </c>
      <c r="BM342" s="25">
        <v>8.5064015518913685</v>
      </c>
      <c r="BN342" s="25">
        <v>7.9685229816404455</v>
      </c>
      <c r="BO342" s="25">
        <v>23.176522476052629</v>
      </c>
      <c r="BP342" s="25">
        <v>11.80518086040834</v>
      </c>
      <c r="BQ342" s="25">
        <v>8.4846159239210284</v>
      </c>
      <c r="BR342" s="25">
        <v>7.8907086989461774</v>
      </c>
      <c r="BS342" s="25">
        <v>23.238798752052631</v>
      </c>
      <c r="BT342" s="25">
        <v>11.730042278939669</v>
      </c>
      <c r="BU342" s="25">
        <v>8.4306123459692479</v>
      </c>
      <c r="BV342" s="25">
        <v>7.6496650428964941</v>
      </c>
      <c r="BW342" s="25">
        <v>23.290526876052631</v>
      </c>
      <c r="BX342" s="25">
        <v>11.644694918246726</v>
      </c>
      <c r="BY342" s="25">
        <v>8.3692715173819838</v>
      </c>
      <c r="BZ342" s="25">
        <v>7.4351154401608373</v>
      </c>
      <c r="CA342" s="25">
        <v>23.348890830052632</v>
      </c>
      <c r="CB342" s="25">
        <v>11.555942446281227</v>
      </c>
      <c r="CC342" s="25">
        <v>8.3054833682777787</v>
      </c>
      <c r="CD342" s="25">
        <v>7.1619294618291391</v>
      </c>
      <c r="CE342" s="25">
        <v>23.42280349105263</v>
      </c>
      <c r="CF342" s="25">
        <v>11.452317601885625</v>
      </c>
      <c r="CG342" s="25">
        <v>8.231006152276672</v>
      </c>
      <c r="CH342" s="25">
        <v>6.8339107620820538</v>
      </c>
      <c r="CI342" s="25">
        <v>23.514370339052629</v>
      </c>
      <c r="CJ342" s="25">
        <v>11.344845211162813</v>
      </c>
      <c r="CK342" s="25">
        <v>8.1537636289734667</v>
      </c>
      <c r="CL342" s="25">
        <v>6.4332224316624202</v>
      </c>
      <c r="CM342" s="25">
        <v>23.62202752505263</v>
      </c>
      <c r="CN342" s="25">
        <v>11.248092857949649</v>
      </c>
      <c r="CO342" s="25">
        <v>8.0842258077019302</v>
      </c>
      <c r="CP342" s="25">
        <v>5.9855748377804545</v>
      </c>
      <c r="CQ342" s="25">
        <v>23.74478997405263</v>
      </c>
      <c r="CR342" s="25">
        <v>11.135117886065503</v>
      </c>
      <c r="CS342" s="25">
        <v>8.0030284709743338</v>
      </c>
      <c r="CT342" s="25">
        <v>5.47760731933041</v>
      </c>
      <c r="CU342" s="25">
        <v>23.881327803052631</v>
      </c>
      <c r="CV342" s="25">
        <v>11.018790239656013</v>
      </c>
      <c r="CW342" s="25">
        <v>7.9194215010524793</v>
      </c>
      <c r="CX342" s="25">
        <v>4.9636523571569384</v>
      </c>
      <c r="CY342" s="25">
        <v>24.196452443052628</v>
      </c>
      <c r="CZ342" s="25">
        <v>10.608082694356936</v>
      </c>
      <c r="DA342" s="25">
        <v>7.6242379015698249</v>
      </c>
      <c r="DB342" s="25">
        <v>3.17018552983712</v>
      </c>
      <c r="DC342" s="25">
        <v>24.42906408305263</v>
      </c>
      <c r="DD342" s="25">
        <v>10.340455368439329</v>
      </c>
      <c r="DE342" s="25">
        <v>7.4318888729520305</v>
      </c>
      <c r="DF342" s="25">
        <v>1.9468121288069185</v>
      </c>
      <c r="DG342" s="25">
        <v>24.586744880052631</v>
      </c>
      <c r="DH342" s="25">
        <v>10.193763568093111</v>
      </c>
      <c r="DI342" s="25">
        <v>7.326458587737144</v>
      </c>
      <c r="DJ342" s="25">
        <v>1.2771982757750493</v>
      </c>
      <c r="DK342" s="25">
        <v>24.694241208052631</v>
      </c>
      <c r="DL342" s="25">
        <v>10.03668273720406</v>
      </c>
      <c r="DM342" s="25">
        <v>7.2135615017150423</v>
      </c>
      <c r="DN342" s="25">
        <v>0.90560410161830163</v>
      </c>
      <c r="DO342" s="27">
        <v>23.189549805052629</v>
      </c>
      <c r="DP342" s="27">
        <v>11.83549257759784</v>
      </c>
      <c r="DQ342" s="27">
        <v>8.5064015518913685</v>
      </c>
      <c r="DR342" s="27">
        <v>7.9685229816404455</v>
      </c>
      <c r="DS342" s="27">
        <v>23.17648332705263</v>
      </c>
      <c r="DT342" s="27">
        <v>11.776915391982177</v>
      </c>
      <c r="DU342" s="27">
        <v>8.4643009752267631</v>
      </c>
      <c r="DV342" s="27">
        <v>7.8050691295704659</v>
      </c>
      <c r="DW342" s="27">
        <v>23.260234799052629</v>
      </c>
      <c r="DX342" s="27">
        <v>11.665100223714573</v>
      </c>
      <c r="DY342" s="27">
        <v>8.3839372121944713</v>
      </c>
      <c r="DZ342" s="27">
        <v>7.4495454742415337</v>
      </c>
      <c r="EA342" s="27">
        <v>23.357566097052629</v>
      </c>
      <c r="EB342" s="27">
        <v>11.514022739730212</v>
      </c>
      <c r="EC342" s="27">
        <v>8.2753548497963987</v>
      </c>
      <c r="ED342" s="27">
        <v>6.981381893248999</v>
      </c>
      <c r="EE342" s="27">
        <v>23.47921096605263</v>
      </c>
      <c r="EF342" s="27">
        <v>11.351778488098544</v>
      </c>
      <c r="EG342" s="27">
        <v>8.1587467116207772</v>
      </c>
      <c r="EH342" s="27">
        <v>6.4329847603515766</v>
      </c>
      <c r="EI342" s="27">
        <v>23.61669160405263</v>
      </c>
      <c r="EJ342" s="27">
        <v>11.168698562286107</v>
      </c>
      <c r="EK342" s="27">
        <v>8.0271635641648942</v>
      </c>
      <c r="EL342" s="27">
        <v>5.7733370832128426</v>
      </c>
      <c r="EM342" s="27">
        <v>23.76636933005263</v>
      </c>
      <c r="EN342" s="27">
        <v>10.997726074010835</v>
      </c>
      <c r="EO342" s="27">
        <v>7.9042822704578359</v>
      </c>
      <c r="EP342" s="27">
        <v>5.1385248501652416</v>
      </c>
      <c r="EQ342" s="27">
        <v>23.935311338052628</v>
      </c>
      <c r="ER342" s="27">
        <v>10.829418270824277</v>
      </c>
      <c r="ES342" s="27">
        <v>7.7833161383906786</v>
      </c>
      <c r="ET342" s="27">
        <v>4.4688470294422906</v>
      </c>
      <c r="EU342" s="27">
        <v>24.116524219052629</v>
      </c>
      <c r="EV342" s="27">
        <v>10.672087134749788</v>
      </c>
      <c r="EW342" s="27">
        <v>7.6702391531033882</v>
      </c>
      <c r="EX342" s="27">
        <v>3.7817839071626693</v>
      </c>
      <c r="EY342" s="27">
        <v>24.29123490805263</v>
      </c>
      <c r="EZ342" s="27">
        <v>10.47765689594568</v>
      </c>
      <c r="FA342" s="27">
        <v>7.5304983122170226</v>
      </c>
      <c r="FB342" s="27">
        <v>2.988274159176207</v>
      </c>
      <c r="FC342" s="27">
        <v>24.998264924052631</v>
      </c>
      <c r="FD342" s="27">
        <v>9.659772286267831</v>
      </c>
      <c r="FE342" s="27">
        <v>6.9426685394029706</v>
      </c>
      <c r="FF342" s="27">
        <v>6.64228202340027E-2</v>
      </c>
      <c r="FG342" s="27">
        <v>25.498528149052632</v>
      </c>
      <c r="FH342" s="27">
        <v>9.2547040992331659</v>
      </c>
      <c r="FI342" s="27">
        <v>6.6515380577417815</v>
      </c>
      <c r="FJ342" s="27">
        <v>-1.3024750179407079</v>
      </c>
      <c r="FK342" s="27">
        <v>25.794317169052629</v>
      </c>
      <c r="FL342" s="27">
        <v>9.0710342062424107</v>
      </c>
      <c r="FM342" s="27">
        <v>6.5195308892586095</v>
      </c>
      <c r="FN342" s="27">
        <v>-1.544905258488896</v>
      </c>
      <c r="FO342" s="27">
        <v>25.968227328052631</v>
      </c>
      <c r="FP342" s="27">
        <v>9.0048038352858466</v>
      </c>
      <c r="FQ342" s="27">
        <v>6.4719298176011764</v>
      </c>
      <c r="FR342" s="27">
        <v>-1.0715244188643851</v>
      </c>
      <c r="FS342" s="28">
        <v>23.192122310052632</v>
      </c>
      <c r="FT342" s="28">
        <v>11.83549257759784</v>
      </c>
      <c r="FU342" s="28">
        <v>8.5064015518913685</v>
      </c>
      <c r="FV342" s="28">
        <v>7.9685229816404455</v>
      </c>
      <c r="FW342" s="28">
        <v>23.178652747052631</v>
      </c>
      <c r="FX342" s="28">
        <v>11.770170180290606</v>
      </c>
      <c r="FY342" s="28">
        <v>8.4594530587733647</v>
      </c>
      <c r="FZ342" s="28">
        <v>7.7891454823242334</v>
      </c>
      <c r="GA342" s="28">
        <v>23.276510819052632</v>
      </c>
      <c r="GB342" s="28">
        <v>11.653027487857466</v>
      </c>
      <c r="GC342" s="28">
        <v>8.3752602992263654</v>
      </c>
      <c r="GD342" s="28">
        <v>7.4412200361167358</v>
      </c>
      <c r="GE342" s="28">
        <v>23.40337701905263</v>
      </c>
      <c r="GF342" s="28">
        <v>11.426918048416896</v>
      </c>
      <c r="GG342" s="28">
        <v>8.2127509930910971</v>
      </c>
      <c r="GH342" s="28">
        <v>7.0166849414312988</v>
      </c>
      <c r="GI342" s="28">
        <v>23.576232138052632</v>
      </c>
      <c r="GJ342" s="28">
        <v>11.18667103667776</v>
      </c>
      <c r="GK342" s="28">
        <v>8.0400807353813963</v>
      </c>
      <c r="GL342" s="28">
        <v>6.5134600929357429</v>
      </c>
      <c r="GM342" s="28">
        <v>23.786344724052629</v>
      </c>
      <c r="GN342" s="28">
        <v>10.939017850015757</v>
      </c>
      <c r="GO342" s="28">
        <v>7.8620875139298514</v>
      </c>
      <c r="GP342" s="28">
        <v>5.9047329695594755</v>
      </c>
      <c r="GQ342" s="28">
        <v>24.012736703052632</v>
      </c>
      <c r="GR342" s="28">
        <v>10.682307576373777</v>
      </c>
      <c r="GS342" s="28">
        <v>7.6775847857351796</v>
      </c>
      <c r="GT342" s="28">
        <v>5.2869379378711727</v>
      </c>
      <c r="GU342" s="28">
        <v>24.248789570052629</v>
      </c>
      <c r="GV342" s="28">
        <v>10.418590753346582</v>
      </c>
      <c r="GW342" s="28">
        <v>7.4880463125410452</v>
      </c>
      <c r="GX342" s="28">
        <v>4.6406391067160797</v>
      </c>
      <c r="GY342" s="28">
        <v>24.508975040052629</v>
      </c>
      <c r="GZ342" s="28">
        <v>10.162489744868545</v>
      </c>
      <c r="HA342" s="28">
        <v>7.3039814752158989</v>
      </c>
      <c r="HB342" s="28">
        <v>4.0590542655706088</v>
      </c>
      <c r="HC342" s="28">
        <v>24.816353192052631</v>
      </c>
      <c r="HD342" s="28">
        <v>9.9037747923000889</v>
      </c>
      <c r="HE342" s="28">
        <v>7.1180379448053994</v>
      </c>
      <c r="HF342" s="28">
        <v>3.4743486034185409</v>
      </c>
      <c r="HG342" s="28">
        <v>25.900515697052629</v>
      </c>
      <c r="HH342" s="28">
        <v>8.46569281455427</v>
      </c>
      <c r="HI342" s="28">
        <v>6.0844601121093254</v>
      </c>
      <c r="HJ342" s="28">
        <v>0.10177850034102676</v>
      </c>
      <c r="HK342" s="28">
        <v>26.70866126605263</v>
      </c>
      <c r="HL342" s="28">
        <v>7.1181653285123208</v>
      </c>
      <c r="HM342" s="28">
        <v>5.1159655755845108</v>
      </c>
      <c r="HN342" s="28">
        <v>-5.4366253942612985</v>
      </c>
      <c r="HO342" s="28">
        <v>27.128969916052629</v>
      </c>
      <c r="HP342" s="28">
        <v>6.1784360499101734</v>
      </c>
      <c r="HQ342" s="28">
        <v>4.4405636401391257</v>
      </c>
      <c r="HR342" s="28">
        <v>-9.4508181948398118</v>
      </c>
      <c r="HS342" s="28">
        <v>27.362614111052629</v>
      </c>
      <c r="HT342" s="28">
        <v>5.4177029803569736</v>
      </c>
      <c r="HU342" s="28">
        <v>3.8938098045048668</v>
      </c>
      <c r="HV342" s="28">
        <v>-12.351865021011179</v>
      </c>
      <c r="HW342" s="29">
        <v>23.192122310052632</v>
      </c>
      <c r="HX342" s="29">
        <v>11.83549257759784</v>
      </c>
      <c r="HY342" s="29">
        <v>8.5064015518913685</v>
      </c>
      <c r="HZ342" s="29">
        <v>7.9685229816404455</v>
      </c>
      <c r="IA342" s="29">
        <v>23.162011120052629</v>
      </c>
      <c r="IB342" s="29">
        <v>11.789118522482484</v>
      </c>
      <c r="IC342" s="29">
        <v>8.4730716053923576</v>
      </c>
      <c r="ID342" s="29">
        <v>7.8567527148058396</v>
      </c>
      <c r="IE342" s="29">
        <v>23.301267930052632</v>
      </c>
      <c r="IF342" s="29">
        <v>11.614068592214243</v>
      </c>
      <c r="IG342" s="29">
        <v>8.3472597738416638</v>
      </c>
      <c r="IH342" s="29">
        <v>7.3430107156736639</v>
      </c>
      <c r="II342" s="29">
        <v>23.439358242052631</v>
      </c>
      <c r="IJ342" s="29">
        <v>11.246478488668433</v>
      </c>
      <c r="IK342" s="29">
        <v>8.0830655287132007</v>
      </c>
      <c r="IL342" s="29">
        <v>6.8916773277835865</v>
      </c>
      <c r="IM342" s="29">
        <v>23.615743183052629</v>
      </c>
      <c r="IN342" s="29">
        <v>10.801781849037429</v>
      </c>
      <c r="IO342" s="29">
        <v>7.7634532979017798</v>
      </c>
      <c r="IP342" s="29">
        <v>6.3333197017684082</v>
      </c>
      <c r="IQ342" s="29">
        <v>23.805412696052631</v>
      </c>
      <c r="IR342" s="29">
        <v>10.480624800677093</v>
      </c>
      <c r="IS342" s="29">
        <v>7.5326314037844098</v>
      </c>
      <c r="IT342" s="29">
        <v>5.7839251660817155</v>
      </c>
      <c r="IU342" s="29">
        <v>23.99382619505263</v>
      </c>
      <c r="IV342" s="29">
        <v>10.192973236582334</v>
      </c>
      <c r="IW342" s="29">
        <v>7.3258905609190199</v>
      </c>
      <c r="IX342" s="29">
        <v>5.258144652854746</v>
      </c>
      <c r="IY342" s="29">
        <v>24.204128523052631</v>
      </c>
      <c r="IZ342" s="29">
        <v>10.001747453755817</v>
      </c>
      <c r="JA342" s="29">
        <v>7.188452825638274</v>
      </c>
      <c r="JB342" s="29">
        <v>4.7473894246845916</v>
      </c>
      <c r="JC342" s="29">
        <v>24.44008233905263</v>
      </c>
      <c r="JD342" s="29">
        <v>9.8845438144598354</v>
      </c>
      <c r="JE342" s="29">
        <v>7.1042162623809304</v>
      </c>
      <c r="JF342" s="29">
        <v>4.1495867984087198</v>
      </c>
      <c r="JG342" s="29">
        <v>24.751152296052631</v>
      </c>
      <c r="JH342" s="29">
        <v>9.5326313406579324</v>
      </c>
      <c r="JI342" s="29">
        <v>6.8512898384360117</v>
      </c>
      <c r="JJ342" s="29">
        <v>2.7540658217696716</v>
      </c>
      <c r="JK342" s="29">
        <v>25.817632361052631</v>
      </c>
      <c r="JL342" s="29">
        <v>8.2721440092412557</v>
      </c>
      <c r="JM342" s="29">
        <v>5.9453527748281001</v>
      </c>
      <c r="JN342" s="29">
        <v>-3.7619278091185748</v>
      </c>
      <c r="JO342" s="29">
        <v>26.378472378052631</v>
      </c>
      <c r="JP342" s="29">
        <v>6.9963002706846593</v>
      </c>
      <c r="JQ342" s="29">
        <v>5.0283787590468796</v>
      </c>
      <c r="JR342" s="29">
        <v>-8.5601475140084347</v>
      </c>
      <c r="JS342" s="29">
        <v>26.534240573052628</v>
      </c>
      <c r="JT342" s="29">
        <v>6.2495232720325502</v>
      </c>
      <c r="JU342" s="29">
        <v>4.4916554263589914</v>
      </c>
      <c r="JV342" s="29">
        <v>-11.104967356254178</v>
      </c>
      <c r="JW342" s="29">
        <v>26.425467309052628</v>
      </c>
      <c r="JX342" s="29">
        <v>6.2297910263586358</v>
      </c>
      <c r="JY342" s="29">
        <v>4.4774734728726955</v>
      </c>
      <c r="JZ342" s="29">
        <v>-10.184513936380831</v>
      </c>
    </row>
    <row r="343" spans="1:286" ht="15" thickBot="1" x14ac:dyDescent="0.4">
      <c r="A343" s="2"/>
      <c r="B343" s="74" t="s">
        <v>799</v>
      </c>
      <c r="C343" s="74" t="s">
        <v>555</v>
      </c>
      <c r="D343" s="74" t="s">
        <v>849</v>
      </c>
      <c r="E343" s="87">
        <v>377117</v>
      </c>
      <c r="F343" s="84">
        <v>395709</v>
      </c>
      <c r="G343" s="22">
        <v>29.513294565157892</v>
      </c>
      <c r="H343" s="22">
        <v>8.2205823693657738</v>
      </c>
      <c r="I343" s="22">
        <v>5.9968003873521587</v>
      </c>
      <c r="J343" s="22">
        <v>16.666578166025257</v>
      </c>
      <c r="K343" s="22">
        <v>29.493716693157893</v>
      </c>
      <c r="L343" s="22">
        <v>8.0990178497923484</v>
      </c>
      <c r="M343" s="22">
        <v>5.908120762805992</v>
      </c>
      <c r="N343" s="22">
        <v>16.179252889980511</v>
      </c>
      <c r="O343" s="22">
        <v>29.535427808157895</v>
      </c>
      <c r="P343" s="22">
        <v>7.9932657543942387</v>
      </c>
      <c r="Q343" s="22">
        <v>5.8309760815471616</v>
      </c>
      <c r="R343" s="22">
        <v>15.873138270234794</v>
      </c>
      <c r="S343" s="22">
        <v>29.600458043157893</v>
      </c>
      <c r="T343" s="22">
        <v>7.9462181655743311</v>
      </c>
      <c r="U343" s="22">
        <v>5.796655520523335</v>
      </c>
      <c r="V343" s="22">
        <v>15.597297272724649</v>
      </c>
      <c r="W343" s="22">
        <v>29.675260041157895</v>
      </c>
      <c r="X343" s="22">
        <v>7.8318829506164409</v>
      </c>
      <c r="Y343" s="22">
        <v>5.7132495730441706</v>
      </c>
      <c r="Z343" s="22">
        <v>15.250700386950884</v>
      </c>
      <c r="AA343" s="22">
        <v>29.756759173157896</v>
      </c>
      <c r="AB343" s="22">
        <v>7.6588264323688486</v>
      </c>
      <c r="AC343" s="22">
        <v>5.587007252362814</v>
      </c>
      <c r="AD343" s="22">
        <v>14.890576702352249</v>
      </c>
      <c r="AE343" s="22">
        <v>29.839313407157896</v>
      </c>
      <c r="AF343" s="22">
        <v>7.4904561966206531</v>
      </c>
      <c r="AG343" s="22">
        <v>5.4641835095199758</v>
      </c>
      <c r="AH343" s="22">
        <v>14.492025336137237</v>
      </c>
      <c r="AI343" s="22">
        <v>29.931367119157894</v>
      </c>
      <c r="AJ343" s="22">
        <v>7.4259030751095247</v>
      </c>
      <c r="AK343" s="22">
        <v>5.4170929061187723</v>
      </c>
      <c r="AL343" s="22">
        <v>14.12290537375735</v>
      </c>
      <c r="AM343" s="22">
        <v>30.030360845157894</v>
      </c>
      <c r="AN343" s="22">
        <v>7.3298225261742784</v>
      </c>
      <c r="AO343" s="22">
        <v>5.3470034833524451</v>
      </c>
      <c r="AP343" s="22">
        <v>13.743810174928027</v>
      </c>
      <c r="AQ343" s="22">
        <v>30.144688604157892</v>
      </c>
      <c r="AR343" s="22">
        <v>7.2011865910731272</v>
      </c>
      <c r="AS343" s="22">
        <v>5.2531653596306214</v>
      </c>
      <c r="AT343" s="22">
        <v>13.271141916987698</v>
      </c>
      <c r="AU343" s="22">
        <v>30.565123949157893</v>
      </c>
      <c r="AV343" s="22">
        <v>6.7721918615137247</v>
      </c>
      <c r="AW343" s="22">
        <v>4.9402196770983586</v>
      </c>
      <c r="AX343" s="22">
        <v>11.583988168023067</v>
      </c>
      <c r="AY343" s="22">
        <v>30.845030852157894</v>
      </c>
      <c r="AZ343" s="22">
        <v>6.7869225774705537</v>
      </c>
      <c r="BA343" s="22">
        <v>4.9509655293003973</v>
      </c>
      <c r="BB343" s="22">
        <v>10.836757251114854</v>
      </c>
      <c r="BC343" s="22">
        <v>30.998211757157893</v>
      </c>
      <c r="BD343" s="22">
        <v>7.7169396947034192</v>
      </c>
      <c r="BE343" s="22">
        <v>5.6294000681536911</v>
      </c>
      <c r="BF343" s="22">
        <v>10.720109792991728</v>
      </c>
      <c r="BG343" s="22">
        <v>31.078712237157895</v>
      </c>
      <c r="BH343" s="22">
        <v>7.8325111476253104</v>
      </c>
      <c r="BI343" s="22">
        <v>5.7137078340160645</v>
      </c>
      <c r="BJ343" s="22">
        <v>10.89097289226132</v>
      </c>
      <c r="BK343" s="25">
        <v>29.512688177157894</v>
      </c>
      <c r="BL343" s="25">
        <v>8.2205823693657791</v>
      </c>
      <c r="BM343" s="25">
        <v>5.9968003873521623</v>
      </c>
      <c r="BN343" s="25">
        <v>16.666578166025257</v>
      </c>
      <c r="BO343" s="25">
        <v>29.495458801157895</v>
      </c>
      <c r="BP343" s="25">
        <v>8.1752388944393335</v>
      </c>
      <c r="BQ343" s="25">
        <v>5.9637229536880829</v>
      </c>
      <c r="BR343" s="25">
        <v>16.437710579411494</v>
      </c>
      <c r="BS343" s="25">
        <v>29.521028283157893</v>
      </c>
      <c r="BT343" s="25">
        <v>8.1012130510002116</v>
      </c>
      <c r="BU343" s="25">
        <v>5.9097221315244282</v>
      </c>
      <c r="BV343" s="25">
        <v>16.225825110277015</v>
      </c>
      <c r="BW343" s="25">
        <v>29.560693794157892</v>
      </c>
      <c r="BX343" s="25">
        <v>7.9541961737157401</v>
      </c>
      <c r="BY343" s="25">
        <v>5.8024753663886335</v>
      </c>
      <c r="BZ343" s="25">
        <v>16.102190787373186</v>
      </c>
      <c r="CA343" s="25">
        <v>29.602279079157896</v>
      </c>
      <c r="CB343" s="25">
        <v>7.9938817935906075</v>
      </c>
      <c r="CC343" s="25">
        <v>5.8314254735641029</v>
      </c>
      <c r="CD343" s="25">
        <v>15.920382944518675</v>
      </c>
      <c r="CE343" s="25">
        <v>29.654758289157893</v>
      </c>
      <c r="CF343" s="25">
        <v>7.9106367374071036</v>
      </c>
      <c r="CG343" s="25">
        <v>5.7706993640579585</v>
      </c>
      <c r="CH343" s="25">
        <v>15.692094948523307</v>
      </c>
      <c r="CI343" s="25">
        <v>29.722274966157894</v>
      </c>
      <c r="CJ343" s="25">
        <v>7.824478759412604</v>
      </c>
      <c r="CK343" s="25">
        <v>5.7078483186458611</v>
      </c>
      <c r="CL343" s="25">
        <v>15.387797802129361</v>
      </c>
      <c r="CM343" s="25">
        <v>29.783404537157892</v>
      </c>
      <c r="CN343" s="25">
        <v>7.7608413291679614</v>
      </c>
      <c r="CO343" s="25">
        <v>5.6614256992748437</v>
      </c>
      <c r="CP343" s="25">
        <v>15.12125534786764</v>
      </c>
      <c r="CQ343" s="25">
        <v>29.854613325157892</v>
      </c>
      <c r="CR343" s="25">
        <v>7.6775257177848868</v>
      </c>
      <c r="CS343" s="25">
        <v>5.6006481207329175</v>
      </c>
      <c r="CT343" s="25">
        <v>14.808229613946386</v>
      </c>
      <c r="CU343" s="25">
        <v>29.936701565157893</v>
      </c>
      <c r="CV343" s="25">
        <v>7.610222776933786</v>
      </c>
      <c r="CW343" s="25">
        <v>5.5515515624075782</v>
      </c>
      <c r="CX343" s="25">
        <v>14.462407678986471</v>
      </c>
      <c r="CY343" s="25">
        <v>30.119430218157895</v>
      </c>
      <c r="CZ343" s="25">
        <v>7.3947203192624791</v>
      </c>
      <c r="DA343" s="25">
        <v>5.3943455198704306</v>
      </c>
      <c r="DB343" s="25">
        <v>13.402419814959451</v>
      </c>
      <c r="DC343" s="25">
        <v>30.240616671157895</v>
      </c>
      <c r="DD343" s="25">
        <v>7.4071447539303801</v>
      </c>
      <c r="DE343" s="25">
        <v>5.4034089719814098</v>
      </c>
      <c r="DF343" s="25">
        <v>12.77854914826745</v>
      </c>
      <c r="DG343" s="25">
        <v>30.311378111157893</v>
      </c>
      <c r="DH343" s="25">
        <v>8.0116415452548875</v>
      </c>
      <c r="DI343" s="25">
        <v>5.8443809651429621</v>
      </c>
      <c r="DJ343" s="25">
        <v>12.460084547307007</v>
      </c>
      <c r="DK343" s="25">
        <v>30.350024535157893</v>
      </c>
      <c r="DL343" s="25">
        <v>8.459549470552659</v>
      </c>
      <c r="DM343" s="25">
        <v>6.1711235606473007</v>
      </c>
      <c r="DN343" s="25">
        <v>12.260074717745313</v>
      </c>
      <c r="DO343" s="27">
        <v>29.513294565157892</v>
      </c>
      <c r="DP343" s="27">
        <v>8.2205823693657791</v>
      </c>
      <c r="DQ343" s="27">
        <v>5.9968003873521623</v>
      </c>
      <c r="DR343" s="27">
        <v>16.666578166025257</v>
      </c>
      <c r="DS343" s="27">
        <v>29.493716696157893</v>
      </c>
      <c r="DT343" s="27">
        <v>8.1091560377031815</v>
      </c>
      <c r="DU343" s="27">
        <v>5.9155164297379716</v>
      </c>
      <c r="DV343" s="27">
        <v>16.179252879973326</v>
      </c>
      <c r="DW343" s="27">
        <v>29.535427806157895</v>
      </c>
      <c r="DX343" s="27">
        <v>8.0103459729382163</v>
      </c>
      <c r="DY343" s="27">
        <v>5.8434358631755634</v>
      </c>
      <c r="DZ343" s="27">
        <v>15.873138290279092</v>
      </c>
      <c r="EA343" s="27">
        <v>29.600458043157893</v>
      </c>
      <c r="EB343" s="27">
        <v>7.9400140648242044</v>
      </c>
      <c r="EC343" s="27">
        <v>5.7921297154027425</v>
      </c>
      <c r="ED343" s="27">
        <v>15.597297272724649</v>
      </c>
      <c r="EE343" s="27">
        <v>29.675260056157892</v>
      </c>
      <c r="EF343" s="27">
        <v>7.8276570524876714</v>
      </c>
      <c r="EG343" s="27">
        <v>5.7101668391943212</v>
      </c>
      <c r="EH343" s="27">
        <v>15.250700306938512</v>
      </c>
      <c r="EI343" s="27">
        <v>29.756759158157895</v>
      </c>
      <c r="EJ343" s="27">
        <v>7.6593382448257188</v>
      </c>
      <c r="EK343" s="27">
        <v>5.5873806124243899</v>
      </c>
      <c r="EL343" s="27">
        <v>14.890576792358502</v>
      </c>
      <c r="EM343" s="27">
        <v>29.839313407157896</v>
      </c>
      <c r="EN343" s="27">
        <v>7.5056549787366249</v>
      </c>
      <c r="EO343" s="27">
        <v>5.475270809468455</v>
      </c>
      <c r="EP343" s="27">
        <v>14.492025336137237</v>
      </c>
      <c r="EQ343" s="27">
        <v>29.931367119157894</v>
      </c>
      <c r="ER343" s="27">
        <v>7.4150295281294838</v>
      </c>
      <c r="ES343" s="27">
        <v>5.4091608049838458</v>
      </c>
      <c r="ET343" s="27">
        <v>14.12290537375735</v>
      </c>
      <c r="EU343" s="27">
        <v>30.030360845157894</v>
      </c>
      <c r="EV343" s="27">
        <v>7.3255833876904104</v>
      </c>
      <c r="EW343" s="27">
        <v>5.3439110908478913</v>
      </c>
      <c r="EX343" s="27">
        <v>13.743810174928027</v>
      </c>
      <c r="EY343" s="27">
        <v>30.135956065157895</v>
      </c>
      <c r="EZ343" s="27">
        <v>7.2085763318422034</v>
      </c>
      <c r="FA343" s="27">
        <v>5.2585560726379592</v>
      </c>
      <c r="FB343" s="27">
        <v>13.314613448167965</v>
      </c>
      <c r="FC343" s="27">
        <v>30.520408282157895</v>
      </c>
      <c r="FD343" s="27">
        <v>6.8052018564949579</v>
      </c>
      <c r="FE343" s="27">
        <v>4.9643000088553437</v>
      </c>
      <c r="FF343" s="27">
        <v>11.770109839512287</v>
      </c>
      <c r="FG343" s="27">
        <v>30.780214660157895</v>
      </c>
      <c r="FH343" s="27">
        <v>6.841038102228687</v>
      </c>
      <c r="FI343" s="27">
        <v>4.9904420511877845</v>
      </c>
      <c r="FJ343" s="27">
        <v>11.063058908824917</v>
      </c>
      <c r="FK343" s="27">
        <v>30.927037759157894</v>
      </c>
      <c r="FL343" s="27">
        <v>7.781163337087027</v>
      </c>
      <c r="FM343" s="27">
        <v>5.676250321118542</v>
      </c>
      <c r="FN343" s="27">
        <v>10.929221208423485</v>
      </c>
      <c r="FO343" s="27">
        <v>31.008880905157895</v>
      </c>
      <c r="FP343" s="27">
        <v>7.905552001024204</v>
      </c>
      <c r="FQ343" s="27">
        <v>5.7669901196589022</v>
      </c>
      <c r="FR343" s="27">
        <v>11.063710265139555</v>
      </c>
      <c r="FS343" s="28">
        <v>29.514192868157895</v>
      </c>
      <c r="FT343" s="28">
        <v>8.2205823693657738</v>
      </c>
      <c r="FU343" s="28">
        <v>5.9968003873521587</v>
      </c>
      <c r="FV343" s="28">
        <v>16.666578166025257</v>
      </c>
      <c r="FW343" s="28">
        <v>29.492501683157894</v>
      </c>
      <c r="FX343" s="28">
        <v>8.0884237096636351</v>
      </c>
      <c r="FY343" s="28">
        <v>5.900392485079065</v>
      </c>
      <c r="FZ343" s="28">
        <v>16.17735776486883</v>
      </c>
      <c r="GA343" s="28">
        <v>29.537901856157895</v>
      </c>
      <c r="GB343" s="28">
        <v>7.9671319683701789</v>
      </c>
      <c r="GC343" s="28">
        <v>5.8119118484903796</v>
      </c>
      <c r="GD343" s="28">
        <v>15.885114402093249</v>
      </c>
      <c r="GE343" s="28">
        <v>29.615909586157894</v>
      </c>
      <c r="GF343" s="28">
        <v>7.6793910965466416</v>
      </c>
      <c r="GG343" s="28">
        <v>5.6020088885688715</v>
      </c>
      <c r="GH343" s="28">
        <v>15.619601007376016</v>
      </c>
      <c r="GI343" s="28">
        <v>29.703623293157893</v>
      </c>
      <c r="GJ343" s="28">
        <v>7.3732888798256608</v>
      </c>
      <c r="GK343" s="28">
        <v>5.3787115831805972</v>
      </c>
      <c r="GL343" s="28">
        <v>15.300417480053163</v>
      </c>
      <c r="GM343" s="28">
        <v>29.804484932157894</v>
      </c>
      <c r="GN343" s="28">
        <v>7.0426944609824016</v>
      </c>
      <c r="GO343" s="28">
        <v>5.1375475573369309</v>
      </c>
      <c r="GP343" s="28">
        <v>14.967820207080605</v>
      </c>
      <c r="GQ343" s="28">
        <v>29.917784810157894</v>
      </c>
      <c r="GR343" s="28">
        <v>6.8783860995002639</v>
      </c>
      <c r="GS343" s="28">
        <v>5.0176868952197156</v>
      </c>
      <c r="GT343" s="28">
        <v>14.591762776371661</v>
      </c>
      <c r="GU343" s="28">
        <v>30.048998700157895</v>
      </c>
      <c r="GV343" s="28">
        <v>6.7362765068491663</v>
      </c>
      <c r="GW343" s="28">
        <v>4.9140199259022728</v>
      </c>
      <c r="GX343" s="28">
        <v>14.247358032210826</v>
      </c>
      <c r="GY343" s="28">
        <v>30.193204572157892</v>
      </c>
      <c r="GZ343" s="28">
        <v>6.6074313551547812</v>
      </c>
      <c r="HA343" s="28">
        <v>4.8200291815885032</v>
      </c>
      <c r="HB343" s="28">
        <v>13.933453938942913</v>
      </c>
      <c r="HC343" s="28">
        <v>30.362642604157895</v>
      </c>
      <c r="HD343" s="28">
        <v>6.4774793876965395</v>
      </c>
      <c r="HE343" s="28">
        <v>4.7252310305846494</v>
      </c>
      <c r="HF343" s="28">
        <v>13.582554901014264</v>
      </c>
      <c r="HG343" s="28">
        <v>30.931318458157893</v>
      </c>
      <c r="HH343" s="28">
        <v>5.6480719021145509</v>
      </c>
      <c r="HI343" s="28">
        <v>4.120189817282558</v>
      </c>
      <c r="HJ343" s="28">
        <v>11.281530979897973</v>
      </c>
      <c r="HK343" s="28">
        <v>27.949363984782142</v>
      </c>
      <c r="HL343" s="28">
        <v>4.5336610921625473</v>
      </c>
      <c r="HM343" s="28">
        <v>3.3072426468127847</v>
      </c>
      <c r="HN343" s="28">
        <v>6.4485751137432814</v>
      </c>
      <c r="HO343" s="28">
        <v>26.7083040936648</v>
      </c>
      <c r="HP343" s="28">
        <v>4.3323489998921936</v>
      </c>
      <c r="HQ343" s="28">
        <v>3.1603882782701977</v>
      </c>
      <c r="HR343" s="28">
        <v>2.5401025431800868</v>
      </c>
      <c r="HS343" s="28">
        <v>22.701773213376608</v>
      </c>
      <c r="HT343" s="28">
        <v>3.6824503769253019</v>
      </c>
      <c r="HU343" s="28">
        <v>2.6862962810327602</v>
      </c>
      <c r="HV343" s="28">
        <v>-0.1765784378948787</v>
      </c>
      <c r="HW343" s="29">
        <v>29.514192868157895</v>
      </c>
      <c r="HX343" s="29">
        <v>8.2205823693657738</v>
      </c>
      <c r="HY343" s="29">
        <v>5.9968003873521587</v>
      </c>
      <c r="HZ343" s="29">
        <v>16.666578166025257</v>
      </c>
      <c r="IA343" s="29">
        <v>29.475290478157895</v>
      </c>
      <c r="IB343" s="29">
        <v>8.1179030535550449</v>
      </c>
      <c r="IC343" s="29">
        <v>5.9218972560215333</v>
      </c>
      <c r="ID343" s="29">
        <v>16.233217927440066</v>
      </c>
      <c r="IE343" s="29">
        <v>29.539677146157892</v>
      </c>
      <c r="IF343" s="29">
        <v>8.0388078248438717</v>
      </c>
      <c r="IG343" s="29">
        <v>5.8641983878804593</v>
      </c>
      <c r="IH343" s="29">
        <v>15.817208483150209</v>
      </c>
      <c r="II343" s="29">
        <v>29.602946625157895</v>
      </c>
      <c r="IJ343" s="29">
        <v>7.8916147626454745</v>
      </c>
      <c r="IK343" s="29">
        <v>5.756823098302891</v>
      </c>
      <c r="IL343" s="29">
        <v>15.561492285371651</v>
      </c>
      <c r="IM343" s="29">
        <v>29.676480217157895</v>
      </c>
      <c r="IN343" s="29">
        <v>7.7063894619686719</v>
      </c>
      <c r="IO343" s="29">
        <v>5.6217038202593619</v>
      </c>
      <c r="IP343" s="29">
        <v>15.278492899864364</v>
      </c>
      <c r="IQ343" s="29">
        <v>29.759288103157893</v>
      </c>
      <c r="IR343" s="29">
        <v>7.4834108057354332</v>
      </c>
      <c r="IS343" s="29">
        <v>5.4590439949586989</v>
      </c>
      <c r="IT343" s="29">
        <v>15.006801635681919</v>
      </c>
      <c r="IU343" s="29">
        <v>29.855360200157893</v>
      </c>
      <c r="IV343" s="29">
        <v>7.287218350151516</v>
      </c>
      <c r="IW343" s="29">
        <v>5.3159243301006995</v>
      </c>
      <c r="IX343" s="29">
        <v>14.686203854101279</v>
      </c>
      <c r="IY343" s="29">
        <v>29.962817945157894</v>
      </c>
      <c r="IZ343" s="29">
        <v>7.2218555853206547</v>
      </c>
      <c r="JA343" s="29">
        <v>5.2682431031700148</v>
      </c>
      <c r="JB343" s="29">
        <v>14.413672463284001</v>
      </c>
      <c r="JC343" s="29">
        <v>30.088713840157894</v>
      </c>
      <c r="JD343" s="29">
        <v>7.125839219320218</v>
      </c>
      <c r="JE343" s="29">
        <v>5.1982005009610432</v>
      </c>
      <c r="JF343" s="29">
        <v>14.016251933448736</v>
      </c>
      <c r="JG343" s="29">
        <v>30.267093786157893</v>
      </c>
      <c r="JH343" s="29">
        <v>6.9079140560343566</v>
      </c>
      <c r="JI343" s="29">
        <v>5.0392271284082106</v>
      </c>
      <c r="JJ343" s="29">
        <v>12.854964767362141</v>
      </c>
      <c r="JK343" s="29">
        <v>30.877255811157895</v>
      </c>
      <c r="JL343" s="29">
        <v>7.0498789034547364</v>
      </c>
      <c r="JM343" s="29">
        <v>5.1427885080950624</v>
      </c>
      <c r="JN343" s="29">
        <v>7.4188380422898561</v>
      </c>
      <c r="JO343" s="29">
        <v>31.232529982157892</v>
      </c>
      <c r="JP343" s="29">
        <v>5.9183702482028169</v>
      </c>
      <c r="JQ343" s="29">
        <v>4.3173686975238388</v>
      </c>
      <c r="JR343" s="29">
        <v>3.0366113341312797</v>
      </c>
      <c r="JS343" s="29">
        <v>31.336211571157893</v>
      </c>
      <c r="JT343" s="29">
        <v>5.5734256740856845</v>
      </c>
      <c r="JU343" s="29">
        <v>4.0657364331979924</v>
      </c>
      <c r="JV343" s="29">
        <v>0.46377334007710402</v>
      </c>
      <c r="JW343" s="29">
        <v>31.236363412157893</v>
      </c>
      <c r="JX343" s="29">
        <v>5.630999877312771</v>
      </c>
      <c r="JY343" s="29">
        <v>4.1077360128750122</v>
      </c>
      <c r="JZ343" s="29">
        <v>1.1306650042108863</v>
      </c>
    </row>
    <row r="344" spans="1:286" ht="15" thickBot="1" x14ac:dyDescent="0.4">
      <c r="A344" s="2"/>
      <c r="B344" s="74" t="s">
        <v>800</v>
      </c>
      <c r="C344" s="74" t="s">
        <v>681</v>
      </c>
      <c r="D344" s="74" t="s">
        <v>859</v>
      </c>
      <c r="E344" s="87">
        <v>385373</v>
      </c>
      <c r="F344" s="84">
        <v>395948</v>
      </c>
      <c r="G344" s="22">
        <v>26.1</v>
      </c>
      <c r="H344" s="22">
        <v>14.160909453530117</v>
      </c>
      <c r="I344" s="22">
        <v>10.330186291015769</v>
      </c>
      <c r="J344" s="22">
        <v>10.445659103602157</v>
      </c>
      <c r="K344" s="22">
        <v>26.069735256000001</v>
      </c>
      <c r="L344" s="22">
        <v>13.948089722805125</v>
      </c>
      <c r="M344" s="22">
        <v>10.17493726043568</v>
      </c>
      <c r="N344" s="22">
        <v>9.7633180197000371</v>
      </c>
      <c r="O344" s="22">
        <v>26.160075056</v>
      </c>
      <c r="P344" s="22">
        <v>12.427474942694927</v>
      </c>
      <c r="Q344" s="22">
        <v>9.06566994911236</v>
      </c>
      <c r="R344" s="22">
        <v>7.6343116226015688</v>
      </c>
      <c r="S344" s="22">
        <v>26.298144252</v>
      </c>
      <c r="T344" s="22">
        <v>10.81780492016747</v>
      </c>
      <c r="U344" s="22">
        <v>7.8914380783177203</v>
      </c>
      <c r="V344" s="22">
        <v>5.2026550131281226</v>
      </c>
      <c r="W344" s="22">
        <v>26.393573480000001</v>
      </c>
      <c r="X344" s="22">
        <v>9.2379558608578982</v>
      </c>
      <c r="Y344" s="22">
        <v>6.7389601850080139</v>
      </c>
      <c r="Z344" s="22">
        <v>3.1194257177825087</v>
      </c>
      <c r="AA344" s="22">
        <v>26.475950267000002</v>
      </c>
      <c r="AB344" s="22">
        <v>7.80961220691891</v>
      </c>
      <c r="AC344" s="22">
        <v>5.6970033755813647</v>
      </c>
      <c r="AD344" s="22">
        <v>0.90758716611270529</v>
      </c>
      <c r="AE344" s="22">
        <v>26.557239776999999</v>
      </c>
      <c r="AF344" s="22">
        <v>6.3955919528851313</v>
      </c>
      <c r="AG344" s="22">
        <v>4.6654952869679578</v>
      </c>
      <c r="AH344" s="22">
        <v>-1.1589958445731092</v>
      </c>
      <c r="AI344" s="22">
        <v>26.621788256000002</v>
      </c>
      <c r="AJ344" s="22">
        <v>6.1899321800305431</v>
      </c>
      <c r="AK344" s="22">
        <v>4.5154693459697777</v>
      </c>
      <c r="AL344" s="22">
        <v>-2.3148299647330539</v>
      </c>
      <c r="AM344" s="22">
        <v>26.660233321</v>
      </c>
      <c r="AN344" s="22">
        <v>5.9783179701927356</v>
      </c>
      <c r="AO344" s="22">
        <v>4.361099726093018</v>
      </c>
      <c r="AP344" s="22">
        <v>-3.4302648907066207</v>
      </c>
      <c r="AQ344" s="22">
        <v>26.698102655</v>
      </c>
      <c r="AR344" s="22">
        <v>5.8020680291552011</v>
      </c>
      <c r="AS344" s="22">
        <v>4.2325278479468444</v>
      </c>
      <c r="AT344" s="22">
        <v>-4.3350632821036754</v>
      </c>
      <c r="AU344" s="22">
        <v>26.804963137000001</v>
      </c>
      <c r="AV344" s="22">
        <v>5.6393749718518551</v>
      </c>
      <c r="AW344" s="22">
        <v>4.1138455277389774</v>
      </c>
      <c r="AX344" s="22">
        <v>-4.759555869232706</v>
      </c>
      <c r="AY344" s="22">
        <v>26.802114457000002</v>
      </c>
      <c r="AZ344" s="22">
        <v>5.7035463120256011</v>
      </c>
      <c r="BA344" s="22">
        <v>4.1606576269699129</v>
      </c>
      <c r="BB344" s="22">
        <v>-4.59978878539874</v>
      </c>
      <c r="BC344" s="22">
        <v>26.717094754999998</v>
      </c>
      <c r="BD344" s="22">
        <v>8.4261490366021139</v>
      </c>
      <c r="BE344" s="22">
        <v>6.1467584090980907</v>
      </c>
      <c r="BF344" s="22">
        <v>-4.5745653606496965</v>
      </c>
      <c r="BG344" s="22">
        <v>26.570924929</v>
      </c>
      <c r="BH344" s="22">
        <v>11.185858112185818</v>
      </c>
      <c r="BI344" s="22">
        <v>8.1599277576726532</v>
      </c>
      <c r="BJ344" s="22">
        <v>-4.2358624412579111</v>
      </c>
      <c r="BK344" s="25">
        <v>25.419956529</v>
      </c>
      <c r="BL344" s="25">
        <v>14.160909453530117</v>
      </c>
      <c r="BM344" s="25">
        <v>10.330186291015769</v>
      </c>
      <c r="BN344" s="25">
        <v>10.445659103602157</v>
      </c>
      <c r="BO344" s="25">
        <v>25.264875420999999</v>
      </c>
      <c r="BP344" s="25">
        <v>14.094841785318833</v>
      </c>
      <c r="BQ344" s="25">
        <v>10.281990846883087</v>
      </c>
      <c r="BR344" s="25">
        <v>10.446506451452592</v>
      </c>
      <c r="BS344" s="25">
        <v>25.176470024</v>
      </c>
      <c r="BT344" s="25">
        <v>12.60646623498684</v>
      </c>
      <c r="BU344" s="25">
        <v>9.1962416048321263</v>
      </c>
      <c r="BV344" s="25">
        <v>8.6924444249312671</v>
      </c>
      <c r="BW344" s="25">
        <v>25.126860591</v>
      </c>
      <c r="BX344" s="25">
        <v>11.155454026963046</v>
      </c>
      <c r="BY344" s="25">
        <v>8.1377484008036731</v>
      </c>
      <c r="BZ344" s="25">
        <v>6.6315303945292214</v>
      </c>
      <c r="CA344" s="25">
        <v>25.036197591000001</v>
      </c>
      <c r="CB344" s="25">
        <v>9.729534157709514</v>
      </c>
      <c r="CC344" s="25">
        <v>7.0975597085599098</v>
      </c>
      <c r="CD344" s="25">
        <v>4.9007938123426058</v>
      </c>
      <c r="CE344" s="25">
        <v>24.938221079999998</v>
      </c>
      <c r="CF344" s="25">
        <v>8.2785811625895516</v>
      </c>
      <c r="CG344" s="25">
        <v>6.0391096995204085</v>
      </c>
      <c r="CH344" s="25">
        <v>3.0334301216057966</v>
      </c>
      <c r="CI344" s="25">
        <v>24.871490482999999</v>
      </c>
      <c r="CJ344" s="25">
        <v>6.8773774560114296</v>
      </c>
      <c r="CK344" s="25">
        <v>5.0169511038374557</v>
      </c>
      <c r="CL344" s="25">
        <v>1.2210324112134572</v>
      </c>
      <c r="CM344" s="25">
        <v>24.832704624000002</v>
      </c>
      <c r="CN344" s="25">
        <v>6.6711876755863457</v>
      </c>
      <c r="CO344" s="25">
        <v>4.8665385296956325</v>
      </c>
      <c r="CP344" s="25">
        <v>0.25706420766264415</v>
      </c>
      <c r="CQ344" s="25">
        <v>24.821062327</v>
      </c>
      <c r="CR344" s="25">
        <v>6.4588118882684249</v>
      </c>
      <c r="CS344" s="25">
        <v>4.7116133496501966</v>
      </c>
      <c r="CT344" s="25">
        <v>-0.73915925795649429</v>
      </c>
      <c r="CU344" s="25">
        <v>24.833021581000001</v>
      </c>
      <c r="CV344" s="25">
        <v>6.2737193171619712</v>
      </c>
      <c r="CW344" s="25">
        <v>4.5765908959803081</v>
      </c>
      <c r="CX344" s="25">
        <v>-1.5975837970372098</v>
      </c>
      <c r="CY344" s="25">
        <v>24.771403444000001</v>
      </c>
      <c r="CZ344" s="25">
        <v>6.285575830373233</v>
      </c>
      <c r="DA344" s="25">
        <v>4.5852400572955574</v>
      </c>
      <c r="DB344" s="25">
        <v>-1.5963485088151685</v>
      </c>
      <c r="DC344" s="25">
        <v>24.664824586000002</v>
      </c>
      <c r="DD344" s="25">
        <v>6.4737962360459989</v>
      </c>
      <c r="DE344" s="25">
        <v>4.7225442227342773</v>
      </c>
      <c r="DF344" s="25">
        <v>-1.1940679493106501</v>
      </c>
      <c r="DG344" s="25">
        <v>24.524381227999999</v>
      </c>
      <c r="DH344" s="25">
        <v>8.7198008907103421</v>
      </c>
      <c r="DI344" s="25">
        <v>6.3609733483005995</v>
      </c>
      <c r="DJ344" s="25">
        <v>-0.99959469553962776</v>
      </c>
      <c r="DK344" s="25">
        <v>24.358846372999999</v>
      </c>
      <c r="DL344" s="25">
        <v>10.91103709245642</v>
      </c>
      <c r="DM344" s="25">
        <v>7.9594496499771124</v>
      </c>
      <c r="DN344" s="25">
        <v>-0.58939762250428629</v>
      </c>
      <c r="DO344" s="27">
        <v>25.42</v>
      </c>
      <c r="DP344" s="27">
        <v>14.160909453530117</v>
      </c>
      <c r="DQ344" s="27">
        <v>10.330186291015769</v>
      </c>
      <c r="DR344" s="27">
        <v>10.445659103602157</v>
      </c>
      <c r="DS344" s="27">
        <v>25.380653754000001</v>
      </c>
      <c r="DT344" s="27">
        <v>13.944185002211704</v>
      </c>
      <c r="DU344" s="27">
        <v>10.172088821126271</v>
      </c>
      <c r="DV344" s="27">
        <v>9.7633180197000371</v>
      </c>
      <c r="DW344" s="27">
        <v>25.436248664000001</v>
      </c>
      <c r="DX344" s="27">
        <v>12.429067884499142</v>
      </c>
      <c r="DY344" s="27">
        <v>9.0668319779807955</v>
      </c>
      <c r="DZ344" s="27">
        <v>7.6343116326369902</v>
      </c>
      <c r="EA344" s="27">
        <v>25.534363651</v>
      </c>
      <c r="EB344" s="27">
        <v>10.818544080200654</v>
      </c>
      <c r="EC344" s="27">
        <v>7.8919772852709693</v>
      </c>
      <c r="ED344" s="27">
        <v>5.2026550131281226</v>
      </c>
      <c r="EE344" s="27">
        <v>25.589699005</v>
      </c>
      <c r="EF344" s="27">
        <v>9.230347203032105</v>
      </c>
      <c r="EG344" s="27">
        <v>6.7334097750556756</v>
      </c>
      <c r="EH344" s="27">
        <v>3.1194257077026606</v>
      </c>
      <c r="EI344" s="27">
        <v>25.630645190999999</v>
      </c>
      <c r="EJ344" s="27">
        <v>7.8134406995715464</v>
      </c>
      <c r="EK344" s="27">
        <v>5.6997962076692543</v>
      </c>
      <c r="EL344" s="27">
        <v>0.90758717622518148</v>
      </c>
      <c r="EM344" s="27">
        <v>25.671202479999998</v>
      </c>
      <c r="EN344" s="27">
        <v>6.3963391402733558</v>
      </c>
      <c r="EO344" s="27">
        <v>4.6660403497649474</v>
      </c>
      <c r="EP344" s="27">
        <v>-1.1589958445731092</v>
      </c>
      <c r="EQ344" s="27">
        <v>25.710269721</v>
      </c>
      <c r="ER344" s="27">
        <v>6.1901407379076154</v>
      </c>
      <c r="ES344" s="27">
        <v>4.5156214860374533</v>
      </c>
      <c r="ET344" s="27">
        <v>-2.3148299647330539</v>
      </c>
      <c r="EU344" s="27">
        <v>25.748089923999999</v>
      </c>
      <c r="EV344" s="27">
        <v>5.9781533569318777</v>
      </c>
      <c r="EW344" s="27">
        <v>4.360979643011051</v>
      </c>
      <c r="EX344" s="27">
        <v>-3.4302648907066207</v>
      </c>
      <c r="EY344" s="27">
        <v>25.784403609000002</v>
      </c>
      <c r="EZ344" s="27">
        <v>5.8046860207502169</v>
      </c>
      <c r="FA344" s="27">
        <v>4.2344376363664065</v>
      </c>
      <c r="FB344" s="27">
        <v>-4.3296335882251817</v>
      </c>
      <c r="FC344" s="27">
        <v>25.893860105999998</v>
      </c>
      <c r="FD344" s="27">
        <v>5.6458165241319662</v>
      </c>
      <c r="FE344" s="27">
        <v>4.1185445504447742</v>
      </c>
      <c r="FF344" s="27">
        <v>-4.7349235378957744</v>
      </c>
      <c r="FG344" s="27">
        <v>25.904808084999999</v>
      </c>
      <c r="FH344" s="27">
        <v>5.7164337036377555</v>
      </c>
      <c r="FI344" s="27">
        <v>4.1700587997262035</v>
      </c>
      <c r="FJ344" s="27">
        <v>-4.5679177468327268</v>
      </c>
      <c r="FK344" s="27">
        <v>25.840369829</v>
      </c>
      <c r="FL344" s="27">
        <v>8.4386120749092353</v>
      </c>
      <c r="FM344" s="27">
        <v>6.1558500220264216</v>
      </c>
      <c r="FN344" s="27">
        <v>-4.54254936745496</v>
      </c>
      <c r="FO344" s="27">
        <v>25.720558789000002</v>
      </c>
      <c r="FP344" s="27">
        <v>11.20014992770461</v>
      </c>
      <c r="FQ344" s="27">
        <v>8.1703534381157361</v>
      </c>
      <c r="FR344" s="27">
        <v>-4.2070861387369334</v>
      </c>
      <c r="FS344" s="28">
        <v>25.420116190999998</v>
      </c>
      <c r="FT344" s="28">
        <v>14.160909453530117</v>
      </c>
      <c r="FU344" s="28">
        <v>10.330186291015769</v>
      </c>
      <c r="FV344" s="28">
        <v>10.445659103602157</v>
      </c>
      <c r="FW344" s="28">
        <v>25.363602682</v>
      </c>
      <c r="FX344" s="28">
        <v>14.02912664661209</v>
      </c>
      <c r="FY344" s="28">
        <v>10.234052568115874</v>
      </c>
      <c r="FZ344" s="28">
        <v>9.7987964446567482</v>
      </c>
      <c r="GA344" s="28">
        <v>25.402563084000001</v>
      </c>
      <c r="GB344" s="28">
        <v>12.553223682806069</v>
      </c>
      <c r="GC344" s="28">
        <v>9.15740190428596</v>
      </c>
      <c r="GD344" s="28">
        <v>7.7111856174599893</v>
      </c>
      <c r="GE344" s="28">
        <v>25.484499239999998</v>
      </c>
      <c r="GF344" s="28">
        <v>10.998988669162236</v>
      </c>
      <c r="GG344" s="28">
        <v>8.0236091006777279</v>
      </c>
      <c r="GH344" s="28">
        <v>5.3241183368773548</v>
      </c>
      <c r="GI344" s="28">
        <v>25.524924247999998</v>
      </c>
      <c r="GJ344" s="28">
        <v>9.5249887186919437</v>
      </c>
      <c r="GK344" s="28">
        <v>6.9483466585815155</v>
      </c>
      <c r="GL344" s="28">
        <v>3.2840992724538758</v>
      </c>
      <c r="GM344" s="28">
        <v>25.552043451999999</v>
      </c>
      <c r="GN344" s="28">
        <v>8.0400386423061896</v>
      </c>
      <c r="GO344" s="28">
        <v>5.8650962520831573</v>
      </c>
      <c r="GP344" s="28">
        <v>1.1192164108489493</v>
      </c>
      <c r="GQ344" s="28">
        <v>25.581577824</v>
      </c>
      <c r="GR344" s="28">
        <v>6.5881122599997655</v>
      </c>
      <c r="GS344" s="28">
        <v>4.805936170643121</v>
      </c>
      <c r="GT344" s="28">
        <v>-0.90298966169203965</v>
      </c>
      <c r="GU344" s="28">
        <v>25.610947382999999</v>
      </c>
      <c r="GV344" s="28">
        <v>6.3464711622812526</v>
      </c>
      <c r="GW344" s="28">
        <v>4.6296623541068875</v>
      </c>
      <c r="GX344" s="28">
        <v>-2.0123633458093835</v>
      </c>
      <c r="GY344" s="28">
        <v>25.640145508</v>
      </c>
      <c r="GZ344" s="28">
        <v>6.0994087296682196</v>
      </c>
      <c r="HA344" s="28">
        <v>4.4494337492436635</v>
      </c>
      <c r="HB344" s="28">
        <v>-3.080605717038754</v>
      </c>
      <c r="HC344" s="28">
        <v>25.669689390000002</v>
      </c>
      <c r="HD344" s="28">
        <v>5.8574729941837056</v>
      </c>
      <c r="HE344" s="28">
        <v>4.2729449985592289</v>
      </c>
      <c r="HF344" s="28">
        <v>-3.934625570594033</v>
      </c>
      <c r="HG344" s="28">
        <v>25.697218079999999</v>
      </c>
      <c r="HH344" s="28">
        <v>5.756478100650015</v>
      </c>
      <c r="HI344" s="28">
        <v>4.199270629828324</v>
      </c>
      <c r="HJ344" s="28">
        <v>-4.1339894519500895</v>
      </c>
      <c r="HK344" s="28">
        <v>25.605913386000001</v>
      </c>
      <c r="HL344" s="28">
        <v>5.7088750366433558</v>
      </c>
      <c r="HM344" s="28">
        <v>4.1645448573893686</v>
      </c>
      <c r="HN344" s="28">
        <v>-3.9966379494946906</v>
      </c>
      <c r="HO344" s="28">
        <v>25.421041993999999</v>
      </c>
      <c r="HP344" s="28">
        <v>8.2030807830341672</v>
      </c>
      <c r="HQ344" s="28">
        <v>5.9840332237891776</v>
      </c>
      <c r="HR344" s="28">
        <v>-3.9720471029652167</v>
      </c>
      <c r="HS344" s="28">
        <v>25.175809688000001</v>
      </c>
      <c r="HT344" s="28">
        <v>10.765628625831832</v>
      </c>
      <c r="HU344" s="28">
        <v>7.8533761980245984</v>
      </c>
      <c r="HV344" s="28">
        <v>-3.579978099239991</v>
      </c>
      <c r="HW344" s="29">
        <v>25.420116190999998</v>
      </c>
      <c r="HX344" s="29">
        <v>14.160909453530117</v>
      </c>
      <c r="HY344" s="29">
        <v>10.330186291015769</v>
      </c>
      <c r="HZ344" s="29">
        <v>10.445659103602157</v>
      </c>
      <c r="IA344" s="29">
        <v>25.361336066</v>
      </c>
      <c r="IB344" s="29">
        <v>13.972259608328075</v>
      </c>
      <c r="IC344" s="29">
        <v>10.192568855419317</v>
      </c>
      <c r="ID344" s="29">
        <v>9.8031446882835453</v>
      </c>
      <c r="IE344" s="29">
        <v>25.403115433</v>
      </c>
      <c r="IF344" s="29">
        <v>13.520116505371256</v>
      </c>
      <c r="IG344" s="29">
        <v>9.8627367567769859</v>
      </c>
      <c r="IH344" s="29">
        <v>7.7009102795028603</v>
      </c>
      <c r="II344" s="29">
        <v>25.484741358000001</v>
      </c>
      <c r="IJ344" s="29">
        <v>12.916329021677434</v>
      </c>
      <c r="IK344" s="29">
        <v>9.4222821936566792</v>
      </c>
      <c r="IL344" s="29">
        <v>5.3128560782786138</v>
      </c>
      <c r="IM344" s="29">
        <v>25.523969237999999</v>
      </c>
      <c r="IN344" s="29">
        <v>12.612110247118704</v>
      </c>
      <c r="IO344" s="29">
        <v>9.2003588331035342</v>
      </c>
      <c r="IP344" s="29">
        <v>3.2760098121747951</v>
      </c>
      <c r="IQ344" s="29">
        <v>25.548590504</v>
      </c>
      <c r="IR344" s="29">
        <v>12.246472293822013</v>
      </c>
      <c r="IS344" s="29">
        <v>8.9336310367698779</v>
      </c>
      <c r="IT344" s="29">
        <v>1.1183401746094397</v>
      </c>
      <c r="IU344" s="29">
        <v>25.575628491</v>
      </c>
      <c r="IV344" s="29">
        <v>11.857559631041571</v>
      </c>
      <c r="IW344" s="29">
        <v>8.6499246639100864</v>
      </c>
      <c r="IX344" s="29">
        <v>-0.89699643144938435</v>
      </c>
      <c r="IY344" s="29">
        <v>25.601052017000001</v>
      </c>
      <c r="IZ344" s="29">
        <v>11.633969856053312</v>
      </c>
      <c r="JA344" s="29">
        <v>8.4868190359859383</v>
      </c>
      <c r="JB344" s="29">
        <v>-1.9960773449916722</v>
      </c>
      <c r="JC344" s="29">
        <v>25.625488863000001</v>
      </c>
      <c r="JD344" s="29">
        <v>11.409206244325146</v>
      </c>
      <c r="JE344" s="29">
        <v>8.3228571105027775</v>
      </c>
      <c r="JF344" s="29">
        <v>-3.0523812713381098</v>
      </c>
      <c r="JG344" s="29">
        <v>25.649698784999998</v>
      </c>
      <c r="JH344" s="29">
        <v>11.15740607243343</v>
      </c>
      <c r="JI344" s="29">
        <v>8.139172390796956</v>
      </c>
      <c r="JJ344" s="29">
        <v>-3.9580588463747617</v>
      </c>
      <c r="JK344" s="29">
        <v>25.66036497</v>
      </c>
      <c r="JL344" s="29">
        <v>10.769886687682545</v>
      </c>
      <c r="JM344" s="29">
        <v>7.8564823948618043</v>
      </c>
      <c r="JN344" s="29">
        <v>-4.3792382770935063</v>
      </c>
      <c r="JO344" s="29">
        <v>25.545213841999999</v>
      </c>
      <c r="JP344" s="29">
        <v>10.580379976492328</v>
      </c>
      <c r="JQ344" s="29">
        <v>7.7182398874566989</v>
      </c>
      <c r="JR344" s="29">
        <v>-4.2044652882875866</v>
      </c>
      <c r="JS344" s="29">
        <v>25.338338628999999</v>
      </c>
      <c r="JT344" s="29">
        <v>10.813123588134776</v>
      </c>
      <c r="JU344" s="29">
        <v>7.8880231117757384</v>
      </c>
      <c r="JV344" s="29">
        <v>-4.0898000518030599</v>
      </c>
      <c r="JW344" s="29">
        <v>25.072576573999999</v>
      </c>
      <c r="JX344" s="29">
        <v>10.911130247928908</v>
      </c>
      <c r="JY344" s="29">
        <v>7.9595176055973349</v>
      </c>
      <c r="JZ344" s="29">
        <v>-3.4295344709151294</v>
      </c>
    </row>
    <row r="345" spans="1:286" ht="15" thickBot="1" x14ac:dyDescent="0.4">
      <c r="A345" s="2"/>
      <c r="B345" s="74" t="s">
        <v>801</v>
      </c>
      <c r="C345" s="74" t="s">
        <v>494</v>
      </c>
      <c r="D345" s="74" t="s">
        <v>852</v>
      </c>
      <c r="E345" s="87">
        <v>331775</v>
      </c>
      <c r="F345" s="84">
        <v>438420</v>
      </c>
      <c r="G345" s="22">
        <v>23.569071675</v>
      </c>
      <c r="H345" s="22">
        <v>13.304347826086955</v>
      </c>
      <c r="I345" s="22">
        <v>9.7053365092796327</v>
      </c>
      <c r="J345" s="22">
        <v>11.046058344756286</v>
      </c>
      <c r="K345" s="22">
        <v>23.540219811</v>
      </c>
      <c r="L345" s="22">
        <v>13.283860523158822</v>
      </c>
      <c r="M345" s="22">
        <v>9.690391307028138</v>
      </c>
      <c r="N345" s="22">
        <v>11.103012167104126</v>
      </c>
      <c r="O345" s="22">
        <v>23.556513438</v>
      </c>
      <c r="P345" s="22">
        <v>13.221407622826545</v>
      </c>
      <c r="Q345" s="22">
        <v>9.6448327857365683</v>
      </c>
      <c r="R345" s="22">
        <v>11.000100927751728</v>
      </c>
      <c r="S345" s="22">
        <v>23.602678678</v>
      </c>
      <c r="T345" s="22">
        <v>13.099478202274863</v>
      </c>
      <c r="U345" s="22">
        <v>9.5558869710070997</v>
      </c>
      <c r="V345" s="22">
        <v>10.761852245928717</v>
      </c>
      <c r="W345" s="22">
        <v>23.663445529000001</v>
      </c>
      <c r="X345" s="22">
        <v>12.977170774637923</v>
      </c>
      <c r="Y345" s="22">
        <v>9.4666654053717387</v>
      </c>
      <c r="Z345" s="22">
        <v>10.603873870160315</v>
      </c>
      <c r="AA345" s="22">
        <v>23.731995151</v>
      </c>
      <c r="AB345" s="22">
        <v>12.829935312188159</v>
      </c>
      <c r="AC345" s="22">
        <v>9.3592591854011165</v>
      </c>
      <c r="AD345" s="22">
        <v>10.341826856700138</v>
      </c>
      <c r="AE345" s="22">
        <v>23.808036101999999</v>
      </c>
      <c r="AF345" s="22">
        <v>12.712306999282468</v>
      </c>
      <c r="AG345" s="22">
        <v>9.2734509688172047</v>
      </c>
      <c r="AH345" s="22">
        <v>10.102725726985449</v>
      </c>
      <c r="AI345" s="22">
        <v>23.898666544000001</v>
      </c>
      <c r="AJ345" s="22">
        <v>12.612700429577522</v>
      </c>
      <c r="AK345" s="22">
        <v>9.2007893629904238</v>
      </c>
      <c r="AL345" s="22">
        <v>9.8217386290032618</v>
      </c>
      <c r="AM345" s="22">
        <v>23.996806886000002</v>
      </c>
      <c r="AN345" s="22">
        <v>12.507290940293206</v>
      </c>
      <c r="AO345" s="22">
        <v>9.1238946081216703</v>
      </c>
      <c r="AP345" s="22">
        <v>9.5522950099932142</v>
      </c>
      <c r="AQ345" s="22">
        <v>24.082366538999999</v>
      </c>
      <c r="AR345" s="22">
        <v>12.384789400909767</v>
      </c>
      <c r="AS345" s="22">
        <v>9.0345314406697614</v>
      </c>
      <c r="AT345" s="22">
        <v>9.195133852539529</v>
      </c>
      <c r="AU345" s="22">
        <v>24.543446330000002</v>
      </c>
      <c r="AV345" s="22">
        <v>11.909913743194775</v>
      </c>
      <c r="AW345" s="22">
        <v>8.6881162598254527</v>
      </c>
      <c r="AX345" s="22">
        <v>8.0265851276186346</v>
      </c>
      <c r="AY345" s="22">
        <v>25.047400395</v>
      </c>
      <c r="AZ345" s="22">
        <v>11.656431046028462</v>
      </c>
      <c r="BA345" s="22">
        <v>8.5032041613567788</v>
      </c>
      <c r="BB345" s="22">
        <v>7.363780038919737</v>
      </c>
      <c r="BC345" s="22">
        <v>25.422714341999999</v>
      </c>
      <c r="BD345" s="22">
        <v>11.607719214066357</v>
      </c>
      <c r="BE345" s="22">
        <v>8.4676695581311527</v>
      </c>
      <c r="BF345" s="22">
        <v>7.2277037071516368</v>
      </c>
      <c r="BG345" s="22">
        <v>25.805493779999999</v>
      </c>
      <c r="BH345" s="22">
        <v>11.540301139586935</v>
      </c>
      <c r="BI345" s="22">
        <v>8.4184890114269013</v>
      </c>
      <c r="BJ345" s="22">
        <v>7.2455905017516553</v>
      </c>
      <c r="BK345" s="25">
        <v>23.568804889999999</v>
      </c>
      <c r="BL345" s="25">
        <v>13.304347826086955</v>
      </c>
      <c r="BM345" s="25">
        <v>9.7053365092796327</v>
      </c>
      <c r="BN345" s="25">
        <v>11.046058344756286</v>
      </c>
      <c r="BO345" s="25">
        <v>23.545988703999999</v>
      </c>
      <c r="BP345" s="25">
        <v>13.296970734674169</v>
      </c>
      <c r="BQ345" s="25">
        <v>9.6999550238015964</v>
      </c>
      <c r="BR345" s="25">
        <v>11.091523212915231</v>
      </c>
      <c r="BS345" s="25">
        <v>23.553703014</v>
      </c>
      <c r="BT345" s="25">
        <v>13.136612657578873</v>
      </c>
      <c r="BU345" s="25">
        <v>9.5829760391467289</v>
      </c>
      <c r="BV345" s="25">
        <v>11.019227341995629</v>
      </c>
      <c r="BW345" s="25">
        <v>23.580451222000001</v>
      </c>
      <c r="BX345" s="25">
        <v>12.950611865226469</v>
      </c>
      <c r="BY345" s="25">
        <v>9.4472910507226349</v>
      </c>
      <c r="BZ345" s="25">
        <v>10.874063000808293</v>
      </c>
      <c r="CA345" s="25">
        <v>23.612187443</v>
      </c>
      <c r="CB345" s="25">
        <v>12.78336714046883</v>
      </c>
      <c r="CC345" s="25">
        <v>9.3252883524774752</v>
      </c>
      <c r="CD345" s="25">
        <v>10.83098105977388</v>
      </c>
      <c r="CE345" s="25">
        <v>23.654427579</v>
      </c>
      <c r="CF345" s="25">
        <v>12.601688383667138</v>
      </c>
      <c r="CG345" s="25">
        <v>9.1927562288140638</v>
      </c>
      <c r="CH345" s="25">
        <v>10.667458897638808</v>
      </c>
      <c r="CI345" s="25">
        <v>23.711163781</v>
      </c>
      <c r="CJ345" s="25">
        <v>12.431020770234579</v>
      </c>
      <c r="CK345" s="25">
        <v>9.0682565809357349</v>
      </c>
      <c r="CL345" s="25">
        <v>10.504907843367718</v>
      </c>
      <c r="CM345" s="25">
        <v>23.780440714000001</v>
      </c>
      <c r="CN345" s="25">
        <v>12.359940485015315</v>
      </c>
      <c r="CO345" s="25">
        <v>9.0164045024839172</v>
      </c>
      <c r="CP345" s="25">
        <v>10.290951773458413</v>
      </c>
      <c r="CQ345" s="25">
        <v>23.862023445999998</v>
      </c>
      <c r="CR345" s="25">
        <v>12.287773730654457</v>
      </c>
      <c r="CS345" s="25">
        <v>8.9637598599196799</v>
      </c>
      <c r="CT345" s="25">
        <v>10.081256172651498</v>
      </c>
      <c r="CU345" s="25">
        <v>23.938631668999999</v>
      </c>
      <c r="CV345" s="25">
        <v>12.21306961105698</v>
      </c>
      <c r="CW345" s="25">
        <v>8.9092642447418076</v>
      </c>
      <c r="CX345" s="25">
        <v>9.8221439270339257</v>
      </c>
      <c r="CY345" s="25">
        <v>24.157132370999999</v>
      </c>
      <c r="CZ345" s="25">
        <v>11.998841056179558</v>
      </c>
      <c r="DA345" s="25">
        <v>8.7529874965568819</v>
      </c>
      <c r="DB345" s="25">
        <v>9.148585722853376</v>
      </c>
      <c r="DC345" s="25">
        <v>24.396590539000002</v>
      </c>
      <c r="DD345" s="25">
        <v>11.848741427530863</v>
      </c>
      <c r="DE345" s="25">
        <v>8.6434919072205076</v>
      </c>
      <c r="DF345" s="25">
        <v>8.7031967565520869</v>
      </c>
      <c r="DG345" s="25">
        <v>24.656093714000001</v>
      </c>
      <c r="DH345" s="25">
        <v>12.052210872633122</v>
      </c>
      <c r="DI345" s="25">
        <v>8.7919200346182134</v>
      </c>
      <c r="DJ345" s="25">
        <v>8.4829996180895364</v>
      </c>
      <c r="DK345" s="25">
        <v>24.882314801</v>
      </c>
      <c r="DL345" s="25">
        <v>12.273581514626255</v>
      </c>
      <c r="DM345" s="25">
        <v>8.9534068359183046</v>
      </c>
      <c r="DN345" s="25">
        <v>8.3361326459000011</v>
      </c>
      <c r="DO345" s="27">
        <v>23.569071675</v>
      </c>
      <c r="DP345" s="27">
        <v>13.30434782608695</v>
      </c>
      <c r="DQ345" s="27">
        <v>9.7053365092796291</v>
      </c>
      <c r="DR345" s="27">
        <v>11.046058344756286</v>
      </c>
      <c r="DS345" s="27">
        <v>23.539943628</v>
      </c>
      <c r="DT345" s="27">
        <v>13.283776019950295</v>
      </c>
      <c r="DU345" s="27">
        <v>9.6903296631140154</v>
      </c>
      <c r="DV345" s="27">
        <v>11.103166689487459</v>
      </c>
      <c r="DW345" s="27">
        <v>23.55596109</v>
      </c>
      <c r="DX345" s="27">
        <v>13.222193432738901</v>
      </c>
      <c r="DY345" s="27">
        <v>9.6454060231271903</v>
      </c>
      <c r="DZ345" s="27">
        <v>11.000409882764</v>
      </c>
      <c r="EA345" s="27">
        <v>23.601857441</v>
      </c>
      <c r="EB345" s="27">
        <v>13.098507151306357</v>
      </c>
      <c r="EC345" s="27">
        <v>9.5551786028450358</v>
      </c>
      <c r="ED345" s="27">
        <v>10.762314490220374</v>
      </c>
      <c r="EE345" s="27">
        <v>23.662362570999999</v>
      </c>
      <c r="EF345" s="27">
        <v>12.974841305442824</v>
      </c>
      <c r="EG345" s="27">
        <v>9.4649660900259622</v>
      </c>
      <c r="EH345" s="27">
        <v>10.604479003446139</v>
      </c>
      <c r="EI345" s="27">
        <v>23.732318949</v>
      </c>
      <c r="EJ345" s="27">
        <v>12.827684773002387</v>
      </c>
      <c r="EK345" s="27">
        <v>9.3576174483982388</v>
      </c>
      <c r="EL345" s="27">
        <v>10.341629258913601</v>
      </c>
      <c r="EM345" s="27">
        <v>23.811471047000001</v>
      </c>
      <c r="EN345" s="27">
        <v>12.709952054008067</v>
      </c>
      <c r="EO345" s="27">
        <v>9.2717330690262667</v>
      </c>
      <c r="EP345" s="27">
        <v>10.100631787945211</v>
      </c>
      <c r="EQ345" s="27">
        <v>23.902695389999998</v>
      </c>
      <c r="ER345" s="27">
        <v>12.608244227045688</v>
      </c>
      <c r="ES345" s="27">
        <v>9.1975386252849525</v>
      </c>
      <c r="ET345" s="27">
        <v>9.8192811515358223</v>
      </c>
      <c r="EU345" s="27">
        <v>24.001235653000002</v>
      </c>
      <c r="EV345" s="27">
        <v>12.502813720595343</v>
      </c>
      <c r="EW345" s="27">
        <v>9.1206285386861943</v>
      </c>
      <c r="EX345" s="27">
        <v>9.549512621952065</v>
      </c>
      <c r="EY345" s="27">
        <v>24.080290902999998</v>
      </c>
      <c r="EZ345" s="27">
        <v>12.389168115403002</v>
      </c>
      <c r="FA345" s="27">
        <v>9.0377256519299021</v>
      </c>
      <c r="FB345" s="27">
        <v>9.226800311421643</v>
      </c>
      <c r="FC345" s="27">
        <v>24.469600341</v>
      </c>
      <c r="FD345" s="27">
        <v>11.94057672228173</v>
      </c>
      <c r="FE345" s="27">
        <v>8.7104844761639022</v>
      </c>
      <c r="FF345" s="27">
        <v>8.1985784021688968</v>
      </c>
      <c r="FG345" s="27">
        <v>24.815275402000001</v>
      </c>
      <c r="FH345" s="27">
        <v>11.725897663904343</v>
      </c>
      <c r="FI345" s="27">
        <v>8.5538790919478895</v>
      </c>
      <c r="FJ345" s="27">
        <v>7.6829249872305994</v>
      </c>
      <c r="FK345" s="27">
        <v>25.112365901</v>
      </c>
      <c r="FL345" s="27">
        <v>11.702434224752784</v>
      </c>
      <c r="FM345" s="27">
        <v>8.5367628397566797</v>
      </c>
      <c r="FN345" s="27">
        <v>7.5876691178349684</v>
      </c>
      <c r="FO345" s="27">
        <v>25.352245028999999</v>
      </c>
      <c r="FP345" s="27">
        <v>11.619564586489391</v>
      </c>
      <c r="FQ345" s="27">
        <v>8.4763105923964979</v>
      </c>
      <c r="FR345" s="27">
        <v>7.6837578688596331</v>
      </c>
      <c r="FS345" s="28">
        <v>23.569784734999999</v>
      </c>
      <c r="FT345" s="28">
        <v>13.30434782608695</v>
      </c>
      <c r="FU345" s="28">
        <v>9.7053365092796291</v>
      </c>
      <c r="FV345" s="28">
        <v>11.046058344756286</v>
      </c>
      <c r="FW345" s="28">
        <v>23.535984392</v>
      </c>
      <c r="FX345" s="28">
        <v>13.259885328663279</v>
      </c>
      <c r="FY345" s="28">
        <v>9.6729017364384084</v>
      </c>
      <c r="FZ345" s="28">
        <v>11.102449234940988</v>
      </c>
      <c r="GA345" s="28">
        <v>23.558404823</v>
      </c>
      <c r="GB345" s="28">
        <v>13.174441905245436</v>
      </c>
      <c r="GC345" s="28">
        <v>9.6105719486415921</v>
      </c>
      <c r="GD345" s="28">
        <v>11.007008355387617</v>
      </c>
      <c r="GE345" s="28">
        <v>23.622418</v>
      </c>
      <c r="GF345" s="28">
        <v>13.010289733799889</v>
      </c>
      <c r="GG345" s="28">
        <v>9.4908252249815135</v>
      </c>
      <c r="GH345" s="28">
        <v>10.77618032011272</v>
      </c>
      <c r="GI345" s="28">
        <v>23.714780761</v>
      </c>
      <c r="GJ345" s="28">
        <v>12.874300440352812</v>
      </c>
      <c r="GK345" s="28">
        <v>9.3916229287235069</v>
      </c>
      <c r="GL345" s="28">
        <v>10.633817922780187</v>
      </c>
      <c r="GM345" s="28">
        <v>23.836061139999998</v>
      </c>
      <c r="GN345" s="28">
        <v>12.723266393578546</v>
      </c>
      <c r="GO345" s="28">
        <v>9.2814456943739696</v>
      </c>
      <c r="GP345" s="28">
        <v>10.388746625491612</v>
      </c>
      <c r="GQ345" s="28">
        <v>23.968449815</v>
      </c>
      <c r="GR345" s="28">
        <v>12.56581820786311</v>
      </c>
      <c r="GS345" s="28">
        <v>9.166589434967733</v>
      </c>
      <c r="GT345" s="28">
        <v>10.163213572172497</v>
      </c>
      <c r="GU345" s="28">
        <v>24.089281772</v>
      </c>
      <c r="GV345" s="28">
        <v>12.419070483602955</v>
      </c>
      <c r="GW345" s="28">
        <v>9.0595390132158915</v>
      </c>
      <c r="GX345" s="28">
        <v>9.8855929165089282</v>
      </c>
      <c r="GY345" s="28">
        <v>24.226521479999999</v>
      </c>
      <c r="GZ345" s="28">
        <v>12.270157433331301</v>
      </c>
      <c r="HA345" s="28">
        <v>8.9509090162854257</v>
      </c>
      <c r="HB345" s="28">
        <v>9.6535703653280311</v>
      </c>
      <c r="HC345" s="28">
        <v>24.391244912000001</v>
      </c>
      <c r="HD345" s="28">
        <v>12.128480322896523</v>
      </c>
      <c r="HE345" s="28">
        <v>8.8475575367235528</v>
      </c>
      <c r="HF345" s="28">
        <v>9.3795510466156973</v>
      </c>
      <c r="HG345" s="28">
        <v>25.217585615000001</v>
      </c>
      <c r="HH345" s="28">
        <v>11.320476134344425</v>
      </c>
      <c r="HI345" s="28">
        <v>8.2581297306172523</v>
      </c>
      <c r="HJ345" s="28">
        <v>7.5232185033639638</v>
      </c>
      <c r="HK345" s="28">
        <v>26.126311805</v>
      </c>
      <c r="HL345" s="28">
        <v>10.260066542057302</v>
      </c>
      <c r="HM345" s="28">
        <v>7.4845756966017811</v>
      </c>
      <c r="HN345" s="28">
        <v>3.6697262280115659</v>
      </c>
      <c r="HO345" s="28">
        <v>26.677548114</v>
      </c>
      <c r="HP345" s="28">
        <v>9.4536241162032724</v>
      </c>
      <c r="HQ345" s="28">
        <v>6.896287174640074</v>
      </c>
      <c r="HR345" s="28">
        <v>0.56146652984511647</v>
      </c>
      <c r="HS345" s="28">
        <v>26.935502751999998</v>
      </c>
      <c r="HT345" s="28">
        <v>8.8367312604305308</v>
      </c>
      <c r="HU345" s="28">
        <v>6.4462724250478054</v>
      </c>
      <c r="HV345" s="28">
        <v>-1.6406070755174724</v>
      </c>
      <c r="HW345" s="29">
        <v>23.569784734999999</v>
      </c>
      <c r="HX345" s="29">
        <v>13.304347826086955</v>
      </c>
      <c r="HY345" s="29">
        <v>9.7053365092796327</v>
      </c>
      <c r="HZ345" s="29">
        <v>11.046058344756286</v>
      </c>
      <c r="IA345" s="29">
        <v>23.525495131</v>
      </c>
      <c r="IB345" s="29">
        <v>13.295938353534586</v>
      </c>
      <c r="IC345" s="29">
        <v>9.6992019161336032</v>
      </c>
      <c r="ID345" s="29">
        <v>11.148509135963593</v>
      </c>
      <c r="IE345" s="29">
        <v>23.572147134000002</v>
      </c>
      <c r="IF345" s="29">
        <v>13.062721097720109</v>
      </c>
      <c r="IG345" s="29">
        <v>9.5290731749853812</v>
      </c>
      <c r="IH345" s="29">
        <v>10.985503245663233</v>
      </c>
      <c r="II345" s="29">
        <v>23.643078279000001</v>
      </c>
      <c r="IJ345" s="29">
        <v>12.770354834070707</v>
      </c>
      <c r="IK345" s="29">
        <v>9.315796056123947</v>
      </c>
      <c r="IL345" s="29">
        <v>10.76310517078233</v>
      </c>
      <c r="IM345" s="29">
        <v>23.738760895999999</v>
      </c>
      <c r="IN345" s="29">
        <v>12.606753296967431</v>
      </c>
      <c r="IO345" s="29">
        <v>9.1964510125503462</v>
      </c>
      <c r="IP345" s="29">
        <v>10.641131161875663</v>
      </c>
      <c r="IQ345" s="29">
        <v>23.856329820999999</v>
      </c>
      <c r="IR345" s="29">
        <v>12.404159600374653</v>
      </c>
      <c r="IS345" s="29">
        <v>9.0486617314976936</v>
      </c>
      <c r="IT345" s="29">
        <v>10.427683858078597</v>
      </c>
      <c r="IU345" s="29">
        <v>23.961379201</v>
      </c>
      <c r="IV345" s="29">
        <v>12.238143192457422</v>
      </c>
      <c r="IW345" s="29">
        <v>8.9275550732863636</v>
      </c>
      <c r="IX345" s="29">
        <v>10.22218517343112</v>
      </c>
      <c r="IY345" s="29">
        <v>24.090142728</v>
      </c>
      <c r="IZ345" s="29">
        <v>12.14360219219977</v>
      </c>
      <c r="JA345" s="29">
        <v>8.8585887298459678</v>
      </c>
      <c r="JB345" s="29">
        <v>9.982574111945782</v>
      </c>
      <c r="JC345" s="29">
        <v>24.245992821999998</v>
      </c>
      <c r="JD345" s="29">
        <v>12.032470450426283</v>
      </c>
      <c r="JE345" s="29">
        <v>8.7775196714544528</v>
      </c>
      <c r="JF345" s="29">
        <v>9.6763874710819096</v>
      </c>
      <c r="JG345" s="29">
        <v>24.457457262999998</v>
      </c>
      <c r="JH345" s="29">
        <v>11.796729331038993</v>
      </c>
      <c r="JI345" s="29">
        <v>8.6055498069683694</v>
      </c>
      <c r="JJ345" s="29">
        <v>8.7472974727441901</v>
      </c>
      <c r="JK345" s="29">
        <v>25.420977862000001</v>
      </c>
      <c r="JL345" s="29">
        <v>10.70642367360202</v>
      </c>
      <c r="JM345" s="29">
        <v>7.8101870096542001</v>
      </c>
      <c r="JN345" s="29">
        <v>4.4078485571633017</v>
      </c>
      <c r="JO345" s="29">
        <v>26.191492975999999</v>
      </c>
      <c r="JP345" s="29">
        <v>9.8247539988282639</v>
      </c>
      <c r="JQ345" s="29">
        <v>7.1670212569573115</v>
      </c>
      <c r="JR345" s="29">
        <v>0.80830341141513173</v>
      </c>
      <c r="JS345" s="29">
        <v>26.490900371999999</v>
      </c>
      <c r="JT345" s="29">
        <v>9.3621921361632996</v>
      </c>
      <c r="JU345" s="29">
        <v>6.8295888181631241</v>
      </c>
      <c r="JV345" s="29">
        <v>-1.2314751278869132</v>
      </c>
      <c r="JW345" s="29">
        <v>26.454406391999999</v>
      </c>
      <c r="JX345" s="29">
        <v>9.3720525748182695</v>
      </c>
      <c r="JY345" s="29">
        <v>6.8367818708799168</v>
      </c>
      <c r="JZ345" s="29">
        <v>-0.67672637615962117</v>
      </c>
    </row>
    <row r="346" spans="1:286" ht="15" thickBot="1" x14ac:dyDescent="0.4">
      <c r="A346" s="2"/>
      <c r="B346" s="74" t="s">
        <v>802</v>
      </c>
      <c r="C346" s="74" t="s">
        <v>604</v>
      </c>
      <c r="D346" s="74" t="s">
        <v>848</v>
      </c>
      <c r="E346" s="87">
        <v>390339</v>
      </c>
      <c r="F346" s="84">
        <v>414050</v>
      </c>
      <c r="G346" s="22">
        <v>31.577000051999999</v>
      </c>
      <c r="H346" s="22">
        <v>8.57909852413243</v>
      </c>
      <c r="I346" s="22">
        <v>6.2583329308114326</v>
      </c>
      <c r="J346" s="22">
        <v>15.252088591173496</v>
      </c>
      <c r="K346" s="22">
        <v>31.570854381</v>
      </c>
      <c r="L346" s="22">
        <v>8.4594120969980811</v>
      </c>
      <c r="M346" s="22">
        <v>6.1710233485518193</v>
      </c>
      <c r="N346" s="22">
        <v>15.055010385740875</v>
      </c>
      <c r="O346" s="22">
        <v>31.622681613000001</v>
      </c>
      <c r="P346" s="22">
        <v>8.3306403116610745</v>
      </c>
      <c r="Q346" s="22">
        <v>6.0770861239743148</v>
      </c>
      <c r="R346" s="22">
        <v>14.921717441261896</v>
      </c>
      <c r="S346" s="22">
        <v>31.703784097</v>
      </c>
      <c r="T346" s="22">
        <v>8.2063947464431415</v>
      </c>
      <c r="U346" s="22">
        <v>5.9864507139573524</v>
      </c>
      <c r="V346" s="22">
        <v>14.850624938617271</v>
      </c>
      <c r="W346" s="22">
        <v>31.786083138999999</v>
      </c>
      <c r="X346" s="22">
        <v>8.0300104172498266</v>
      </c>
      <c r="Y346" s="22">
        <v>5.857780801522555</v>
      </c>
      <c r="Z346" s="22">
        <v>14.530912033808228</v>
      </c>
      <c r="AA346" s="22">
        <v>31.871434908000001</v>
      </c>
      <c r="AB346" s="22">
        <v>7.8315447174682884</v>
      </c>
      <c r="AC346" s="22">
        <v>5.7130028366716461</v>
      </c>
      <c r="AD346" s="22">
        <v>14.095204828908958</v>
      </c>
      <c r="AE346" s="22">
        <v>31.961802280000001</v>
      </c>
      <c r="AF346" s="22">
        <v>7.6954750194010906</v>
      </c>
      <c r="AG346" s="22">
        <v>5.6137418863626936</v>
      </c>
      <c r="AH346" s="22">
        <v>13.696950062228566</v>
      </c>
      <c r="AI346" s="22">
        <v>32.061925602999999</v>
      </c>
      <c r="AJ346" s="22">
        <v>7.6256856428595041</v>
      </c>
      <c r="AK346" s="22">
        <v>5.5628315078185597</v>
      </c>
      <c r="AL346" s="22">
        <v>13.584018651679044</v>
      </c>
      <c r="AM346" s="22">
        <v>32.168991108</v>
      </c>
      <c r="AN346" s="22">
        <v>7.4880984266287482</v>
      </c>
      <c r="AO346" s="22">
        <v>5.4624635491369462</v>
      </c>
      <c r="AP346" s="22">
        <v>13.081388637765698</v>
      </c>
      <c r="AQ346" s="22">
        <v>32.291199077999998</v>
      </c>
      <c r="AR346" s="22">
        <v>7.3592542217698291</v>
      </c>
      <c r="AS346" s="22">
        <v>5.3684734955264668</v>
      </c>
      <c r="AT346" s="22">
        <v>12.682323527048029</v>
      </c>
      <c r="AU346" s="22">
        <v>32.775624102000002</v>
      </c>
      <c r="AV346" s="22">
        <v>6.7820772157773126</v>
      </c>
      <c r="AW346" s="22">
        <v>4.9474309054047501</v>
      </c>
      <c r="AX346" s="22">
        <v>11.141817690213131</v>
      </c>
      <c r="AY346" s="22">
        <v>33.171655975999997</v>
      </c>
      <c r="AZ346" s="22">
        <v>6.6165294804981896</v>
      </c>
      <c r="BA346" s="22">
        <v>4.8266661373578232</v>
      </c>
      <c r="BB346" s="22">
        <v>10.260716639881753</v>
      </c>
      <c r="BC346" s="22">
        <v>33.428406698000003</v>
      </c>
      <c r="BD346" s="22">
        <v>6.7816789084068301</v>
      </c>
      <c r="BE346" s="22">
        <v>4.9471403457234207</v>
      </c>
      <c r="BF346" s="22">
        <v>9.9901536984115396</v>
      </c>
      <c r="BG346" s="22">
        <v>33.634609263999998</v>
      </c>
      <c r="BH346" s="22">
        <v>6.896733777935685</v>
      </c>
      <c r="BI346" s="22">
        <v>5.0310712711927081</v>
      </c>
      <c r="BJ346" s="22">
        <v>10.01466890679686</v>
      </c>
      <c r="BK346" s="25">
        <v>31.57676034</v>
      </c>
      <c r="BL346" s="25">
        <v>8.57909852413243</v>
      </c>
      <c r="BM346" s="25">
        <v>6.2583329308114326</v>
      </c>
      <c r="BN346" s="25">
        <v>15.252088591173496</v>
      </c>
      <c r="BO346" s="25">
        <v>31.557923728999999</v>
      </c>
      <c r="BP346" s="25">
        <v>8.4752219267038296</v>
      </c>
      <c r="BQ346" s="25">
        <v>6.1825563992097283</v>
      </c>
      <c r="BR346" s="25">
        <v>15.085187151182659</v>
      </c>
      <c r="BS346" s="25">
        <v>31.581699788999998</v>
      </c>
      <c r="BT346" s="25">
        <v>8.3798867840211688</v>
      </c>
      <c r="BU346" s="25">
        <v>6.1130107399267404</v>
      </c>
      <c r="BV346" s="25">
        <v>15.032998685702308</v>
      </c>
      <c r="BW346" s="25">
        <v>31.627167106999998</v>
      </c>
      <c r="BX346" s="25">
        <v>8.284992702970861</v>
      </c>
      <c r="BY346" s="25">
        <v>6.0437868289638699</v>
      </c>
      <c r="BZ346" s="25">
        <v>15.106511091670939</v>
      </c>
      <c r="CA346" s="25">
        <v>31.66806369</v>
      </c>
      <c r="CB346" s="25">
        <v>8.2006577690592692</v>
      </c>
      <c r="CC346" s="25">
        <v>5.982265668828914</v>
      </c>
      <c r="CD346" s="25">
        <v>14.901143257629808</v>
      </c>
      <c r="CE346" s="25">
        <v>31.717855743000001</v>
      </c>
      <c r="CF346" s="25">
        <v>8.0832432127212037</v>
      </c>
      <c r="CG346" s="25">
        <v>5.8966133846850575</v>
      </c>
      <c r="CH346" s="25">
        <v>14.593297344950106</v>
      </c>
      <c r="CI346" s="25">
        <v>31.789792990999999</v>
      </c>
      <c r="CJ346" s="25">
        <v>8.0069494248382647</v>
      </c>
      <c r="CK346" s="25">
        <v>5.8409581286251058</v>
      </c>
      <c r="CL346" s="25">
        <v>14.290541262615935</v>
      </c>
      <c r="CM346" s="25">
        <v>31.883271182000001</v>
      </c>
      <c r="CN346" s="25">
        <v>7.9681327096864702</v>
      </c>
      <c r="CO346" s="25">
        <v>5.8126418753477882</v>
      </c>
      <c r="CP346" s="25">
        <v>14.216373278051574</v>
      </c>
      <c r="CQ346" s="25">
        <v>31.998435498999999</v>
      </c>
      <c r="CR346" s="25">
        <v>7.8690650006524079</v>
      </c>
      <c r="CS346" s="25">
        <v>5.7403733608781264</v>
      </c>
      <c r="CT346" s="25">
        <v>13.755291502678023</v>
      </c>
      <c r="CU346" s="25">
        <v>32.131569429000002</v>
      </c>
      <c r="CV346" s="25">
        <v>7.7941536447514723</v>
      </c>
      <c r="CW346" s="25">
        <v>5.6857265697021298</v>
      </c>
      <c r="CX346" s="25">
        <v>13.433030023276421</v>
      </c>
      <c r="CY346" s="25">
        <v>32.323137293000002</v>
      </c>
      <c r="CZ346" s="25">
        <v>7.5935726386770792</v>
      </c>
      <c r="DA346" s="25">
        <v>5.5394055183609456</v>
      </c>
      <c r="DB346" s="25">
        <v>12.746999616924883</v>
      </c>
      <c r="DC346" s="25">
        <v>32.486256849</v>
      </c>
      <c r="DD346" s="25">
        <v>7.4143502067246212</v>
      </c>
      <c r="DE346" s="25">
        <v>5.4086652494768552</v>
      </c>
      <c r="DF346" s="25">
        <v>12.052496250716791</v>
      </c>
      <c r="DG346" s="25">
        <v>32.624078099999998</v>
      </c>
      <c r="DH346" s="25">
        <v>7.4696474860047255</v>
      </c>
      <c r="DI346" s="25">
        <v>5.4490038448350369</v>
      </c>
      <c r="DJ346" s="25">
        <v>11.662901628047296</v>
      </c>
      <c r="DK346" s="25">
        <v>32.732202061000002</v>
      </c>
      <c r="DL346" s="25">
        <v>7.432575268354018</v>
      </c>
      <c r="DM346" s="25">
        <v>5.4219601781969864</v>
      </c>
      <c r="DN346" s="25">
        <v>11.322201297821728</v>
      </c>
      <c r="DO346" s="27">
        <v>31.577000051999999</v>
      </c>
      <c r="DP346" s="27">
        <v>8.57909852413243</v>
      </c>
      <c r="DQ346" s="27">
        <v>6.2583329308114326</v>
      </c>
      <c r="DR346" s="27">
        <v>15.252088591173496</v>
      </c>
      <c r="DS346" s="27">
        <v>31.570756365000001</v>
      </c>
      <c r="DT346" s="27">
        <v>8.4601718826695027</v>
      </c>
      <c r="DU346" s="27">
        <v>6.1715776016210011</v>
      </c>
      <c r="DV346" s="27">
        <v>15.055066519213595</v>
      </c>
      <c r="DW346" s="27">
        <v>31.622485586</v>
      </c>
      <c r="DX346" s="27">
        <v>8.3318739666910897</v>
      </c>
      <c r="DY346" s="27">
        <v>6.077986058143142</v>
      </c>
      <c r="DZ346" s="27">
        <v>14.921829146429745</v>
      </c>
      <c r="EA346" s="27">
        <v>31.703492643000001</v>
      </c>
      <c r="EB346" s="27">
        <v>8.2072890109000447</v>
      </c>
      <c r="EC346" s="27">
        <v>5.9871030674282615</v>
      </c>
      <c r="ED346" s="27">
        <v>14.850809760995277</v>
      </c>
      <c r="EE346" s="27">
        <v>31.785698806999999</v>
      </c>
      <c r="EF346" s="27">
        <v>8.0316442692697443</v>
      </c>
      <c r="EG346" s="27">
        <v>5.8589726738237715</v>
      </c>
      <c r="EH346" s="27">
        <v>14.531121011433653</v>
      </c>
      <c r="EI346" s="27">
        <v>31.871549815999998</v>
      </c>
      <c r="EJ346" s="27">
        <v>7.8320660759351233</v>
      </c>
      <c r="EK346" s="27">
        <v>5.7133831604145859</v>
      </c>
      <c r="EL346" s="27">
        <v>14.095141729074497</v>
      </c>
      <c r="EM346" s="27">
        <v>31.963021332</v>
      </c>
      <c r="EN346" s="27">
        <v>7.6996272876909853</v>
      </c>
      <c r="EO346" s="27">
        <v>5.6167709082701958</v>
      </c>
      <c r="EP346" s="27">
        <v>13.696252022464327</v>
      </c>
      <c r="EQ346" s="27">
        <v>32.063355430000001</v>
      </c>
      <c r="ER346" s="27">
        <v>7.6285247584288527</v>
      </c>
      <c r="ES346" s="27">
        <v>5.5649026030987976</v>
      </c>
      <c r="ET346" s="27">
        <v>13.583240835503622</v>
      </c>
      <c r="EU346" s="27">
        <v>32.170611389000001</v>
      </c>
      <c r="EV346" s="27">
        <v>7.4907732771506463</v>
      </c>
      <c r="EW346" s="27">
        <v>5.4644148153520504</v>
      </c>
      <c r="EX346" s="27">
        <v>13.080496366943949</v>
      </c>
      <c r="EY346" s="27">
        <v>32.284944858999999</v>
      </c>
      <c r="EZ346" s="27">
        <v>7.3661290719949184</v>
      </c>
      <c r="FA346" s="27">
        <v>5.3734886030505322</v>
      </c>
      <c r="FB346" s="27">
        <v>12.712014280964995</v>
      </c>
      <c r="FC346" s="27">
        <v>32.721943275999998</v>
      </c>
      <c r="FD346" s="27">
        <v>6.8230329370684872</v>
      </c>
      <c r="FE346" s="27">
        <v>4.9773075338804231</v>
      </c>
      <c r="FF346" s="27">
        <v>11.322756290865719</v>
      </c>
      <c r="FG346" s="27">
        <v>33.046126076999997</v>
      </c>
      <c r="FH346" s="27">
        <v>6.6708871518014217</v>
      </c>
      <c r="FI346" s="27">
        <v>4.8663193017785735</v>
      </c>
      <c r="FJ346" s="27">
        <v>10.523959647934923</v>
      </c>
      <c r="FK346" s="27">
        <v>33.270207056000004</v>
      </c>
      <c r="FL346" s="27">
        <v>6.8369433712456917</v>
      </c>
      <c r="FM346" s="27">
        <v>4.9874550019446025</v>
      </c>
      <c r="FN346" s="27">
        <v>10.257676619480428</v>
      </c>
      <c r="FO346" s="27">
        <v>33.424910941</v>
      </c>
      <c r="FP346" s="27">
        <v>6.956864085382894</v>
      </c>
      <c r="FQ346" s="27">
        <v>5.0749354933109343</v>
      </c>
      <c r="FR346" s="27">
        <v>10.287799526255093</v>
      </c>
      <c r="FS346" s="28">
        <v>31.577483275999999</v>
      </c>
      <c r="FT346" s="28">
        <v>8.57909852413243</v>
      </c>
      <c r="FU346" s="28">
        <v>6.2583329308114326</v>
      </c>
      <c r="FV346" s="28">
        <v>15.252088591173496</v>
      </c>
      <c r="FW346" s="28">
        <v>31.564264223999999</v>
      </c>
      <c r="FX346" s="28">
        <v>8.490626110950366</v>
      </c>
      <c r="FY346" s="28">
        <v>6.1937935371527431</v>
      </c>
      <c r="FZ346" s="28">
        <v>15.04762367363182</v>
      </c>
      <c r="GA346" s="28">
        <v>31.616031753000001</v>
      </c>
      <c r="GB346" s="28">
        <v>8.4099979781734007</v>
      </c>
      <c r="GC346" s="28">
        <v>6.1349764368375377</v>
      </c>
      <c r="GD346" s="28">
        <v>14.921618858725616</v>
      </c>
      <c r="GE346" s="28">
        <v>31.704118558000001</v>
      </c>
      <c r="GF346" s="28">
        <v>8.2993446374711688</v>
      </c>
      <c r="GG346" s="28">
        <v>6.054256365366963</v>
      </c>
      <c r="GH346" s="28">
        <v>14.837893786876139</v>
      </c>
      <c r="GI346" s="28">
        <v>31.797231115999999</v>
      </c>
      <c r="GJ346" s="28">
        <v>8.1305653698255682</v>
      </c>
      <c r="GK346" s="28">
        <v>5.9311342394497162</v>
      </c>
      <c r="GL346" s="28">
        <v>14.562440204619616</v>
      </c>
      <c r="GM346" s="28">
        <v>31.904740797999999</v>
      </c>
      <c r="GN346" s="28">
        <v>7.9970917259497032</v>
      </c>
      <c r="GO346" s="28">
        <v>5.8337670745297636</v>
      </c>
      <c r="GP346" s="28">
        <v>14.163160178356771</v>
      </c>
      <c r="GQ346" s="28">
        <v>32.027733875999999</v>
      </c>
      <c r="GR346" s="28">
        <v>7.8548704052230729</v>
      </c>
      <c r="GS346" s="28">
        <v>5.730018601136754</v>
      </c>
      <c r="GT346" s="28">
        <v>13.731860086618134</v>
      </c>
      <c r="GU346" s="28">
        <v>32.169978051999998</v>
      </c>
      <c r="GV346" s="28">
        <v>7.7527929688079942</v>
      </c>
      <c r="GW346" s="28">
        <v>5.6555545324455858</v>
      </c>
      <c r="GX346" s="28">
        <v>13.529130014531038</v>
      </c>
      <c r="GY346" s="28">
        <v>32.327171266000001</v>
      </c>
      <c r="GZ346" s="28">
        <v>7.6159284072874316</v>
      </c>
      <c r="HA346" s="28">
        <v>5.5557137403138945</v>
      </c>
      <c r="HB346" s="28">
        <v>13.186015951058879</v>
      </c>
      <c r="HC346" s="28">
        <v>32.51073126</v>
      </c>
      <c r="HD346" s="28">
        <v>7.4607859726088419</v>
      </c>
      <c r="HE346" s="28">
        <v>5.4425394941872058</v>
      </c>
      <c r="HF346" s="28">
        <v>12.850566675198928</v>
      </c>
      <c r="HG346" s="28">
        <v>33.202565964000001</v>
      </c>
      <c r="HH346" s="28">
        <v>6.7629694758420316</v>
      </c>
      <c r="HI346" s="28">
        <v>4.9334920751495703</v>
      </c>
      <c r="HJ346" s="28">
        <v>10.971454553945691</v>
      </c>
      <c r="HK346" s="28">
        <v>33.826951606999998</v>
      </c>
      <c r="HL346" s="28">
        <v>5.7541142190221644</v>
      </c>
      <c r="HM346" s="28">
        <v>4.1975462110919617</v>
      </c>
      <c r="HN346" s="28">
        <v>6.7994723914391244</v>
      </c>
      <c r="HO346" s="28">
        <v>32.069296014103955</v>
      </c>
      <c r="HP346" s="28">
        <v>5.2019544942542932</v>
      </c>
      <c r="HQ346" s="28">
        <v>3.7947533793203978</v>
      </c>
      <c r="HR346" s="28">
        <v>3.5162280456108661</v>
      </c>
      <c r="HS346" s="28">
        <v>29.831434223441502</v>
      </c>
      <c r="HT346" s="28">
        <v>4.8389513527342327</v>
      </c>
      <c r="HU346" s="28">
        <v>3.5299476414946116</v>
      </c>
      <c r="HV346" s="28">
        <v>1.2848512806429753</v>
      </c>
      <c r="HW346" s="29">
        <v>31.577483275999999</v>
      </c>
      <c r="HX346" s="29">
        <v>8.57909852413243</v>
      </c>
      <c r="HY346" s="29">
        <v>6.2583329308114326</v>
      </c>
      <c r="HZ346" s="29">
        <v>15.252088591173496</v>
      </c>
      <c r="IA346" s="29">
        <v>31.545474017</v>
      </c>
      <c r="IB346" s="29">
        <v>8.5219418124205202</v>
      </c>
      <c r="IC346" s="29">
        <v>6.2166379053822061</v>
      </c>
      <c r="ID346" s="29">
        <v>15.103811025055247</v>
      </c>
      <c r="IE346" s="29">
        <v>31.606136317000001</v>
      </c>
      <c r="IF346" s="29">
        <v>8.0917867797177383</v>
      </c>
      <c r="IG346" s="29">
        <v>5.9028457978611737</v>
      </c>
      <c r="IH346" s="29">
        <v>14.934780672582608</v>
      </c>
      <c r="II346" s="29">
        <v>31.679677470000001</v>
      </c>
      <c r="IJ346" s="29">
        <v>7.994600947783705</v>
      </c>
      <c r="IK346" s="29">
        <v>5.8319500865355396</v>
      </c>
      <c r="IL346" s="29">
        <v>14.858336573677237</v>
      </c>
      <c r="IM346" s="29">
        <v>31.760671888000001</v>
      </c>
      <c r="IN346" s="29">
        <v>7.7718270430211822</v>
      </c>
      <c r="IO346" s="29">
        <v>5.6694396245821101</v>
      </c>
      <c r="IP346" s="29">
        <v>14.617089862048433</v>
      </c>
      <c r="IQ346" s="29">
        <v>31.852668452</v>
      </c>
      <c r="IR346" s="29">
        <v>7.5227478175600604</v>
      </c>
      <c r="IS346" s="29">
        <v>5.4877397974150153</v>
      </c>
      <c r="IT346" s="29">
        <v>14.262537127649244</v>
      </c>
      <c r="IU346" s="29">
        <v>31.963588097999999</v>
      </c>
      <c r="IV346" s="29">
        <v>7.2693957468646984</v>
      </c>
      <c r="IW346" s="29">
        <v>5.3029229891382519</v>
      </c>
      <c r="IX346" s="29">
        <v>13.88131337610591</v>
      </c>
      <c r="IY346" s="29">
        <v>32.090234871</v>
      </c>
      <c r="IZ346" s="29">
        <v>7.1786323502557732</v>
      </c>
      <c r="JA346" s="29">
        <v>5.2367123549658947</v>
      </c>
      <c r="JB346" s="29">
        <v>13.694890553260269</v>
      </c>
      <c r="JC346" s="29">
        <v>32.237103196999996</v>
      </c>
      <c r="JD346" s="29">
        <v>7.0608130869440897</v>
      </c>
      <c r="JE346" s="29">
        <v>5.1507648427193189</v>
      </c>
      <c r="JF346" s="29">
        <v>13.366315613309963</v>
      </c>
      <c r="JG346" s="29">
        <v>32.431679903000003</v>
      </c>
      <c r="JH346" s="29">
        <v>6.8005480925261557</v>
      </c>
      <c r="JI346" s="29">
        <v>4.9609051528321553</v>
      </c>
      <c r="JJ346" s="29">
        <v>12.258076533633574</v>
      </c>
      <c r="JK346" s="29">
        <v>33.168199193999996</v>
      </c>
      <c r="JL346" s="29">
        <v>5.6626545128433952</v>
      </c>
      <c r="JM346" s="29">
        <v>4.130827628782777</v>
      </c>
      <c r="JN346" s="29">
        <v>7.6618646522704239</v>
      </c>
      <c r="JO346" s="29">
        <v>28.912498305005084</v>
      </c>
      <c r="JP346" s="29">
        <v>4.6898909296822371</v>
      </c>
      <c r="JQ346" s="29">
        <v>3.4212101381726847</v>
      </c>
      <c r="JR346" s="29">
        <v>3.8988969753957434</v>
      </c>
      <c r="JS346" s="29">
        <v>28.075131727552613</v>
      </c>
      <c r="JT346" s="29">
        <v>4.5540618541390288</v>
      </c>
      <c r="JU346" s="29">
        <v>3.3221247186449152</v>
      </c>
      <c r="JV346" s="29">
        <v>1.7020659631391979</v>
      </c>
      <c r="JW346" s="29">
        <v>27.90687506782556</v>
      </c>
      <c r="JX346" s="29">
        <v>4.5267689729086324</v>
      </c>
      <c r="JY346" s="29">
        <v>3.3022149417726196</v>
      </c>
      <c r="JZ346" s="29">
        <v>2.2491108244723179</v>
      </c>
    </row>
    <row r="347" spans="1:286" ht="15" thickBot="1" x14ac:dyDescent="0.4">
      <c r="A347" s="2"/>
      <c r="B347" s="74" t="s">
        <v>803</v>
      </c>
      <c r="C347" s="74" t="s">
        <v>625</v>
      </c>
      <c r="D347" s="74" t="s">
        <v>852</v>
      </c>
      <c r="E347" s="87">
        <v>341290</v>
      </c>
      <c r="F347" s="84">
        <v>428540</v>
      </c>
      <c r="G347" s="22">
        <v>29.637368421052631</v>
      </c>
      <c r="H347" s="22">
        <v>13.871240526525726</v>
      </c>
      <c r="I347" s="22">
        <v>10.118876841683189</v>
      </c>
      <c r="J347" s="22">
        <v>16.138482823941381</v>
      </c>
      <c r="K347" s="22">
        <v>29.641108381052629</v>
      </c>
      <c r="L347" s="22">
        <v>13.868816971364488</v>
      </c>
      <c r="M347" s="22">
        <v>10.117108891935024</v>
      </c>
      <c r="N347" s="22">
        <v>16.100805459034003</v>
      </c>
      <c r="O347" s="22">
        <v>29.702515521052629</v>
      </c>
      <c r="P347" s="22">
        <v>13.859552898286159</v>
      </c>
      <c r="Q347" s="22">
        <v>10.110350879603487</v>
      </c>
      <c r="R347" s="22">
        <v>15.95799037696473</v>
      </c>
      <c r="S347" s="22">
        <v>29.794436364052629</v>
      </c>
      <c r="T347" s="22">
        <v>13.776285032767294</v>
      </c>
      <c r="U347" s="22">
        <v>10.04960813100476</v>
      </c>
      <c r="V347" s="22">
        <v>15.733391928712608</v>
      </c>
      <c r="W347" s="22">
        <v>29.878754565052631</v>
      </c>
      <c r="X347" s="22">
        <v>13.842398881126307</v>
      </c>
      <c r="Y347" s="22">
        <v>10.097837262912268</v>
      </c>
      <c r="Z347" s="22">
        <v>15.510065159478939</v>
      </c>
      <c r="AA347" s="22">
        <v>29.961779926052628</v>
      </c>
      <c r="AB347" s="22">
        <v>13.823321752861304</v>
      </c>
      <c r="AC347" s="22">
        <v>10.083920763444363</v>
      </c>
      <c r="AD347" s="22">
        <v>15.274848768684826</v>
      </c>
      <c r="AE347" s="22">
        <v>30.04699754705263</v>
      </c>
      <c r="AF347" s="22">
        <v>13.815890409687361</v>
      </c>
      <c r="AG347" s="22">
        <v>10.078499702061885</v>
      </c>
      <c r="AH347" s="22">
        <v>15.071050363645018</v>
      </c>
      <c r="AI347" s="22">
        <v>30.199698981052631</v>
      </c>
      <c r="AJ347" s="22">
        <v>13.777364585998653</v>
      </c>
      <c r="AK347" s="22">
        <v>10.05039565005695</v>
      </c>
      <c r="AL347" s="22">
        <v>14.875921183156695</v>
      </c>
      <c r="AM347" s="22">
        <v>30.28001973605263</v>
      </c>
      <c r="AN347" s="22">
        <v>13.691217911862852</v>
      </c>
      <c r="AO347" s="22">
        <v>9.9875528506523956</v>
      </c>
      <c r="AP347" s="22">
        <v>14.699707196607704</v>
      </c>
      <c r="AQ347" s="22">
        <v>30.393736066052629</v>
      </c>
      <c r="AR347" s="22">
        <v>13.607719072164265</v>
      </c>
      <c r="AS347" s="22">
        <v>9.9266416096053014</v>
      </c>
      <c r="AT347" s="22">
        <v>14.446547613805453</v>
      </c>
      <c r="AU347" s="22">
        <v>30.763076864052628</v>
      </c>
      <c r="AV347" s="22">
        <v>13.154159427114507</v>
      </c>
      <c r="AW347" s="22">
        <v>9.5957761632279865</v>
      </c>
      <c r="AX347" s="22">
        <v>13.544722697896949</v>
      </c>
      <c r="AY347" s="22">
        <v>31.01389889105263</v>
      </c>
      <c r="AZ347" s="22">
        <v>12.932071058399679</v>
      </c>
      <c r="BA347" s="22">
        <v>9.4337657902769703</v>
      </c>
      <c r="BB347" s="22">
        <v>13.054776467834497</v>
      </c>
      <c r="BC347" s="22">
        <v>31.101393392052628</v>
      </c>
      <c r="BD347" s="22">
        <v>12.933339742662255</v>
      </c>
      <c r="BE347" s="22">
        <v>9.4346912777832568</v>
      </c>
      <c r="BF347" s="22">
        <v>12.985513328299886</v>
      </c>
      <c r="BG347" s="22">
        <v>31.11163212205263</v>
      </c>
      <c r="BH347" s="22">
        <v>12.97446988391372</v>
      </c>
      <c r="BI347" s="22">
        <v>9.464695143191598</v>
      </c>
      <c r="BJ347" s="22">
        <v>13.136178600356981</v>
      </c>
      <c r="BK347" s="25">
        <v>29.63708540105263</v>
      </c>
      <c r="BL347" s="25">
        <v>13.871240526525726</v>
      </c>
      <c r="BM347" s="25">
        <v>10.118876841683189</v>
      </c>
      <c r="BN347" s="25">
        <v>16.138482823941381</v>
      </c>
      <c r="BO347" s="25">
        <v>29.599854608052631</v>
      </c>
      <c r="BP347" s="25">
        <v>13.895759576954489</v>
      </c>
      <c r="BQ347" s="25">
        <v>10.136763147604366</v>
      </c>
      <c r="BR347" s="25">
        <v>16.279820091834608</v>
      </c>
      <c r="BS347" s="25">
        <v>29.602002952052629</v>
      </c>
      <c r="BT347" s="25">
        <v>13.891912106001264</v>
      </c>
      <c r="BU347" s="25">
        <v>10.133956471110421</v>
      </c>
      <c r="BV347" s="25">
        <v>16.350906434614302</v>
      </c>
      <c r="BW347" s="25">
        <v>29.611655465052628</v>
      </c>
      <c r="BX347" s="25">
        <v>13.888809360830631</v>
      </c>
      <c r="BY347" s="25">
        <v>10.13169306170643</v>
      </c>
      <c r="BZ347" s="25">
        <v>16.385761670218798</v>
      </c>
      <c r="CA347" s="25">
        <v>29.607920836052632</v>
      </c>
      <c r="CB347" s="25">
        <v>13.854175428087251</v>
      </c>
      <c r="CC347" s="25">
        <v>10.106428089961241</v>
      </c>
      <c r="CD347" s="25">
        <v>16.407779544415089</v>
      </c>
      <c r="CE347" s="25">
        <v>29.60340682405263</v>
      </c>
      <c r="CF347" s="25">
        <v>13.85479296474742</v>
      </c>
      <c r="CG347" s="25">
        <v>10.106878574357175</v>
      </c>
      <c r="CH347" s="25">
        <v>16.424370502122464</v>
      </c>
      <c r="CI347" s="25">
        <v>29.613706416052629</v>
      </c>
      <c r="CJ347" s="25">
        <v>13.85059572370754</v>
      </c>
      <c r="CK347" s="25">
        <v>10.103816745454694</v>
      </c>
      <c r="CL347" s="25">
        <v>16.416442678840689</v>
      </c>
      <c r="CM347" s="25">
        <v>29.63737927305263</v>
      </c>
      <c r="CN347" s="25">
        <v>13.850266036113901</v>
      </c>
      <c r="CO347" s="25">
        <v>10.103576242945211</v>
      </c>
      <c r="CP347" s="25">
        <v>16.471742043521495</v>
      </c>
      <c r="CQ347" s="25">
        <v>29.673672153052628</v>
      </c>
      <c r="CR347" s="25">
        <v>13.857925833657584</v>
      </c>
      <c r="CS347" s="25">
        <v>10.109163958609757</v>
      </c>
      <c r="CT347" s="25">
        <v>16.343224203102345</v>
      </c>
      <c r="CU347" s="25">
        <v>29.721374062052629</v>
      </c>
      <c r="CV347" s="25">
        <v>13.842199568086691</v>
      </c>
      <c r="CW347" s="25">
        <v>10.097691866824805</v>
      </c>
      <c r="CX347" s="25">
        <v>16.202734535200346</v>
      </c>
      <c r="CY347" s="25">
        <v>29.892308152052628</v>
      </c>
      <c r="CZ347" s="25">
        <v>13.853531114769726</v>
      </c>
      <c r="DA347" s="25">
        <v>10.105958072366562</v>
      </c>
      <c r="DB347" s="25">
        <v>16.099179566136584</v>
      </c>
      <c r="DC347" s="25">
        <v>30.036067666052631</v>
      </c>
      <c r="DD347" s="25">
        <v>13.858988532246224</v>
      </c>
      <c r="DE347" s="25">
        <v>10.109939182434745</v>
      </c>
      <c r="DF347" s="25">
        <v>15.906152389075729</v>
      </c>
      <c r="DG347" s="25">
        <v>30.07592665905263</v>
      </c>
      <c r="DH347" s="25">
        <v>13.994818147286127</v>
      </c>
      <c r="DI347" s="25">
        <v>10.209024995517842</v>
      </c>
      <c r="DJ347" s="25">
        <v>15.873150781601346</v>
      </c>
      <c r="DK347" s="25">
        <v>30.064315371052629</v>
      </c>
      <c r="DL347" s="25">
        <v>14.087808457645433</v>
      </c>
      <c r="DM347" s="25">
        <v>10.276860132266885</v>
      </c>
      <c r="DN347" s="25">
        <v>15.870773435539025</v>
      </c>
      <c r="DO347" s="27">
        <v>29.637368421052631</v>
      </c>
      <c r="DP347" s="27">
        <v>13.871240526525726</v>
      </c>
      <c r="DQ347" s="27">
        <v>10.118876841683189</v>
      </c>
      <c r="DR347" s="27">
        <v>16.138482823941381</v>
      </c>
      <c r="DS347" s="27">
        <v>29.640990122052632</v>
      </c>
      <c r="DT347" s="27">
        <v>13.868432029575038</v>
      </c>
      <c r="DU347" s="27">
        <v>10.116828082258975</v>
      </c>
      <c r="DV347" s="27">
        <v>16.100805459034003</v>
      </c>
      <c r="DW347" s="27">
        <v>29.703773769052631</v>
      </c>
      <c r="DX347" s="27">
        <v>13.85972702800143</v>
      </c>
      <c r="DY347" s="27">
        <v>10.110477904806457</v>
      </c>
      <c r="DZ347" s="27">
        <v>15.95799037696473</v>
      </c>
      <c r="EA347" s="27">
        <v>29.795694058052629</v>
      </c>
      <c r="EB347" s="27">
        <v>13.781628050222555</v>
      </c>
      <c r="EC347" s="27">
        <v>10.053505787850185</v>
      </c>
      <c r="ED347" s="27">
        <v>15.733391767307918</v>
      </c>
      <c r="EE347" s="27">
        <v>29.87993934305263</v>
      </c>
      <c r="EF347" s="27">
        <v>13.841312794716893</v>
      </c>
      <c r="EG347" s="27">
        <v>10.097044977997644</v>
      </c>
      <c r="EH347" s="27">
        <v>15.510065139425615</v>
      </c>
      <c r="EI347" s="27">
        <v>29.962765356052628</v>
      </c>
      <c r="EJ347" s="27">
        <v>13.823393981633419</v>
      </c>
      <c r="EK347" s="27">
        <v>10.083973453328015</v>
      </c>
      <c r="EL347" s="27">
        <v>15.274848798880107</v>
      </c>
      <c r="EM347" s="27">
        <v>30.047533621052629</v>
      </c>
      <c r="EN347" s="27">
        <v>13.816846401138141</v>
      </c>
      <c r="EO347" s="27">
        <v>10.079197084515435</v>
      </c>
      <c r="EP347" s="27">
        <v>15.071050363645018</v>
      </c>
      <c r="EQ347" s="27">
        <v>30.199983072052632</v>
      </c>
      <c r="ER347" s="27">
        <v>13.779448870824581</v>
      </c>
      <c r="ES347" s="27">
        <v>10.051916106819</v>
      </c>
      <c r="ET347" s="27">
        <v>14.875921132976021</v>
      </c>
      <c r="EU347" s="27">
        <v>30.277278851052628</v>
      </c>
      <c r="EV347" s="27">
        <v>13.69282565289682</v>
      </c>
      <c r="EW347" s="27">
        <v>9.9887256753528941</v>
      </c>
      <c r="EX347" s="27">
        <v>14.699707196607704</v>
      </c>
      <c r="EY347" s="27">
        <v>30.384768213052631</v>
      </c>
      <c r="EZ347" s="27">
        <v>13.611377567610013</v>
      </c>
      <c r="FA347" s="27">
        <v>9.9293104310975533</v>
      </c>
      <c r="FB347" s="27">
        <v>14.45952527803105</v>
      </c>
      <c r="FC347" s="27">
        <v>30.728124296052631</v>
      </c>
      <c r="FD347" s="27">
        <v>13.171626864197341</v>
      </c>
      <c r="FE347" s="27">
        <v>9.6085184153894314</v>
      </c>
      <c r="FF347" s="27">
        <v>13.602706111799717</v>
      </c>
      <c r="FG347" s="27">
        <v>30.959861824052631</v>
      </c>
      <c r="FH347" s="27">
        <v>12.953481298902521</v>
      </c>
      <c r="FI347" s="27">
        <v>9.4493842626396098</v>
      </c>
      <c r="FJ347" s="27">
        <v>13.145512031043442</v>
      </c>
      <c r="FK347" s="27">
        <v>31.028469402052629</v>
      </c>
      <c r="FL347" s="27">
        <v>12.949922976782643</v>
      </c>
      <c r="FM347" s="27">
        <v>9.4467885161939176</v>
      </c>
      <c r="FN347" s="27">
        <v>13.05929375089921</v>
      </c>
      <c r="FO347" s="27">
        <v>31.030886459052631</v>
      </c>
      <c r="FP347" s="27">
        <v>12.954749976309326</v>
      </c>
      <c r="FQ347" s="27">
        <v>9.4503097451447076</v>
      </c>
      <c r="FR347" s="27">
        <v>13.201980559968911</v>
      </c>
      <c r="FS347" s="28">
        <v>29.637435122052629</v>
      </c>
      <c r="FT347" s="28">
        <v>13.871240526525726</v>
      </c>
      <c r="FU347" s="28">
        <v>10.118876841683189</v>
      </c>
      <c r="FV347" s="28">
        <v>16.138482823941381</v>
      </c>
      <c r="FW347" s="28">
        <v>29.640074328052631</v>
      </c>
      <c r="FX347" s="28">
        <v>13.865957826404447</v>
      </c>
      <c r="FY347" s="28">
        <v>10.115023185493135</v>
      </c>
      <c r="FZ347" s="28">
        <v>16.123382991284572</v>
      </c>
      <c r="GA347" s="28">
        <v>29.706453019052631</v>
      </c>
      <c r="GB347" s="28">
        <v>13.4963495374632</v>
      </c>
      <c r="GC347" s="28">
        <v>9.8453990845837911</v>
      </c>
      <c r="GD347" s="28">
        <v>16.005657111335609</v>
      </c>
      <c r="GE347" s="28">
        <v>29.800472876052631</v>
      </c>
      <c r="GF347" s="28">
        <v>13.118188863244837</v>
      </c>
      <c r="GG347" s="28">
        <v>9.5695361376854216</v>
      </c>
      <c r="GH347" s="28">
        <v>15.776720313194806</v>
      </c>
      <c r="GI347" s="28">
        <v>29.895668363052629</v>
      </c>
      <c r="GJ347" s="28">
        <v>12.769396788908791</v>
      </c>
      <c r="GK347" s="28">
        <v>9.3150971755167191</v>
      </c>
      <c r="GL347" s="28">
        <v>15.568139619442539</v>
      </c>
      <c r="GM347" s="28">
        <v>30.06750293505263</v>
      </c>
      <c r="GN347" s="28">
        <v>12.424779670797838</v>
      </c>
      <c r="GO347" s="28">
        <v>9.0637037857883715</v>
      </c>
      <c r="GP347" s="28">
        <v>15.343133339161525</v>
      </c>
      <c r="GQ347" s="28">
        <v>30.183206431052632</v>
      </c>
      <c r="GR347" s="28">
        <v>12.07978103364106</v>
      </c>
      <c r="GS347" s="28">
        <v>8.8120320832277965</v>
      </c>
      <c r="GT347" s="28">
        <v>15.134694398718155</v>
      </c>
      <c r="GU347" s="28">
        <v>30.313911796052629</v>
      </c>
      <c r="GV347" s="28">
        <v>12.040414292097466</v>
      </c>
      <c r="GW347" s="28">
        <v>8.7833145933554047</v>
      </c>
      <c r="GX347" s="28">
        <v>14.873913738879338</v>
      </c>
      <c r="GY347" s="28">
        <v>30.418406152052629</v>
      </c>
      <c r="GZ347" s="28">
        <v>12.017277169963519</v>
      </c>
      <c r="HA347" s="28">
        <v>8.7664363848853917</v>
      </c>
      <c r="HB347" s="28">
        <v>14.704085998267738</v>
      </c>
      <c r="HC347" s="28">
        <v>30.528376766052631</v>
      </c>
      <c r="HD347" s="28">
        <v>11.969816535329452</v>
      </c>
      <c r="HE347" s="28">
        <v>8.7318145126907698</v>
      </c>
      <c r="HF347" s="28">
        <v>14.452965139323391</v>
      </c>
      <c r="HG347" s="28">
        <v>32.08811296105263</v>
      </c>
      <c r="HH347" s="28">
        <v>11.607099015821017</v>
      </c>
      <c r="HI347" s="28">
        <v>8.4672171321458922</v>
      </c>
      <c r="HJ347" s="28">
        <v>12.469992502301634</v>
      </c>
      <c r="HK347" s="28">
        <v>32.388291913052626</v>
      </c>
      <c r="HL347" s="28">
        <v>11.364516489187737</v>
      </c>
      <c r="HM347" s="28">
        <v>8.2902565563233832</v>
      </c>
      <c r="HN347" s="28">
        <v>11.47876209043163</v>
      </c>
      <c r="HO347" s="28">
        <v>32.490112328052632</v>
      </c>
      <c r="HP347" s="28">
        <v>11.334761350272144</v>
      </c>
      <c r="HQ347" s="28">
        <v>8.2685505967505328</v>
      </c>
      <c r="HR347" s="28">
        <v>10.98496271237272</v>
      </c>
      <c r="HS347" s="28">
        <v>32.507597195052632</v>
      </c>
      <c r="HT347" s="28">
        <v>11.265977482300926</v>
      </c>
      <c r="HU347" s="28">
        <v>8.2183737227092823</v>
      </c>
      <c r="HV347" s="28">
        <v>10.466707141474558</v>
      </c>
      <c r="HW347" s="29">
        <v>29.637435122052629</v>
      </c>
      <c r="HX347" s="29">
        <v>13.871240526525726</v>
      </c>
      <c r="HY347" s="29">
        <v>10.118876841683189</v>
      </c>
      <c r="HZ347" s="29">
        <v>16.138482823941381</v>
      </c>
      <c r="IA347" s="29">
        <v>29.63495291905263</v>
      </c>
      <c r="IB347" s="29">
        <v>13.878414194359079</v>
      </c>
      <c r="IC347" s="29">
        <v>10.124109932492193</v>
      </c>
      <c r="ID347" s="29">
        <v>16.140012426964464</v>
      </c>
      <c r="IE347" s="29">
        <v>29.717040958052628</v>
      </c>
      <c r="IF347" s="29">
        <v>13.945765662771189</v>
      </c>
      <c r="IG347" s="29">
        <v>10.173241890997661</v>
      </c>
      <c r="IH347" s="29">
        <v>15.988793923701882</v>
      </c>
      <c r="II347" s="29">
        <v>29.82249118105263</v>
      </c>
      <c r="IJ347" s="29">
        <v>14.04354078032163</v>
      </c>
      <c r="IK347" s="29">
        <v>10.244567477976133</v>
      </c>
      <c r="IL347" s="29">
        <v>15.745413573672881</v>
      </c>
      <c r="IM347" s="29">
        <v>29.99734655805263</v>
      </c>
      <c r="IN347" s="29">
        <v>13.875955464063427</v>
      </c>
      <c r="IO347" s="29">
        <v>10.122316322973198</v>
      </c>
      <c r="IP347" s="29">
        <v>15.464027992650919</v>
      </c>
      <c r="IQ347" s="29">
        <v>30.09928030405263</v>
      </c>
      <c r="IR347" s="29">
        <v>13.647320326474917</v>
      </c>
      <c r="IS347" s="29">
        <v>9.9555301732762551</v>
      </c>
      <c r="IT347" s="29">
        <v>15.343136580121479</v>
      </c>
      <c r="IU347" s="29">
        <v>30.21699555005263</v>
      </c>
      <c r="IV347" s="29">
        <v>13.497141950362975</v>
      </c>
      <c r="IW347" s="29">
        <v>9.8459771387618051</v>
      </c>
      <c r="IX347" s="29">
        <v>15.149555088256296</v>
      </c>
      <c r="IY347" s="29">
        <v>31.759766206052632</v>
      </c>
      <c r="IZ347" s="29">
        <v>13.180941535117517</v>
      </c>
      <c r="JA347" s="29">
        <v>9.6153133381421458</v>
      </c>
      <c r="JB347" s="29">
        <v>13.481918562049476</v>
      </c>
      <c r="JC347" s="29">
        <v>31.785806621052629</v>
      </c>
      <c r="JD347" s="29">
        <v>13.127431931610179</v>
      </c>
      <c r="JE347" s="29">
        <v>9.5762788273712722</v>
      </c>
      <c r="JF347" s="29">
        <v>13.435193388596774</v>
      </c>
      <c r="JG347" s="29">
        <v>31.820608532052631</v>
      </c>
      <c r="JH347" s="29">
        <v>13.025991314163559</v>
      </c>
      <c r="JI347" s="29">
        <v>9.5022793092514792</v>
      </c>
      <c r="JJ347" s="29">
        <v>13.183269389849489</v>
      </c>
      <c r="JK347" s="29">
        <v>32.059695915052629</v>
      </c>
      <c r="JL347" s="29">
        <v>12.555245724071385</v>
      </c>
      <c r="JM347" s="29">
        <v>9.1588769552371279</v>
      </c>
      <c r="JN347" s="29">
        <v>12.094116342888341</v>
      </c>
      <c r="JO347" s="29">
        <v>32.277447868052633</v>
      </c>
      <c r="JP347" s="29">
        <v>12.267457117381976</v>
      </c>
      <c r="JQ347" s="29">
        <v>8.9489391733955568</v>
      </c>
      <c r="JR347" s="29">
        <v>11.386166040050245</v>
      </c>
      <c r="JS347" s="29">
        <v>32.305691385052633</v>
      </c>
      <c r="JT347" s="29">
        <v>12.428590149576342</v>
      </c>
      <c r="JU347" s="29">
        <v>9.06648347700588</v>
      </c>
      <c r="JV347" s="29">
        <v>11.124954709354704</v>
      </c>
      <c r="JW347" s="29">
        <v>32.218384051052631</v>
      </c>
      <c r="JX347" s="29">
        <v>12.449408180493586</v>
      </c>
      <c r="JY347" s="29">
        <v>9.0816699407208681</v>
      </c>
      <c r="JZ347" s="29">
        <v>11.45546576742198</v>
      </c>
    </row>
    <row r="348" spans="1:286" ht="15" thickBot="1" x14ac:dyDescent="0.4">
      <c r="A348" s="2"/>
      <c r="B348" s="74" t="s">
        <v>804</v>
      </c>
      <c r="C348" s="74" t="s">
        <v>490</v>
      </c>
      <c r="D348" s="74" t="s">
        <v>851</v>
      </c>
      <c r="E348" s="87">
        <v>394942</v>
      </c>
      <c r="F348" s="84">
        <v>405940</v>
      </c>
      <c r="G348" s="22">
        <v>29.807451915000001</v>
      </c>
      <c r="H348" s="22">
        <v>14.204148384523338</v>
      </c>
      <c r="I348" s="22">
        <v>10.361728489181086</v>
      </c>
      <c r="J348" s="22">
        <v>19.733083537885605</v>
      </c>
      <c r="K348" s="22">
        <v>29.804018075000002</v>
      </c>
      <c r="L348" s="22">
        <v>14.112066036180753</v>
      </c>
      <c r="M348" s="22">
        <v>10.294555698082139</v>
      </c>
      <c r="N348" s="22">
        <v>19.713128470478839</v>
      </c>
      <c r="O348" s="22">
        <v>29.834660435</v>
      </c>
      <c r="P348" s="22">
        <v>13.93630760835066</v>
      </c>
      <c r="Q348" s="22">
        <v>10.166342371977697</v>
      </c>
      <c r="R348" s="22">
        <v>19.540667002867146</v>
      </c>
      <c r="S348" s="22">
        <v>29.880645553000001</v>
      </c>
      <c r="T348" s="22">
        <v>13.709658871308084</v>
      </c>
      <c r="U348" s="22">
        <v>10.001005273823342</v>
      </c>
      <c r="V348" s="22">
        <v>19.275408464618028</v>
      </c>
      <c r="W348" s="22">
        <v>29.935206739000002</v>
      </c>
      <c r="X348" s="22">
        <v>13.521958519090362</v>
      </c>
      <c r="Y348" s="22">
        <v>9.8640804801396271</v>
      </c>
      <c r="Z348" s="22">
        <v>19.026383031635298</v>
      </c>
      <c r="AA348" s="22">
        <v>29.99547024</v>
      </c>
      <c r="AB348" s="22">
        <v>13.320809458444948</v>
      </c>
      <c r="AC348" s="22">
        <v>9.7173450408976283</v>
      </c>
      <c r="AD348" s="22">
        <v>18.732775112776856</v>
      </c>
      <c r="AE348" s="22">
        <v>30.060289359999999</v>
      </c>
      <c r="AF348" s="22">
        <v>13.172103751965585</v>
      </c>
      <c r="AG348" s="22">
        <v>9.608866298376892</v>
      </c>
      <c r="AH348" s="22">
        <v>18.463901906160334</v>
      </c>
      <c r="AI348" s="22">
        <v>30.132924320000001</v>
      </c>
      <c r="AJ348" s="22">
        <v>13.120142833040434</v>
      </c>
      <c r="AK348" s="22">
        <v>9.5709615314471552</v>
      </c>
      <c r="AL348" s="22">
        <v>18.148369724143357</v>
      </c>
      <c r="AM348" s="22">
        <v>30.211204477999999</v>
      </c>
      <c r="AN348" s="22">
        <v>13.046683806736791</v>
      </c>
      <c r="AO348" s="22">
        <v>9.5173741944923176</v>
      </c>
      <c r="AP348" s="22">
        <v>17.811024176794735</v>
      </c>
      <c r="AQ348" s="22">
        <v>30.302872221000001</v>
      </c>
      <c r="AR348" s="22">
        <v>12.931084392576077</v>
      </c>
      <c r="AS348" s="22">
        <v>9.4330460312955129</v>
      </c>
      <c r="AT348" s="22">
        <v>17.42541313970813</v>
      </c>
      <c r="AU348" s="22">
        <v>30.679365364999999</v>
      </c>
      <c r="AV348" s="22">
        <v>12.499985548274031</v>
      </c>
      <c r="AW348" s="22">
        <v>9.1185654263530402</v>
      </c>
      <c r="AX348" s="22">
        <v>16.011265224682877</v>
      </c>
      <c r="AY348" s="22">
        <v>30.96755748</v>
      </c>
      <c r="AZ348" s="22">
        <v>12.28274099407794</v>
      </c>
      <c r="BA348" s="22">
        <v>8.9600885486554098</v>
      </c>
      <c r="BB348" s="22">
        <v>15.308251550103684</v>
      </c>
      <c r="BC348" s="22">
        <v>31.151046708999999</v>
      </c>
      <c r="BD348" s="22">
        <v>12.205448920654863</v>
      </c>
      <c r="BE348" s="22">
        <v>8.903705057192564</v>
      </c>
      <c r="BF348" s="22">
        <v>15.136611437794812</v>
      </c>
      <c r="BG348" s="22">
        <v>31.284304590000001</v>
      </c>
      <c r="BH348" s="22">
        <v>12.107950741080606</v>
      </c>
      <c r="BI348" s="22">
        <v>8.8325814926120483</v>
      </c>
      <c r="BJ348" s="22">
        <v>15.244141360824308</v>
      </c>
      <c r="BK348" s="25">
        <v>29.807102946000001</v>
      </c>
      <c r="BL348" s="25">
        <v>14.204148384523338</v>
      </c>
      <c r="BM348" s="25">
        <v>10.361728489181086</v>
      </c>
      <c r="BN348" s="25">
        <v>19.733083537885605</v>
      </c>
      <c r="BO348" s="25">
        <v>29.807074284999999</v>
      </c>
      <c r="BP348" s="25">
        <v>14.112912263906386</v>
      </c>
      <c r="BQ348" s="25">
        <v>10.295173009426376</v>
      </c>
      <c r="BR348" s="25">
        <v>19.709689528777087</v>
      </c>
      <c r="BS348" s="25">
        <v>29.831613436000001</v>
      </c>
      <c r="BT348" s="25">
        <v>13.635986785159863</v>
      </c>
      <c r="BU348" s="25">
        <v>9.9472625126782113</v>
      </c>
      <c r="BV348" s="25">
        <v>19.58335255997963</v>
      </c>
      <c r="BW348" s="25">
        <v>29.862931052</v>
      </c>
      <c r="BX348" s="25">
        <v>13.210096849668574</v>
      </c>
      <c r="BY348" s="25">
        <v>9.6365817341921254</v>
      </c>
      <c r="BZ348" s="25">
        <v>19.423586874559682</v>
      </c>
      <c r="CA348" s="25">
        <v>29.89671981</v>
      </c>
      <c r="CB348" s="25">
        <v>12.823170803031013</v>
      </c>
      <c r="CC348" s="25">
        <v>9.3543245701498918</v>
      </c>
      <c r="CD348" s="25">
        <v>19.30452352955858</v>
      </c>
      <c r="CE348" s="25">
        <v>29.938017831</v>
      </c>
      <c r="CF348" s="25">
        <v>12.411189512828479</v>
      </c>
      <c r="CG348" s="25">
        <v>9.0537899547587681</v>
      </c>
      <c r="CH348" s="25">
        <v>19.115883736143985</v>
      </c>
      <c r="CI348" s="25">
        <v>29.990177069000001</v>
      </c>
      <c r="CJ348" s="25">
        <v>12.07769693862212</v>
      </c>
      <c r="CK348" s="25">
        <v>8.8105117649273037</v>
      </c>
      <c r="CL348" s="25">
        <v>18.919893595660159</v>
      </c>
      <c r="CM348" s="25">
        <v>30.052598838999998</v>
      </c>
      <c r="CN348" s="25">
        <v>12.059887968038961</v>
      </c>
      <c r="CO348" s="25">
        <v>8.7975203688323731</v>
      </c>
      <c r="CP348" s="25">
        <v>18.672255260720284</v>
      </c>
      <c r="CQ348" s="25">
        <v>30.124903821</v>
      </c>
      <c r="CR348" s="25">
        <v>12.017309143546532</v>
      </c>
      <c r="CS348" s="25">
        <v>8.7664597091690482</v>
      </c>
      <c r="CT348" s="25">
        <v>18.391875786871317</v>
      </c>
      <c r="CU348" s="25">
        <v>30.206375009999999</v>
      </c>
      <c r="CV348" s="25">
        <v>11.960926644673197</v>
      </c>
      <c r="CW348" s="25">
        <v>8.7253294612265808</v>
      </c>
      <c r="CX348" s="25">
        <v>18.116544932388074</v>
      </c>
      <c r="CY348" s="25">
        <v>30.357563662</v>
      </c>
      <c r="CZ348" s="25">
        <v>11.77738501231569</v>
      </c>
      <c r="DA348" s="25">
        <v>8.5914383957810951</v>
      </c>
      <c r="DB348" s="25">
        <v>17.220003920145558</v>
      </c>
      <c r="DC348" s="25">
        <v>30.478163156000001</v>
      </c>
      <c r="DD348" s="25">
        <v>11.681628581979897</v>
      </c>
      <c r="DE348" s="25">
        <v>8.5215854130205262</v>
      </c>
      <c r="DF348" s="25">
        <v>16.59809796662352</v>
      </c>
      <c r="DG348" s="25">
        <v>30.570377995000001</v>
      </c>
      <c r="DH348" s="25">
        <v>12.224016543127895</v>
      </c>
      <c r="DI348" s="25">
        <v>8.9172498792788222</v>
      </c>
      <c r="DJ348" s="25">
        <v>16.234830633332415</v>
      </c>
      <c r="DK348" s="25">
        <v>30.643057467999999</v>
      </c>
      <c r="DL348" s="25">
        <v>12.900829592787082</v>
      </c>
      <c r="DM348" s="25">
        <v>9.4109755760720457</v>
      </c>
      <c r="DN348" s="25">
        <v>15.994595376371015</v>
      </c>
      <c r="DO348" s="27">
        <v>29.807451915000001</v>
      </c>
      <c r="DP348" s="27">
        <v>14.204148384523338</v>
      </c>
      <c r="DQ348" s="27">
        <v>10.361728489181086</v>
      </c>
      <c r="DR348" s="27">
        <v>19.733083537885605</v>
      </c>
      <c r="DS348" s="27">
        <v>29.803996039000001</v>
      </c>
      <c r="DT348" s="27">
        <v>14.105987716378921</v>
      </c>
      <c r="DU348" s="27">
        <v>10.290121648412141</v>
      </c>
      <c r="DV348" s="27">
        <v>19.71314501866496</v>
      </c>
      <c r="DW348" s="27">
        <v>29.834608160000002</v>
      </c>
      <c r="DX348" s="27">
        <v>13.932029153700389</v>
      </c>
      <c r="DY348" s="27">
        <v>10.163221298877131</v>
      </c>
      <c r="DZ348" s="27">
        <v>19.540700027662339</v>
      </c>
      <c r="EA348" s="27">
        <v>29.880567832000001</v>
      </c>
      <c r="EB348" s="27">
        <v>13.738758628539264</v>
      </c>
      <c r="EC348" s="27">
        <v>10.022233141581967</v>
      </c>
      <c r="ED348" s="27">
        <v>19.275457697633414</v>
      </c>
      <c r="EE348" s="27">
        <v>29.935104256999999</v>
      </c>
      <c r="EF348" s="27">
        <v>13.521130820987612</v>
      </c>
      <c r="EG348" s="27">
        <v>9.8634766858973038</v>
      </c>
      <c r="EH348" s="27">
        <v>19.026447582222989</v>
      </c>
      <c r="EI348" s="27">
        <v>29.995500875000001</v>
      </c>
      <c r="EJ348" s="27">
        <v>13.286159316197045</v>
      </c>
      <c r="EK348" s="27">
        <v>9.6920682445445649</v>
      </c>
      <c r="EL348" s="27">
        <v>18.732755863290198</v>
      </c>
      <c r="EM348" s="27">
        <v>30.060614440999998</v>
      </c>
      <c r="EN348" s="27">
        <v>13.20746151087056</v>
      </c>
      <c r="EO348" s="27">
        <v>9.634659291229493</v>
      </c>
      <c r="EP348" s="27">
        <v>18.46369768618764</v>
      </c>
      <c r="EQ348" s="27">
        <v>30.133305607</v>
      </c>
      <c r="ER348" s="27">
        <v>13.149479697233804</v>
      </c>
      <c r="ES348" s="27">
        <v>9.5923623654335763</v>
      </c>
      <c r="ET348" s="27">
        <v>18.148130205774763</v>
      </c>
      <c r="EU348" s="27">
        <v>30.211636552000002</v>
      </c>
      <c r="EV348" s="27">
        <v>13.061285012106557</v>
      </c>
      <c r="EW348" s="27">
        <v>9.5280255705242052</v>
      </c>
      <c r="EX348" s="27">
        <v>17.81075239259291</v>
      </c>
      <c r="EY348" s="27">
        <v>30.296734043000001</v>
      </c>
      <c r="EZ348" s="27">
        <v>12.946079166951879</v>
      </c>
      <c r="FA348" s="27">
        <v>9.4439845104378382</v>
      </c>
      <c r="FB348" s="27">
        <v>17.458093052368351</v>
      </c>
      <c r="FC348" s="27">
        <v>30.640952924</v>
      </c>
      <c r="FD348" s="27">
        <v>12.544710518460585</v>
      </c>
      <c r="FE348" s="27">
        <v>9.1511916694205038</v>
      </c>
      <c r="FF348" s="27">
        <v>16.152726162366989</v>
      </c>
      <c r="FG348" s="27">
        <v>30.897170999</v>
      </c>
      <c r="FH348" s="27">
        <v>12.332590573149151</v>
      </c>
      <c r="FI348" s="27">
        <v>8.99645312255684</v>
      </c>
      <c r="FJ348" s="27">
        <v>15.486438345290313</v>
      </c>
      <c r="FK348" s="27">
        <v>31.066987953000002</v>
      </c>
      <c r="FL348" s="27">
        <v>12.235601022824733</v>
      </c>
      <c r="FM348" s="27">
        <v>8.9257005959326872</v>
      </c>
      <c r="FN348" s="27">
        <v>15.303675996361328</v>
      </c>
      <c r="FO348" s="27">
        <v>31.185384462999998</v>
      </c>
      <c r="FP348" s="27">
        <v>12.197757843072907</v>
      </c>
      <c r="FQ348" s="27">
        <v>8.8980945231755939</v>
      </c>
      <c r="FR348" s="27">
        <v>15.391169757486146</v>
      </c>
      <c r="FS348" s="28">
        <v>29.80784298</v>
      </c>
      <c r="FT348" s="28">
        <v>14.204148384523338</v>
      </c>
      <c r="FU348" s="28">
        <v>10.361728489181086</v>
      </c>
      <c r="FV348" s="28">
        <v>19.733083537885605</v>
      </c>
      <c r="FW348" s="28">
        <v>29.802848247</v>
      </c>
      <c r="FX348" s="28">
        <v>14.07992396906789</v>
      </c>
      <c r="FY348" s="28">
        <v>10.271108507621399</v>
      </c>
      <c r="FZ348" s="28">
        <v>19.707879719843636</v>
      </c>
      <c r="GA348" s="28">
        <v>29.837428986999999</v>
      </c>
      <c r="GB348" s="28">
        <v>13.882584724837614</v>
      </c>
      <c r="GC348" s="28">
        <v>10.127152276412051</v>
      </c>
      <c r="GD348" s="28">
        <v>19.538329766490946</v>
      </c>
      <c r="GE348" s="28">
        <v>29.89296036</v>
      </c>
      <c r="GF348" s="28">
        <v>13.631666354562574</v>
      </c>
      <c r="GG348" s="28">
        <v>9.9441108187087064</v>
      </c>
      <c r="GH348" s="28">
        <v>19.27862176483989</v>
      </c>
      <c r="GI348" s="28">
        <v>29.964582806999999</v>
      </c>
      <c r="GJ348" s="28">
        <v>13.377185262164838</v>
      </c>
      <c r="GK348" s="28">
        <v>9.7584704048188708</v>
      </c>
      <c r="GL348" s="28">
        <v>19.050364609308588</v>
      </c>
      <c r="GM348" s="28">
        <v>30.049883151</v>
      </c>
      <c r="GN348" s="28">
        <v>13.139628746209448</v>
      </c>
      <c r="GO348" s="28">
        <v>9.5851762338112234</v>
      </c>
      <c r="GP348" s="28">
        <v>18.773377316633336</v>
      </c>
      <c r="GQ348" s="28">
        <v>30.148057746999999</v>
      </c>
      <c r="GR348" s="28">
        <v>12.974475831692027</v>
      </c>
      <c r="GS348" s="28">
        <v>9.4646994820130654</v>
      </c>
      <c r="GT348" s="28">
        <v>18.504454868933124</v>
      </c>
      <c r="GU348" s="28">
        <v>30.262357741999999</v>
      </c>
      <c r="GV348" s="28">
        <v>12.833079885857812</v>
      </c>
      <c r="GW348" s="28">
        <v>9.3615531081127852</v>
      </c>
      <c r="GX348" s="28">
        <v>18.190779323216624</v>
      </c>
      <c r="GY348" s="28">
        <v>30.388120139000002</v>
      </c>
      <c r="GZ348" s="28">
        <v>12.697492296608093</v>
      </c>
      <c r="HA348" s="28">
        <v>9.2626438494740224</v>
      </c>
      <c r="HB348" s="28">
        <v>17.89656137182201</v>
      </c>
      <c r="HC348" s="28">
        <v>30.535694865</v>
      </c>
      <c r="HD348" s="28">
        <v>12.539471411774354</v>
      </c>
      <c r="HE348" s="28">
        <v>9.1473698140343878</v>
      </c>
      <c r="HF348" s="28">
        <v>17.615088793425699</v>
      </c>
      <c r="HG348" s="28">
        <v>31.092440817</v>
      </c>
      <c r="HH348" s="28">
        <v>11.85021309708045</v>
      </c>
      <c r="HI348" s="28">
        <v>8.6445654696676044</v>
      </c>
      <c r="HJ348" s="28">
        <v>15.686770118638909</v>
      </c>
      <c r="HK348" s="28">
        <v>31.609233023000002</v>
      </c>
      <c r="HL348" s="28">
        <v>10.811518255077353</v>
      </c>
      <c r="HM348" s="28">
        <v>7.886852043660606</v>
      </c>
      <c r="HN348" s="28">
        <v>11.651658878851237</v>
      </c>
      <c r="HO348" s="28">
        <v>31.929492535000001</v>
      </c>
      <c r="HP348" s="28">
        <v>10.085309046057336</v>
      </c>
      <c r="HQ348" s="28">
        <v>7.3570925363319395</v>
      </c>
      <c r="HR348" s="28">
        <v>8.5146163357772053</v>
      </c>
      <c r="HS348" s="28">
        <v>32.117925401000001</v>
      </c>
      <c r="HT348" s="28">
        <v>9.4599228974779948</v>
      </c>
      <c r="HU348" s="28">
        <v>6.9008820478851689</v>
      </c>
      <c r="HV348" s="28">
        <v>6.4236907810713433</v>
      </c>
      <c r="HW348" s="29">
        <v>29.80784298</v>
      </c>
      <c r="HX348" s="29">
        <v>14.204148384523338</v>
      </c>
      <c r="HY348" s="29">
        <v>10.361728489181086</v>
      </c>
      <c r="HZ348" s="29">
        <v>19.733083537885605</v>
      </c>
      <c r="IA348" s="29">
        <v>29.787012768</v>
      </c>
      <c r="IB348" s="29">
        <v>14.188623911345394</v>
      </c>
      <c r="IC348" s="29">
        <v>10.350403602137334</v>
      </c>
      <c r="ID348" s="29">
        <v>19.756072240396879</v>
      </c>
      <c r="IE348" s="29">
        <v>29.829279641999999</v>
      </c>
      <c r="IF348" s="29">
        <v>14.008819541736308</v>
      </c>
      <c r="IG348" s="29">
        <v>10.219238817834764</v>
      </c>
      <c r="IH348" s="29">
        <v>19.518705586805904</v>
      </c>
      <c r="II348" s="29">
        <v>29.880062728999999</v>
      </c>
      <c r="IJ348" s="29">
        <v>13.904101524118659</v>
      </c>
      <c r="IK348" s="29">
        <v>10.142848481919826</v>
      </c>
      <c r="IL348" s="29">
        <v>19.262673990937252</v>
      </c>
      <c r="IM348" s="29">
        <v>29.944649343999998</v>
      </c>
      <c r="IN348" s="29">
        <v>13.742452783116237</v>
      </c>
      <c r="IO348" s="29">
        <v>10.024927975913982</v>
      </c>
      <c r="IP348" s="29">
        <v>19.047667016124308</v>
      </c>
      <c r="IQ348" s="29">
        <v>30.018469973000002</v>
      </c>
      <c r="IR348" s="29">
        <v>13.510445239963744</v>
      </c>
      <c r="IS348" s="29">
        <v>9.8556817033104487</v>
      </c>
      <c r="IT348" s="29">
        <v>18.80865182236424</v>
      </c>
      <c r="IU348" s="29">
        <v>30.106740332000001</v>
      </c>
      <c r="IV348" s="29">
        <v>13.310766132714768</v>
      </c>
      <c r="IW348" s="29">
        <v>9.7100185746057157</v>
      </c>
      <c r="IX348" s="29">
        <v>18.585429423198175</v>
      </c>
      <c r="IY348" s="29">
        <v>30.206733041</v>
      </c>
      <c r="IZ348" s="29">
        <v>13.200920314679303</v>
      </c>
      <c r="JA348" s="29">
        <v>9.6298875796778081</v>
      </c>
      <c r="JB348" s="29">
        <v>18.329675184444788</v>
      </c>
      <c r="JC348" s="29">
        <v>30.324072514000001</v>
      </c>
      <c r="JD348" s="29">
        <v>13.07950987957871</v>
      </c>
      <c r="JE348" s="29">
        <v>9.5413203576093295</v>
      </c>
      <c r="JF348" s="29">
        <v>17.962995625722144</v>
      </c>
      <c r="JG348" s="29">
        <v>30.489646267000001</v>
      </c>
      <c r="JH348" s="29">
        <v>12.835268447905394</v>
      </c>
      <c r="JI348" s="29">
        <v>9.3631496336562297</v>
      </c>
      <c r="JJ348" s="29">
        <v>16.993412258724053</v>
      </c>
      <c r="JK348" s="29">
        <v>31.103320644</v>
      </c>
      <c r="JL348" s="29">
        <v>11.621935071370405</v>
      </c>
      <c r="JM348" s="29">
        <v>8.4780398281141096</v>
      </c>
      <c r="JN348" s="29">
        <v>12.431070379190603</v>
      </c>
      <c r="JO348" s="29">
        <v>31.494493691999999</v>
      </c>
      <c r="JP348" s="29">
        <v>10.666592718032133</v>
      </c>
      <c r="JQ348" s="29">
        <v>7.7811308821126515</v>
      </c>
      <c r="JR348" s="29">
        <v>8.8353376794047485</v>
      </c>
      <c r="JS348" s="29">
        <v>31.65232825</v>
      </c>
      <c r="JT348" s="29">
        <v>10.159842680836228</v>
      </c>
      <c r="JU348" s="29">
        <v>7.4114637852082295</v>
      </c>
      <c r="JV348" s="29">
        <v>6.8042103466538073</v>
      </c>
      <c r="JW348" s="29">
        <v>31.613219690000001</v>
      </c>
      <c r="JX348" s="29">
        <v>10.172683506706566</v>
      </c>
      <c r="JY348" s="29">
        <v>7.4208309889041759</v>
      </c>
      <c r="JZ348" s="29">
        <v>7.4303139131351585</v>
      </c>
    </row>
    <row r="349" spans="1:286" ht="15" thickBot="1" x14ac:dyDescent="0.4">
      <c r="A349" s="2"/>
      <c r="B349" s="74" t="s">
        <v>805</v>
      </c>
      <c r="C349" s="74" t="s">
        <v>469</v>
      </c>
      <c r="D349" s="74" t="s">
        <v>853</v>
      </c>
      <c r="E349" s="87">
        <v>407734</v>
      </c>
      <c r="F349" s="84">
        <v>375459</v>
      </c>
      <c r="G349" s="22">
        <v>29.66</v>
      </c>
      <c r="H349" s="22">
        <v>11.715519568151148</v>
      </c>
      <c r="I349" s="22">
        <v>8.4201745877788561</v>
      </c>
      <c r="J349" s="22">
        <v>17.033525154494473</v>
      </c>
      <c r="K349" s="22">
        <v>29.656077590999999</v>
      </c>
      <c r="L349" s="22">
        <v>11.674452179573588</v>
      </c>
      <c r="M349" s="22">
        <v>8.3906586470068181</v>
      </c>
      <c r="N349" s="22">
        <v>16.875608787371387</v>
      </c>
      <c r="O349" s="22">
        <v>29.739245543999999</v>
      </c>
      <c r="P349" s="22">
        <v>11.607764644531995</v>
      </c>
      <c r="Q349" s="22">
        <v>8.3427290025200875</v>
      </c>
      <c r="R349" s="22">
        <v>16.692721315427214</v>
      </c>
      <c r="S349" s="22">
        <v>29.842808424000001</v>
      </c>
      <c r="T349" s="22">
        <v>11.528991496002476</v>
      </c>
      <c r="U349" s="22">
        <v>8.2861131896584244</v>
      </c>
      <c r="V349" s="22">
        <v>16.450013500718697</v>
      </c>
      <c r="W349" s="22">
        <v>29.959299787999999</v>
      </c>
      <c r="X349" s="22">
        <v>11.45606141998841</v>
      </c>
      <c r="Y349" s="22">
        <v>8.2336969080615052</v>
      </c>
      <c r="Z349" s="22">
        <v>16.278334828219919</v>
      </c>
      <c r="AA349" s="22">
        <v>30.079519201</v>
      </c>
      <c r="AB349" s="22">
        <v>11.386435422059565</v>
      </c>
      <c r="AC349" s="22">
        <v>8.1836553324404839</v>
      </c>
      <c r="AD349" s="22">
        <v>16.146873783662556</v>
      </c>
      <c r="AE349" s="22">
        <v>30.192408241999999</v>
      </c>
      <c r="AF349" s="22">
        <v>11.313600135170901</v>
      </c>
      <c r="AG349" s="22">
        <v>8.1313071776543548</v>
      </c>
      <c r="AH349" s="22">
        <v>15.938050267950508</v>
      </c>
      <c r="AI349" s="22">
        <v>30.324436497000001</v>
      </c>
      <c r="AJ349" s="22">
        <v>11.271249708074579</v>
      </c>
      <c r="AK349" s="22">
        <v>8.1008690918363389</v>
      </c>
      <c r="AL349" s="22">
        <v>15.777524608700773</v>
      </c>
      <c r="AM349" s="22">
        <v>30.431099713000002</v>
      </c>
      <c r="AN349" s="22">
        <v>11.196637125084745</v>
      </c>
      <c r="AO349" s="22">
        <v>8.0472435593480078</v>
      </c>
      <c r="AP349" s="22">
        <v>15.580092031375834</v>
      </c>
      <c r="AQ349" s="22">
        <v>30.514411953</v>
      </c>
      <c r="AR349" s="22">
        <v>11.14823373526675</v>
      </c>
      <c r="AS349" s="22">
        <v>8.0124550900413798</v>
      </c>
      <c r="AT349" s="22">
        <v>15.337855145652751</v>
      </c>
      <c r="AU349" s="22">
        <v>31.161652249999999</v>
      </c>
      <c r="AV349" s="22">
        <v>10.904449646053335</v>
      </c>
      <c r="AW349" s="22">
        <v>7.8372426651071985</v>
      </c>
      <c r="AX349" s="22">
        <v>14.201708423251542</v>
      </c>
      <c r="AY349" s="22">
        <v>32.102847214999997</v>
      </c>
      <c r="AZ349" s="22">
        <v>10.812507579745672</v>
      </c>
      <c r="BA349" s="22">
        <v>7.7711620917473745</v>
      </c>
      <c r="BB349" s="22">
        <v>13.171468771035578</v>
      </c>
      <c r="BC349" s="22">
        <v>32.957764695000002</v>
      </c>
      <c r="BD349" s="22">
        <v>12.12474114911277</v>
      </c>
      <c r="BE349" s="22">
        <v>8.7142901954341063</v>
      </c>
      <c r="BF349" s="22">
        <v>12.526907681377248</v>
      </c>
      <c r="BG349" s="22">
        <v>33.576202778999999</v>
      </c>
      <c r="BH349" s="22">
        <v>11.73932856525494</v>
      </c>
      <c r="BI349" s="22">
        <v>8.4372865827874985</v>
      </c>
      <c r="BJ349" s="22">
        <v>12.089441152449549</v>
      </c>
      <c r="BK349" s="25">
        <v>29.659633994</v>
      </c>
      <c r="BL349" s="25">
        <v>11.715519568151153</v>
      </c>
      <c r="BM349" s="25">
        <v>8.4201745877788596</v>
      </c>
      <c r="BN349" s="25">
        <v>17.033525154494473</v>
      </c>
      <c r="BO349" s="25">
        <v>29.633741081</v>
      </c>
      <c r="BP349" s="25">
        <v>11.720624454466371</v>
      </c>
      <c r="BQ349" s="25">
        <v>8.4238435700868894</v>
      </c>
      <c r="BR349" s="25">
        <v>17.132126455030964</v>
      </c>
      <c r="BS349" s="25">
        <v>29.666362415000002</v>
      </c>
      <c r="BT349" s="25">
        <v>11.149168314629701</v>
      </c>
      <c r="BU349" s="25">
        <v>8.0131267906310466</v>
      </c>
      <c r="BV349" s="25">
        <v>17.164502023768978</v>
      </c>
      <c r="BW349" s="25">
        <v>29.698988174</v>
      </c>
      <c r="BX349" s="25">
        <v>10.5959279528184</v>
      </c>
      <c r="BY349" s="25">
        <v>7.6155020495038173</v>
      </c>
      <c r="BZ349" s="25">
        <v>17.153729496484843</v>
      </c>
      <c r="CA349" s="25">
        <v>29.729715982999998</v>
      </c>
      <c r="CB349" s="25">
        <v>10.096231348863823</v>
      </c>
      <c r="CC349" s="25">
        <v>7.2563602614045521</v>
      </c>
      <c r="CD349" s="25">
        <v>17.226497549959589</v>
      </c>
      <c r="CE349" s="25">
        <v>29.770025328999999</v>
      </c>
      <c r="CF349" s="25">
        <v>9.6863611098791402</v>
      </c>
      <c r="CG349" s="25">
        <v>6.9617784504562978</v>
      </c>
      <c r="CH349" s="25">
        <v>17.318969967590942</v>
      </c>
      <c r="CI349" s="25">
        <v>29.828225752999998</v>
      </c>
      <c r="CJ349" s="25">
        <v>9.4050879672756782</v>
      </c>
      <c r="CK349" s="25">
        <v>6.7596219047054102</v>
      </c>
      <c r="CL349" s="25">
        <v>17.271251213176875</v>
      </c>
      <c r="CM349" s="25">
        <v>29.892091573999998</v>
      </c>
      <c r="CN349" s="25">
        <v>9.3929994069098388</v>
      </c>
      <c r="CO349" s="25">
        <v>6.7509336183513007</v>
      </c>
      <c r="CP349" s="25">
        <v>17.205753595209266</v>
      </c>
      <c r="CQ349" s="25">
        <v>29.966893161999998</v>
      </c>
      <c r="CR349" s="25">
        <v>9.3658365370203356</v>
      </c>
      <c r="CS349" s="25">
        <v>6.7314111289350818</v>
      </c>
      <c r="CT349" s="25">
        <v>17.074585334493797</v>
      </c>
      <c r="CU349" s="25">
        <v>30.051226104000001</v>
      </c>
      <c r="CV349" s="25">
        <v>9.3296453303916138</v>
      </c>
      <c r="CW349" s="25">
        <v>6.7053997961398508</v>
      </c>
      <c r="CX349" s="25">
        <v>16.884338489534297</v>
      </c>
      <c r="CY349" s="25">
        <v>30.432364083</v>
      </c>
      <c r="CZ349" s="25">
        <v>9.1601177430041343</v>
      </c>
      <c r="DA349" s="25">
        <v>6.5835569811504016</v>
      </c>
      <c r="DB349" s="25">
        <v>16.316994214205909</v>
      </c>
      <c r="DC349" s="25">
        <v>30.879794741000001</v>
      </c>
      <c r="DD349" s="25">
        <v>9.1673959297267658</v>
      </c>
      <c r="DE349" s="25">
        <v>6.5887879572526993</v>
      </c>
      <c r="DF349" s="25">
        <v>15.884111028478653</v>
      </c>
      <c r="DG349" s="25">
        <v>31.412458502</v>
      </c>
      <c r="DH349" s="25">
        <v>10.514060200399634</v>
      </c>
      <c r="DI349" s="25">
        <v>7.5566620838953718</v>
      </c>
      <c r="DJ349" s="25">
        <v>15.443393183190567</v>
      </c>
      <c r="DK349" s="25">
        <v>31.907178236</v>
      </c>
      <c r="DL349" s="25">
        <v>12.998173032899182</v>
      </c>
      <c r="DM349" s="25">
        <v>9.3420428878547952</v>
      </c>
      <c r="DN349" s="25">
        <v>15.140709531452629</v>
      </c>
      <c r="DO349" s="27">
        <v>29.66</v>
      </c>
      <c r="DP349" s="27">
        <v>11.715519568151148</v>
      </c>
      <c r="DQ349" s="27">
        <v>8.4201745877788561</v>
      </c>
      <c r="DR349" s="27">
        <v>17.033525154494473</v>
      </c>
      <c r="DS349" s="27">
        <v>29.655501722</v>
      </c>
      <c r="DT349" s="27">
        <v>11.674414743921156</v>
      </c>
      <c r="DU349" s="27">
        <v>8.3906317412663203</v>
      </c>
      <c r="DV349" s="27">
        <v>16.87615072377282</v>
      </c>
      <c r="DW349" s="27">
        <v>29.738093845999998</v>
      </c>
      <c r="DX349" s="27">
        <v>11.607709962449599</v>
      </c>
      <c r="DY349" s="27">
        <v>8.3426897014307997</v>
      </c>
      <c r="DZ349" s="27">
        <v>16.693806491777938</v>
      </c>
      <c r="EA349" s="27">
        <v>29.841096067999999</v>
      </c>
      <c r="EB349" s="27">
        <v>11.524379765742204</v>
      </c>
      <c r="EC349" s="27">
        <v>8.2827986483171419</v>
      </c>
      <c r="ED349" s="27">
        <v>16.451631171905419</v>
      </c>
      <c r="EE349" s="27">
        <v>29.957041714999999</v>
      </c>
      <c r="EF349" s="27">
        <v>11.450975392181103</v>
      </c>
      <c r="EG349" s="27">
        <v>8.2300414797344317</v>
      </c>
      <c r="EH349" s="27">
        <v>16.280465830061416</v>
      </c>
      <c r="EI349" s="27">
        <v>30.080194355</v>
      </c>
      <c r="EJ349" s="27">
        <v>11.376663746927219</v>
      </c>
      <c r="EK349" s="27">
        <v>8.1766322371222806</v>
      </c>
      <c r="EL349" s="27">
        <v>16.146238817577999</v>
      </c>
      <c r="EM349" s="27">
        <v>30.199588728000002</v>
      </c>
      <c r="EN349" s="27">
        <v>11.297599081312704</v>
      </c>
      <c r="EO349" s="27">
        <v>8.1198069051917692</v>
      </c>
      <c r="EP349" s="27">
        <v>15.931288533463762</v>
      </c>
      <c r="EQ349" s="27">
        <v>30.332858484999999</v>
      </c>
      <c r="ER349" s="27">
        <v>11.26906403243818</v>
      </c>
      <c r="ES349" s="27">
        <v>8.0992982037213306</v>
      </c>
      <c r="ET349" s="27">
        <v>15.769609679301798</v>
      </c>
      <c r="EU349" s="27">
        <v>30.442419198</v>
      </c>
      <c r="EV349" s="27">
        <v>11.207840119886759</v>
      </c>
      <c r="EW349" s="27">
        <v>8.0552953722949461</v>
      </c>
      <c r="EX349" s="27">
        <v>15.571112994882554</v>
      </c>
      <c r="EY349" s="27">
        <v>30.520960135999999</v>
      </c>
      <c r="EZ349" s="27">
        <v>11.152577794838956</v>
      </c>
      <c r="FA349" s="27">
        <v>8.0155772511888141</v>
      </c>
      <c r="FB349" s="27">
        <v>15.356323767813379</v>
      </c>
      <c r="FC349" s="27">
        <v>31.04207078</v>
      </c>
      <c r="FD349" s="27">
        <v>10.939941069858728</v>
      </c>
      <c r="FE349" s="27">
        <v>7.8627510502088436</v>
      </c>
      <c r="FF349" s="27">
        <v>14.406394374386448</v>
      </c>
      <c r="FG349" s="27">
        <v>31.596663638999999</v>
      </c>
      <c r="FH349" s="27">
        <v>10.902448405689135</v>
      </c>
      <c r="FI349" s="27">
        <v>7.8358043342537815</v>
      </c>
      <c r="FJ349" s="27">
        <v>13.724084647186311</v>
      </c>
      <c r="FK349" s="27">
        <v>32.260532194</v>
      </c>
      <c r="FL349" s="27">
        <v>12.242211097858107</v>
      </c>
      <c r="FM349" s="27">
        <v>8.7987181605362359</v>
      </c>
      <c r="FN349" s="27">
        <v>13.231321580569755</v>
      </c>
      <c r="FO349" s="27">
        <v>32.780225825000002</v>
      </c>
      <c r="FP349" s="27">
        <v>11.927780520154148</v>
      </c>
      <c r="FQ349" s="27">
        <v>8.5727307133212651</v>
      </c>
      <c r="FR349" s="27">
        <v>13.054212378715219</v>
      </c>
      <c r="FS349" s="28">
        <v>29.661249964</v>
      </c>
      <c r="FT349" s="28">
        <v>11.715519568151148</v>
      </c>
      <c r="FU349" s="28">
        <v>8.4201745877788561</v>
      </c>
      <c r="FV349" s="28">
        <v>17.033525154494473</v>
      </c>
      <c r="FW349" s="28">
        <v>29.653092755999999</v>
      </c>
      <c r="FX349" s="28">
        <v>11.662247268865444</v>
      </c>
      <c r="FY349" s="28">
        <v>8.3818867373708006</v>
      </c>
      <c r="FZ349" s="28">
        <v>16.895234886414055</v>
      </c>
      <c r="GA349" s="28">
        <v>29.749366176999999</v>
      </c>
      <c r="GB349" s="28">
        <v>11.60334763915081</v>
      </c>
      <c r="GC349" s="28">
        <v>8.3395544137834641</v>
      </c>
      <c r="GD349" s="28">
        <v>16.732380497332429</v>
      </c>
      <c r="GE349" s="28">
        <v>29.879634918000001</v>
      </c>
      <c r="GF349" s="28">
        <v>11.456644526535516</v>
      </c>
      <c r="GG349" s="28">
        <v>8.2341159982180585</v>
      </c>
      <c r="GH349" s="28">
        <v>16.507389824126985</v>
      </c>
      <c r="GI349" s="28">
        <v>30.040764008</v>
      </c>
      <c r="GJ349" s="28">
        <v>11.317770432918994</v>
      </c>
      <c r="GK349" s="28">
        <v>8.1343044527574939</v>
      </c>
      <c r="GL349" s="28">
        <v>16.349453432514686</v>
      </c>
      <c r="GM349" s="28">
        <v>30.218556811999999</v>
      </c>
      <c r="GN349" s="28">
        <v>11.193822860028057</v>
      </c>
      <c r="GO349" s="28">
        <v>8.0452208916399517</v>
      </c>
      <c r="GP349" s="28">
        <v>16.209897058314418</v>
      </c>
      <c r="GQ349" s="28">
        <v>30.393171417000001</v>
      </c>
      <c r="GR349" s="28">
        <v>11.048261628032455</v>
      </c>
      <c r="GS349" s="28">
        <v>7.9406031681591163</v>
      </c>
      <c r="GT349" s="28">
        <v>15.972300372954276</v>
      </c>
      <c r="GU349" s="28">
        <v>30.532492079000001</v>
      </c>
      <c r="GV349" s="28">
        <v>10.924121362786941</v>
      </c>
      <c r="GW349" s="28">
        <v>7.8513811152523028</v>
      </c>
      <c r="GX349" s="28">
        <v>15.774044182252</v>
      </c>
      <c r="GY349" s="28">
        <v>30.694915647999998</v>
      </c>
      <c r="GZ349" s="28">
        <v>10.78988259081099</v>
      </c>
      <c r="HA349" s="28">
        <v>7.754901066722546</v>
      </c>
      <c r="HB349" s="28">
        <v>15.533367067902359</v>
      </c>
      <c r="HC349" s="28">
        <v>30.886401261</v>
      </c>
      <c r="HD349" s="28">
        <v>10.654398455284188</v>
      </c>
      <c r="HE349" s="28">
        <v>7.6575259508880542</v>
      </c>
      <c r="HF349" s="28">
        <v>15.295616286976047</v>
      </c>
      <c r="HG349" s="28">
        <v>32.292689549999999</v>
      </c>
      <c r="HH349" s="28">
        <v>9.937004819207008</v>
      </c>
      <c r="HI349" s="28">
        <v>7.1419210194300611</v>
      </c>
      <c r="HJ349" s="28">
        <v>13.667812603106833</v>
      </c>
      <c r="HK349" s="28">
        <v>33.379756162999996</v>
      </c>
      <c r="HL349" s="28">
        <v>9.1377561845823863</v>
      </c>
      <c r="HM349" s="28">
        <v>6.5674852888220645</v>
      </c>
      <c r="HN349" s="28">
        <v>11.482445985478865</v>
      </c>
      <c r="HO349" s="28">
        <v>33.840526900999997</v>
      </c>
      <c r="HP349" s="28">
        <v>8.8288917504626756</v>
      </c>
      <c r="HQ349" s="28">
        <v>6.3454983385963564</v>
      </c>
      <c r="HR349" s="28">
        <v>10.096024521457753</v>
      </c>
      <c r="HS349" s="28">
        <v>33.910638900000002</v>
      </c>
      <c r="HT349" s="28">
        <v>8.4455160375309291</v>
      </c>
      <c r="HU349" s="28">
        <v>6.0699586651895432</v>
      </c>
      <c r="HV349" s="28">
        <v>9.583751554347586</v>
      </c>
      <c r="HW349" s="29">
        <v>29.661249964</v>
      </c>
      <c r="HX349" s="29">
        <v>11.715519568151148</v>
      </c>
      <c r="HY349" s="29">
        <v>8.4201745877788561</v>
      </c>
      <c r="HZ349" s="29">
        <v>17.033525154494473</v>
      </c>
      <c r="IA349" s="29">
        <v>29.659320082000001</v>
      </c>
      <c r="IB349" s="29">
        <v>11.677911590688272</v>
      </c>
      <c r="IC349" s="29">
        <v>8.3931449938894378</v>
      </c>
      <c r="ID349" s="29">
        <v>16.893179537835437</v>
      </c>
      <c r="IE349" s="29">
        <v>29.824856445999998</v>
      </c>
      <c r="IF349" s="29">
        <v>11.562670510409776</v>
      </c>
      <c r="IG349" s="29">
        <v>8.3103189604400036</v>
      </c>
      <c r="IH349" s="29">
        <v>16.664230871312718</v>
      </c>
      <c r="II349" s="29">
        <v>29.988078845</v>
      </c>
      <c r="IJ349" s="29">
        <v>11.466069228844983</v>
      </c>
      <c r="IK349" s="29">
        <v>8.240889717336696</v>
      </c>
      <c r="IL349" s="29">
        <v>16.414610442428071</v>
      </c>
      <c r="IM349" s="29">
        <v>30.161503351</v>
      </c>
      <c r="IN349" s="29">
        <v>11.318910963264475</v>
      </c>
      <c r="IO349" s="29">
        <v>8.1351241743734004</v>
      </c>
      <c r="IP349" s="29">
        <v>16.238122209760434</v>
      </c>
      <c r="IQ349" s="29">
        <v>30.370047484000001</v>
      </c>
      <c r="IR349" s="29">
        <v>11.146914302630844</v>
      </c>
      <c r="IS349" s="29">
        <v>8.0115067878268249</v>
      </c>
      <c r="IT349" s="29">
        <v>16.076076883162653</v>
      </c>
      <c r="IU349" s="29">
        <v>30.633186816999999</v>
      </c>
      <c r="IV349" s="29">
        <v>10.962561073652664</v>
      </c>
      <c r="IW349" s="29">
        <v>7.8790084923148642</v>
      </c>
      <c r="IX349" s="29">
        <v>15.714444412224507</v>
      </c>
      <c r="IY349" s="29">
        <v>30.833342352999999</v>
      </c>
      <c r="IZ349" s="29">
        <v>10.895994716568087</v>
      </c>
      <c r="JA349" s="29">
        <v>7.831165940811788</v>
      </c>
      <c r="JB349" s="29">
        <v>15.480149766740741</v>
      </c>
      <c r="JC349" s="29">
        <v>31.073815156999999</v>
      </c>
      <c r="JD349" s="29">
        <v>10.849930106851879</v>
      </c>
      <c r="JE349" s="29">
        <v>7.7980583988140086</v>
      </c>
      <c r="JF349" s="29">
        <v>15.17732203669155</v>
      </c>
      <c r="JG349" s="29">
        <v>31.367959720000002</v>
      </c>
      <c r="JH349" s="29">
        <v>10.778363571289237</v>
      </c>
      <c r="JI349" s="29">
        <v>7.7466221205871237</v>
      </c>
      <c r="JJ349" s="29">
        <v>14.756793946550257</v>
      </c>
      <c r="JK349" s="29">
        <v>32.794422939999997</v>
      </c>
      <c r="JL349" s="29">
        <v>11.655486958163824</v>
      </c>
      <c r="JM349" s="29">
        <v>8.3770279689615847</v>
      </c>
      <c r="JN349" s="29">
        <v>12.422309794630763</v>
      </c>
      <c r="JO349" s="29">
        <v>33.60330192</v>
      </c>
      <c r="JP349" s="29">
        <v>11.112461481797309</v>
      </c>
      <c r="JQ349" s="29">
        <v>7.9867448671307537</v>
      </c>
      <c r="JR349" s="29">
        <v>10.545513522391772</v>
      </c>
      <c r="JS349" s="29">
        <v>33.812791064999999</v>
      </c>
      <c r="JT349" s="29">
        <v>10.870970126649496</v>
      </c>
      <c r="JU349" s="29">
        <v>7.8131802753125879</v>
      </c>
      <c r="JV349" s="29">
        <v>9.7312720242432604</v>
      </c>
      <c r="JW349" s="29">
        <v>33.636633144000001</v>
      </c>
      <c r="JX349" s="29">
        <v>10.903266472404823</v>
      </c>
      <c r="JY349" s="29">
        <v>7.8363922949097722</v>
      </c>
      <c r="JZ349" s="29">
        <v>10.105588392722861</v>
      </c>
    </row>
    <row r="350" spans="1:286" ht="15" thickBot="1" x14ac:dyDescent="0.4">
      <c r="A350" s="2"/>
      <c r="B350" s="74" t="s">
        <v>806</v>
      </c>
      <c r="C350" s="74" t="s">
        <v>498</v>
      </c>
      <c r="D350" s="74" t="s">
        <v>857</v>
      </c>
      <c r="E350" s="87">
        <v>378751</v>
      </c>
      <c r="F350" s="84">
        <v>398897</v>
      </c>
      <c r="G350" s="22">
        <v>28.815247124263159</v>
      </c>
      <c r="H350" s="22">
        <v>8.0083765456721174</v>
      </c>
      <c r="I350" s="22">
        <v>5.8419991934043045</v>
      </c>
      <c r="J350" s="22">
        <v>11.765750261866634</v>
      </c>
      <c r="K350" s="22">
        <v>28.805950108263158</v>
      </c>
      <c r="L350" s="22">
        <v>7.8239970657548703</v>
      </c>
      <c r="M350" s="22">
        <v>5.7074969298289275</v>
      </c>
      <c r="N350" s="22">
        <v>11.105864775910192</v>
      </c>
      <c r="O350" s="22">
        <v>28.908741575263157</v>
      </c>
      <c r="P350" s="22">
        <v>7.7207707682111417</v>
      </c>
      <c r="Q350" s="22">
        <v>5.6321947829394334</v>
      </c>
      <c r="R350" s="22">
        <v>10.730661607345979</v>
      </c>
      <c r="S350" s="22">
        <v>29.048073910263156</v>
      </c>
      <c r="T350" s="22">
        <v>7.6438769074527624</v>
      </c>
      <c r="U350" s="22">
        <v>5.5761017820713672</v>
      </c>
      <c r="V350" s="22">
        <v>10.426153742532655</v>
      </c>
      <c r="W350" s="22">
        <v>29.184383788263158</v>
      </c>
      <c r="X350" s="22">
        <v>7.5241834172646218</v>
      </c>
      <c r="Y350" s="22">
        <v>5.488787047412349</v>
      </c>
      <c r="Z350" s="22">
        <v>10.227282666123983</v>
      </c>
      <c r="AA350" s="22">
        <v>29.299082672263157</v>
      </c>
      <c r="AB350" s="22">
        <v>7.3599963982044159</v>
      </c>
      <c r="AC350" s="22">
        <v>5.3690149029025429</v>
      </c>
      <c r="AD350" s="22">
        <v>9.8918048142938204</v>
      </c>
      <c r="AE350" s="22">
        <v>29.376010506263157</v>
      </c>
      <c r="AF350" s="22">
        <v>7.2282490278454112</v>
      </c>
      <c r="AG350" s="22">
        <v>5.2729070304790877</v>
      </c>
      <c r="AH350" s="22">
        <v>9.6475518026051006</v>
      </c>
      <c r="AI350" s="22">
        <v>29.46474004826316</v>
      </c>
      <c r="AJ350" s="22">
        <v>7.0991063964741468</v>
      </c>
      <c r="AK350" s="22">
        <v>5.1786992788826973</v>
      </c>
      <c r="AL350" s="22">
        <v>9.3977772904557355</v>
      </c>
      <c r="AM350" s="22">
        <v>29.558350252263157</v>
      </c>
      <c r="AN350" s="22">
        <v>6.9822437169594664</v>
      </c>
      <c r="AO350" s="22">
        <v>5.0934495811979925</v>
      </c>
      <c r="AP350" s="22">
        <v>9.197968360797752</v>
      </c>
      <c r="AQ350" s="22">
        <v>29.661353502263157</v>
      </c>
      <c r="AR350" s="22">
        <v>6.8239902605492757</v>
      </c>
      <c r="AS350" s="22">
        <v>4.9780058880313165</v>
      </c>
      <c r="AT350" s="22">
        <v>8.8373385460878637</v>
      </c>
      <c r="AU350" s="22">
        <v>30.366345702263157</v>
      </c>
      <c r="AV350" s="22">
        <v>6.1760655328542704</v>
      </c>
      <c r="AW350" s="22">
        <v>4.5053538199131529</v>
      </c>
      <c r="AX350" s="22">
        <v>7.6938632108551985</v>
      </c>
      <c r="AY350" s="22">
        <v>31.375953230263157</v>
      </c>
      <c r="AZ350" s="22">
        <v>5.8364042924537065</v>
      </c>
      <c r="BA350" s="22">
        <v>4.2575756739763015</v>
      </c>
      <c r="BB350" s="22">
        <v>6.707261923988078</v>
      </c>
      <c r="BC350" s="22">
        <v>32.206257037263157</v>
      </c>
      <c r="BD350" s="22">
        <v>7.2001243995804707</v>
      </c>
      <c r="BE350" s="22">
        <v>5.2523905057250948</v>
      </c>
      <c r="BF350" s="22">
        <v>6.0910200589275121</v>
      </c>
      <c r="BG350" s="22">
        <v>33.135252363263156</v>
      </c>
      <c r="BH350" s="22">
        <v>8.7841661082538582</v>
      </c>
      <c r="BI350" s="22">
        <v>6.4079268783735222</v>
      </c>
      <c r="BJ350" s="22">
        <v>5.6158189799179254</v>
      </c>
      <c r="BK350" s="25">
        <v>28.815175864263157</v>
      </c>
      <c r="BL350" s="25">
        <v>8.0083765456721174</v>
      </c>
      <c r="BM350" s="25">
        <v>5.8419991934043045</v>
      </c>
      <c r="BN350" s="25">
        <v>11.765750261866634</v>
      </c>
      <c r="BO350" s="25">
        <v>28.763204462263158</v>
      </c>
      <c r="BP350" s="25">
        <v>7.9609461943769597</v>
      </c>
      <c r="BQ350" s="25">
        <v>5.8073994124837958</v>
      </c>
      <c r="BR350" s="25">
        <v>11.67026027851364</v>
      </c>
      <c r="BS350" s="25">
        <v>28.788947029263156</v>
      </c>
      <c r="BT350" s="25">
        <v>7.9291948375005319</v>
      </c>
      <c r="BU350" s="25">
        <v>5.7842372397008708</v>
      </c>
      <c r="BV350" s="25">
        <v>11.616259995867845</v>
      </c>
      <c r="BW350" s="25">
        <v>28.836077584263158</v>
      </c>
      <c r="BX350" s="25">
        <v>7.8769719522642978</v>
      </c>
      <c r="BY350" s="25">
        <v>5.7461413719944252</v>
      </c>
      <c r="BZ350" s="25">
        <v>11.625005887894973</v>
      </c>
      <c r="CA350" s="25">
        <v>28.867827441263159</v>
      </c>
      <c r="CB350" s="25">
        <v>7.8439323150603526</v>
      </c>
      <c r="CC350" s="25">
        <v>5.7220394166486654</v>
      </c>
      <c r="CD350" s="25">
        <v>11.752552554419102</v>
      </c>
      <c r="CE350" s="25">
        <v>28.906396371263156</v>
      </c>
      <c r="CF350" s="25">
        <v>7.8333933296837657</v>
      </c>
      <c r="CG350" s="25">
        <v>5.7143513735455231</v>
      </c>
      <c r="CH350" s="25">
        <v>11.73471548805818</v>
      </c>
      <c r="CI350" s="25">
        <v>28.962013860263156</v>
      </c>
      <c r="CJ350" s="25">
        <v>7.8541238253358907</v>
      </c>
      <c r="CK350" s="25">
        <v>5.7294739815033164</v>
      </c>
      <c r="CL350" s="25">
        <v>11.719841338926349</v>
      </c>
      <c r="CM350" s="25">
        <v>29.010961655263159</v>
      </c>
      <c r="CN350" s="25">
        <v>7.846971083161165</v>
      </c>
      <c r="CO350" s="25">
        <v>5.7242561556709441</v>
      </c>
      <c r="CP350" s="25">
        <v>11.6218020758726</v>
      </c>
      <c r="CQ350" s="25">
        <v>29.081943820263156</v>
      </c>
      <c r="CR350" s="25">
        <v>7.8121383433130465</v>
      </c>
      <c r="CS350" s="25">
        <v>5.6988461569107409</v>
      </c>
      <c r="CT350" s="25">
        <v>11.483006950794653</v>
      </c>
      <c r="CU350" s="25">
        <v>29.171760260263156</v>
      </c>
      <c r="CV350" s="25">
        <v>7.7459148339575385</v>
      </c>
      <c r="CW350" s="25">
        <v>5.6505370288330461</v>
      </c>
      <c r="CX350" s="25">
        <v>11.19165447995325</v>
      </c>
      <c r="CY350" s="25">
        <v>29.526763322263157</v>
      </c>
      <c r="CZ350" s="25">
        <v>7.4779263012958763</v>
      </c>
      <c r="DA350" s="25">
        <v>5.4550431253280829</v>
      </c>
      <c r="DB350" s="25">
        <v>10.715201035759058</v>
      </c>
      <c r="DC350" s="25">
        <v>29.980802790263159</v>
      </c>
      <c r="DD350" s="25">
        <v>7.3694026154863836</v>
      </c>
      <c r="DE350" s="25">
        <v>5.3758766074516302</v>
      </c>
      <c r="DF350" s="25">
        <v>10.370933927754486</v>
      </c>
      <c r="DG350" s="25">
        <v>30.519692899263156</v>
      </c>
      <c r="DH350" s="25">
        <v>8.390507370966132</v>
      </c>
      <c r="DI350" s="25">
        <v>6.1207583102379148</v>
      </c>
      <c r="DJ350" s="25">
        <v>10.094594649845355</v>
      </c>
      <c r="DK350" s="25">
        <v>30.994583554263158</v>
      </c>
      <c r="DL350" s="25">
        <v>9.3626279713969094</v>
      </c>
      <c r="DM350" s="25">
        <v>6.8299067538981237</v>
      </c>
      <c r="DN350" s="25">
        <v>9.8773880738037363</v>
      </c>
      <c r="DO350" s="27">
        <v>28.815247124263159</v>
      </c>
      <c r="DP350" s="27">
        <v>8.0083765456721174</v>
      </c>
      <c r="DQ350" s="27">
        <v>5.8419991934043045</v>
      </c>
      <c r="DR350" s="27">
        <v>11.765750261866634</v>
      </c>
      <c r="DS350" s="27">
        <v>28.805413395263159</v>
      </c>
      <c r="DT350" s="27">
        <v>7.8299034806583574</v>
      </c>
      <c r="DU350" s="27">
        <v>5.7118055772689296</v>
      </c>
      <c r="DV350" s="27">
        <v>11.106372561672458</v>
      </c>
      <c r="DW350" s="27">
        <v>28.907668185263159</v>
      </c>
      <c r="DX350" s="27">
        <v>7.7135668668115853</v>
      </c>
      <c r="DY350" s="27">
        <v>5.6269396371648108</v>
      </c>
      <c r="DZ350" s="27">
        <v>10.731681921848086</v>
      </c>
      <c r="EA350" s="27">
        <v>29.046477984263156</v>
      </c>
      <c r="EB350" s="27">
        <v>7.6438252156072624</v>
      </c>
      <c r="EC350" s="27">
        <v>5.5760640735897544</v>
      </c>
      <c r="ED350" s="27">
        <v>10.427666510048859</v>
      </c>
      <c r="EE350" s="27">
        <v>29.182279251263157</v>
      </c>
      <c r="EF350" s="27">
        <v>7.5251611483007856</v>
      </c>
      <c r="EG350" s="27">
        <v>5.4895002885907651</v>
      </c>
      <c r="EH350" s="27">
        <v>10.229268290276103</v>
      </c>
      <c r="EI350" s="27">
        <v>29.299842474263158</v>
      </c>
      <c r="EJ350" s="27">
        <v>7.3620525542244861</v>
      </c>
      <c r="EK350" s="27">
        <v>5.3705148400923415</v>
      </c>
      <c r="EL350" s="27">
        <v>9.8912082183193419</v>
      </c>
      <c r="EM350" s="27">
        <v>29.384070415263157</v>
      </c>
      <c r="EN350" s="27">
        <v>7.2306825578901481</v>
      </c>
      <c r="EO350" s="27">
        <v>5.2746822567658889</v>
      </c>
      <c r="EP350" s="27">
        <v>9.6412232613552362</v>
      </c>
      <c r="EQ350" s="27">
        <v>29.474193511263159</v>
      </c>
      <c r="ER350" s="27">
        <v>7.1027807950211121</v>
      </c>
      <c r="ES350" s="27">
        <v>5.1813797014658762</v>
      </c>
      <c r="ET350" s="27">
        <v>9.3903570584692062</v>
      </c>
      <c r="EU350" s="27">
        <v>29.569062927263158</v>
      </c>
      <c r="EV350" s="27">
        <v>6.9913121648189112</v>
      </c>
      <c r="EW350" s="27">
        <v>5.1000648876559458</v>
      </c>
      <c r="EX350" s="27">
        <v>9.1895852494732679</v>
      </c>
      <c r="EY350" s="27">
        <v>29.667727700263157</v>
      </c>
      <c r="EZ350" s="27">
        <v>6.8171006343088125</v>
      </c>
      <c r="FA350" s="27">
        <v>4.9729800016097556</v>
      </c>
      <c r="FB350" s="27">
        <v>8.8470457149410322</v>
      </c>
      <c r="FC350" s="27">
        <v>30.247580480263156</v>
      </c>
      <c r="FD350" s="27">
        <v>6.2035183402632352</v>
      </c>
      <c r="FE350" s="27">
        <v>4.5253802607061413</v>
      </c>
      <c r="FF350" s="27">
        <v>7.8509818471202237</v>
      </c>
      <c r="FG350" s="27">
        <v>30.862507485263158</v>
      </c>
      <c r="FH350" s="27">
        <v>5.9121768948679829</v>
      </c>
      <c r="FI350" s="27">
        <v>4.3128507324930716</v>
      </c>
      <c r="FJ350" s="27">
        <v>7.1884629996434199</v>
      </c>
      <c r="FK350" s="27">
        <v>31.496803591263159</v>
      </c>
      <c r="FL350" s="27">
        <v>7.3070525342994008</v>
      </c>
      <c r="FM350" s="27">
        <v>5.3303930912950515</v>
      </c>
      <c r="FN350" s="27">
        <v>6.7219816568552346</v>
      </c>
      <c r="FO350" s="27">
        <v>32.05002056126316</v>
      </c>
      <c r="FP350" s="27">
        <v>8.9458256276863519</v>
      </c>
      <c r="FQ350" s="27">
        <v>6.5258552470940394</v>
      </c>
      <c r="FR350" s="27">
        <v>6.5272828532450688</v>
      </c>
      <c r="FS350" s="28">
        <v>28.815503558263156</v>
      </c>
      <c r="FT350" s="28">
        <v>8.0083765456721174</v>
      </c>
      <c r="FU350" s="28">
        <v>5.8419991934043045</v>
      </c>
      <c r="FV350" s="28">
        <v>11.765750261866634</v>
      </c>
      <c r="FW350" s="28">
        <v>28.792532926263156</v>
      </c>
      <c r="FX350" s="28">
        <v>7.8588124936729082</v>
      </c>
      <c r="FY350" s="28">
        <v>5.7328942997771621</v>
      </c>
      <c r="FZ350" s="28">
        <v>11.146011120205216</v>
      </c>
      <c r="GA350" s="28">
        <v>28.886588139263157</v>
      </c>
      <c r="GB350" s="28">
        <v>7.7493053287719258</v>
      </c>
      <c r="GC350" s="28">
        <v>5.6530103475959601</v>
      </c>
      <c r="GD350" s="28">
        <v>10.814817589998036</v>
      </c>
      <c r="GE350" s="28">
        <v>29.023350512263157</v>
      </c>
      <c r="GF350" s="28">
        <v>7.6151666662120716</v>
      </c>
      <c r="GG350" s="28">
        <v>5.5551580608047635</v>
      </c>
      <c r="GH350" s="28">
        <v>10.550855981796005</v>
      </c>
      <c r="GI350" s="28">
        <v>29.160768923263156</v>
      </c>
      <c r="GJ350" s="28">
        <v>7.5250968020165212</v>
      </c>
      <c r="GK350" s="28">
        <v>5.4894533488722557</v>
      </c>
      <c r="GL350" s="28">
        <v>10.392304103903854</v>
      </c>
      <c r="GM350" s="28">
        <v>29.31502604126316</v>
      </c>
      <c r="GN350" s="28">
        <v>7.3738166345043163</v>
      </c>
      <c r="GO350" s="28">
        <v>5.379096572871009</v>
      </c>
      <c r="GP350" s="28">
        <v>10.083265463022066</v>
      </c>
      <c r="GQ350" s="28">
        <v>29.454780108263158</v>
      </c>
      <c r="GR350" s="28">
        <v>7.229983884313774</v>
      </c>
      <c r="GS350" s="28">
        <v>5.2741725841192109</v>
      </c>
      <c r="GT350" s="28">
        <v>9.8506660731765052</v>
      </c>
      <c r="GU350" s="28">
        <v>29.615969160263155</v>
      </c>
      <c r="GV350" s="28">
        <v>7.1367012160757648</v>
      </c>
      <c r="GW350" s="28">
        <v>5.2061241763680099</v>
      </c>
      <c r="GX350" s="28">
        <v>9.6072679720286089</v>
      </c>
      <c r="GY350" s="28">
        <v>29.799594274263157</v>
      </c>
      <c r="GZ350" s="28">
        <v>7.0371141158482082</v>
      </c>
      <c r="HA350" s="28">
        <v>5.1334767732539204</v>
      </c>
      <c r="HB350" s="28">
        <v>9.4053920466702223</v>
      </c>
      <c r="HC350" s="28">
        <v>30.010017544263157</v>
      </c>
      <c r="HD350" s="28">
        <v>6.8914899244637535</v>
      </c>
      <c r="HE350" s="28">
        <v>5.0272459530925113</v>
      </c>
      <c r="HF350" s="28">
        <v>9.0416537808828537</v>
      </c>
      <c r="HG350" s="28">
        <v>31.466363019263156</v>
      </c>
      <c r="HH350" s="28">
        <v>6.2132902438099071</v>
      </c>
      <c r="HI350" s="28">
        <v>4.5325087282940606</v>
      </c>
      <c r="HJ350" s="28">
        <v>7.5771693828609941</v>
      </c>
      <c r="HK350" s="28">
        <v>33.107661768263156</v>
      </c>
      <c r="HL350" s="28">
        <v>5.4300210633697805</v>
      </c>
      <c r="HM350" s="28">
        <v>3.9611247662321678</v>
      </c>
      <c r="HN350" s="28">
        <v>4.7249448750608778</v>
      </c>
      <c r="HO350" s="28">
        <v>34.022825904263158</v>
      </c>
      <c r="HP350" s="28">
        <v>6.5007887176811163</v>
      </c>
      <c r="HQ350" s="28">
        <v>4.7422348622841319</v>
      </c>
      <c r="HR350" s="28">
        <v>2.4784076982136511</v>
      </c>
      <c r="HS350" s="28">
        <v>34.339166245263158</v>
      </c>
      <c r="HT350" s="28">
        <v>7.7498719088935886</v>
      </c>
      <c r="HU350" s="28">
        <v>5.6534236599064984</v>
      </c>
      <c r="HV350" s="28">
        <v>1.2413387613339069</v>
      </c>
      <c r="HW350" s="29">
        <v>28.815503558263156</v>
      </c>
      <c r="HX350" s="29">
        <v>8.0083765456721174</v>
      </c>
      <c r="HY350" s="29">
        <v>5.8419991934043045</v>
      </c>
      <c r="HZ350" s="29">
        <v>11.765750261866634</v>
      </c>
      <c r="IA350" s="29">
        <v>28.792191846263158</v>
      </c>
      <c r="IB350" s="29">
        <v>7.8336314878505471</v>
      </c>
      <c r="IC350" s="29">
        <v>5.7145251066124318</v>
      </c>
      <c r="ID350" s="29">
        <v>11.156680538101256</v>
      </c>
      <c r="IE350" s="29">
        <v>28.941366845263158</v>
      </c>
      <c r="IF350" s="29">
        <v>7.7293240366288236</v>
      </c>
      <c r="IG350" s="29">
        <v>5.638434273167209</v>
      </c>
      <c r="IH350" s="29">
        <v>10.767480133047187</v>
      </c>
      <c r="II350" s="29">
        <v>29.094854278263156</v>
      </c>
      <c r="IJ350" s="29">
        <v>7.4546511358331919</v>
      </c>
      <c r="IK350" s="29">
        <v>5.4380642161716652</v>
      </c>
      <c r="IL350" s="29">
        <v>10.494307246181236</v>
      </c>
      <c r="IM350" s="29">
        <v>29.241891470263155</v>
      </c>
      <c r="IN350" s="29">
        <v>7.2076556545248209</v>
      </c>
      <c r="IO350" s="29">
        <v>5.2578844513530631</v>
      </c>
      <c r="IP350" s="29">
        <v>10.336665122282248</v>
      </c>
      <c r="IQ350" s="29">
        <v>29.392230708263156</v>
      </c>
      <c r="IR350" s="29">
        <v>6.9626270631480223</v>
      </c>
      <c r="IS350" s="29">
        <v>5.0791395053555073</v>
      </c>
      <c r="IT350" s="29">
        <v>10.024760040792167</v>
      </c>
      <c r="IU350" s="29">
        <v>29.574495332263158</v>
      </c>
      <c r="IV350" s="29">
        <v>6.7349169376188183</v>
      </c>
      <c r="IW350" s="29">
        <v>4.9130281390773431</v>
      </c>
      <c r="IX350" s="29">
        <v>9.7715987348894942</v>
      </c>
      <c r="IY350" s="29">
        <v>29.796811470263158</v>
      </c>
      <c r="IZ350" s="29">
        <v>6.6052136592304835</v>
      </c>
      <c r="JA350" s="29">
        <v>4.8184114032876115</v>
      </c>
      <c r="JB350" s="29">
        <v>9.5040053877890713</v>
      </c>
      <c r="JC350" s="29">
        <v>30.057041453263157</v>
      </c>
      <c r="JD350" s="29">
        <v>6.4451678254976068</v>
      </c>
      <c r="JE350" s="29">
        <v>4.7016601958184179</v>
      </c>
      <c r="JF350" s="29">
        <v>9.2676755519756711</v>
      </c>
      <c r="JG350" s="29">
        <v>30.364787764263156</v>
      </c>
      <c r="JH350" s="29">
        <v>6.2352318286501314</v>
      </c>
      <c r="JI350" s="29">
        <v>4.5485148089531773</v>
      </c>
      <c r="JJ350" s="29">
        <v>8.8089322475202394</v>
      </c>
      <c r="JK350" s="29">
        <v>32.053719317263159</v>
      </c>
      <c r="JL350" s="29">
        <v>5.4609951104315995</v>
      </c>
      <c r="JM350" s="29">
        <v>3.9837199023274357</v>
      </c>
      <c r="JN350" s="29">
        <v>5.8104187508254697</v>
      </c>
      <c r="JO350" s="29">
        <v>29.90444079091483</v>
      </c>
      <c r="JP350" s="29">
        <v>4.8507937343571701</v>
      </c>
      <c r="JQ350" s="29">
        <v>3.5385864940129257</v>
      </c>
      <c r="JR350" s="29">
        <v>3.0379746133766545</v>
      </c>
      <c r="JS350" s="29">
        <v>33.830090250263154</v>
      </c>
      <c r="JT350" s="29">
        <v>7.5524875191800085</v>
      </c>
      <c r="JU350" s="29">
        <v>5.5094344956956194</v>
      </c>
      <c r="JV350" s="29">
        <v>1.5384296885958761</v>
      </c>
      <c r="JW350" s="29">
        <v>33.803459117263159</v>
      </c>
      <c r="JX350" s="29">
        <v>7.6690814761743349</v>
      </c>
      <c r="JY350" s="29">
        <v>5.5944881640430166</v>
      </c>
      <c r="JZ350" s="29">
        <v>1.8664297098338878</v>
      </c>
    </row>
    <row r="351" spans="1:286" ht="15" thickBot="1" x14ac:dyDescent="0.4">
      <c r="A351" s="2"/>
      <c r="B351" s="74" t="s">
        <v>807</v>
      </c>
      <c r="C351" s="74" t="s">
        <v>490</v>
      </c>
      <c r="D351" s="74" t="s">
        <v>851</v>
      </c>
      <c r="E351" s="87">
        <v>391273</v>
      </c>
      <c r="F351" s="84">
        <v>403453</v>
      </c>
      <c r="G351" s="22">
        <v>29.537886199999999</v>
      </c>
      <c r="H351" s="22">
        <v>13.492780215396891</v>
      </c>
      <c r="I351" s="22">
        <v>9.8427953138303241</v>
      </c>
      <c r="J351" s="22">
        <v>18.950914017522926</v>
      </c>
      <c r="K351" s="22">
        <v>29.544225052999998</v>
      </c>
      <c r="L351" s="22">
        <v>13.44029729532458</v>
      </c>
      <c r="M351" s="22">
        <v>9.8045097543312973</v>
      </c>
      <c r="N351" s="22">
        <v>18.916499077878353</v>
      </c>
      <c r="O351" s="22">
        <v>29.603592596999999</v>
      </c>
      <c r="P351" s="22">
        <v>13.322693896482908</v>
      </c>
      <c r="Q351" s="22">
        <v>9.7187197122102198</v>
      </c>
      <c r="R351" s="22">
        <v>18.781165486770004</v>
      </c>
      <c r="S351" s="22">
        <v>29.694551318999999</v>
      </c>
      <c r="T351" s="22">
        <v>13.139849851911228</v>
      </c>
      <c r="U351" s="22">
        <v>9.5853375273423271</v>
      </c>
      <c r="V351" s="22">
        <v>18.582713560094227</v>
      </c>
      <c r="W351" s="22">
        <v>29.797349853</v>
      </c>
      <c r="X351" s="22">
        <v>13.003690671559541</v>
      </c>
      <c r="Y351" s="22">
        <v>9.4860113009526579</v>
      </c>
      <c r="Z351" s="22">
        <v>18.33041174196865</v>
      </c>
      <c r="AA351" s="22">
        <v>29.887116796000001</v>
      </c>
      <c r="AB351" s="22">
        <v>12.842106165112911</v>
      </c>
      <c r="AC351" s="22">
        <v>9.3681376531609608</v>
      </c>
      <c r="AD351" s="22">
        <v>18.060685992634159</v>
      </c>
      <c r="AE351" s="22">
        <v>29.985054885</v>
      </c>
      <c r="AF351" s="22">
        <v>12.727149777377107</v>
      </c>
      <c r="AG351" s="22">
        <v>9.28427856878859</v>
      </c>
      <c r="AH351" s="22">
        <v>17.83204134731854</v>
      </c>
      <c r="AI351" s="22">
        <v>30.083096976</v>
      </c>
      <c r="AJ351" s="22">
        <v>12.655042925033278</v>
      </c>
      <c r="AK351" s="22">
        <v>9.2316776239117875</v>
      </c>
      <c r="AL351" s="22">
        <v>17.502356272264361</v>
      </c>
      <c r="AM351" s="22">
        <v>30.189538043999999</v>
      </c>
      <c r="AN351" s="22">
        <v>12.540316857305418</v>
      </c>
      <c r="AO351" s="22">
        <v>9.1479865547785799</v>
      </c>
      <c r="AP351" s="22">
        <v>17.121419036579653</v>
      </c>
      <c r="AQ351" s="22">
        <v>30.312136558999999</v>
      </c>
      <c r="AR351" s="22">
        <v>12.431161863393028</v>
      </c>
      <c r="AS351" s="22">
        <v>9.0683595064304541</v>
      </c>
      <c r="AT351" s="22">
        <v>16.734025827660151</v>
      </c>
      <c r="AU351" s="22">
        <v>30.893883286000001</v>
      </c>
      <c r="AV351" s="22">
        <v>11.951849236994567</v>
      </c>
      <c r="AW351" s="22">
        <v>8.7187076187052739</v>
      </c>
      <c r="AX351" s="22">
        <v>15.274092335772657</v>
      </c>
      <c r="AY351" s="22">
        <v>31.468312109999999</v>
      </c>
      <c r="AZ351" s="22">
        <v>11.771041354811993</v>
      </c>
      <c r="BA351" s="22">
        <v>8.5868107859517533</v>
      </c>
      <c r="BB351" s="22">
        <v>14.358250040805778</v>
      </c>
      <c r="BC351" s="22">
        <v>31.876665899999999</v>
      </c>
      <c r="BD351" s="22">
        <v>11.700106130334698</v>
      </c>
      <c r="BE351" s="22">
        <v>8.5350645272915919</v>
      </c>
      <c r="BF351" s="22">
        <v>13.975466484498732</v>
      </c>
      <c r="BG351" s="22">
        <v>32.180922254000002</v>
      </c>
      <c r="BH351" s="22">
        <v>11.541025102235356</v>
      </c>
      <c r="BI351" s="22">
        <v>8.419017132099551</v>
      </c>
      <c r="BJ351" s="22">
        <v>13.881880002520187</v>
      </c>
      <c r="BK351" s="25">
        <v>29.537580249000001</v>
      </c>
      <c r="BL351" s="25">
        <v>13.492780215396891</v>
      </c>
      <c r="BM351" s="25">
        <v>9.8427953138303241</v>
      </c>
      <c r="BN351" s="25">
        <v>18.950914017522926</v>
      </c>
      <c r="BO351" s="25">
        <v>29.560095474000001</v>
      </c>
      <c r="BP351" s="25">
        <v>13.437308492707514</v>
      </c>
      <c r="BQ351" s="25">
        <v>9.8023294644337664</v>
      </c>
      <c r="BR351" s="25">
        <v>18.893195016291735</v>
      </c>
      <c r="BS351" s="25">
        <v>29.624996360000001</v>
      </c>
      <c r="BT351" s="25">
        <v>13.029386553866916</v>
      </c>
      <c r="BU351" s="25">
        <v>9.5047560893448342</v>
      </c>
      <c r="BV351" s="25">
        <v>18.781411862694149</v>
      </c>
      <c r="BW351" s="25">
        <v>29.702397664999999</v>
      </c>
      <c r="BX351" s="25">
        <v>12.578746815701544</v>
      </c>
      <c r="BY351" s="25">
        <v>9.1760206743872601</v>
      </c>
      <c r="BZ351" s="25">
        <v>18.63467443921693</v>
      </c>
      <c r="CA351" s="25">
        <v>29.79195855</v>
      </c>
      <c r="CB351" s="25">
        <v>12.26203495533799</v>
      </c>
      <c r="CC351" s="25">
        <v>8.9449837816745479</v>
      </c>
      <c r="CD351" s="25">
        <v>18.502565565124904</v>
      </c>
      <c r="CE351" s="25">
        <v>29.89254944</v>
      </c>
      <c r="CF351" s="25">
        <v>11.912715642122144</v>
      </c>
      <c r="CG351" s="25">
        <v>8.690160206083517</v>
      </c>
      <c r="CH351" s="25">
        <v>18.286384547981744</v>
      </c>
      <c r="CI351" s="25">
        <v>29.991176916000001</v>
      </c>
      <c r="CJ351" s="25">
        <v>11.621237924819651</v>
      </c>
      <c r="CK351" s="25">
        <v>8.4775312694113598</v>
      </c>
      <c r="CL351" s="25">
        <v>18.099047645338125</v>
      </c>
      <c r="CM351" s="25">
        <v>30.089442885</v>
      </c>
      <c r="CN351" s="25">
        <v>11.562304852083406</v>
      </c>
      <c r="CO351" s="25">
        <v>8.4345404133462782</v>
      </c>
      <c r="CP351" s="25">
        <v>17.825450997804761</v>
      </c>
      <c r="CQ351" s="25">
        <v>30.200886314999998</v>
      </c>
      <c r="CR351" s="25">
        <v>11.498828966026245</v>
      </c>
      <c r="CS351" s="25">
        <v>8.3882356382109275</v>
      </c>
      <c r="CT351" s="25">
        <v>17.487556794043094</v>
      </c>
      <c r="CU351" s="25">
        <v>30.329055714999999</v>
      </c>
      <c r="CV351" s="25">
        <v>11.428911030219368</v>
      </c>
      <c r="CW351" s="25">
        <v>8.3372314774726295</v>
      </c>
      <c r="CX351" s="25">
        <v>17.192828965956956</v>
      </c>
      <c r="CY351" s="25">
        <v>30.648120055</v>
      </c>
      <c r="CZ351" s="25">
        <v>11.211977508284953</v>
      </c>
      <c r="DA351" s="25">
        <v>8.1789814934795455</v>
      </c>
      <c r="DB351" s="25">
        <v>16.234886471271594</v>
      </c>
      <c r="DC351" s="25">
        <v>30.947528733999999</v>
      </c>
      <c r="DD351" s="25">
        <v>11.116401522516394</v>
      </c>
      <c r="DE351" s="25">
        <v>8.1092601425185347</v>
      </c>
      <c r="DF351" s="25">
        <v>15.568499222993211</v>
      </c>
      <c r="DG351" s="25">
        <v>31.171796006000001</v>
      </c>
      <c r="DH351" s="25">
        <v>11.649596295116838</v>
      </c>
      <c r="DI351" s="25">
        <v>8.4982183057236043</v>
      </c>
      <c r="DJ351" s="25">
        <v>15.163738541185268</v>
      </c>
      <c r="DK351" s="25">
        <v>31.344576006</v>
      </c>
      <c r="DL351" s="25">
        <v>12.343154714440228</v>
      </c>
      <c r="DM351" s="25">
        <v>9.0041595165493682</v>
      </c>
      <c r="DN351" s="25">
        <v>14.870959901317397</v>
      </c>
      <c r="DO351" s="27">
        <v>29.537886199999999</v>
      </c>
      <c r="DP351" s="27">
        <v>13.492780215396891</v>
      </c>
      <c r="DQ351" s="27">
        <v>9.8427953138303241</v>
      </c>
      <c r="DR351" s="27">
        <v>18.950914017522926</v>
      </c>
      <c r="DS351" s="27">
        <v>29.543718859000002</v>
      </c>
      <c r="DT351" s="27">
        <v>13.441008065474742</v>
      </c>
      <c r="DU351" s="27">
        <v>9.8050282512601399</v>
      </c>
      <c r="DV351" s="27">
        <v>18.916609524083594</v>
      </c>
      <c r="DW351" s="27">
        <v>29.607701262999999</v>
      </c>
      <c r="DX351" s="27">
        <v>13.324372187810036</v>
      </c>
      <c r="DY351" s="27">
        <v>9.71994400236734</v>
      </c>
      <c r="DZ351" s="27">
        <v>18.780787792105475</v>
      </c>
      <c r="EA351" s="27">
        <v>29.698559713999998</v>
      </c>
      <c r="EB351" s="27">
        <v>13.141263673552826</v>
      </c>
      <c r="EC351" s="27">
        <v>9.5863688905459341</v>
      </c>
      <c r="ED351" s="27">
        <v>18.582393196302988</v>
      </c>
      <c r="EE351" s="27">
        <v>29.799268421000001</v>
      </c>
      <c r="EF351" s="27">
        <v>13.004840219825031</v>
      </c>
      <c r="EG351" s="27">
        <v>9.4868498804077408</v>
      </c>
      <c r="EH351" s="27">
        <v>18.330182991266653</v>
      </c>
      <c r="EI351" s="27">
        <v>29.889222505999999</v>
      </c>
      <c r="EJ351" s="27">
        <v>12.842447241507021</v>
      </c>
      <c r="EK351" s="27">
        <v>9.3683864636418264</v>
      </c>
      <c r="EL351" s="27">
        <v>18.060222379618317</v>
      </c>
      <c r="EM351" s="27">
        <v>29.987913107000001</v>
      </c>
      <c r="EN351" s="27">
        <v>12.723334578849254</v>
      </c>
      <c r="EO351" s="27">
        <v>9.281495434579643</v>
      </c>
      <c r="EP351" s="27">
        <v>17.830679363028128</v>
      </c>
      <c r="EQ351" s="27">
        <v>30.085317403000001</v>
      </c>
      <c r="ER351" s="27">
        <v>12.650429644842188</v>
      </c>
      <c r="ES351" s="27">
        <v>9.2283123002408036</v>
      </c>
      <c r="ET351" s="27">
        <v>17.501113170392149</v>
      </c>
      <c r="EU351" s="27">
        <v>30.185928599</v>
      </c>
      <c r="EV351" s="27">
        <v>12.521733626773301</v>
      </c>
      <c r="EW351" s="27">
        <v>9.1344303468305217</v>
      </c>
      <c r="EX351" s="27">
        <v>17.12316042791182</v>
      </c>
      <c r="EY351" s="27">
        <v>30.297751562000002</v>
      </c>
      <c r="EZ351" s="27">
        <v>12.440961061730352</v>
      </c>
      <c r="FA351" s="27">
        <v>9.0755078851881414</v>
      </c>
      <c r="FB351" s="27">
        <v>16.772008956426088</v>
      </c>
      <c r="FC351" s="27">
        <v>30.81601216</v>
      </c>
      <c r="FD351" s="27">
        <v>11.985823446383192</v>
      </c>
      <c r="FE351" s="27">
        <v>8.7434913314481708</v>
      </c>
      <c r="FF351" s="27">
        <v>15.439981216053354</v>
      </c>
      <c r="FG351" s="27">
        <v>31.257728828000001</v>
      </c>
      <c r="FH351" s="27">
        <v>11.836605495514734</v>
      </c>
      <c r="FI351" s="27">
        <v>8.6346389137773158</v>
      </c>
      <c r="FJ351" s="27">
        <v>14.694890750997526</v>
      </c>
      <c r="FK351" s="27">
        <v>31.5655891</v>
      </c>
      <c r="FL351" s="27">
        <v>11.781131520043665</v>
      </c>
      <c r="FM351" s="27">
        <v>8.5941714210078803</v>
      </c>
      <c r="FN351" s="27">
        <v>14.384745289169562</v>
      </c>
      <c r="FO351" s="27">
        <v>31.790213812000001</v>
      </c>
      <c r="FP351" s="27">
        <v>11.63301510427994</v>
      </c>
      <c r="FQ351" s="27">
        <v>8.486122557859801</v>
      </c>
      <c r="FR351" s="27">
        <v>14.343915970519614</v>
      </c>
      <c r="FS351" s="28">
        <v>29.538705966000002</v>
      </c>
      <c r="FT351" s="28">
        <v>13.492780215396891</v>
      </c>
      <c r="FU351" s="28">
        <v>9.8427953138303241</v>
      </c>
      <c r="FV351" s="28">
        <v>18.950914017522926</v>
      </c>
      <c r="FW351" s="28">
        <v>29.54539591</v>
      </c>
      <c r="FX351" s="28">
        <v>13.371955003806727</v>
      </c>
      <c r="FY351" s="28">
        <v>9.7546550041649276</v>
      </c>
      <c r="FZ351" s="28">
        <v>18.910983543167848</v>
      </c>
      <c r="GA351" s="28">
        <v>29.622418874000001</v>
      </c>
      <c r="GB351" s="28">
        <v>13.187476947417549</v>
      </c>
      <c r="GC351" s="28">
        <v>9.6200808304257084</v>
      </c>
      <c r="GD351" s="28">
        <v>18.770779515675333</v>
      </c>
      <c r="GE351" s="28">
        <v>29.740095</v>
      </c>
      <c r="GF351" s="28">
        <v>12.982782763687691</v>
      </c>
      <c r="GG351" s="28">
        <v>9.4707592732505983</v>
      </c>
      <c r="GH351" s="28">
        <v>18.575558335366225</v>
      </c>
      <c r="GI351" s="28">
        <v>29.849011544</v>
      </c>
      <c r="GJ351" s="28">
        <v>12.744749821474375</v>
      </c>
      <c r="GK351" s="28">
        <v>9.2971175559208437</v>
      </c>
      <c r="GL351" s="28">
        <v>18.32776049056271</v>
      </c>
      <c r="GM351" s="28">
        <v>29.97709643</v>
      </c>
      <c r="GN351" s="28">
        <v>12.4925130457063</v>
      </c>
      <c r="GO351" s="28">
        <v>9.1131143397658345</v>
      </c>
      <c r="GP351" s="28">
        <v>18.06312822361086</v>
      </c>
      <c r="GQ351" s="28">
        <v>30.10563179</v>
      </c>
      <c r="GR351" s="28">
        <v>12.342081076481286</v>
      </c>
      <c r="GS351" s="28">
        <v>9.0033763126060489</v>
      </c>
      <c r="GT351" s="28">
        <v>17.828017218243659</v>
      </c>
      <c r="GU351" s="28">
        <v>30.256275538000001</v>
      </c>
      <c r="GV351" s="28">
        <v>12.195212696514258</v>
      </c>
      <c r="GW351" s="28">
        <v>8.8962378741958759</v>
      </c>
      <c r="GX351" s="28">
        <v>17.527111674169049</v>
      </c>
      <c r="GY351" s="28">
        <v>30.423671049999999</v>
      </c>
      <c r="GZ351" s="28">
        <v>12.04272947411522</v>
      </c>
      <c r="HA351" s="28">
        <v>8.7850034864042232</v>
      </c>
      <c r="HB351" s="28">
        <v>17.189342491001327</v>
      </c>
      <c r="HC351" s="28">
        <v>30.623011636000001</v>
      </c>
      <c r="HD351" s="28">
        <v>11.893446071938385</v>
      </c>
      <c r="HE351" s="28">
        <v>8.6761033229151536</v>
      </c>
      <c r="HF351" s="28">
        <v>16.893345893915026</v>
      </c>
      <c r="HG351" s="28">
        <v>31.545079495</v>
      </c>
      <c r="HH351" s="28">
        <v>11.092696113681304</v>
      </c>
      <c r="HI351" s="28">
        <v>8.0919673768120113</v>
      </c>
      <c r="HJ351" s="28">
        <v>14.863291971189486</v>
      </c>
      <c r="HK351" s="28">
        <v>32.438688409000001</v>
      </c>
      <c r="HL351" s="28">
        <v>10.09776759141406</v>
      </c>
      <c r="HM351" s="28">
        <v>7.3661808717155077</v>
      </c>
      <c r="HN351" s="28">
        <v>10.810358949017292</v>
      </c>
      <c r="HO351" s="28">
        <v>33.011888679000002</v>
      </c>
      <c r="HP351" s="28">
        <v>9.3647460384495496</v>
      </c>
      <c r="HQ351" s="28">
        <v>6.831451854324226</v>
      </c>
      <c r="HR351" s="28">
        <v>7.6696732099021716</v>
      </c>
      <c r="HS351" s="28">
        <v>33.319489730000001</v>
      </c>
      <c r="HT351" s="28">
        <v>8.7259945574627658</v>
      </c>
      <c r="HU351" s="28">
        <v>6.3654915419651354</v>
      </c>
      <c r="HV351" s="28">
        <v>5.6084293435445218</v>
      </c>
      <c r="HW351" s="29">
        <v>29.538705966000002</v>
      </c>
      <c r="HX351" s="29">
        <v>13.492780215396891</v>
      </c>
      <c r="HY351" s="29">
        <v>9.8427953138303241</v>
      </c>
      <c r="HZ351" s="29">
        <v>18.950914017522926</v>
      </c>
      <c r="IA351" s="29">
        <v>29.529493839000001</v>
      </c>
      <c r="IB351" s="29">
        <v>13.531194159902512</v>
      </c>
      <c r="IC351" s="29">
        <v>9.8708177515288362</v>
      </c>
      <c r="ID351" s="29">
        <v>18.965365940037984</v>
      </c>
      <c r="IE351" s="29">
        <v>29.635557017</v>
      </c>
      <c r="IF351" s="29">
        <v>13.518945896898153</v>
      </c>
      <c r="IG351" s="29">
        <v>9.8618828141936596</v>
      </c>
      <c r="IH351" s="29">
        <v>18.77631301185319</v>
      </c>
      <c r="II351" s="29">
        <v>29.735757380999999</v>
      </c>
      <c r="IJ351" s="29">
        <v>13.386922374059129</v>
      </c>
      <c r="IK351" s="29">
        <v>9.7655734923807653</v>
      </c>
      <c r="IL351" s="29">
        <v>18.592364516829914</v>
      </c>
      <c r="IM351" s="29">
        <v>29.837746986999999</v>
      </c>
      <c r="IN351" s="29">
        <v>13.220444143542831</v>
      </c>
      <c r="IO351" s="29">
        <v>9.6441299410131442</v>
      </c>
      <c r="IP351" s="29">
        <v>18.375383266960764</v>
      </c>
      <c r="IQ351" s="29">
        <v>29.952184755000001</v>
      </c>
      <c r="IR351" s="29">
        <v>13.031412284011139</v>
      </c>
      <c r="IS351" s="29">
        <v>9.5062338312818095</v>
      </c>
      <c r="IT351" s="29">
        <v>18.157530768935999</v>
      </c>
      <c r="IU351" s="29">
        <v>30.085401521000001</v>
      </c>
      <c r="IV351" s="29">
        <v>12.869741221313385</v>
      </c>
      <c r="IW351" s="29">
        <v>9.3882970419099951</v>
      </c>
      <c r="IX351" s="29">
        <v>17.963606607525961</v>
      </c>
      <c r="IY351" s="29">
        <v>30.241343606000001</v>
      </c>
      <c r="IZ351" s="29">
        <v>12.766547352141757</v>
      </c>
      <c r="JA351" s="29">
        <v>9.3130185510664649</v>
      </c>
      <c r="JB351" s="29">
        <v>17.693601643951748</v>
      </c>
      <c r="JC351" s="29">
        <v>30.423505818999999</v>
      </c>
      <c r="JD351" s="29">
        <v>12.62981013419177</v>
      </c>
      <c r="JE351" s="29">
        <v>9.2132706542965668</v>
      </c>
      <c r="JF351" s="29">
        <v>17.286138191123914</v>
      </c>
      <c r="JG351" s="29">
        <v>30.659560035999998</v>
      </c>
      <c r="JH351" s="29">
        <v>12.377383749052898</v>
      </c>
      <c r="JI351" s="29">
        <v>9.0291291207454005</v>
      </c>
      <c r="JJ351" s="29">
        <v>16.321885321011319</v>
      </c>
      <c r="JK351" s="29">
        <v>31.629784180999998</v>
      </c>
      <c r="JL351" s="29">
        <v>11.168107301185712</v>
      </c>
      <c r="JM351" s="29">
        <v>8.1469787881838318</v>
      </c>
      <c r="JN351" s="29">
        <v>11.767701117607331</v>
      </c>
      <c r="JO351" s="29">
        <v>32.329866684999999</v>
      </c>
      <c r="JP351" s="29">
        <v>10.110026296145019</v>
      </c>
      <c r="JQ351" s="29">
        <v>7.3751234261448628</v>
      </c>
      <c r="JR351" s="29">
        <v>8.1660730565988899</v>
      </c>
      <c r="JS351" s="29">
        <v>32.696290085000001</v>
      </c>
      <c r="JT351" s="29">
        <v>9.4837257722290769</v>
      </c>
      <c r="JU351" s="29">
        <v>6.9182459136204377</v>
      </c>
      <c r="JV351" s="29">
        <v>6.1126168541795707</v>
      </c>
      <c r="JW351" s="29">
        <v>32.766123598999997</v>
      </c>
      <c r="JX351" s="29">
        <v>9.4645972502844167</v>
      </c>
      <c r="JY351" s="29">
        <v>6.9042919231787536</v>
      </c>
      <c r="JZ351" s="29">
        <v>6.669764789358716</v>
      </c>
    </row>
    <row r="352" spans="1:286" ht="15" thickBot="1" x14ac:dyDescent="0.4">
      <c r="A352" s="2"/>
      <c r="B352" s="74" t="s">
        <v>808</v>
      </c>
      <c r="C352" s="74" t="s">
        <v>614</v>
      </c>
      <c r="D352" s="74" t="s">
        <v>504</v>
      </c>
      <c r="E352" s="87">
        <v>386475</v>
      </c>
      <c r="F352" s="84">
        <v>422130</v>
      </c>
      <c r="G352" s="22">
        <v>30.120517628999998</v>
      </c>
      <c r="H352" s="22">
        <v>16.942720382927803</v>
      </c>
      <c r="I352" s="22">
        <v>12.35947863423446</v>
      </c>
      <c r="J352" s="22">
        <v>17.695614516857411</v>
      </c>
      <c r="K352" s="22">
        <v>30.121043303</v>
      </c>
      <c r="L352" s="22">
        <v>16.965556843125555</v>
      </c>
      <c r="M352" s="22">
        <v>12.376137514007983</v>
      </c>
      <c r="N352" s="22">
        <v>17.648687066564605</v>
      </c>
      <c r="O352" s="22">
        <v>30.169618403000001</v>
      </c>
      <c r="P352" s="22">
        <v>16.655942873628621</v>
      </c>
      <c r="Q352" s="22">
        <v>12.15027843386205</v>
      </c>
      <c r="R352" s="22">
        <v>17.463485917687926</v>
      </c>
      <c r="S352" s="22">
        <v>30.236507136</v>
      </c>
      <c r="T352" s="22">
        <v>16.368381727329997</v>
      </c>
      <c r="U352" s="22">
        <v>11.940506581208735</v>
      </c>
      <c r="V352" s="22">
        <v>17.225964589573167</v>
      </c>
      <c r="W352" s="22">
        <v>30.312061003</v>
      </c>
      <c r="X352" s="22">
        <v>16.059215069940016</v>
      </c>
      <c r="Y352" s="22">
        <v>11.714973809017119</v>
      </c>
      <c r="Z352" s="22">
        <v>16.97906978756</v>
      </c>
      <c r="AA352" s="22">
        <v>30.382189374999999</v>
      </c>
      <c r="AB352" s="22">
        <v>15.709744919062613</v>
      </c>
      <c r="AC352" s="22">
        <v>11.460040199452019</v>
      </c>
      <c r="AD352" s="22">
        <v>16.693611939166061</v>
      </c>
      <c r="AE352" s="22">
        <v>30.452972829</v>
      </c>
      <c r="AF352" s="22">
        <v>15.305889351450638</v>
      </c>
      <c r="AG352" s="22">
        <v>11.165433185560293</v>
      </c>
      <c r="AH352" s="22">
        <v>16.395689389629155</v>
      </c>
      <c r="AI352" s="22">
        <v>30.533828971999998</v>
      </c>
      <c r="AJ352" s="22">
        <v>15.184338172068186</v>
      </c>
      <c r="AK352" s="22">
        <v>11.076763292497713</v>
      </c>
      <c r="AL352" s="22">
        <v>16.074916485941174</v>
      </c>
      <c r="AM352" s="22">
        <v>30.621667295000002</v>
      </c>
      <c r="AN352" s="22">
        <v>15.014413383403841</v>
      </c>
      <c r="AO352" s="22">
        <v>10.952805524945814</v>
      </c>
      <c r="AP352" s="22">
        <v>15.743438497538255</v>
      </c>
      <c r="AQ352" s="22">
        <v>30.726853975000001</v>
      </c>
      <c r="AR352" s="22">
        <v>14.873927112576139</v>
      </c>
      <c r="AS352" s="22">
        <v>10.850322746297831</v>
      </c>
      <c r="AT352" s="22">
        <v>15.344580791441544</v>
      </c>
      <c r="AU352" s="22">
        <v>31.204419537</v>
      </c>
      <c r="AV352" s="22">
        <v>14.111737551546078</v>
      </c>
      <c r="AW352" s="22">
        <v>10.294316073114471</v>
      </c>
      <c r="AX352" s="22">
        <v>13.919824693048563</v>
      </c>
      <c r="AY352" s="22">
        <v>31.650297348999999</v>
      </c>
      <c r="AZ352" s="22">
        <v>13.807989088173567</v>
      </c>
      <c r="BA352" s="22">
        <v>10.072735798023762</v>
      </c>
      <c r="BB352" s="22">
        <v>13.126519242819757</v>
      </c>
      <c r="BC352" s="22">
        <v>31.964790156999999</v>
      </c>
      <c r="BD352" s="22">
        <v>13.626757056624848</v>
      </c>
      <c r="BE352" s="22">
        <v>9.9405295542128602</v>
      </c>
      <c r="BF352" s="22">
        <v>12.860393340574136</v>
      </c>
      <c r="BG352" s="22">
        <v>32.251438049999997</v>
      </c>
      <c r="BH352" s="22">
        <v>13.530362979198093</v>
      </c>
      <c r="BI352" s="22">
        <v>9.8702114167770798</v>
      </c>
      <c r="BJ352" s="22">
        <v>12.826626099727674</v>
      </c>
      <c r="BK352" s="25">
        <v>30.120125556000001</v>
      </c>
      <c r="BL352" s="25">
        <v>16.942720382927803</v>
      </c>
      <c r="BM352" s="25">
        <v>12.35947863423446</v>
      </c>
      <c r="BN352" s="25">
        <v>17.695614516857411</v>
      </c>
      <c r="BO352" s="25">
        <v>30.129915079</v>
      </c>
      <c r="BP352" s="25">
        <v>16.96187203865183</v>
      </c>
      <c r="BQ352" s="25">
        <v>12.37344950044611</v>
      </c>
      <c r="BR352" s="25">
        <v>17.65538148242528</v>
      </c>
      <c r="BS352" s="25">
        <v>30.175318468</v>
      </c>
      <c r="BT352" s="25">
        <v>16.885751395956305</v>
      </c>
      <c r="BU352" s="25">
        <v>12.317920551389765</v>
      </c>
      <c r="BV352" s="25">
        <v>17.501410982637299</v>
      </c>
      <c r="BW352" s="25">
        <v>30.222496585999998</v>
      </c>
      <c r="BX352" s="25">
        <v>16.824519572277428</v>
      </c>
      <c r="BY352" s="25">
        <v>12.273252788516402</v>
      </c>
      <c r="BZ352" s="25">
        <v>17.345335208317877</v>
      </c>
      <c r="CA352" s="25">
        <v>30.253610353999999</v>
      </c>
      <c r="CB352" s="25">
        <v>16.771371163214873</v>
      </c>
      <c r="CC352" s="25">
        <v>12.234481764064267</v>
      </c>
      <c r="CD352" s="25">
        <v>17.182941049467793</v>
      </c>
      <c r="CE352" s="25">
        <v>30.291665395999999</v>
      </c>
      <c r="CF352" s="25">
        <v>16.707822105223261</v>
      </c>
      <c r="CG352" s="25">
        <v>12.188123611021473</v>
      </c>
      <c r="CH352" s="25">
        <v>16.967714545482298</v>
      </c>
      <c r="CI352" s="25">
        <v>30.342694161000001</v>
      </c>
      <c r="CJ352" s="25">
        <v>16.629654964589712</v>
      </c>
      <c r="CK352" s="25">
        <v>12.131101770211712</v>
      </c>
      <c r="CL352" s="25">
        <v>16.70748225243176</v>
      </c>
      <c r="CM352" s="25">
        <v>30.405162241999999</v>
      </c>
      <c r="CN352" s="25">
        <v>16.583791213758477</v>
      </c>
      <c r="CO352" s="25">
        <v>12.097644802518634</v>
      </c>
      <c r="CP352" s="25">
        <v>16.414622186445008</v>
      </c>
      <c r="CQ352" s="25">
        <v>30.478542676</v>
      </c>
      <c r="CR352" s="25">
        <v>16.532110834851963</v>
      </c>
      <c r="CS352" s="25">
        <v>12.059944685626672</v>
      </c>
      <c r="CT352" s="25">
        <v>16.090846221907043</v>
      </c>
      <c r="CU352" s="25">
        <v>30.562222896000002</v>
      </c>
      <c r="CV352" s="25">
        <v>16.46971534923955</v>
      </c>
      <c r="CW352" s="25">
        <v>12.014428047573883</v>
      </c>
      <c r="CX352" s="25">
        <v>15.744878253206407</v>
      </c>
      <c r="CY352" s="25">
        <v>30.780389041999999</v>
      </c>
      <c r="CZ352" s="25">
        <v>16.325910612866625</v>
      </c>
      <c r="DA352" s="25">
        <v>11.909524494512016</v>
      </c>
      <c r="DB352" s="25">
        <v>14.812261632368182</v>
      </c>
      <c r="DC352" s="25">
        <v>30.989881691000001</v>
      </c>
      <c r="DD352" s="25">
        <v>16.184804832278864</v>
      </c>
      <c r="DE352" s="25">
        <v>11.806589792119196</v>
      </c>
      <c r="DF352" s="25">
        <v>14.152854215045561</v>
      </c>
      <c r="DG352" s="25">
        <v>31.188773123000001</v>
      </c>
      <c r="DH352" s="25">
        <v>15.969979722927789</v>
      </c>
      <c r="DI352" s="25">
        <v>11.649877865751273</v>
      </c>
      <c r="DJ352" s="25">
        <v>13.747184931392376</v>
      </c>
      <c r="DK352" s="25">
        <v>31.362389198999999</v>
      </c>
      <c r="DL352" s="25">
        <v>15.495974141767775</v>
      </c>
      <c r="DM352" s="25">
        <v>11.304097393640177</v>
      </c>
      <c r="DN352" s="25">
        <v>13.442300493333397</v>
      </c>
      <c r="DO352" s="27">
        <v>30.120517628999998</v>
      </c>
      <c r="DP352" s="27">
        <v>16.942720382927803</v>
      </c>
      <c r="DQ352" s="27">
        <v>12.35947863423446</v>
      </c>
      <c r="DR352" s="27">
        <v>17.695614516857411</v>
      </c>
      <c r="DS352" s="27">
        <v>30.120892519000002</v>
      </c>
      <c r="DT352" s="27">
        <v>16.965503110018176</v>
      </c>
      <c r="DU352" s="27">
        <v>12.376098316454252</v>
      </c>
      <c r="DV352" s="27">
        <v>17.648771938129393</v>
      </c>
      <c r="DW352" s="27">
        <v>30.169295076000001</v>
      </c>
      <c r="DX352" s="27">
        <v>16.655829211552174</v>
      </c>
      <c r="DY352" s="27">
        <v>12.150195518959741</v>
      </c>
      <c r="DZ352" s="27">
        <v>17.463655763281039</v>
      </c>
      <c r="EA352" s="27">
        <v>30.236026412000001</v>
      </c>
      <c r="EB352" s="27">
        <v>16.36823175545717</v>
      </c>
      <c r="EC352" s="27">
        <v>11.940397178815493</v>
      </c>
      <c r="ED352" s="27">
        <v>17.22621744243013</v>
      </c>
      <c r="EE352" s="27">
        <v>30.311491572000001</v>
      </c>
      <c r="EF352" s="27">
        <v>16.058638575244817</v>
      </c>
      <c r="EG352" s="27">
        <v>11.71455326416322</v>
      </c>
      <c r="EH352" s="27">
        <v>16.979391919602584</v>
      </c>
      <c r="EI352" s="27">
        <v>30.382359629</v>
      </c>
      <c r="EJ352" s="27">
        <v>15.70867449679964</v>
      </c>
      <c r="EK352" s="27">
        <v>11.459259341314139</v>
      </c>
      <c r="EL352" s="27">
        <v>16.693515718323646</v>
      </c>
      <c r="EM352" s="27">
        <v>30.454778965999999</v>
      </c>
      <c r="EN352" s="27">
        <v>15.319146702658042</v>
      </c>
      <c r="EO352" s="27">
        <v>11.175104238690553</v>
      </c>
      <c r="EP352" s="27">
        <v>16.394668083964071</v>
      </c>
      <c r="EQ352" s="27">
        <v>30.53594739</v>
      </c>
      <c r="ER352" s="27">
        <v>15.183614028272538</v>
      </c>
      <c r="ES352" s="27">
        <v>11.076235039680682</v>
      </c>
      <c r="ET352" s="27">
        <v>16.073718601133692</v>
      </c>
      <c r="EU352" s="27">
        <v>30.624067888999999</v>
      </c>
      <c r="EV352" s="27">
        <v>15.016409529114377</v>
      </c>
      <c r="EW352" s="27">
        <v>10.954261685450302</v>
      </c>
      <c r="EX352" s="27">
        <v>15.742080720266213</v>
      </c>
      <c r="EY352" s="27">
        <v>30.722657153</v>
      </c>
      <c r="EZ352" s="27">
        <v>14.870659269122061</v>
      </c>
      <c r="FA352" s="27">
        <v>10.847938899994647</v>
      </c>
      <c r="FB352" s="27">
        <v>15.371894470053032</v>
      </c>
      <c r="FC352" s="27">
        <v>31.148743379999999</v>
      </c>
      <c r="FD352" s="27">
        <v>14.059958762150773</v>
      </c>
      <c r="FE352" s="27">
        <v>10.256544167141056</v>
      </c>
      <c r="FF352" s="27">
        <v>14.053008933569258</v>
      </c>
      <c r="FG352" s="27">
        <v>31.493153768999999</v>
      </c>
      <c r="FH352" s="27">
        <v>13.793282468421532</v>
      </c>
      <c r="FI352" s="27">
        <v>10.062007523667642</v>
      </c>
      <c r="FJ352" s="27">
        <v>13.330762746472052</v>
      </c>
      <c r="FK352" s="27">
        <v>31.759847243999999</v>
      </c>
      <c r="FL352" s="27">
        <v>13.626454654447029</v>
      </c>
      <c r="FM352" s="27">
        <v>9.9403089560343361</v>
      </c>
      <c r="FN352" s="27">
        <v>13.073144628020344</v>
      </c>
      <c r="FO352" s="27">
        <v>31.963412742999999</v>
      </c>
      <c r="FP352" s="27">
        <v>13.534146604886633</v>
      </c>
      <c r="FQ352" s="27">
        <v>9.8729715190393215</v>
      </c>
      <c r="FR352" s="27">
        <v>13.060021961513636</v>
      </c>
      <c r="FS352" s="28">
        <v>30.121432204000001</v>
      </c>
      <c r="FT352" s="28">
        <v>16.942720382927803</v>
      </c>
      <c r="FU352" s="28">
        <v>12.35947863423446</v>
      </c>
      <c r="FV352" s="28">
        <v>17.695614516857411</v>
      </c>
      <c r="FW352" s="28">
        <v>30.11949955</v>
      </c>
      <c r="FX352" s="28">
        <v>16.850852687368555</v>
      </c>
      <c r="FY352" s="28">
        <v>12.292462429352449</v>
      </c>
      <c r="FZ352" s="28">
        <v>17.637232937529127</v>
      </c>
      <c r="GA352" s="28">
        <v>30.176888804000001</v>
      </c>
      <c r="GB352" s="28">
        <v>16.408199754120233</v>
      </c>
      <c r="GC352" s="28">
        <v>11.969553277385531</v>
      </c>
      <c r="GD352" s="28">
        <v>17.449014835026787</v>
      </c>
      <c r="GE352" s="28">
        <v>30.262096226000001</v>
      </c>
      <c r="GF352" s="28">
        <v>16.2938177761961</v>
      </c>
      <c r="GG352" s="28">
        <v>11.886113216973548</v>
      </c>
      <c r="GH352" s="28">
        <v>17.206960740499902</v>
      </c>
      <c r="GI352" s="28">
        <v>30.347856639</v>
      </c>
      <c r="GJ352" s="28">
        <v>16.006937778733381</v>
      </c>
      <c r="GK352" s="28">
        <v>11.676838252912733</v>
      </c>
      <c r="GL352" s="28">
        <v>16.965432020241757</v>
      </c>
      <c r="GM352" s="28">
        <v>30.442493550000002</v>
      </c>
      <c r="GN352" s="28">
        <v>15.657091597165179</v>
      </c>
      <c r="GO352" s="28">
        <v>11.421630334193983</v>
      </c>
      <c r="GP352" s="28">
        <v>16.686592521926698</v>
      </c>
      <c r="GQ352" s="28">
        <v>30.554975733999999</v>
      </c>
      <c r="GR352" s="28">
        <v>15.253514930813706</v>
      </c>
      <c r="GS352" s="28">
        <v>11.12722677488879</v>
      </c>
      <c r="GT352" s="28">
        <v>16.380446867659263</v>
      </c>
      <c r="GU352" s="28">
        <v>30.687898914000002</v>
      </c>
      <c r="GV352" s="28">
        <v>15.076814223267439</v>
      </c>
      <c r="GW352" s="28">
        <v>10.998326068850295</v>
      </c>
      <c r="GX352" s="28">
        <v>16.050186528629197</v>
      </c>
      <c r="GY352" s="28">
        <v>30.833878503000001</v>
      </c>
      <c r="GZ352" s="28">
        <v>14.85577359214674</v>
      </c>
      <c r="HA352" s="28">
        <v>10.837080005887065</v>
      </c>
      <c r="HB352" s="28">
        <v>15.748184007503864</v>
      </c>
      <c r="HC352" s="28">
        <v>31.006273643</v>
      </c>
      <c r="HD352" s="28">
        <v>14.640581468445566</v>
      </c>
      <c r="HE352" s="28">
        <v>10.680100347660503</v>
      </c>
      <c r="HF352" s="28">
        <v>15.437686220363846</v>
      </c>
      <c r="HG352" s="28">
        <v>31.844752208999999</v>
      </c>
      <c r="HH352" s="28">
        <v>13.646453824740528</v>
      </c>
      <c r="HI352" s="28">
        <v>9.9548980723248928</v>
      </c>
      <c r="HJ352" s="28">
        <v>13.323372515313624</v>
      </c>
      <c r="HK352" s="28">
        <v>32.648087162000003</v>
      </c>
      <c r="HL352" s="28">
        <v>12.250156451398455</v>
      </c>
      <c r="HM352" s="28">
        <v>8.936318578429189</v>
      </c>
      <c r="HN352" s="28">
        <v>8.6932925520638307</v>
      </c>
      <c r="HO352" s="28">
        <v>33.121972544000002</v>
      </c>
      <c r="HP352" s="28">
        <v>11.19796219008531</v>
      </c>
      <c r="HQ352" s="28">
        <v>8.1687575139812445</v>
      </c>
      <c r="HR352" s="28">
        <v>5.083609073210166</v>
      </c>
      <c r="HS352" s="28">
        <v>33.369826113000002</v>
      </c>
      <c r="HT352" s="28">
        <v>10.645876269416592</v>
      </c>
      <c r="HU352" s="28">
        <v>7.7660185212724766</v>
      </c>
      <c r="HV352" s="28">
        <v>2.6966139237511015</v>
      </c>
      <c r="HW352" s="29">
        <v>30.121432204000001</v>
      </c>
      <c r="HX352" s="29">
        <v>16.942720382927803</v>
      </c>
      <c r="HY352" s="29">
        <v>12.35947863423446</v>
      </c>
      <c r="HZ352" s="29">
        <v>17.695614516857411</v>
      </c>
      <c r="IA352" s="29">
        <v>30.102462406000001</v>
      </c>
      <c r="IB352" s="29">
        <v>16.981271320441536</v>
      </c>
      <c r="IC352" s="29">
        <v>12.387601006425101</v>
      </c>
      <c r="ID352" s="29">
        <v>17.696995087666249</v>
      </c>
      <c r="IE352" s="29">
        <v>30.179230079</v>
      </c>
      <c r="IF352" s="29">
        <v>16.163873390892302</v>
      </c>
      <c r="IG352" s="29">
        <v>11.7913205970458</v>
      </c>
      <c r="IH352" s="29">
        <v>17.468923075923581</v>
      </c>
      <c r="II352" s="29">
        <v>30.246727842999999</v>
      </c>
      <c r="IJ352" s="29">
        <v>15.581924757252256</v>
      </c>
      <c r="IK352" s="29">
        <v>11.366797170988221</v>
      </c>
      <c r="IL352" s="29">
        <v>17.253151304025923</v>
      </c>
      <c r="IM352" s="29">
        <v>30.321678167999998</v>
      </c>
      <c r="IN352" s="29">
        <v>15.734953009779602</v>
      </c>
      <c r="IO352" s="29">
        <v>11.478429150670291</v>
      </c>
      <c r="IP352" s="29">
        <v>17.048103185682159</v>
      </c>
      <c r="IQ352" s="29">
        <v>30.414968751</v>
      </c>
      <c r="IR352" s="29">
        <v>15.495780464190799</v>
      </c>
      <c r="IS352" s="29">
        <v>11.30395610854425</v>
      </c>
      <c r="IT352" s="29">
        <v>16.822298660039692</v>
      </c>
      <c r="IU352" s="29">
        <v>30.529831986000001</v>
      </c>
      <c r="IV352" s="29">
        <v>14.852166138363918</v>
      </c>
      <c r="IW352" s="29">
        <v>10.83444841857729</v>
      </c>
      <c r="IX352" s="29">
        <v>16.570236388706569</v>
      </c>
      <c r="IY352" s="29">
        <v>30.660989789999999</v>
      </c>
      <c r="IZ352" s="29">
        <v>14.718717739504013</v>
      </c>
      <c r="JA352" s="29">
        <v>10.737099669545007</v>
      </c>
      <c r="JB352" s="29">
        <v>16.302323175380259</v>
      </c>
      <c r="JC352" s="29">
        <v>30.825162681000002</v>
      </c>
      <c r="JD352" s="29">
        <v>14.541811247500245</v>
      </c>
      <c r="JE352" s="29">
        <v>10.608048846609799</v>
      </c>
      <c r="JF352" s="29">
        <v>15.917601560845251</v>
      </c>
      <c r="JG352" s="29">
        <v>31.088648527</v>
      </c>
      <c r="JH352" s="29">
        <v>14.228809385093774</v>
      </c>
      <c r="JI352" s="29">
        <v>10.379718345754313</v>
      </c>
      <c r="JJ352" s="29">
        <v>14.80881172967565</v>
      </c>
      <c r="JK352" s="29">
        <v>31.94382281</v>
      </c>
      <c r="JL352" s="29">
        <v>12.780781416427812</v>
      </c>
      <c r="JM352" s="29">
        <v>9.3234021027893093</v>
      </c>
      <c r="JN352" s="29">
        <v>9.6187486611692492</v>
      </c>
      <c r="JO352" s="29">
        <v>32.562501238999999</v>
      </c>
      <c r="JP352" s="29">
        <v>11.473496994368002</v>
      </c>
      <c r="JQ352" s="29">
        <v>8.3697563175707437</v>
      </c>
      <c r="JR352" s="29">
        <v>5.4469383074637783</v>
      </c>
      <c r="JS352" s="29">
        <v>32.822025234999998</v>
      </c>
      <c r="JT352" s="29">
        <v>10.714451838365658</v>
      </c>
      <c r="JU352" s="29">
        <v>7.8160434440771098</v>
      </c>
      <c r="JV352" s="29">
        <v>3.0831626669481871</v>
      </c>
      <c r="JW352" s="29">
        <v>32.805328176000003</v>
      </c>
      <c r="JX352" s="29">
        <v>10.65106241947529</v>
      </c>
      <c r="JY352" s="29">
        <v>7.7698017455360961</v>
      </c>
      <c r="JZ352" s="29">
        <v>3.7735133079844019</v>
      </c>
    </row>
    <row r="353" spans="1:286" ht="15" thickBot="1" x14ac:dyDescent="0.4">
      <c r="A353" s="2"/>
      <c r="B353" s="74" t="s">
        <v>492</v>
      </c>
      <c r="C353" s="74" t="s">
        <v>492</v>
      </c>
      <c r="D353" s="74" t="s">
        <v>849</v>
      </c>
      <c r="E353" s="87">
        <v>383306</v>
      </c>
      <c r="F353" s="84">
        <v>392514</v>
      </c>
      <c r="G353" s="22">
        <v>30.934604572052631</v>
      </c>
      <c r="H353" s="22">
        <v>13.058795372955723</v>
      </c>
      <c r="I353" s="22">
        <v>9.5262094134256863</v>
      </c>
      <c r="J353" s="22">
        <v>14.666552826593621</v>
      </c>
      <c r="K353" s="22">
        <v>30.912511215052632</v>
      </c>
      <c r="L353" s="22">
        <v>12.871737321860582</v>
      </c>
      <c r="M353" s="22">
        <v>9.389753169468456</v>
      </c>
      <c r="N353" s="22">
        <v>13.65353930929065</v>
      </c>
      <c r="O353" s="22">
        <v>30.980047072052631</v>
      </c>
      <c r="P353" s="22">
        <v>12.757879968249213</v>
      </c>
      <c r="Q353" s="22">
        <v>9.3066958151885508</v>
      </c>
      <c r="R353" s="22">
        <v>13.152067412003994</v>
      </c>
      <c r="S353" s="22">
        <v>31.072636335052628</v>
      </c>
      <c r="T353" s="22">
        <v>12.622069504737391</v>
      </c>
      <c r="U353" s="22">
        <v>9.2076239728785509</v>
      </c>
      <c r="V353" s="22">
        <v>12.756913812727769</v>
      </c>
      <c r="W353" s="22">
        <v>31.167353076052631</v>
      </c>
      <c r="X353" s="22">
        <v>12.423939702933959</v>
      </c>
      <c r="Y353" s="22">
        <v>9.0630910409261283</v>
      </c>
      <c r="Z353" s="22">
        <v>12.292018585577145</v>
      </c>
      <c r="AA353" s="22">
        <v>31.26742462305263</v>
      </c>
      <c r="AB353" s="22">
        <v>12.200549142009432</v>
      </c>
      <c r="AC353" s="22">
        <v>8.900130736887915</v>
      </c>
      <c r="AD353" s="22">
        <v>11.827333986844536</v>
      </c>
      <c r="AE353" s="22">
        <v>31.372949994052629</v>
      </c>
      <c r="AF353" s="22">
        <v>11.986407091003286</v>
      </c>
      <c r="AG353" s="22">
        <v>8.7439170920727349</v>
      </c>
      <c r="AH353" s="22">
        <v>11.318112454184728</v>
      </c>
      <c r="AI353" s="22">
        <v>31.489177822052632</v>
      </c>
      <c r="AJ353" s="22">
        <v>11.903293126782154</v>
      </c>
      <c r="AK353" s="22">
        <v>8.6832866123280112</v>
      </c>
      <c r="AL353" s="22">
        <v>10.863916241583723</v>
      </c>
      <c r="AM353" s="22">
        <v>31.61292666805263</v>
      </c>
      <c r="AN353" s="22">
        <v>11.792175474817935</v>
      </c>
      <c r="AO353" s="22">
        <v>8.602227832256192</v>
      </c>
      <c r="AP353" s="22">
        <v>10.409567550304477</v>
      </c>
      <c r="AQ353" s="22">
        <v>31.752061005052632</v>
      </c>
      <c r="AR353" s="22">
        <v>11.634095657870391</v>
      </c>
      <c r="AS353" s="22">
        <v>8.4869108066600223</v>
      </c>
      <c r="AT353" s="22">
        <v>9.8427947772020232</v>
      </c>
      <c r="AU353" s="22">
        <v>32.297887339052629</v>
      </c>
      <c r="AV353" s="22">
        <v>11.02055738370376</v>
      </c>
      <c r="AW353" s="22">
        <v>8.0393431776452324</v>
      </c>
      <c r="AX353" s="22">
        <v>7.7870200695661147</v>
      </c>
      <c r="AY353" s="22">
        <v>32.654552886052628</v>
      </c>
      <c r="AZ353" s="22">
        <v>11.184800722613662</v>
      </c>
      <c r="BA353" s="22">
        <v>8.1591564067012765</v>
      </c>
      <c r="BB353" s="22">
        <v>6.9187384816795969</v>
      </c>
      <c r="BC353" s="22">
        <v>32.820604295052632</v>
      </c>
      <c r="BD353" s="22">
        <v>11.750983140865342</v>
      </c>
      <c r="BE353" s="22">
        <v>8.5721785981382581</v>
      </c>
      <c r="BF353" s="22">
        <v>6.8488912109757614</v>
      </c>
      <c r="BG353" s="22">
        <v>32.896363012052632</v>
      </c>
      <c r="BH353" s="22">
        <v>11.972802165038214</v>
      </c>
      <c r="BI353" s="22">
        <v>8.7339924879958666</v>
      </c>
      <c r="BJ353" s="22">
        <v>7.0708646865169982</v>
      </c>
      <c r="BK353" s="25">
        <v>30.933953862052629</v>
      </c>
      <c r="BL353" s="25">
        <v>13.058795372955723</v>
      </c>
      <c r="BM353" s="25">
        <v>9.5262094134256863</v>
      </c>
      <c r="BN353" s="25">
        <v>14.666552826593621</v>
      </c>
      <c r="BO353" s="25">
        <v>30.883428900052628</v>
      </c>
      <c r="BP353" s="25">
        <v>12.972488024057531</v>
      </c>
      <c r="BQ353" s="25">
        <v>9.4632494040189616</v>
      </c>
      <c r="BR353" s="25">
        <v>14.220077321018151</v>
      </c>
      <c r="BS353" s="25">
        <v>30.898660758052628</v>
      </c>
      <c r="BT353" s="25">
        <v>12.89782752014038</v>
      </c>
      <c r="BU353" s="25">
        <v>9.408785605872648</v>
      </c>
      <c r="BV353" s="25">
        <v>13.917572208735283</v>
      </c>
      <c r="BW353" s="25">
        <v>30.934146356052629</v>
      </c>
      <c r="BX353" s="25">
        <v>12.825742295329615</v>
      </c>
      <c r="BY353" s="25">
        <v>9.3562004379801085</v>
      </c>
      <c r="BZ353" s="25">
        <v>13.766205121035002</v>
      </c>
      <c r="CA353" s="25">
        <v>30.964168436052631</v>
      </c>
      <c r="CB353" s="25">
        <v>12.736607948314662</v>
      </c>
      <c r="CC353" s="25">
        <v>9.2911781728061023</v>
      </c>
      <c r="CD353" s="25">
        <v>13.571527777897252</v>
      </c>
      <c r="CE353" s="25">
        <v>31.00503964805263</v>
      </c>
      <c r="CF353" s="25">
        <v>12.609176812884535</v>
      </c>
      <c r="CG353" s="25">
        <v>9.1982189336704607</v>
      </c>
      <c r="CH353" s="25">
        <v>13.31996052847825</v>
      </c>
      <c r="CI353" s="25">
        <v>31.05784367105263</v>
      </c>
      <c r="CJ353" s="25">
        <v>12.528978490738668</v>
      </c>
      <c r="CK353" s="25">
        <v>9.1397153742266024</v>
      </c>
      <c r="CL353" s="25">
        <v>12.967413647750615</v>
      </c>
      <c r="CM353" s="25">
        <v>31.131244303052629</v>
      </c>
      <c r="CN353" s="25">
        <v>12.451700754546762</v>
      </c>
      <c r="CO353" s="25">
        <v>9.0833423415742853</v>
      </c>
      <c r="CP353" s="25">
        <v>12.640877939494713</v>
      </c>
      <c r="CQ353" s="25">
        <v>31.224402216052631</v>
      </c>
      <c r="CR353" s="25">
        <v>12.363637826909379</v>
      </c>
      <c r="CS353" s="25">
        <v>9.0191016619193753</v>
      </c>
      <c r="CT353" s="25">
        <v>12.278442247847339</v>
      </c>
      <c r="CU353" s="25">
        <v>31.335884452052632</v>
      </c>
      <c r="CV353" s="25">
        <v>12.261333412183774</v>
      </c>
      <c r="CW353" s="25">
        <v>8.9444720157107849</v>
      </c>
      <c r="CX353" s="25">
        <v>11.854804328403022</v>
      </c>
      <c r="CY353" s="25">
        <v>31.524468456052631</v>
      </c>
      <c r="CZ353" s="25">
        <v>11.961164946618849</v>
      </c>
      <c r="DA353" s="25">
        <v>8.7255032991781718</v>
      </c>
      <c r="DB353" s="25">
        <v>10.532770165659905</v>
      </c>
      <c r="DC353" s="25">
        <v>31.635552546052629</v>
      </c>
      <c r="DD353" s="25">
        <v>11.915545716734583</v>
      </c>
      <c r="DE353" s="25">
        <v>8.6922247061115634</v>
      </c>
      <c r="DF353" s="25">
        <v>9.8055694901260253</v>
      </c>
      <c r="DG353" s="25">
        <v>31.681497413052629</v>
      </c>
      <c r="DH353" s="25">
        <v>12.250319091895497</v>
      </c>
      <c r="DI353" s="25">
        <v>8.9364372224074184</v>
      </c>
      <c r="DJ353" s="25">
        <v>9.5018188791679208</v>
      </c>
      <c r="DK353" s="25">
        <v>31.694505401052631</v>
      </c>
      <c r="DL353" s="25">
        <v>12.34393597359561</v>
      </c>
      <c r="DM353" s="25">
        <v>9.0047294342261335</v>
      </c>
      <c r="DN353" s="25">
        <v>9.3207286503651332</v>
      </c>
      <c r="DO353" s="27">
        <v>30.934604572052631</v>
      </c>
      <c r="DP353" s="27">
        <v>13.058795372955723</v>
      </c>
      <c r="DQ353" s="27">
        <v>9.5262094134256863</v>
      </c>
      <c r="DR353" s="27">
        <v>14.666552826593621</v>
      </c>
      <c r="DS353" s="27">
        <v>30.912511217052632</v>
      </c>
      <c r="DT353" s="27">
        <v>12.873135954177021</v>
      </c>
      <c r="DU353" s="27">
        <v>9.3907734522708317</v>
      </c>
      <c r="DV353" s="27">
        <v>13.653539299289397</v>
      </c>
      <c r="DW353" s="27">
        <v>30.980047070052631</v>
      </c>
      <c r="DX353" s="27">
        <v>12.758165820957405</v>
      </c>
      <c r="DY353" s="27">
        <v>9.3069043407593917</v>
      </c>
      <c r="DZ353" s="27">
        <v>13.152067432068499</v>
      </c>
      <c r="EA353" s="27">
        <v>31.072636335052628</v>
      </c>
      <c r="EB353" s="27">
        <v>12.62153128059945</v>
      </c>
      <c r="EC353" s="27">
        <v>9.2072313458633523</v>
      </c>
      <c r="ED353" s="27">
        <v>12.756913812727769</v>
      </c>
      <c r="EE353" s="27">
        <v>31.167353092052629</v>
      </c>
      <c r="EF353" s="27">
        <v>12.430950333310994</v>
      </c>
      <c r="EG353" s="27">
        <v>9.0682051981806371</v>
      </c>
      <c r="EH353" s="27">
        <v>12.292018485551427</v>
      </c>
      <c r="EI353" s="27">
        <v>31.267424606052629</v>
      </c>
      <c r="EJ353" s="27">
        <v>12.207980887580652</v>
      </c>
      <c r="EK353" s="27">
        <v>8.9055520918136057</v>
      </c>
      <c r="EL353" s="27">
        <v>11.827334096850599</v>
      </c>
      <c r="EM353" s="27">
        <v>31.372949994052629</v>
      </c>
      <c r="EN353" s="27">
        <v>12.017477393855627</v>
      </c>
      <c r="EO353" s="27">
        <v>8.7665824454270673</v>
      </c>
      <c r="EP353" s="27">
        <v>11.318112454184728</v>
      </c>
      <c r="EQ353" s="27">
        <v>31.489177822052632</v>
      </c>
      <c r="ER353" s="27">
        <v>11.901016279539942</v>
      </c>
      <c r="ES353" s="27">
        <v>8.681625683964235</v>
      </c>
      <c r="ET353" s="27">
        <v>10.863916241583723</v>
      </c>
      <c r="EU353" s="27">
        <v>31.61292666805263</v>
      </c>
      <c r="EV353" s="27">
        <v>11.795246984209703</v>
      </c>
      <c r="EW353" s="27">
        <v>8.6044684555943824</v>
      </c>
      <c r="EX353" s="27">
        <v>10.409567550304477</v>
      </c>
      <c r="EY353" s="27">
        <v>31.741435280052631</v>
      </c>
      <c r="EZ353" s="27">
        <v>11.64865320648709</v>
      </c>
      <c r="FA353" s="27">
        <v>8.4975303356983574</v>
      </c>
      <c r="FB353" s="27">
        <v>9.8966933888847031</v>
      </c>
      <c r="FC353" s="27">
        <v>32.242834512052632</v>
      </c>
      <c r="FD353" s="27">
        <v>11.038044811937823</v>
      </c>
      <c r="FE353" s="27">
        <v>8.0521000130731704</v>
      </c>
      <c r="FF353" s="27">
        <v>8.0157884831304109</v>
      </c>
      <c r="FG353" s="27">
        <v>32.573474911052628</v>
      </c>
      <c r="FH353" s="27">
        <v>11.234170143475302</v>
      </c>
      <c r="FI353" s="27">
        <v>8.1951707118738284</v>
      </c>
      <c r="FJ353" s="27">
        <v>7.1971767223308056</v>
      </c>
      <c r="FK353" s="27">
        <v>32.73469515205263</v>
      </c>
      <c r="FL353" s="27">
        <v>11.802434029449849</v>
      </c>
      <c r="FM353" s="27">
        <v>8.6097113050353951</v>
      </c>
      <c r="FN353" s="27">
        <v>7.1200117589822405</v>
      </c>
      <c r="FO353" s="27">
        <v>32.812058660052628</v>
      </c>
      <c r="FP353" s="27">
        <v>12.021169347045898</v>
      </c>
      <c r="FQ353" s="27">
        <v>8.7692756738781323</v>
      </c>
      <c r="FR353" s="27">
        <v>7.3085489712753677</v>
      </c>
      <c r="FS353" s="28">
        <v>30.936343777052631</v>
      </c>
      <c r="FT353" s="28">
        <v>13.058795372955723</v>
      </c>
      <c r="FU353" s="28">
        <v>9.5262094134256863</v>
      </c>
      <c r="FV353" s="28">
        <v>14.666552826593621</v>
      </c>
      <c r="FW353" s="28">
        <v>30.908605427052631</v>
      </c>
      <c r="FX353" s="28">
        <v>12.869005768873205</v>
      </c>
      <c r="FY353" s="28">
        <v>9.3877605395942236</v>
      </c>
      <c r="FZ353" s="28">
        <v>13.650162485090124</v>
      </c>
      <c r="GA353" s="28">
        <v>30.978694627052629</v>
      </c>
      <c r="GB353" s="28">
        <v>12.743283764718591</v>
      </c>
      <c r="GC353" s="28">
        <v>9.2960480879286802</v>
      </c>
      <c r="GD353" s="28">
        <v>13.155422926008892</v>
      </c>
      <c r="GE353" s="28">
        <v>31.083929425052631</v>
      </c>
      <c r="GF353" s="28">
        <v>12.523204839492262</v>
      </c>
      <c r="GG353" s="28">
        <v>9.1355035760260375</v>
      </c>
      <c r="GH353" s="28">
        <v>12.762492542554435</v>
      </c>
      <c r="GI353" s="28">
        <v>31.202925709052629</v>
      </c>
      <c r="GJ353" s="28">
        <v>12.255844077207396</v>
      </c>
      <c r="GK353" s="28">
        <v>8.9404676222708126</v>
      </c>
      <c r="GL353" s="28">
        <v>12.308125798865454</v>
      </c>
      <c r="GM353" s="28">
        <v>31.338093071052629</v>
      </c>
      <c r="GN353" s="28">
        <v>11.995096181857409</v>
      </c>
      <c r="GO353" s="28">
        <v>8.7502556628769064</v>
      </c>
      <c r="GP353" s="28">
        <v>11.841726212388791</v>
      </c>
      <c r="GQ353" s="28">
        <v>31.48975900805263</v>
      </c>
      <c r="GR353" s="28">
        <v>11.807800536384427</v>
      </c>
      <c r="GS353" s="28">
        <v>8.6136260971289502</v>
      </c>
      <c r="GT353" s="28">
        <v>11.318415627131898</v>
      </c>
      <c r="GU353" s="28">
        <v>31.656112199052629</v>
      </c>
      <c r="GV353" s="28">
        <v>11.65653160906372</v>
      </c>
      <c r="GW353" s="28">
        <v>8.5032775206909097</v>
      </c>
      <c r="GX353" s="28">
        <v>10.850509747357133</v>
      </c>
      <c r="GY353" s="28">
        <v>31.837115798052629</v>
      </c>
      <c r="GZ353" s="28">
        <v>11.493174089622691</v>
      </c>
      <c r="HA353" s="28">
        <v>8.3841104846045802</v>
      </c>
      <c r="HB353" s="28">
        <v>10.43395022010025</v>
      </c>
      <c r="HC353" s="28">
        <v>32.051011034052628</v>
      </c>
      <c r="HD353" s="28">
        <v>11.310588536964097</v>
      </c>
      <c r="HE353" s="28">
        <v>8.2509168659884295</v>
      </c>
      <c r="HF353" s="28">
        <v>9.9596370361482371</v>
      </c>
      <c r="HG353" s="28">
        <v>32.717571602052629</v>
      </c>
      <c r="HH353" s="28">
        <v>10.490286137988022</v>
      </c>
      <c r="HI353" s="28">
        <v>7.6525176865997366</v>
      </c>
      <c r="HJ353" s="28">
        <v>7.6642057560311301</v>
      </c>
      <c r="HK353" s="28">
        <v>33.183929799052628</v>
      </c>
      <c r="HL353" s="28">
        <v>9.8367074564725758</v>
      </c>
      <c r="HM353" s="28">
        <v>7.1757411378867628</v>
      </c>
      <c r="HN353" s="28">
        <v>4.3797228941872426</v>
      </c>
      <c r="HO353" s="28">
        <v>33.375011892052626</v>
      </c>
      <c r="HP353" s="28">
        <v>9.8367300700869134</v>
      </c>
      <c r="HQ353" s="28">
        <v>7.1757576342035829</v>
      </c>
      <c r="HR353" s="28">
        <v>2.2704955642506555</v>
      </c>
      <c r="HS353" s="28">
        <v>33.445868234052632</v>
      </c>
      <c r="HT353" s="28">
        <v>9.5987637759214604</v>
      </c>
      <c r="HU353" s="28">
        <v>7.0021645356968349</v>
      </c>
      <c r="HV353" s="28">
        <v>0.58827176133071291</v>
      </c>
      <c r="HW353" s="29">
        <v>30.936343777052631</v>
      </c>
      <c r="HX353" s="29">
        <v>13.058795372955723</v>
      </c>
      <c r="HY353" s="29">
        <v>9.5262094134256863</v>
      </c>
      <c r="HZ353" s="29">
        <v>14.666552826593621</v>
      </c>
      <c r="IA353" s="29">
        <v>30.89241598905263</v>
      </c>
      <c r="IB353" s="29">
        <v>12.880967641959552</v>
      </c>
      <c r="IC353" s="29">
        <v>9.3964865594714748</v>
      </c>
      <c r="ID353" s="29">
        <v>13.695319792117511</v>
      </c>
      <c r="IE353" s="29">
        <v>30.981982947052629</v>
      </c>
      <c r="IF353" s="29">
        <v>12.696459268437771</v>
      </c>
      <c r="IG353" s="29">
        <v>9.261890269806111</v>
      </c>
      <c r="IH353" s="29">
        <v>13.024322817261504</v>
      </c>
      <c r="II353" s="29">
        <v>31.082344417052632</v>
      </c>
      <c r="IJ353" s="29">
        <v>12.426716223852287</v>
      </c>
      <c r="IK353" s="29">
        <v>9.0651164742799217</v>
      </c>
      <c r="IL353" s="29">
        <v>12.627397366383869</v>
      </c>
      <c r="IM353" s="29">
        <v>31.19012059905263</v>
      </c>
      <c r="IN353" s="29">
        <v>12.090518536636301</v>
      </c>
      <c r="IO353" s="29">
        <v>8.8198649421698843</v>
      </c>
      <c r="IP353" s="29">
        <v>12.208907749443528</v>
      </c>
      <c r="IQ353" s="29">
        <v>31.301132286052631</v>
      </c>
      <c r="IR353" s="29">
        <v>11.995091851516612</v>
      </c>
      <c r="IS353" s="29">
        <v>8.7502525039535843</v>
      </c>
      <c r="IT353" s="29">
        <v>11.811543979023547</v>
      </c>
      <c r="IU353" s="29">
        <v>31.42527213705263</v>
      </c>
      <c r="IV353" s="29">
        <v>11.892587558156011</v>
      </c>
      <c r="IW353" s="29">
        <v>8.6754770490635753</v>
      </c>
      <c r="IX353" s="29">
        <v>11.351929756858006</v>
      </c>
      <c r="IY353" s="29">
        <v>31.56327133905263</v>
      </c>
      <c r="IZ353" s="29">
        <v>11.79698659540523</v>
      </c>
      <c r="JA353" s="29">
        <v>8.6057374777417746</v>
      </c>
      <c r="JB353" s="29">
        <v>10.970901998114876</v>
      </c>
      <c r="JC353" s="29">
        <v>31.714999601052632</v>
      </c>
      <c r="JD353" s="29">
        <v>11.706581687952143</v>
      </c>
      <c r="JE353" s="29">
        <v>8.5397883564175334</v>
      </c>
      <c r="JF353" s="29">
        <v>10.618992550817055</v>
      </c>
      <c r="JG353" s="29">
        <v>31.915812149052631</v>
      </c>
      <c r="JH353" s="29">
        <v>11.51586386698142</v>
      </c>
      <c r="JI353" s="29">
        <v>8.4006623612892319</v>
      </c>
      <c r="JJ353" s="29">
        <v>9.7067757818663694</v>
      </c>
      <c r="JK353" s="29">
        <v>32.550151623052628</v>
      </c>
      <c r="JL353" s="29">
        <v>11.417061359599991</v>
      </c>
      <c r="JM353" s="29">
        <v>8.328587307732894</v>
      </c>
      <c r="JN353" s="29">
        <v>5.4689461060045481</v>
      </c>
      <c r="JO353" s="29">
        <v>32.85285059905263</v>
      </c>
      <c r="JP353" s="29">
        <v>10.574441922669607</v>
      </c>
      <c r="JQ353" s="29">
        <v>7.7139081598656096</v>
      </c>
      <c r="JR353" s="29">
        <v>2.5300293830386664</v>
      </c>
      <c r="JS353" s="29">
        <v>32.87600612605263</v>
      </c>
      <c r="JT353" s="29">
        <v>10.520890279467801</v>
      </c>
      <c r="JU353" s="29">
        <v>7.6748429817229189</v>
      </c>
      <c r="JV353" s="29">
        <v>1.0484715463751151</v>
      </c>
      <c r="JW353" s="29">
        <v>32.732719842052632</v>
      </c>
      <c r="JX353" s="29">
        <v>10.487790439012327</v>
      </c>
      <c r="JY353" s="29">
        <v>7.6506971089433495</v>
      </c>
      <c r="JZ353" s="29">
        <v>1.7898683144620335</v>
      </c>
    </row>
    <row r="354" spans="1:286" ht="15" thickBot="1" x14ac:dyDescent="0.4">
      <c r="A354" s="2"/>
      <c r="B354" s="74" t="s">
        <v>809</v>
      </c>
      <c r="C354" s="74" t="s">
        <v>506</v>
      </c>
      <c r="D354" s="74" t="s">
        <v>858</v>
      </c>
      <c r="E354" s="87">
        <v>343077</v>
      </c>
      <c r="F354" s="84">
        <v>463204</v>
      </c>
      <c r="G354" s="22">
        <v>15.661249320210526</v>
      </c>
      <c r="H354" s="22">
        <v>10.237335460710014</v>
      </c>
      <c r="I354" s="22">
        <v>7.4679936892325305</v>
      </c>
      <c r="J354" s="22">
        <v>5.6926390187457496</v>
      </c>
      <c r="K354" s="22">
        <v>15.676765512210526</v>
      </c>
      <c r="L354" s="22">
        <v>10.141976685598172</v>
      </c>
      <c r="M354" s="22">
        <v>7.3984307904214779</v>
      </c>
      <c r="N354" s="22">
        <v>5.504870529981412</v>
      </c>
      <c r="O354" s="22">
        <v>15.779564408210526</v>
      </c>
      <c r="P354" s="22">
        <v>9.9810741814779806</v>
      </c>
      <c r="Q354" s="22">
        <v>7.2810546538317364</v>
      </c>
      <c r="R354" s="22">
        <v>5.2551768634287548</v>
      </c>
      <c r="S354" s="22">
        <v>15.939795086210525</v>
      </c>
      <c r="T354" s="22">
        <v>9.7458882932138238</v>
      </c>
      <c r="U354" s="22">
        <v>7.1094898227197687</v>
      </c>
      <c r="V354" s="22">
        <v>4.8053027495096927</v>
      </c>
      <c r="W354" s="22">
        <v>16.151416723210524</v>
      </c>
      <c r="X354" s="22">
        <v>9.4056939010013085</v>
      </c>
      <c r="Y354" s="22">
        <v>6.8613227499589078</v>
      </c>
      <c r="Z354" s="22">
        <v>4.2013081831318004</v>
      </c>
      <c r="AA354" s="22">
        <v>16.394241681210527</v>
      </c>
      <c r="AB354" s="22">
        <v>9.1583970319484376</v>
      </c>
      <c r="AC354" s="22">
        <v>6.6809231269767659</v>
      </c>
      <c r="AD354" s="22">
        <v>3.7105602281728203</v>
      </c>
      <c r="AE354" s="22">
        <v>16.664462936210526</v>
      </c>
      <c r="AF354" s="22">
        <v>8.9114686137866226</v>
      </c>
      <c r="AG354" s="22">
        <v>6.5007922837898882</v>
      </c>
      <c r="AH354" s="22">
        <v>3.1325626459945966</v>
      </c>
      <c r="AI354" s="22">
        <v>16.974236283210526</v>
      </c>
      <c r="AJ354" s="22">
        <v>8.7119893013738228</v>
      </c>
      <c r="AK354" s="22">
        <v>6.3552749026365003</v>
      </c>
      <c r="AL354" s="22">
        <v>2.5154536788664039</v>
      </c>
      <c r="AM354" s="22">
        <v>17.344638230210528</v>
      </c>
      <c r="AN354" s="22">
        <v>8.4771497569472576</v>
      </c>
      <c r="AO354" s="22">
        <v>6.1839627245320825</v>
      </c>
      <c r="AP354" s="22">
        <v>1.803365231823836</v>
      </c>
      <c r="AQ354" s="22">
        <v>17.771802680210527</v>
      </c>
      <c r="AR354" s="22">
        <v>8.2415733107385911</v>
      </c>
      <c r="AS354" s="22">
        <v>6.0121129868371401</v>
      </c>
      <c r="AT354" s="22">
        <v>1.0883621950252902</v>
      </c>
      <c r="AU354" s="22">
        <v>19.055590697210526</v>
      </c>
      <c r="AV354" s="22">
        <v>7.2569583100850341</v>
      </c>
      <c r="AW354" s="22">
        <v>5.2938500521677634</v>
      </c>
      <c r="AX354" s="22">
        <v>-1.8405798433239831</v>
      </c>
      <c r="AY354" s="22">
        <v>20.452642272210525</v>
      </c>
      <c r="AZ354" s="22">
        <v>6.4228739209686792</v>
      </c>
      <c r="BA354" s="22">
        <v>4.6853971028515655</v>
      </c>
      <c r="BB354" s="22">
        <v>-3.9873415421382497</v>
      </c>
      <c r="BC354" s="22">
        <v>21.469133034210525</v>
      </c>
      <c r="BD354" s="22">
        <v>6.0945989150815141</v>
      </c>
      <c r="BE354" s="22">
        <v>4.4459250564673312</v>
      </c>
      <c r="BF354" s="22">
        <v>-5.0528514344707958</v>
      </c>
      <c r="BG354" s="22">
        <v>22.328195693210525</v>
      </c>
      <c r="BH354" s="22">
        <v>5.9635446176450495</v>
      </c>
      <c r="BI354" s="22">
        <v>4.350322771091558</v>
      </c>
      <c r="BJ354" s="22">
        <v>-4.54364366712867</v>
      </c>
      <c r="BK354" s="25">
        <v>15.660533934210527</v>
      </c>
      <c r="BL354" s="25">
        <v>10.237335460710014</v>
      </c>
      <c r="BM354" s="25">
        <v>7.4679936892325305</v>
      </c>
      <c r="BN354" s="25">
        <v>5.6926390187457496</v>
      </c>
      <c r="BO354" s="25">
        <v>15.719338896210527</v>
      </c>
      <c r="BP354" s="25">
        <v>10.162648061226392</v>
      </c>
      <c r="BQ354" s="25">
        <v>7.4135102711449301</v>
      </c>
      <c r="BR354" s="25">
        <v>5.5056997495561966</v>
      </c>
      <c r="BS354" s="25">
        <v>15.851706714210525</v>
      </c>
      <c r="BT354" s="25">
        <v>10.052543832064588</v>
      </c>
      <c r="BU354" s="25">
        <v>7.3331907688980893</v>
      </c>
      <c r="BV354" s="25">
        <v>5.2933817414608235</v>
      </c>
      <c r="BW354" s="25">
        <v>16.006559195210524</v>
      </c>
      <c r="BX354" s="25">
        <v>9.9308857510489634</v>
      </c>
      <c r="BY354" s="25">
        <v>7.2444428925824473</v>
      </c>
      <c r="BZ354" s="25">
        <v>4.9854153601575746</v>
      </c>
      <c r="CA354" s="25">
        <v>16.190897854210526</v>
      </c>
      <c r="CB354" s="25">
        <v>9.6517880172051136</v>
      </c>
      <c r="CC354" s="25">
        <v>7.040844981482989</v>
      </c>
      <c r="CD354" s="25">
        <v>4.5581544606385869</v>
      </c>
      <c r="CE354" s="25">
        <v>16.410177133210524</v>
      </c>
      <c r="CF354" s="25">
        <v>9.5663278298322894</v>
      </c>
      <c r="CG354" s="25">
        <v>6.9785029646144103</v>
      </c>
      <c r="CH354" s="25">
        <v>4.1874414380146447</v>
      </c>
      <c r="CI354" s="25">
        <v>16.663910412210527</v>
      </c>
      <c r="CJ354" s="25">
        <v>9.4149782653696175</v>
      </c>
      <c r="CK354" s="25">
        <v>6.868095564503979</v>
      </c>
      <c r="CL354" s="25">
        <v>3.6701149312819012</v>
      </c>
      <c r="CM354" s="25">
        <v>16.947968038210526</v>
      </c>
      <c r="CN354" s="25">
        <v>9.2386899179992596</v>
      </c>
      <c r="CO354" s="25">
        <v>6.7394956694727224</v>
      </c>
      <c r="CP354" s="25">
        <v>3.0971092989215379</v>
      </c>
      <c r="CQ354" s="25">
        <v>17.260820539210528</v>
      </c>
      <c r="CR354" s="25">
        <v>9.0575825533378325</v>
      </c>
      <c r="CS354" s="25">
        <v>6.607380368420424</v>
      </c>
      <c r="CT354" s="25">
        <v>2.4091339333763742</v>
      </c>
      <c r="CU354" s="25">
        <v>17.623685515210525</v>
      </c>
      <c r="CV354" s="25">
        <v>8.8870858689503187</v>
      </c>
      <c r="CW354" s="25">
        <v>6.4830054109006943</v>
      </c>
      <c r="CX354" s="25">
        <v>1.805011113535258</v>
      </c>
      <c r="CY354" s="25">
        <v>18.642669287210524</v>
      </c>
      <c r="CZ354" s="25">
        <v>8.3165333798603065</v>
      </c>
      <c r="DA354" s="25">
        <v>6.066795313629485</v>
      </c>
      <c r="DB354" s="25">
        <v>-0.11639474512458392</v>
      </c>
      <c r="DC354" s="25">
        <v>19.530810303210526</v>
      </c>
      <c r="DD354" s="25">
        <v>7.8478802640397189</v>
      </c>
      <c r="DE354" s="25">
        <v>5.7249193904637732</v>
      </c>
      <c r="DF354" s="25">
        <v>-1.7552745666374854</v>
      </c>
      <c r="DG354" s="25">
        <v>20.122976100210526</v>
      </c>
      <c r="DH354" s="25">
        <v>7.3938205178597629</v>
      </c>
      <c r="DI354" s="25">
        <v>5.393689127274639</v>
      </c>
      <c r="DJ354" s="25">
        <v>-3.1931222197222233</v>
      </c>
      <c r="DK354" s="25">
        <v>20.589207318210526</v>
      </c>
      <c r="DL354" s="25">
        <v>7.2865568562296215</v>
      </c>
      <c r="DM354" s="25">
        <v>5.3154417794943303</v>
      </c>
      <c r="DN354" s="25">
        <v>-3.1107987137581539</v>
      </c>
      <c r="DO354" s="27">
        <v>15.661249320210526</v>
      </c>
      <c r="DP354" s="27">
        <v>10.237335460710014</v>
      </c>
      <c r="DQ354" s="27">
        <v>7.4679936892325305</v>
      </c>
      <c r="DR354" s="27">
        <v>5.6926390187457496</v>
      </c>
      <c r="DS354" s="27">
        <v>15.675354583210526</v>
      </c>
      <c r="DT354" s="27">
        <v>10.14140116185381</v>
      </c>
      <c r="DU354" s="27">
        <v>7.3980109538626975</v>
      </c>
      <c r="DV354" s="27">
        <v>5.5052521097946734</v>
      </c>
      <c r="DW354" s="27">
        <v>15.790057304210526</v>
      </c>
      <c r="DX354" s="27">
        <v>9.9814296039385422</v>
      </c>
      <c r="DY354" s="27">
        <v>7.2813139295683449</v>
      </c>
      <c r="DZ354" s="27">
        <v>5.2537953980918743</v>
      </c>
      <c r="EA354" s="27">
        <v>15.949934956210527</v>
      </c>
      <c r="EB354" s="27">
        <v>9.7460392511049658</v>
      </c>
      <c r="EC354" s="27">
        <v>7.1095999443996449</v>
      </c>
      <c r="ED354" s="27">
        <v>4.8041259905300819</v>
      </c>
      <c r="EE354" s="27">
        <v>16.160568240210527</v>
      </c>
      <c r="EF354" s="27">
        <v>9.4097662657606254</v>
      </c>
      <c r="EG354" s="27">
        <v>6.8642934833533111</v>
      </c>
      <c r="EH354" s="27">
        <v>4.2004311568972703</v>
      </c>
      <c r="EI354" s="27">
        <v>16.403438679210524</v>
      </c>
      <c r="EJ354" s="27">
        <v>9.160809446422137</v>
      </c>
      <c r="EK354" s="27">
        <v>6.6826829497484761</v>
      </c>
      <c r="EL354" s="27">
        <v>3.7089039443529863</v>
      </c>
      <c r="EM354" s="27">
        <v>16.675268643210526</v>
      </c>
      <c r="EN354" s="27">
        <v>8.9209276425648021</v>
      </c>
      <c r="EO354" s="27">
        <v>6.507692513590194</v>
      </c>
      <c r="EP354" s="27">
        <v>3.1289307299637272</v>
      </c>
      <c r="EQ354" s="27">
        <v>16.982821711210526</v>
      </c>
      <c r="ER354" s="27">
        <v>8.7262514273953702</v>
      </c>
      <c r="ES354" s="27">
        <v>6.3656789250046977</v>
      </c>
      <c r="ET354" s="27">
        <v>2.5118505887903417</v>
      </c>
      <c r="EU354" s="27">
        <v>17.318035109210527</v>
      </c>
      <c r="EV354" s="27">
        <v>8.4908684436364972</v>
      </c>
      <c r="EW354" s="27">
        <v>6.1939703154733969</v>
      </c>
      <c r="EX354" s="27">
        <v>1.8051269624718067</v>
      </c>
      <c r="EY354" s="27">
        <v>17.699381291210525</v>
      </c>
      <c r="EZ354" s="27">
        <v>8.2573203594755071</v>
      </c>
      <c r="FA354" s="27">
        <v>6.023600239652354</v>
      </c>
      <c r="FB354" s="27">
        <v>1.1508000370351077</v>
      </c>
      <c r="FC354" s="27">
        <v>18.867598283210526</v>
      </c>
      <c r="FD354" s="27">
        <v>7.3087951725588578</v>
      </c>
      <c r="FE354" s="27">
        <v>5.3316643216434354</v>
      </c>
      <c r="FF354" s="27">
        <v>-1.5178685618634589</v>
      </c>
      <c r="FG354" s="27">
        <v>19.870753589210526</v>
      </c>
      <c r="FH354" s="27">
        <v>6.5170617878285881</v>
      </c>
      <c r="FI354" s="27">
        <v>4.7541058403948098</v>
      </c>
      <c r="FJ354" s="27">
        <v>-3.3278070667772717</v>
      </c>
      <c r="FK354" s="27">
        <v>20.600570024210526</v>
      </c>
      <c r="FL354" s="27">
        <v>6.254133202877215</v>
      </c>
      <c r="FM354" s="27">
        <v>4.5623030982973551</v>
      </c>
      <c r="FN354" s="27">
        <v>-4.2248260752537767</v>
      </c>
      <c r="FO354" s="27">
        <v>21.139926820210526</v>
      </c>
      <c r="FP354" s="27">
        <v>6.1498976413823367</v>
      </c>
      <c r="FQ354" s="27">
        <v>4.4862647074069804</v>
      </c>
      <c r="FR354" s="27">
        <v>-3.6184256779341482</v>
      </c>
      <c r="FS354" s="28">
        <v>15.663166108210525</v>
      </c>
      <c r="FT354" s="28">
        <v>10.237335460710014</v>
      </c>
      <c r="FU354" s="28">
        <v>7.4679936892325305</v>
      </c>
      <c r="FV354" s="28">
        <v>5.6926390187457496</v>
      </c>
      <c r="FW354" s="28">
        <v>15.681583495210525</v>
      </c>
      <c r="FX354" s="28">
        <v>10.157564517597894</v>
      </c>
      <c r="FY354" s="28">
        <v>7.4098018968436037</v>
      </c>
      <c r="FZ354" s="28">
        <v>5.4799566805228821</v>
      </c>
      <c r="GA354" s="28">
        <v>15.822597662210526</v>
      </c>
      <c r="GB354" s="28">
        <v>9.946398662361851</v>
      </c>
      <c r="GC354" s="28">
        <v>7.255759345406612</v>
      </c>
      <c r="GD354" s="28">
        <v>5.2270516376427931</v>
      </c>
      <c r="GE354" s="28">
        <v>16.033070735210526</v>
      </c>
      <c r="GF354" s="28">
        <v>9.654307079113158</v>
      </c>
      <c r="GG354" s="28">
        <v>7.0426826020732554</v>
      </c>
      <c r="GH354" s="28">
        <v>4.7709013932705417</v>
      </c>
      <c r="GI354" s="28">
        <v>16.325922823210526</v>
      </c>
      <c r="GJ354" s="28">
        <v>9.3029256434407728</v>
      </c>
      <c r="GK354" s="28">
        <v>6.7863547368600905</v>
      </c>
      <c r="GL354" s="28">
        <v>4.1813780042174997</v>
      </c>
      <c r="GM354" s="28">
        <v>16.703791734210526</v>
      </c>
      <c r="GN354" s="28">
        <v>8.9451529454258871</v>
      </c>
      <c r="GO354" s="28">
        <v>6.5253645347504525</v>
      </c>
      <c r="GP354" s="28">
        <v>3.6862624990412272</v>
      </c>
      <c r="GQ354" s="28">
        <v>17.158902583210526</v>
      </c>
      <c r="GR354" s="28">
        <v>8.6158613102247035</v>
      </c>
      <c r="GS354" s="28">
        <v>6.2851508714356683</v>
      </c>
      <c r="GT354" s="28">
        <v>3.0593888417197945</v>
      </c>
      <c r="GU354" s="28">
        <v>17.668775998210528</v>
      </c>
      <c r="GV354" s="28">
        <v>8.3718603447041602</v>
      </c>
      <c r="GW354" s="28">
        <v>6.1071555641931248</v>
      </c>
      <c r="GX354" s="28">
        <v>2.3959256818317058</v>
      </c>
      <c r="GY354" s="28">
        <v>18.020334255210525</v>
      </c>
      <c r="GZ354" s="28">
        <v>8.1101672029719101</v>
      </c>
      <c r="HA354" s="28">
        <v>5.9162540607235554</v>
      </c>
      <c r="HB354" s="28">
        <v>1.7062582892016351</v>
      </c>
      <c r="HC354" s="28">
        <v>18.440149565210525</v>
      </c>
      <c r="HD354" s="28">
        <v>7.826166376824963</v>
      </c>
      <c r="HE354" s="28">
        <v>5.7090794120523158</v>
      </c>
      <c r="HF354" s="28">
        <v>1.1279714310566433</v>
      </c>
      <c r="HG354" s="28">
        <v>20.599765182210525</v>
      </c>
      <c r="HH354" s="28">
        <v>6.344032639602978</v>
      </c>
      <c r="HI354" s="28">
        <v>4.627883485763431</v>
      </c>
      <c r="HJ354" s="28">
        <v>-2.8497452600170163</v>
      </c>
      <c r="HK354" s="28">
        <v>22.921691144210527</v>
      </c>
      <c r="HL354" s="28">
        <v>4.2268979374627582</v>
      </c>
      <c r="HM354" s="28">
        <v>3.0834631963708823</v>
      </c>
      <c r="HN354" s="28">
        <v>-10.794740216753432</v>
      </c>
      <c r="HO354" s="28">
        <v>15.526987417605312</v>
      </c>
      <c r="HP354" s="28">
        <v>2.5186297180867077</v>
      </c>
      <c r="HQ354" s="28">
        <v>1.8373053137090938</v>
      </c>
      <c r="HR354" s="28">
        <v>-17.460465653979469</v>
      </c>
      <c r="HS354" s="28">
        <v>10.06685327209016</v>
      </c>
      <c r="HT354" s="28">
        <v>1.632942381981725</v>
      </c>
      <c r="HU354" s="28">
        <v>1.1912087330069854</v>
      </c>
      <c r="HV354" s="28">
        <v>-20.138683692587115</v>
      </c>
      <c r="HW354" s="29">
        <v>15.663166108210525</v>
      </c>
      <c r="HX354" s="29">
        <v>10.237335460710019</v>
      </c>
      <c r="HY354" s="29">
        <v>7.4679936892325349</v>
      </c>
      <c r="HZ354" s="29">
        <v>5.6926390187457496</v>
      </c>
      <c r="IA354" s="29">
        <v>15.658657185210526</v>
      </c>
      <c r="IB354" s="29">
        <v>10.152188755069313</v>
      </c>
      <c r="IC354" s="29">
        <v>7.4058803529230852</v>
      </c>
      <c r="ID354" s="29">
        <v>5.5665772407580167</v>
      </c>
      <c r="IE354" s="29">
        <v>15.861968549210525</v>
      </c>
      <c r="IF354" s="29">
        <v>9.7985869083006669</v>
      </c>
      <c r="IG354" s="29">
        <v>7.1479327287288825</v>
      </c>
      <c r="IH354" s="29">
        <v>5.1976310464232469</v>
      </c>
      <c r="II354" s="29">
        <v>16.089472038210527</v>
      </c>
      <c r="IJ354" s="29">
        <v>9.2966204183844177</v>
      </c>
      <c r="IK354" s="29">
        <v>6.7817551629660073</v>
      </c>
      <c r="IL354" s="29">
        <v>4.747762165881305</v>
      </c>
      <c r="IM354" s="29">
        <v>16.389300685210525</v>
      </c>
      <c r="IN354" s="29">
        <v>8.8754193023476269</v>
      </c>
      <c r="IO354" s="29">
        <v>6.4744948129918649</v>
      </c>
      <c r="IP354" s="29">
        <v>4.1711064445033692</v>
      </c>
      <c r="IQ354" s="29">
        <v>16.779145691210527</v>
      </c>
      <c r="IR354" s="29">
        <v>8.5509833436279017</v>
      </c>
      <c r="IS354" s="29">
        <v>6.2378232980671235</v>
      </c>
      <c r="IT354" s="29">
        <v>3.726508500828615</v>
      </c>
      <c r="IU354" s="29">
        <v>17.304019864210524</v>
      </c>
      <c r="IV354" s="29">
        <v>8.0844802152508368</v>
      </c>
      <c r="IW354" s="29">
        <v>5.8975157608082505</v>
      </c>
      <c r="IX354" s="29">
        <v>3.1646642530794082</v>
      </c>
      <c r="IY354" s="29">
        <v>17.711226046210527</v>
      </c>
      <c r="IZ354" s="29">
        <v>7.847659837091955</v>
      </c>
      <c r="JA354" s="29">
        <v>5.7247585920742754</v>
      </c>
      <c r="JB354" s="29">
        <v>2.5802925550542781</v>
      </c>
      <c r="JC354" s="29">
        <v>18.122690758210524</v>
      </c>
      <c r="JD354" s="29">
        <v>7.5902740993372317</v>
      </c>
      <c r="JE354" s="29">
        <v>5.5369992798364578</v>
      </c>
      <c r="JF354" s="29">
        <v>1.7994731865868445</v>
      </c>
      <c r="JG354" s="29">
        <v>18.637388969210527</v>
      </c>
      <c r="JH354" s="29">
        <v>7.1403271724767592</v>
      </c>
      <c r="JI354" s="29">
        <v>5.208769261080139</v>
      </c>
      <c r="JJ354" s="29">
        <v>5.8992542861965092E-2</v>
      </c>
      <c r="JK354" s="29">
        <v>20.927127315210527</v>
      </c>
      <c r="JL354" s="29">
        <v>4.9176764645369042</v>
      </c>
      <c r="JM354" s="29">
        <v>3.5873765145038878</v>
      </c>
      <c r="JN354" s="29">
        <v>-8.4811666052212971</v>
      </c>
      <c r="JO354" s="29">
        <v>17.026162737262819</v>
      </c>
      <c r="JP354" s="29">
        <v>2.761810665630354</v>
      </c>
      <c r="JQ354" s="29">
        <v>2.0147024292541951</v>
      </c>
      <c r="JR354" s="29">
        <v>-15.707800391502573</v>
      </c>
      <c r="JS354" s="29">
        <v>8.9348700398679064</v>
      </c>
      <c r="JT354" s="29">
        <v>1.4493235941015887</v>
      </c>
      <c r="JU354" s="29">
        <v>1.0572613836819413</v>
      </c>
      <c r="JV354" s="29">
        <v>-20.563784539315584</v>
      </c>
      <c r="JW354" s="29">
        <v>10.419208497395047</v>
      </c>
      <c r="JX354" s="29">
        <v>1.6900978570206102</v>
      </c>
      <c r="JY354" s="29">
        <v>1.232902856300458</v>
      </c>
      <c r="JZ354" s="29">
        <v>-18.434181113653246</v>
      </c>
    </row>
    <row r="355" spans="1:286" ht="15" thickBot="1" x14ac:dyDescent="0.4">
      <c r="A355" s="2"/>
      <c r="B355" s="74" t="s">
        <v>574</v>
      </c>
      <c r="C355" s="74" t="s">
        <v>574</v>
      </c>
      <c r="D355" s="74" t="s">
        <v>857</v>
      </c>
      <c r="E355" s="87">
        <v>365831</v>
      </c>
      <c r="F355" s="84">
        <v>407025</v>
      </c>
      <c r="G355" s="22">
        <v>22.122643684526317</v>
      </c>
      <c r="H355" s="22">
        <v>12.202024291497974</v>
      </c>
      <c r="I355" s="22">
        <v>8.7698351115421911</v>
      </c>
      <c r="J355" s="22">
        <v>9.8446858447974819</v>
      </c>
      <c r="K355" s="22">
        <v>22.096215315526315</v>
      </c>
      <c r="L355" s="22">
        <v>12.053577039244335</v>
      </c>
      <c r="M355" s="22">
        <v>8.663143148477257</v>
      </c>
      <c r="N355" s="22">
        <v>9.2209292978048687</v>
      </c>
      <c r="O355" s="22">
        <v>22.169901442526317</v>
      </c>
      <c r="P355" s="22">
        <v>9.738892853101202</v>
      </c>
      <c r="Q355" s="22">
        <v>6.9995340486401458</v>
      </c>
      <c r="R355" s="22">
        <v>8.883465801643883</v>
      </c>
      <c r="S355" s="22">
        <v>22.290647358526314</v>
      </c>
      <c r="T355" s="22">
        <v>7.2973373338410203</v>
      </c>
      <c r="U355" s="22">
        <v>5.2447400236432555</v>
      </c>
      <c r="V355" s="22">
        <v>8.1861905890009119</v>
      </c>
      <c r="W355" s="22">
        <v>22.433161605526315</v>
      </c>
      <c r="X355" s="22">
        <v>4.9049478695480397</v>
      </c>
      <c r="Y355" s="22">
        <v>3.5252826104123156</v>
      </c>
      <c r="Z355" s="22">
        <v>7.986857533235348</v>
      </c>
      <c r="AA355" s="22">
        <v>14.0052270132663</v>
      </c>
      <c r="AB355" s="22">
        <v>2.3058538402408755</v>
      </c>
      <c r="AC355" s="22">
        <v>1.657262556370988</v>
      </c>
      <c r="AD355" s="22">
        <v>7.1542988045806943</v>
      </c>
      <c r="AE355" s="22">
        <v>0.39005395154315253</v>
      </c>
      <c r="AF355" s="22">
        <v>6.4219409025998125E-2</v>
      </c>
      <c r="AG355" s="22">
        <v>4.6155753722856074E-2</v>
      </c>
      <c r="AH355" s="22">
        <v>0.39005395154315253</v>
      </c>
      <c r="AI355" s="22">
        <v>2.6844262295081971</v>
      </c>
      <c r="AJ355" s="22">
        <v>0.44197031039136303</v>
      </c>
      <c r="AK355" s="22">
        <v>0.31765276430649858</v>
      </c>
      <c r="AL355" s="22">
        <v>2.6844262295081971</v>
      </c>
      <c r="AM355" s="22">
        <v>2.6844262295081971</v>
      </c>
      <c r="AN355" s="22">
        <v>0.44197031039136303</v>
      </c>
      <c r="AO355" s="22">
        <v>0.31765276430649858</v>
      </c>
      <c r="AP355" s="22">
        <v>2.6844262295081971</v>
      </c>
      <c r="AQ355" s="22">
        <v>2.6844262295081971</v>
      </c>
      <c r="AR355" s="22">
        <v>0.44197031039136303</v>
      </c>
      <c r="AS355" s="22">
        <v>0.31765276430649858</v>
      </c>
      <c r="AT355" s="22">
        <v>2.6844262295081971</v>
      </c>
      <c r="AU355" s="22">
        <v>2.6844262295081971</v>
      </c>
      <c r="AV355" s="22">
        <v>0.44197031039136303</v>
      </c>
      <c r="AW355" s="22">
        <v>0.31765276430649858</v>
      </c>
      <c r="AX355" s="22">
        <v>1.2259311038490353</v>
      </c>
      <c r="AY355" s="22">
        <v>15.331758625820809</v>
      </c>
      <c r="AZ355" s="22">
        <v>2.5242571556682036</v>
      </c>
      <c r="BA355" s="22">
        <v>1.8142333194472733</v>
      </c>
      <c r="BB355" s="22">
        <v>-0.27885598973902148</v>
      </c>
      <c r="BC355" s="22">
        <v>26.290284705526314</v>
      </c>
      <c r="BD355" s="22">
        <v>7.9075305684563064</v>
      </c>
      <c r="BE355" s="22">
        <v>5.6832979158352313</v>
      </c>
      <c r="BF355" s="22">
        <v>-0.67669670813229743</v>
      </c>
      <c r="BG355" s="22">
        <v>26.960416186526317</v>
      </c>
      <c r="BH355" s="22">
        <v>9.1154556872610151</v>
      </c>
      <c r="BI355" s="22">
        <v>6.5514574823088392</v>
      </c>
      <c r="BJ355" s="22">
        <v>-0.43443676739015658</v>
      </c>
      <c r="BK355" s="25">
        <v>22.121910765526316</v>
      </c>
      <c r="BL355" s="25">
        <v>12.202024291497974</v>
      </c>
      <c r="BM355" s="25">
        <v>8.7698351115421911</v>
      </c>
      <c r="BN355" s="25">
        <v>9.8446858447974819</v>
      </c>
      <c r="BO355" s="25">
        <v>22.090826298526316</v>
      </c>
      <c r="BP355" s="25">
        <v>12.122796937523585</v>
      </c>
      <c r="BQ355" s="25">
        <v>8.7128928522841687</v>
      </c>
      <c r="BR355" s="25">
        <v>9.5264953844576468</v>
      </c>
      <c r="BS355" s="25">
        <v>22.133130233526316</v>
      </c>
      <c r="BT355" s="25">
        <v>9.1606698759556657</v>
      </c>
      <c r="BU355" s="25">
        <v>6.5839538099739556</v>
      </c>
      <c r="BV355" s="25">
        <v>9.3408813828874067</v>
      </c>
      <c r="BW355" s="25">
        <v>22.199891969526316</v>
      </c>
      <c r="BX355" s="25">
        <v>6.2493602418518401</v>
      </c>
      <c r="BY355" s="25">
        <v>4.4915382533581125</v>
      </c>
      <c r="BZ355" s="25">
        <v>8.9023385164191637</v>
      </c>
      <c r="CA355" s="25">
        <v>21.260844106786461</v>
      </c>
      <c r="CB355" s="25">
        <v>3.5004358718325883</v>
      </c>
      <c r="CC355" s="25">
        <v>2.5158321833442758</v>
      </c>
      <c r="CD355" s="25">
        <v>8.9901424702148276</v>
      </c>
      <c r="CE355" s="25">
        <v>4.4411158148670058</v>
      </c>
      <c r="CF355" s="25">
        <v>0.73119585615894012</v>
      </c>
      <c r="CG355" s="25">
        <v>0.52552485879124611</v>
      </c>
      <c r="CH355" s="25">
        <v>4.4411158148670058</v>
      </c>
      <c r="CI355" s="25">
        <v>2.6844262295081971</v>
      </c>
      <c r="CJ355" s="25">
        <v>0.44197031039136303</v>
      </c>
      <c r="CK355" s="25">
        <v>0.31765276430649858</v>
      </c>
      <c r="CL355" s="25">
        <v>2.6844262295081971</v>
      </c>
      <c r="CM355" s="25">
        <v>2.6844262295081971</v>
      </c>
      <c r="CN355" s="25">
        <v>0.44197031039136303</v>
      </c>
      <c r="CO355" s="25">
        <v>0.31765276430649858</v>
      </c>
      <c r="CP355" s="25">
        <v>2.6844262295081971</v>
      </c>
      <c r="CQ355" s="25">
        <v>2.6844262295081971</v>
      </c>
      <c r="CR355" s="25">
        <v>0.44197031039136303</v>
      </c>
      <c r="CS355" s="25">
        <v>0.31765276430649858</v>
      </c>
      <c r="CT355" s="25">
        <v>2.6844262295081971</v>
      </c>
      <c r="CU355" s="25">
        <v>2.6844262295081971</v>
      </c>
      <c r="CV355" s="25">
        <v>0.44197031039136303</v>
      </c>
      <c r="CW355" s="25">
        <v>0.31765276430649858</v>
      </c>
      <c r="CX355" s="25">
        <v>2.6844262295081971</v>
      </c>
      <c r="CY355" s="25">
        <v>2.6844262295081971</v>
      </c>
      <c r="CZ355" s="25">
        <v>0.44197031039136303</v>
      </c>
      <c r="DA355" s="25">
        <v>0.31765276430649858</v>
      </c>
      <c r="DB355" s="25">
        <v>2.6844262295081971</v>
      </c>
      <c r="DC355" s="25">
        <v>2.6844262295081971</v>
      </c>
      <c r="DD355" s="25">
        <v>0.44197031039136303</v>
      </c>
      <c r="DE355" s="25">
        <v>0.31765276430649858</v>
      </c>
      <c r="DF355" s="25">
        <v>2.6844262295081971</v>
      </c>
      <c r="DG355" s="25">
        <v>24.181850312526315</v>
      </c>
      <c r="DH355" s="25">
        <v>4.16540935747354</v>
      </c>
      <c r="DI355" s="25">
        <v>2.9937617205508178</v>
      </c>
      <c r="DJ355" s="25">
        <v>2.8156215892217915</v>
      </c>
      <c r="DK355" s="25">
        <v>24.574064935526316</v>
      </c>
      <c r="DL355" s="25">
        <v>5.7773970483568755</v>
      </c>
      <c r="DM355" s="25">
        <v>4.1523290134165327</v>
      </c>
      <c r="DN355" s="25">
        <v>2.3495107310365384</v>
      </c>
      <c r="DO355" s="27">
        <v>22.122643684526317</v>
      </c>
      <c r="DP355" s="27">
        <v>12.202024291497974</v>
      </c>
      <c r="DQ355" s="27">
        <v>8.7698351115421911</v>
      </c>
      <c r="DR355" s="27">
        <v>9.8446858447974819</v>
      </c>
      <c r="DS355" s="27">
        <v>22.095781808526315</v>
      </c>
      <c r="DT355" s="27">
        <v>12.053018114957769</v>
      </c>
      <c r="DU355" s="27">
        <v>8.6627414385874957</v>
      </c>
      <c r="DV355" s="27">
        <v>9.2211563265158887</v>
      </c>
      <c r="DW355" s="27">
        <v>22.169034456526315</v>
      </c>
      <c r="DX355" s="27">
        <v>9.7383409192077472</v>
      </c>
      <c r="DY355" s="27">
        <v>6.9991373628835518</v>
      </c>
      <c r="DZ355" s="27">
        <v>8.8839180881538162</v>
      </c>
      <c r="EA355" s="27">
        <v>22.289358316526314</v>
      </c>
      <c r="EB355" s="27">
        <v>7.2981112050450827</v>
      </c>
      <c r="EC355" s="27">
        <v>5.2452962201148461</v>
      </c>
      <c r="ED355" s="27">
        <v>8.1868709320327966</v>
      </c>
      <c r="EE355" s="27">
        <v>22.431461763526315</v>
      </c>
      <c r="EF355" s="27">
        <v>4.9053983824019927</v>
      </c>
      <c r="EG355" s="27">
        <v>3.5256064028708796</v>
      </c>
      <c r="EH355" s="27">
        <v>7.9877373900680766</v>
      </c>
      <c r="EI355" s="27">
        <v>14.031624465949927</v>
      </c>
      <c r="EJ355" s="27">
        <v>2.3101999795491106</v>
      </c>
      <c r="EK355" s="27">
        <v>1.6603862122656556</v>
      </c>
      <c r="EL355" s="27">
        <v>7.1540324699305131</v>
      </c>
      <c r="EM355" s="27">
        <v>0.34266403746980756</v>
      </c>
      <c r="EN355" s="27">
        <v>5.6417021013922437E-2</v>
      </c>
      <c r="EO355" s="27">
        <v>4.0548023832508759E-2</v>
      </c>
      <c r="EP355" s="27">
        <v>0.34266403746980756</v>
      </c>
      <c r="EQ355" s="27">
        <v>2.6844262295081971</v>
      </c>
      <c r="ER355" s="27">
        <v>0.44197031039136303</v>
      </c>
      <c r="ES355" s="27">
        <v>0.31765276430649858</v>
      </c>
      <c r="ET355" s="27">
        <v>2.6844262295081971</v>
      </c>
      <c r="EU355" s="27">
        <v>2.6844262295081971</v>
      </c>
      <c r="EV355" s="27">
        <v>0.44197031039136303</v>
      </c>
      <c r="EW355" s="27">
        <v>0.31765276430649858</v>
      </c>
      <c r="EX355" s="27">
        <v>2.6844262295081971</v>
      </c>
      <c r="EY355" s="27">
        <v>2.6844262295081971</v>
      </c>
      <c r="EZ355" s="27">
        <v>0.44197031039136303</v>
      </c>
      <c r="FA355" s="27">
        <v>0.31765276430649858</v>
      </c>
      <c r="FB355" s="27">
        <v>2.6844262295081971</v>
      </c>
      <c r="FC355" s="27">
        <v>2.6844262295081971</v>
      </c>
      <c r="FD355" s="27">
        <v>0.44197031039136303</v>
      </c>
      <c r="FE355" s="27">
        <v>0.31765276430649858</v>
      </c>
      <c r="FF355" s="27">
        <v>1.6266295894873153</v>
      </c>
      <c r="FG355" s="27">
        <v>15.955527467143332</v>
      </c>
      <c r="FH355" s="27">
        <v>2.6269559392597661</v>
      </c>
      <c r="FI355" s="27">
        <v>1.88804495731473</v>
      </c>
      <c r="FJ355" s="27">
        <v>0.34789713609628237</v>
      </c>
      <c r="FK355" s="27">
        <v>25.704877580526315</v>
      </c>
      <c r="FL355" s="27">
        <v>8.0231260343887971</v>
      </c>
      <c r="FM355" s="27">
        <v>5.766378653231909</v>
      </c>
      <c r="FN355" s="27">
        <v>-1.1141301524318692E-2</v>
      </c>
      <c r="FO355" s="27">
        <v>26.189763096526313</v>
      </c>
      <c r="FP355" s="27">
        <v>9.2654370924263763</v>
      </c>
      <c r="FQ355" s="27">
        <v>6.6592520712783179</v>
      </c>
      <c r="FR355" s="27">
        <v>0.39015175394732182</v>
      </c>
      <c r="FS355" s="28">
        <v>22.124174507526316</v>
      </c>
      <c r="FT355" s="28">
        <v>12.202024291497974</v>
      </c>
      <c r="FU355" s="28">
        <v>8.7698351115421911</v>
      </c>
      <c r="FV355" s="28">
        <v>9.8446858447974819</v>
      </c>
      <c r="FW355" s="28">
        <v>22.089175781526315</v>
      </c>
      <c r="FX355" s="28">
        <v>12.035063498782735</v>
      </c>
      <c r="FY355" s="28">
        <v>8.6498371024228966</v>
      </c>
      <c r="FZ355" s="28">
        <v>9.2123191149959993</v>
      </c>
      <c r="GA355" s="28">
        <v>22.175482659526317</v>
      </c>
      <c r="GB355" s="28">
        <v>9.5652498459959112</v>
      </c>
      <c r="GC355" s="28">
        <v>6.8747334004684486</v>
      </c>
      <c r="GD355" s="28">
        <v>8.8895189312167062</v>
      </c>
      <c r="GE355" s="28">
        <v>22.328219953526315</v>
      </c>
      <c r="GF355" s="28">
        <v>7.0151141007959703</v>
      </c>
      <c r="GG355" s="28">
        <v>5.0419006291850774</v>
      </c>
      <c r="GH355" s="28">
        <v>8.2176394615098474</v>
      </c>
      <c r="GI355" s="28">
        <v>22.528270895526315</v>
      </c>
      <c r="GJ355" s="28">
        <v>4.5427811265276228</v>
      </c>
      <c r="GK355" s="28">
        <v>3.2649862412773705</v>
      </c>
      <c r="GL355" s="28">
        <v>8.0677555327133099</v>
      </c>
      <c r="GM355" s="28">
        <v>11.952925397319582</v>
      </c>
      <c r="GN355" s="28">
        <v>1.9679580276288648</v>
      </c>
      <c r="GO355" s="28">
        <v>1.4144101828060029</v>
      </c>
      <c r="GP355" s="28">
        <v>7.2740629068425164</v>
      </c>
      <c r="GQ355" s="28">
        <v>2.6844262295081971</v>
      </c>
      <c r="GR355" s="28">
        <v>0.44197031039136303</v>
      </c>
      <c r="GS355" s="28">
        <v>0.31765276430649858</v>
      </c>
      <c r="GT355" s="28">
        <v>2.6844262295081971</v>
      </c>
      <c r="GU355" s="28">
        <v>2.6844262295081971</v>
      </c>
      <c r="GV355" s="28">
        <v>0.44197031039136303</v>
      </c>
      <c r="GW355" s="28">
        <v>0.31765276430649858</v>
      </c>
      <c r="GX355" s="28">
        <v>2.6844262295081971</v>
      </c>
      <c r="GY355" s="28">
        <v>2.6844262295081971</v>
      </c>
      <c r="GZ355" s="28">
        <v>0.44197031039136303</v>
      </c>
      <c r="HA355" s="28">
        <v>0.31765276430649858</v>
      </c>
      <c r="HB355" s="28">
        <v>2.6844262295081971</v>
      </c>
      <c r="HC355" s="28">
        <v>2.6844262295081971</v>
      </c>
      <c r="HD355" s="28">
        <v>0.44197031039136303</v>
      </c>
      <c r="HE355" s="28">
        <v>0.31765276430649858</v>
      </c>
      <c r="HF355" s="28">
        <v>2.6844262295081971</v>
      </c>
      <c r="HG355" s="28">
        <v>2.6844262295081971</v>
      </c>
      <c r="HH355" s="28">
        <v>0.44197031039136303</v>
      </c>
      <c r="HI355" s="28">
        <v>0.31765276430649858</v>
      </c>
      <c r="HJ355" s="28">
        <v>1.0726018959795525</v>
      </c>
      <c r="HK355" s="28">
        <v>2.6844262295081971</v>
      </c>
      <c r="HL355" s="28">
        <v>0.44197031039136303</v>
      </c>
      <c r="HM355" s="28">
        <v>0.31765276430649858</v>
      </c>
      <c r="HN355" s="28">
        <v>-6.4887248406673592</v>
      </c>
      <c r="HO355" s="28">
        <v>24.940417696523699</v>
      </c>
      <c r="HP355" s="28">
        <v>4.1062496072549139</v>
      </c>
      <c r="HQ355" s="28">
        <v>2.9512424432355884</v>
      </c>
      <c r="HR355" s="28">
        <v>-12.436792641818684</v>
      </c>
      <c r="HS355" s="28">
        <v>26.796865279750072</v>
      </c>
      <c r="HT355" s="28">
        <v>4.4118995467334798</v>
      </c>
      <c r="HU355" s="28">
        <v>3.1709190728705225</v>
      </c>
      <c r="HV355" s="28">
        <v>-16.319967080848734</v>
      </c>
      <c r="HW355" s="29">
        <v>22.124174507526316</v>
      </c>
      <c r="HX355" s="29">
        <v>12.202024291497974</v>
      </c>
      <c r="HY355" s="29">
        <v>8.7698351115421911</v>
      </c>
      <c r="HZ355" s="29">
        <v>9.8446858447974819</v>
      </c>
      <c r="IA355" s="29">
        <v>22.066715820526316</v>
      </c>
      <c r="IB355" s="29">
        <v>12.067194089463879</v>
      </c>
      <c r="IC355" s="29">
        <v>8.6729299905846116</v>
      </c>
      <c r="ID355" s="29">
        <v>9.2990724497677633</v>
      </c>
      <c r="IE355" s="29">
        <v>22.200701137526316</v>
      </c>
      <c r="IF355" s="29">
        <v>11.760522583416765</v>
      </c>
      <c r="IG355" s="29">
        <v>8.4525191409426021</v>
      </c>
      <c r="IH355" s="29">
        <v>8.8114886330633837</v>
      </c>
      <c r="II355" s="29">
        <v>22.364669915526314</v>
      </c>
      <c r="IJ355" s="29">
        <v>11.330942640611646</v>
      </c>
      <c r="IK355" s="29">
        <v>8.1437715777819886</v>
      </c>
      <c r="IL355" s="29">
        <v>8.1328105830068296</v>
      </c>
      <c r="IM355" s="29">
        <v>22.569095117526317</v>
      </c>
      <c r="IN355" s="29">
        <v>11.237790317072768</v>
      </c>
      <c r="IO355" s="29">
        <v>8.0768211687205831</v>
      </c>
      <c r="IP355" s="29">
        <v>7.9958322638317725</v>
      </c>
      <c r="IQ355" s="29">
        <v>22.814165793526314</v>
      </c>
      <c r="IR355" s="29">
        <v>10.965461755981346</v>
      </c>
      <c r="IS355" s="29">
        <v>7.8810932698178258</v>
      </c>
      <c r="IT355" s="29">
        <v>7.2601734368984268</v>
      </c>
      <c r="IU355" s="29">
        <v>23.079257231526313</v>
      </c>
      <c r="IV355" s="29">
        <v>10.732859088346908</v>
      </c>
      <c r="IW355" s="29">
        <v>7.7139171527304162</v>
      </c>
      <c r="IX355" s="29">
        <v>6.8401216325035037</v>
      </c>
      <c r="IY355" s="29">
        <v>23.392888600526316</v>
      </c>
      <c r="IZ355" s="29">
        <v>10.572999508194769</v>
      </c>
      <c r="JA355" s="29">
        <v>7.599022924900412</v>
      </c>
      <c r="JB355" s="29">
        <v>6.2677902788511055</v>
      </c>
      <c r="JC355" s="29">
        <v>23.760518676526317</v>
      </c>
      <c r="JD355" s="29">
        <v>10.397081020415907</v>
      </c>
      <c r="JE355" s="29">
        <v>7.4725868439652654</v>
      </c>
      <c r="JF355" s="29">
        <v>5.6335180212768101</v>
      </c>
      <c r="JG355" s="29">
        <v>24.238167932526316</v>
      </c>
      <c r="JH355" s="29">
        <v>9.9877337689455015</v>
      </c>
      <c r="JI355" s="29">
        <v>7.1783809144409476</v>
      </c>
      <c r="JJ355" s="29">
        <v>3.6657196601471966</v>
      </c>
      <c r="JK355" s="29">
        <v>26.196594909526315</v>
      </c>
      <c r="JL355" s="29">
        <v>8.3854771627192903</v>
      </c>
      <c r="JM355" s="29">
        <v>6.0268075437196842</v>
      </c>
      <c r="JN355" s="29">
        <v>-4.9560375336871019</v>
      </c>
      <c r="JO355" s="29">
        <v>27.600191960526317</v>
      </c>
      <c r="JP355" s="29">
        <v>6.7834037632799387</v>
      </c>
      <c r="JQ355" s="29">
        <v>4.8753658473234092</v>
      </c>
      <c r="JR355" s="29">
        <v>-11.576963905611535</v>
      </c>
      <c r="JS355" s="29">
        <v>28.131787160526315</v>
      </c>
      <c r="JT355" s="29">
        <v>5.8721465295506787</v>
      </c>
      <c r="JU355" s="29">
        <v>4.2204273311319627</v>
      </c>
      <c r="JV355" s="29">
        <v>-15.445063571785674</v>
      </c>
      <c r="JW355" s="29">
        <v>28.053968440526315</v>
      </c>
      <c r="JX355" s="29">
        <v>5.9299699225173015</v>
      </c>
      <c r="JY355" s="29">
        <v>4.2619861421778085</v>
      </c>
      <c r="JZ355" s="29">
        <v>-14.197237830121466</v>
      </c>
    </row>
    <row r="356" spans="1:286" ht="15" thickBot="1" x14ac:dyDescent="0.4">
      <c r="A356" s="2"/>
      <c r="B356" s="74" t="s">
        <v>810</v>
      </c>
      <c r="C356" s="74" t="s">
        <v>536</v>
      </c>
      <c r="D356" s="74" t="s">
        <v>850</v>
      </c>
      <c r="E356" s="87">
        <v>339551</v>
      </c>
      <c r="F356" s="84">
        <v>564489</v>
      </c>
      <c r="G356" s="22">
        <v>16.207461696894736</v>
      </c>
      <c r="H356" s="22">
        <v>16.207461696894736</v>
      </c>
      <c r="I356" s="22">
        <v>16.207461696894736</v>
      </c>
      <c r="J356" s="22">
        <v>10.52334352608495</v>
      </c>
      <c r="K356" s="22">
        <v>16.219899241894737</v>
      </c>
      <c r="L356" s="22">
        <v>16.219899241894737</v>
      </c>
      <c r="M356" s="22">
        <v>16.219899241894737</v>
      </c>
      <c r="N356" s="22">
        <v>10.567574530184496</v>
      </c>
      <c r="O356" s="22">
        <v>16.275218271894737</v>
      </c>
      <c r="P356" s="22">
        <v>16.275218271894737</v>
      </c>
      <c r="Q356" s="22">
        <v>16.244724754463306</v>
      </c>
      <c r="R356" s="22">
        <v>10.431378848894006</v>
      </c>
      <c r="S356" s="22">
        <v>16.339357199894735</v>
      </c>
      <c r="T356" s="22">
        <v>16.339357199894735</v>
      </c>
      <c r="U356" s="22">
        <v>16.166505738553756</v>
      </c>
      <c r="V356" s="22">
        <v>10.2246988378969</v>
      </c>
      <c r="W356" s="22">
        <v>16.413260021894736</v>
      </c>
      <c r="X356" s="22">
        <v>16.413260021894736</v>
      </c>
      <c r="Y356" s="22">
        <v>16.101086197974876</v>
      </c>
      <c r="Z356" s="22">
        <v>10.115374446537396</v>
      </c>
      <c r="AA356" s="22">
        <v>16.489941632894737</v>
      </c>
      <c r="AB356" s="22">
        <v>16.489941632894737</v>
      </c>
      <c r="AC356" s="22">
        <v>16.043916018514441</v>
      </c>
      <c r="AD356" s="22">
        <v>10.053021220334987</v>
      </c>
      <c r="AE356" s="22">
        <v>16.573389758894738</v>
      </c>
      <c r="AF356" s="22">
        <v>16.573389758894738</v>
      </c>
      <c r="AG356" s="22">
        <v>15.974548723752639</v>
      </c>
      <c r="AH356" s="22">
        <v>9.8991039391343651</v>
      </c>
      <c r="AI356" s="22">
        <v>16.675734099894736</v>
      </c>
      <c r="AJ356" s="22">
        <v>16.675734099894736</v>
      </c>
      <c r="AK356" s="22">
        <v>15.91548907863983</v>
      </c>
      <c r="AL356" s="22">
        <v>9.7782118737899282</v>
      </c>
      <c r="AM356" s="22">
        <v>16.796215077894736</v>
      </c>
      <c r="AN356" s="22">
        <v>16.796215077894736</v>
      </c>
      <c r="AO356" s="22">
        <v>15.861619724093197</v>
      </c>
      <c r="AP356" s="22">
        <v>9.6228160507402904</v>
      </c>
      <c r="AQ356" s="22">
        <v>16.897898996894735</v>
      </c>
      <c r="AR356" s="22">
        <v>16.897898996894735</v>
      </c>
      <c r="AS356" s="22">
        <v>15.799667130140229</v>
      </c>
      <c r="AT356" s="22">
        <v>9.4226294342626531</v>
      </c>
      <c r="AU356" s="22">
        <v>17.551652127894737</v>
      </c>
      <c r="AV356" s="22">
        <v>17.551652127894737</v>
      </c>
      <c r="AW356" s="22">
        <v>15.504656578760562</v>
      </c>
      <c r="AX356" s="22">
        <v>8.3596037291425525</v>
      </c>
      <c r="AY356" s="22">
        <v>18.572630080894736</v>
      </c>
      <c r="AZ356" s="22">
        <v>18.572630080894736</v>
      </c>
      <c r="BA356" s="22">
        <v>15.238397238823225</v>
      </c>
      <c r="BB356" s="22">
        <v>7.2500499984114626</v>
      </c>
      <c r="BC356" s="22">
        <v>19.412029538894735</v>
      </c>
      <c r="BD356" s="22">
        <v>19.412029538894735</v>
      </c>
      <c r="BE356" s="22">
        <v>14.965231017294576</v>
      </c>
      <c r="BF356" s="22">
        <v>6.1772971555283611</v>
      </c>
      <c r="BG356" s="22">
        <v>20.340341805894738</v>
      </c>
      <c r="BH356" s="22">
        <v>20.340341805894738</v>
      </c>
      <c r="BI356" s="22">
        <v>14.674830005780228</v>
      </c>
      <c r="BJ356" s="22">
        <v>5.5867680888989</v>
      </c>
      <c r="BK356" s="25">
        <v>16.207271585894738</v>
      </c>
      <c r="BL356" s="25">
        <v>16.207271585894738</v>
      </c>
      <c r="BM356" s="25">
        <v>16.207271585894738</v>
      </c>
      <c r="BN356" s="25">
        <v>10.52334352608495</v>
      </c>
      <c r="BO356" s="25">
        <v>16.223896286894735</v>
      </c>
      <c r="BP356" s="25">
        <v>16.223896286894735</v>
      </c>
      <c r="BQ356" s="25">
        <v>16.223896286894735</v>
      </c>
      <c r="BR356" s="25">
        <v>10.673179254604479</v>
      </c>
      <c r="BS356" s="25">
        <v>16.270111068894735</v>
      </c>
      <c r="BT356" s="25">
        <v>16.270111068894735</v>
      </c>
      <c r="BU356" s="25">
        <v>16.270111068894735</v>
      </c>
      <c r="BV356" s="25">
        <v>10.648725110989581</v>
      </c>
      <c r="BW356" s="25">
        <v>16.307382954894738</v>
      </c>
      <c r="BX356" s="25">
        <v>16.307382954894738</v>
      </c>
      <c r="BY356" s="25">
        <v>16.248362498597793</v>
      </c>
      <c r="BZ356" s="25">
        <v>10.574964761251964</v>
      </c>
      <c r="CA356" s="25">
        <v>16.350756692894738</v>
      </c>
      <c r="CB356" s="25">
        <v>16.350756692894738</v>
      </c>
      <c r="CC356" s="25">
        <v>16.227803340452319</v>
      </c>
      <c r="CD356" s="25">
        <v>10.591482554611973</v>
      </c>
      <c r="CE356" s="25">
        <v>16.404111230894735</v>
      </c>
      <c r="CF356" s="25">
        <v>16.404111230894735</v>
      </c>
      <c r="CG356" s="25">
        <v>16.206909448114356</v>
      </c>
      <c r="CH356" s="25">
        <v>10.625688104951877</v>
      </c>
      <c r="CI356" s="25">
        <v>16.469309722894735</v>
      </c>
      <c r="CJ356" s="25">
        <v>16.469309722894735</v>
      </c>
      <c r="CK356" s="25">
        <v>16.170681220450057</v>
      </c>
      <c r="CL356" s="25">
        <v>10.527847988918445</v>
      </c>
      <c r="CM356" s="25">
        <v>16.542668331894735</v>
      </c>
      <c r="CN356" s="25">
        <v>16.542668331894735</v>
      </c>
      <c r="CO356" s="25">
        <v>16.138193107493038</v>
      </c>
      <c r="CP356" s="25">
        <v>10.430498560116975</v>
      </c>
      <c r="CQ356" s="25">
        <v>16.622458186894736</v>
      </c>
      <c r="CR356" s="25">
        <v>16.622458186894736</v>
      </c>
      <c r="CS356" s="25">
        <v>16.102172738964398</v>
      </c>
      <c r="CT356" s="25">
        <v>10.278099108106336</v>
      </c>
      <c r="CU356" s="25">
        <v>16.707024111894736</v>
      </c>
      <c r="CV356" s="25">
        <v>16.707024111894736</v>
      </c>
      <c r="CW356" s="25">
        <v>16.063419157775275</v>
      </c>
      <c r="CX356" s="25">
        <v>10.102747207463185</v>
      </c>
      <c r="CY356" s="25">
        <v>17.217747939894736</v>
      </c>
      <c r="CZ356" s="25">
        <v>17.217747939894736</v>
      </c>
      <c r="DA356" s="25">
        <v>15.955165040134833</v>
      </c>
      <c r="DB356" s="25">
        <v>9.67865429096077</v>
      </c>
      <c r="DC356" s="25">
        <v>17.921479917894736</v>
      </c>
      <c r="DD356" s="25">
        <v>17.921479917894736</v>
      </c>
      <c r="DE356" s="25">
        <v>15.814542935920956</v>
      </c>
      <c r="DF356" s="25">
        <v>9.0377234609893069</v>
      </c>
      <c r="DG356" s="25">
        <v>18.525540690894736</v>
      </c>
      <c r="DH356" s="25">
        <v>18.525540690894736</v>
      </c>
      <c r="DI356" s="25">
        <v>15.775823098098012</v>
      </c>
      <c r="DJ356" s="25">
        <v>8.1696663177257118</v>
      </c>
      <c r="DK356" s="25">
        <v>19.091994338894736</v>
      </c>
      <c r="DL356" s="25">
        <v>19.091994338894736</v>
      </c>
      <c r="DM356" s="25">
        <v>15.702954973702036</v>
      </c>
      <c r="DN356" s="25">
        <v>7.3384067712491152</v>
      </c>
      <c r="DO356" s="27">
        <v>16.207461696894736</v>
      </c>
      <c r="DP356" s="27">
        <v>16.207461696894736</v>
      </c>
      <c r="DQ356" s="27">
        <v>16.207461696894736</v>
      </c>
      <c r="DR356" s="27">
        <v>10.52334352608495</v>
      </c>
      <c r="DS356" s="27">
        <v>16.219248956894738</v>
      </c>
      <c r="DT356" s="27">
        <v>16.219248956894738</v>
      </c>
      <c r="DU356" s="27">
        <v>16.219248956894738</v>
      </c>
      <c r="DV356" s="27">
        <v>10.568189569261319</v>
      </c>
      <c r="DW356" s="27">
        <v>16.273917750894736</v>
      </c>
      <c r="DX356" s="27">
        <v>16.273917750894736</v>
      </c>
      <c r="DY356" s="27">
        <v>16.244941326911771</v>
      </c>
      <c r="DZ356" s="27">
        <v>10.43261184445341</v>
      </c>
      <c r="EA356" s="27">
        <v>16.337423568894735</v>
      </c>
      <c r="EB356" s="27">
        <v>16.337423568894735</v>
      </c>
      <c r="EC356" s="27">
        <v>16.167755988439314</v>
      </c>
      <c r="ED356" s="27">
        <v>10.226542688734458</v>
      </c>
      <c r="EE356" s="27">
        <v>16.410710141894736</v>
      </c>
      <c r="EF356" s="27">
        <v>16.410710141894736</v>
      </c>
      <c r="EG356" s="27">
        <v>16.103240955860823</v>
      </c>
      <c r="EH356" s="27">
        <v>10.117797557244177</v>
      </c>
      <c r="EI356" s="27">
        <v>16.490704045894738</v>
      </c>
      <c r="EJ356" s="27">
        <v>16.490704045894738</v>
      </c>
      <c r="EK356" s="27">
        <v>16.046346733666642</v>
      </c>
      <c r="EL356" s="27">
        <v>10.052302378749401</v>
      </c>
      <c r="EM356" s="27">
        <v>16.581477462894735</v>
      </c>
      <c r="EN356" s="27">
        <v>16.581477462894735</v>
      </c>
      <c r="EO356" s="27">
        <v>15.989378274035124</v>
      </c>
      <c r="EP356" s="27">
        <v>9.8914481239455796</v>
      </c>
      <c r="EQ356" s="27">
        <v>16.685220163894737</v>
      </c>
      <c r="ER356" s="27">
        <v>16.685220163894737</v>
      </c>
      <c r="ES356" s="27">
        <v>15.931003352409196</v>
      </c>
      <c r="ET356" s="27">
        <v>9.7692512446891158</v>
      </c>
      <c r="EU356" s="27">
        <v>16.806964694894738</v>
      </c>
      <c r="EV356" s="27">
        <v>16.806964694894738</v>
      </c>
      <c r="EW356" s="27">
        <v>15.873825678181582</v>
      </c>
      <c r="EX356" s="27">
        <v>9.6126629151125087</v>
      </c>
      <c r="EY356" s="27">
        <v>16.907853145894737</v>
      </c>
      <c r="EZ356" s="27">
        <v>16.907853145894737</v>
      </c>
      <c r="FA356" s="27">
        <v>15.809521209970788</v>
      </c>
      <c r="FB356" s="27">
        <v>9.4244767423424811</v>
      </c>
      <c r="FC356" s="27">
        <v>17.421880991894735</v>
      </c>
      <c r="FD356" s="27">
        <v>17.421880991894735</v>
      </c>
      <c r="FE356" s="27">
        <v>15.525977392080611</v>
      </c>
      <c r="FF356" s="27">
        <v>8.5055240853647973</v>
      </c>
      <c r="FG356" s="27">
        <v>18.018419582894737</v>
      </c>
      <c r="FH356" s="27">
        <v>18.018419582894737</v>
      </c>
      <c r="FI356" s="27">
        <v>15.311482489532075</v>
      </c>
      <c r="FJ356" s="27">
        <v>7.7542931347938939</v>
      </c>
      <c r="FK356" s="27">
        <v>18.681137344894736</v>
      </c>
      <c r="FL356" s="27">
        <v>18.681137344894736</v>
      </c>
      <c r="FM356" s="27">
        <v>15.056502537981332</v>
      </c>
      <c r="FN356" s="27">
        <v>6.8906356092055105</v>
      </c>
      <c r="FO356" s="27">
        <v>19.248360281894737</v>
      </c>
      <c r="FP356" s="27">
        <v>19.248360281894737</v>
      </c>
      <c r="FQ356" s="27">
        <v>14.818470318486062</v>
      </c>
      <c r="FR356" s="27">
        <v>6.6433496536196337</v>
      </c>
      <c r="FS356" s="28">
        <v>16.208110729894738</v>
      </c>
      <c r="FT356" s="28">
        <v>16.208110729894738</v>
      </c>
      <c r="FU356" s="28">
        <v>16.208110729894738</v>
      </c>
      <c r="FV356" s="28">
        <v>10.52334352608495</v>
      </c>
      <c r="FW356" s="28">
        <v>16.223434653894735</v>
      </c>
      <c r="FX356" s="28">
        <v>16.223434653894735</v>
      </c>
      <c r="FY356" s="28">
        <v>16.223434653894735</v>
      </c>
      <c r="FZ356" s="28">
        <v>10.57275649958698</v>
      </c>
      <c r="GA356" s="28">
        <v>16.295078827894738</v>
      </c>
      <c r="GB356" s="28">
        <v>16.295078827894738</v>
      </c>
      <c r="GC356" s="28">
        <v>16.244710941195493</v>
      </c>
      <c r="GD356" s="28">
        <v>10.439316396084099</v>
      </c>
      <c r="GE356" s="28">
        <v>16.387026154894738</v>
      </c>
      <c r="GF356" s="28">
        <v>16.387026154894738</v>
      </c>
      <c r="GG356" s="28">
        <v>16.118947775523171</v>
      </c>
      <c r="GH356" s="28">
        <v>10.229444738858339</v>
      </c>
      <c r="GI356" s="28">
        <v>16.508721640894738</v>
      </c>
      <c r="GJ356" s="28">
        <v>16.508721640894738</v>
      </c>
      <c r="GK356" s="28">
        <v>16.064805983305796</v>
      </c>
      <c r="GL356" s="28">
        <v>10.101522829359418</v>
      </c>
      <c r="GM356" s="28">
        <v>16.672618981894736</v>
      </c>
      <c r="GN356" s="28">
        <v>16.672618981894736</v>
      </c>
      <c r="GO356" s="28">
        <v>16.006860400464664</v>
      </c>
      <c r="GP356" s="28">
        <v>9.9893107533216003</v>
      </c>
      <c r="GQ356" s="28">
        <v>16.846328771894736</v>
      </c>
      <c r="GR356" s="28">
        <v>16.846328771894736</v>
      </c>
      <c r="GS356" s="28">
        <v>15.935911318595798</v>
      </c>
      <c r="GT356" s="28">
        <v>9.7521828846043661</v>
      </c>
      <c r="GU356" s="28">
        <v>16.987894054894735</v>
      </c>
      <c r="GV356" s="28">
        <v>16.987894054894735</v>
      </c>
      <c r="GW356" s="28">
        <v>15.864526667530319</v>
      </c>
      <c r="GX356" s="28">
        <v>9.541819989022617</v>
      </c>
      <c r="GY356" s="28">
        <v>17.151657138894738</v>
      </c>
      <c r="GZ356" s="28">
        <v>17.151657138894738</v>
      </c>
      <c r="HA356" s="28">
        <v>15.796980977272161</v>
      </c>
      <c r="HB356" s="28">
        <v>9.3035901498234264</v>
      </c>
      <c r="HC356" s="28">
        <v>17.339746588894737</v>
      </c>
      <c r="HD356" s="28">
        <v>17.339746588894737</v>
      </c>
      <c r="HE356" s="28">
        <v>15.720511529281133</v>
      </c>
      <c r="HF356" s="28">
        <v>9.0656452809971793</v>
      </c>
      <c r="HG356" s="28">
        <v>18.799728480894736</v>
      </c>
      <c r="HH356" s="28">
        <v>18.799728480894736</v>
      </c>
      <c r="HI356" s="28">
        <v>15.283872347478729</v>
      </c>
      <c r="HJ356" s="28">
        <v>7.3162378610101033</v>
      </c>
      <c r="HK356" s="28">
        <v>20.465504276894738</v>
      </c>
      <c r="HL356" s="28">
        <v>20.465504276894738</v>
      </c>
      <c r="HM356" s="28">
        <v>14.843037092235782</v>
      </c>
      <c r="HN356" s="28">
        <v>5.2572975555872841</v>
      </c>
      <c r="HO356" s="28">
        <v>21.395540041894737</v>
      </c>
      <c r="HP356" s="28">
        <v>20.363224642106928</v>
      </c>
      <c r="HQ356" s="28">
        <v>14.635450494472586</v>
      </c>
      <c r="HR356" s="28">
        <v>3.9111354922634138</v>
      </c>
      <c r="HS356" s="28">
        <v>21.659116823894735</v>
      </c>
      <c r="HT356" s="28">
        <v>20.101820345021171</v>
      </c>
      <c r="HU356" s="28">
        <v>14.447574079205323</v>
      </c>
      <c r="HV356" s="28">
        <v>3.3612641812978872</v>
      </c>
      <c r="HW356" s="29">
        <v>16.208110729894738</v>
      </c>
      <c r="HX356" s="29">
        <v>16.208110729894738</v>
      </c>
      <c r="HY356" s="29">
        <v>16.208110729894738</v>
      </c>
      <c r="HZ356" s="29">
        <v>10.52334352608495</v>
      </c>
      <c r="IA356" s="29">
        <v>16.230855160894738</v>
      </c>
      <c r="IB356" s="29">
        <v>16.230855160894738</v>
      </c>
      <c r="IC356" s="29">
        <v>16.230855160894738</v>
      </c>
      <c r="ID356" s="29">
        <v>10.579489753845557</v>
      </c>
      <c r="IE356" s="29">
        <v>16.347710475894736</v>
      </c>
      <c r="IF356" s="29">
        <v>16.347710475894736</v>
      </c>
      <c r="IG356" s="29">
        <v>16.23083856601458</v>
      </c>
      <c r="IH356" s="29">
        <v>10.408514396352611</v>
      </c>
      <c r="II356" s="29">
        <v>16.468382201894737</v>
      </c>
      <c r="IJ356" s="29">
        <v>16.468382201894737</v>
      </c>
      <c r="IK356" s="29">
        <v>16.133837887345546</v>
      </c>
      <c r="IL356" s="29">
        <v>10.184857566431182</v>
      </c>
      <c r="IM356" s="29">
        <v>16.625324797894738</v>
      </c>
      <c r="IN356" s="29">
        <v>16.625324797894738</v>
      </c>
      <c r="IO356" s="29">
        <v>16.042850484078247</v>
      </c>
      <c r="IP356" s="29">
        <v>10.032499413878035</v>
      </c>
      <c r="IQ356" s="29">
        <v>16.827121921894737</v>
      </c>
      <c r="IR356" s="29">
        <v>16.827121921894737</v>
      </c>
      <c r="IS356" s="29">
        <v>15.859420613372379</v>
      </c>
      <c r="IT356" s="29">
        <v>9.8939216225547817</v>
      </c>
      <c r="IU356" s="29">
        <v>16.993771563894736</v>
      </c>
      <c r="IV356" s="29">
        <v>16.993771563894736</v>
      </c>
      <c r="IW356" s="29">
        <v>15.72232468311892</v>
      </c>
      <c r="IX356" s="29">
        <v>9.6262236751295056</v>
      </c>
      <c r="IY356" s="29">
        <v>17.199688066894737</v>
      </c>
      <c r="IZ356" s="29">
        <v>17.199688066894737</v>
      </c>
      <c r="JA356" s="29">
        <v>15.628201738042813</v>
      </c>
      <c r="JB356" s="29">
        <v>9.3767987877004604</v>
      </c>
      <c r="JC356" s="29">
        <v>17.447051085894735</v>
      </c>
      <c r="JD356" s="29">
        <v>17.447051085894735</v>
      </c>
      <c r="JE356" s="29">
        <v>15.549883381446843</v>
      </c>
      <c r="JF356" s="29">
        <v>9.0814057959472425</v>
      </c>
      <c r="JG356" s="29">
        <v>17.736921977894738</v>
      </c>
      <c r="JH356" s="29">
        <v>17.736921977894738</v>
      </c>
      <c r="JI356" s="29">
        <v>15.462771200105109</v>
      </c>
      <c r="JJ356" s="29">
        <v>8.6822373257935794</v>
      </c>
      <c r="JK356" s="29">
        <v>19.450761833894738</v>
      </c>
      <c r="JL356" s="29">
        <v>19.450761833894738</v>
      </c>
      <c r="JM356" s="29">
        <v>15.017162521883444</v>
      </c>
      <c r="JN356" s="29">
        <v>6.3105282991181948</v>
      </c>
      <c r="JO356" s="29">
        <v>20.913514818894736</v>
      </c>
      <c r="JP356" s="29">
        <v>19.946684730871901</v>
      </c>
      <c r="JQ356" s="29">
        <v>14.336075058754686</v>
      </c>
      <c r="JR356" s="29">
        <v>4.4383071147317281</v>
      </c>
      <c r="JS356" s="29">
        <v>21.336157590894736</v>
      </c>
      <c r="JT356" s="29">
        <v>19.473583123733572</v>
      </c>
      <c r="JU356" s="29">
        <v>13.996047618512685</v>
      </c>
      <c r="JV356" s="29">
        <v>3.6220732143896015</v>
      </c>
      <c r="JW356" s="29">
        <v>21.330286248894737</v>
      </c>
      <c r="JX356" s="29">
        <v>18.944467223825466</v>
      </c>
      <c r="JY356" s="29">
        <v>13.615761603156811</v>
      </c>
      <c r="JZ356" s="29">
        <v>3.7271341265323965</v>
      </c>
    </row>
    <row r="357" spans="1:286" ht="15" thickBot="1" x14ac:dyDescent="0.4">
      <c r="A357" s="2"/>
      <c r="B357" s="74" t="s">
        <v>811</v>
      </c>
      <c r="C357" s="74" t="s">
        <v>504</v>
      </c>
      <c r="D357" s="74" t="s">
        <v>504</v>
      </c>
      <c r="E357" s="87">
        <v>373376</v>
      </c>
      <c r="F357" s="84">
        <v>436176</v>
      </c>
      <c r="G357" s="22">
        <v>25.77957236568421</v>
      </c>
      <c r="H357" s="22">
        <v>13.334952766531714</v>
      </c>
      <c r="I357" s="22">
        <v>9.5840931134820568</v>
      </c>
      <c r="J357" s="22">
        <v>15.309327719047282</v>
      </c>
      <c r="K357" s="22">
        <v>25.78888061868421</v>
      </c>
      <c r="L357" s="22">
        <v>13.237324376399183</v>
      </c>
      <c r="M357" s="22">
        <v>9.5139256672277348</v>
      </c>
      <c r="N357" s="22">
        <v>15.104429692018424</v>
      </c>
      <c r="O357" s="22">
        <v>25.87939213568421</v>
      </c>
      <c r="P357" s="22">
        <v>13.054762808727807</v>
      </c>
      <c r="Q357" s="22">
        <v>9.3827150739741079</v>
      </c>
      <c r="R357" s="22">
        <v>14.678479979734043</v>
      </c>
      <c r="S357" s="22">
        <v>25.996167152684208</v>
      </c>
      <c r="T357" s="22">
        <v>13.077414728113267</v>
      </c>
      <c r="U357" s="22">
        <v>9.3989954544441616</v>
      </c>
      <c r="V357" s="22">
        <v>14.186892127257254</v>
      </c>
      <c r="W357" s="22">
        <v>26.116779875684209</v>
      </c>
      <c r="X357" s="22">
        <v>12.916227988179347</v>
      </c>
      <c r="Y357" s="22">
        <v>9.2831473707477183</v>
      </c>
      <c r="Z357" s="22">
        <v>13.662280413193143</v>
      </c>
      <c r="AA357" s="22">
        <v>26.24401000968421</v>
      </c>
      <c r="AB357" s="22">
        <v>12.652794921045498</v>
      </c>
      <c r="AC357" s="22">
        <v>9.0938128385011776</v>
      </c>
      <c r="AD357" s="22">
        <v>13.149886987220215</v>
      </c>
      <c r="AE357" s="22">
        <v>26.38040049268421</v>
      </c>
      <c r="AF357" s="22">
        <v>12.486164084240965</v>
      </c>
      <c r="AG357" s="22">
        <v>8.9740519751916157</v>
      </c>
      <c r="AH357" s="22">
        <v>12.622730600894199</v>
      </c>
      <c r="AI357" s="22">
        <v>26.531434728684211</v>
      </c>
      <c r="AJ357" s="22">
        <v>12.33801487012596</v>
      </c>
      <c r="AK357" s="22">
        <v>8.867574218005176</v>
      </c>
      <c r="AL357" s="22">
        <v>12.071686766978372</v>
      </c>
      <c r="AM357" s="22">
        <v>26.691626277684207</v>
      </c>
      <c r="AN357" s="22">
        <v>12.235531556847027</v>
      </c>
      <c r="AO357" s="22">
        <v>8.7939174428939353</v>
      </c>
      <c r="AP357" s="22">
        <v>11.524321220573297</v>
      </c>
      <c r="AQ357" s="22">
        <v>26.879719830684209</v>
      </c>
      <c r="AR357" s="22">
        <v>12.054013386217964</v>
      </c>
      <c r="AS357" s="22">
        <v>8.6634567596387111</v>
      </c>
      <c r="AT357" s="22">
        <v>10.800046099474731</v>
      </c>
      <c r="AU357" s="22">
        <v>27.632975400684209</v>
      </c>
      <c r="AV357" s="22">
        <v>11.194691989304507</v>
      </c>
      <c r="AW357" s="22">
        <v>8.0458455519637635</v>
      </c>
      <c r="AX357" s="22">
        <v>8.0689397892120702</v>
      </c>
      <c r="AY357" s="22">
        <v>28.190695785684209</v>
      </c>
      <c r="AZ357" s="22">
        <v>10.466746458469384</v>
      </c>
      <c r="BA357" s="22">
        <v>7.5226567659804209</v>
      </c>
      <c r="BB357" s="22">
        <v>6.636436722870755</v>
      </c>
      <c r="BC357" s="22">
        <v>28.540018635684209</v>
      </c>
      <c r="BD357" s="22">
        <v>11.380758976061248</v>
      </c>
      <c r="BE357" s="22">
        <v>8.1795755589344186</v>
      </c>
      <c r="BF357" s="22">
        <v>6.2578468068316013</v>
      </c>
      <c r="BG357" s="22">
        <v>28.807298150684208</v>
      </c>
      <c r="BH357" s="22">
        <v>11.506631498749233</v>
      </c>
      <c r="BI357" s="22">
        <v>8.2700426193726315</v>
      </c>
      <c r="BJ357" s="22">
        <v>6.521349022884948</v>
      </c>
      <c r="BK357" s="25">
        <v>25.778607795684209</v>
      </c>
      <c r="BL357" s="25">
        <v>13.334952766531714</v>
      </c>
      <c r="BM357" s="25">
        <v>9.5840931134820568</v>
      </c>
      <c r="BN357" s="25">
        <v>15.309327719047282</v>
      </c>
      <c r="BO357" s="25">
        <v>25.777877157684209</v>
      </c>
      <c r="BP357" s="25">
        <v>13.277854543418609</v>
      </c>
      <c r="BQ357" s="25">
        <v>9.5430554962882539</v>
      </c>
      <c r="BR357" s="25">
        <v>15.209718309303419</v>
      </c>
      <c r="BS357" s="25">
        <v>25.837468064684209</v>
      </c>
      <c r="BT357" s="25">
        <v>13.213687737327749</v>
      </c>
      <c r="BU357" s="25">
        <v>9.4969375493306138</v>
      </c>
      <c r="BV357" s="25">
        <v>14.930907431575132</v>
      </c>
      <c r="BW357" s="25">
        <v>25.899758988684209</v>
      </c>
      <c r="BX357" s="25">
        <v>13.097724145357086</v>
      </c>
      <c r="BY357" s="25">
        <v>9.4135922325020385</v>
      </c>
      <c r="BZ357" s="25">
        <v>14.710195586499191</v>
      </c>
      <c r="CA357" s="25">
        <v>25.949618655684208</v>
      </c>
      <c r="CB357" s="25">
        <v>13.043722540764485</v>
      </c>
      <c r="CC357" s="25">
        <v>9.3747802160101692</v>
      </c>
      <c r="CD357" s="25">
        <v>14.467695233667953</v>
      </c>
      <c r="CE357" s="25">
        <v>26.010075700684208</v>
      </c>
      <c r="CF357" s="25">
        <v>12.974978267763927</v>
      </c>
      <c r="CG357" s="25">
        <v>9.3253723534559363</v>
      </c>
      <c r="CH357" s="25">
        <v>14.190226353208995</v>
      </c>
      <c r="CI357" s="25">
        <v>26.094657722684211</v>
      </c>
      <c r="CJ357" s="25">
        <v>12.857497628887899</v>
      </c>
      <c r="CK357" s="25">
        <v>9.2409367051463942</v>
      </c>
      <c r="CL357" s="25">
        <v>13.844184833796051</v>
      </c>
      <c r="CM357" s="25">
        <v>26.200470366684208</v>
      </c>
      <c r="CN357" s="25">
        <v>12.687302078130761</v>
      </c>
      <c r="CO357" s="25">
        <v>9.1186138117312279</v>
      </c>
      <c r="CP357" s="25">
        <v>13.455263292862515</v>
      </c>
      <c r="CQ357" s="25">
        <v>26.328436455684209</v>
      </c>
      <c r="CR357" s="25">
        <v>12.623470931008111</v>
      </c>
      <c r="CS357" s="25">
        <v>9.0727371094830378</v>
      </c>
      <c r="CT357" s="25">
        <v>13.019525339171741</v>
      </c>
      <c r="CU357" s="25">
        <v>26.472077545684208</v>
      </c>
      <c r="CV357" s="25">
        <v>12.583287287273796</v>
      </c>
      <c r="CW357" s="25">
        <v>9.0438563335304387</v>
      </c>
      <c r="CX357" s="25">
        <v>12.558254897215361</v>
      </c>
      <c r="CY357" s="25">
        <v>26.750383028684208</v>
      </c>
      <c r="CZ357" s="25">
        <v>12.256009920939395</v>
      </c>
      <c r="DA357" s="25">
        <v>8.808635646378363</v>
      </c>
      <c r="DB357" s="25">
        <v>11.067282150608477</v>
      </c>
      <c r="DC357" s="25">
        <v>26.982935951684208</v>
      </c>
      <c r="DD357" s="25">
        <v>11.793182274606597</v>
      </c>
      <c r="DE357" s="25">
        <v>8.4759923040576997</v>
      </c>
      <c r="DF357" s="25">
        <v>9.8772584225814981</v>
      </c>
      <c r="DG357" s="25">
        <v>27.168079879684207</v>
      </c>
      <c r="DH357" s="25">
        <v>12.552038095487617</v>
      </c>
      <c r="DI357" s="25">
        <v>9.0213969241089469</v>
      </c>
      <c r="DJ357" s="25">
        <v>9.1264710115983725</v>
      </c>
      <c r="DK357" s="25">
        <v>27.305077917684208</v>
      </c>
      <c r="DL357" s="25">
        <v>13.270154131794801</v>
      </c>
      <c r="DM357" s="25">
        <v>9.5375210588360311</v>
      </c>
      <c r="DN357" s="25">
        <v>8.6180335374117085</v>
      </c>
      <c r="DO357" s="27">
        <v>25.77957236568421</v>
      </c>
      <c r="DP357" s="27">
        <v>13.334952766531714</v>
      </c>
      <c r="DQ357" s="27">
        <v>9.5840931134820568</v>
      </c>
      <c r="DR357" s="27">
        <v>15.309327719047282</v>
      </c>
      <c r="DS357" s="27">
        <v>25.788763342684209</v>
      </c>
      <c r="DT357" s="27">
        <v>13.239515972190173</v>
      </c>
      <c r="DU357" s="27">
        <v>9.5155008102744123</v>
      </c>
      <c r="DV357" s="27">
        <v>15.104499943322796</v>
      </c>
      <c r="DW357" s="27">
        <v>25.87914442368421</v>
      </c>
      <c r="DX357" s="27">
        <v>13.039192185653928</v>
      </c>
      <c r="DY357" s="27">
        <v>9.3715241605912336</v>
      </c>
      <c r="DZ357" s="27">
        <v>14.678620509264942</v>
      </c>
      <c r="EA357" s="27">
        <v>25.99579885468421</v>
      </c>
      <c r="EB357" s="27">
        <v>13.071805407642476</v>
      </c>
      <c r="EC357" s="27">
        <v>9.3949639253764055</v>
      </c>
      <c r="ED357" s="27">
        <v>14.187101052692816</v>
      </c>
      <c r="EE357" s="27">
        <v>26.11629421668421</v>
      </c>
      <c r="EF357" s="27">
        <v>12.914841933303961</v>
      </c>
      <c r="EG357" s="27">
        <v>9.2821511858178809</v>
      </c>
      <c r="EH357" s="27">
        <v>13.662555943922243</v>
      </c>
      <c r="EI357" s="27">
        <v>26.244155208684209</v>
      </c>
      <c r="EJ357" s="27">
        <v>12.652599765779975</v>
      </c>
      <c r="EK357" s="27">
        <v>9.0936725765693129</v>
      </c>
      <c r="EL357" s="27">
        <v>13.14980471573103</v>
      </c>
      <c r="EM357" s="27">
        <v>26.381940952684211</v>
      </c>
      <c r="EN357" s="27">
        <v>12.496324236879058</v>
      </c>
      <c r="EO357" s="27">
        <v>8.9813542769421755</v>
      </c>
      <c r="EP357" s="27">
        <v>12.621856855324529</v>
      </c>
      <c r="EQ357" s="27">
        <v>26.533241533684208</v>
      </c>
      <c r="ER357" s="27">
        <v>12.341444348483099</v>
      </c>
      <c r="ES357" s="27">
        <v>8.870039051625584</v>
      </c>
      <c r="ET357" s="27">
        <v>12.070662056790495</v>
      </c>
      <c r="EU357" s="27">
        <v>26.693673751684209</v>
      </c>
      <c r="EV357" s="27">
        <v>12.239203806679871</v>
      </c>
      <c r="EW357" s="27">
        <v>8.7965567611540116</v>
      </c>
      <c r="EX357" s="27">
        <v>11.523159790055043</v>
      </c>
      <c r="EY357" s="27">
        <v>26.869082036684208</v>
      </c>
      <c r="EZ357" s="27">
        <v>12.065762557888934</v>
      </c>
      <c r="FA357" s="27">
        <v>8.6719011206553844</v>
      </c>
      <c r="FB357" s="27">
        <v>10.847687104643761</v>
      </c>
      <c r="FC357" s="27">
        <v>27.559864513684211</v>
      </c>
      <c r="FD357" s="27">
        <v>11.213947858748391</v>
      </c>
      <c r="FE357" s="27">
        <v>8.0596851244738676</v>
      </c>
      <c r="FF357" s="27">
        <v>8.2849335329582559</v>
      </c>
      <c r="FG357" s="27">
        <v>28.01910079168421</v>
      </c>
      <c r="FH357" s="27">
        <v>10.495439869066287</v>
      </c>
      <c r="FI357" s="27">
        <v>7.5432792851388157</v>
      </c>
      <c r="FJ357" s="27">
        <v>6.9335714226381029</v>
      </c>
      <c r="FK357" s="27">
        <v>28.323126893684208</v>
      </c>
      <c r="FL357" s="27">
        <v>11.420446696198084</v>
      </c>
      <c r="FM357" s="27">
        <v>8.2080999048329595</v>
      </c>
      <c r="FN357" s="27">
        <v>6.550863381593576</v>
      </c>
      <c r="FO357" s="27">
        <v>28.520432396684207</v>
      </c>
      <c r="FP357" s="27">
        <v>11.556307691109001</v>
      </c>
      <c r="FQ357" s="27">
        <v>8.3057458769270323</v>
      </c>
      <c r="FR357" s="27">
        <v>6.8107293210993163</v>
      </c>
      <c r="FS357" s="28">
        <v>25.78105467968421</v>
      </c>
      <c r="FT357" s="28">
        <v>13.334952766531714</v>
      </c>
      <c r="FU357" s="28">
        <v>9.5840931134820568</v>
      </c>
      <c r="FV357" s="28">
        <v>15.309327719047282</v>
      </c>
      <c r="FW357" s="28">
        <v>25.78644993468421</v>
      </c>
      <c r="FX357" s="28">
        <v>13.159360471615695</v>
      </c>
      <c r="FY357" s="28">
        <v>9.4578914737800499</v>
      </c>
      <c r="FZ357" s="28">
        <v>15.076867918909279</v>
      </c>
      <c r="GA357" s="28">
        <v>25.886947580684208</v>
      </c>
      <c r="GB357" s="28">
        <v>13.119441355168158</v>
      </c>
      <c r="GC357" s="28">
        <v>9.4292008187969021</v>
      </c>
      <c r="GD357" s="28">
        <v>14.631266805495436</v>
      </c>
      <c r="GE357" s="28">
        <v>26.022524099684208</v>
      </c>
      <c r="GF357" s="28">
        <v>12.898312013598023</v>
      </c>
      <c r="GG357" s="28">
        <v>9.2702708070573578</v>
      </c>
      <c r="GH357" s="28">
        <v>14.129407221658791</v>
      </c>
      <c r="GI357" s="28">
        <v>26.177235275684211</v>
      </c>
      <c r="GJ357" s="28">
        <v>12.619570191035933</v>
      </c>
      <c r="GK357" s="28">
        <v>9.0699335708609379</v>
      </c>
      <c r="GL357" s="28">
        <v>13.587298220980998</v>
      </c>
      <c r="GM357" s="28">
        <v>26.35749774368421</v>
      </c>
      <c r="GN357" s="28">
        <v>12.296842565828909</v>
      </c>
      <c r="GO357" s="28">
        <v>8.8379828722397882</v>
      </c>
      <c r="GP357" s="28">
        <v>13.029497286795529</v>
      </c>
      <c r="GQ357" s="28">
        <v>26.56567801668421</v>
      </c>
      <c r="GR357" s="28">
        <v>12.062926119836408</v>
      </c>
      <c r="GS357" s="28">
        <v>8.6698625167786414</v>
      </c>
      <c r="GT357" s="28">
        <v>12.419434953048816</v>
      </c>
      <c r="GU357" s="28">
        <v>26.807312542684208</v>
      </c>
      <c r="GV357" s="28">
        <v>11.95411930695602</v>
      </c>
      <c r="GW357" s="28">
        <v>8.5916609179965189</v>
      </c>
      <c r="GX357" s="28">
        <v>11.779210806518664</v>
      </c>
      <c r="GY357" s="28">
        <v>27.074077304684209</v>
      </c>
      <c r="GZ357" s="28">
        <v>11.765903886899814</v>
      </c>
      <c r="HA357" s="28">
        <v>8.4563867897117007</v>
      </c>
      <c r="HB357" s="28">
        <v>11.213360013640624</v>
      </c>
      <c r="HC357" s="28">
        <v>27.331417609684209</v>
      </c>
      <c r="HD357" s="28">
        <v>11.582794781689861</v>
      </c>
      <c r="HE357" s="28">
        <v>8.3247826704482915</v>
      </c>
      <c r="HF357" s="28">
        <v>10.627010536314717</v>
      </c>
      <c r="HG357" s="28">
        <v>28.306026109684208</v>
      </c>
      <c r="HH357" s="28">
        <v>10.576719573548639</v>
      </c>
      <c r="HI357" s="28">
        <v>7.6016966091169165</v>
      </c>
      <c r="HJ357" s="28">
        <v>7.9477735111117518</v>
      </c>
      <c r="HK357" s="28">
        <v>29.097637935684208</v>
      </c>
      <c r="HL357" s="28">
        <v>9.3017249018463612</v>
      </c>
      <c r="HM357" s="28">
        <v>6.6853328344017013</v>
      </c>
      <c r="HN357" s="28">
        <v>4.2975113665794282</v>
      </c>
      <c r="HO357" s="28">
        <v>29.50298664368421</v>
      </c>
      <c r="HP357" s="28">
        <v>9.730173249843638</v>
      </c>
      <c r="HQ357" s="28">
        <v>6.9932670980932459</v>
      </c>
      <c r="HR357" s="28">
        <v>2.2142396941825311</v>
      </c>
      <c r="HS357" s="28">
        <v>29.692572371684207</v>
      </c>
      <c r="HT357" s="28">
        <v>9.3752236956933661</v>
      </c>
      <c r="HU357" s="28">
        <v>6.7381578647029921</v>
      </c>
      <c r="HV357" s="28">
        <v>0.5738783529077196</v>
      </c>
      <c r="HW357" s="29">
        <v>25.78105467968421</v>
      </c>
      <c r="HX357" s="29">
        <v>13.334952766531714</v>
      </c>
      <c r="HY357" s="29">
        <v>9.5840931134820568</v>
      </c>
      <c r="HZ357" s="29">
        <v>15.309327719047282</v>
      </c>
      <c r="IA357" s="29">
        <v>25.767713363684209</v>
      </c>
      <c r="IB357" s="29">
        <v>13.244115969555354</v>
      </c>
      <c r="IC357" s="29">
        <v>9.5188069189529756</v>
      </c>
      <c r="ID357" s="29">
        <v>15.126097170552574</v>
      </c>
      <c r="IE357" s="29">
        <v>25.900272039684211</v>
      </c>
      <c r="IF357" s="29">
        <v>13.058426543876642</v>
      </c>
      <c r="IG357" s="29">
        <v>9.3853482725631352</v>
      </c>
      <c r="IH357" s="29">
        <v>14.531259679981227</v>
      </c>
      <c r="II357" s="29">
        <v>26.036014125684208</v>
      </c>
      <c r="IJ357" s="29">
        <v>12.621754218652592</v>
      </c>
      <c r="IK357" s="29">
        <v>9.0715032745117075</v>
      </c>
      <c r="IL357" s="29">
        <v>14.018916612977149</v>
      </c>
      <c r="IM357" s="29">
        <v>26.184025967684207</v>
      </c>
      <c r="IN357" s="29">
        <v>11.951241987021824</v>
      </c>
      <c r="IO357" s="29">
        <v>8.5895929315064716</v>
      </c>
      <c r="IP357" s="29">
        <v>13.493048139446676</v>
      </c>
      <c r="IQ357" s="29">
        <v>26.351693490684209</v>
      </c>
      <c r="IR357" s="29">
        <v>11.207401326407069</v>
      </c>
      <c r="IS357" s="29">
        <v>8.0549800027814147</v>
      </c>
      <c r="IT357" s="29">
        <v>12.993584816748259</v>
      </c>
      <c r="IU357" s="29">
        <v>26.55182940968421</v>
      </c>
      <c r="IV357" s="29">
        <v>11.032725812986753</v>
      </c>
      <c r="IW357" s="29">
        <v>7.929437271991449</v>
      </c>
      <c r="IX357" s="29">
        <v>12.466766158397855</v>
      </c>
      <c r="IY357" s="29">
        <v>26.77695726168421</v>
      </c>
      <c r="IZ357" s="29">
        <v>10.894278368399659</v>
      </c>
      <c r="JA357" s="29">
        <v>7.829932367588893</v>
      </c>
      <c r="JB357" s="29">
        <v>11.943247226594469</v>
      </c>
      <c r="JC357" s="29">
        <v>27.022795824684209</v>
      </c>
      <c r="JD357" s="29">
        <v>10.75445829936195</v>
      </c>
      <c r="JE357" s="29">
        <v>7.7294409309672218</v>
      </c>
      <c r="JF357" s="29">
        <v>11.476239952905715</v>
      </c>
      <c r="JG357" s="29">
        <v>27.279022475684208</v>
      </c>
      <c r="JH357" s="29">
        <v>10.569361373446091</v>
      </c>
      <c r="JI357" s="29">
        <v>7.5964081258230403</v>
      </c>
      <c r="JJ357" s="29">
        <v>10.517426655418884</v>
      </c>
      <c r="JK357" s="29">
        <v>28.248511475684211</v>
      </c>
      <c r="JL357" s="29">
        <v>10.362335372973895</v>
      </c>
      <c r="JM357" s="29">
        <v>7.4476144630200363</v>
      </c>
      <c r="JN357" s="29">
        <v>6.0253048339265582</v>
      </c>
      <c r="JO357" s="29">
        <v>28.836987994684208</v>
      </c>
      <c r="JP357" s="29">
        <v>9.3892664291066428</v>
      </c>
      <c r="JQ357" s="29">
        <v>6.7482506537032227</v>
      </c>
      <c r="JR357" s="29">
        <v>3.0855836532966912</v>
      </c>
      <c r="JS357" s="29">
        <v>29.002455397684209</v>
      </c>
      <c r="JT357" s="29">
        <v>9.6165460464724131</v>
      </c>
      <c r="JU357" s="29">
        <v>6.9116009897536932</v>
      </c>
      <c r="JV357" s="29">
        <v>1.8219289499905393</v>
      </c>
      <c r="JW357" s="29">
        <v>28.925746909684207</v>
      </c>
      <c r="JX357" s="29">
        <v>9.5678261076389965</v>
      </c>
      <c r="JY357" s="29">
        <v>6.8765850104369513</v>
      </c>
      <c r="JZ357" s="29">
        <v>2.379173857101339</v>
      </c>
    </row>
    <row r="358" spans="1:286" ht="15" thickBot="1" x14ac:dyDescent="0.4">
      <c r="A358" s="2"/>
      <c r="B358" s="74" t="s">
        <v>812</v>
      </c>
      <c r="C358" s="74" t="s">
        <v>492</v>
      </c>
      <c r="D358" s="74" t="s">
        <v>849</v>
      </c>
      <c r="E358" s="87">
        <v>382923</v>
      </c>
      <c r="F358" s="84">
        <v>394645</v>
      </c>
      <c r="G358" s="22">
        <v>37.477450734000001</v>
      </c>
      <c r="H358" s="22">
        <v>9.0180295173514136</v>
      </c>
      <c r="I358" s="22">
        <v>6.5785269793456784</v>
      </c>
      <c r="J358" s="22">
        <v>13.622715138941988</v>
      </c>
      <c r="K358" s="22">
        <v>37.561972902000001</v>
      </c>
      <c r="L358" s="22">
        <v>8.9481929105490288</v>
      </c>
      <c r="M358" s="22">
        <v>6.5275821469838551</v>
      </c>
      <c r="N358" s="22">
        <v>13.363849719790384</v>
      </c>
      <c r="O358" s="22">
        <v>37.723327159999997</v>
      </c>
      <c r="P358" s="22">
        <v>8.8495440876976872</v>
      </c>
      <c r="Q358" s="22">
        <v>6.4556192041525424</v>
      </c>
      <c r="R358" s="22">
        <v>13.034848739188131</v>
      </c>
      <c r="S358" s="22">
        <v>37.884380163000003</v>
      </c>
      <c r="T358" s="22">
        <v>8.685330091528197</v>
      </c>
      <c r="U358" s="22">
        <v>6.3358273802171023</v>
      </c>
      <c r="V358" s="22">
        <v>12.664759439536311</v>
      </c>
      <c r="W358" s="22">
        <v>38.080151182999998</v>
      </c>
      <c r="X358" s="22">
        <v>8.4485216860964805</v>
      </c>
      <c r="Y358" s="22">
        <v>6.1630789454209038</v>
      </c>
      <c r="Z358" s="22">
        <v>12.063765134292403</v>
      </c>
      <c r="AA358" s="22">
        <v>38.277082383999996</v>
      </c>
      <c r="AB358" s="22">
        <v>8.2413006088646732</v>
      </c>
      <c r="AC358" s="22">
        <v>6.0119140546168106</v>
      </c>
      <c r="AD358" s="22">
        <v>11.428945652006369</v>
      </c>
      <c r="AE358" s="22">
        <v>38.478209065999998</v>
      </c>
      <c r="AF358" s="22">
        <v>7.9988701453423534</v>
      </c>
      <c r="AG358" s="22">
        <v>5.8350644067166488</v>
      </c>
      <c r="AH358" s="22">
        <v>10.607452346972746</v>
      </c>
      <c r="AI358" s="22">
        <v>38.693649426999997</v>
      </c>
      <c r="AJ358" s="22">
        <v>7.8348823621611121</v>
      </c>
      <c r="AK358" s="22">
        <v>5.7154376020066859</v>
      </c>
      <c r="AL358" s="22">
        <v>10.206530035964938</v>
      </c>
      <c r="AM358" s="22">
        <v>38.929054131000001</v>
      </c>
      <c r="AN358" s="22">
        <v>7.6467463424830342</v>
      </c>
      <c r="AO358" s="22">
        <v>5.5781949949762257</v>
      </c>
      <c r="AP358" s="22">
        <v>9.5706066412717092</v>
      </c>
      <c r="AQ358" s="22">
        <v>39.229134156000001</v>
      </c>
      <c r="AR358" s="22">
        <v>7.4283942555641351</v>
      </c>
      <c r="AS358" s="22">
        <v>5.4189101875769383</v>
      </c>
      <c r="AT358" s="22">
        <v>8.7972954045330809</v>
      </c>
      <c r="AU358" s="22">
        <v>39.712986945024291</v>
      </c>
      <c r="AV358" s="22">
        <v>6.4418361671573914</v>
      </c>
      <c r="AW358" s="22">
        <v>4.6992297974442607</v>
      </c>
      <c r="AX358" s="22">
        <v>6.0623786217223987</v>
      </c>
      <c r="AY358" s="22">
        <v>36.09996290204171</v>
      </c>
      <c r="AZ358" s="22">
        <v>5.8557682144971208</v>
      </c>
      <c r="BA358" s="22">
        <v>4.2717013855126691</v>
      </c>
      <c r="BB358" s="22">
        <v>4.7691093653126799</v>
      </c>
      <c r="BC358" s="22">
        <v>34.760519137700527</v>
      </c>
      <c r="BD358" s="22">
        <v>5.6384972925956509</v>
      </c>
      <c r="BE358" s="22">
        <v>4.1132052729410704</v>
      </c>
      <c r="BF358" s="22">
        <v>4.6055297512480138</v>
      </c>
      <c r="BG358" s="22">
        <v>33.762252897605798</v>
      </c>
      <c r="BH358" s="22">
        <v>5.4765687129399172</v>
      </c>
      <c r="BI358" s="22">
        <v>3.9950806285336928</v>
      </c>
      <c r="BJ358" s="22">
        <v>4.9355796224879391</v>
      </c>
      <c r="BK358" s="25">
        <v>37.477140964</v>
      </c>
      <c r="BL358" s="25">
        <v>9.0180295173514136</v>
      </c>
      <c r="BM358" s="25">
        <v>6.5785269793456784</v>
      </c>
      <c r="BN358" s="25">
        <v>13.622715138941988</v>
      </c>
      <c r="BO358" s="25">
        <v>37.552812901999999</v>
      </c>
      <c r="BP358" s="25">
        <v>8.9579597680806256</v>
      </c>
      <c r="BQ358" s="25">
        <v>6.5347069335740304</v>
      </c>
      <c r="BR358" s="25">
        <v>13.415824250145398</v>
      </c>
      <c r="BS358" s="25">
        <v>37.688637636999999</v>
      </c>
      <c r="BT358" s="25">
        <v>8.9004042880185992</v>
      </c>
      <c r="BU358" s="25">
        <v>6.4927210121852488</v>
      </c>
      <c r="BV358" s="25">
        <v>13.235900726060013</v>
      </c>
      <c r="BW358" s="25">
        <v>37.759536183000002</v>
      </c>
      <c r="BX358" s="25">
        <v>8.8322695879128048</v>
      </c>
      <c r="BY358" s="25">
        <v>6.443017697063782</v>
      </c>
      <c r="BZ358" s="25">
        <v>13.195826323606212</v>
      </c>
      <c r="CA358" s="25">
        <v>37.868687289999997</v>
      </c>
      <c r="CB358" s="25">
        <v>8.7462157310651953</v>
      </c>
      <c r="CC358" s="25">
        <v>6.3802426065787143</v>
      </c>
      <c r="CD358" s="25">
        <v>12.913525583971886</v>
      </c>
      <c r="CE358" s="25">
        <v>37.998198799999997</v>
      </c>
      <c r="CF358" s="25">
        <v>8.5734195865151666</v>
      </c>
      <c r="CG358" s="25">
        <v>6.2541902248846766</v>
      </c>
      <c r="CH358" s="25">
        <v>12.51397160230513</v>
      </c>
      <c r="CI358" s="25">
        <v>38.151435730000003</v>
      </c>
      <c r="CJ358" s="25">
        <v>8.4250477714217169</v>
      </c>
      <c r="CK358" s="25">
        <v>6.1459550514813612</v>
      </c>
      <c r="CL358" s="25">
        <v>11.877248129502519</v>
      </c>
      <c r="CM358" s="25">
        <v>38.326423444</v>
      </c>
      <c r="CN358" s="25">
        <v>8.3143833429539118</v>
      </c>
      <c r="CO358" s="25">
        <v>6.0652268916401697</v>
      </c>
      <c r="CP358" s="25">
        <v>11.422377707376587</v>
      </c>
      <c r="CQ358" s="25">
        <v>38.515534704000004</v>
      </c>
      <c r="CR358" s="25">
        <v>8.2091265887366873</v>
      </c>
      <c r="CS358" s="25">
        <v>5.9884435548764055</v>
      </c>
      <c r="CT358" s="25">
        <v>11.023293097015099</v>
      </c>
      <c r="CU358" s="25">
        <v>38.715110447999997</v>
      </c>
      <c r="CV358" s="25">
        <v>8.0647822604313593</v>
      </c>
      <c r="CW358" s="25">
        <v>5.8831463770123191</v>
      </c>
      <c r="CX358" s="25">
        <v>10.399340163274331</v>
      </c>
      <c r="CY358" s="25">
        <v>39.398316324</v>
      </c>
      <c r="CZ358" s="25">
        <v>7.6142092546065987</v>
      </c>
      <c r="DA358" s="25">
        <v>5.5544596423681387</v>
      </c>
      <c r="DB358" s="25">
        <v>8.6605136975649515</v>
      </c>
      <c r="DC358" s="25">
        <v>39.604288992999997</v>
      </c>
      <c r="DD358" s="25">
        <v>7.312669888706683</v>
      </c>
      <c r="DE358" s="25">
        <v>5.3344908731275185</v>
      </c>
      <c r="DF358" s="25">
        <v>7.5379362526857427</v>
      </c>
      <c r="DG358" s="25">
        <v>39.660561211000001</v>
      </c>
      <c r="DH358" s="25">
        <v>7.08586351670911</v>
      </c>
      <c r="DI358" s="25">
        <v>5.1690387824681654</v>
      </c>
      <c r="DJ358" s="25">
        <v>7.0325730988442281</v>
      </c>
      <c r="DK358" s="25">
        <v>39.66169532</v>
      </c>
      <c r="DL358" s="25">
        <v>6.8378022577892761</v>
      </c>
      <c r="DM358" s="25">
        <v>4.9880815477202951</v>
      </c>
      <c r="DN358" s="25">
        <v>6.6972176084502308</v>
      </c>
      <c r="DO358" s="27">
        <v>37.477450734000001</v>
      </c>
      <c r="DP358" s="27">
        <v>9.0180295173514136</v>
      </c>
      <c r="DQ358" s="27">
        <v>6.5785269793456784</v>
      </c>
      <c r="DR358" s="27">
        <v>13.622715138941988</v>
      </c>
      <c r="DS358" s="27">
        <v>37.561972902999997</v>
      </c>
      <c r="DT358" s="27">
        <v>8.9530466206674628</v>
      </c>
      <c r="DU358" s="27">
        <v>6.5311228609394485</v>
      </c>
      <c r="DV358" s="27">
        <v>13.363849709644654</v>
      </c>
      <c r="DW358" s="27">
        <v>37.723327158000004</v>
      </c>
      <c r="DX358" s="27">
        <v>8.8559081991017354</v>
      </c>
      <c r="DY358" s="27">
        <v>6.4602617348174212</v>
      </c>
      <c r="DZ358" s="27">
        <v>13.034848759401925</v>
      </c>
      <c r="EA358" s="27">
        <v>37.884380163000003</v>
      </c>
      <c r="EB358" s="27">
        <v>8.6940562848151739</v>
      </c>
      <c r="EC358" s="27">
        <v>6.3421930167294818</v>
      </c>
      <c r="ED358" s="27">
        <v>12.664759439536311</v>
      </c>
      <c r="EE358" s="27">
        <v>38.080151201999996</v>
      </c>
      <c r="EF358" s="27">
        <v>8.4539242263811332</v>
      </c>
      <c r="EG358" s="27">
        <v>6.1670200233416628</v>
      </c>
      <c r="EH358" s="27">
        <v>12.063765014279738</v>
      </c>
      <c r="EI358" s="27">
        <v>38.277082362999998</v>
      </c>
      <c r="EJ358" s="27">
        <v>8.253447766123104</v>
      </c>
      <c r="EK358" s="27">
        <v>6.0207752367179763</v>
      </c>
      <c r="EL358" s="27">
        <v>11.428945782197829</v>
      </c>
      <c r="EM358" s="27">
        <v>38.478209065999998</v>
      </c>
      <c r="EN358" s="27">
        <v>8.0139675987603098</v>
      </c>
      <c r="EO358" s="27">
        <v>5.8460777887906756</v>
      </c>
      <c r="EP358" s="27">
        <v>10.607452346972746</v>
      </c>
      <c r="EQ358" s="27">
        <v>38.693649426999997</v>
      </c>
      <c r="ER358" s="27">
        <v>7.8444526384117275</v>
      </c>
      <c r="ES358" s="27">
        <v>5.7224189852892886</v>
      </c>
      <c r="ET358" s="27">
        <v>10.206530035964938</v>
      </c>
      <c r="EU358" s="27">
        <v>38.929054131000001</v>
      </c>
      <c r="EV358" s="27">
        <v>7.6615739111025531</v>
      </c>
      <c r="EW358" s="27">
        <v>5.5890114998472651</v>
      </c>
      <c r="EX358" s="27">
        <v>9.5706066412717092</v>
      </c>
      <c r="EY358" s="27">
        <v>39.216249142999999</v>
      </c>
      <c r="EZ358" s="27">
        <v>7.4527060162896115</v>
      </c>
      <c r="FA358" s="27">
        <v>5.4366452785455595</v>
      </c>
      <c r="FB358" s="27">
        <v>8.8606860296567511</v>
      </c>
      <c r="FC358" s="27">
        <v>40.137543846096008</v>
      </c>
      <c r="FD358" s="27">
        <v>6.5107034624863989</v>
      </c>
      <c r="FE358" s="27">
        <v>4.7494675305815006</v>
      </c>
      <c r="FF358" s="27">
        <v>6.32648905852027</v>
      </c>
      <c r="FG358" s="27">
        <v>36.546466951508577</v>
      </c>
      <c r="FH358" s="27">
        <v>5.9281955526527632</v>
      </c>
      <c r="FI358" s="27">
        <v>4.3245361203272239</v>
      </c>
      <c r="FJ358" s="27">
        <v>5.0840070268503261</v>
      </c>
      <c r="FK358" s="27">
        <v>35.172237592947461</v>
      </c>
      <c r="FL358" s="27">
        <v>5.70528206603431</v>
      </c>
      <c r="FM358" s="27">
        <v>4.1619238353532211</v>
      </c>
      <c r="FN358" s="27">
        <v>4.8907550869191851</v>
      </c>
      <c r="FO358" s="27">
        <v>34.183014719804547</v>
      </c>
      <c r="FP358" s="27">
        <v>5.5448204092364248</v>
      </c>
      <c r="FQ358" s="27">
        <v>4.0448692907474033</v>
      </c>
      <c r="FR358" s="27">
        <v>5.2008739638644954</v>
      </c>
      <c r="FS358" s="28">
        <v>37.478285927999998</v>
      </c>
      <c r="FT358" s="28">
        <v>9.0180295173514136</v>
      </c>
      <c r="FU358" s="28">
        <v>6.5785269793456784</v>
      </c>
      <c r="FV358" s="28">
        <v>13.622715138941988</v>
      </c>
      <c r="FW358" s="28">
        <v>37.581642254999998</v>
      </c>
      <c r="FX358" s="28">
        <v>8.9395867555002901</v>
      </c>
      <c r="FY358" s="28">
        <v>6.5213040766950368</v>
      </c>
      <c r="FZ358" s="28">
        <v>13.362467565738353</v>
      </c>
      <c r="GA358" s="28">
        <v>37.788985171</v>
      </c>
      <c r="GB358" s="28">
        <v>8.7891862242537204</v>
      </c>
      <c r="GC358" s="28">
        <v>6.4115889831028312</v>
      </c>
      <c r="GD358" s="28">
        <v>13.0471964719837</v>
      </c>
      <c r="GE358" s="28">
        <v>38.023976374</v>
      </c>
      <c r="GF358" s="28">
        <v>8.5740023836782644</v>
      </c>
      <c r="GG358" s="28">
        <v>6.2546153673011595</v>
      </c>
      <c r="GH358" s="28">
        <v>12.694609171193086</v>
      </c>
      <c r="GI358" s="28">
        <v>38.312930895999997</v>
      </c>
      <c r="GJ358" s="28">
        <v>8.1858387802911832</v>
      </c>
      <c r="GK358" s="28">
        <v>5.9714554228400427</v>
      </c>
      <c r="GL358" s="28">
        <v>12.125713005105467</v>
      </c>
      <c r="GM358" s="28">
        <v>38.650793489000002</v>
      </c>
      <c r="GN358" s="28">
        <v>7.8040069543351578</v>
      </c>
      <c r="GO358" s="28">
        <v>5.6929144218606753</v>
      </c>
      <c r="GP358" s="28">
        <v>11.507077144614257</v>
      </c>
      <c r="GQ358" s="28">
        <v>39.048235675999997</v>
      </c>
      <c r="GR358" s="28">
        <v>7.500687836219786</v>
      </c>
      <c r="GS358" s="28">
        <v>5.4716473481574885</v>
      </c>
      <c r="GT358" s="28">
        <v>10.680434739915562</v>
      </c>
      <c r="GU358" s="28">
        <v>39.399982471000001</v>
      </c>
      <c r="GV358" s="28">
        <v>7.2804245845015823</v>
      </c>
      <c r="GW358" s="28">
        <v>5.3109683726453101</v>
      </c>
      <c r="GX358" s="28">
        <v>10.199432134383471</v>
      </c>
      <c r="GY358" s="28">
        <v>39.636146746000001</v>
      </c>
      <c r="GZ358" s="28">
        <v>7.0395405889245</v>
      </c>
      <c r="HA358" s="28">
        <v>5.135246851580491</v>
      </c>
      <c r="HB358" s="28">
        <v>9.7140529076697639</v>
      </c>
      <c r="HC358" s="28">
        <v>39.909874254000002</v>
      </c>
      <c r="HD358" s="28">
        <v>6.8166693510261123</v>
      </c>
      <c r="HE358" s="28">
        <v>4.9726653864595693</v>
      </c>
      <c r="HF358" s="28">
        <v>9.1209606301818305</v>
      </c>
      <c r="HG358" s="28">
        <v>33.863106621375131</v>
      </c>
      <c r="HH358" s="28">
        <v>5.4929281765649822</v>
      </c>
      <c r="HI358" s="28">
        <v>4.0070146294834617</v>
      </c>
      <c r="HJ358" s="28">
        <v>5.8135492537578486</v>
      </c>
      <c r="HK358" s="28">
        <v>22.828132053053785</v>
      </c>
      <c r="HL358" s="28">
        <v>3.7029470206202046</v>
      </c>
      <c r="HM358" s="28">
        <v>2.701248297243565</v>
      </c>
      <c r="HN358" s="28">
        <v>-0.25696773617968915</v>
      </c>
      <c r="HO358" s="28">
        <v>14.867375170835137</v>
      </c>
      <c r="HP358" s="28">
        <v>2.41163413919897</v>
      </c>
      <c r="HQ358" s="28">
        <v>1.7592535285569844</v>
      </c>
      <c r="HR358" s="28">
        <v>-4.6023367295535991</v>
      </c>
      <c r="HS358" s="28">
        <v>8.9768425888287258</v>
      </c>
      <c r="HT358" s="28">
        <v>1.4561319533997166</v>
      </c>
      <c r="HU358" s="28">
        <v>1.0622279870005085</v>
      </c>
      <c r="HV358" s="28">
        <v>-7.4579384287525556</v>
      </c>
      <c r="HW358" s="29">
        <v>37.478285927999998</v>
      </c>
      <c r="HX358" s="29">
        <v>9.0180295173514136</v>
      </c>
      <c r="HY358" s="29">
        <v>6.5785269793456784</v>
      </c>
      <c r="HZ358" s="29">
        <v>13.622715138941988</v>
      </c>
      <c r="IA358" s="29">
        <v>37.556147547999998</v>
      </c>
      <c r="IB358" s="29">
        <v>8.9681943646398938</v>
      </c>
      <c r="IC358" s="29">
        <v>6.5421729292727928</v>
      </c>
      <c r="ID358" s="29">
        <v>13.439893244628855</v>
      </c>
      <c r="IE358" s="29">
        <v>37.789664805999998</v>
      </c>
      <c r="IF358" s="29">
        <v>8.8095281795952243</v>
      </c>
      <c r="IG358" s="29">
        <v>6.4264281563134817</v>
      </c>
      <c r="IH358" s="29">
        <v>12.972187482062871</v>
      </c>
      <c r="II358" s="29">
        <v>38.035206088999999</v>
      </c>
      <c r="IJ358" s="29">
        <v>8.5457231941964285</v>
      </c>
      <c r="IK358" s="29">
        <v>6.2339860922913202</v>
      </c>
      <c r="IL358" s="29">
        <v>12.589812657991164</v>
      </c>
      <c r="IM358" s="29">
        <v>38.330052719999998</v>
      </c>
      <c r="IN358" s="29">
        <v>8.1989328003176531</v>
      </c>
      <c r="IO358" s="29">
        <v>5.9810073281477907</v>
      </c>
      <c r="IP358" s="29">
        <v>12.057516238186228</v>
      </c>
      <c r="IQ358" s="29">
        <v>38.658168455000002</v>
      </c>
      <c r="IR358" s="29">
        <v>7.8145581459604783</v>
      </c>
      <c r="IS358" s="29">
        <v>5.7006113692523268</v>
      </c>
      <c r="IT358" s="29">
        <v>11.520042591827266</v>
      </c>
      <c r="IU358" s="29">
        <v>39.030260564000002</v>
      </c>
      <c r="IV358" s="29">
        <v>7.4763862863678821</v>
      </c>
      <c r="IW358" s="29">
        <v>5.4539197058789775</v>
      </c>
      <c r="IX358" s="29">
        <v>10.784685361021431</v>
      </c>
      <c r="IY358" s="29">
        <v>39.217180049999996</v>
      </c>
      <c r="IZ358" s="29">
        <v>7.302774877645942</v>
      </c>
      <c r="JA358" s="29">
        <v>5.3272726003220487</v>
      </c>
      <c r="JB358" s="29">
        <v>10.468039975245897</v>
      </c>
      <c r="JC358" s="29">
        <v>39.406464849000002</v>
      </c>
      <c r="JD358" s="29">
        <v>7.0658832696726401</v>
      </c>
      <c r="JE358" s="29">
        <v>5.1544634704301515</v>
      </c>
      <c r="JF358" s="29">
        <v>9.9264143066789678</v>
      </c>
      <c r="JG358" s="29">
        <v>39.669628310999997</v>
      </c>
      <c r="JH358" s="29">
        <v>6.6224428826563901</v>
      </c>
      <c r="JI358" s="29">
        <v>4.8309798819028584</v>
      </c>
      <c r="JJ358" s="29">
        <v>8.357580411516075</v>
      </c>
      <c r="JK358" s="29">
        <v>30.496909863626737</v>
      </c>
      <c r="JL358" s="29">
        <v>4.9468980315685878</v>
      </c>
      <c r="JM358" s="29">
        <v>3.6086932408160841</v>
      </c>
      <c r="JN358" s="29">
        <v>1.0856243362276174</v>
      </c>
      <c r="JO358" s="29">
        <v>20.690249056842038</v>
      </c>
      <c r="JP358" s="29">
        <v>3.3561614206044608</v>
      </c>
      <c r="JQ358" s="29">
        <v>2.4482730301563733</v>
      </c>
      <c r="JR358" s="29">
        <v>-4.3301058665668535</v>
      </c>
      <c r="JS358" s="29">
        <v>15.934554294577765</v>
      </c>
      <c r="JT358" s="29">
        <v>2.5847410647917806</v>
      </c>
      <c r="JU358" s="29">
        <v>1.8855326206948808</v>
      </c>
      <c r="JV358" s="29">
        <v>-7.0487064852417234</v>
      </c>
      <c r="JW358" s="29">
        <v>15.725737885992944</v>
      </c>
      <c r="JX358" s="29">
        <v>2.5508689943031073</v>
      </c>
      <c r="JY358" s="29">
        <v>1.8608234168574689</v>
      </c>
      <c r="JZ358" s="29">
        <v>-5.7246376008572923</v>
      </c>
    </row>
    <row r="359" spans="1:286" ht="15" thickBot="1" x14ac:dyDescent="0.4">
      <c r="A359" s="2"/>
      <c r="B359" s="74" t="s">
        <v>813</v>
      </c>
      <c r="C359" s="74" t="s">
        <v>448</v>
      </c>
      <c r="D359" s="74" t="s">
        <v>850</v>
      </c>
      <c r="E359" s="87">
        <v>350648</v>
      </c>
      <c r="F359" s="84">
        <v>481468</v>
      </c>
      <c r="G359" s="22">
        <v>23.6</v>
      </c>
      <c r="H359" s="22">
        <v>21.04224021592443</v>
      </c>
      <c r="I359" s="22">
        <v>15.123472356935018</v>
      </c>
      <c r="J359" s="22">
        <v>6.7278507867205803</v>
      </c>
      <c r="K359" s="22">
        <v>23.594115513999999</v>
      </c>
      <c r="L359" s="22">
        <v>21.008713018785244</v>
      </c>
      <c r="M359" s="22">
        <v>15.099375700213255</v>
      </c>
      <c r="N359" s="22">
        <v>6.6416666331476026</v>
      </c>
      <c r="O359" s="22">
        <v>23.679136497999998</v>
      </c>
      <c r="P359" s="22">
        <v>20.93911288695735</v>
      </c>
      <c r="Q359" s="22">
        <v>15.049352715068283</v>
      </c>
      <c r="R359" s="22">
        <v>6.4686648551438388</v>
      </c>
      <c r="S359" s="22">
        <v>23.775325049999999</v>
      </c>
      <c r="T359" s="22">
        <v>20.777648234968083</v>
      </c>
      <c r="U359" s="22">
        <v>14.933304890505674</v>
      </c>
      <c r="V359" s="22">
        <v>6.037754603837497</v>
      </c>
      <c r="W359" s="22">
        <v>23.863040094999999</v>
      </c>
      <c r="X359" s="22">
        <v>20.684983388165318</v>
      </c>
      <c r="Y359" s="22">
        <v>14.866704840572746</v>
      </c>
      <c r="Z359" s="22">
        <v>6.0174251456150625</v>
      </c>
      <c r="AA359" s="22">
        <v>23.950042485000001</v>
      </c>
      <c r="AB359" s="22">
        <v>20.535057749186489</v>
      </c>
      <c r="AC359" s="22">
        <v>14.758950331859543</v>
      </c>
      <c r="AD359" s="22">
        <v>5.6485380408894645</v>
      </c>
      <c r="AE359" s="22">
        <v>26.649629650999998</v>
      </c>
      <c r="AF359" s="22">
        <v>19.926277059891934</v>
      </c>
      <c r="AG359" s="22">
        <v>14.321407663802059</v>
      </c>
      <c r="AH359" s="22">
        <v>2.6231285074904633</v>
      </c>
      <c r="AI359" s="22">
        <v>26.603431694000001</v>
      </c>
      <c r="AJ359" s="22">
        <v>19.857635323376797</v>
      </c>
      <c r="AK359" s="22">
        <v>14.272073496238804</v>
      </c>
      <c r="AL359" s="22">
        <v>2.6583539873638458</v>
      </c>
      <c r="AM359" s="22">
        <v>28.726923548000002</v>
      </c>
      <c r="AN359" s="22">
        <v>19.356036840440304</v>
      </c>
      <c r="AO359" s="22">
        <v>13.91156479026796</v>
      </c>
      <c r="AP359" s="22">
        <v>0.18988669637679578</v>
      </c>
      <c r="AQ359" s="22">
        <v>28.648160740000002</v>
      </c>
      <c r="AR359" s="22">
        <v>19.251862930480641</v>
      </c>
      <c r="AS359" s="22">
        <v>13.836692950035069</v>
      </c>
      <c r="AT359" s="22">
        <v>4.8885316011514135E-2</v>
      </c>
      <c r="AU359" s="22">
        <v>29.349424490000001</v>
      </c>
      <c r="AV359" s="22">
        <v>18.619378596002718</v>
      </c>
      <c r="AW359" s="22">
        <v>13.382114005468491</v>
      </c>
      <c r="AX359" s="22">
        <v>-1.2655128517200254</v>
      </c>
      <c r="AY359" s="22">
        <v>30.128446690000001</v>
      </c>
      <c r="AZ359" s="22">
        <v>18.181355332693574</v>
      </c>
      <c r="BA359" s="22">
        <v>13.067298061615848</v>
      </c>
      <c r="BB359" s="22">
        <v>-2.0613651570974021</v>
      </c>
      <c r="BC359" s="22">
        <v>30.252018589999999</v>
      </c>
      <c r="BD359" s="22">
        <v>17.757218818134994</v>
      </c>
      <c r="BE359" s="22">
        <v>12.762462797515063</v>
      </c>
      <c r="BF359" s="22">
        <v>-1.9291157459293871</v>
      </c>
      <c r="BG359" s="22">
        <v>30.508889580000002</v>
      </c>
      <c r="BH359" s="22">
        <v>17.341664600491733</v>
      </c>
      <c r="BI359" s="22">
        <v>12.463795799189501</v>
      </c>
      <c r="BJ359" s="22">
        <v>-1.4846297249121427</v>
      </c>
      <c r="BK359" s="25">
        <v>23.599591771</v>
      </c>
      <c r="BL359" s="25">
        <v>21.04224021592443</v>
      </c>
      <c r="BM359" s="25">
        <v>15.123472356935018</v>
      </c>
      <c r="BN359" s="25">
        <v>6.7278507867205803</v>
      </c>
      <c r="BO359" s="25">
        <v>23.564066239999999</v>
      </c>
      <c r="BP359" s="25">
        <v>21.065372557849937</v>
      </c>
      <c r="BQ359" s="25">
        <v>15.14009802654394</v>
      </c>
      <c r="BR359" s="25">
        <v>6.9187762398317467</v>
      </c>
      <c r="BS359" s="25">
        <v>23.603365452999999</v>
      </c>
      <c r="BT359" s="25">
        <v>21.067289860002191</v>
      </c>
      <c r="BU359" s="25">
        <v>15.14147602935172</v>
      </c>
      <c r="BV359" s="25">
        <v>6.9749522772681889</v>
      </c>
      <c r="BW359" s="25">
        <v>23.632491944000002</v>
      </c>
      <c r="BX359" s="25">
        <v>21.012675849085696</v>
      </c>
      <c r="BY359" s="25">
        <v>15.102223864376819</v>
      </c>
      <c r="BZ359" s="25">
        <v>6.8399634981803974</v>
      </c>
      <c r="CA359" s="25">
        <v>23.652169554</v>
      </c>
      <c r="CB359" s="25">
        <v>21.003706267290987</v>
      </c>
      <c r="CC359" s="25">
        <v>15.095777249333292</v>
      </c>
      <c r="CD359" s="25">
        <v>6.9522710917542963</v>
      </c>
      <c r="CE359" s="25">
        <v>23.679145500000001</v>
      </c>
      <c r="CF359" s="25">
        <v>20.943824248379375</v>
      </c>
      <c r="CG359" s="25">
        <v>15.052738863287216</v>
      </c>
      <c r="CH359" s="25">
        <v>6.7936898385558475</v>
      </c>
      <c r="CI359" s="25">
        <v>23.725813577</v>
      </c>
      <c r="CJ359" s="25">
        <v>20.881037175816427</v>
      </c>
      <c r="CK359" s="25">
        <v>15.007612557982517</v>
      </c>
      <c r="CL359" s="25">
        <v>6.6199270830508237</v>
      </c>
      <c r="CM359" s="25">
        <v>23.787116853000001</v>
      </c>
      <c r="CN359" s="25">
        <v>20.842679492602024</v>
      </c>
      <c r="CO359" s="25">
        <v>14.98004413580805</v>
      </c>
      <c r="CP359" s="25">
        <v>6.6103561412730016</v>
      </c>
      <c r="CQ359" s="25">
        <v>23.854894155</v>
      </c>
      <c r="CR359" s="25">
        <v>20.748726698497279</v>
      </c>
      <c r="CS359" s="25">
        <v>14.912518412789995</v>
      </c>
      <c r="CT359" s="25">
        <v>6.2982162904810259</v>
      </c>
      <c r="CU359" s="25">
        <v>23.935208977999999</v>
      </c>
      <c r="CV359" s="25">
        <v>20.664528366166309</v>
      </c>
      <c r="CW359" s="25">
        <v>14.852003413510413</v>
      </c>
      <c r="CX359" s="25">
        <v>6.0438637453966084</v>
      </c>
      <c r="CY359" s="25">
        <v>24.296133589</v>
      </c>
      <c r="CZ359" s="25">
        <v>20.418845966785696</v>
      </c>
      <c r="DA359" s="25">
        <v>14.67542663568206</v>
      </c>
      <c r="DB359" s="25">
        <v>5.3921338532440224</v>
      </c>
      <c r="DC359" s="25">
        <v>24.818913419000001</v>
      </c>
      <c r="DD359" s="25">
        <v>20.165712196247853</v>
      </c>
      <c r="DE359" s="25">
        <v>14.493494410688323</v>
      </c>
      <c r="DF359" s="25">
        <v>4.748613644461944</v>
      </c>
      <c r="DG359" s="25">
        <v>25.227508551</v>
      </c>
      <c r="DH359" s="25">
        <v>19.939537057533467</v>
      </c>
      <c r="DI359" s="25">
        <v>14.33093788519137</v>
      </c>
      <c r="DJ359" s="25">
        <v>4.2627201790992828</v>
      </c>
      <c r="DK359" s="25">
        <v>25.491540769</v>
      </c>
      <c r="DL359" s="25">
        <v>19.783397491019265</v>
      </c>
      <c r="DM359" s="25">
        <v>14.21871730440861</v>
      </c>
      <c r="DN359" s="25">
        <v>4.1316587921441474</v>
      </c>
      <c r="DO359" s="27">
        <v>23.6</v>
      </c>
      <c r="DP359" s="27">
        <v>21.04224021592443</v>
      </c>
      <c r="DQ359" s="27">
        <v>15.123472356935018</v>
      </c>
      <c r="DR359" s="27">
        <v>6.7278507867205803</v>
      </c>
      <c r="DS359" s="27">
        <v>23.593745463000001</v>
      </c>
      <c r="DT359" s="27">
        <v>21.008760259878702</v>
      </c>
      <c r="DU359" s="27">
        <v>15.099409653317284</v>
      </c>
      <c r="DV359" s="27">
        <v>6.6418899707877195</v>
      </c>
      <c r="DW359" s="27">
        <v>23.679513676999999</v>
      </c>
      <c r="DX359" s="27">
        <v>20.939265650667849</v>
      </c>
      <c r="DY359" s="27">
        <v>15.049462509354875</v>
      </c>
      <c r="DZ359" s="27">
        <v>6.4691107476279068</v>
      </c>
      <c r="EA359" s="27">
        <v>23.775005172</v>
      </c>
      <c r="EB359" s="27">
        <v>20.777322787269114</v>
      </c>
      <c r="EC359" s="27">
        <v>14.933070984836485</v>
      </c>
      <c r="ED359" s="27">
        <v>6.0384242370242749</v>
      </c>
      <c r="EE359" s="27">
        <v>23.862454115999999</v>
      </c>
      <c r="EF359" s="27">
        <v>20.683951464248398</v>
      </c>
      <c r="EG359" s="27">
        <v>14.865963176535466</v>
      </c>
      <c r="EH359" s="27">
        <v>6.0177514629320772</v>
      </c>
      <c r="EI359" s="27">
        <v>23.950681901999999</v>
      </c>
      <c r="EJ359" s="27">
        <v>20.533136985643594</v>
      </c>
      <c r="EK359" s="27">
        <v>14.757569841282157</v>
      </c>
      <c r="EL359" s="27">
        <v>5.6480369428411166</v>
      </c>
      <c r="EM359" s="27">
        <v>26.653037763</v>
      </c>
      <c r="EN359" s="27">
        <v>19.936521840446815</v>
      </c>
      <c r="EO359" s="27">
        <v>14.328770789302709</v>
      </c>
      <c r="EP359" s="27">
        <v>2.6207319265098512</v>
      </c>
      <c r="EQ359" s="27">
        <v>26.607270019000001</v>
      </c>
      <c r="ER359" s="27">
        <v>19.869764837179876</v>
      </c>
      <c r="ES359" s="27">
        <v>14.280791216634617</v>
      </c>
      <c r="ET359" s="27">
        <v>2.6557119688594817</v>
      </c>
      <c r="EU359" s="27">
        <v>28.729859806</v>
      </c>
      <c r="EV359" s="27">
        <v>19.364761363066588</v>
      </c>
      <c r="EW359" s="27">
        <v>13.91783527646202</v>
      </c>
      <c r="EX359" s="27">
        <v>0.18810113516073912</v>
      </c>
      <c r="EY359" s="27">
        <v>28.644369334</v>
      </c>
      <c r="EZ359" s="27">
        <v>19.26155062524375</v>
      </c>
      <c r="FA359" s="27">
        <v>13.84365568700836</v>
      </c>
      <c r="FB359" s="27">
        <v>7.8776099878723471E-2</v>
      </c>
      <c r="FC359" s="27">
        <v>29.275522107</v>
      </c>
      <c r="FD359" s="27">
        <v>18.56366734474085</v>
      </c>
      <c r="FE359" s="27">
        <v>13.342073232253123</v>
      </c>
      <c r="FF359" s="27">
        <v>-1.1022887249305882</v>
      </c>
      <c r="FG359" s="27">
        <v>29.879216564</v>
      </c>
      <c r="FH359" s="27">
        <v>18.223770115864291</v>
      </c>
      <c r="FI359" s="27">
        <v>13.097782401411678</v>
      </c>
      <c r="FJ359" s="27">
        <v>-1.7598659907919618</v>
      </c>
      <c r="FK359" s="27">
        <v>29.877420724</v>
      </c>
      <c r="FL359" s="27">
        <v>17.814915487205724</v>
      </c>
      <c r="FM359" s="27">
        <v>12.803930529601786</v>
      </c>
      <c r="FN359" s="27">
        <v>-1.5797034138056958</v>
      </c>
      <c r="FO359" s="27">
        <v>29.996032972000002</v>
      </c>
      <c r="FP359" s="27">
        <v>17.407432987893294</v>
      </c>
      <c r="FQ359" s="27">
        <v>12.511064834169671</v>
      </c>
      <c r="FR359" s="27">
        <v>-1.058998166753085</v>
      </c>
      <c r="FS359" s="28">
        <v>23.600356575999999</v>
      </c>
      <c r="FT359" s="28">
        <v>21.04224021592443</v>
      </c>
      <c r="FU359" s="28">
        <v>15.123472356935018</v>
      </c>
      <c r="FV359" s="28">
        <v>6.7278507867205803</v>
      </c>
      <c r="FW359" s="28">
        <v>23.594937254000001</v>
      </c>
      <c r="FX359" s="28">
        <v>21.007301496009983</v>
      </c>
      <c r="FY359" s="28">
        <v>15.098361211002327</v>
      </c>
      <c r="FZ359" s="28">
        <v>6.6419182070665741</v>
      </c>
      <c r="GA359" s="28">
        <v>23.705219775</v>
      </c>
      <c r="GB359" s="28">
        <v>20.938811184919665</v>
      </c>
      <c r="GC359" s="28">
        <v>15.049135875873398</v>
      </c>
      <c r="GD359" s="28">
        <v>6.4703077516997123</v>
      </c>
      <c r="GE359" s="28">
        <v>23.842149886000001</v>
      </c>
      <c r="GF359" s="28">
        <v>20.779998218310389</v>
      </c>
      <c r="GG359" s="28">
        <v>14.934993869804073</v>
      </c>
      <c r="GH359" s="28">
        <v>6.0392443449467557</v>
      </c>
      <c r="GI359" s="28">
        <v>23.993330797999999</v>
      </c>
      <c r="GJ359" s="28">
        <v>20.698157622733614</v>
      </c>
      <c r="GK359" s="28">
        <v>14.876173422352675</v>
      </c>
      <c r="GL359" s="28">
        <v>6.0639301137446839</v>
      </c>
      <c r="GM359" s="28">
        <v>24.174923720999999</v>
      </c>
      <c r="GN359" s="28">
        <v>20.53054070267104</v>
      </c>
      <c r="GO359" s="28">
        <v>14.755703841589954</v>
      </c>
      <c r="GP359" s="28">
        <v>5.6277492667344848</v>
      </c>
      <c r="GQ359" s="28">
        <v>26.859119953</v>
      </c>
      <c r="GR359" s="28">
        <v>19.937086874575797</v>
      </c>
      <c r="GS359" s="28">
        <v>14.329176890456514</v>
      </c>
      <c r="GT359" s="28">
        <v>2.7055003589209434</v>
      </c>
      <c r="GU359" s="28">
        <v>26.956629626000002</v>
      </c>
      <c r="GV359" s="28">
        <v>19.839101826096531</v>
      </c>
      <c r="GW359" s="28">
        <v>14.258753106825928</v>
      </c>
      <c r="GX359" s="28">
        <v>2.6722207516785446</v>
      </c>
      <c r="GY359" s="28">
        <v>29.063612481</v>
      </c>
      <c r="GZ359" s="28">
        <v>19.376799692839022</v>
      </c>
      <c r="HA359" s="28">
        <v>13.926487461099628</v>
      </c>
      <c r="HB359" s="28">
        <v>0.48740577813732955</v>
      </c>
      <c r="HC359" s="28">
        <v>29.075940017000001</v>
      </c>
      <c r="HD359" s="28">
        <v>19.263640849725306</v>
      </c>
      <c r="HE359" s="28">
        <v>13.845157972498983</v>
      </c>
      <c r="HF359" s="28">
        <v>0.41533127841127282</v>
      </c>
      <c r="HG359" s="28">
        <v>31.730972870000002</v>
      </c>
      <c r="HH359" s="28">
        <v>18.271596574143313</v>
      </c>
      <c r="HI359" s="28">
        <v>13.132156218661684</v>
      </c>
      <c r="HJ359" s="28">
        <v>-2.5580879288987575</v>
      </c>
      <c r="HK359" s="28">
        <v>32.681191609999999</v>
      </c>
      <c r="HL359" s="28">
        <v>17.490580043011114</v>
      </c>
      <c r="HM359" s="28">
        <v>12.570824259816913</v>
      </c>
      <c r="HN359" s="28">
        <v>-4.6154744681561795</v>
      </c>
      <c r="HO359" s="28">
        <v>32.50803982</v>
      </c>
      <c r="HP359" s="28">
        <v>17.063394168872637</v>
      </c>
      <c r="HQ359" s="28">
        <v>12.26379736094532</v>
      </c>
      <c r="HR359" s="28">
        <v>-5.2964712553834374</v>
      </c>
      <c r="HS359" s="28">
        <v>32.460390789999998</v>
      </c>
      <c r="HT359" s="28">
        <v>16.712455575744197</v>
      </c>
      <c r="HU359" s="28">
        <v>12.011570884215763</v>
      </c>
      <c r="HV359" s="28">
        <v>-5.974111992218532</v>
      </c>
      <c r="HW359" s="29">
        <v>23.600356575999999</v>
      </c>
      <c r="HX359" s="29">
        <v>21.04224021592443</v>
      </c>
      <c r="HY359" s="29">
        <v>15.123472356935018</v>
      </c>
      <c r="HZ359" s="29">
        <v>6.7278507867205803</v>
      </c>
      <c r="IA359" s="29">
        <v>23.590988110000001</v>
      </c>
      <c r="IB359" s="29">
        <v>21.01145769948057</v>
      </c>
      <c r="IC359" s="29">
        <v>15.10134835627071</v>
      </c>
      <c r="ID359" s="29">
        <v>6.6602748011424282</v>
      </c>
      <c r="IE359" s="29">
        <v>23.727763044</v>
      </c>
      <c r="IF359" s="29">
        <v>20.911366288221057</v>
      </c>
      <c r="IG359" s="29">
        <v>15.029410688236473</v>
      </c>
      <c r="IH359" s="29">
        <v>6.4363817951426263</v>
      </c>
      <c r="II359" s="29">
        <v>23.862013939000001</v>
      </c>
      <c r="IJ359" s="29">
        <v>20.708006752582943</v>
      </c>
      <c r="IK359" s="29">
        <v>14.88325218590103</v>
      </c>
      <c r="IL359" s="29">
        <v>5.9898214182623555</v>
      </c>
      <c r="IM359" s="29">
        <v>24.023625867</v>
      </c>
      <c r="IN359" s="29">
        <v>20.577942803564909</v>
      </c>
      <c r="IO359" s="29">
        <v>14.789772664831812</v>
      </c>
      <c r="IP359" s="29">
        <v>5.9945741565977499</v>
      </c>
      <c r="IQ359" s="29">
        <v>26.650077154999998</v>
      </c>
      <c r="IR359" s="29">
        <v>19.816265126446282</v>
      </c>
      <c r="IS359" s="29">
        <v>14.242339921141316</v>
      </c>
      <c r="IT359" s="29">
        <v>3.0608185476502499</v>
      </c>
      <c r="IU359" s="29">
        <v>29.178007618000002</v>
      </c>
      <c r="IV359" s="29">
        <v>19.170876771093273</v>
      </c>
      <c r="IW359" s="29">
        <v>13.778486602696523</v>
      </c>
      <c r="IX359" s="29">
        <v>0.30813875161943116</v>
      </c>
      <c r="IY359" s="29">
        <v>29.133175550000001</v>
      </c>
      <c r="IZ359" s="29">
        <v>19.08986227055404</v>
      </c>
      <c r="JA359" s="29">
        <v>13.720259886014107</v>
      </c>
      <c r="JB359" s="29">
        <v>0.46863363131946301</v>
      </c>
      <c r="JC359" s="29">
        <v>29.123887726</v>
      </c>
      <c r="JD359" s="29">
        <v>19.010323028934497</v>
      </c>
      <c r="JE359" s="29">
        <v>13.663093466964561</v>
      </c>
      <c r="JF359" s="29">
        <v>0.55802443238310673</v>
      </c>
      <c r="JG359" s="29">
        <v>29.287610004999998</v>
      </c>
      <c r="JH359" s="29">
        <v>18.846140183097283</v>
      </c>
      <c r="JI359" s="29">
        <v>13.545092022963228</v>
      </c>
      <c r="JJ359" s="29">
        <v>0.1645777563373727</v>
      </c>
      <c r="JK359" s="29">
        <v>30.77762766</v>
      </c>
      <c r="JL359" s="29">
        <v>17.743351708214476</v>
      </c>
      <c r="JM359" s="29">
        <v>12.752496232577039</v>
      </c>
      <c r="JN359" s="29">
        <v>-2.4894387100646469</v>
      </c>
      <c r="JO359" s="29">
        <v>31.22426346</v>
      </c>
      <c r="JP359" s="29">
        <v>16.798933193121158</v>
      </c>
      <c r="JQ359" s="29">
        <v>12.073724050536157</v>
      </c>
      <c r="JR359" s="29">
        <v>-4.0789913577318231</v>
      </c>
      <c r="JS359" s="29">
        <v>30.995546770000001</v>
      </c>
      <c r="JT359" s="29">
        <v>16.353745955493636</v>
      </c>
      <c r="JU359" s="29">
        <v>11.753759217284951</v>
      </c>
      <c r="JV359" s="29">
        <v>-4.3770981615246995</v>
      </c>
      <c r="JW359" s="29">
        <v>30.712658220000002</v>
      </c>
      <c r="JX359" s="29">
        <v>16.078117027996946</v>
      </c>
      <c r="JY359" s="29">
        <v>11.555659280063763</v>
      </c>
      <c r="JZ359" s="29">
        <v>-3.6574097888044435</v>
      </c>
    </row>
    <row r="360" spans="1:286" ht="15" thickBot="1" x14ac:dyDescent="0.4">
      <c r="A360" s="2"/>
      <c r="B360" s="74" t="s">
        <v>814</v>
      </c>
      <c r="C360" s="74" t="s">
        <v>508</v>
      </c>
      <c r="D360" s="74" t="s">
        <v>852</v>
      </c>
      <c r="E360" s="87">
        <v>357874</v>
      </c>
      <c r="F360" s="84">
        <v>421203</v>
      </c>
      <c r="G360" s="22">
        <v>23.80172782</v>
      </c>
      <c r="H360" s="22">
        <v>15.195681511470987</v>
      </c>
      <c r="I360" s="22">
        <v>10.921435499515036</v>
      </c>
      <c r="J360" s="22">
        <v>10.710749921447338</v>
      </c>
      <c r="K360" s="22">
        <v>23.800412483999999</v>
      </c>
      <c r="L360" s="22">
        <v>15.027435015122869</v>
      </c>
      <c r="M360" s="22">
        <v>10.800513429879773</v>
      </c>
      <c r="N360" s="22">
        <v>10.180857286318572</v>
      </c>
      <c r="O360" s="22">
        <v>23.849701469999999</v>
      </c>
      <c r="P360" s="22">
        <v>14.852678178922405</v>
      </c>
      <c r="Q360" s="22">
        <v>10.674912250806502</v>
      </c>
      <c r="R360" s="22">
        <v>9.8248186721885151</v>
      </c>
      <c r="S360" s="22">
        <v>23.922299182</v>
      </c>
      <c r="T360" s="22">
        <v>14.551630739877575</v>
      </c>
      <c r="U360" s="22">
        <v>10.458543528854786</v>
      </c>
      <c r="V360" s="22">
        <v>9.3621093661570089</v>
      </c>
      <c r="W360" s="22">
        <v>24.009256360000002</v>
      </c>
      <c r="X360" s="22">
        <v>14.297071456504794</v>
      </c>
      <c r="Y360" s="22">
        <v>10.27558675971877</v>
      </c>
      <c r="Z360" s="22">
        <v>8.9261366428104498</v>
      </c>
      <c r="AA360" s="22">
        <v>24.104979579000002</v>
      </c>
      <c r="AB360" s="22">
        <v>14.031293075964463</v>
      </c>
      <c r="AC360" s="22">
        <v>10.084566604548659</v>
      </c>
      <c r="AD360" s="22">
        <v>8.3854182958704389</v>
      </c>
      <c r="AE360" s="22">
        <v>24.207141136000001</v>
      </c>
      <c r="AF360" s="22">
        <v>13.71619595720756</v>
      </c>
      <c r="AG360" s="22">
        <v>9.8581001011549994</v>
      </c>
      <c r="AH360" s="22">
        <v>7.9003381794937191</v>
      </c>
      <c r="AI360" s="22">
        <v>24.320291859000001</v>
      </c>
      <c r="AJ360" s="22">
        <v>13.594577480610182</v>
      </c>
      <c r="AK360" s="22">
        <v>9.770690507402664</v>
      </c>
      <c r="AL360" s="22">
        <v>7.3486462791024305</v>
      </c>
      <c r="AM360" s="22">
        <v>24.441689991000001</v>
      </c>
      <c r="AN360" s="22">
        <v>13.554053528864246</v>
      </c>
      <c r="AO360" s="22">
        <v>9.7415651453815784</v>
      </c>
      <c r="AP360" s="22">
        <v>6.8141244449940466</v>
      </c>
      <c r="AQ360" s="22">
        <v>24.581839845000001</v>
      </c>
      <c r="AR360" s="22">
        <v>13.424456139588477</v>
      </c>
      <c r="AS360" s="22">
        <v>9.6484209499855105</v>
      </c>
      <c r="AT360" s="22">
        <v>6.1409596235252888</v>
      </c>
      <c r="AU360" s="22">
        <v>25.177905465000002</v>
      </c>
      <c r="AV360" s="22">
        <v>12.735951901657927</v>
      </c>
      <c r="AW360" s="22">
        <v>9.1535793977968218</v>
      </c>
      <c r="AX360" s="22">
        <v>3.7688544998974827</v>
      </c>
      <c r="AY360" s="22">
        <v>25.635822274999999</v>
      </c>
      <c r="AZ360" s="22">
        <v>12.297844325711164</v>
      </c>
      <c r="BA360" s="22">
        <v>8.8387028567914392</v>
      </c>
      <c r="BB360" s="22">
        <v>2.5320329896560843</v>
      </c>
      <c r="BC360" s="22">
        <v>25.926499415999999</v>
      </c>
      <c r="BD360" s="22">
        <v>12.102873800045847</v>
      </c>
      <c r="BE360" s="22">
        <v>8.6985737010998783</v>
      </c>
      <c r="BF360" s="22">
        <v>2.22643687989817</v>
      </c>
      <c r="BG360" s="22">
        <v>26.142244137999999</v>
      </c>
      <c r="BH360" s="22">
        <v>11.931670177463003</v>
      </c>
      <c r="BI360" s="22">
        <v>8.5755262866150197</v>
      </c>
      <c r="BJ360" s="22">
        <v>2.2848040184425109</v>
      </c>
      <c r="BK360" s="25">
        <v>23.801280456000001</v>
      </c>
      <c r="BL360" s="25">
        <v>15.195681511470987</v>
      </c>
      <c r="BM360" s="25">
        <v>10.921435499515036</v>
      </c>
      <c r="BN360" s="25">
        <v>10.710749921447338</v>
      </c>
      <c r="BO360" s="25">
        <v>23.807514915999999</v>
      </c>
      <c r="BP360" s="25">
        <v>15.101556997521403</v>
      </c>
      <c r="BQ360" s="25">
        <v>10.853786358063395</v>
      </c>
      <c r="BR360" s="25">
        <v>10.401155712427592</v>
      </c>
      <c r="BS360" s="25">
        <v>23.847464929000001</v>
      </c>
      <c r="BT360" s="25">
        <v>15.020692834342979</v>
      </c>
      <c r="BU360" s="25">
        <v>10.795667691802278</v>
      </c>
      <c r="BV360" s="25">
        <v>10.127027439470849</v>
      </c>
      <c r="BW360" s="25">
        <v>23.899037571000001</v>
      </c>
      <c r="BX360" s="25">
        <v>14.837122559038839</v>
      </c>
      <c r="BY360" s="25">
        <v>10.663732120511911</v>
      </c>
      <c r="BZ360" s="25">
        <v>9.82123229725679</v>
      </c>
      <c r="CA360" s="25">
        <v>23.955340635999999</v>
      </c>
      <c r="CB360" s="25">
        <v>14.741865820261973</v>
      </c>
      <c r="CC360" s="25">
        <v>10.595269226783824</v>
      </c>
      <c r="CD360" s="25">
        <v>9.5903687889529685</v>
      </c>
      <c r="CE360" s="25">
        <v>24.022083350999999</v>
      </c>
      <c r="CF360" s="25">
        <v>14.571442673246276</v>
      </c>
      <c r="CG360" s="25">
        <v>10.472782755456345</v>
      </c>
      <c r="CH360" s="25">
        <v>9.2048323041686757</v>
      </c>
      <c r="CI360" s="25">
        <v>24.101267665000002</v>
      </c>
      <c r="CJ360" s="25">
        <v>14.445765717419016</v>
      </c>
      <c r="CK360" s="25">
        <v>10.382456252771574</v>
      </c>
      <c r="CL360" s="25">
        <v>8.8377853760630547</v>
      </c>
      <c r="CM360" s="25">
        <v>24.191364151999998</v>
      </c>
      <c r="CN360" s="25">
        <v>14.322599636649862</v>
      </c>
      <c r="CO360" s="25">
        <v>10.293934365429243</v>
      </c>
      <c r="CP360" s="25">
        <v>8.3989848044989657</v>
      </c>
      <c r="CQ360" s="25">
        <v>24.292735906000001</v>
      </c>
      <c r="CR360" s="25">
        <v>14.204621809648062</v>
      </c>
      <c r="CS360" s="25">
        <v>10.209141378224261</v>
      </c>
      <c r="CT360" s="25">
        <v>7.9593692234152176</v>
      </c>
      <c r="CU360" s="25">
        <v>24.403157018999998</v>
      </c>
      <c r="CV360" s="25">
        <v>14.073360321363912</v>
      </c>
      <c r="CW360" s="25">
        <v>10.114801162105394</v>
      </c>
      <c r="CX360" s="25">
        <v>7.4642438429984939</v>
      </c>
      <c r="CY360" s="25">
        <v>24.663031175</v>
      </c>
      <c r="CZ360" s="25">
        <v>13.614139921641168</v>
      </c>
      <c r="DA360" s="25">
        <v>9.7847504189486969</v>
      </c>
      <c r="DB360" s="25">
        <v>5.8061001386297804</v>
      </c>
      <c r="DC360" s="25">
        <v>24.868505411000001</v>
      </c>
      <c r="DD360" s="25">
        <v>13.19156697551883</v>
      </c>
      <c r="DE360" s="25">
        <v>9.4810389222691107</v>
      </c>
      <c r="DF360" s="25">
        <v>4.6307803907166516</v>
      </c>
      <c r="DG360" s="25">
        <v>25.023299180000002</v>
      </c>
      <c r="DH360" s="25">
        <v>13.05753819655391</v>
      </c>
      <c r="DI360" s="25">
        <v>9.3847097998510645</v>
      </c>
      <c r="DJ360" s="25">
        <v>3.9815561236930108</v>
      </c>
      <c r="DK360" s="25">
        <v>25.148106117000001</v>
      </c>
      <c r="DL360" s="25">
        <v>12.907325262705038</v>
      </c>
      <c r="DM360" s="25">
        <v>9.2767488066580359</v>
      </c>
      <c r="DN360" s="25">
        <v>3.4828516345791343</v>
      </c>
      <c r="DO360" s="27">
        <v>23.80172782</v>
      </c>
      <c r="DP360" s="27">
        <v>15.195681511470987</v>
      </c>
      <c r="DQ360" s="27">
        <v>10.921435499515036</v>
      </c>
      <c r="DR360" s="27">
        <v>10.710749921447338</v>
      </c>
      <c r="DS360" s="27">
        <v>23.800368922000001</v>
      </c>
      <c r="DT360" s="27">
        <v>15.026370761883943</v>
      </c>
      <c r="DU360" s="27">
        <v>10.799748530122214</v>
      </c>
      <c r="DV360" s="27">
        <v>10.180882405084434</v>
      </c>
      <c r="DW360" s="27">
        <v>23.849614344999999</v>
      </c>
      <c r="DX360" s="27">
        <v>14.851684962142828</v>
      </c>
      <c r="DY360" s="27">
        <v>10.674198406350957</v>
      </c>
      <c r="DZ360" s="27">
        <v>9.824873457733414</v>
      </c>
      <c r="EA360" s="27">
        <v>23.922169647</v>
      </c>
      <c r="EB360" s="27">
        <v>14.551974296921843</v>
      </c>
      <c r="EC360" s="27">
        <v>10.458790450067008</v>
      </c>
      <c r="ED360" s="27">
        <v>9.3621912108556575</v>
      </c>
      <c r="EE360" s="27">
        <v>24.009085555999999</v>
      </c>
      <c r="EF360" s="27">
        <v>14.296869221393393</v>
      </c>
      <c r="EG360" s="27">
        <v>10.275441409362275</v>
      </c>
      <c r="EH360" s="27">
        <v>8.9262439047747044</v>
      </c>
      <c r="EI360" s="27">
        <v>24.105030637999999</v>
      </c>
      <c r="EJ360" s="27">
        <v>14.030341331720887</v>
      </c>
      <c r="EK360" s="27">
        <v>10.083882567221318</v>
      </c>
      <c r="EL360" s="27">
        <v>8.3853862224008697</v>
      </c>
      <c r="EM360" s="27">
        <v>24.207682938000001</v>
      </c>
      <c r="EN360" s="27">
        <v>13.721648937710828</v>
      </c>
      <c r="EO360" s="27">
        <v>9.8620192656098187</v>
      </c>
      <c r="EP360" s="27">
        <v>7.8999976178742344</v>
      </c>
      <c r="EQ360" s="27">
        <v>24.320927337000001</v>
      </c>
      <c r="ER360" s="27">
        <v>13.596534155035084</v>
      </c>
      <c r="ES360" s="27">
        <v>9.7720968078380199</v>
      </c>
      <c r="ET360" s="27">
        <v>7.3482465171894127</v>
      </c>
      <c r="EU360" s="27">
        <v>24.442410115000001</v>
      </c>
      <c r="EV360" s="27">
        <v>13.558815556494107</v>
      </c>
      <c r="EW360" s="27">
        <v>9.7449877084016823</v>
      </c>
      <c r="EX360" s="27">
        <v>6.8136720014414998</v>
      </c>
      <c r="EY360" s="27">
        <v>24.572116390000001</v>
      </c>
      <c r="EZ360" s="27">
        <v>13.439558712617007</v>
      </c>
      <c r="FA360" s="27">
        <v>9.6592754665850649</v>
      </c>
      <c r="FB360" s="27">
        <v>6.192980181374784</v>
      </c>
      <c r="FC360" s="27">
        <v>25.116865963000002</v>
      </c>
      <c r="FD360" s="27">
        <v>12.778570745125151</v>
      </c>
      <c r="FE360" s="27">
        <v>9.1842103997456235</v>
      </c>
      <c r="FF360" s="27">
        <v>3.9928923471916349</v>
      </c>
      <c r="FG360" s="27">
        <v>25.523041559999999</v>
      </c>
      <c r="FH360" s="27">
        <v>12.360868737302502</v>
      </c>
      <c r="FI360" s="27">
        <v>8.8839997423289567</v>
      </c>
      <c r="FJ360" s="27">
        <v>2.8150948341295319</v>
      </c>
      <c r="FK360" s="27">
        <v>25.791512492999999</v>
      </c>
      <c r="FL360" s="27">
        <v>12.169498302324731</v>
      </c>
      <c r="FM360" s="27">
        <v>8.7464580426989578</v>
      </c>
      <c r="FN360" s="27">
        <v>2.4923286306933612</v>
      </c>
      <c r="FO360" s="27">
        <v>25.982489397999998</v>
      </c>
      <c r="FP360" s="27">
        <v>12.004496917607208</v>
      </c>
      <c r="FQ360" s="27">
        <v>8.6278682986876252</v>
      </c>
      <c r="FR360" s="27">
        <v>2.5202782928099374</v>
      </c>
      <c r="FS360" s="28">
        <v>23.802630005000001</v>
      </c>
      <c r="FT360" s="28">
        <v>15.195681511470987</v>
      </c>
      <c r="FU360" s="28">
        <v>10.921435499515036</v>
      </c>
      <c r="FV360" s="28">
        <v>10.710749921447338</v>
      </c>
      <c r="FW360" s="28">
        <v>23.799192401999999</v>
      </c>
      <c r="FX360" s="28">
        <v>15.036451870430506</v>
      </c>
      <c r="FY360" s="28">
        <v>10.806994021327842</v>
      </c>
      <c r="FZ360" s="28">
        <v>10.17382336875081</v>
      </c>
      <c r="GA360" s="28">
        <v>23.856281160000002</v>
      </c>
      <c r="GB360" s="28">
        <v>14.751729619096196</v>
      </c>
      <c r="GC360" s="28">
        <v>10.602358533220448</v>
      </c>
      <c r="GD360" s="28">
        <v>9.8258659601565821</v>
      </c>
      <c r="GE360" s="28">
        <v>23.946152974</v>
      </c>
      <c r="GF360" s="28">
        <v>14.500406464978534</v>
      </c>
      <c r="GG360" s="28">
        <v>10.421727633898248</v>
      </c>
      <c r="GH360" s="28">
        <v>9.3619958360817197</v>
      </c>
      <c r="GI360" s="28">
        <v>24.060424315999999</v>
      </c>
      <c r="GJ360" s="28">
        <v>14.168625313052493</v>
      </c>
      <c r="GK360" s="28">
        <v>10.183269987363627</v>
      </c>
      <c r="GL360" s="28">
        <v>8.9658868786745991</v>
      </c>
      <c r="GM360" s="28">
        <v>24.195405888</v>
      </c>
      <c r="GN360" s="28">
        <v>13.837152276992063</v>
      </c>
      <c r="GO360" s="28">
        <v>9.9450337897683028</v>
      </c>
      <c r="GP360" s="28">
        <v>8.4651680194631691</v>
      </c>
      <c r="GQ360" s="28">
        <v>24.349040742</v>
      </c>
      <c r="GR360" s="28">
        <v>13.504181731563312</v>
      </c>
      <c r="GS360" s="28">
        <v>9.705721302704573</v>
      </c>
      <c r="GT360" s="28">
        <v>8.0066273647221493</v>
      </c>
      <c r="GU360" s="28">
        <v>24.52629585</v>
      </c>
      <c r="GV360" s="28">
        <v>13.305970463913264</v>
      </c>
      <c r="GW360" s="28">
        <v>9.5632629619396017</v>
      </c>
      <c r="GX360" s="28">
        <v>7.4914903133395487</v>
      </c>
      <c r="GY360" s="28">
        <v>24.72152973</v>
      </c>
      <c r="GZ360" s="28">
        <v>13.129035756358963</v>
      </c>
      <c r="HA360" s="28">
        <v>9.4360965038428635</v>
      </c>
      <c r="HB360" s="28">
        <v>7.0491805311381039</v>
      </c>
      <c r="HC360" s="28">
        <v>24.949199845999999</v>
      </c>
      <c r="HD360" s="28">
        <v>12.941684744702979</v>
      </c>
      <c r="HE360" s="28">
        <v>9.3014436428951583</v>
      </c>
      <c r="HF360" s="28">
        <v>6.555401681524577</v>
      </c>
      <c r="HG360" s="28">
        <v>25.795037399999998</v>
      </c>
      <c r="HH360" s="28">
        <v>11.939874168821019</v>
      </c>
      <c r="HI360" s="28">
        <v>8.5814226567375123</v>
      </c>
      <c r="HJ360" s="28">
        <v>4.021512361290398</v>
      </c>
      <c r="HK360" s="28">
        <v>26.479560378999999</v>
      </c>
      <c r="HL360" s="28">
        <v>10.708229035641855</v>
      </c>
      <c r="HM360" s="28">
        <v>7.6962150488948735</v>
      </c>
      <c r="HN360" s="28">
        <v>-3.5603114426010052E-2</v>
      </c>
      <c r="HO360" s="28">
        <v>26.842595033999999</v>
      </c>
      <c r="HP360" s="28">
        <v>9.8195234870269275</v>
      </c>
      <c r="HQ360" s="28">
        <v>7.0574848728292467</v>
      </c>
      <c r="HR360" s="28">
        <v>-3.0441401845660323</v>
      </c>
      <c r="HS360" s="28">
        <v>27.055147097999999</v>
      </c>
      <c r="HT360" s="28">
        <v>9.1442925371677983</v>
      </c>
      <c r="HU360" s="28">
        <v>6.5721830941235098</v>
      </c>
      <c r="HV360" s="28">
        <v>-5.29210172234027</v>
      </c>
      <c r="HW360" s="29">
        <v>23.802630005000001</v>
      </c>
      <c r="HX360" s="29">
        <v>15.195681511470987</v>
      </c>
      <c r="HY360" s="29">
        <v>10.921435499515036</v>
      </c>
      <c r="HZ360" s="29">
        <v>10.710749921447338</v>
      </c>
      <c r="IA360" s="29">
        <v>23.782315560000001</v>
      </c>
      <c r="IB360" s="29">
        <v>15.029004428450568</v>
      </c>
      <c r="IC360" s="29">
        <v>10.801641398139546</v>
      </c>
      <c r="ID360" s="29">
        <v>10.228091631112354</v>
      </c>
      <c r="IE360" s="29">
        <v>23.863491711999998</v>
      </c>
      <c r="IF360" s="29">
        <v>14.280186451990065</v>
      </c>
      <c r="IG360" s="29">
        <v>10.263451174514683</v>
      </c>
      <c r="IH360" s="29">
        <v>9.722239142011718</v>
      </c>
      <c r="II360" s="29">
        <v>23.952569454999999</v>
      </c>
      <c r="IJ360" s="29">
        <v>14.438054773729554</v>
      </c>
      <c r="IK360" s="29">
        <v>10.376914245716392</v>
      </c>
      <c r="IL360" s="29">
        <v>9.2451356780239369</v>
      </c>
      <c r="IM360" s="29">
        <v>24.060694214000002</v>
      </c>
      <c r="IN360" s="29">
        <v>14.279710212722328</v>
      </c>
      <c r="IO360" s="29">
        <v>10.263108891975991</v>
      </c>
      <c r="IP360" s="29">
        <v>8.8695082469719537</v>
      </c>
      <c r="IQ360" s="29">
        <v>24.183133906999998</v>
      </c>
      <c r="IR360" s="29">
        <v>14.006298917870811</v>
      </c>
      <c r="IS360" s="29">
        <v>10.066602811001234</v>
      </c>
      <c r="IT360" s="29">
        <v>8.4230347432737744</v>
      </c>
      <c r="IU360" s="29">
        <v>24.327235043000002</v>
      </c>
      <c r="IV360" s="29">
        <v>13.792873788687542</v>
      </c>
      <c r="IW360" s="29">
        <v>9.9132099683971582</v>
      </c>
      <c r="IX360" s="29">
        <v>8.0246031924397947</v>
      </c>
      <c r="IY360" s="29">
        <v>24.487902905999999</v>
      </c>
      <c r="IZ360" s="29">
        <v>13.644343753009235</v>
      </c>
      <c r="JA360" s="29">
        <v>9.8064585072549395</v>
      </c>
      <c r="JB360" s="29">
        <v>7.5901238418272623</v>
      </c>
      <c r="JC360" s="29">
        <v>24.668985118999998</v>
      </c>
      <c r="JD360" s="29">
        <v>13.490964735695732</v>
      </c>
      <c r="JE360" s="29">
        <v>9.6962219875368945</v>
      </c>
      <c r="JF360" s="29">
        <v>7.1358238215158476</v>
      </c>
      <c r="JG360" s="29">
        <v>24.901451967</v>
      </c>
      <c r="JH360" s="29">
        <v>13.213320572947028</v>
      </c>
      <c r="JI360" s="29">
        <v>9.4966736610608606</v>
      </c>
      <c r="JJ360" s="29">
        <v>6.0862959313366645</v>
      </c>
      <c r="JK360" s="29">
        <v>25.736056151</v>
      </c>
      <c r="JL360" s="29">
        <v>11.932576637864688</v>
      </c>
      <c r="JM360" s="29">
        <v>8.576177777553573</v>
      </c>
      <c r="JN360" s="29">
        <v>1.3233893632011799</v>
      </c>
      <c r="JO360" s="29">
        <v>26.237940120000001</v>
      </c>
      <c r="JP360" s="29">
        <v>10.841432547200434</v>
      </c>
      <c r="JQ360" s="29">
        <v>7.79195103537878</v>
      </c>
      <c r="JR360" s="29">
        <v>-2.2808481832867074</v>
      </c>
      <c r="JS360" s="29">
        <v>26.401152262</v>
      </c>
      <c r="JT360" s="29">
        <v>10.242460092507468</v>
      </c>
      <c r="JU360" s="29">
        <v>7.3614577386498876</v>
      </c>
      <c r="JV360" s="29">
        <v>-4.289548894018985</v>
      </c>
      <c r="JW360" s="29">
        <v>26.364178037999999</v>
      </c>
      <c r="JX360" s="29">
        <v>10.141607269115761</v>
      </c>
      <c r="JY360" s="29">
        <v>7.2889728287243249</v>
      </c>
      <c r="JZ360" s="29">
        <v>-3.9550802178279341</v>
      </c>
    </row>
    <row r="361" spans="1:286" ht="15" thickBot="1" x14ac:dyDescent="0.4">
      <c r="A361" s="2"/>
      <c r="B361" s="74" t="s">
        <v>815</v>
      </c>
      <c r="C361" s="74" t="s">
        <v>749</v>
      </c>
      <c r="D361" s="74" t="s">
        <v>848</v>
      </c>
      <c r="E361" s="87">
        <v>388779</v>
      </c>
      <c r="F361" s="84">
        <v>419157</v>
      </c>
      <c r="G361" s="22">
        <v>10.027223679</v>
      </c>
      <c r="H361" s="22">
        <v>4.408934982050261</v>
      </c>
      <c r="I361" s="22">
        <v>3.2162566859857789</v>
      </c>
      <c r="J361" s="22">
        <v>6.3753937871648674</v>
      </c>
      <c r="K361" s="22">
        <v>10.035824136</v>
      </c>
      <c r="L361" s="22">
        <v>4.2434998451157275</v>
      </c>
      <c r="M361" s="22">
        <v>3.0955740568635792</v>
      </c>
      <c r="N361" s="22">
        <v>6.3973919075131995</v>
      </c>
      <c r="O361" s="22">
        <v>10.061924143000001</v>
      </c>
      <c r="P361" s="22">
        <v>4.2323861377437257</v>
      </c>
      <c r="Q361" s="22">
        <v>3.0874667620663518</v>
      </c>
      <c r="R361" s="22">
        <v>6.4264731511397288</v>
      </c>
      <c r="S361" s="22">
        <v>10.087631201000001</v>
      </c>
      <c r="T361" s="22">
        <v>4.1815436957129979</v>
      </c>
      <c r="U361" s="22">
        <v>3.0503779084590952</v>
      </c>
      <c r="V361" s="22">
        <v>6.3429339968392977</v>
      </c>
      <c r="W361" s="22">
        <v>10.117534358</v>
      </c>
      <c r="X361" s="22">
        <v>4.0553724041375716</v>
      </c>
      <c r="Y361" s="22">
        <v>2.9583377078752759</v>
      </c>
      <c r="Z361" s="22">
        <v>6.1335817283792817</v>
      </c>
      <c r="AA361" s="22">
        <v>10.149992483</v>
      </c>
      <c r="AB361" s="22">
        <v>3.9903818870319459</v>
      </c>
      <c r="AC361" s="22">
        <v>2.9109280304775291</v>
      </c>
      <c r="AD361" s="22">
        <v>6.0777045112553871</v>
      </c>
      <c r="AE361" s="22">
        <v>10.184938582999999</v>
      </c>
      <c r="AF361" s="22">
        <v>3.9466856494696554</v>
      </c>
      <c r="AG361" s="22">
        <v>2.8790522335369295</v>
      </c>
      <c r="AH361" s="22">
        <v>6.0413548815545521</v>
      </c>
      <c r="AI361" s="22">
        <v>10.224296737</v>
      </c>
      <c r="AJ361" s="22">
        <v>3.8792666312212787</v>
      </c>
      <c r="AK361" s="22">
        <v>2.8298709983663657</v>
      </c>
      <c r="AL361" s="22">
        <v>5.8333534998290411</v>
      </c>
      <c r="AM361" s="22">
        <v>10.266840239</v>
      </c>
      <c r="AN361" s="22">
        <v>3.7819553988377828</v>
      </c>
      <c r="AO361" s="22">
        <v>2.7588838091587373</v>
      </c>
      <c r="AP361" s="22">
        <v>5.7342841775761073</v>
      </c>
      <c r="AQ361" s="22">
        <v>10.319857074</v>
      </c>
      <c r="AR361" s="22">
        <v>3.637000565597079</v>
      </c>
      <c r="AS361" s="22">
        <v>2.6531412764440527</v>
      </c>
      <c r="AT361" s="22">
        <v>5.655240589849388</v>
      </c>
      <c r="AU361" s="22">
        <v>10.539448402</v>
      </c>
      <c r="AV361" s="22">
        <v>3.6986881868845116</v>
      </c>
      <c r="AW361" s="22">
        <v>2.698141537327011</v>
      </c>
      <c r="AX361" s="22">
        <v>4.9982477731269945</v>
      </c>
      <c r="AY361" s="22">
        <v>10.684396273000001</v>
      </c>
      <c r="AZ361" s="22">
        <v>3.8529659806283032</v>
      </c>
      <c r="BA361" s="22">
        <v>2.8106850399297332</v>
      </c>
      <c r="BB361" s="22">
        <v>4.7343020583567661</v>
      </c>
      <c r="BC361" s="22">
        <v>10.755521561</v>
      </c>
      <c r="BD361" s="22">
        <v>3.7108206227939342</v>
      </c>
      <c r="BE361" s="22">
        <v>2.7069919804090339</v>
      </c>
      <c r="BF361" s="22">
        <v>4.8029632209493833</v>
      </c>
      <c r="BG361" s="22">
        <v>10.7807613</v>
      </c>
      <c r="BH361" s="22">
        <v>3.6468337295192463</v>
      </c>
      <c r="BI361" s="22">
        <v>2.6603144326229984</v>
      </c>
      <c r="BJ361" s="22">
        <v>5.0132586163601918</v>
      </c>
      <c r="BK361" s="25">
        <v>10.027205754000001</v>
      </c>
      <c r="BL361" s="25">
        <v>4.408934982050261</v>
      </c>
      <c r="BM361" s="25">
        <v>3.2162566859857789</v>
      </c>
      <c r="BN361" s="25">
        <v>6.3753937871648674</v>
      </c>
      <c r="BO361" s="25">
        <v>10.034278669999999</v>
      </c>
      <c r="BP361" s="25">
        <v>4.2637038938586569</v>
      </c>
      <c r="BQ361" s="25">
        <v>3.1103126291305738</v>
      </c>
      <c r="BR361" s="25">
        <v>6.4370831568399964</v>
      </c>
      <c r="BS361" s="25">
        <v>10.04888261</v>
      </c>
      <c r="BT361" s="25">
        <v>4.3494629252661889</v>
      </c>
      <c r="BU361" s="25">
        <v>3.1728726485618144</v>
      </c>
      <c r="BV361" s="25">
        <v>6.5263583159749352</v>
      </c>
      <c r="BW361" s="25">
        <v>10.059512927</v>
      </c>
      <c r="BX361" s="25">
        <v>4.3571479976379148</v>
      </c>
      <c r="BY361" s="25">
        <v>3.1784788018615289</v>
      </c>
      <c r="BZ361" s="25">
        <v>6.5140967709897009</v>
      </c>
      <c r="CA361" s="25">
        <v>10.070634781000001</v>
      </c>
      <c r="CB361" s="25">
        <v>4.3626265481387225</v>
      </c>
      <c r="CC361" s="25">
        <v>3.1824753281767206</v>
      </c>
      <c r="CD361" s="25">
        <v>6.3937557580923983</v>
      </c>
      <c r="CE361" s="25">
        <v>10.084679091</v>
      </c>
      <c r="CF361" s="25">
        <v>4.3559029487951593</v>
      </c>
      <c r="CG361" s="25">
        <v>3.177570556064937</v>
      </c>
      <c r="CH361" s="25">
        <v>6.4087165090315814</v>
      </c>
      <c r="CI361" s="25">
        <v>10.102801228000001</v>
      </c>
      <c r="CJ361" s="25">
        <v>4.3217664613867806</v>
      </c>
      <c r="CK361" s="25">
        <v>3.1526684637659459</v>
      </c>
      <c r="CL361" s="25">
        <v>6.4194843618296691</v>
      </c>
      <c r="CM361" s="25">
        <v>10.124827609</v>
      </c>
      <c r="CN361" s="25">
        <v>4.2932578632217986</v>
      </c>
      <c r="CO361" s="25">
        <v>3.1318718383156958</v>
      </c>
      <c r="CP361" s="25">
        <v>6.2610131736658516</v>
      </c>
      <c r="CQ361" s="25">
        <v>10.150437741999999</v>
      </c>
      <c r="CR361" s="25">
        <v>4.2763825853086033</v>
      </c>
      <c r="CS361" s="25">
        <v>3.1195615580241629</v>
      </c>
      <c r="CT361" s="25">
        <v>6.183409048604406</v>
      </c>
      <c r="CU361" s="25">
        <v>10.179193033000001</v>
      </c>
      <c r="CV361" s="25">
        <v>4.2722279479303547</v>
      </c>
      <c r="CW361" s="25">
        <v>3.1165308078996907</v>
      </c>
      <c r="CX361" s="25">
        <v>6.2016576868358957</v>
      </c>
      <c r="CY361" s="25">
        <v>10.253428131</v>
      </c>
      <c r="CZ361" s="25">
        <v>4.1448671699481121</v>
      </c>
      <c r="DA361" s="25">
        <v>3.0236228935427287</v>
      </c>
      <c r="DB361" s="25">
        <v>5.9111157880219753</v>
      </c>
      <c r="DC361" s="25">
        <v>10.305867154</v>
      </c>
      <c r="DD361" s="25">
        <v>3.9437095616365143</v>
      </c>
      <c r="DE361" s="25">
        <v>2.8768812188972515</v>
      </c>
      <c r="DF361" s="25">
        <v>5.7798441330798367</v>
      </c>
      <c r="DG361" s="25">
        <v>10.336215486</v>
      </c>
      <c r="DH361" s="25">
        <v>3.6242035167637532</v>
      </c>
      <c r="DI361" s="25">
        <v>2.6438060074871195</v>
      </c>
      <c r="DJ361" s="25">
        <v>5.6970911039855174</v>
      </c>
      <c r="DK361" s="25">
        <v>10.352252644</v>
      </c>
      <c r="DL361" s="25">
        <v>4.1383180787981484</v>
      </c>
      <c r="DM361" s="25">
        <v>3.0188454227285857</v>
      </c>
      <c r="DN361" s="25">
        <v>5.6768624663488909</v>
      </c>
      <c r="DO361" s="27">
        <v>10.027223679</v>
      </c>
      <c r="DP361" s="27">
        <v>4.408934982050261</v>
      </c>
      <c r="DQ361" s="27">
        <v>3.2162566859857789</v>
      </c>
      <c r="DR361" s="27">
        <v>6.3753937871648674</v>
      </c>
      <c r="DS361" s="27">
        <v>10.035824138000001</v>
      </c>
      <c r="DT361" s="27">
        <v>4.2436149939634076</v>
      </c>
      <c r="DU361" s="27">
        <v>3.0956580563448015</v>
      </c>
      <c r="DV361" s="27">
        <v>6.3973919064695952</v>
      </c>
      <c r="DW361" s="27">
        <v>10.061924143000001</v>
      </c>
      <c r="DX361" s="27">
        <v>4.228832885363385</v>
      </c>
      <c r="DY361" s="27">
        <v>3.0848747139250676</v>
      </c>
      <c r="DZ361" s="27">
        <v>6.4264731541757438</v>
      </c>
      <c r="EA361" s="27">
        <v>10.087631201000001</v>
      </c>
      <c r="EB361" s="27">
        <v>4.1800279305985812</v>
      </c>
      <c r="EC361" s="27">
        <v>3.0492721789113757</v>
      </c>
      <c r="ED361" s="27">
        <v>6.3429339968392977</v>
      </c>
      <c r="EE361" s="27">
        <v>10.117534364000001</v>
      </c>
      <c r="EF361" s="27">
        <v>4.0501235858314484</v>
      </c>
      <c r="EG361" s="27">
        <v>2.9545087679976585</v>
      </c>
      <c r="EH361" s="27">
        <v>6.1335817075887533</v>
      </c>
      <c r="EI361" s="27">
        <v>10.149992476</v>
      </c>
      <c r="EJ361" s="27">
        <v>3.9937924922233003</v>
      </c>
      <c r="EK361" s="27">
        <v>2.9134160194804539</v>
      </c>
      <c r="EL361" s="27">
        <v>6.0777045338785136</v>
      </c>
      <c r="EM361" s="27">
        <v>10.184938582999999</v>
      </c>
      <c r="EN361" s="27">
        <v>3.9495434944171852</v>
      </c>
      <c r="EO361" s="27">
        <v>2.8811369916377916</v>
      </c>
      <c r="EP361" s="27">
        <v>6.0413548815545521</v>
      </c>
      <c r="EQ361" s="27">
        <v>10.224296737</v>
      </c>
      <c r="ER361" s="27">
        <v>3.8784890246191641</v>
      </c>
      <c r="ES361" s="27">
        <v>2.8293037451763552</v>
      </c>
      <c r="ET361" s="27">
        <v>5.8333534998290411</v>
      </c>
      <c r="EU361" s="27">
        <v>10.266840239</v>
      </c>
      <c r="EV361" s="27">
        <v>3.7787848851505479</v>
      </c>
      <c r="EW361" s="27">
        <v>2.7565709635653928</v>
      </c>
      <c r="EX361" s="27">
        <v>5.7342841775761073</v>
      </c>
      <c r="EY361" s="27">
        <v>10.315550521</v>
      </c>
      <c r="EZ361" s="27">
        <v>3.6294971669654457</v>
      </c>
      <c r="FA361" s="27">
        <v>2.6476676516083821</v>
      </c>
      <c r="FB361" s="27">
        <v>5.6777516683951443</v>
      </c>
      <c r="FC361" s="27">
        <v>10.516992316</v>
      </c>
      <c r="FD361" s="27">
        <v>3.7406893658591724</v>
      </c>
      <c r="FE361" s="27">
        <v>2.7287808126273969</v>
      </c>
      <c r="FF361" s="27">
        <v>5.1010277800472963</v>
      </c>
      <c r="FG361" s="27">
        <v>10.651598271999999</v>
      </c>
      <c r="FH361" s="27">
        <v>3.8846357908584523</v>
      </c>
      <c r="FI361" s="27">
        <v>2.8337877255695316</v>
      </c>
      <c r="FJ361" s="27">
        <v>4.84704231931922</v>
      </c>
      <c r="FK361" s="27">
        <v>10.721143997</v>
      </c>
      <c r="FL361" s="27">
        <v>3.7693306451854505</v>
      </c>
      <c r="FM361" s="27">
        <v>2.7496742271375583</v>
      </c>
      <c r="FN361" s="27">
        <v>4.903669232610536</v>
      </c>
      <c r="FO361" s="27">
        <v>10.747413665</v>
      </c>
      <c r="FP361" s="27">
        <v>3.6689401755525224</v>
      </c>
      <c r="FQ361" s="27">
        <v>2.6764407772271652</v>
      </c>
      <c r="FR361" s="27">
        <v>5.1151632009821331</v>
      </c>
      <c r="FS361" s="28">
        <v>10.026370592999999</v>
      </c>
      <c r="FT361" s="28">
        <v>4.4089349820502575</v>
      </c>
      <c r="FU361" s="28">
        <v>3.2162566859857771</v>
      </c>
      <c r="FV361" s="28">
        <v>6.3753937871648674</v>
      </c>
      <c r="FW361" s="28">
        <v>10.039293133999999</v>
      </c>
      <c r="FX361" s="28">
        <v>4.4477657145620215</v>
      </c>
      <c r="FY361" s="28">
        <v>3.2445831647320365</v>
      </c>
      <c r="FZ361" s="28">
        <v>6.4047686313172942</v>
      </c>
      <c r="GA361" s="28">
        <v>10.065797796</v>
      </c>
      <c r="GB361" s="28">
        <v>4.377548274604588</v>
      </c>
      <c r="GC361" s="28">
        <v>3.1933605198857564</v>
      </c>
      <c r="GD361" s="28">
        <v>6.4442616224462075</v>
      </c>
      <c r="GE361" s="28">
        <v>10.097371497999999</v>
      </c>
      <c r="GF361" s="28">
        <v>4.3531358317971236</v>
      </c>
      <c r="GG361" s="28">
        <v>3.1755519827400711</v>
      </c>
      <c r="GH361" s="28">
        <v>6.3740047143720897</v>
      </c>
      <c r="GI361" s="28">
        <v>10.137679504999999</v>
      </c>
      <c r="GJ361" s="28">
        <v>4.245332524461805</v>
      </c>
      <c r="GK361" s="28">
        <v>3.0969109709310554</v>
      </c>
      <c r="GL361" s="28">
        <v>6.1824253838030234</v>
      </c>
      <c r="GM361" s="28">
        <v>10.184274784999999</v>
      </c>
      <c r="GN361" s="28">
        <v>4.099614517449087</v>
      </c>
      <c r="GO361" s="28">
        <v>2.9906117135749763</v>
      </c>
      <c r="GP361" s="28">
        <v>6.1450674084899264</v>
      </c>
      <c r="GQ361" s="28">
        <v>10.235587754999999</v>
      </c>
      <c r="GR361" s="28">
        <v>3.9142604743339486</v>
      </c>
      <c r="GS361" s="28">
        <v>2.8553985197150986</v>
      </c>
      <c r="GT361" s="28">
        <v>6.1276509043133753</v>
      </c>
      <c r="GU361" s="28">
        <v>10.294865571999999</v>
      </c>
      <c r="GV361" s="28">
        <v>3.8507052438733465</v>
      </c>
      <c r="GW361" s="28">
        <v>2.8090358639421114</v>
      </c>
      <c r="GX361" s="28">
        <v>5.9461895766917037</v>
      </c>
      <c r="GY361" s="28">
        <v>10.358949643999999</v>
      </c>
      <c r="GZ361" s="28">
        <v>3.8090928585421944</v>
      </c>
      <c r="HA361" s="28">
        <v>2.7786802081916839</v>
      </c>
      <c r="HB361" s="28">
        <v>5.8764681161292449</v>
      </c>
      <c r="HC361" s="28">
        <v>10.434941599</v>
      </c>
      <c r="HD361" s="28">
        <v>3.7770283539077245</v>
      </c>
      <c r="HE361" s="28">
        <v>2.755289598479068</v>
      </c>
      <c r="HF361" s="28">
        <v>5.9238313250091199</v>
      </c>
      <c r="HG361" s="28">
        <v>10.719935715</v>
      </c>
      <c r="HH361" s="28">
        <v>3.6315620042670891</v>
      </c>
      <c r="HI361" s="28">
        <v>2.6491739216722228</v>
      </c>
      <c r="HJ361" s="28">
        <v>5.2742573864247131</v>
      </c>
      <c r="HK361" s="28">
        <v>11.007976040999999</v>
      </c>
      <c r="HL361" s="28">
        <v>3.3741030909039198</v>
      </c>
      <c r="HM361" s="28">
        <v>2.4613612288468318</v>
      </c>
      <c r="HN361" s="28">
        <v>4.1422969826817857</v>
      </c>
      <c r="HO361" s="28">
        <v>11.013031808000001</v>
      </c>
      <c r="HP361" s="28">
        <v>3.2303580776882983</v>
      </c>
      <c r="HQ361" s="28">
        <v>2.3565012429967194</v>
      </c>
      <c r="HR361" s="28">
        <v>3.4434395744464377</v>
      </c>
      <c r="HS361" s="28">
        <v>10.930333784</v>
      </c>
      <c r="HT361" s="28">
        <v>3.0944245093020117</v>
      </c>
      <c r="HU361" s="28">
        <v>2.2573395973947261</v>
      </c>
      <c r="HV361" s="28">
        <v>3.0408526321962936</v>
      </c>
      <c r="HW361" s="29">
        <v>10.026370592999999</v>
      </c>
      <c r="HX361" s="29">
        <v>4.408934982050261</v>
      </c>
      <c r="HY361" s="29">
        <v>3.2162566859857789</v>
      </c>
      <c r="HZ361" s="29">
        <v>6.3753937871648674</v>
      </c>
      <c r="IA361" s="29">
        <v>10.038178445</v>
      </c>
      <c r="IB361" s="29">
        <v>4.2678811398707053</v>
      </c>
      <c r="IC361" s="29">
        <v>3.1133598719386346</v>
      </c>
      <c r="ID361" s="29">
        <v>6.4092266578593948</v>
      </c>
      <c r="IE361" s="29">
        <v>10.076051478</v>
      </c>
      <c r="IF361" s="29">
        <v>4.1046277964277751</v>
      </c>
      <c r="IG361" s="29">
        <v>2.9942688307925271</v>
      </c>
      <c r="IH361" s="29">
        <v>6.4145711626798985</v>
      </c>
      <c r="II361" s="29">
        <v>10.112375845000001</v>
      </c>
      <c r="IJ361" s="29">
        <v>4.559270360361622</v>
      </c>
      <c r="IK361" s="29">
        <v>3.3259242514188418</v>
      </c>
      <c r="IL361" s="29">
        <v>6.3393193060006778</v>
      </c>
      <c r="IM361" s="29">
        <v>10.155747622</v>
      </c>
      <c r="IN361" s="29">
        <v>4.5809916049268233</v>
      </c>
      <c r="IO361" s="29">
        <v>3.3417695969150176</v>
      </c>
      <c r="IP361" s="29">
        <v>6.1490242523256153</v>
      </c>
      <c r="IQ361" s="29">
        <v>10.203053927999999</v>
      </c>
      <c r="IR361" s="29">
        <v>4.2597759474070225</v>
      </c>
      <c r="IS361" s="29">
        <v>3.1074472468809615</v>
      </c>
      <c r="IT361" s="29">
        <v>6.1220292052479319</v>
      </c>
      <c r="IU361" s="29">
        <v>10.257468303</v>
      </c>
      <c r="IV361" s="29">
        <v>4.2308523247767891</v>
      </c>
      <c r="IW361" s="29">
        <v>3.0863478668614901</v>
      </c>
      <c r="IX361" s="29">
        <v>6.1146495813972965</v>
      </c>
      <c r="IY361" s="29">
        <v>10.315140598999999</v>
      </c>
      <c r="IZ361" s="29">
        <v>4.16762678927903</v>
      </c>
      <c r="JA361" s="29">
        <v>3.040225718973717</v>
      </c>
      <c r="JB361" s="29">
        <v>5.949387281145615</v>
      </c>
      <c r="JC361" s="29">
        <v>10.377870528000001</v>
      </c>
      <c r="JD361" s="29">
        <v>4.1086803926596218</v>
      </c>
      <c r="JE361" s="29">
        <v>2.9972251433213679</v>
      </c>
      <c r="JF361" s="29">
        <v>5.8951625403380756</v>
      </c>
      <c r="JG361" s="29">
        <v>10.48135755</v>
      </c>
      <c r="JH361" s="29">
        <v>4.0340975191506425</v>
      </c>
      <c r="JI361" s="29">
        <v>2.9428179754770061</v>
      </c>
      <c r="JJ361" s="29">
        <v>5.7885554305272056</v>
      </c>
      <c r="JK361" s="29">
        <v>10.83185857</v>
      </c>
      <c r="JL361" s="29">
        <v>3.4568366501813439</v>
      </c>
      <c r="JM361" s="29">
        <v>2.5217142084813098</v>
      </c>
      <c r="JN361" s="29">
        <v>4.3426053972629806</v>
      </c>
      <c r="JO361" s="29">
        <v>10.974558677000001</v>
      </c>
      <c r="JP361" s="29">
        <v>3.0952527711488398</v>
      </c>
      <c r="JQ361" s="29">
        <v>2.2579438028805074</v>
      </c>
      <c r="JR361" s="29">
        <v>3.419651025266643</v>
      </c>
      <c r="JS361" s="29">
        <v>10.897349575</v>
      </c>
      <c r="JT361" s="29">
        <v>2.8673642935188264</v>
      </c>
      <c r="JU361" s="29">
        <v>2.0917023312279102</v>
      </c>
      <c r="JV361" s="29">
        <v>3.0461558837316129</v>
      </c>
      <c r="JW361" s="29">
        <v>10.759542946</v>
      </c>
      <c r="JX361" s="29">
        <v>2.9004764379688033</v>
      </c>
      <c r="JY361" s="29">
        <v>2.1158571796001677</v>
      </c>
      <c r="JZ361" s="29">
        <v>3.4280775482060042</v>
      </c>
    </row>
    <row r="362" spans="1:286" ht="15" thickBot="1" x14ac:dyDescent="0.4">
      <c r="A362" s="2"/>
      <c r="B362" s="74" t="s">
        <v>816</v>
      </c>
      <c r="C362" s="74" t="s">
        <v>536</v>
      </c>
      <c r="D362" s="74" t="s">
        <v>850</v>
      </c>
      <c r="E362" s="87">
        <v>325814</v>
      </c>
      <c r="F362" s="84">
        <v>549933</v>
      </c>
      <c r="G362" s="22">
        <v>13.720454162684209</v>
      </c>
      <c r="H362" s="22">
        <v>13.720454162684209</v>
      </c>
      <c r="I362" s="22">
        <v>13.720454162684209</v>
      </c>
      <c r="J362" s="22">
        <v>1.8073535286923708</v>
      </c>
      <c r="K362" s="22">
        <v>13.716470478684208</v>
      </c>
      <c r="L362" s="22">
        <v>13.716470478684208</v>
      </c>
      <c r="M362" s="22">
        <v>13.716470478684208</v>
      </c>
      <c r="N362" s="22">
        <v>1.5509658409639613</v>
      </c>
      <c r="O362" s="22">
        <v>13.877044915684209</v>
      </c>
      <c r="P362" s="22">
        <v>13.877044915684209</v>
      </c>
      <c r="Q362" s="22">
        <v>13.877044915684209</v>
      </c>
      <c r="R362" s="22">
        <v>1.3273641515798538</v>
      </c>
      <c r="S362" s="22">
        <v>14.109630877684209</v>
      </c>
      <c r="T362" s="22">
        <v>14.109630877684209</v>
      </c>
      <c r="U362" s="22">
        <v>14.109630877684209</v>
      </c>
      <c r="V362" s="22">
        <v>0.78621297505014454</v>
      </c>
      <c r="W362" s="22">
        <v>14.259518325684208</v>
      </c>
      <c r="X362" s="22">
        <v>14.259518325684208</v>
      </c>
      <c r="Y362" s="22">
        <v>14.259518325684208</v>
      </c>
      <c r="Z362" s="22">
        <v>0.34208522605463898</v>
      </c>
      <c r="AA362" s="22">
        <v>14.397538417684208</v>
      </c>
      <c r="AB362" s="22">
        <v>14.397538417684208</v>
      </c>
      <c r="AC362" s="22">
        <v>14.397538417684208</v>
      </c>
      <c r="AD362" s="22">
        <v>2.7714393660051684E-2</v>
      </c>
      <c r="AE362" s="22">
        <v>14.540982082684209</v>
      </c>
      <c r="AF362" s="22">
        <v>14.540982082684209</v>
      </c>
      <c r="AG362" s="22">
        <v>14.540982082684209</v>
      </c>
      <c r="AH362" s="22">
        <v>-0.41431439258074221</v>
      </c>
      <c r="AI362" s="22">
        <v>14.695940687684208</v>
      </c>
      <c r="AJ362" s="22">
        <v>14.695940687684208</v>
      </c>
      <c r="AK362" s="22">
        <v>14.695940687684208</v>
      </c>
      <c r="AL362" s="22">
        <v>-0.82153007489065288</v>
      </c>
      <c r="AM362" s="22">
        <v>14.880002235684209</v>
      </c>
      <c r="AN362" s="22">
        <v>14.880002235684209</v>
      </c>
      <c r="AO362" s="22">
        <v>14.880002235684209</v>
      </c>
      <c r="AP362" s="22">
        <v>-1.1512498293673268</v>
      </c>
      <c r="AQ362" s="22">
        <v>17.258679083684207</v>
      </c>
      <c r="AR362" s="22">
        <v>17.258679083684207</v>
      </c>
      <c r="AS362" s="22">
        <v>17.258679083684207</v>
      </c>
      <c r="AT362" s="22">
        <v>-4.1316304744302315</v>
      </c>
      <c r="AU362" s="22">
        <v>18.723249253684209</v>
      </c>
      <c r="AV362" s="22">
        <v>18.723249253684209</v>
      </c>
      <c r="AW362" s="22">
        <v>18.723249253684209</v>
      </c>
      <c r="AX362" s="22">
        <v>-6.6860207143134645</v>
      </c>
      <c r="AY362" s="22">
        <v>20.934578763684208</v>
      </c>
      <c r="AZ362" s="22">
        <v>20.934578763684208</v>
      </c>
      <c r="BA362" s="22">
        <v>19.56401761167724</v>
      </c>
      <c r="BB362" s="22">
        <v>-9.0554723985804486</v>
      </c>
      <c r="BC362" s="22">
        <v>21.237798103684209</v>
      </c>
      <c r="BD362" s="22">
        <v>21.237798103684209</v>
      </c>
      <c r="BE362" s="22">
        <v>21.237798103684209</v>
      </c>
      <c r="BF362" s="22">
        <v>-9.5946112828703747</v>
      </c>
      <c r="BG362" s="22">
        <v>21.205426223684206</v>
      </c>
      <c r="BH362" s="22">
        <v>21.205426223684206</v>
      </c>
      <c r="BI362" s="22">
        <v>21.205426223684206</v>
      </c>
      <c r="BJ362" s="22">
        <v>-8.7724307063561113</v>
      </c>
      <c r="BK362" s="25">
        <v>13.720072871684209</v>
      </c>
      <c r="BL362" s="25">
        <v>13.720072871684209</v>
      </c>
      <c r="BM362" s="25">
        <v>13.720072871684209</v>
      </c>
      <c r="BN362" s="25">
        <v>1.8073535286923708</v>
      </c>
      <c r="BO362" s="25">
        <v>13.609004563684209</v>
      </c>
      <c r="BP362" s="25">
        <v>13.609004563684209</v>
      </c>
      <c r="BQ362" s="25">
        <v>13.609004563684209</v>
      </c>
      <c r="BR362" s="25">
        <v>2.0174544235735716</v>
      </c>
      <c r="BS362" s="25">
        <v>13.622708844684208</v>
      </c>
      <c r="BT362" s="25">
        <v>13.622708844684208</v>
      </c>
      <c r="BU362" s="25">
        <v>13.622708844684208</v>
      </c>
      <c r="BV362" s="25">
        <v>2.1284027682305648</v>
      </c>
      <c r="BW362" s="25">
        <v>13.646414247684209</v>
      </c>
      <c r="BX362" s="25">
        <v>13.646414247684209</v>
      </c>
      <c r="BY362" s="25">
        <v>13.646414247684209</v>
      </c>
      <c r="BZ362" s="25">
        <v>2.076963151311336</v>
      </c>
      <c r="CA362" s="25">
        <v>13.607001977684209</v>
      </c>
      <c r="CB362" s="25">
        <v>13.607001977684209</v>
      </c>
      <c r="CC362" s="25">
        <v>13.607001977684209</v>
      </c>
      <c r="CD362" s="25">
        <v>2.1121577783572043</v>
      </c>
      <c r="CE362" s="25">
        <v>13.566267616684209</v>
      </c>
      <c r="CF362" s="25">
        <v>13.566267616684209</v>
      </c>
      <c r="CG362" s="25">
        <v>13.566267616684209</v>
      </c>
      <c r="CH362" s="25">
        <v>2.2076358623365273</v>
      </c>
      <c r="CI362" s="25">
        <v>13.565030953684209</v>
      </c>
      <c r="CJ362" s="25">
        <v>13.565030953684209</v>
      </c>
      <c r="CK362" s="25">
        <v>13.565030953684209</v>
      </c>
      <c r="CL362" s="25">
        <v>1.9808622384389984</v>
      </c>
      <c r="CM362" s="25">
        <v>13.60062275168421</v>
      </c>
      <c r="CN362" s="25">
        <v>13.60062275168421</v>
      </c>
      <c r="CO362" s="25">
        <v>13.60062275168421</v>
      </c>
      <c r="CP362" s="25">
        <v>1.8718632266549307</v>
      </c>
      <c r="CQ362" s="25">
        <v>13.668371807684208</v>
      </c>
      <c r="CR362" s="25">
        <v>13.668371807684208</v>
      </c>
      <c r="CS362" s="25">
        <v>13.668371807684208</v>
      </c>
      <c r="CT362" s="25">
        <v>1.5737762813319556</v>
      </c>
      <c r="CU362" s="25">
        <v>13.773024482684209</v>
      </c>
      <c r="CV362" s="25">
        <v>13.773024482684209</v>
      </c>
      <c r="CW362" s="25">
        <v>13.773024482684209</v>
      </c>
      <c r="CX362" s="25">
        <v>0.75853583183726059</v>
      </c>
      <c r="CY362" s="25">
        <v>14.27425488568421</v>
      </c>
      <c r="CZ362" s="25">
        <v>14.27425488568421</v>
      </c>
      <c r="DA362" s="25">
        <v>14.27425488568421</v>
      </c>
      <c r="DB362" s="25">
        <v>0.335261939585628</v>
      </c>
      <c r="DC362" s="25">
        <v>15.135841801684208</v>
      </c>
      <c r="DD362" s="25">
        <v>15.135841801684208</v>
      </c>
      <c r="DE362" s="25">
        <v>15.135841801684208</v>
      </c>
      <c r="DF362" s="25">
        <v>-0.88421621995113497</v>
      </c>
      <c r="DG362" s="25">
        <v>15.861797173684209</v>
      </c>
      <c r="DH362" s="25">
        <v>15.861797173684209</v>
      </c>
      <c r="DI362" s="25">
        <v>15.861797173684209</v>
      </c>
      <c r="DJ362" s="25">
        <v>-1.9267330599883081</v>
      </c>
      <c r="DK362" s="25">
        <v>16.156825683684211</v>
      </c>
      <c r="DL362" s="25">
        <v>16.156825683684211</v>
      </c>
      <c r="DM362" s="25">
        <v>16.156825683684211</v>
      </c>
      <c r="DN362" s="25">
        <v>-2.3954905447471617</v>
      </c>
      <c r="DO362" s="27">
        <v>13.720454162684209</v>
      </c>
      <c r="DP362" s="27">
        <v>13.720454162684209</v>
      </c>
      <c r="DQ362" s="27">
        <v>13.720454162684209</v>
      </c>
      <c r="DR362" s="27">
        <v>1.8073535286923708</v>
      </c>
      <c r="DS362" s="27">
        <v>13.715606536684209</v>
      </c>
      <c r="DT362" s="27">
        <v>13.715606536684209</v>
      </c>
      <c r="DU362" s="27">
        <v>13.715606536684209</v>
      </c>
      <c r="DV362" s="27">
        <v>1.5510530176762636</v>
      </c>
      <c r="DW362" s="27">
        <v>13.885120013684208</v>
      </c>
      <c r="DX362" s="27">
        <v>13.885120013684208</v>
      </c>
      <c r="DY362" s="27">
        <v>13.885120013684208</v>
      </c>
      <c r="DZ362" s="27">
        <v>1.3262920312243551</v>
      </c>
      <c r="EA362" s="27">
        <v>14.11253101068421</v>
      </c>
      <c r="EB362" s="27">
        <v>14.11253101068421</v>
      </c>
      <c r="EC362" s="27">
        <v>14.11253101068421</v>
      </c>
      <c r="ED362" s="27">
        <v>0.78519370139693834</v>
      </c>
      <c r="EE362" s="27">
        <v>14.262133209684208</v>
      </c>
      <c r="EF362" s="27">
        <v>14.262133209684208</v>
      </c>
      <c r="EG362" s="27">
        <v>14.262133209684208</v>
      </c>
      <c r="EH362" s="27">
        <v>0.34118588609061362</v>
      </c>
      <c r="EI362" s="27">
        <v>14.400176909684209</v>
      </c>
      <c r="EJ362" s="27">
        <v>14.400176909684209</v>
      </c>
      <c r="EK362" s="27">
        <v>14.400176909684209</v>
      </c>
      <c r="EL362" s="27">
        <v>2.6724979222144896E-2</v>
      </c>
      <c r="EM362" s="27">
        <v>14.544105056684209</v>
      </c>
      <c r="EN362" s="27">
        <v>14.544105056684209</v>
      </c>
      <c r="EO362" s="27">
        <v>14.544105056684209</v>
      </c>
      <c r="EP362" s="27">
        <v>-0.41567074312218821</v>
      </c>
      <c r="EQ362" s="27">
        <v>14.698431746684209</v>
      </c>
      <c r="ER362" s="27">
        <v>14.698431746684209</v>
      </c>
      <c r="ES362" s="27">
        <v>14.698431746684209</v>
      </c>
      <c r="ET362" s="27">
        <v>-0.82268920199548745</v>
      </c>
      <c r="EU362" s="27">
        <v>14.872411525684209</v>
      </c>
      <c r="EV362" s="27">
        <v>14.872411525684209</v>
      </c>
      <c r="EW362" s="27">
        <v>14.872411525684209</v>
      </c>
      <c r="EX362" s="27">
        <v>-1.1487350124661013</v>
      </c>
      <c r="EY362" s="27">
        <v>17.236356573684208</v>
      </c>
      <c r="EZ362" s="27">
        <v>17.236356573684208</v>
      </c>
      <c r="FA362" s="27">
        <v>17.236356573684208</v>
      </c>
      <c r="FB362" s="27">
        <v>-4.0891905634916625</v>
      </c>
      <c r="FC362" s="27">
        <v>18.620597643684206</v>
      </c>
      <c r="FD362" s="27">
        <v>18.620597643684206</v>
      </c>
      <c r="FE362" s="27">
        <v>18.620597643684206</v>
      </c>
      <c r="FF362" s="27">
        <v>-6.4786204192222385</v>
      </c>
      <c r="FG362" s="27">
        <v>20.665556903684209</v>
      </c>
      <c r="FH362" s="27">
        <v>20.665556903684209</v>
      </c>
      <c r="FI362" s="27">
        <v>19.706952931691301</v>
      </c>
      <c r="FJ362" s="27">
        <v>-8.7368621089500564</v>
      </c>
      <c r="FK362" s="27">
        <v>20.827352013684209</v>
      </c>
      <c r="FL362" s="27">
        <v>20.827352013684209</v>
      </c>
      <c r="FM362" s="27">
        <v>20.827352013684209</v>
      </c>
      <c r="FN362" s="27">
        <v>-9.2277312335511752</v>
      </c>
      <c r="FO362" s="27">
        <v>20.782898083684209</v>
      </c>
      <c r="FP362" s="27">
        <v>20.782898083684209</v>
      </c>
      <c r="FQ362" s="27">
        <v>20.782898083684209</v>
      </c>
      <c r="FR362" s="27">
        <v>-8.3808399874705017</v>
      </c>
      <c r="FS362" s="28">
        <v>13.72161864668421</v>
      </c>
      <c r="FT362" s="28">
        <v>13.72161864668421</v>
      </c>
      <c r="FU362" s="28">
        <v>13.72161864668421</v>
      </c>
      <c r="FV362" s="28">
        <v>1.8073535286923708</v>
      </c>
      <c r="FW362" s="28">
        <v>13.732283906684209</v>
      </c>
      <c r="FX362" s="28">
        <v>13.732283906684209</v>
      </c>
      <c r="FY362" s="28">
        <v>13.732283906684209</v>
      </c>
      <c r="FZ362" s="28">
        <v>1.5919395405338292</v>
      </c>
      <c r="GA362" s="28">
        <v>13.939393284684209</v>
      </c>
      <c r="GB362" s="28">
        <v>13.939393284684209</v>
      </c>
      <c r="GC362" s="28">
        <v>13.939393284684209</v>
      </c>
      <c r="GD362" s="28">
        <v>1.3212460566396906</v>
      </c>
      <c r="GE362" s="28">
        <v>14.189366025684208</v>
      </c>
      <c r="GF362" s="28">
        <v>14.189366025684208</v>
      </c>
      <c r="GG362" s="28">
        <v>14.189366025684208</v>
      </c>
      <c r="GH362" s="28">
        <v>0.78457964323645868</v>
      </c>
      <c r="GI362" s="28">
        <v>14.417513782684209</v>
      </c>
      <c r="GJ362" s="28">
        <v>14.417513782684209</v>
      </c>
      <c r="GK362" s="28">
        <v>14.417513782684209</v>
      </c>
      <c r="GL362" s="28">
        <v>0.29377715778583635</v>
      </c>
      <c r="GM362" s="28">
        <v>14.683132148684209</v>
      </c>
      <c r="GN362" s="28">
        <v>14.683132148684209</v>
      </c>
      <c r="GO362" s="28">
        <v>14.683132148684209</v>
      </c>
      <c r="GP362" s="28">
        <v>-0.11473177673279977</v>
      </c>
      <c r="GQ362" s="28">
        <v>15.015544107684208</v>
      </c>
      <c r="GR362" s="28">
        <v>15.015544107684208</v>
      </c>
      <c r="GS362" s="28">
        <v>15.015544107684208</v>
      </c>
      <c r="GT362" s="28">
        <v>-0.7064706690653324</v>
      </c>
      <c r="GU362" s="28">
        <v>15.384698803684209</v>
      </c>
      <c r="GV362" s="28">
        <v>15.384698803684209</v>
      </c>
      <c r="GW362" s="28">
        <v>15.384698803684209</v>
      </c>
      <c r="GX362" s="28">
        <v>-1.2630610231296764</v>
      </c>
      <c r="GY362" s="28">
        <v>15.753816973684209</v>
      </c>
      <c r="GZ362" s="28">
        <v>15.753816973684209</v>
      </c>
      <c r="HA362" s="28">
        <v>15.753816973684209</v>
      </c>
      <c r="HB362" s="28">
        <v>-1.6414482679977134</v>
      </c>
      <c r="HC362" s="28">
        <v>18.123233343684209</v>
      </c>
      <c r="HD362" s="28">
        <v>18.123233343684209</v>
      </c>
      <c r="HE362" s="28">
        <v>18.123233343684209</v>
      </c>
      <c r="HF362" s="28">
        <v>-4.3324831503641974</v>
      </c>
      <c r="HG362" s="28">
        <v>19.718099813684208</v>
      </c>
      <c r="HH362" s="28">
        <v>19.718099813684208</v>
      </c>
      <c r="HI362" s="28">
        <v>19.259363626512997</v>
      </c>
      <c r="HJ362" s="28">
        <v>-6.4567941106963218</v>
      </c>
      <c r="HK362" s="28">
        <v>21.308936043684209</v>
      </c>
      <c r="HL362" s="28">
        <v>21.308936043684209</v>
      </c>
      <c r="HM362" s="28">
        <v>18.965596924415706</v>
      </c>
      <c r="HN362" s="28">
        <v>-10.004218532228762</v>
      </c>
      <c r="HO362" s="28">
        <v>21.494771583684209</v>
      </c>
      <c r="HP362" s="28">
        <v>21.494771583684209</v>
      </c>
      <c r="HQ362" s="28">
        <v>21.062106930809055</v>
      </c>
      <c r="HR362" s="28">
        <v>-11.113748912656092</v>
      </c>
      <c r="HS362" s="28">
        <v>21.39544922368421</v>
      </c>
      <c r="HT362" s="28">
        <v>21.39544922368421</v>
      </c>
      <c r="HU362" s="28">
        <v>21.39544922368421</v>
      </c>
      <c r="HV362" s="28">
        <v>-11.554110729918449</v>
      </c>
      <c r="HW362" s="29">
        <v>13.72161864668421</v>
      </c>
      <c r="HX362" s="29">
        <v>13.72161864668421</v>
      </c>
      <c r="HY362" s="29">
        <v>13.72161864668421</v>
      </c>
      <c r="HZ362" s="29">
        <v>1.8073535286923708</v>
      </c>
      <c r="IA362" s="29">
        <v>13.718614489684208</v>
      </c>
      <c r="IB362" s="29">
        <v>13.718614489684208</v>
      </c>
      <c r="IC362" s="29">
        <v>13.718614489684208</v>
      </c>
      <c r="ID362" s="29">
        <v>1.647552341647387</v>
      </c>
      <c r="IE362" s="29">
        <v>13.965370431684208</v>
      </c>
      <c r="IF362" s="29">
        <v>13.965370431684208</v>
      </c>
      <c r="IG362" s="29">
        <v>13.965370431684208</v>
      </c>
      <c r="IH362" s="29">
        <v>1.3143587033517825</v>
      </c>
      <c r="II362" s="29">
        <v>14.215958949684209</v>
      </c>
      <c r="IJ362" s="29">
        <v>14.215958949684209</v>
      </c>
      <c r="IK362" s="29">
        <v>14.215958949684209</v>
      </c>
      <c r="IL362" s="29">
        <v>0.76228692805968024</v>
      </c>
      <c r="IM362" s="29">
        <v>14.493248256684209</v>
      </c>
      <c r="IN362" s="29">
        <v>14.493248256684209</v>
      </c>
      <c r="IO362" s="29">
        <v>14.493248256684209</v>
      </c>
      <c r="IP362" s="29">
        <v>0.22310019637975742</v>
      </c>
      <c r="IQ362" s="29">
        <v>14.796202211684209</v>
      </c>
      <c r="IR362" s="29">
        <v>14.796202211684209</v>
      </c>
      <c r="IS362" s="29">
        <v>14.796202211684209</v>
      </c>
      <c r="IT362" s="29">
        <v>-0.18444016918307682</v>
      </c>
      <c r="IU362" s="29">
        <v>15.142311052684208</v>
      </c>
      <c r="IV362" s="29">
        <v>15.142311052684208</v>
      </c>
      <c r="IW362" s="29">
        <v>15.142311052684208</v>
      </c>
      <c r="IX362" s="29">
        <v>-0.71060114857080592</v>
      </c>
      <c r="IY362" s="29">
        <v>17.67869876368421</v>
      </c>
      <c r="IZ362" s="29">
        <v>17.67869876368421</v>
      </c>
      <c r="JA362" s="29">
        <v>16.497415248884565</v>
      </c>
      <c r="JB362" s="29">
        <v>-3.3471320052507814</v>
      </c>
      <c r="JC362" s="29">
        <v>17.96153584368421</v>
      </c>
      <c r="JD362" s="29">
        <v>17.96153584368421</v>
      </c>
      <c r="JE362" s="29">
        <v>17.477661740501201</v>
      </c>
      <c r="JF362" s="29">
        <v>-3.5347529450252217</v>
      </c>
      <c r="JG362" s="29">
        <v>19.447924603684207</v>
      </c>
      <c r="JH362" s="29">
        <v>19.447924603684207</v>
      </c>
      <c r="JI362" s="29">
        <v>18.3628675812495</v>
      </c>
      <c r="JJ362" s="29">
        <v>-5.5020030760942191</v>
      </c>
      <c r="JK362" s="29">
        <v>20.635444333684209</v>
      </c>
      <c r="JL362" s="29">
        <v>20.635444333684209</v>
      </c>
      <c r="JM362" s="29">
        <v>17.912405374315906</v>
      </c>
      <c r="JN362" s="29">
        <v>-8.9332014148204451</v>
      </c>
      <c r="JO362" s="29">
        <v>21.19174645368421</v>
      </c>
      <c r="JP362" s="29">
        <v>21.19174645368421</v>
      </c>
      <c r="JQ362" s="29">
        <v>18.130136802696956</v>
      </c>
      <c r="JR362" s="29">
        <v>-10.913459920626664</v>
      </c>
      <c r="JS362" s="29">
        <v>21.196777263684211</v>
      </c>
      <c r="JT362" s="29">
        <v>21.196777263684211</v>
      </c>
      <c r="JU362" s="29">
        <v>21.196777263684211</v>
      </c>
      <c r="JV362" s="29">
        <v>-11.381505767488505</v>
      </c>
      <c r="JW362" s="29">
        <v>20.820636493684209</v>
      </c>
      <c r="JX362" s="29">
        <v>20.820636493684209</v>
      </c>
      <c r="JY362" s="29">
        <v>20.820636493684209</v>
      </c>
      <c r="JZ362" s="29">
        <v>-10.208576427493924</v>
      </c>
    </row>
    <row r="363" spans="1:286" ht="15" thickBot="1" x14ac:dyDescent="0.4">
      <c r="A363" s="2"/>
      <c r="B363" s="74" t="s">
        <v>817</v>
      </c>
      <c r="C363" s="74" t="s">
        <v>727</v>
      </c>
      <c r="D363" s="74" t="s">
        <v>854</v>
      </c>
      <c r="E363" s="87">
        <v>347779</v>
      </c>
      <c r="F363" s="84">
        <v>406066</v>
      </c>
      <c r="G363" s="22">
        <v>29.566865927578949</v>
      </c>
      <c r="H363" s="22">
        <v>9.3796221322537097</v>
      </c>
      <c r="I363" s="22">
        <v>6.7413191076624628</v>
      </c>
      <c r="J363" s="22">
        <v>16.691586045916424</v>
      </c>
      <c r="K363" s="22">
        <v>29.53545561057895</v>
      </c>
      <c r="L363" s="22">
        <v>9.0746976475207095</v>
      </c>
      <c r="M363" s="22">
        <v>6.5221638766370962</v>
      </c>
      <c r="N363" s="22">
        <v>15.365420004684474</v>
      </c>
      <c r="O363" s="22">
        <v>29.56855036357895</v>
      </c>
      <c r="P363" s="22">
        <v>8.8711016529277646</v>
      </c>
      <c r="Q363" s="22">
        <v>6.3758354265950281</v>
      </c>
      <c r="R363" s="22">
        <v>15.093780749759468</v>
      </c>
      <c r="S363" s="22">
        <v>29.635956584578949</v>
      </c>
      <c r="T363" s="22">
        <v>8.6620791082299604</v>
      </c>
      <c r="U363" s="22">
        <v>6.2256068081458791</v>
      </c>
      <c r="V363" s="22">
        <v>14.863741179781934</v>
      </c>
      <c r="W363" s="22">
        <v>29.705910329578948</v>
      </c>
      <c r="X363" s="22">
        <v>8.4465889323413297</v>
      </c>
      <c r="Y363" s="22">
        <v>6.0707297758146712</v>
      </c>
      <c r="Z363" s="22">
        <v>14.598475378208359</v>
      </c>
      <c r="AA363" s="22">
        <v>29.777912627578949</v>
      </c>
      <c r="AB363" s="22">
        <v>8.2209703303321984</v>
      </c>
      <c r="AC363" s="22">
        <v>5.9085732442057806</v>
      </c>
      <c r="AD363" s="22">
        <v>14.318449021469794</v>
      </c>
      <c r="AE363" s="22">
        <v>29.850266522578949</v>
      </c>
      <c r="AF363" s="22">
        <v>8.076280472739727</v>
      </c>
      <c r="AG363" s="22">
        <v>5.8045817946655074</v>
      </c>
      <c r="AH363" s="22">
        <v>14.045318516064524</v>
      </c>
      <c r="AI363" s="22">
        <v>29.93502856257895</v>
      </c>
      <c r="AJ363" s="22">
        <v>7.9697329682668325</v>
      </c>
      <c r="AK363" s="22">
        <v>5.7280040053207788</v>
      </c>
      <c r="AL363" s="22">
        <v>13.745519020232438</v>
      </c>
      <c r="AM363" s="22">
        <v>30.028847639578949</v>
      </c>
      <c r="AN363" s="22">
        <v>7.8570104240194176</v>
      </c>
      <c r="AO363" s="22">
        <v>5.6469880933059056</v>
      </c>
      <c r="AP363" s="22">
        <v>13.444087165182459</v>
      </c>
      <c r="AQ363" s="22">
        <v>30.138943648578948</v>
      </c>
      <c r="AR363" s="22">
        <v>7.7270488017899543</v>
      </c>
      <c r="AS363" s="22">
        <v>5.5535821165144101</v>
      </c>
      <c r="AT363" s="22">
        <v>13.067250379433171</v>
      </c>
      <c r="AU363" s="22">
        <v>30.790286696578949</v>
      </c>
      <c r="AV363" s="22">
        <v>7.2786660651936241</v>
      </c>
      <c r="AW363" s="22">
        <v>5.2313206152361555</v>
      </c>
      <c r="AX363" s="22">
        <v>11.689795205111215</v>
      </c>
      <c r="AY363" s="22">
        <v>31.59935741757895</v>
      </c>
      <c r="AZ363" s="22">
        <v>7.4604027592073692</v>
      </c>
      <c r="BA363" s="22">
        <v>5.3619383555505928</v>
      </c>
      <c r="BB363" s="22">
        <v>10.868817512793804</v>
      </c>
      <c r="BC363" s="22">
        <v>32.227742648578946</v>
      </c>
      <c r="BD363" s="22">
        <v>9.2543215593306183</v>
      </c>
      <c r="BE363" s="22">
        <v>6.6512631187817544</v>
      </c>
      <c r="BF363" s="22">
        <v>10.486615333648757</v>
      </c>
      <c r="BG363" s="22">
        <v>32.878645237578951</v>
      </c>
      <c r="BH363" s="22">
        <v>9.865592659168918</v>
      </c>
      <c r="BI363" s="22">
        <v>7.0905956939322685</v>
      </c>
      <c r="BJ363" s="22">
        <v>10.111646165243013</v>
      </c>
      <c r="BK363" s="25">
        <v>29.566563852578948</v>
      </c>
      <c r="BL363" s="25">
        <v>9.379622132253715</v>
      </c>
      <c r="BM363" s="25">
        <v>6.7413191076624663</v>
      </c>
      <c r="BN363" s="25">
        <v>16.691586045916424</v>
      </c>
      <c r="BO363" s="25">
        <v>29.50814496357895</v>
      </c>
      <c r="BP363" s="25">
        <v>9.1997707737675949</v>
      </c>
      <c r="BQ363" s="25">
        <v>6.6120563951132763</v>
      </c>
      <c r="BR363" s="25">
        <v>16.066651595771106</v>
      </c>
      <c r="BS363" s="25">
        <v>29.495944476578948</v>
      </c>
      <c r="BT363" s="25">
        <v>9.0300139819007601</v>
      </c>
      <c r="BU363" s="25">
        <v>6.4900488463515646</v>
      </c>
      <c r="BV363" s="25">
        <v>15.925614970767016</v>
      </c>
      <c r="BW363" s="25">
        <v>29.50875709357895</v>
      </c>
      <c r="BX363" s="25">
        <v>8.8651292558912829</v>
      </c>
      <c r="BY363" s="25">
        <v>6.3715429472506706</v>
      </c>
      <c r="BZ363" s="25">
        <v>15.817705426687843</v>
      </c>
      <c r="CA363" s="25">
        <v>29.515718306578947</v>
      </c>
      <c r="CB363" s="25">
        <v>8.7046266673289345</v>
      </c>
      <c r="CC363" s="25">
        <v>6.2561865766156561</v>
      </c>
      <c r="CD363" s="25">
        <v>15.69275236370388</v>
      </c>
      <c r="CE363" s="25">
        <v>29.529754774578947</v>
      </c>
      <c r="CF363" s="25">
        <v>8.5358735482469648</v>
      </c>
      <c r="CG363" s="25">
        <v>6.1349003872463639</v>
      </c>
      <c r="CH363" s="25">
        <v>15.5216293476203</v>
      </c>
      <c r="CI363" s="25">
        <v>29.56638760857895</v>
      </c>
      <c r="CJ363" s="25">
        <v>8.4322400803591204</v>
      </c>
      <c r="CK363" s="25">
        <v>6.0604169733715896</v>
      </c>
      <c r="CL363" s="25">
        <v>15.313595138997618</v>
      </c>
      <c r="CM363" s="25">
        <v>29.621161302578948</v>
      </c>
      <c r="CN363" s="25">
        <v>8.3594755045968974</v>
      </c>
      <c r="CO363" s="25">
        <v>6.008119640064308</v>
      </c>
      <c r="CP363" s="25">
        <v>15.063476589646109</v>
      </c>
      <c r="CQ363" s="25">
        <v>29.693110299578947</v>
      </c>
      <c r="CR363" s="25">
        <v>8.2825125145413772</v>
      </c>
      <c r="CS363" s="25">
        <v>5.9528048237392444</v>
      </c>
      <c r="CT363" s="25">
        <v>14.784934057242511</v>
      </c>
      <c r="CU363" s="25">
        <v>29.78304686957895</v>
      </c>
      <c r="CV363" s="25">
        <v>8.2011197551099659</v>
      </c>
      <c r="CW363" s="25">
        <v>5.8943062449432446</v>
      </c>
      <c r="CX363" s="25">
        <v>14.463767271853577</v>
      </c>
      <c r="CY363" s="25">
        <v>30.080488874578947</v>
      </c>
      <c r="CZ363" s="25">
        <v>7.9693121691742377</v>
      </c>
      <c r="DA363" s="25">
        <v>5.7277015687275563</v>
      </c>
      <c r="DB363" s="25">
        <v>13.630623469813063</v>
      </c>
      <c r="DC363" s="25">
        <v>30.416975834578949</v>
      </c>
      <c r="DD363" s="25">
        <v>7.9711630098351316</v>
      </c>
      <c r="DE363" s="25">
        <v>5.7290318043528936</v>
      </c>
      <c r="DF363" s="25">
        <v>13.044370594778018</v>
      </c>
      <c r="DG363" s="25">
        <v>30.79057370157895</v>
      </c>
      <c r="DH363" s="25">
        <v>9.1377301865405887</v>
      </c>
      <c r="DI363" s="25">
        <v>6.5674666035175333</v>
      </c>
      <c r="DJ363" s="25">
        <v>12.661902350506315</v>
      </c>
      <c r="DK363" s="25">
        <v>31.120840602578948</v>
      </c>
      <c r="DL363" s="25">
        <v>9.9607248587247561</v>
      </c>
      <c r="DM363" s="25">
        <v>7.1589690788700722</v>
      </c>
      <c r="DN363" s="25">
        <v>12.402402655872919</v>
      </c>
      <c r="DO363" s="27">
        <v>29.566865927578949</v>
      </c>
      <c r="DP363" s="27">
        <v>9.3796221322537043</v>
      </c>
      <c r="DQ363" s="27">
        <v>6.7413191076624592</v>
      </c>
      <c r="DR363" s="27">
        <v>16.691586045916424</v>
      </c>
      <c r="DS363" s="27">
        <v>29.53494744557895</v>
      </c>
      <c r="DT363" s="27">
        <v>9.0745952956878817</v>
      </c>
      <c r="DU363" s="27">
        <v>6.5220903143595743</v>
      </c>
      <c r="DV363" s="27">
        <v>15.365661296624243</v>
      </c>
      <c r="DW363" s="27">
        <v>29.568280903578948</v>
      </c>
      <c r="DX363" s="27">
        <v>8.8708732159456289</v>
      </c>
      <c r="DY363" s="27">
        <v>6.3756712444381289</v>
      </c>
      <c r="DZ363" s="27">
        <v>15.094098525759078</v>
      </c>
      <c r="EA363" s="27">
        <v>29.635249629578947</v>
      </c>
      <c r="EB363" s="27">
        <v>8.6625647781110775</v>
      </c>
      <c r="EC363" s="27">
        <v>6.2259558686520933</v>
      </c>
      <c r="ED363" s="27">
        <v>14.864281069629948</v>
      </c>
      <c r="EE363" s="27">
        <v>29.704741367578947</v>
      </c>
      <c r="EF363" s="27">
        <v>8.4464751822964974</v>
      </c>
      <c r="EG363" s="27">
        <v>6.0706480214177549</v>
      </c>
      <c r="EH363" s="27">
        <v>14.599239493648239</v>
      </c>
      <c r="EI363" s="27">
        <v>29.778931498578949</v>
      </c>
      <c r="EJ363" s="27">
        <v>8.2200458667174523</v>
      </c>
      <c r="EK363" s="27">
        <v>5.9079088140035241</v>
      </c>
      <c r="EL363" s="27">
        <v>14.318072846578371</v>
      </c>
      <c r="EM363" s="27">
        <v>29.856053725578949</v>
      </c>
      <c r="EN363" s="27">
        <v>8.0828259793135313</v>
      </c>
      <c r="EO363" s="27">
        <v>5.809286179118649</v>
      </c>
      <c r="EP363" s="27">
        <v>14.042401600985192</v>
      </c>
      <c r="EQ363" s="27">
        <v>29.941632770578948</v>
      </c>
      <c r="ER363" s="27">
        <v>7.9767375285153328</v>
      </c>
      <c r="ES363" s="27">
        <v>5.733038320688518</v>
      </c>
      <c r="ET363" s="27">
        <v>13.742148418202026</v>
      </c>
      <c r="EU363" s="27">
        <v>30.034700014578949</v>
      </c>
      <c r="EV363" s="27">
        <v>7.8613844982769914</v>
      </c>
      <c r="EW363" s="27">
        <v>5.6501318265986917</v>
      </c>
      <c r="EX363" s="27">
        <v>13.44071815897977</v>
      </c>
      <c r="EY363" s="27">
        <v>30.136297065578947</v>
      </c>
      <c r="EZ363" s="27">
        <v>7.734783322747</v>
      </c>
      <c r="FA363" s="27">
        <v>5.5591410690160306</v>
      </c>
      <c r="FB363" s="27">
        <v>13.094851973448753</v>
      </c>
      <c r="FC363" s="27">
        <v>30.678444581578947</v>
      </c>
      <c r="FD363" s="27">
        <v>7.3055675716952706</v>
      </c>
      <c r="FE363" s="27">
        <v>5.2506552576393748</v>
      </c>
      <c r="FF363" s="27">
        <v>11.857078782792961</v>
      </c>
      <c r="FG363" s="27">
        <v>31.193611212578951</v>
      </c>
      <c r="FH363" s="27">
        <v>7.5194626564048592</v>
      </c>
      <c r="FI363" s="27">
        <v>5.4043858665334632</v>
      </c>
      <c r="FJ363" s="27">
        <v>11.20210838377854</v>
      </c>
      <c r="FK363" s="27">
        <v>31.668134125578948</v>
      </c>
      <c r="FL363" s="27">
        <v>9.3374977260662106</v>
      </c>
      <c r="FM363" s="27">
        <v>6.7110434675218844</v>
      </c>
      <c r="FN363" s="27">
        <v>10.957985191816917</v>
      </c>
      <c r="FO363" s="27">
        <v>32.053914637578949</v>
      </c>
      <c r="FP363" s="27">
        <v>10.00339064920589</v>
      </c>
      <c r="FQ363" s="27">
        <v>7.189633822562139</v>
      </c>
      <c r="FR363" s="27">
        <v>10.83715283383534</v>
      </c>
      <c r="FS363" s="28">
        <v>29.56767331157895</v>
      </c>
      <c r="FT363" s="28">
        <v>9.3796221322537097</v>
      </c>
      <c r="FU363" s="28">
        <v>6.7413191076624628</v>
      </c>
      <c r="FV363" s="28">
        <v>16.691586045916424</v>
      </c>
      <c r="FW363" s="28">
        <v>29.526454987578948</v>
      </c>
      <c r="FX363" s="28">
        <v>8.6580857544066241</v>
      </c>
      <c r="FY363" s="28">
        <v>6.2227367061254206</v>
      </c>
      <c r="FZ363" s="28">
        <v>15.35849407084936</v>
      </c>
      <c r="GA363" s="28">
        <v>29.561528420578949</v>
      </c>
      <c r="GB363" s="28">
        <v>8.0957724031038847</v>
      </c>
      <c r="GC363" s="28">
        <v>5.8185910288069627</v>
      </c>
      <c r="GD363" s="28">
        <v>15.091047302419842</v>
      </c>
      <c r="GE363" s="28">
        <v>29.641218367578947</v>
      </c>
      <c r="GF363" s="28">
        <v>7.4888847165561856</v>
      </c>
      <c r="GG363" s="28">
        <v>5.3824088990961529</v>
      </c>
      <c r="GH363" s="28">
        <v>14.858404790564505</v>
      </c>
      <c r="GI363" s="28">
        <v>29.732202877578949</v>
      </c>
      <c r="GJ363" s="28">
        <v>6.9350784881438283</v>
      </c>
      <c r="GK363" s="28">
        <v>4.9843774585010454</v>
      </c>
      <c r="GL363" s="28">
        <v>14.598787367222592</v>
      </c>
      <c r="GM363" s="28">
        <v>29.83777726357895</v>
      </c>
      <c r="GN363" s="28">
        <v>6.4361682861119505</v>
      </c>
      <c r="GO363" s="28">
        <v>4.6258008729475808</v>
      </c>
      <c r="GP363" s="28">
        <v>14.315019647837234</v>
      </c>
      <c r="GQ363" s="28">
        <v>29.970626242578948</v>
      </c>
      <c r="GR363" s="28">
        <v>6.2062126777772137</v>
      </c>
      <c r="GS363" s="28">
        <v>4.4605272494984636</v>
      </c>
      <c r="GT363" s="28">
        <v>14.025757719290089</v>
      </c>
      <c r="GU363" s="28">
        <v>30.133795413578948</v>
      </c>
      <c r="GV363" s="28">
        <v>6.0032799043870426</v>
      </c>
      <c r="GW363" s="28">
        <v>4.3146754695934035</v>
      </c>
      <c r="GX363" s="28">
        <v>13.706554480615596</v>
      </c>
      <c r="GY363" s="28">
        <v>30.321507858578947</v>
      </c>
      <c r="GZ363" s="28">
        <v>5.8044423624677277</v>
      </c>
      <c r="HA363" s="28">
        <v>4.1717670131800064</v>
      </c>
      <c r="HB363" s="28">
        <v>13.416180622752874</v>
      </c>
      <c r="HC363" s="28">
        <v>30.545704921578949</v>
      </c>
      <c r="HD363" s="28">
        <v>5.5924972334601044</v>
      </c>
      <c r="HE363" s="28">
        <v>4.0194378758428106</v>
      </c>
      <c r="HF363" s="28">
        <v>13.097646394988045</v>
      </c>
      <c r="HG363" s="28">
        <v>27.186675235308975</v>
      </c>
      <c r="HH363" s="28">
        <v>4.4760787836810998</v>
      </c>
      <c r="HI363" s="28">
        <v>3.2170459541296754</v>
      </c>
      <c r="HJ363" s="28">
        <v>10.965921377628185</v>
      </c>
      <c r="HK363" s="28">
        <v>21.606800189329562</v>
      </c>
      <c r="HL363" s="28">
        <v>3.5573949029665406</v>
      </c>
      <c r="HM363" s="28">
        <v>2.5567697605220241</v>
      </c>
      <c r="HN363" s="28">
        <v>7.1471288754642757</v>
      </c>
      <c r="HO363" s="28">
        <v>24.26727019283674</v>
      </c>
      <c r="HP363" s="28">
        <v>3.9954210034090178</v>
      </c>
      <c r="HQ363" s="28">
        <v>2.8715877434782566</v>
      </c>
      <c r="HR363" s="28">
        <v>4.3712243087271929</v>
      </c>
      <c r="HS363" s="28">
        <v>23.275355797202113</v>
      </c>
      <c r="HT363" s="28">
        <v>3.8321098613477163</v>
      </c>
      <c r="HU363" s="28">
        <v>2.7542128101441881</v>
      </c>
      <c r="HV363" s="28">
        <v>2.4529727135331285</v>
      </c>
      <c r="HW363" s="29">
        <v>29.56767331157895</v>
      </c>
      <c r="HX363" s="29">
        <v>9.379622132253715</v>
      </c>
      <c r="HY363" s="29">
        <v>6.7413191076624663</v>
      </c>
      <c r="HZ363" s="29">
        <v>16.691586045916424</v>
      </c>
      <c r="IA363" s="29">
        <v>29.523484289578949</v>
      </c>
      <c r="IB363" s="29">
        <v>9.0798801098968287</v>
      </c>
      <c r="IC363" s="29">
        <v>6.5258886143875365</v>
      </c>
      <c r="ID363" s="29">
        <v>15.394777885964062</v>
      </c>
      <c r="IE363" s="29">
        <v>29.58998733557895</v>
      </c>
      <c r="IF363" s="29">
        <v>8.9101475364006184</v>
      </c>
      <c r="IG363" s="29">
        <v>6.4038984718456442</v>
      </c>
      <c r="IH363" s="29">
        <v>15.05060326434195</v>
      </c>
      <c r="II363" s="29">
        <v>29.682301971578948</v>
      </c>
      <c r="IJ363" s="29">
        <v>8.6514623829925128</v>
      </c>
      <c r="IK363" s="29">
        <v>6.2179763586784214</v>
      </c>
      <c r="IL363" s="29">
        <v>14.817882306847034</v>
      </c>
      <c r="IM363" s="29">
        <v>29.77172336957895</v>
      </c>
      <c r="IN363" s="29">
        <v>8.3548233576093036</v>
      </c>
      <c r="IO363" s="29">
        <v>6.0047760504253098</v>
      </c>
      <c r="IP363" s="29">
        <v>14.577496387477876</v>
      </c>
      <c r="IQ363" s="29">
        <v>29.893470653578948</v>
      </c>
      <c r="IR363" s="29">
        <v>8.0884045286297557</v>
      </c>
      <c r="IS363" s="29">
        <v>5.8132955923517455</v>
      </c>
      <c r="IT363" s="29">
        <v>14.325254795554814</v>
      </c>
      <c r="IU363" s="29">
        <v>30.05940858057895</v>
      </c>
      <c r="IV363" s="29">
        <v>7.9093629642125372</v>
      </c>
      <c r="IW363" s="29">
        <v>5.6846148947444135</v>
      </c>
      <c r="IX363" s="29">
        <v>14.05899726684094</v>
      </c>
      <c r="IY363" s="29">
        <v>30.262421276578948</v>
      </c>
      <c r="IZ363" s="29">
        <v>7.8037794092926385</v>
      </c>
      <c r="JA363" s="29">
        <v>5.6087299149232255</v>
      </c>
      <c r="JB363" s="29">
        <v>13.769657025226092</v>
      </c>
      <c r="JC363" s="29">
        <v>30.501410627578949</v>
      </c>
      <c r="JD363" s="29">
        <v>7.7022583306737848</v>
      </c>
      <c r="JE363" s="29">
        <v>5.5357647168082202</v>
      </c>
      <c r="JF363" s="29">
        <v>13.450351171335928</v>
      </c>
      <c r="JG363" s="29">
        <v>30.79777489857895</v>
      </c>
      <c r="JH363" s="29">
        <v>7.5236999083292178</v>
      </c>
      <c r="JI363" s="29">
        <v>5.4074312629213876</v>
      </c>
      <c r="JJ363" s="29">
        <v>12.589391110790984</v>
      </c>
      <c r="JK363" s="29">
        <v>32.227266615578948</v>
      </c>
      <c r="JL363" s="29">
        <v>8.4780279885452625</v>
      </c>
      <c r="JM363" s="29">
        <v>6.0933256445315616</v>
      </c>
      <c r="JN363" s="29">
        <v>8.3394950520871021</v>
      </c>
      <c r="JO363" s="29">
        <v>33.396188030578948</v>
      </c>
      <c r="JP363" s="29">
        <v>7.4513340721088275</v>
      </c>
      <c r="JQ363" s="29">
        <v>5.3554205115738522</v>
      </c>
      <c r="JR363" s="29">
        <v>4.9563267966499396</v>
      </c>
      <c r="JS363" s="29">
        <v>33.860983670578946</v>
      </c>
      <c r="JT363" s="29">
        <v>7.7852498900836355</v>
      </c>
      <c r="JU363" s="29">
        <v>5.5954123846284913</v>
      </c>
      <c r="JV363" s="29">
        <v>3.0413900987917302</v>
      </c>
      <c r="JW363" s="29">
        <v>33.84949558557895</v>
      </c>
      <c r="JX363" s="29">
        <v>7.6916087906216069</v>
      </c>
      <c r="JY363" s="29">
        <v>5.5281106826873048</v>
      </c>
      <c r="JZ363" s="29">
        <v>3.4665189180350779</v>
      </c>
    </row>
    <row r="364" spans="1:286" ht="15" thickBot="1" x14ac:dyDescent="0.4">
      <c r="A364" s="2"/>
      <c r="B364" s="74" t="s">
        <v>818</v>
      </c>
      <c r="C364" s="74" t="s">
        <v>490</v>
      </c>
      <c r="D364" s="74" t="s">
        <v>851</v>
      </c>
      <c r="E364" s="87">
        <v>391885</v>
      </c>
      <c r="F364" s="84">
        <v>406064</v>
      </c>
      <c r="G364" s="22">
        <v>25.505552043999998</v>
      </c>
      <c r="H364" s="22">
        <v>13.959872357399281</v>
      </c>
      <c r="I364" s="22">
        <v>10.183532528328326</v>
      </c>
      <c r="J364" s="22">
        <v>7.6401142407747216</v>
      </c>
      <c r="K364" s="22">
        <v>25.498342474000001</v>
      </c>
      <c r="L364" s="22">
        <v>13.819922888231172</v>
      </c>
      <c r="M364" s="22">
        <v>10.081441339017394</v>
      </c>
      <c r="N364" s="22">
        <v>7.3838972145190347</v>
      </c>
      <c r="O364" s="22">
        <v>25.554100878</v>
      </c>
      <c r="P364" s="22">
        <v>13.653369437715037</v>
      </c>
      <c r="Q364" s="22">
        <v>9.9599429157071402</v>
      </c>
      <c r="R364" s="22">
        <v>7.3140302834232642</v>
      </c>
      <c r="S364" s="22">
        <v>25.637516048000002</v>
      </c>
      <c r="T364" s="22">
        <v>13.477483165489311</v>
      </c>
      <c r="U364" s="22">
        <v>9.8316363288959998</v>
      </c>
      <c r="V364" s="22">
        <v>7.0236600105212759</v>
      </c>
      <c r="W364" s="22">
        <v>25.714117354999999</v>
      </c>
      <c r="X364" s="22">
        <v>13.309924236124207</v>
      </c>
      <c r="Y364" s="22">
        <v>9.7094044227642087</v>
      </c>
      <c r="Z364" s="22">
        <v>6.878096628842945</v>
      </c>
      <c r="AA364" s="22">
        <v>25.787874709</v>
      </c>
      <c r="AB364" s="22">
        <v>13.119011824247391</v>
      </c>
      <c r="AC364" s="22">
        <v>9.5701364762791048</v>
      </c>
      <c r="AD364" s="22">
        <v>6.6028165033167685</v>
      </c>
      <c r="AE364" s="22">
        <v>25.866666665</v>
      </c>
      <c r="AF364" s="22">
        <v>13.021961687084476</v>
      </c>
      <c r="AG364" s="22">
        <v>9.4993397523997913</v>
      </c>
      <c r="AH364" s="22">
        <v>6.4724432400247558</v>
      </c>
      <c r="AI364" s="22">
        <v>25.958489624000002</v>
      </c>
      <c r="AJ364" s="22">
        <v>12.942462924976939</v>
      </c>
      <c r="AK364" s="22">
        <v>9.4413465122642641</v>
      </c>
      <c r="AL364" s="22">
        <v>6.254025331360781</v>
      </c>
      <c r="AM364" s="22">
        <v>26.058116918</v>
      </c>
      <c r="AN364" s="22">
        <v>12.840217264319042</v>
      </c>
      <c r="AO364" s="22">
        <v>9.3667597263300646</v>
      </c>
      <c r="AP364" s="22">
        <v>5.9222494113215944</v>
      </c>
      <c r="AQ364" s="22">
        <v>26.171672961999999</v>
      </c>
      <c r="AR364" s="22">
        <v>12.71481921691924</v>
      </c>
      <c r="AS364" s="22">
        <v>9.275283596606867</v>
      </c>
      <c r="AT364" s="22">
        <v>5.5471162121742914</v>
      </c>
      <c r="AU364" s="22">
        <v>26.835798103000002</v>
      </c>
      <c r="AV364" s="22">
        <v>12.170106819633238</v>
      </c>
      <c r="AW364" s="22">
        <v>8.8779234865478731</v>
      </c>
      <c r="AX364" s="22">
        <v>4.1437021797278959</v>
      </c>
      <c r="AY364" s="22">
        <v>27.728208915</v>
      </c>
      <c r="AZ364" s="22">
        <v>12.047323017240743</v>
      </c>
      <c r="BA364" s="22">
        <v>8.7883544121606647</v>
      </c>
      <c r="BB364" s="22">
        <v>3.0387938991577315</v>
      </c>
      <c r="BC364" s="22">
        <v>28.451613070000001</v>
      </c>
      <c r="BD364" s="22">
        <v>12.073837988985749</v>
      </c>
      <c r="BE364" s="22">
        <v>8.807696714893817</v>
      </c>
      <c r="BF364" s="22">
        <v>2.4353920871557264</v>
      </c>
      <c r="BG364" s="22">
        <v>29.227029821000002</v>
      </c>
      <c r="BH364" s="22">
        <v>11.897981386627706</v>
      </c>
      <c r="BI364" s="22">
        <v>8.6794117718380708</v>
      </c>
      <c r="BJ364" s="22">
        <v>1.8817617930850545</v>
      </c>
      <c r="BK364" s="25">
        <v>25.505390683999998</v>
      </c>
      <c r="BL364" s="25">
        <v>13.959872357399281</v>
      </c>
      <c r="BM364" s="25">
        <v>10.183532528328326</v>
      </c>
      <c r="BN364" s="25">
        <v>7.6401142407747216</v>
      </c>
      <c r="BO364" s="25">
        <v>25.468148392</v>
      </c>
      <c r="BP364" s="25">
        <v>13.856496972892828</v>
      </c>
      <c r="BQ364" s="25">
        <v>10.108121624575189</v>
      </c>
      <c r="BR364" s="25">
        <v>7.5728071547719278</v>
      </c>
      <c r="BS364" s="25">
        <v>25.478341645</v>
      </c>
      <c r="BT364" s="25">
        <v>13.411570056466847</v>
      </c>
      <c r="BU364" s="25">
        <v>9.7835536335397109</v>
      </c>
      <c r="BV364" s="25">
        <v>7.6676874825204653</v>
      </c>
      <c r="BW364" s="25">
        <v>25.509451285000001</v>
      </c>
      <c r="BX364" s="25">
        <v>13.02869936094166</v>
      </c>
      <c r="BY364" s="25">
        <v>9.5042547916733078</v>
      </c>
      <c r="BZ364" s="25">
        <v>7.5797935106487557</v>
      </c>
      <c r="CA364" s="25">
        <v>25.529851019999999</v>
      </c>
      <c r="CB364" s="25">
        <v>12.692633753241385</v>
      </c>
      <c r="CC364" s="25">
        <v>9.259099609731102</v>
      </c>
      <c r="CD364" s="25">
        <v>7.6482750864109619</v>
      </c>
      <c r="CE364" s="25">
        <v>25.556765313</v>
      </c>
      <c r="CF364" s="25">
        <v>12.353904307338501</v>
      </c>
      <c r="CG364" s="25">
        <v>9.0120011949073966</v>
      </c>
      <c r="CH364" s="25">
        <v>7.5706857001475569</v>
      </c>
      <c r="CI364" s="25">
        <v>25.612061672999999</v>
      </c>
      <c r="CJ364" s="25">
        <v>12.098854986755891</v>
      </c>
      <c r="CK364" s="25">
        <v>8.8259462664678558</v>
      </c>
      <c r="CL364" s="25">
        <v>7.5130270689855365</v>
      </c>
      <c r="CM364" s="25">
        <v>25.692660361000002</v>
      </c>
      <c r="CN364" s="25">
        <v>12.04805743845651</v>
      </c>
      <c r="CO364" s="25">
        <v>8.7888901622125832</v>
      </c>
      <c r="CP364" s="25">
        <v>7.3088080557524524</v>
      </c>
      <c r="CQ364" s="25">
        <v>25.797952354</v>
      </c>
      <c r="CR364" s="25">
        <v>11.969348931959923</v>
      </c>
      <c r="CS364" s="25">
        <v>8.7314734025429068</v>
      </c>
      <c r="CT364" s="25">
        <v>6.9946416794088666</v>
      </c>
      <c r="CU364" s="25">
        <v>25.927386251000001</v>
      </c>
      <c r="CV364" s="25">
        <v>11.899334164745875</v>
      </c>
      <c r="CW364" s="25">
        <v>8.6803986046412156</v>
      </c>
      <c r="CX364" s="25">
        <v>6.7056893864104854</v>
      </c>
      <c r="CY364" s="25">
        <v>26.256262176</v>
      </c>
      <c r="CZ364" s="25">
        <v>11.738366466425695</v>
      </c>
      <c r="DA364" s="25">
        <v>8.5629749097902508</v>
      </c>
      <c r="DB364" s="25">
        <v>5.8873523647187742</v>
      </c>
      <c r="DC364" s="25">
        <v>26.665849917999999</v>
      </c>
      <c r="DD364" s="25">
        <v>11.621203741123034</v>
      </c>
      <c r="DE364" s="25">
        <v>8.4775063328806031</v>
      </c>
      <c r="DF364" s="25">
        <v>5.1569722439113352</v>
      </c>
      <c r="DG364" s="25">
        <v>27.128318887999999</v>
      </c>
      <c r="DH364" s="25">
        <v>12.170874226280814</v>
      </c>
      <c r="DI364" s="25">
        <v>8.8784832990130553</v>
      </c>
      <c r="DJ364" s="25">
        <v>4.5558688017741744</v>
      </c>
      <c r="DK364" s="25">
        <v>27.546314867</v>
      </c>
      <c r="DL364" s="25">
        <v>12.847647377559177</v>
      </c>
      <c r="DM364" s="25">
        <v>9.3721798904929532</v>
      </c>
      <c r="DN364" s="25">
        <v>4.0830450257234041</v>
      </c>
      <c r="DO364" s="27">
        <v>25.505552043999998</v>
      </c>
      <c r="DP364" s="27">
        <v>13.959872357399281</v>
      </c>
      <c r="DQ364" s="27">
        <v>10.183532528328326</v>
      </c>
      <c r="DR364" s="27">
        <v>7.6401142407747216</v>
      </c>
      <c r="DS364" s="27">
        <v>25.497787981999998</v>
      </c>
      <c r="DT364" s="27">
        <v>13.819852155387144</v>
      </c>
      <c r="DU364" s="27">
        <v>10.081389740392453</v>
      </c>
      <c r="DV364" s="27">
        <v>7.3843089910411432</v>
      </c>
      <c r="DW364" s="27">
        <v>25.553530705</v>
      </c>
      <c r="DX364" s="27">
        <v>13.656169956910663</v>
      </c>
      <c r="DY364" s="27">
        <v>9.9619858554701075</v>
      </c>
      <c r="DZ364" s="27">
        <v>7.3148468119093799</v>
      </c>
      <c r="EA364" s="27">
        <v>25.636447327999999</v>
      </c>
      <c r="EB364" s="27">
        <v>13.476128440271136</v>
      </c>
      <c r="EC364" s="27">
        <v>9.8306480757105099</v>
      </c>
      <c r="ED364" s="27">
        <v>7.0248775069022429</v>
      </c>
      <c r="EE364" s="27">
        <v>25.712537271999999</v>
      </c>
      <c r="EF364" s="27">
        <v>13.308051447132955</v>
      </c>
      <c r="EG364" s="27">
        <v>9.7080382492690074</v>
      </c>
      <c r="EH364" s="27">
        <v>6.8796917763483805</v>
      </c>
      <c r="EI364" s="27">
        <v>25.788830029</v>
      </c>
      <c r="EJ364" s="27">
        <v>13.115369538345711</v>
      </c>
      <c r="EK364" s="27">
        <v>9.5674794794235734</v>
      </c>
      <c r="EL364" s="27">
        <v>6.6023377984667437</v>
      </c>
      <c r="EM364" s="27">
        <v>25.873290144000002</v>
      </c>
      <c r="EN364" s="27">
        <v>13.015367354040736</v>
      </c>
      <c r="EO364" s="27">
        <v>9.4945292782540172</v>
      </c>
      <c r="EP364" s="27">
        <v>6.4673996955449287</v>
      </c>
      <c r="EQ364" s="27">
        <v>25.966092859</v>
      </c>
      <c r="ER364" s="27">
        <v>12.923155792230579</v>
      </c>
      <c r="ES364" s="27">
        <v>9.4272622277294502</v>
      </c>
      <c r="ET364" s="27">
        <v>6.2481189773946646</v>
      </c>
      <c r="EU364" s="27">
        <v>26.065262758999999</v>
      </c>
      <c r="EV364" s="27">
        <v>12.836984188275061</v>
      </c>
      <c r="EW364" s="27">
        <v>9.3644012423684977</v>
      </c>
      <c r="EX364" s="27">
        <v>5.9155170986768262</v>
      </c>
      <c r="EY364" s="27">
        <v>26.172443916999999</v>
      </c>
      <c r="EZ364" s="27">
        <v>12.729108958469622</v>
      </c>
      <c r="FA364" s="27">
        <v>9.2857077641188699</v>
      </c>
      <c r="FB364" s="27">
        <v>5.5652705724779903</v>
      </c>
      <c r="FC364" s="27">
        <v>26.72576119</v>
      </c>
      <c r="FD364" s="27">
        <v>12.195146352454065</v>
      </c>
      <c r="FE364" s="27">
        <v>8.8961894771276402</v>
      </c>
      <c r="FF364" s="27">
        <v>4.2814404407888063</v>
      </c>
      <c r="FG364" s="27">
        <v>27.290274139000001</v>
      </c>
      <c r="FH364" s="27">
        <v>12.113603624496303</v>
      </c>
      <c r="FI364" s="27">
        <v>8.8367051923615012</v>
      </c>
      <c r="FJ364" s="27">
        <v>3.3755982209661539</v>
      </c>
      <c r="FK364" s="27">
        <v>27.842690002000001</v>
      </c>
      <c r="FL364" s="27">
        <v>12.152144621942075</v>
      </c>
      <c r="FM364" s="27">
        <v>8.8648203134109558</v>
      </c>
      <c r="FN364" s="27">
        <v>2.8474771370656242</v>
      </c>
      <c r="FO364" s="27">
        <v>28.313201634000002</v>
      </c>
      <c r="FP364" s="27">
        <v>12.013169543641686</v>
      </c>
      <c r="FQ364" s="27">
        <v>8.7634399286720637</v>
      </c>
      <c r="FR364" s="27">
        <v>2.6329850859750792</v>
      </c>
      <c r="FS364" s="28">
        <v>25.505876620000002</v>
      </c>
      <c r="FT364" s="28">
        <v>13.959872357399281</v>
      </c>
      <c r="FU364" s="28">
        <v>10.183532528328326</v>
      </c>
      <c r="FV364" s="28">
        <v>7.6401142407747216</v>
      </c>
      <c r="FW364" s="28">
        <v>25.487697271999998</v>
      </c>
      <c r="FX364" s="28">
        <v>13.806281413736301</v>
      </c>
      <c r="FY364" s="28">
        <v>10.071490073296882</v>
      </c>
      <c r="FZ364" s="28">
        <v>7.3868448881932824</v>
      </c>
      <c r="GA364" s="28">
        <v>25.540270585999998</v>
      </c>
      <c r="GB364" s="28">
        <v>13.624432015934774</v>
      </c>
      <c r="GC364" s="28">
        <v>9.9388334693998424</v>
      </c>
      <c r="GD364" s="28">
        <v>7.3287252762255886</v>
      </c>
      <c r="GE364" s="28">
        <v>25.626942644</v>
      </c>
      <c r="GF364" s="28">
        <v>13.377408265763711</v>
      </c>
      <c r="GG364" s="28">
        <v>9.7586330828394789</v>
      </c>
      <c r="GH364" s="28">
        <v>7.0472887331852512</v>
      </c>
      <c r="GI364" s="28">
        <v>25.714134899000001</v>
      </c>
      <c r="GJ364" s="28">
        <v>13.135175431841242</v>
      </c>
      <c r="GK364" s="28">
        <v>9.58192760298091</v>
      </c>
      <c r="GL364" s="28">
        <v>6.9078921063169734</v>
      </c>
      <c r="GM364" s="28">
        <v>25.822712479</v>
      </c>
      <c r="GN364" s="28">
        <v>12.892309772881793</v>
      </c>
      <c r="GO364" s="28">
        <v>9.4047604860683744</v>
      </c>
      <c r="GP364" s="28">
        <v>6.6213968743915697</v>
      </c>
      <c r="GQ364" s="28">
        <v>25.957101047000002</v>
      </c>
      <c r="GR364" s="28">
        <v>12.742406443177812</v>
      </c>
      <c r="GS364" s="28">
        <v>9.2954080940791961</v>
      </c>
      <c r="GT364" s="28">
        <v>6.4521029163853729</v>
      </c>
      <c r="GU364" s="28">
        <v>26.118575465999999</v>
      </c>
      <c r="GV364" s="28">
        <v>12.603612340432038</v>
      </c>
      <c r="GW364" s="28">
        <v>9.1941597284877599</v>
      </c>
      <c r="GX364" s="28">
        <v>6.1696717122246802</v>
      </c>
      <c r="GY364" s="28">
        <v>26.301702572</v>
      </c>
      <c r="GZ364" s="28">
        <v>12.45016386523289</v>
      </c>
      <c r="HA364" s="28">
        <v>9.0822212022171644</v>
      </c>
      <c r="HB364" s="28">
        <v>5.8138764867703028</v>
      </c>
      <c r="HC364" s="28">
        <v>26.514956014999999</v>
      </c>
      <c r="HD364" s="28">
        <v>12.306767699783585</v>
      </c>
      <c r="HE364" s="28">
        <v>8.9776156959557447</v>
      </c>
      <c r="HF364" s="28">
        <v>5.4678067236428678</v>
      </c>
      <c r="HG364" s="28">
        <v>27.845326389</v>
      </c>
      <c r="HH364" s="28">
        <v>11.473761218242487</v>
      </c>
      <c r="HI364" s="28">
        <v>8.3699490652085231</v>
      </c>
      <c r="HJ364" s="28">
        <v>3.2274354588222316</v>
      </c>
      <c r="HK364" s="28">
        <v>29.368888451</v>
      </c>
      <c r="HL364" s="28">
        <v>10.427747817183455</v>
      </c>
      <c r="HM364" s="28">
        <v>7.6068968522628975</v>
      </c>
      <c r="HN364" s="28">
        <v>-1.4427617093695417</v>
      </c>
      <c r="HO364" s="28">
        <v>30.358956710000001</v>
      </c>
      <c r="HP364" s="28">
        <v>9.7294436115782776</v>
      </c>
      <c r="HQ364" s="28">
        <v>7.0974936564178019</v>
      </c>
      <c r="HR364" s="28">
        <v>-5.0858829407378643</v>
      </c>
      <c r="HS364" s="28">
        <v>30.799312419</v>
      </c>
      <c r="HT364" s="28">
        <v>9.148483721863089</v>
      </c>
      <c r="HU364" s="28">
        <v>6.6736915052876142</v>
      </c>
      <c r="HV364" s="28">
        <v>-7.4502911979994906</v>
      </c>
      <c r="HW364" s="29">
        <v>25.505876620000002</v>
      </c>
      <c r="HX364" s="29">
        <v>13.959872357399281</v>
      </c>
      <c r="HY364" s="29">
        <v>10.183532528328326</v>
      </c>
      <c r="HZ364" s="29">
        <v>7.6401142407747216</v>
      </c>
      <c r="IA364" s="29">
        <v>25.476905204000001</v>
      </c>
      <c r="IB364" s="29">
        <v>13.902999455487532</v>
      </c>
      <c r="IC364" s="29">
        <v>10.142044538196973</v>
      </c>
      <c r="ID364" s="29">
        <v>7.4227681572152218</v>
      </c>
      <c r="IE364" s="29">
        <v>25.542150481</v>
      </c>
      <c r="IF364" s="29">
        <v>13.865517215999287</v>
      </c>
      <c r="IG364" s="29">
        <v>10.114701766336971</v>
      </c>
      <c r="IH364" s="29">
        <v>7.3240260838210496</v>
      </c>
      <c r="II364" s="29">
        <v>25.630124859999999</v>
      </c>
      <c r="IJ364" s="29">
        <v>13.683585916695765</v>
      </c>
      <c r="IK364" s="29">
        <v>9.9819854164344992</v>
      </c>
      <c r="IL364" s="29">
        <v>7.0453027166201778</v>
      </c>
      <c r="IM364" s="29">
        <v>25.718431893000002</v>
      </c>
      <c r="IN364" s="29">
        <v>13.557877976624612</v>
      </c>
      <c r="IO364" s="29">
        <v>9.8902832243220331</v>
      </c>
      <c r="IP364" s="29">
        <v>6.9091565103431805</v>
      </c>
      <c r="IQ364" s="29">
        <v>25.838982258999998</v>
      </c>
      <c r="IR364" s="29">
        <v>13.342595793047368</v>
      </c>
      <c r="IS364" s="29">
        <v>9.7332378686697378</v>
      </c>
      <c r="IT364" s="29">
        <v>6.630629403995421</v>
      </c>
      <c r="IU364" s="29">
        <v>26.002619491000001</v>
      </c>
      <c r="IV364" s="29">
        <v>13.163031862494073</v>
      </c>
      <c r="IW364" s="29">
        <v>9.602248481310852</v>
      </c>
      <c r="IX364" s="29">
        <v>6.4638511008064636</v>
      </c>
      <c r="IY364" s="29">
        <v>26.203305448000002</v>
      </c>
      <c r="IZ364" s="29">
        <v>13.048840940590802</v>
      </c>
      <c r="JA364" s="29">
        <v>9.5189477936061113</v>
      </c>
      <c r="JB364" s="29">
        <v>6.1986141913382351</v>
      </c>
      <c r="JC364" s="29">
        <v>26.442927879999999</v>
      </c>
      <c r="JD364" s="29">
        <v>12.903211493571376</v>
      </c>
      <c r="JE364" s="29">
        <v>9.4127131395321619</v>
      </c>
      <c r="JF364" s="29">
        <v>5.7615267709380422</v>
      </c>
      <c r="JG364" s="29">
        <v>26.742830924</v>
      </c>
      <c r="JH364" s="29">
        <v>12.625873255331197</v>
      </c>
      <c r="JI364" s="29">
        <v>9.2103987559789946</v>
      </c>
      <c r="JJ364" s="29">
        <v>4.6806018553196047</v>
      </c>
      <c r="JK364" s="29">
        <v>28.299118439000001</v>
      </c>
      <c r="JL364" s="29">
        <v>11.304073685819983</v>
      </c>
      <c r="JM364" s="29">
        <v>8.2461643727818466</v>
      </c>
      <c r="JN364" s="29">
        <v>-0.41051076682444787</v>
      </c>
      <c r="JO364" s="29">
        <v>29.641956110999999</v>
      </c>
      <c r="JP364" s="29">
        <v>10.134036301316254</v>
      </c>
      <c r="JQ364" s="29">
        <v>7.3926383906378597</v>
      </c>
      <c r="JR364" s="29">
        <v>-4.6791411059019197</v>
      </c>
      <c r="JS364" s="29">
        <v>30.250351002999999</v>
      </c>
      <c r="JT364" s="29">
        <v>9.6282733560470319</v>
      </c>
      <c r="JU364" s="29">
        <v>7.0236913635511584</v>
      </c>
      <c r="JV364" s="29">
        <v>-7.1253117464226783</v>
      </c>
      <c r="JW364" s="29">
        <v>30.311078623</v>
      </c>
      <c r="JX364" s="29">
        <v>9.6542913321027832</v>
      </c>
      <c r="JY364" s="29">
        <v>7.0426711148484245</v>
      </c>
      <c r="JZ364" s="29">
        <v>-6.5944276640498245</v>
      </c>
    </row>
    <row r="365" spans="1:286" ht="15" thickBot="1" x14ac:dyDescent="0.4">
      <c r="A365" s="2"/>
      <c r="B365" s="74" t="s">
        <v>819</v>
      </c>
      <c r="C365" s="74" t="s">
        <v>536</v>
      </c>
      <c r="D365" s="74" t="s">
        <v>850</v>
      </c>
      <c r="E365" s="87">
        <v>338653</v>
      </c>
      <c r="F365" s="84">
        <v>556688</v>
      </c>
      <c r="G365" s="22">
        <v>29.535714321263157</v>
      </c>
      <c r="H365" s="22">
        <v>8.0079622132253725</v>
      </c>
      <c r="I365" s="22">
        <v>5.7554801163918539</v>
      </c>
      <c r="J365" s="22">
        <v>18.655354898120844</v>
      </c>
      <c r="K365" s="22">
        <v>29.511446677263159</v>
      </c>
      <c r="L365" s="22">
        <v>7.698471306102892</v>
      </c>
      <c r="M365" s="22">
        <v>5.5330429076840382</v>
      </c>
      <c r="N365" s="22">
        <v>16.831784238432007</v>
      </c>
      <c r="O365" s="22">
        <v>29.547241799263158</v>
      </c>
      <c r="P365" s="22">
        <v>7.6611965285052053</v>
      </c>
      <c r="Q365" s="22">
        <v>5.5062527910983095</v>
      </c>
      <c r="R365" s="22">
        <v>16.747554931882391</v>
      </c>
      <c r="S365" s="22">
        <v>29.620155866263158</v>
      </c>
      <c r="T365" s="22">
        <v>7.4087269203751491</v>
      </c>
      <c r="U365" s="22">
        <v>5.3247979127041569</v>
      </c>
      <c r="V365" s="22">
        <v>16.472515182972099</v>
      </c>
      <c r="W365" s="22">
        <v>29.702310688263157</v>
      </c>
      <c r="X365" s="22">
        <v>7.1837347519124046</v>
      </c>
      <c r="Y365" s="22">
        <v>5.1630916112192944</v>
      </c>
      <c r="Z365" s="22">
        <v>16.265965765936407</v>
      </c>
      <c r="AA365" s="22">
        <v>29.791773005263156</v>
      </c>
      <c r="AB365" s="22">
        <v>6.9410789866620721</v>
      </c>
      <c r="AC365" s="22">
        <v>4.9886901349336519</v>
      </c>
      <c r="AD365" s="22">
        <v>15.933100556382161</v>
      </c>
      <c r="AE365" s="22">
        <v>29.889235856263156</v>
      </c>
      <c r="AF365" s="22">
        <v>6.6997601223085903</v>
      </c>
      <c r="AG365" s="22">
        <v>4.8152495156456503</v>
      </c>
      <c r="AH365" s="22">
        <v>15.559676346892275</v>
      </c>
      <c r="AI365" s="22">
        <v>30.000921583263157</v>
      </c>
      <c r="AJ365" s="22">
        <v>6.4652644040137757</v>
      </c>
      <c r="AK365" s="22">
        <v>4.646712825775178</v>
      </c>
      <c r="AL365" s="22">
        <v>15.16268244275045</v>
      </c>
      <c r="AM365" s="22">
        <v>30.130851221263157</v>
      </c>
      <c r="AN365" s="22">
        <v>6.3577445620095165</v>
      </c>
      <c r="AO365" s="22">
        <v>4.5694361983016991</v>
      </c>
      <c r="AP365" s="22">
        <v>14.776237113931515</v>
      </c>
      <c r="AQ365" s="22">
        <v>30.284251361263159</v>
      </c>
      <c r="AR365" s="22">
        <v>6.2218989259416801</v>
      </c>
      <c r="AS365" s="22">
        <v>4.4718012649105576</v>
      </c>
      <c r="AT365" s="22">
        <v>14.252094162271762</v>
      </c>
      <c r="AU365" s="22">
        <v>30.995337399263157</v>
      </c>
      <c r="AV365" s="22">
        <v>5.7142000821513177</v>
      </c>
      <c r="AW365" s="22">
        <v>4.1069081094802398</v>
      </c>
      <c r="AX365" s="22">
        <v>12.358922696005958</v>
      </c>
      <c r="AY365" s="22">
        <v>31.624107021263157</v>
      </c>
      <c r="AZ365" s="22">
        <v>5.6209966332077359</v>
      </c>
      <c r="BA365" s="22">
        <v>4.0399209555838338</v>
      </c>
      <c r="BB365" s="22">
        <v>11.337376214291593</v>
      </c>
      <c r="BC365" s="22">
        <v>32.001639878263155</v>
      </c>
      <c r="BD365" s="22">
        <v>6.4801122564433271</v>
      </c>
      <c r="BE365" s="22">
        <v>4.6573842696648935</v>
      </c>
      <c r="BF365" s="22">
        <v>11.031438969425441</v>
      </c>
      <c r="BG365" s="22">
        <v>32.23430999326316</v>
      </c>
      <c r="BH365" s="22">
        <v>7.1878807951875316</v>
      </c>
      <c r="BI365" s="22">
        <v>5.1660714541551513</v>
      </c>
      <c r="BJ365" s="22">
        <v>11.107666641445235</v>
      </c>
      <c r="BK365" s="25">
        <v>29.535615339263156</v>
      </c>
      <c r="BL365" s="25">
        <v>8.0079622132253725</v>
      </c>
      <c r="BM365" s="25">
        <v>5.7554801163918539</v>
      </c>
      <c r="BN365" s="25">
        <v>18.655354898120844</v>
      </c>
      <c r="BO365" s="25">
        <v>29.490873064263159</v>
      </c>
      <c r="BP365" s="25">
        <v>7.8486751555765517</v>
      </c>
      <c r="BQ365" s="25">
        <v>5.6409973717577353</v>
      </c>
      <c r="BR365" s="25">
        <v>17.707497922776287</v>
      </c>
      <c r="BS365" s="25">
        <v>29.492501768263157</v>
      </c>
      <c r="BT365" s="25">
        <v>7.7274974975869499</v>
      </c>
      <c r="BU365" s="25">
        <v>5.5539046030183616</v>
      </c>
      <c r="BV365" s="25">
        <v>17.644801369221696</v>
      </c>
      <c r="BW365" s="25">
        <v>29.516198207263159</v>
      </c>
      <c r="BX365" s="25">
        <v>7.4221931775799073</v>
      </c>
      <c r="BY365" s="25">
        <v>5.3344763769027272</v>
      </c>
      <c r="BZ365" s="25">
        <v>17.448192968219473</v>
      </c>
      <c r="CA365" s="25">
        <v>29.540639605263159</v>
      </c>
      <c r="CB365" s="25">
        <v>7.1456928958081578</v>
      </c>
      <c r="CC365" s="25">
        <v>5.135750180207415</v>
      </c>
      <c r="CD365" s="25">
        <v>17.355533422165816</v>
      </c>
      <c r="CE365" s="25">
        <v>29.575655410263156</v>
      </c>
      <c r="CF365" s="25">
        <v>6.8467263884772356</v>
      </c>
      <c r="CG365" s="25">
        <v>4.9208770648512434</v>
      </c>
      <c r="CH365" s="25">
        <v>17.087070242238113</v>
      </c>
      <c r="CI365" s="25">
        <v>29.630718122263158</v>
      </c>
      <c r="CJ365" s="25">
        <v>6.5850209381712714</v>
      </c>
      <c r="CK365" s="25">
        <v>4.7327842048350259</v>
      </c>
      <c r="CL365" s="25">
        <v>16.784853820248085</v>
      </c>
      <c r="CM365" s="25">
        <v>29.704721749263157</v>
      </c>
      <c r="CN365" s="25">
        <v>6.4149199876438461</v>
      </c>
      <c r="CO365" s="25">
        <v>4.6105293024675946</v>
      </c>
      <c r="CP365" s="25">
        <v>16.487240643312024</v>
      </c>
      <c r="CQ365" s="25">
        <v>29.782660231263158</v>
      </c>
      <c r="CR365" s="25">
        <v>6.337390713516851</v>
      </c>
      <c r="CS365" s="25">
        <v>4.5548074866304429</v>
      </c>
      <c r="CT365" s="25">
        <v>16.181180274906893</v>
      </c>
      <c r="CU365" s="25">
        <v>29.880832523263159</v>
      </c>
      <c r="CV365" s="25">
        <v>6.2520679103646968</v>
      </c>
      <c r="CW365" s="25">
        <v>4.4934843080312712</v>
      </c>
      <c r="CX365" s="25">
        <v>15.812053942716467</v>
      </c>
      <c r="CY365" s="25">
        <v>30.260037695263158</v>
      </c>
      <c r="CZ365" s="25">
        <v>5.9806081702369198</v>
      </c>
      <c r="DA365" s="25">
        <v>4.298380847861841</v>
      </c>
      <c r="DB365" s="25">
        <v>14.554541666094178</v>
      </c>
      <c r="DC365" s="25">
        <v>30.597060541263158</v>
      </c>
      <c r="DD365" s="25">
        <v>5.9236272731457538</v>
      </c>
      <c r="DE365" s="25">
        <v>4.2574275551901106</v>
      </c>
      <c r="DF365" s="25">
        <v>13.708670109949146</v>
      </c>
      <c r="DG365" s="25">
        <v>30.788700624263157</v>
      </c>
      <c r="DH365" s="25">
        <v>6.8480698727268035</v>
      </c>
      <c r="DI365" s="25">
        <v>4.9218426534341049</v>
      </c>
      <c r="DJ365" s="25">
        <v>13.226735802865143</v>
      </c>
      <c r="DK365" s="25">
        <v>30.894665282263158</v>
      </c>
      <c r="DL365" s="25">
        <v>7.6683643849411816</v>
      </c>
      <c r="DM365" s="25">
        <v>5.511404470651228</v>
      </c>
      <c r="DN365" s="25">
        <v>12.925624822720962</v>
      </c>
      <c r="DO365" s="27">
        <v>29.535714321263157</v>
      </c>
      <c r="DP365" s="27">
        <v>8.0079622132253725</v>
      </c>
      <c r="DQ365" s="27">
        <v>5.7554801163918539</v>
      </c>
      <c r="DR365" s="27">
        <v>18.655354898120844</v>
      </c>
      <c r="DS365" s="27">
        <v>29.511109588263157</v>
      </c>
      <c r="DT365" s="27">
        <v>7.6989158967165006</v>
      </c>
      <c r="DU365" s="27">
        <v>5.5333624437118596</v>
      </c>
      <c r="DV365" s="27">
        <v>16.831958153283296</v>
      </c>
      <c r="DW365" s="27">
        <v>29.549502670263159</v>
      </c>
      <c r="DX365" s="27">
        <v>7.6616343913155065</v>
      </c>
      <c r="DY365" s="27">
        <v>5.5065674917214258</v>
      </c>
      <c r="DZ365" s="27">
        <v>16.746484330656642</v>
      </c>
      <c r="EA365" s="27">
        <v>29.622313536263157</v>
      </c>
      <c r="EB365" s="27">
        <v>7.4082330488233241</v>
      </c>
      <c r="EC365" s="27">
        <v>5.3244429574957159</v>
      </c>
      <c r="ED365" s="27">
        <v>16.471499133506796</v>
      </c>
      <c r="EE365" s="27">
        <v>29.704225789263159</v>
      </c>
      <c r="EF365" s="27">
        <v>7.1831509939914024</v>
      </c>
      <c r="EG365" s="27">
        <v>5.1626720529074976</v>
      </c>
      <c r="EH365" s="27">
        <v>16.264664096175636</v>
      </c>
      <c r="EI365" s="27">
        <v>29.793830912263157</v>
      </c>
      <c r="EJ365" s="27">
        <v>6.9420491812605185</v>
      </c>
      <c r="EK365" s="27">
        <v>4.9893874328943211</v>
      </c>
      <c r="EL365" s="27">
        <v>15.931730270296839</v>
      </c>
      <c r="EM365" s="27">
        <v>29.891942058263158</v>
      </c>
      <c r="EN365" s="27">
        <v>6.7276227576871754</v>
      </c>
      <c r="EO365" s="27">
        <v>4.8352749402969906</v>
      </c>
      <c r="EP365" s="27">
        <v>15.557924085358136</v>
      </c>
      <c r="EQ365" s="27">
        <v>30.00319441726316</v>
      </c>
      <c r="ER365" s="27">
        <v>6.4997678620073058</v>
      </c>
      <c r="ES365" s="27">
        <v>4.6715111403951637</v>
      </c>
      <c r="ET365" s="27">
        <v>15.161230044155657</v>
      </c>
      <c r="EU365" s="27">
        <v>30.125417896263158</v>
      </c>
      <c r="EV365" s="27">
        <v>6.3714810597761531</v>
      </c>
      <c r="EW365" s="27">
        <v>4.5793088897130261</v>
      </c>
      <c r="EX365" s="27">
        <v>14.779945041135319</v>
      </c>
      <c r="EY365" s="27">
        <v>30.264464657263158</v>
      </c>
      <c r="EZ365" s="27">
        <v>6.2506050048112716</v>
      </c>
      <c r="FA365" s="27">
        <v>4.4924328890059675</v>
      </c>
      <c r="FB365" s="27">
        <v>14.300332148963603</v>
      </c>
      <c r="FC365" s="27">
        <v>30.899853611263158</v>
      </c>
      <c r="FD365" s="27">
        <v>5.7262277904524632</v>
      </c>
      <c r="FE365" s="27">
        <v>4.1155526602572996</v>
      </c>
      <c r="FF365" s="27">
        <v>12.580671747364571</v>
      </c>
      <c r="FG365" s="27">
        <v>31.383101880263158</v>
      </c>
      <c r="FH365" s="27">
        <v>5.675847913045887</v>
      </c>
      <c r="FI365" s="27">
        <v>4.0793436504044642</v>
      </c>
      <c r="FJ365" s="27">
        <v>11.701560805520822</v>
      </c>
      <c r="FK365" s="27">
        <v>31.645249834263158</v>
      </c>
      <c r="FL365" s="27">
        <v>6.5525805771578494</v>
      </c>
      <c r="FM365" s="27">
        <v>4.7094686786362434</v>
      </c>
      <c r="FN365" s="27">
        <v>11.465166396504479</v>
      </c>
      <c r="FO365" s="27">
        <v>31.775324964263156</v>
      </c>
      <c r="FP365" s="27">
        <v>7.2825243283805809</v>
      </c>
      <c r="FQ365" s="27">
        <v>5.2340936249563637</v>
      </c>
      <c r="FR365" s="27">
        <v>11.582730326838222</v>
      </c>
      <c r="FS365" s="28">
        <v>29.535980190263157</v>
      </c>
      <c r="FT365" s="28">
        <v>8.0079622132253725</v>
      </c>
      <c r="FU365" s="28">
        <v>5.7554801163918539</v>
      </c>
      <c r="FV365" s="28">
        <v>18.655354898120844</v>
      </c>
      <c r="FW365" s="28">
        <v>29.506092483263156</v>
      </c>
      <c r="FX365" s="28">
        <v>7.7043149514398444</v>
      </c>
      <c r="FY365" s="28">
        <v>5.537242850646872</v>
      </c>
      <c r="FZ365" s="28">
        <v>16.825113030173519</v>
      </c>
      <c r="GA365" s="28">
        <v>29.543804832263156</v>
      </c>
      <c r="GB365" s="28">
        <v>7.6606814708516637</v>
      </c>
      <c r="GC365" s="28">
        <v>5.5058826090214197</v>
      </c>
      <c r="GD365" s="28">
        <v>16.739054799172223</v>
      </c>
      <c r="GE365" s="28">
        <v>29.623952702263157</v>
      </c>
      <c r="GF365" s="28">
        <v>6.9007882648389627</v>
      </c>
      <c r="GG365" s="28">
        <v>4.9597323998503118</v>
      </c>
      <c r="GH365" s="28">
        <v>16.460378900525242</v>
      </c>
      <c r="GI365" s="28">
        <v>29.718315272263158</v>
      </c>
      <c r="GJ365" s="28">
        <v>6.7557671524994429</v>
      </c>
      <c r="GK365" s="28">
        <v>4.8555028710010548</v>
      </c>
      <c r="GL365" s="28">
        <v>16.28388962845024</v>
      </c>
      <c r="GM365" s="28">
        <v>29.834432222263157</v>
      </c>
      <c r="GN365" s="28">
        <v>6.5704305488472219</v>
      </c>
      <c r="GO365" s="28">
        <v>4.7222978047485853</v>
      </c>
      <c r="GP365" s="28">
        <v>15.966200565139143</v>
      </c>
      <c r="GQ365" s="28">
        <v>29.974080186263159</v>
      </c>
      <c r="GR365" s="28">
        <v>6.3926298802966057</v>
      </c>
      <c r="GS365" s="28">
        <v>4.5945089634333511</v>
      </c>
      <c r="GT365" s="28">
        <v>15.612698094768866</v>
      </c>
      <c r="GU365" s="28">
        <v>30.140836257263157</v>
      </c>
      <c r="GV365" s="28">
        <v>6.2053876746956238</v>
      </c>
      <c r="GW365" s="28">
        <v>4.4599343035397263</v>
      </c>
      <c r="GX365" s="28">
        <v>15.245325945050251</v>
      </c>
      <c r="GY365" s="28">
        <v>30.327132026263158</v>
      </c>
      <c r="GZ365" s="28">
        <v>6.0692220067062452</v>
      </c>
      <c r="HA365" s="28">
        <v>4.3620693569052653</v>
      </c>
      <c r="HB365" s="28">
        <v>14.924649438034702</v>
      </c>
      <c r="HC365" s="28">
        <v>30.552893890263157</v>
      </c>
      <c r="HD365" s="28">
        <v>5.904087986403292</v>
      </c>
      <c r="HE365" s="28">
        <v>4.2433842850871377</v>
      </c>
      <c r="HF365" s="28">
        <v>14.535229110768078</v>
      </c>
      <c r="HG365" s="28">
        <v>30.787682250638415</v>
      </c>
      <c r="HH365" s="28">
        <v>5.0689571316840576</v>
      </c>
      <c r="HI365" s="28">
        <v>3.6431592963898027</v>
      </c>
      <c r="HJ365" s="28">
        <v>12.262612608445323</v>
      </c>
      <c r="HK365" s="28">
        <v>24.246378645739433</v>
      </c>
      <c r="HL365" s="28">
        <v>3.9919813694739688</v>
      </c>
      <c r="HM365" s="28">
        <v>2.8691156108440459</v>
      </c>
      <c r="HN365" s="28">
        <v>8.3324357053098339</v>
      </c>
      <c r="HO365" s="28">
        <v>24.108927858066828</v>
      </c>
      <c r="HP365" s="28">
        <v>3.9693511453227437</v>
      </c>
      <c r="HQ365" s="28">
        <v>2.852850823166007</v>
      </c>
      <c r="HR365" s="28">
        <v>5.3306686661442093</v>
      </c>
      <c r="HS365" s="28">
        <v>25.516251964455858</v>
      </c>
      <c r="HT365" s="28">
        <v>4.2010563288307887</v>
      </c>
      <c r="HU365" s="28">
        <v>3.0193819007406546</v>
      </c>
      <c r="HV365" s="28">
        <v>3.4039111429902569</v>
      </c>
      <c r="HW365" s="29">
        <v>29.535980190263157</v>
      </c>
      <c r="HX365" s="29">
        <v>8.0079622132253725</v>
      </c>
      <c r="HY365" s="29">
        <v>5.7554801163918539</v>
      </c>
      <c r="HZ365" s="29">
        <v>18.655354898120844</v>
      </c>
      <c r="IA365" s="29">
        <v>29.493004905263156</v>
      </c>
      <c r="IB365" s="29">
        <v>7.7049026084491405</v>
      </c>
      <c r="IC365" s="29">
        <v>5.5376652113101974</v>
      </c>
      <c r="ID365" s="29">
        <v>16.873243630408556</v>
      </c>
      <c r="IE365" s="29">
        <v>29.548265912263158</v>
      </c>
      <c r="IF365" s="29">
        <v>7.6361541679434106</v>
      </c>
      <c r="IG365" s="29">
        <v>5.4882543534879416</v>
      </c>
      <c r="IH365" s="29">
        <v>16.703190869476199</v>
      </c>
      <c r="II365" s="29">
        <v>29.630881315263156</v>
      </c>
      <c r="IJ365" s="29">
        <v>7.5163775226293614</v>
      </c>
      <c r="IK365" s="29">
        <v>5.4021685201438965</v>
      </c>
      <c r="IL365" s="29">
        <v>16.416556571390608</v>
      </c>
      <c r="IM365" s="29">
        <v>29.725382484263157</v>
      </c>
      <c r="IN365" s="29">
        <v>7.3789103514020224</v>
      </c>
      <c r="IO365" s="29">
        <v>5.303368157506207</v>
      </c>
      <c r="IP365" s="29">
        <v>16.227516714245461</v>
      </c>
      <c r="IQ365" s="29">
        <v>29.840792560263157</v>
      </c>
      <c r="IR365" s="29">
        <v>6.9279257313802933</v>
      </c>
      <c r="IS365" s="29">
        <v>4.9792366313800169</v>
      </c>
      <c r="IT365" s="29">
        <v>15.951326127368951</v>
      </c>
      <c r="IU365" s="29">
        <v>29.992250405263157</v>
      </c>
      <c r="IV365" s="29">
        <v>6.6217201905720904</v>
      </c>
      <c r="IW365" s="29">
        <v>4.7591606801298925</v>
      </c>
      <c r="IX365" s="29">
        <v>15.621782671444183</v>
      </c>
      <c r="IY365" s="29">
        <v>30.172198666263156</v>
      </c>
      <c r="IZ365" s="29">
        <v>6.4392294920203641</v>
      </c>
      <c r="JA365" s="29">
        <v>4.6280010219079442</v>
      </c>
      <c r="JB365" s="29">
        <v>15.288609761507317</v>
      </c>
      <c r="JC365" s="29">
        <v>30.395492483263158</v>
      </c>
      <c r="JD365" s="29">
        <v>6.3857188696925897</v>
      </c>
      <c r="JE365" s="29">
        <v>4.5895418840370601</v>
      </c>
      <c r="JF365" s="29">
        <v>14.8957852495782</v>
      </c>
      <c r="JG365" s="29">
        <v>30.726046909263157</v>
      </c>
      <c r="JH365" s="29">
        <v>6.2205720829058269</v>
      </c>
      <c r="JI365" s="29">
        <v>4.4708476366956527</v>
      </c>
      <c r="JJ365" s="29">
        <v>13.901543256193825</v>
      </c>
      <c r="JK365" s="29">
        <v>31.46632220025263</v>
      </c>
      <c r="JL365" s="29">
        <v>5.1806900248729022</v>
      </c>
      <c r="JM365" s="29">
        <v>3.7234639267030274</v>
      </c>
      <c r="JN365" s="29">
        <v>9.4111907528798397</v>
      </c>
      <c r="JO365" s="29">
        <v>25.185946172216678</v>
      </c>
      <c r="JP365" s="29">
        <v>4.1466739986645544</v>
      </c>
      <c r="JQ365" s="29">
        <v>2.9802962492826719</v>
      </c>
      <c r="JR365" s="29">
        <v>5.939182208569342</v>
      </c>
      <c r="JS365" s="29">
        <v>30.180913777958221</v>
      </c>
      <c r="JT365" s="29">
        <v>4.969057329164511</v>
      </c>
      <c r="JU365" s="29">
        <v>3.5713593413296829</v>
      </c>
      <c r="JV365" s="29">
        <v>3.9518573006650506</v>
      </c>
      <c r="JW365" s="29">
        <v>30.029896834630829</v>
      </c>
      <c r="JX365" s="29">
        <v>4.944193540924374</v>
      </c>
      <c r="JY365" s="29">
        <v>3.5534892471629109</v>
      </c>
      <c r="JZ365" s="29">
        <v>4.4426523102908178</v>
      </c>
    </row>
    <row r="366" spans="1:286" ht="15" thickBot="1" x14ac:dyDescent="0.4">
      <c r="A366" s="2"/>
      <c r="B366" s="74" t="s">
        <v>820</v>
      </c>
      <c r="C366" s="74" t="s">
        <v>444</v>
      </c>
      <c r="D366" s="74" t="s">
        <v>849</v>
      </c>
      <c r="E366" s="87">
        <v>384710</v>
      </c>
      <c r="F366" s="84">
        <v>381286</v>
      </c>
      <c r="G366" s="22">
        <v>25.186211538999999</v>
      </c>
      <c r="H366" s="22">
        <v>10.973684210526315</v>
      </c>
      <c r="I366" s="22">
        <v>7.8870029097963137</v>
      </c>
      <c r="J366" s="22">
        <v>8.303761620915548</v>
      </c>
      <c r="K366" s="22">
        <v>25.165720141000001</v>
      </c>
      <c r="L366" s="22">
        <v>10.943624807991052</v>
      </c>
      <c r="M366" s="22">
        <v>7.8653986253359554</v>
      </c>
      <c r="N366" s="22">
        <v>8.3399250533155573</v>
      </c>
      <c r="O366" s="22">
        <v>25.208659919999999</v>
      </c>
      <c r="P366" s="22">
        <v>10.849286935471188</v>
      </c>
      <c r="Q366" s="22">
        <v>7.7975961388789052</v>
      </c>
      <c r="R366" s="22">
        <v>8.0792601317906563</v>
      </c>
      <c r="S366" s="22">
        <v>25.283184505000001</v>
      </c>
      <c r="T366" s="22">
        <v>10.70913950518532</v>
      </c>
      <c r="U366" s="22">
        <v>7.6968694212825621</v>
      </c>
      <c r="V366" s="22">
        <v>7.8677670864385281</v>
      </c>
      <c r="W366" s="22">
        <v>25.355029252000001</v>
      </c>
      <c r="X366" s="22">
        <v>10.291076542658571</v>
      </c>
      <c r="Y366" s="22">
        <v>7.3963993386129987</v>
      </c>
      <c r="Z366" s="22">
        <v>7.5665368256479582</v>
      </c>
      <c r="AA366" s="22">
        <v>25.429347228000001</v>
      </c>
      <c r="AB366" s="22">
        <v>10.305835033773795</v>
      </c>
      <c r="AC366" s="22">
        <v>7.4070065567666168</v>
      </c>
      <c r="AD366" s="22">
        <v>7.2557499606742564</v>
      </c>
      <c r="AE366" s="22">
        <v>25.507012316000001</v>
      </c>
      <c r="AF366" s="22">
        <v>10.214778304938179</v>
      </c>
      <c r="AG366" s="22">
        <v>7.3415622928799129</v>
      </c>
      <c r="AH366" s="22">
        <v>6.8947218489204403</v>
      </c>
      <c r="AI366" s="22">
        <v>25.590352277000001</v>
      </c>
      <c r="AJ366" s="22">
        <v>10.13526880590409</v>
      </c>
      <c r="AK366" s="22">
        <v>7.2844172504121536</v>
      </c>
      <c r="AL366" s="22">
        <v>6.6030406858386996</v>
      </c>
      <c r="AM366" s="22">
        <v>25.677785608000001</v>
      </c>
      <c r="AN366" s="22">
        <v>10.02651852638985</v>
      </c>
      <c r="AO366" s="22">
        <v>7.2062562832734036</v>
      </c>
      <c r="AP366" s="22">
        <v>6.2928576815147093</v>
      </c>
      <c r="AQ366" s="22">
        <v>25.775289831999999</v>
      </c>
      <c r="AR366" s="22">
        <v>9.887282894653147</v>
      </c>
      <c r="AS366" s="22">
        <v>7.1061848932473159</v>
      </c>
      <c r="AT366" s="22">
        <v>5.9085523419627588</v>
      </c>
      <c r="AU366" s="22">
        <v>26.099458945999999</v>
      </c>
      <c r="AV366" s="22">
        <v>9.4887936513461852</v>
      </c>
      <c r="AW366" s="22">
        <v>6.8197828279801396</v>
      </c>
      <c r="AX366" s="22">
        <v>4.5793608000850838</v>
      </c>
      <c r="AY366" s="22">
        <v>26.318760446999999</v>
      </c>
      <c r="AZ366" s="22">
        <v>9.206355731410703</v>
      </c>
      <c r="BA366" s="22">
        <v>6.6167891338267042</v>
      </c>
      <c r="BB366" s="22">
        <v>3.9510256574864329</v>
      </c>
      <c r="BC366" s="22">
        <v>26.429888587000001</v>
      </c>
      <c r="BD366" s="22">
        <v>9.139757832269984</v>
      </c>
      <c r="BE366" s="22">
        <v>6.5689239124268264</v>
      </c>
      <c r="BF366" s="22">
        <v>3.8072470441488946</v>
      </c>
      <c r="BG366" s="22">
        <v>26.475947119000001</v>
      </c>
      <c r="BH366" s="22">
        <v>9.0108182031286752</v>
      </c>
      <c r="BI366" s="22">
        <v>6.4762524621904456</v>
      </c>
      <c r="BJ366" s="22">
        <v>3.8895749454816269</v>
      </c>
      <c r="BK366" s="25">
        <v>25.185371231000001</v>
      </c>
      <c r="BL366" s="25">
        <v>10.973684210526315</v>
      </c>
      <c r="BM366" s="25">
        <v>7.8870029097963137</v>
      </c>
      <c r="BN366" s="25">
        <v>8.303761620915548</v>
      </c>
      <c r="BO366" s="25">
        <v>25.157901926000001</v>
      </c>
      <c r="BP366" s="25">
        <v>10.965181603010782</v>
      </c>
      <c r="BQ366" s="25">
        <v>7.8808919183617752</v>
      </c>
      <c r="BR366" s="25">
        <v>8.334184607047483</v>
      </c>
      <c r="BS366" s="25">
        <v>25.176110256000001</v>
      </c>
      <c r="BT366" s="25">
        <v>10.936238619992691</v>
      </c>
      <c r="BU366" s="25">
        <v>7.860090026590286</v>
      </c>
      <c r="BV366" s="25">
        <v>8.1597817913846313</v>
      </c>
      <c r="BW366" s="25">
        <v>25.222935653</v>
      </c>
      <c r="BX366" s="25">
        <v>10.82147014278056</v>
      </c>
      <c r="BY366" s="25">
        <v>7.7776036622700246</v>
      </c>
      <c r="BZ366" s="25">
        <v>8.0609288718062864</v>
      </c>
      <c r="CA366" s="25">
        <v>25.265556198999999</v>
      </c>
      <c r="CB366" s="25">
        <v>10.698389714476319</v>
      </c>
      <c r="CC366" s="25">
        <v>7.6891433350406917</v>
      </c>
      <c r="CD366" s="25">
        <v>7.8869155104289792</v>
      </c>
      <c r="CE366" s="25">
        <v>25.317576463999998</v>
      </c>
      <c r="CF366" s="25">
        <v>10.436300684386724</v>
      </c>
      <c r="CG366" s="25">
        <v>7.5007747886814391</v>
      </c>
      <c r="CH366" s="25">
        <v>7.6721455734148112</v>
      </c>
      <c r="CI366" s="25">
        <v>25.391060074999999</v>
      </c>
      <c r="CJ366" s="25">
        <v>10.363620448861464</v>
      </c>
      <c r="CK366" s="25">
        <v>7.4485380723630898</v>
      </c>
      <c r="CL366" s="25">
        <v>7.3403966156491958</v>
      </c>
      <c r="CM366" s="25">
        <v>25.485356878000001</v>
      </c>
      <c r="CN366" s="25">
        <v>10.274396587540821</v>
      </c>
      <c r="CO366" s="25">
        <v>7.3844111264478647</v>
      </c>
      <c r="CP366" s="25">
        <v>7.0433753376631536</v>
      </c>
      <c r="CQ366" s="25">
        <v>25.596714292999998</v>
      </c>
      <c r="CR366" s="25">
        <v>10.18233963866486</v>
      </c>
      <c r="CS366" s="25">
        <v>7.318247984724211</v>
      </c>
      <c r="CT366" s="25">
        <v>6.7605885455642039</v>
      </c>
      <c r="CU366" s="25">
        <v>25.721429609000001</v>
      </c>
      <c r="CV366" s="25">
        <v>10.073859478576724</v>
      </c>
      <c r="CW366" s="25">
        <v>7.2402811577355504</v>
      </c>
      <c r="CX366" s="25">
        <v>6.37827651211526</v>
      </c>
      <c r="CY366" s="25">
        <v>25.848327503</v>
      </c>
      <c r="CZ366" s="25">
        <v>9.645825773404102</v>
      </c>
      <c r="DA366" s="25">
        <v>6.9326449060062458</v>
      </c>
      <c r="DB366" s="25">
        <v>5.4920902587123432</v>
      </c>
      <c r="DC366" s="25">
        <v>25.925263719</v>
      </c>
      <c r="DD366" s="25">
        <v>9.7284970744875565</v>
      </c>
      <c r="DE366" s="25">
        <v>6.9920623978615719</v>
      </c>
      <c r="DF366" s="25">
        <v>4.9231711538020306</v>
      </c>
      <c r="DG366" s="25">
        <v>25.964141021</v>
      </c>
      <c r="DH366" s="25">
        <v>9.7924204939326813</v>
      </c>
      <c r="DI366" s="25">
        <v>7.0380054180447305</v>
      </c>
      <c r="DJ366" s="25">
        <v>4.6114638440175568</v>
      </c>
      <c r="DK366" s="25">
        <v>25.973972195999998</v>
      </c>
      <c r="DL366" s="25">
        <v>9.9241707722291519</v>
      </c>
      <c r="DM366" s="25">
        <v>7.1326969371695457</v>
      </c>
      <c r="DN366" s="25">
        <v>4.3533026723375343</v>
      </c>
      <c r="DO366" s="27">
        <v>25.186211538999999</v>
      </c>
      <c r="DP366" s="27">
        <v>10.973684210526315</v>
      </c>
      <c r="DQ366" s="27">
        <v>7.8870029097963137</v>
      </c>
      <c r="DR366" s="27">
        <v>8.303761620915548</v>
      </c>
      <c r="DS366" s="27">
        <v>25.165720145000002</v>
      </c>
      <c r="DT366" s="27">
        <v>10.954103076934311</v>
      </c>
      <c r="DU366" s="27">
        <v>7.8729295635386283</v>
      </c>
      <c r="DV366" s="27">
        <v>8.3399250432392673</v>
      </c>
      <c r="DW366" s="27">
        <v>25.208659918000002</v>
      </c>
      <c r="DX366" s="27">
        <v>10.852648453945042</v>
      </c>
      <c r="DY366" s="27">
        <v>7.8000121283930905</v>
      </c>
      <c r="DZ366" s="27">
        <v>8.0792601418393897</v>
      </c>
      <c r="EA366" s="27">
        <v>25.283184505000001</v>
      </c>
      <c r="EB366" s="27">
        <v>10.72432078222359</v>
      </c>
      <c r="EC366" s="27">
        <v>7.7077805040035701</v>
      </c>
      <c r="ED366" s="27">
        <v>7.8677670864385281</v>
      </c>
      <c r="EE366" s="27">
        <v>25.355029262000002</v>
      </c>
      <c r="EF366" s="27">
        <v>10.423224895408051</v>
      </c>
      <c r="EG366" s="27">
        <v>7.4913769616851278</v>
      </c>
      <c r="EH366" s="27">
        <v>7.5665367656361333</v>
      </c>
      <c r="EI366" s="27">
        <v>25.429347217</v>
      </c>
      <c r="EJ366" s="27">
        <v>10.214177730034002</v>
      </c>
      <c r="EK366" s="27">
        <v>7.3411306478711893</v>
      </c>
      <c r="EL366" s="27">
        <v>7.2557500306805025</v>
      </c>
      <c r="EM366" s="27">
        <v>25.507012316000001</v>
      </c>
      <c r="EN366" s="27">
        <v>10.157464692785538</v>
      </c>
      <c r="EO366" s="27">
        <v>7.3003698713424683</v>
      </c>
      <c r="EP366" s="27">
        <v>6.8947218489204403</v>
      </c>
      <c r="EQ366" s="27">
        <v>25.590352277000001</v>
      </c>
      <c r="ER366" s="27">
        <v>10.10694309357582</v>
      </c>
      <c r="ES366" s="27">
        <v>7.2640590032392662</v>
      </c>
      <c r="ET366" s="27">
        <v>6.6030406858386996</v>
      </c>
      <c r="EU366" s="27">
        <v>25.677785608000001</v>
      </c>
      <c r="EV366" s="27">
        <v>10.00782656631268</v>
      </c>
      <c r="EW366" s="27">
        <v>7.1928220035283177</v>
      </c>
      <c r="EX366" s="27">
        <v>6.2928576815147093</v>
      </c>
      <c r="EY366" s="27">
        <v>25.769177512999999</v>
      </c>
      <c r="EZ366" s="27">
        <v>9.8979862409122106</v>
      </c>
      <c r="FA366" s="27">
        <v>7.1138775989485437</v>
      </c>
      <c r="FB366" s="27">
        <v>5.939025768561363</v>
      </c>
      <c r="FC366" s="27">
        <v>26.06851103</v>
      </c>
      <c r="FD366" s="27">
        <v>9.4755167610799962</v>
      </c>
      <c r="FE366" s="27">
        <v>6.8102404655288824</v>
      </c>
      <c r="FF366" s="27">
        <v>4.7040993906188291</v>
      </c>
      <c r="FG366" s="27">
        <v>26.273606106999999</v>
      </c>
      <c r="FH366" s="27">
        <v>9.2150080753244872</v>
      </c>
      <c r="FI366" s="27">
        <v>6.6230077437589188</v>
      </c>
      <c r="FJ366" s="27">
        <v>4.0991316391441117</v>
      </c>
      <c r="FK366" s="27">
        <v>26.381142851</v>
      </c>
      <c r="FL366" s="27">
        <v>9.1509629839534306</v>
      </c>
      <c r="FM366" s="27">
        <v>6.576977275566918</v>
      </c>
      <c r="FN366" s="27">
        <v>3.9417750970936893</v>
      </c>
      <c r="FO366" s="27">
        <v>26.428173806</v>
      </c>
      <c r="FP366" s="27">
        <v>9.0449960703567882</v>
      </c>
      <c r="FQ366" s="27">
        <v>6.5008167683165663</v>
      </c>
      <c r="FR366" s="27">
        <v>3.9984874111938069</v>
      </c>
      <c r="FS366" s="28">
        <v>25.187182780000001</v>
      </c>
      <c r="FT366" s="28">
        <v>10.973684210526315</v>
      </c>
      <c r="FU366" s="28">
        <v>7.8870029097963137</v>
      </c>
      <c r="FV366" s="28">
        <v>8.303761620915548</v>
      </c>
      <c r="FW366" s="28">
        <v>25.161113714999999</v>
      </c>
      <c r="FX366" s="28">
        <v>10.951321567926801</v>
      </c>
      <c r="FY366" s="28">
        <v>7.8709304382480703</v>
      </c>
      <c r="FZ366" s="28">
        <v>8.3485346468339063</v>
      </c>
      <c r="GA366" s="28">
        <v>25.200560336999999</v>
      </c>
      <c r="GB366" s="28">
        <v>10.877074918338755</v>
      </c>
      <c r="GC366" s="28">
        <v>7.8175679093006964</v>
      </c>
      <c r="GD366" s="28">
        <v>8.1125346123075968</v>
      </c>
      <c r="GE366" s="28">
        <v>25.280213807999999</v>
      </c>
      <c r="GF366" s="28">
        <v>10.693704594219886</v>
      </c>
      <c r="GG366" s="28">
        <v>7.6857760468641478</v>
      </c>
      <c r="GH366" s="28">
        <v>7.9127131273050519</v>
      </c>
      <c r="GI366" s="28">
        <v>25.360934166</v>
      </c>
      <c r="GJ366" s="28">
        <v>10.418123912097219</v>
      </c>
      <c r="GK366" s="28">
        <v>7.4877107845432</v>
      </c>
      <c r="GL366" s="28">
        <v>7.6480695400733545</v>
      </c>
      <c r="GM366" s="28">
        <v>25.446922122</v>
      </c>
      <c r="GN366" s="28">
        <v>10.154137683115898</v>
      </c>
      <c r="GO366" s="28">
        <v>7.2979786839853364</v>
      </c>
      <c r="GP366" s="28">
        <v>7.3784239721291414</v>
      </c>
      <c r="GQ366" s="28">
        <v>25.541566803000002</v>
      </c>
      <c r="GR366" s="28">
        <v>10.002530005441661</v>
      </c>
      <c r="GS366" s="28">
        <v>7.1890152609430373</v>
      </c>
      <c r="GT366" s="28">
        <v>7.0553359073879989</v>
      </c>
      <c r="GU366" s="28">
        <v>25.647656898000001</v>
      </c>
      <c r="GV366" s="28">
        <v>9.8528525064929067</v>
      </c>
      <c r="GW366" s="28">
        <v>7.0814390953552317</v>
      </c>
      <c r="GX366" s="28">
        <v>6.8135591956697468</v>
      </c>
      <c r="GY366" s="28">
        <v>25.762237192000001</v>
      </c>
      <c r="GZ366" s="28">
        <v>9.7082965043010532</v>
      </c>
      <c r="HA366" s="28">
        <v>6.9775438503269456</v>
      </c>
      <c r="HB366" s="28">
        <v>6.5740390227017205</v>
      </c>
      <c r="HC366" s="28">
        <v>25.895005480999998</v>
      </c>
      <c r="HD366" s="28">
        <v>9.5552905342398802</v>
      </c>
      <c r="HE366" s="28">
        <v>6.8675754470143078</v>
      </c>
      <c r="HF366" s="28">
        <v>6.3055626721648608</v>
      </c>
      <c r="HG366" s="28">
        <v>26.272252387999998</v>
      </c>
      <c r="HH366" s="28">
        <v>8.7725211037238555</v>
      </c>
      <c r="HI366" s="28">
        <v>6.3049836448684546</v>
      </c>
      <c r="HJ366" s="28">
        <v>4.712381842212217</v>
      </c>
      <c r="HK366" s="28">
        <v>26.587582513000001</v>
      </c>
      <c r="HL366" s="28">
        <v>7.7887588507771888</v>
      </c>
      <c r="HM366" s="28">
        <v>5.5979343437690572</v>
      </c>
      <c r="HN366" s="28">
        <v>1.5444517987046993</v>
      </c>
      <c r="HO366" s="28">
        <v>26.714071666999999</v>
      </c>
      <c r="HP366" s="28">
        <v>7.1246903940833031</v>
      </c>
      <c r="HQ366" s="28">
        <v>5.1206552686864475</v>
      </c>
      <c r="HR366" s="28">
        <v>-0.88378593105470316</v>
      </c>
      <c r="HS366" s="28">
        <v>26.747201307000001</v>
      </c>
      <c r="HT366" s="28">
        <v>6.5844042656032542</v>
      </c>
      <c r="HU366" s="28">
        <v>4.7323409901183426</v>
      </c>
      <c r="HV366" s="28">
        <v>-2.5492069965433259</v>
      </c>
      <c r="HW366" s="29">
        <v>25.187182780000001</v>
      </c>
      <c r="HX366" s="29">
        <v>10.973684210526315</v>
      </c>
      <c r="HY366" s="29">
        <v>7.8870029097963137</v>
      </c>
      <c r="HZ366" s="29">
        <v>8.303761620915548</v>
      </c>
      <c r="IA366" s="29">
        <v>25.141292502999999</v>
      </c>
      <c r="IB366" s="29">
        <v>10.96401366343761</v>
      </c>
      <c r="IC366" s="29">
        <v>7.8800524971942485</v>
      </c>
      <c r="ID366" s="29">
        <v>8.4036716816381798</v>
      </c>
      <c r="IE366" s="29">
        <v>25.192034533000001</v>
      </c>
      <c r="IF366" s="29">
        <v>10.783521314834259</v>
      </c>
      <c r="IG366" s="29">
        <v>7.7503290924269503</v>
      </c>
      <c r="IH366" s="29">
        <v>8.0716502942611132</v>
      </c>
      <c r="II366" s="29">
        <v>25.254675867</v>
      </c>
      <c r="IJ366" s="29">
        <v>10.434077049123928</v>
      </c>
      <c r="IK366" s="29">
        <v>7.4991766182355306</v>
      </c>
      <c r="IL366" s="29">
        <v>7.8924691447156015</v>
      </c>
      <c r="IM366" s="29">
        <v>25.312274940999998</v>
      </c>
      <c r="IN366" s="29">
        <v>10.404918225543071</v>
      </c>
      <c r="IO366" s="29">
        <v>7.478219597601762</v>
      </c>
      <c r="IP366" s="29">
        <v>7.6784434386105946</v>
      </c>
      <c r="IQ366" s="29">
        <v>25.374244638</v>
      </c>
      <c r="IR366" s="29">
        <v>9.9786916222768447</v>
      </c>
      <c r="IS366" s="29">
        <v>7.1718821455937363</v>
      </c>
      <c r="IT366" s="29">
        <v>7.4742307312386451</v>
      </c>
      <c r="IU366" s="29">
        <v>25.446674249000001</v>
      </c>
      <c r="IV366" s="29">
        <v>9.7662138806391887</v>
      </c>
      <c r="IW366" s="29">
        <v>7.0191702090723957</v>
      </c>
      <c r="IX366" s="29">
        <v>7.2146956998845209</v>
      </c>
      <c r="IY366" s="29">
        <v>25.525925182999998</v>
      </c>
      <c r="IZ366" s="29">
        <v>9.6458488526582631</v>
      </c>
      <c r="JA366" s="29">
        <v>6.9326614935206337</v>
      </c>
      <c r="JB366" s="29">
        <v>7.0373908714623692</v>
      </c>
      <c r="JC366" s="29">
        <v>25.617006246999999</v>
      </c>
      <c r="JD366" s="29">
        <v>9.5204662457658689</v>
      </c>
      <c r="JE366" s="29">
        <v>6.8425465452109693</v>
      </c>
      <c r="JF366" s="29">
        <v>6.7792249389001533</v>
      </c>
      <c r="JG366" s="29">
        <v>25.743545676</v>
      </c>
      <c r="JH366" s="29">
        <v>9.3321364389028147</v>
      </c>
      <c r="JI366" s="29">
        <v>6.7071902048758352</v>
      </c>
      <c r="JJ366" s="29">
        <v>6.0107500913963232</v>
      </c>
      <c r="JK366" s="29">
        <v>26.139073664999998</v>
      </c>
      <c r="JL366" s="29">
        <v>8.224960821350729</v>
      </c>
      <c r="JM366" s="29">
        <v>5.9114412886720569</v>
      </c>
      <c r="JN366" s="29">
        <v>2.3779666616210662</v>
      </c>
      <c r="JO366" s="29">
        <v>26.356763780999998</v>
      </c>
      <c r="JP366" s="29">
        <v>7.1010064199186926</v>
      </c>
      <c r="JQ366" s="29">
        <v>5.10363313012585</v>
      </c>
      <c r="JR366" s="29">
        <v>-0.48859739818756509</v>
      </c>
      <c r="JS366" s="29">
        <v>26.368070475</v>
      </c>
      <c r="JT366" s="29">
        <v>6.6967902628107714</v>
      </c>
      <c r="JU366" s="29">
        <v>4.8131150191491576</v>
      </c>
      <c r="JV366" s="29">
        <v>-2.0868810462809719</v>
      </c>
      <c r="JW366" s="29">
        <v>26.237988350000002</v>
      </c>
      <c r="JX366" s="29">
        <v>6.6356962219847269</v>
      </c>
      <c r="JY366" s="29">
        <v>4.7692055290889259</v>
      </c>
      <c r="JZ366" s="29">
        <v>-1.5804000264827351</v>
      </c>
    </row>
    <row r="367" spans="1:286" ht="15" thickBot="1" x14ac:dyDescent="0.4">
      <c r="A367" s="2"/>
      <c r="B367" s="74" t="s">
        <v>821</v>
      </c>
      <c r="C367" s="74" t="s">
        <v>448</v>
      </c>
      <c r="D367" s="74" t="s">
        <v>850</v>
      </c>
      <c r="E367" s="87">
        <v>341657</v>
      </c>
      <c r="F367" s="84">
        <v>498418</v>
      </c>
      <c r="G367" s="22">
        <v>31.259057167999998</v>
      </c>
      <c r="H367" s="22">
        <v>22.06275303643725</v>
      </c>
      <c r="I367" s="22">
        <v>15.856935014548984</v>
      </c>
      <c r="J367" s="22">
        <v>14.297997025604952</v>
      </c>
      <c r="K367" s="22">
        <v>31.270852910999999</v>
      </c>
      <c r="L367" s="22">
        <v>22.026212977641169</v>
      </c>
      <c r="M367" s="22">
        <v>15.830672954832306</v>
      </c>
      <c r="N367" s="22">
        <v>14.031310436291006</v>
      </c>
      <c r="O367" s="22">
        <v>31.341442638</v>
      </c>
      <c r="P367" s="22">
        <v>21.864037810573766</v>
      </c>
      <c r="Q367" s="22">
        <v>15.714114469093269</v>
      </c>
      <c r="R367" s="22">
        <v>13.788051902539824</v>
      </c>
      <c r="S367" s="22">
        <v>31.439864273000001</v>
      </c>
      <c r="T367" s="22">
        <v>20.968544603163096</v>
      </c>
      <c r="U367" s="22">
        <v>15.070505869004711</v>
      </c>
      <c r="V367" s="22">
        <v>13.402815526106281</v>
      </c>
      <c r="W367" s="22">
        <v>31.548722707</v>
      </c>
      <c r="X367" s="22">
        <v>21.434281584664049</v>
      </c>
      <c r="Y367" s="22">
        <v>15.405240207794433</v>
      </c>
      <c r="Z367" s="22">
        <v>13.048879416169285</v>
      </c>
      <c r="AA367" s="22">
        <v>31.670246888000001</v>
      </c>
      <c r="AB367" s="22">
        <v>21.528581080530977</v>
      </c>
      <c r="AC367" s="22">
        <v>15.473015112195396</v>
      </c>
      <c r="AD367" s="22">
        <v>12.647777684362321</v>
      </c>
      <c r="AE367" s="22">
        <v>31.803269307000001</v>
      </c>
      <c r="AF367" s="22">
        <v>21.412395595011379</v>
      </c>
      <c r="AG367" s="22">
        <v>15.389510316104202</v>
      </c>
      <c r="AH367" s="22">
        <v>12.169860526686003</v>
      </c>
      <c r="AI367" s="22">
        <v>31.951064686999999</v>
      </c>
      <c r="AJ367" s="22">
        <v>21.20259836146106</v>
      </c>
      <c r="AK367" s="22">
        <v>15.238724913523422</v>
      </c>
      <c r="AL367" s="22">
        <v>11.695628684686177</v>
      </c>
      <c r="AM367" s="22">
        <v>32.112696841000002</v>
      </c>
      <c r="AN367" s="22">
        <v>20.962706063021752</v>
      </c>
      <c r="AO367" s="22">
        <v>15.066309595246478</v>
      </c>
      <c r="AP367" s="22">
        <v>11.252116666195652</v>
      </c>
      <c r="AQ367" s="22">
        <v>32.303226715999998</v>
      </c>
      <c r="AR367" s="22">
        <v>20.7278783851729</v>
      </c>
      <c r="AS367" s="22">
        <v>14.89753431950836</v>
      </c>
      <c r="AT367" s="22">
        <v>10.581092666544002</v>
      </c>
      <c r="AU367" s="22">
        <v>32.934701242999999</v>
      </c>
      <c r="AV367" s="22">
        <v>19.888835780298486</v>
      </c>
      <c r="AW367" s="22">
        <v>14.294497878953615</v>
      </c>
      <c r="AX367" s="22">
        <v>8.2335207522843845</v>
      </c>
      <c r="AY367" s="22">
        <v>33.327319283999998</v>
      </c>
      <c r="AZ367" s="22">
        <v>19.349792683689479</v>
      </c>
      <c r="BA367" s="22">
        <v>13.907076991866058</v>
      </c>
      <c r="BB367" s="22">
        <v>7.1006990195022084</v>
      </c>
      <c r="BC367" s="22">
        <v>33.524722871999998</v>
      </c>
      <c r="BD367" s="22">
        <v>18.824845978900456</v>
      </c>
      <c r="BE367" s="22">
        <v>13.529787459132143</v>
      </c>
      <c r="BF367" s="22">
        <v>6.8172724164652081</v>
      </c>
      <c r="BG367" s="22">
        <v>33.596060964000003</v>
      </c>
      <c r="BH367" s="22">
        <v>18.582924580462144</v>
      </c>
      <c r="BI367" s="22">
        <v>13.355913786733705</v>
      </c>
      <c r="BJ367" s="22">
        <v>7.2195936924927224</v>
      </c>
      <c r="BK367" s="25">
        <v>31.258600276999999</v>
      </c>
      <c r="BL367" s="25">
        <v>22.06275303643725</v>
      </c>
      <c r="BM367" s="25">
        <v>15.856935014548984</v>
      </c>
      <c r="BN367" s="25">
        <v>14.297997025604952</v>
      </c>
      <c r="BO367" s="25">
        <v>31.305910109999999</v>
      </c>
      <c r="BP367" s="25">
        <v>22.029604258840468</v>
      </c>
      <c r="BQ367" s="25">
        <v>15.833110335403287</v>
      </c>
      <c r="BR367" s="25">
        <v>14.032921764363952</v>
      </c>
      <c r="BS367" s="25">
        <v>31.406268209</v>
      </c>
      <c r="BT367" s="25">
        <v>22.052116760852822</v>
      </c>
      <c r="BU367" s="25">
        <v>15.849290513862215</v>
      </c>
      <c r="BV367" s="25">
        <v>13.837395720280444</v>
      </c>
      <c r="BW367" s="25">
        <v>31.526313875</v>
      </c>
      <c r="BX367" s="25">
        <v>21.940608940302763</v>
      </c>
      <c r="BY367" s="25">
        <v>15.769147647686079</v>
      </c>
      <c r="BZ367" s="25">
        <v>13.519044367867821</v>
      </c>
      <c r="CA367" s="25">
        <v>31.659111092</v>
      </c>
      <c r="CB367" s="25">
        <v>21.839231989423144</v>
      </c>
      <c r="CC367" s="25">
        <v>15.696286037015083</v>
      </c>
      <c r="CD367" s="25">
        <v>13.378776061171084</v>
      </c>
      <c r="CE367" s="25">
        <v>31.741516162</v>
      </c>
      <c r="CF367" s="25">
        <v>21.661769509653283</v>
      </c>
      <c r="CG367" s="25">
        <v>15.568740258635389</v>
      </c>
      <c r="CH367" s="25">
        <v>12.930424052906559</v>
      </c>
      <c r="CI367" s="25">
        <v>31.836329086999999</v>
      </c>
      <c r="CJ367" s="25">
        <v>21.472560811407629</v>
      </c>
      <c r="CK367" s="25">
        <v>15.432752241758539</v>
      </c>
      <c r="CL367" s="25">
        <v>12.456455173672911</v>
      </c>
      <c r="CM367" s="25">
        <v>31.956054100999999</v>
      </c>
      <c r="CN367" s="25">
        <v>21.22275703176912</v>
      </c>
      <c r="CO367" s="25">
        <v>15.253213346790417</v>
      </c>
      <c r="CP367" s="25">
        <v>12.183778131245996</v>
      </c>
      <c r="CQ367" s="25">
        <v>32.100693223999997</v>
      </c>
      <c r="CR367" s="25">
        <v>20.855915218316397</v>
      </c>
      <c r="CS367" s="25">
        <v>14.989556912485405</v>
      </c>
      <c r="CT367" s="25">
        <v>11.596102135167593</v>
      </c>
      <c r="CU367" s="25">
        <v>32.271993195999997</v>
      </c>
      <c r="CV367" s="25">
        <v>20.349912892893531</v>
      </c>
      <c r="CW367" s="25">
        <v>14.625883078209609</v>
      </c>
      <c r="CX367" s="25">
        <v>11.070936383172752</v>
      </c>
      <c r="CY367" s="25">
        <v>32.550648797999997</v>
      </c>
      <c r="CZ367" s="25">
        <v>20.902615699824331</v>
      </c>
      <c r="DA367" s="25">
        <v>15.023121468059971</v>
      </c>
      <c r="DB367" s="25">
        <v>10.01264753740773</v>
      </c>
      <c r="DC367" s="25">
        <v>32.731995015999999</v>
      </c>
      <c r="DD367" s="25">
        <v>20.763942717674695</v>
      </c>
      <c r="DE367" s="25">
        <v>14.923454465370465</v>
      </c>
      <c r="DF367" s="25">
        <v>9.1273801144279858</v>
      </c>
      <c r="DG367" s="25">
        <v>32.809118007999999</v>
      </c>
      <c r="DH367" s="25">
        <v>20.200124230835975</v>
      </c>
      <c r="DI367" s="25">
        <v>14.518227017506749</v>
      </c>
      <c r="DJ367" s="25">
        <v>8.4129106960425375</v>
      </c>
      <c r="DK367" s="25">
        <v>32.826663107000002</v>
      </c>
      <c r="DL367" s="25">
        <v>20.444230411971962</v>
      </c>
      <c r="DM367" s="25">
        <v>14.693670936247551</v>
      </c>
      <c r="DN367" s="25">
        <v>8.0100250713192622</v>
      </c>
      <c r="DO367" s="27">
        <v>31.259057167999998</v>
      </c>
      <c r="DP367" s="27">
        <v>22.06275303643725</v>
      </c>
      <c r="DQ367" s="27">
        <v>15.856935014548984</v>
      </c>
      <c r="DR367" s="27">
        <v>14.297997025604952</v>
      </c>
      <c r="DS367" s="27">
        <v>31.270725192</v>
      </c>
      <c r="DT367" s="27">
        <v>22.026227036545738</v>
      </c>
      <c r="DU367" s="27">
        <v>15.830683059243835</v>
      </c>
      <c r="DV367" s="27">
        <v>14.031346390484549</v>
      </c>
      <c r="DW367" s="27">
        <v>31.342801545</v>
      </c>
      <c r="DX367" s="27">
        <v>21.863990408784314</v>
      </c>
      <c r="DY367" s="27">
        <v>15.714080400493868</v>
      </c>
      <c r="DZ367" s="27">
        <v>13.787371936289633</v>
      </c>
      <c r="EA367" s="27">
        <v>31.441222582000002</v>
      </c>
      <c r="EB367" s="27">
        <v>20.931879208829447</v>
      </c>
      <c r="EC367" s="27">
        <v>15.044153728169372</v>
      </c>
      <c r="ED367" s="27">
        <v>13.402135184268475</v>
      </c>
      <c r="EE367" s="27">
        <v>31.550002274000001</v>
      </c>
      <c r="EF367" s="27">
        <v>21.453760952617188</v>
      </c>
      <c r="EG367" s="27">
        <v>15.419240413083742</v>
      </c>
      <c r="EH367" s="27">
        <v>13.048241159291424</v>
      </c>
      <c r="EI367" s="27">
        <v>31.671311146000001</v>
      </c>
      <c r="EJ367" s="27">
        <v>21.534628921400959</v>
      </c>
      <c r="EK367" s="27">
        <v>15.477361814508352</v>
      </c>
      <c r="EL367" s="27">
        <v>12.647248493102969</v>
      </c>
      <c r="EM367" s="27">
        <v>31.804040317000002</v>
      </c>
      <c r="EN367" s="27">
        <v>21.427011416446717</v>
      </c>
      <c r="EO367" s="27">
        <v>15.400014994749775</v>
      </c>
      <c r="EP367" s="27">
        <v>12.169476495744089</v>
      </c>
      <c r="EQ367" s="27">
        <v>31.951473282000002</v>
      </c>
      <c r="ER367" s="27">
        <v>21.210828671528336</v>
      </c>
      <c r="ES367" s="27">
        <v>15.244640199420463</v>
      </c>
      <c r="ET367" s="27">
        <v>11.695425371196501</v>
      </c>
      <c r="EU367" s="27">
        <v>32.108754759</v>
      </c>
      <c r="EV367" s="27">
        <v>20.978035366865821</v>
      </c>
      <c r="EW367" s="27">
        <v>15.077327067747404</v>
      </c>
      <c r="EX367" s="27">
        <v>11.254073475212145</v>
      </c>
      <c r="EY367" s="27">
        <v>32.286360500000001</v>
      </c>
      <c r="EZ367" s="27">
        <v>20.737426093202522</v>
      </c>
      <c r="FA367" s="27">
        <v>14.904396445260009</v>
      </c>
      <c r="FB367" s="27">
        <v>10.62835043006713</v>
      </c>
      <c r="FC367" s="27">
        <v>32.875313955000003</v>
      </c>
      <c r="FD367" s="27">
        <v>19.942141493669013</v>
      </c>
      <c r="FE367" s="27">
        <v>14.332809744722347</v>
      </c>
      <c r="FF367" s="27">
        <v>8.4325902840973441</v>
      </c>
      <c r="FG367" s="27">
        <v>33.219974874000002</v>
      </c>
      <c r="FH367" s="27">
        <v>19.372803097834769</v>
      </c>
      <c r="FI367" s="27">
        <v>13.923615029578627</v>
      </c>
      <c r="FJ367" s="27">
        <v>7.3557996230694798</v>
      </c>
      <c r="FK367" s="27">
        <v>33.377872998000001</v>
      </c>
      <c r="FL367" s="27">
        <v>18.835889268907653</v>
      </c>
      <c r="FM367" s="27">
        <v>13.537724489098517</v>
      </c>
      <c r="FN367" s="27">
        <v>7.0721782408254157</v>
      </c>
      <c r="FO367" s="27">
        <v>33.43238624</v>
      </c>
      <c r="FP367" s="27">
        <v>18.64399324962811</v>
      </c>
      <c r="FQ367" s="27">
        <v>13.399805041682281</v>
      </c>
      <c r="FR367" s="27">
        <v>7.4465762067426695</v>
      </c>
      <c r="FS367" s="28">
        <v>31.260009535000002</v>
      </c>
      <c r="FT367" s="28">
        <v>22.06275303643725</v>
      </c>
      <c r="FU367" s="28">
        <v>15.856935014548984</v>
      </c>
      <c r="FV367" s="28">
        <v>14.297997025604952</v>
      </c>
      <c r="FW367" s="28">
        <v>31.266211745</v>
      </c>
      <c r="FX367" s="28">
        <v>21.99006295548897</v>
      </c>
      <c r="FY367" s="28">
        <v>15.804691222131259</v>
      </c>
      <c r="FZ367" s="28">
        <v>13.984705114168156</v>
      </c>
      <c r="GA367" s="28">
        <v>31.340261577</v>
      </c>
      <c r="GB367" s="28">
        <v>21.894687293158562</v>
      </c>
      <c r="GC367" s="28">
        <v>15.73614285570368</v>
      </c>
      <c r="GD367" s="28">
        <v>13.729491963867801</v>
      </c>
      <c r="GE367" s="28">
        <v>31.449884703000002</v>
      </c>
      <c r="GF367" s="28">
        <v>21.737437139259711</v>
      </c>
      <c r="GG367" s="28">
        <v>15.623124073900533</v>
      </c>
      <c r="GH367" s="28">
        <v>13.339252898235531</v>
      </c>
      <c r="GI367" s="28">
        <v>31.582190923999999</v>
      </c>
      <c r="GJ367" s="28">
        <v>21.574252827517611</v>
      </c>
      <c r="GK367" s="28">
        <v>15.505840296014114</v>
      </c>
      <c r="GL367" s="28">
        <v>12.965645547746803</v>
      </c>
      <c r="GM367" s="28">
        <v>31.740952483000001</v>
      </c>
      <c r="GN367" s="28">
        <v>21.388418137024658</v>
      </c>
      <c r="GO367" s="28">
        <v>15.372277244942069</v>
      </c>
      <c r="GP367" s="28">
        <v>12.531283781929869</v>
      </c>
      <c r="GQ367" s="28">
        <v>31.925454192</v>
      </c>
      <c r="GR367" s="28">
        <v>21.176840265176093</v>
      </c>
      <c r="GS367" s="28">
        <v>15.220212062556243</v>
      </c>
      <c r="GT367" s="28">
        <v>11.985524682399667</v>
      </c>
      <c r="GU367" s="28">
        <v>32.140185506000002</v>
      </c>
      <c r="GV367" s="28">
        <v>20.967721548569362</v>
      </c>
      <c r="GW367" s="28">
        <v>15.069914323462559</v>
      </c>
      <c r="GX367" s="28">
        <v>11.443572696129683</v>
      </c>
      <c r="GY367" s="28">
        <v>32.377329592999999</v>
      </c>
      <c r="GZ367" s="28">
        <v>20.778571105473599</v>
      </c>
      <c r="HA367" s="28">
        <v>14.93396817570896</v>
      </c>
      <c r="HB367" s="28">
        <v>10.98922973154723</v>
      </c>
      <c r="HC367" s="28">
        <v>32.640357102000003</v>
      </c>
      <c r="HD367" s="28">
        <v>20.558594891592655</v>
      </c>
      <c r="HE367" s="28">
        <v>14.775866939544287</v>
      </c>
      <c r="HF367" s="28">
        <v>10.46099021296201</v>
      </c>
      <c r="HG367" s="28">
        <v>33.351529087000003</v>
      </c>
      <c r="HH367" s="28">
        <v>19.500279748143058</v>
      </c>
      <c r="HI367" s="28">
        <v>14.015235008122216</v>
      </c>
      <c r="HJ367" s="28">
        <v>8.0140115229772917</v>
      </c>
      <c r="HK367" s="28">
        <v>33.914057583999998</v>
      </c>
      <c r="HL367" s="28">
        <v>18.243120027471271</v>
      </c>
      <c r="HM367" s="28">
        <v>13.111689563876055</v>
      </c>
      <c r="HN367" s="28">
        <v>3.7588508243964611</v>
      </c>
      <c r="HO367" s="28">
        <v>34.189431337000002</v>
      </c>
      <c r="HP367" s="28">
        <v>17.474468897298003</v>
      </c>
      <c r="HQ367" s="28">
        <v>12.559244862170534</v>
      </c>
      <c r="HR367" s="28">
        <v>0.76281073666000054</v>
      </c>
      <c r="HS367" s="28">
        <v>34.309085899000003</v>
      </c>
      <c r="HT367" s="28">
        <v>16.913749652162828</v>
      </c>
      <c r="HU367" s="28">
        <v>12.156244900342053</v>
      </c>
      <c r="HV367" s="28">
        <v>-1.54809641892912</v>
      </c>
      <c r="HW367" s="29">
        <v>31.260009535000002</v>
      </c>
      <c r="HX367" s="29">
        <v>22.06275303643725</v>
      </c>
      <c r="HY367" s="29">
        <v>15.856935014548984</v>
      </c>
      <c r="HZ367" s="29">
        <v>14.297997025604952</v>
      </c>
      <c r="IA367" s="29">
        <v>31.232978438</v>
      </c>
      <c r="IB367" s="29">
        <v>22.016501534244817</v>
      </c>
      <c r="IC367" s="29">
        <v>15.823693149248699</v>
      </c>
      <c r="ID367" s="29">
        <v>14.056423839047916</v>
      </c>
      <c r="IE367" s="29">
        <v>31.310173499000001</v>
      </c>
      <c r="IF367" s="29">
        <v>21.605383030836563</v>
      </c>
      <c r="IG367" s="29">
        <v>15.528214186081371</v>
      </c>
      <c r="IH367" s="29">
        <v>13.683560864940963</v>
      </c>
      <c r="II367" s="29">
        <v>31.399720586000001</v>
      </c>
      <c r="IJ367" s="29">
        <v>21.523870691653553</v>
      </c>
      <c r="IK367" s="29">
        <v>15.469629662963417</v>
      </c>
      <c r="IL367" s="29">
        <v>13.297572639983876</v>
      </c>
      <c r="IM367" s="29">
        <v>31.505893675999999</v>
      </c>
      <c r="IN367" s="29">
        <v>21.576040994615084</v>
      </c>
      <c r="IO367" s="29">
        <v>15.507125486915401</v>
      </c>
      <c r="IP367" s="29">
        <v>12.950251492255779</v>
      </c>
      <c r="IQ367" s="29">
        <v>31.631723448999999</v>
      </c>
      <c r="IR367" s="29">
        <v>21.078954389071864</v>
      </c>
      <c r="IS367" s="29">
        <v>15.149859556064259</v>
      </c>
      <c r="IT367" s="29">
        <v>12.581144192626628</v>
      </c>
      <c r="IU367" s="29">
        <v>31.787939786999999</v>
      </c>
      <c r="IV367" s="29">
        <v>20.766334093903566</v>
      </c>
      <c r="IW367" s="29">
        <v>14.925173194551448</v>
      </c>
      <c r="IX367" s="29">
        <v>12.126935502821846</v>
      </c>
      <c r="IY367" s="29">
        <v>31.966332534999999</v>
      </c>
      <c r="IZ367" s="29">
        <v>20.426567944837092</v>
      </c>
      <c r="JA367" s="29">
        <v>14.680976573350424</v>
      </c>
      <c r="JB367" s="29">
        <v>11.704673225855998</v>
      </c>
      <c r="JC367" s="29">
        <v>32.164033606000004</v>
      </c>
      <c r="JD367" s="29">
        <v>20.130028060876722</v>
      </c>
      <c r="JE367" s="29">
        <v>14.467847519989963</v>
      </c>
      <c r="JF367" s="29">
        <v>11.34044481153604</v>
      </c>
      <c r="JG367" s="29">
        <v>32.413360114</v>
      </c>
      <c r="JH367" s="29">
        <v>19.617465766423326</v>
      </c>
      <c r="JI367" s="29">
        <v>14.09945890680862</v>
      </c>
      <c r="JJ367" s="29">
        <v>10.250787815487556</v>
      </c>
      <c r="JK367" s="29">
        <v>33.090881096000004</v>
      </c>
      <c r="JL367" s="29">
        <v>18.489070214797547</v>
      </c>
      <c r="JM367" s="29">
        <v>13.288458806173603</v>
      </c>
      <c r="JN367" s="29">
        <v>5.2860055138251809</v>
      </c>
      <c r="JO367" s="29">
        <v>33.474506454</v>
      </c>
      <c r="JP367" s="29">
        <v>16.294246891089635</v>
      </c>
      <c r="JQ367" s="29">
        <v>11.710996068183723</v>
      </c>
      <c r="JR367" s="29">
        <v>1.7127262851173271</v>
      </c>
      <c r="JS367" s="29">
        <v>33.589230119999996</v>
      </c>
      <c r="JT367" s="29">
        <v>15.848725866210186</v>
      </c>
      <c r="JU367" s="29">
        <v>11.390791335462415</v>
      </c>
      <c r="JV367" s="29">
        <v>-0.29997634375316551</v>
      </c>
      <c r="JW367" s="29">
        <v>33.521501094000001</v>
      </c>
      <c r="JX367" s="29">
        <v>15.749941552797091</v>
      </c>
      <c r="JY367" s="29">
        <v>11.319793104386658</v>
      </c>
      <c r="JZ367" s="29">
        <v>0.24739204974950013</v>
      </c>
    </row>
    <row r="368" spans="1:286" ht="15" thickBot="1" x14ac:dyDescent="0.4">
      <c r="A368" s="2"/>
      <c r="B368" s="74" t="s">
        <v>822</v>
      </c>
      <c r="C368" s="74" t="s">
        <v>520</v>
      </c>
      <c r="D368" s="74" t="s">
        <v>859</v>
      </c>
      <c r="E368" s="87">
        <v>389971</v>
      </c>
      <c r="F368" s="84">
        <v>388470</v>
      </c>
      <c r="G368" s="22">
        <v>13.108387087052632</v>
      </c>
      <c r="H368" s="22">
        <v>13.108387087052632</v>
      </c>
      <c r="I368" s="22">
        <v>10.247548059660145</v>
      </c>
      <c r="J368" s="22">
        <v>9.7989016398338009</v>
      </c>
      <c r="K368" s="22">
        <v>13.107288911052631</v>
      </c>
      <c r="L368" s="22">
        <v>13.107288911052631</v>
      </c>
      <c r="M368" s="22">
        <v>10.183200495673873</v>
      </c>
      <c r="N368" s="22">
        <v>9.4884575164587837</v>
      </c>
      <c r="O368" s="22">
        <v>13.158005199052631</v>
      </c>
      <c r="P368" s="22">
        <v>13.158005199052631</v>
      </c>
      <c r="Q368" s="22">
        <v>10.148603290480144</v>
      </c>
      <c r="R368" s="22">
        <v>9.5388027677843024</v>
      </c>
      <c r="S368" s="22">
        <v>13.241255896052632</v>
      </c>
      <c r="T368" s="22">
        <v>13.241255896052632</v>
      </c>
      <c r="U368" s="22">
        <v>10.032249982755491</v>
      </c>
      <c r="V368" s="22">
        <v>9.0724475880806619</v>
      </c>
      <c r="W368" s="22">
        <v>13.341002887052632</v>
      </c>
      <c r="X368" s="22">
        <v>13.341002887052632</v>
      </c>
      <c r="Y368" s="22">
        <v>9.9813435984949557</v>
      </c>
      <c r="Z368" s="22">
        <v>9.0143378997008199</v>
      </c>
      <c r="AA368" s="22">
        <v>13.451708001052632</v>
      </c>
      <c r="AB368" s="22">
        <v>13.451708001052632</v>
      </c>
      <c r="AC368" s="22">
        <v>9.8832903977705993</v>
      </c>
      <c r="AD368" s="22">
        <v>8.6748360090625045</v>
      </c>
      <c r="AE368" s="22">
        <v>13.571611901052632</v>
      </c>
      <c r="AF368" s="22">
        <v>13.404037504952772</v>
      </c>
      <c r="AG368" s="22">
        <v>9.7780587420821803</v>
      </c>
      <c r="AH368" s="22">
        <v>8.2565065240577358</v>
      </c>
      <c r="AI368" s="22">
        <v>13.704417500052632</v>
      </c>
      <c r="AJ368" s="22">
        <v>13.275654867466471</v>
      </c>
      <c r="AK368" s="22">
        <v>9.6844053954438518</v>
      </c>
      <c r="AL368" s="22">
        <v>7.8865549924089873</v>
      </c>
      <c r="AM368" s="22">
        <v>13.840798640052633</v>
      </c>
      <c r="AN368" s="22">
        <v>13.127409205883655</v>
      </c>
      <c r="AO368" s="22">
        <v>9.5762622492701706</v>
      </c>
      <c r="AP368" s="22">
        <v>7.527578901952273</v>
      </c>
      <c r="AQ368" s="22">
        <v>13.984691316052633</v>
      </c>
      <c r="AR368" s="22">
        <v>12.950900882200505</v>
      </c>
      <c r="AS368" s="22">
        <v>9.4475018845813548</v>
      </c>
      <c r="AT368" s="22">
        <v>7.0047370345298372</v>
      </c>
      <c r="AU368" s="22">
        <v>14.509663672052632</v>
      </c>
      <c r="AV368" s="22">
        <v>12.292261286283539</v>
      </c>
      <c r="AW368" s="22">
        <v>8.967033469273078</v>
      </c>
      <c r="AX368" s="22">
        <v>5.2813337602541299</v>
      </c>
      <c r="AY368" s="22">
        <v>14.920645265052631</v>
      </c>
      <c r="AZ368" s="22">
        <v>11.8763003484503</v>
      </c>
      <c r="BA368" s="22">
        <v>8.6635957563420192</v>
      </c>
      <c r="BB368" s="22">
        <v>4.4997704373662621</v>
      </c>
      <c r="BC368" s="22">
        <v>15.174641992052631</v>
      </c>
      <c r="BD368" s="22">
        <v>11.672142112284632</v>
      </c>
      <c r="BE368" s="22">
        <v>8.5146651654532537</v>
      </c>
      <c r="BF368" s="22">
        <v>4.3504935972119227</v>
      </c>
      <c r="BG368" s="22">
        <v>15.330788456052632</v>
      </c>
      <c r="BH368" s="22">
        <v>11.500893498834152</v>
      </c>
      <c r="BI368" s="22">
        <v>8.3897416861508276</v>
      </c>
      <c r="BJ368" s="22">
        <v>4.5990313252567923</v>
      </c>
      <c r="BK368" s="25">
        <v>13.108078475052633</v>
      </c>
      <c r="BL368" s="25">
        <v>13.108078475052633</v>
      </c>
      <c r="BM368" s="25">
        <v>10.247548059660145</v>
      </c>
      <c r="BN368" s="25">
        <v>9.7989016398338009</v>
      </c>
      <c r="BO368" s="25">
        <v>13.136535747052632</v>
      </c>
      <c r="BP368" s="25">
        <v>13.136535747052632</v>
      </c>
      <c r="BQ368" s="25">
        <v>10.19469694446677</v>
      </c>
      <c r="BR368" s="25">
        <v>9.5121417658574359</v>
      </c>
      <c r="BS368" s="25">
        <v>13.206873638052631</v>
      </c>
      <c r="BT368" s="25">
        <v>13.206873638052631</v>
      </c>
      <c r="BU368" s="25">
        <v>10.181072210144043</v>
      </c>
      <c r="BV368" s="25">
        <v>9.5851749309820988</v>
      </c>
      <c r="BW368" s="25">
        <v>13.288134093052632</v>
      </c>
      <c r="BX368" s="25">
        <v>13.288134093052632</v>
      </c>
      <c r="BY368" s="25">
        <v>10.102443068618125</v>
      </c>
      <c r="BZ368" s="25">
        <v>9.2018589068299885</v>
      </c>
      <c r="CA368" s="25">
        <v>13.347408958052632</v>
      </c>
      <c r="CB368" s="25">
        <v>13.347408958052632</v>
      </c>
      <c r="CC368" s="25">
        <v>10.069914287240769</v>
      </c>
      <c r="CD368" s="25">
        <v>9.2453627711444035</v>
      </c>
      <c r="CE368" s="25">
        <v>13.419323570052631</v>
      </c>
      <c r="CF368" s="25">
        <v>13.419323570052631</v>
      </c>
      <c r="CG368" s="25">
        <v>10.003815358908275</v>
      </c>
      <c r="CH368" s="25">
        <v>8.9708651775984105</v>
      </c>
      <c r="CI368" s="25">
        <v>13.511171852052632</v>
      </c>
      <c r="CJ368" s="25">
        <v>13.511171852052632</v>
      </c>
      <c r="CK368" s="25">
        <v>9.9355491337700474</v>
      </c>
      <c r="CL368" s="25">
        <v>8.6367966061535828</v>
      </c>
      <c r="CM368" s="25">
        <v>13.615752680052632</v>
      </c>
      <c r="CN368" s="25">
        <v>13.523496743784001</v>
      </c>
      <c r="CO368" s="25">
        <v>9.8652025936376972</v>
      </c>
      <c r="CP368" s="25">
        <v>8.2830572078344762</v>
      </c>
      <c r="CQ368" s="25">
        <v>13.736789923052632</v>
      </c>
      <c r="CR368" s="25">
        <v>13.404935310828819</v>
      </c>
      <c r="CS368" s="25">
        <v>9.7787136789690496</v>
      </c>
      <c r="CT368" s="25">
        <v>7.86116290272534</v>
      </c>
      <c r="CU368" s="25">
        <v>13.877125880052631</v>
      </c>
      <c r="CV368" s="25">
        <v>13.318942169589151</v>
      </c>
      <c r="CW368" s="25">
        <v>9.7159828796746623</v>
      </c>
      <c r="CX368" s="25">
        <v>7.4733777381432773</v>
      </c>
      <c r="CY368" s="25">
        <v>14.137823631052632</v>
      </c>
      <c r="CZ368" s="25">
        <v>13.043703174210458</v>
      </c>
      <c r="DA368" s="25">
        <v>9.5151998645622289</v>
      </c>
      <c r="DB368" s="25">
        <v>6.4252303532267838</v>
      </c>
      <c r="DC368" s="25">
        <v>14.313041296052631</v>
      </c>
      <c r="DD368" s="25">
        <v>12.762217479129209</v>
      </c>
      <c r="DE368" s="25">
        <v>9.3098599689864905</v>
      </c>
      <c r="DF368" s="25">
        <v>5.7722767831488078</v>
      </c>
      <c r="DG368" s="25">
        <v>14.416354782052633</v>
      </c>
      <c r="DH368" s="25">
        <v>12.496275666181669</v>
      </c>
      <c r="DI368" s="25">
        <v>9.1158591190175144</v>
      </c>
      <c r="DJ368" s="25">
        <v>5.3563076259826854</v>
      </c>
      <c r="DK368" s="25">
        <v>14.478697503052633</v>
      </c>
      <c r="DL368" s="25">
        <v>12.324027724488905</v>
      </c>
      <c r="DM368" s="25">
        <v>8.9902066436754939</v>
      </c>
      <c r="DN368" s="25">
        <v>5.2196708724839684</v>
      </c>
      <c r="DO368" s="27">
        <v>13.108387087052632</v>
      </c>
      <c r="DP368" s="27">
        <v>13.108387087052632</v>
      </c>
      <c r="DQ368" s="27">
        <v>10.247548059660145</v>
      </c>
      <c r="DR368" s="27">
        <v>9.7989016398338009</v>
      </c>
      <c r="DS368" s="27">
        <v>13.107162726052632</v>
      </c>
      <c r="DT368" s="27">
        <v>13.107162726052632</v>
      </c>
      <c r="DU368" s="27">
        <v>10.182539629241218</v>
      </c>
      <c r="DV368" s="27">
        <v>9.4884994743605464</v>
      </c>
      <c r="DW368" s="27">
        <v>13.159068222052632</v>
      </c>
      <c r="DX368" s="27">
        <v>13.159068222052632</v>
      </c>
      <c r="DY368" s="27">
        <v>10.148132639865052</v>
      </c>
      <c r="DZ368" s="27">
        <v>9.5385143168443278</v>
      </c>
      <c r="EA368" s="27">
        <v>13.242296899052633</v>
      </c>
      <c r="EB368" s="27">
        <v>13.242296899052633</v>
      </c>
      <c r="EC368" s="27">
        <v>10.032620354675007</v>
      </c>
      <c r="ED368" s="27">
        <v>9.0721662761759614</v>
      </c>
      <c r="EE368" s="27">
        <v>13.341958773052632</v>
      </c>
      <c r="EF368" s="27">
        <v>13.341958773052632</v>
      </c>
      <c r="EG368" s="27">
        <v>9.9807078429652556</v>
      </c>
      <c r="EH368" s="27">
        <v>9.0140921704647639</v>
      </c>
      <c r="EI368" s="27">
        <v>13.452601102052633</v>
      </c>
      <c r="EJ368" s="27">
        <v>13.452601102052633</v>
      </c>
      <c r="EK368" s="27">
        <v>9.882553690617792</v>
      </c>
      <c r="EL368" s="27">
        <v>8.6745807656313882</v>
      </c>
      <c r="EM368" s="27">
        <v>13.572515213052633</v>
      </c>
      <c r="EN368" s="27">
        <v>13.403531600870677</v>
      </c>
      <c r="EO368" s="27">
        <v>9.7776896920977432</v>
      </c>
      <c r="EP368" s="27">
        <v>8.2561050350708225</v>
      </c>
      <c r="EQ368" s="27">
        <v>13.705073073052631</v>
      </c>
      <c r="ER368" s="27">
        <v>13.275411471192779</v>
      </c>
      <c r="ES368" s="27">
        <v>9.6842278412508787</v>
      </c>
      <c r="ET368" s="27">
        <v>7.8862419977455609</v>
      </c>
      <c r="EU368" s="27">
        <v>13.838746724052632</v>
      </c>
      <c r="EV368" s="27">
        <v>13.127113273988245</v>
      </c>
      <c r="EW368" s="27">
        <v>9.5760463710725841</v>
      </c>
      <c r="EX368" s="27">
        <v>7.5286102249451172</v>
      </c>
      <c r="EY368" s="27">
        <v>13.971807178052632</v>
      </c>
      <c r="EZ368" s="27">
        <v>12.956984209569647</v>
      </c>
      <c r="FA368" s="27">
        <v>9.4519395872019878</v>
      </c>
      <c r="FB368" s="27">
        <v>7.0496984173017356</v>
      </c>
      <c r="FC368" s="27">
        <v>14.447758156052632</v>
      </c>
      <c r="FD368" s="27">
        <v>12.33142768178192</v>
      </c>
      <c r="FE368" s="27">
        <v>8.9956048094948038</v>
      </c>
      <c r="FF368" s="27">
        <v>5.4865002662077824</v>
      </c>
      <c r="FG368" s="27">
        <v>14.801972178052631</v>
      </c>
      <c r="FH368" s="27">
        <v>11.929565502070163</v>
      </c>
      <c r="FI368" s="27">
        <v>8.7024519443233359</v>
      </c>
      <c r="FJ368" s="27">
        <v>4.7657325459624964</v>
      </c>
      <c r="FK368" s="27">
        <v>15.014836659052632</v>
      </c>
      <c r="FL368" s="27">
        <v>11.730159691284546</v>
      </c>
      <c r="FM368" s="27">
        <v>8.5569881815836499</v>
      </c>
      <c r="FN368" s="27">
        <v>4.6173125601650753</v>
      </c>
      <c r="FO368" s="27">
        <v>15.143894251052632</v>
      </c>
      <c r="FP368" s="27">
        <v>11.565764086302687</v>
      </c>
      <c r="FQ368" s="27">
        <v>8.4370638765480379</v>
      </c>
      <c r="FR368" s="27">
        <v>4.8423703644978247</v>
      </c>
      <c r="FS368" s="28">
        <v>13.109215499052631</v>
      </c>
      <c r="FT368" s="28">
        <v>13.109215499052631</v>
      </c>
      <c r="FU368" s="28">
        <v>10.247548059660145</v>
      </c>
      <c r="FV368" s="28">
        <v>9.7989016398338009</v>
      </c>
      <c r="FW368" s="28">
        <v>13.105270142052632</v>
      </c>
      <c r="FX368" s="28">
        <v>13.105270142052632</v>
      </c>
      <c r="FY368" s="28">
        <v>10.17481618497912</v>
      </c>
      <c r="FZ368" s="28">
        <v>9.4808287023780178</v>
      </c>
      <c r="GA368" s="28">
        <v>13.164168493052632</v>
      </c>
      <c r="GB368" s="28">
        <v>13.164168493052632</v>
      </c>
      <c r="GC368" s="28">
        <v>10.137845358461288</v>
      </c>
      <c r="GD368" s="28">
        <v>9.5411432710032038</v>
      </c>
      <c r="GE368" s="28">
        <v>13.264840609052632</v>
      </c>
      <c r="GF368" s="28">
        <v>13.264840609052632</v>
      </c>
      <c r="GG368" s="28">
        <v>10.018089399135363</v>
      </c>
      <c r="GH368" s="28">
        <v>9.0870624071417438</v>
      </c>
      <c r="GI368" s="28">
        <v>13.395366812052632</v>
      </c>
      <c r="GJ368" s="28">
        <v>13.395366812052632</v>
      </c>
      <c r="GK368" s="28">
        <v>9.9364196819702464</v>
      </c>
      <c r="GL368" s="28">
        <v>9.0535970725772401</v>
      </c>
      <c r="GM368" s="28">
        <v>13.550529505052632</v>
      </c>
      <c r="GN368" s="28">
        <v>13.461502307293909</v>
      </c>
      <c r="GO368" s="28">
        <v>9.8199785153360342</v>
      </c>
      <c r="GP368" s="28">
        <v>8.7321338659822985</v>
      </c>
      <c r="GQ368" s="28">
        <v>13.715483596052632</v>
      </c>
      <c r="GR368" s="28">
        <v>13.286962536569561</v>
      </c>
      <c r="GS368" s="28">
        <v>9.6926541826234747</v>
      </c>
      <c r="GT368" s="28">
        <v>8.285164174197849</v>
      </c>
      <c r="GU368" s="28">
        <v>13.884162014052631</v>
      </c>
      <c r="GV368" s="28">
        <v>13.126618653930267</v>
      </c>
      <c r="GW368" s="28">
        <v>9.5756855526266378</v>
      </c>
      <c r="GX368" s="28">
        <v>7.9216293149951031</v>
      </c>
      <c r="GY368" s="28">
        <v>14.070728219052633</v>
      </c>
      <c r="GZ368" s="28">
        <v>12.948791938090896</v>
      </c>
      <c r="HA368" s="28">
        <v>9.4459634392151806</v>
      </c>
      <c r="HB368" s="28">
        <v>7.6166139665542829</v>
      </c>
      <c r="HC368" s="28">
        <v>14.290106889052632</v>
      </c>
      <c r="HD368" s="28">
        <v>12.788302116415224</v>
      </c>
      <c r="HE368" s="28">
        <v>9.328888348723142</v>
      </c>
      <c r="HF368" s="28">
        <v>7.2112905464254471</v>
      </c>
      <c r="HG368" s="28">
        <v>15.047312183052632</v>
      </c>
      <c r="HH368" s="28">
        <v>11.8115619970336</v>
      </c>
      <c r="HI368" s="28">
        <v>8.6163700303035657</v>
      </c>
      <c r="HJ368" s="28">
        <v>4.9318352011175293</v>
      </c>
      <c r="HK368" s="28">
        <v>15.735248920052632</v>
      </c>
      <c r="HL368" s="28">
        <v>10.442816358727377</v>
      </c>
      <c r="HM368" s="28">
        <v>7.617889143527341</v>
      </c>
      <c r="HN368" s="28">
        <v>-2.347873574549908E-3</v>
      </c>
      <c r="HO368" s="28">
        <v>16.096851507052634</v>
      </c>
      <c r="HP368" s="28">
        <v>9.2176946330051148</v>
      </c>
      <c r="HQ368" s="28">
        <v>6.7241799013764574</v>
      </c>
      <c r="HR368" s="28">
        <v>-3.9583750094148371</v>
      </c>
      <c r="HS368" s="28">
        <v>16.27731081905263</v>
      </c>
      <c r="HT368" s="28">
        <v>8.338232831765275</v>
      </c>
      <c r="HU368" s="28">
        <v>6.0826247616834301</v>
      </c>
      <c r="HV368" s="28">
        <v>-6.401629619557383</v>
      </c>
      <c r="HW368" s="29">
        <v>13.109215499052631</v>
      </c>
      <c r="HX368" s="29">
        <v>13.109215499052631</v>
      </c>
      <c r="HY368" s="29">
        <v>10.247548059660145</v>
      </c>
      <c r="HZ368" s="29">
        <v>9.7989016398338009</v>
      </c>
      <c r="IA368" s="29">
        <v>13.077594704052633</v>
      </c>
      <c r="IB368" s="29">
        <v>13.077594704052633</v>
      </c>
      <c r="IC368" s="29">
        <v>10.191949846747757</v>
      </c>
      <c r="ID368" s="29">
        <v>9.5500955095143727</v>
      </c>
      <c r="IE368" s="29">
        <v>13.146717257052632</v>
      </c>
      <c r="IF368" s="29">
        <v>13.146717257052632</v>
      </c>
      <c r="IG368" s="29">
        <v>10.135575945972684</v>
      </c>
      <c r="IH368" s="29">
        <v>9.5309096062629184</v>
      </c>
      <c r="II368" s="29">
        <v>13.235111733052632</v>
      </c>
      <c r="IJ368" s="29">
        <v>13.235111733052632</v>
      </c>
      <c r="IK368" s="29">
        <v>9.9980882929014481</v>
      </c>
      <c r="IL368" s="29">
        <v>9.101780582809841</v>
      </c>
      <c r="IM368" s="29">
        <v>13.346988294052633</v>
      </c>
      <c r="IN368" s="29">
        <v>13.346988294052633</v>
      </c>
      <c r="IO368" s="29">
        <v>9.8756576836696244</v>
      </c>
      <c r="IP368" s="29">
        <v>9.1191535435240691</v>
      </c>
      <c r="IQ368" s="29">
        <v>13.476044204052632</v>
      </c>
      <c r="IR368" s="29">
        <v>13.368649341985108</v>
      </c>
      <c r="IS368" s="29">
        <v>9.7522435698891492</v>
      </c>
      <c r="IT368" s="29">
        <v>8.8408233521535156</v>
      </c>
      <c r="IU368" s="29">
        <v>13.619084449052632</v>
      </c>
      <c r="IV368" s="29">
        <v>13.189896484266939</v>
      </c>
      <c r="IW368" s="29">
        <v>9.6218458488713239</v>
      </c>
      <c r="IX368" s="29">
        <v>8.4603211052857556</v>
      </c>
      <c r="IY368" s="29">
        <v>13.761798767052632</v>
      </c>
      <c r="IZ368" s="29">
        <v>13.038372945151561</v>
      </c>
      <c r="JA368" s="29">
        <v>9.5113115366739063</v>
      </c>
      <c r="JB368" s="29">
        <v>8.1783225385868086</v>
      </c>
      <c r="JC368" s="29">
        <v>13.927054346052632</v>
      </c>
      <c r="JD368" s="29">
        <v>12.841791840143848</v>
      </c>
      <c r="JE368" s="29">
        <v>9.3679083574722206</v>
      </c>
      <c r="JF368" s="29">
        <v>7.8198838060967617</v>
      </c>
      <c r="JG368" s="29">
        <v>14.150622748052632</v>
      </c>
      <c r="JH368" s="29">
        <v>12.502677508756507</v>
      </c>
      <c r="JI368" s="29">
        <v>9.1205291740461725</v>
      </c>
      <c r="JJ368" s="29">
        <v>6.5701390616838928</v>
      </c>
      <c r="JK368" s="29">
        <v>14.936391706052632</v>
      </c>
      <c r="JL368" s="29">
        <v>11.02148539099454</v>
      </c>
      <c r="JM368" s="29">
        <v>8.040020146043668</v>
      </c>
      <c r="JN368" s="29">
        <v>0.97541729748361305</v>
      </c>
      <c r="JO368" s="29">
        <v>15.440563976052632</v>
      </c>
      <c r="JP368" s="29">
        <v>9.7387261044080393</v>
      </c>
      <c r="JQ368" s="29">
        <v>7.1042651057015584</v>
      </c>
      <c r="JR368" s="29">
        <v>-3.4237212816007627</v>
      </c>
      <c r="JS368" s="29">
        <v>15.611046064052632</v>
      </c>
      <c r="JT368" s="29">
        <v>9.0469159080236974</v>
      </c>
      <c r="JU368" s="29">
        <v>6.5995991991701874</v>
      </c>
      <c r="JV368" s="29">
        <v>-6.0507777036711801</v>
      </c>
      <c r="JW368" s="29">
        <v>15.538472875052632</v>
      </c>
      <c r="JX368" s="29">
        <v>9.0096097539963971</v>
      </c>
      <c r="JY368" s="29">
        <v>6.5723848792023922</v>
      </c>
      <c r="JZ368" s="29">
        <v>-5.0665893023737709</v>
      </c>
    </row>
    <row r="369" spans="1:286" ht="15" thickBot="1" x14ac:dyDescent="0.4">
      <c r="A369" s="2"/>
      <c r="B369" s="74" t="s">
        <v>823</v>
      </c>
      <c r="C369" s="74" t="s">
        <v>492</v>
      </c>
      <c r="D369" s="74" t="s">
        <v>849</v>
      </c>
      <c r="E369" s="87">
        <v>384841</v>
      </c>
      <c r="F369" s="84">
        <v>392774</v>
      </c>
      <c r="G369" s="22">
        <v>24.774194485999999</v>
      </c>
      <c r="H369" s="22">
        <v>10.643797367371359</v>
      </c>
      <c r="I369" s="22">
        <v>7.7645019911740025</v>
      </c>
      <c r="J369" s="22">
        <v>6.6643364847053217</v>
      </c>
      <c r="K369" s="22">
        <v>24.769621466</v>
      </c>
      <c r="L369" s="22">
        <v>10.62909847972557</v>
      </c>
      <c r="M369" s="22">
        <v>7.7537793572817382</v>
      </c>
      <c r="N369" s="22">
        <v>6.5686051641063301</v>
      </c>
      <c r="O369" s="22">
        <v>24.830445272999999</v>
      </c>
      <c r="P369" s="22">
        <v>10.554521069198527</v>
      </c>
      <c r="Q369" s="22">
        <v>7.6993761746066403</v>
      </c>
      <c r="R369" s="22">
        <v>6.2868569205368185</v>
      </c>
      <c r="S369" s="22">
        <v>24.921363173</v>
      </c>
      <c r="T369" s="22">
        <v>10.462685018321126</v>
      </c>
      <c r="U369" s="22">
        <v>7.632383054079467</v>
      </c>
      <c r="V369" s="22">
        <v>5.8656557567450527</v>
      </c>
      <c r="W369" s="22">
        <v>25.025717799999999</v>
      </c>
      <c r="X369" s="22">
        <v>10.275104371090535</v>
      </c>
      <c r="Y369" s="22">
        <v>7.4955455835172726</v>
      </c>
      <c r="Z369" s="22">
        <v>5.3699198881828796</v>
      </c>
      <c r="AA369" s="22">
        <v>25.139628004999999</v>
      </c>
      <c r="AB369" s="22">
        <v>10.060705391678351</v>
      </c>
      <c r="AC369" s="22">
        <v>7.3391445130069739</v>
      </c>
      <c r="AD369" s="22">
        <v>4.8791588164272781</v>
      </c>
      <c r="AE369" s="22">
        <v>25.260476173000001</v>
      </c>
      <c r="AF369" s="22">
        <v>9.9150685897259052</v>
      </c>
      <c r="AG369" s="22">
        <v>7.2329044936117866</v>
      </c>
      <c r="AH369" s="22">
        <v>4.3575133825783894</v>
      </c>
      <c r="AI369" s="22">
        <v>25.394118204999998</v>
      </c>
      <c r="AJ369" s="22">
        <v>9.7513986581432786</v>
      </c>
      <c r="AK369" s="22">
        <v>7.1135095572177214</v>
      </c>
      <c r="AL369" s="22">
        <v>3.838656043660734</v>
      </c>
      <c r="AM369" s="22">
        <v>25.523886484000002</v>
      </c>
      <c r="AN369" s="22">
        <v>9.569767795083667</v>
      </c>
      <c r="AO369" s="22">
        <v>6.9810123713723575</v>
      </c>
      <c r="AP369" s="22">
        <v>3.3679528002461723</v>
      </c>
      <c r="AQ369" s="22">
        <v>25.668751859</v>
      </c>
      <c r="AR369" s="22">
        <v>9.386036622112627</v>
      </c>
      <c r="AS369" s="22">
        <v>6.8469830386881805</v>
      </c>
      <c r="AT369" s="22">
        <v>2.7476394308276895</v>
      </c>
      <c r="AU369" s="22">
        <v>26.182304907999999</v>
      </c>
      <c r="AV369" s="22">
        <v>8.5643592856835653</v>
      </c>
      <c r="AW369" s="22">
        <v>6.2475808615701078</v>
      </c>
      <c r="AX369" s="22">
        <v>0.42178543139779379</v>
      </c>
      <c r="AY369" s="22">
        <v>26.534888663</v>
      </c>
      <c r="AZ369" s="22">
        <v>8.0023655793977326</v>
      </c>
      <c r="BA369" s="22">
        <v>5.8376142771948496</v>
      </c>
      <c r="BB369" s="22">
        <v>-0.7930906083289031</v>
      </c>
      <c r="BC369" s="22">
        <v>26.732747033999999</v>
      </c>
      <c r="BD369" s="22">
        <v>7.7849375592851402</v>
      </c>
      <c r="BE369" s="22">
        <v>5.6790035636654377</v>
      </c>
      <c r="BF369" s="22">
        <v>-1.1185730374523359</v>
      </c>
      <c r="BG369" s="22">
        <v>26.846272976000002</v>
      </c>
      <c r="BH369" s="22">
        <v>7.8430012831335461</v>
      </c>
      <c r="BI369" s="22">
        <v>5.7213602418203573</v>
      </c>
      <c r="BJ369" s="22">
        <v>-1.0254287611741972</v>
      </c>
      <c r="BK369" s="25">
        <v>24.773683015</v>
      </c>
      <c r="BL369" s="25">
        <v>10.643797367371359</v>
      </c>
      <c r="BM369" s="25">
        <v>7.7645019911740025</v>
      </c>
      <c r="BN369" s="25">
        <v>6.6643364847053217</v>
      </c>
      <c r="BO369" s="25">
        <v>24.782410985999999</v>
      </c>
      <c r="BP369" s="25">
        <v>10.642096265919298</v>
      </c>
      <c r="BQ369" s="25">
        <v>7.7632610613483184</v>
      </c>
      <c r="BR369" s="25">
        <v>6.5748371210993728</v>
      </c>
      <c r="BS369" s="25">
        <v>24.843108102999999</v>
      </c>
      <c r="BT369" s="25">
        <v>10.467676008170823</v>
      </c>
      <c r="BU369" s="25">
        <v>7.6360239116877384</v>
      </c>
      <c r="BV369" s="25">
        <v>6.3841379285784434</v>
      </c>
      <c r="BW369" s="25">
        <v>24.922749203999999</v>
      </c>
      <c r="BX369" s="25">
        <v>10.568060659755204</v>
      </c>
      <c r="BY369" s="25">
        <v>7.7092531174127181</v>
      </c>
      <c r="BZ369" s="25">
        <v>6.2093967240343524</v>
      </c>
      <c r="CA369" s="25">
        <v>25.010077884000001</v>
      </c>
      <c r="CB369" s="25">
        <v>10.510085548995923</v>
      </c>
      <c r="CC369" s="25">
        <v>7.6669610812725981</v>
      </c>
      <c r="CD369" s="25">
        <v>5.940319978141309</v>
      </c>
      <c r="CE369" s="25">
        <v>25.085279551999999</v>
      </c>
      <c r="CF369" s="25">
        <v>10.398655209755571</v>
      </c>
      <c r="CG369" s="25">
        <v>7.5856742001862312</v>
      </c>
      <c r="CH369" s="25">
        <v>5.6129422612607343</v>
      </c>
      <c r="CI369" s="25">
        <v>25.176767424000001</v>
      </c>
      <c r="CJ369" s="25">
        <v>10.289971542994664</v>
      </c>
      <c r="CK369" s="25">
        <v>7.5063909784330569</v>
      </c>
      <c r="CL369" s="25">
        <v>5.1846092835024127</v>
      </c>
      <c r="CM369" s="25">
        <v>25.283956007</v>
      </c>
      <c r="CN369" s="25">
        <v>10.175470043714663</v>
      </c>
      <c r="CO369" s="25">
        <v>7.4228637288560071</v>
      </c>
      <c r="CP369" s="25">
        <v>4.7247462813633376</v>
      </c>
      <c r="CQ369" s="25">
        <v>25.406179896000001</v>
      </c>
      <c r="CR369" s="25">
        <v>10.049096888443591</v>
      </c>
      <c r="CS369" s="25">
        <v>7.330676271516662</v>
      </c>
      <c r="CT369" s="25">
        <v>4.2676228498329039</v>
      </c>
      <c r="CU369" s="25">
        <v>25.542724157000002</v>
      </c>
      <c r="CV369" s="25">
        <v>9.9179252504638118</v>
      </c>
      <c r="CW369" s="25">
        <v>7.2349883878482153</v>
      </c>
      <c r="CX369" s="25">
        <v>3.717801854405387</v>
      </c>
      <c r="CY369" s="25">
        <v>25.872485236999999</v>
      </c>
      <c r="CZ369" s="25">
        <v>9.5225879619438487</v>
      </c>
      <c r="DA369" s="25">
        <v>6.9465953399583276</v>
      </c>
      <c r="DB369" s="25">
        <v>2.2127760120031752</v>
      </c>
      <c r="DC369" s="25">
        <v>26.024259795999999</v>
      </c>
      <c r="DD369" s="25">
        <v>9.2350133199380977</v>
      </c>
      <c r="DE369" s="25">
        <v>6.7368136423745595</v>
      </c>
      <c r="DF369" s="25">
        <v>1.2224584484529686</v>
      </c>
      <c r="DG369" s="25">
        <v>26.098998492</v>
      </c>
      <c r="DH369" s="25">
        <v>9.1900570434130966</v>
      </c>
      <c r="DI369" s="25">
        <v>6.704018664553562</v>
      </c>
      <c r="DJ369" s="25">
        <v>0.6884327297391124</v>
      </c>
      <c r="DK369" s="25">
        <v>26.140700082999999</v>
      </c>
      <c r="DL369" s="25">
        <v>9.1262739330910918</v>
      </c>
      <c r="DM369" s="25">
        <v>6.6574897735943397</v>
      </c>
      <c r="DN369" s="25">
        <v>0.31642345096528146</v>
      </c>
      <c r="DO369" s="27">
        <v>24.774194485999999</v>
      </c>
      <c r="DP369" s="27">
        <v>10.643797367371359</v>
      </c>
      <c r="DQ369" s="27">
        <v>7.7645019911740025</v>
      </c>
      <c r="DR369" s="27">
        <v>6.6643364847053217</v>
      </c>
      <c r="DS369" s="27">
        <v>24.769621467</v>
      </c>
      <c r="DT369" s="27">
        <v>10.643256531360135</v>
      </c>
      <c r="DU369" s="27">
        <v>7.7641074588336076</v>
      </c>
      <c r="DV369" s="27">
        <v>6.5686051641063301</v>
      </c>
      <c r="DW369" s="27">
        <v>24.830445269999998</v>
      </c>
      <c r="DX369" s="27">
        <v>10.580742444050712</v>
      </c>
      <c r="DY369" s="27">
        <v>7.7185043024940843</v>
      </c>
      <c r="DZ369" s="27">
        <v>6.2868569405649861</v>
      </c>
      <c r="EA369" s="27">
        <v>24.921363173</v>
      </c>
      <c r="EB369" s="27">
        <v>10.505231903501869</v>
      </c>
      <c r="EC369" s="27">
        <v>7.6634204144595905</v>
      </c>
      <c r="ED369" s="27">
        <v>5.8656557567450527</v>
      </c>
      <c r="EE369" s="27">
        <v>25.025717817</v>
      </c>
      <c r="EF369" s="27">
        <v>10.313821844644833</v>
      </c>
      <c r="EG369" s="27">
        <v>7.5237894414309094</v>
      </c>
      <c r="EH369" s="27">
        <v>5.3699197981621829</v>
      </c>
      <c r="EI369" s="27">
        <v>25.139627987000001</v>
      </c>
      <c r="EJ369" s="27">
        <v>10.097959442492479</v>
      </c>
      <c r="EK369" s="27">
        <v>7.3663208244061673</v>
      </c>
      <c r="EL369" s="27">
        <v>4.8791589064284864</v>
      </c>
      <c r="EM369" s="27">
        <v>25.260476173000001</v>
      </c>
      <c r="EN369" s="27">
        <v>9.9574010798664769</v>
      </c>
      <c r="EO369" s="27">
        <v>7.2637854557950217</v>
      </c>
      <c r="EP369" s="27">
        <v>4.3575133825783894</v>
      </c>
      <c r="EQ369" s="27">
        <v>25.394118204999998</v>
      </c>
      <c r="ER369" s="27">
        <v>9.8004471916153957</v>
      </c>
      <c r="ES369" s="27">
        <v>7.149289779507173</v>
      </c>
      <c r="ET369" s="27">
        <v>3.838656043660734</v>
      </c>
      <c r="EU369" s="27">
        <v>25.523886484000002</v>
      </c>
      <c r="EV369" s="27">
        <v>9.6177068979079738</v>
      </c>
      <c r="EW369" s="27">
        <v>7.0159832794502837</v>
      </c>
      <c r="EX369" s="27">
        <v>3.3679528002461723</v>
      </c>
      <c r="EY369" s="27">
        <v>25.659356659</v>
      </c>
      <c r="EZ369" s="27">
        <v>9.4408535222378589</v>
      </c>
      <c r="FA369" s="27">
        <v>6.8869712041409636</v>
      </c>
      <c r="FB369" s="27">
        <v>2.7951262413978526</v>
      </c>
      <c r="FC369" s="27">
        <v>26.133866394000002</v>
      </c>
      <c r="FD369" s="27">
        <v>8.6508396105705749</v>
      </c>
      <c r="FE369" s="27">
        <v>6.3106670545524155</v>
      </c>
      <c r="FF369" s="27">
        <v>0.62358190060687235</v>
      </c>
      <c r="FG369" s="27">
        <v>26.463785391000002</v>
      </c>
      <c r="FH369" s="27">
        <v>8.0971120355158366</v>
      </c>
      <c r="FI369" s="27">
        <v>5.9067304978249853</v>
      </c>
      <c r="FJ369" s="27">
        <v>-0.54676552922450838</v>
      </c>
      <c r="FK369" s="27">
        <v>26.653436802999998</v>
      </c>
      <c r="FL369" s="27">
        <v>7.869315185382475</v>
      </c>
      <c r="FM369" s="27">
        <v>5.7405558671555115</v>
      </c>
      <c r="FN369" s="27">
        <v>-0.88865207426859172</v>
      </c>
      <c r="FO369" s="27">
        <v>26.767327973</v>
      </c>
      <c r="FP369" s="27">
        <v>7.9321570520926432</v>
      </c>
      <c r="FQ369" s="27">
        <v>5.7863981340043686</v>
      </c>
      <c r="FR369" s="27">
        <v>-0.83334805542956758</v>
      </c>
      <c r="FS369" s="28">
        <v>24.775261752999999</v>
      </c>
      <c r="FT369" s="28">
        <v>10.643797367371359</v>
      </c>
      <c r="FU369" s="28">
        <v>7.7645019911740025</v>
      </c>
      <c r="FV369" s="28">
        <v>6.6643364847053217</v>
      </c>
      <c r="FW369" s="28">
        <v>24.768102845000001</v>
      </c>
      <c r="FX369" s="28">
        <v>10.55943115114867</v>
      </c>
      <c r="FY369" s="28">
        <v>7.7029580110286293</v>
      </c>
      <c r="FZ369" s="28">
        <v>6.5630037275146051</v>
      </c>
      <c r="GA369" s="28">
        <v>24.838205346999999</v>
      </c>
      <c r="GB369" s="28">
        <v>10.478671681332685</v>
      </c>
      <c r="GC369" s="28">
        <v>7.644045102172</v>
      </c>
      <c r="GD369" s="28">
        <v>6.2636229017332461</v>
      </c>
      <c r="GE369" s="28">
        <v>24.949434318999998</v>
      </c>
      <c r="GF369" s="28">
        <v>10.236996594181289</v>
      </c>
      <c r="GG369" s="28">
        <v>7.4677464908176967</v>
      </c>
      <c r="GH369" s="28">
        <v>5.8126454187556469</v>
      </c>
      <c r="GI369" s="28">
        <v>25.087228475</v>
      </c>
      <c r="GJ369" s="28">
        <v>9.904889099410191</v>
      </c>
      <c r="GK369" s="28">
        <v>7.2254786971504794</v>
      </c>
      <c r="GL369" s="28">
        <v>5.2985870930373622</v>
      </c>
      <c r="GM369" s="28">
        <v>25.247800347000002</v>
      </c>
      <c r="GN369" s="28">
        <v>9.5671505965379371</v>
      </c>
      <c r="GO369" s="28">
        <v>6.9791031614712074</v>
      </c>
      <c r="GP369" s="28">
        <v>4.7606207828781777</v>
      </c>
      <c r="GQ369" s="28">
        <v>25.408915287999999</v>
      </c>
      <c r="GR369" s="28">
        <v>9.3296789844035075</v>
      </c>
      <c r="GS369" s="28">
        <v>6.8058709266188782</v>
      </c>
      <c r="GT369" s="28">
        <v>4.1528692845271067</v>
      </c>
      <c r="GU369" s="28">
        <v>25.583739608000002</v>
      </c>
      <c r="GV369" s="28">
        <v>9.0937074359025765</v>
      </c>
      <c r="GW369" s="28">
        <v>6.6337329673025422</v>
      </c>
      <c r="GX369" s="28">
        <v>3.5348243737208662</v>
      </c>
      <c r="GY369" s="28">
        <v>25.772579607000001</v>
      </c>
      <c r="GZ369" s="28">
        <v>8.874315711605778</v>
      </c>
      <c r="HA369" s="28">
        <v>6.4736897589104343</v>
      </c>
      <c r="HB369" s="28">
        <v>3.031865106567043</v>
      </c>
      <c r="HC369" s="28">
        <v>25.992040340999999</v>
      </c>
      <c r="HD369" s="28">
        <v>8.6441037480888596</v>
      </c>
      <c r="HE369" s="28">
        <v>6.3057533366520842</v>
      </c>
      <c r="HF369" s="28">
        <v>2.4483607280582653</v>
      </c>
      <c r="HG369" s="28">
        <v>26.699559184000002</v>
      </c>
      <c r="HH369" s="28">
        <v>7.3650868541449697</v>
      </c>
      <c r="HI369" s="28">
        <v>5.3727283196392781</v>
      </c>
      <c r="HJ369" s="28">
        <v>-0.7162158687846798</v>
      </c>
      <c r="HK369" s="28">
        <v>27.324152194</v>
      </c>
      <c r="HL369" s="28">
        <v>5.6637443526150548</v>
      </c>
      <c r="HM369" s="28">
        <v>4.1316226517229024</v>
      </c>
      <c r="HN369" s="28">
        <v>-6.5480590782102794</v>
      </c>
      <c r="HO369" s="28">
        <v>27.664623086999999</v>
      </c>
      <c r="HP369" s="28">
        <v>4.5571160901705019</v>
      </c>
      <c r="HQ369" s="28">
        <v>3.3243527413072576</v>
      </c>
      <c r="HR369" s="28">
        <v>-10.981993072232832</v>
      </c>
      <c r="HS369" s="28">
        <v>23.107146807271832</v>
      </c>
      <c r="HT369" s="28">
        <v>3.748205951593603</v>
      </c>
      <c r="HU369" s="28">
        <v>2.7342640572709604</v>
      </c>
      <c r="HV369" s="28">
        <v>-14.269980136969188</v>
      </c>
      <c r="HW369" s="29">
        <v>24.775261752999999</v>
      </c>
      <c r="HX369" s="29">
        <v>10.643797367371359</v>
      </c>
      <c r="HY369" s="29">
        <v>7.7645019911740025</v>
      </c>
      <c r="HZ369" s="29">
        <v>6.6643364847053217</v>
      </c>
      <c r="IA369" s="29">
        <v>24.740563862000002</v>
      </c>
      <c r="IB369" s="29">
        <v>10.664373990515873</v>
      </c>
      <c r="IC369" s="29">
        <v>7.7795123512797852</v>
      </c>
      <c r="ID369" s="29">
        <v>6.6316546963990231</v>
      </c>
      <c r="IE369" s="29">
        <v>24.826137021000001</v>
      </c>
      <c r="IF369" s="29">
        <v>10.593350712349704</v>
      </c>
      <c r="IG369" s="29">
        <v>7.7277018586795192</v>
      </c>
      <c r="IH369" s="29">
        <v>6.1969488289930208</v>
      </c>
      <c r="II369" s="29">
        <v>24.926391693999999</v>
      </c>
      <c r="IJ369" s="29">
        <v>10.346270607797946</v>
      </c>
      <c r="IK369" s="29">
        <v>7.5474603623830339</v>
      </c>
      <c r="IL369" s="29">
        <v>5.7494937491098863</v>
      </c>
      <c r="IM369" s="29">
        <v>25.046578576999998</v>
      </c>
      <c r="IN369" s="29">
        <v>10.070952964331591</v>
      </c>
      <c r="IO369" s="29">
        <v>7.3466199745856295</v>
      </c>
      <c r="IP369" s="29">
        <v>5.2708383629453266</v>
      </c>
      <c r="IQ369" s="29">
        <v>25.177432629999998</v>
      </c>
      <c r="IR369" s="29">
        <v>9.6294062332381714</v>
      </c>
      <c r="IS369" s="29">
        <v>7.0245177816896076</v>
      </c>
      <c r="IT369" s="29">
        <v>4.8042695693344406</v>
      </c>
      <c r="IU369" s="29">
        <v>25.303886525999999</v>
      </c>
      <c r="IV369" s="29">
        <v>9.4402534040706279</v>
      </c>
      <c r="IW369" s="29">
        <v>6.8865334262931173</v>
      </c>
      <c r="IX369" s="29">
        <v>4.2769659596476188</v>
      </c>
      <c r="IY369" s="29">
        <v>25.444114851999998</v>
      </c>
      <c r="IZ369" s="29">
        <v>9.2112716803346757</v>
      </c>
      <c r="JA369" s="29">
        <v>6.7194944468269622</v>
      </c>
      <c r="JB369" s="29">
        <v>3.7608607711412958</v>
      </c>
      <c r="JC369" s="29">
        <v>25.600291128000002</v>
      </c>
      <c r="JD369" s="29">
        <v>9.0035156432102692</v>
      </c>
      <c r="JE369" s="29">
        <v>6.5679393102291996</v>
      </c>
      <c r="JF369" s="29">
        <v>3.2621336984503522</v>
      </c>
      <c r="JG369" s="29">
        <v>25.825398929000002</v>
      </c>
      <c r="JH369" s="29">
        <v>8.6698183467917751</v>
      </c>
      <c r="JI369" s="29">
        <v>6.3245117783942275</v>
      </c>
      <c r="JJ369" s="29">
        <v>1.8190921363969323</v>
      </c>
      <c r="JK369" s="29">
        <v>26.603836039000001</v>
      </c>
      <c r="JL369" s="29">
        <v>6.9210184558988068</v>
      </c>
      <c r="JM369" s="29">
        <v>5.0487866056632535</v>
      </c>
      <c r="JN369" s="29">
        <v>-5.2146239706875406</v>
      </c>
      <c r="JO369" s="29">
        <v>27.031134201</v>
      </c>
      <c r="JP369" s="29">
        <v>5.4575344083432835</v>
      </c>
      <c r="JQ369" s="29">
        <v>3.9811953683356518</v>
      </c>
      <c r="JR369" s="29">
        <v>-10.588261050727503</v>
      </c>
      <c r="JS369" s="29">
        <v>27.157673207999999</v>
      </c>
      <c r="JT369" s="29">
        <v>4.9970927185426754</v>
      </c>
      <c r="JU369" s="29">
        <v>3.6453095661278945</v>
      </c>
      <c r="JV369" s="29">
        <v>-13.612992624796625</v>
      </c>
      <c r="JW369" s="29">
        <v>27.050738807999998</v>
      </c>
      <c r="JX369" s="29">
        <v>4.8940325855109172</v>
      </c>
      <c r="JY369" s="29">
        <v>3.5701286339364575</v>
      </c>
      <c r="JZ369" s="29">
        <v>-12.762049684038374</v>
      </c>
    </row>
    <row r="370" spans="1:286" ht="15" thickBot="1" x14ac:dyDescent="0.4">
      <c r="A370" s="2"/>
      <c r="B370" s="74" t="s">
        <v>824</v>
      </c>
      <c r="C370" s="74" t="s">
        <v>502</v>
      </c>
      <c r="D370" s="74" t="s">
        <v>502</v>
      </c>
      <c r="E370" s="87">
        <v>392132</v>
      </c>
      <c r="F370" s="84">
        <v>374352</v>
      </c>
      <c r="G370" s="22">
        <v>2.6844262295081971</v>
      </c>
      <c r="H370" s="22">
        <v>0.44197031039136303</v>
      </c>
      <c r="I370" s="22">
        <v>0.31765276430649858</v>
      </c>
      <c r="J370" s="22">
        <v>2.6844262295081971</v>
      </c>
      <c r="K370" s="22">
        <v>2.6844262295081971</v>
      </c>
      <c r="L370" s="22">
        <v>0.44197031039136303</v>
      </c>
      <c r="M370" s="22">
        <v>0.31765276430649858</v>
      </c>
      <c r="N370" s="22">
        <v>2.6844262295081971</v>
      </c>
      <c r="O370" s="22">
        <v>2.6844262295081971</v>
      </c>
      <c r="P370" s="22">
        <v>0.44197031039136303</v>
      </c>
      <c r="Q370" s="22">
        <v>0.31765276430649858</v>
      </c>
      <c r="R370" s="22">
        <v>2.6844262295081971</v>
      </c>
      <c r="S370" s="22">
        <v>2.6844262295081971</v>
      </c>
      <c r="T370" s="22">
        <v>0.44197031039136303</v>
      </c>
      <c r="U370" s="22">
        <v>0.31765276430649858</v>
      </c>
      <c r="V370" s="22">
        <v>2.6844262295081971</v>
      </c>
      <c r="W370" s="22">
        <v>2.6844262295081971</v>
      </c>
      <c r="X370" s="22">
        <v>0.44197031039136303</v>
      </c>
      <c r="Y370" s="22">
        <v>0.31765276430649858</v>
      </c>
      <c r="Z370" s="22">
        <v>2.6844262295081971</v>
      </c>
      <c r="AA370" s="22">
        <v>2.6844262295081971</v>
      </c>
      <c r="AB370" s="22">
        <v>0.44197031039136303</v>
      </c>
      <c r="AC370" s="22">
        <v>0.31765276430649858</v>
      </c>
      <c r="AD370" s="22">
        <v>2.6844262295081971</v>
      </c>
      <c r="AE370" s="22">
        <v>2.6844262295081971</v>
      </c>
      <c r="AF370" s="22">
        <v>0.44197031039136303</v>
      </c>
      <c r="AG370" s="22">
        <v>0.31765276430649858</v>
      </c>
      <c r="AH370" s="22">
        <v>2.6844262295081971</v>
      </c>
      <c r="AI370" s="22">
        <v>2.6844262295081971</v>
      </c>
      <c r="AJ370" s="22">
        <v>0.44197031039136303</v>
      </c>
      <c r="AK370" s="22">
        <v>0.31765276430649858</v>
      </c>
      <c r="AL370" s="22">
        <v>2.6844262295081971</v>
      </c>
      <c r="AM370" s="22">
        <v>2.6844262295081971</v>
      </c>
      <c r="AN370" s="22">
        <v>0.44197031039136303</v>
      </c>
      <c r="AO370" s="22">
        <v>0.31765276430649858</v>
      </c>
      <c r="AP370" s="22">
        <v>2.6844262295081971</v>
      </c>
      <c r="AQ370" s="22">
        <v>2.6844262295081971</v>
      </c>
      <c r="AR370" s="22">
        <v>0.44197031039136303</v>
      </c>
      <c r="AS370" s="22">
        <v>0.31765276430649858</v>
      </c>
      <c r="AT370" s="22">
        <v>2.6844262295081971</v>
      </c>
      <c r="AU370" s="22">
        <v>2.6844262295081971</v>
      </c>
      <c r="AV370" s="22">
        <v>0.44197031039136303</v>
      </c>
      <c r="AW370" s="22">
        <v>0.31765276430649858</v>
      </c>
      <c r="AX370" s="22">
        <v>2.6844262295081971</v>
      </c>
      <c r="AY370" s="22">
        <v>2.6844262295081971</v>
      </c>
      <c r="AZ370" s="22">
        <v>0.44197031039136303</v>
      </c>
      <c r="BA370" s="22">
        <v>0.31765276430649858</v>
      </c>
      <c r="BB370" s="22">
        <v>2.6844262295081971</v>
      </c>
      <c r="BC370" s="22">
        <v>2.6844262295081971</v>
      </c>
      <c r="BD370" s="22">
        <v>0.44197031039136303</v>
      </c>
      <c r="BE370" s="22">
        <v>0.31765276430649858</v>
      </c>
      <c r="BF370" s="22">
        <v>2.6844262295081971</v>
      </c>
      <c r="BG370" s="22">
        <v>2.6844262295081971</v>
      </c>
      <c r="BH370" s="22">
        <v>0.44197031039136303</v>
      </c>
      <c r="BI370" s="22">
        <v>0.31765276430649858</v>
      </c>
      <c r="BJ370" s="22">
        <v>2.6844262295081971</v>
      </c>
      <c r="BK370" s="25">
        <v>2.6844262295081971</v>
      </c>
      <c r="BL370" s="25">
        <v>0.44197031039136303</v>
      </c>
      <c r="BM370" s="25">
        <v>0.31765276430649858</v>
      </c>
      <c r="BN370" s="25">
        <v>2.6844262295081971</v>
      </c>
      <c r="BO370" s="25">
        <v>2.6844262295081971</v>
      </c>
      <c r="BP370" s="25">
        <v>0.44197031039136303</v>
      </c>
      <c r="BQ370" s="25">
        <v>0.31765276430649858</v>
      </c>
      <c r="BR370" s="25">
        <v>2.6844262295081971</v>
      </c>
      <c r="BS370" s="25">
        <v>2.6844262295081971</v>
      </c>
      <c r="BT370" s="25">
        <v>0.44197031039136303</v>
      </c>
      <c r="BU370" s="25">
        <v>0.31765276430649858</v>
      </c>
      <c r="BV370" s="25">
        <v>2.6844262295081971</v>
      </c>
      <c r="BW370" s="25">
        <v>2.6844262295081971</v>
      </c>
      <c r="BX370" s="25">
        <v>0.44197031039136303</v>
      </c>
      <c r="BY370" s="25">
        <v>0.31765276430649858</v>
      </c>
      <c r="BZ370" s="25">
        <v>2.6844262295081971</v>
      </c>
      <c r="CA370" s="25">
        <v>2.6844262295081971</v>
      </c>
      <c r="CB370" s="25">
        <v>0.44197031039136303</v>
      </c>
      <c r="CC370" s="25">
        <v>0.31765276430649858</v>
      </c>
      <c r="CD370" s="25">
        <v>2.6844262295081971</v>
      </c>
      <c r="CE370" s="25">
        <v>2.6844262295081971</v>
      </c>
      <c r="CF370" s="25">
        <v>0.44197031039136303</v>
      </c>
      <c r="CG370" s="25">
        <v>0.31765276430649858</v>
      </c>
      <c r="CH370" s="25">
        <v>2.6844262295081971</v>
      </c>
      <c r="CI370" s="25">
        <v>2.6844262295081971</v>
      </c>
      <c r="CJ370" s="25">
        <v>0.44197031039136303</v>
      </c>
      <c r="CK370" s="25">
        <v>0.31765276430649858</v>
      </c>
      <c r="CL370" s="25">
        <v>2.6844262295081971</v>
      </c>
      <c r="CM370" s="25">
        <v>2.6844262295081971</v>
      </c>
      <c r="CN370" s="25">
        <v>0.44197031039136303</v>
      </c>
      <c r="CO370" s="25">
        <v>0.31765276430649858</v>
      </c>
      <c r="CP370" s="25">
        <v>2.6844262295081971</v>
      </c>
      <c r="CQ370" s="25">
        <v>2.6844262295081971</v>
      </c>
      <c r="CR370" s="25">
        <v>0.44197031039136303</v>
      </c>
      <c r="CS370" s="25">
        <v>0.31765276430649858</v>
      </c>
      <c r="CT370" s="25">
        <v>2.6844262295081971</v>
      </c>
      <c r="CU370" s="25">
        <v>2.6844262295081971</v>
      </c>
      <c r="CV370" s="25">
        <v>0.44197031039136303</v>
      </c>
      <c r="CW370" s="25">
        <v>0.31765276430649858</v>
      </c>
      <c r="CX370" s="25">
        <v>2.6844262295081971</v>
      </c>
      <c r="CY370" s="25">
        <v>2.6844262295081971</v>
      </c>
      <c r="CZ370" s="25">
        <v>0.44197031039136303</v>
      </c>
      <c r="DA370" s="25">
        <v>0.31765276430649858</v>
      </c>
      <c r="DB370" s="25">
        <v>2.6844262295081971</v>
      </c>
      <c r="DC370" s="25">
        <v>2.6844262295081971</v>
      </c>
      <c r="DD370" s="25">
        <v>0.44197031039136303</v>
      </c>
      <c r="DE370" s="25">
        <v>0.31765276430649858</v>
      </c>
      <c r="DF370" s="25">
        <v>2.6844262295081971</v>
      </c>
      <c r="DG370" s="25">
        <v>2.6844262295081971</v>
      </c>
      <c r="DH370" s="25">
        <v>0.44197031039136303</v>
      </c>
      <c r="DI370" s="25">
        <v>0.31765276430649858</v>
      </c>
      <c r="DJ370" s="25">
        <v>2.6844262295081971</v>
      </c>
      <c r="DK370" s="25">
        <v>2.6844262295081971</v>
      </c>
      <c r="DL370" s="25">
        <v>0.44197031039136303</v>
      </c>
      <c r="DM370" s="25">
        <v>0.31765276430649858</v>
      </c>
      <c r="DN370" s="25">
        <v>2.6844262295081971</v>
      </c>
      <c r="DO370" s="27">
        <v>2.6844262295081971</v>
      </c>
      <c r="DP370" s="27">
        <v>0.44197031039136303</v>
      </c>
      <c r="DQ370" s="27">
        <v>0.31765276430649858</v>
      </c>
      <c r="DR370" s="27">
        <v>2.6844262295081971</v>
      </c>
      <c r="DS370" s="27">
        <v>2.6844262295081971</v>
      </c>
      <c r="DT370" s="27">
        <v>0.44197031039136303</v>
      </c>
      <c r="DU370" s="27">
        <v>0.31765276430649858</v>
      </c>
      <c r="DV370" s="27">
        <v>2.6844262295081971</v>
      </c>
      <c r="DW370" s="27">
        <v>2.6844262295081971</v>
      </c>
      <c r="DX370" s="27">
        <v>0.44197031039136303</v>
      </c>
      <c r="DY370" s="27">
        <v>0.31765276430649858</v>
      </c>
      <c r="DZ370" s="27">
        <v>2.6844262295081971</v>
      </c>
      <c r="EA370" s="27">
        <v>2.6844262295081971</v>
      </c>
      <c r="EB370" s="27">
        <v>0.44197031039136303</v>
      </c>
      <c r="EC370" s="27">
        <v>0.31765276430649858</v>
      </c>
      <c r="ED370" s="27">
        <v>2.6844262295081971</v>
      </c>
      <c r="EE370" s="27">
        <v>2.6844262295081971</v>
      </c>
      <c r="EF370" s="27">
        <v>0.44197031039136303</v>
      </c>
      <c r="EG370" s="27">
        <v>0.31765276430649858</v>
      </c>
      <c r="EH370" s="27">
        <v>2.6844262295081971</v>
      </c>
      <c r="EI370" s="27">
        <v>2.6844262295081971</v>
      </c>
      <c r="EJ370" s="27">
        <v>0.44197031039136303</v>
      </c>
      <c r="EK370" s="27">
        <v>0.31765276430649858</v>
      </c>
      <c r="EL370" s="27">
        <v>2.6844262295081971</v>
      </c>
      <c r="EM370" s="27">
        <v>2.6844262295081971</v>
      </c>
      <c r="EN370" s="27">
        <v>0.44197031039136303</v>
      </c>
      <c r="EO370" s="27">
        <v>0.31765276430649858</v>
      </c>
      <c r="EP370" s="27">
        <v>2.6844262295081971</v>
      </c>
      <c r="EQ370" s="27">
        <v>2.6844262295081971</v>
      </c>
      <c r="ER370" s="27">
        <v>0.44197031039136303</v>
      </c>
      <c r="ES370" s="27">
        <v>0.31765276430649858</v>
      </c>
      <c r="ET370" s="27">
        <v>2.6844262295081971</v>
      </c>
      <c r="EU370" s="27">
        <v>2.6844262295081971</v>
      </c>
      <c r="EV370" s="27">
        <v>0.44197031039136303</v>
      </c>
      <c r="EW370" s="27">
        <v>0.31765276430649858</v>
      </c>
      <c r="EX370" s="27">
        <v>2.6844262295081971</v>
      </c>
      <c r="EY370" s="27">
        <v>2.6844262295081971</v>
      </c>
      <c r="EZ370" s="27">
        <v>0.44197031039136303</v>
      </c>
      <c r="FA370" s="27">
        <v>0.31765276430649858</v>
      </c>
      <c r="FB370" s="27">
        <v>2.6844262295081971</v>
      </c>
      <c r="FC370" s="27">
        <v>2.6844262295081971</v>
      </c>
      <c r="FD370" s="27">
        <v>0.44197031039136303</v>
      </c>
      <c r="FE370" s="27">
        <v>0.31765276430649858</v>
      </c>
      <c r="FF370" s="27">
        <v>2.6844262295081971</v>
      </c>
      <c r="FG370" s="27">
        <v>2.6844262295081971</v>
      </c>
      <c r="FH370" s="27">
        <v>0.44197031039136303</v>
      </c>
      <c r="FI370" s="27">
        <v>0.31765276430649858</v>
      </c>
      <c r="FJ370" s="27">
        <v>2.6844262295081971</v>
      </c>
      <c r="FK370" s="27">
        <v>2.6844262295081971</v>
      </c>
      <c r="FL370" s="27">
        <v>0.44197031039136303</v>
      </c>
      <c r="FM370" s="27">
        <v>0.31765276430649858</v>
      </c>
      <c r="FN370" s="27">
        <v>2.6844262295081971</v>
      </c>
      <c r="FO370" s="27">
        <v>2.6844262295081971</v>
      </c>
      <c r="FP370" s="27">
        <v>0.44197031039136303</v>
      </c>
      <c r="FQ370" s="27">
        <v>0.31765276430649858</v>
      </c>
      <c r="FR370" s="27">
        <v>2.6844262295081971</v>
      </c>
      <c r="FS370" s="28">
        <v>2.6844262295081971</v>
      </c>
      <c r="FT370" s="28">
        <v>0.44197031039136303</v>
      </c>
      <c r="FU370" s="28">
        <v>0.31765276430649858</v>
      </c>
      <c r="FV370" s="28">
        <v>2.6844262295081971</v>
      </c>
      <c r="FW370" s="28">
        <v>2.6844262295081971</v>
      </c>
      <c r="FX370" s="28">
        <v>0.44197031039136303</v>
      </c>
      <c r="FY370" s="28">
        <v>0.31765276430649858</v>
      </c>
      <c r="FZ370" s="28">
        <v>2.6844262295081971</v>
      </c>
      <c r="GA370" s="28">
        <v>2.6844262295081971</v>
      </c>
      <c r="GB370" s="28">
        <v>0.44197031039136303</v>
      </c>
      <c r="GC370" s="28">
        <v>0.31765276430649858</v>
      </c>
      <c r="GD370" s="28">
        <v>2.6844262295081971</v>
      </c>
      <c r="GE370" s="28">
        <v>2.6844262295081971</v>
      </c>
      <c r="GF370" s="28">
        <v>0.44197031039136303</v>
      </c>
      <c r="GG370" s="28">
        <v>0.31765276430649858</v>
      </c>
      <c r="GH370" s="28">
        <v>2.6844262295081971</v>
      </c>
      <c r="GI370" s="28">
        <v>2.6844262295081971</v>
      </c>
      <c r="GJ370" s="28">
        <v>0.44197031039136303</v>
      </c>
      <c r="GK370" s="28">
        <v>0.31765276430649858</v>
      </c>
      <c r="GL370" s="28">
        <v>2.6844262295081971</v>
      </c>
      <c r="GM370" s="28">
        <v>2.6844262295081971</v>
      </c>
      <c r="GN370" s="28">
        <v>0.44197031039136303</v>
      </c>
      <c r="GO370" s="28">
        <v>0.31765276430649858</v>
      </c>
      <c r="GP370" s="28">
        <v>2.6844262295081971</v>
      </c>
      <c r="GQ370" s="28">
        <v>2.6844262295081971</v>
      </c>
      <c r="GR370" s="28">
        <v>0.44197031039136303</v>
      </c>
      <c r="GS370" s="28">
        <v>0.31765276430649858</v>
      </c>
      <c r="GT370" s="28">
        <v>2.6844262295081971</v>
      </c>
      <c r="GU370" s="28">
        <v>2.6844262295081971</v>
      </c>
      <c r="GV370" s="28">
        <v>0.44197031039136303</v>
      </c>
      <c r="GW370" s="28">
        <v>0.31765276430649858</v>
      </c>
      <c r="GX370" s="28">
        <v>2.6844262295081971</v>
      </c>
      <c r="GY370" s="28">
        <v>2.6844262295081971</v>
      </c>
      <c r="GZ370" s="28">
        <v>0.44197031039136303</v>
      </c>
      <c r="HA370" s="28">
        <v>0.31765276430649858</v>
      </c>
      <c r="HB370" s="28">
        <v>2.6844262295081971</v>
      </c>
      <c r="HC370" s="28">
        <v>2.6844262295081971</v>
      </c>
      <c r="HD370" s="28">
        <v>0.44197031039136303</v>
      </c>
      <c r="HE370" s="28">
        <v>0.31765276430649858</v>
      </c>
      <c r="HF370" s="28">
        <v>2.6844262295081971</v>
      </c>
      <c r="HG370" s="28">
        <v>2.6844262295081971</v>
      </c>
      <c r="HH370" s="28">
        <v>0.44197031039136303</v>
      </c>
      <c r="HI370" s="28">
        <v>0.31765276430649858</v>
      </c>
      <c r="HJ370" s="28">
        <v>2.6844262295081971</v>
      </c>
      <c r="HK370" s="28">
        <v>2.6844262295081971</v>
      </c>
      <c r="HL370" s="28">
        <v>0.44197031039136303</v>
      </c>
      <c r="HM370" s="28">
        <v>0.31765276430649858</v>
      </c>
      <c r="HN370" s="28">
        <v>2.6844262295081971</v>
      </c>
      <c r="HO370" s="28">
        <v>2.6844262295081971</v>
      </c>
      <c r="HP370" s="28">
        <v>0.44197031039136303</v>
      </c>
      <c r="HQ370" s="28">
        <v>0.31765276430649858</v>
      </c>
      <c r="HR370" s="28">
        <v>2.6844262295081971</v>
      </c>
      <c r="HS370" s="28">
        <v>2.6844262295081971</v>
      </c>
      <c r="HT370" s="28">
        <v>0.44197031039136303</v>
      </c>
      <c r="HU370" s="28">
        <v>0.31765276430649858</v>
      </c>
      <c r="HV370" s="28">
        <v>1.5421500065576197</v>
      </c>
      <c r="HW370" s="29">
        <v>2.6844262295081971</v>
      </c>
      <c r="HX370" s="29">
        <v>0.44197031039136303</v>
      </c>
      <c r="HY370" s="29">
        <v>0.31765276430649858</v>
      </c>
      <c r="HZ370" s="29">
        <v>2.6844262295081971</v>
      </c>
      <c r="IA370" s="29">
        <v>2.6844262295081971</v>
      </c>
      <c r="IB370" s="29">
        <v>0.44197031039136303</v>
      </c>
      <c r="IC370" s="29">
        <v>0.31765276430649858</v>
      </c>
      <c r="ID370" s="29">
        <v>2.6844262295081971</v>
      </c>
      <c r="IE370" s="29">
        <v>2.6844262295081971</v>
      </c>
      <c r="IF370" s="29">
        <v>0.44197031039136303</v>
      </c>
      <c r="IG370" s="29">
        <v>0.31765276430649858</v>
      </c>
      <c r="IH370" s="29">
        <v>2.6844262295081971</v>
      </c>
      <c r="II370" s="29">
        <v>2.6844262295081971</v>
      </c>
      <c r="IJ370" s="29">
        <v>0.44197031039136303</v>
      </c>
      <c r="IK370" s="29">
        <v>0.31765276430649858</v>
      </c>
      <c r="IL370" s="29">
        <v>2.6844262295081971</v>
      </c>
      <c r="IM370" s="29">
        <v>2.6844262295081971</v>
      </c>
      <c r="IN370" s="29">
        <v>0.44197031039136303</v>
      </c>
      <c r="IO370" s="29">
        <v>0.31765276430649858</v>
      </c>
      <c r="IP370" s="29">
        <v>2.6844262295081971</v>
      </c>
      <c r="IQ370" s="29">
        <v>2.6844262295081971</v>
      </c>
      <c r="IR370" s="29">
        <v>0.44197031039136303</v>
      </c>
      <c r="IS370" s="29">
        <v>0.31765276430649858</v>
      </c>
      <c r="IT370" s="29">
        <v>2.6844262295081971</v>
      </c>
      <c r="IU370" s="29">
        <v>2.6844262295081971</v>
      </c>
      <c r="IV370" s="29">
        <v>0.44197031039136303</v>
      </c>
      <c r="IW370" s="29">
        <v>0.31765276430649858</v>
      </c>
      <c r="IX370" s="29">
        <v>2.6844262295081971</v>
      </c>
      <c r="IY370" s="29">
        <v>2.6844262295081971</v>
      </c>
      <c r="IZ370" s="29">
        <v>0.44197031039136303</v>
      </c>
      <c r="JA370" s="29">
        <v>0.31765276430649858</v>
      </c>
      <c r="JB370" s="29">
        <v>2.6844262295081971</v>
      </c>
      <c r="JC370" s="29">
        <v>2.6844262295081971</v>
      </c>
      <c r="JD370" s="29">
        <v>0.44197031039136303</v>
      </c>
      <c r="JE370" s="29">
        <v>0.31765276430649858</v>
      </c>
      <c r="JF370" s="29">
        <v>2.6844262295081971</v>
      </c>
      <c r="JG370" s="29">
        <v>2.6844262295081971</v>
      </c>
      <c r="JH370" s="29">
        <v>0.44197031039136303</v>
      </c>
      <c r="JI370" s="29">
        <v>0.31765276430649858</v>
      </c>
      <c r="JJ370" s="29">
        <v>2.6844262295081971</v>
      </c>
      <c r="JK370" s="29">
        <v>2.6844262295081971</v>
      </c>
      <c r="JL370" s="29">
        <v>0.44197031039136303</v>
      </c>
      <c r="JM370" s="29">
        <v>0.31765276430649858</v>
      </c>
      <c r="JN370" s="29">
        <v>2.6844262295081971</v>
      </c>
      <c r="JO370" s="29">
        <v>2.6844262295081971</v>
      </c>
      <c r="JP370" s="29">
        <v>0.44197031039136303</v>
      </c>
      <c r="JQ370" s="29">
        <v>0.31765276430649858</v>
      </c>
      <c r="JR370" s="29">
        <v>2.6844262295081971</v>
      </c>
      <c r="JS370" s="29">
        <v>2.6844262295081971</v>
      </c>
      <c r="JT370" s="29">
        <v>0.44197031039136303</v>
      </c>
      <c r="JU370" s="29">
        <v>0.31765276430649858</v>
      </c>
      <c r="JV370" s="29">
        <v>2.3507342992130873</v>
      </c>
      <c r="JW370" s="29">
        <v>2.6844262295081971</v>
      </c>
      <c r="JX370" s="29">
        <v>0.44197031039136303</v>
      </c>
      <c r="JY370" s="29">
        <v>0.31765276430649858</v>
      </c>
      <c r="JZ370" s="29">
        <v>2.6844262295081971</v>
      </c>
    </row>
    <row r="371" spans="1:286" ht="15" thickBot="1" x14ac:dyDescent="0.4">
      <c r="A371" s="2"/>
      <c r="B371" s="74" t="s">
        <v>825</v>
      </c>
      <c r="C371" s="74" t="s">
        <v>541</v>
      </c>
      <c r="D371" s="74" t="s">
        <v>848</v>
      </c>
      <c r="E371" s="87">
        <v>390519</v>
      </c>
      <c r="F371" s="84">
        <v>412388</v>
      </c>
      <c r="G371" s="22">
        <v>23.261640747000001</v>
      </c>
      <c r="H371" s="22">
        <v>15.318867171918631</v>
      </c>
      <c r="I371" s="22">
        <v>11.174900324907922</v>
      </c>
      <c r="J371" s="22">
        <v>11.675588122008746</v>
      </c>
      <c r="K371" s="22">
        <v>23.276564573000002</v>
      </c>
      <c r="L371" s="22">
        <v>15.064298324541365</v>
      </c>
      <c r="M371" s="22">
        <v>10.989195894982288</v>
      </c>
      <c r="N371" s="22">
        <v>11.739956049745793</v>
      </c>
      <c r="O371" s="22">
        <v>23.345897636</v>
      </c>
      <c r="P371" s="22">
        <v>13.863746040020022</v>
      </c>
      <c r="Q371" s="22">
        <v>10.113409718119303</v>
      </c>
      <c r="R371" s="22">
        <v>11.416162564206054</v>
      </c>
      <c r="S371" s="22">
        <v>23.433133337000001</v>
      </c>
      <c r="T371" s="22">
        <v>12.602204747131514</v>
      </c>
      <c r="U371" s="22">
        <v>9.1931329087722524</v>
      </c>
      <c r="V371" s="22">
        <v>11.225300988323038</v>
      </c>
      <c r="W371" s="22">
        <v>23.530746508</v>
      </c>
      <c r="X371" s="22">
        <v>11.509434932675823</v>
      </c>
      <c r="Y371" s="22">
        <v>8.3959725432201697</v>
      </c>
      <c r="Z371" s="22">
        <v>10.972371374875078</v>
      </c>
      <c r="AA371" s="22">
        <v>23.627620227000001</v>
      </c>
      <c r="AB371" s="22">
        <v>10.268980581175128</v>
      </c>
      <c r="AC371" s="22">
        <v>7.4910783640324805</v>
      </c>
      <c r="AD371" s="22">
        <v>10.590691964898509</v>
      </c>
      <c r="AE371" s="22">
        <v>23.730975907000001</v>
      </c>
      <c r="AF371" s="22">
        <v>9.0315079879069806</v>
      </c>
      <c r="AG371" s="22">
        <v>6.5883593359618882</v>
      </c>
      <c r="AH371" s="22">
        <v>10.180621209931481</v>
      </c>
      <c r="AI371" s="22">
        <v>23.847647797</v>
      </c>
      <c r="AJ371" s="22">
        <v>8.9802138213679719</v>
      </c>
      <c r="AK371" s="22">
        <v>6.550940955614978</v>
      </c>
      <c r="AL371" s="22">
        <v>9.9429170609104052</v>
      </c>
      <c r="AM371" s="22">
        <v>23.974756313</v>
      </c>
      <c r="AN371" s="22">
        <v>8.8759381367319836</v>
      </c>
      <c r="AO371" s="22">
        <v>6.4748732954517791</v>
      </c>
      <c r="AP371" s="22">
        <v>9.6248145587251432</v>
      </c>
      <c r="AQ371" s="22">
        <v>24.133019192999999</v>
      </c>
      <c r="AR371" s="22">
        <v>8.7224485819982966</v>
      </c>
      <c r="AS371" s="22">
        <v>6.3629048022326664</v>
      </c>
      <c r="AT371" s="22">
        <v>9.114945200121344</v>
      </c>
      <c r="AU371" s="22">
        <v>24.905657274999999</v>
      </c>
      <c r="AV371" s="22">
        <v>8.4727304575929523</v>
      </c>
      <c r="AW371" s="22">
        <v>6.1807389071808352</v>
      </c>
      <c r="AX371" s="22">
        <v>7.6396285694758372</v>
      </c>
      <c r="AY371" s="22">
        <v>25.659064261000001</v>
      </c>
      <c r="AZ371" s="22">
        <v>10.024156106493644</v>
      </c>
      <c r="BA371" s="22">
        <v>7.3124823183223411</v>
      </c>
      <c r="BB371" s="22">
        <v>6.8289934359043567</v>
      </c>
      <c r="BC371" s="22">
        <v>26.098429353</v>
      </c>
      <c r="BD371" s="22">
        <v>12.590465931498304</v>
      </c>
      <c r="BE371" s="22">
        <v>9.1845696062015474</v>
      </c>
      <c r="BF371" s="22">
        <v>6.5608263871323853</v>
      </c>
      <c r="BG371" s="22">
        <v>26.531160769</v>
      </c>
      <c r="BH371" s="22">
        <v>13.058499610218517</v>
      </c>
      <c r="BI371" s="22">
        <v>9.5259936586266516</v>
      </c>
      <c r="BJ371" s="22">
        <v>6.4948481147226076</v>
      </c>
      <c r="BK371" s="25">
        <v>23.261283083999999</v>
      </c>
      <c r="BL371" s="25">
        <v>15.318867171918631</v>
      </c>
      <c r="BM371" s="25">
        <v>11.174900324907922</v>
      </c>
      <c r="BN371" s="25">
        <v>11.675588122008746</v>
      </c>
      <c r="BO371" s="25">
        <v>23.282806736000001</v>
      </c>
      <c r="BP371" s="25">
        <v>15.06730693642467</v>
      </c>
      <c r="BQ371" s="25">
        <v>10.991390635463745</v>
      </c>
      <c r="BR371" s="25">
        <v>11.771507904045796</v>
      </c>
      <c r="BS371" s="25">
        <v>23.341636376</v>
      </c>
      <c r="BT371" s="25">
        <v>13.931149730687245</v>
      </c>
      <c r="BU371" s="25">
        <v>10.162579772032814</v>
      </c>
      <c r="BV371" s="25">
        <v>11.535753223222757</v>
      </c>
      <c r="BW371" s="25">
        <v>23.397376887</v>
      </c>
      <c r="BX371" s="25">
        <v>12.694480048904174</v>
      </c>
      <c r="BY371" s="25">
        <v>9.2604464567120459</v>
      </c>
      <c r="BZ371" s="25">
        <v>11.485049004815929</v>
      </c>
      <c r="CA371" s="25">
        <v>23.461514347000001</v>
      </c>
      <c r="CB371" s="25">
        <v>11.274300878871365</v>
      </c>
      <c r="CC371" s="25">
        <v>8.2244455246248869</v>
      </c>
      <c r="CD371" s="25">
        <v>11.395645391828575</v>
      </c>
      <c r="CE371" s="25">
        <v>23.536982813000002</v>
      </c>
      <c r="CF371" s="25">
        <v>10.283336433074117</v>
      </c>
      <c r="CG371" s="25">
        <v>7.5015507581233711</v>
      </c>
      <c r="CH371" s="25">
        <v>11.153320148787294</v>
      </c>
      <c r="CI371" s="25">
        <v>23.627507012999999</v>
      </c>
      <c r="CJ371" s="25">
        <v>9.08956048429223</v>
      </c>
      <c r="CK371" s="25">
        <v>6.6307078238387493</v>
      </c>
      <c r="CL371" s="25">
        <v>10.840191357922626</v>
      </c>
      <c r="CM371" s="25">
        <v>23.730782974</v>
      </c>
      <c r="CN371" s="25">
        <v>9.0631551960423646</v>
      </c>
      <c r="CO371" s="25">
        <v>6.6114455336882338</v>
      </c>
      <c r="CP371" s="25">
        <v>10.666165767730245</v>
      </c>
      <c r="CQ371" s="25">
        <v>23.846396349999999</v>
      </c>
      <c r="CR371" s="25">
        <v>9.0130591201606229</v>
      </c>
      <c r="CS371" s="25">
        <v>6.574901143795377</v>
      </c>
      <c r="CT371" s="25">
        <v>10.376726444212498</v>
      </c>
      <c r="CU371" s="25">
        <v>23.972820864999999</v>
      </c>
      <c r="CV371" s="25">
        <v>8.9393184890176283</v>
      </c>
      <c r="CW371" s="25">
        <v>6.5211083800308769</v>
      </c>
      <c r="CX371" s="25">
        <v>9.9493646997757494</v>
      </c>
      <c r="CY371" s="25">
        <v>24.389492535999999</v>
      </c>
      <c r="CZ371" s="25">
        <v>8.9583761326506846</v>
      </c>
      <c r="DA371" s="25">
        <v>6.5350106657310496</v>
      </c>
      <c r="DB371" s="25">
        <v>9.0147622316227096</v>
      </c>
      <c r="DC371" s="25">
        <v>24.800539819000001</v>
      </c>
      <c r="DD371" s="25">
        <v>10.00398724052382</v>
      </c>
      <c r="DE371" s="25">
        <v>7.2977694113984937</v>
      </c>
      <c r="DF371" s="25">
        <v>8.3753392732939904</v>
      </c>
      <c r="DG371" s="25">
        <v>25.170861493</v>
      </c>
      <c r="DH371" s="25">
        <v>11.697957811695652</v>
      </c>
      <c r="DI371" s="25">
        <v>8.533497358754385</v>
      </c>
      <c r="DJ371" s="25">
        <v>7.9676866985637869</v>
      </c>
      <c r="DK371" s="25">
        <v>25.43076666</v>
      </c>
      <c r="DL371" s="25">
        <v>11.98111457019794</v>
      </c>
      <c r="DM371" s="25">
        <v>8.7400562718303831</v>
      </c>
      <c r="DN371" s="25">
        <v>7.6632603081763122</v>
      </c>
      <c r="DO371" s="27">
        <v>23.261640747000001</v>
      </c>
      <c r="DP371" s="27">
        <v>15.318867171918631</v>
      </c>
      <c r="DQ371" s="27">
        <v>11.174900324907922</v>
      </c>
      <c r="DR371" s="27">
        <v>11.675588122008746</v>
      </c>
      <c r="DS371" s="27">
        <v>23.27631117</v>
      </c>
      <c r="DT371" s="27">
        <v>15.063766327968514</v>
      </c>
      <c r="DU371" s="27">
        <v>10.988807810889119</v>
      </c>
      <c r="DV371" s="27">
        <v>11.740099274382121</v>
      </c>
      <c r="DW371" s="27">
        <v>23.345390848000001</v>
      </c>
      <c r="DX371" s="27">
        <v>13.859567627171042</v>
      </c>
      <c r="DY371" s="27">
        <v>10.110361624119948</v>
      </c>
      <c r="DZ371" s="27">
        <v>11.416451962096332</v>
      </c>
      <c r="EA371" s="27">
        <v>23.432325454000001</v>
      </c>
      <c r="EB371" s="27">
        <v>12.601159955754115</v>
      </c>
      <c r="EC371" s="27">
        <v>9.192370748008555</v>
      </c>
      <c r="ED371" s="27">
        <v>11.225727617037498</v>
      </c>
      <c r="EE371" s="27">
        <v>23.529789544</v>
      </c>
      <c r="EF371" s="27">
        <v>11.503404358277164</v>
      </c>
      <c r="EG371" s="27">
        <v>8.3915733231570506</v>
      </c>
      <c r="EH371" s="27">
        <v>10.972930853726908</v>
      </c>
      <c r="EI371" s="27">
        <v>23.627906353</v>
      </c>
      <c r="EJ371" s="27">
        <v>10.259874019339096</v>
      </c>
      <c r="EK371" s="27">
        <v>7.4844352539592478</v>
      </c>
      <c r="EL371" s="27">
        <v>10.590523724092245</v>
      </c>
      <c r="EM371" s="27">
        <v>23.734011220999999</v>
      </c>
      <c r="EN371" s="27">
        <v>9.0287111854250934</v>
      </c>
      <c r="EO371" s="27">
        <v>6.5863191074898486</v>
      </c>
      <c r="EP371" s="27">
        <v>10.178821787283859</v>
      </c>
      <c r="EQ371" s="27">
        <v>23.851207916</v>
      </c>
      <c r="ER371" s="27">
        <v>8.9765827296695058</v>
      </c>
      <c r="ES371" s="27">
        <v>6.5482921247748402</v>
      </c>
      <c r="ET371" s="27">
        <v>9.9408246971470078</v>
      </c>
      <c r="EU371" s="27">
        <v>23.978790643</v>
      </c>
      <c r="EV371" s="27">
        <v>8.8692182554807033</v>
      </c>
      <c r="EW371" s="27">
        <v>6.4699712356365504</v>
      </c>
      <c r="EX371" s="27">
        <v>9.6225292623271592</v>
      </c>
      <c r="EY371" s="27">
        <v>24.128791201999999</v>
      </c>
      <c r="EZ371" s="27">
        <v>8.7189852678827524</v>
      </c>
      <c r="FA371" s="27">
        <v>6.3603783628033863</v>
      </c>
      <c r="FB371" s="27">
        <v>9.1481278326687132</v>
      </c>
      <c r="FC371" s="27">
        <v>24.827436243000001</v>
      </c>
      <c r="FD371" s="27">
        <v>8.4978331426635627</v>
      </c>
      <c r="FE371" s="27">
        <v>6.1990509664475839</v>
      </c>
      <c r="FF371" s="27">
        <v>7.8088356568382835</v>
      </c>
      <c r="FG371" s="27">
        <v>25.417823322</v>
      </c>
      <c r="FH371" s="27">
        <v>10.073156066319054</v>
      </c>
      <c r="FI371" s="27">
        <v>7.3482271068127858</v>
      </c>
      <c r="FJ371" s="27">
        <v>7.108077350889582</v>
      </c>
      <c r="FK371" s="27">
        <v>25.779232374999999</v>
      </c>
      <c r="FL371" s="27">
        <v>12.648932539913789</v>
      </c>
      <c r="FM371" s="27">
        <v>9.2272201830389875</v>
      </c>
      <c r="FN371" s="27">
        <v>6.8635275955684705</v>
      </c>
      <c r="FO371" s="27">
        <v>26.071859701000001</v>
      </c>
      <c r="FP371" s="27">
        <v>13.130779782383708</v>
      </c>
      <c r="FQ371" s="27">
        <v>9.5787210379000918</v>
      </c>
      <c r="FR371" s="27">
        <v>6.846521545776044</v>
      </c>
      <c r="FS371" s="28">
        <v>23.262591823000001</v>
      </c>
      <c r="FT371" s="28">
        <v>15.318867171918631</v>
      </c>
      <c r="FU371" s="28">
        <v>11.174900324907922</v>
      </c>
      <c r="FV371" s="28">
        <v>11.675588122008746</v>
      </c>
      <c r="FW371" s="28">
        <v>23.280008852000002</v>
      </c>
      <c r="FX371" s="28">
        <v>14.798197361898156</v>
      </c>
      <c r="FY371" s="28">
        <v>10.795078947526083</v>
      </c>
      <c r="FZ371" s="28">
        <v>11.739407959631768</v>
      </c>
      <c r="GA371" s="28">
        <v>23.370340301999999</v>
      </c>
      <c r="GB371" s="28">
        <v>13.513022542735584</v>
      </c>
      <c r="GC371" s="28">
        <v>9.8575618097999946</v>
      </c>
      <c r="GD371" s="28">
        <v>11.422516104585096</v>
      </c>
      <c r="GE371" s="28">
        <v>23.490221242000001</v>
      </c>
      <c r="GF371" s="28">
        <v>12.159829601749575</v>
      </c>
      <c r="GG371" s="28">
        <v>8.870426399186357</v>
      </c>
      <c r="GH371" s="28">
        <v>11.238124977097607</v>
      </c>
      <c r="GI371" s="28">
        <v>23.618984887</v>
      </c>
      <c r="GJ371" s="28">
        <v>10.819160256542679</v>
      </c>
      <c r="GK371" s="28">
        <v>7.8924267773337569</v>
      </c>
      <c r="GL371" s="28">
        <v>11.005311152546122</v>
      </c>
      <c r="GM371" s="28">
        <v>23.777838816999999</v>
      </c>
      <c r="GN371" s="28">
        <v>9.4443239899730553</v>
      </c>
      <c r="GO371" s="28">
        <v>6.8895028620361858</v>
      </c>
      <c r="GP371" s="28">
        <v>10.638695499308193</v>
      </c>
      <c r="GQ371" s="28">
        <v>23.970723800999998</v>
      </c>
      <c r="GR371" s="28">
        <v>8.1660325442258461</v>
      </c>
      <c r="GS371" s="28">
        <v>5.9570070493828018</v>
      </c>
      <c r="GT371" s="28">
        <v>10.233519850706939</v>
      </c>
      <c r="GU371" s="28">
        <v>24.197647336999999</v>
      </c>
      <c r="GV371" s="28">
        <v>8.0446510124465416</v>
      </c>
      <c r="GW371" s="28">
        <v>5.8684609118847968</v>
      </c>
      <c r="GX371" s="28">
        <v>9.9975076528635878</v>
      </c>
      <c r="GY371" s="28">
        <v>24.433301007000001</v>
      </c>
      <c r="GZ371" s="28">
        <v>7.9252756238986688</v>
      </c>
      <c r="HA371" s="28">
        <v>5.7813782279435832</v>
      </c>
      <c r="HB371" s="28">
        <v>9.7348863793907867</v>
      </c>
      <c r="HC371" s="28">
        <v>24.705763727000001</v>
      </c>
      <c r="HD371" s="28">
        <v>7.7812082298072989</v>
      </c>
      <c r="HE371" s="28">
        <v>5.6762830697329614</v>
      </c>
      <c r="HF371" s="28">
        <v>9.3120007958951856</v>
      </c>
      <c r="HG371" s="28">
        <v>25.801648393000001</v>
      </c>
      <c r="HH371" s="28">
        <v>7.3092877003104171</v>
      </c>
      <c r="HI371" s="28">
        <v>5.3320236137809767</v>
      </c>
      <c r="HJ371" s="28">
        <v>7.4363033019667046</v>
      </c>
      <c r="HK371" s="28">
        <v>26.764534036000001</v>
      </c>
      <c r="HL371" s="28">
        <v>8.169541650501138</v>
      </c>
      <c r="HM371" s="28">
        <v>5.9595668935550767</v>
      </c>
      <c r="HN371" s="28">
        <v>3.7906157672415972</v>
      </c>
      <c r="HO371" s="28">
        <v>27.362041468000001</v>
      </c>
      <c r="HP371" s="28">
        <v>10.20952621610706</v>
      </c>
      <c r="HQ371" s="28">
        <v>7.4477072324690266</v>
      </c>
      <c r="HR371" s="28">
        <v>0.99726303250126591</v>
      </c>
      <c r="HS371" s="28">
        <v>27.657540378</v>
      </c>
      <c r="HT371" s="28">
        <v>10.304627271554718</v>
      </c>
      <c r="HU371" s="28">
        <v>7.5170821283731613</v>
      </c>
      <c r="HV371" s="28">
        <v>-0.91058665269640215</v>
      </c>
      <c r="HW371" s="29">
        <v>23.262591823000001</v>
      </c>
      <c r="HX371" s="29">
        <v>15.318867171918631</v>
      </c>
      <c r="HY371" s="29">
        <v>11.174900324907922</v>
      </c>
      <c r="HZ371" s="29">
        <v>11.675588122008746</v>
      </c>
      <c r="IA371" s="29">
        <v>23.268444520999999</v>
      </c>
      <c r="IB371" s="29">
        <v>15.022998788336981</v>
      </c>
      <c r="IC371" s="29">
        <v>10.959068458314194</v>
      </c>
      <c r="ID371" s="29">
        <v>11.784892410795814</v>
      </c>
      <c r="IE371" s="29">
        <v>23.391811362999999</v>
      </c>
      <c r="IF371" s="29">
        <v>15.111703819420176</v>
      </c>
      <c r="IG371" s="29">
        <v>11.023777543493136</v>
      </c>
      <c r="IH371" s="29">
        <v>11.402125818694145</v>
      </c>
      <c r="II371" s="29">
        <v>23.499477943999999</v>
      </c>
      <c r="IJ371" s="29">
        <v>14.769707762837335</v>
      </c>
      <c r="IK371" s="29">
        <v>10.774296181657803</v>
      </c>
      <c r="IL371" s="29">
        <v>11.223099955121771</v>
      </c>
      <c r="IM371" s="29">
        <v>23.63060582</v>
      </c>
      <c r="IN371" s="29">
        <v>14.636120145938548</v>
      </c>
      <c r="IO371" s="29">
        <v>10.676845875004421</v>
      </c>
      <c r="IP371" s="29">
        <v>11.014201927093334</v>
      </c>
      <c r="IQ371" s="29">
        <v>23.792267489</v>
      </c>
      <c r="IR371" s="29">
        <v>14.268700531915796</v>
      </c>
      <c r="IS371" s="29">
        <v>10.408818381976282</v>
      </c>
      <c r="IT371" s="29">
        <v>10.688754259490381</v>
      </c>
      <c r="IU371" s="29">
        <v>23.993557759000002</v>
      </c>
      <c r="IV371" s="29">
        <v>13.774846772729109</v>
      </c>
      <c r="IW371" s="29">
        <v>10.048558940331088</v>
      </c>
      <c r="IX371" s="29">
        <v>10.320546240919237</v>
      </c>
      <c r="IY371" s="29">
        <v>24.229407285000001</v>
      </c>
      <c r="IZ371" s="29">
        <v>13.748848559665062</v>
      </c>
      <c r="JA371" s="29">
        <v>10.02959360586112</v>
      </c>
      <c r="JB371" s="29">
        <v>10.129158931460333</v>
      </c>
      <c r="JC371" s="29">
        <v>24.525870375</v>
      </c>
      <c r="JD371" s="29">
        <v>13.678340956679284</v>
      </c>
      <c r="JE371" s="29">
        <v>9.9781592911254577</v>
      </c>
      <c r="JF371" s="29">
        <v>9.8274174388150382</v>
      </c>
      <c r="JG371" s="29">
        <v>24.893924139999999</v>
      </c>
      <c r="JH371" s="29">
        <v>13.458822508262054</v>
      </c>
      <c r="JI371" s="29">
        <v>9.8180236392518125</v>
      </c>
      <c r="JJ371" s="29">
        <v>8.8287132690142549</v>
      </c>
      <c r="JK371" s="29">
        <v>25.953133065999999</v>
      </c>
      <c r="JL371" s="29">
        <v>12.489418101779036</v>
      </c>
      <c r="JM371" s="29">
        <v>9.1108566212602682</v>
      </c>
      <c r="JN371" s="29">
        <v>4.6935719542877976</v>
      </c>
      <c r="JO371" s="29">
        <v>26.753169895999999</v>
      </c>
      <c r="JP371" s="29">
        <v>11.576296920275338</v>
      </c>
      <c r="JQ371" s="29">
        <v>8.4447474322876506</v>
      </c>
      <c r="JR371" s="29">
        <v>1.4337633811278678</v>
      </c>
      <c r="JS371" s="29">
        <v>27.086522614</v>
      </c>
      <c r="JT371" s="29">
        <v>11.108788149098277</v>
      </c>
      <c r="JU371" s="29">
        <v>8.1037062926072476</v>
      </c>
      <c r="JV371" s="29">
        <v>-0.40947564770596756</v>
      </c>
      <c r="JW371" s="29">
        <v>27.095223421</v>
      </c>
      <c r="JX371" s="29">
        <v>11.077485930675904</v>
      </c>
      <c r="JY371" s="29">
        <v>8.080871760073423</v>
      </c>
      <c r="JZ371" s="29">
        <v>8.0558692126359688E-2</v>
      </c>
    </row>
    <row r="372" spans="1:286" ht="15" thickBot="1" x14ac:dyDescent="0.4">
      <c r="A372" s="2"/>
      <c r="B372" s="74" t="s">
        <v>826</v>
      </c>
      <c r="C372" s="74" t="s">
        <v>528</v>
      </c>
      <c r="D372" s="74" t="s">
        <v>852</v>
      </c>
      <c r="E372" s="87">
        <v>358258</v>
      </c>
      <c r="F372" s="84">
        <v>418014</v>
      </c>
      <c r="G372" s="22">
        <v>31.965080880999999</v>
      </c>
      <c r="H372" s="22">
        <v>16.341160593792171</v>
      </c>
      <c r="I372" s="22">
        <v>11.744713870029099</v>
      </c>
      <c r="J372" s="22">
        <v>11.451590542936515</v>
      </c>
      <c r="K372" s="22">
        <v>31.965505039</v>
      </c>
      <c r="L372" s="22">
        <v>16.003911467242457</v>
      </c>
      <c r="M372" s="22">
        <v>11.502326282470088</v>
      </c>
      <c r="N372" s="22">
        <v>10.730403282772826</v>
      </c>
      <c r="O372" s="22">
        <v>32.029047957000003</v>
      </c>
      <c r="P372" s="22">
        <v>15.621881894202351</v>
      </c>
      <c r="Q372" s="22">
        <v>11.227754106308383</v>
      </c>
      <c r="R372" s="22">
        <v>10.497389119450801</v>
      </c>
      <c r="S372" s="22">
        <v>32.125535126000003</v>
      </c>
      <c r="T372" s="22">
        <v>15.164571543400703</v>
      </c>
      <c r="U372" s="22">
        <v>10.89907615291942</v>
      </c>
      <c r="V372" s="22">
        <v>9.9915274943842682</v>
      </c>
      <c r="W372" s="22">
        <v>32.230889974999997</v>
      </c>
      <c r="X372" s="22">
        <v>14.73625627322421</v>
      </c>
      <c r="Y372" s="22">
        <v>10.591237534877926</v>
      </c>
      <c r="Z372" s="22">
        <v>9.614616907728557</v>
      </c>
      <c r="AA372" s="22">
        <v>32.342104841999998</v>
      </c>
      <c r="AB372" s="22">
        <v>14.289771563432067</v>
      </c>
      <c r="AC372" s="22">
        <v>10.27034018283527</v>
      </c>
      <c r="AD372" s="22">
        <v>9.0549392084294915</v>
      </c>
      <c r="AE372" s="22">
        <v>32.460899421000001</v>
      </c>
      <c r="AF372" s="22">
        <v>13.968034120811978</v>
      </c>
      <c r="AG372" s="22">
        <v>10.03910114793567</v>
      </c>
      <c r="AH372" s="22">
        <v>8.5589198812613922</v>
      </c>
      <c r="AI372" s="22">
        <v>32.595104567999996</v>
      </c>
      <c r="AJ372" s="22">
        <v>13.677022036832311</v>
      </c>
      <c r="AK372" s="22">
        <v>9.829945033261632</v>
      </c>
      <c r="AL372" s="22">
        <v>7.9711737189430885</v>
      </c>
      <c r="AM372" s="22">
        <v>32.739262494999998</v>
      </c>
      <c r="AN372" s="22">
        <v>13.368132440634986</v>
      </c>
      <c r="AO372" s="22">
        <v>9.6079399985553113</v>
      </c>
      <c r="AP372" s="22">
        <v>7.3982523233674975</v>
      </c>
      <c r="AQ372" s="22">
        <v>32.903124876999996</v>
      </c>
      <c r="AR372" s="22">
        <v>13.004570316429339</v>
      </c>
      <c r="AS372" s="22">
        <v>9.346640741488013</v>
      </c>
      <c r="AT372" s="22">
        <v>6.6758972647284658</v>
      </c>
      <c r="AU372" s="22">
        <v>33.696998741999998</v>
      </c>
      <c r="AV372" s="22">
        <v>11.556081303896594</v>
      </c>
      <c r="AW372" s="22">
        <v>8.3055831679799965</v>
      </c>
      <c r="AX372" s="22">
        <v>4.0234875434018385</v>
      </c>
      <c r="AY372" s="22">
        <v>34.569345056000003</v>
      </c>
      <c r="AZ372" s="22">
        <v>10.778201220066899</v>
      </c>
      <c r="BA372" s="22">
        <v>7.7465054355669958</v>
      </c>
      <c r="BB372" s="22">
        <v>2.3204771487742093</v>
      </c>
      <c r="BC372" s="22">
        <v>35.233801984999999</v>
      </c>
      <c r="BD372" s="22">
        <v>10.780107870885136</v>
      </c>
      <c r="BE372" s="22">
        <v>7.7478757830512963</v>
      </c>
      <c r="BF372" s="22">
        <v>1.6039124772044424</v>
      </c>
      <c r="BG372" s="22">
        <v>35.906698492000004</v>
      </c>
      <c r="BH372" s="22">
        <v>10.808671142234067</v>
      </c>
      <c r="BI372" s="22">
        <v>7.7684047685697815</v>
      </c>
      <c r="BJ372" s="22">
        <v>1.2227071063258883</v>
      </c>
      <c r="BK372" s="25">
        <v>31.964567284000001</v>
      </c>
      <c r="BL372" s="25">
        <v>16.341160593792171</v>
      </c>
      <c r="BM372" s="25">
        <v>11.744713870029099</v>
      </c>
      <c r="BN372" s="25">
        <v>11.451590542936515</v>
      </c>
      <c r="BO372" s="25">
        <v>31.972563047000001</v>
      </c>
      <c r="BP372" s="25">
        <v>16.067519816455263</v>
      </c>
      <c r="BQ372" s="25">
        <v>11.548042855473668</v>
      </c>
      <c r="BR372" s="25">
        <v>10.9806551119134</v>
      </c>
      <c r="BS372" s="25">
        <v>32.025633929999998</v>
      </c>
      <c r="BT372" s="25">
        <v>15.743677309024289</v>
      </c>
      <c r="BU372" s="25">
        <v>11.315290869046557</v>
      </c>
      <c r="BV372" s="25">
        <v>10.802439095834941</v>
      </c>
      <c r="BW372" s="25">
        <v>32.102534519000002</v>
      </c>
      <c r="BX372" s="25">
        <v>15.393502607773994</v>
      </c>
      <c r="BY372" s="25">
        <v>11.063613416450563</v>
      </c>
      <c r="BZ372" s="25">
        <v>10.421402749791504</v>
      </c>
      <c r="CA372" s="25">
        <v>32.182262393000002</v>
      </c>
      <c r="CB372" s="25">
        <v>15.090848076180318</v>
      </c>
      <c r="CC372" s="25">
        <v>10.846089645440946</v>
      </c>
      <c r="CD372" s="25">
        <v>10.201638331187908</v>
      </c>
      <c r="CE372" s="25">
        <v>32.276240970000003</v>
      </c>
      <c r="CF372" s="25">
        <v>14.741542905865504</v>
      </c>
      <c r="CG372" s="25">
        <v>10.595037141849019</v>
      </c>
      <c r="CH372" s="25">
        <v>9.739450013638816</v>
      </c>
      <c r="CI372" s="25">
        <v>32.386855761999996</v>
      </c>
      <c r="CJ372" s="25">
        <v>14.505200749216231</v>
      </c>
      <c r="CK372" s="25">
        <v>10.425173380377524</v>
      </c>
      <c r="CL372" s="25">
        <v>9.2941457075759715</v>
      </c>
      <c r="CM372" s="25">
        <v>32.517692983000003</v>
      </c>
      <c r="CN372" s="25">
        <v>14.307452388703952</v>
      </c>
      <c r="CO372" s="25">
        <v>10.283047740086934</v>
      </c>
      <c r="CP372" s="25">
        <v>8.8038901407079422</v>
      </c>
      <c r="CQ372" s="25">
        <v>32.669791341</v>
      </c>
      <c r="CR372" s="25">
        <v>14.069772492153918</v>
      </c>
      <c r="CS372" s="25">
        <v>10.112222518609169</v>
      </c>
      <c r="CT372" s="25">
        <v>8.2022010623684025</v>
      </c>
      <c r="CU372" s="25">
        <v>32.840220365</v>
      </c>
      <c r="CV372" s="25">
        <v>13.838012094664752</v>
      </c>
      <c r="CW372" s="25">
        <v>9.9456517576591477</v>
      </c>
      <c r="CX372" s="25">
        <v>7.5727780557989774</v>
      </c>
      <c r="CY372" s="25">
        <v>33.279473867</v>
      </c>
      <c r="CZ372" s="25">
        <v>13.113945171787206</v>
      </c>
      <c r="DA372" s="25">
        <v>9.4252506035832404</v>
      </c>
      <c r="DB372" s="25">
        <v>5.8039140965178007</v>
      </c>
      <c r="DC372" s="25">
        <v>33.695857500999999</v>
      </c>
      <c r="DD372" s="25">
        <v>12.575231233114188</v>
      </c>
      <c r="DE372" s="25">
        <v>9.0380662887852701</v>
      </c>
      <c r="DF372" s="25">
        <v>4.3618961540229719</v>
      </c>
      <c r="DG372" s="25">
        <v>34.122075246999998</v>
      </c>
      <c r="DH372" s="25">
        <v>12.477834647384798</v>
      </c>
      <c r="DI372" s="25">
        <v>8.9680654449196275</v>
      </c>
      <c r="DJ372" s="25">
        <v>3.4383257247875676</v>
      </c>
      <c r="DK372" s="25">
        <v>34.508506265000001</v>
      </c>
      <c r="DL372" s="25">
        <v>12.327086562158645</v>
      </c>
      <c r="DM372" s="25">
        <v>8.8597198278948159</v>
      </c>
      <c r="DN372" s="25">
        <v>2.6200722648890817</v>
      </c>
      <c r="DO372" s="27">
        <v>31.965080880999999</v>
      </c>
      <c r="DP372" s="27">
        <v>16.341160593792171</v>
      </c>
      <c r="DQ372" s="27">
        <v>11.744713870029099</v>
      </c>
      <c r="DR372" s="27">
        <v>11.451590542936515</v>
      </c>
      <c r="DS372" s="27">
        <v>31.965115149999999</v>
      </c>
      <c r="DT372" s="27">
        <v>16.003418278117298</v>
      </c>
      <c r="DU372" s="27">
        <v>11.501971817735129</v>
      </c>
      <c r="DV372" s="27">
        <v>10.73060945387558</v>
      </c>
      <c r="DW372" s="27">
        <v>32.028268206</v>
      </c>
      <c r="DX372" s="27">
        <v>15.621107333676612</v>
      </c>
      <c r="DY372" s="27">
        <v>11.227197414407732</v>
      </c>
      <c r="DZ372" s="27">
        <v>10.497798375783361</v>
      </c>
      <c r="EA372" s="27">
        <v>32.124375784999998</v>
      </c>
      <c r="EB372" s="27">
        <v>15.163362730559241</v>
      </c>
      <c r="EC372" s="27">
        <v>10.898207355329193</v>
      </c>
      <c r="ED372" s="27">
        <v>9.9921395738189034</v>
      </c>
      <c r="EE372" s="27">
        <v>32.229361156000003</v>
      </c>
      <c r="EF372" s="27">
        <v>14.733809951983575</v>
      </c>
      <c r="EG372" s="27">
        <v>10.58947931563514</v>
      </c>
      <c r="EH372" s="27">
        <v>9.6154176017910515</v>
      </c>
      <c r="EI372" s="27">
        <v>32.342561953999997</v>
      </c>
      <c r="EJ372" s="27">
        <v>14.287077495216314</v>
      </c>
      <c r="EK372" s="27">
        <v>10.268403902963424</v>
      </c>
      <c r="EL372" s="27">
        <v>9.054699082172057</v>
      </c>
      <c r="EM372" s="27">
        <v>32.465748542</v>
      </c>
      <c r="EN372" s="27">
        <v>13.971624055708245</v>
      </c>
      <c r="EO372" s="27">
        <v>10.041681304830078</v>
      </c>
      <c r="EP372" s="27">
        <v>8.5561263632596898</v>
      </c>
      <c r="EQ372" s="27">
        <v>32.600792099000003</v>
      </c>
      <c r="ER372" s="27">
        <v>13.682635045236006</v>
      </c>
      <c r="ES372" s="27">
        <v>9.833979212919381</v>
      </c>
      <c r="ET372" s="27">
        <v>7.9678946550708325</v>
      </c>
      <c r="EU372" s="27">
        <v>32.745707611</v>
      </c>
      <c r="EV372" s="27">
        <v>13.373148419077546</v>
      </c>
      <c r="EW372" s="27">
        <v>9.6115450810246976</v>
      </c>
      <c r="EX372" s="27">
        <v>7.394540296893318</v>
      </c>
      <c r="EY372" s="27">
        <v>32.900015064000002</v>
      </c>
      <c r="EZ372" s="27">
        <v>13.024062467422016</v>
      </c>
      <c r="FA372" s="27">
        <v>9.3606501341995294</v>
      </c>
      <c r="FB372" s="27">
        <v>6.7189821562944623</v>
      </c>
      <c r="FC372" s="27">
        <v>33.589295653999997</v>
      </c>
      <c r="FD372" s="27">
        <v>11.642769506501837</v>
      </c>
      <c r="FE372" s="27">
        <v>8.3678876860503024</v>
      </c>
      <c r="FF372" s="27">
        <v>4.2547367661953359</v>
      </c>
      <c r="FG372" s="27">
        <v>34.207276985</v>
      </c>
      <c r="FH372" s="27">
        <v>10.90057942968302</v>
      </c>
      <c r="FI372" s="27">
        <v>7.8344610643987576</v>
      </c>
      <c r="FJ372" s="27">
        <v>2.72417381640701</v>
      </c>
      <c r="FK372" s="27">
        <v>34.748082797999999</v>
      </c>
      <c r="FL372" s="27">
        <v>10.909918921934107</v>
      </c>
      <c r="FM372" s="27">
        <v>7.8411735413706829</v>
      </c>
      <c r="FN372" s="27">
        <v>2.0516981991063226</v>
      </c>
      <c r="FO372" s="27">
        <v>35.195577532000001</v>
      </c>
      <c r="FP372" s="27">
        <v>10.964654246432717</v>
      </c>
      <c r="FQ372" s="27">
        <v>7.8805128968056684</v>
      </c>
      <c r="FR372" s="27">
        <v>1.7601250469299572</v>
      </c>
      <c r="FS372" s="28">
        <v>31.965884717000002</v>
      </c>
      <c r="FT372" s="28">
        <v>16.341160593792171</v>
      </c>
      <c r="FU372" s="28">
        <v>11.744713870029099</v>
      </c>
      <c r="FV372" s="28">
        <v>11.451590542936515</v>
      </c>
      <c r="FW372" s="28">
        <v>31.957809972</v>
      </c>
      <c r="FX372" s="28">
        <v>16.10220869564759</v>
      </c>
      <c r="FY372" s="28">
        <v>11.572974435960102</v>
      </c>
      <c r="FZ372" s="28">
        <v>10.73006458069943</v>
      </c>
      <c r="GA372" s="28">
        <v>32.023630900999997</v>
      </c>
      <c r="GB372" s="28">
        <v>15.521826759625656</v>
      </c>
      <c r="GC372" s="28">
        <v>11.15584251104036</v>
      </c>
      <c r="GD372" s="28">
        <v>10.506696684748817</v>
      </c>
      <c r="GE372" s="28">
        <v>32.133497230000003</v>
      </c>
      <c r="GF372" s="28">
        <v>13.709396293872938</v>
      </c>
      <c r="GG372" s="28">
        <v>9.8532130492336059</v>
      </c>
      <c r="GH372" s="28">
        <v>9.993083779002788</v>
      </c>
      <c r="GI372" s="28">
        <v>32.261198997000001</v>
      </c>
      <c r="GJ372" s="28">
        <v>13.257767077444205</v>
      </c>
      <c r="GK372" s="28">
        <v>9.5286182389778435</v>
      </c>
      <c r="GL372" s="28">
        <v>9.6585766808993156</v>
      </c>
      <c r="GM372" s="28">
        <v>32.417838723000003</v>
      </c>
      <c r="GN372" s="28">
        <v>12.775802609129054</v>
      </c>
      <c r="GO372" s="28">
        <v>9.1822208859016765</v>
      </c>
      <c r="GP372" s="28">
        <v>9.1270935734818579</v>
      </c>
      <c r="GQ372" s="28">
        <v>32.602426043999998</v>
      </c>
      <c r="GR372" s="28">
        <v>12.339712514030545</v>
      </c>
      <c r="GS372" s="28">
        <v>8.8687943481053679</v>
      </c>
      <c r="GT372" s="28">
        <v>8.6432057060899652</v>
      </c>
      <c r="GU372" s="28">
        <v>32.818840383000001</v>
      </c>
      <c r="GV372" s="28">
        <v>12.0050573389658</v>
      </c>
      <c r="GW372" s="28">
        <v>8.6282710845525301</v>
      </c>
      <c r="GX372" s="28">
        <v>8.111453760586528</v>
      </c>
      <c r="GY372" s="28">
        <v>33.061284659000002</v>
      </c>
      <c r="GZ372" s="28">
        <v>11.66557727279325</v>
      </c>
      <c r="HA372" s="28">
        <v>8.3842800767602323</v>
      </c>
      <c r="HB372" s="28">
        <v>7.5983065395937572</v>
      </c>
      <c r="HC372" s="28">
        <v>33.342219540999999</v>
      </c>
      <c r="HD372" s="28">
        <v>11.314849236087179</v>
      </c>
      <c r="HE372" s="28">
        <v>8.132204931077208</v>
      </c>
      <c r="HF372" s="28">
        <v>7.0555099711391662</v>
      </c>
      <c r="HG372" s="28">
        <v>34.744055177</v>
      </c>
      <c r="HH372" s="28">
        <v>9.4783640649497514</v>
      </c>
      <c r="HI372" s="28">
        <v>6.8122868788824125</v>
      </c>
      <c r="HJ372" s="28">
        <v>3.7478295526221572</v>
      </c>
      <c r="HK372" s="28">
        <v>36.131804535000001</v>
      </c>
      <c r="HL372" s="28">
        <v>7.1883118361404241</v>
      </c>
      <c r="HM372" s="28">
        <v>5.1663812517750287</v>
      </c>
      <c r="HN372" s="28">
        <v>-2.1400885494688495</v>
      </c>
      <c r="HO372" s="28">
        <v>34.839690310405139</v>
      </c>
      <c r="HP372" s="28">
        <v>5.7360893628467302</v>
      </c>
      <c r="HQ372" s="28">
        <v>4.1226403665076887</v>
      </c>
      <c r="HR372" s="28">
        <v>-6.584251338108416</v>
      </c>
      <c r="HS372" s="28">
        <v>28.415736894868029</v>
      </c>
      <c r="HT372" s="28">
        <v>4.6784344145396757</v>
      </c>
      <c r="HU372" s="28">
        <v>3.3624829303335595</v>
      </c>
      <c r="HV372" s="28">
        <v>-9.6581380884362673</v>
      </c>
      <c r="HW372" s="29">
        <v>31.965884717000002</v>
      </c>
      <c r="HX372" s="29">
        <v>16.341160593792171</v>
      </c>
      <c r="HY372" s="29">
        <v>11.744713870029099</v>
      </c>
      <c r="HZ372" s="29">
        <v>11.451590542936515</v>
      </c>
      <c r="IA372" s="29">
        <v>31.937117259000001</v>
      </c>
      <c r="IB372" s="29">
        <v>16.019397304126795</v>
      </c>
      <c r="IC372" s="29">
        <v>11.513456258349134</v>
      </c>
      <c r="ID372" s="29">
        <v>10.809152134859289</v>
      </c>
      <c r="IE372" s="29">
        <v>32.022686123</v>
      </c>
      <c r="IF372" s="29">
        <v>15.574882569474987</v>
      </c>
      <c r="IG372" s="29">
        <v>11.193974766227901</v>
      </c>
      <c r="IH372" s="29">
        <v>10.490096137678684</v>
      </c>
      <c r="II372" s="29">
        <v>32.128003413999998</v>
      </c>
      <c r="IJ372" s="29">
        <v>15.079743508713189</v>
      </c>
      <c r="IK372" s="29">
        <v>10.838108574157589</v>
      </c>
      <c r="IL372" s="29">
        <v>9.9908893717861673</v>
      </c>
      <c r="IM372" s="29">
        <v>32.247171027</v>
      </c>
      <c r="IN372" s="29">
        <v>14.607521497950728</v>
      </c>
      <c r="IO372" s="29">
        <v>10.498713317149845</v>
      </c>
      <c r="IP372" s="29">
        <v>9.6856941840348512</v>
      </c>
      <c r="IQ372" s="29">
        <v>32.399683101999997</v>
      </c>
      <c r="IR372" s="29">
        <v>14.018566999328392</v>
      </c>
      <c r="IS372" s="29">
        <v>10.075420122698681</v>
      </c>
      <c r="IT372" s="29">
        <v>9.2274148676587373</v>
      </c>
      <c r="IU372" s="29">
        <v>32.593218948000001</v>
      </c>
      <c r="IV372" s="29">
        <v>13.603033893003531</v>
      </c>
      <c r="IW372" s="29">
        <v>9.7767682974933248</v>
      </c>
      <c r="IX372" s="29">
        <v>8.7891824006647994</v>
      </c>
      <c r="IY372" s="29">
        <v>32.821434521</v>
      </c>
      <c r="IZ372" s="29">
        <v>13.265494792011484</v>
      </c>
      <c r="JA372" s="29">
        <v>9.5341722995931235</v>
      </c>
      <c r="JB372" s="29">
        <v>8.3026640531284741</v>
      </c>
      <c r="JC372" s="29">
        <v>33.090155015000001</v>
      </c>
      <c r="JD372" s="29">
        <v>12.955586931795001</v>
      </c>
      <c r="JE372" s="29">
        <v>9.3114354184869992</v>
      </c>
      <c r="JF372" s="29">
        <v>7.7193685966003827</v>
      </c>
      <c r="JG372" s="29">
        <v>33.43036583</v>
      </c>
      <c r="JH372" s="29">
        <v>12.51032705085921</v>
      </c>
      <c r="JI372" s="29">
        <v>8.9914183750598209</v>
      </c>
      <c r="JJ372" s="29">
        <v>6.3043040412576161</v>
      </c>
      <c r="JK372" s="29">
        <v>34.974428181</v>
      </c>
      <c r="JL372" s="29">
        <v>10.43566643567811</v>
      </c>
      <c r="JM372" s="29">
        <v>7.5003189416464409</v>
      </c>
      <c r="JN372" s="29">
        <v>-0.29727741955037601</v>
      </c>
      <c r="JO372" s="29">
        <v>36.127230963000002</v>
      </c>
      <c r="JP372" s="29">
        <v>8.1697952011993955</v>
      </c>
      <c r="JQ372" s="29">
        <v>5.8717926712791009</v>
      </c>
      <c r="JR372" s="29">
        <v>-5.602390187478683</v>
      </c>
      <c r="JS372" s="29">
        <v>36.595941216</v>
      </c>
      <c r="JT372" s="29">
        <v>7.3739546385950945</v>
      </c>
      <c r="JU372" s="29">
        <v>5.2998063891357567</v>
      </c>
      <c r="JV372" s="29">
        <v>-8.5783723646430516</v>
      </c>
      <c r="JW372" s="29">
        <v>36.598748241999999</v>
      </c>
      <c r="JX372" s="29">
        <v>7.2093229310352438</v>
      </c>
      <c r="JY372" s="29">
        <v>5.1814823393764469</v>
      </c>
      <c r="JZ372" s="29">
        <v>-8.1445327206578781</v>
      </c>
    </row>
    <row r="373" spans="1:286" ht="15" thickBot="1" x14ac:dyDescent="0.4">
      <c r="A373" s="2"/>
      <c r="B373" s="74" t="s">
        <v>827</v>
      </c>
      <c r="C373" s="74" t="s">
        <v>506</v>
      </c>
      <c r="D373" s="74" t="s">
        <v>858</v>
      </c>
      <c r="E373" s="87">
        <v>343294</v>
      </c>
      <c r="F373" s="84">
        <v>463785</v>
      </c>
      <c r="G373" s="22">
        <v>11.772444012999999</v>
      </c>
      <c r="H373" s="22">
        <v>9.6082967690466692</v>
      </c>
      <c r="I373" s="22">
        <v>7.0091187214585293</v>
      </c>
      <c r="J373" s="22">
        <v>3.8650092798287012</v>
      </c>
      <c r="K373" s="22">
        <v>11.774359498999999</v>
      </c>
      <c r="L373" s="22">
        <v>9.5861686588966766</v>
      </c>
      <c r="M373" s="22">
        <v>6.9929765731828368</v>
      </c>
      <c r="N373" s="22">
        <v>3.900436119314679</v>
      </c>
      <c r="O373" s="22">
        <v>11.801088955000001</v>
      </c>
      <c r="P373" s="22">
        <v>9.5382647279689792</v>
      </c>
      <c r="Q373" s="22">
        <v>6.9580313225138051</v>
      </c>
      <c r="R373" s="22">
        <v>3.8201239619256491</v>
      </c>
      <c r="S373" s="22">
        <v>11.840333768000001</v>
      </c>
      <c r="T373" s="22">
        <v>9.4574513418992403</v>
      </c>
      <c r="U373" s="22">
        <v>6.8990790825007124</v>
      </c>
      <c r="V373" s="22">
        <v>3.6498598126679695</v>
      </c>
      <c r="W373" s="22">
        <v>11.883512786000001</v>
      </c>
      <c r="X373" s="22">
        <v>9.3608495567430658</v>
      </c>
      <c r="Y373" s="22">
        <v>6.828609425168132</v>
      </c>
      <c r="Z373" s="22">
        <v>3.4374216672202325</v>
      </c>
      <c r="AA373" s="22">
        <v>11.929786054000001</v>
      </c>
      <c r="AB373" s="22">
        <v>9.2902270769080815</v>
      </c>
      <c r="AC373" s="22">
        <v>6.7770913093703484</v>
      </c>
      <c r="AD373" s="22">
        <v>3.2825567544005843</v>
      </c>
      <c r="AE373" s="22">
        <v>11.978971077000001</v>
      </c>
      <c r="AF373" s="22">
        <v>9.2082161342627984</v>
      </c>
      <c r="AG373" s="22">
        <v>6.7172654685083835</v>
      </c>
      <c r="AH373" s="22">
        <v>3.0899552533825476</v>
      </c>
      <c r="AI373" s="22">
        <v>12.032319429999999</v>
      </c>
      <c r="AJ373" s="22">
        <v>9.1286586814818982</v>
      </c>
      <c r="AK373" s="22">
        <v>6.6592294143437618</v>
      </c>
      <c r="AL373" s="22">
        <v>2.8349010019684968</v>
      </c>
      <c r="AM373" s="22">
        <v>12.089241938000001</v>
      </c>
      <c r="AN373" s="22">
        <v>9.057412404767728</v>
      </c>
      <c r="AO373" s="22">
        <v>6.6072562474074283</v>
      </c>
      <c r="AP373" s="22">
        <v>2.6503599853508399</v>
      </c>
      <c r="AQ373" s="22">
        <v>12.154728222999999</v>
      </c>
      <c r="AR373" s="22">
        <v>8.9768575441425735</v>
      </c>
      <c r="AS373" s="22">
        <v>6.5484925981068374</v>
      </c>
      <c r="AT373" s="22">
        <v>2.4274673814212697</v>
      </c>
      <c r="AU373" s="22">
        <v>12.367832196</v>
      </c>
      <c r="AV373" s="22">
        <v>8.6336024699835683</v>
      </c>
      <c r="AW373" s="22">
        <v>6.2980928004783729</v>
      </c>
      <c r="AX373" s="22">
        <v>1.5491884949817276</v>
      </c>
      <c r="AY373" s="22">
        <v>12.509455082000001</v>
      </c>
      <c r="AZ373" s="22">
        <v>8.4354518901962159</v>
      </c>
      <c r="BA373" s="22">
        <v>6.1535447112759618</v>
      </c>
      <c r="BB373" s="22">
        <v>1.0496204743918121</v>
      </c>
      <c r="BC373" s="22">
        <v>12.585474766000001</v>
      </c>
      <c r="BD373" s="22">
        <v>8.2950542268220246</v>
      </c>
      <c r="BE373" s="22">
        <v>6.051126570531677</v>
      </c>
      <c r="BF373" s="22">
        <v>0.69102758315864676</v>
      </c>
      <c r="BG373" s="22">
        <v>12.622625554999999</v>
      </c>
      <c r="BH373" s="22">
        <v>8.2611573712723079</v>
      </c>
      <c r="BI373" s="22">
        <v>6.0263992863373028</v>
      </c>
      <c r="BJ373" s="22">
        <v>1.0707340199399233</v>
      </c>
      <c r="BK373" s="25">
        <v>11.772312304</v>
      </c>
      <c r="BL373" s="25">
        <v>9.6082967690466692</v>
      </c>
      <c r="BM373" s="25">
        <v>7.0091187214585293</v>
      </c>
      <c r="BN373" s="25">
        <v>3.8650092798287012</v>
      </c>
      <c r="BO373" s="25">
        <v>11.784759514999999</v>
      </c>
      <c r="BP373" s="25">
        <v>9.591925068941153</v>
      </c>
      <c r="BQ373" s="25">
        <v>6.997175794166635</v>
      </c>
      <c r="BR373" s="25">
        <v>3.8801945208628252</v>
      </c>
      <c r="BS373" s="25">
        <v>11.81597011</v>
      </c>
      <c r="BT373" s="25">
        <v>9.5638321322955022</v>
      </c>
      <c r="BU373" s="25">
        <v>6.9766823880076867</v>
      </c>
      <c r="BV373" s="25">
        <v>3.8011225781111504</v>
      </c>
      <c r="BW373" s="25">
        <v>11.852142572</v>
      </c>
      <c r="BX373" s="25">
        <v>9.5170672841897268</v>
      </c>
      <c r="BY373" s="25">
        <v>6.9425680823983615</v>
      </c>
      <c r="BZ373" s="25">
        <v>3.6669362032636057</v>
      </c>
      <c r="CA373" s="25">
        <v>11.888389673999999</v>
      </c>
      <c r="CB373" s="25">
        <v>9.4664976629875994</v>
      </c>
      <c r="CC373" s="25">
        <v>6.9056782477872192</v>
      </c>
      <c r="CD373" s="25">
        <v>3.4897248642856873</v>
      </c>
      <c r="CE373" s="25">
        <v>11.931876114</v>
      </c>
      <c r="CF373" s="25">
        <v>9.421194007881553</v>
      </c>
      <c r="CG373" s="25">
        <v>6.8726298621277291</v>
      </c>
      <c r="CH373" s="25">
        <v>3.3441211553089296</v>
      </c>
      <c r="CI373" s="25">
        <v>11.986925470999999</v>
      </c>
      <c r="CJ373" s="25">
        <v>9.3624710631831682</v>
      </c>
      <c r="CK373" s="25">
        <v>6.8297922915407554</v>
      </c>
      <c r="CL373" s="25">
        <v>3.1314508153737428</v>
      </c>
      <c r="CM373" s="25">
        <v>12.053037210999999</v>
      </c>
      <c r="CN373" s="25">
        <v>9.2931744855791436</v>
      </c>
      <c r="CO373" s="25">
        <v>6.7792414029605768</v>
      </c>
      <c r="CP373" s="25">
        <v>2.8543841125091243</v>
      </c>
      <c r="CQ373" s="25">
        <v>12.130625993000001</v>
      </c>
      <c r="CR373" s="25">
        <v>9.2247686352146872</v>
      </c>
      <c r="CS373" s="25">
        <v>6.7293402875005075</v>
      </c>
      <c r="CT373" s="25">
        <v>2.5941371064762144</v>
      </c>
      <c r="CU373" s="25">
        <v>12.219671683</v>
      </c>
      <c r="CV373" s="25">
        <v>9.12222324475246</v>
      </c>
      <c r="CW373" s="25">
        <v>6.6545348528470374</v>
      </c>
      <c r="CX373" s="25">
        <v>2.1034004376885616</v>
      </c>
      <c r="CY373" s="25">
        <v>12.297516435</v>
      </c>
      <c r="CZ373" s="25">
        <v>9.0039650254574379</v>
      </c>
      <c r="DA373" s="25">
        <v>6.5682671283219838</v>
      </c>
      <c r="DB373" s="25">
        <v>1.7960749318874054</v>
      </c>
      <c r="DC373" s="25">
        <v>12.343555284000001</v>
      </c>
      <c r="DD373" s="25">
        <v>8.8627680777007676</v>
      </c>
      <c r="DE373" s="25">
        <v>6.4652659207487204</v>
      </c>
      <c r="DF373" s="25">
        <v>1.3571433401256563</v>
      </c>
      <c r="DG373" s="25">
        <v>12.366213234</v>
      </c>
      <c r="DH373" s="25">
        <v>8.7277661879361315</v>
      </c>
      <c r="DI373" s="25">
        <v>6.3667839217299216</v>
      </c>
      <c r="DJ373" s="25">
        <v>0.92070762591676925</v>
      </c>
      <c r="DK373" s="25">
        <v>12.375108576000001</v>
      </c>
      <c r="DL373" s="25">
        <v>8.717402726626343</v>
      </c>
      <c r="DM373" s="25">
        <v>6.3592239209897743</v>
      </c>
      <c r="DN373" s="25">
        <v>1.0769234292195353</v>
      </c>
      <c r="DO373" s="27">
        <v>11.772444012999999</v>
      </c>
      <c r="DP373" s="27">
        <v>9.6082967690466692</v>
      </c>
      <c r="DQ373" s="27">
        <v>7.0091187214585293</v>
      </c>
      <c r="DR373" s="27">
        <v>3.8650092798287012</v>
      </c>
      <c r="DS373" s="27">
        <v>11.774359499999999</v>
      </c>
      <c r="DT373" s="27">
        <v>9.5859848152836911</v>
      </c>
      <c r="DU373" s="27">
        <v>6.9928424618267275</v>
      </c>
      <c r="DV373" s="27">
        <v>3.9004361172979793</v>
      </c>
      <c r="DW373" s="27">
        <v>11.801088955000001</v>
      </c>
      <c r="DX373" s="27">
        <v>9.5379513956845052</v>
      </c>
      <c r="DY373" s="27">
        <v>6.9578027509746514</v>
      </c>
      <c r="DZ373" s="27">
        <v>3.8201239669278513</v>
      </c>
      <c r="EA373" s="27">
        <v>11.840333768000001</v>
      </c>
      <c r="EB373" s="27">
        <v>9.4570705632937138</v>
      </c>
      <c r="EC373" s="27">
        <v>6.8988013098093726</v>
      </c>
      <c r="ED373" s="27">
        <v>3.6498598126679695</v>
      </c>
      <c r="EE373" s="27">
        <v>11.883512790999999</v>
      </c>
      <c r="EF373" s="27">
        <v>9.3596876257461332</v>
      </c>
      <c r="EG373" s="27">
        <v>6.8277618126828612</v>
      </c>
      <c r="EH373" s="27">
        <v>3.4374216390682673</v>
      </c>
      <c r="EI373" s="27">
        <v>11.929786048</v>
      </c>
      <c r="EJ373" s="27">
        <v>9.2888685237005983</v>
      </c>
      <c r="EK373" s="27">
        <v>6.7761002637199539</v>
      </c>
      <c r="EL373" s="27">
        <v>3.282556783401251</v>
      </c>
      <c r="EM373" s="27">
        <v>11.978971077000001</v>
      </c>
      <c r="EN373" s="27">
        <v>9.2084230546420507</v>
      </c>
      <c r="EO373" s="27">
        <v>6.7174164140441981</v>
      </c>
      <c r="EP373" s="27">
        <v>3.0899552533825476</v>
      </c>
      <c r="EQ373" s="27">
        <v>12.032319429999999</v>
      </c>
      <c r="ER373" s="27">
        <v>9.1290501473560415</v>
      </c>
      <c r="ES373" s="27">
        <v>6.6595149832487639</v>
      </c>
      <c r="ET373" s="27">
        <v>2.8349010019684968</v>
      </c>
      <c r="EU373" s="27">
        <v>12.089241938000001</v>
      </c>
      <c r="EV373" s="27">
        <v>9.0573703269984858</v>
      </c>
      <c r="EW373" s="27">
        <v>6.6072255522605934</v>
      </c>
      <c r="EX373" s="27">
        <v>2.6503599853508399</v>
      </c>
      <c r="EY373" s="27">
        <v>12.151038847999999</v>
      </c>
      <c r="EZ373" s="27">
        <v>8.9794469627612283</v>
      </c>
      <c r="FA373" s="27">
        <v>6.5503815429379522</v>
      </c>
      <c r="FB373" s="27">
        <v>2.4432289161685103</v>
      </c>
      <c r="FC373" s="27">
        <v>12.348509736</v>
      </c>
      <c r="FD373" s="27">
        <v>8.6454565645779251</v>
      </c>
      <c r="FE373" s="27">
        <v>6.3067401974462625</v>
      </c>
      <c r="FF373" s="27">
        <v>1.6223929087811442</v>
      </c>
      <c r="FG373" s="27">
        <v>12.481067229000001</v>
      </c>
      <c r="FH373" s="27">
        <v>8.4518449861337803</v>
      </c>
      <c r="FI373" s="27">
        <v>6.1655032465294521</v>
      </c>
      <c r="FJ373" s="27">
        <v>1.1383116027888072</v>
      </c>
      <c r="FK373" s="27">
        <v>12.554022657000001</v>
      </c>
      <c r="FL373" s="27">
        <v>8.3120616633663165</v>
      </c>
      <c r="FM373" s="27">
        <v>6.0635332587046156</v>
      </c>
      <c r="FN373" s="27">
        <v>0.77375316921975212</v>
      </c>
      <c r="FO373" s="27">
        <v>12.591555065</v>
      </c>
      <c r="FP373" s="27">
        <v>8.2755778825122643</v>
      </c>
      <c r="FQ373" s="27">
        <v>6.0369188485172094</v>
      </c>
      <c r="FR373" s="27">
        <v>1.135812008885182</v>
      </c>
      <c r="FS373" s="28">
        <v>11.772649061999999</v>
      </c>
      <c r="FT373" s="28">
        <v>9.6082967690466692</v>
      </c>
      <c r="FU373" s="28">
        <v>7.0091187214585293</v>
      </c>
      <c r="FV373" s="28">
        <v>3.8650092798287012</v>
      </c>
      <c r="FW373" s="28">
        <v>11.773066854</v>
      </c>
      <c r="FX373" s="28">
        <v>9.5933054677613896</v>
      </c>
      <c r="FY373" s="28">
        <v>6.9981827758873871</v>
      </c>
      <c r="FZ373" s="28">
        <v>3.8832257709913556</v>
      </c>
      <c r="GA373" s="28">
        <v>11.802336615</v>
      </c>
      <c r="GB373" s="28">
        <v>9.5020172301963779</v>
      </c>
      <c r="GC373" s="28">
        <v>6.9315892775446661</v>
      </c>
      <c r="GD373" s="28">
        <v>3.7953132180090439</v>
      </c>
      <c r="GE373" s="28">
        <v>11.848182431</v>
      </c>
      <c r="GF373" s="28">
        <v>9.3967653542336027</v>
      </c>
      <c r="GG373" s="28">
        <v>6.8548094993996056</v>
      </c>
      <c r="GH373" s="28">
        <v>3.6140929226523006</v>
      </c>
      <c r="GI373" s="28">
        <v>11.902423009</v>
      </c>
      <c r="GJ373" s="28">
        <v>9.2740332800727501</v>
      </c>
      <c r="GK373" s="28">
        <v>6.7652781600371945</v>
      </c>
      <c r="GL373" s="28">
        <v>3.3871239332247693</v>
      </c>
      <c r="GM373" s="28">
        <v>11.965088352</v>
      </c>
      <c r="GN373" s="28">
        <v>9.1666483003063881</v>
      </c>
      <c r="GO373" s="28">
        <v>6.6869423123655638</v>
      </c>
      <c r="GP373" s="28">
        <v>3.2110616411604029</v>
      </c>
      <c r="GQ373" s="28">
        <v>12.036626909000001</v>
      </c>
      <c r="GR373" s="28">
        <v>9.0485134040868633</v>
      </c>
      <c r="GS373" s="28">
        <v>6.6007645503071197</v>
      </c>
      <c r="GT373" s="28">
        <v>2.983247571078838</v>
      </c>
      <c r="GU373" s="28">
        <v>12.117212819000001</v>
      </c>
      <c r="GV373" s="28">
        <v>8.9512346034737487</v>
      </c>
      <c r="GW373" s="28">
        <v>6.5298010196244523</v>
      </c>
      <c r="GX373" s="28">
        <v>2.700724351267545</v>
      </c>
      <c r="GY373" s="28">
        <v>12.202998002999999</v>
      </c>
      <c r="GZ373" s="28">
        <v>8.8663804292046002</v>
      </c>
      <c r="HA373" s="28">
        <v>6.4679010808777848</v>
      </c>
      <c r="HB373" s="28">
        <v>2.4916335016046931</v>
      </c>
      <c r="HC373" s="28">
        <v>12.301225047999999</v>
      </c>
      <c r="HD373" s="28">
        <v>8.7739006984366412</v>
      </c>
      <c r="HE373" s="28">
        <v>6.4004384048320846</v>
      </c>
      <c r="HF373" s="28">
        <v>2.2890460963854853</v>
      </c>
      <c r="HG373" s="28">
        <v>12.624402741000001</v>
      </c>
      <c r="HH373" s="28">
        <v>8.2715108991216368</v>
      </c>
      <c r="HI373" s="28">
        <v>6.0339520407563452</v>
      </c>
      <c r="HJ373" s="28">
        <v>1.0517665518517241</v>
      </c>
      <c r="HK373" s="28">
        <v>12.895517133</v>
      </c>
      <c r="HL373" s="28">
        <v>7.6045295526342711</v>
      </c>
      <c r="HM373" s="28">
        <v>5.5473984345450269</v>
      </c>
      <c r="HN373" s="28">
        <v>-1.5432169058738658</v>
      </c>
      <c r="HO373" s="28">
        <v>13.010248647000001</v>
      </c>
      <c r="HP373" s="28">
        <v>7.0556102888929138</v>
      </c>
      <c r="HQ373" s="28">
        <v>5.1469694739769691</v>
      </c>
      <c r="HR373" s="28">
        <v>-3.7734644601105778</v>
      </c>
      <c r="HS373" s="28">
        <v>13.059163962</v>
      </c>
      <c r="HT373" s="28">
        <v>6.7699299352687374</v>
      </c>
      <c r="HU373" s="28">
        <v>4.9385696333943203</v>
      </c>
      <c r="HV373" s="28">
        <v>-4.5853384979602829</v>
      </c>
      <c r="HW373" s="29">
        <v>11.772649061999999</v>
      </c>
      <c r="HX373" s="29">
        <v>9.6082967690466656</v>
      </c>
      <c r="HY373" s="29">
        <v>7.0091187214585275</v>
      </c>
      <c r="HZ373" s="29">
        <v>3.8650092798287012</v>
      </c>
      <c r="IA373" s="29">
        <v>11.757878424999999</v>
      </c>
      <c r="IB373" s="29">
        <v>9.5908992935715194</v>
      </c>
      <c r="IC373" s="29">
        <v>6.9964275053158484</v>
      </c>
      <c r="ID373" s="29">
        <v>3.9261351901973089</v>
      </c>
      <c r="IE373" s="29">
        <v>11.786632020999999</v>
      </c>
      <c r="IF373" s="29">
        <v>9.485416776624108</v>
      </c>
      <c r="IG373" s="29">
        <v>6.9194794777835957</v>
      </c>
      <c r="IH373" s="29">
        <v>3.8228471112311393</v>
      </c>
      <c r="II373" s="29">
        <v>11.823216782999999</v>
      </c>
      <c r="IJ373" s="29">
        <v>9.3571735774077478</v>
      </c>
      <c r="IK373" s="29">
        <v>6.8259278494218592</v>
      </c>
      <c r="IL373" s="29">
        <v>3.6614927014193581</v>
      </c>
      <c r="IM373" s="29">
        <v>11.867350664</v>
      </c>
      <c r="IN373" s="29">
        <v>9.238494068564286</v>
      </c>
      <c r="IO373" s="29">
        <v>6.7393528000366238</v>
      </c>
      <c r="IP373" s="29">
        <v>3.4581504394023108</v>
      </c>
      <c r="IQ373" s="29">
        <v>11.916368058</v>
      </c>
      <c r="IR373" s="29">
        <v>9.0928650711504044</v>
      </c>
      <c r="IS373" s="29">
        <v>6.6331184739436599</v>
      </c>
      <c r="IT373" s="29">
        <v>3.3189684628776384</v>
      </c>
      <c r="IU373" s="29">
        <v>11.973360908</v>
      </c>
      <c r="IV373" s="29">
        <v>8.9097837080358158</v>
      </c>
      <c r="IW373" s="29">
        <v>6.4995631685027844</v>
      </c>
      <c r="IX373" s="29">
        <v>3.1365364664922319</v>
      </c>
      <c r="IY373" s="29">
        <v>12.036138016000001</v>
      </c>
      <c r="IZ373" s="29">
        <v>8.8142785907256602</v>
      </c>
      <c r="JA373" s="29">
        <v>6.429893515095511</v>
      </c>
      <c r="JB373" s="29">
        <v>2.8905559978981694</v>
      </c>
      <c r="JC373" s="29">
        <v>12.107567089</v>
      </c>
      <c r="JD373" s="29">
        <v>8.731364915057684</v>
      </c>
      <c r="JE373" s="29">
        <v>6.3694091430617963</v>
      </c>
      <c r="JF373" s="29">
        <v>2.7120431643615417</v>
      </c>
      <c r="JG373" s="29">
        <v>12.223021309</v>
      </c>
      <c r="JH373" s="29">
        <v>8.5668704415532382</v>
      </c>
      <c r="JI373" s="29">
        <v>6.2494127148154535</v>
      </c>
      <c r="JJ373" s="29">
        <v>2.1016242383471413</v>
      </c>
      <c r="JK373" s="29">
        <v>12.561034594000001</v>
      </c>
      <c r="JL373" s="29">
        <v>7.7459077792093538</v>
      </c>
      <c r="JM373" s="29">
        <v>5.6505318824924649</v>
      </c>
      <c r="JN373" s="29">
        <v>-0.88981761722632413</v>
      </c>
      <c r="JO373" s="29">
        <v>12.733475970000001</v>
      </c>
      <c r="JP373" s="29">
        <v>6.972626777763546</v>
      </c>
      <c r="JQ373" s="29">
        <v>5.0864341579464538</v>
      </c>
      <c r="JR373" s="29">
        <v>-3.2622095064032344</v>
      </c>
      <c r="JS373" s="29">
        <v>12.76655225</v>
      </c>
      <c r="JT373" s="29">
        <v>6.5512321965620286</v>
      </c>
      <c r="JU373" s="29">
        <v>4.7790326778281642</v>
      </c>
      <c r="JV373" s="29">
        <v>-4.9008157399296657</v>
      </c>
      <c r="JW373" s="29">
        <v>12.700654467</v>
      </c>
      <c r="JX373" s="29">
        <v>6.6333468128041089</v>
      </c>
      <c r="JY373" s="29">
        <v>4.8389341471355962</v>
      </c>
      <c r="JZ373" s="29">
        <v>-3.9646431300577447</v>
      </c>
    </row>
    <row r="374" spans="1:286" ht="15" thickBot="1" x14ac:dyDescent="0.4">
      <c r="A374" s="2"/>
      <c r="B374" s="74" t="s">
        <v>828</v>
      </c>
      <c r="C374" s="74" t="s">
        <v>444</v>
      </c>
      <c r="D374" s="74" t="s">
        <v>849</v>
      </c>
      <c r="E374" s="87">
        <v>382132</v>
      </c>
      <c r="F374" s="84">
        <v>386340</v>
      </c>
      <c r="G374" s="22">
        <v>25.076766558999999</v>
      </c>
      <c r="H374" s="22">
        <v>11.207557354925777</v>
      </c>
      <c r="I374" s="22">
        <v>8.0550921435499525</v>
      </c>
      <c r="J374" s="22">
        <v>8.8530170735982789</v>
      </c>
      <c r="K374" s="22">
        <v>25.057452843</v>
      </c>
      <c r="L374" s="22">
        <v>11.018204365536063</v>
      </c>
      <c r="M374" s="22">
        <v>7.9190004217868308</v>
      </c>
      <c r="N374" s="22">
        <v>7.8927689875063187</v>
      </c>
      <c r="O374" s="22">
        <v>25.098464016000001</v>
      </c>
      <c r="P374" s="22">
        <v>10.893184878329205</v>
      </c>
      <c r="Q374" s="22">
        <v>7.8291464547448513</v>
      </c>
      <c r="R374" s="22">
        <v>7.6701293251378218</v>
      </c>
      <c r="S374" s="22">
        <v>25.170973338</v>
      </c>
      <c r="T374" s="22">
        <v>10.569603257492988</v>
      </c>
      <c r="U374" s="22">
        <v>7.5965819726501502</v>
      </c>
      <c r="V374" s="22">
        <v>7.5095557112237916</v>
      </c>
      <c r="W374" s="22">
        <v>25.243900073999999</v>
      </c>
      <c r="X374" s="22">
        <v>10.134959758688133</v>
      </c>
      <c r="Y374" s="22">
        <v>7.284195132093024</v>
      </c>
      <c r="Z374" s="22">
        <v>7.2460752893900011</v>
      </c>
      <c r="AA374" s="22">
        <v>25.320733033</v>
      </c>
      <c r="AB374" s="22">
        <v>10.19726202883848</v>
      </c>
      <c r="AC374" s="22">
        <v>7.3289730003582099</v>
      </c>
      <c r="AD374" s="22">
        <v>6.9629797420997104</v>
      </c>
      <c r="AE374" s="22">
        <v>25.402642725</v>
      </c>
      <c r="AF374" s="22">
        <v>10.049547622942207</v>
      </c>
      <c r="AG374" s="22">
        <v>7.2228077483997826</v>
      </c>
      <c r="AH374" s="22">
        <v>6.6337279812868513</v>
      </c>
      <c r="AI374" s="22">
        <v>25.493150637999999</v>
      </c>
      <c r="AJ374" s="22">
        <v>9.9712330870990069</v>
      </c>
      <c r="AK374" s="22">
        <v>7.1665215495056875</v>
      </c>
      <c r="AL374" s="22">
        <v>6.4080439451633548</v>
      </c>
      <c r="AM374" s="22">
        <v>25.591722134000001</v>
      </c>
      <c r="AN374" s="22">
        <v>9.8525381938648717</v>
      </c>
      <c r="AO374" s="22">
        <v>7.0812131926807673</v>
      </c>
      <c r="AP374" s="22">
        <v>6.1126454938874133</v>
      </c>
      <c r="AQ374" s="22">
        <v>25.705709511999999</v>
      </c>
      <c r="AR374" s="22">
        <v>9.7102716392847821</v>
      </c>
      <c r="AS374" s="22">
        <v>6.9789634187294114</v>
      </c>
      <c r="AT374" s="22">
        <v>5.7597119982922891</v>
      </c>
      <c r="AU374" s="22">
        <v>26.193059431000002</v>
      </c>
      <c r="AV374" s="22">
        <v>9.0545082883478347</v>
      </c>
      <c r="AW374" s="22">
        <v>6.5076533866787063</v>
      </c>
      <c r="AX374" s="22">
        <v>4.3600811336814544</v>
      </c>
      <c r="AY374" s="22">
        <v>26.533573056999998</v>
      </c>
      <c r="AZ374" s="22">
        <v>8.8455256332205678</v>
      </c>
      <c r="BA374" s="22">
        <v>6.3574534376493128</v>
      </c>
      <c r="BB374" s="22">
        <v>3.53361802888708</v>
      </c>
      <c r="BC374" s="22">
        <v>26.658179471</v>
      </c>
      <c r="BD374" s="22">
        <v>8.8249522979061172</v>
      </c>
      <c r="BE374" s="22">
        <v>6.3426669764776271</v>
      </c>
      <c r="BF374" s="22">
        <v>3.2525449049738562</v>
      </c>
      <c r="BG374" s="22">
        <v>26.708225780999999</v>
      </c>
      <c r="BH374" s="22">
        <v>8.7403399388583285</v>
      </c>
      <c r="BI374" s="22">
        <v>6.2818544080446381</v>
      </c>
      <c r="BJ374" s="22">
        <v>3.195646659460472</v>
      </c>
      <c r="BK374" s="25">
        <v>25.076616232999999</v>
      </c>
      <c r="BL374" s="25">
        <v>11.207557354925777</v>
      </c>
      <c r="BM374" s="25">
        <v>8.0550921435499525</v>
      </c>
      <c r="BN374" s="25">
        <v>8.8530170735982789</v>
      </c>
      <c r="BO374" s="25">
        <v>25.026563163999999</v>
      </c>
      <c r="BP374" s="25">
        <v>11.118261259600057</v>
      </c>
      <c r="BQ374" s="25">
        <v>7.9909132816330199</v>
      </c>
      <c r="BR374" s="25">
        <v>8.3687681241744905</v>
      </c>
      <c r="BS374" s="25">
        <v>25.019555019999999</v>
      </c>
      <c r="BT374" s="25">
        <v>11.069440308192172</v>
      </c>
      <c r="BU374" s="25">
        <v>7.9558247025901077</v>
      </c>
      <c r="BV374" s="25">
        <v>8.2641154904461249</v>
      </c>
      <c r="BW374" s="25">
        <v>25.032169496000002</v>
      </c>
      <c r="BX374" s="25">
        <v>10.923520133696281</v>
      </c>
      <c r="BY374" s="25">
        <v>7.8509490000668718</v>
      </c>
      <c r="BZ374" s="25">
        <v>8.2346151536714327</v>
      </c>
      <c r="CA374" s="25">
        <v>25.038378683000001</v>
      </c>
      <c r="CB374" s="25">
        <v>10.63158203493985</v>
      </c>
      <c r="CC374" s="25">
        <v>7.6411273403398923</v>
      </c>
      <c r="CD374" s="25">
        <v>8.1195338698723489</v>
      </c>
      <c r="CE374" s="25">
        <v>25.050962169000002</v>
      </c>
      <c r="CF374" s="25">
        <v>10.092158385560591</v>
      </c>
      <c r="CG374" s="25">
        <v>7.2534329424834132</v>
      </c>
      <c r="CH374" s="25">
        <v>7.9533571835297288</v>
      </c>
      <c r="CI374" s="25">
        <v>25.082148530000001</v>
      </c>
      <c r="CJ374" s="25">
        <v>10.021401038698247</v>
      </c>
      <c r="CK374" s="25">
        <v>7.2025782441080519</v>
      </c>
      <c r="CL374" s="25">
        <v>7.7200521429798776</v>
      </c>
      <c r="CM374" s="25">
        <v>25.131083615999998</v>
      </c>
      <c r="CN374" s="25">
        <v>9.8971644585413934</v>
      </c>
      <c r="CO374" s="25">
        <v>7.1132869677780537</v>
      </c>
      <c r="CP374" s="25">
        <v>7.5692996758025739</v>
      </c>
      <c r="CQ374" s="25">
        <v>25.196903341999999</v>
      </c>
      <c r="CR374" s="25">
        <v>9.8169624620073446</v>
      </c>
      <c r="CS374" s="25">
        <v>7.0556442137220587</v>
      </c>
      <c r="CT374" s="25">
        <v>7.320533792863273</v>
      </c>
      <c r="CU374" s="25">
        <v>25.279548767000001</v>
      </c>
      <c r="CV374" s="25">
        <v>9.8386393149833218</v>
      </c>
      <c r="CW374" s="25">
        <v>7.0712237947649292</v>
      </c>
      <c r="CX374" s="25">
        <v>7.0541035338540272</v>
      </c>
      <c r="CY374" s="25">
        <v>25.469507577999998</v>
      </c>
      <c r="CZ374" s="25">
        <v>9.8450402392255025</v>
      </c>
      <c r="DA374" s="25">
        <v>7.0758242650495617</v>
      </c>
      <c r="DB374" s="25">
        <v>6.1249252074273492</v>
      </c>
      <c r="DC374" s="25">
        <v>25.597527011</v>
      </c>
      <c r="DD374" s="25">
        <v>9.7398918286228469</v>
      </c>
      <c r="DE374" s="25">
        <v>7.000252032017003</v>
      </c>
      <c r="DF374" s="25">
        <v>5.494970423238053</v>
      </c>
      <c r="DG374" s="25">
        <v>25.646995799999999</v>
      </c>
      <c r="DH374" s="25">
        <v>9.681012763503194</v>
      </c>
      <c r="DI374" s="25">
        <v>6.9579344886089878</v>
      </c>
      <c r="DJ374" s="25">
        <v>5.2009639367782654</v>
      </c>
      <c r="DK374" s="25">
        <v>25.659546729999999</v>
      </c>
      <c r="DL374" s="25">
        <v>9.6109868545347652</v>
      </c>
      <c r="DM374" s="25">
        <v>6.90760548904972</v>
      </c>
      <c r="DN374" s="25">
        <v>4.9693018350647122</v>
      </c>
      <c r="DO374" s="27">
        <v>25.076766558999999</v>
      </c>
      <c r="DP374" s="27">
        <v>11.207557354925777</v>
      </c>
      <c r="DQ374" s="27">
        <v>8.0550921435499525</v>
      </c>
      <c r="DR374" s="27">
        <v>8.8530170735982789</v>
      </c>
      <c r="DS374" s="27">
        <v>25.057382783999998</v>
      </c>
      <c r="DT374" s="27">
        <v>11.038264751250718</v>
      </c>
      <c r="DU374" s="27">
        <v>7.9334182159813604</v>
      </c>
      <c r="DV374" s="27">
        <v>7.8927820789646503</v>
      </c>
      <c r="DW374" s="27">
        <v>25.099209422000001</v>
      </c>
      <c r="DX374" s="27">
        <v>10.898183076682226</v>
      </c>
      <c r="DY374" s="27">
        <v>7.8327387583138028</v>
      </c>
      <c r="DZ374" s="27">
        <v>7.6699344813057326</v>
      </c>
      <c r="EA374" s="27">
        <v>25.171718416000001</v>
      </c>
      <c r="EB374" s="27">
        <v>10.622910687403698</v>
      </c>
      <c r="EC374" s="27">
        <v>7.6348950721301074</v>
      </c>
      <c r="ED374" s="27">
        <v>7.5093618841792775</v>
      </c>
      <c r="EE374" s="27">
        <v>25.244601962000001</v>
      </c>
      <c r="EF374" s="27">
        <v>9.9982329797166667</v>
      </c>
      <c r="EG374" s="27">
        <v>7.1859269039476725</v>
      </c>
      <c r="EH374" s="27">
        <v>7.2458926688160918</v>
      </c>
      <c r="EI374" s="27">
        <v>25.321316811999999</v>
      </c>
      <c r="EJ374" s="27">
        <v>10.07300298080618</v>
      </c>
      <c r="EK374" s="27">
        <v>7.2396655759237447</v>
      </c>
      <c r="EL374" s="27">
        <v>6.9628277762059785</v>
      </c>
      <c r="EM374" s="27">
        <v>25.403065648999998</v>
      </c>
      <c r="EN374" s="27">
        <v>9.9730669519403392</v>
      </c>
      <c r="EO374" s="27">
        <v>7.1678395842752591</v>
      </c>
      <c r="EP374" s="27">
        <v>6.6336173860710446</v>
      </c>
      <c r="EQ374" s="27">
        <v>25.493374765999999</v>
      </c>
      <c r="ER374" s="27">
        <v>9.8786016521236455</v>
      </c>
      <c r="ES374" s="27">
        <v>7.0999455133109812</v>
      </c>
      <c r="ET374" s="27">
        <v>6.4079856200862793</v>
      </c>
      <c r="EU374" s="27">
        <v>25.589559770000001</v>
      </c>
      <c r="EV374" s="27">
        <v>9.7788779805776329</v>
      </c>
      <c r="EW374" s="27">
        <v>7.028272147049492</v>
      </c>
      <c r="EX374" s="27">
        <v>6.1132083582181114</v>
      </c>
      <c r="EY374" s="27">
        <v>25.694749373000001</v>
      </c>
      <c r="EZ374" s="27">
        <v>9.6685128477819831</v>
      </c>
      <c r="FA374" s="27">
        <v>6.9489505530615423</v>
      </c>
      <c r="FB374" s="27">
        <v>5.7823369827984781</v>
      </c>
      <c r="FC374" s="27">
        <v>26.144327667999999</v>
      </c>
      <c r="FD374" s="27">
        <v>9.0832661865625806</v>
      </c>
      <c r="FE374" s="27">
        <v>6.5283222543577812</v>
      </c>
      <c r="FF374" s="27">
        <v>4.4547055171485432</v>
      </c>
      <c r="FG374" s="27">
        <v>26.459865018999999</v>
      </c>
      <c r="FH374" s="27">
        <v>8.7564617543367795</v>
      </c>
      <c r="FI374" s="27">
        <v>6.2934414742614493</v>
      </c>
      <c r="FJ374" s="27">
        <v>3.6520130621708198</v>
      </c>
      <c r="FK374" s="27">
        <v>26.592180483</v>
      </c>
      <c r="FL374" s="27">
        <v>8.7601898050628169</v>
      </c>
      <c r="FM374" s="27">
        <v>6.2961208977221608</v>
      </c>
      <c r="FN374" s="27">
        <v>3.36745235167934</v>
      </c>
      <c r="FO374" s="27">
        <v>26.635804753999999</v>
      </c>
      <c r="FP374" s="27">
        <v>8.67237499718326</v>
      </c>
      <c r="FQ374" s="27">
        <v>6.233006666258774</v>
      </c>
      <c r="FR374" s="27">
        <v>3.2951760849116525</v>
      </c>
      <c r="FS374" s="28">
        <v>25.077166298999998</v>
      </c>
      <c r="FT374" s="28">
        <v>11.207557354925777</v>
      </c>
      <c r="FU374" s="28">
        <v>8.0550921435499525</v>
      </c>
      <c r="FV374" s="28">
        <v>8.8530170735982789</v>
      </c>
      <c r="FW374" s="28">
        <v>25.052594806000002</v>
      </c>
      <c r="FX374" s="28">
        <v>11.04862157275322</v>
      </c>
      <c r="FY374" s="28">
        <v>7.9408618675171061</v>
      </c>
      <c r="FZ374" s="28">
        <v>7.878611041612988</v>
      </c>
      <c r="GA374" s="28">
        <v>25.096053095000002</v>
      </c>
      <c r="GB374" s="28">
        <v>10.938929679883708</v>
      </c>
      <c r="GC374" s="28">
        <v>7.8620241443199115</v>
      </c>
      <c r="GD374" s="28">
        <v>7.6333307567566226</v>
      </c>
      <c r="GE374" s="28">
        <v>25.177652510000001</v>
      </c>
      <c r="GF374" s="28">
        <v>10.751980265542917</v>
      </c>
      <c r="GG374" s="28">
        <v>7.727659919269934</v>
      </c>
      <c r="GH374" s="28">
        <v>7.4340979384053707</v>
      </c>
      <c r="GI374" s="28">
        <v>25.268827828999999</v>
      </c>
      <c r="GJ374" s="28">
        <v>10.411533147189097</v>
      </c>
      <c r="GK374" s="28">
        <v>7.4829738720340648</v>
      </c>
      <c r="GL374" s="28">
        <v>7.143028887822954</v>
      </c>
      <c r="GM374" s="28">
        <v>25.373717189000001</v>
      </c>
      <c r="GN374" s="28">
        <v>10.114486912312762</v>
      </c>
      <c r="GO374" s="28">
        <v>7.2694808943004432</v>
      </c>
      <c r="GP374" s="28">
        <v>6.8138316565974648</v>
      </c>
      <c r="GQ374" s="28">
        <v>25.494401500000002</v>
      </c>
      <c r="GR374" s="28">
        <v>9.9019835503866585</v>
      </c>
      <c r="GS374" s="28">
        <v>7.1167505439733407</v>
      </c>
      <c r="GT374" s="28">
        <v>6.4092912477085022</v>
      </c>
      <c r="GU374" s="28">
        <v>25.634955163000001</v>
      </c>
      <c r="GV374" s="28">
        <v>9.7649172086894982</v>
      </c>
      <c r="GW374" s="28">
        <v>7.0182382654111723</v>
      </c>
      <c r="GX374" s="28">
        <v>6.0887535907542016</v>
      </c>
      <c r="GY374" s="28">
        <v>25.788265693</v>
      </c>
      <c r="GZ374" s="28">
        <v>9.5931877201761022</v>
      </c>
      <c r="HA374" s="28">
        <v>6.8948129007279269</v>
      </c>
      <c r="HB374" s="28">
        <v>5.7472289893109245</v>
      </c>
      <c r="HC374" s="28">
        <v>25.968923223000001</v>
      </c>
      <c r="HD374" s="28">
        <v>9.396834613756381</v>
      </c>
      <c r="HE374" s="28">
        <v>6.7536900570256826</v>
      </c>
      <c r="HF374" s="28">
        <v>5.3874092131058031</v>
      </c>
      <c r="HG374" s="28">
        <v>26.583673115</v>
      </c>
      <c r="HH374" s="28">
        <v>8.4661133931452834</v>
      </c>
      <c r="HI374" s="28">
        <v>6.0847623902237205</v>
      </c>
      <c r="HJ374" s="28">
        <v>3.4902636673976062</v>
      </c>
      <c r="HK374" s="28">
        <v>27.005188886999999</v>
      </c>
      <c r="HL374" s="28">
        <v>7.2196356022794399</v>
      </c>
      <c r="HM374" s="28">
        <v>5.1888942592522458</v>
      </c>
      <c r="HN374" s="28">
        <v>-0.32119954719321697</v>
      </c>
      <c r="HO374" s="28">
        <v>27.220558142000002</v>
      </c>
      <c r="HP374" s="28">
        <v>6.6136228652010889</v>
      </c>
      <c r="HQ374" s="28">
        <v>4.75334097295248</v>
      </c>
      <c r="HR374" s="28">
        <v>-3.2820726379067438</v>
      </c>
      <c r="HS374" s="28">
        <v>27.32005431</v>
      </c>
      <c r="HT374" s="28">
        <v>5.9776421343266914</v>
      </c>
      <c r="HU374" s="28">
        <v>4.2962490994530347</v>
      </c>
      <c r="HV374" s="28">
        <v>-5.6835536322747089</v>
      </c>
      <c r="HW374" s="29">
        <v>25.077166298999998</v>
      </c>
      <c r="HX374" s="29">
        <v>11.207557354925777</v>
      </c>
      <c r="HY374" s="29">
        <v>8.0550921435499525</v>
      </c>
      <c r="HZ374" s="29">
        <v>8.8530170735982789</v>
      </c>
      <c r="IA374" s="29">
        <v>25.036958902999999</v>
      </c>
      <c r="IB374" s="29">
        <v>11.04273607072534</v>
      </c>
      <c r="IC374" s="29">
        <v>7.9366318413263608</v>
      </c>
      <c r="ID374" s="29">
        <v>7.9391222575538922</v>
      </c>
      <c r="IE374" s="29">
        <v>25.089930070000001</v>
      </c>
      <c r="IF374" s="29">
        <v>10.685149692969663</v>
      </c>
      <c r="IG374" s="29">
        <v>7.679627470892842</v>
      </c>
      <c r="IH374" s="29">
        <v>7.6627281188713141</v>
      </c>
      <c r="II374" s="29">
        <v>25.169404954000001</v>
      </c>
      <c r="IJ374" s="29">
        <v>10.273752100191075</v>
      </c>
      <c r="IK374" s="29">
        <v>7.3839479206998906</v>
      </c>
      <c r="IL374" s="29">
        <v>7.4788859961973877</v>
      </c>
      <c r="IM374" s="29">
        <v>25.254668121999998</v>
      </c>
      <c r="IN374" s="29">
        <v>9.986884796049841</v>
      </c>
      <c r="IO374" s="29">
        <v>7.1777707409048821</v>
      </c>
      <c r="IP374" s="29">
        <v>7.2265018201473659</v>
      </c>
      <c r="IQ374" s="29">
        <v>25.348653206000002</v>
      </c>
      <c r="IR374" s="29">
        <v>9.7356399499618682</v>
      </c>
      <c r="IS374" s="29">
        <v>6.9971961231054749</v>
      </c>
      <c r="IT374" s="29">
        <v>6.9500911715360232</v>
      </c>
      <c r="IU374" s="29">
        <v>25.462978106000001</v>
      </c>
      <c r="IV374" s="29">
        <v>9.608635504983571</v>
      </c>
      <c r="IW374" s="29">
        <v>6.9059155278300945</v>
      </c>
      <c r="IX374" s="29">
        <v>6.5942763119000265</v>
      </c>
      <c r="IY374" s="29">
        <v>25.592483284</v>
      </c>
      <c r="IZ374" s="29">
        <v>9.5303186815156025</v>
      </c>
      <c r="JA374" s="29">
        <v>6.8496276847750366</v>
      </c>
      <c r="JB374" s="29">
        <v>6.3287581615763191</v>
      </c>
      <c r="JC374" s="29">
        <v>25.735167435000001</v>
      </c>
      <c r="JD374" s="29">
        <v>9.4239468127810539</v>
      </c>
      <c r="JE374" s="29">
        <v>6.7731761282936587</v>
      </c>
      <c r="JF374" s="29">
        <v>6.0041477031108492</v>
      </c>
      <c r="JG374" s="29">
        <v>25.925708457999999</v>
      </c>
      <c r="JH374" s="29">
        <v>9.2183693646591731</v>
      </c>
      <c r="JI374" s="29">
        <v>6.6254235685862728</v>
      </c>
      <c r="JJ374" s="29">
        <v>5.08576000715939</v>
      </c>
      <c r="JK374" s="29">
        <v>26.545383531999999</v>
      </c>
      <c r="JL374" s="29">
        <v>8.2012517827817373</v>
      </c>
      <c r="JM374" s="29">
        <v>5.8944011358305213</v>
      </c>
      <c r="JN374" s="29">
        <v>0.72894662546226385</v>
      </c>
      <c r="JO374" s="29">
        <v>26.845605331000002</v>
      </c>
      <c r="JP374" s="29">
        <v>7.2799150625227247</v>
      </c>
      <c r="JQ374" s="29">
        <v>5.232218294208864</v>
      </c>
      <c r="JR374" s="29">
        <v>-2.7191539620993339</v>
      </c>
      <c r="JS374" s="29">
        <v>26.938358381</v>
      </c>
      <c r="JT374" s="29">
        <v>6.8906129667671427</v>
      </c>
      <c r="JU374" s="29">
        <v>4.9524192127783255</v>
      </c>
      <c r="JV374" s="29">
        <v>-4.8106137635341923</v>
      </c>
      <c r="JW374" s="29">
        <v>26.851183532</v>
      </c>
      <c r="JX374" s="29">
        <v>6.7356208922263701</v>
      </c>
      <c r="JY374" s="29">
        <v>4.8410233570705534</v>
      </c>
      <c r="JZ374" s="29">
        <v>-4.5859419583115937</v>
      </c>
    </row>
    <row r="375" spans="1:286" ht="15" thickBot="1" x14ac:dyDescent="0.4">
      <c r="A375" s="2"/>
      <c r="B375" s="74" t="s">
        <v>829</v>
      </c>
      <c r="C375" s="74" t="s">
        <v>640</v>
      </c>
      <c r="D375" s="74" t="s">
        <v>859</v>
      </c>
      <c r="E375" s="87">
        <v>393116</v>
      </c>
      <c r="F375" s="84">
        <v>392019</v>
      </c>
      <c r="G375" s="22">
        <v>21.461129836315788</v>
      </c>
      <c r="H375" s="22">
        <v>8.4672064777327947</v>
      </c>
      <c r="I375" s="22">
        <v>6.0855480116391858</v>
      </c>
      <c r="J375" s="22">
        <v>15.112363994970451</v>
      </c>
      <c r="K375" s="22">
        <v>21.441008101315788</v>
      </c>
      <c r="L375" s="22">
        <v>8.2980850120739653</v>
      </c>
      <c r="M375" s="22">
        <v>5.963997084332501</v>
      </c>
      <c r="N375" s="22">
        <v>14.892580597861578</v>
      </c>
      <c r="O375" s="22">
        <v>21.484550954315786</v>
      </c>
      <c r="P375" s="22">
        <v>8.0273722397459508</v>
      </c>
      <c r="Q375" s="22">
        <v>5.7694304846282733</v>
      </c>
      <c r="R375" s="22">
        <v>14.732868124726464</v>
      </c>
      <c r="S375" s="22">
        <v>21.564049725315787</v>
      </c>
      <c r="T375" s="22">
        <v>7.7450130099488286</v>
      </c>
      <c r="U375" s="22">
        <v>5.5664933466266557</v>
      </c>
      <c r="V375" s="22">
        <v>14.563097328554349</v>
      </c>
      <c r="W375" s="22">
        <v>21.643238108315789</v>
      </c>
      <c r="X375" s="22">
        <v>7.4444306170509575</v>
      </c>
      <c r="Y375" s="22">
        <v>5.3504588624973426</v>
      </c>
      <c r="Z375" s="22">
        <v>14.304040261278026</v>
      </c>
      <c r="AA375" s="22">
        <v>21.720913066315788</v>
      </c>
      <c r="AB375" s="22">
        <v>7.0015126126905471</v>
      </c>
      <c r="AC375" s="22">
        <v>5.0321249718755539</v>
      </c>
      <c r="AD375" s="22">
        <v>14.078713309897221</v>
      </c>
      <c r="AE375" s="22">
        <v>21.808089523315786</v>
      </c>
      <c r="AF375" s="22">
        <v>6.8449557485343684</v>
      </c>
      <c r="AG375" s="22">
        <v>4.9196044710610742</v>
      </c>
      <c r="AH375" s="22">
        <v>13.905506447851524</v>
      </c>
      <c r="AI375" s="22">
        <v>21.917910707315787</v>
      </c>
      <c r="AJ375" s="22">
        <v>6.7757888980066658</v>
      </c>
      <c r="AK375" s="22">
        <v>4.8698928937176911</v>
      </c>
      <c r="AL375" s="22">
        <v>13.775040849936426</v>
      </c>
      <c r="AM375" s="22">
        <v>22.042719468315788</v>
      </c>
      <c r="AN375" s="22">
        <v>6.6629004277941801</v>
      </c>
      <c r="AO375" s="22">
        <v>4.7887577274447022</v>
      </c>
      <c r="AP375" s="22">
        <v>13.485272134405244</v>
      </c>
      <c r="AQ375" s="22">
        <v>22.186174934315787</v>
      </c>
      <c r="AR375" s="22">
        <v>6.5364660064779629</v>
      </c>
      <c r="AS375" s="22">
        <v>4.6978868193988079</v>
      </c>
      <c r="AT375" s="22">
        <v>13.213170273524854</v>
      </c>
      <c r="AU375" s="22">
        <v>23.217015775315787</v>
      </c>
      <c r="AV375" s="22">
        <v>6.0644069088786763</v>
      </c>
      <c r="AW375" s="22">
        <v>4.3586086512891367</v>
      </c>
      <c r="AX375" s="22">
        <v>11.891870000218617</v>
      </c>
      <c r="AY375" s="22">
        <v>24.728951031315788</v>
      </c>
      <c r="AZ375" s="22">
        <v>5.9996145489456127</v>
      </c>
      <c r="BA375" s="22">
        <v>4.3120411064681852</v>
      </c>
      <c r="BB375" s="22">
        <v>10.518748586894382</v>
      </c>
      <c r="BC375" s="22">
        <v>25.911753372315786</v>
      </c>
      <c r="BD375" s="22">
        <v>6.9220831739617044</v>
      </c>
      <c r="BE375" s="22">
        <v>4.9750374703255318</v>
      </c>
      <c r="BF375" s="22">
        <v>9.418650405054926</v>
      </c>
      <c r="BG375" s="22">
        <v>27.218578506315787</v>
      </c>
      <c r="BH375" s="22">
        <v>6.7384909599479474</v>
      </c>
      <c r="BI375" s="22">
        <v>4.8430861312525986</v>
      </c>
      <c r="BJ375" s="22">
        <v>8.3840279416046286</v>
      </c>
      <c r="BK375" s="25">
        <v>21.460880162315789</v>
      </c>
      <c r="BL375" s="25">
        <v>8.4672064777327947</v>
      </c>
      <c r="BM375" s="25">
        <v>6.0855480116391858</v>
      </c>
      <c r="BN375" s="25">
        <v>15.112363994970451</v>
      </c>
      <c r="BO375" s="25">
        <v>21.409771817315786</v>
      </c>
      <c r="BP375" s="25">
        <v>8.345754941122852</v>
      </c>
      <c r="BQ375" s="25">
        <v>5.9982584009428059</v>
      </c>
      <c r="BR375" s="25">
        <v>15.058185485815027</v>
      </c>
      <c r="BS375" s="25">
        <v>21.406994361315789</v>
      </c>
      <c r="BT375" s="25">
        <v>8.0956732205185631</v>
      </c>
      <c r="BU375" s="25">
        <v>5.8185197443300245</v>
      </c>
      <c r="BV375" s="25">
        <v>15.057136641520039</v>
      </c>
      <c r="BW375" s="25">
        <v>21.429615670315787</v>
      </c>
      <c r="BX375" s="25">
        <v>7.8752574764546326</v>
      </c>
      <c r="BY375" s="25">
        <v>5.6601026091686544</v>
      </c>
      <c r="BZ375" s="25">
        <v>15.075494629459895</v>
      </c>
      <c r="CA375" s="25">
        <v>21.443591719315787</v>
      </c>
      <c r="CB375" s="25">
        <v>7.6174582109329219</v>
      </c>
      <c r="CC375" s="25">
        <v>5.4748172010681824</v>
      </c>
      <c r="CD375" s="25">
        <v>15.028552052523587</v>
      </c>
      <c r="CE375" s="25">
        <v>21.465206032315788</v>
      </c>
      <c r="CF375" s="25">
        <v>7.3819500094162436</v>
      </c>
      <c r="CG375" s="25">
        <v>5.3055528195707442</v>
      </c>
      <c r="CH375" s="25">
        <v>14.988025054292828</v>
      </c>
      <c r="CI375" s="25">
        <v>21.517798138315786</v>
      </c>
      <c r="CJ375" s="25">
        <v>7.2047292311939852</v>
      </c>
      <c r="CK375" s="25">
        <v>5.1781807568523215</v>
      </c>
      <c r="CL375" s="25">
        <v>14.942200862851342</v>
      </c>
      <c r="CM375" s="25">
        <v>21.594482702315787</v>
      </c>
      <c r="CN375" s="25">
        <v>7.1590393693660603</v>
      </c>
      <c r="CO375" s="25">
        <v>5.1453425535404955</v>
      </c>
      <c r="CP375" s="25">
        <v>14.827202099162722</v>
      </c>
      <c r="CQ375" s="25">
        <v>21.694954290315788</v>
      </c>
      <c r="CR375" s="25">
        <v>7.100226354650534</v>
      </c>
      <c r="CS375" s="25">
        <v>5.103072481858435</v>
      </c>
      <c r="CT375" s="25">
        <v>14.687784232385969</v>
      </c>
      <c r="CU375" s="25">
        <v>21.818849936315786</v>
      </c>
      <c r="CV375" s="25">
        <v>7.0117373838107317</v>
      </c>
      <c r="CW375" s="25">
        <v>5.0394737162015062</v>
      </c>
      <c r="CX375" s="25">
        <v>14.403273384932159</v>
      </c>
      <c r="CY375" s="25">
        <v>22.412731414315786</v>
      </c>
      <c r="CZ375" s="25">
        <v>6.6801557276560954</v>
      </c>
      <c r="DA375" s="25">
        <v>4.8011594512057876</v>
      </c>
      <c r="DB375" s="25">
        <v>13.563758792643286</v>
      </c>
      <c r="DC375" s="25">
        <v>23.182071309315788</v>
      </c>
      <c r="DD375" s="25">
        <v>6.6267383413268099</v>
      </c>
      <c r="DE375" s="25">
        <v>4.7627673238827999</v>
      </c>
      <c r="DF375" s="25">
        <v>12.823183235304441</v>
      </c>
      <c r="DG375" s="25">
        <v>24.061045541315789</v>
      </c>
      <c r="DH375" s="25">
        <v>7.0648221173418646</v>
      </c>
      <c r="DI375" s="25">
        <v>5.0776267594086537</v>
      </c>
      <c r="DJ375" s="25">
        <v>12.089740879387115</v>
      </c>
      <c r="DK375" s="25">
        <v>24.808670369315788</v>
      </c>
      <c r="DL375" s="25">
        <v>7.6280432229705255</v>
      </c>
      <c r="DM375" s="25">
        <v>5.4824248576344905</v>
      </c>
      <c r="DN375" s="25">
        <v>11.620423725232289</v>
      </c>
      <c r="DO375" s="27">
        <v>21.461129836315788</v>
      </c>
      <c r="DP375" s="27">
        <v>8.4672064777327947</v>
      </c>
      <c r="DQ375" s="27">
        <v>6.0855480116391858</v>
      </c>
      <c r="DR375" s="27">
        <v>15.112363994970451</v>
      </c>
      <c r="DS375" s="27">
        <v>21.439880964315787</v>
      </c>
      <c r="DT375" s="27">
        <v>8.2987716421464146</v>
      </c>
      <c r="DU375" s="27">
        <v>5.9644905788850568</v>
      </c>
      <c r="DV375" s="27">
        <v>14.893380652087133</v>
      </c>
      <c r="DW375" s="27">
        <v>21.483851318315786</v>
      </c>
      <c r="DX375" s="27">
        <v>8.026853488063761</v>
      </c>
      <c r="DY375" s="27">
        <v>5.7690576475802597</v>
      </c>
      <c r="DZ375" s="27">
        <v>14.734467719124453</v>
      </c>
      <c r="EA375" s="27">
        <v>21.562371886315788</v>
      </c>
      <c r="EB375" s="27">
        <v>7.7462196886660699</v>
      </c>
      <c r="EC375" s="27">
        <v>5.5673606103797848</v>
      </c>
      <c r="ED375" s="27">
        <v>14.565463373615167</v>
      </c>
      <c r="EE375" s="27">
        <v>21.640532826315788</v>
      </c>
      <c r="EF375" s="27">
        <v>7.4444255000130513</v>
      </c>
      <c r="EG375" s="27">
        <v>5.3504551847814463</v>
      </c>
      <c r="EH375" s="27">
        <v>14.307169647534552</v>
      </c>
      <c r="EI375" s="27">
        <v>21.723115226315787</v>
      </c>
      <c r="EJ375" s="27">
        <v>7.011447543039985</v>
      </c>
      <c r="EK375" s="27">
        <v>5.039265401932715</v>
      </c>
      <c r="EL375" s="27">
        <v>14.077776967414779</v>
      </c>
      <c r="EM375" s="27">
        <v>21.821320708315788</v>
      </c>
      <c r="EN375" s="27">
        <v>6.8460565301495011</v>
      </c>
      <c r="EO375" s="27">
        <v>4.9203956244818441</v>
      </c>
      <c r="EP375" s="27">
        <v>13.895608126396816</v>
      </c>
      <c r="EQ375" s="27">
        <v>21.932952198315789</v>
      </c>
      <c r="ER375" s="27">
        <v>6.776600820785883</v>
      </c>
      <c r="ES375" s="27">
        <v>4.870476438605567</v>
      </c>
      <c r="ET375" s="27">
        <v>13.763525496998334</v>
      </c>
      <c r="EU375" s="27">
        <v>22.055522550315786</v>
      </c>
      <c r="EV375" s="27">
        <v>6.6632009608071243</v>
      </c>
      <c r="EW375" s="27">
        <v>4.7889737264384866</v>
      </c>
      <c r="EX375" s="27">
        <v>13.472175929571973</v>
      </c>
      <c r="EY375" s="27">
        <v>22.189182718315788</v>
      </c>
      <c r="EZ375" s="27">
        <v>6.5422364529480674</v>
      </c>
      <c r="FA375" s="27">
        <v>4.7020341528947798</v>
      </c>
      <c r="FB375" s="27">
        <v>13.221366014451435</v>
      </c>
      <c r="FC375" s="27">
        <v>23.026892628315789</v>
      </c>
      <c r="FD375" s="27">
        <v>6.1065539846615922</v>
      </c>
      <c r="FE375" s="27">
        <v>4.388900584514297</v>
      </c>
      <c r="FF375" s="27">
        <v>12.103967764020867</v>
      </c>
      <c r="FG375" s="27">
        <v>23.913528162315789</v>
      </c>
      <c r="FH375" s="27">
        <v>6.1237457613746029</v>
      </c>
      <c r="FI375" s="27">
        <v>4.4012566529375183</v>
      </c>
      <c r="FJ375" s="27">
        <v>11.220230655727793</v>
      </c>
      <c r="FK375" s="27">
        <v>24.856900567315787</v>
      </c>
      <c r="FL375" s="27">
        <v>7.0880554040934207</v>
      </c>
      <c r="FM375" s="27">
        <v>5.094324980051625</v>
      </c>
      <c r="FN375" s="27">
        <v>10.357843719913632</v>
      </c>
      <c r="FO375" s="27">
        <v>25.622012732315788</v>
      </c>
      <c r="FP375" s="27">
        <v>6.9757632959810429</v>
      </c>
      <c r="FQ375" s="27">
        <v>5.0136184309621274</v>
      </c>
      <c r="FR375" s="27">
        <v>9.769488997794646</v>
      </c>
      <c r="FS375" s="28">
        <v>21.461648097315788</v>
      </c>
      <c r="FT375" s="28">
        <v>8.4672064777327947</v>
      </c>
      <c r="FU375" s="28">
        <v>6.0855480116391858</v>
      </c>
      <c r="FV375" s="28">
        <v>15.112363994970451</v>
      </c>
      <c r="FW375" s="28">
        <v>21.427468080315787</v>
      </c>
      <c r="FX375" s="28">
        <v>8.0775720824409483</v>
      </c>
      <c r="FY375" s="28">
        <v>5.8055100999890819</v>
      </c>
      <c r="FZ375" s="28">
        <v>14.89213170354515</v>
      </c>
      <c r="GA375" s="28">
        <v>21.470696855315786</v>
      </c>
      <c r="GB375" s="28">
        <v>7.6411948493118915</v>
      </c>
      <c r="GC375" s="28">
        <v>5.4918771904365782</v>
      </c>
      <c r="GD375" s="28">
        <v>14.74001545998059</v>
      </c>
      <c r="GE375" s="28">
        <v>21.560921816315787</v>
      </c>
      <c r="GF375" s="28">
        <v>7.1947374562568776</v>
      </c>
      <c r="GG375" s="28">
        <v>5.1709994714707532</v>
      </c>
      <c r="GH375" s="28">
        <v>14.570496687599828</v>
      </c>
      <c r="GI375" s="28">
        <v>21.662771460315788</v>
      </c>
      <c r="GJ375" s="28">
        <v>6.7643604765313237</v>
      </c>
      <c r="GK375" s="28">
        <v>4.8616790621820671</v>
      </c>
      <c r="GL375" s="28">
        <v>14.304262255939131</v>
      </c>
      <c r="GM375" s="28">
        <v>21.808632650315786</v>
      </c>
      <c r="GN375" s="28">
        <v>6.3136736689787094</v>
      </c>
      <c r="GO375" s="28">
        <v>4.5377615797412458</v>
      </c>
      <c r="GP375" s="28">
        <v>14.041836568120479</v>
      </c>
      <c r="GQ375" s="28">
        <v>22.000569746315787</v>
      </c>
      <c r="GR375" s="28">
        <v>6.0884681447794948</v>
      </c>
      <c r="GS375" s="28">
        <v>4.375901935287688</v>
      </c>
      <c r="GT375" s="28">
        <v>13.801743521114982</v>
      </c>
      <c r="GU375" s="28">
        <v>22.241295794315789</v>
      </c>
      <c r="GV375" s="28">
        <v>5.9789485693678452</v>
      </c>
      <c r="GW375" s="28">
        <v>4.2971880600403241</v>
      </c>
      <c r="GX375" s="28">
        <v>13.58375129620949</v>
      </c>
      <c r="GY375" s="28">
        <v>22.523371855315787</v>
      </c>
      <c r="GZ375" s="28">
        <v>5.8689937596284887</v>
      </c>
      <c r="HA375" s="28">
        <v>4.2181613733120376</v>
      </c>
      <c r="HB375" s="28">
        <v>13.215037495721532</v>
      </c>
      <c r="HC375" s="28">
        <v>22.901814490315786</v>
      </c>
      <c r="HD375" s="28">
        <v>5.7297918675463135</v>
      </c>
      <c r="HE375" s="28">
        <v>4.1181142326399796</v>
      </c>
      <c r="HF375" s="28">
        <v>12.785268604995977</v>
      </c>
      <c r="HG375" s="28">
        <v>25.037937423315789</v>
      </c>
      <c r="HH375" s="28">
        <v>4.9077239272704585</v>
      </c>
      <c r="HI375" s="28">
        <v>3.5272778177569446</v>
      </c>
      <c r="HJ375" s="28">
        <v>10.144011641433838</v>
      </c>
      <c r="HK375" s="28">
        <v>24.663889688028551</v>
      </c>
      <c r="HL375" s="28">
        <v>4.0607213791356047</v>
      </c>
      <c r="HM375" s="28">
        <v>2.9185204092526509</v>
      </c>
      <c r="HN375" s="28">
        <v>5.7052516627163961</v>
      </c>
      <c r="HO375" s="28">
        <v>25.722283849810797</v>
      </c>
      <c r="HP375" s="28">
        <v>4.2349779077961101</v>
      </c>
      <c r="HQ375" s="28">
        <v>3.0437620074460887</v>
      </c>
      <c r="HR375" s="28">
        <v>1.9185436245797867</v>
      </c>
      <c r="HS375" s="28">
        <v>22.096614391068268</v>
      </c>
      <c r="HT375" s="28">
        <v>3.6380390765321575</v>
      </c>
      <c r="HU375" s="28">
        <v>2.6147303159169049</v>
      </c>
      <c r="HV375" s="28">
        <v>-0.40262485493611777</v>
      </c>
      <c r="HW375" s="29">
        <v>21.461648097315788</v>
      </c>
      <c r="HX375" s="29">
        <v>8.4672064777327947</v>
      </c>
      <c r="HY375" s="29">
        <v>6.0855480116391858</v>
      </c>
      <c r="HZ375" s="29">
        <v>15.112363994970451</v>
      </c>
      <c r="IA375" s="29">
        <v>21.429686389315787</v>
      </c>
      <c r="IB375" s="29">
        <v>8.3035940496407754</v>
      </c>
      <c r="IC375" s="29">
        <v>5.9679565381026336</v>
      </c>
      <c r="ID375" s="29">
        <v>14.910862355333023</v>
      </c>
      <c r="IE375" s="29">
        <v>21.506418523315787</v>
      </c>
      <c r="IF375" s="29">
        <v>8.0381455097852434</v>
      </c>
      <c r="IG375" s="29">
        <v>5.7771734459271249</v>
      </c>
      <c r="IH375" s="29">
        <v>14.69101668814579</v>
      </c>
      <c r="II375" s="29">
        <v>21.616444116315787</v>
      </c>
      <c r="IJ375" s="29">
        <v>7.7427735469154548</v>
      </c>
      <c r="IK375" s="29">
        <v>5.5648838004503904</v>
      </c>
      <c r="IL375" s="29">
        <v>14.507526086448403</v>
      </c>
      <c r="IM375" s="29">
        <v>21.738055846315788</v>
      </c>
      <c r="IN375" s="29">
        <v>7.2729708155820569</v>
      </c>
      <c r="IO375" s="29">
        <v>5.2272273272030114</v>
      </c>
      <c r="IP375" s="29">
        <v>14.238843411723618</v>
      </c>
      <c r="IQ375" s="29">
        <v>22.033041980315787</v>
      </c>
      <c r="IR375" s="29">
        <v>6.8656396752197404</v>
      </c>
      <c r="IS375" s="29">
        <v>4.9344704164285424</v>
      </c>
      <c r="IT375" s="29">
        <v>13.859538766279332</v>
      </c>
      <c r="IU375" s="29">
        <v>22.302143318315789</v>
      </c>
      <c r="IV375" s="29">
        <v>6.6973898650619139</v>
      </c>
      <c r="IW375" s="29">
        <v>4.8135459650929961</v>
      </c>
      <c r="IX375" s="29">
        <v>13.587267563249096</v>
      </c>
      <c r="IY375" s="29">
        <v>22.643922411315788</v>
      </c>
      <c r="IZ375" s="29">
        <v>6.6236475062006299</v>
      </c>
      <c r="JA375" s="29">
        <v>4.7605458798202394</v>
      </c>
      <c r="JB375" s="29">
        <v>13.318082612531144</v>
      </c>
      <c r="JC375" s="29">
        <v>23.020769719315787</v>
      </c>
      <c r="JD375" s="29">
        <v>6.5083915958334995</v>
      </c>
      <c r="JE375" s="29">
        <v>4.6777091876941057</v>
      </c>
      <c r="JF375" s="29">
        <v>12.878897133739285</v>
      </c>
      <c r="JG375" s="29">
        <v>23.471306935315788</v>
      </c>
      <c r="JH375" s="29">
        <v>6.2767653396673646</v>
      </c>
      <c r="JI375" s="29">
        <v>4.5112348367541388</v>
      </c>
      <c r="JJ375" s="29">
        <v>12.011271849035589</v>
      </c>
      <c r="JK375" s="29">
        <v>25.883655075315787</v>
      </c>
      <c r="JL375" s="29">
        <v>6.5370908032091712</v>
      </c>
      <c r="JM375" s="29">
        <v>4.6983358731115388</v>
      </c>
      <c r="JN375" s="29">
        <v>7.2478845639328888</v>
      </c>
      <c r="JO375" s="29">
        <v>28.02535068631579</v>
      </c>
      <c r="JP375" s="29">
        <v>5.3952568930673994</v>
      </c>
      <c r="JQ375" s="29">
        <v>3.8776773596148821</v>
      </c>
      <c r="JR375" s="29">
        <v>2.8559494911193148</v>
      </c>
      <c r="JS375" s="29">
        <v>28.598242086315786</v>
      </c>
      <c r="JT375" s="29">
        <v>4.8111563331710068</v>
      </c>
      <c r="JU375" s="29">
        <v>3.4578727864982701</v>
      </c>
      <c r="JV375" s="29">
        <v>0.12738061618884444</v>
      </c>
      <c r="JW375" s="29">
        <v>28.344771496315786</v>
      </c>
      <c r="JX375" s="29">
        <v>4.7419116361124125</v>
      </c>
      <c r="JY375" s="29">
        <v>3.4081052593203669</v>
      </c>
      <c r="JZ375" s="29">
        <v>0.48480026973020784</v>
      </c>
    </row>
    <row r="376" spans="1:286" ht="15" thickBot="1" x14ac:dyDescent="0.4">
      <c r="A376" s="2"/>
      <c r="B376" s="74" t="s">
        <v>830</v>
      </c>
      <c r="C376" s="74" t="s">
        <v>530</v>
      </c>
      <c r="D376" s="74" t="s">
        <v>857</v>
      </c>
      <c r="E376" s="87">
        <v>378874</v>
      </c>
      <c r="F376" s="84">
        <v>411666</v>
      </c>
      <c r="G376" s="22">
        <v>29.465968026999999</v>
      </c>
      <c r="H376" s="22">
        <v>14.453306342780028</v>
      </c>
      <c r="I376" s="22">
        <v>10.387875848690594</v>
      </c>
      <c r="J376" s="22">
        <v>16.328599890199875</v>
      </c>
      <c r="K376" s="22">
        <v>29.460043784</v>
      </c>
      <c r="L376" s="22">
        <v>14.292302849144857</v>
      </c>
      <c r="M376" s="22">
        <v>10.27215946771711</v>
      </c>
      <c r="N376" s="22">
        <v>15.417037176644994</v>
      </c>
      <c r="O376" s="22">
        <v>29.542387397999999</v>
      </c>
      <c r="P376" s="22">
        <v>14.24380627486177</v>
      </c>
      <c r="Q376" s="22">
        <v>10.237304024900652</v>
      </c>
      <c r="R376" s="22">
        <v>15.444504650069112</v>
      </c>
      <c r="S376" s="22">
        <v>29.645401249999999</v>
      </c>
      <c r="T376" s="22">
        <v>14.112401867194933</v>
      </c>
      <c r="U376" s="22">
        <v>10.142861089807417</v>
      </c>
      <c r="V376" s="22">
        <v>14.97778391642826</v>
      </c>
      <c r="W376" s="22">
        <v>29.764345103</v>
      </c>
      <c r="X376" s="22">
        <v>13.975793558617973</v>
      </c>
      <c r="Y376" s="22">
        <v>10.044678008667233</v>
      </c>
      <c r="Z376" s="22">
        <v>14.641259167643524</v>
      </c>
      <c r="AA376" s="22">
        <v>29.896853476</v>
      </c>
      <c r="AB376" s="22">
        <v>13.835649569150112</v>
      </c>
      <c r="AC376" s="22">
        <v>9.9439537640545428</v>
      </c>
      <c r="AD376" s="22">
        <v>14.191107610226329</v>
      </c>
      <c r="AE376" s="22">
        <v>30.015560177000001</v>
      </c>
      <c r="AF376" s="22">
        <v>13.786551895345927</v>
      </c>
      <c r="AG376" s="22">
        <v>9.9086662991768506</v>
      </c>
      <c r="AH376" s="22">
        <v>13.842105366823086</v>
      </c>
      <c r="AI376" s="22">
        <v>30.149565494000001</v>
      </c>
      <c r="AJ376" s="22">
        <v>13.683568013350451</v>
      </c>
      <c r="AK376" s="22">
        <v>9.8346497554730199</v>
      </c>
      <c r="AL376" s="22">
        <v>13.373315794076072</v>
      </c>
      <c r="AM376" s="22">
        <v>30.285058271</v>
      </c>
      <c r="AN376" s="22">
        <v>13.550346799265935</v>
      </c>
      <c r="AO376" s="22">
        <v>9.7389010458351688</v>
      </c>
      <c r="AP376" s="22">
        <v>12.860316249110852</v>
      </c>
      <c r="AQ376" s="22">
        <v>30.435540307</v>
      </c>
      <c r="AR376" s="22">
        <v>13.412826710516542</v>
      </c>
      <c r="AS376" s="22">
        <v>9.6400626503324531</v>
      </c>
      <c r="AT376" s="22">
        <v>12.264563962775767</v>
      </c>
      <c r="AU376" s="22">
        <v>31.0109599</v>
      </c>
      <c r="AV376" s="22">
        <v>12.879938477214868</v>
      </c>
      <c r="AW376" s="22">
        <v>9.2570653846908026</v>
      </c>
      <c r="AX376" s="22">
        <v>10.193831067046471</v>
      </c>
      <c r="AY376" s="22">
        <v>31.399196722999999</v>
      </c>
      <c r="AZ376" s="22">
        <v>12.834869520987441</v>
      </c>
      <c r="BA376" s="22">
        <v>9.2246734384594511</v>
      </c>
      <c r="BB376" s="22">
        <v>9.4057771721244627</v>
      </c>
      <c r="BC376" s="22">
        <v>31.625749597000002</v>
      </c>
      <c r="BD376" s="22">
        <v>13.08750692195299</v>
      </c>
      <c r="BE376" s="22">
        <v>9.4062489128682518</v>
      </c>
      <c r="BF376" s="22">
        <v>9.3824996776438283</v>
      </c>
      <c r="BG376" s="22">
        <v>31.767680804000001</v>
      </c>
      <c r="BH376" s="22">
        <v>13.148734649014234</v>
      </c>
      <c r="BI376" s="22">
        <v>9.4502544858579522</v>
      </c>
      <c r="BJ376" s="22">
        <v>9.8333427472717077</v>
      </c>
      <c r="BK376" s="25">
        <v>29.465112498</v>
      </c>
      <c r="BL376" s="25">
        <v>14.453306342780028</v>
      </c>
      <c r="BM376" s="25">
        <v>10.387875848690594</v>
      </c>
      <c r="BN376" s="25">
        <v>16.328599890199875</v>
      </c>
      <c r="BO376" s="25">
        <v>29.466410922000001</v>
      </c>
      <c r="BP376" s="25">
        <v>14.344681264327397</v>
      </c>
      <c r="BQ376" s="25">
        <v>10.309804866019983</v>
      </c>
      <c r="BR376" s="25">
        <v>15.697120802230231</v>
      </c>
      <c r="BS376" s="25">
        <v>29.524869786</v>
      </c>
      <c r="BT376" s="25">
        <v>14.320213309939124</v>
      </c>
      <c r="BU376" s="25">
        <v>10.292219265436364</v>
      </c>
      <c r="BV376" s="25">
        <v>15.84178628640222</v>
      </c>
      <c r="BW376" s="25">
        <v>29.587173834000001</v>
      </c>
      <c r="BX376" s="25">
        <v>14.258409791683524</v>
      </c>
      <c r="BY376" s="25">
        <v>10.247799859978169</v>
      </c>
      <c r="BZ376" s="25">
        <v>15.558799619357019</v>
      </c>
      <c r="CA376" s="25">
        <v>29.653288506999999</v>
      </c>
      <c r="CB376" s="25">
        <v>14.192643130383008</v>
      </c>
      <c r="CC376" s="25">
        <v>10.200532065580806</v>
      </c>
      <c r="CD376" s="25">
        <v>15.441846310090781</v>
      </c>
      <c r="CE376" s="25">
        <v>29.704006843000002</v>
      </c>
      <c r="CF376" s="25">
        <v>14.122365410586966</v>
      </c>
      <c r="CG376" s="25">
        <v>10.150022084621671</v>
      </c>
      <c r="CH376" s="25">
        <v>15.173100107564796</v>
      </c>
      <c r="CI376" s="25">
        <v>29.767208024999999</v>
      </c>
      <c r="CJ376" s="25">
        <v>14.060266085216883</v>
      </c>
      <c r="CK376" s="25">
        <v>10.105390076765966</v>
      </c>
      <c r="CL376" s="25">
        <v>14.949026573110798</v>
      </c>
      <c r="CM376" s="25">
        <v>29.842238553000001</v>
      </c>
      <c r="CN376" s="25">
        <v>13.994738086474639</v>
      </c>
      <c r="CO376" s="25">
        <v>10.058293813848408</v>
      </c>
      <c r="CP376" s="25">
        <v>14.626063518410371</v>
      </c>
      <c r="CQ376" s="25">
        <v>29.928354183</v>
      </c>
      <c r="CR376" s="25">
        <v>13.897783943265315</v>
      </c>
      <c r="CS376" s="25">
        <v>9.9886109621334622</v>
      </c>
      <c r="CT376" s="25">
        <v>14.226357046201473</v>
      </c>
      <c r="CU376" s="25">
        <v>30.023189657</v>
      </c>
      <c r="CV376" s="25">
        <v>13.830007138164262</v>
      </c>
      <c r="CW376" s="25">
        <v>9.9398984378076811</v>
      </c>
      <c r="CX376" s="25">
        <v>13.859698937379317</v>
      </c>
      <c r="CY376" s="25">
        <v>30.274472971999998</v>
      </c>
      <c r="CZ376" s="25">
        <v>13.56485303593861</v>
      </c>
      <c r="DA376" s="25">
        <v>9.7493269637541324</v>
      </c>
      <c r="DB376" s="25">
        <v>12.570071205739517</v>
      </c>
      <c r="DC376" s="25">
        <v>30.452199984</v>
      </c>
      <c r="DD376" s="25">
        <v>13.413467022223825</v>
      </c>
      <c r="DE376" s="25">
        <v>9.6405228549639723</v>
      </c>
      <c r="DF376" s="25">
        <v>11.78461554309982</v>
      </c>
      <c r="DG376" s="25">
        <v>30.568916042000001</v>
      </c>
      <c r="DH376" s="25">
        <v>13.70492106608074</v>
      </c>
      <c r="DI376" s="25">
        <v>9.8499966149038105</v>
      </c>
      <c r="DJ376" s="25">
        <v>11.353518201341501</v>
      </c>
      <c r="DK376" s="25">
        <v>30.647840662</v>
      </c>
      <c r="DL376" s="25">
        <v>13.714941532083126</v>
      </c>
      <c r="DM376" s="25">
        <v>9.8571985211189102</v>
      </c>
      <c r="DN376" s="25">
        <v>11.202336833380205</v>
      </c>
      <c r="DO376" s="27">
        <v>29.465968026999999</v>
      </c>
      <c r="DP376" s="27">
        <v>14.453306342780028</v>
      </c>
      <c r="DQ376" s="27">
        <v>10.387875848690594</v>
      </c>
      <c r="DR376" s="27">
        <v>16.328599890199875</v>
      </c>
      <c r="DS376" s="27">
        <v>29.460043787</v>
      </c>
      <c r="DT376" s="27">
        <v>14.286551039146628</v>
      </c>
      <c r="DU376" s="27">
        <v>10.26802552862042</v>
      </c>
      <c r="DV376" s="27">
        <v>15.417037166047741</v>
      </c>
      <c r="DW376" s="27">
        <v>29.542387392999998</v>
      </c>
      <c r="DX376" s="27">
        <v>14.248498545806376</v>
      </c>
      <c r="DY376" s="27">
        <v>10.24067645241758</v>
      </c>
      <c r="DZ376" s="27">
        <v>15.444504660296262</v>
      </c>
      <c r="EA376" s="27">
        <v>29.645401249999999</v>
      </c>
      <c r="EB376" s="27">
        <v>14.103468795570329</v>
      </c>
      <c r="EC376" s="27">
        <v>10.136440715342014</v>
      </c>
      <c r="ED376" s="27">
        <v>14.97778391642826</v>
      </c>
      <c r="EE376" s="27">
        <v>29.764345129999999</v>
      </c>
      <c r="EF376" s="27">
        <v>13.951144530268172</v>
      </c>
      <c r="EG376" s="27">
        <v>10.026962266662188</v>
      </c>
      <c r="EH376" s="27">
        <v>14.641259055283056</v>
      </c>
      <c r="EI376" s="27">
        <v>29.896853450999998</v>
      </c>
      <c r="EJ376" s="27">
        <v>13.849969270148469</v>
      </c>
      <c r="EK376" s="27">
        <v>9.9542456151115584</v>
      </c>
      <c r="EL376" s="27">
        <v>14.191107722561419</v>
      </c>
      <c r="EM376" s="27">
        <v>30.015560177000001</v>
      </c>
      <c r="EN376" s="27">
        <v>13.787895300005253</v>
      </c>
      <c r="EO376" s="27">
        <v>9.9096318305566378</v>
      </c>
      <c r="EP376" s="27">
        <v>13.842105366823086</v>
      </c>
      <c r="EQ376" s="27">
        <v>30.149565494000001</v>
      </c>
      <c r="ER376" s="27">
        <v>13.684104771350331</v>
      </c>
      <c r="ES376" s="27">
        <v>9.8350355340160966</v>
      </c>
      <c r="ET376" s="27">
        <v>13.373315794076072</v>
      </c>
      <c r="EU376" s="27">
        <v>30.285058271</v>
      </c>
      <c r="EV376" s="27">
        <v>13.543411391821792</v>
      </c>
      <c r="EW376" s="27">
        <v>9.7339164319495133</v>
      </c>
      <c r="EX376" s="27">
        <v>12.860316249110852</v>
      </c>
      <c r="EY376" s="27">
        <v>30.422967189000001</v>
      </c>
      <c r="EZ376" s="27">
        <v>13.430659030371354</v>
      </c>
      <c r="FA376" s="27">
        <v>9.6528790897237382</v>
      </c>
      <c r="FB376" s="27">
        <v>12.327368801601496</v>
      </c>
      <c r="FC376" s="27">
        <v>30.948840860000001</v>
      </c>
      <c r="FD376" s="27">
        <v>12.931643607768196</v>
      </c>
      <c r="FE376" s="27">
        <v>9.2942268800739427</v>
      </c>
      <c r="FF376" s="27">
        <v>10.453712915911478</v>
      </c>
      <c r="FG376" s="27">
        <v>31.309036041999999</v>
      </c>
      <c r="FH376" s="27">
        <v>12.896747588919688</v>
      </c>
      <c r="FI376" s="27">
        <v>9.269146424238107</v>
      </c>
      <c r="FJ376" s="27">
        <v>9.7135590114468648</v>
      </c>
      <c r="FK376" s="27">
        <v>31.526176998</v>
      </c>
      <c r="FL376" s="27">
        <v>13.139749063396165</v>
      </c>
      <c r="FM376" s="27">
        <v>9.4437963685514639</v>
      </c>
      <c r="FN376" s="27">
        <v>9.660731679570798</v>
      </c>
      <c r="FO376" s="27">
        <v>31.669404308000001</v>
      </c>
      <c r="FP376" s="27">
        <v>13.219235746922992</v>
      </c>
      <c r="FQ376" s="27">
        <v>9.5009250130649257</v>
      </c>
      <c r="FR376" s="27">
        <v>10.055531708948259</v>
      </c>
      <c r="FS376" s="28">
        <v>29.46824299</v>
      </c>
      <c r="FT376" s="28">
        <v>14.453306342780028</v>
      </c>
      <c r="FU376" s="28">
        <v>10.387875848690594</v>
      </c>
      <c r="FV376" s="28">
        <v>16.328599890199875</v>
      </c>
      <c r="FW376" s="28">
        <v>29.462446354000001</v>
      </c>
      <c r="FX376" s="28">
        <v>14.282625281950542</v>
      </c>
      <c r="FY376" s="28">
        <v>10.265204009626919</v>
      </c>
      <c r="FZ376" s="28">
        <v>15.422568806010551</v>
      </c>
      <c r="GA376" s="28">
        <v>29.568398848000001</v>
      </c>
      <c r="GB376" s="28">
        <v>14.261629138965446</v>
      </c>
      <c r="GC376" s="28">
        <v>10.250113668257416</v>
      </c>
      <c r="GD376" s="28">
        <v>15.478689412158694</v>
      </c>
      <c r="GE376" s="28">
        <v>29.704390318999998</v>
      </c>
      <c r="GF376" s="28">
        <v>14.135265349224934</v>
      </c>
      <c r="GG376" s="28">
        <v>10.159293524515691</v>
      </c>
      <c r="GH376" s="28">
        <v>15.054073064476736</v>
      </c>
      <c r="GI376" s="28">
        <v>29.876223642999999</v>
      </c>
      <c r="GJ376" s="28">
        <v>14.018547702123206</v>
      </c>
      <c r="GK376" s="28">
        <v>10.075406253417357</v>
      </c>
      <c r="GL376" s="28">
        <v>14.789988289393978</v>
      </c>
      <c r="GM376" s="28">
        <v>30.033910503000001</v>
      </c>
      <c r="GN376" s="28">
        <v>13.888246711305614</v>
      </c>
      <c r="GO376" s="28">
        <v>9.9817563657395354</v>
      </c>
      <c r="GP376" s="28">
        <v>14.424879062151435</v>
      </c>
      <c r="GQ376" s="28">
        <v>30.186537817000001</v>
      </c>
      <c r="GR376" s="28">
        <v>13.767021647798432</v>
      </c>
      <c r="GS376" s="28">
        <v>9.89462952572128</v>
      </c>
      <c r="GT376" s="28">
        <v>14.12212286001688</v>
      </c>
      <c r="GU376" s="28">
        <v>30.364254151000001</v>
      </c>
      <c r="GV376" s="28">
        <v>13.635946793320873</v>
      </c>
      <c r="GW376" s="28">
        <v>9.8004234469939551</v>
      </c>
      <c r="GX376" s="28">
        <v>13.729492668492364</v>
      </c>
      <c r="GY376" s="28">
        <v>30.561738437999999</v>
      </c>
      <c r="GZ376" s="28">
        <v>13.502119292228224</v>
      </c>
      <c r="HA376" s="28">
        <v>9.7042389869457963</v>
      </c>
      <c r="HB376" s="28">
        <v>13.368649793550901</v>
      </c>
      <c r="HC376" s="28">
        <v>30.795577242</v>
      </c>
      <c r="HD376" s="28">
        <v>13.364982505747527</v>
      </c>
      <c r="HE376" s="28">
        <v>9.6056760783306672</v>
      </c>
      <c r="HF376" s="28">
        <v>13.028977117459249</v>
      </c>
      <c r="HG376" s="28">
        <v>31.593815960000001</v>
      </c>
      <c r="HH376" s="28">
        <v>12.518056612682953</v>
      </c>
      <c r="HI376" s="28">
        <v>8.996973763334692</v>
      </c>
      <c r="HJ376" s="28">
        <v>10.463440315782197</v>
      </c>
      <c r="HK376" s="28">
        <v>32.268158774</v>
      </c>
      <c r="HL376" s="28">
        <v>11.308270122423094</v>
      </c>
      <c r="HM376" s="28">
        <v>8.1274763925465692</v>
      </c>
      <c r="HN376" s="28">
        <v>5.1600475765505749</v>
      </c>
      <c r="HO376" s="28">
        <v>32.673779066999998</v>
      </c>
      <c r="HP376" s="28">
        <v>10.438942912885574</v>
      </c>
      <c r="HQ376" s="28">
        <v>7.5026738103280426</v>
      </c>
      <c r="HR376" s="28">
        <v>0.8391310628155253</v>
      </c>
      <c r="HS376" s="28">
        <v>32.917744292999998</v>
      </c>
      <c r="HT376" s="28">
        <v>9.7680879731594263</v>
      </c>
      <c r="HU376" s="28">
        <v>7.0205171562668625</v>
      </c>
      <c r="HV376" s="28">
        <v>-1.8259730234401559</v>
      </c>
      <c r="HW376" s="29">
        <v>29.46824299</v>
      </c>
      <c r="HX376" s="29">
        <v>14.453306342780028</v>
      </c>
      <c r="HY376" s="29">
        <v>10.387875848690594</v>
      </c>
      <c r="HZ376" s="29">
        <v>16.328599890199875</v>
      </c>
      <c r="IA376" s="29">
        <v>29.446707984</v>
      </c>
      <c r="IB376" s="29">
        <v>14.298895862566654</v>
      </c>
      <c r="IC376" s="29">
        <v>10.276897996277295</v>
      </c>
      <c r="ID376" s="29">
        <v>15.479101104828828</v>
      </c>
      <c r="IE376" s="29">
        <v>29.609035898000002</v>
      </c>
      <c r="IF376" s="29">
        <v>14.203237342993571</v>
      </c>
      <c r="IG376" s="29">
        <v>10.208146334780055</v>
      </c>
      <c r="IH376" s="29">
        <v>15.367249184904678</v>
      </c>
      <c r="II376" s="29">
        <v>29.750817805000001</v>
      </c>
      <c r="IJ376" s="29">
        <v>14.078226376158497</v>
      </c>
      <c r="IK376" s="29">
        <v>10.11829849149704</v>
      </c>
      <c r="IL376" s="29">
        <v>14.943346521343011</v>
      </c>
      <c r="IM376" s="29">
        <v>29.885065902000001</v>
      </c>
      <c r="IN376" s="29">
        <v>14.003956044591471</v>
      </c>
      <c r="IO376" s="29">
        <v>10.064918941845082</v>
      </c>
      <c r="IP376" s="29">
        <v>14.711839970328935</v>
      </c>
      <c r="IQ376" s="29">
        <v>30.000402206</v>
      </c>
      <c r="IR376" s="29">
        <v>13.864852137781332</v>
      </c>
      <c r="IS376" s="29">
        <v>9.9649422251173316</v>
      </c>
      <c r="IT376" s="29">
        <v>14.413929638342257</v>
      </c>
      <c r="IU376" s="29">
        <v>30.135694888</v>
      </c>
      <c r="IV376" s="29">
        <v>13.748114721823802</v>
      </c>
      <c r="IW376" s="29">
        <v>9.8810407457530918</v>
      </c>
      <c r="IX376" s="29">
        <v>14.16643222945326</v>
      </c>
      <c r="IY376" s="29">
        <v>30.286866705000001</v>
      </c>
      <c r="IZ376" s="29">
        <v>13.652859626104968</v>
      </c>
      <c r="JA376" s="29">
        <v>9.8125790329231641</v>
      </c>
      <c r="JB376" s="29">
        <v>13.855113685488975</v>
      </c>
      <c r="JC376" s="29">
        <v>30.464387447</v>
      </c>
      <c r="JD376" s="29">
        <v>13.532262788608465</v>
      </c>
      <c r="JE376" s="29">
        <v>9.725903711308316</v>
      </c>
      <c r="JF376" s="29">
        <v>13.379285856829148</v>
      </c>
      <c r="JG376" s="29">
        <v>30.708937685999999</v>
      </c>
      <c r="JH376" s="29">
        <v>13.270148224907253</v>
      </c>
      <c r="JI376" s="29">
        <v>9.5375168134396464</v>
      </c>
      <c r="JJ376" s="29">
        <v>12.08435202669085</v>
      </c>
      <c r="JK376" s="29">
        <v>31.530122203000001</v>
      </c>
      <c r="JL376" s="29">
        <v>12.737706060205424</v>
      </c>
      <c r="JM376" s="29">
        <v>9.1548401460836271</v>
      </c>
      <c r="JN376" s="29">
        <v>5.9623672523597762</v>
      </c>
      <c r="JO376" s="29">
        <v>32.009133118999998</v>
      </c>
      <c r="JP376" s="29">
        <v>11.523759978522612</v>
      </c>
      <c r="JQ376" s="29">
        <v>8.2823531950390468</v>
      </c>
      <c r="JR376" s="29">
        <v>1.2189796358266705</v>
      </c>
      <c r="JS376" s="29">
        <v>32.186417470999999</v>
      </c>
      <c r="JT376" s="29">
        <v>10.808492846806546</v>
      </c>
      <c r="JU376" s="29">
        <v>7.7682766241354528</v>
      </c>
      <c r="JV376" s="29">
        <v>-1.5855699297838299</v>
      </c>
      <c r="JW376" s="29">
        <v>32.121203235999999</v>
      </c>
      <c r="JX376" s="29">
        <v>10.862696203490202</v>
      </c>
      <c r="JY376" s="29">
        <v>7.8072336438275851</v>
      </c>
      <c r="JZ376" s="29">
        <v>-0.50911819533661884</v>
      </c>
    </row>
    <row r="377" spans="1:286" ht="15" thickBot="1" x14ac:dyDescent="0.4">
      <c r="A377" s="2"/>
      <c r="B377" s="74" t="s">
        <v>831</v>
      </c>
      <c r="C377" s="74" t="s">
        <v>483</v>
      </c>
      <c r="D377" s="74" t="s">
        <v>857</v>
      </c>
      <c r="E377" s="87">
        <v>370709</v>
      </c>
      <c r="F377" s="84">
        <v>410873</v>
      </c>
      <c r="G377" s="22">
        <v>31.499233401000001</v>
      </c>
      <c r="H377" s="22">
        <v>9.8112485041882724</v>
      </c>
      <c r="I377" s="22">
        <v>7.1571691866477574</v>
      </c>
      <c r="J377" s="22">
        <v>14.476426599518803</v>
      </c>
      <c r="K377" s="22">
        <v>31.471942077000001</v>
      </c>
      <c r="L377" s="22">
        <v>9.7210509303833508</v>
      </c>
      <c r="M377" s="22">
        <v>7.0913713123332496</v>
      </c>
      <c r="N377" s="22">
        <v>14.110556963352289</v>
      </c>
      <c r="O377" s="22">
        <v>31.504367925</v>
      </c>
      <c r="P377" s="22">
        <v>9.6683935368997904</v>
      </c>
      <c r="Q377" s="22">
        <v>7.052958476909823</v>
      </c>
      <c r="R377" s="22">
        <v>14.234569448968047</v>
      </c>
      <c r="S377" s="22">
        <v>31.572012526999998</v>
      </c>
      <c r="T377" s="22">
        <v>9.5212940175660083</v>
      </c>
      <c r="U377" s="22">
        <v>6.9456514255496415</v>
      </c>
      <c r="V377" s="22">
        <v>13.842127041853558</v>
      </c>
      <c r="W377" s="22">
        <v>31.653066732999999</v>
      </c>
      <c r="X377" s="22">
        <v>9.3651423757209518</v>
      </c>
      <c r="Y377" s="22">
        <v>6.8317409768457065</v>
      </c>
      <c r="Z377" s="22">
        <v>13.353097751871948</v>
      </c>
      <c r="AA377" s="22">
        <v>31.743843694999999</v>
      </c>
      <c r="AB377" s="22">
        <v>9.2108921853084365</v>
      </c>
      <c r="AC377" s="22">
        <v>6.7192176104888439</v>
      </c>
      <c r="AD377" s="22">
        <v>12.912576781657851</v>
      </c>
      <c r="AE377" s="22">
        <v>31.842281765999999</v>
      </c>
      <c r="AF377" s="22">
        <v>9.104923352990415</v>
      </c>
      <c r="AG377" s="22">
        <v>6.6419148226644573</v>
      </c>
      <c r="AH377" s="22">
        <v>12.622391025124019</v>
      </c>
      <c r="AI377" s="22">
        <v>31.952853869999998</v>
      </c>
      <c r="AJ377" s="22">
        <v>9.0107408224598693</v>
      </c>
      <c r="AK377" s="22">
        <v>6.5732099778991877</v>
      </c>
      <c r="AL377" s="22">
        <v>12.30275078330388</v>
      </c>
      <c r="AM377" s="22">
        <v>32.072867400999996</v>
      </c>
      <c r="AN377" s="22">
        <v>8.8663316546210496</v>
      </c>
      <c r="AO377" s="22">
        <v>6.4678655004981485</v>
      </c>
      <c r="AP377" s="22">
        <v>11.916641402699799</v>
      </c>
      <c r="AQ377" s="22">
        <v>32.214656267000002</v>
      </c>
      <c r="AR377" s="22">
        <v>8.6356930128639782</v>
      </c>
      <c r="AS377" s="22">
        <v>6.2996178224040378</v>
      </c>
      <c r="AT377" s="22">
        <v>11.264376157691807</v>
      </c>
      <c r="AU377" s="22">
        <v>32.760341523000001</v>
      </c>
      <c r="AV377" s="22">
        <v>8.1501890804240098</v>
      </c>
      <c r="AW377" s="22">
        <v>5.9454494631200676</v>
      </c>
      <c r="AX377" s="22">
        <v>9.3476258296363532</v>
      </c>
      <c r="AY377" s="22">
        <v>33.137082718000002</v>
      </c>
      <c r="AZ377" s="22">
        <v>7.8404716358274387</v>
      </c>
      <c r="BA377" s="22">
        <v>5.719514899329579</v>
      </c>
      <c r="BB377" s="22">
        <v>8.4675139594487909</v>
      </c>
      <c r="BC377" s="22">
        <v>33.351165381999998</v>
      </c>
      <c r="BD377" s="22">
        <v>8.0350231567798378</v>
      </c>
      <c r="BE377" s="22">
        <v>5.8614375252198068</v>
      </c>
      <c r="BF377" s="22">
        <v>8.307756185584747</v>
      </c>
      <c r="BG377" s="22">
        <v>33.466785533999996</v>
      </c>
      <c r="BH377" s="22">
        <v>7.9371118934755689</v>
      </c>
      <c r="BI377" s="22">
        <v>5.7900126218094083</v>
      </c>
      <c r="BJ377" s="22">
        <v>8.6151934023501155</v>
      </c>
      <c r="BK377" s="25">
        <v>31.498763152999999</v>
      </c>
      <c r="BL377" s="25">
        <v>9.8112485041882795</v>
      </c>
      <c r="BM377" s="25">
        <v>7.1571691866477609</v>
      </c>
      <c r="BN377" s="25">
        <v>14.476426599518803</v>
      </c>
      <c r="BO377" s="25">
        <v>31.476169221999999</v>
      </c>
      <c r="BP377" s="25">
        <v>9.7113020979169651</v>
      </c>
      <c r="BQ377" s="25">
        <v>7.0842596747771918</v>
      </c>
      <c r="BR377" s="25">
        <v>14.119060951451887</v>
      </c>
      <c r="BS377" s="25">
        <v>31.495414874000002</v>
      </c>
      <c r="BT377" s="25">
        <v>9.7131699729771341</v>
      </c>
      <c r="BU377" s="25">
        <v>7.0856222636280846</v>
      </c>
      <c r="BV377" s="25">
        <v>14.28374707413937</v>
      </c>
      <c r="BW377" s="25">
        <v>31.537475166</v>
      </c>
      <c r="BX377" s="25">
        <v>9.604045157298879</v>
      </c>
      <c r="BY377" s="25">
        <v>7.0060172298816026</v>
      </c>
      <c r="BZ377" s="25">
        <v>14.010647451889103</v>
      </c>
      <c r="CA377" s="25">
        <v>31.583277090999999</v>
      </c>
      <c r="CB377" s="25">
        <v>9.4924823790196591</v>
      </c>
      <c r="CC377" s="25">
        <v>6.9246337363602644</v>
      </c>
      <c r="CD377" s="25">
        <v>13.663748382519243</v>
      </c>
      <c r="CE377" s="25">
        <v>31.642506919999999</v>
      </c>
      <c r="CF377" s="25">
        <v>9.3869256406556172</v>
      </c>
      <c r="CG377" s="25">
        <v>6.8476315653379265</v>
      </c>
      <c r="CH377" s="25">
        <v>13.358789977303649</v>
      </c>
      <c r="CI377" s="25">
        <v>31.718570732</v>
      </c>
      <c r="CJ377" s="25">
        <v>9.3048028536747278</v>
      </c>
      <c r="CK377" s="25">
        <v>6.78772413559029</v>
      </c>
      <c r="CL377" s="25">
        <v>13.144866575843515</v>
      </c>
      <c r="CM377" s="25">
        <v>31.774726735999998</v>
      </c>
      <c r="CN377" s="25">
        <v>9.2367310478466162</v>
      </c>
      <c r="CO377" s="25">
        <v>6.7380667009687496</v>
      </c>
      <c r="CP377" s="25">
        <v>12.897566685498953</v>
      </c>
      <c r="CQ377" s="25">
        <v>31.843908462000002</v>
      </c>
      <c r="CR377" s="25">
        <v>9.1459529906138908</v>
      </c>
      <c r="CS377" s="25">
        <v>6.6718453720754436</v>
      </c>
      <c r="CT377" s="25">
        <v>12.57328420934598</v>
      </c>
      <c r="CU377" s="25">
        <v>31.924848637</v>
      </c>
      <c r="CV377" s="25">
        <v>9.021804691507386</v>
      </c>
      <c r="CW377" s="25">
        <v>6.5812809163325774</v>
      </c>
      <c r="CX377" s="25">
        <v>12.097265293888698</v>
      </c>
      <c r="CY377" s="25">
        <v>32.114807425000002</v>
      </c>
      <c r="CZ377" s="25">
        <v>8.7956476106143135</v>
      </c>
      <c r="DA377" s="25">
        <v>6.4163024744941994</v>
      </c>
      <c r="DB377" s="25">
        <v>11.002727678185096</v>
      </c>
      <c r="DC377" s="25">
        <v>32.249340427</v>
      </c>
      <c r="DD377" s="25">
        <v>8.5912678737799606</v>
      </c>
      <c r="DE377" s="25">
        <v>6.2672103019514722</v>
      </c>
      <c r="DF377" s="25">
        <v>10.255758680598262</v>
      </c>
      <c r="DG377" s="25">
        <v>32.325644324999999</v>
      </c>
      <c r="DH377" s="25">
        <v>8.735057365395221</v>
      </c>
      <c r="DI377" s="25">
        <v>6.3721027341748711</v>
      </c>
      <c r="DJ377" s="25">
        <v>9.7396902964851506</v>
      </c>
      <c r="DK377" s="25">
        <v>32.367828488999997</v>
      </c>
      <c r="DL377" s="25">
        <v>8.9879046035662817</v>
      </c>
      <c r="DM377" s="25">
        <v>6.5565512741536907</v>
      </c>
      <c r="DN377" s="25">
        <v>9.4984194700367297</v>
      </c>
      <c r="DO377" s="27">
        <v>31.499233401000001</v>
      </c>
      <c r="DP377" s="27">
        <v>9.8112485041882724</v>
      </c>
      <c r="DQ377" s="27">
        <v>7.1571691866477574</v>
      </c>
      <c r="DR377" s="27">
        <v>14.476426599518803</v>
      </c>
      <c r="DS377" s="27">
        <v>31.471942078000001</v>
      </c>
      <c r="DT377" s="27">
        <v>9.7156150775844008</v>
      </c>
      <c r="DU377" s="27">
        <v>7.087405933397104</v>
      </c>
      <c r="DV377" s="27">
        <v>14.110556952864755</v>
      </c>
      <c r="DW377" s="27">
        <v>31.504367922</v>
      </c>
      <c r="DX377" s="27">
        <v>9.6952690384075684</v>
      </c>
      <c r="DY377" s="27">
        <v>7.0725637810854396</v>
      </c>
      <c r="DZ377" s="27">
        <v>14.234569459039591</v>
      </c>
      <c r="EA377" s="27">
        <v>31.572012526999998</v>
      </c>
      <c r="EB377" s="27">
        <v>9.5115946415532751</v>
      </c>
      <c r="EC377" s="27">
        <v>6.9385758657879641</v>
      </c>
      <c r="ED377" s="27">
        <v>13.842127041853558</v>
      </c>
      <c r="EE377" s="27">
        <v>31.653066749000001</v>
      </c>
      <c r="EF377" s="27">
        <v>9.3798266225428844</v>
      </c>
      <c r="EG377" s="27">
        <v>6.8424529304608042</v>
      </c>
      <c r="EH377" s="27">
        <v>13.353097668683773</v>
      </c>
      <c r="EI377" s="27">
        <v>31.743843677000001</v>
      </c>
      <c r="EJ377" s="27">
        <v>9.2084631387952562</v>
      </c>
      <c r="EK377" s="27">
        <v>6.7174456548758901</v>
      </c>
      <c r="EL377" s="27">
        <v>12.912576873971668</v>
      </c>
      <c r="EM377" s="27">
        <v>31.842281765999999</v>
      </c>
      <c r="EN377" s="27">
        <v>9.1008407406968814</v>
      </c>
      <c r="EO377" s="27">
        <v>6.638936613836516</v>
      </c>
      <c r="EP377" s="27">
        <v>12.622391025124019</v>
      </c>
      <c r="EQ377" s="27">
        <v>31.952853869999998</v>
      </c>
      <c r="ER377" s="27">
        <v>9.0148521482239747</v>
      </c>
      <c r="ES377" s="27">
        <v>6.5762091328041494</v>
      </c>
      <c r="ET377" s="27">
        <v>12.30275078330388</v>
      </c>
      <c r="EU377" s="27">
        <v>32.072867400999996</v>
      </c>
      <c r="EV377" s="27">
        <v>8.8433511685794812</v>
      </c>
      <c r="EW377" s="27">
        <v>6.4511015558767593</v>
      </c>
      <c r="EX377" s="27">
        <v>11.916641402699799</v>
      </c>
      <c r="EY377" s="27">
        <v>32.203381966999999</v>
      </c>
      <c r="EZ377" s="27">
        <v>8.7149668900552406</v>
      </c>
      <c r="FA377" s="27">
        <v>6.3574470121241013</v>
      </c>
      <c r="FB377" s="27">
        <v>11.316631275912002</v>
      </c>
      <c r="FC377" s="27">
        <v>32.701314572999998</v>
      </c>
      <c r="FD377" s="27">
        <v>8.2082509138658892</v>
      </c>
      <c r="FE377" s="27">
        <v>5.9878047622497448</v>
      </c>
      <c r="FF377" s="27">
        <v>9.5799258353091687</v>
      </c>
      <c r="FG377" s="27">
        <v>33.049954264</v>
      </c>
      <c r="FH377" s="27">
        <v>7.9061388928797101</v>
      </c>
      <c r="FI377" s="27">
        <v>5.7674182490964885</v>
      </c>
      <c r="FJ377" s="27">
        <v>8.7498455233124908</v>
      </c>
      <c r="FK377" s="27">
        <v>33.253868611000001</v>
      </c>
      <c r="FL377" s="27">
        <v>8.0752588460176025</v>
      </c>
      <c r="FM377" s="27">
        <v>5.8907889003371663</v>
      </c>
      <c r="FN377" s="27">
        <v>8.5428174095373421</v>
      </c>
      <c r="FO377" s="27">
        <v>33.369926192000001</v>
      </c>
      <c r="FP377" s="27">
        <v>7.9592324304184627</v>
      </c>
      <c r="FQ377" s="27">
        <v>5.80614924553596</v>
      </c>
      <c r="FR377" s="27">
        <v>8.8037766471809</v>
      </c>
      <c r="FS377" s="28">
        <v>31.499969916000001</v>
      </c>
      <c r="FT377" s="28">
        <v>9.8112485041882724</v>
      </c>
      <c r="FU377" s="28">
        <v>7.1571691866477574</v>
      </c>
      <c r="FV377" s="28">
        <v>14.476426599518803</v>
      </c>
      <c r="FW377" s="28">
        <v>31.468014302</v>
      </c>
      <c r="FX377" s="28">
        <v>9.7096837427695224</v>
      </c>
      <c r="FY377" s="28">
        <v>7.0830791072286896</v>
      </c>
      <c r="FZ377" s="28">
        <v>14.106036286902093</v>
      </c>
      <c r="GA377" s="28">
        <v>31.50501101</v>
      </c>
      <c r="GB377" s="28">
        <v>9.642088378929218</v>
      </c>
      <c r="GC377" s="28">
        <v>7.0337692304039869</v>
      </c>
      <c r="GD377" s="28">
        <v>14.231090411666894</v>
      </c>
      <c r="GE377" s="28">
        <v>31.587452568</v>
      </c>
      <c r="GF377" s="28">
        <v>9.4177704906480386</v>
      </c>
      <c r="GG377" s="28">
        <v>6.8701324539698154</v>
      </c>
      <c r="GH377" s="28">
        <v>13.843604272487537</v>
      </c>
      <c r="GI377" s="28">
        <v>31.695873073999998</v>
      </c>
      <c r="GJ377" s="28">
        <v>9.2502837513138889</v>
      </c>
      <c r="GK377" s="28">
        <v>6.7479532094605412</v>
      </c>
      <c r="GL377" s="28">
        <v>13.420694073598666</v>
      </c>
      <c r="GM377" s="28">
        <v>31.825417078000001</v>
      </c>
      <c r="GN377" s="28">
        <v>9.0380532985869273</v>
      </c>
      <c r="GO377" s="28">
        <v>6.5931340489757888</v>
      </c>
      <c r="GP377" s="28">
        <v>12.963309499233507</v>
      </c>
      <c r="GQ377" s="28">
        <v>31.974382560999999</v>
      </c>
      <c r="GR377" s="28">
        <v>8.8788223787455252</v>
      </c>
      <c r="GS377" s="28">
        <v>6.4769773098447825</v>
      </c>
      <c r="GT377" s="28">
        <v>12.673630970638621</v>
      </c>
      <c r="GU377" s="28">
        <v>32.148502923999999</v>
      </c>
      <c r="GV377" s="28">
        <v>8.7464801108083208</v>
      </c>
      <c r="GW377" s="28">
        <v>6.3804354679204955</v>
      </c>
      <c r="GX377" s="28">
        <v>12.355349284810583</v>
      </c>
      <c r="GY377" s="28">
        <v>32.341100662000002</v>
      </c>
      <c r="GZ377" s="28">
        <v>8.606568886011539</v>
      </c>
      <c r="HA377" s="28">
        <v>6.2783721773459886</v>
      </c>
      <c r="HB377" s="28">
        <v>12.032304706088274</v>
      </c>
      <c r="HC377" s="28">
        <v>32.569501453000001</v>
      </c>
      <c r="HD377" s="28">
        <v>8.4279947023096682</v>
      </c>
      <c r="HE377" s="28">
        <v>6.1481047965354607</v>
      </c>
      <c r="HF377" s="28">
        <v>11.562605589755089</v>
      </c>
      <c r="HG377" s="28">
        <v>33.349178017</v>
      </c>
      <c r="HH377" s="28">
        <v>7.3769568276456319</v>
      </c>
      <c r="HI377" s="28">
        <v>5.3813873000482442</v>
      </c>
      <c r="HJ377" s="28">
        <v>8.8657865461329735</v>
      </c>
      <c r="HK377" s="28">
        <v>34.033532518000001</v>
      </c>
      <c r="HL377" s="28">
        <v>5.8683034575827051</v>
      </c>
      <c r="HM377" s="28">
        <v>4.2808456708216163</v>
      </c>
      <c r="HN377" s="28">
        <v>2.5431356432888883</v>
      </c>
      <c r="HO377" s="28">
        <v>31.717349950150471</v>
      </c>
      <c r="HP377" s="28">
        <v>5.1448653892015122</v>
      </c>
      <c r="HQ377" s="28">
        <v>3.7531076720077512</v>
      </c>
      <c r="HR377" s="28">
        <v>-2.5409358045127206</v>
      </c>
      <c r="HS377" s="28">
        <v>26.534994199783927</v>
      </c>
      <c r="HT377" s="28">
        <v>4.3042364344970609</v>
      </c>
      <c r="HU377" s="28">
        <v>3.1398805532117851</v>
      </c>
      <c r="HV377" s="28">
        <v>-5.7780788387538422</v>
      </c>
      <c r="HW377" s="29">
        <v>31.499969916000001</v>
      </c>
      <c r="HX377" s="29">
        <v>9.8112485041882724</v>
      </c>
      <c r="HY377" s="29">
        <v>7.1571691866477574</v>
      </c>
      <c r="HZ377" s="29">
        <v>14.476426599518803</v>
      </c>
      <c r="IA377" s="29">
        <v>31.443244647</v>
      </c>
      <c r="IB377" s="29">
        <v>9.7288984493996846</v>
      </c>
      <c r="IC377" s="29">
        <v>7.0970959681985413</v>
      </c>
      <c r="ID377" s="29">
        <v>14.188704367762661</v>
      </c>
      <c r="IE377" s="29">
        <v>31.495979169999998</v>
      </c>
      <c r="IF377" s="29">
        <v>9.7084928886399453</v>
      </c>
      <c r="IG377" s="29">
        <v>7.0822103957208364</v>
      </c>
      <c r="IH377" s="29">
        <v>14.216596522686302</v>
      </c>
      <c r="II377" s="29">
        <v>31.571423561</v>
      </c>
      <c r="IJ377" s="29">
        <v>9.5689073153824467</v>
      </c>
      <c r="IK377" s="29">
        <v>6.9803846634103497</v>
      </c>
      <c r="IL377" s="29">
        <v>13.846909702249826</v>
      </c>
      <c r="IM377" s="29">
        <v>31.667962918000001</v>
      </c>
      <c r="IN377" s="29">
        <v>9.302162632150619</v>
      </c>
      <c r="IO377" s="29">
        <v>6.7857981307469508</v>
      </c>
      <c r="IP377" s="29">
        <v>13.468469354241845</v>
      </c>
      <c r="IQ377" s="29">
        <v>31.77674253</v>
      </c>
      <c r="IR377" s="29">
        <v>9.2629446469494976</v>
      </c>
      <c r="IS377" s="29">
        <v>6.7571891565553335</v>
      </c>
      <c r="IT377" s="29">
        <v>13.071330275665721</v>
      </c>
      <c r="IU377" s="29">
        <v>31.906566283</v>
      </c>
      <c r="IV377" s="29">
        <v>9.1256263582208579</v>
      </c>
      <c r="IW377" s="29">
        <v>6.6570173767423686</v>
      </c>
      <c r="IX377" s="29">
        <v>12.855161409951721</v>
      </c>
      <c r="IY377" s="29">
        <v>32.052516331999996</v>
      </c>
      <c r="IZ377" s="29">
        <v>9.0402275436146251</v>
      </c>
      <c r="JA377" s="29">
        <v>6.5947201304525569</v>
      </c>
      <c r="JB377" s="29">
        <v>12.625987066983935</v>
      </c>
      <c r="JC377" s="29">
        <v>32.224356950999997</v>
      </c>
      <c r="JD377" s="29">
        <v>8.9090034205500874</v>
      </c>
      <c r="JE377" s="29">
        <v>6.4989939596455022</v>
      </c>
      <c r="JF377" s="29">
        <v>12.169741532363069</v>
      </c>
      <c r="JG377" s="29">
        <v>32.469609458999997</v>
      </c>
      <c r="JH377" s="29">
        <v>8.5507154474799609</v>
      </c>
      <c r="JI377" s="29">
        <v>6.2376278715569864</v>
      </c>
      <c r="JJ377" s="29">
        <v>10.545537936381844</v>
      </c>
      <c r="JK377" s="29">
        <v>33.304490868000002</v>
      </c>
      <c r="JL377" s="29">
        <v>7.3871926536603167</v>
      </c>
      <c r="JM377" s="29">
        <v>5.3888541926176163</v>
      </c>
      <c r="JN377" s="29">
        <v>3.4813523894971006</v>
      </c>
      <c r="JO377" s="29">
        <v>33.787761470999996</v>
      </c>
      <c r="JP377" s="29">
        <v>5.9175227229919063</v>
      </c>
      <c r="JQ377" s="29">
        <v>4.3167504396821537</v>
      </c>
      <c r="JR377" s="29">
        <v>-2.1209586380810777</v>
      </c>
      <c r="JS377" s="29">
        <v>31.122394993763354</v>
      </c>
      <c r="JT377" s="29">
        <v>5.0483578572651799</v>
      </c>
      <c r="JU377" s="29">
        <v>3.6827067710868051</v>
      </c>
      <c r="JV377" s="29">
        <v>-5.4303601150665983</v>
      </c>
      <c r="JW377" s="29">
        <v>31.342312871055043</v>
      </c>
      <c r="JX377" s="29">
        <v>5.0840306949115446</v>
      </c>
      <c r="JY377" s="29">
        <v>3.7087296094945632</v>
      </c>
      <c r="JZ377" s="29">
        <v>-4.2037007330981311</v>
      </c>
    </row>
    <row r="378" spans="1:286" ht="15" thickBot="1" x14ac:dyDescent="0.4">
      <c r="A378" s="2"/>
      <c r="B378" s="74" t="s">
        <v>832</v>
      </c>
      <c r="C378" s="74" t="s">
        <v>608</v>
      </c>
      <c r="D378" s="74" t="s">
        <v>854</v>
      </c>
      <c r="E378" s="87">
        <v>357435</v>
      </c>
      <c r="F378" s="84">
        <v>403977</v>
      </c>
      <c r="G378" s="22">
        <v>30.354049775</v>
      </c>
      <c r="H378" s="22">
        <v>14.546230554447545</v>
      </c>
      <c r="I378" s="22">
        <v>10.611272669500032</v>
      </c>
      <c r="J378" s="22">
        <v>18.704644591032402</v>
      </c>
      <c r="K378" s="22">
        <v>30.341408922999999</v>
      </c>
      <c r="L378" s="22">
        <v>13.987929353350301</v>
      </c>
      <c r="M378" s="22">
        <v>10.203999716250925</v>
      </c>
      <c r="N378" s="22">
        <v>16.062095602142566</v>
      </c>
      <c r="O378" s="22">
        <v>30.378420630000001</v>
      </c>
      <c r="P378" s="22">
        <v>13.766591397863063</v>
      </c>
      <c r="Q378" s="22">
        <v>10.042536759301806</v>
      </c>
      <c r="R378" s="22">
        <v>15.686612705792195</v>
      </c>
      <c r="S378" s="22">
        <v>30.440728319000002</v>
      </c>
      <c r="T378" s="22">
        <v>13.431129565124234</v>
      </c>
      <c r="U378" s="22">
        <v>9.7978220227879156</v>
      </c>
      <c r="V378" s="22">
        <v>14.651322958998525</v>
      </c>
      <c r="W378" s="22">
        <v>30.516353903999999</v>
      </c>
      <c r="X378" s="22">
        <v>13.109777713565922</v>
      </c>
      <c r="Y378" s="22">
        <v>9.5634003210989267</v>
      </c>
      <c r="Z378" s="22">
        <v>13.571868414375276</v>
      </c>
      <c r="AA378" s="22">
        <v>30.601215524000001</v>
      </c>
      <c r="AB378" s="22">
        <v>12.595858936902205</v>
      </c>
      <c r="AC378" s="22">
        <v>9.1885037285595477</v>
      </c>
      <c r="AD378" s="22">
        <v>11.224740497351206</v>
      </c>
      <c r="AE378" s="22">
        <v>30.693945146000001</v>
      </c>
      <c r="AF378" s="22">
        <v>12.142065971064023</v>
      </c>
      <c r="AG378" s="22">
        <v>8.8574680779154864</v>
      </c>
      <c r="AH378" s="22">
        <v>8.8607400670035048</v>
      </c>
      <c r="AI378" s="22">
        <v>30.800234651</v>
      </c>
      <c r="AJ378" s="22">
        <v>11.838117309577264</v>
      </c>
      <c r="AK378" s="22">
        <v>8.6357417610876936</v>
      </c>
      <c r="AL378" s="22">
        <v>7.3194861633488344</v>
      </c>
      <c r="AM378" s="22">
        <v>30.916792794999999</v>
      </c>
      <c r="AN378" s="22">
        <v>11.516689562423265</v>
      </c>
      <c r="AO378" s="22">
        <v>8.4012646946183089</v>
      </c>
      <c r="AP378" s="22">
        <v>5.7263291632313127</v>
      </c>
      <c r="AQ378" s="22">
        <v>31.045995519000002</v>
      </c>
      <c r="AR378" s="22">
        <v>11.264689786279041</v>
      </c>
      <c r="AS378" s="22">
        <v>8.2174343663892717</v>
      </c>
      <c r="AT378" s="22">
        <v>4.4938011214561371</v>
      </c>
      <c r="AU378" s="22">
        <v>31.565261325000002</v>
      </c>
      <c r="AV378" s="22">
        <v>10.780960957655648</v>
      </c>
      <c r="AW378" s="22">
        <v>7.8645609206256024</v>
      </c>
      <c r="AX378" s="22">
        <v>2.9382613158375364</v>
      </c>
      <c r="AY378" s="22">
        <v>31.937107880999999</v>
      </c>
      <c r="AZ378" s="22">
        <v>10.645520317441944</v>
      </c>
      <c r="BA378" s="22">
        <v>7.7657588592627134</v>
      </c>
      <c r="BB378" s="22">
        <v>2.1683582641837695</v>
      </c>
      <c r="BC378" s="22">
        <v>32.147412158999998</v>
      </c>
      <c r="BD378" s="22">
        <v>10.831332534531324</v>
      </c>
      <c r="BE378" s="22">
        <v>7.9013062846578714</v>
      </c>
      <c r="BF378" s="22">
        <v>1.9992191659217262</v>
      </c>
      <c r="BG378" s="22">
        <v>32.297679357</v>
      </c>
      <c r="BH378" s="22">
        <v>10.825148693387206</v>
      </c>
      <c r="BI378" s="22">
        <v>7.8967952586377974</v>
      </c>
      <c r="BJ378" s="22">
        <v>2.1016806722942611</v>
      </c>
      <c r="BK378" s="25">
        <v>30.353827915</v>
      </c>
      <c r="BL378" s="25">
        <v>14.546230554447545</v>
      </c>
      <c r="BM378" s="25">
        <v>10.611272669500032</v>
      </c>
      <c r="BN378" s="25">
        <v>18.704644591032402</v>
      </c>
      <c r="BO378" s="25">
        <v>30.337288004000001</v>
      </c>
      <c r="BP378" s="25">
        <v>14.212378346880458</v>
      </c>
      <c r="BQ378" s="25">
        <v>10.367732132138912</v>
      </c>
      <c r="BR378" s="25">
        <v>17.366904890784312</v>
      </c>
      <c r="BS378" s="25">
        <v>30.355362093</v>
      </c>
      <c r="BT378" s="25">
        <v>14.035555608088867</v>
      </c>
      <c r="BU378" s="25">
        <v>10.238742406005935</v>
      </c>
      <c r="BV378" s="25">
        <v>17.139895404142614</v>
      </c>
      <c r="BW378" s="25">
        <v>30.386824001000001</v>
      </c>
      <c r="BX378" s="25">
        <v>13.846859547270284</v>
      </c>
      <c r="BY378" s="25">
        <v>10.101091256760652</v>
      </c>
      <c r="BZ378" s="25">
        <v>16.800995711473639</v>
      </c>
      <c r="CA378" s="25">
        <v>30.419782446999999</v>
      </c>
      <c r="CB378" s="25">
        <v>13.659480177804893</v>
      </c>
      <c r="CC378" s="25">
        <v>9.9644006155258804</v>
      </c>
      <c r="CD378" s="25">
        <v>16.445141428130192</v>
      </c>
      <c r="CE378" s="25">
        <v>30.462195324</v>
      </c>
      <c r="CF378" s="25">
        <v>13.422261235639787</v>
      </c>
      <c r="CG378" s="25">
        <v>9.7913526998983738</v>
      </c>
      <c r="CH378" s="25">
        <v>15.733920235501847</v>
      </c>
      <c r="CI378" s="25">
        <v>30.519034366</v>
      </c>
      <c r="CJ378" s="25">
        <v>13.254364938227566</v>
      </c>
      <c r="CK378" s="25">
        <v>9.6688746884732204</v>
      </c>
      <c r="CL378" s="25">
        <v>14.975422927970451</v>
      </c>
      <c r="CM378" s="25">
        <v>30.589558711999999</v>
      </c>
      <c r="CN378" s="25">
        <v>13.140555285624238</v>
      </c>
      <c r="CO378" s="25">
        <v>9.5858521314145637</v>
      </c>
      <c r="CP378" s="25">
        <v>14.42723923416492</v>
      </c>
      <c r="CQ378" s="25">
        <v>30.673035599999999</v>
      </c>
      <c r="CR378" s="25">
        <v>13.007599158757264</v>
      </c>
      <c r="CS378" s="25">
        <v>9.4888624879474648</v>
      </c>
      <c r="CT378" s="25">
        <v>13.833836000068036</v>
      </c>
      <c r="CU378" s="25">
        <v>30.761465132000001</v>
      </c>
      <c r="CV378" s="25">
        <v>12.894693700216022</v>
      </c>
      <c r="CW378" s="25">
        <v>9.4064995278684531</v>
      </c>
      <c r="CX378" s="25">
        <v>13.343510264867394</v>
      </c>
      <c r="CY378" s="25">
        <v>30.983129826999999</v>
      </c>
      <c r="CZ378" s="25">
        <v>12.636843293539306</v>
      </c>
      <c r="DA378" s="25">
        <v>9.2184012461213971</v>
      </c>
      <c r="DB378" s="25">
        <v>12.362899480461353</v>
      </c>
      <c r="DC378" s="25">
        <v>31.14773405</v>
      </c>
      <c r="DD378" s="25">
        <v>12.505596555446646</v>
      </c>
      <c r="DE378" s="25">
        <v>9.1226585779661864</v>
      </c>
      <c r="DF378" s="25">
        <v>11.608401392802341</v>
      </c>
      <c r="DG378" s="25">
        <v>31.260040550999999</v>
      </c>
      <c r="DH378" s="25">
        <v>12.574843300697987</v>
      </c>
      <c r="DI378" s="25">
        <v>9.1731731145388746</v>
      </c>
      <c r="DJ378" s="25">
        <v>11.151589172522204</v>
      </c>
      <c r="DK378" s="25">
        <v>31.342439548999998</v>
      </c>
      <c r="DL378" s="25">
        <v>12.505794554146377</v>
      </c>
      <c r="DM378" s="25">
        <v>9.1228030152610007</v>
      </c>
      <c r="DN378" s="25">
        <v>10.824904928215393</v>
      </c>
      <c r="DO378" s="27">
        <v>30.354049775</v>
      </c>
      <c r="DP378" s="27">
        <v>14.546230554447545</v>
      </c>
      <c r="DQ378" s="27">
        <v>10.611272669500032</v>
      </c>
      <c r="DR378" s="27">
        <v>18.704644591032402</v>
      </c>
      <c r="DS378" s="27">
        <v>30.341352788999998</v>
      </c>
      <c r="DT378" s="27">
        <v>13.987723545529581</v>
      </c>
      <c r="DU378" s="27">
        <v>10.203849582311072</v>
      </c>
      <c r="DV378" s="27">
        <v>16.062124181638588</v>
      </c>
      <c r="DW378" s="27">
        <v>30.378308362999999</v>
      </c>
      <c r="DX378" s="27">
        <v>13.766148991093472</v>
      </c>
      <c r="DY378" s="27">
        <v>10.0422140297228</v>
      </c>
      <c r="DZ378" s="27">
        <v>15.686669785658585</v>
      </c>
      <c r="EA378" s="27">
        <v>30.440561401</v>
      </c>
      <c r="EB378" s="27">
        <v>13.430364967473748</v>
      </c>
      <c r="EC378" s="27">
        <v>9.797264259447001</v>
      </c>
      <c r="ED378" s="27">
        <v>14.651407835732231</v>
      </c>
      <c r="EE378" s="27">
        <v>30.516133801999999</v>
      </c>
      <c r="EF378" s="27">
        <v>13.108642621737509</v>
      </c>
      <c r="EG378" s="27">
        <v>9.5625722874134205</v>
      </c>
      <c r="EH378" s="27">
        <v>13.571980191898797</v>
      </c>
      <c r="EI378" s="27">
        <v>30.601281322999998</v>
      </c>
      <c r="EJ378" s="27">
        <v>12.593888188594988</v>
      </c>
      <c r="EK378" s="27">
        <v>9.1870660951071859</v>
      </c>
      <c r="EL378" s="27">
        <v>11.224703765770933</v>
      </c>
      <c r="EM378" s="27">
        <v>30.694643306</v>
      </c>
      <c r="EN378" s="27">
        <v>12.139855387242177</v>
      </c>
      <c r="EO378" s="27">
        <v>8.8558554877943152</v>
      </c>
      <c r="EP378" s="27">
        <v>8.8603848543930397</v>
      </c>
      <c r="EQ378" s="27">
        <v>30.801053522</v>
      </c>
      <c r="ER378" s="27">
        <v>11.837019449045746</v>
      </c>
      <c r="ES378" s="27">
        <v>8.6349408871149205</v>
      </c>
      <c r="ET378" s="27">
        <v>7.3190286021367328</v>
      </c>
      <c r="EU378" s="27">
        <v>30.91772074</v>
      </c>
      <c r="EV378" s="27">
        <v>11.515376305437933</v>
      </c>
      <c r="EW378" s="27">
        <v>8.4003066919313358</v>
      </c>
      <c r="EX378" s="27">
        <v>5.7258102692408812</v>
      </c>
      <c r="EY378" s="27">
        <v>31.037583816999998</v>
      </c>
      <c r="EZ378" s="27">
        <v>11.271166442716714</v>
      </c>
      <c r="FA378" s="27">
        <v>8.2221589970892719</v>
      </c>
      <c r="FB378" s="27">
        <v>4.530012417160691</v>
      </c>
      <c r="FC378" s="27">
        <v>31.506953592999999</v>
      </c>
      <c r="FD378" s="27">
        <v>10.80948073570519</v>
      </c>
      <c r="FE378" s="27">
        <v>7.8853657016459877</v>
      </c>
      <c r="FF378" s="27">
        <v>3.1009850282363161</v>
      </c>
      <c r="FG378" s="27">
        <v>31.835366654000001</v>
      </c>
      <c r="FH378" s="27">
        <v>10.688789892345778</v>
      </c>
      <c r="FI378" s="27">
        <v>7.7973234117341823</v>
      </c>
      <c r="FJ378" s="27">
        <v>2.3819697585615991</v>
      </c>
      <c r="FK378" s="27">
        <v>32.022957138000002</v>
      </c>
      <c r="FL378" s="27">
        <v>10.882607400858893</v>
      </c>
      <c r="FM378" s="27">
        <v>7.9387105857692442</v>
      </c>
      <c r="FN378" s="27">
        <v>2.2044512734170887</v>
      </c>
      <c r="FO378" s="27">
        <v>32.142554283000003</v>
      </c>
      <c r="FP378" s="27">
        <v>10.875162400787293</v>
      </c>
      <c r="FQ378" s="27">
        <v>7.9332795618700631</v>
      </c>
      <c r="FR378" s="27">
        <v>2.2918516774131952</v>
      </c>
      <c r="FS378" s="28">
        <v>30.354642762000001</v>
      </c>
      <c r="FT378" s="28">
        <v>14.546230554447545</v>
      </c>
      <c r="FU378" s="28">
        <v>10.611272669500032</v>
      </c>
      <c r="FV378" s="28">
        <v>18.704644591032402</v>
      </c>
      <c r="FW378" s="28">
        <v>30.338523546000001</v>
      </c>
      <c r="FX378" s="28">
        <v>13.989554882956462</v>
      </c>
      <c r="FY378" s="28">
        <v>10.205185517467177</v>
      </c>
      <c r="FZ378" s="28">
        <v>16.060600966886533</v>
      </c>
      <c r="GA378" s="28">
        <v>30.381954494999999</v>
      </c>
      <c r="GB378" s="28">
        <v>13.768051826367897</v>
      </c>
      <c r="GC378" s="28">
        <v>10.043602121563259</v>
      </c>
      <c r="GD378" s="28">
        <v>15.691890380890973</v>
      </c>
      <c r="GE378" s="28">
        <v>30.461116552</v>
      </c>
      <c r="GF378" s="28">
        <v>13.418109261891374</v>
      </c>
      <c r="GG378" s="28">
        <v>9.7883238928547822</v>
      </c>
      <c r="GH378" s="28">
        <v>14.664730754665666</v>
      </c>
      <c r="GI378" s="28">
        <v>30.567160492999999</v>
      </c>
      <c r="GJ378" s="28">
        <v>13.085879420055626</v>
      </c>
      <c r="GK378" s="28">
        <v>9.5459668487072804</v>
      </c>
      <c r="GL378" s="28">
        <v>13.613592261156969</v>
      </c>
      <c r="GM378" s="28">
        <v>30.697106835</v>
      </c>
      <c r="GN378" s="28">
        <v>12.560914437710203</v>
      </c>
      <c r="GO378" s="28">
        <v>9.1630122029139507</v>
      </c>
      <c r="GP378" s="28">
        <v>11.30187830016423</v>
      </c>
      <c r="GQ378" s="28">
        <v>30.837270453999999</v>
      </c>
      <c r="GR378" s="28">
        <v>12.090222504380117</v>
      </c>
      <c r="GS378" s="28">
        <v>8.8196489907605091</v>
      </c>
      <c r="GT378" s="28">
        <v>8.9487454814496132</v>
      </c>
      <c r="GU378" s="28">
        <v>30.994764537000002</v>
      </c>
      <c r="GV378" s="28">
        <v>11.773013341662161</v>
      </c>
      <c r="GW378" s="28">
        <v>8.5882493229039536</v>
      </c>
      <c r="GX378" s="28">
        <v>7.444764396389413</v>
      </c>
      <c r="GY378" s="28">
        <v>31.171819068000001</v>
      </c>
      <c r="GZ378" s="28">
        <v>11.436062526442367</v>
      </c>
      <c r="HA378" s="28">
        <v>8.3424483944005647</v>
      </c>
      <c r="HB378" s="28">
        <v>5.9297492517800308</v>
      </c>
      <c r="HC378" s="28">
        <v>31.354258387000002</v>
      </c>
      <c r="HD378" s="28">
        <v>11.170549836769824</v>
      </c>
      <c r="HE378" s="28">
        <v>8.1487605838862294</v>
      </c>
      <c r="HF378" s="28">
        <v>4.8442328257389313</v>
      </c>
      <c r="HG378" s="28">
        <v>32.029481144000002</v>
      </c>
      <c r="HH378" s="28">
        <v>10.40840790227498</v>
      </c>
      <c r="HI378" s="28">
        <v>7.5927886535972293</v>
      </c>
      <c r="HJ378" s="28">
        <v>2.8470308260031025</v>
      </c>
      <c r="HK378" s="28">
        <v>32.591278588999998</v>
      </c>
      <c r="HL378" s="28">
        <v>9.3946555714971023</v>
      </c>
      <c r="HM378" s="28">
        <v>6.8532704422667878</v>
      </c>
      <c r="HN378" s="28">
        <v>-1.4183997943722169</v>
      </c>
      <c r="HO378" s="28">
        <v>32.907788025000002</v>
      </c>
      <c r="HP378" s="28">
        <v>8.775234831668369</v>
      </c>
      <c r="HQ378" s="28">
        <v>6.4014116364501534</v>
      </c>
      <c r="HR378" s="28">
        <v>-4.7804318688808891</v>
      </c>
      <c r="HS378" s="28">
        <v>33.069104781999997</v>
      </c>
      <c r="HT378" s="28">
        <v>8.1847106717633622</v>
      </c>
      <c r="HU378" s="28">
        <v>5.9706324833750939</v>
      </c>
      <c r="HV378" s="28">
        <v>-7.1286707819597979</v>
      </c>
      <c r="HW378" s="29">
        <v>30.354642762000001</v>
      </c>
      <c r="HX378" s="29">
        <v>14.546230554447545</v>
      </c>
      <c r="HY378" s="29">
        <v>10.611272669500032</v>
      </c>
      <c r="HZ378" s="29">
        <v>18.704644591032402</v>
      </c>
      <c r="IA378" s="29">
        <v>30.323277579999999</v>
      </c>
      <c r="IB378" s="29">
        <v>14.093884790543889</v>
      </c>
      <c r="IC378" s="29">
        <v>10.28129273251853</v>
      </c>
      <c r="ID378" s="29">
        <v>16.116706898231158</v>
      </c>
      <c r="IE378" s="29">
        <v>30.385798041000001</v>
      </c>
      <c r="IF378" s="29">
        <v>13.943238179581774</v>
      </c>
      <c r="IG378" s="29">
        <v>10.171398127199881</v>
      </c>
      <c r="IH378" s="29">
        <v>15.690058189341645</v>
      </c>
      <c r="II378" s="29">
        <v>30.468346844999999</v>
      </c>
      <c r="IJ378" s="29">
        <v>13.469170155872382</v>
      </c>
      <c r="IK378" s="29">
        <v>9.8255721041183683</v>
      </c>
      <c r="IL378" s="29">
        <v>14.670262300433798</v>
      </c>
      <c r="IM378" s="29">
        <v>30.574249219999999</v>
      </c>
      <c r="IN378" s="29">
        <v>13.066839713657576</v>
      </c>
      <c r="IO378" s="29">
        <v>9.5320776479703113</v>
      </c>
      <c r="IP378" s="29">
        <v>13.630879820643813</v>
      </c>
      <c r="IQ378" s="29">
        <v>30.683593695999999</v>
      </c>
      <c r="IR378" s="29">
        <v>12.44705565573323</v>
      </c>
      <c r="IS378" s="29">
        <v>9.0799538066612264</v>
      </c>
      <c r="IT378" s="29">
        <v>11.347427829938795</v>
      </c>
      <c r="IU378" s="29">
        <v>30.808205975</v>
      </c>
      <c r="IV378" s="29">
        <v>11.904249979754921</v>
      </c>
      <c r="IW378" s="29">
        <v>8.6839846232498541</v>
      </c>
      <c r="IX378" s="29">
        <v>9.0536130025686745</v>
      </c>
      <c r="IY378" s="29">
        <v>30.951631325000001</v>
      </c>
      <c r="IZ378" s="29">
        <v>11.612636397455478</v>
      </c>
      <c r="JA378" s="29">
        <v>8.4712565749540047</v>
      </c>
      <c r="JB378" s="29">
        <v>7.5986064104004143</v>
      </c>
      <c r="JC378" s="29">
        <v>31.119019991000002</v>
      </c>
      <c r="JD378" s="29">
        <v>11.276766433509883</v>
      </c>
      <c r="JE378" s="29">
        <v>8.2262441124069881</v>
      </c>
      <c r="JF378" s="29">
        <v>6.0326827183682106</v>
      </c>
      <c r="JG378" s="29">
        <v>31.340180193000002</v>
      </c>
      <c r="JH378" s="29">
        <v>10.91141201664656</v>
      </c>
      <c r="JI378" s="29">
        <v>7.959723151953936</v>
      </c>
      <c r="JJ378" s="29">
        <v>4.3480063842448686</v>
      </c>
      <c r="JK378" s="29">
        <v>32.014933923000001</v>
      </c>
      <c r="JL378" s="29">
        <v>9.9361148938401538</v>
      </c>
      <c r="JM378" s="29">
        <v>7.2482574794458543</v>
      </c>
      <c r="JN378" s="29">
        <v>-0.43817782138187766</v>
      </c>
      <c r="JO378" s="29">
        <v>32.438120325</v>
      </c>
      <c r="JP378" s="29">
        <v>8.8788659090623003</v>
      </c>
      <c r="JQ378" s="29">
        <v>6.4770090646048191</v>
      </c>
      <c r="JR378" s="29">
        <v>-4.2404145702080136</v>
      </c>
      <c r="JS378" s="29">
        <v>32.576709264000002</v>
      </c>
      <c r="JT378" s="29">
        <v>8.2623524010418556</v>
      </c>
      <c r="JU378" s="29">
        <v>6.0272710439163806</v>
      </c>
      <c r="JV378" s="29">
        <v>-6.4467186869742861</v>
      </c>
      <c r="JW378" s="29">
        <v>32.503800398999999</v>
      </c>
      <c r="JX378" s="29">
        <v>8.2115021155531167</v>
      </c>
      <c r="JY378" s="29">
        <v>5.9901764686157062</v>
      </c>
      <c r="JZ378" s="29">
        <v>-5.9689720811575526</v>
      </c>
    </row>
    <row r="379" spans="1:286" ht="15" thickBot="1" x14ac:dyDescent="0.4">
      <c r="A379" s="2"/>
      <c r="B379" s="74" t="s">
        <v>528</v>
      </c>
      <c r="C379" s="74" t="s">
        <v>528</v>
      </c>
      <c r="D379" s="74" t="s">
        <v>852</v>
      </c>
      <c r="E379" s="87">
        <v>353466</v>
      </c>
      <c r="F379" s="84">
        <v>413290</v>
      </c>
      <c r="G379" s="22">
        <v>30.493022359000001</v>
      </c>
      <c r="H379" s="22">
        <v>16.341160593792171</v>
      </c>
      <c r="I379" s="22">
        <v>11.744713870029099</v>
      </c>
      <c r="J379" s="22">
        <v>15.533550856699526</v>
      </c>
      <c r="K379" s="22">
        <v>30.503690088999999</v>
      </c>
      <c r="L379" s="22">
        <v>16.003911467242457</v>
      </c>
      <c r="M379" s="22">
        <v>11.502326282470088</v>
      </c>
      <c r="N379" s="22">
        <v>15.201548102463521</v>
      </c>
      <c r="O379" s="22">
        <v>30.597979444</v>
      </c>
      <c r="P379" s="22">
        <v>15.621881894202351</v>
      </c>
      <c r="Q379" s="22">
        <v>11.227754106308383</v>
      </c>
      <c r="R379" s="22">
        <v>14.793347605613894</v>
      </c>
      <c r="S379" s="22">
        <v>30.71861796</v>
      </c>
      <c r="T379" s="22">
        <v>15.164571543400703</v>
      </c>
      <c r="U379" s="22">
        <v>10.89907615291942</v>
      </c>
      <c r="V379" s="22">
        <v>14.202069639199527</v>
      </c>
      <c r="W379" s="22">
        <v>30.863260357000001</v>
      </c>
      <c r="X379" s="22">
        <v>14.73625627322421</v>
      </c>
      <c r="Y379" s="22">
        <v>10.591237534877926</v>
      </c>
      <c r="Z379" s="22">
        <v>13.564962723946469</v>
      </c>
      <c r="AA379" s="22">
        <v>31.024232544</v>
      </c>
      <c r="AB379" s="22">
        <v>14.289771563432067</v>
      </c>
      <c r="AC379" s="22">
        <v>10.27034018283527</v>
      </c>
      <c r="AD379" s="22">
        <v>12.841230977398208</v>
      </c>
      <c r="AE379" s="22">
        <v>31.170949357000001</v>
      </c>
      <c r="AF379" s="22">
        <v>13.968034120811978</v>
      </c>
      <c r="AG379" s="22">
        <v>10.03910114793567</v>
      </c>
      <c r="AH379" s="22">
        <v>12.16105702584764</v>
      </c>
      <c r="AI379" s="22">
        <v>31.335201286</v>
      </c>
      <c r="AJ379" s="22">
        <v>13.677022036832311</v>
      </c>
      <c r="AK379" s="22">
        <v>9.829945033261632</v>
      </c>
      <c r="AL379" s="22">
        <v>11.459483196656148</v>
      </c>
      <c r="AM379" s="22">
        <v>31.509464468000001</v>
      </c>
      <c r="AN379" s="22">
        <v>13.368132440634986</v>
      </c>
      <c r="AO379" s="22">
        <v>9.6079399985553113</v>
      </c>
      <c r="AP379" s="22">
        <v>10.676958878610492</v>
      </c>
      <c r="AQ379" s="22">
        <v>31.721718197000001</v>
      </c>
      <c r="AR379" s="22">
        <v>13.004570316429339</v>
      </c>
      <c r="AS379" s="22">
        <v>9.346640741488013</v>
      </c>
      <c r="AT379" s="22">
        <v>9.7549718664746194</v>
      </c>
      <c r="AU379" s="22">
        <v>32.625094898</v>
      </c>
      <c r="AV379" s="22">
        <v>11.556081303896594</v>
      </c>
      <c r="AW379" s="22">
        <v>8.3055831679799965</v>
      </c>
      <c r="AX379" s="22">
        <v>6.3121362690888461</v>
      </c>
      <c r="AY379" s="22">
        <v>33.280343684999998</v>
      </c>
      <c r="AZ379" s="22">
        <v>10.778201220066899</v>
      </c>
      <c r="BA379" s="22">
        <v>7.7465054355669958</v>
      </c>
      <c r="BB379" s="22">
        <v>4.6937181608857372</v>
      </c>
      <c r="BC379" s="22">
        <v>33.659289991000001</v>
      </c>
      <c r="BD379" s="22">
        <v>10.780107870885136</v>
      </c>
      <c r="BE379" s="22">
        <v>7.7478757830512963</v>
      </c>
      <c r="BF379" s="22">
        <v>4.538494969862306</v>
      </c>
      <c r="BG379" s="22">
        <v>33.895676428999998</v>
      </c>
      <c r="BH379" s="22">
        <v>10.808671142234067</v>
      </c>
      <c r="BI379" s="22">
        <v>7.7684047685697815</v>
      </c>
      <c r="BJ379" s="22">
        <v>5.0099146263068235</v>
      </c>
      <c r="BK379" s="25">
        <v>30.492093979</v>
      </c>
      <c r="BL379" s="25">
        <v>16.341160593792171</v>
      </c>
      <c r="BM379" s="25">
        <v>11.744713870029099</v>
      </c>
      <c r="BN379" s="25">
        <v>15.533550856699526</v>
      </c>
      <c r="BO379" s="25">
        <v>30.517392807</v>
      </c>
      <c r="BP379" s="25">
        <v>16.067519816455263</v>
      </c>
      <c r="BQ379" s="25">
        <v>11.548042855473668</v>
      </c>
      <c r="BR379" s="25">
        <v>15.284857288963426</v>
      </c>
      <c r="BS379" s="25">
        <v>30.602269076999999</v>
      </c>
      <c r="BT379" s="25">
        <v>15.743677309024289</v>
      </c>
      <c r="BU379" s="25">
        <v>11.315290869046557</v>
      </c>
      <c r="BV379" s="25">
        <v>14.996046709270672</v>
      </c>
      <c r="BW379" s="25">
        <v>30.675943087</v>
      </c>
      <c r="BX379" s="25">
        <v>15.393502607773994</v>
      </c>
      <c r="BY379" s="25">
        <v>11.063613416450563</v>
      </c>
      <c r="BZ379" s="25">
        <v>14.677207590737215</v>
      </c>
      <c r="CA379" s="25">
        <v>30.736660227999998</v>
      </c>
      <c r="CB379" s="25">
        <v>15.090848076180318</v>
      </c>
      <c r="CC379" s="25">
        <v>10.846089645440946</v>
      </c>
      <c r="CD379" s="25">
        <v>14.348862598145502</v>
      </c>
      <c r="CE379" s="25">
        <v>30.811721503000001</v>
      </c>
      <c r="CF379" s="25">
        <v>14.741542905865504</v>
      </c>
      <c r="CG379" s="25">
        <v>10.595037141849019</v>
      </c>
      <c r="CH379" s="25">
        <v>13.889223726683813</v>
      </c>
      <c r="CI379" s="25">
        <v>30.904164034000001</v>
      </c>
      <c r="CJ379" s="25">
        <v>14.505200749216231</v>
      </c>
      <c r="CK379" s="25">
        <v>10.425173380377524</v>
      </c>
      <c r="CL379" s="25">
        <v>13.424154221919609</v>
      </c>
      <c r="CM379" s="25">
        <v>31.012111837999999</v>
      </c>
      <c r="CN379" s="25">
        <v>14.307452388703952</v>
      </c>
      <c r="CO379" s="25">
        <v>10.283047740086934</v>
      </c>
      <c r="CP379" s="25">
        <v>12.934816609309282</v>
      </c>
      <c r="CQ379" s="25">
        <v>31.134843295</v>
      </c>
      <c r="CR379" s="25">
        <v>14.069772492153918</v>
      </c>
      <c r="CS379" s="25">
        <v>10.112222518609169</v>
      </c>
      <c r="CT379" s="25">
        <v>12.320474099080259</v>
      </c>
      <c r="CU379" s="25">
        <v>31.269251036</v>
      </c>
      <c r="CV379" s="25">
        <v>13.838012094664752</v>
      </c>
      <c r="CW379" s="25">
        <v>9.9456517576591477</v>
      </c>
      <c r="CX379" s="25">
        <v>11.769987605540573</v>
      </c>
      <c r="CY379" s="25">
        <v>31.642831132000001</v>
      </c>
      <c r="CZ379" s="25">
        <v>13.113945171787206</v>
      </c>
      <c r="DA379" s="25">
        <v>9.4252506035832404</v>
      </c>
      <c r="DB379" s="25">
        <v>9.8721632785319713</v>
      </c>
      <c r="DC379" s="25">
        <v>31.926794085000001</v>
      </c>
      <c r="DD379" s="25">
        <v>12.575231233114188</v>
      </c>
      <c r="DE379" s="25">
        <v>9.0380662887852701</v>
      </c>
      <c r="DF379" s="25">
        <v>8.4787388968387489</v>
      </c>
      <c r="DG379" s="25">
        <v>32.124993578000002</v>
      </c>
      <c r="DH379" s="25">
        <v>12.477834647384798</v>
      </c>
      <c r="DI379" s="25">
        <v>8.9680654449196275</v>
      </c>
      <c r="DJ379" s="25">
        <v>7.7113875897761162</v>
      </c>
      <c r="DK379" s="25">
        <v>32.265510212999999</v>
      </c>
      <c r="DL379" s="25">
        <v>12.327086562158645</v>
      </c>
      <c r="DM379" s="25">
        <v>8.8597198278948159</v>
      </c>
      <c r="DN379" s="25">
        <v>7.1437854758555233</v>
      </c>
      <c r="DO379" s="27">
        <v>30.493022359000001</v>
      </c>
      <c r="DP379" s="27">
        <v>16.341160593792171</v>
      </c>
      <c r="DQ379" s="27">
        <v>11.744713870029099</v>
      </c>
      <c r="DR379" s="27">
        <v>15.533550856699526</v>
      </c>
      <c r="DS379" s="27">
        <v>30.503650278999999</v>
      </c>
      <c r="DT379" s="27">
        <v>16.003418278117298</v>
      </c>
      <c r="DU379" s="27">
        <v>11.501971817735129</v>
      </c>
      <c r="DV379" s="27">
        <v>15.201570870283961</v>
      </c>
      <c r="DW379" s="27">
        <v>30.597899818999998</v>
      </c>
      <c r="DX379" s="27">
        <v>15.621107333676612</v>
      </c>
      <c r="DY379" s="27">
        <v>11.227197414407732</v>
      </c>
      <c r="DZ379" s="27">
        <v>14.793392849464777</v>
      </c>
      <c r="EA379" s="27">
        <v>30.718499578999999</v>
      </c>
      <c r="EB379" s="27">
        <v>15.163362730559241</v>
      </c>
      <c r="EC379" s="27">
        <v>10.898207355329193</v>
      </c>
      <c r="ED379" s="27">
        <v>14.202136994236319</v>
      </c>
      <c r="EE379" s="27">
        <v>30.863104273000001</v>
      </c>
      <c r="EF379" s="27">
        <v>14.733809951983575</v>
      </c>
      <c r="EG379" s="27">
        <v>10.58947931563514</v>
      </c>
      <c r="EH379" s="27">
        <v>13.565051248206894</v>
      </c>
      <c r="EI379" s="27">
        <v>31.024278487</v>
      </c>
      <c r="EJ379" s="27">
        <v>14.287077495216314</v>
      </c>
      <c r="EK379" s="27">
        <v>10.268403902963424</v>
      </c>
      <c r="EL379" s="27">
        <v>12.841204528295776</v>
      </c>
      <c r="EM379" s="27">
        <v>31.171436977999999</v>
      </c>
      <c r="EN379" s="27">
        <v>13.971624055708245</v>
      </c>
      <c r="EO379" s="27">
        <v>10.041681304830078</v>
      </c>
      <c r="EP379" s="27">
        <v>12.160775292589092</v>
      </c>
      <c r="EQ379" s="27">
        <v>31.335773216</v>
      </c>
      <c r="ER379" s="27">
        <v>13.682635045236006</v>
      </c>
      <c r="ES379" s="27">
        <v>9.833979212919381</v>
      </c>
      <c r="ET379" s="27">
        <v>11.459153629192059</v>
      </c>
      <c r="EU379" s="27">
        <v>31.510112580000001</v>
      </c>
      <c r="EV379" s="27">
        <v>13.373148419077546</v>
      </c>
      <c r="EW379" s="27">
        <v>9.6115450810246976</v>
      </c>
      <c r="EX379" s="27">
        <v>10.676583896615274</v>
      </c>
      <c r="EY379" s="27">
        <v>31.706535975999998</v>
      </c>
      <c r="EZ379" s="27">
        <v>13.024062467422016</v>
      </c>
      <c r="FA379" s="27">
        <v>9.3606501341995294</v>
      </c>
      <c r="FB379" s="27">
        <v>9.8272782855647236</v>
      </c>
      <c r="FC379" s="27">
        <v>32.535197398999998</v>
      </c>
      <c r="FD379" s="27">
        <v>11.642769506501837</v>
      </c>
      <c r="FE379" s="27">
        <v>8.3678876860503024</v>
      </c>
      <c r="FF379" s="27">
        <v>6.6219100843251724</v>
      </c>
      <c r="FG379" s="27">
        <v>33.126600930999999</v>
      </c>
      <c r="FH379" s="27">
        <v>10.90057942968302</v>
      </c>
      <c r="FI379" s="27">
        <v>7.8344610643987576</v>
      </c>
      <c r="FJ379" s="27">
        <v>5.0751756134205905</v>
      </c>
      <c r="FK379" s="27">
        <v>33.479743982000002</v>
      </c>
      <c r="FL379" s="27">
        <v>10.909918921934107</v>
      </c>
      <c r="FM379" s="27">
        <v>7.8411735413706829</v>
      </c>
      <c r="FN379" s="27">
        <v>4.8872585331021767</v>
      </c>
      <c r="FO379" s="27">
        <v>33.694563614000003</v>
      </c>
      <c r="FP379" s="27">
        <v>10.964654246432717</v>
      </c>
      <c r="FQ379" s="27">
        <v>7.8805128968056684</v>
      </c>
      <c r="FR379" s="27">
        <v>5.3669403819962653</v>
      </c>
      <c r="FS379" s="28">
        <v>30.494965146999998</v>
      </c>
      <c r="FT379" s="28">
        <v>16.341160593792171</v>
      </c>
      <c r="FU379" s="28">
        <v>11.744713870029099</v>
      </c>
      <c r="FV379" s="28">
        <v>15.533550856699526</v>
      </c>
      <c r="FW379" s="28">
        <v>30.505796617000001</v>
      </c>
      <c r="FX379" s="28">
        <v>16.10220869564759</v>
      </c>
      <c r="FY379" s="28">
        <v>11.572974435960102</v>
      </c>
      <c r="FZ379" s="28">
        <v>15.174820230050207</v>
      </c>
      <c r="GA379" s="28">
        <v>30.619989540999999</v>
      </c>
      <c r="GB379" s="28">
        <v>15.521826759625656</v>
      </c>
      <c r="GC379" s="28">
        <v>11.15584251104036</v>
      </c>
      <c r="GD379" s="28">
        <v>14.766389374141397</v>
      </c>
      <c r="GE379" s="28">
        <v>30.773491794999998</v>
      </c>
      <c r="GF379" s="28">
        <v>13.709396293872938</v>
      </c>
      <c r="GG379" s="28">
        <v>9.8532130492336059</v>
      </c>
      <c r="GH379" s="28">
        <v>14.21023387678064</v>
      </c>
      <c r="GI379" s="28">
        <v>30.970519357000001</v>
      </c>
      <c r="GJ379" s="28">
        <v>13.257767077444205</v>
      </c>
      <c r="GK379" s="28">
        <v>9.5286182389778435</v>
      </c>
      <c r="GL379" s="28">
        <v>13.625731222367225</v>
      </c>
      <c r="GM379" s="28">
        <v>31.167303952000001</v>
      </c>
      <c r="GN379" s="28">
        <v>12.775802609129054</v>
      </c>
      <c r="GO379" s="28">
        <v>9.1822208859016765</v>
      </c>
      <c r="GP379" s="28">
        <v>12.947500943950146</v>
      </c>
      <c r="GQ379" s="28">
        <v>31.394492448000001</v>
      </c>
      <c r="GR379" s="28">
        <v>12.339712514030545</v>
      </c>
      <c r="GS379" s="28">
        <v>8.8687943481053679</v>
      </c>
      <c r="GT379" s="28">
        <v>12.291545990551567</v>
      </c>
      <c r="GU379" s="28">
        <v>31.660278181999999</v>
      </c>
      <c r="GV379" s="28">
        <v>12.0050573389658</v>
      </c>
      <c r="GW379" s="28">
        <v>8.6282710845525301</v>
      </c>
      <c r="GX379" s="28">
        <v>11.625925212936176</v>
      </c>
      <c r="GY379" s="28">
        <v>31.953144437999999</v>
      </c>
      <c r="GZ379" s="28">
        <v>11.66557727279325</v>
      </c>
      <c r="HA379" s="28">
        <v>8.3842800767602323</v>
      </c>
      <c r="HB379" s="28">
        <v>10.945102469891019</v>
      </c>
      <c r="HC379" s="28">
        <v>32.297365751000001</v>
      </c>
      <c r="HD379" s="28">
        <v>11.314849236087179</v>
      </c>
      <c r="HE379" s="28">
        <v>8.132204931077208</v>
      </c>
      <c r="HF379" s="28">
        <v>10.339779760481967</v>
      </c>
      <c r="HG379" s="28">
        <v>33.527353194</v>
      </c>
      <c r="HH379" s="28">
        <v>9.4783640649497514</v>
      </c>
      <c r="HI379" s="28">
        <v>6.8122868788824125</v>
      </c>
      <c r="HJ379" s="28">
        <v>7.4418211378951966</v>
      </c>
      <c r="HK379" s="28">
        <v>34.418774583000001</v>
      </c>
      <c r="HL379" s="28">
        <v>7.1883118361404241</v>
      </c>
      <c r="HM379" s="28">
        <v>5.1663812517750287</v>
      </c>
      <c r="HN379" s="28">
        <v>3.339835208778311</v>
      </c>
      <c r="HO379" s="28">
        <v>34.839690310405139</v>
      </c>
      <c r="HP379" s="28">
        <v>5.7360893628467302</v>
      </c>
      <c r="HQ379" s="28">
        <v>4.1226403665076887</v>
      </c>
      <c r="HR379" s="28">
        <v>1.1988001798638237</v>
      </c>
      <c r="HS379" s="28">
        <v>28.415736894868029</v>
      </c>
      <c r="HT379" s="28">
        <v>4.6784344145396757</v>
      </c>
      <c r="HU379" s="28">
        <v>3.3624829303335595</v>
      </c>
      <c r="HV379" s="28">
        <v>-0.60091056574540147</v>
      </c>
      <c r="HW379" s="29">
        <v>30.494965146999998</v>
      </c>
      <c r="HX379" s="29">
        <v>16.341160593792171</v>
      </c>
      <c r="HY379" s="29">
        <v>11.744713870029099</v>
      </c>
      <c r="HZ379" s="29">
        <v>15.533550856699526</v>
      </c>
      <c r="IA379" s="29">
        <v>30.485243254</v>
      </c>
      <c r="IB379" s="29">
        <v>16.019397304126795</v>
      </c>
      <c r="IC379" s="29">
        <v>11.513456258349134</v>
      </c>
      <c r="ID379" s="29">
        <v>15.227145180506893</v>
      </c>
      <c r="IE379" s="29">
        <v>30.649273098000002</v>
      </c>
      <c r="IF379" s="29">
        <v>15.574882569474987</v>
      </c>
      <c r="IG379" s="29">
        <v>11.193974766227901</v>
      </c>
      <c r="IH379" s="29">
        <v>14.596050511550244</v>
      </c>
      <c r="II379" s="29">
        <v>30.811635587000001</v>
      </c>
      <c r="IJ379" s="29">
        <v>15.079743508713189</v>
      </c>
      <c r="IK379" s="29">
        <v>10.838108574157589</v>
      </c>
      <c r="IL379" s="29">
        <v>13.994025613162574</v>
      </c>
      <c r="IM379" s="29">
        <v>30.998804245999999</v>
      </c>
      <c r="IN379" s="29">
        <v>14.607521497950728</v>
      </c>
      <c r="IO379" s="29">
        <v>10.498713317149845</v>
      </c>
      <c r="IP379" s="29">
        <v>13.406977410311875</v>
      </c>
      <c r="IQ379" s="29">
        <v>31.183696872999999</v>
      </c>
      <c r="IR379" s="29">
        <v>14.018566999328392</v>
      </c>
      <c r="IS379" s="29">
        <v>10.075420122698681</v>
      </c>
      <c r="IT379" s="29">
        <v>12.78067626904066</v>
      </c>
      <c r="IU379" s="29">
        <v>31.400988902000002</v>
      </c>
      <c r="IV379" s="29">
        <v>13.603033893003531</v>
      </c>
      <c r="IW379" s="29">
        <v>9.7767682974933248</v>
      </c>
      <c r="IX379" s="29">
        <v>12.200578463942355</v>
      </c>
      <c r="IY379" s="29">
        <v>31.643898444000001</v>
      </c>
      <c r="IZ379" s="29">
        <v>13.265494792011484</v>
      </c>
      <c r="JA379" s="29">
        <v>9.5341722995931235</v>
      </c>
      <c r="JB379" s="29">
        <v>11.656100572845556</v>
      </c>
      <c r="JC379" s="29">
        <v>31.907953393</v>
      </c>
      <c r="JD379" s="29">
        <v>12.955586931795001</v>
      </c>
      <c r="JE379" s="29">
        <v>9.3114354184869992</v>
      </c>
      <c r="JF379" s="29">
        <v>11.091583302991829</v>
      </c>
      <c r="JG379" s="29">
        <v>32.236496412000001</v>
      </c>
      <c r="JH379" s="29">
        <v>12.51032705085921</v>
      </c>
      <c r="JI379" s="29">
        <v>8.9914183750598209</v>
      </c>
      <c r="JJ379" s="29">
        <v>10.187896398189146</v>
      </c>
      <c r="JK379" s="29">
        <v>33.369349724000003</v>
      </c>
      <c r="JL379" s="29">
        <v>10.43566643567811</v>
      </c>
      <c r="JM379" s="29">
        <v>7.5003189416464409</v>
      </c>
      <c r="JN379" s="29">
        <v>5.7651646239703922</v>
      </c>
      <c r="JO379" s="29">
        <v>33.972017741999998</v>
      </c>
      <c r="JP379" s="29">
        <v>8.1697952011993955</v>
      </c>
      <c r="JQ379" s="29">
        <v>5.8717926712791009</v>
      </c>
      <c r="JR379" s="29">
        <v>2.5910317311101991</v>
      </c>
      <c r="JS379" s="29">
        <v>34.124196310999999</v>
      </c>
      <c r="JT379" s="29">
        <v>7.3739546385950945</v>
      </c>
      <c r="JU379" s="29">
        <v>5.2998063891357567</v>
      </c>
      <c r="JV379" s="29">
        <v>1.2740036849363676</v>
      </c>
      <c r="JW379" s="29">
        <v>34.057077204000002</v>
      </c>
      <c r="JX379" s="29">
        <v>7.2093229310352438</v>
      </c>
      <c r="JY379" s="29">
        <v>5.1814823393764469</v>
      </c>
      <c r="JZ379" s="29">
        <v>1.7970912224632869</v>
      </c>
    </row>
    <row r="380" spans="1:286" ht="15" thickBot="1" x14ac:dyDescent="0.4">
      <c r="A380" s="2"/>
      <c r="B380" s="74" t="s">
        <v>833</v>
      </c>
      <c r="C380" s="74" t="s">
        <v>448</v>
      </c>
      <c r="D380" s="74" t="s">
        <v>850</v>
      </c>
      <c r="E380" s="88">
        <v>351537</v>
      </c>
      <c r="F380" s="85">
        <v>475934</v>
      </c>
      <c r="G380" s="22">
        <v>12.049793564</v>
      </c>
      <c r="H380" s="22">
        <v>12.049793564</v>
      </c>
      <c r="I380" s="22">
        <v>12.049793564</v>
      </c>
      <c r="J380" s="22">
        <v>8.9007760926457191</v>
      </c>
      <c r="K380" s="22">
        <v>12.054552825</v>
      </c>
      <c r="L380" s="22">
        <v>12.054552825</v>
      </c>
      <c r="M380" s="22">
        <v>12.054552825</v>
      </c>
      <c r="N380" s="22">
        <v>8.8165163484468145</v>
      </c>
      <c r="O380" s="22">
        <v>12.102305027</v>
      </c>
      <c r="P380" s="22">
        <v>12.102305027</v>
      </c>
      <c r="Q380" s="22">
        <v>12.102305027</v>
      </c>
      <c r="R380" s="22">
        <v>8.731310101983297</v>
      </c>
      <c r="S380" s="22">
        <v>12.133485942</v>
      </c>
      <c r="T380" s="22">
        <v>12.133485942</v>
      </c>
      <c r="U380" s="22">
        <v>12.133485942</v>
      </c>
      <c r="V380" s="22">
        <v>8.6059677756437232</v>
      </c>
      <c r="W380" s="22">
        <v>12.172248809999999</v>
      </c>
      <c r="X380" s="22">
        <v>12.172248809999999</v>
      </c>
      <c r="Y380" s="22">
        <v>12.172248809999999</v>
      </c>
      <c r="Z380" s="22">
        <v>8.4065429651196375</v>
      </c>
      <c r="AA380" s="22">
        <v>12.215180348000001</v>
      </c>
      <c r="AB380" s="22">
        <v>12.215180348000001</v>
      </c>
      <c r="AC380" s="22">
        <v>12.215180348000001</v>
      </c>
      <c r="AD380" s="22">
        <v>8.3177218565320139</v>
      </c>
      <c r="AE380" s="22">
        <v>12.261589540999999</v>
      </c>
      <c r="AF380" s="22">
        <v>12.261589540999999</v>
      </c>
      <c r="AG380" s="22">
        <v>12.261589540999999</v>
      </c>
      <c r="AH380" s="22">
        <v>8.2927826224944674</v>
      </c>
      <c r="AI380" s="22">
        <v>12.314694721</v>
      </c>
      <c r="AJ380" s="22">
        <v>12.314694721</v>
      </c>
      <c r="AK380" s="22">
        <v>12.314694721</v>
      </c>
      <c r="AL380" s="22">
        <v>8.1801063949510784</v>
      </c>
      <c r="AM380" s="22">
        <v>12.371770935000001</v>
      </c>
      <c r="AN380" s="22">
        <v>12.371770935000001</v>
      </c>
      <c r="AO380" s="22">
        <v>12.371770935000001</v>
      </c>
      <c r="AP380" s="22">
        <v>8.0844617123626321</v>
      </c>
      <c r="AQ380" s="22">
        <v>12.445652307</v>
      </c>
      <c r="AR380" s="22">
        <v>12.445652307</v>
      </c>
      <c r="AS380" s="22">
        <v>12.445652307</v>
      </c>
      <c r="AT380" s="22">
        <v>7.9568152065129105</v>
      </c>
      <c r="AU380" s="22">
        <v>12.724915526</v>
      </c>
      <c r="AV380" s="22">
        <v>12.724915526</v>
      </c>
      <c r="AW380" s="22">
        <v>12.724915526</v>
      </c>
      <c r="AX380" s="22">
        <v>7.3122325469334877</v>
      </c>
      <c r="AY380" s="22">
        <v>12.897387322</v>
      </c>
      <c r="AZ380" s="22">
        <v>12.897387322</v>
      </c>
      <c r="BA380" s="22">
        <v>12.897387322</v>
      </c>
      <c r="BB380" s="22">
        <v>6.9909820253170745</v>
      </c>
      <c r="BC380" s="22">
        <v>12.993933864000001</v>
      </c>
      <c r="BD380" s="22">
        <v>12.993933864000001</v>
      </c>
      <c r="BE380" s="22">
        <v>12.993933864000001</v>
      </c>
      <c r="BF380" s="22">
        <v>6.882101660920938</v>
      </c>
      <c r="BG380" s="22">
        <v>13.045776114000001</v>
      </c>
      <c r="BH380" s="22">
        <v>13.045776114000001</v>
      </c>
      <c r="BI380" s="22">
        <v>13.045776114000001</v>
      </c>
      <c r="BJ380" s="22">
        <v>6.963709003033058</v>
      </c>
      <c r="BK380" s="25">
        <v>12.051111211</v>
      </c>
      <c r="BL380" s="25">
        <v>12.051111211</v>
      </c>
      <c r="BM380" s="25">
        <v>12.051111211</v>
      </c>
      <c r="BN380" s="25">
        <v>8.9007760926457191</v>
      </c>
      <c r="BO380" s="25">
        <v>12.06091236</v>
      </c>
      <c r="BP380" s="25">
        <v>12.06091236</v>
      </c>
      <c r="BQ380" s="25">
        <v>12.06091236</v>
      </c>
      <c r="BR380" s="25">
        <v>8.9318849690511755</v>
      </c>
      <c r="BS380" s="25">
        <v>12.103709952999999</v>
      </c>
      <c r="BT380" s="25">
        <v>12.103709952999999</v>
      </c>
      <c r="BU380" s="25">
        <v>12.103709952999999</v>
      </c>
      <c r="BV380" s="25">
        <v>8.9314233159358984</v>
      </c>
      <c r="BW380" s="25">
        <v>12.123945471000001</v>
      </c>
      <c r="BX380" s="25">
        <v>12.123945471000001</v>
      </c>
      <c r="BY380" s="25">
        <v>12.123945471000001</v>
      </c>
      <c r="BZ380" s="25">
        <v>8.9104793098902082</v>
      </c>
      <c r="CA380" s="25">
        <v>12.147949913</v>
      </c>
      <c r="CB380" s="25">
        <v>12.147949913</v>
      </c>
      <c r="CC380" s="25">
        <v>12.147949913</v>
      </c>
      <c r="CD380" s="25">
        <v>8.8127616499643224</v>
      </c>
      <c r="CE380" s="25">
        <v>12.177730309999999</v>
      </c>
      <c r="CF380" s="25">
        <v>12.177730309999999</v>
      </c>
      <c r="CG380" s="25">
        <v>12.177730309999999</v>
      </c>
      <c r="CH380" s="25">
        <v>8.8208012387656574</v>
      </c>
      <c r="CI380" s="25">
        <v>12.211233481000001</v>
      </c>
      <c r="CJ380" s="25">
        <v>12.211233481000001</v>
      </c>
      <c r="CK380" s="25">
        <v>12.211233481000001</v>
      </c>
      <c r="CL380" s="25">
        <v>8.8933194816869214</v>
      </c>
      <c r="CM380" s="25">
        <v>12.248447156999999</v>
      </c>
      <c r="CN380" s="25">
        <v>12.248447156999999</v>
      </c>
      <c r="CO380" s="25">
        <v>12.248447156999999</v>
      </c>
      <c r="CP380" s="25">
        <v>8.8143157528735223</v>
      </c>
      <c r="CQ380" s="25">
        <v>12.288822936000001</v>
      </c>
      <c r="CR380" s="25">
        <v>12.288822936000001</v>
      </c>
      <c r="CS380" s="25">
        <v>12.288822936000001</v>
      </c>
      <c r="CT380" s="25">
        <v>8.7478801871546139</v>
      </c>
      <c r="CU380" s="25">
        <v>12.332035640000001</v>
      </c>
      <c r="CV380" s="25">
        <v>12.332035640000001</v>
      </c>
      <c r="CW380" s="25">
        <v>12.332035640000001</v>
      </c>
      <c r="CX380" s="25">
        <v>8.7336271300496069</v>
      </c>
      <c r="CY380" s="25">
        <v>12.459966249000001</v>
      </c>
      <c r="CZ380" s="25">
        <v>12.459966249000001</v>
      </c>
      <c r="DA380" s="25">
        <v>12.459966249000001</v>
      </c>
      <c r="DB380" s="25">
        <v>8.5504538128157854</v>
      </c>
      <c r="DC380" s="25">
        <v>12.557693645000001</v>
      </c>
      <c r="DD380" s="25">
        <v>12.557693645000001</v>
      </c>
      <c r="DE380" s="25">
        <v>12.557693645000001</v>
      </c>
      <c r="DF380" s="25">
        <v>8.3939452690741909</v>
      </c>
      <c r="DG380" s="25">
        <v>12.628335293999999</v>
      </c>
      <c r="DH380" s="25">
        <v>12.628335293999999</v>
      </c>
      <c r="DI380" s="25">
        <v>12.628335293999999</v>
      </c>
      <c r="DJ380" s="25">
        <v>8.3029814412922001</v>
      </c>
      <c r="DK380" s="25">
        <v>12.677978680000001</v>
      </c>
      <c r="DL380" s="25">
        <v>12.677978680000001</v>
      </c>
      <c r="DM380" s="25">
        <v>12.677978680000001</v>
      </c>
      <c r="DN380" s="25">
        <v>8.2989365077165118</v>
      </c>
      <c r="DO380" s="27">
        <v>12.049793564</v>
      </c>
      <c r="DP380" s="27">
        <v>12.049793564</v>
      </c>
      <c r="DQ380" s="27">
        <v>12.049793564</v>
      </c>
      <c r="DR380" s="27">
        <v>8.9007760926457191</v>
      </c>
      <c r="DS380" s="27">
        <v>12.054532159000001</v>
      </c>
      <c r="DT380" s="27">
        <v>12.054532159000001</v>
      </c>
      <c r="DU380" s="27">
        <v>12.054532159000001</v>
      </c>
      <c r="DV380" s="27">
        <v>8.8165375011272005</v>
      </c>
      <c r="DW380" s="27">
        <v>12.10226128</v>
      </c>
      <c r="DX380" s="27">
        <v>12.10226128</v>
      </c>
      <c r="DY380" s="27">
        <v>12.10226128</v>
      </c>
      <c r="DZ380" s="27">
        <v>8.7313524623085303</v>
      </c>
      <c r="EA380" s="27">
        <v>12.133420899000001</v>
      </c>
      <c r="EB380" s="27">
        <v>12.133420899000001</v>
      </c>
      <c r="EC380" s="27">
        <v>12.133420899000001</v>
      </c>
      <c r="ED380" s="27">
        <v>8.6060310473189077</v>
      </c>
      <c r="EE380" s="27">
        <v>12.172163045</v>
      </c>
      <c r="EF380" s="27">
        <v>12.172163045</v>
      </c>
      <c r="EG380" s="27">
        <v>12.172163045</v>
      </c>
      <c r="EH380" s="27">
        <v>8.40662779648531</v>
      </c>
      <c r="EI380" s="27">
        <v>12.215205986000001</v>
      </c>
      <c r="EJ380" s="27">
        <v>12.215205986000001</v>
      </c>
      <c r="EK380" s="27">
        <v>12.215205986000001</v>
      </c>
      <c r="EL380" s="27">
        <v>8.317696589424191</v>
      </c>
      <c r="EM380" s="27">
        <v>12.261861593000001</v>
      </c>
      <c r="EN380" s="27">
        <v>12.261861593000001</v>
      </c>
      <c r="EO380" s="27">
        <v>12.261861593000001</v>
      </c>
      <c r="EP380" s="27">
        <v>8.2925188029575416</v>
      </c>
      <c r="EQ380" s="27">
        <v>12.315013809</v>
      </c>
      <c r="ER380" s="27">
        <v>12.315013809</v>
      </c>
      <c r="ES380" s="27">
        <v>12.315013809</v>
      </c>
      <c r="ET380" s="27">
        <v>8.1797970148923262</v>
      </c>
      <c r="EU380" s="27">
        <v>12.372132527</v>
      </c>
      <c r="EV380" s="27">
        <v>12.372132527</v>
      </c>
      <c r="EW380" s="27">
        <v>12.372132527</v>
      </c>
      <c r="EX380" s="27">
        <v>8.0841119433888622</v>
      </c>
      <c r="EY380" s="27">
        <v>12.440323405999999</v>
      </c>
      <c r="EZ380" s="27">
        <v>12.440323405999999</v>
      </c>
      <c r="FA380" s="27">
        <v>12.440323405999999</v>
      </c>
      <c r="FB380" s="27">
        <v>7.9698072333166747</v>
      </c>
      <c r="FC380" s="27">
        <v>12.700256728999999</v>
      </c>
      <c r="FD380" s="27">
        <v>12.700256728999999</v>
      </c>
      <c r="FE380" s="27">
        <v>12.700256728999999</v>
      </c>
      <c r="FF380" s="27">
        <v>7.3774401838472645</v>
      </c>
      <c r="FG380" s="27">
        <v>12.850758207</v>
      </c>
      <c r="FH380" s="27">
        <v>12.850758207</v>
      </c>
      <c r="FI380" s="27">
        <v>12.850758207</v>
      </c>
      <c r="FJ380" s="27">
        <v>7.0850577099874856</v>
      </c>
      <c r="FK380" s="27">
        <v>12.938749669</v>
      </c>
      <c r="FL380" s="27">
        <v>12.938749669</v>
      </c>
      <c r="FM380" s="27">
        <v>12.938749669</v>
      </c>
      <c r="FN380" s="27">
        <v>6.9826086469007471</v>
      </c>
      <c r="FO380" s="27">
        <v>12.979163458</v>
      </c>
      <c r="FP380" s="27">
        <v>12.979163458</v>
      </c>
      <c r="FQ380" s="27">
        <v>12.979163458</v>
      </c>
      <c r="FR380" s="27">
        <v>7.0682744304059266</v>
      </c>
      <c r="FS380" s="28">
        <v>12.049733586</v>
      </c>
      <c r="FT380" s="28">
        <v>12.049733586</v>
      </c>
      <c r="FU380" s="28">
        <v>12.049733586</v>
      </c>
      <c r="FV380" s="28">
        <v>8.9007760926457191</v>
      </c>
      <c r="FW380" s="28">
        <v>12.057806385999999</v>
      </c>
      <c r="FX380" s="28">
        <v>12.057806385999999</v>
      </c>
      <c r="FY380" s="28">
        <v>12.057806385999999</v>
      </c>
      <c r="FZ380" s="28">
        <v>8.8153632422792487</v>
      </c>
      <c r="GA380" s="28">
        <v>12.110745083999999</v>
      </c>
      <c r="GB380" s="28">
        <v>12.110745083999999</v>
      </c>
      <c r="GC380" s="28">
        <v>12.110745083999999</v>
      </c>
      <c r="GD380" s="28">
        <v>8.7295244731016588</v>
      </c>
      <c r="GE380" s="28">
        <v>12.145717102000001</v>
      </c>
      <c r="GF380" s="28">
        <v>12.145717102000001</v>
      </c>
      <c r="GG380" s="28">
        <v>12.145717102000001</v>
      </c>
      <c r="GH380" s="28">
        <v>8.6048246387239775</v>
      </c>
      <c r="GI380" s="28">
        <v>12.191340736000001</v>
      </c>
      <c r="GJ380" s="28">
        <v>12.191340736000001</v>
      </c>
      <c r="GK380" s="28">
        <v>12.191340736000001</v>
      </c>
      <c r="GL380" s="28">
        <v>8.4270618073757806</v>
      </c>
      <c r="GM380" s="28">
        <v>12.244218621</v>
      </c>
      <c r="GN380" s="28">
        <v>12.244218621</v>
      </c>
      <c r="GO380" s="28">
        <v>12.244218621</v>
      </c>
      <c r="GP380" s="28">
        <v>8.3415933671840836</v>
      </c>
      <c r="GQ380" s="28">
        <v>12.304803287</v>
      </c>
      <c r="GR380" s="28">
        <v>12.304803287</v>
      </c>
      <c r="GS380" s="28">
        <v>12.304803287</v>
      </c>
      <c r="GT380" s="28">
        <v>8.2330616607545313</v>
      </c>
      <c r="GU380" s="28">
        <v>12.37557608</v>
      </c>
      <c r="GV380" s="28">
        <v>12.37557608</v>
      </c>
      <c r="GW380" s="28">
        <v>12.37557608</v>
      </c>
      <c r="GX380" s="28">
        <v>8.0955134483507347</v>
      </c>
      <c r="GY380" s="28">
        <v>12.452949381</v>
      </c>
      <c r="GZ380" s="28">
        <v>12.452949381</v>
      </c>
      <c r="HA380" s="28">
        <v>12.452949381</v>
      </c>
      <c r="HB380" s="28">
        <v>7.997121211450688</v>
      </c>
      <c r="HC380" s="28">
        <v>12.545428687999999</v>
      </c>
      <c r="HD380" s="28">
        <v>12.545428687999999</v>
      </c>
      <c r="HE380" s="28">
        <v>12.545428687999999</v>
      </c>
      <c r="HF380" s="28">
        <v>7.8317187119724476</v>
      </c>
      <c r="HG380" s="28">
        <v>12.90694483</v>
      </c>
      <c r="HH380" s="28">
        <v>12.90694483</v>
      </c>
      <c r="HI380" s="28">
        <v>12.90694483</v>
      </c>
      <c r="HJ380" s="28">
        <v>7.1191914616071834</v>
      </c>
      <c r="HK380" s="28">
        <v>13.24713762</v>
      </c>
      <c r="HL380" s="28">
        <v>13.24713762</v>
      </c>
      <c r="HM380" s="28">
        <v>13.24713762</v>
      </c>
      <c r="HN380" s="28">
        <v>6.3305534482245038</v>
      </c>
      <c r="HO380" s="28">
        <v>13.374991485000001</v>
      </c>
      <c r="HP380" s="28">
        <v>13.374991485000001</v>
      </c>
      <c r="HQ380" s="28">
        <v>13.374991485000001</v>
      </c>
      <c r="HR380" s="28">
        <v>5.8894138689428619</v>
      </c>
      <c r="HS380" s="28">
        <v>13.438930266</v>
      </c>
      <c r="HT380" s="28">
        <v>13.438930266</v>
      </c>
      <c r="HU380" s="28">
        <v>13.438930266</v>
      </c>
      <c r="HV380" s="28">
        <v>5.6315768475242196</v>
      </c>
      <c r="HW380" s="29">
        <v>12.049733586</v>
      </c>
      <c r="HX380" s="29">
        <v>12.049733586</v>
      </c>
      <c r="HY380" s="29">
        <v>12.049733586</v>
      </c>
      <c r="HZ380" s="29">
        <v>8.9007760926457191</v>
      </c>
      <c r="IA380" s="29">
        <v>12.058120338</v>
      </c>
      <c r="IB380" s="29">
        <v>12.058120338</v>
      </c>
      <c r="IC380" s="29">
        <v>12.058120338</v>
      </c>
      <c r="ID380" s="29">
        <v>8.8159819270618307</v>
      </c>
      <c r="IE380" s="29">
        <v>12.125223083</v>
      </c>
      <c r="IF380" s="29">
        <v>12.125223083</v>
      </c>
      <c r="IG380" s="29">
        <v>12.125223083</v>
      </c>
      <c r="IH380" s="29">
        <v>8.702173037151482</v>
      </c>
      <c r="II380" s="29">
        <v>12.167193833000001</v>
      </c>
      <c r="IJ380" s="29">
        <v>12.167193833000001</v>
      </c>
      <c r="IK380" s="29">
        <v>12.167193833000001</v>
      </c>
      <c r="IL380" s="29">
        <v>8.5642132948117062</v>
      </c>
      <c r="IM380" s="29">
        <v>12.217952978</v>
      </c>
      <c r="IN380" s="29">
        <v>12.217952978</v>
      </c>
      <c r="IO380" s="29">
        <v>12.217952978</v>
      </c>
      <c r="IP380" s="29">
        <v>8.3723376985722755</v>
      </c>
      <c r="IQ380" s="29">
        <v>12.272842742</v>
      </c>
      <c r="IR380" s="29">
        <v>12.272842742</v>
      </c>
      <c r="IS380" s="29">
        <v>12.272842742</v>
      </c>
      <c r="IT380" s="29">
        <v>8.2891137971453119</v>
      </c>
      <c r="IU380" s="29">
        <v>12.335302427</v>
      </c>
      <c r="IV380" s="29">
        <v>12.335302427</v>
      </c>
      <c r="IW380" s="29">
        <v>12.335302427</v>
      </c>
      <c r="IX380" s="29">
        <v>8.1647981392231603</v>
      </c>
      <c r="IY380" s="29">
        <v>12.404823937</v>
      </c>
      <c r="IZ380" s="29">
        <v>12.404823937</v>
      </c>
      <c r="JA380" s="29">
        <v>12.404823937</v>
      </c>
      <c r="JB380" s="29">
        <v>8.0407095507026227</v>
      </c>
      <c r="JC380" s="29">
        <v>12.479192992</v>
      </c>
      <c r="JD380" s="29">
        <v>12.479192992</v>
      </c>
      <c r="JE380" s="29">
        <v>12.479192992</v>
      </c>
      <c r="JF380" s="29">
        <v>7.9632202632272122</v>
      </c>
      <c r="JG380" s="29">
        <v>12.602102167</v>
      </c>
      <c r="JH380" s="29">
        <v>12.602102167</v>
      </c>
      <c r="JI380" s="29">
        <v>12.602102167</v>
      </c>
      <c r="JJ380" s="29">
        <v>7.7100510404381177</v>
      </c>
      <c r="JK380" s="29">
        <v>13.026053666999999</v>
      </c>
      <c r="JL380" s="29">
        <v>13.026053666999999</v>
      </c>
      <c r="JM380" s="29">
        <v>13.026053666999999</v>
      </c>
      <c r="JN380" s="29">
        <v>6.6677452736068217</v>
      </c>
      <c r="JO380" s="29">
        <v>13.210439430999999</v>
      </c>
      <c r="JP380" s="29">
        <v>13.210439430999999</v>
      </c>
      <c r="JQ380" s="29">
        <v>13.210439430999999</v>
      </c>
      <c r="JR380" s="29">
        <v>6.0592444333111422</v>
      </c>
      <c r="JS380" s="29">
        <v>13.264194031000001</v>
      </c>
      <c r="JT380" s="29">
        <v>13.264194031000001</v>
      </c>
      <c r="JU380" s="29">
        <v>13.264194031000001</v>
      </c>
      <c r="JV380" s="29">
        <v>5.8360708895272477</v>
      </c>
      <c r="JW380" s="29">
        <v>13.240058603</v>
      </c>
      <c r="JX380" s="29">
        <v>13.240058603</v>
      </c>
      <c r="JY380" s="29">
        <v>13.240058603</v>
      </c>
      <c r="JZ380" s="29">
        <v>6.0630319626294131</v>
      </c>
    </row>
    <row r="381" spans="1:286" x14ac:dyDescent="0.3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c r="JP381" s="2"/>
      <c r="JQ381" s="2"/>
      <c r="JR381" s="2"/>
      <c r="JS381" s="2"/>
      <c r="JT381" s="2"/>
      <c r="JU381" s="2"/>
      <c r="JV381" s="2"/>
      <c r="JW381" s="2"/>
      <c r="JX381" s="2"/>
      <c r="JY381" s="2"/>
      <c r="JZ381" s="2"/>
    </row>
    <row r="382" spans="1:286" x14ac:dyDescent="0.3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c r="JP382" s="2"/>
      <c r="JQ382" s="2"/>
      <c r="JR382" s="2"/>
      <c r="JS382" s="2"/>
      <c r="JT382" s="2"/>
      <c r="JU382" s="2"/>
      <c r="JV382" s="2"/>
      <c r="JW382" s="2"/>
      <c r="JX382" s="2"/>
      <c r="JY382" s="2"/>
      <c r="JZ382" s="2"/>
    </row>
    <row r="383" spans="1:286" x14ac:dyDescent="0.3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c r="JY383" s="2"/>
      <c r="JZ383" s="2"/>
    </row>
    <row r="384" spans="1:286" x14ac:dyDescent="0.3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c r="JY384" s="2"/>
      <c r="JZ384" s="2"/>
    </row>
    <row r="385" spans="1:286" x14ac:dyDescent="0.3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c r="JY385" s="2"/>
      <c r="JZ385" s="2"/>
    </row>
    <row r="386" spans="1:286" x14ac:dyDescent="0.3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2"/>
      <c r="JY386" s="2"/>
      <c r="JZ386" s="2"/>
    </row>
    <row r="387" spans="1:286" x14ac:dyDescent="0.3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c r="JP387" s="2"/>
      <c r="JQ387" s="2"/>
      <c r="JR387" s="2"/>
      <c r="JS387" s="2"/>
      <c r="JT387" s="2"/>
      <c r="JU387" s="2"/>
      <c r="JV387" s="2"/>
      <c r="JW387" s="2"/>
      <c r="JX387" s="2"/>
      <c r="JY387" s="2"/>
      <c r="JZ387" s="2"/>
    </row>
    <row r="388" spans="1:286" x14ac:dyDescent="0.35">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2"/>
      <c r="JY388" s="2"/>
      <c r="JZ388" s="2"/>
    </row>
    <row r="389" spans="1:286" x14ac:dyDescent="0.35">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2"/>
      <c r="JY389" s="2"/>
      <c r="JZ389" s="2"/>
    </row>
  </sheetData>
  <mergeCells count="221">
    <mergeCell ref="B1:B2"/>
    <mergeCell ref="DO7:FR7"/>
    <mergeCell ref="FB9:FB10"/>
    <mergeCell ref="FC9:FE9"/>
    <mergeCell ref="FF9:FF10"/>
    <mergeCell ref="FG9:FI9"/>
    <mergeCell ref="FJ9:FJ10"/>
    <mergeCell ref="FK9:FM9"/>
    <mergeCell ref="EP9:EP10"/>
    <mergeCell ref="EQ9:ES9"/>
    <mergeCell ref="ET9:ET10"/>
    <mergeCell ref="EU9:EW9"/>
    <mergeCell ref="EX9:EX10"/>
    <mergeCell ref="EY9:FA9"/>
    <mergeCell ref="ED9:ED10"/>
    <mergeCell ref="EE9:EG9"/>
    <mergeCell ref="EH9:EH10"/>
    <mergeCell ref="EI9:EK9"/>
    <mergeCell ref="EL9:EL10"/>
    <mergeCell ref="EM9:EO9"/>
    <mergeCell ref="FG8:FJ8"/>
    <mergeCell ref="FK8:FN8"/>
    <mergeCell ref="FO8:FR8"/>
    <mergeCell ref="DO9:DQ9"/>
    <mergeCell ref="DR9:DR10"/>
    <mergeCell ref="EY8:FB8"/>
    <mergeCell ref="FC8:FF8"/>
    <mergeCell ref="DO8:DR8"/>
    <mergeCell ref="DS8:DV8"/>
    <mergeCell ref="DW8:DZ8"/>
    <mergeCell ref="EA8:ED8"/>
    <mergeCell ref="EE8:EH8"/>
    <mergeCell ref="FN9:FN10"/>
    <mergeCell ref="FO9:FQ9"/>
    <mergeCell ref="DS9:DU9"/>
    <mergeCell ref="DV9:DV10"/>
    <mergeCell ref="DW9:DY9"/>
    <mergeCell ref="DZ9:DZ10"/>
    <mergeCell ref="EA9:EC9"/>
    <mergeCell ref="EI8:EL8"/>
    <mergeCell ref="EM8:EP8"/>
    <mergeCell ref="EQ8:ET8"/>
    <mergeCell ref="EU8:EX8"/>
    <mergeCell ref="FR9:FR10"/>
    <mergeCell ref="BK7:DN7"/>
    <mergeCell ref="DG9:DI9"/>
    <mergeCell ref="DJ9:DJ10"/>
    <mergeCell ref="DK9:DM9"/>
    <mergeCell ref="DN9:DN10"/>
    <mergeCell ref="G7:BJ7"/>
    <mergeCell ref="CU9:CW9"/>
    <mergeCell ref="CX9:CX10"/>
    <mergeCell ref="CY9:DA9"/>
    <mergeCell ref="DB9:DB10"/>
    <mergeCell ref="DC9:DE9"/>
    <mergeCell ref="DF9:DF10"/>
    <mergeCell ref="CI9:CK9"/>
    <mergeCell ref="CL9:CL10"/>
    <mergeCell ref="CM9:CO9"/>
    <mergeCell ref="CP9:CP10"/>
    <mergeCell ref="CQ9:CS9"/>
    <mergeCell ref="CT9:CT10"/>
    <mergeCell ref="BW9:BY9"/>
    <mergeCell ref="BZ9:BZ10"/>
    <mergeCell ref="CA9:CC9"/>
    <mergeCell ref="CD9:CD10"/>
    <mergeCell ref="CE9:CG9"/>
    <mergeCell ref="DG8:DJ8"/>
    <mergeCell ref="DK8:DN8"/>
    <mergeCell ref="BK9:BM9"/>
    <mergeCell ref="BN9:BN10"/>
    <mergeCell ref="BO9:BQ9"/>
    <mergeCell ref="BR9:BR10"/>
    <mergeCell ref="BS9:BU9"/>
    <mergeCell ref="BW8:BZ8"/>
    <mergeCell ref="CA8:CD8"/>
    <mergeCell ref="CE8:CH8"/>
    <mergeCell ref="CI8:CL8"/>
    <mergeCell ref="CM8:CP8"/>
    <mergeCell ref="CQ8:CT8"/>
    <mergeCell ref="BS8:BV8"/>
    <mergeCell ref="BV9:BV10"/>
    <mergeCell ref="BC9:BE9"/>
    <mergeCell ref="AY8:BB8"/>
    <mergeCell ref="BC8:BF8"/>
    <mergeCell ref="BG8:BJ8"/>
    <mergeCell ref="AQ8:AT8"/>
    <mergeCell ref="CH9:CH10"/>
    <mergeCell ref="CU8:CX8"/>
    <mergeCell ref="CY8:DB8"/>
    <mergeCell ref="DC8:DF8"/>
    <mergeCell ref="AA9:AC9"/>
    <mergeCell ref="AD9:AD10"/>
    <mergeCell ref="AE9:AG9"/>
    <mergeCell ref="BF9:BF10"/>
    <mergeCell ref="BG9:BI9"/>
    <mergeCell ref="BJ9:BJ10"/>
    <mergeCell ref="BK8:BN8"/>
    <mergeCell ref="BO8:BR8"/>
    <mergeCell ref="AH9:AH10"/>
    <mergeCell ref="AI9:AK9"/>
    <mergeCell ref="AL9:AL10"/>
    <mergeCell ref="AM9:AO9"/>
    <mergeCell ref="AP9:AP10"/>
    <mergeCell ref="AU8:AX8"/>
    <mergeCell ref="AQ9:AS9"/>
    <mergeCell ref="AA8:AD8"/>
    <mergeCell ref="AE8:AH8"/>
    <mergeCell ref="AI8:AL8"/>
    <mergeCell ref="AM8:AP8"/>
    <mergeCell ref="AT9:AT10"/>
    <mergeCell ref="AU9:AW9"/>
    <mergeCell ref="AX9:AX10"/>
    <mergeCell ref="AY9:BA9"/>
    <mergeCell ref="BB9:BB10"/>
    <mergeCell ref="B8:F8"/>
    <mergeCell ref="G8:J8"/>
    <mergeCell ref="K8:N8"/>
    <mergeCell ref="O8:R8"/>
    <mergeCell ref="S8:V8"/>
    <mergeCell ref="W8:Z8"/>
    <mergeCell ref="J9:J10"/>
    <mergeCell ref="K9:M9"/>
    <mergeCell ref="N9:N10"/>
    <mergeCell ref="O9:Q9"/>
    <mergeCell ref="R9:R10"/>
    <mergeCell ref="S9:U9"/>
    <mergeCell ref="V9:V10"/>
    <mergeCell ref="W9:Y9"/>
    <mergeCell ref="Z9:Z10"/>
    <mergeCell ref="B9:B10"/>
    <mergeCell ref="E9:F9"/>
    <mergeCell ref="G9:I9"/>
    <mergeCell ref="D9:D10"/>
    <mergeCell ref="C9:C10"/>
    <mergeCell ref="FS8:FV8"/>
    <mergeCell ref="FW8:FZ8"/>
    <mergeCell ref="GA8:GD8"/>
    <mergeCell ref="GE8:GH8"/>
    <mergeCell ref="GI8:GL8"/>
    <mergeCell ref="GM8:GP8"/>
    <mergeCell ref="GQ8:GT8"/>
    <mergeCell ref="GU8:GX8"/>
    <mergeCell ref="GY8:HB8"/>
    <mergeCell ref="HC8:HF8"/>
    <mergeCell ref="HG8:HJ8"/>
    <mergeCell ref="HK8:HN8"/>
    <mergeCell ref="HO8:HR8"/>
    <mergeCell ref="HS8:HV8"/>
    <mergeCell ref="FS9:FU9"/>
    <mergeCell ref="FV9:FV10"/>
    <mergeCell ref="FW9:FY9"/>
    <mergeCell ref="FZ9:FZ10"/>
    <mergeCell ref="GA9:GC9"/>
    <mergeCell ref="GD9:GD10"/>
    <mergeCell ref="GE9:GG9"/>
    <mergeCell ref="GH9:GH10"/>
    <mergeCell ref="GI9:GK9"/>
    <mergeCell ref="GL9:GL10"/>
    <mergeCell ref="GM9:GO9"/>
    <mergeCell ref="GP9:GP10"/>
    <mergeCell ref="GQ9:GS9"/>
    <mergeCell ref="GT9:GT10"/>
    <mergeCell ref="GU9:GW9"/>
    <mergeCell ref="GX9:GX10"/>
    <mergeCell ref="GY9:HA9"/>
    <mergeCell ref="HB9:HB10"/>
    <mergeCell ref="HC9:HE9"/>
    <mergeCell ref="HF9:HF10"/>
    <mergeCell ref="HG9:HI9"/>
    <mergeCell ref="HJ9:HJ10"/>
    <mergeCell ref="HK9:HM9"/>
    <mergeCell ref="HN9:HN10"/>
    <mergeCell ref="HO9:HQ9"/>
    <mergeCell ref="HR9:HR10"/>
    <mergeCell ref="HS9:HU9"/>
    <mergeCell ref="HV9:HV10"/>
    <mergeCell ref="JF9:JF10"/>
    <mergeCell ref="JG9:JI9"/>
    <mergeCell ref="HW8:HZ8"/>
    <mergeCell ref="IA8:ID8"/>
    <mergeCell ref="IE8:IH8"/>
    <mergeCell ref="II8:IL8"/>
    <mergeCell ref="IM8:IP8"/>
    <mergeCell ref="IQ8:IT8"/>
    <mergeCell ref="IU8:IX8"/>
    <mergeCell ref="IY8:JB8"/>
    <mergeCell ref="JC8:JF8"/>
    <mergeCell ref="IM9:IO9"/>
    <mergeCell ref="IP9:IP10"/>
    <mergeCell ref="IQ9:IS9"/>
    <mergeCell ref="IT9:IT10"/>
    <mergeCell ref="IU9:IW9"/>
    <mergeCell ref="IX9:IX10"/>
    <mergeCell ref="IY9:JA9"/>
    <mergeCell ref="JB9:JB10"/>
    <mergeCell ref="JC9:JE9"/>
    <mergeCell ref="FS7:HV7"/>
    <mergeCell ref="HW7:JZ7"/>
    <mergeCell ref="JJ9:JJ10"/>
    <mergeCell ref="JK9:JM9"/>
    <mergeCell ref="JN9:JN10"/>
    <mergeCell ref="JO9:JQ9"/>
    <mergeCell ref="JR9:JR10"/>
    <mergeCell ref="JS9:JU9"/>
    <mergeCell ref="JV9:JV10"/>
    <mergeCell ref="JW9:JY9"/>
    <mergeCell ref="JZ9:JZ10"/>
    <mergeCell ref="JG8:JJ8"/>
    <mergeCell ref="JK8:JN8"/>
    <mergeCell ref="JO8:JR8"/>
    <mergeCell ref="JS8:JV8"/>
    <mergeCell ref="JW8:JZ8"/>
    <mergeCell ref="HW9:HY9"/>
    <mergeCell ref="HZ9:HZ10"/>
    <mergeCell ref="IA9:IC9"/>
    <mergeCell ref="ID9:ID10"/>
    <mergeCell ref="IE9:IG9"/>
    <mergeCell ref="IH9:IH10"/>
    <mergeCell ref="II9:IK9"/>
    <mergeCell ref="IL9:IL10"/>
  </mergeCells>
  <conditionalFormatting sqref="G11:BJ380">
    <cfRule type="cellIs" dxfId="19" priority="9" operator="lessThan">
      <formula>0</formula>
    </cfRule>
    <cfRule type="cellIs" dxfId="18" priority="10" operator="greaterThan">
      <formula>#REF!</formula>
    </cfRule>
  </conditionalFormatting>
  <conditionalFormatting sqref="BK11:DN380">
    <cfRule type="cellIs" dxfId="17" priority="7" operator="lessThan">
      <formula>0</formula>
    </cfRule>
    <cfRule type="cellIs" dxfId="16" priority="8" operator="greaterThan">
      <formula>#REF!</formula>
    </cfRule>
  </conditionalFormatting>
  <conditionalFormatting sqref="DO11:FR380">
    <cfRule type="cellIs" dxfId="15" priority="5" operator="lessThan">
      <formula>0</formula>
    </cfRule>
    <cfRule type="cellIs" dxfId="14" priority="6" operator="greaterThan">
      <formula>#REF!</formula>
    </cfRule>
  </conditionalFormatting>
  <conditionalFormatting sqref="HW11:JZ380">
    <cfRule type="cellIs" dxfId="13" priority="3" operator="lessThan">
      <formula>0</formula>
    </cfRule>
    <cfRule type="cellIs" dxfId="12" priority="4" operator="greaterThan">
      <formula>#REF!</formula>
    </cfRule>
  </conditionalFormatting>
  <conditionalFormatting sqref="FS11:HV380">
    <cfRule type="cellIs" dxfId="11" priority="1" operator="lessThan">
      <formula>0</formula>
    </cfRule>
    <cfRule type="cellIs" dxfId="10" priority="2" operator="greaterThan">
      <formula>#REF!</formula>
    </cfRule>
  </conditionalFormatting>
  <hyperlinks>
    <hyperlink ref="C1" location="'Gen Primary Headroom'!G7" display="Central Outlook " xr:uid="{6473DC35-B007-4766-B33C-CE445418E41D}"/>
    <hyperlink ref="C2" location="'Gen Primary Headroom'!BK7" display="Falling Short" xr:uid="{5C71AC6B-6F62-4A51-B469-AC03432EBB7A}"/>
    <hyperlink ref="C3" location="'Gen Primary Headroom'!DO7" display="System Transformation " xr:uid="{3520A6DD-0090-4D08-AD41-A29231D21899}"/>
    <hyperlink ref="C4" location="'Gen Primary Headroom'!FS7" display="Consumer Transformation" xr:uid="{BA64442E-A810-4A86-AAC4-BA226DE4B436}"/>
    <hyperlink ref="C5" location="'Gen Primary Headroom'!HW7" display="Leading the Way" xr:uid="{2C5505B5-0A2C-439E-94D1-962FA07DD52C}"/>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1e3db0b3ce9b4e0b95691f8be41dab0">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0ad76f38feb8bf2af308b234de40de39"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FA277B-A6FE-4698-B968-0D0E5C79D797}">
  <ds:schemaRefs>
    <ds:schemaRef ds:uri="http://purl.org/dc/terms/"/>
    <ds:schemaRef ds:uri="8ee83236-fdac-4f9a-9e29-1b313e18c3d5"/>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8015c716-7638-4fbc-b740-dc4a67044737"/>
    <ds:schemaRef ds:uri="http://www.w3.org/XML/1998/namespace"/>
  </ds:schemaRefs>
</ds:datastoreItem>
</file>

<file path=customXml/itemProps2.xml><?xml version="1.0" encoding="utf-8"?>
<ds:datastoreItem xmlns:ds="http://schemas.openxmlformats.org/officeDocument/2006/customXml" ds:itemID="{70A0532A-FB2C-441B-B485-819B44D32ADF}">
  <ds:schemaRefs>
    <ds:schemaRef ds:uri="http://schemas.microsoft.com/sharepoint/v3/contenttype/forms"/>
  </ds:schemaRefs>
</ds:datastoreItem>
</file>

<file path=customXml/itemProps3.xml><?xml version="1.0" encoding="utf-8"?>
<ds:datastoreItem xmlns:ds="http://schemas.openxmlformats.org/officeDocument/2006/customXml" ds:itemID="{00D999DA-1D52-4879-A2CD-9FB012AA60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Introduction</vt:lpstr>
      <vt:lpstr>User Guide</vt:lpstr>
      <vt:lpstr>1 - Local Authority Look Up</vt:lpstr>
      <vt:lpstr>2 - Demand headroom table</vt:lpstr>
      <vt:lpstr>3 - Generation headroom table</vt:lpstr>
      <vt:lpstr>4 - Transmission headroom</vt:lpstr>
      <vt:lpstr>Primary Headroom</vt:lpstr>
      <vt:lpstr>BSP Headroom</vt:lpstr>
      <vt:lpstr>Gen Primary Headroom</vt:lpstr>
      <vt:lpstr>Gen BSP Headroom</vt:lpstr>
      <vt:lpstr>BI</vt:lpstr>
    </vt:vector>
  </TitlesOfParts>
  <Company>Electricity North West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Anderson, Gavin</dc:creator>
  <cp:lastModifiedBy>Wheatcroft, Charlotte</cp:lastModifiedBy>
  <dcterms:created xsi:type="dcterms:W3CDTF">2021-06-08T08:46:35Z</dcterms:created>
  <dcterms:modified xsi:type="dcterms:W3CDTF">2023-05-18T12:23:57Z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